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T:\CELLULE ENERGIE\ZONES APER\Outils carto calculette\"/>
    </mc:Choice>
  </mc:AlternateContent>
  <xr:revisionPtr revIDLastSave="0" documentId="13_ncr:1_{DB6E6C78-510A-4BF2-8EAD-EF4F9B9CDB34}" xr6:coauthVersionLast="47" xr6:coauthVersionMax="47" xr10:uidLastSave="{00000000-0000-0000-0000-000000000000}"/>
  <workbookProtection workbookAlgorithmName="SHA-512" workbookHashValue="cg1f9qBDKLqrQaRvdZ80WMPt6ijsDHkO6c6/UyoXhqPhIYmlBKdftUGDyZWsmOg+PQDvPWajpyLD4TCib9hzcw==" workbookSaltValue="9jbK1ndbFPO1J8gZKeQ0DQ==" workbookSpinCount="100000" lockStructure="1"/>
  <bookViews>
    <workbookView xWindow="-108" yWindow="-108" windowWidth="23256" windowHeight="12576" xr2:uid="{00000000-000D-0000-FFFF-FFFF00000000}"/>
  </bookViews>
  <sheets>
    <sheet name="Bilan commune ELEC-GAZ" sheetId="2" r:id="rId1"/>
    <sheet name="Aide calcul zone ENR" sheetId="11" r:id="rId2"/>
    <sheet name="Hypothèses" sheetId="10" state="hidden" r:id="rId3"/>
    <sheet name="Données consommation" sheetId="1" state="hidden" r:id="rId4"/>
    <sheet name="base consommation tri" sheetId="3" state="hidden" r:id="rId5"/>
    <sheet name="Base enedis prod ENR" sheetId="8" state="hidden" r:id="rId6"/>
    <sheet name="Base GRDF prod ENR" sheetId="9" state="hidden" r:id="rId7"/>
    <sheet name="Base INSEE Population" sheetId="6" state="hidden" r:id="rId8"/>
    <sheet name="Base surface" sheetId="7" state="hidden" r:id="rId9"/>
  </sheets>
  <definedNames>
    <definedName name="_xlnm._FilterDatabase" localSheetId="8" hidden="1">'Base surface'!$A$1:$W$699</definedName>
    <definedName name="Nom_de_la_collectivité__à_choisir_dans_la_liste_déroulante">'Base INSEE Population'!$B$6:$B$703</definedName>
  </definedNames>
  <calcPr calcId="19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1" l="1"/>
  <c r="B32" i="11"/>
  <c r="B33" i="2"/>
  <c r="B27" i="2"/>
  <c r="B26" i="2"/>
  <c r="B25" i="2"/>
  <c r="B24" i="2"/>
  <c r="B28" i="2"/>
  <c r="B29" i="2"/>
  <c r="B30" i="2"/>
  <c r="D8" i="11"/>
  <c r="D7" i="11"/>
  <c r="D11" i="11"/>
  <c r="A22" i="10" l="1"/>
  <c r="C21" i="10" s="1"/>
  <c r="B13" i="10"/>
  <c r="B13" i="2"/>
  <c r="A43" i="11"/>
  <c r="A30" i="11"/>
  <c r="B28" i="11"/>
  <c r="A18" i="11"/>
  <c r="A25" i="11"/>
  <c r="D27" i="11"/>
  <c r="B23" i="11" s="1"/>
  <c r="B27" i="11"/>
  <c r="B26" i="11"/>
  <c r="D44" i="11" s="1"/>
  <c r="D16" i="2" l="1"/>
  <c r="B33" i="11"/>
  <c r="A22" i="2"/>
  <c r="A31" i="11"/>
  <c r="D16" i="11"/>
  <c r="D15" i="11"/>
  <c r="D14" i="11"/>
  <c r="A23" i="2"/>
  <c r="A6" i="2"/>
  <c r="B34" i="2"/>
  <c r="B31" i="2" s="1"/>
  <c r="A4" i="2"/>
  <c r="D19" i="2"/>
  <c r="B10" i="2"/>
  <c r="B9" i="2"/>
  <c r="B8" i="2"/>
  <c r="B7" i="2"/>
  <c r="B14" i="2"/>
  <c r="A19" i="10"/>
  <c r="A20" i="10" s="1"/>
  <c r="C17" i="10" s="1"/>
  <c r="C20" i="10"/>
  <c r="B17" i="10"/>
  <c r="C26" i="10"/>
  <c r="C27" i="10"/>
  <c r="C28" i="10"/>
  <c r="D20" i="2"/>
  <c r="D50" i="11" l="1"/>
  <c r="B34" i="11"/>
  <c r="B35" i="11" s="1"/>
  <c r="B11" i="2"/>
  <c r="B17" i="2" s="1"/>
  <c r="B19" i="11"/>
  <c r="B20" i="11" s="1"/>
  <c r="D45" i="11"/>
  <c r="D48" i="11"/>
  <c r="D47" i="11"/>
  <c r="D53" i="11"/>
  <c r="D51" i="11"/>
  <c r="B22" i="11" l="1"/>
  <c r="D55" i="11"/>
  <c r="D54" i="11"/>
  <c r="B16" i="2"/>
  <c r="Q6" i="9"/>
  <c r="D36" i="2"/>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922" i="8"/>
  <c r="C705" i="6"/>
  <c r="D37" i="2"/>
  <c r="D23" i="2" l="1"/>
</calcChain>
</file>

<file path=xl/sharedStrings.xml><?xml version="1.0" encoding="utf-8"?>
<sst xmlns="http://schemas.openxmlformats.org/spreadsheetml/2006/main" count="106517" uniqueCount="5206">
  <si>
    <t>Opérateur</t>
  </si>
  <si>
    <t>Année</t>
  </si>
  <si>
    <t>Filière</t>
  </si>
  <si>
    <t>Code catégorie consommation</t>
  </si>
  <si>
    <t>Libellé catégorie consommation</t>
  </si>
  <si>
    <t>Code Grand secteur</t>
  </si>
  <si>
    <t>Libellé Grand Secteur</t>
  </si>
  <si>
    <t>Code NAF</t>
  </si>
  <si>
    <t>Libellé Secteur NAF</t>
  </si>
  <si>
    <t>Consommation (MWh)</t>
  </si>
  <si>
    <t>Nombre de points</t>
  </si>
  <si>
    <t>Indice qualité</t>
  </si>
  <si>
    <t>Thermosensibilité (MWh/degré-jour)</t>
  </si>
  <si>
    <t>Part Thermosensible</t>
  </si>
  <si>
    <t>Nombre de mailles secretisées</t>
  </si>
  <si>
    <t>Code Commune</t>
  </si>
  <si>
    <t>Libellé Commune</t>
  </si>
  <si>
    <t>Code EPCI</t>
  </si>
  <si>
    <t>Libellé EPCI</t>
  </si>
  <si>
    <t>Code Département</t>
  </si>
  <si>
    <t>Libellé Département</t>
  </si>
  <si>
    <t>Code Région</t>
  </si>
  <si>
    <t>Libellé Région</t>
  </si>
  <si>
    <t>Enedis</t>
  </si>
  <si>
    <t>2021</t>
  </si>
  <si>
    <t>Electricité</t>
  </si>
  <si>
    <t>ENT</t>
  </si>
  <si>
    <t>Entreprises</t>
  </si>
  <si>
    <t>T</t>
  </si>
  <si>
    <t>Tertiaire</t>
  </si>
  <si>
    <t>87</t>
  </si>
  <si>
    <t>Hébergement médico-social et social</t>
  </si>
  <si>
    <t>21001</t>
  </si>
  <si>
    <t>Agencourt</t>
  </si>
  <si>
    <t>200070894</t>
  </si>
  <si>
    <t>CC de Gevrey-Chambertin et de Nuits-Saint-Georges</t>
  </si>
  <si>
    <t>21</t>
  </si>
  <si>
    <t>Côte-d'Or</t>
  </si>
  <si>
    <t>Bourgogne-Franche-Comté</t>
  </si>
  <si>
    <t>PRO</t>
  </si>
  <si>
    <t>Petits professionels</t>
  </si>
  <si>
    <t>A</t>
  </si>
  <si>
    <t>Agriculture</t>
  </si>
  <si>
    <t>0</t>
  </si>
  <si>
    <t>X</t>
  </si>
  <si>
    <t>Secteur Inconnu</t>
  </si>
  <si>
    <t>RES</t>
  </si>
  <si>
    <t>Résidentiel</t>
  </si>
  <si>
    <t>R</t>
  </si>
  <si>
    <t>21002</t>
  </si>
  <si>
    <t>Agey</t>
  </si>
  <si>
    <t>200039055</t>
  </si>
  <si>
    <t>CC Ouche et Montagne</t>
  </si>
  <si>
    <t>I</t>
  </si>
  <si>
    <t>Industrie</t>
  </si>
  <si>
    <t>10</t>
  </si>
  <si>
    <t>Industries alimentaires</t>
  </si>
  <si>
    <t>21003</t>
  </si>
  <si>
    <t>Ahuy</t>
  </si>
  <si>
    <t>242100410</t>
  </si>
  <si>
    <t>Dijon Métropole</t>
  </si>
  <si>
    <t>33</t>
  </si>
  <si>
    <t>Réparation et installation de machines et d'équipements</t>
  </si>
  <si>
    <t>70</t>
  </si>
  <si>
    <t>Activités des sièges sociaux ; conseil de gestion</t>
  </si>
  <si>
    <t>21004</t>
  </si>
  <si>
    <t>Aignay-le-Duc</t>
  </si>
  <si>
    <t>242101434</t>
  </si>
  <si>
    <t>CC du Pays Châtillonnais</t>
  </si>
  <si>
    <t>36</t>
  </si>
  <si>
    <t>Captage, traitement et distribution d'eau</t>
  </si>
  <si>
    <t>21005</t>
  </si>
  <si>
    <t>Aiserey</t>
  </si>
  <si>
    <t>200000925</t>
  </si>
  <si>
    <t>CC de la Plaine Dijonnaise</t>
  </si>
  <si>
    <t>56</t>
  </si>
  <si>
    <t>Restauration</t>
  </si>
  <si>
    <t>3</t>
  </si>
  <si>
    <t>21006</t>
  </si>
  <si>
    <t>Aisey-sur-Seine</t>
  </si>
  <si>
    <t>88</t>
  </si>
  <si>
    <t>Action sociale sans hébergement</t>
  </si>
  <si>
    <t>21007</t>
  </si>
  <si>
    <t>Aisy-sous-Thil</t>
  </si>
  <si>
    <t>200071017</t>
  </si>
  <si>
    <t>CC des Terres d'Auxois</t>
  </si>
  <si>
    <t>84</t>
  </si>
  <si>
    <t>Administration publique et défense ; sécurité sociale obligatoire</t>
  </si>
  <si>
    <t>21008</t>
  </si>
  <si>
    <t>Alise-Sainte-Reine</t>
  </si>
  <si>
    <t>242101459</t>
  </si>
  <si>
    <t>CC du Pays d'Alésia et de la Seine</t>
  </si>
  <si>
    <t>21009</t>
  </si>
  <si>
    <t>Allerey</t>
  </si>
  <si>
    <t>200071173</t>
  </si>
  <si>
    <t>CC du Pays Arnay Liernais</t>
  </si>
  <si>
    <t>11</t>
  </si>
  <si>
    <t>Fabrication de boissons</t>
  </si>
  <si>
    <t>21010</t>
  </si>
  <si>
    <t>Aloxe-Corton</t>
  </si>
  <si>
    <t>200006682</t>
  </si>
  <si>
    <t>CA Beaune, Côte et Sud - Communauté Beaune-Chagny-Nolay</t>
  </si>
  <si>
    <t>21011</t>
  </si>
  <si>
    <t>Ampilly-les-Bordes</t>
  </si>
  <si>
    <t>21012</t>
  </si>
  <si>
    <t>Ampilly-le-Sec</t>
  </si>
  <si>
    <t>43</t>
  </si>
  <si>
    <t>Travaux de construction spécialisés</t>
  </si>
  <si>
    <t>21013</t>
  </si>
  <si>
    <t>Ancey</t>
  </si>
  <si>
    <t>61</t>
  </si>
  <si>
    <t>Télécommunications</t>
  </si>
  <si>
    <t>21014</t>
  </si>
  <si>
    <t>Antheuil</t>
  </si>
  <si>
    <t>200071207</t>
  </si>
  <si>
    <t>CC de Pouilly-en-Auxois/Bligny-sur-Ouche</t>
  </si>
  <si>
    <t>21015</t>
  </si>
  <si>
    <t>Antigny-la-Ville</t>
  </si>
  <si>
    <t>21016</t>
  </si>
  <si>
    <t>Arceau</t>
  </si>
  <si>
    <t>200072825</t>
  </si>
  <si>
    <t>CC Mirebellois et Fontenois</t>
  </si>
  <si>
    <t>21017</t>
  </si>
  <si>
    <t>Arcenant</t>
  </si>
  <si>
    <t>71</t>
  </si>
  <si>
    <t>Activités d'architecture et d'ingénierie ; activités de contrôle et analyses techniques</t>
  </si>
  <si>
    <t>21020</t>
  </si>
  <si>
    <t>Arconcey</t>
  </si>
  <si>
    <t>41</t>
  </si>
  <si>
    <t>Construction de bâtiments</t>
  </si>
  <si>
    <t>21021</t>
  </si>
  <si>
    <t>Arc-sur-Tille</t>
  </si>
  <si>
    <t>200069540</t>
  </si>
  <si>
    <t>CC Norge et Tille</t>
  </si>
  <si>
    <t>23</t>
  </si>
  <si>
    <t>Fabrication d'autres produits minéraux non métalliques</t>
  </si>
  <si>
    <t>21023</t>
  </si>
  <si>
    <t>Arnay-le-Duc</t>
  </si>
  <si>
    <t>85</t>
  </si>
  <si>
    <t>Enseignement</t>
  </si>
  <si>
    <t>21024</t>
  </si>
  <si>
    <t>Arnay-sous-Vitteaux</t>
  </si>
  <si>
    <t>91</t>
  </si>
  <si>
    <t>Bibliothèques, archives, musées et autres activités culturelles</t>
  </si>
  <si>
    <t>21025</t>
  </si>
  <si>
    <t>Arrans</t>
  </si>
  <si>
    <t>242101491</t>
  </si>
  <si>
    <t>CC du Montbardois</t>
  </si>
  <si>
    <t>46</t>
  </si>
  <si>
    <t>Commerce de gros, à l'exception des automobiles et des motocycles</t>
  </si>
  <si>
    <t>21026</t>
  </si>
  <si>
    <t>Asnières-en-Montagne</t>
  </si>
  <si>
    <t>47</t>
  </si>
  <si>
    <t>Commerce de détail, à l'exception des automobiles et des motocycles</t>
  </si>
  <si>
    <t>21027</t>
  </si>
  <si>
    <t>Asnières-lès-Dijon</t>
  </si>
  <si>
    <t>21028</t>
  </si>
  <si>
    <t>Athée</t>
  </si>
  <si>
    <t>200070902</t>
  </si>
  <si>
    <t>CC Auxonne Pontailler Val de Saône</t>
  </si>
  <si>
    <t>8</t>
  </si>
  <si>
    <t>1</t>
  </si>
  <si>
    <t>21029</t>
  </si>
  <si>
    <t>Athie</t>
  </si>
  <si>
    <t>21030</t>
  </si>
  <si>
    <t>Aubaine</t>
  </si>
  <si>
    <t>21031</t>
  </si>
  <si>
    <t>Aubigny-en-Plaine</t>
  </si>
  <si>
    <t>242101509</t>
  </si>
  <si>
    <t>CC Rives de Saône</t>
  </si>
  <si>
    <t>21032</t>
  </si>
  <si>
    <t>Aubigny-la-Ronce</t>
  </si>
  <si>
    <t>21033</t>
  </si>
  <si>
    <t>Aubigny-lès-Sombernon</t>
  </si>
  <si>
    <t>21034</t>
  </si>
  <si>
    <t>Autricourt</t>
  </si>
  <si>
    <t>21036</t>
  </si>
  <si>
    <t>Auxant</t>
  </si>
  <si>
    <t>21037</t>
  </si>
  <si>
    <t>Auxey-Duresses</t>
  </si>
  <si>
    <t>2</t>
  </si>
  <si>
    <t>21038</t>
  </si>
  <si>
    <t>Auxonne</t>
  </si>
  <si>
    <t>28</t>
  </si>
  <si>
    <t>Fabrication de machines et équipements n.c.a.</t>
  </si>
  <si>
    <t>35</t>
  </si>
  <si>
    <t>Production et distribution d'électricité, de gaz, de vapeur et d'air conditionné</t>
  </si>
  <si>
    <t>38</t>
  </si>
  <si>
    <t>Collecte, traitement et élimination des déchets ; récupération</t>
  </si>
  <si>
    <t>45</t>
  </si>
  <si>
    <t>Commerce et réparation d'automobiles et de motocycles</t>
  </si>
  <si>
    <t>64</t>
  </si>
  <si>
    <t>Activités des services financiers, hors assurance et caisses de retraite</t>
  </si>
  <si>
    <t>68</t>
  </si>
  <si>
    <t>Activités immobilières</t>
  </si>
  <si>
    <t>86</t>
  </si>
  <si>
    <t>Activités pour la santé humaine</t>
  </si>
  <si>
    <t>21040</t>
  </si>
  <si>
    <t>Avosnes</t>
  </si>
  <si>
    <t>21041</t>
  </si>
  <si>
    <t>Avot</t>
  </si>
  <si>
    <t>200070910</t>
  </si>
  <si>
    <t>CC Tille et Venelle</t>
  </si>
  <si>
    <t>21042</t>
  </si>
  <si>
    <t>Bagnot</t>
  </si>
  <si>
    <t>21043</t>
  </si>
  <si>
    <t>Baigneux-les-Juifs</t>
  </si>
  <si>
    <t>21044</t>
  </si>
  <si>
    <t>Balot</t>
  </si>
  <si>
    <t>21047</t>
  </si>
  <si>
    <t>Bard-lès-Époisses</t>
  </si>
  <si>
    <t>21048</t>
  </si>
  <si>
    <t>Barges</t>
  </si>
  <si>
    <t>21049</t>
  </si>
  <si>
    <t>Barjon</t>
  </si>
  <si>
    <t>21050</t>
  </si>
  <si>
    <t>Baubigny</t>
  </si>
  <si>
    <t>21051</t>
  </si>
  <si>
    <t>Baulme-la-Roche</t>
  </si>
  <si>
    <t>21053</t>
  </si>
  <si>
    <t>Beaumont-sur-Vingeanne</t>
  </si>
  <si>
    <t>21054</t>
  </si>
  <si>
    <t>Beaune</t>
  </si>
  <si>
    <t>16</t>
  </si>
  <si>
    <t>Travail du bois et fabrication d'articles en bois et en liège, à l'exception des meubles ; fabrication d'articles en vannerie et sparterie</t>
  </si>
  <si>
    <t>18</t>
  </si>
  <si>
    <t>Imprimerie et reproduction d'enregistrements</t>
  </si>
  <si>
    <t>20</t>
  </si>
  <si>
    <t>Industrie chimique</t>
  </si>
  <si>
    <t>32</t>
  </si>
  <si>
    <t>Autres industries manufacturières</t>
  </si>
  <si>
    <t>42</t>
  </si>
  <si>
    <t>Génie civil</t>
  </si>
  <si>
    <t>53</t>
  </si>
  <si>
    <t>Activités de poste et de courrier</t>
  </si>
  <si>
    <t>59</t>
  </si>
  <si>
    <t>Production de films cinématographiques, de vidéo et de programmes de télévision ; enregistrement sonore et édition musicale</t>
  </si>
  <si>
    <t>69</t>
  </si>
  <si>
    <t>Activités juridiques et comptables</t>
  </si>
  <si>
    <t>77</t>
  </si>
  <si>
    <t>Activités de location et location-bail</t>
  </si>
  <si>
    <t>93</t>
  </si>
  <si>
    <t>Activités sportives, récréatives et de loisirs</t>
  </si>
  <si>
    <t>21055</t>
  </si>
  <si>
    <t>Beaunotte</t>
  </si>
  <si>
    <t>21056</t>
  </si>
  <si>
    <t>Beire-le-Châtel</t>
  </si>
  <si>
    <t>21057</t>
  </si>
  <si>
    <t>Beire-le-Fort</t>
  </si>
  <si>
    <t>21058</t>
  </si>
  <si>
    <t>Belan-sur-Ource</t>
  </si>
  <si>
    <t>21059</t>
  </si>
  <si>
    <t>Bellefond</t>
  </si>
  <si>
    <t>21061</t>
  </si>
  <si>
    <t>Bellenod-sur-Seine</t>
  </si>
  <si>
    <t>21064</t>
  </si>
  <si>
    <t>Benoisey</t>
  </si>
  <si>
    <t>21065</t>
  </si>
  <si>
    <t>Bessey-en-Chaume</t>
  </si>
  <si>
    <t>21066</t>
  </si>
  <si>
    <t>Bessey-la-Cour</t>
  </si>
  <si>
    <t>21067</t>
  </si>
  <si>
    <t>Bessey-lès-Cîteaux</t>
  </si>
  <si>
    <t>21068</t>
  </si>
  <si>
    <t>Beurey-Bauguay</t>
  </si>
  <si>
    <t>21070</t>
  </si>
  <si>
    <t>Bévy</t>
  </si>
  <si>
    <t>21071</t>
  </si>
  <si>
    <t>Bèze</t>
  </si>
  <si>
    <t>21072</t>
  </si>
  <si>
    <t>Bézouotte</t>
  </si>
  <si>
    <t>21075</t>
  </si>
  <si>
    <t>Billy-lès-Chanceaux</t>
  </si>
  <si>
    <t>21076</t>
  </si>
  <si>
    <t>Binges</t>
  </si>
  <si>
    <t>21077</t>
  </si>
  <si>
    <t>Bissey-la-Côte</t>
  </si>
  <si>
    <t>21078</t>
  </si>
  <si>
    <t>Bissey-la-Pierre</t>
  </si>
  <si>
    <t>21079</t>
  </si>
  <si>
    <t>Blagny-sur-Vingeanne</t>
  </si>
  <si>
    <t>49</t>
  </si>
  <si>
    <t>Transports terrestres et transport par conduites</t>
  </si>
  <si>
    <t>21080</t>
  </si>
  <si>
    <t>Blaisy-Bas</t>
  </si>
  <si>
    <t>52</t>
  </si>
  <si>
    <t>Entreposage et services auxiliaires des transports</t>
  </si>
  <si>
    <t>21081</t>
  </si>
  <si>
    <t>Blaisy-Haut</t>
  </si>
  <si>
    <t>21082</t>
  </si>
  <si>
    <t>Blancey</t>
  </si>
  <si>
    <t>21083</t>
  </si>
  <si>
    <t>Blanot</t>
  </si>
  <si>
    <t>21084</t>
  </si>
  <si>
    <t>Source-Seine</t>
  </si>
  <si>
    <t>21085</t>
  </si>
  <si>
    <t>Bligny-le-Sec</t>
  </si>
  <si>
    <t>200039063</t>
  </si>
  <si>
    <t>CC Forêts, Seine et Suzon</t>
  </si>
  <si>
    <t>21086</t>
  </si>
  <si>
    <t>Bligny-lès-Beaune</t>
  </si>
  <si>
    <t>21087</t>
  </si>
  <si>
    <t>Bligny-sur-Ouche</t>
  </si>
  <si>
    <t>21088</t>
  </si>
  <si>
    <t>Boncourt-le-Bois</t>
  </si>
  <si>
    <t>21090</t>
  </si>
  <si>
    <t>Boudreville</t>
  </si>
  <si>
    <t>21091</t>
  </si>
  <si>
    <t>Bouhey</t>
  </si>
  <si>
    <t>21092</t>
  </si>
  <si>
    <t>Bouilland</t>
  </si>
  <si>
    <t>21093</t>
  </si>
  <si>
    <t>Bouix</t>
  </si>
  <si>
    <t>21094</t>
  </si>
  <si>
    <t>Bourberain</t>
  </si>
  <si>
    <t>21096</t>
  </si>
  <si>
    <t>Boussenois</t>
  </si>
  <si>
    <t>21098</t>
  </si>
  <si>
    <t>Boux-sous-Salmaise</t>
  </si>
  <si>
    <t>21099</t>
  </si>
  <si>
    <t>Bouze-lès-Beaune</t>
  </si>
  <si>
    <t>21101</t>
  </si>
  <si>
    <t>Braux</t>
  </si>
  <si>
    <t>22</t>
  </si>
  <si>
    <t>Fabrication de produits en caoutchouc et en plastique</t>
  </si>
  <si>
    <t>21103</t>
  </si>
  <si>
    <t>Brazey-en-Plaine</t>
  </si>
  <si>
    <t>21105</t>
  </si>
  <si>
    <t>Bressey-sur-Tille</t>
  </si>
  <si>
    <t>21106</t>
  </si>
  <si>
    <t>Bretenière</t>
  </si>
  <si>
    <t>21107</t>
  </si>
  <si>
    <t>Bretigny</t>
  </si>
  <si>
    <t>21109</t>
  </si>
  <si>
    <t>Brion-sur-Ource</t>
  </si>
  <si>
    <t>21110</t>
  </si>
  <si>
    <t>Brochon</t>
  </si>
  <si>
    <t>21113</t>
  </si>
  <si>
    <t>Broindon</t>
  </si>
  <si>
    <t>21114</t>
  </si>
  <si>
    <t>Buffon</t>
  </si>
  <si>
    <t>21115</t>
  </si>
  <si>
    <t>Buncey</t>
  </si>
  <si>
    <t>21116</t>
  </si>
  <si>
    <t>Bure-les-Templiers</t>
  </si>
  <si>
    <t>21117</t>
  </si>
  <si>
    <t>Busseaut</t>
  </si>
  <si>
    <t>21118</t>
  </si>
  <si>
    <t>Busserotte-et-Montenaille</t>
  </si>
  <si>
    <t>21119</t>
  </si>
  <si>
    <t>Bussières</t>
  </si>
  <si>
    <t>21120</t>
  </si>
  <si>
    <t>La Bussière-sur-Ouche</t>
  </si>
  <si>
    <t>21121</t>
  </si>
  <si>
    <t>Bussy-la-Pesle</t>
  </si>
  <si>
    <t>21122</t>
  </si>
  <si>
    <t>Bussy-le-Grand</t>
  </si>
  <si>
    <t>21123</t>
  </si>
  <si>
    <t>Buxerolles</t>
  </si>
  <si>
    <t>21125</t>
  </si>
  <si>
    <t>Cérilly</t>
  </si>
  <si>
    <t>21126</t>
  </si>
  <si>
    <t>Cessey-sur-Tille</t>
  </si>
  <si>
    <t>21127</t>
  </si>
  <si>
    <t>Chaignay</t>
  </si>
  <si>
    <t>242100154</t>
  </si>
  <si>
    <t>CC des Vallées de la Tille et de l'Ignon</t>
  </si>
  <si>
    <t>21128</t>
  </si>
  <si>
    <t>Chailly-sur-Armançon</t>
  </si>
  <si>
    <t>55</t>
  </si>
  <si>
    <t>Hébergement</t>
  </si>
  <si>
    <t>21130</t>
  </si>
  <si>
    <t>Chambeire</t>
  </si>
  <si>
    <t>21131</t>
  </si>
  <si>
    <t>Chamblanc</t>
  </si>
  <si>
    <t>21132</t>
  </si>
  <si>
    <t>Chambœuf</t>
  </si>
  <si>
    <t>21133</t>
  </si>
  <si>
    <t>Chambolle-Musigny</t>
  </si>
  <si>
    <t>21134</t>
  </si>
  <si>
    <t>Chamesson</t>
  </si>
  <si>
    <t>21136</t>
  </si>
  <si>
    <t>Champagny</t>
  </si>
  <si>
    <t>21137</t>
  </si>
  <si>
    <t>Champ-d'Oiseau</t>
  </si>
  <si>
    <t>21138</t>
  </si>
  <si>
    <t>Champdôtre</t>
  </si>
  <si>
    <t>21139</t>
  </si>
  <si>
    <t>Champeau-en-Morvan</t>
  </si>
  <si>
    <t>242101442</t>
  </si>
  <si>
    <t>CC de Saulieu</t>
  </si>
  <si>
    <t>21141</t>
  </si>
  <si>
    <t>Champrenault</t>
  </si>
  <si>
    <t>21142</t>
  </si>
  <si>
    <t>Chanceaux</t>
  </si>
  <si>
    <t>21143</t>
  </si>
  <si>
    <t>Channay</t>
  </si>
  <si>
    <t>21145</t>
  </si>
  <si>
    <t>Charigny</t>
  </si>
  <si>
    <t>21146</t>
  </si>
  <si>
    <t>Charmes</t>
  </si>
  <si>
    <t>21147</t>
  </si>
  <si>
    <t>Charny</t>
  </si>
  <si>
    <t>21148</t>
  </si>
  <si>
    <t>Charrey-sur-Saône</t>
  </si>
  <si>
    <t>21149</t>
  </si>
  <si>
    <t>Charrey-sur-Seine</t>
  </si>
  <si>
    <t>21150</t>
  </si>
  <si>
    <t>Chassagne-Montrachet</t>
  </si>
  <si>
    <t>21151</t>
  </si>
  <si>
    <t>Chassey</t>
  </si>
  <si>
    <t>21152</t>
  </si>
  <si>
    <t>Châteauneuf</t>
  </si>
  <si>
    <t>21153</t>
  </si>
  <si>
    <t>Châtellenot</t>
  </si>
  <si>
    <t>21154</t>
  </si>
  <si>
    <t>Châtillon-sur-Seine</t>
  </si>
  <si>
    <t>25</t>
  </si>
  <si>
    <t>Fabrication de produits métalliques, à l'exception des machines et des équipements</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</si>
  <si>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</si>
  <si>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</si>
  <si>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</si>
  <si>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</si>
  <si>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</si>
  <si>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</si>
  <si>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</si>
  <si>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</si>
  <si>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</si>
  <si>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</si>
  <si>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</si>
  <si>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</si>
  <si>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</si>
  <si>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</si>
  <si>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</si>
  <si>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</si>
  <si>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</si>
  <si>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</si>
  <si>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</si>
  <si>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</si>
  <si>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</si>
  <si>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</si>
  <si>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21166</t>
  </si>
  <si>
    <t>Chenôve</t>
  </si>
  <si>
    <t>24</t>
  </si>
  <si>
    <t>Métallurgie</t>
  </si>
  <si>
    <t>82</t>
  </si>
  <si>
    <t>Activités administratives et autres activités de soutien aux entreprises</t>
  </si>
  <si>
    <t>94</t>
  </si>
  <si>
    <t>Activités des organisations associatives</t>
  </si>
  <si>
    <t>21167</t>
  </si>
  <si>
    <t>Cheuge</t>
  </si>
  <si>
    <t>21168</t>
  </si>
  <si>
    <t>Chevannay</t>
  </si>
  <si>
    <t>21169</t>
  </si>
  <si>
    <t>Chevannes</t>
  </si>
  <si>
    <t>21170</t>
  </si>
  <si>
    <t>Chevigny-en-Valière</t>
  </si>
  <si>
    <t>21171</t>
  </si>
  <si>
    <t>Chevigny-Saint-Sauveur</t>
  </si>
  <si>
    <t>21173</t>
  </si>
  <si>
    <t>Chorey-les-Beaune</t>
  </si>
  <si>
    <t>21175</t>
  </si>
  <si>
    <t>Cirey-lès-Pontailler</t>
  </si>
  <si>
    <t>21176</t>
  </si>
  <si>
    <t>Civry-en-Montagne</t>
  </si>
  <si>
    <t>21177</t>
  </si>
  <si>
    <t>Clamerey</t>
  </si>
  <si>
    <t>21178</t>
  </si>
  <si>
    <t>Valforêt</t>
  </si>
  <si>
    <t>21179</t>
  </si>
  <si>
    <t>Clénay</t>
  </si>
  <si>
    <t>27</t>
  </si>
  <si>
    <t>Fabrication d'équipements électriques</t>
  </si>
  <si>
    <t>21180</t>
  </si>
  <si>
    <t>Cléry</t>
  </si>
  <si>
    <t>21181</t>
  </si>
  <si>
    <t>Clomot</t>
  </si>
  <si>
    <t>21182</t>
  </si>
  <si>
    <t>Collonges-lès-Bévy</t>
  </si>
  <si>
    <t>21183</t>
  </si>
  <si>
    <t>Collonges-et-Premières</t>
  </si>
  <si>
    <t>21184</t>
  </si>
  <si>
    <t>Colombier</t>
  </si>
  <si>
    <t>21186</t>
  </si>
  <si>
    <t>Comblanchien</t>
  </si>
  <si>
    <t>73</t>
  </si>
  <si>
    <t>Publicité et études de marché</t>
  </si>
  <si>
    <t>21187</t>
  </si>
  <si>
    <t>Commarin</t>
  </si>
  <si>
    <t>21189</t>
  </si>
  <si>
    <t>Corberon</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</si>
  <si>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</si>
  <si>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</si>
  <si>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</si>
  <si>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</si>
  <si>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</si>
  <si>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</si>
  <si>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</si>
  <si>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</si>
  <si>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</si>
  <si>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</si>
  <si>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</si>
  <si>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</si>
  <si>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</si>
  <si>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</si>
  <si>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</si>
  <si>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</si>
  <si>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</si>
  <si>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</si>
  <si>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</si>
  <si>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</si>
  <si>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</si>
  <si>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</si>
  <si>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</si>
  <si>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</si>
  <si>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21205</t>
  </si>
  <si>
    <t>Courcelles-lès-Semur</t>
  </si>
  <si>
    <t>21428</t>
  </si>
  <si>
    <t>Monthelie</t>
  </si>
  <si>
    <t>21429</t>
  </si>
  <si>
    <t>Montigny-Montfort</t>
  </si>
  <si>
    <t>21430</t>
  </si>
  <si>
    <t>Montigny-Saint-Barthélemy</t>
  </si>
  <si>
    <t>21431</t>
  </si>
  <si>
    <t>Montigny-sur-Armançon</t>
  </si>
  <si>
    <t>21432</t>
  </si>
  <si>
    <t>Montigny-sur-Aube</t>
  </si>
  <si>
    <t>21433</t>
  </si>
  <si>
    <t>Montigny-Mornay-Villeneuve-sur-Vingeanne</t>
  </si>
  <si>
    <t>97</t>
  </si>
  <si>
    <t>Activités des ménages en tant qu'employeurs de personnel domestique</t>
  </si>
  <si>
    <t>21434</t>
  </si>
  <si>
    <t>Montlay-en-Auxois</t>
  </si>
  <si>
    <t>21435</t>
  </si>
  <si>
    <t>Montliot-et-Courcelles</t>
  </si>
  <si>
    <t>21438</t>
  </si>
  <si>
    <t>Montmoyen</t>
  </si>
  <si>
    <t>21442</t>
  </si>
  <si>
    <t>Morey-Saint-Denis</t>
  </si>
  <si>
    <t>21444</t>
  </si>
  <si>
    <t>Mosson</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</si>
  <si>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</si>
  <si>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</si>
  <si>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</si>
  <si>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</si>
  <si>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</si>
  <si>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</si>
  <si>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</si>
  <si>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</si>
  <si>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</si>
  <si>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</si>
  <si>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</si>
  <si>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</si>
  <si>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</si>
  <si>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</si>
  <si>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</si>
  <si>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</si>
  <si>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</si>
  <si>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</si>
  <si>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21457</t>
  </si>
  <si>
    <t>Noidan</t>
  </si>
  <si>
    <t>21458</t>
  </si>
  <si>
    <t>Noiron-sous-Gevrey</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</si>
  <si>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</si>
  <si>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</si>
  <si>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</si>
  <si>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</si>
  <si>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</si>
  <si>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</si>
  <si>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</si>
  <si>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</si>
  <si>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</si>
  <si>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</si>
  <si>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</si>
  <si>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</si>
  <si>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</si>
  <si>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</si>
  <si>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</si>
  <si>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</si>
  <si>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</si>
  <si>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</si>
  <si>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</si>
  <si>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</si>
  <si>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</si>
  <si>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</si>
  <si>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</si>
  <si>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</si>
  <si>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</si>
  <si>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</si>
  <si>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21474</t>
  </si>
  <si>
    <t>Pagny-la-Ville</t>
  </si>
  <si>
    <t>21476</t>
  </si>
  <si>
    <t>Painblanc</t>
  </si>
  <si>
    <t>21477</t>
  </si>
  <si>
    <t>Panges</t>
  </si>
  <si>
    <t>21478</t>
  </si>
  <si>
    <t>Pasques</t>
  </si>
  <si>
    <t>21479</t>
  </si>
  <si>
    <t>Pellerey</t>
  </si>
  <si>
    <t>31</t>
  </si>
  <si>
    <t>Fabrication de meubles</t>
  </si>
  <si>
    <t>21481</t>
  </si>
  <si>
    <t>Perrigny-lès-Dijon</t>
  </si>
  <si>
    <t>21482</t>
  </si>
  <si>
    <t>Perrigny-sur-l'Ognon</t>
  </si>
  <si>
    <t>21484</t>
  </si>
  <si>
    <t>Planay</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</si>
  <si>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</si>
  <si>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</si>
  <si>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</si>
  <si>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</si>
  <si>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</si>
  <si>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</si>
  <si>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</si>
  <si>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</si>
  <si>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</si>
  <si>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</si>
  <si>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</si>
  <si>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</si>
  <si>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</si>
  <si>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</si>
  <si>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</si>
  <si>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</si>
  <si>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21496</t>
  </si>
  <si>
    <t>Pontailler-sur-Saône</t>
  </si>
  <si>
    <t>21497</t>
  </si>
  <si>
    <t>Pont-et-Massène</t>
  </si>
  <si>
    <t>21498</t>
  </si>
  <si>
    <t>Posanges</t>
  </si>
  <si>
    <t>21499</t>
  </si>
  <si>
    <t>Pothières</t>
  </si>
  <si>
    <t>21500</t>
  </si>
  <si>
    <t>Pouillenay</t>
  </si>
  <si>
    <t>21501</t>
  </si>
  <si>
    <t>Pouilly-en-Auxois</t>
  </si>
  <si>
    <t>21502</t>
  </si>
  <si>
    <t>Pouilly-sur-Saône</t>
  </si>
  <si>
    <t>21505</t>
  </si>
  <si>
    <t>Précy-sous-Thil</t>
  </si>
  <si>
    <t>21506</t>
  </si>
  <si>
    <t>Premeaux-Prissey</t>
  </si>
  <si>
    <t>21203</t>
  </si>
  <si>
    <t>Courcelles-Frémoy</t>
  </si>
  <si>
    <t>21208</t>
  </si>
  <si>
    <t>Courtivron</t>
  </si>
  <si>
    <t>21209</t>
  </si>
  <si>
    <t>Couternon</t>
  </si>
  <si>
    <t>21210</t>
  </si>
  <si>
    <t>Créancey</t>
  </si>
  <si>
    <t>21211</t>
  </si>
  <si>
    <t>Crécey-sur-Tille</t>
  </si>
  <si>
    <t>21212</t>
  </si>
  <si>
    <t>Crépand</t>
  </si>
  <si>
    <t>21214</t>
  </si>
  <si>
    <t>Crugey</t>
  </si>
  <si>
    <t>21216</t>
  </si>
  <si>
    <t>Culètre</t>
  </si>
  <si>
    <t>21217</t>
  </si>
  <si>
    <t>Curley</t>
  </si>
  <si>
    <t>21218</t>
  </si>
  <si>
    <t>Curtil-Saint-Seine</t>
  </si>
  <si>
    <t>21220</t>
  </si>
  <si>
    <t>Cussey-les-Forges</t>
  </si>
  <si>
    <t>21222</t>
  </si>
  <si>
    <t>Cussy-le-Châtel</t>
  </si>
  <si>
    <t>21223</t>
  </si>
  <si>
    <t>Daix</t>
  </si>
  <si>
    <t>21225</t>
  </si>
  <si>
    <t>Dampierre-et-Flée</t>
  </si>
  <si>
    <t>21226</t>
  </si>
  <si>
    <t>Darcey</t>
  </si>
  <si>
    <t>21227</t>
  </si>
  <si>
    <t>Darois</t>
  </si>
  <si>
    <t>21228</t>
  </si>
  <si>
    <t>Détain-et-Bruant</t>
  </si>
  <si>
    <t>21231</t>
  </si>
  <si>
    <t>Dijon</t>
  </si>
  <si>
    <t>26</t>
  </si>
  <si>
    <t>Fabrication de produits informatiques, électroniques et optiques</t>
  </si>
  <si>
    <t>30</t>
  </si>
  <si>
    <t>Fabrication d'autres matériels de transport</t>
  </si>
  <si>
    <t>58</t>
  </si>
  <si>
    <t>Édition</t>
  </si>
  <si>
    <t>72</t>
  </si>
  <si>
    <t>Recherche-développement scientifique</t>
  </si>
  <si>
    <t>21232</t>
  </si>
  <si>
    <t>Dompierre-en-Morvan</t>
  </si>
  <si>
    <t>21233</t>
  </si>
  <si>
    <t>Drambon</t>
  </si>
  <si>
    <t>21235</t>
  </si>
  <si>
    <t>Duesme</t>
  </si>
  <si>
    <t>21236</t>
  </si>
  <si>
    <t>Ébaty</t>
  </si>
  <si>
    <t>21237</t>
  </si>
  <si>
    <t>Échalot</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</si>
  <si>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</si>
  <si>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</si>
  <si>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</si>
  <si>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</si>
  <si>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</si>
  <si>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</si>
  <si>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</si>
  <si>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</si>
  <si>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</si>
  <si>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</si>
  <si>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</si>
  <si>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</si>
  <si>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</si>
  <si>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</si>
  <si>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</si>
  <si>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</si>
  <si>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</si>
  <si>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</si>
  <si>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</si>
  <si>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</si>
  <si>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</si>
  <si>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</si>
  <si>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</si>
  <si>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</si>
  <si>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</si>
  <si>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</si>
  <si>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</si>
  <si>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</si>
  <si>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21254</t>
  </si>
  <si>
    <t>L'Étang-Vergy</t>
  </si>
  <si>
    <t>21256</t>
  </si>
  <si>
    <t>Étevaux</t>
  </si>
  <si>
    <t>21257</t>
  </si>
  <si>
    <t>Étormay</t>
  </si>
  <si>
    <t>21258</t>
  </si>
  <si>
    <t>Étrochey</t>
  </si>
  <si>
    <t>21259</t>
  </si>
  <si>
    <t>Fain-lès-Montbard</t>
  </si>
  <si>
    <t>21261</t>
  </si>
  <si>
    <t>Fauverney</t>
  </si>
  <si>
    <t>21262</t>
  </si>
  <si>
    <t>Faverolles-lès-Lucey</t>
  </si>
  <si>
    <t>21263</t>
  </si>
  <si>
    <t>Fénay</t>
  </si>
  <si>
    <t>96</t>
  </si>
  <si>
    <t>Autres services personnels</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</si>
  <si>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</si>
  <si>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</si>
  <si>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</si>
  <si>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</si>
  <si>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</si>
  <si>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</si>
  <si>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</si>
  <si>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</si>
  <si>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</si>
  <si>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</si>
  <si>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</si>
  <si>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</si>
  <si>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</si>
  <si>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</si>
  <si>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</si>
  <si>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</si>
  <si>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</si>
  <si>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</si>
  <si>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</si>
  <si>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</si>
  <si>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21275</t>
  </si>
  <si>
    <t>Foncegrive</t>
  </si>
  <si>
    <t>21276</t>
  </si>
  <si>
    <t>Fontaines-en-Duesmois</t>
  </si>
  <si>
    <t>21277</t>
  </si>
  <si>
    <t>Fontaine-Française</t>
  </si>
  <si>
    <t>Industrie pharmaceutique</t>
  </si>
  <si>
    <t>21278</t>
  </si>
  <si>
    <t>Fontaine-lès-Dijon</t>
  </si>
  <si>
    <t>21279</t>
  </si>
  <si>
    <t>Fontaines-les-Sèches</t>
  </si>
  <si>
    <t>21280</t>
  </si>
  <si>
    <t>Fontangy</t>
  </si>
  <si>
    <t>21281</t>
  </si>
  <si>
    <t>Fontenelle</t>
  </si>
  <si>
    <t>21283</t>
  </si>
  <si>
    <t>Fraignot-et-Vesvrotte</t>
  </si>
  <si>
    <t>21284</t>
  </si>
  <si>
    <t>Francheville</t>
  </si>
  <si>
    <t>21285</t>
  </si>
  <si>
    <t>Franxault</t>
  </si>
  <si>
    <t>21286</t>
  </si>
  <si>
    <t>Frénois</t>
  </si>
  <si>
    <t>21288</t>
  </si>
  <si>
    <t>Frôlois</t>
  </si>
  <si>
    <t>21289</t>
  </si>
  <si>
    <t>Fussey</t>
  </si>
  <si>
    <t>21290</t>
  </si>
  <si>
    <t>Gemeaux</t>
  </si>
  <si>
    <t>21291</t>
  </si>
  <si>
    <t>Genay</t>
  </si>
  <si>
    <t>21292</t>
  </si>
  <si>
    <t>Genlis</t>
  </si>
  <si>
    <t>21293</t>
  </si>
  <si>
    <t>Gergueil</t>
  </si>
  <si>
    <t>21294</t>
  </si>
  <si>
    <t>Gerland</t>
  </si>
  <si>
    <t>21295</t>
  </si>
  <si>
    <t>Gevrey-Chambertin</t>
  </si>
  <si>
    <t>29</t>
  </si>
  <si>
    <t>Industrie automobile</t>
  </si>
  <si>
    <t>21296</t>
  </si>
  <si>
    <t>Gevrolles</t>
  </si>
  <si>
    <t>21297</t>
  </si>
  <si>
    <t>Gilly-lès-Cîteaux</t>
  </si>
  <si>
    <t>21299</t>
  </si>
  <si>
    <t>Gissey-sous-Flavigny</t>
  </si>
  <si>
    <t>21300</t>
  </si>
  <si>
    <t>Gissey-sur-Ouche</t>
  </si>
  <si>
    <t>21301</t>
  </si>
  <si>
    <t>Glanon</t>
  </si>
  <si>
    <t>21302</t>
  </si>
  <si>
    <t>Gomméville</t>
  </si>
  <si>
    <t>21303</t>
  </si>
  <si>
    <t>Les Goulles</t>
  </si>
  <si>
    <t>21304</t>
  </si>
  <si>
    <t>Grancey-le-Château-Neuvelle</t>
  </si>
  <si>
    <t>21305</t>
  </si>
  <si>
    <t>Grancey-sur-Ource</t>
  </si>
  <si>
    <t>21307</t>
  </si>
  <si>
    <t>Grésigny-Sainte-Reine</t>
  </si>
  <si>
    <t>21308</t>
  </si>
  <si>
    <t>Grignon</t>
  </si>
  <si>
    <t>21309</t>
  </si>
  <si>
    <t>Griselles</t>
  </si>
  <si>
    <t>21310</t>
  </si>
  <si>
    <t>Grosbois-en-Montagne</t>
  </si>
  <si>
    <t>21313</t>
  </si>
  <si>
    <t>Gurgy-le-Château</t>
  </si>
  <si>
    <t>21314</t>
  </si>
  <si>
    <t>Hauteroche</t>
  </si>
  <si>
    <t>21315</t>
  </si>
  <si>
    <t>Hauteville-lès-Dijon</t>
  </si>
  <si>
    <t>21316</t>
  </si>
  <si>
    <t>Heuilley-sur-Saône</t>
  </si>
  <si>
    <t>21317</t>
  </si>
  <si>
    <t>Is-sur-Tille</t>
  </si>
  <si>
    <t>95</t>
  </si>
  <si>
    <t>Réparation d'ordinateurs et de biens personnels et domestiques</t>
  </si>
  <si>
    <t>21320</t>
  </si>
  <si>
    <t>Izier</t>
  </si>
  <si>
    <t>21322</t>
  </si>
  <si>
    <t>Jallanges</t>
  </si>
  <si>
    <t>21323</t>
  </si>
  <si>
    <t>Jancigny</t>
  </si>
  <si>
    <t>21324</t>
  </si>
  <si>
    <t>Jeux-lès-Bard</t>
  </si>
  <si>
    <t>21326</t>
  </si>
  <si>
    <t>Jours-lès-Baigneux</t>
  </si>
  <si>
    <t>21327</t>
  </si>
  <si>
    <t>Val-Mont</t>
  </si>
  <si>
    <t>21328</t>
  </si>
  <si>
    <t>Juillenay</t>
  </si>
  <si>
    <t>21329</t>
  </si>
  <si>
    <t>Juilly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</si>
  <si>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</si>
  <si>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</si>
  <si>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</si>
  <si>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</si>
  <si>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</si>
  <si>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</si>
  <si>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</si>
  <si>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</si>
  <si>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</si>
  <si>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</si>
  <si>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</si>
  <si>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</si>
  <si>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</si>
  <si>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</si>
  <si>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</si>
  <si>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</si>
  <si>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</si>
  <si>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Lantenay</t>
  </si>
  <si>
    <t>21340</t>
  </si>
  <si>
    <t>Lanthes</t>
  </si>
  <si>
    <t>21341</t>
  </si>
  <si>
    <t>Lantilly</t>
  </si>
  <si>
    <t>21343</t>
  </si>
  <si>
    <t>Larrey</t>
  </si>
  <si>
    <t>21344</t>
  </si>
  <si>
    <t>Lechâtelet</t>
  </si>
  <si>
    <t>21345</t>
  </si>
  <si>
    <t>Léry</t>
  </si>
  <si>
    <t>21346</t>
  </si>
  <si>
    <t>Leuglay</t>
  </si>
  <si>
    <t>21347</t>
  </si>
  <si>
    <t>Levernois</t>
  </si>
  <si>
    <t>21348</t>
  </si>
  <si>
    <t>Licey-sur-Vingeanne</t>
  </si>
  <si>
    <t>21349</t>
  </si>
  <si>
    <t>Liernais</t>
  </si>
  <si>
    <t>21350</t>
  </si>
  <si>
    <t>Lignerolles</t>
  </si>
  <si>
    <t>21351</t>
  </si>
  <si>
    <t>Longchamp</t>
  </si>
  <si>
    <t>21352</t>
  </si>
  <si>
    <t>Longeault-Pluvault</t>
  </si>
  <si>
    <t>21353</t>
  </si>
  <si>
    <t>Longecourt-en-Plaine</t>
  </si>
  <si>
    <t>21354</t>
  </si>
  <si>
    <t>Longecourt-lès-Culêtre</t>
  </si>
  <si>
    <t>21355</t>
  </si>
  <si>
    <t>Longvic</t>
  </si>
  <si>
    <t>17</t>
  </si>
  <si>
    <t>Industrie du papier et du carton</t>
  </si>
  <si>
    <t>81</t>
  </si>
  <si>
    <t>Services relatifs aux bâtiments et aménagement paysager</t>
  </si>
  <si>
    <t>21356</t>
  </si>
  <si>
    <t>Losne</t>
  </si>
  <si>
    <t>21357</t>
  </si>
  <si>
    <t>Louesme</t>
  </si>
  <si>
    <t>21358</t>
  </si>
  <si>
    <t>Lucenay-le-Duc</t>
  </si>
  <si>
    <t>21360</t>
  </si>
  <si>
    <t>Lusigny-sur-Ouche</t>
  </si>
  <si>
    <t>21361</t>
  </si>
  <si>
    <t>Lux</t>
  </si>
  <si>
    <t>21362</t>
  </si>
  <si>
    <t>Maconge</t>
  </si>
  <si>
    <t>21363</t>
  </si>
  <si>
    <t>Magnien</t>
  </si>
  <si>
    <t>21365</t>
  </si>
  <si>
    <t>Magny-la-Ville</t>
  </si>
  <si>
    <t>21366</t>
  </si>
  <si>
    <t>Magny-lès-Aubigny</t>
  </si>
  <si>
    <t>21368</t>
  </si>
  <si>
    <t>Magny-lès-Villers</t>
  </si>
  <si>
    <t>21369</t>
  </si>
  <si>
    <t>Magny-Saint-Médard</t>
  </si>
  <si>
    <t>21370</t>
  </si>
  <si>
    <t>Magny-sur-Tille</t>
  </si>
  <si>
    <t>21371</t>
  </si>
  <si>
    <t>Les Maillys</t>
  </si>
  <si>
    <t>21372</t>
  </si>
  <si>
    <t>Maisey-le-Duc</t>
  </si>
  <si>
    <t>21373</t>
  </si>
  <si>
    <t>Mâlain</t>
  </si>
  <si>
    <t>21374</t>
  </si>
  <si>
    <t>Maligny</t>
  </si>
  <si>
    <t>21376</t>
  </si>
  <si>
    <t>Marandeuil</t>
  </si>
  <si>
    <t>21377</t>
  </si>
  <si>
    <t>Marcellois</t>
  </si>
  <si>
    <t>21378</t>
  </si>
  <si>
    <t>Marcenay</t>
  </si>
  <si>
    <t>21379</t>
  </si>
  <si>
    <t>Marcheseuil</t>
  </si>
  <si>
    <t>21380</t>
  </si>
  <si>
    <t>Marcigny-sous-Thil</t>
  </si>
  <si>
    <t>21382</t>
  </si>
  <si>
    <t>Marcilly-Ogny</t>
  </si>
  <si>
    <t>21383</t>
  </si>
  <si>
    <t>Marcilly-sur-Tille</t>
  </si>
  <si>
    <t>21384</t>
  </si>
  <si>
    <t>Marey-lès-Fussey</t>
  </si>
  <si>
    <t>21385</t>
  </si>
  <si>
    <t>Marey-sur-Tille</t>
  </si>
  <si>
    <t>21386</t>
  </si>
  <si>
    <t>Marigny-le-Cahouët</t>
  </si>
  <si>
    <t>21388</t>
  </si>
  <si>
    <t>Marliens</t>
  </si>
  <si>
    <t>21389</t>
  </si>
  <si>
    <t>Marmagne</t>
  </si>
  <si>
    <t>21390</t>
  </si>
  <si>
    <t>Marsannay-la-Côte</t>
  </si>
  <si>
    <t>21391</t>
  </si>
  <si>
    <t>Marsannay-le-Bois</t>
  </si>
  <si>
    <t>21393</t>
  </si>
  <si>
    <t>Massingy</t>
  </si>
  <si>
    <t>21394</t>
  </si>
  <si>
    <t>Massingy-lès-Semur</t>
  </si>
  <si>
    <t>21395</t>
  </si>
  <si>
    <t>Massingy-lès-Vitteaux</t>
  </si>
  <si>
    <t>21396</t>
  </si>
  <si>
    <t>Mauvilly</t>
  </si>
  <si>
    <t>21399</t>
  </si>
  <si>
    <t>Meilly-sur-Rouvres</t>
  </si>
  <si>
    <t>21400</t>
  </si>
  <si>
    <t>Le Meix</t>
  </si>
  <si>
    <t>21401</t>
  </si>
  <si>
    <t>Meloisey</t>
  </si>
  <si>
    <t>21402</t>
  </si>
  <si>
    <t>Menesble</t>
  </si>
  <si>
    <t>21404</t>
  </si>
  <si>
    <t>Ménétreux-le-Pitois</t>
  </si>
  <si>
    <t>21405</t>
  </si>
  <si>
    <t>Merceuil</t>
  </si>
  <si>
    <t>21406</t>
  </si>
  <si>
    <t>Mesmont</t>
  </si>
  <si>
    <t>21407</t>
  </si>
  <si>
    <t>Messanges</t>
  </si>
  <si>
    <t>21408</t>
  </si>
  <si>
    <t>Messigny-et-Vantoux</t>
  </si>
  <si>
    <t>21411</t>
  </si>
  <si>
    <t>Meursanges</t>
  </si>
  <si>
    <t>21412</t>
  </si>
  <si>
    <t>Meursault</t>
  </si>
  <si>
    <t>21413</t>
  </si>
  <si>
    <t>Millery</t>
  </si>
  <si>
    <t>21414</t>
  </si>
  <si>
    <t>Mimeure</t>
  </si>
  <si>
    <t>21415</t>
  </si>
  <si>
    <t>Minot</t>
  </si>
  <si>
    <t>21416</t>
  </si>
  <si>
    <t>Mirebeau-sur-Bèze</t>
  </si>
  <si>
    <t>21417</t>
  </si>
  <si>
    <t>Missery</t>
  </si>
  <si>
    <t>21418</t>
  </si>
  <si>
    <t>Moitron</t>
  </si>
  <si>
    <t>21419</t>
  </si>
  <si>
    <t>Molesme</t>
  </si>
  <si>
    <t>21420</t>
  </si>
  <si>
    <t>Molinot</t>
  </si>
  <si>
    <t>21421</t>
  </si>
  <si>
    <t>Moloy</t>
  </si>
  <si>
    <t>21423</t>
  </si>
  <si>
    <t>Montagny-lès-Beaune</t>
  </si>
  <si>
    <t>21424</t>
  </si>
  <si>
    <t>Montagny-lès-Seurre</t>
  </si>
  <si>
    <t>21425</t>
  </si>
  <si>
    <t>Montbard</t>
  </si>
  <si>
    <t>21427</t>
  </si>
  <si>
    <t>Montceau-et-Écharnant</t>
  </si>
  <si>
    <t>21436</t>
  </si>
  <si>
    <t>Montmain</t>
  </si>
  <si>
    <t>21439</t>
  </si>
  <si>
    <t>Montoillot</t>
  </si>
  <si>
    <t>21440</t>
  </si>
  <si>
    <t>Montot</t>
  </si>
  <si>
    <t>GRDF</t>
  </si>
  <si>
    <t>Gaz</t>
  </si>
  <si>
    <t>21185</t>
  </si>
  <si>
    <t>Combertault</t>
  </si>
  <si>
    <t>21398</t>
  </si>
  <si>
    <t>Maxilly-sur-Saône</t>
  </si>
  <si>
    <t>21473</t>
  </si>
  <si>
    <t>Ouges</t>
  </si>
  <si>
    <t>21512</t>
  </si>
  <si>
    <t>Puligny-Montrachet</t>
  </si>
  <si>
    <t>21515</t>
  </si>
  <si>
    <t>Quetigny</t>
  </si>
  <si>
    <t>21521</t>
  </si>
  <si>
    <t>Remilly-sur-Tille</t>
  </si>
  <si>
    <t>21532</t>
  </si>
  <si>
    <t>Rouvres-en-Plaine</t>
  </si>
  <si>
    <t>21535</t>
  </si>
  <si>
    <t>Ruffey-lès-Echirey</t>
  </si>
  <si>
    <t>21545</t>
  </si>
  <si>
    <t>Sainte-Colombe-sur-Seine</t>
  </si>
  <si>
    <t>21558</t>
  </si>
  <si>
    <t>Sainte-Marie-la-Blanche</t>
  </si>
  <si>
    <t>21577</t>
  </si>
  <si>
    <t>Saint-Usage</t>
  </si>
  <si>
    <t>21582</t>
  </si>
  <si>
    <t>Santenay</t>
  </si>
  <si>
    <t>21585</t>
  </si>
  <si>
    <t>Saulon-la-Chapelle</t>
  </si>
  <si>
    <t>21586</t>
  </si>
  <si>
    <t>Saulon-la-Rue</t>
  </si>
  <si>
    <t>21590</t>
  </si>
  <si>
    <t>Savigny-lès-Beaune</t>
  </si>
  <si>
    <t>21591</t>
  </si>
  <si>
    <t>Savigny-le-Sec</t>
  </si>
  <si>
    <t>21603</t>
  </si>
  <si>
    <t>Semur-en-Auxois</t>
  </si>
  <si>
    <t>15</t>
  </si>
  <si>
    <t>Industrie du cuir et de la chaussure</t>
  </si>
  <si>
    <t>21607</t>
  </si>
  <si>
    <t>Seurre</t>
  </si>
  <si>
    <t>21609</t>
  </si>
  <si>
    <t>Soirans</t>
  </si>
  <si>
    <t>21617</t>
  </si>
  <si>
    <t>Talant</t>
  </si>
  <si>
    <t>21623</t>
  </si>
  <si>
    <t>Tart</t>
  </si>
  <si>
    <t>21638</t>
  </si>
  <si>
    <t>Til-Châtel</t>
  </si>
  <si>
    <t>21639</t>
  </si>
  <si>
    <t>Tillenay</t>
  </si>
  <si>
    <t>21656</t>
  </si>
  <si>
    <t>Varanges</t>
  </si>
  <si>
    <t>21657</t>
  </si>
  <si>
    <t>Varois-et-Chaignot</t>
  </si>
  <si>
    <t>21661</t>
  </si>
  <si>
    <t>Velars-sur-Ouche</t>
  </si>
  <si>
    <t>21663</t>
  </si>
  <si>
    <t>Venarey-les-Laumes</t>
  </si>
  <si>
    <t>21699</t>
  </si>
  <si>
    <t>Villers-les-Pots</t>
  </si>
  <si>
    <t>21712</t>
  </si>
  <si>
    <t>Volnay</t>
  </si>
  <si>
    <t>21713</t>
  </si>
  <si>
    <t>Vonges</t>
  </si>
  <si>
    <t>21714</t>
  </si>
  <si>
    <t>Vosne-Romanée</t>
  </si>
  <si>
    <t>90</t>
  </si>
  <si>
    <t>Activités créatives, artistiques et de spectacle</t>
  </si>
  <si>
    <t>21330</t>
  </si>
  <si>
    <t>Labergement-Foigney</t>
  </si>
  <si>
    <t>21540</t>
  </si>
  <si>
    <t>Saint-Apollinaire</t>
  </si>
  <si>
    <t>21554</t>
  </si>
  <si>
    <t>Saint-Jean-de-Losne</t>
  </si>
  <si>
    <t>21555</t>
  </si>
  <si>
    <t>Saint-Julien</t>
  </si>
  <si>
    <t>21599</t>
  </si>
  <si>
    <t>Selongey</t>
  </si>
  <si>
    <t>21684</t>
  </si>
  <si>
    <t>Vignoles</t>
  </si>
  <si>
    <t>GRT Gaz</t>
  </si>
  <si>
    <t>RTE</t>
  </si>
  <si>
    <t>21475</t>
  </si>
  <si>
    <t>Pagny-le-Château</t>
  </si>
  <si>
    <t>21568</t>
  </si>
  <si>
    <t>Saint-Rémy</t>
  </si>
  <si>
    <t>21579</t>
  </si>
  <si>
    <t>Salives</t>
  </si>
  <si>
    <t>21670</t>
  </si>
  <si>
    <t>Verrey-sous-Salmaise</t>
  </si>
  <si>
    <t>21508</t>
  </si>
  <si>
    <t>Prenois</t>
  </si>
  <si>
    <t>21510</t>
  </si>
  <si>
    <t>Prusly-sur-Ource</t>
  </si>
  <si>
    <t>21511</t>
  </si>
  <si>
    <t>Puits</t>
  </si>
  <si>
    <t>21514</t>
  </si>
  <si>
    <t>Quemigny-sur-Seine</t>
  </si>
  <si>
    <t>21518</t>
  </si>
  <si>
    <t>Quincy-le-Vicomte</t>
  </si>
  <si>
    <t>21519</t>
  </si>
  <si>
    <t>Recey-sur-Ource</t>
  </si>
  <si>
    <t>21520</t>
  </si>
  <si>
    <t>Remilly-en-Montagne</t>
  </si>
  <si>
    <t>21522</t>
  </si>
  <si>
    <t>Renève</t>
  </si>
  <si>
    <t>21523</t>
  </si>
  <si>
    <t>Reulle-Vergy</t>
  </si>
  <si>
    <t>21524</t>
  </si>
  <si>
    <t>Riel-les-Eaux</t>
  </si>
  <si>
    <t>21525</t>
  </si>
  <si>
    <t>La Roche-en-Brenil</t>
  </si>
  <si>
    <t>21529</t>
  </si>
  <si>
    <t>Roilly</t>
  </si>
  <si>
    <t>21530</t>
  </si>
  <si>
    <t>Rougemont</t>
  </si>
  <si>
    <t>21531</t>
  </si>
  <si>
    <t>Rouvray</t>
  </si>
  <si>
    <t>21534</t>
  </si>
  <si>
    <t>Ruffey-lès-Beaune</t>
  </si>
  <si>
    <t>21536</t>
  </si>
  <si>
    <t>Sacquenay</t>
  </si>
  <si>
    <t>21537</t>
  </si>
  <si>
    <t>Saffres</t>
  </si>
  <si>
    <t>21538</t>
  </si>
  <si>
    <t>Saint-Andeux</t>
  </si>
  <si>
    <t>21539</t>
  </si>
  <si>
    <t>Saint-Anthot</t>
  </si>
  <si>
    <t>13</t>
  </si>
  <si>
    <t>Fabrication de textiles</t>
  </si>
  <si>
    <t>21541</t>
  </si>
  <si>
    <t>Saint-Aubin</t>
  </si>
  <si>
    <t>21542</t>
  </si>
  <si>
    <t>Saint-Bernard</t>
  </si>
  <si>
    <t>21543</t>
  </si>
  <si>
    <t>Saint-Broing-les-Moines</t>
  </si>
  <si>
    <t>21546</t>
  </si>
  <si>
    <t>Saint-Didier</t>
  </si>
  <si>
    <t>21547</t>
  </si>
  <si>
    <t>Saint-Euphrône</t>
  </si>
  <si>
    <t>21549</t>
  </si>
  <si>
    <t>Saint-Germain-le-Rocheux</t>
  </si>
  <si>
    <t>21550</t>
  </si>
  <si>
    <t>Saint-Germain-lès-Senailly</t>
  </si>
  <si>
    <t>21553</t>
  </si>
  <si>
    <t>Saint-Jean-de-Bœuf</t>
  </si>
  <si>
    <t>21556</t>
  </si>
  <si>
    <t>Saint-Léger-Triey</t>
  </si>
  <si>
    <t>21557</t>
  </si>
  <si>
    <t>Saint-Marc-sur-Seine</t>
  </si>
  <si>
    <t>21559</t>
  </si>
  <si>
    <t>Sainte-Marie-sur-Ouche</t>
  </si>
  <si>
    <t>21560</t>
  </si>
  <si>
    <t>Saint-Martin-de-la-Mer</t>
  </si>
  <si>
    <t>21561</t>
  </si>
  <si>
    <t>Saint-Martin-du-Mont</t>
  </si>
  <si>
    <t>21562</t>
  </si>
  <si>
    <t>Saint-Maurice-sur-Vingeanne</t>
  </si>
  <si>
    <t>21563</t>
  </si>
  <si>
    <t>Saint-Mesmin</t>
  </si>
  <si>
    <t>21564</t>
  </si>
  <si>
    <t>Saint-Nicolas-lès-Cîteaux</t>
  </si>
  <si>
    <t>21565</t>
  </si>
  <si>
    <t>Saint-Philibert</t>
  </si>
  <si>
    <t>21566</t>
  </si>
  <si>
    <t>Saint-Pierre-en-Vaux</t>
  </si>
  <si>
    <t>21569</t>
  </si>
  <si>
    <t>Saint-Romain</t>
  </si>
  <si>
    <t>21570</t>
  </si>
  <si>
    <t>Sainte-Sabine</t>
  </si>
  <si>
    <t>21571</t>
  </si>
  <si>
    <t>Saint-Sauveur</t>
  </si>
  <si>
    <t>21572</t>
  </si>
  <si>
    <t>Saint-Seine-en-Bâche</t>
  </si>
  <si>
    <t>21573</t>
  </si>
  <si>
    <t>Saint-Seine-l'Abbaye</t>
  </si>
  <si>
    <t>21574</t>
  </si>
  <si>
    <t>Saint-Seine-sur-Vingeanne</t>
  </si>
  <si>
    <t>21575</t>
  </si>
  <si>
    <t>Saint-Symphorien-sur-Saône</t>
  </si>
  <si>
    <t>21576</t>
  </si>
  <si>
    <t>Saint-Thibault</t>
  </si>
  <si>
    <t>50</t>
  </si>
  <si>
    <t>Transports par eau</t>
  </si>
  <si>
    <t>21578</t>
  </si>
  <si>
    <t>Saint-Victor-sur-Ouche</t>
  </si>
  <si>
    <t>21580</t>
  </si>
  <si>
    <t>Salmaise</t>
  </si>
  <si>
    <t>21581</t>
  </si>
  <si>
    <t>Samerey</t>
  </si>
  <si>
    <t>21583</t>
  </si>
  <si>
    <t>Santosse</t>
  </si>
  <si>
    <t>21584</t>
  </si>
  <si>
    <t>Saulieu</t>
  </si>
  <si>
    <t>21587</t>
  </si>
  <si>
    <t>Saulx-le-Duc</t>
  </si>
  <si>
    <t>21588</t>
  </si>
  <si>
    <t>Saussey</t>
  </si>
  <si>
    <t>21589</t>
  </si>
  <si>
    <t>Saussy</t>
  </si>
  <si>
    <t>21594</t>
  </si>
  <si>
    <t>Savoisy</t>
  </si>
  <si>
    <t>21595</t>
  </si>
  <si>
    <t>Savolles</t>
  </si>
  <si>
    <t>21596</t>
  </si>
  <si>
    <t>Savouges</t>
  </si>
  <si>
    <t>21598</t>
  </si>
  <si>
    <t>Seigny</t>
  </si>
  <si>
    <t>21604</t>
  </si>
  <si>
    <t>Senailly</t>
  </si>
  <si>
    <t>21605</t>
  </si>
  <si>
    <t>Sennecey-lès-Dijon</t>
  </si>
  <si>
    <t>21606</t>
  </si>
  <si>
    <t>Ladoix-Serrigny</t>
  </si>
  <si>
    <t>21611</t>
  </si>
  <si>
    <t>Sombernon</t>
  </si>
  <si>
    <t>21614</t>
  </si>
  <si>
    <t>Spoy</t>
  </si>
  <si>
    <t>21615</t>
  </si>
  <si>
    <t>Sussey</t>
  </si>
  <si>
    <t>21616</t>
  </si>
  <si>
    <t>Tailly</t>
  </si>
  <si>
    <t>21618</t>
  </si>
  <si>
    <t>Talmay</t>
  </si>
  <si>
    <t>21622</t>
  </si>
  <si>
    <t>Tart-le-Bas</t>
  </si>
  <si>
    <t>21624</t>
  </si>
  <si>
    <t>Tellecey</t>
  </si>
  <si>
    <t>21625</t>
  </si>
  <si>
    <t>Ternant</t>
  </si>
  <si>
    <t>21626</t>
  </si>
  <si>
    <t>Terrefondrée</t>
  </si>
  <si>
    <t>21627</t>
  </si>
  <si>
    <t>Thenissey</t>
  </si>
  <si>
    <t>21628</t>
  </si>
  <si>
    <t>Thoires</t>
  </si>
  <si>
    <t>21629</t>
  </si>
  <si>
    <t>Thoisy-la-Berchère</t>
  </si>
  <si>
    <t>21632</t>
  </si>
  <si>
    <t>Thorey-en-Plaine</t>
  </si>
  <si>
    <t>21635</t>
  </si>
  <si>
    <t>Thoste</t>
  </si>
  <si>
    <t>21641</t>
  </si>
  <si>
    <t>Touillon</t>
  </si>
  <si>
    <t>21642</t>
  </si>
  <si>
    <t>Toutry</t>
  </si>
  <si>
    <t>21645</t>
  </si>
  <si>
    <t>Trouhans</t>
  </si>
  <si>
    <t>21646</t>
  </si>
  <si>
    <t>Trouhaut</t>
  </si>
  <si>
    <t>21648</t>
  </si>
  <si>
    <t>Turcey</t>
  </si>
  <si>
    <t>21650</t>
  </si>
  <si>
    <t>Urcy</t>
  </si>
  <si>
    <t>21651</t>
  </si>
  <si>
    <t>Val-Suzon</t>
  </si>
  <si>
    <t>21652</t>
  </si>
  <si>
    <t>Vandenesse-en-Auxois</t>
  </si>
  <si>
    <t>21653</t>
  </si>
  <si>
    <t>Vannaire</t>
  </si>
  <si>
    <t>21655</t>
  </si>
  <si>
    <t>Vanvey</t>
  </si>
  <si>
    <t>21659</t>
  </si>
  <si>
    <t>Vaux-Saules</t>
  </si>
  <si>
    <t>21660</t>
  </si>
  <si>
    <t>Veilly</t>
  </si>
  <si>
    <t>21662</t>
  </si>
  <si>
    <t>Velogny</t>
  </si>
  <si>
    <t>21664</t>
  </si>
  <si>
    <t>Verdonnet</t>
  </si>
  <si>
    <t>21665</t>
  </si>
  <si>
    <t>Vernois-lès-Vesvres</t>
  </si>
  <si>
    <t>21667</t>
  </si>
  <si>
    <t>Véronnes</t>
  </si>
  <si>
    <t>21669</t>
  </si>
  <si>
    <t>Verrey-sous-Drée</t>
  </si>
  <si>
    <t>21671</t>
  </si>
  <si>
    <t>Vertault</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</si>
  <si>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</si>
  <si>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</si>
  <si>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</si>
  <si>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</si>
  <si>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</si>
  <si>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</si>
  <si>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</si>
  <si>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</si>
  <si>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</si>
  <si>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</si>
  <si>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</si>
  <si>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</si>
  <si>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</si>
  <si>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</si>
  <si>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</si>
  <si>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</si>
  <si>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</si>
  <si>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</si>
  <si>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21683</t>
  </si>
  <si>
    <t>Viévy</t>
  </si>
  <si>
    <t>21685</t>
  </si>
  <si>
    <t>Villaines-en-Duesmois</t>
  </si>
  <si>
    <t>21686</t>
  </si>
  <si>
    <t>Villaines-les-Prévôtes</t>
  </si>
  <si>
    <t>21687</t>
  </si>
  <si>
    <t>Villargoix</t>
  </si>
  <si>
    <t>21688</t>
  </si>
  <si>
    <t>Villars-Fontaine</t>
  </si>
  <si>
    <t>21690</t>
  </si>
  <si>
    <t>Villeberny</t>
  </si>
  <si>
    <t>21691</t>
  </si>
  <si>
    <t>Villebichot</t>
  </si>
  <si>
    <t>21692</t>
  </si>
  <si>
    <t>Villecomte</t>
  </si>
  <si>
    <t>21693</t>
  </si>
  <si>
    <t>Villedieu</t>
  </si>
  <si>
    <t>21694</t>
  </si>
  <si>
    <t>Villeferry</t>
  </si>
  <si>
    <t>21695</t>
  </si>
  <si>
    <t>La Villeneuve-les-Convers</t>
  </si>
  <si>
    <t>21698</t>
  </si>
  <si>
    <t>Villers-la-Faye</t>
  </si>
  <si>
    <t>21700</t>
  </si>
  <si>
    <t>Villers-Patras</t>
  </si>
  <si>
    <t>21701</t>
  </si>
  <si>
    <t>Villers-Rotin</t>
  </si>
  <si>
    <t>21702</t>
  </si>
  <si>
    <t>Villey-sur-Tille</t>
  </si>
  <si>
    <t>21705</t>
  </si>
  <si>
    <t>Villotte-Saint-Seine</t>
  </si>
  <si>
    <t>21706</t>
  </si>
  <si>
    <t>Villotte-sur-Ource</t>
  </si>
  <si>
    <t>21707</t>
  </si>
  <si>
    <t>Villy-en-Auxois</t>
  </si>
  <si>
    <t>21708</t>
  </si>
  <si>
    <t>Villy-le-Moutier</t>
  </si>
  <si>
    <t>21710</t>
  </si>
  <si>
    <t>Vitteaux</t>
  </si>
  <si>
    <t>21711</t>
  </si>
  <si>
    <t>Vix</t>
  </si>
  <si>
    <t>21716</t>
  </si>
  <si>
    <t>Vougeot</t>
  </si>
  <si>
    <t>21717</t>
  </si>
  <si>
    <t>Voulaines-les-Templiers</t>
  </si>
  <si>
    <t>21592</t>
  </si>
  <si>
    <t>Savigny-sous-Mâlain</t>
  </si>
  <si>
    <t>21600</t>
  </si>
  <si>
    <t>Semarey</t>
  </si>
  <si>
    <t>14</t>
  </si>
  <si>
    <t>Industrie de l'habillement</t>
  </si>
  <si>
    <t>21608</t>
  </si>
  <si>
    <t>Sincey-lès-Rouvray</t>
  </si>
  <si>
    <t>21612</t>
  </si>
  <si>
    <t>Souhey</t>
  </si>
  <si>
    <t>21630</t>
  </si>
  <si>
    <t>Thoisy-le-Désert</t>
  </si>
  <si>
    <t>21631</t>
  </si>
  <si>
    <t>Thomirey</t>
  </si>
  <si>
    <t>21633</t>
  </si>
  <si>
    <t>Thorey-sous-Charny</t>
  </si>
  <si>
    <t>21636</t>
  </si>
  <si>
    <t>Thury</t>
  </si>
  <si>
    <t>21637</t>
  </si>
  <si>
    <t>Tichey</t>
  </si>
  <si>
    <t>21640</t>
  </si>
  <si>
    <t>Torcy-et-Pouligny</t>
  </si>
  <si>
    <t>21644</t>
  </si>
  <si>
    <t>Trochères</t>
  </si>
  <si>
    <t>21647</t>
  </si>
  <si>
    <t>Trugny</t>
  </si>
  <si>
    <t>21022</t>
  </si>
  <si>
    <t>Argilly</t>
  </si>
  <si>
    <t>21035</t>
  </si>
  <si>
    <t>Auvillars-sur-Saône</t>
  </si>
  <si>
    <t>21039</t>
  </si>
  <si>
    <t>Avelanges</t>
  </si>
  <si>
    <t>21046</t>
  </si>
  <si>
    <t>Bard-le-Régulier</t>
  </si>
  <si>
    <t>21052</t>
  </si>
  <si>
    <t>Beaulieu</t>
  </si>
  <si>
    <t>37</t>
  </si>
  <si>
    <t>Collecte et traitement des eaux usées</t>
  </si>
  <si>
    <t>66</t>
  </si>
  <si>
    <t>Activités auxiliaires de services financiers et d'assurance</t>
  </si>
  <si>
    <t>21060</t>
  </si>
  <si>
    <t>Belleneuve</t>
  </si>
  <si>
    <t>21062</t>
  </si>
  <si>
    <t>Bellenot-sous-Pouilly</t>
  </si>
  <si>
    <t>21063</t>
  </si>
  <si>
    <t>Beneuvre</t>
  </si>
  <si>
    <t>21069</t>
  </si>
  <si>
    <t>Beurizot</t>
  </si>
  <si>
    <t>21074</t>
  </si>
  <si>
    <t>Billey</t>
  </si>
  <si>
    <t>21089</t>
  </si>
  <si>
    <t>Bonnencontre</t>
  </si>
  <si>
    <t>21095</t>
  </si>
  <si>
    <t>Bousselange</t>
  </si>
  <si>
    <t>21100</t>
  </si>
  <si>
    <t>Brain</t>
  </si>
  <si>
    <t>21102</t>
  </si>
  <si>
    <t>Brazey-en-Morvan</t>
  </si>
  <si>
    <t>21104</t>
  </si>
  <si>
    <t>Brémur-et-Vaurois</t>
  </si>
  <si>
    <t>21108</t>
  </si>
  <si>
    <t>Brianny</t>
  </si>
  <si>
    <t>21111</t>
  </si>
  <si>
    <t>Brognon</t>
  </si>
  <si>
    <t>21112</t>
  </si>
  <si>
    <t>Broin</t>
  </si>
  <si>
    <t>21124</t>
  </si>
  <si>
    <t>Censerey</t>
  </si>
  <si>
    <t>21129</t>
  </si>
  <si>
    <t>Chambain</t>
  </si>
  <si>
    <t>21135</t>
  </si>
  <si>
    <t>Champagne-sur-Vingeanne</t>
  </si>
  <si>
    <t>21140</t>
  </si>
  <si>
    <t>Champignolles</t>
  </si>
  <si>
    <t>21144</t>
  </si>
  <si>
    <t>Charencey</t>
  </si>
  <si>
    <t>21172</t>
  </si>
  <si>
    <t>Chivres</t>
  </si>
  <si>
    <t>21190</t>
  </si>
  <si>
    <t>Corcelles-les-Arts</t>
  </si>
  <si>
    <t>21204</t>
  </si>
  <si>
    <t>Courcelles-lès-Montbard</t>
  </si>
  <si>
    <t>21207</t>
  </si>
  <si>
    <t>Courlon</t>
  </si>
  <si>
    <t>21215</t>
  </si>
  <si>
    <t>Cuiserey</t>
  </si>
  <si>
    <t>21219</t>
  </si>
  <si>
    <t>Curtil-Vergy</t>
  </si>
  <si>
    <t>21221</t>
  </si>
  <si>
    <t>Cussy-la-Colonne</t>
  </si>
  <si>
    <t>21224</t>
  </si>
  <si>
    <t>Dampierre-en-Montagne</t>
  </si>
  <si>
    <t>21229</t>
  </si>
  <si>
    <t>Diancey</t>
  </si>
  <si>
    <t>21230</t>
  </si>
  <si>
    <t>Diénay</t>
  </si>
  <si>
    <t>65</t>
  </si>
  <si>
    <t>Assurance</t>
  </si>
  <si>
    <t>78</t>
  </si>
  <si>
    <t>Activités liées à l'emploi</t>
  </si>
  <si>
    <t>21234</t>
  </si>
  <si>
    <t>Drée</t>
  </si>
  <si>
    <t>21238</t>
  </si>
  <si>
    <t>Échannay</t>
  </si>
  <si>
    <t>21253</t>
  </si>
  <si>
    <t>Étalante</t>
  </si>
  <si>
    <t>21255</t>
  </si>
  <si>
    <t>Étaules</t>
  </si>
  <si>
    <t>21260</t>
  </si>
  <si>
    <t>Fain-lès-Moutiers</t>
  </si>
  <si>
    <t>21274</t>
  </si>
  <si>
    <t>Foissy</t>
  </si>
  <si>
    <t>21282</t>
  </si>
  <si>
    <t>Forléans</t>
  </si>
  <si>
    <t>21287</t>
  </si>
  <si>
    <t>Fresnes</t>
  </si>
  <si>
    <t>21298</t>
  </si>
  <si>
    <t>Gissey-le-Vieil</t>
  </si>
  <si>
    <t>21306</t>
  </si>
  <si>
    <t>Grenant-lès-Sombernon</t>
  </si>
  <si>
    <t>21311</t>
  </si>
  <si>
    <t>Grosbois-lès-Tichey</t>
  </si>
  <si>
    <t>21312</t>
  </si>
  <si>
    <t>Gurgy-la-Ville</t>
  </si>
  <si>
    <t>21319</t>
  </si>
  <si>
    <t>Izeure</t>
  </si>
  <si>
    <t>21321</t>
  </si>
  <si>
    <t>Jailly-les-Moulins</t>
  </si>
  <si>
    <t>21325</t>
  </si>
  <si>
    <t>Jouey</t>
  </si>
  <si>
    <t>21342</t>
  </si>
  <si>
    <t>Laperrière-sur-Saône</t>
  </si>
  <si>
    <t>62</t>
  </si>
  <si>
    <t>Programmation, conseil et autres activités informatiques</t>
  </si>
  <si>
    <t>21359</t>
  </si>
  <si>
    <t>Lucey</t>
  </si>
  <si>
    <t>21364</t>
  </si>
  <si>
    <t>Magny-Lambert</t>
  </si>
  <si>
    <t>21367</t>
  </si>
  <si>
    <t>Magny-Montarlot</t>
  </si>
  <si>
    <t>21375</t>
  </si>
  <si>
    <t>Manlay</t>
  </si>
  <si>
    <t>21381</t>
  </si>
  <si>
    <t>Marcilly-et-Dracy</t>
  </si>
  <si>
    <t>21387</t>
  </si>
  <si>
    <t>Marigny-lès-Reullée</t>
  </si>
  <si>
    <t>21392</t>
  </si>
  <si>
    <t>Martrois</t>
  </si>
  <si>
    <t>21397</t>
  </si>
  <si>
    <t>Mavilly-Mandelot</t>
  </si>
  <si>
    <t>21403</t>
  </si>
  <si>
    <t>Ménessaire</t>
  </si>
  <si>
    <t>21409</t>
  </si>
  <si>
    <t>Meuilley</t>
  </si>
  <si>
    <t>21410</t>
  </si>
  <si>
    <t>Meulson</t>
  </si>
  <si>
    <t>21422</t>
  </si>
  <si>
    <t>Molphey</t>
  </si>
  <si>
    <t>21426</t>
  </si>
  <si>
    <t>Montberthault</t>
  </si>
  <si>
    <t>21437</t>
  </si>
  <si>
    <t>Montmançon</t>
  </si>
  <si>
    <t>21441</t>
  </si>
  <si>
    <t>Mont-Saint-Jean</t>
  </si>
  <si>
    <t>21445</t>
  </si>
  <si>
    <t>La Motte-Ternant</t>
  </si>
  <si>
    <t>21459</t>
  </si>
  <si>
    <t>Noiron-sur-Bèze</t>
  </si>
  <si>
    <t>21480</t>
  </si>
  <si>
    <t>Pernand-Vergelesses</t>
  </si>
  <si>
    <t>21483</t>
  </si>
  <si>
    <t>Pichanges</t>
  </si>
  <si>
    <t>21494</t>
  </si>
  <si>
    <t>Poncey-sur-l'Ignon</t>
  </si>
  <si>
    <t>21495</t>
  </si>
  <si>
    <t>Pont</t>
  </si>
  <si>
    <t>21503</t>
  </si>
  <si>
    <t>Pouilly-sur-Vingeanne</t>
  </si>
  <si>
    <t>21504</t>
  </si>
  <si>
    <t>Prâlon</t>
  </si>
  <si>
    <t>21602</t>
  </si>
  <si>
    <t>Semond</t>
  </si>
  <si>
    <t>21610</t>
  </si>
  <si>
    <t>Soissons-sur-Nacey</t>
  </si>
  <si>
    <t>80</t>
  </si>
  <si>
    <t>Enquêtes et sécurité</t>
  </si>
  <si>
    <t>21620</t>
  </si>
  <si>
    <t>Tarsul</t>
  </si>
  <si>
    <t>21634</t>
  </si>
  <si>
    <t>Thorey-sur-Ouche</t>
  </si>
  <si>
    <t>21643</t>
  </si>
  <si>
    <t>Tréclun</t>
  </si>
  <si>
    <t>21649</t>
  </si>
  <si>
    <t>Uncey-le-Franc</t>
  </si>
  <si>
    <t>21666</t>
  </si>
  <si>
    <t>Vernot</t>
  </si>
  <si>
    <t>21672</t>
  </si>
  <si>
    <t>Vesvres</t>
  </si>
  <si>
    <t>21682</t>
  </si>
  <si>
    <t>Viévigne</t>
  </si>
  <si>
    <t>21689</t>
  </si>
  <si>
    <t>Villars-et-Villenotte</t>
  </si>
  <si>
    <t>21696</t>
  </si>
  <si>
    <t>Villeneuve-sous-Charigny</t>
  </si>
  <si>
    <t>21703</t>
  </si>
  <si>
    <t>Villiers-en-Morvan</t>
  </si>
  <si>
    <t>21704</t>
  </si>
  <si>
    <t>Villiers-le-Duc</t>
  </si>
  <si>
    <t>21709</t>
  </si>
  <si>
    <t>Viserny</t>
  </si>
  <si>
    <t>21715</t>
  </si>
  <si>
    <t>Voudenay</t>
  </si>
  <si>
    <t>21517</t>
  </si>
  <si>
    <t>Quincey</t>
  </si>
  <si>
    <t>21526</t>
  </si>
  <si>
    <t>Rochefort-sur-Brévon</t>
  </si>
  <si>
    <t>21527</t>
  </si>
  <si>
    <t>La Rochepot</t>
  </si>
  <si>
    <t>21528</t>
  </si>
  <si>
    <t>La Roche-Vanneau</t>
  </si>
  <si>
    <t>21533</t>
  </si>
  <si>
    <t>Rouvres-sous-Meilly</t>
  </si>
  <si>
    <t>21544</t>
  </si>
  <si>
    <t>Sainte-Colombe-en-Auxois</t>
  </si>
  <si>
    <t>21548</t>
  </si>
  <si>
    <t>Saint-Germain-de-Modéon</t>
  </si>
  <si>
    <t>21567</t>
  </si>
  <si>
    <t>Saint-Prix-lès-Arnay</t>
  </si>
  <si>
    <t>21597</t>
  </si>
  <si>
    <t>Segrois</t>
  </si>
  <si>
    <t>21601</t>
  </si>
  <si>
    <t>Semezanges</t>
  </si>
  <si>
    <t>21613</t>
  </si>
  <si>
    <t>Soussey-sur-Brionne</t>
  </si>
  <si>
    <t>21619</t>
  </si>
  <si>
    <t>Tanay</t>
  </si>
  <si>
    <t>75</t>
  </si>
  <si>
    <t>Activités vétérinaires</t>
  </si>
  <si>
    <t>21018</t>
  </si>
  <si>
    <t>Arcey</t>
  </si>
  <si>
    <t>21045</t>
  </si>
  <si>
    <t>Barbirey-sur-Ouche</t>
  </si>
  <si>
    <t>21097</t>
  </si>
  <si>
    <t>Boussey</t>
  </si>
  <si>
    <t>19</t>
  </si>
  <si>
    <t>Cokéfaction et raffinage</t>
  </si>
  <si>
    <t>39</t>
  </si>
  <si>
    <t>Dépollution et autres services de gestion des déchets</t>
  </si>
  <si>
    <t>60</t>
  </si>
  <si>
    <t>Programmation et diffusion</t>
  </si>
  <si>
    <t>63</t>
  </si>
  <si>
    <t>Services d'information</t>
  </si>
  <si>
    <t>74</t>
  </si>
  <si>
    <t>Autres activités spécialisées, scientifiques et techniques</t>
  </si>
  <si>
    <t>99</t>
  </si>
  <si>
    <t>Activités des organisations et organismes extraterritoriaux</t>
  </si>
  <si>
    <t>21456</t>
  </si>
  <si>
    <t>Nogent-lès-Montbard</t>
  </si>
  <si>
    <t>21516</t>
  </si>
  <si>
    <t>Quincerot</t>
  </si>
  <si>
    <t>21552</t>
  </si>
  <si>
    <t>Saint-Hélier</t>
  </si>
  <si>
    <t>21593</t>
  </si>
  <si>
    <t>Savilly</t>
  </si>
  <si>
    <t>Étiquettes de lignes</t>
  </si>
  <si>
    <t>Somme de Consommation (MWh)</t>
  </si>
  <si>
    <t>Total général</t>
  </si>
  <si>
    <t>Étiquettes de colonnes</t>
  </si>
  <si>
    <t>Production annuelle MWh/m²</t>
  </si>
  <si>
    <t xml:space="preserve">Rappel </t>
  </si>
  <si>
    <t>1 ha = 10 000 m²</t>
  </si>
  <si>
    <t xml:space="preserve">Puissance MW </t>
  </si>
  <si>
    <t>Insee - Statistiques locales</t>
  </si>
  <si>
    <t>Référentiel géographique : France par commune</t>
  </si>
  <si>
    <t>Sélection : Côte-d'Or</t>
  </si>
  <si>
    <t/>
  </si>
  <si>
    <t>Indic1</t>
  </si>
  <si>
    <t>Code</t>
  </si>
  <si>
    <t>Libellé</t>
  </si>
  <si>
    <t>Population municipale 2020</t>
  </si>
  <si>
    <t>Source</t>
  </si>
  <si>
    <t>Insee, Recensement de la population (RP)</t>
  </si>
  <si>
    <t>Description</t>
  </si>
  <si>
    <t>Issue des populations légales millésimées 2020 qui entrent en vigueur le 1er janvier 2023</t>
  </si>
  <si>
    <t>Pour en savoir +</t>
  </si>
  <si>
    <t>https://www.insee.fr/fr/statistiques/2522602</t>
  </si>
  <si>
    <t>Lien vers une cartographie de cet indicateur</t>
  </si>
  <si>
    <t>https://statistiques-locales.insee.fr/?view=map1&amp;indics=pop_legales.popmun&amp;serie=2020&amp;lang=fr</t>
  </si>
  <si>
    <t>Taux d'autoproduction Côte-d'Or</t>
  </si>
  <si>
    <t>Nom commune</t>
  </si>
  <si>
    <t>Code commune</t>
  </si>
  <si>
    <t>Nom EPCI</t>
  </si>
  <si>
    <t>Type EPCI</t>
  </si>
  <si>
    <t>Nom département</t>
  </si>
  <si>
    <t>Code département</t>
  </si>
  <si>
    <t>Nom région</t>
  </si>
  <si>
    <t>Code région</t>
  </si>
  <si>
    <t>Domaine de tension</t>
  </si>
  <si>
    <t>Nb sites Photovoltaïque Enedis</t>
  </si>
  <si>
    <t>Energie produite annuelle Photovoltaïque Enedis (MWh)</t>
  </si>
  <si>
    <t>Nb sites Eolien Enedis</t>
  </si>
  <si>
    <t>Energie produite annuelle Eolien Enedis (MWh)</t>
  </si>
  <si>
    <t>Nb sites Hydraulique Enedis</t>
  </si>
  <si>
    <t>Energie produite annuelle Hydraulique Enedis (MWh)</t>
  </si>
  <si>
    <t>Nb sites Bio Energie Enedis</t>
  </si>
  <si>
    <t>Energie produite annuelle Bio Energie Enedis (MWh)</t>
  </si>
  <si>
    <t>Nb sites Cogénération Enedis</t>
  </si>
  <si>
    <t>Energie produite annuelle Cogénération Enedis (MWh)</t>
  </si>
  <si>
    <t>Nb sites Autres filières Enedis</t>
  </si>
  <si>
    <t>Energie produite annuelle Autres filières Enedis (MWh)</t>
  </si>
  <si>
    <t>Geo Shape</t>
  </si>
  <si>
    <t>centroid</t>
  </si>
  <si>
    <t>2022</t>
  </si>
  <si>
    <t>CC</t>
  </si>
  <si>
    <t>BT &gt; 36 kVA</t>
  </si>
  <si>
    <t>{"coordinates":[[[[4.774143288,47.860857329],[4.775384791,47.861502005],[4.778818584,47.862898435],[4.779267631,47.86328502],[4.780299516,47.86357904],[4.781702579,47.863452415],[4.782945911,47.862791673],[4.784042849,47.862393306],[4.785381757,47.861712178],[4.786391567,47.861309713],[4.788418296,47.860916046],[4.7901932,47.860751242],[4.793196858,47.859896071],[4.795723494,47.859058926],[4.799090867,47.856664954],[4.802609347,47.854751975],[4.804997018,47.853772722],[4.8068266,47.852864132],[4.809004688,47.851979845],[4.810297117,47.852031923],[4.811134792,47.852240448],[4.812149036,47.85213566],[4.814123207,47.852215872],[4.814697187,47.852339326],[4.813924436,47.851760729],[4.807824734,47.848235982],[4.806020307,47.846967451],[4.804075682,47.844875538],[4.802870926,47.843736369],[4.801235551,47.841647756],[4.800835741,47.841056143],[4.7991608,47.837319782],[4.798654622,47.836744196],[4.796261187,47.835199176],[4.795921166,47.834830787],[4.793588814,47.833743896],[4.792678843,47.832887286],[4.792092225,47.831825876],[4.791654669,47.829791731],[4.791113602,47.829168033],[4.790803277,47.828607426],[4.790963556,47.827174503],[4.790499378,47.826173328],[4.789955661,47.825509154],[4.790981095,47.825433177],[4.791518217,47.825266529],[4.792015976,47.824527028],[4.792153531,47.823769625],[4.792309285,47.823472866],[4.791895513,47.823253232],[4.791299492,47.823099397],[4.788916336,47.82298725],[4.789409706,47.821918339],[4.789653397,47.82169226],[4.787347268,47.817944639],[4.786927484,47.817743084],[4.786844394,47.817458075],[4.787086752,47.816914236],[4.786718481,47.816853232],[4.786151381,47.815568229],[4.78463894,47.815623676],[4.784754869,47.81453802],[4.783623993,47.815170099],[4.78288835,47.815113773],[4.782073976,47.811790765],[4.781942149,47.811446176],[4.781509421,47.811215091],[4.781811668,47.810942224],[4.781477248,47.810813172],[4.78162845,47.810340046],[4.781446809,47.810143854],[4.781547121,47.80958778],[4.781867888,47.809389351],[4.787040521,47.809055823],[4.787141906,47.808652768],[4.786823656,47.808169688],[4.786733176,47.807664229],[4.786579047,47.805025258],[4.786241444,47.804442543],[4.784864258,47.802705345],[4.78448005,47.802046814],[4.785438364,47.801736035],[4.784720843,47.801338253],[4.784314087,47.80088352],[4.78589329,47.80056058],[4.785118258,47.798090403],[4.784888989,47.798106499],[4.785044639,47.797329913],[4.785471002,47.796737354],[4.786356983,47.796225111],[4.786769998,47.796071172],[4.788406472,47.795668099],[4.789522403,47.795678068],[4.791214831,47.795906078],[4.791458649,47.795449523],[4.79323675,47.79584094],[4.794206039,47.795939533],[4.794806617,47.795801598],[4.795835311,47.795206072],[4.796513994,47.795086737],[4.797404029,47.795093792],[4.798115201,47.795263831],[4.80065768,47.795619097],[4.801487636,47.795193121],[4.802365088,47.795065294],[4.801943455,47.791689516],[4.801649244,47.790812689],[4.801581254,47.790264577],[4.801665786,47.78995989],[4.802188546,47.789104706],[4.802483342,47.78826383],[4.802825928,47.78784804],[4.803822394,47.78741228],[4.805465578,47.787179006],[4.808401482,47.787131921],[4.815248224,47.786561491],[4.813881983,47.785786821],[4.811409092,47.784561117],[4.807658857,47.782967066],[4.805691752,47.782310505],[4.800426252,47.780727872],[4.798990971,47.780784135],[4.798015999,47.780628056],[4.79693553,47.780274629],[4.793864469,47.779708624],[4.793509787,47.78028122],[4.792943536,47.780758925],[4.79261458,47.780906201],[4.792275904,47.78128049],[4.79187118,47.781478438],[4.791527186,47.781853706],[4.791346996,47.782293988],[4.791357291,47.782679142],[4.791054594,47.783329256],[4.790904771,47.785148268],[4.790474294,47.786010993],[4.79047641,47.786550215],[4.789953849,47.786304328],[4.788702579,47.785918325],[4.788001193,47.786154097],[4.78723744,47.786203562],[4.786691857,47.786027332],[4.785043513,47.786346845],[4.783332391,47.787145325],[4.782357882,47.787722815],[4.782099171,47.787696142],[4.781802715,47.787140694],[4.781428594,47.787177892],[4.781851849,47.787889858],[4.781857297,47.788212066],[4.780989406,47.788703298],[4.780497525,47.788774693],[4.779744269,47.789778218],[4.779645513,47.790260453],[4.779256099,47.790959561],[4.778894994,47.792265908],[4.778626751,47.792594071],[4.778099795,47.792816329],[4.778080337,47.793033585],[4.778383169,47.793660064],[4.778101406,47.793903807],[4.778183957,47.795094485],[4.778428918,47.795747949],[4.77831868,47.796087216],[4.777641897,47.796264932],[4.778492798,47.798218162],[4.779029148,47.799074258],[4.778854326,47.799599956],[4.777139312,47.799937464],[4.775714533,47.800004077],[4.775642154,47.800237437],[4.774242273,47.800089396],[4.773352382,47.800128974],[4.772967538,47.800248228],[4.772610384,47.800115894],[4.769530787,47.802291518],[4.772303253,47.803209279],[4.773652275,47.803833443],[4.775533219,47.804979778],[4.773723219,47.810328517],[4.772917521,47.812177197],[4.772794421,47.812693996],[4.772497421,47.812845227],[4.771613134,47.812979228],[4.771000771,47.812690504],[4.767111379,47.811716636],[4.766617306,47.811004794],[4.766428155,47.810178525],[4.767523453,47.80943822],[4.766541156,47.808993908],[4.764719403,47.80991169],[4.76471243,47.81038622],[4.765079534,47.811340346],[4.765850292,47.814629905],[4.76309188,47.814755152],[4.761948505,47.815340394],[4.760872669,47.815423178],[4.759456694,47.81524369],[4.757950338,47.815564269],[4.75693193,47.815565135],[4.756048229,47.815274099],[4.755236379,47.81513502],[4.751630863,47.815188057],[4.75157845,47.816071968],[4.751037692,47.815966618],[4.750439407,47.81541291],[4.749995537,47.815489756],[4.749642612,47.815365391],[4.749675183,47.814974204],[4.749244982,47.814938314],[4.749102731,47.815205105],[4.748572223,47.815411071],[4.748490203,47.815924527],[4.748139256,47.815900954],[4.747350374,47.816135074],[4.747000155,47.816418465],[4.748237987,47.818497547],[4.749083305,47.82034391],[4.747089735,47.820812951],[4.743882534,47.821244203],[4.742257892,47.821593342],[4.738637204,47.822830895],[4.742009759,47.827524112],[4.744562298,47.830514509],[4.745157487,47.831052086],[4.748364393,47.835960032],[4.749146858,47.837472436],[4.750011617,47.839899129],[4.749846293,47.841457174],[4.750445835,47.844111071],[4.750555484,47.846303262],[4.749474107,47.84729343],[4.750474076,47.848176024],[4.751211396,47.849122846],[4.75035258,47.849806326],[4.750245843,47.850260726],[4.750428427,47.850850342],[4.750861919,47.85134259],[4.751194143,47.85196778],[4.751325275,47.853349449],[4.751582363,47.853845228],[4.752211902,47.85431924],[4.754910024,47.855950599],[4.757370978,47.857321688],[4.759200381,47.858561766],[4.760577418,47.85914605],[4.76178769,47.859944372],[4.763150665,47.860626961],[4.76298626,47.860912998],[4.76401653,47.86140433],[4.765378552,47.861613396],[4.766619303,47.861956604],[4.768336053,47.862051368],[4.76980878,47.861928337],[4.770847424,47.861945971],[4.771028499,47.861599357],[4.7715216,47.861062586],[4.771929714,47.859702501],[4.774143288,47.860857329]]]],"type":"MultiPolygon"}</t>
  </si>
  <si>
    <t>47.830373343, 4.776114032</t>
  </si>
  <si>
    <t>BT &lt;= 36 kVA</t>
  </si>
  <si>
    <t>{"coordinates":[[[[4.964204899,47.17865182],[4.963963972,47.178093957],[4.965246084,47.177468826],[4.964773117,47.176850061],[4.965091436,47.175909875],[4.965470027,47.175644087],[4.967496877,47.174728009],[4.967815991,47.174425399],[4.967889101,47.17422153],[4.96667461,47.171778223],[4.964897065,47.172140714],[4.964621044,47.171633878],[4.962689571,47.171976433],[4.962475609,47.170961522],[4.962516382,47.169725258],[4.962900989,47.167597007],[4.960350253,47.167756403],[4.957701659,47.168093908],[4.957437595,47.168603589],[4.955523978,47.168817844],[4.955527688,47.169756167],[4.955671278,47.170546236],[4.955324137,47.171532812],[4.955383308,47.171889335],[4.954766082,47.172312216],[4.954082559,47.173091933],[4.954159294,47.173677803],[4.953501767,47.17360965],[4.953568262,47.174386612],[4.953591892,47.174819383],[4.954519959,47.175681765],[4.954980951,47.176301672],[4.95519839,47.177124715],[4.955748975,47.178101528],[4.956949107,47.178888152],[4.957241926,47.178949844],[4.95795916,47.178769313],[4.958003754,47.178615464],[4.958652394,47.178364944],[4.959309687,47.178316],[4.960100469,47.178886178],[4.961200241,47.178764892],[4.962092539,47.1791118],[4.962405017,47.179096598],[4.96329689,47.1786348],[4.963492291,47.178922368],[4.964204899,47.17865182]]]],"type":"MultiPolygon"}</t>
  </si>
  <si>
    <t>47.173717999, 4.960133384</t>
  </si>
  <si>
    <t>{"coordinates":[[[[4.388005366,47.121820426],[4.388340051,47.121241928],[4.388718792,47.120837586],[4.391005511,47.119071355],[4.392104475,47.118003716],[4.392637776,47.11776318],[4.393247563,47.117726122],[4.393822951,47.11656302],[4.39481274,47.116836529],[4.394008972,47.116258229],[4.393899632,47.115498672],[4.394086602,47.11466981],[4.394897422,47.113686653],[4.395199295,47.11347591],[4.396198986,47.113318874],[4.396556776,47.113382988],[4.397242556,47.113684458],[4.397491957,47.113993899],[4.398347116,47.113654901],[4.398510297,47.113182895],[4.398310521,47.112905272],[4.398343418,47.112342996],[4.398486863,47.111873029],[4.398726634,47.1116081],[4.399338554,47.111605199],[4.399612009,47.111113848],[4.400205472,47.111060742],[4.402009784,47.110705717],[4.401821343,47.110458577],[4.402469685,47.110031108],[4.402374299,47.109913406],[4.404337902,47.109144006],[4.404204099,47.109374345],[4.404672722,47.109896317],[4.404919196,47.109535845],[4.405780032,47.109469556],[4.406526081,47.109502805],[4.406757712,47.110292383],[4.407527997,47.110394666],[4.408264855,47.110378492],[4.409011649,47.108925976],[4.409441169,47.108404784],[4.410045867,47.106917073],[4.41659591,47.108999904],[4.418888267,47.109856044],[4.420580988,47.110377334],[4.422947232,47.111229786],[4.423081744,47.111029131],[4.422252872,47.110757486],[4.421609171,47.11040522],[4.420927615,47.110267723],[4.420243207,47.109971778],[4.419824121,47.109884177],[4.419640117,47.109608197],[4.419748519,47.109367346],[4.420560086,47.108383091],[4.420801715,47.107793028],[4.421314163,47.107220346],[4.42151045,47.106811829],[4.42162383,47.105710082],[4.420765792,47.104428478],[4.419513128,47.102932902],[4.417853155,47.101892534],[4.417380249,47.101460712],[4.416916494,47.1012764],[4.416850364,47.101068305],[4.416297295,47.100445664],[4.415761055,47.100111859],[4.415126357,47.099342538],[4.414954703,47.09883138],[4.41423091,47.098032528],[4.414031932,47.097434359],[4.413952214,47.096305264],[4.41449327,47.095165874],[4.414325818,47.094562817],[4.413717657,47.094047991],[4.413064606,47.093278882],[4.411288201,47.092458656],[4.410623345,47.091891379],[4.411382239,47.091064503],[4.411485486,47.090828224],[4.411212843,47.089881572],[4.411677317,47.087579737],[4.413544847,47.087154412],[4.413692413,47.087201232],[4.414012301,47.087887069],[4.413831364,47.088528607],[4.414084348,47.08887489],[4.414693508,47.089329371],[4.415206614,47.088685567],[4.415666543,47.088477333],[4.415943153,47.088066038],[4.416505595,47.087695362],[4.417570712,47.08769041],[4.418270813,47.087291024],[4.417995712,47.086956727],[4.417049876,47.086734206],[4.416640931,47.086272781],[4.416070091,47.085921393],[4.416905707,47.085311448],[4.417475782,47.085082046],[4.419208677,47.084605151],[4.420074696,47.084150588],[4.420387374,47.0838595],[4.420472451,47.082685155],[4.420900658,47.081675879],[4.42080401,47.079808611],[4.421936094,47.079749666],[4.421645142,47.079163443],[4.421318969,47.079241292],[4.420614527,47.078470154],[4.42012624,47.078598617],[4.419077201,47.079107656],[4.417314488,47.078794314],[4.417036659,47.078454645],[4.416721546,47.077799371],[4.416577273,47.077174418],[4.416408247,47.077112557],[4.416155161,47.077564088],[4.415796301,47.077802604],[4.414236747,47.078146764],[4.413051192,47.078830307],[4.412243259,47.07893473],[4.411081401,47.079467585],[4.410620541,47.079436292],[4.410070285,47.079262914],[4.408777009,47.0793075],[4.4079631,47.078981546],[4.407558974,47.079053103],[4.406388107,47.078433433],[4.405799259,47.078902532],[4.405815436,47.07906802],[4.406574322,47.079710718],[4.407258567,47.079714996],[4.407410102,47.079864428],[4.406607379,47.08016955],[4.406591746,47.0806821],[4.404909397,47.081580508],[4.403394843,47.082140982],[4.402638207,47.082294239],[4.401234589,47.082864143],[4.400301954,47.08304293],[4.399448841,47.083289182],[4.399095619,47.08242812],[4.396878568,47.082131671],[4.395783478,47.081890972],[4.39394151,47.081722304],[4.393586081,47.081792323],[4.393292922,47.082231677],[4.392495031,47.0818604],[4.391528938,47.081713555],[4.391064895,47.081405782],[4.389505303,47.081093175],[4.388653737,47.081246581],[4.38819359,47.081191778],[4.387762283,47.081335627],[4.386827806,47.082366156],[4.386338391,47.082762824],[4.385440872,47.082668232],[4.383394519,47.082856624],[4.382657706,47.082860037],[4.381308156,47.082358413],[4.379896003,47.082294239],[4.378928987,47.081955504],[4.378406653,47.081891499],[4.378033918,47.081542966],[4.375233112,47.080524597],[4.374639676,47.080256118],[4.373559078,47.079595427],[4.371928895,47.079196079],[4.371741606,47.079502654],[4.370552625,47.079554578],[4.370463311,47.078477797],[4.370243583,47.078441683],[4.370318297,47.077698826],[4.370691248,47.077643978],[4.370239015,47.076653441],[4.370204502,47.07539862],[4.369730093,47.074364221],[4.369255338,47.073626974],[4.368748681,47.073242179],[4.367976369,47.072256324],[4.367518171,47.07191057],[4.366616522,47.071540345],[4.366023424,47.07117547],[4.364812633,47.07020198],[4.364689903,47.069935094],[4.365548608,47.06694445],[4.365493151,47.066523693],[4.364645598,47.065787229],[4.363699204,47.065258129],[4.362731787,47.064417713],[4.362295694,47.063847465],[4.361672663,47.06401509],[4.361552556,47.064477538],[4.361162334,47.064157972],[4.360363838,47.062645608],[4.359308644,47.061821505],[4.354573365,47.063316041],[4.354126281,47.06361663],[4.353157762,47.064038582],[4.350793592,47.066614522],[4.349953605,47.068331592],[4.349809472,47.069523671],[4.349616449,47.070078802],[4.348818893,47.071124531],[4.348324147,47.07226397],[4.346383393,47.072553129],[4.344784144,47.072267399],[4.344171542,47.072595085],[4.343991603,47.073149152],[4.344010461,47.074064688],[4.345087718,47.074822038],[4.344468368,47.075937695],[4.344554481,47.07627256],[4.344549718,47.076980366],[4.34526261,47.077395281],[4.345240798,47.077630551],[4.345543032,47.078332983],[4.345562735,47.079017093],[4.345374912,47.079625279],[4.345756751,47.080876055],[4.345822319,47.08176043],[4.345943671,47.081763519],[4.346042319,47.082916741],[4.345960552,47.083126597],[4.345318643,47.083816607],[4.345832196,47.084005124],[4.347440643,47.08559458],[4.34670046,47.086572984],[4.347002545,47.086897226],[4.347066258,47.087600631],[4.347281603,47.088146492],[4.347038841,47.088508598],[4.346508285,47.088749794],[4.346065452,47.088702726],[4.346161265,47.089319314],[4.34675894,47.089389791],[4.347026422,47.089753155],[4.347283499,47.090385872],[4.347536143,47.091579616],[4.348335568,47.092915556],[4.348372707,47.093082605],[4.347562274,47.093733169],[4.347776502,47.094233118],[4.347938956,47.095035319],[4.347973356,47.095620205],[4.347857298,47.096041164],[4.349003126,47.096357362],[4.349212375,47.096868171],[4.34974193,47.097374342],[4.350681044,47.097911743],[4.350899813,47.098906876],[4.350678917,47.099827006],[4.350942829,47.100255234],[4.351545631,47.100577751],[4.353023876,47.101051203],[4.353629765,47.101390781],[4.354672712,47.101490221],[4.356892263,47.101445287],[4.357910334,47.101813322],[4.358169293,47.101780566],[4.358886807,47.102047671],[4.35887397,47.102427808],[4.35820281,47.10352973],[4.357713399,47.103628223],[4.356652524,47.104233164],[4.356539152,47.105178155],[4.35606712,47.105653721],[4.356127923,47.105921339],[4.355940519,47.106230587],[4.356990753,47.106825164],[4.357615112,47.10731848],[4.35858024,47.10772675],[4.358270804,47.108269749],[4.358079911,47.109592034],[4.357707332,47.110089849],[4.358756964,47.110028898],[4.361808668,47.110489145],[4.361894965,47.110668217],[4.36295613,47.111376067],[4.363320535,47.111026003],[4.364269905,47.111015708],[4.366423647,47.11127302],[4.366915545,47.11205059],[4.36697824,47.11244244],[4.366945962,47.113562068],[4.366690534,47.1144124],[4.368083362,47.114774118],[4.367529434,47.115452396],[4.368612461,47.116027572],[4.370134192,47.115594453],[4.371474298,47.116525833],[4.370930087,47.116859144],[4.372513105,47.118107288],[4.37223888,47.118216793],[4.373282994,47.119797278],[4.373646062,47.120896004],[4.374008598,47.121507598],[4.374645818,47.122026783],[4.375577168,47.122284943],[4.375607542,47.122182832],[4.37673072,47.122203686],[4.37703068,47.122274852],[4.378524464,47.122137302],[4.379198148,47.121862741],[4.37993802,47.122061018],[4.380396663,47.12204384],[4.380273401,47.1224334],[4.381492337,47.122638556],[4.381984209,47.12263088],[4.382626086,47.122968078],[4.385439201,47.122167244],[4.38517935,47.121860605],[4.386366073,47.121479909],[4.386977501,47.121402344],[4.386938319,47.121725172],[4.387433032,47.121828193],[4.388005366,47.121820426]]]],"type":"MultiPolygon"}</t>
  </si>
  <si>
    <t>47.094320733, 4.380001962</t>
  </si>
  <si>
    <t>{"coordinates":[[[[4.976391687,47.155226869],[4.975513657,47.155224749],[4.975429172,47.154901084],[4.973296567,47.154888834],[4.972069362,47.154977295],[4.97067859,47.154889314],[4.969671391,47.154964997],[4.9692658,47.155065559],[4.968058613,47.155087895],[4.967034609,47.154956709],[4.964984305,47.153690215],[4.964633255,47.153295421],[4.964153795,47.153144158],[4.963672615,47.15142503],[4.963275182,47.15120573],[4.962652162,47.151099224],[4.962320204,47.150104319],[4.961968008,47.148046182],[4.961853717,47.14795266],[4.956331368,47.148481127],[4.951666972,47.149446948],[4.950965369,47.149647897],[4.952058736,47.150822711],[4.952076399,47.151273598],[4.951807464,47.15255874],[4.952333422,47.153884509],[4.952285916,47.154904751],[4.952497261,47.155381188],[4.953302164,47.15617001],[4.95122115,47.15659866],[4.950529615,47.156642737],[4.950619212,47.156856462],[4.947519747,47.1574544],[4.946553385,47.157566116],[4.946411251,47.157688282],[4.945307706,47.158022933],[4.94370949,47.158150647],[4.943527831,47.158092459],[4.940831485,47.158852751],[4.940011206,47.15887911],[4.9403487,47.159891087],[4.940648253,47.161791652],[4.940225998,47.161835654],[4.94010899,47.16272917],[4.938960658,47.16318068],[4.938128382,47.16338914],[4.93679078,47.163608751],[4.936289388,47.16361894],[4.936139457,47.164884031],[4.936413902,47.166420295],[4.936308397,47.168700471],[4.936446804,47.16946453],[4.937210979,47.17033339],[4.938537371,47.169797869],[4.939268174,47.169665855],[4.940376463,47.169308675],[4.944244609,47.168290983],[4.944336724,47.168355177],[4.947045327,47.167155134],[4.947286209,47.167279862],[4.948086259,47.166690943],[4.948190919,47.166882802],[4.949449308,47.166662593],[4.949553337,47.166873373],[4.950837871,47.166682427],[4.952407341,47.166592928],[4.952459946,47.166805474],[4.953048348,47.166754122],[4.953091626,47.166600297],[4.953810543,47.16672505],[4.954975629,47.166627031],[4.954942033,47.166465497],[4.956675396,47.166053471],[4.956730352,47.166184925],[4.958354948,47.165905294],[4.958674596,47.166524878],[4.959042628,47.166260188],[4.962191982,47.165245043],[4.962320493,47.165510333],[4.964369079,47.165018099],[4.964570579,47.165075918],[4.96688029,47.164792641],[4.968189307,47.16476859],[4.96867301,47.164527118],[4.96865439,47.164306796],[4.969187987,47.164238282],[4.96908915,47.163810392],[4.969479628,47.163764124],[4.969151346,47.162514317],[4.970666763,47.162358845],[4.969974088,47.161326876],[4.972314721,47.160919584],[4.972523643,47.160675571],[4.971631518,47.15942547],[4.973757308,47.15888672],[4.973639378,47.158514994],[4.97549841,47.157868188],[4.974920331,47.157009903],[4.975027828,47.156845065],[4.974866312,47.156112954],[4.975790834,47.156122391],[4.975621533,47.155610153],[4.976498609,47.15555015],[4.976391687,47.155226869]]]],"type":"MultiPolygon"}</t>
  </si>
  <si>
    <t>47.159707034, 4.955601964</t>
  </si>
  <si>
    <t>CA</t>
  </si>
  <si>
    <t>{"coordinates":[[[[4.809328949,46.978204758],[4.807352159,46.97921558],[4.806544417,46.979418256],[4.806054741,46.979649267],[4.802467601,46.980672596],[4.801225678,46.980878414],[4.799148992,46.981030598],[4.796153385,46.98073506],[4.79382073,46.981025319],[4.792070963,46.981354208],[4.792912489,46.982999994],[4.793090875,46.983537567],[4.792621019,46.983575489],[4.790805632,46.983991832],[4.791985164,46.986504132],[4.791033518,46.986777375],[4.789177517,46.98767973],[4.788095778,46.988079244],[4.787848232,46.988433403],[4.785683366,46.989272042],[4.784519911,46.990227538],[4.782767932,46.990858906],[4.782387427,46.990894503],[4.781120779,46.990679014],[4.779570547,46.99088395],[4.777806434,46.990948969],[4.775957824,46.990845955],[4.775147614,46.990862025],[4.776095942,46.991484134],[4.775084772,46.991953582],[4.776073657,46.992847939],[4.775225797,46.993481478],[4.774934442,46.993386898],[4.773491014,46.995484902],[4.773608795,46.995624481],[4.773353167,46.995976929],[4.773170641,46.996711895],[4.773167907,46.99751074],[4.770728151,47.001264839],[4.770822797,47.001461511],[4.771471001,47.001879332],[4.770354294,47.002308927],[4.769637611,47.002492827],[4.769329987,47.003027976],[4.768898312,47.003192192],[4.767978574,47.003849288],[4.767101235,47.004233758],[4.766324286,47.004709441],[4.766111301,47.004718104],[4.76575117,47.005380125],[4.765779493,47.005884007],[4.765482109,47.006291108],[4.765271779,47.006300629],[4.764838843,47.006951152],[4.763873169,47.007938521],[4.763610777,47.009296975],[4.76362339,47.010731376],[4.762683255,47.011979504],[4.761139054,47.012309266],[4.759961283,47.012773007],[4.75978273,47.012627137],[4.759403139,47.011079458],[4.757803358,47.010106013],[4.756105014,47.009622149],[4.755510207,47.009347521],[4.753749694,47.009988465],[4.753284664,47.010263897],[4.749770413,47.01123129],[4.749310215,47.011412974],[4.749110546,47.011914908],[4.744146689,47.017780587],[4.744702964,47.017839722],[4.745192838,47.018125898],[4.745618858,47.017943849],[4.746303594,47.017984824],[4.74661051,47.017825286],[4.747085957,47.018031522],[4.747622903,47.018103544],[4.748443952,47.018002857],[4.748690712,47.017734356],[4.749888957,47.017611735],[4.750389301,47.017854503],[4.751092078,47.018005044],[4.75151114,47.017933847],[4.752301042,47.018253264],[4.752949402,47.018309161],[4.753414143,47.018549756],[4.754165285,47.018405062],[4.754593121,47.018603887],[4.754823715,47.019135312],[4.756926862,47.019222197],[4.758644416,47.019033043],[4.760257425,47.019111123],[4.761338331,47.018983868],[4.764023852,47.018476373],[4.763601166,47.018315327],[4.762814659,47.017698751],[4.763239104,47.017389681],[4.76379094,47.017392958],[4.764380156,47.01692827],[4.765624083,47.016915555],[4.766005,47.016806164],[4.767068125,47.017062764],[4.767678249,47.017076838],[4.768612838,47.017750551],[4.769596583,47.017994836],[4.769788746,47.017710915],[4.769549913,47.017294015],[4.769560587,47.016976854],[4.770345719,47.015581555],[4.77073293,47.015263121],[4.770937652,47.014880844],[4.773817866,47.013574932],[4.775231809,47.011526929],[4.776383674,47.010600538],[4.777124145,47.00961653],[4.779015151,47.008868748],[4.779686143,47.008415326],[4.780436684,47.007459957],[4.780418098,47.006816339],[4.781584166,47.006366073],[4.782800102,47.006031198],[4.782889523,47.005868615],[4.78348263,47.00572977],[4.78604354,47.004823821],[4.786079364,47.004633246],[4.786694818,47.004494038],[4.788123587,47.003989205],[4.788191841,47.004142145],[4.788896015,47.003939411],[4.788761796,47.003742465],[4.790056641,47.00332884],[4.789979226,47.003257094],[4.792076615,47.002432943],[4.79213627,47.00248515],[4.793942404,47.001534003],[4.794924951,47.001707845],[4.795186325,47.001294019],[4.79602161,47.000839743],[4.798033243,47.000133889],[4.798731066,46.999782597],[4.798586443,46.999550702],[4.800069135,46.999170056],[4.801005186,46.998581785],[4.80017032,46.997782495],[4.801164824,46.997368922],[4.802869648,46.996744318],[4.805282678,46.995728566],[4.8050397,46.995508124],[4.80597894,46.9951368],[4.806744089,46.994480009],[4.807217926,46.994479793],[4.807481681,46.994062297],[4.807765428,46.993141064],[4.808639284,46.99188007],[4.808836526,46.991245673],[4.810347996,46.988512126],[4.810668761,46.987873084],[4.810755643,46.987206192],[4.811294101,46.986897847],[4.811769034,46.986147411],[4.811670583,46.985840959],[4.812237188,46.985548377],[4.812237539,46.985166525],[4.812407179,46.984966633],[4.812464175,46.984311916],[4.812179121,46.983071791],[4.809328949,46.978204758]]]],"type":"MultiPolygon"}</t>
  </si>
  <si>
    <t>46.999062912, 4.783181409</t>
  </si>
  <si>
    <t>{"coordinates":[[[[4.5299513,47.894094335],[4.52758786,47.897684254],[4.526331929,47.899253321],[4.525164784,47.900467467],[4.524653324,47.901535367],[4.523543233,47.903154713],[4.523389946,47.903784094],[4.523732322,47.904892214],[4.524967495,47.904597138],[4.52637316,47.905250372],[4.526834424,47.905695341],[4.528398246,47.908724639],[4.529543998,47.910620697],[4.529985815,47.910899382],[4.530483736,47.911359161],[4.532004854,47.91122591],[4.532475278,47.911381796],[4.533345229,47.912251667],[4.533153945,47.912443191],[4.533966562,47.91299606],[4.534096702,47.913190589],[4.533245803,47.913352022],[4.532972806,47.913588719],[4.532992297,47.914170848],[4.533199417,47.914898148],[4.533136745,47.915370633],[4.533356814,47.915897035],[4.533255416,47.916141393],[4.532901576,47.916175716],[4.532222169,47.915693112],[4.531373569,47.915657374],[4.531240855,47.915976849],[4.531833015,47.916730634],[4.531918191,47.917037366],[4.53170053,47.917243633],[4.531324683,47.917211629],[4.530451399,47.916831457],[4.530030483,47.916908052],[4.529731751,47.9173215],[4.529977118,47.917472225],[4.529688941,47.917787422],[4.529336961,47.91853731],[4.528980412,47.918757082],[4.528342116,47.918958016],[4.527870262,47.919312503],[4.52681026,47.919703439],[4.526278835,47.920315229],[4.526329711,47.9205477],[4.527157654,47.920374915],[4.527744895,47.920586009],[4.528764807,47.921266733],[4.529578512,47.921668396],[4.53066047,47.92273445],[4.530920813,47.922196384],[4.532136332,47.922042816],[4.533194808,47.921413319],[4.534797572,47.9207596],[4.537247168,47.919339571],[4.537500634,47.91930655],[4.537586704,47.918995779],[4.538316968,47.918735082],[4.538625992,47.918262968],[4.53958081,47.917758086],[4.539961067,47.917157216],[4.540530276,47.917115547],[4.540959495,47.916864181],[4.541273677,47.916432497],[4.541568018,47.916378227],[4.54162749,47.915936383],[4.542222152,47.915803458],[4.542759597,47.916466095],[4.543194094,47.916304665],[4.543679831,47.916293781],[4.544147961,47.915539619],[4.543469679,47.914914844],[4.543464502,47.914690779],[4.543799231,47.914506354],[4.544836629,47.913530472],[4.545491248,47.91338864],[4.5460658,47.913164146],[4.546587068,47.913132979],[4.548241194,47.912418082],[4.549225955,47.911294331],[4.549231566,47.911073724],[4.548778651,47.910785355],[4.549049799,47.910258801],[4.549601031,47.910246127],[4.550208637,47.909734033],[4.550619389,47.909633196],[4.550648144,47.909517599],[4.549297609,47.906088807],[4.549260679,47.905603221],[4.548794602,47.904632721],[4.548366066,47.904168501],[4.54863464,47.903646481],[4.548545135,47.902964457],[4.54817111,47.902165566],[4.548198159,47.901440598],[4.547958561,47.900890172],[4.546388133,47.900376184],[4.544090917,47.8989887],[4.54337423,47.898647069],[4.542513087,47.898400947],[4.541510985,47.897540974],[4.540284061,47.897004392],[4.53946648,47.89678198],[4.537633581,47.896857308],[4.537068568,47.896805297],[4.536341339,47.896420556],[4.535823256,47.895954762],[4.5329795,47.89495227],[4.532160447,47.894769432],[4.531116985,47.894369882],[4.530789959,47.894354344],[4.5299513,47.894094335]]]],"type":"MultiPolygon"}</t>
  </si>
  <si>
    <t>47.907040458, 4.536941187</t>
  </si>
  <si>
    <t>{"coordinates":[[[[4.542407106,47.37341857],[4.541440944,47.374067058],[4.54066172,47.374441144],[4.539808471,47.37463793],[4.538570763,47.375155834],[4.53740022,47.375520671],[4.537509169,47.376500646],[4.539269958,47.379427889],[4.538990862,47.379726009],[4.539800842,47.380466199],[4.540548435,47.381387287],[4.540460084,47.381634261],[4.541260883,47.382837358],[4.541545796,47.383018158],[4.539851704,47.383760914],[4.540204373,47.384546775],[4.540550796,47.385853135],[4.540377039,47.386357849],[4.53981269,47.387203577],[4.539235173,47.388376312],[4.539324971,47.388594815],[4.538564574,47.38967903],[4.537713481,47.390329557],[4.537900001,47.390961855],[4.53687107,47.391746182],[4.536003772,47.39211059],[4.53532906,47.391931323],[4.53347616,47.389962348],[4.533101589,47.38966026],[4.532370034,47.38929985],[4.531180403,47.389008496],[4.53030867,47.388892121],[4.528207417,47.38899089],[4.526605642,47.388704907],[4.525660878,47.388211299],[4.524720905,47.387559154],[4.52375993,47.386680383],[4.522900884,47.386168523],[4.521928424,47.385350212],[4.521348499,47.384768959],[4.521185707,47.384404636],[4.520792749,47.384245009],[4.520628837,47.383794265],[4.519947309,47.383088281],[4.519649132,47.381594856],[4.519482846,47.381293603],[4.519381661,47.380482787],[4.519094486,47.379985031],[4.518033669,47.379551403],[4.51734728,47.37909217],[4.516805886,47.378088114],[4.515926261,47.377356779],[4.515131718,47.377008789],[4.514514682,47.376374863],[4.514314617,47.376565648],[4.513923501,47.376327641],[4.510337761,47.376365287],[4.506995066,47.375618146],[4.504916081,47.374981506],[4.504248605,47.374859593],[4.503522553,47.374917607],[4.502808067,47.37524648],[4.501463101,47.376396533],[4.501089971,47.376988395],[4.500239094,47.377228976],[4.500245455,47.377408968],[4.499868462,47.377910839],[4.499160245,47.378418782],[4.499831133,47.379088107],[4.498796373,47.379580452],[4.497205813,47.378588032],[4.494508124,47.37877131],[4.493541467,47.379140281],[4.491868853,47.380340345],[4.490719101,47.380466741],[4.489886625,47.380705208],[4.488898853,47.380793495],[4.485836557,47.381409814],[4.485708685,47.382870945],[4.487120665,47.384215146],[4.487715455,47.385059283],[4.488153859,47.385904518],[4.488553553,47.386309968],[4.48987812,47.38631551],[4.491918171,47.386067857],[4.492613612,47.386142664],[4.493454095,47.386379471],[4.493335793,47.386701521],[4.494374571,47.386822328],[4.495127072,47.386993626],[4.496882777,47.387957837],[4.502291832,47.390508138],[4.505113001,47.392436253],[4.50717517,47.393488181],[4.507305749,47.393746694],[4.508722904,47.395292252],[4.511651136,47.398836781],[4.513662875,47.401048022],[4.516049952,47.404332974],[4.516712118,47.405940495],[4.517343386,47.406783106],[4.519534888,47.408579532],[4.52077444,47.409635664],[4.521190613,47.410840311],[4.522233295,47.411780154],[4.522529034,47.412292192],[4.524186841,47.412052591],[4.524717122,47.41204294],[4.524487165,47.414123993],[4.524082302,47.41420673],[4.524941453,47.41493917],[4.52638633,47.413461629],[4.53012444,47.41049713],[4.530566013,47.410772234],[4.531416939,47.410472916],[4.533878358,47.409396955],[4.534735933,47.409377538],[4.536504888,47.409735038],[4.53778056,47.4097722],[4.538646683,47.409957925],[4.538795153,47.410093717],[4.54041417,47.410170426],[4.541303279,47.410647547],[4.542168103,47.411294252],[4.542713463,47.41194699],[4.543692892,47.413946317],[4.543761422,47.414621583],[4.544082286,47.41516925],[4.544425197,47.416205521],[4.545412435,47.417228731],[4.545628885,47.417834503],[4.546191256,47.418429375],[4.547008482,47.421326691],[4.547039254,47.422070884],[4.547407715,47.423804588],[4.551074528,47.422699628],[4.554408433,47.421556682],[4.55645306,47.421292547],[4.564332791,47.421095915],[4.566647791,47.420961219],[4.567709802,47.420985628],[4.569570212,47.421409826],[4.574732377,47.422320566],[4.577518239,47.421910968],[4.578046409,47.421736335],[4.578112465,47.420826063],[4.578821264,47.419983601],[4.580276561,47.415980584],[4.581218897,47.414559591],[4.581459423,47.413989984],[4.581529426,47.413305647],[4.582166049,47.412449734],[4.583163784,47.411156722],[4.582528719,47.410626939],[4.580479897,47.408527206],[4.580433383,47.407309626],[4.580301482,47.406704563],[4.577197117,47.406944788],[4.574506457,47.406956937],[4.574490949,47.406609601],[4.572459569,47.40662538],[4.572543314,47.405004469],[4.572451599,47.40481663],[4.57283563,47.402266067],[4.573206275,47.401791056],[4.57340103,47.401332829],[4.573144753,47.401185933],[4.573141191,47.400070411],[4.571763385,47.400071035],[4.570368575,47.399808061],[4.570153692,47.399534546],[4.570432064,47.399349811],[4.570625805,47.398856487],[4.571214389,47.398397445],[4.571576766,47.398002683],[4.571303376,47.397542682],[4.571446953,47.397193195],[4.571474023,47.395854863],[4.571775079,47.395359186],[4.572310596,47.394900854],[4.572900073,47.3947002],[4.574037815,47.394069842],[4.574616302,47.393540687],[4.577091871,47.391828819],[4.577923107,47.391149456],[4.577954615,47.390282858],[4.577292053,47.39029545],[4.576624195,47.390173053],[4.574343779,47.389498054],[4.572984979,47.389323765],[4.571854671,47.388938381],[4.570666785,47.388714034],[4.570212526,47.388549997],[4.568972115,47.386801992],[4.568233792,47.385220075],[4.567567079,47.384226939],[4.568175318,47.38380996],[4.568662147,47.381146354],[4.568674323,47.378752961],[4.568832132,47.377803624],[4.568611939,47.377254658],[4.568783059,47.376941714],[4.568545356,47.375975205],[4.568303009,47.375484162],[4.568233289,47.374958375],[4.562576602,47.374246723],[4.56211295,47.374255657],[4.561924762,47.374484183],[4.56138301,47.374269066],[4.561180925,47.374521188],[4.561355963,47.375206733],[4.561641335,47.375447804],[4.561161436,47.375673045],[4.561382085,47.376513744],[4.560935335,47.37655756],[4.560980515,47.376880192],[4.561364825,47.377104629],[4.561128373,47.377314894],[4.560348385,47.377477532],[4.560553656,47.377789912],[4.560283799,47.378401295],[4.560514694,47.378728637],[4.560098808,47.378968319],[4.558972011,47.379240047],[4.558589869,47.379500881],[4.558017176,47.379225838],[4.555433553,47.377395744],[4.55406917,47.376284011],[4.551953087,47.378737919],[4.551001835,47.378480501],[4.545878317,47.375943947],[4.543974456,47.374639388],[4.543410252,47.374102149],[4.542407106,47.37341857]]]],"type":"MultiPolygon"}</t>
  </si>
  <si>
    <t>47.397212323, 4.542376612</t>
  </si>
  <si>
    <t>{"coordinates":[[[[4.978157885,47.018964545],[4.977269053,47.019146387],[4.974834628,47.020276903],[4.974434466,47.020281947],[4.974312962,47.020668587],[4.973188786,47.022483633],[4.971808425,47.02359696],[4.972036972,47.023904668],[4.971343655,47.024935102],[4.969975274,47.025513237],[4.967241606,47.026467666],[4.966895854,47.026232193],[4.966791347,47.026725707],[4.962292585,47.028620587],[4.96164219,47.02761305],[4.960185894,47.027842222],[4.959742955,47.027613782],[4.957959632,47.027796241],[4.956830504,47.027422719],[4.95645514,47.027713673],[4.955881348,47.027980968],[4.9550984,47.028219381],[4.953725132,47.029215282],[4.953331578,47.029404763],[4.953329372,47.02967138],[4.952546513,47.030095298],[4.951949759,47.030639447],[4.950510513,47.031343726],[4.950055341,47.031724264],[4.949922733,47.032283077],[4.949393099,47.032972877],[4.948760268,47.033322186],[4.948994559,47.033682076],[4.948896262,47.034024163],[4.948349899,47.03417838],[4.94806016,47.034435438],[4.94792488,47.03481147],[4.947266438,47.035108967],[4.947152522,47.035529668],[4.948011371,47.037098442],[4.947968735,47.037888089],[4.947566416,47.038676597],[4.947449094,47.039185615],[4.947504883,47.039526902],[4.946944789,47.040105526],[4.946453074,47.040827091],[4.945923246,47.041003532],[4.945809182,47.041603452],[4.945207975,47.041919784],[4.945376128,47.04219884],[4.944846784,47.042608522],[4.944312997,47.042639124],[4.943934327,47.042879655],[4.942699317,47.043084158],[4.942305258,47.04333665],[4.941730204,47.043502123],[4.941261679,47.043808998],[4.942771357,47.043914199],[4.959034518,47.046381814],[4.960014331,47.046804685],[4.961011472,47.047522651],[4.962087367,47.048159117],[4.961830064,47.048475096],[4.961114492,47.048870905],[4.960600847,47.049384863],[4.960278018,47.049565959],[4.960142381,47.050112225],[4.958603839,47.050887624],[4.958594294,47.05182261],[4.95832927,47.05218104],[4.958630919,47.052359648],[4.959299505,47.052228529],[4.960102544,47.052352697],[4.96063818,47.052660618],[4.961122911,47.05316303],[4.961276082,47.053099188],[4.962642044,47.054389064],[4.962870899,47.055029106],[4.962837219,47.055516003],[4.963956179,47.056063462],[4.964195303,47.056478176],[4.964629058,47.056447384],[4.964832647,47.056754629],[4.964683522,47.05779826],[4.964818189,47.057985996],[4.963423768,47.059828916],[4.963205578,47.059917281],[4.963733653,47.06030457],[4.96429915,47.061212667],[4.962786986,47.062176792],[4.966705339,47.065794508],[4.967620108,47.065542976],[4.967994182,47.065355584],[4.968515848,47.064806338],[4.968843966,47.06401002],[4.969463794,47.063586981],[4.972453082,47.065680315],[4.972596862,47.067017054],[4.973698377,47.067762852],[4.973883419,47.067560658],[4.974530026,47.067364987],[4.974994152,47.067009423],[4.975351135,47.067327536],[4.975985866,47.06911068],[4.975680698,47.069559894],[4.975096086,47.069937333],[4.974717543,47.07097499],[4.97508893,47.073269674],[4.975228023,47.073576202],[4.983705048,47.069726814],[4.983212299,47.069123763],[4.983079298,47.068446091],[4.983611424,47.067611104],[4.983915702,47.066351339],[4.984544038,47.065946985],[4.984461011,47.064585797],[4.988078289,47.063423069],[4.989078752,47.063247342],[4.990061102,47.06286658],[4.992060942,47.062343986],[4.992170825,47.062250229],[4.993187623,47.060448588],[4.992562085,47.058605927],[4.992867278,47.05759198],[4.993478844,47.056274645],[4.993516771,47.055731823],[4.994261738,47.054067246],[4.994910436,47.053007733],[4.995337906,47.052523026],[4.996307529,47.051804696],[4.996722146,47.051186915],[4.996951931,47.050559719],[4.993922415,47.049378218],[4.994277388,47.048928989],[4.994881107,47.047830624],[4.995714924,47.044368672],[4.995919127,47.044012102],[4.996890977,47.043180247],[4.996734102,47.04296411],[4.996782564,47.042600324],[5.000725915,47.042106085],[5.00025252,47.038504615],[5.014543451,47.035466966],[5.014725645,47.035371924],[5.015413417,47.035728276],[5.017384106,47.035621813],[5.023416069,47.036814972],[5.024944927,47.03760684],[5.025685228,47.037043574],[5.026483055,47.036188392],[5.02715504,47.03636753],[5.027698257,47.036660602],[5.028974796,47.036521098],[5.028667413,47.036088795],[5.028362508,47.035336725],[5.028910714,47.035201906],[5.031225636,47.035177419],[5.034233042,47.035526157],[5.034634892,47.035492959],[5.035341308,47.035257154],[5.034086553,47.035204512],[5.033917134,47.035008457],[5.033441842,47.03487543],[5.032734039,47.0348996],[5.032466412,47.034998877],[5.031896551,47.03469819],[5.031774519,47.034395925],[5.031408389,47.034188018],[5.030124348,47.034301564],[5.029560857,47.034029574],[5.028696999,47.033826803],[5.028450291,47.033851851],[5.028073111,47.034190808],[5.027222276,47.034439911],[5.026853744,47.034448182],[5.02658302,47.034184547],[5.026141314,47.034313883],[5.025956092,47.033976697],[5.025483356,47.033700393],[5.024964084,47.033868911],[5.024688106,47.033394618],[5.023837439,47.033261829],[5.023925978,47.03284779],[5.02283123,47.032177095],[5.023342596,47.031903352],[5.024273302,47.03157182],[5.024883582,47.031196365],[5.025730434,47.031158094],[5.02692244,47.030489624],[5.028310657,47.029925769],[5.028955112,47.029129099],[5.031218175,47.029693629],[5.034505348,47.029505161],[5.034863023,47.029384478],[5.036634399,47.028051834],[5.037499393,47.026401927],[5.041646405,47.024715632],[5.044077876,47.022667795],[5.043306041,47.021517839],[5.042796752,47.020379445],[5.041802337,47.019262238],[5.041014276,47.018899709],[5.040184582,47.018759467],[5.038060993,47.017728828],[5.037682531,47.017645446],[5.03708389,47.017275945],[5.035554554,47.017299321],[5.035162502,47.016890142],[5.034555597,47.016580215],[5.033467251,47.016668742],[5.032445958,47.017034373],[5.032096765,47.017413383],[5.031292146,47.017973328],[5.029364126,47.01863678],[5.027852133,47.019263172],[5.023981168,47.017844168],[5.023897383,47.017470975],[5.020607058,47.018682324],[5.018976137,47.019054],[5.019905503,47.020381478],[5.020842748,47.021108994],[5.021889768,47.02248123],[5.021896236,47.022759411],[5.022711388,47.023249483],[5.021719029,47.023478513],[5.021404282,47.023127376],[5.021424344,47.02281901],[5.021169057,47.022613634],[5.020994338,47.022203305],[5.020435004,47.021896975],[5.020238831,47.021476213],[5.019595357,47.021032655],[5.019303643,47.020416325],[5.018242643,47.019477513],[5.017836818,47.01894333],[5.015764552,47.019522613],[5.015135622,47.018832005],[5.014886173,47.018676048],[5.013427921,47.018876214],[5.012428189,47.019365575],[5.010768195,47.019771864],[5.009221134,47.020382407],[5.007251889,47.020831852],[5.004903951,47.020978928],[5.00483487,47.020891866],[5.002991759,47.021228271],[5.001998446,47.021610254],[5.000977207,47.021843209],[5.000309701,47.020995583],[4.998122432,47.021570233],[4.998226969,47.022081778],[4.996963443,47.022031592],[4.996454617,47.021947629],[4.994974289,47.022302847],[4.994470692,47.022039561],[4.993992667,47.022040614],[4.993642374,47.021327969],[4.993002523,47.021475912],[4.992298524,47.020813499],[4.991296426,47.021101876],[4.990739325,47.020422511],[4.990846211,47.01985688],[4.99054564,47.019098337],[4.988318041,47.020044552],[4.988020598,47.019656104],[4.986906582,47.020016618],[4.98740343,47.02074207],[4.985762443,47.021098134],[4.985807106,47.021596308],[4.983841801,47.021872364],[4.981672137,47.022322111],[4.980446156,47.020638283],[4.979996747,47.020736954],[4.979816803,47.02046265],[4.979338625,47.020135821],[4.978680593,47.019285212],[4.97863933,47.01887794],[4.978157885,47.018964545]]]],"type":"MultiPolygon"}</t>
  </si>
  <si>
    <t>47.03853781, 4.987527672</t>
  </si>
  <si>
    <t>{"coordinates":[[[[4.650783149,47.42488489],[4.661456144,47.40971619],[4.662465311,47.408341269],[4.662684255,47.408258904],[4.662817024,47.407023461],[4.662434992,47.406850644],[4.661604354,47.406795886],[4.6613199,47.406604563],[4.658486297,47.406198411],[4.655669846,47.405444392],[4.65265878,47.404784913],[4.650658284,47.404509892],[4.648888029,47.404950088],[4.647962932,47.405013623],[4.647888491,47.404835499],[4.646562983,47.404816458],[4.646488546,47.404638333],[4.643902527,47.404600185],[4.643074314,47.404665914],[4.641679158,47.403714993],[4.640309595,47.403122051],[4.637715647,47.402648088],[4.635691128,47.401971574],[4.633868185,47.400031643],[4.632303462,47.39868502],[4.631472349,47.398173555],[4.630681293,47.396929502],[4.630697043,47.396052297],[4.631321882,47.395625748],[4.63135608,47.39535515],[4.632199715,47.394798571],[4.632180428,47.394034406],[4.630899777,47.393519342],[4.629824684,47.393440777],[4.629149744,47.392916302],[4.628797079,47.392742964],[4.628777357,47.39239929],[4.62836813,47.392284369],[4.628011919,47.391819351],[4.627805218,47.391212677],[4.627752985,47.390496693],[4.627446582,47.389662713],[4.627186894,47.389362915],[4.626785346,47.389237977],[4.626823189,47.38795078],[4.62635325,47.387625109],[4.625647099,47.387510731],[4.62534814,47.386614514],[4.62503464,47.386244331],[4.624673945,47.386066592],[4.624618476,47.385198484],[4.624092342,47.384285629],[4.623609373,47.384009651],[4.622201901,47.384112137],[4.62106725,47.383635448],[4.619998365,47.383667457],[4.619630433,47.383863468],[4.619262345,47.383571465],[4.61889053,47.383858467],[4.618374987,47.383863845],[4.618537646,47.384377508],[4.617929146,47.384597572],[4.617415893,47.384591208],[4.617377824,47.384911378],[4.617066216,47.385173227],[4.615650925,47.386425546],[4.615546497,47.387711861],[4.615281854,47.388125218],[4.614453638,47.388535597],[4.61333676,47.388782502],[4.612468719,47.388618969],[4.612017177,47.388681955],[4.611830371,47.389171658],[4.610830761,47.390586523],[4.610836115,47.390720608],[4.61354522,47.392229015],[4.613713742,47.392453575],[4.613139892,47.394313644],[4.613255567,47.394632578],[4.610929317,47.396028923],[4.60800385,47.397346169],[4.606931825,47.39759239],[4.606680492,47.397922704],[4.606844965,47.398897352],[4.607783332,47.401489203],[4.606847317,47.402205343],[4.606747935,47.402384992],[4.60557015,47.403221512],[4.605070918,47.40373352],[4.603999944,47.405171806],[4.603789186,47.405751859],[4.602900197,47.406669902],[4.602653836,47.407124389],[4.601867772,47.407937461],[4.602542092,47.4096416],[4.603311049,47.410251366],[4.604766844,47.411207303],[4.605793088,47.412920972],[4.607048495,47.415196906],[4.607338964,47.416213025],[4.607462267,47.417537582],[4.606941814,47.420707807],[4.60659989,47.421161819],[4.606435416,47.422800079],[4.607568573,47.422894271],[4.608983993,47.422800873],[4.610067437,47.422962357],[4.611686592,47.423026373],[4.612068629,47.423157036],[4.61207013,47.423956552],[4.611663522,47.425082257],[4.611366078,47.425470839],[4.611201413,47.426039458],[4.610723133,47.426591709],[4.610448407,47.427118632],[4.609764985,47.427291058],[4.609339981,47.427630078],[4.609395766,47.429133835],[4.609238513,47.42968524],[4.608939213,47.430057633],[4.610424882,47.432692287],[4.610507186,47.433576216],[4.610122656,47.434071342],[4.611749353,47.434771821],[4.613475829,47.435699591],[4.614344426,47.435988268],[4.614642998,47.436164201],[4.614916912,47.436754647],[4.616610861,47.437436119],[4.621345849,47.440069566],[4.621895276,47.440288805],[4.626552241,47.441428509],[4.629519287,47.441762457],[4.631396942,47.442058485],[4.635016731,47.44290446],[4.63480645,47.442233032],[4.635082623,47.441671819],[4.635898193,47.440695152],[4.636088829,47.440027993],[4.636967876,47.438958587],[4.63741091,47.438126706],[4.637529827,47.438109726],[4.639878473,47.434503041],[4.640028958,47.43395709],[4.640952544,47.432787978],[4.642848937,47.429895297],[4.643250921,47.42967713],[4.646792453,47.428515981],[4.647518478,47.428135644],[4.649289607,47.426879722],[4.650783149,47.42488489]]]],"type":"MultiPolygon"}</t>
  </si>
  <si>
    <t>47.414866721, 4.628366676</t>
  </si>
  <si>
    <t>{"coordinates":[[[[4.720243866,47.87533224],[4.721368689,47.874657704],[4.722741628,47.874043428],[4.723520096,47.873912271],[4.724482705,47.87339492],[4.725758375,47.872218514],[4.726301057,47.87096736],[4.721234653,47.867672353],[4.72091227,47.866971327],[4.719093128,47.866401164],[4.719081698,47.866296009],[4.71411815,47.863092812],[4.694164999,47.850426113],[4.693684245,47.850867853],[4.693253516,47.85086507],[4.693051642,47.851245167],[4.692375834,47.851777935],[4.690029411,47.854072162],[4.689556806,47.855108795],[4.688869976,47.856223226],[4.68894278,47.856956737],[4.687606351,47.856739219],[4.678343262,47.855618145],[4.676604761,47.855372048],[4.674842934,47.855021836],[4.67459714,47.855073956],[4.673675611,47.854946677],[4.66977637,47.853868005],[4.669231107,47.853413067],[4.668763451,47.853214477],[4.668061736,47.85224865],[4.667759238,47.85215573],[4.666491751,47.852210653],[4.666002749,47.852141083],[4.66545656,47.85182567],[4.664306481,47.85191401],[4.662028419,47.851044319],[4.660338908,47.850603748],[4.659796089,47.85060873],[4.657662153,47.851525595],[4.655928864,47.852597898],[4.658324171,47.853454346],[4.658750022,47.853685975],[4.659135817,47.854091005],[4.660154129,47.855733846],[4.660930917,47.856408793],[4.662452884,47.857259517],[4.665345126,47.858085376],[4.667450082,47.859053784],[4.668321499,47.860181934],[4.669061566,47.860959972],[4.670266225,47.861665679],[4.672312459,47.862290965],[4.672139589,47.863003678],[4.672154681,47.863695707],[4.672421289,47.86443096],[4.672874463,47.864420899],[4.672983224,47.864646195],[4.673130954,47.86585394],[4.673228278,47.865885859],[4.67422151,47.870447333],[4.674088327,47.87067878],[4.674232663,47.871268142],[4.673657383,47.872372772],[4.672936421,47.873270633],[4.67265505,47.873810252],[4.671843826,47.874477145],[4.67295942,47.875190393],[4.670969017,47.876313371],[4.670200403,47.876592567],[4.672247766,47.876513],[4.673525627,47.876599205],[4.675023036,47.876943315],[4.675570225,47.877237964],[4.675985634,47.877596605],[4.676427973,47.877875645],[4.67871576,47.878670208],[4.679647104,47.878671285],[4.680394335,47.878985553],[4.682535105,47.879275346],[4.682964421,47.879395216],[4.684610038,47.880399613],[4.685562685,47.881576875],[4.685821486,47.882310406],[4.686194814,47.882562494],[4.686609329,47.882173061],[4.686852488,47.881360304],[4.687890965,47.879467593],[4.689188539,47.879118556],[4.690951776,47.878265895],[4.691810164,47.877951062],[4.693217586,47.877649906],[4.694378586,47.877132646],[4.694943449,47.877055175],[4.696829507,47.877162047],[4.69916808,47.877569301],[4.699844234,47.877791757],[4.701972301,47.878935658],[4.703219292,47.879891568],[4.704027733,47.880231806],[4.704883351,47.880957532],[4.705457858,47.881762953],[4.706046779,47.88135021],[4.706976755,47.880474309],[4.707924954,47.879999618],[4.710577856,47.879274137],[4.712333741,47.87890916],[4.713791352,47.878424285],[4.714824395,47.878508216],[4.715611728,47.878400388],[4.720243866,47.87533224]]]],"type":"MultiPolygon"}</t>
  </si>
  <si>
    <t>47.866647497, 4.693119667</t>
  </si>
  <si>
    <t>{"coordinates":[[[[4.710492635,47.444753068],[4.713236574,47.445847203],[4.71612598,47.447915158],[4.718168866,47.448084005],[4.719143634,47.448719696],[4.719453906,47.449040155],[4.717975255,47.444489783],[4.71716142,47.442330038],[4.723711489,47.436813698],[4.73044377,47.43352905],[4.730610942,47.433610301],[4.731207435,47.433425849],[4.731429499,47.433070486],[4.73199744,47.4329882],[4.732440615,47.432617839],[4.732888274,47.432591364],[4.733712573,47.432271146],[4.73467682,47.430945783],[4.735633825,47.428702104],[4.73593112,47.42874539],[4.737218447,47.425520722],[4.73882042,47.423329504],[4.739531104,47.421681032],[4.739660231,47.42104071],[4.739040321,47.420130659],[4.738267122,47.419892802],[4.738507968,47.418851928],[4.738730157,47.41850375],[4.738050873,47.418420259],[4.737663585,47.418095594],[4.734662938,47.419042592],[4.733996913,47.41895888],[4.732583383,47.417953475],[4.731807568,47.416934958],[4.731654226,47.416253829],[4.730489272,47.416000143],[4.730741389,47.415427332],[4.729966564,47.415300196],[4.730142826,47.415089579],[4.729639466,47.414824241],[4.728070627,47.415537274],[4.727117466,47.416379809],[4.72685115,47.416348647],[4.726007873,47.417556006],[4.7256609,47.417698017],[4.725998167,47.418078388],[4.725380284,47.41854136],[4.724193949,47.419066781],[4.724062345,47.41897599],[4.722711625,47.419547051],[4.720300711,47.419616947],[4.719315777,47.41972335],[4.7156591,47.420993788],[4.715422982,47.420704638],[4.714292212,47.421561386],[4.713483134,47.421152817],[4.713068188,47.421286786],[4.712108788,47.421280201],[4.707397702,47.421736617],[4.704824379,47.422167834],[4.703351217,47.422193015],[4.701682309,47.422446142],[4.699998875,47.421781949],[4.69808237,47.421506505],[4.698134641,47.421146483],[4.697946226,47.420726945],[4.697483266,47.42039335],[4.695658101,47.421283453],[4.695298962,47.421379628],[4.694495625,47.421819023],[4.694139127,47.421579306],[4.693496852,47.420902554],[4.692652661,47.421140841],[4.691852848,47.421020117],[4.691505638,47.421242163],[4.690476091,47.421324659],[4.69020863,47.423991023],[4.688323573,47.425598592],[4.688216566,47.425529014],[4.687097507,47.426395221],[4.687004798,47.426063419],[4.686461907,47.426055983],[4.685990395,47.426208682],[4.685152922,47.426790766],[4.685833288,47.427245513],[4.685447419,47.427548234],[4.685759341,47.428100159],[4.684212954,47.42884017],[4.685596016,47.430710968],[4.684602619,47.431358332],[4.685508412,47.432186181],[4.686127945,47.432603091],[4.686681795,47.432830066],[4.688160961,47.433912497],[4.689670922,47.43331883],[4.69352619,47.433332111],[4.693533178,47.433511188],[4.695324992,47.437213627],[4.696147757,47.437464552],[4.697621471,47.43748538],[4.700671705,47.438006288],[4.701411414,47.438315115],[4.702837934,47.43918834],[4.704320691,47.439741986],[4.705778674,47.439725125],[4.706274173,47.439781789],[4.705983187,47.440479359],[4.705562822,47.440906906],[4.706406071,47.442297358],[4.707307841,47.443232247],[4.707865436,47.443653554],[4.708829893,47.444180533],[4.710492635,47.444753068]]]],"type":"MultiPolygon"}</t>
  </si>
  <si>
    <t>47.429718234, 4.713053967</t>
  </si>
  <si>
    <t>{"coordinates":[[[[5.146857978,47.590649236],[5.144907441,47.589376747],[5.143331094,47.588106358],[5.142193633,47.587423092],[5.140192452,47.586940252],[5.139141346,47.586450771],[5.13874814,47.586469684],[5.138112462,47.586682135],[5.137419398,47.586724547],[5.136802885,47.586584563],[5.135845512,47.586607493],[5.134200635,47.586012677],[5.133598913,47.585642791],[5.133265777,47.585332823],[5.132184378,47.584048736],[5.130858982,47.583385905],[5.129360579,47.582855881],[5.128758573,47.582410338],[5.128725323,47.58204356],[5.128498862,47.581537136],[5.128106414,47.581139992],[5.127767418,47.580414108],[5.127041608,47.579899678],[5.125911237,47.579317879],[5.124085205,47.5786767],[5.123090572,47.578428271],[5.121636356,47.578301649],[5.121047423,47.578081842],[5.118711505,47.577466058],[5.117368551,47.576888938],[5.116708311,47.576447093],[5.115800639,47.57526776],[5.115983677,47.574816016],[5.115501206,47.57335163],[5.116022013,47.571786204],[5.116569489,47.571230598],[5.11813322,47.570332378],[5.118898425,47.569631435],[5.121740621,47.567927438],[5.12193532,47.567536701],[5.121900984,47.566806156],[5.122007703,47.566310764],[5.122428719,47.565957329],[5.123080779,47.56519088],[5.122371093,47.564205189],[5.122452038,47.564065946],[5.123052102,47.563933463],[5.123080661,47.563781667],[5.122087253,47.563155018],[5.122464138,47.562729447],[5.121800319,47.562495701],[5.121617526,47.561946145],[5.121280359,47.561830716],[5.122079444,47.560714019],[5.122379962,47.559270518],[5.123034772,47.558541834],[5.122184703,47.558239443],[5.12245421,47.557958098],[5.122249615,47.557596234],[5.122625513,47.55687893],[5.122987419,47.555474828],[5.122705824,47.555384505],[5.123295058,47.552035766],[5.124216634,47.551897419],[5.123750418,47.551210754],[5.123320009,47.549684203],[5.120168008,47.549219288],[5.120329783,47.548972321],[5.119508621,47.548656781],[5.119851841,47.548222822],[5.116557494,47.546645627],[5.116731702,47.546410145],[5.11487623,47.545564963],[5.114156984,47.545335783],[5.113616051,47.544402806],[5.112999284,47.54457877],[5.11195243,47.543799027],[5.111891899,47.543209419],[5.103476696,47.543315624],[5.103177359,47.543583058],[5.102045877,47.545043298],[5.101707149,47.545324044],[5.099148677,47.546787455],[5.098697993,47.546859501],[5.096395951,47.546862194],[5.094916638,47.546953615],[5.094979209,47.547599919],[5.094791579,47.547631204],[5.084718213,47.548444761],[5.084167456,47.548441099],[5.083463541,47.548739122],[5.083175851,47.549240411],[5.08277402,47.551420378],[5.083171904,47.552244386],[5.083268229,47.553828358],[5.08301802,47.55512137],[5.082437409,47.556811076],[5.082360797,47.557541807],[5.081985917,47.558128388],[5.081815784,47.558336727],[5.081857704,47.55934448],[5.0821646,47.560085471],[5.082187218,47.561485261],[5.081669863,47.562649768],[5.080849519,47.563379359],[5.083592187,47.565310475],[5.08447757,47.566248226],[5.085712301,47.56696632],[5.086682054,47.567405501],[5.087304422,47.56801117],[5.088606611,47.568853188],[5.089743746,47.569930464],[5.091890507,47.571441651],[5.095139266,47.573261676],[5.096966415,47.574013134],[5.099083613,47.57462698],[5.099657112,47.574897598],[5.100289971,47.575594857],[5.100431353,47.575941684],[5.101622844,47.576800861],[5.102000562,47.57655904],[5.10355853,47.577802388],[5.103781721,47.578434978],[5.103777063,47.578924904],[5.102188192,47.580481597],[5.10214585,47.580792112],[5.102393319,47.580959638],[5.102269788,47.581202282],[5.103352498,47.58419565],[5.105797714,47.5862982],[5.106671868,47.587371056],[5.108587094,47.58902209],[5.110109541,47.589488012],[5.110800814,47.589567355],[5.113764115,47.590251179],[5.115088377,47.590953842],[5.116928029,47.590419837],[5.117936564,47.589772127],[5.118975307,47.58965152],[5.119732505,47.589245174],[5.120529032,47.5892262],[5.122890053,47.590125138],[5.124045891,47.590304905],[5.126579859,47.591767002],[5.128110563,47.592534192],[5.128581407,47.593159518],[5.129927391,47.594500036],[5.13260912,47.596019639],[5.134968305,47.596826527],[5.135628058,47.597478985],[5.136004733,47.598209557],[5.136311471,47.598589334],[5.142100382,47.594157476],[5.146857978,47.590649236]]]],"type":"MultiPolygon"}</t>
  </si>
  <si>
    <t>47.567744921, 5.109382796</t>
  </si>
  <si>
    <t>{"coordinates":[[[[4.53066047,47.92273445],[4.530641667,47.923243264],[4.530171222,47.923786766],[4.52964366,47.923928656],[4.528552974,47.923815037],[4.528276871,47.923946447],[4.527842541,47.924489469],[4.52727099,47.924918159],[4.527188048,47.925107362],[4.52732566,47.92560784],[4.526255664,47.925981796],[4.525128985,47.925921719],[4.52465526,47.925747845],[4.524432976,47.925935254],[4.52530592,47.926439691],[4.526657179,47.926298821],[4.526796734,47.926401421],[4.526681454,47.927096012],[4.52796925,47.927727355],[4.527785921,47.928197801],[4.527212844,47.928667914],[4.526770205,47.928598058],[4.526473331,47.929125785],[4.52608787,47.929041681],[4.525534775,47.928577203],[4.52485594,47.929096383],[4.523840552,47.929556017],[4.523817955,47.929142256],[4.523447474,47.928973338],[4.521777834,47.92908319],[4.521577153,47.929277515],[4.521716666,47.929565545],[4.522285075,47.929584285],[4.522815832,47.929784433],[4.522881502,47.929972606],[4.521720897,47.930507013],[4.522802105,47.930659524],[4.523123076,47.930456438],[4.524091928,47.930613995],[4.525096206,47.931118529],[4.525432887,47.931182567],[4.525072783,47.932586923],[4.524814223,47.932818009],[4.527251397,47.935312077],[4.528682668,47.936592329],[4.529898043,47.937304703],[4.531199562,47.937705402],[4.535112309,47.939186342],[4.536530608,47.940378457],[4.537528877,47.940803755],[4.53853659,47.941369338],[4.540068654,47.941953245],[4.541771759,47.942382769],[4.541987161,47.942741788],[4.542717098,47.943288478],[4.543355879,47.943556425],[4.545453546,47.944972639],[4.546190366,47.945799152],[4.547188862,47.9465016],[4.548352847,47.946905723],[4.549361383,47.946986942],[4.550329025,47.94681486],[4.550981449,47.946813452],[4.551717517,47.94692345],[4.552072142,47.947092489],[4.554100797,47.948701186],[4.555027992,47.949571033],[4.555447869,47.949862514],[4.556509213,47.950325522],[4.557136309,47.950463933],[4.558665382,47.950565179],[4.56164245,47.950971215],[4.56318755,47.951842687],[4.563520163,47.951399007],[4.565263859,47.949781692],[4.570900356,47.947150151],[4.573145424,47.948265969],[4.572855083,47.947691979],[4.572362949,47.947135091],[4.570393752,47.945470099],[4.569554699,47.94450648],[4.569338659,47.944087209],[4.56767124,47.943560392],[4.566631487,47.943010784],[4.563430581,47.940859825],[4.562802992,47.939064332],[4.561759115,47.937050238],[4.56165676,47.936485421],[4.561423272,47.936152779],[4.560420889,47.933496332],[4.559091201,47.931639927],[4.558439136,47.930233583],[4.557709694,47.929566363],[4.55735487,47.92829199],[4.556712949,47.926908903],[4.555712743,47.925591767],[4.554409972,47.925419086],[4.551472154,47.925250896],[4.549427317,47.924980845],[4.54946954,47.924546427],[4.549060528,47.924343892],[4.548775411,47.924027207],[4.547752982,47.92373014],[4.547528115,47.923504471],[4.54516861,47.922542694],[4.544331072,47.923259407],[4.53743986,47.920028346],[4.537797618,47.919666313],[4.537500634,47.91930655],[4.537247168,47.919339571],[4.534797572,47.9207596],[4.533194808,47.921413319],[4.532136332,47.922042816],[4.530920813,47.922196384],[4.53066047,47.92273445]]]],"type":"MultiPolygon"}</t>
  </si>
  <si>
    <t>47.935315332, 4.546735754</t>
  </si>
  <si>
    <t>{"coordinates":[[[[5.334428638,47.203521086],[5.332822765,47.204096542],[5.332221008,47.204178011],[5.329736042,47.204932339],[5.3252311,47.205767707],[5.318963349,47.206397724],[5.318080899,47.208768815],[5.318042981,47.209483797],[5.316583167,47.212261812],[5.316158019,47.212426126],[5.314919701,47.213167801],[5.314710151,47.213397152],[5.31661163,47.216820375],[5.316623289,47.217582097],[5.316923529,47.218046237],[5.317150688,47.2191459],[5.318480179,47.221436694],[5.320585233,47.224264947],[5.325310982,47.226236319],[5.327692868,47.22897153],[5.328468815,47.22789857],[5.329017921,47.22751106],[5.331574249,47.226243765],[5.338310598,47.22338713],[5.340683453,47.223229342],[5.343035166,47.223284488],[5.345186275,47.223104971],[5.347051571,47.222889772],[5.34705387,47.222821275],[5.34995206,47.222251857],[5.349874629,47.222022856],[5.352798351,47.2215249],[5.352317618,47.221022181],[5.354123616,47.220692785],[5.355903924,47.22056203],[5.356790771,47.220285502],[5.3570275,47.219141339],[5.358138303,47.218968324],[5.358478124,47.218548],[5.359918309,47.217958457],[5.360029678,47.218116508],[5.360776363,47.218563341],[5.361456531,47.218819681],[5.363010712,47.218087271],[5.363116697,47.21815266],[5.364937959,47.217392258],[5.368578919,47.216349656],[5.368514215,47.216051054],[5.369304935,47.215816022],[5.369644258,47.216046861],[5.370826282,47.215752475],[5.372125899,47.215067479],[5.371292402,47.214001928],[5.371891591,47.213860865],[5.371592237,47.213247328],[5.372571926,47.212862494],[5.371622259,47.212069528],[5.372877523,47.211370116],[5.373072969,47.211485903],[5.373429169,47.210212251],[5.373142092,47.209517404],[5.371743193,47.208367065],[5.37269856,47.207822404],[5.372847933,47.207942738],[5.373690167,47.207260781],[5.374098021,47.206469731],[5.375461137,47.204804347],[5.37625228,47.203416381],[5.377012565,47.202916214],[5.375607129,47.201975012],[5.376834146,47.200822184],[5.381305156,47.197125803],[5.381240715,47.196475932],[5.381392673,47.19560995],[5.383064091,47.195099105],[5.382724008,47.194610724],[5.381071755,47.195166205],[5.374399498,47.196202077],[5.364845276,47.195862559],[5.359921295,47.196485393],[5.35774121,47.196672103],[5.356580006,47.196860561],[5.350860087,47.198112559],[5.349795808,47.198403459],[5.348919871,47.198801312],[5.348287525,47.199209531],[5.347517808,47.199437693],[5.347456622,47.199549716],[5.346136381,47.200093454],[5.345188213,47.200351335],[5.343909746,47.201157196],[5.341378875,47.2020343],[5.336471365,47.203176374],[5.334428638,47.203521086]]]],"type":"MultiPolygon"}</t>
  </si>
  <si>
    <t>47.210801454, 5.346704888</t>
  </si>
  <si>
    <t>{"coordinates":[[[[4.984848615,47.501458773],[4.985939215,47.502738626],[4.985740619,47.50304456],[4.98572139,47.503457291],[4.986332052,47.504657977],[4.987792699,47.505880178],[4.989460754,47.506638694],[4.990981254,47.506823425],[4.992554398,47.507315187],[4.993530487,47.508153011],[4.999376639,47.51117828],[5.000696688,47.51157793],[5.002036551,47.511796235],[5.003252483,47.512218356],[5.003397485,47.512328418],[5.002728195,47.513053075],[5.002923704,47.513163171],[5.003686,47.512615202],[5.005541712,47.514609277],[5.006553212,47.514433385],[5.006639979,47.514053705],[5.007187618,47.513842573],[5.007294213,47.513318479],[5.006770097,47.512952021],[5.007722541,47.512336818],[5.007752791,47.511868065],[5.007993476,47.511375876],[5.008026426,47.510979112],[5.008448015,47.510916018],[5.008620773,47.511163364],[5.009212443,47.511311642],[5.010255259,47.510910065],[5.010731966,47.510899139],[5.011831659,47.512151588],[5.012291918,47.512339037],[5.013143825,47.512373847],[5.014292818,47.511968598],[5.015026057,47.51227558],[5.015422684,47.512008491],[5.015503113,47.513120053],[5.015994133,47.514052526],[5.017163829,47.515852087],[5.019219886,47.518524122],[5.01996249,47.518618406],[5.021526906,47.519284623],[5.022449073,47.519943958],[5.023152857,47.520803374],[5.023325207,47.520861612],[5.024140539,47.520593528],[5.025255406,47.520828986],[5.027867829,47.520909621],[5.028415988,47.520992827],[5.029489812,47.521301896],[5.02973256,47.521533585],[5.03021699,47.521233402],[5.031384115,47.520708813],[5.031754088,47.5211751],[5.033722699,47.52047443],[5.034419909,47.520527094],[5.034569777,47.520867549],[5.035333702,47.520996481],[5.03667456,47.521091015],[5.037656173,47.521316077],[5.041089314,47.521688218],[5.044870618,47.522229737],[5.045431448,47.520662113],[5.045610931,47.520697682],[5.045815311,47.520133112],[5.045595039,47.518857434],[5.04659433,47.516974148],[5.046405009,47.516924346],[5.047373742,47.515251392],[5.048035325,47.513889082],[5.048465972,47.514028287],[5.049012551,47.513134428],[5.048855083,47.51308317],[5.049222161,47.512534639],[5.049761128,47.512517956],[5.049970087,47.512144192],[5.049536227,47.511955524],[5.04909613,47.511603982],[5.049697863,47.511040517],[5.049646111,47.510348975],[5.046753592,47.509778505],[5.045838034,47.5088437],[5.045069654,47.508524921],[5.044620706,47.507940298],[5.044234878,47.507929059],[5.043477636,47.506892409],[5.043442948,47.502088166],[5.044212874,47.501441635],[5.044376543,47.501065072],[5.044711604,47.500757537],[5.044804207,47.500468664],[5.045253252,47.499979935],[5.045813436,47.498853526],[5.046911548,47.497271032],[5.047421944,47.496338186],[5.048219999,47.495770371],[5.049184223,47.494789015],[5.05023309,47.494179853],[5.050727502,47.493664187],[5.051796941,47.493280665],[5.050841988,47.492283557],[5.050137207,47.490775977],[5.04978466,47.4906246],[5.048026728,47.490270124],[5.047008083,47.48986211],[5.046408429,47.48943232],[5.045996339,47.489390934],[5.045204918,47.489157206],[5.044864193,47.488966887],[5.04420999,47.488151743],[5.043245983,47.48774634],[5.042912574,47.48750366],[5.041529825,47.487194734],[5.039925671,47.486687965],[5.039634023,47.486703879],[5.036999256,47.486202508],[5.036466929,47.485828219],[5.034679743,47.485361499],[5.034044043,47.485237534],[5.032906763,47.485197961],[5.033182739,47.48431519],[5.032301979,47.483509339],[5.03095303,47.483526569],[5.029524313,47.484067442],[5.028909836,47.484222222],[5.028203231,47.484154389],[5.027070526,47.483849043],[5.025361801,47.482994518],[5.024941979,47.482641633],[5.024572058,47.482027645],[5.024432812,47.481577133],[5.023704982,47.480736144],[5.02358934,47.479750345],[5.022868869,47.478821878],[5.019999607,47.477864067],[5.019575369,47.477884932],[5.018358069,47.479417015],[5.016642908,47.48032288],[5.015753473,47.480618322],[5.012227765,47.481347439],[5.011208234,47.481645995],[5.008880894,47.481712279],[5.007260545,47.481610553],[5.006677127,47.481496344],[5.006270014,47.481301656],[5.005108697,47.480050211],[5.003871179,47.479741944],[5.002466765,47.47926815],[5.001636206,47.478866417],[5.000921027,47.478957048],[4.999690257,47.47925463],[4.998689163,47.480154265],[4.996834651,47.481108146],[4.995829942,47.481414416],[4.994061585,47.482187584],[4.993045893,47.482413876],[4.992772086,47.482551829],[4.991925025,47.483811647],[4.99186742,47.484226841],[4.991541991,47.484655619],[4.990589809,47.485340934],[4.990490959,47.485504705],[4.989758959,47.485753132],[4.98971364,47.486249154],[4.989121049,47.486710403],[4.989138658,47.487577236],[4.988901256,47.487945072],[4.988822303,47.488787441],[4.989812553,47.489909597],[4.989832644,47.490164081],[4.98955755,47.490375884],[4.98862751,47.49033774],[4.988011682,47.490496827],[4.987631699,47.491497407],[4.987134065,47.492228057],[4.987289478,47.49315737],[4.987060828,47.493761869],[4.98685045,47.495931933],[4.98568501,47.500830417],[4.98518887,47.501317908],[4.984848615,47.501458773]]]],"type":"MultiPolygon"}</t>
  </si>
  <si>
    <t>47.499501248, 5.018851336</t>
  </si>
  <si>
    <t>{"coordinates":[[[[5.046384122,47.157164295],[5.047124101,47.157041336],[5.047985544,47.156640642],[5.0488908,47.156420185],[5.049743975,47.156184432],[5.051250816,47.155397633],[5.053363825,47.154512702],[5.053925965,47.154124477],[5.054947078,47.153828066],[5.056151787,47.152358508],[5.061683711,47.149021532],[5.062366384,47.148336619],[5.06435637,47.147250134],[5.066577029,47.145434508],[5.068878995,47.143918183],[5.068835031,47.143598355],[5.065922084,47.143501802],[5.065956046,47.141978276],[5.064115123,47.141988617],[5.063953447,47.138492657],[5.066505438,47.137478952],[5.066229263,47.135646649],[5.066357791,47.135109394],[5.065576137,47.135031491],[5.064853018,47.131178098],[5.0646269,47.128927915],[5.062035886,47.128015886],[5.061632675,47.127789816],[5.060990558,47.127631044],[5.06029077,47.1270338],[5.058984662,47.126937276],[5.058607763,47.126846719],[5.056306187,47.127255105],[5.055793476,47.123777973],[5.055653403,47.123668788],[5.05169002,47.123574349],[5.050078643,47.123774937],[5.046917459,47.123783193],[5.04456718,47.123949946],[5.041838217,47.124361096],[5.039846457,47.124971724],[5.038045244,47.125702341],[5.037889864,47.125641136],[5.036256299,47.125711333],[5.031723141,47.125626238],[5.031037317,47.125459964],[5.03018766,47.12511284],[5.029899871,47.125249378],[5.027654897,47.129093777],[5.027182352,47.129791916],[5.027122526,47.130271181],[5.02522629,47.131467063],[5.023146253,47.132374334],[5.021423269,47.133549108],[5.02118084,47.133489402],[5.020749715,47.133958037],[5.021388212,47.134619625],[5.022315869,47.136163239],[5.022482782,47.136601611],[5.021366343,47.136956144],[5.020173514,47.137456093],[5.018920857,47.13879012],[5.018447983,47.13913249],[5.017032639,47.139402134],[5.020296136,47.141253545],[5.019557945,47.141666294],[5.019076902,47.142319512],[5.01839075,47.142642186],[5.016592476,47.142910397],[5.01618053,47.143048161],[5.015858191,47.143323053],[5.01559756,47.143906672],[5.014721854,47.144420849],[5.014259509,47.144482033],[5.01518151,47.14908599],[5.015429179,47.148931279],[5.017489844,47.146253047],[5.017925454,47.14583028],[5.018398942,47.145079937],[5.018756078,47.144853063],[5.01944354,47.14530397],[5.020592562,47.147044562],[5.021488975,47.14813753],[5.025369532,47.152337564],[5.026725824,47.153191893],[5.027189282,47.153193682],[5.027411045,47.15343836],[5.032489163,47.155762866],[5.033066128,47.155868008],[5.034155732,47.156332478],[5.035186251,47.156630468],[5.03566376,47.156863428],[5.036297156,47.157343107],[5.037269771,47.157017088],[5.037606937,47.156750882],[5.037670998,47.156420138],[5.037352246,47.15560261],[5.038992663,47.156247363],[5.039949917,47.156736626],[5.042331109,47.155362656],[5.044201349,47.154617268],[5.046384122,47.157164295]]]],"type":"MultiPolygon"}</t>
  </si>
  <si>
    <t>47.14018264, 5.042716646</t>
  </si>
  <si>
    <t>{"coordinates":[[[[4.903147804,47.142869596],[4.902520677,47.143163584],[4.901714989,47.142923772],[4.900981628,47.143050194],[4.900602118,47.142955566],[4.900372854,47.142667551],[4.899734517,47.14249432],[4.899425893,47.142725426],[4.8982443,47.142380092],[4.898045392,47.142466206],[4.89766797,47.142955094],[4.897291295,47.142865812],[4.896817111,47.142518768],[4.896259791,47.143071838],[4.895455578,47.142835561],[4.894516365,47.143226474],[4.893881628,47.143080168],[4.893847273,47.143341891],[4.893131942,47.143193298],[4.892940013,47.143478312],[4.892457549,47.143345717],[4.89217575,47.143740265],[4.891479354,47.14371743],[4.891254657,47.14400928],[4.890190536,47.143888883],[4.88957211,47.143944011],[4.889089712,47.143813203],[4.887647791,47.144361756],[4.887438902,47.144879379],[4.887618482,47.145182637],[4.887295381,47.145906547],[4.887834806,47.145856322],[4.888085428,47.146077371],[4.887546891,47.146416659],[4.887286483,47.146293028],[4.887106922,47.146819177],[4.886623777,47.146893696],[4.887026731,47.147280666],[4.885777764,47.147688263],[4.885628949,47.148640768],[4.88605309,47.148840983],[4.886135759,47.149053066],[4.885946073,47.14966763],[4.88596781,47.15047687],[4.885753441,47.150952251],[4.885820422,47.151583345],[4.885692954,47.152203199],[4.885270815,47.152475738],[4.885216239,47.153292524],[4.884552422,47.153940022],[4.884668411,47.154349684],[4.884567683,47.154564754],[4.88721854,47.154600807],[4.888973328,47.154495632],[4.888950791,47.154605867],[4.890470766,47.154581049],[4.891179239,47.154455104],[4.891297562,47.154666601],[4.892019246,47.154616082],[4.892762004,47.154676881],[4.893895897,47.155160839],[4.895129748,47.15522079],[4.896928989,47.15510306],[4.899700249,47.155182782],[4.904372556,47.155821035],[4.90637285,47.156198756],[4.907352415,47.156234849],[4.907529813,47.156584042],[4.908580593,47.156654973],[4.909603866,47.157141504],[4.909679872,47.15749777],[4.91031524,47.158214031],[4.911785908,47.156165303],[4.912265836,47.155887208],[4.913279452,47.1556183],[4.91330264,47.15511901],[4.91260392,47.154068804],[4.912082344,47.153024673],[4.912697135,47.152901944],[4.912561672,47.152581784],[4.912965423,47.152464343],[4.912824132,47.1520173],[4.914456036,47.15168953],[4.914537479,47.152012383],[4.914961143,47.152046799],[4.915269689,47.151813852],[4.916555363,47.152626483],[4.917603846,47.152338047],[4.917462859,47.151752319],[4.917055293,47.15146549],[4.917642585,47.151275648],[4.917675226,47.150968918],[4.917255904,47.150574217],[4.917044141,47.15015086],[4.91716258,47.149584248],[4.917850991,47.148675885],[4.917755207,47.148395598],[4.917051724,47.147767857],[4.915561679,47.146958615],[4.914531344,47.145972445],[4.914429061,47.145174441],[4.912665139,47.144455246],[4.912390142,47.144591273],[4.911987855,47.144488053],[4.911012355,47.144597826],[4.910215906,47.144583059],[4.909821197,47.144767885],[4.907919707,47.144149951],[4.907106557,47.144259716],[4.906808535,47.143857576],[4.906818312,47.143499893],[4.90609863,47.143266799],[4.905726427,47.142782126],[4.90535896,47.142729642],[4.904147692,47.142964814],[4.903147804,47.142869596]]]],"type":"MultiPolygon"}</t>
  </si>
  <si>
    <t>47.149574973, 4.901042971</t>
  </si>
  <si>
    <t>{"coordinates":[[[[4.331247942,47.28996487],[4.331282837,47.288703049],[4.330465985,47.287565343],[4.331179413,47.287092569],[4.331406968,47.28586275],[4.330295353,47.285911515],[4.329821863,47.285225456],[4.329845602,47.284099717],[4.330314899,47.283815222],[4.330885941,47.2836322],[4.331105756,47.283051638],[4.33076197,47.282900718],[4.32789825,47.28224024],[4.327061784,47.282122857],[4.326847011,47.281676927],[4.325522255,47.281610135],[4.322878486,47.281655615],[4.321764181,47.281376594],[4.321603488,47.281137125],[4.322559171,47.279648722],[4.321646759,47.279238645],[4.321006655,47.279302658],[4.318584775,47.279974876],[4.317601268,47.280171526],[4.31657829,47.280053485],[4.314948088,47.27999184],[4.314117562,47.279465528],[4.313825075,47.279407615],[4.312458916,47.279484303],[4.310700119,47.279953471],[4.310501138,47.279552352],[4.310196734,47.278408717],[4.309341954,47.278512906],[4.309073949,47.278427694],[4.308527626,47.277942254],[4.308930163,47.277684709],[4.308929913,47.277402895],[4.30823174,47.277092039],[4.305906604,47.277120035],[4.305536801,47.276873894],[4.305769229,47.276638982],[4.302473991,47.276160111],[4.301649517,47.275439164],[4.300751151,47.275053077],[4.300156277,47.274907582],[4.299757306,47.275039906],[4.299145829,47.274426399],[4.299008958,47.272978334],[4.298645493,47.272061323],[4.297817782,47.271804076],[4.297448267,47.271511988],[4.294872757,47.270746637],[4.292901993,47.269767406],[4.29170145,47.26968084],[4.29129052,47.269589975],[4.289563538,47.269559667],[4.286314366,47.269046516],[4.284883682,47.26895973],[4.283994242,47.268660752],[4.283469293,47.26861344],[4.282750641,47.268874393],[4.282030019,47.268997607],[4.279499466,47.268383584],[4.277636975,47.269105501],[4.276860899,47.269512009],[4.275951396,47.269536423],[4.274857212,47.269359376],[4.274434884,47.269455854],[4.274630425,47.269948008],[4.275358905,47.270433403],[4.275679624,47.27090437],[4.275271925,47.271840734],[4.275288531,47.272150278],[4.275770363,47.272386278],[4.275893265,47.272715361],[4.27688457,47.273124926],[4.277014785,47.273594385],[4.276795723,47.273784072],[4.277038272,47.274248693],[4.277571843,47.274545342],[4.277520746,47.275011394],[4.278277772,47.275914226],[4.279418885,47.276500392],[4.279938463,47.277041183],[4.279868483,47.27732467],[4.272893398,47.279378609],[4.269635906,47.281442821],[4.268954837,47.283529209],[4.268955631,47.284235084],[4.268766513,47.284463143],[4.262621202,47.286410129],[4.256224801,47.289804576],[4.254129451,47.29113996],[4.253105856,47.291565181],[4.253411281,47.292007559],[4.26083518,47.298940014],[4.260602952,47.299252258],[4.261051221,47.300136939],[4.261053895,47.300476344],[4.261463891,47.302041206],[4.261677145,47.302442247],[4.261762591,47.30298063],[4.262349727,47.30459038],[4.262586809,47.305666425],[4.26272362,47.305799089],[4.263267843,47.307776644],[4.263668771,47.308219755],[4.264964626,47.309114997],[4.265252988,47.309218096],[4.265000385,47.309621506],[4.264672928,47.309825852],[4.264270779,47.310287611],[4.263081613,47.311058651],[4.261596016,47.311723057],[4.261048374,47.312530319],[4.260484901,47.313058641],[4.259621058,47.313593821],[4.259768365,47.313721873],[4.259456785,47.314266363],[4.258805393,47.314547134],[4.258463639,47.314539134],[4.257878051,47.314238461],[4.25715144,47.314529941],[4.255539438,47.314891318],[4.254192274,47.315029227],[4.252160468,47.315557153],[4.251829633,47.315563422],[4.250626213,47.315223455],[4.248827539,47.314847564],[4.249377116,47.315423275],[4.250458178,47.316080594],[4.251111208,47.315810658],[4.251654773,47.316240567],[4.253746628,47.317375843],[4.254667243,47.317225444],[4.256741655,47.317045448],[4.258300236,47.317283366],[4.258839533,47.317189286],[4.259497298,47.317235273],[4.261347381,47.317538413],[4.261851024,47.317730117],[4.26212933,47.31813585],[4.262020145,47.3185602],[4.262155767,47.319316819],[4.261824922,47.320450351],[4.261976028,47.320795342],[4.262817522,47.321782877],[4.263712069,47.321197823],[4.262970149,47.320841255],[4.262811456,47.320286566],[4.262643588,47.318665966],[4.262362536,47.318087397],[4.262274353,47.316814363],[4.262554463,47.316001904],[4.263842887,47.315224389],[4.26425555,47.314813839],[4.264266834,47.3139998],[4.264439427,47.313626976],[4.26544206,47.312691392],[4.265427605,47.311572413],[4.265526111,47.311202195],[4.266054667,47.310599499],[4.265879736,47.310142228],[4.265927143,47.309850897],[4.266887552,47.309374037],[4.267463648,47.308823936],[4.267794461,47.308818523],[4.271257221,47.309481129],[4.273760564,47.310042519],[4.274281841,47.310643636],[4.274793859,47.311021565],[4.277284838,47.312394234],[4.278836023,47.312323136],[4.282854527,47.311850232],[4.282951317,47.311634878],[4.283476987,47.311805537],[4.287542227,47.31256724],[4.290821132,47.313270921],[4.291197943,47.31181896],[4.291315131,47.310196115],[4.292003287,47.310021892],[4.292558956,47.310118347],[4.293306187,47.309868729],[4.29339407,47.30901061],[4.293589895,47.30878694],[4.293335965,47.308082089],[4.293941278,47.307932186],[4.294570757,47.307961182],[4.295278465,47.307830839],[4.295560647,47.30767553],[4.295669741,47.307314169],[4.296112867,47.307026509],[4.296444561,47.306619445],[4.297583588,47.305988171],[4.298792546,47.305567688],[4.300281698,47.304310321],[4.300767896,47.304163517],[4.301699155,47.304357459],[4.30234757,47.304622995],[4.302697446,47.304913487],[4.302996027,47.305653833],[4.303414645,47.306103815],[4.304772283,47.306519835],[4.305148576,47.307297118],[4.305282379,47.307246994],[4.305334879,47.305758108],[4.306760196,47.30536482],[4.312142752,47.304245274],[4.313711758,47.303723324],[4.314826914,47.303479304],[4.320366858,47.303068877],[4.321425336,47.303051429],[4.322696181,47.303434016],[4.322878271,47.302980858],[4.323119888,47.300592135],[4.323684581,47.298263651],[4.323891096,47.296439852],[4.324152826,47.295568011],[4.323883034,47.295307282],[4.32419806,47.294611304],[4.324312402,47.294095889],[4.324688772,47.29374135],[4.324574478,47.29329247],[4.324594948,47.292244207],[4.325048741,47.290844354],[4.325643123,47.29106716],[4.325976952,47.290598755],[4.326402242,47.290726249],[4.329946224,47.290944093],[4.330295941,47.290744704],[4.330597307,47.290890711],[4.331643141,47.291974466],[4.33227249,47.292484956],[4.332123688,47.291874412],[4.331718657,47.291657569],[4.331267269,47.29101178],[4.331144899,47.290559397],[4.331247942,47.28996487]]]],"type":"MultiPolygon"}</t>
  </si>
  <si>
    <t>47.292138151, 4.290915586</t>
  </si>
  <si>
    <t>{"coordinates":[[[[4.1449032,47.49098017],[4.145652525,47.487639144],[4.146617079,47.486723992],[4.14870847,47.485652782],[4.15144788,47.483593843],[4.157735139,47.483851113],[4.165368813,47.483910926],[4.166026045,47.483720695],[4.162772279,47.481702419],[4.160582253,47.48059353],[4.155616411,47.479585096],[4.155213351,47.47936853],[4.154643124,47.478851131],[4.154027608,47.47851153],[4.153473097,47.478414393],[4.15305199,47.478222305],[4.152519239,47.478333809],[4.152258529,47.478128428],[4.151872197,47.477515568],[4.150919733,47.476572504],[4.150966787,47.476352374],[4.151643777,47.476033289],[4.151905237,47.47578043],[4.152010924,47.475385068],[4.151946247,47.475032803],[4.150172146,47.474162676],[4.149422898,47.473589402],[4.148044244,47.472889991],[4.146570505,47.471654941],[4.146342493,47.470803732],[4.144289074,47.470209947],[4.142520551,47.469276631],[4.142450336,47.468599418],[4.142118478,47.467855452],[4.140968642,47.467477809],[4.140080837,47.466810404],[4.138845003,47.466507404],[4.138217776,47.466729602],[4.136444766,47.467200654],[4.13613377,47.466997528],[4.13576556,47.466350227],[4.135324868,47.465853076],[4.13534317,47.465463982],[4.134949175,47.464977178],[4.134709721,47.464327718],[4.135769648,47.462787828],[4.136547577,47.462099633],[4.137655182,47.461371301],[4.137769058,47.460545541],[4.138002395,47.460219163],[4.130113923,47.455659614],[4.131170837,47.453853308],[4.131802876,47.451854863],[4.131800896,47.450944706],[4.13227144,47.44978508],[4.131881983,47.449255005],[4.132104808,47.447992455],[4.132075188,47.447093369],[4.131306193,47.44593499],[4.131228286,47.445576538],[4.13140925,47.445033714],[4.132391054,47.443138988],[4.132137614,47.442324003],[4.13173582,47.441835459],[4.129732864,47.440868216],[4.129175152,47.440157909],[4.128366683,47.440456539],[4.126747143,47.440868352],[4.125398285,47.441343245],[4.125098485,47.441284925],[4.12455107,47.441694439],[4.123991966,47.441926709],[4.123634019,47.441816731],[4.122886793,47.441874358],[4.122558685,47.442111595],[4.121928563,47.442882004],[4.120307942,47.443374761],[4.119766642,47.443698667],[4.119422572,47.443554332],[4.119498535,47.443823683],[4.117849987,47.444888347],[4.118333512,47.445228506],[4.119254223,47.446230663],[4.120032756,47.446524765],[4.121961361,47.448059161],[4.123319822,47.449551314],[4.123955621,47.450440047],[4.123420599,47.450812523],[4.123114372,47.451462773],[4.123064925,47.452585888],[4.122767991,47.453236947],[4.122450309,47.453531698],[4.122372611,47.453814232],[4.123070619,47.454376471],[4.123926034,47.45541793],[4.124043805,47.455653564],[4.12398514,47.456779467],[4.124713285,47.45776273],[4.125007388,47.458619645],[4.125406328,47.459095633],[4.126674425,47.459619027],[4.127376747,47.460002045],[4.127858724,47.460952561],[4.128680925,47.461668409],[4.129520282,47.462189626],[4.129792508,47.462445362],[4.129885282,47.462941409],[4.129704105,47.463351889],[4.1290626,47.46358948],[4.129141163,47.464733858],[4.128822266,47.46585418],[4.128466239,47.466032283],[4.127406242,47.466194696],[4.127084093,47.466342758],[4.126371986,47.467076163],[4.12618106,47.467466924],[4.126326532,47.467755402],[4.126764427,47.468122975],[4.128247338,47.468874742],[4.128648848,47.469404708],[4.128753154,47.469943855],[4.128984378,47.470142373],[4.129778409,47.470459667],[4.13025872,47.470947451],[4.130380991,47.47120464],[4.130256356,47.471527244],[4.130454702,47.471991655],[4.130123141,47.472638562],[4.130492027,47.473256163],[4.130571943,47.473645201],[4.130448431,47.474146947],[4.130103611,47.474606726],[4.129729169,47.474732795],[4.129018867,47.474610946],[4.127531821,47.474112204],[4.127162599,47.473792584],[4.126779836,47.473649545],[4.126214174,47.473711733],[4.125747499,47.473935009],[4.125556033,47.474301466],[4.125584457,47.474832346],[4.126160203,47.475880086],[4.126197822,47.476153402],[4.125623684,47.477708302],[4.125083713,47.477794543],[4.122980915,47.477380012],[4.122445392,47.477361768],[4.120956641,47.477606573],[4.120601093,47.477812553],[4.120411468,47.477952117],[4.118897942,47.478410496],[4.118033534,47.478795105],[4.118578811,47.479724338],[4.117740834,47.480231126],[4.122316459,47.482422467],[4.12239022,47.482646821],[4.124519089,47.482838747],[4.124655065,47.48292656],[4.1243402,47.483426542],[4.124387987,47.483615135],[4.127883206,47.485118083],[4.126624904,47.486224974],[4.126695466,47.48635933],[4.127507799,47.486841209],[4.128109433,47.486966822],[4.130468338,47.486973661],[4.132640918,47.48752692],[4.132971895,47.487476888],[4.133207394,47.486618452],[4.133737505,47.48656468],[4.133980331,47.487243812],[4.135432924,47.487663586],[4.135687793,47.48734421],[4.137213321,47.487320324],[4.137695179,47.487808061],[4.137242113,47.488175289],[4.137513124,47.488428316],[4.138356563,47.488805387],[4.138389125,47.488462971],[4.13908887,47.48782955],[4.139345695,47.487977382],[4.139842971,47.487815872],[4.140561227,47.488239165],[4.140813371,47.488540983],[4.140559453,47.488841455],[4.141594879,47.489438087],[4.141933495,47.489496886],[4.1449032,47.49098017]]]],"type":"MultiPolygon"}</t>
  </si>
  <si>
    <t>47.47089814, 4.135832887</t>
  </si>
  <si>
    <t>{"coordinates":[[[[4.618326339,47.09324148],[4.618384109,47.098065547],[4.61814055,47.098078862],[4.618799918,47.101153838],[4.618525936,47.10129635],[4.617976962,47.101284222],[4.617074568,47.101492254],[4.617112869,47.102153584],[4.617591604,47.102593534],[4.617565023,47.103509711],[4.617999157,47.103869239],[4.618478763,47.103810298],[4.618755707,47.104951853],[4.616597474,47.104976643],[4.616886869,47.105611049],[4.6170101,47.106949263],[4.61729381,47.107613463],[4.617801711,47.110078217],[4.617779011,47.110376598],[4.618191938,47.110467174],[4.618122835,47.110845448],[4.618778479,47.112166303],[4.618381616,47.112171857],[4.618424265,47.112581885],[4.617899775,47.112598229],[4.617979236,47.113048265],[4.617111705,47.113237796],[4.617552035,47.113933122],[4.617431274,47.114216666],[4.617716076,47.114871843],[4.618065126,47.115162322],[4.618038859,47.115561608],[4.617454418,47.115866945],[4.617629029,47.11649845],[4.618052151,47.116619501],[4.618728101,47.117164746],[4.619229543,47.117301805],[4.619315393,47.117700422],[4.620033496,47.117979424],[4.620310496,47.118987698],[4.619849708,47.119413781],[4.620395282,47.119394433],[4.62287198,47.11866723],[4.623122863,47.119113055],[4.62444978,47.119324953],[4.626494144,47.118873891],[4.62831245,47.119281444],[4.628553894,47.11875846],[4.629126184,47.119317712],[4.63092189,47.120677366],[4.630399224,47.121192613],[4.630950897,47.121548635],[4.631550442,47.121655443],[4.631876922,47.122155114],[4.632494397,47.122461574],[4.632950305,47.12252988],[4.633317494,47.122892097],[4.634090315,47.123100002],[4.634575106,47.12359833],[4.634885045,47.123725422],[4.635786697,47.123526272],[4.636261818,47.123792402],[4.637207628,47.124482305],[4.638389629,47.124781643],[4.63926738,47.125141112],[4.637357007,47.126272175],[4.636359909,47.127239906],[4.63616081,47.127809133],[4.636588293,47.128112855],[4.637292818,47.128284786],[4.639229533,47.130055644],[4.640582088,47.130621792],[4.641835666,47.131749436],[4.642522648,47.131776604],[4.642663914,47.13247158],[4.642678741,47.134126476],[4.64306626,47.134847671],[4.643615819,47.136511179],[4.643837089,47.136756571],[4.64401991,47.137341995],[4.643707423,47.137350937],[4.643692262,47.138238137],[4.643830517,47.13848741],[4.642629398,47.139303203],[4.643169574,47.139706158],[4.643887558,47.139145759],[4.644090438,47.138528741],[4.644260189,47.13622107],[4.644921013,47.136426894],[4.647425015,47.136361551],[4.647808604,47.136131866],[4.647100747,47.135121686],[4.646670007,47.133765371],[4.647500924,47.13375174],[4.647230436,47.13293254],[4.647073779,47.131606542],[4.645950669,47.130520321],[4.644958586,47.128927048],[4.644491047,47.127961161],[4.644459811,47.127197085],[4.644580625,47.12674602],[4.645230579,47.125476084],[4.645881036,47.124741931],[4.646930239,47.12406153],[4.64724142,47.12362396],[4.647721901,47.123373082],[4.649613591,47.123667597],[4.652402422,47.123788981],[4.653980442,47.121127065],[4.653548084,47.121009878],[4.654369051,47.120076928],[4.654046418,47.119923954],[4.654785391,47.118727425],[4.654553119,47.118423677],[4.655582467,47.117018574],[4.65551122,47.116803474],[4.654566008,47.116480212],[4.654389125,47.115702908],[4.654438108,47.115106976],[4.654857346,47.114196874],[4.655121537,47.113865311],[4.654176125,47.11413548],[4.654170713,47.113658291],[4.654738663,47.113510589],[4.654598077,47.112755278],[4.654658644,47.112150174],[4.655741343,47.110982934],[4.655235459,47.110917235],[4.654419683,47.110982939],[4.653322399,47.111288594],[4.652170005,47.11181925],[4.651041668,47.110595373],[4.651903719,47.11027509],[4.651536074,47.109210544],[4.650954696,47.109306194],[4.650604468,47.107775837],[4.649949652,47.107497021],[4.64965362,47.107132938],[4.64720777,47.10642399],[4.646675999,47.105984014],[4.64556304,47.104694129],[4.644755834,47.104259864],[4.644801205,47.103931436],[4.644263488,47.10377069],[4.644883458,47.103082893],[4.646283828,47.102082314],[4.646360637,47.101876806],[4.646904713,47.101339561],[4.647542156,47.100923452],[4.647552943,47.10080173],[4.646582571,47.100377908],[4.647157427,47.099510639],[4.646547188,47.099176238],[4.647665673,47.097629445],[4.648110951,47.097183652],[4.649911513,47.094831962],[4.648877937,47.094063267],[4.648357058,47.093501574],[4.647648357,47.092100582],[4.647599095,47.091006267],[4.648192532,47.08967226],[4.648633719,47.089051822],[4.648833976,47.088917491],[4.648503021,47.088571914],[4.647426006,47.089915517],[4.64304917,47.089459118],[4.64229614,47.089540058],[4.640299595,47.089572008],[4.640014351,47.08921045],[4.638707156,47.089842233],[4.637231339,47.090306193],[4.636531367,47.090354826],[4.635855431,47.09050037],[4.635948462,47.091133009],[4.635733934,47.09114595],[4.635477909,47.091529585],[4.634572389,47.091192096],[4.634752489,47.09086987],[4.634425496,47.090739418],[4.633703039,47.090742427],[4.632404413,47.090876937],[4.63042613,47.091514496],[4.63103623,47.092199278],[4.63053714,47.092351299],[4.628840336,47.093186572],[4.628512662,47.092858903],[4.627769712,47.093232269],[4.626864201,47.093506161],[4.626154284,47.092789444],[4.625325849,47.092908254],[4.624473193,47.092879716],[4.621020909,47.093484685],[4.620898709,47.092884864],[4.618326339,47.09324148]]]],"type":"MultiPolygon"}</t>
  </si>
  <si>
    <t>47.109057677, 4.635959982</t>
  </si>
  <si>
    <t>{"coordinates":[[[[4.221991769,47.456191684],[4.222475146,47.45672408],[4.222423346,47.457129753],[4.222168091,47.457403419],[4.222194842,47.45816838],[4.222342067,47.458570162],[4.222125322,47.460240665],[4.222414361,47.460806611],[4.223435506,47.461342357],[4.225249433,47.462003896],[4.227760368,47.462086379],[4.227499774,47.462474449],[4.227502172,47.46379514],[4.227131541,47.464595798],[4.227236539,47.465643521],[4.226904754,47.465648818],[4.225908825,47.465465748],[4.223427172,47.465335201],[4.223217361,47.465623695],[4.223185054,47.466127292],[4.222811232,47.466210443],[4.222626712,47.466618408],[4.221673964,47.467804176],[4.221563567,47.468435531],[4.221281755,47.468944445],[4.222410494,47.469417852],[4.223387649,47.469938755],[4.223601226,47.470221],[4.223413643,47.47066951],[4.222922905,47.471099597],[4.221149724,47.471770908],[4.22143208,47.472216286],[4.221396933,47.472712708],[4.221986495,47.474633119],[4.222235578,47.474318109],[4.223451004,47.474105484],[4.223858753,47.474923154],[4.224768918,47.47483256],[4.224902369,47.475383928],[4.226074136,47.475235655],[4.226272084,47.475993406],[4.22776065,47.475646419],[4.22731969,47.47743722],[4.230352825,47.476924467],[4.231287152,47.476959606],[4.233246333,47.479806264],[4.234459611,47.48180013],[4.235333426,47.48174135],[4.234995192,47.483370837],[4.235300848,47.483552153],[4.238670166,47.483666716],[4.23871528,47.484238813],[4.239219563,47.484852839],[4.239827323,47.485117355],[4.240878988,47.485395145],[4.241844405,47.485847599],[4.242494216,47.485691223],[4.243141586,47.485715825],[4.244560162,47.485950054],[4.246713652,47.48643118],[4.249030538,47.486741262],[4.249722176,47.486897694],[4.249650464,47.487353104],[4.249735249,47.48808322],[4.250273169,47.488253902],[4.25044891,47.489465589],[4.252173608,47.489437159],[4.25270643,47.491318411],[4.252671704,47.492218161],[4.253024075,47.492631199],[4.254812536,47.492032171],[4.254990561,47.491863702],[4.256081072,47.492881865],[4.25641727,47.493396799],[4.25778706,47.494426338],[4.257088845,47.49506947],[4.257605247,47.495959671],[4.257989059,47.497933432],[4.258854335,47.498009612],[4.25910507,47.497599978],[4.259494442,47.497323886],[4.259954433,47.497226184],[4.260075838,47.496909774],[4.26100876,47.496925788],[4.261409276,47.497517435],[4.261649906,47.498145023],[4.262575497,47.49903167],[4.264247659,47.503176407],[4.267783075,47.503348657],[4.270737799,47.503515432],[4.270921245,47.503072296],[4.27579548,47.498658987],[4.275501364,47.498023911],[4.278014025,47.497102398],[4.278391914,47.496739041],[4.278931646,47.495921966],[4.280357649,47.495282409],[4.282212071,47.494894699],[4.282664314,47.494697961],[4.282811761,47.494420851],[4.287814395,47.491331706],[4.288847924,47.491006077],[4.288671963,47.490814462],[4.289710729,47.490431149],[4.290040852,47.490460804],[4.29143551,47.489854764],[4.291630949,47.489862501],[4.292581113,47.490376827],[4.294850094,47.489237075],[4.295971059,47.488521486],[4.295334704,47.488131538],[4.296236735,47.487810005],[4.295217595,47.486969671],[4.294603074,47.486218461],[4.2941309,47.486080563],[4.294290192,47.485857322],[4.294157784,47.485599511],[4.293243105,47.485066797],[4.29289738,47.484444936],[4.292383074,47.484046415],[4.292254472,47.483670621],[4.292861525,47.483840341],[4.294441079,47.484517819],[4.295536465,47.484889163],[4.298710622,47.485598352],[4.299818397,47.485712036],[4.304863621,47.485641221],[4.30589419,47.485801626],[4.306955461,47.486348802],[4.307182682,47.486135585],[4.306531107,47.485287621],[4.307328286,47.484266751],[4.308360742,47.483472806],[4.309416965,47.481860219],[4.309800021,47.481503898],[4.311952445,47.478564525],[4.311230655,47.477993765],[4.311504099,47.47766388],[4.311324241,47.476555843],[4.311890912,47.476487341],[4.311604689,47.475699206],[4.31129176,47.474254156],[4.311313716,47.473903694],[4.311645101,47.473067189],[4.31155217,47.472905283],[4.309697627,47.471674745],[4.310283533,47.471254918],[4.309126799,47.470702542],[4.307373225,47.469469032],[4.307082674,47.469532613],[4.306548037,47.469986061],[4.2985542,47.469188691],[4.298823581,47.47087914],[4.298988498,47.471273429],[4.297862796,47.471612788],[4.295940844,47.471641396],[4.295640963,47.471210791],[4.292992986,47.469545873],[4.292793921,47.469549884],[4.290675482,47.470787879],[4.288980172,47.469309471],[4.2888782,47.468493134],[4.287946573,47.467903847],[4.287214363,47.466882909],[4.286268543,47.465921945],[4.285402214,47.464344294],[4.28476312,47.461722488],[4.285172908,47.460377425],[4.285109153,47.459546256],[4.284837177,47.459054995],[4.2851396,47.458602409],[4.285066826,47.458225088],[4.284265306,47.456797059],[4.283229904,47.455356298],[4.282722932,47.454362555],[4.281021952,47.452505065],[4.28054521,47.451718048],[4.282395547,47.450003315],[4.280789968,47.449686982],[4.280295661,47.448885752],[4.280024699,47.448710473],[4.278673975,47.448615482],[4.276815781,47.447999369],[4.276617846,47.448047456],[4.275323462,47.448924131],[4.271935141,47.44764227],[4.271673471,47.44707434],[4.270834796,47.447693902],[4.270323693,47.447856133],[4.26887018,47.446221741],[4.268665182,47.445803536],[4.267544976,47.445799536],[4.267108668,47.445476578],[4.265663885,47.445552618],[4.264466492,47.445820417],[4.263065864,47.445574539],[4.261722286,47.445102051],[4.261179177,47.444750519],[4.261038569,47.444527868],[4.260817365,47.443249141],[4.260139067,47.442960289],[4.260248258,47.442468444],[4.259994585,47.441839181],[4.259133263,47.44132813],[4.258088441,47.441139563],[4.257446008,47.440624333],[4.257154916,47.44060407],[4.256458399,47.440780848],[4.254830868,47.440585037],[4.253401446,47.440631951],[4.25254611,47.441111116],[4.252224292,47.441138887],[4.251163183,47.44081989],[4.250639732,47.440396075],[4.249904134,47.440206812],[4.249367421,47.440237784],[4.249057789,47.440389656],[4.248829351,47.441121348],[4.249003146,47.441403977],[4.249583252,47.441696649],[4.249733256,47.441983133],[4.249718993,47.442395622],[4.249214618,47.443358952],[4.249376145,47.443627307],[4.250121731,47.444128869],[4.250785884,47.44477985],[4.251616455,47.445282289],[4.251773526,47.445927012],[4.2517105,47.446353529],[4.252004795,47.446623154],[4.251920274,47.446811324],[4.252163558,47.447339881],[4.250580521,47.447011188],[4.249479154,47.447701838],[4.2492112,47.448162964],[4.248648511,47.448563331],[4.248194929,47.448577198],[4.24633111,47.447760798],[4.246161796,47.446986557],[4.245399989,47.446358203],[4.245008887,47.446261554],[4.244189397,47.446634036],[4.243129467,47.446883039],[4.241418701,47.446651917],[4.240297862,47.446850227],[4.239050128,47.447185821],[4.238077644,47.447831776],[4.237290809,47.448069717],[4.236267612,47.448187724],[4.236094701,47.448573985],[4.232272416,47.449961348],[4.232561737,47.4493839],[4.232485912,47.448684276],[4.232709439,47.44818945],[4.231883549,47.446788338],[4.23132643,47.446165829],[4.229104388,47.44626404],[4.228306106,47.446987298],[4.227830505,47.447661232],[4.228531732,47.448492003],[4.228433856,47.448680297],[4.22653617,47.449095536],[4.224372247,47.449012984],[4.223759898,47.449397545],[4.223296618,47.45038193],[4.223077652,47.45206867],[4.223418758,47.453404713],[4.223139657,47.454434874],[4.22382914,47.455622308],[4.223737879,47.455985183],[4.222942845,47.455871999],[4.222174285,47.455988104],[4.221991769,47.456191684]]]],"type":"MultiPolygon"}</t>
  </si>
  <si>
    <t>47.470853362, 4.26275583</t>
  </si>
  <si>
    <t>{"coordinates":[[[[4.812367653,47.913131582],[4.810836332,47.912479158],[4.808995161,47.912320294],[4.80734688,47.911966692],[4.806961273,47.911967225],[4.806907768,47.911693489],[4.805841467,47.911128365],[4.804608122,47.910099497],[4.803873332,47.909713801],[4.803213646,47.908976771],[4.802522077,47.90844367],[4.801833083,47.907749391],[4.801064633,47.907238167],[4.79958423,47.906617225],[4.798909263,47.905979426],[4.798380565,47.905785881],[4.797242943,47.906825022],[4.796227938,47.908007206],[4.795114981,47.908907316],[4.79444798,47.909336101],[4.791885734,47.910498669],[4.791846916,47.910697304],[4.792695893,47.914386833],[4.789808494,47.915683937],[4.788706356,47.9155621],[4.786447734,47.917204214],[4.784001834,47.917740997],[4.78318452,47.918285419],[4.781900366,47.918726196],[4.780368798,47.919017678],[4.779510875,47.919351146],[4.776974731,47.919797328],[4.778668809,47.922515443],[4.776729036,47.922258543],[4.776050625,47.922035657],[4.775959158,47.922183769],[4.778591931,47.924377282],[4.780670889,47.926624143],[4.780282296,47.926698446],[4.779143113,47.926556374],[4.777413865,47.926711279],[4.777233878,47.926615883],[4.776593164,47.926760602],[4.77630505,47.927116029],[4.774828068,47.927646055],[4.77061223,47.928904212],[4.769104542,47.929159173],[4.768801025,47.929335677],[4.770447774,47.930478398],[4.771314091,47.931191781],[4.773356382,47.933184564],[4.773935549,47.93364031],[4.776745211,47.935261375],[4.780846755,47.93785029],[4.780176647,47.938200711],[4.783299067,47.940663946],[4.781352254,47.942252576],[4.782945549,47.943179893],[4.781925844,47.943853386],[4.783315775,47.944628052],[4.784734154,47.945171825],[4.785708316,47.945454081],[4.788244518,47.945809788],[4.788126651,47.946009619],[4.78797518,47.947001213],[4.788226553,47.947740929],[4.789095328,47.947637688],[4.789097094,47.948563937],[4.789365449,47.949250282],[4.790530013,47.950247936],[4.791653511,47.951020262],[4.791990531,47.951437303],[4.79346573,47.952305968],[4.793389263,47.952660001],[4.793595023,47.953117748],[4.794358709,47.953866734],[4.796116933,47.954107227],[4.796224742,47.953887738],[4.797389732,47.954060763],[4.797160285,47.955870911],[4.79817064,47.95586896],[4.799277175,47.956055464],[4.799626711,47.956206742],[4.801089543,47.95642738],[4.802310852,47.956954161],[4.801777019,47.957492545],[4.802225414,47.957634198],[4.803694028,47.958417321],[4.803018254,47.959038004],[4.802396266,47.958915219],[4.800851542,47.960507888],[4.801724089,47.961456795],[4.801853391,47.962146141],[4.802076064,47.962585609],[4.806759988,47.962105932],[4.808791869,47.961675908],[4.809001665,47.961696984],[4.809051125,47.960671831],[4.808925407,47.960168771],[4.809850733,47.959675636],[4.810677639,47.959440559],[4.811427872,47.959354285],[4.813455958,47.959601165],[4.81460846,47.959521266],[4.815571773,47.959630614],[4.815964682,47.959441809],[4.819424319,47.960358693],[4.820062561,47.961109457],[4.817779195,47.963857004],[4.819819359,47.964488863],[4.821233533,47.96324453],[4.820813805,47.962847755],[4.821456908,47.962294989],[4.821998577,47.962418019],[4.822395946,47.962320041],[4.823075974,47.962530038],[4.823340934,47.96247912],[4.823855828,47.962018345],[4.824393095,47.962052316],[4.825036121,47.961498629],[4.826780252,47.961551651],[4.827484231,47.960861978],[4.829496182,47.960908995],[4.831838503,47.960859011],[4.832084132,47.960404195],[4.832960616,47.960520156],[4.834250906,47.960897905],[4.834785024,47.96084096],[4.835505365,47.960511051],[4.835916028,47.960681972],[4.836640815,47.960442004],[4.838384892,47.960493955],[4.845185948,47.961248857],[4.847005662,47.960085151],[4.847678377,47.960160096],[4.849714802,47.957911821],[4.850248905,47.957855705],[4.852047323,47.956242159],[4.855212873,47.95383465],[4.856124645,47.953275642],[4.856314956,47.953046689],[4.85774141,47.952070852],[4.857598534,47.951893973],[4.859491345,47.949468639],[4.860395585,47.948774684],[4.861693094,47.946497359],[4.862318889,47.945583651],[4.863459071,47.944209885],[4.865121474,47.941686372],[4.862757322,47.940670649],[4.861091774,47.940204637],[4.859649996,47.93996821],[4.855620746,47.939525106],[4.854741431,47.939281535],[4.853935378,47.939179032],[4.852395431,47.939083595],[4.851338674,47.939244282],[4.850529229,47.939466779],[4.849117578,47.939400785],[4.848271285,47.93921966],[4.84703413,47.939393948],[4.845397523,47.939407962],[4.844172703,47.939089622],[4.843268029,47.939001197],[4.841519526,47.939341882],[4.841246204,47.939456888],[4.841296767,47.940025916],[4.842348941,47.940734974],[4.842612989,47.941124216],[4.842864985,47.94124359],[4.843001758,47.942481004],[4.842157887,47.942486136],[4.842177869,47.941865593],[4.840094646,47.941983754],[4.837816765,47.942322768],[4.836655362,47.942637089],[4.835914812,47.942956526],[4.835360666,47.94285536],[4.835192262,47.942596036],[4.83450434,47.942577973],[4.83413811,47.943145406],[4.834361471,47.94348309],[4.832975586,47.943854889],[4.831949795,47.944295773],[4.831874725,47.943751432],[4.831556525,47.943382815],[4.83153669,47.941877115],[4.830662877,47.942140084],[4.83066361,47.942588365],[4.830910014,47.943012113],[4.830797555,47.943752017],[4.830163091,47.944002249],[4.830247075,47.944611266],[4.830072963,47.944884933],[4.830105484,47.945361524],[4.829590943,47.945204803],[4.828669735,47.94564943],[4.827748602,47.945513431],[4.827699742,47.945300847],[4.824643873,47.944140295],[4.823222429,47.943752776],[4.820010953,47.943205742],[4.820937016,47.943096875],[4.820941565,47.942761037],[4.820289403,47.942925973],[4.819799415,47.942897556],[4.81823389,47.942604027],[4.818380049,47.94123979],[4.818336739,47.940757963],[4.817452879,47.940494382],[4.817319565,47.940161576],[4.817289305,47.939082725],[4.817423265,47.938808797],[4.816148401,47.938823109],[4.815997727,47.937904551],[4.816562597,47.937813002],[4.816105438,47.937059414],[4.815381768,47.935407058],[4.814579381,47.934193402],[4.81521238,47.933040387],[4.816356493,47.931519392],[4.815918491,47.931793518],[4.815176825,47.931453008],[4.81565588,47.930969406],[4.814996783,47.930732039],[4.813984457,47.930035628],[4.815853367,47.928246885],[4.812459495,47.927309993],[4.810633956,47.926643201],[4.81343689,47.923812074],[4.814582147,47.922328876],[4.815586513,47.921504982],[4.816522394,47.920950396],[4.815222094,47.920639228],[4.810680725,47.920163812],[4.810886422,47.918303544],[4.812367653,47.913131582]]]],"type":"MultiPolygon"}</t>
  </si>
  <si>
    <t>47.939667384, 4.812105277</t>
  </si>
  <si>
    <t>HTA</t>
  </si>
  <si>
    <t>{"coordinates":[[[[4.702998006,47.167750731],[4.703282442,47.168394004],[4.704219532,47.168463959],[4.704931477,47.168679501],[4.704127562,47.171565719],[4.70442449,47.172185391],[4.704385734,47.173046835],[4.704215567,47.173344702],[4.703745768,47.17352181],[4.703220413,47.175115309],[4.703394332,47.176688614],[4.704672926,47.179072313],[4.704877202,47.179850933],[4.703912342,47.180745816],[4.703739327,47.181079743],[4.703043241,47.181662695],[4.702597176,47.182216753],[4.702128471,47.184352403],[4.700972256,47.186134352],[4.700281766,47.186981046],[4.700535571,47.188366773],[4.699948913,47.188863451],[4.700221894,47.189476278],[4.699977262,47.190597374],[4.700081105,47.191668331],[4.699831886,47.192351856],[4.699635917,47.192546536],[4.698487932,47.192964993],[4.697991535,47.193477444],[4.698087574,47.193925379],[4.698008958,47.194322745],[4.697389169,47.195070228],[4.697143921,47.195587999],[4.697524703,47.196267688],[4.697823396,47.196606395],[4.697459562,47.197678802],[4.6968946,47.198867615],[4.696009418,47.199161529],[4.695311855,47.199623783],[4.695467612,47.200331985],[4.696033364,47.201514141],[4.696268572,47.202772274],[4.696905257,47.20410737],[4.696946682,47.204918097],[4.697072617,47.205140472],[4.697092981,47.205199606],[4.69968156,47.204992366],[4.700308923,47.205025483],[4.700441232,47.204905577],[4.702743166,47.203532747],[4.704297343,47.203083964],[4.704588613,47.202935601],[4.705889994,47.202640896],[4.709060702,47.202296101],[4.709509205,47.202106685],[4.710558571,47.201367203],[4.711334095,47.20111622],[4.712984408,47.200869407],[4.715161279,47.199733198],[4.715088365,47.199476738],[4.716416963,47.199086958],[4.719333732,47.19927963],[4.725549484,47.198397473],[4.726376415,47.198558046],[4.734564305,47.197301104],[4.738389609,47.196949295],[4.740991466,47.196923725],[4.740434407,47.195712825],[4.73831791,47.193748209],[4.737539722,47.19313224],[4.737203882,47.192714045],[4.736777588,47.191662355],[4.73680331,47.191067642],[4.736972133,47.190731926],[4.737702048,47.190385992],[4.738485393,47.190303997],[4.738948461,47.187832383],[4.735830483,47.187527965],[4.735161865,47.18760282],[4.734212644,47.187906098],[4.733272688,47.188046239],[4.732164826,47.188017789],[4.731399392,47.188121986],[4.729890239,47.187855479],[4.728959706,47.187466854],[4.727874949,47.185236306],[4.727966288,47.185160202],[4.726172431,47.183920857],[4.725789875,47.183524037],[4.726832417,47.182878147],[4.727108557,47.182551651],[4.728045704,47.181874004],[4.729066276,47.181409421],[4.729646023,47.180955016],[4.730274637,47.180624147],[4.731986901,47.179943886],[4.733658817,47.179488427],[4.734526093,47.179146756],[4.73477839,47.17886112],[4.734082097,47.178319543],[4.733956736,47.177584811],[4.733663376,47.177251516],[4.733009543,47.176017713],[4.732626148,47.175676758],[4.732073082,47.174946622],[4.731875703,47.17431202],[4.731949665,47.174065977],[4.731719189,47.173469691],[4.731300234,47.173007696],[4.730911045,47.172239084],[4.731200108,47.171824133],[4.732524223,47.170827281],[4.733187553,47.170553505],[4.734398983,47.170241799],[4.734996433,47.169932079],[4.736659119,47.168341173],[4.735247378,47.168540642],[4.734034078,47.168095963],[4.733734196,47.167312514],[4.733936097,47.166611599],[4.737903747,47.164273824],[4.737733123,47.163896372],[4.737583175,47.163054848],[4.736011264,47.16389249],[4.734790777,47.164205253],[4.733716097,47.164577052],[4.733350917,47.164799543],[4.73131869,47.164793934],[4.730647201,47.164360027],[4.729873853,47.163385534],[4.72974809,47.161936701],[4.731168064,47.16051969],[4.720275818,47.162996372],[4.71973636,47.161814824],[4.719875872,47.161387715],[4.719299135,47.160526397],[4.718904983,47.15909775],[4.718839272,47.157494029],[4.718427256,47.156828371],[4.71809938,47.156854851],[4.718097245,47.158236255],[4.717499786,47.159248282],[4.717212386,47.160130535],[4.716649369,47.160774641],[4.716325914,47.161313435],[4.715830895,47.161937617],[4.713072888,47.162189183],[4.712628667,47.162294812],[4.712121334,47.162699437],[4.712313818,47.162939725],[4.712242998,47.163536003],[4.712018818,47.163918429],[4.711254729,47.163930628],[4.71105953,47.164477415],[4.711456838,47.165304503],[4.711413582,47.165522163],[4.710436753,47.166652318],[4.709334254,47.167027901],[4.709033409,47.166951298],[4.708067462,47.166970056],[4.707179689,47.16687239],[4.70657498,47.16712354],[4.706151428,47.166883047],[4.70559742,47.166942539],[4.705341195,47.167148925],[4.704809886,47.167174761],[4.704268073,47.166952211],[4.703849298,47.167321276],[4.703465898,47.167431375],[4.702998006,47.167750731]]]],"type":"MultiPolygon"}</t>
  </si>
  <si>
    <t>47.183128903, 4.717274617</t>
  </si>
  <si>
    <t>{"coordinates":[[[[4.359449743,47.926603954],[4.360918271,47.925537451],[4.361312516,47.92540147],[4.363154676,47.925276598],[4.363384201,47.925192926],[4.364216971,47.924195863],[4.364153008,47.923270415],[4.364915499,47.922302064],[4.364983998,47.921893528],[4.364721064,47.920833578],[4.364437688,47.920488535],[4.362906797,47.919222781],[4.361369033,47.918312622],[4.359845605,47.91832577],[4.357058938,47.918106875],[4.355165777,47.918427563],[4.354819005,47.918113832],[4.353600664,47.918276393],[4.353266102,47.918021023],[4.352685026,47.918127627],[4.352530266,47.91793949],[4.353330011,47.917691755],[4.353591943,47.917461914],[4.35365701,47.916443163],[4.353796154,47.915914107],[4.353434461,47.915696853],[4.352679681,47.916079086],[4.352281934,47.91591805],[4.352243083,47.915706976],[4.352642886,47.915423344],[4.353629853,47.914958328],[4.354260768,47.915337193],[4.354678208,47.915272973],[4.354303777,47.914871351],[4.354826278,47.914674505],[4.355702017,47.914731006],[4.356571834,47.914189009],[4.357355848,47.91437617],[4.357983701,47.914215896],[4.358433218,47.913469922],[4.358919994,47.913186162],[4.359572422,47.913202014],[4.36028756,47.912739186],[4.361135073,47.912740168],[4.361287564,47.912264951],[4.360941074,47.911805419],[4.360929862,47.911368103],[4.361845934,47.911276476],[4.362000541,47.911092864],[4.361742387,47.910684514],[4.361213676,47.910323405],[4.361017096,47.910018752],[4.361051711,47.909645711],[4.36027334,47.908109267],[4.360059237,47.90785162],[4.359451627,47.907492316],[4.35924655,47.906698106],[4.357271476,47.906154791],[4.356396806,47.906029883],[4.355581408,47.905342625],[4.355102656,47.90515193],[4.354926956,47.904928934],[4.354868842,47.904487657],[4.354224449,47.903155747],[4.352078446,47.90319938],[4.351844663,47.903007651],[4.350837939,47.902793313],[4.34937743,47.902209742],[4.345755892,47.900017266],[4.343526954,47.899846572],[4.342025292,47.900329095],[4.340927346,47.900527059],[4.331243715,47.900498637],[4.329069092,47.901426967],[4.318537185,47.904436797],[4.312921023,47.905114487],[4.311242117,47.905429375],[4.311021247,47.905538052],[4.311182695,47.906709062],[4.310897557,47.907305402],[4.310117101,47.907630943],[4.307637246,47.908313845],[4.30732577,47.908440625],[4.306976307,47.90881895],[4.306038743,47.912283001],[4.305974946,47.914533015],[4.305745804,47.915994594],[4.305941842,47.919391115],[4.305339756,47.921260969],[4.304787412,47.921615436],[4.29908185,47.922824472],[4.296680657,47.923034619],[4.296209477,47.923261237],[4.295795164,47.923732947],[4.294958324,47.92428582],[4.293799475,47.92552809],[4.29279702,47.925881154],[4.294031577,47.927687507],[4.295783938,47.930622226],[4.29732956,47.932707733],[4.300993403,47.935743656],[4.302343048,47.937033804],[4.30296937,47.937884625],[4.302866953,47.938514008],[4.302106911,47.939746524],[4.301519704,47.940381276],[4.300873362,47.941554919],[4.300394476,47.9426754],[4.300228496,47.943227177],[4.300318594,47.944170347],[4.300218415,47.944783499],[4.300447339,47.946471285],[4.300366935,47.947235427],[4.299911786,47.948124324],[4.299244847,47.948790544],[4.298083675,47.949736738],[4.298968732,47.95048121],[4.30036163,47.950407303],[4.301532919,47.950911872],[4.302017313,47.950941609],[4.302586235,47.950757993],[4.303061922,47.951524072],[4.303927576,47.952619746],[4.305767853,47.954334631],[4.30647846,47.953973011],[4.307165948,47.953761053],[4.308135329,47.953842074],[4.308597041,47.95376583],[4.309029341,47.953420793],[4.309496679,47.952758543],[4.310934284,47.952540004],[4.31219126,47.951898634],[4.314391431,47.95131151],[4.31659077,47.950584844],[4.320431939,47.948970238],[4.320881388,47.94872667],[4.321325139,47.948254548],[4.324748193,47.947290744],[4.326762228,47.947148314],[4.329063521,47.946761384],[4.33208786,47.946040389],[4.335500914,47.944905367],[4.337913068,47.9445116],[4.338995818,47.944258949],[4.339672154,47.943986619],[4.340442943,47.943423385],[4.342018074,47.942724953],[4.342594031,47.941981214],[4.343434957,47.94133345],[4.343742057,47.940659384],[4.344247837,47.93994974],[4.3440889,47.939439416],[4.344268592,47.939235744],[4.345038216,47.939529361],[4.346417407,47.937925832],[4.34697769,47.937782599],[4.346701615,47.937090904],[4.346800571,47.936820647],[4.347373756,47.936553053],[4.348339613,47.93650507],[4.348665356,47.936567937],[4.349643241,47.936413596],[4.350244972,47.936005248],[4.350998212,47.935235123],[4.352046679,47.934593007],[4.353285396,47.933639063],[4.353985271,47.933247565],[4.35397809,47.932756204],[4.352817665,47.931263736],[4.351847217,47.931075089],[4.349935742,47.930853146],[4.34828569,47.930535465],[4.346806463,47.930457023],[4.346022781,47.93018518],[4.345639616,47.929915945],[4.34438242,47.929296681],[4.343838305,47.928752957],[4.343407868,47.928467154],[4.343131382,47.928443313],[4.342628403,47.928677683],[4.342151046,47.928389712],[4.342057205,47.927962345],[4.342264514,47.927581043],[4.34290898,47.927222645],[4.343242042,47.926889408],[4.343958435,47.92683351],[4.344293119,47.926670366],[4.344514597,47.926161985],[4.34487603,47.925839218],[4.345923284,47.925576101],[4.346330296,47.924991783],[4.346990348,47.924563878],[4.347461732,47.923825803],[4.348315027,47.923467679],[4.34922506,47.923340219],[4.349785891,47.923119555],[4.350151538,47.922701314],[4.350864572,47.922621109],[4.351651031,47.92237444],[4.353592601,47.922632909],[4.354582151,47.922998638],[4.35455916,47.923199622],[4.355288664,47.924026487],[4.355802461,47.924900841],[4.356471354,47.925659992],[4.357081617,47.926063382],[4.358157718,47.926510889],[4.359449743,47.926603954]]]],"type":"MultiPolygon"}</t>
  </si>
  <si>
    <t>47.924954826, 4.327217651</t>
  </si>
  <si>
    <t>{"coordinates":[[[[4.689538838,47.423787358],[4.689235166,47.424170835],[4.688489172,47.424706597],[4.686550297,47.425281262],[4.684048127,47.42629804],[4.683122054,47.426805758],[4.681699018,47.4278825],[4.681170364,47.428033303],[4.680300358,47.428469056],[4.67850514,47.429189172],[4.6777104,47.429148413],[4.673596864,47.432368029],[4.673231925,47.432579467],[4.67204221,47.433617612],[4.67159878,47.433610478],[4.671237891,47.433271713],[4.671499771,47.432946512],[4.671379769,47.432290051],[4.670227648,47.432194047],[4.670204181,47.43165415],[4.669353505,47.431479977],[4.669678554,47.430499291],[4.669516592,47.429389633],[4.668973603,47.429294779],[4.668539969,47.428493348],[4.66662682,47.428711652],[4.664158459,47.428356216],[4.658910396,47.428085416],[4.658146381,47.427921632],[4.656261822,47.427048088],[4.650783149,47.42488489],[4.649289607,47.426879722],[4.647518478,47.428135644],[4.646792453,47.428515981],[4.643250921,47.42967713],[4.642848937,47.429895297],[4.640952544,47.432787978],[4.640028958,47.43395709],[4.639878473,47.434503041],[4.639939263,47.434841628],[4.641464842,47.436039233],[4.641765006,47.436523906],[4.642215806,47.43884863],[4.64271297,47.439611437],[4.643295235,47.439643734],[4.6439242,47.439986899],[4.644897136,47.440035276],[4.645706266,47.439633071],[4.646395491,47.439863724],[4.647747561,47.439768955],[4.649303853,47.440272731],[4.650170855,47.440457623],[4.650964983,47.440861435],[4.652063104,47.440880066],[4.653653626,47.441200521],[4.65402156,47.441382571],[4.654745457,47.441530747],[4.659371496,47.441944781],[4.660487533,47.442369149],[4.663575672,47.444114107],[4.664961502,47.444803791],[4.668629422,47.445679555],[4.676606194,47.446566143],[4.677872523,47.446950366],[4.67830649,47.447160201],[4.681757076,47.449133559],[4.682253046,47.449499151],[4.683187141,47.450754289],[4.68345392,47.450880086],[4.684351895,47.451027363],[4.684783744,47.451210194],[4.686313423,47.451521185],[4.686635066,47.451660586],[4.689709538,47.451833888],[4.690148589,47.451613222],[4.690672169,47.45116893],[4.691239842,47.45115438],[4.691852834,47.450935682],[4.692337744,47.451326603],[4.693007504,47.450762225],[4.693635716,47.450605422],[4.693943247,47.450382152],[4.694617555,47.450339923],[4.703126992,47.448112405],[4.703697331,47.44801582],[4.704569479,47.44772663],[4.705814177,47.447507606],[4.706607651,47.447249266],[4.707998846,47.44700466],[4.708542299,47.446606814],[4.709127188,47.446426251],[4.709534922,47.446101523],[4.710153452,47.445228958],[4.710242581,47.444861188],[4.710492635,47.444753068],[4.708829893,47.444180533],[4.707865436,47.443653554],[4.707307841,47.443232247],[4.706406071,47.442297358],[4.705562822,47.440906906],[4.705983187,47.440479359],[4.706274173,47.439781789],[4.705778674,47.439725125],[4.704320691,47.439741986],[4.702837934,47.43918834],[4.701411414,47.438315115],[4.700671705,47.438006288],[4.697621471,47.43748538],[4.696147757,47.437464552],[4.695324992,47.437213627],[4.693533178,47.433511188],[4.69352619,47.433332111],[4.689670922,47.43331883],[4.688160961,47.433912497],[4.686681795,47.432830066],[4.686127945,47.432603091],[4.685508412,47.432186181],[4.684602619,47.431358332],[4.685596016,47.430710968],[4.684212954,47.42884017],[4.685759341,47.428100159],[4.685447419,47.427548234],[4.685833288,47.427245513],[4.685152922,47.426790766],[4.685990395,47.426208682],[4.686461907,47.426055983],[4.687004798,47.426063419],[4.687097507,47.426395221],[4.688216566,47.425529014],[4.688323573,47.425598592],[4.69020863,47.423991023],[4.689538838,47.423787358]]]],"type":"MultiPolygon"}</t>
  </si>
  <si>
    <t>47.438444593, 4.674579018</t>
  </si>
  <si>
    <t>{"coordinates":[[[[5.243895203,47.508620416],[5.242642049,47.509670235],[5.242339955,47.509470732],[5.240912218,47.510764329],[5.2393035,47.512403581],[5.238229873,47.513237376],[5.237352205,47.51351358],[5.236048198,47.514115842],[5.232860192,47.514579506],[5.228073565,47.514608095],[5.225960388,47.514870009],[5.223017385,47.515090986],[5.221296646,47.515425471],[5.217060352,47.516738945],[5.21689263,47.516989776],[5.216819796,47.517477435],[5.217050019,47.519503698],[5.217427809,47.520471758],[5.217649943,47.520731379],[5.217270008,47.520897998],[5.21641367,47.520956612],[5.216732344,47.522743456],[5.216602622,47.523109727],[5.215015343,47.52468337],[5.213862266,47.525411273],[5.213367222,47.525849315],[5.212460832,47.527206471],[5.212471263,47.527876246],[5.21144479,47.529931758],[5.210992625,47.530540068],[5.210473766,47.531046985],[5.209695947,47.530661011],[5.206574086,47.53359364],[5.208110739,47.533872511],[5.207447755,47.53742762],[5.207099409,47.537718772],[5.207198104,47.539915911],[5.207891036,47.539918098],[5.208127653,47.54113919],[5.208349224,47.541738324],[5.210991853,47.546854367],[5.21107548,47.547107621],[5.210796414,47.547274101],[5.211353891,47.547825436],[5.212124062,47.549209291],[5.212309483,47.549672227],[5.21212191,47.549896406],[5.212748665,47.550288835],[5.213262893,47.550758137],[5.213265303,47.551073263],[5.21372438,47.551431048],[5.213397005,47.551683997],[5.212643354,47.55272486],[5.211744491,47.554050324],[5.211925922,47.554159444],[5.211258278,47.554901502],[5.211806369,47.555191871],[5.211308329,47.555500278],[5.212411898,47.556644579],[5.212848197,47.556997397],[5.21351909,47.557297134],[5.21562955,47.55914178],[5.214772959,47.559722656],[5.215374873,47.559993977],[5.215694443,47.559872644],[5.216377033,47.560453095],[5.216522543,47.560176581],[5.216920532,47.560117689],[5.217354963,47.55981497],[5.21781305,47.559729718],[5.21832274,47.55938144],[5.218672494,47.559314454],[5.218863051,47.559065896],[5.21942931,47.558894834],[5.220202605,47.558519918],[5.22047942,47.55829853],[5.22117058,47.558060246],[5.222365314,47.557519702],[5.223684369,47.556450888],[5.224008728,47.556061993],[5.224020127,47.555664659],[5.224309005,47.55547815],[5.226427225,47.556032953],[5.230933601,47.556117024],[5.231331106,47.556270607],[5.232700549,47.556062496],[5.233500702,47.556078691],[5.233613761,47.555791969],[5.234994699,47.555954614],[5.236345078,47.556213283],[5.238127693,47.556786919],[5.238402827,47.556813156],[5.238843879,47.556481411],[5.239375733,47.556634189],[5.239743812,47.55608502],[5.240464765,47.555639833],[5.241573849,47.555219598],[5.2423086,47.555072199],[5.24443035,47.554439753],[5.244967874,47.554315942],[5.245720184,47.554808438],[5.246243828,47.555018975],[5.24720732,47.554680734],[5.247911663,47.554569905],[5.248370375,47.554786187],[5.248744275,47.555136476],[5.24889254,47.555688325],[5.248859557,47.556769561],[5.249256946,47.557424666],[5.252799973,47.555574183],[5.255728819,47.553769688],[5.258854704,47.552005423],[5.259307486,47.551829157],[5.260372428,47.551628416],[5.259954042,47.551202482],[5.262796774,47.550171201],[5.265370382,47.549006398],[5.266521709,47.548272621],[5.268944012,47.547056646],[5.270274483,47.546534565],[5.270424661,47.546156128],[5.272416429,47.544890826],[5.271200372,47.544222928],[5.271386119,47.54399328],[5.271772636,47.544263107],[5.272840326,47.543662367],[5.273975494,47.543491647],[5.273941657,47.542039777],[5.273558518,47.541192661],[5.273383886,47.540432429],[5.27252615,47.538087101],[5.272010046,47.5367698],[5.271564604,47.536176035],[5.27134027,47.53293044],[5.270487409,47.531383756],[5.270205967,47.531049743],[5.267723811,47.529677044],[5.267099448,47.529156984],[5.267075439,47.528716197],[5.266141037,47.528817216],[5.265024747,47.528736255],[5.264367023,47.528463571],[5.264196301,47.528042744],[5.263228828,47.527236661],[5.262540201,47.524410697],[5.26216521,47.523748891],[5.261050836,47.522767338],[5.260691941,47.522233989],[5.260782097,47.521662212],[5.259231894,47.51920504],[5.258810507,47.518166805],[5.258132387,47.515833191],[5.257574736,47.514651706],[5.256802001,47.513758949],[5.255229324,47.512587203],[5.253697295,47.512063025],[5.252701818,47.511843638],[5.250754545,47.511178864],[5.24914854,47.510284142],[5.248467013,47.510133401],[5.247893646,47.509330395],[5.245829825,47.509652958],[5.243895203,47.508620416]]]],"type":"MultiPolygon"}</t>
  </si>
  <si>
    <t>47.535521283, 5.238931352</t>
  </si>
  <si>
    <t>{"coordinates":[[[[4.356882352,47.709596867],[4.353600409,47.710767336],[4.352355029,47.711096808],[4.353004543,47.713932112],[4.348229466,47.71920745],[4.348318745,47.719783443],[4.346973719,47.721404873],[4.346514445,47.722551598],[4.346409841,47.723796862],[4.345561339,47.724007364],[4.345355927,47.723850393],[4.343388829,47.723930605],[4.341196284,47.724859544],[4.340372284,47.724825776],[4.339193032,47.7244585],[4.338295753,47.724428257],[4.337212001,47.724516263],[4.335809478,47.724235221],[4.334099155,47.724234929],[4.33266458,47.724378202],[4.33043678,47.724918459],[4.328432881,47.725023142],[4.326330967,47.725585295],[4.324297414,47.726323072],[4.322891483,47.727193247],[4.321901731,47.727523996],[4.321070146,47.727508181],[4.320704964,47.727415984],[4.319538021,47.72678822],[4.318747074,47.726581092],[4.317464593,47.7264047],[4.31601711,47.726299463],[4.313853432,47.726420096],[4.312833703,47.726239802],[4.311792199,47.725716775],[4.30870445,47.725910681],[4.307189152,47.726085149],[4.306197033,47.726540016],[4.304335133,47.726781328],[4.303256909,47.727862752],[4.303384864,47.727966648],[4.302941631,47.728445977],[4.302671391,47.72847059],[4.301745712,47.728808555],[4.300824937,47.729293187],[4.29772664,47.731528514],[4.297027563,47.730709903],[4.296891767,47.7306673],[4.295901423,47.731202172],[4.294785997,47.731477369],[4.294058068,47.732819478],[4.29348543,47.733030147],[4.293081922,47.733007601],[4.293270782,47.733696847],[4.293628604,47.734365321],[4.294250786,47.734984963],[4.295034516,47.736321151],[4.295798262,47.73716336],[4.298257344,47.738741115],[4.299153467,47.739535925],[4.3014701,47.740846043],[4.30224134,47.741551301],[4.30283121,47.742479114],[4.304077855,47.743739873],[4.306170373,47.747109281],[4.307200164,47.747901637],[4.3081143,47.74914626],[4.309193317,47.751286499],[4.309429253,47.75263051],[4.310649073,47.751375531],[4.311227567,47.750530097],[4.311885126,47.749969127],[4.312355375,47.74971541],[4.312962852,47.749560071],[4.314397014,47.748992174],[4.316589308,47.749991932],[4.31727953,47.749890551],[4.317960628,47.75028346],[4.318567876,47.751089475],[4.320314724,47.752582072],[4.321065052,47.753019191],[4.321876094,47.753320595],[4.324083433,47.753463084],[4.326194711,47.75387487],[4.326634624,47.753904992],[4.326983322,47.753595883],[4.328190745,47.753999871],[4.329940314,47.754891882],[4.332469079,47.756513141],[4.332493978,47.757187984],[4.332373743,47.757504411],[4.332045988,47.757689974],[4.332638032,47.759209922],[4.33362774,47.760721737],[4.332604342,47.761863997],[4.331722435,47.763273788],[4.331685512,47.764039348],[4.332389546,47.76501702],[4.331136861,47.766711872],[4.330853746,47.767403715],[4.329989395,47.768506332],[4.329801089,47.768825327],[4.329658527,47.769425553],[4.329189306,47.770151909],[4.329800795,47.770684164],[4.330156644,47.773061949],[4.330364009,47.773237825],[4.33546172,47.773960251],[4.336478945,47.773788419],[4.337364247,47.773946644],[4.337915201,47.774190597],[4.338409115,47.773706068],[4.338696053,47.772584788],[4.340160073,47.769158228],[4.340665083,47.768374706],[4.341349123,47.767596332],[4.342375427,47.766995864],[4.342814463,47.767304089],[4.346648232,47.766636252],[4.346502543,47.765943899],[4.346728487,47.765850384],[4.349075929,47.765438993],[4.350256025,47.764221868],[4.350794055,47.763274086],[4.352275529,47.76141614],[4.354998722,47.759516805],[4.356557519,47.761698775],[4.357197784,47.762881382],[4.357571693,47.762989569],[4.357741384,47.763308963],[4.358268825,47.763155218],[4.358658084,47.762870749],[4.359102964,47.76298711],[4.359382361,47.763315129],[4.360746235,47.762874408],[4.360222269,47.76232779],[4.361564271,47.76165957],[4.361062238,47.761291835],[4.36343627,47.760366744],[4.363503011,47.760053607],[4.364259232,47.760129415],[4.364042271,47.759789877],[4.365021469,47.759346382],[4.365571316,47.757570228],[4.365729923,47.757612487],[4.366049972,47.755934428],[4.365379882,47.755831522],[4.365659938,47.754363669],[4.365066874,47.754244561],[4.365222475,47.75359732],[4.366239194,47.752696085],[4.366820137,47.752343636],[4.3641093,47.751099701],[4.363757894,47.751033581],[4.364807529,47.750428132],[4.366512199,47.749654798],[4.365773624,47.749220528],[4.364663341,47.74849983],[4.362858996,47.746890625],[4.35888976,47.744592701],[4.357736939,47.743347626],[4.357500381,47.742915582],[4.357242566,47.74196348],[4.356814283,47.741915335],[4.357078626,47.740505287],[4.357076668,47.739957099],[4.357460603,47.739155986],[4.357138271,47.738132616],[4.356473968,47.736727929],[4.356685714,47.735611048],[4.357804212,47.735779014],[4.358754385,47.7358346],[4.360678936,47.735796038],[4.362303584,47.735666417],[4.362033712,47.73466225],[4.362089449,47.733763216],[4.362586725,47.732337834],[4.363263817,47.731526982],[4.363740611,47.730450203],[4.360888926,47.729600316],[4.36080087,47.729496018],[4.359928521,47.729244204],[4.360274505,47.728476823],[4.359222868,47.728256795],[4.359066023,47.727861633],[4.359137853,47.727016422],[4.358747909,47.726949836],[4.357902169,47.717324011],[4.357176429,47.713707351],[4.356884298,47.71108757],[4.356882352,47.709596867]]]],"type":"MultiPolygon"}</t>
  </si>
  <si>
    <t>47.742169481, 4.335601547</t>
  </si>
  <si>
    <t>{"coordinates":[[[[4.473859528,47.547220545],[4.474247962,47.547081491],[4.475217127,47.54702602],[4.475857928,47.54740684],[4.476297403,47.547141991],[4.476725175,47.547127572],[4.476734312,47.546784443],[4.477772757,47.546541713],[4.478813489,47.546478102],[4.479788675,47.545920151],[4.481006121,47.545900194],[4.481609355,47.545452285],[4.482185424,47.545319822],[4.482599638,47.545488314],[4.484635353,47.542949678],[4.481721092,47.540848534],[4.480350665,47.541725728],[4.479798769,47.54124117],[4.478708603,47.542205716],[4.478171987,47.542081077],[4.477148688,47.541425123],[4.476527883,47.540851392],[4.476453824,47.540673171],[4.478863965,47.539458732],[4.478388897,47.539058721],[4.478868153,47.538841072],[4.478427252,47.538522556],[4.477204688,47.537870029],[4.476393468,47.537524685],[4.474600919,47.537558174],[4.474396539,47.537426614],[4.473334827,47.537446337],[4.473269975,47.536733219],[4.471484368,47.536776476],[4.467178722,47.536358081],[4.462632777,47.536580854],[4.462326687,47.536277692],[4.459086067,47.534009028],[4.458786663,47.533608541],[4.459015089,47.533210451],[4.457955886,47.533319134],[4.457091008,47.533290333],[4.456018034,47.533039952],[4.452589893,47.532023065],[4.450113206,47.531528125],[4.450210945,47.530671626],[4.449139385,47.530421164],[4.449368777,47.529517114],[4.448292148,47.529176677],[4.447698042,47.529277688],[4.446753068,47.528889687],[4.445816849,47.528726645],[4.445514676,47.529497446],[4.443303886,47.528997264],[4.439020153,47.528175135],[4.439124354,47.52745361],[4.437317129,47.527126593],[4.437421351,47.52640507],[4.437208401,47.526048477],[4.436599443,47.52574448],[4.436214548,47.526112043],[4.434144197,47.525834134],[4.434123096,47.525295115],[4.432785998,47.525048671],[4.432987074,47.523425664],[4.431916944,47.523220043],[4.431789044,47.523357559],[4.431518986,47.524937297],[4.4312781,47.525571363],[4.42940708,47.525290021],[4.429398409,47.525065054],[4.429880217,47.523796928],[4.430101232,47.522667945],[4.429630131,47.522496365],[4.428677967,47.521929149],[4.425578085,47.520814723],[4.423961635,47.519953992],[4.423416846,47.520457611],[4.422296896,47.520873716],[4.42178893,47.520963641],[4.420636926,47.521724933],[4.419806374,47.522079867],[4.419033933,47.522671765],[4.418353997,47.52304376],[4.418479243,47.523155673],[4.417800224,47.524013812],[4.41754196,47.524198813],[4.413111459,47.524682949],[4.412677212,47.522080962],[4.412449646,47.521365285],[4.411061009,47.521525251],[4.41086544,47.521618549],[4.411025389,47.522290933],[4.409977622,47.522374735],[4.410173768,47.522756788],[4.40971255,47.523361062],[4.409812367,47.523719071],[4.40960452,47.523901644],[4.409446729,47.524924483],[4.409607595,47.525833634],[4.409419572,47.526365279],[4.409606853,47.526914893],[4.409453825,47.527564053],[4.409704657,47.528003063],[4.409676488,47.528800161],[4.410118181,47.529470037],[4.410145282,47.529741597],[4.410495296,47.530311748],[4.41038154,47.53073626],[4.410381617,47.531343955],[4.410683354,47.531948],[4.411186403,47.532473082],[4.409639784,47.532752877],[4.410043164,47.53458999],[4.411779597,47.534498753],[4.412050785,47.534699834],[4.411992723,47.535521601],[4.412123769,47.536053884],[4.412474769,47.536558295],[4.412716827,47.538121863],[4.412645478,47.538440529],[4.413005471,47.539385069],[4.412837894,47.539936275],[4.412619512,47.540275628],[4.412859462,47.541104585],[4.412831921,47.541370503],[4.412534379,47.541733322],[4.412817658,47.541837024],[4.412971734,47.54288759],[4.412915404,47.543623806],[4.413781195,47.54348097],[4.416344775,47.542731431],[4.416636902,47.543068191],[4.418976426,47.54324681],[4.419510559,47.543333039],[4.420293735,47.543584585],[4.421751745,47.5435128],[4.42205716,47.54449759],[4.422321625,47.544492564],[4.423505369,47.544156717],[4.424168544,47.544145018],[4.424970847,47.544264858],[4.425749625,47.543801593],[4.425951485,47.543842339],[4.426704678,47.544413811],[4.427816124,47.545653407],[4.428297422,47.546049941],[4.428694794,47.546042372],[4.429458052,47.546838776],[4.430116317,47.54669206],[4.431619125,47.547744062],[4.432580494,47.548537112],[4.433235495,47.548714523],[4.43421943,47.549554098],[4.434364197,47.549943942],[4.434639922,47.550208836],[4.434200932,47.550847136],[4.435060542,47.551313713],[4.434656548,47.551918274],[4.434587897,47.552234219],[4.435464211,47.552579049],[4.435633241,47.553475453],[4.435991374,47.554529779],[4.437413803,47.554113431],[4.437841196,47.554972436],[4.438039484,47.555076225],[4.439084847,47.554930089],[4.439493265,47.554688274],[4.440254261,47.554847232],[4.440383804,47.554373883],[4.44019656,47.553989072],[4.441007454,47.553828708],[4.441572099,47.553808226],[4.44253973,47.554133869],[4.442906125,47.553961884],[4.442800715,47.552914354],[4.44255517,47.552439339],[4.442592803,47.552059852],[4.441949821,47.551739199],[4.44220102,47.551487614],[4.442826303,47.551251206],[4.442132698,47.550384706],[4.442464589,47.549920554],[4.443406071,47.550215903],[4.443899871,47.550577108],[4.444605458,47.550655698],[4.44497705,47.550381908],[4.445600392,47.550369682],[4.446247587,47.549617118],[4.446884116,47.54960112],[4.447823418,47.549373393],[4.448503311,47.549387457],[4.449276516,47.54965514],[4.450034065,47.549737553],[4.450583811,47.550100735],[4.451002416,47.55004151],[4.45121949,47.549808335],[4.451141992,47.548863994],[4.451377509,47.548330792],[4.451576878,47.54832741],[4.452908813,47.548848297],[4.453631655,47.548877102],[4.453928602,47.548745558],[4.454316995,47.548309476],[4.455576403,47.547875127],[4.45707339,47.547669172],[4.458331846,47.547298725],[4.458763089,47.546583],[4.459095907,47.546353763],[4.459116287,47.545931271],[4.459434269,47.545938095],[4.460058354,47.546295802],[4.460911168,47.545972719],[4.461406826,47.545863875],[4.462022481,47.546107339],[4.462409683,47.546116889],[4.46277242,47.546350017],[4.463324374,47.54630618],[4.4634341,47.545894268],[4.464121796,47.545660562],[4.464757711,47.545720999],[4.465534876,47.545501465],[4.466012789,47.545279387],[4.467065131,47.545784722],[4.467028607,47.546101185],[4.466645837,47.546107801],[4.466199194,47.546500544],[4.466413802,47.54690748],[4.467097407,47.547154565],[4.467583101,47.547118744],[4.468024974,47.546600914],[4.468269835,47.546462787],[4.469021037,47.546314681],[4.469305924,47.546762139],[4.469906604,47.546797783],[4.470196092,47.546348488],[4.470571922,47.546186197],[4.470958442,47.545784291],[4.471832072,47.546364762],[4.4725409,47.54622347],[4.472817108,47.546451358],[4.472924508,47.547067605],[4.473444164,47.547251002],[4.473859528,47.547220545]]]],"type":"MultiPolygon"}</t>
  </si>
  <si>
    <t>47.537692615, 4.440176052</t>
  </si>
  <si>
    <t>{"coordinates":[[[[4.475307378,47.392402306],[4.455874128,47.392604951],[4.455562275,47.393083343],[4.454327095,47.393690334],[4.452826865,47.394303324],[4.450798268,47.395628767],[4.449364274,47.396733378],[4.450605516,47.397178881],[4.45027117,47.397465763],[4.450533905,47.397668667],[4.451971588,47.398217946],[4.453494835,47.398400595],[4.453342038,47.398927412],[4.452295572,47.399261912],[4.451450869,47.399408412],[4.451445342,47.399547136],[4.45219678,47.400118482],[4.451371548,47.40103364],[4.450642541,47.401046337],[4.449805031,47.401263863],[4.448724688,47.402310031],[4.450213401,47.404153402],[4.450440638,47.404268514],[4.451091057,47.405074318],[4.451707656,47.405414158],[4.451611213,47.406456168],[4.452656907,47.406724021],[4.455225469,47.407981212],[4.457852921,47.40905844],[4.458532043,47.409450581],[4.459092392,47.41020525],[4.460247982,47.410948842],[4.460870887,47.411612682],[4.46189529,47.412358806],[4.462913384,47.412969949],[4.466416312,47.41272506],[4.470365671,47.412605874],[4.470545805,47.41278997],[4.471686466,47.412885386],[4.472606381,47.412573925],[4.472986163,47.412589825],[4.473458338,47.412926878],[4.474826177,47.412167652],[4.475860163,47.411472068],[4.476166107,47.41102251],[4.475220546,47.410593334],[4.474487846,47.410138943],[4.476032247,47.409533222],[4.475957132,47.409309987],[4.474789952,47.408296588],[4.475752494,47.407513675],[4.476441077,47.406511843],[4.477647611,47.403564958],[4.477553549,47.402846767],[4.480933739,47.401209235],[4.480789764,47.400941861],[4.479685146,47.399837676],[4.477965213,47.398249707],[4.478388553,47.397252129],[4.478726669,47.395761335],[4.476601721,47.394001123],[4.476916577,47.393590161],[4.476032449,47.393021556],[4.475307378,47.392402306]]]],"type":"MultiPolygon"}</t>
  </si>
  <si>
    <t>47.401840486, 4.465123565</t>
  </si>
  <si>
    <t>{"coordinates":[[[[5.15455112,47.34532349],[5.154442849,47.345167901],[5.153364874,47.344818662],[5.153216321,47.344385547],[5.152225733,47.344496664],[5.145633007,47.345663286],[5.141135032,47.346369473],[5.131074369,47.339132151],[5.133345682,47.33751358],[5.133952058,47.337237676],[5.13161935,47.336709566],[5.127742513,47.336193502],[5.123505932,47.335891016],[5.123381725,47.336568701],[5.118929486,47.336206051],[5.116038206,47.337834732],[5.114843229,47.338741738],[5.114987688,47.339415419],[5.114431248,47.339986592],[5.113872776,47.340405607],[5.113410378,47.34060674],[5.110445508,47.341351373],[5.112331771,47.342217628],[5.112429516,47.344330331],[5.111795624,47.344484144],[5.111545148,47.3449876],[5.111575691,47.34633606],[5.112107175,47.349167613],[5.110418123,47.349413543],[5.110660859,47.350598749],[5.109654851,47.35072689],[5.109802406,47.351446444],[5.109647442,47.351852702],[5.10877782,47.351776636],[5.10847102,47.351826332],[5.107874874,47.352167649],[5.105739069,47.352749411],[5.104144382,47.353343846],[5.104838491,47.355059406],[5.103579765,47.355335256],[5.103793538,47.355987878],[5.104431793,47.357056063],[5.105107048,47.35758055],[5.104478591,47.357944946],[5.103681503,47.358571748],[5.102664564,47.358932361],[5.104140848,47.360889516],[5.104633275,47.3630698],[5.105785251,47.364459166],[5.105453871,47.36584299],[5.105679047,47.36658185],[5.106605964,47.368583147],[5.107794325,47.37015194],[5.109010956,47.372370394],[5.110237675,47.374101463],[5.110802802,47.373572492],[5.111382264,47.374451693],[5.111691239,47.375699621],[5.113651293,47.375446961],[5.115351571,47.375196295],[5.118644067,47.375048066],[5.119352505,47.374960404],[5.120801313,47.374620587],[5.122756086,47.373868071],[5.124516292,47.37352612],[5.127917036,47.373035243],[5.128262381,47.373453073],[5.129824555,47.372532018],[5.130739167,47.372329741],[5.131671643,47.372943918],[5.133049027,47.37357784],[5.133759355,47.373738604],[5.133554097,47.373311014],[5.133469569,47.372519189],[5.134031574,47.370385394],[5.134213285,47.369255479],[5.133838121,47.365456674],[5.133720311,47.365160758],[5.134505331,47.36440339],[5.135024541,47.363595068],[5.136085021,47.362467005],[5.136584926,47.361574378],[5.13667377,47.360976583],[5.137679455,47.360105265],[5.138932031,47.359809346],[5.140223523,47.359691905],[5.142269001,47.35870863],[5.142452642,47.358196433],[5.142747345,47.357910027],[5.143242476,47.357001245],[5.143616847,47.356752089],[5.144325492,47.356610233],[5.14551189,47.356683786],[5.145666664,47.356577365],[5.146386908,47.356626198],[5.147450577,47.356414723],[5.147888939,47.356241819],[5.149229924,47.355112941],[5.150461607,47.353143151],[5.15128835,47.352312842],[5.153110189,47.35088683],[5.155020767,47.35012195],[5.154608986,47.349536123],[5.155084344,47.347845064],[5.155142172,47.346414807],[5.155295832,47.346413757],[5.15455112,47.34532349]]]],"type":"MultiPolygon"}</t>
  </si>
  <si>
    <t>47.355451974, 5.125299552</t>
  </si>
  <si>
    <t>{"coordinates":[[[[5.201195377,47.218531976],[5.192945139,47.216934015],[5.178290077,47.229731646],[5.178126058,47.230056246],[5.177694898,47.230281395],[5.162423094,47.243640467],[5.162568747,47.243710698],[5.164514037,47.246566213],[5.164767796,47.248072678],[5.166317173,47.250746429],[5.166780665,47.25128533],[5.168095913,47.250707776],[5.170352117,47.249915364],[5.17111451,47.249470603],[5.172801332,47.248991404],[5.17386966,47.249015506],[5.176372675,47.24925944],[5.176743779,47.250160278],[5.180471486,47.249063543],[5.181231557,47.249411288],[5.182445164,47.25190563],[5.189215451,47.25049463],[5.194770361,47.249483595],[5.197230314,47.248767849],[5.198414684,47.248362638],[5.199558232,47.247800582],[5.201342242,47.246342858],[5.200331147,47.245519083],[5.199452576,47.245089053],[5.200111227,47.244184951],[5.200766786,47.24436884],[5.201796874,47.242944327],[5.202736769,47.243580315],[5.203420124,47.242119145],[5.204510273,47.241097838],[5.20477809,47.241146781],[5.205463266,47.239989968],[5.205695125,47.239807235],[5.207973334,47.236934131],[5.209250656,47.235548962],[5.212053007,47.233276392],[5.213673741,47.23166216],[5.215151796,47.229764233],[5.215915847,47.229664068],[5.216151524,47.229415493],[5.216781222,47.229327798],[5.217126502,47.229140168],[5.219222522,47.225978494],[5.219492061,47.225109635],[5.219236316,47.224774998],[5.219360166,47.224412377],[5.218926178,47.223955066],[5.21902216,47.223557855],[5.219389729,47.223494977],[5.219614218,47.223264621],[5.220140428,47.223233826],[5.220164243,47.22294607],[5.220736014,47.222546044],[5.220445987,47.222181446],[5.220500069,47.221890409],[5.220166874,47.221696855],[5.220171208,47.221417578],[5.220793773,47.220647322],[5.222207798,47.220828256],[5.222490752,47.220733668],[5.221684011,47.2204051],[5.221680744,47.219237952],[5.221002252,47.2191654],[5.221138789,47.218278369],[5.220435755,47.218187371],[5.219375931,47.219252402],[5.21865781,47.21924454],[5.218125965,47.220163452],[5.216646866,47.219781973],[5.213495127,47.2212526],[5.213171526,47.221612725],[5.212409269,47.222107313],[5.211891012,47.222299133],[5.211533654,47.222288842],[5.211123658,47.222541635],[5.209266101,47.221829551],[5.206756197,47.221519832],[5.205290338,47.219815847],[5.201195377,47.218531976]]]],"type":"MultiPolygon"}</t>
  </si>
  <si>
    <t>47.234904542, 5.191566814</t>
  </si>
  <si>
    <t>{"coordinates":[[[[4.687678307,47.83403242],[4.688033552,47.834399092],[4.68838603,47.834510144],[4.689107688,47.835089386],[4.69139452,47.837250225],[4.691451383,47.837608587],[4.691862923,47.837978035],[4.698480644,47.846866416],[4.699051445,47.847361361],[4.699712801,47.847676752],[4.70072814,47.847853776],[4.702798712,47.848993097],[4.704397791,47.849731442],[4.707911876,47.85125478],[4.70881689,47.851574674],[4.711905347,47.853204917],[4.712750795,47.85379121],[4.714318129,47.853785418],[4.714922466,47.853944922],[4.715177392,47.854177048],[4.715424586,47.854666744],[4.716680057,47.85581234],[4.71757408,47.856532918],[4.718861012,47.857283741],[4.720873868,47.859177962],[4.721703378,47.859761725],[4.723132332,47.860639146],[4.724066572,47.860738845],[4.724427505,47.860896477],[4.725045341,47.861344696],[4.725581556,47.861544757],[4.72634402,47.861709079],[4.728562445,47.862753955],[4.729253614,47.863192971],[4.730109976,47.863939215],[4.730770925,47.864312052],[4.731112513,47.864367326],[4.732461053,47.865723829],[4.73357513,47.865550738],[4.735884794,47.865120499],[4.739607646,47.865564971],[4.741549544,47.865425437],[4.744980845,47.864892845],[4.745771628,47.864612819],[4.749799516,47.863594096],[4.750318585,47.863391908],[4.750979401,47.863310031],[4.754383581,47.863259175],[4.755245962,47.863326395],[4.757042138,47.863637987],[4.759699245,47.864294925],[4.760366362,47.864524372],[4.761253321,47.864646092],[4.76298626,47.860912998],[4.763150665,47.860626961],[4.76178769,47.859944372],[4.760577418,47.85914605],[4.759200381,47.858561766],[4.757370978,47.857321688],[4.754910024,47.855950599],[4.752211902,47.85431924],[4.751582363,47.853845228],[4.751325275,47.853349449],[4.751194143,47.85196778],[4.750861919,47.85134259],[4.750428427,47.850850342],[4.750245843,47.850260726],[4.75035258,47.849806326],[4.751211396,47.849122846],[4.750474076,47.848176024],[4.749474107,47.84729343],[4.750555484,47.846303262],[4.750445835,47.844111071],[4.749846293,47.841457174],[4.750011617,47.839899129],[4.749146858,47.837472436],[4.748364393,47.835960032],[4.745157487,47.831052086],[4.744562298,47.830514509],[4.742009759,47.827524112],[4.738637204,47.822830895],[4.742257892,47.821593342],[4.743882534,47.821244203],[4.747089735,47.820812951],[4.749083305,47.82034391],[4.748237987,47.818497547],[4.747000155,47.816418465],[4.746424985,47.816770924],[4.745750942,47.816636028],[4.745340814,47.816682646],[4.744581696,47.817172869],[4.744191374,47.817008535],[4.743188577,47.817323228],[4.742337387,47.817737386],[4.74172953,47.817909361],[4.741008887,47.818433197],[4.740470677,47.818446591],[4.73973675,47.81819732],[4.737609011,47.818691597],[4.736172034,47.819301637],[4.735476437,47.819816965],[4.734922035,47.819498389],[4.733999982,47.819259069],[4.733234469,47.819721403],[4.732587674,47.819807484],[4.728105567,47.819918657],[4.726001703,47.819794815],[4.725267261,47.819816429],[4.724382351,47.819690815],[4.722833697,47.819829715],[4.721363545,47.821857007],[4.72022345,47.823223174],[4.719460678,47.823899626],[4.718889718,47.823646035],[4.712007089,47.824854017],[4.707443112,47.826092658],[4.701644962,47.824905856],[4.697007979,47.825581614],[4.696114776,47.826872842],[4.69586458,47.826907969],[4.695132719,47.827391164],[4.694919176,47.827863262],[4.695411558,47.828170317],[4.694678444,47.828824567],[4.693764245,47.829837911],[4.693506132,47.830212526],[4.693565571,47.830609561],[4.690910101,47.831395061],[4.69146036,47.832386356],[4.688487787,47.833251989],[4.688755376,47.833637025],[4.687678307,47.83403242]]]],"type":"MultiPolygon"}</t>
  </si>
  <si>
    <t>47.841883898, 4.72633461</t>
  </si>
  <si>
    <t>{"coordinates":[[[[4.566555037,47.921323274],[4.567177419,47.921131345],[4.568172819,47.921010043],[4.573079665,47.92061408],[4.575063744,47.921139272],[4.57724254,47.921906654],[4.579986859,47.922460259],[4.580759321,47.922362552],[4.582215323,47.92255358],[4.584300133,47.922634395],[4.585749268,47.922774164],[4.588293907,47.922826196],[4.591594693,47.922772515],[4.592416537,47.922580448],[4.591092508,47.922370656],[4.590479155,47.922012608],[4.590129944,47.921397141],[4.590040514,47.920825865],[4.590961031,47.917136334],[4.590958324,47.916643994],[4.590606468,47.915671208],[4.59030728,47.915338607],[4.589293949,47.913425124],[4.585737154,47.912912416],[4.583948942,47.911765466],[4.58337043,47.911492423],[4.582206188,47.911242574],[4.580895744,47.911388042],[4.579663215,47.911857398],[4.578914916,47.911141949],[4.577752703,47.912265641],[4.576629032,47.912389649],[4.575397634,47.912267553],[4.572244631,47.911231442],[4.571006488,47.910111138],[4.57005903,47.9087682],[4.567006878,47.908870178],[4.566844944,47.908645504],[4.559790503,47.908408169],[4.559640781,47.908324644],[4.555184579,47.908300933],[4.554273177,47.908220286],[4.554055917,47.908801949],[4.554545494,47.909655999],[4.554586531,47.910051515],[4.554173423,47.910620467],[4.553259311,47.910860296],[4.552497424,47.910811862],[4.551592578,47.910452965],[4.550818904,47.909680068],[4.550619389,47.909633196],[4.550208637,47.909734033],[4.549601031,47.910246127],[4.549049799,47.910258801],[4.548778651,47.910785355],[4.549231566,47.911073724],[4.549225955,47.911294331],[4.548241194,47.912418082],[4.546587068,47.913132979],[4.5460658,47.913164146],[4.546530679,47.913771015],[4.54722444,47.914374866],[4.548548318,47.916015458],[4.549588541,47.915826213],[4.550053514,47.915838079],[4.550343997,47.916064679],[4.551171441,47.917070901],[4.551358041,47.917453692],[4.552505094,47.917208102],[4.555713574,47.9182197],[4.55909395,47.919836518],[4.558931921,47.920429154],[4.560985426,47.920815941],[4.561723988,47.921022155],[4.561926893,47.920681908],[4.565160258,47.921388675],[4.566240274,47.921457091],[4.566555037,47.921323274]]]],"type":"MultiPolygon"}</t>
  </si>
  <si>
    <t>47.915596751, 4.569860754</t>
  </si>
  <si>
    <t>{"coordinates":[[[[4.599332957,47.214929551],[4.597593372,47.21656176],[4.597620612,47.217478947],[4.597440255,47.217547167],[4.597972245,47.219172354],[4.596929457,47.21988458],[4.597709052,47.220545572],[4.598645354,47.221631212],[4.598126736,47.222148022],[4.598740375,47.224161073],[4.598708828,47.224389322],[4.599228209,47.224386659],[4.599506142,47.226665468],[4.599637232,47.226984219],[4.599288174,47.227070077],[4.598261993,47.227011296],[4.597936048,47.228053109],[4.599201529,47.227934805],[4.599914215,47.228030322],[4.600652491,47.228008422],[4.60054784,47.228800463],[4.600942285,47.229173205],[4.601055055,47.230474599],[4.601363752,47.231030415],[4.601891778,47.23162642],[4.602311745,47.2317899],[4.603391385,47.232618692],[4.604332281,47.233005472],[4.605356614,47.233795392],[4.605985906,47.234592578],[4.605946577,47.235223438],[4.605406548,47.236885043],[4.606752375,47.237104115],[4.608703732,47.239488455],[4.610201472,47.240539195],[4.610875557,47.240840485],[4.610791637,47.241967212],[4.610608163,47.242330841],[4.610096988,47.242745844],[4.60964518,47.242979931],[4.610115752,47.243195808],[4.610715776,47.243318938],[4.611172923,47.243174818],[4.611618009,47.242760728],[4.61445803,47.241082396],[4.61515531,47.239821959],[4.615626455,47.239837005],[4.616435014,47.239552897],[4.618435842,47.238072553],[4.620171241,47.237483728],[4.620945614,47.237295514],[4.622242969,47.237263859],[4.623076677,47.238472302],[4.624464921,47.239522594],[4.623378879,47.239986233],[4.624914099,47.241085787],[4.625917097,47.242772678],[4.626228585,47.242972712],[4.627010195,47.24289061],[4.627207519,47.243119257],[4.626461169,47.244279606],[4.626885473,47.244755394],[4.628086113,47.245322933],[4.62817557,47.245526079],[4.628040917,47.246057435],[4.628692647,47.246357137],[4.629034399,47.246943932],[4.629475767,47.247414068],[4.630523285,47.248249367],[4.630588311,47.248213335],[4.632052456,47.248832055],[4.633014031,47.249578497],[4.634183982,47.249261263],[4.634267498,47.249441977],[4.635041802,47.249247368],[4.634653166,47.248165103],[4.63504551,47.247934458],[4.634780305,47.246997225],[4.635073448,47.246635612],[4.635537135,47.246359836],[4.636165367,47.245798995],[4.636315862,47.244704621],[4.635777064,47.2430761],[4.636156129,47.242801516],[4.635502905,47.241757202],[4.636255386,47.241631325],[4.63659844,47.241433786],[4.637155413,47.241748284],[4.637709933,47.241721543],[4.63738939,47.241225418],[4.637728401,47.240938786],[4.637685491,47.240615229],[4.638217409,47.240237626],[4.638996198,47.240238324],[4.63982934,47.239636744],[4.640487336,47.23957881],[4.640677385,47.239394228],[4.644925178,47.236790239],[4.646705333,47.235946448],[4.648060955,47.2359623],[4.645287009,47.234443011],[4.642862063,47.231836359],[4.641303328,47.230922864],[4.640886604,47.230436213],[4.640170392,47.229145186],[4.638789984,47.229307885],[4.638633868,47.230301498],[4.63829134,47.22999298],[4.638071505,47.229502636],[4.63616531,47.229720457],[4.635987158,47.228644223],[4.636185026,47.227109748],[4.636118851,47.225064838],[4.635172014,47.22492062],[4.633003121,47.224404622],[4.63088516,47.224433545],[4.631422189,47.225404786],[4.631589432,47.226211944],[4.630531285,47.226320483],[4.629445819,47.226269116],[4.628836501,47.226052566],[4.628726682,47.225830796],[4.629072467,47.225551296],[4.62911554,47.22509686],[4.628811579,47.224793175],[4.628010675,47.224840447],[4.628045952,47.224259155],[4.628566938,47.22422212],[4.629611139,47.22365456],[4.628754132,47.223507227],[4.628071255,47.222999058],[4.628114539,47.222595044],[4.627660529,47.22204944],[4.628146802,47.221870622],[4.628355899,47.221617356],[4.628880466,47.221481218],[4.629077364,47.221043528],[4.629512329,47.220829407],[4.629288835,47.219690765],[4.628957627,47.219577461],[4.628729368,47.219241196],[4.628114181,47.218871648],[4.628196222,47.218350929],[4.628969394,47.217565666],[4.628655886,47.217119843],[4.629228516,47.216608435],[4.629374088,47.217051216],[4.629962598,47.217107773],[4.631499453,47.216404495],[4.632556134,47.216428332],[4.632947836,47.216227412],[4.632778129,47.215904737],[4.633084744,47.215774351],[4.633008166,47.21521084],[4.633087565,47.214953089],[4.633867848,47.215145594],[4.634270111,47.214770731],[4.634568308,47.214276673],[4.634154168,47.213651289],[4.634912696,47.21338936],[4.634898284,47.213045586],[4.634403792,47.212994032],[4.634438986,47.212586526],[4.633782051,47.212668728],[4.633705189,47.212400573],[4.633947708,47.211900998],[4.634531215,47.211664049],[4.633965896,47.211368567],[4.634109234,47.211127922],[4.633883212,47.210908695],[4.634521773,47.210526896],[4.634428631,47.210201341],[4.634861334,47.209872869],[4.634398372,47.209292298],[4.634068046,47.209162788],[4.63468086,47.20876064],[4.635086969,47.208731497],[4.635164324,47.208407138],[4.635650658,47.2084525],[4.63607534,47.208078213],[4.636051936,47.207656225],[4.636487792,47.207562724],[4.636434172,47.207320356],[4.636995457,47.206963045],[4.636503734,47.206609805],[4.635919863,47.20644156],[4.635628124,47.206016156],[4.635040347,47.205892985],[4.635045939,47.205555231],[4.63642413,47.203427778],[4.636889011,47.203116852],[4.63823363,47.202625099],[4.638564128,47.202197204],[4.638151617,47.201233233],[4.637229629,47.200676271],[4.636965527,47.200680904],[4.636018969,47.201270576],[4.634648655,47.201959868],[4.634365241,47.201633395],[4.633367919,47.199942876],[4.632463687,47.200491401],[4.632811468,47.200806165],[4.633356831,47.201623306],[4.632852088,47.201752885],[4.632597476,47.201983391],[4.631080287,47.202013768],[4.630228712,47.202165327],[4.630054964,47.202753976],[4.62946746,47.202900012],[4.628797791,47.202688816],[4.628320771,47.202338036],[4.62762277,47.201451881],[4.627230693,47.201550138],[4.627246837,47.201909197],[4.626265959,47.202154391],[4.62600857,47.202293974],[4.626773952,47.203224215],[4.626652646,47.203451035],[4.625941544,47.203005382],[4.625280967,47.202263664],[4.624950849,47.202270096],[4.623482308,47.198789674],[4.623152211,47.198796101],[4.623410836,47.200230521],[4.622819334,47.200287434],[4.62136283,47.200181764],[4.620495132,47.199973292],[4.619957571,47.199759296],[4.616888124,47.20053966],[4.616041935,47.20082701],[4.615243856,47.200516675],[4.611551522,47.203883604],[4.608976548,47.20389058],[4.609236192,47.205370934],[4.609158979,47.206456161],[4.609770249,47.207057281],[4.609842331,47.207964844],[4.610336168,47.209144787],[4.609789268,47.209459444],[4.608132406,47.209996615],[4.606008458,47.210204366],[4.605763023,47.210658897],[4.60496491,47.211058953],[4.603495848,47.211205358],[4.599332957,47.214929551]]]],"type":"MultiPolygon"}</t>
  </si>
  <si>
    <t>47.223241582, 4.620473047</t>
  </si>
  <si>
    <t>{"coordinates":[[[[4.822501534,47.261956992],[4.822329596,47.26246487],[4.822483486,47.263180145],[4.823168778,47.264430065],[4.82413323,47.265835877],[4.824635795,47.266338551],[4.825995207,47.267062765],[4.827091675,47.268223342],[4.828314931,47.269259443],[4.828569782,47.269750697],[4.828752063,47.270947278],[4.829176944,47.27173031],[4.830375024,47.273227839],[4.83071543,47.274403912],[4.831541291,47.275692085],[4.832078942,47.276792099],[4.832367453,47.276755125],[4.832896406,47.277172701],[4.833845081,47.277559327],[4.834218678,47.277999163],[4.834855243,47.278273652],[4.835472717,47.278415166],[4.835745917,47.278626961],[4.836959726,47.279220081],[4.841808762,47.278933383],[4.844467146,47.279011813],[4.845888747,47.279217927],[4.847755389,47.279244041],[4.848508485,47.279403138],[4.850273426,47.279549698],[4.851471156,47.279747608],[4.854202032,47.28039107],[4.855685885,47.280481708],[4.855573547,47.280102595],[4.855573367,47.279101246],[4.855422155,47.278630904],[4.856052522,47.278799119],[4.855537049,47.277168461],[4.855044491,47.276238921],[4.854819731,47.276129053],[4.854788827,47.275348816],[4.856123327,47.273226608],[4.857098527,47.272387043],[4.857515964,47.271717591],[4.858216504,47.271315554],[4.859039701,47.271132169],[4.861327953,47.270847834],[4.862207274,47.270642814],[4.862520146,47.270355933],[4.862370637,47.26966855],[4.862385538,47.268953312],[4.863218922,47.268340193],[4.864108263,47.267395684],[4.86509819,47.265843511],[4.865729296,47.265617239],[4.867223244,47.26570486],[4.867742473,47.265419144],[4.867832882,47.264708991],[4.866968274,47.26377288],[4.866868291,47.263141434],[4.866958569,47.262884237],[4.86739252,47.262505342],[4.867290144,47.261728954],[4.867355799,47.260801276],[4.867644167,47.259925843],[4.867597879,47.259583495],[4.867103568,47.258947593],[4.867059026,47.258693467],[4.867551712,47.258292912],[4.86767627,47.257690268],[4.867160242,47.256847599],[4.86696761,47.256214041],[4.866985956,47.255828329],[4.867661553,47.255097043],[4.867957792,47.255058052],[4.868691617,47.25527946],[4.868982404,47.255273873],[4.869474613,47.254822888],[4.870402082,47.254413508],[4.870511304,47.254169509],[4.870159639,47.25337553],[4.869882696,47.253284542],[4.868380673,47.25310704],[4.867003159,47.252287253],[4.866250853,47.25153213],[4.865620374,47.251085719],[4.86408157,47.250379255],[4.862701294,47.250162803],[4.862352362,47.250016222],[4.861024323,47.248863283],[4.860171638,47.249139915],[4.858940943,47.24911733],[4.858109218,47.2491973],[4.856373681,47.250257082],[4.855734057,47.250845446],[4.854996666,47.251168821],[4.851800947,47.251155067],[4.851817804,47.251298879],[4.849869504,47.251523587],[4.848665597,47.251512171],[4.849138169,47.251908962],[4.84694249,47.252094342],[4.847029979,47.252254138],[4.844381257,47.252842906],[4.844454681,47.252939893],[4.841211058,47.253885642],[4.840667342,47.253611517],[4.839394565,47.254139597],[4.837771689,47.255105452],[4.836676381,47.255332623],[4.835302994,47.255976613],[4.834899035,47.256076658],[4.834218238,47.256087428],[4.832911303,47.256664602],[4.83229166,47.256490693],[4.829852125,47.256435563],[4.82919526,47.256294643],[4.82852907,47.256695965],[4.827289084,47.25667679],[4.82627442,47.25713852],[4.825583354,47.25723675],[4.825386916,47.257956637],[4.825489253,47.258788885],[4.824941148,47.259670092],[4.824789379,47.260615298],[4.824210925,47.26095398],[4.823642,47.260871978],[4.822501534,47.261956992]]]],"type":"MultiPolygon"}</t>
  </si>
  <si>
    <t>47.264348371, 4.846753784</t>
  </si>
  <si>
    <t>{"coordinates":[[[[4.613543632,47.359441918],[4.612057063,47.359228447],[4.610524154,47.358486162],[4.608753619,47.357992957],[4.608229097,47.35769048],[4.607567148,47.357488946],[4.60662281,47.357326429],[4.606241118,47.357500982],[4.604099886,47.356927293],[4.603911621,47.35670209],[4.599920639,47.356348333],[4.600453003,47.35593852],[4.598921568,47.35612618],[4.599077028,47.35560721],[4.59847368,47.355547081],[4.597420284,47.355279743],[4.59689838,47.354617018],[4.597907446,47.354286202],[4.59815591,47.353464318],[4.597185994,47.353507369],[4.597260736,47.353169591],[4.596955984,47.353080138],[4.5968087,47.352494199],[4.596981108,47.352010113],[4.597521777,47.351701944],[4.59883392,47.351406569],[4.598869412,47.350685756],[4.599046663,47.350187193],[4.598761874,47.349388852],[4.599224945,47.349056531],[4.599151771,47.348157132],[4.598887079,47.347321597],[4.599010723,47.346491521],[4.598635793,47.346402139],[4.598563761,47.34518488],[4.597282131,47.344809032],[4.597413479,47.344459669],[4.597810685,47.344452405],[4.599154689,47.34492103],[4.599793602,47.344933842],[4.60045369,47.342591792],[4.60098823,47.341371575],[4.60086937,47.341161617],[4.601192639,47.340896943],[4.601757251,47.340729785],[4.602177159,47.340374635],[4.602495847,47.339291547],[4.603844574,47.339167583],[4.6039745,47.338329307],[4.604356318,47.337853118],[4.603344265,47.337717625],[4.60227967,47.337374854],[4.601958481,47.337797075],[4.60137063,47.337850202],[4.599567908,47.337540091],[4.598878983,47.337312769],[4.598659642,47.337597617],[4.597877292,47.337435504],[4.595374388,47.337319543],[4.594656166,47.337353718],[4.593042081,47.33790801],[4.592423739,47.337960609],[4.591399057,47.337710834],[4.590806391,47.337467739],[4.588372228,47.337257044],[4.585920548,47.337214913],[4.583995313,47.336968362],[4.582600458,47.336964867],[4.581066174,47.336679626],[4.578850177,47.335912912],[4.576756032,47.3349185],[4.575327771,47.33400056],[4.573815716,47.332120303],[4.57282236,47.330356358],[4.572525379,47.33002903],[4.57138122,47.329172924],[4.571900662,47.328188051],[4.571982948,47.325978236],[4.572179916,47.325197617],[4.572054513,47.324939997],[4.572105133,47.324317129],[4.570694481,47.324169644],[4.569690603,47.324211132],[4.56787704,47.325139644],[4.567545227,47.325794218],[4.567180217,47.326037753],[4.566840962,47.325938784],[4.566544484,47.326216508],[4.566047567,47.326024221],[4.564413896,47.326722447],[4.563203258,47.327351027],[4.562081229,47.327657858],[4.561735367,47.328014568],[4.560165138,47.328666859],[4.559613445,47.328685975],[4.558837531,47.328964714],[4.558132809,47.329369449],[4.558353699,47.329724846],[4.55811281,47.330140463],[4.558776938,47.330617769],[4.558917507,47.330897708],[4.558384072,47.331090351],[4.557499508,47.331825241],[4.557422233,47.332448456],[4.557152196,47.333001323],[4.557082723,47.334213295],[4.55629622,47.335454686],[4.555812259,47.335254078],[4.553515188,47.334691463],[4.552722259,47.334706569],[4.55212379,47.334621827],[4.551852678,47.33523142],[4.551215511,47.335365988],[4.549877057,47.336029444],[4.549453376,47.336081017],[4.548365381,47.336566436],[4.547513411,47.336785783],[4.546891224,47.336751753],[4.546456993,47.336851177],[4.545440871,47.336246128],[4.544458279,47.336529319],[4.543937869,47.336764039],[4.543990205,47.337478259],[4.543861319,47.338293031],[4.543233448,47.338937056],[4.542988242,47.339392313],[4.543039636,47.340074131],[4.542916441,47.340350388],[4.540732621,47.340874594],[4.538432723,47.341278743],[4.537716259,47.34156195],[4.537524144,47.341745473],[4.539132361,47.342210387],[4.540157818,47.343000847],[4.540496602,47.343173733],[4.540582319,47.343667813],[4.539886559,47.344257793],[4.539819402,47.345010512],[4.540207143,47.344996368],[4.540605654,47.345957206],[4.540964475,47.345950646],[4.541432813,47.346620628],[4.540796306,47.347014441],[4.541517136,47.347803526],[4.542142661,47.348133772],[4.542288419,47.349517542],[4.544700423,47.348808399],[4.545278008,47.348346919],[4.54601276,47.34851272],[4.547117377,47.347997395],[4.546784208,47.347607459],[4.546753171,47.346852441],[4.549472837,47.345747427],[4.550258105,47.345507349],[4.551676101,47.345799953],[4.553212223,47.346557366],[4.554053567,47.347201603],[4.556028949,47.348393396],[4.556513683,47.349118924],[4.557643904,47.349534165],[4.56046632,47.349596231],[4.561023686,47.34981024],[4.563556691,47.349351189],[4.56377829,47.349772293],[4.565023981,47.34969249],[4.565955513,47.350469586],[4.566016897,47.350847826],[4.566960366,47.350762172],[4.567062391,47.351488317],[4.570275377,47.351536774],[4.570488799,47.352129053],[4.57097883,47.352620347],[4.571578827,47.352704073],[4.57285528,47.353264855],[4.573861001,47.353177402],[4.575333984,47.353706682],[4.57633178,47.353800295],[4.576841779,47.354157136],[4.578365658,47.354117535],[4.581584143,47.354885926],[4.583081746,47.354987984],[4.583111735,47.355375648],[4.585189656,47.355206853],[4.585621965,47.355443162],[4.586280978,47.355101018],[4.58675212,47.355485358],[4.58764489,47.355117503],[4.588695252,47.355149966],[4.589264478,47.355266437],[4.589666609,47.355109668],[4.59207915,47.356082382],[4.592576144,47.356889533],[4.593922203,47.357596799],[4.5951333,47.358042084],[4.597223329,47.358544609],[4.597967862,47.358628013],[4.597110157,47.359639252],[4.597721948,47.359625439],[4.599665224,47.360002981],[4.599805797,47.361117544],[4.60030342,47.361096285],[4.601450573,47.361437039],[4.602171997,47.361455007],[4.602216982,47.361763224],[4.602954594,47.362189746],[4.604112418,47.362487108],[4.604600041,47.362529897],[4.604838038,47.363707937],[4.605352542,47.364028577],[4.60637642,47.364497943],[4.607008691,47.364635066],[4.60755625,47.364996657],[4.607896126,47.365061285],[4.608463253,47.364704981],[4.610117936,47.363141477],[4.610646637,47.362963073],[4.610490715,47.362360164],[4.611685095,47.361270322],[4.612356696,47.361129546],[4.612902042,47.360712293],[4.6129982,47.359987934],[4.613543632,47.359441918]]]],"type":"MultiPolygon"}</t>
  </si>
  <si>
    <t>47.343787519, 4.574884325</t>
  </si>
  <si>
    <t>{"coordinates":[[[[4.6869934,47.407581977],[4.688019255,47.408653879],[4.687371807,47.409448426],[4.686799709,47.410656961],[4.685679777,47.411739275],[4.685777251,47.412603148],[4.685446474,47.413220214],[4.684705509,47.414123246],[4.684377697,47.414708752],[4.683628987,47.415535354],[4.681413071,47.41699544],[4.679908698,47.417670865],[4.67932893,47.418261794],[4.679242851,47.418478232],[4.680195087,47.418469884],[4.680871518,47.418592469],[4.682802348,47.419161516],[4.683437331,47.419442257],[4.684495942,47.41969435],[4.686175281,47.419646609],[4.687735542,47.419693312],[4.689177187,47.420648419],[4.688974099,47.423591168],[4.689538838,47.423787358],[4.69020863,47.423991023],[4.690476091,47.421324659],[4.691505638,47.421242163],[4.691852848,47.421020117],[4.692652661,47.421140841],[4.693496852,47.420902554],[4.694139127,47.421579306],[4.694495625,47.421819023],[4.695298962,47.421379628],[4.695658101,47.421283453],[4.697483266,47.42039335],[4.697946226,47.420726945],[4.698134641,47.421146483],[4.69808237,47.421506505],[4.699998875,47.421781949],[4.701682309,47.422446142],[4.703351217,47.422193015],[4.704824379,47.422167834],[4.707397702,47.421736617],[4.712108788,47.421280201],[4.713068188,47.421286786],[4.713483134,47.421152817],[4.714292212,47.421561386],[4.715422982,47.420704638],[4.7156591,47.420993788],[4.719315777,47.41972335],[4.720300711,47.419616947],[4.722711625,47.419547051],[4.724062345,47.41897599],[4.724193949,47.419066781],[4.725380284,47.41854136],[4.725998167,47.418078388],[4.7256609,47.417698017],[4.726007873,47.417556006],[4.72685115,47.416348647],[4.727117466,47.416379809],[4.728070627,47.415537274],[4.729639466,47.414824241],[4.730142826,47.415089579],[4.729966564,47.415300196],[4.730741389,47.415427332],[4.730489272,47.416000143],[4.731654226,47.416253829],[4.731807568,47.416934958],[4.732583383,47.417953475],[4.733996913,47.41895888],[4.734662938,47.419042592],[4.737663585,47.418095594],[4.738050873,47.418420259],[4.738730157,47.41850375],[4.738507968,47.418851928],[4.738267122,47.419892802],[4.739040321,47.420130659],[4.739660231,47.42104071],[4.748960565,47.415561792],[4.749100771,47.415711854],[4.76195533,47.409989259],[4.75975646,47.406808047],[4.757966306,47.404394078],[4.756610952,47.404194856],[4.755461753,47.40389166],[4.755253894,47.403659787],[4.753815209,47.402899027],[4.751619069,47.402861896],[4.750208996,47.403300022],[4.749317254,47.403284627],[4.748305956,47.403425894],[4.745395387,47.403402085],[4.744872536,47.403270367],[4.744230717,47.403558225],[4.743791105,47.403620644],[4.741834368,47.403115121],[4.741644262,47.402937885],[4.740058133,47.402244897],[4.739439165,47.402297377],[4.739190872,47.401879695],[4.738895195,47.401636502],[4.73887289,47.40115331],[4.738514609,47.400860629],[4.738422601,47.400518044],[4.738641234,47.400185222],[4.738423684,47.399651825],[4.7377571,47.398807291],[4.736773762,47.398377175],[4.73594983,47.397914058],[4.735246821,47.397785887],[4.734486302,47.397232671],[4.734346345,47.397046571],[4.733309493,47.396682055],[4.732433124,47.396523136],[4.73248118,47.396122634],[4.732016738,47.395948569],[4.731924996,47.395653698],[4.731329199,47.39568238],[4.73030028,47.395397857],[4.729744355,47.395511478],[4.72937788,47.395167567],[4.728780345,47.395142238],[4.728518526,47.394918324],[4.727885981,47.39499976],[4.727725386,47.394501513],[4.727406153,47.394429721],[4.72747644,47.393936148],[4.727285225,47.393721988],[4.727110569,47.393033961],[4.725635466,47.392809149],[4.725598038,47.393129354],[4.724545645,47.392936972],[4.722051876,47.39212394],[4.721657662,47.392276547],[4.720779052,47.392292256],[4.720196349,47.392480062],[4.719872947,47.392194912],[4.718913984,47.392268521],[4.718001085,47.392248699],[4.715004091,47.391285381],[4.71492154,47.392684045],[4.713478583,47.393214055],[4.713111177,47.393584138],[4.713449438,47.394044668],[4.71285563,47.394633285],[4.710509066,47.394981175],[4.710012543,47.396833427],[4.709397966,47.39772937],[4.708554607,47.398021794],[4.70738446,47.398588234],[4.706324312,47.399278205],[4.705114025,47.399876724],[4.704027482,47.400572462],[4.703465685,47.401047106],[4.703167198,47.400251013],[4.701089489,47.398800252],[4.701218612,47.398690314],[4.699216124,47.397182594],[4.698460703,47.396652484],[4.698135083,47.396629327],[4.697589993,47.397087492],[4.696563632,47.397549076],[4.696188442,47.397384372],[4.695702683,47.397622863],[4.694706883,47.398548595],[4.694549165,47.398509475],[4.693963011,47.39947425],[4.693505107,47.401770657],[4.692636204,47.402728735],[4.690835294,47.403824618],[4.690329922,47.404284869],[4.68944003,47.405295449],[4.689407846,47.405915396],[4.689292662,47.406132266],[4.68833225,47.406547793],[4.687460671,47.407341994],[4.6869934,47.407581977]]]],"type":"MultiPolygon"}</t>
  </si>
  <si>
    <t>47.408786742, 4.719014611</t>
  </si>
  <si>
    <t>{"coordinates":[[[[4.771832126,47.377659629],[4.771884721,47.378047815],[4.767321333,47.379478751],[4.761053661,47.381095613],[4.758691491,47.382274926],[4.755122811,47.383414784],[4.751391274,47.38314511],[4.751148544,47.383182083],[4.748308097,47.384950059],[4.746786104,47.385520399],[4.745258751,47.386252876],[4.742983418,47.386572449],[4.741705492,47.387230905],[4.7404246,47.388411636],[4.738798589,47.388969019],[4.7372305,47.389719103],[4.736366342,47.389893189],[4.735742813,47.390250963],[4.73505674,47.39031523],[4.733747231,47.390289745],[4.733289042,47.390061567],[4.732345129,47.390271027],[4.732287303,47.390163838],[4.73126249,47.390290756],[4.728492484,47.389997917],[4.728395293,47.390191151],[4.72794482,47.390366226],[4.727763727,47.391494443],[4.728202264,47.392018273],[4.728230189,47.392308693],[4.727761052,47.392728058],[4.727625093,47.393158678],[4.727110569,47.393033961],[4.727285225,47.393721988],[4.72747644,47.393936148],[4.727406153,47.394429721],[4.727725386,47.394501513],[4.727885981,47.39499976],[4.728518526,47.394918324],[4.728780345,47.395142238],[4.72937788,47.395167567],[4.729744355,47.395511478],[4.73030028,47.395397857],[4.731329199,47.39568238],[4.731924996,47.395653698],[4.732016738,47.395948569],[4.73248118,47.396122634],[4.732433124,47.396523136],[4.733309493,47.396682055],[4.734346345,47.397046571],[4.734486302,47.397232671],[4.735246821,47.397785887],[4.73594983,47.397914058],[4.736773762,47.398377175],[4.7377571,47.398807291],[4.738423684,47.399651825],[4.738641234,47.400185222],[4.738422601,47.400518044],[4.738514609,47.400860629],[4.73887289,47.40115331],[4.738895195,47.401636502],[4.739190872,47.401879695],[4.739439165,47.402297377],[4.740058133,47.402244897],[4.741644262,47.402937885],[4.741834368,47.403115121],[4.743791105,47.403620644],[4.744230717,47.403558225],[4.744872536,47.403270367],[4.745395387,47.403402085],[4.748305956,47.403425894],[4.749317254,47.403284627],[4.750208996,47.403300022],[4.751619069,47.402861896],[4.753815209,47.402899027],[4.755253894,47.403659787],[4.755461753,47.40389166],[4.756610952,47.404194856],[4.757966306,47.404394078],[4.75975646,47.406808047],[4.762767061,47.406278024],[4.765387207,47.404284358],[4.773739776,47.399905438],[4.774231493,47.399776378],[4.775570929,47.39901578],[4.776207227,47.398807968],[4.777855671,47.397489757],[4.778331147,47.397471681],[4.778542714,47.397133484],[4.778928023,47.397235642],[4.781806013,47.395689654],[4.783191908,47.39517587],[4.784371826,47.394530166],[4.785562813,47.39417782],[4.786730205,47.393356699],[4.786900907,47.392232134],[4.787761409,47.391355388],[4.788207387,47.390653393],[4.789135211,47.390484243],[4.79025359,47.389986193],[4.79120344,47.389365568],[4.791778716,47.388646258],[4.793203736,47.387724748],[4.794142036,47.387315879],[4.794518568,47.386879657],[4.795008939,47.386636171],[4.795424613,47.386300191],[4.795526726,47.385627787],[4.795949608,47.384992747],[4.796269113,47.384161206],[4.798024634,47.382782503],[4.794931338,47.382535866],[4.7942021,47.382216662],[4.792442526,47.381771078],[4.790722278,47.381390593],[4.789497834,47.381247371],[4.788251614,47.380927985],[4.787512222,47.380660222],[4.78652408,47.380088327],[4.785841072,47.379880917],[4.785115356,47.379386018],[4.783530793,47.378617056],[4.783343182,47.378357006],[4.783301376,47.377817384],[4.782907671,47.377458746],[4.782522274,47.377270162],[4.782093667,47.376299758],[4.781947923,47.376182234],[4.78229972,47.37536014],[4.781928925,47.374214163],[4.781247789,47.373621309],[4.781488291,47.373319577],[4.780822143,47.372459059],[4.779406791,47.372547371],[4.77896299,47.373233998],[4.778953811,47.373956291],[4.777811057,47.374071925],[4.777765627,47.373661119],[4.776877527,47.373661194],[4.776976985,47.374582624],[4.776659356,47.37583819],[4.776947848,47.377063778],[4.776398638,47.377771814],[4.771832126,47.377659629]]]],"type":"MultiPolygon"}</t>
  </si>
  <si>
    <t>47.391005002, 4.763312049</t>
  </si>
  <si>
    <t>{"coordinates":[[[[5.255592632,47.176009304],[5.259620841,47.178358911],[5.259719924,47.178610961],[5.261538379,47.180297501],[5.274566781,47.192447895],[5.279326086,47.197003489],[5.284287463,47.201412608],[5.284848519,47.201678943],[5.285017402,47.201579241],[5.292429634,47.202010997],[5.292449214,47.20157109],[5.293677824,47.201654846],[5.293679294,47.201441361],[5.297887526,47.202073072],[5.30222178,47.202867848],[5.305295043,47.20362362],[5.309505781,47.204490837],[5.309612387,47.204665241],[5.311700694,47.204854152],[5.311902544,47.204784375],[5.313964485,47.206633689],[5.316100923,47.206495522],[5.3185208,47.206187722],[5.321399871,47.205557239],[5.318223116,47.202500064],[5.319115862,47.201749954],[5.319450954,47.201184832],[5.320009353,47.201232192],[5.320338171,47.200981525],[5.319406086,47.200603902],[5.319177446,47.20029685],[5.319533384,47.199663761],[5.31574892,47.197550877],[5.315242336,47.196772024],[5.31461505,47.196227952],[5.313638914,47.195744886],[5.311260026,47.194812463],[5.309146136,47.193618021],[5.308367155,47.19421718],[5.307001313,47.195552157],[5.306347002,47.196564022],[5.299025224,47.192916019],[5.298369162,47.193487451],[5.297651421,47.193202674],[5.296513394,47.193193724],[5.295827835,47.192950629],[5.296452099,47.192500531],[5.29615682,47.191990309],[5.296609105,47.191535513],[5.296313494,47.190831656],[5.296086721,47.190719067],[5.295054895,47.190720607],[5.29450414,47.190632448],[5.294059761,47.190343134],[5.293782934,47.18995503],[5.293841751,47.188917206],[5.294056103,47.188397782],[5.293900757,47.187883881],[5.294053079,47.186653263],[5.293948087,47.185398922],[5.291749759,47.186112543],[5.291064156,47.185120974],[5.291323731,47.185042884],[5.28925395,47.18256738],[5.288849182,47.181964735],[5.288440369,47.18151528],[5.288031964,47.181292783],[5.287497386,47.181209677],[5.28668161,47.182001259],[5.285997933,47.182420056],[5.264554488,47.178766882],[5.265159413,47.178231768],[5.265727311,47.17797838],[5.266200296,47.177572835],[5.266462433,47.177116476],[5.263325248,47.175136066],[5.261824423,47.176196646],[5.25913556,47.174601853],[5.257661208,47.17550785],[5.256718704,47.175647814],[5.255592632,47.176009304]]]],"type":"MultiPolygon"}</t>
  </si>
  <si>
    <t>47.19238234, 5.289255618</t>
  </si>
  <si>
    <t>{"coordinates":[[[[4.406520189,47.689223914],[4.407283022,47.689080604],[4.407896176,47.689428809],[4.409956818,47.687592742],[4.41077851,47.688163472],[4.411125163,47.688516676],[4.413654602,47.688075623],[4.41665987,47.687430704],[4.417164731,47.687264347],[4.417552691,47.686963472],[4.418541522,47.687349377],[4.419563196,47.68791672],[4.421576833,47.688284752],[4.422899431,47.688036408],[4.423960423,47.687927169],[4.424826612,47.687912116],[4.427764301,47.688084234],[4.434317843,47.687021885],[4.436383157,47.687028941],[4.439701916,47.686699153],[4.448698584,47.685630191],[4.448736318,47.687705645],[4.452210868,47.687956918],[4.454218409,47.688190333],[4.456332812,47.687747213],[4.458056219,47.687535787],[4.460584217,47.686862374],[4.461422672,47.686079501],[4.461761708,47.685219144],[4.463189268,47.684578329],[4.463432641,47.684945278],[4.463760786,47.68509781],[4.464247986,47.685071004],[4.464751519,47.684959371],[4.465385491,47.684597636],[4.466496204,47.683587154],[4.467239958,47.682613674],[4.467892758,47.681969016],[4.468766545,47.68083005],[4.470039358,47.67941869],[4.471669651,47.678211669],[4.473447038,47.675962997],[4.477933439,47.66994228],[4.478090008,47.66885911],[4.478038335,47.665936679],[4.478144832,47.66525925],[4.479701129,47.664241187],[4.481483037,47.662184061],[4.482629338,47.66123507],[4.484124082,47.659975558],[4.485353574,47.659098401],[4.485877385,47.65886398],[4.486274335,47.658811219],[4.486128385,47.658498888],[4.486179889,47.656473575],[4.485958441,47.655938042],[4.484836926,47.654564114],[4.482933402,47.651945154],[4.482448242,47.651458873],[4.481079749,47.650539967],[4.479007315,47.648688296],[4.476848189,47.646298433],[4.476689641,47.645672062],[4.47640806,47.64531732],[4.474963117,47.644129233],[4.472499361,47.642465137],[4.471479236,47.641943241],[4.47121172,47.641903398],[4.470622786,47.642139477],[4.469949451,47.641971502],[4.468993487,47.641359651],[4.467756024,47.64039213],[4.464982232,47.637609157],[4.464301466,47.637216179],[4.463490078,47.636916661],[4.462649282,47.636467162],[4.462166073,47.634630393],[4.462137175,47.633915953],[4.462473971,47.629730051],[4.462414588,47.627028223],[4.461132337,47.626207933],[4.457787259,47.625773499],[4.456441214,47.625393279],[4.454965877,47.625105581],[4.454031728,47.625032591],[4.45033446,47.625941909],[4.449898657,47.62637044],[4.449082914,47.626539009],[4.448557487,47.626855215],[4.44820723,47.627198054],[4.447214788,47.627431819],[4.445317387,47.628475302],[4.444543747,47.629118651],[4.4435855,47.630126177],[4.441405816,47.628860335],[4.440867201,47.628690532],[4.439527389,47.628490092],[4.437258467,47.628305575],[4.434799836,47.628395222],[4.4342046,47.628496158],[4.434085137,47.628857726],[4.4306208,47.628740867],[4.429283537,47.628584391],[4.426400738,47.628051576],[4.423913574,47.627421142],[4.422010547,47.626420745],[4.42136924,47.62664191],[4.420300834,47.625175798],[4.419887803,47.62481712],[4.417571149,47.623578611],[4.416339722,47.622887757],[4.414399293,47.622373825],[4.414199644,47.622377143],[4.413828734,47.623103634],[4.412977257,47.623433528],[4.41269993,47.623168608],[4.410915572,47.623470157],[4.408660479,47.62364592],[4.408584873,47.624212188],[4.409134359,47.62515262],[4.410699355,47.626927919],[4.411242141,47.627360682],[4.411568939,47.627884277],[4.412622513,47.628847406],[4.412648127,47.629513279],[4.411720126,47.632492607],[4.411689551,47.633199668],[4.411702665,47.635004498],[4.411856914,47.636001904],[4.412238685,47.636839016],[4.412623282,47.637379912],[4.410339274,47.63860033],[4.408896342,47.639896983],[4.40861547,47.639954385],[4.406565655,47.63955597],[4.405312074,47.639752005],[4.404425652,47.640132663],[4.403652633,47.640773922],[4.401865192,47.642300583],[4.399404223,47.644054041],[4.39947568,47.64418822],[4.400559677,47.644885517],[4.401876785,47.646493747],[4.402367798,47.647840908],[4.402772791,47.649361045],[4.404384477,47.651322201],[4.404834385,47.651610269],[4.405564406,47.651809444],[4.40635726,47.652875683],[4.407357161,47.653556825],[4.408041463,47.654243562],[4.410630623,47.655819252],[4.411755927,47.656904847],[4.410523302,47.657756948],[4.407829332,47.658423196],[4.407525245,47.657857012],[4.407170389,47.657588515],[4.406693104,47.657426819],[4.405813211,47.657358186],[4.403029588,47.657555482],[4.402517602,47.657289758],[4.402479807,47.656764476],[4.401942321,47.656744819],[4.40033046,47.656404053],[4.399439698,47.655970909],[4.396052223,47.656563268],[4.397459851,47.658976163],[4.39903511,47.660510211],[4.396461322,47.660789456],[4.397376635,47.663378373],[4.397681211,47.66396618],[4.398919099,47.665130667],[4.398846674,47.668161694],[4.398741436,47.66867158],[4.398411103,47.66918686],[4.392685115,47.669880879],[4.391630663,47.669820519],[4.389700092,47.669485199],[4.388596063,47.66961895],[4.387230316,47.669426315],[4.386108524,47.668671733],[4.386244193,47.670148289],[4.386817224,47.672503672],[4.387315329,47.67351411],[4.387975552,47.674197642],[4.388627421,47.676300015],[4.388962024,47.677018016],[4.390821894,47.678516373],[4.392024121,47.679788477],[4.394731128,47.683037508],[4.400586802,47.686111069],[4.402531254,47.686593683],[4.404996504,47.687512016],[4.406121459,47.688260077],[4.406520189,47.689223914]]]],"type":"MultiPolygon"}</t>
  </si>
  <si>
    <t>47.65901332, 4.436918479</t>
  </si>
  <si>
    <t>{"coordinates":[[[[4.238521231,47.519758311],[4.239181014,47.519612658],[4.239570088,47.519885802],[4.241037161,47.519537093],[4.241252173,47.519983134],[4.241735274,47.520470432],[4.24290555,47.521990205],[4.244750831,47.521501477],[4.24552077,47.52152026],[4.248510738,47.520538494],[4.248432987,47.520225135],[4.247767134,47.519882062],[4.250452589,47.518500185],[4.249911266,47.518310634],[4.253609967,47.516450573],[4.255074063,47.518361385],[4.256087324,47.519915131],[4.256607825,47.520404666],[4.25755577,47.520137867],[4.257204338,47.519378233],[4.256585633,47.518611577],[4.256160382,47.517650176],[4.256643325,47.516485426],[4.25689638,47.516113588],[4.256407341,47.514585707],[4.256564342,47.513971832],[4.255791737,47.513325665],[4.25554451,47.512756659],[4.255535172,47.512358841],[4.255303759,47.512123663],[4.254250327,47.51151292],[4.254022506,47.511203879],[4.253425493,47.511186895],[4.251624259,47.509450731],[4.251695074,47.509126774],[4.251317845,47.508848141],[4.251060894,47.50848539],[4.250571927,47.508144035],[4.252647996,47.506299591],[4.253014466,47.505438593],[4.253307932,47.504354211],[4.253769322,47.50425652],[4.254177344,47.502675753],[4.254331871,47.501106715],[4.25541334,47.50093932],[4.256013674,47.50093285],[4.259824647,47.501418365],[4.260980691,47.501822687],[4.262856612,47.503006035],[4.264247659,47.503176407],[4.262575497,47.49903167],[4.261649906,47.498145023],[4.261409276,47.497517435],[4.26100876,47.496925788],[4.260075838,47.496909774],[4.259954433,47.497226184],[4.259494442,47.497323886],[4.25910507,47.497599978],[4.258854335,47.498009612],[4.257989059,47.497933432],[4.257605247,47.495959671],[4.257088845,47.49506947],[4.25778706,47.494426338],[4.25641727,47.493396799],[4.256081072,47.492881865],[4.254990561,47.491863702],[4.254812536,47.492032171],[4.253024075,47.492631199],[4.252671704,47.492218161],[4.25270643,47.491318411],[4.252173608,47.489437159],[4.25044891,47.489465589],[4.250273169,47.488253902],[4.249735249,47.48808322],[4.249650464,47.487353104],[4.249722176,47.486897694],[4.249030538,47.486741262],[4.246713652,47.48643118],[4.244560162,47.485950054],[4.243141586,47.485715825],[4.242494216,47.485691223],[4.241844405,47.485847599],[4.240878988,47.485395145],[4.239827323,47.485117355],[4.239219563,47.484852839],[4.23871528,47.484238813],[4.238670166,47.483666716],[4.235300848,47.483552153],[4.234995192,47.483370837],[4.235333426,47.48174135],[4.234459611,47.48180013],[4.233246333,47.479806264],[4.231287152,47.476959606],[4.230352825,47.476924467],[4.22731969,47.47743722],[4.22776065,47.475646419],[4.226272084,47.475993406],[4.226074136,47.475235655],[4.224902369,47.475383928],[4.224768918,47.47483256],[4.223858753,47.474923154],[4.223451004,47.474105484],[4.222235578,47.474318109],[4.221986495,47.474633119],[4.220009464,47.475163405],[4.220235286,47.475924474],[4.217606482,47.476642501],[4.21725806,47.476152792],[4.216923879,47.476113972],[4.216245598,47.476301113],[4.216545224,47.476981293],[4.216969623,47.478885444],[4.214375213,47.479079076],[4.214272467,47.479935408],[4.214811213,47.480151258],[4.215060273,47.481587298],[4.214531601,47.481640527],[4.214905651,47.482849294],[4.213581486,47.483020647],[4.214277065,47.48470411],[4.213772792,47.484780487],[4.214037685,47.485626684],[4.214695132,47.486271626],[4.214307957,47.486592559],[4.21432685,47.487132525],[4.21466214,47.487217256],[4.215384693,47.488914833],[4.215401532,47.489363893],[4.215172754,47.490402491],[4.214464296,47.490555723],[4.214405108,47.49122524],[4.214538903,47.491267959],[4.214144298,47.493253565],[4.214420989,47.493563975],[4.213874688,47.495011899],[4.213767958,47.495987101],[4.212782737,47.496064881],[4.212315353,47.496249799],[4.212765197,47.497459577],[4.213507698,47.497807452],[4.213999108,47.498563958],[4.214301464,47.499594313],[4.215302851,47.499757623],[4.21564364,47.500022348],[4.216639618,47.50000565],[4.217489316,47.499632166],[4.218346782,47.499483661],[4.218679802,47.499523391],[4.21953237,47.501083636],[4.219928431,47.501032676],[4.220045655,47.500580414],[4.221340986,47.500349879],[4.222084702,47.502142615],[4.22210095,47.503202958],[4.22173367,47.504980333],[4.226805257,47.504298661],[4.22725668,47.505502065],[4.227415285,47.506218807],[4.22846187,47.505797256],[4.228663436,47.505838344],[4.228816324,47.506421005],[4.230662124,47.506030615],[4.231373188,47.507369002],[4.232163286,47.507176095],[4.234707717,47.509653703],[4.234523138,47.510061678],[4.234738059,47.510507733],[4.234547995,47.510735714],[4.236123629,47.512104519],[4.236134894,47.512419492],[4.237101607,47.51348325],[4.235738567,47.514360164],[4.235811808,47.51453944],[4.236499538,47.515202842],[4.236049266,47.515614537],[4.236866459,47.516186537],[4.236607587,47.516370237],[4.236959857,47.516949869],[4.237423756,47.516897231],[4.23754501,47.517485616],[4.238464852,47.518184352],[4.238211779,47.518503933],[4.238557235,47.51890268],[4.238169988,47.519224587],[4.238521231,47.519758311]]]],"type":"MultiPolygon"}</t>
  </si>
  <si>
    <t>47.497135953, 4.236215349</t>
  </si>
  <si>
    <t>{"coordinates":[[[[5.217060352,47.516738945],[5.217248013,47.516039282],[5.215076496,47.51511974],[5.214229151,47.51539339],[5.213363663,47.51542154],[5.21232221,47.515308943],[5.21184268,47.515155955],[5.208280128,47.513250516],[5.207710358,47.51364763],[5.203634642,47.511055684],[5.203554212,47.510651977],[5.203908304,47.50982672],[5.20086063,47.508467834],[5.199960799,47.507723],[5.199829364,47.507435519],[5.200443204,47.507011496],[5.200551209,47.506729398],[5.200369232,47.506408653],[5.200016769,47.506143356],[5.199773464,47.505623855],[5.19945916,47.50573695],[5.195087647,47.50274507],[5.195929194,47.502203315],[5.195220043,47.500563349],[5.194380496,47.500732253],[5.193860966,47.499793804],[5.18888619,47.500062086],[5.188560957,47.499063232],[5.188036767,47.499177538],[5.187196611,47.497771417],[5.186532089,47.497312928],[5.186403989,47.497397278],[5.184984328,47.496961056],[5.184630606,47.495945617],[5.184478192,47.494913794],[5.184225674,47.494912226],[5.184010786,47.494172437],[5.183904418,47.492673286],[5.183424612,47.491301804],[5.183422111,47.490426557],[5.183311767,47.490262031],[5.182273952,47.490029339],[5.179071342,47.490109114],[5.173380675,47.490721527],[5.171961948,47.490792117],[5.169310734,47.490546162],[5.167715461,47.490882935],[5.167412734,47.490887668],[5.165543306,47.49032721],[5.162421423,47.489676519],[5.158387129,47.48866895],[5.156580152,47.488005436],[5.155060746,47.487323066],[5.154132934,47.48717814],[5.153527386,47.487217255],[5.153268291,47.486886159],[5.149524672,47.487582061],[5.145505982,47.488146033],[5.142150269,47.489177637],[5.138659986,47.491399364],[5.137939531,47.491988906],[5.137530942,47.492968938],[5.137153017,47.496080768],[5.136663893,47.498339167],[5.137200242,47.499291952],[5.137304066,47.499861858],[5.137739502,47.500982181],[5.137404453,47.501010841],[5.13740103,47.501324274],[5.138035232,47.502862378],[5.137825091,47.503655963],[5.137854512,47.505356444],[5.137731815,47.506941752],[5.137999064,47.508208335],[5.138297055,47.509113258],[5.138939309,47.509952428],[5.14000326,47.510667688],[5.140712386,47.510885186],[5.141132446,47.511285388],[5.141978453,47.511734489],[5.143649365,47.512237749],[5.142965864,47.513191329],[5.145289943,47.513243115],[5.145286899,47.51426072],[5.145496523,47.51468189],[5.14776371,47.514639223],[5.149885064,47.515134993],[5.14965555,47.515542645],[5.150432747,47.515797551],[5.151278831,47.516244784],[5.151961804,47.516998488],[5.15234893,47.517799075],[5.152947978,47.517986116],[5.152381307,47.519627364],[5.151853704,47.520027018],[5.152987114,47.520774198],[5.152845234,47.521080282],[5.153191644,47.521264786],[5.152620571,47.521509461],[5.153129745,47.522137599],[5.153772412,47.522086102],[5.154031805,47.523212317],[5.153484491,47.523189114],[5.15343405,47.523488106],[5.151755424,47.523564135],[5.151631077,47.52384378],[5.151925157,47.52424717],[5.153917342,47.524430087],[5.153837737,47.525457209],[5.155112133,47.525641663],[5.158003876,47.526239206],[5.157191444,47.527521227],[5.156918498,47.527709077],[5.157129784,47.52823375],[5.157899732,47.528171772],[5.158405988,47.527966994],[5.158968574,47.527379363],[5.159497952,47.527121923],[5.16025162,47.527644646],[5.161369177,47.527269136],[5.161930984,47.527386585],[5.163782111,47.527266688],[5.164917415,47.527330251],[5.165422884,47.527008392],[5.166569742,47.526832195],[5.167325884,47.526791122],[5.167124854,47.525767404],[5.16776846,47.525902215],[5.169127538,47.525321327],[5.169298058,47.525067818],[5.169893175,47.52459749],[5.170876826,47.524070395],[5.171880393,47.52370681],[5.172268891,47.522994485],[5.172733924,47.522530168],[5.172943269,47.52218588],[5.173236265,47.522133591],[5.174328398,47.522445501],[5.174506899,47.523140952],[5.175533449,47.524486938],[5.174775597,47.52468118],[5.173630688,47.526931251],[5.171947241,47.527807293],[5.171214068,47.528512527],[5.170746535,47.529244327],[5.171495305,47.529904845],[5.172236612,47.531690205],[5.172697881,47.532211094],[5.173354014,47.533567602],[5.173965688,47.536020826],[5.174093119,47.537323252],[5.173953489,47.537748183],[5.175178538,47.538802311],[5.176901854,47.53987774],[5.177288789,47.540268529],[5.178676007,47.541317791],[5.179483518,47.541814173],[5.181469207,47.54690259],[5.18218052,47.547743838],[5.182096581,47.548065981],[5.182301169,47.548646565],[5.184111687,47.552983605],[5.183894429,47.553102935],[5.184172654,47.553596591],[5.184410489,47.554338634],[5.184691251,47.554731387],[5.185248025,47.556278786],[5.185019392,47.556347904],[5.185434221,47.557904264],[5.190003464,47.557217027],[5.192046857,47.557187641],[5.19275504,47.557102289],[5.192534306,47.558725505],[5.192922121,47.559909549],[5.195630413,47.559223754],[5.197031247,47.558706609],[5.197721711,47.55854592],[5.199200838,47.558477515],[5.200183317,47.558268982],[5.20081587,47.558349796],[5.202073678,47.558560179],[5.2029905,47.558566276],[5.203982172,47.558064879],[5.2058177,47.557381825],[5.206070665,47.556807033],[5.206518523,47.556603154],[5.207006976,47.556899176],[5.207445912,47.557026842],[5.210456444,47.555873022],[5.210882042,47.555646136],[5.21066792,47.555389954],[5.211258278,47.554901502],[5.211925922,47.554159444],[5.211744491,47.554050324],[5.212643354,47.55272486],[5.213397005,47.551683997],[5.21372438,47.551431048],[5.213265303,47.551073263],[5.213262893,47.550758137],[5.212748665,47.550288835],[5.21212191,47.549896406],[5.212309483,47.549672227],[5.212124062,47.549209291],[5.211353891,47.547825436],[5.210796414,47.547274101],[5.21107548,47.547107621],[5.210991853,47.546854367],[5.208349224,47.541738324],[5.208127653,47.54113919],[5.207891036,47.539918098],[5.207198104,47.539915911],[5.207099409,47.537718772],[5.207447755,47.53742762],[5.208110739,47.533872511],[5.206574086,47.53359364],[5.209695947,47.530661011],[5.210473766,47.531046985],[5.210992625,47.530540068],[5.21144479,47.529931758],[5.212471263,47.527876246],[5.212460832,47.527206471],[5.213367222,47.525849315],[5.213862266,47.525411273],[5.215015343,47.52468337],[5.216602622,47.523109727],[5.216732344,47.522743456],[5.21641367,47.520956612],[5.217270008,47.520897998],[5.217649943,47.520731379],[5.217427809,47.520471758],[5.217050019,47.519503698],[5.216819796,47.517477435],[5.21689263,47.516989776],[5.217060352,47.516738945]]]],"type":"MultiPolygon"}</t>
  </si>
  <si>
    <t>47.51913403, 5.179487802</t>
  </si>
  <si>
    <t>{"coordinates":[[[[5.279233976,46.999174526],[5.278699283,46.999669671],[5.277585867,46.999866392],[5.276791623,47.000170295],[5.276541918,47.000586848],[5.276147053,47.000714433],[5.276583246,47.001411086],[5.275888764,47.00170851],[5.274496182,47.001811628],[5.274078257,47.001923447],[5.274453745,47.002554651],[5.27425058,47.003076565],[5.27291593,47.003211848],[5.272206099,47.003364536],[5.271494956,47.003799169],[5.271111587,47.004545297],[5.271136226,47.005256374],[5.271612286,47.005618096],[5.271218621,47.008217187],[5.270039414,47.008169232],[5.26913678,47.00965784],[5.267859626,47.012106748],[5.268619269,47.012509747],[5.270191512,47.013008448],[5.269800925,47.014211369],[5.270186173,47.014384834],[5.270369047,47.015100902],[5.270139232,47.015961994],[5.270153343,47.016422879],[5.269898933,47.01673052],[5.270072283,47.017251322],[5.26985051,47.017865461],[5.269875861,47.018750356],[5.268287887,47.019197699],[5.268769472,47.020503264],[5.26966772,47.021192659],[5.270814019,47.022330223],[5.271933267,47.023136849],[5.272807864,47.023450192],[5.273299806,47.023903468],[5.27394722,47.024732876],[5.274990606,47.025331104],[5.275192827,47.025722528],[5.275422728,47.026926744],[5.276028518,47.026798611],[5.278563989,47.025795648],[5.28084799,47.025109242],[5.28288533,47.024260135],[5.286352199,47.023111572],[5.287285746,47.023011114],[5.28987493,47.022941768],[5.294956256,47.021295236],[5.299438073,47.020175627],[5.303388986,47.01887188],[5.30494821,47.018806527],[5.306166465,47.018837138],[5.30897166,47.018280258],[5.309534622,47.018324839],[5.311126755,47.01789035],[5.313632972,47.016935818],[5.316466548,47.016031405],[5.317673076,47.015329841],[5.317584802,47.014807393],[5.318260916,47.01273386],[5.317245649,47.012275064],[5.316458514,47.012713305],[5.315612177,47.011955667],[5.314824651,47.011463457],[5.314313691,47.011678168],[5.31246268,47.010767712],[5.311196444,47.010442695],[5.310266876,47.010353221],[5.309076211,47.010470724],[5.307397751,47.010914122],[5.30747246,47.011707064],[5.304295421,47.012399242],[5.303712509,47.012379353],[5.303193684,47.011793433],[5.303431044,47.011152788],[5.302920727,47.009623643],[5.302271728,47.008917817],[5.302237506,47.008424005],[5.304028121,47.007709127],[5.304222416,47.007571941],[5.30431818,47.006514384],[5.30462017,47.005846324],[5.304435326,47.005495131],[5.303694698,47.005233397],[5.302610925,47.005137934],[5.302467761,47.004806623],[5.30311567,47.00326517],[5.302925934,47.003014953],[5.3023629,47.002872165],[5.301903296,47.002931775],[5.301122718,47.002442039],[5.300826384,47.002130894],[5.300267143,47.001829494],[5.29892899,47.001509384],[5.297817806,47.001726973],[5.297045593,47.001680198],[5.296875517,47.001489028],[5.29638451,47.001367296],[5.295752746,47.00084574],[5.295251325,47.001067385],[5.294672171,47.001597718],[5.294433153,47.001643003],[5.291741143,47.001095721],[5.290373612,47.00098146],[5.289363445,47.000973585],[5.288282834,47.001198581],[5.28717538,47.000852145],[5.286448365,47.00041079],[5.284682322,47.000118812],[5.284024206,46.999842711],[5.283502557,46.999835922],[5.281171344,46.999066886],[5.28045777,46.998599108],[5.279426192,46.99876901],[5.279233976,46.999174526]]]],"type":"MultiPolygon"}</t>
  </si>
  <si>
    <t>47.012469724, 5.288486992</t>
  </si>
  <si>
    <t>{"coordinates":[[[[4.203010654,47.423658461],[4.202332216,47.423219827],[4.202065994,47.423179364],[4.19991235,47.42415861],[4.198871483,47.42471492],[4.196082326,47.426469491],[4.196592262,47.429699901],[4.196263027,47.429750102],[4.197728834,47.433775532],[4.197740862,47.434135525],[4.197165016,47.43472934],[4.196381066,47.435273976],[4.196511211,47.435457197],[4.196521284,47.436205235],[4.196181033,47.436833534],[4.196330155,47.437628757],[4.196203704,47.437967665],[4.196395724,47.438247481],[4.196812993,47.438512377],[4.197475812,47.438542471],[4.198105964,47.438417147],[4.198618917,47.438094963],[4.198679146,47.437821555],[4.199139029,47.437559334],[4.200083959,47.437211084],[4.201252998,47.436502198],[4.201869299,47.436293269],[4.202353638,47.436235149],[4.203346456,47.436307713],[4.203598548,47.436602202],[4.204102899,47.436903084],[4.204891455,47.436978649],[4.206028367,47.437380105],[4.206794124,47.4380924],[4.206785324,47.438526431],[4.205761809,47.439037602],[4.205652397,47.439246702],[4.20553541,47.440770304],[4.205884755,47.441787613],[4.205773342,47.441967025],[4.205633635,47.443011907],[4.204842636,47.444070734],[4.204718926,47.444470843],[4.204721046,47.445037102],[4.204980275,47.445410738],[4.205774451,47.445966093],[4.206367119,47.446176921],[4.207260972,47.44603081],[4.207803012,47.445702883],[4.207839363,47.445255063],[4.207999969,47.44507964],[4.208101685,47.444235014],[4.20754039,47.443825806],[4.207227975,47.443330287],[4.207142199,47.442939552],[4.207707615,47.442178343],[4.207891751,47.441163606],[4.208377137,47.44085607],[4.210727444,47.441744537],[4.212070226,47.442557927],[4.214342043,47.443431835],[4.215516458,47.444014667],[4.216264285,47.444570436],[4.21705381,47.445617322],[4.217151019,47.446157379],[4.216824338,47.446790998],[4.21644528,47.447105559],[4.216196217,47.44700823],[4.21561223,47.446363422],[4.215275744,47.446214787],[4.212177585,47.445660106],[4.211487778,47.445438615],[4.21050752,47.445577556],[4.210397132,47.445801975],[4.21043351,47.44653083],[4.210077334,47.447154832],[4.209078894,47.447489311],[4.207705561,47.447737644],[4.206644449,47.448060148],[4.206248634,47.448694451],[4.206323049,47.449169931],[4.206207674,47.44952764],[4.206370138,47.450258789],[4.207291291,47.450260943],[4.208279252,47.450165164],[4.210260198,47.450548813],[4.211359893,47.450346513],[4.212468528,47.450480817],[4.214843108,47.451188892],[4.216100011,47.451772658],[4.216806368,47.452367568],[4.217896621,47.452800008],[4.218755782,47.452875643],[4.218583639,47.453418517],[4.218814812,47.454069705],[4.219553774,47.454228519],[4.22058311,47.45396565],[4.220831864,47.454047669],[4.221053019,47.454665646],[4.220958861,47.455018646],[4.221427441,47.456241721],[4.221991769,47.456191684],[4.222174285,47.455988104],[4.222942845,47.455871999],[4.223737879,47.455985183],[4.22382914,47.455622308],[4.223139657,47.454434874],[4.223418758,47.453404713],[4.223077652,47.45206867],[4.223296618,47.45038193],[4.223759898,47.449397545],[4.224372247,47.449012984],[4.22653617,47.449095536],[4.228433856,47.448680297],[4.228531732,47.448492003],[4.227830505,47.447661232],[4.228306106,47.446987298],[4.229104388,47.44626404],[4.23132643,47.446165829],[4.231883549,47.446788338],[4.232709439,47.44818945],[4.232485912,47.448684276],[4.232561737,47.4493839],[4.232272416,47.449961348],[4.236094701,47.448573985],[4.236267612,47.448187724],[4.237290809,47.448069717],[4.238077644,47.447831776],[4.239050128,47.447185821],[4.240297862,47.446850227],[4.241418701,47.446651917],[4.243129467,47.446883039],[4.244189397,47.446634036],[4.245008887,47.446261554],[4.245399989,47.446358203],[4.246161796,47.446986557],[4.24633111,47.447760798],[4.248194929,47.448577198],[4.248648511,47.448563331],[4.2492112,47.448162964],[4.249479154,47.447701838],[4.250580521,47.447011188],[4.252163558,47.447339881],[4.251920274,47.446811324],[4.252004795,47.446623154],[4.2517105,47.446353529],[4.251773526,47.445927012],[4.251616455,47.445282289],[4.250785884,47.44477985],[4.250121731,47.444128869],[4.249376145,47.443627307],[4.249214618,47.443358952],[4.249718993,47.442395622],[4.249733256,47.441983133],[4.249583252,47.441696649],[4.249003146,47.441403977],[4.248829351,47.441121348],[4.249057789,47.440389656],[4.249367421,47.440237784],[4.249904134,47.440206812],[4.250639732,47.440396075],[4.251163183,47.44081989],[4.252224292,47.441138887],[4.25254611,47.441111116],[4.253401446,47.440631951],[4.254830868,47.440585037],[4.256458399,47.440780848],[4.257154916,47.44060407],[4.257446008,47.440624333],[4.258088441,47.441139563],[4.259133263,47.44132813],[4.259994585,47.441839181],[4.260248258,47.442468444],[4.260139067,47.442960289],[4.260817365,47.443249141],[4.261529695,47.443348557],[4.262224463,47.443322118],[4.262948655,47.442967647],[4.263380236,47.442360663],[4.263466015,47.441833957],[4.262838219,47.441548173],[4.261851872,47.441307688],[4.261287099,47.440879866],[4.261012553,47.44054793],[4.260733676,47.440539248],[4.260186452,47.440856678],[4.259686949,47.440720739],[4.258958714,47.439999376],[4.258110956,47.439555694],[4.257912706,47.439194116],[4.257915939,47.438597182],[4.257291659,47.438232105],[4.256835614,47.437854404],[4.256100325,47.437677781],[4.256165201,47.436879415],[4.255821174,47.43646809],[4.255382662,47.436327873],[4.255453671,47.435960685],[4.256355573,47.435717773],[4.256661715,47.435419169],[4.257645529,47.435387833],[4.257915836,47.434976175],[4.257439583,47.434923703],[4.256786133,47.434387881],[4.256500505,47.43431624],[4.255126663,47.433556808],[4.254441649,47.433031216],[4.253647796,47.432900225],[4.252404842,47.432401338],[4.251984213,47.431945811],[4.251867751,47.431390678],[4.252356234,47.430662479],[4.25106688,47.429082815],[4.250421355,47.427743801],[4.249652457,47.426631185],[4.24956351,47.426002829],[4.248616809,47.42363439],[4.245117561,47.422162983],[4.243709463,47.421735996],[4.242103824,47.421312902],[4.241517329,47.421591954],[4.240848833,47.421423527],[4.239768887,47.420901161],[4.238767838,47.42069215],[4.238038537,47.420704416],[4.237381295,47.420850055],[4.23686109,47.421128379],[4.235935238,47.421188635],[4.235118269,47.422462237],[4.23424981,47.42225088],[4.233442967,47.421949733],[4.232986681,47.422182346],[4.232587819,47.422143358],[4.231521464,47.42382561],[4.22897405,47.423867853],[4.228193018,47.423708645],[4.225991986,47.423061136],[4.223724436,47.422693379],[4.222603006,47.422846517],[4.219026585,47.422904753],[4.217663878,47.423007253],[4.217571386,47.42261479],[4.217703942,47.421384494],[4.216643413,47.421181319],[4.216330238,47.421643746],[4.215619781,47.422194953],[4.2152678,47.42235078],[4.214260471,47.422446827],[4.213852126,47.422808507],[4.211885512,47.423425006],[4.210170652,47.423677834],[4.209137631,47.424459229],[4.208175288,47.425022909],[4.207719216,47.425859518],[4.207064191,47.425462083],[4.206461339,47.425672703],[4.206127773,47.425587932],[4.205445933,47.425059323],[4.204715533,47.425025474],[4.204367585,47.424536615],[4.203821732,47.424095718],[4.203010654,47.423658461]]]],"type":"MultiPolygon"}</t>
  </si>
  <si>
    <t>47.435586508, 4.227003901</t>
  </si>
  <si>
    <t>{"coordinates":[[[[4.665394715,47.145970121],[4.663779659,47.146412982],[4.663322757,47.146790554],[4.662334202,47.147305433],[4.662103902,47.147498745],[4.662028991,47.148150877],[4.661785435,47.148684765],[4.660072999,47.149055131],[4.660160614,47.149199754],[4.66022593,47.149991249],[4.659890216,47.150747975],[4.660016494,47.151033421],[4.660097406,47.151859812],[4.660057156,47.154750963],[4.660241347,47.155929764],[4.660239166,47.157529065],[4.6603607,47.157702917],[4.659816802,47.157874607],[4.660213992,47.158425412],[4.660566594,47.159242501],[4.661412833,47.160311844],[4.661647923,47.160485866],[4.662001685,47.161467722],[4.661964829,47.162113001],[4.662246383,47.162423228],[4.66262764,47.162755436],[4.663450462,47.162379818],[4.664103416,47.162232658],[4.665178002,47.162356781],[4.666162952,47.162314693],[4.666628505,47.162383632],[4.66839906,47.16183134],[4.668870202,47.161612033],[4.669406257,47.161825823],[4.669433681,47.16245487],[4.670434302,47.162705179],[4.671686477,47.162679899],[4.67355576,47.163181477],[4.674677321,47.163158953],[4.675353903,47.163262625],[4.674963226,47.162163376],[4.676209864,47.162003053],[4.677406294,47.161756997],[4.676950675,47.160565944],[4.677996489,47.160359884],[4.678407631,47.161309345],[4.680165202,47.161234321],[4.67967019,47.160221246],[4.681526018,47.160038516],[4.681934351,47.160853834],[4.686355373,47.161849392],[4.689693055,47.162396846],[4.689674003,47.162925715],[4.688936636,47.163494782],[4.691043558,47.163779196],[4.690500942,47.164285094],[4.692219766,47.164486905],[4.693895057,47.164815397],[4.694921185,47.164738244],[4.694706317,47.164329863],[4.695827096,47.164742986],[4.696999837,47.165673122],[4.698253085,47.166893825],[4.699564785,47.167998393],[4.700945291,47.167475642],[4.700495358,47.167068024],[4.700117168,47.167008743],[4.700615291,47.166559283],[4.701525194,47.166981753],[4.702103963,47.166828264],[4.701832322,47.166380209],[4.704120945,47.165808045],[4.702680115,47.165214206],[4.70213198,47.164373099],[4.703316872,47.162804113],[4.703568183,47.161608155],[4.704490663,47.161178545],[4.706857183,47.15994781],[4.708188171,47.159703951],[4.71086638,47.158897169],[4.712745701,47.157755455],[4.714029966,47.156792718],[4.714421238,47.157637897],[4.714854142,47.157592763],[4.715317418,47.157879462],[4.715707354,47.157563009],[4.71642858,47.157492883],[4.716848084,47.15735879],[4.717554518,47.156659424],[4.717988007,47.15638464],[4.718159277,47.156084031],[4.717935599,47.154493459],[4.717132828,47.152170364],[4.717178194,47.151523129],[4.717673306,47.151029509],[4.718904893,47.150698747],[4.719579913,47.150342025],[4.719560273,47.14997491],[4.721593259,47.14940258],[4.721241338,47.149129558],[4.721356867,47.148820767],[4.722176711,47.148412346],[4.72241043,47.148126108],[4.721943792,47.147608957],[4.72057216,47.147230434],[4.718830104,47.146121683],[4.718226283,47.145522808],[4.718089384,47.14520336],[4.717466533,47.144379636],[4.717026418,47.144029567],[4.717053484,47.14347085],[4.71627268,47.142866487],[4.71615989,47.142391791],[4.715588943,47.142035552],[4.715393078,47.141770104],[4.715475608,47.140217305],[4.715731816,47.139394044],[4.715468137,47.139319609],[4.715672376,47.138812296],[4.716192591,47.138239962],[4.715498779,47.138251152],[4.714505204,47.137841739],[4.714042986,47.137748631],[4.713990677,47.137182986],[4.714377017,47.136426237],[4.715005851,47.135493895],[4.714814883,47.135381461],[4.715132745,47.133718009],[4.715656867,47.1336427],[4.715674876,47.133462331],[4.716232859,47.133414432],[4.71690641,47.132355343],[4.717056958,47.131448095],[4.716888359,47.130877872],[4.716829944,47.12979002],[4.716395171,47.129106679],[4.715769376,47.128432473],[4.715372379,47.128188919],[4.715191417,47.127892632],[4.714784354,47.127954499],[4.712728248,47.127693193],[4.712186176,47.127741741],[4.712013911,47.127926194],[4.710322782,47.128521233],[4.710759503,47.129268503],[4.711676168,47.130004168],[4.71197337,47.130429314],[4.709153488,47.130177443],[4.707611679,47.130157888],[4.702844752,47.1308405],[4.700787128,47.131786585],[4.699931431,47.13055376],[4.697751079,47.13099821],[4.695604148,47.131080126],[4.695514987,47.13202066],[4.69396456,47.132064084],[4.693942309,47.131859995],[4.692159819,47.132076988],[4.689633835,47.13193921],[4.689803945,47.13235636],[4.690788151,47.133654016],[4.691511254,47.13411531],[4.692374116,47.135244531],[4.688646139,47.136548901],[4.688666129,47.136934024],[4.6877304,47.137099863],[4.688053147,47.137797546],[4.687564855,47.137965859],[4.687267097,47.138318696],[4.687355769,47.139000884],[4.686572776,47.139241027],[4.686413559,47.139508996],[4.685201916,47.140011119],[4.673120003,47.142570971],[4.672343775,47.142777599],[4.672164723,47.143004411],[4.671488342,47.142558532],[4.670617313,47.142815145],[4.671548849,47.143530194],[4.672135733,47.144153863],[4.671871539,47.144401715],[4.671113645,47.144562145],[4.6704181,47.144818023],[4.669133754,47.145112107],[4.668405341,47.145415273],[4.667942143,47.144991513],[4.667857894,47.145936446],[4.666922319,47.145943623],[4.666424941,47.146078657],[4.665890663,47.14583151],[4.665394715,47.145970121]]]],"type":"MultiPolygon"}</t>
  </si>
  <si>
    <t>47.148894344, 4.692614027</t>
  </si>
  <si>
    <t>{"coordinates":[[[[4.439442022,47.353919341],[4.440012304,47.354285927],[4.440656194,47.354482328],[4.441328318,47.355384265],[4.441815153,47.355504276],[4.442726908,47.355510966],[4.444247748,47.354912233],[4.445152263,47.354355362],[4.44552839,47.35380866],[4.447023843,47.353106663],[4.447613462,47.352960661],[4.448405475,47.352901269],[4.448744049,47.353075321],[4.449632202,47.353779137],[4.452623361,47.355668572],[4.453854958,47.357161289],[4.454251127,47.358138635],[4.454656926,47.358590944],[4.453978825,47.359776215],[4.455170072,47.36094889],[4.455601516,47.3607337],[4.456757163,47.359812545],[4.45784041,47.360422015],[4.458232758,47.360280236],[4.458091554,47.360057816],[4.458859803,47.359413411],[4.460578707,47.357672108],[4.461531793,47.356665212],[4.46236873,47.356064937],[4.463019559,47.35578303],[4.463729047,47.355320306],[4.464368613,47.354723402],[4.465177807,47.353449075],[4.465388163,47.350430165],[4.464830698,47.349567433],[4.46515674,47.34874758],[4.465274211,47.347858328],[4.465592279,47.347232155],[4.469241172,47.344104968],[4.471234113,47.342629232],[4.47239413,47.341842907],[4.473062359,47.342010009],[4.474105181,47.339948412],[4.474249769,47.338268265],[4.473204503,47.33734423],[4.472124168,47.336057776],[4.472388875,47.335664555],[4.472132905,47.335313949],[4.47241046,47.335196082],[4.471857157,47.334724992],[4.471969733,47.334386822],[4.471868629,47.334032452],[4.471375292,47.333574105],[4.471582701,47.333361688],[4.471700422,47.332873089],[4.47119561,47.332623776],[4.471131,47.332295954],[4.471354259,47.332033815],[4.471152668,47.331830181],[4.471035975,47.33129323],[4.471666361,47.331051143],[4.47193172,47.330585882],[4.471907027,47.330023455],[4.471468205,47.330006506],[4.471188677,47.329326656],[4.470668318,47.328992001],[4.470794054,47.328650963],[4.470221365,47.328484441],[4.468875494,47.328228656],[4.468646225,47.327835387],[4.468970871,47.327552161],[4.468417628,47.327079253],[4.467482924,47.326893884],[4.467535168,47.32667353],[4.466778413,47.325779105],[4.466986138,47.325384813],[4.466594122,47.324995396],[4.466163769,47.324899087],[4.466000153,47.324435653],[4.465405804,47.323861506],[4.465025771,47.322988425],[4.464479373,47.323006123],[4.464021691,47.322441049],[4.463123966,47.32181129],[4.462922912,47.321770605],[4.461997805,47.321787659],[4.461279583,47.321913751],[4.459462924,47.321867269],[4.459347998,47.322072201],[4.456967293,47.321295354],[4.457316566,47.320796659],[4.457271344,47.320496498],[4.455898454,47.318111492],[4.456135781,47.317342287],[4.456067636,47.31673358],[4.455599581,47.316171305],[4.455170685,47.31612536],[4.454729552,47.316311865],[4.453485206,47.31548829],[4.453695069,47.31526867],[4.453650163,47.314979307],[4.454950733,47.314457898],[4.453481558,47.313935169],[4.451325745,47.3129393],[4.449626876,47.311800827],[4.449520767,47.310812627],[4.449593066,47.309861815],[4.449180327,47.308793706],[4.449082941,47.308275398],[4.448624732,47.30821989],[4.448369697,47.306960728],[4.448007095,47.30691573],[4.447898455,47.306568635],[4.447978445,47.30590225],[4.447056544,47.305929953],[4.446175621,47.304284216],[4.446303485,47.303625339],[4.44561848,47.303895886],[4.444667138,47.303910431],[4.443325689,47.303840682],[4.441735673,47.303633545],[4.439118137,47.303758768],[4.437747769,47.30344891],[4.436735201,47.3033516],[4.435987907,47.303175368],[4.434051831,47.302994016],[4.432806876,47.303265101],[4.432448207,47.303266827],[4.432167248,47.305189917],[4.431854968,47.305690783],[4.43199592,47.30591324],[4.431684933,47.306413189],[4.431226891,47.306511577],[4.430788528,47.307149952],[4.430361294,47.308057402],[4.429467216,47.308883263],[4.428841207,47.308540721],[4.428009349,47.308820172],[4.42669731,47.309113623],[4.424529038,47.309467991],[4.423988623,47.309207207],[4.423404323,47.30948809],[4.421662457,47.310598897],[4.422441699,47.311229523],[4.422098735,47.311626291],[4.424830123,47.313082031],[4.425036618,47.313779093],[4.423708493,47.315468295],[4.423598043,47.316096314],[4.423301031,47.316129668],[4.423337597,47.316709965],[4.422969544,47.317559933],[4.423107724,47.317777932],[4.423354026,47.319077761],[4.42312291,47.320898458],[4.425566025,47.319956404],[4.427279589,47.319665239],[4.427306897,47.320343789],[4.427611781,47.320605653],[4.429376816,47.32130244],[4.433474407,47.321678705],[4.433012702,47.322239939],[4.433620271,47.322529564],[4.435228765,47.323556835],[4.435162863,47.324212226],[4.435266207,47.325155446],[4.435022531,47.325699585],[4.433514757,47.327752163],[4.434117866,47.328021132],[4.434004996,47.328257525],[4.43350027,47.328300672],[4.433463528,47.328610855],[4.433914982,47.328804265],[4.436124936,47.330178844],[4.436320968,47.3301305],[4.43767605,47.32925117],[4.438076875,47.329333544],[4.438799591,47.328924824],[4.439115384,47.329145105],[4.438807299,47.329410033],[4.438935559,47.329600224],[4.440168117,47.329585845],[4.440293118,47.330147932],[4.440035864,47.330332999],[4.440707588,47.330590279],[4.440902956,47.330418584],[4.441836366,47.330705024],[4.443189894,47.33144543],[4.443467074,47.331755316],[4.443491937,47.332384372],[4.443637963,47.332741807],[4.444119891,47.333228322],[4.444760404,47.334341326],[4.445097501,47.334514507],[4.445831778,47.334681842],[4.446351359,47.334401658],[4.447081888,47.334478994],[4.446705913,47.335025706],[4.447247888,47.335330484],[4.448091019,47.335604494],[4.448633797,47.335595024],[4.450048995,47.335864584],[4.449543175,47.336457945],[4.448832514,47.336921503],[4.447534909,47.337575149],[4.447708429,47.338606619],[4.446851634,47.338711835],[4.446946346,47.34109485],[4.446690276,47.341324934],[4.446782603,47.341998165],[4.44614683,47.342639046],[4.445848247,47.343454901],[4.445534634,47.343909891],[4.445549629,47.344269854],[4.446557021,47.344981214],[4.446847266,47.345281025],[4.446592389,47.345556113],[4.445945667,47.345841479],[4.446279272,47.346226288],[4.445586932,47.346490611],[4.444749045,47.347106085],[4.443798143,47.348544097],[4.443861984,47.34889805],[4.445121276,47.350351799],[4.445871328,47.350653995],[4.446568733,47.351116208],[4.446737546,47.351972159],[4.44665109,47.352401813],[4.44342912,47.353540339],[4.443287449,47.352706556],[4.441997627,47.352729775],[4.44175094,47.353755656],[4.441418603,47.353862422],[4.44088608,47.353767286],[4.43967951,47.353240221],[4.439442022,47.353919341]]]],"type":"MultiPolygon"}</t>
  </si>
  <si>
    <t>47.329501785, 4.450016125</t>
  </si>
  <si>
    <t>{"coordinates":[[[[4.525915454,47.270065996],[4.52603991,47.269883374],[4.527201436,47.26918647],[4.530471967,47.26673924],[4.532402022,47.265443261],[4.532426682,47.264452471],[4.53269249,47.262873219],[4.533148778,47.261109562],[4.533870665,47.260960451],[4.534118223,47.260551085],[4.534706629,47.258784771],[4.536387439,47.25627824],[4.537126056,47.254959232],[4.538070703,47.25381667],[4.540291569,47.251569437],[4.542394384,47.249684799],[4.543962141,47.249249736],[4.549017813,47.248477267],[4.549015246,47.248388159],[4.547460191,47.247562517],[4.547780179,47.247286316],[4.547706288,47.247108116],[4.546497331,47.246636214],[4.544810242,47.245768177],[4.545318041,47.245263471],[4.545781877,47.245299608],[4.546166627,47.245022547],[4.546670494,47.244427844],[4.547182174,47.244013121],[4.548212016,47.243363667],[4.548797563,47.243127136],[4.548917991,47.242855397],[4.550366376,47.24273699],[4.550692833,47.24264078],[4.551061889,47.241958716],[4.551504833,47.241500771],[4.55363167,47.240199972],[4.554868703,47.239770988],[4.554858278,47.239501897],[4.553126868,47.237599974],[4.552774347,47.237067135],[4.552548717,47.23639573],[4.552527843,47.23590167],[4.550466768,47.235580786],[4.548347493,47.235441632],[4.548338371,47.235216645],[4.547278743,47.235147053],[4.545805808,47.234680469],[4.544946891,47.234003986],[4.544821194,47.234000259],[4.543554151,47.233243663],[4.543139947,47.233090702],[4.541611206,47.232703146],[4.539894205,47.232572895],[4.539726744,47.23189529],[4.539107476,47.231135443],[4.538398729,47.231267311],[4.537605999,47.231282332],[4.536426023,47.23148527],[4.535187711,47.231914076],[4.534480994,47.232442084],[4.533988653,47.233163546],[4.534475749,47.233509168],[4.534455255,47.233810185],[4.533169003,47.233348174],[4.532227463,47.234312381],[4.531860707,47.234571151],[4.531556405,47.234377076],[4.530788925,47.234769898],[4.530144218,47.234971103],[4.527996986,47.235380309],[4.527446459,47.234755462],[4.527168295,47.23361918],[4.52806986,47.232641134],[4.528402036,47.23279343],[4.529449519,47.232113293],[4.528642576,47.231768266],[4.527990991,47.232005567],[4.526290209,47.232398053],[4.524727949,47.232967877],[4.521729829,47.230729183],[4.520915247,47.230205018],[4.519914093,47.229954324],[4.519835155,47.229640208],[4.519564519,47.229465471],[4.517629573,47.22900729],[4.516691962,47.228664793],[4.515182245,47.227298774],[4.514251068,47.22713626],[4.513923373,47.227187363],[4.512626619,47.227796778],[4.511318366,47.228092078],[4.510473683,47.228467763],[4.508911448,47.229464178],[4.509085717,47.230068799],[4.510025872,47.231067737],[4.510080929,47.231804471],[4.508154992,47.231526101],[4.507573212,47.231851521],[4.506777943,47.231776321],[4.506724687,47.232093064],[4.506870835,47.232449534],[4.507429,47.233214844],[4.506578888,47.23340058],[4.506502598,47.233744634],[4.50587648,47.233998586],[4.506511924,47.235021319],[4.507173976,47.234822723],[4.507337897,47.235435583],[4.506845073,47.235634682],[4.507310033,47.236233724],[4.504998738,47.235984622],[4.504517085,47.235874719],[4.504451553,47.236320381],[4.505022566,47.239008844],[4.504427932,47.239020164],[4.504464985,47.239919208],[4.505273156,47.240309407],[4.504640542,47.240995639],[4.504645642,47.241130636],[4.505386487,47.241476687],[4.50699014,47.24189616],[4.507530222,47.242201586],[4.507671321,47.242423957],[4.507768088,47.243187159],[4.50766025,47.243773838],[4.506054015,47.243264364],[4.505806323,47.243673673],[4.506811512,47.24401448],[4.506574033,47.244693784],[4.506011316,47.245469156],[4.505565395,47.24588284],[4.503609868,47.246549317],[4.50085374,47.247006424],[4.500796574,47.24723227],[4.501086413,47.247857012],[4.502067402,47.248607865],[4.502160114,47.248849778],[4.50136965,47.250659957],[4.500932204,47.251190566],[4.500544395,47.251273021],[4.500800863,47.250606993],[4.500589841,47.250295477],[4.497830919,47.250707524],[4.498031935,47.251087605],[4.498405716,47.25107107],[4.498439536,47.251525345],[4.497470724,47.25168643],[4.496745564,47.251621958],[4.494787823,47.2522676],[4.494592644,47.25333351],[4.494906856,47.253361875],[4.494933511,47.254035044],[4.494746728,47.254499366],[4.495352942,47.254803095],[4.49422493,47.255091363],[4.494229133,47.255528011],[4.494594475,47.255634955],[4.494472222,47.255899452],[4.493747792,47.255958309],[4.492737757,47.256209925],[4.49268846,47.256530207],[4.492165387,47.256363159],[4.491754908,47.255296944],[4.491237416,47.255235168],[4.490592156,47.256288847],[4.490997387,47.256594281],[4.490744479,47.256869458],[4.489769586,47.257292576],[4.489638548,47.258959127],[4.48951524,47.259186715],[4.488696622,47.260192185],[4.487422885,47.261385369],[4.488890982,47.261717693],[4.489562107,47.261975598],[4.4903237,47.262395311],[4.490734561,47.262472869],[4.490923204,47.262073361],[4.491411567,47.261941024],[4.492950886,47.262407444],[4.493708098,47.262192399],[4.495725078,47.262331181],[4.496994617,47.262275183],[4.498452275,47.26279931],[4.498948459,47.262805504],[4.500936179,47.263742342],[4.504715467,47.263610534],[4.50571519,47.264640242],[4.506534552,47.264897026],[4.508127394,47.265047405],[4.508334644,47.265268014],[4.509838051,47.268119881],[4.510439938,47.269908375],[4.510557296,47.271165628],[4.512204891,47.271045115],[4.512407058,47.27113072],[4.512834503,47.271887798],[4.512847027,47.272520627],[4.513133455,47.273155285],[4.51426002,47.27280563],[4.514781208,47.272616041],[4.516353721,47.272271347],[4.516737545,47.271949382],[4.517113637,47.271447434],[4.517185461,47.27113315],[4.518266309,47.270806564],[4.51849539,47.270392975],[4.521614624,47.269967621],[4.524479299,47.270176722],[4.525915454,47.270065996]]]],"type":"MultiPolygon"}</t>
  </si>
  <si>
    <t>47.249343023, 4.52118266</t>
  </si>
  <si>
    <t>{"coordinates":[[[[4.358279366,47.294623492],[4.357679829,47.293156593],[4.358161095,47.292981691],[4.358142703,47.292306625],[4.358505064,47.291878306],[4.358598905,47.291402709],[4.359090444,47.291111534],[4.359784637,47.290932331],[4.360285791,47.290603222],[4.362780637,47.290617168],[4.362538267,47.289722338],[4.361951449,47.288916186],[4.361466353,47.28852031],[4.360835995,47.288397149],[4.358259332,47.287445926],[4.35753114,47.287430138],[4.356982888,47.287046687],[4.357522814,47.286472233],[4.358736286,47.285690007],[4.359844142,47.28518002],[4.361347037,47.284856268],[4.362126208,47.284483371],[4.36335154,47.283651435],[4.364764419,47.282547165],[4.365734676,47.281990117],[4.366546224,47.281124299],[4.36807431,47.280132978],[4.368804571,47.279818235],[4.369820655,47.279193982],[4.371792855,47.27787953],[4.372360318,47.27714981],[4.372918222,47.276150085],[4.373103672,47.275382563],[4.37390709,47.275293817],[4.374645539,47.274837578],[4.376352031,47.273231764],[4.381190935,47.270388452],[4.383104799,47.269400431],[4.383474842,47.268718925],[4.38393078,47.268188559],[4.383576354,47.267523797],[4.382963585,47.266997174],[4.382508803,47.26572134],[4.382094698,47.26546066],[4.381767903,47.265045872],[4.381547072,47.264430834],[4.381150757,47.26378097],[4.381092628,47.263423307],[4.380747175,47.263053758],[4.380388929,47.26234041],[4.379709902,47.261856876],[4.378629528,47.261246653],[4.378113884,47.259860776],[4.377693215,47.259238201],[4.377607831,47.2587449],[4.377399989,47.258479052],[4.376449403,47.257820446],[4.375941377,47.257297044],[4.375944715,47.256497456],[4.375845509,47.25623842],[4.374950416,47.255213584],[4.374968512,47.254576792],[4.37517266,47.25397561],[4.375166002,47.25361193],[4.374818476,47.253105528],[4.374884638,47.252538396],[4.374353798,47.251378679],[4.37368396,47.249280594],[4.374116635,47.246394202],[4.373820829,47.244701362],[4.373381234,47.243486532],[4.372530357,47.241904707],[4.370758223,47.240019533],[4.369756516,47.23816845],[4.369662537,47.23697023],[4.369985087,47.235308785],[4.368068223,47.235516905],[4.365560214,47.235560883],[4.361013712,47.235866462],[4.357264693,47.236291284],[4.356389461,47.236131354],[4.354356635,47.236252364],[4.353372444,47.235649788],[4.351817484,47.235216834],[4.351242304,47.234948919],[4.349510366,47.236048668],[4.349137231,47.236193473],[4.348420681,47.236719536],[4.34753437,47.237541097],[4.342897873,47.237217634],[4.341228057,47.236736347],[4.337646723,47.236363546],[4.334193664,47.235883813],[4.333066405,47.235153058],[4.331338929,47.234312136],[4.331924,47.233756176],[4.331848766,47.232960194],[4.331403562,47.232811341],[4.331411144,47.232370062],[4.331997669,47.23203378],[4.331863056,47.231829136],[4.331116458,47.23210693],[4.330992283,47.232590966],[4.329559595,47.233135938],[4.329132069,47.233648661],[4.3268926,47.234929462],[4.326371139,47.23511911],[4.324474728,47.235036347],[4.324192528,47.235494268],[4.323976314,47.236377319],[4.323690011,47.236561567],[4.323542996,47.237141295],[4.322037385,47.237954419],[4.320836125,47.237219889],[4.319899657,47.236984749],[4.318108872,47.236790832],[4.316574891,47.236394085],[4.314650238,47.236130504],[4.314895653,47.235462334],[4.313321998,47.235062393],[4.311605599,47.234283182],[4.31028333,47.233998306],[4.308419223,47.233012728],[4.305259488,47.235774721],[4.304161815,47.235320676],[4.303547829,47.236059595],[4.302804945,47.237426628],[4.30199574,47.238458556],[4.299691994,47.240724561],[4.29979062,47.241522996],[4.299703254,47.243050124],[4.299546956,47.243257163],[4.300255058,47.244709644],[4.300824069,47.244838319],[4.301840172,47.245302316],[4.303849143,47.246033362],[4.304389411,47.246338818],[4.303791308,47.247028935],[4.30078408,47.247120335],[4.296192148,47.247788519],[4.295719076,47.247746086],[4.294183712,47.24735266],[4.293870934,47.248256531],[4.294451823,47.249207151],[4.29520389,47.249852428],[4.295141457,47.25000529],[4.293935819,47.250677827],[4.292161497,47.252448848],[4.291963911,47.252866123],[4.291073813,47.25357653],[4.289872371,47.254098613],[4.288331568,47.254587538],[4.287421048,47.252902241],[4.287153508,47.25266391],[4.286040275,47.252506991],[4.283751746,47.251808446],[4.281774629,47.251523289],[4.278928617,47.251454771],[4.277013504,47.25088343],[4.275636347,47.250244916],[4.274744477,47.250051239],[4.27417814,47.250034954],[4.272620067,47.25018622],[4.271680925,47.250397307],[4.271169415,47.25063071],[4.271281089,47.250935613],[4.271146829,47.251241412],[4.271228723,47.251908592],[4.271149941,47.252267804],[4.271314544,47.252518104],[4.271289907,47.253265685],[4.271415087,47.253526321],[4.271895324,47.2538704],[4.272462988,47.254611482],[4.272182485,47.254940495],[4.272211251,47.255876567],[4.271888088,47.256303287],[4.271163504,47.256196884],[4.270749878,47.256489536],[4.270810107,47.256743682],[4.270537908,47.256921336],[4.270278037,47.257396879],[4.269795729,47.257693881],[4.26920925,47.25789208],[4.268994441,47.258148335],[4.268957317,47.25887264],[4.267483646,47.259698188],[4.267437823,47.259830143],[4.268065845,47.260326585],[4.268243802,47.261086353],[4.268816645,47.261429431],[4.269525839,47.261161463],[4.269842397,47.261348876],[4.269844105,47.26164508],[4.270363638,47.262138195],[4.270277142,47.262395748],[4.270483234,47.26260958],[4.271351593,47.263031342],[4.272133479,47.263599006],[4.272395401,47.263656457],[4.273021189,47.264166403],[4.274083909,47.264415842],[4.274190275,47.264718098],[4.273971497,47.265141874],[4.274274791,47.265660757],[4.274031162,47.266152334],[4.273631423,47.26619634],[4.273289355,47.26655304],[4.273432129,47.266828787],[4.273806706,47.267006548],[4.27341963,47.267529411],[4.273813986,47.268095015],[4.274002458,47.268735808],[4.273528601,47.268778827],[4.273244555,47.268961118],[4.273652079,47.269244762],[4.274434884,47.269455854],[4.274857212,47.269359376],[4.275951396,47.269536423],[4.276860899,47.269512009],[4.277636975,47.269105501],[4.279499466,47.268383584],[4.282030019,47.268997607],[4.282750641,47.268874393],[4.283469293,47.26861344],[4.283994242,47.268660752],[4.284883682,47.26895973],[4.286314366,47.269046516],[4.289563538,47.269559667],[4.29129052,47.269589975],[4.29170145,47.26968084],[4.292901993,47.269767406],[4.294872757,47.270746637],[4.297448267,47.271511988],[4.297817782,47.271804076],[4.298645493,47.272061323],[4.299008958,47.272978334],[4.299145829,47.274426399],[4.299757306,47.275039906],[4.300156277,47.274907582],[4.300751151,47.275053077],[4.301649517,47.275439164],[4.302473991,47.276160111],[4.305769229,47.276638982],[4.305536801,47.276873894],[4.305906604,47.277120035],[4.30823174,47.277092039],[4.308929913,47.277402895],[4.308930163,47.277684709],[4.308527626,47.277942254],[4.309073949,47.278427694],[4.309341954,47.278512906],[4.310196734,47.278408717],[4.310501138,47.279552352],[4.310700119,47.279953471],[4.312458916,47.279484303],[4.313825075,47.279407615],[4.314117562,47.279465528],[4.314948088,47.27999184],[4.31657829,47.280053485],[4.317601268,47.280171526],[4.318584775,47.279974876],[4.321006655,47.279302658],[4.321646759,47.279238645],[4.322559171,47.279648722],[4.321603488,47.281137125],[4.321764181,47.281376594],[4.322878486,47.281655615],[4.325522255,47.281610135],[4.326847011,47.281676927],[4.327061784,47.282122857],[4.32789825,47.28224024],[4.33076197,47.282900718],[4.331105756,47.283051638],[4.330885941,47.2836322],[4.330314899,47.283815222],[4.329845602,47.284099717],[4.329821863,47.285225456],[4.330295353,47.285911515],[4.331406968,47.28586275],[4.331179413,47.287092569],[4.330465985,47.287565343],[4.331282837,47.288703049],[4.331247942,47.28996487],[4.333154287,47.289782719],[4.33343855,47.290145904],[4.334483741,47.29013659],[4.334898785,47.290862919],[4.335782245,47.290522316],[4.336129365,47.290166274],[4.336960335,47.289897396],[4.337417716,47.28961211],[4.33741295,47.288889165],[4.33759749,47.288488173],[4.337630144,47.287780103],[4.338359005,47.286973067],[4.338426223,47.286590533],[4.339974619,47.286174697],[4.340440325,47.286118897],[4.342022299,47.285671133],[4.342603381,47.285414106],[4.342979079,47.287104264],[4.343280612,47.287679715],[4.343296972,47.289021984],[4.34486046,47.289260481],[4.345219492,47.289647082],[4.346505016,47.289776232],[4.353772599,47.29087657],[4.354960903,47.292448262],[4.355526838,47.292953966],[4.356049599,47.293269293],[4.356553543,47.293363345],[4.357604206,47.294248733],[4.358279366,47.294623492]]]],"type":"MultiPolygon"}</t>
  </si>
  <si>
    <t>47.260407982, 4.332304731</t>
  </si>
  <si>
    <t>{"coordinates":[[[[4.655229822,47.92684833],[4.655941797,47.929792584],[4.657926567,47.930215564],[4.657664302,47.931252634],[4.658706161,47.931374751],[4.658867872,47.931663215],[4.65880262,47.932146616],[4.661353599,47.932254592],[4.661682772,47.933698274],[4.662209433,47.935330891],[4.662468826,47.936683741],[4.662455779,47.937378838],[4.661521052,47.937259738],[4.661465572,47.938781767],[4.661559595,47.939089187],[4.661433384,47.939507739],[4.661490229,47.941878812],[4.661997431,47.942032765],[4.66297949,47.942035073],[4.663389277,47.941944659],[4.664107993,47.942136114],[4.663933863,47.942393321],[4.664330012,47.94276487],[4.666118722,47.943368721],[4.665458381,47.944269223],[4.666986523,47.944679623],[4.665678618,47.94654706],[4.667960312,47.947357229],[4.667707991,47.947641654],[4.668227668,47.947763898],[4.667967989,47.948453491],[4.668033868,47.949227577],[4.66858756,47.949195413],[4.669366357,47.950057488],[4.669145015,47.950858156],[4.671508529,47.951323241],[4.672613687,47.951781891],[4.674244966,47.954983862],[4.6746677,47.955640341],[4.675024736,47.95587109],[4.675743277,47.956134489],[4.677673449,47.956489513],[4.678071574,47.956620651],[4.67828171,47.957163134],[4.678414388,47.958814792],[4.67774901,47.96065697],[4.677710833,47.962457786],[4.677549366,47.963877802],[4.681309181,47.966132031],[4.681779559,47.966256723],[4.682163872,47.966076598],[4.683048354,47.966579715],[4.683548056,47.966487947],[4.684368614,47.965906408],[4.686307478,47.964035134],[4.690397305,47.961619832],[4.692230394,47.960434978],[4.69273585,47.961449358],[4.694517891,47.960052769],[4.695707013,47.958766421],[4.697064843,47.957016751],[4.698808821,47.955987897],[4.699923653,47.955901567],[4.700592614,47.955283392],[4.700439856,47.954531281],[4.700100765,47.954320152],[4.700244484,47.954038128],[4.700886625,47.953336625],[4.702371253,47.952290763],[4.702263809,47.951656815],[4.702402178,47.950832977],[4.70288669,47.950565814],[4.702954893,47.950269578],[4.704960422,47.94921793],[4.70401405,47.948662762],[4.701508117,47.948107674],[4.700921459,47.947278128],[4.699780665,47.946339577],[4.698794432,47.945331269],[4.696078943,47.943830339],[4.69377596,47.942320701],[4.693623762,47.942001541],[4.693601668,47.940638131],[4.693815281,47.940069757],[4.695655913,47.938559758],[4.696053926,47.938061629],[4.696325983,47.937562617],[4.69708184,47.935186097],[4.69760452,47.934147868],[4.699285952,47.931649929],[4.70092458,47.929785392],[4.702373923,47.927159335],[4.702469709,47.92588692],[4.702923219,47.924869464],[4.70384564,47.923566155],[4.703930088,47.922942917],[4.704224067,47.922630796],[4.702948984,47.922166802],[4.701923653,47.92276677],[4.700203595,47.923085133],[4.700371158,47.923549892],[4.698950813,47.923818889],[4.697772356,47.924197793],[4.697563417,47.923946067],[4.694236132,47.925185019],[4.693566643,47.92489582],[4.690874376,47.924002041],[4.690576474,47.924487914],[4.687243825,47.923416035],[4.687181323,47.92351415],[4.683743075,47.922317668],[4.683314102,47.923190668],[4.68273787,47.923094507],[4.680823298,47.923194832],[4.680718538,47.922762456],[4.67954664,47.92284403],[4.67753608,47.923212121],[4.67621501,47.923320096],[4.673274738,47.923340415],[4.673210976,47.924206373],[4.672524086,47.924210754],[4.672016169,47.926197425],[4.669317908,47.926295211],[4.669306177,47.926560923],[4.667720444,47.926858893],[4.665416744,47.927068907],[4.665371986,47.926794995],[4.663123502,47.926929468],[4.663154422,47.927061353],[4.65999019,47.927421163],[4.659930833,47.926808099],[4.658804887,47.926992332],[4.658700688,47.927300755],[4.658352807,47.927268761],[4.656708087,47.927567414],[4.656468866,47.926897476],[4.655229822,47.92684833]]]],"type":"MultiPolygon"}</t>
  </si>
  <si>
    <t>47.941219611, 4.682348955</t>
  </si>
  <si>
    <t>{"coordinates":[[[[5.328833464,47.280218908],[5.326408073,47.280719695],[5.32264473,47.280611379],[5.319170218,47.28041791],[5.317429686,47.280536454],[5.313078815,47.281289762],[5.310410424,47.281960773],[5.304281028,47.283157139],[5.299404964,47.283059356],[5.297872771,47.283533725],[5.296085967,47.283563701],[5.294792366,47.282684167],[5.2929932,47.283478071],[5.291678507,47.283964269],[5.290527955,47.283396182],[5.290240327,47.282082445],[5.286986947,47.282480761],[5.287457359,47.283519813],[5.288456738,47.283584761],[5.288882423,47.283728569],[5.289913676,47.284230579],[5.290648204,47.284757353],[5.29124358,47.28555886],[5.2912428,47.2863163],[5.290985851,47.286591562],[5.290268484,47.286995696],[5.289950686,47.287085727],[5.288128301,47.287028919],[5.2856259,47.287539364],[5.285335563,47.287497351],[5.283773919,47.286911177],[5.283247924,47.287397058],[5.282723551,47.287672159],[5.282565725,47.287913929],[5.279261723,47.289093852],[5.278760355,47.28935047],[5.278378741,47.28971551],[5.277939912,47.29035456],[5.277277134,47.290988096],[5.277087251,47.291660982],[5.276816811,47.292088678],[5.272033518,47.292855203],[5.270995919,47.293267283],[5.270480632,47.293760097],[5.270151474,47.294867088],[5.268510134,47.295905173],[5.26949838,47.296391093],[5.270292919,47.297023091],[5.270518642,47.297508608],[5.270807581,47.297798355],[5.270906943,47.298332276],[5.270774694,47.298836505],[5.270727675,47.299759652],[5.272039228,47.301313655],[5.272722205,47.30237291],[5.277053778,47.300519194],[5.278609877,47.300031137],[5.280471223,47.299311907],[5.280992799,47.29996541],[5.281314263,47.301019115],[5.284821913,47.300253029],[5.284631024,47.300838586],[5.285152656,47.303389667],[5.288264657,47.303962382],[5.289027296,47.304366129],[5.289566505,47.304808502],[5.29010102,47.304581808],[5.289720985,47.304270488],[5.290707296,47.303181991],[5.290502682,47.303041031],[5.293326181,47.301321826],[5.292776387,47.301034585],[5.2924003,47.300350339],[5.292967171,47.300045537],[5.293256157,47.299620138],[5.293178041,47.298875969],[5.292864041,47.298436366],[5.291090379,47.297265469],[5.29173225,47.29657823],[5.292655085,47.295991708],[5.293264579,47.295477117],[5.294079492,47.295061133],[5.295348434,47.294613646],[5.296968156,47.293268485],[5.29818218,47.292559971],[5.29912411,47.292299042],[5.29983842,47.291483329],[5.299854799,47.29100027],[5.30029418,47.29028727],[5.302600219,47.289858761],[5.302873655,47.289475071],[5.303914276,47.288615927],[5.304810516,47.28800191],[5.307523962,47.288093875],[5.311656452,47.289110376],[5.313866586,47.289193308],[5.316181556,47.288545494],[5.319954732,47.288838463],[5.319937212,47.291589344],[5.328372911,47.291913911],[5.328573861,47.290930889],[5.328458486,47.289063486],[5.327948916,47.287995651],[5.327408019,47.287334629],[5.329268296,47.285119555],[5.332364627,47.283575795],[5.33125124,47.282654305],[5.329855826,47.281118831],[5.329587722,47.280979213],[5.328833464,47.280218908]]]],"type":"MultiPolygon"}</t>
  </si>
  <si>
    <t>47.290368051, 5.298321457</t>
  </si>
  <si>
    <t>{"coordinates":[[[[5.245247228,47.176664328],[5.244612675,47.176999965],[5.239769282,47.174372013],[5.23440392,47.176657953],[5.232887434,47.174935458],[5.226594869,47.168577425],[5.226009199,47.168147373],[5.2251541,47.167748617],[5.222447132,47.171948081],[5.220389772,47.174966879],[5.218452727,47.178058081],[5.216503529,47.180699157],[5.215078009,47.182844735],[5.214325915,47.182577221],[5.21316007,47.184294506],[5.210518943,47.183771253],[5.209294996,47.183626194],[5.209174888,47.184755178],[5.208808429,47.185482676],[5.206286642,47.186001782],[5.205779762,47.18701114],[5.202542486,47.187707705],[5.20242287,47.187496531],[5.200595354,47.187841992],[5.199545933,47.187766463],[5.19810676,47.187366892],[5.196428399,47.186706155],[5.195903611,47.186342347],[5.194959563,47.187845382],[5.191356341,47.187540764],[5.189449154,47.18713103],[5.18876961,47.187995868],[5.185531752,47.19011585],[5.184338212,47.191535236],[5.182826929,47.192451745],[5.181872609,47.192735412],[5.180880344,47.193419661],[5.179538312,47.193885329],[5.176417297,47.195710138],[5.173187426,47.203285535],[5.177897724,47.204146319],[5.18217473,47.205463585],[5.185551212,47.205916884],[5.186714265,47.205788662],[5.187039862,47.205020591],[5.187343983,47.204699632],[5.187668339,47.205233879],[5.188898934,47.206668735],[5.190542211,47.208077763],[5.191312317,47.208976427],[5.191708198,47.209610179],[5.192854257,47.210522433],[5.193132699,47.210933249],[5.193359531,47.211601717],[5.193589538,47.213287824],[5.194149485,47.214539887],[5.194882458,47.215172648],[5.192945139,47.216934015],[5.201195377,47.218531976],[5.211414126,47.212244675],[5.212383979,47.208348965],[5.213962043,47.204913544],[5.217858128,47.199755857],[5.219526308,47.198135188],[5.221499252,47.196409576],[5.227986907,47.189480645],[5.22897637,47.189063522],[5.229654035,47.189698936],[5.230512801,47.191228794],[5.230795166,47.192048339],[5.231703335,47.193079185],[5.231648451,47.193762925],[5.231840923,47.19423025],[5.231106939,47.194501074],[5.231502123,47.195395898],[5.232192595,47.195190757],[5.233231048,47.195156327],[5.233722139,47.194986543],[5.233671376,47.194495774],[5.237162414,47.192433474],[5.238735825,47.193254173],[5.23972832,47.1932593],[5.24084515,47.192950391],[5.241691337,47.192456675],[5.242041511,47.192521047],[5.24246907,47.191715701],[5.243906819,47.192038201],[5.244054936,47.192073158],[5.245551612,47.189786235],[5.246316664,47.189883077],[5.248680148,47.188646554],[5.248736517,47.188193336],[5.248948104,47.187597503],[5.249425906,47.187491854],[5.252038454,47.185991934],[5.251918113,47.18586278],[5.252848503,47.185176402],[5.253311007,47.18492693],[5.253669063,47.185054158],[5.254007483,47.184775575],[5.253931436,47.183969174],[5.254444613,47.183699797],[5.254203554,47.183432494],[5.254736681,47.182630444],[5.255040647,47.18250744],[5.255346122,47.182042159],[5.255923688,47.182111966],[5.256125904,47.182271944],[5.256914781,47.182466421],[5.257399912,47.182316462],[5.259044305,47.182467223],[5.260021784,47.181615947],[5.260156801,47.181276468],[5.260489184,47.181170007],[5.261538379,47.180297501],[5.259719924,47.178610961],[5.259620841,47.178358911],[5.255592632,47.176009304],[5.254923954,47.175875524],[5.253124569,47.175708812],[5.250836646,47.175609212],[5.2493854,47.175776118],[5.248195259,47.176059524],[5.247699815,47.176025012],[5.246695815,47.176148074],[5.245247228,47.176664328]]]],"type":"MultiPolygon"}</t>
  </si>
  <si>
    <t>47.192656727, 5.214099319</t>
  </si>
  <si>
    <t>{"coordinates":[[[[5.251782364,47.403185604],[5.251392525,47.408020181],[5.248781685,47.410040231],[5.251156788,47.413998177],[5.253098741,47.41585085],[5.25497855,47.418399029],[5.255418246,47.418442736],[5.255979202,47.419381048],[5.25640701,47.419236764],[5.256976738,47.420067735],[5.255262973,47.420837635],[5.255477111,47.42107033],[5.255874591,47.42089872],[5.256543007,47.421615208],[5.255089811,47.42239806],[5.255629434,47.422765832],[5.254913388,47.423219188],[5.256325459,47.424137393],[5.255104834,47.424741023],[5.25664053,47.425852249],[5.25621252,47.426055972],[5.257821434,47.427202685],[5.259679126,47.428204958],[5.260476907,47.42764372],[5.261088583,47.42817577],[5.261461025,47.428070369],[5.262149679,47.427533755],[5.265881266,47.429726938],[5.267738001,47.430638148],[5.26842424,47.43120473],[5.269333951,47.429402076],[5.270168265,47.428076381],[5.271431175,47.42856595],[5.272333207,47.42774323],[5.272989262,47.428192402],[5.273772075,47.427250424],[5.274156975,47.427001549],[5.280806525,47.430702365],[5.281555319,47.430054585],[5.283502788,47.431001592],[5.284869632,47.429224955],[5.284208438,47.428657975],[5.284643609,47.427846124],[5.285003367,47.426262165],[5.285324388,47.425699308],[5.28563911,47.424055891],[5.286964606,47.424020832],[5.287165895,47.426995055],[5.287683167,47.427299181],[5.288553745,47.427082131],[5.289064687,47.426461492],[5.290822136,47.425757772],[5.292900793,47.426792998],[5.293937001,47.427407471],[5.295413573,47.427458494],[5.296453733,47.427637892],[5.297706753,47.426344243],[5.298746239,47.426879359],[5.300282115,47.427909872],[5.301786077,47.427455052],[5.302577918,47.428062577],[5.303147633,47.428905042],[5.3039316,47.429143479],[5.305201528,47.429202074],[5.305727758,47.429310521],[5.305525034,47.429965653],[5.306109712,47.430013502],[5.306365892,47.429243837],[5.307185149,47.428852953],[5.307327278,47.428362923],[5.306462774,47.427579457],[5.30627896,47.427224673],[5.306433289,47.426771326],[5.306718266,47.426424357],[5.307942727,47.426229861],[5.30998538,47.426052427],[5.310104273,47.425916781],[5.309854122,47.425316561],[5.31020405,47.425276291],[5.311324073,47.426106887],[5.311650963,47.426239981],[5.312817114,47.426201491],[5.313632587,47.425970937],[5.314387593,47.425846047],[5.314132782,47.424770423],[5.314257515,47.424616644],[5.315578568,47.424171585],[5.315939588,47.423866306],[5.31592445,47.423577521],[5.316224905,47.422884397],[5.316322483,47.42237903],[5.315603433,47.422260061],[5.316401995,47.420412381],[5.316188392,47.420382413],[5.316664754,47.419768636],[5.316437846,47.419461554],[5.315502749,47.418917311],[5.314626705,47.418664575],[5.313410827,47.418592404],[5.312012118,47.418741795],[5.311031647,47.418620791],[5.310434265,47.418367889],[5.309718121,47.417760713],[5.308807312,47.4173159],[5.307973825,47.417064071],[5.30703082,47.417103494],[5.303286533,47.417752275],[5.302678118,47.417951642],[5.302881884,47.416302253],[5.302123374,47.416281247],[5.302058408,47.415664737],[5.302216555,47.415547233],[5.302151343,47.414647045],[5.301843403,47.414551375],[5.301618471,47.413731798],[5.30123624,47.41298738],[5.298703543,47.411998203],[5.298361051,47.411436707],[5.297896392,47.410068005],[5.295228879,47.409333581],[5.295485372,47.408600851],[5.294491962,47.408296249],[5.294322839,47.407320658],[5.293659042,47.407432817],[5.293289917,47.405719992],[5.290882906,47.406107858],[5.29118302,47.405246396],[5.289124996,47.405170756],[5.288043711,47.403861885],[5.286567652,47.404149387],[5.286191117,47.403345371],[5.287978117,47.402915768],[5.287765773,47.402633562],[5.288260954,47.402487831],[5.288087584,47.401906767],[5.286991418,47.401987772],[5.285782078,47.399819546],[5.285407697,47.399811596],[5.282830455,47.399374114],[5.282989397,47.398310113],[5.280897044,47.397919804],[5.281068503,47.397304947],[5.280295149,47.396928367],[5.280486946,47.396479719],[5.280555481,47.394786188],[5.279745441,47.394076209],[5.279450771,47.394257601],[5.2768944,47.393054993],[5.276914685,47.392845661],[5.276898224,47.392676675],[5.27551291,47.391471809],[5.273525024,47.392411282],[5.272457643,47.392823003],[5.271036779,47.391809702],[5.270547166,47.391240196],[5.263951188,47.394264188],[5.262511113,47.393358329],[5.262163122,47.392968849],[5.261198689,47.393276696],[5.26144316,47.39363307],[5.258320429,47.396951141],[5.257385648,47.397870766],[5.25681507,47.399250708],[5.257342192,47.402507739],[5.257677985,47.40396104],[5.251782364,47.403185604]]]],"type":"MultiPolygon"}</t>
  </si>
  <si>
    <t>47.413543093, 5.277803761</t>
  </si>
  <si>
    <t>ME</t>
  </si>
  <si>
    <t>{"coordinates":[[[[4.994228038,47.330732086],[4.992255836,47.331411609],[4.988935481,47.333386621],[4.98916371,47.333647462],[4.989106633,47.334144623],[4.98938039,47.33423989],[4.989154051,47.336067305],[4.988101392,47.337295617],[4.987719935,47.337869469],[4.987085432,47.33776326],[4.986580708,47.337798911],[4.986320486,47.338033892],[4.986271911,47.338367912],[4.985761327,47.33842437],[4.984772802,47.338918538],[4.984408816,47.338712238],[4.98290415,47.338683007],[4.982459201,47.338795062],[4.982291394,47.339201354],[4.982828046,47.339778424],[4.982979715,47.340226089],[4.98141734,47.340357213],[4.980526324,47.340659673],[4.980606671,47.341293161],[4.980170014,47.341487011],[4.979267901,47.341632962],[4.978673121,47.341850213],[4.97914165,47.342197029],[4.978615274,47.342329367],[4.978452218,47.342650023],[4.978993224,47.344135647],[4.979539725,47.343830068],[4.979849749,47.344117448],[4.978283209,47.344965401],[4.978120431,47.345150075],[4.97837886,47.345942621],[4.979077392,47.346669135],[4.978195464,47.347005639],[4.977786602,47.347343987],[4.976818234,47.347312744],[4.976729542,47.347171073],[4.975975513,47.346987593],[4.974625025,47.347733663],[4.976132724,47.34924158],[4.976482332,47.349739914],[4.976619106,47.350683115],[4.977573028,47.351974409],[4.978424263,47.352492112],[4.978227731,47.352732291],[4.978562958,47.352983225],[4.978563449,47.353283985],[4.980273604,47.353735714],[4.980921036,47.355120455],[4.981112911,47.35522074],[4.982999697,47.353278583],[4.983760617,47.352713583],[4.984614832,47.352235233],[4.985707793,47.351763602],[4.988205612,47.350835681],[4.988929627,47.350492801],[4.993513609,47.347586629],[4.995321166,47.346561431],[4.999375374,47.343571358],[5.001994455,47.341897215],[5.003471248,47.343944732],[5.003894716,47.344073404],[5.005978325,47.345266638],[5.006785362,47.345448109],[5.00789752,47.345391968],[5.010306741,47.344945964],[5.010674942,47.345154814],[5.011892964,47.34339933],[5.012319525,47.342974101],[5.012980264,47.342505189],[5.013928977,47.341484666],[5.015002089,47.340743838],[5.01557515,47.34055199],[5.016157528,47.340220397],[5.017031887,47.339550538],[5.017101957,47.339264757],[5.016583717,47.337706854],[5.015705373,47.335624793],[5.015081048,47.334591025],[5.01586806,47.333925389],[5.015449827,47.333440964],[5.01463391,47.33213676],[5.013403185,47.32958982],[5.013334034,47.329158769],[5.013420885,47.328154982],[5.012548296,47.326642825],[5.012619411,47.326420063],[5.012557904,47.325380125],[5.012298267,47.32453093],[5.01237321,47.324021736],[5.011465346,47.322555207],[5.010383775,47.322708118],[5.009436001,47.323251331],[5.008795819,47.323874765],[5.008398702,47.324765047],[5.008084657,47.325185619],[5.006488743,47.326851257],[5.00597382,47.327178037],[5.003306617,47.328214657],[5.00172004,47.329142538],[5.00062131,47.329514476],[4.999089953,47.329829016],[4.996133332,47.33010681],[4.994228038,47.330732086]]]],"type":"MultiPolygon"}</t>
  </si>
  <si>
    <t>47.339208246, 4.997536279</t>
  </si>
  <si>
    <t>{"coordinates":[[[[4.331863056,47.231829136],[4.331997669,47.23203378],[4.331411144,47.232370062],[4.331403562,47.232811341],[4.331848766,47.232960194],[4.331924,47.233756176],[4.331338929,47.234312136],[4.333066405,47.235153058],[4.334193664,47.235883813],[4.337646723,47.236363546],[4.341228057,47.236736347],[4.342897873,47.237217634],[4.34753437,47.237541097],[4.348420681,47.236719536],[4.349137231,47.236193473],[4.349510366,47.236048668],[4.351242304,47.234948919],[4.351817484,47.235216834],[4.353372444,47.235649788],[4.354356635,47.236252364],[4.356389461,47.236131354],[4.357264693,47.236291284],[4.361013712,47.235866462],[4.365560214,47.235560883],[4.368068223,47.235516905],[4.369985087,47.235308785],[4.371227523,47.234003823],[4.375687781,47.229818134],[4.377518476,47.228938309],[4.377812743,47.228712412],[4.37838331,47.228024023],[4.379166889,47.227704963],[4.381297262,47.226558591],[4.381819441,47.22604724],[4.382446113,47.225950626],[4.384245975,47.225936347],[4.384660256,47.225496503],[4.384671804,47.225123597],[4.392308846,47.223389762],[4.392521598,47.223745568],[4.393063311,47.224095619],[4.393998888,47.22439411],[4.39492483,47.224422587],[4.396894211,47.22411794],[4.397632959,47.224419675],[4.3985807,47.225032225],[4.399250934,47.225290656],[4.400246602,47.225407389],[4.400573182,47.226223715],[4.401119738,47.227010369],[4.402105591,47.228016809],[4.403320416,47.228830482],[4.403500779,47.229309116],[4.404010157,47.229377681],[4.40452378,47.229710011],[4.404906258,47.229778309],[4.406292232,47.229753398],[4.407779892,47.228916868],[4.408500397,47.228769452],[4.410054445,47.228601989],[4.412472658,47.2284735],[4.412202088,47.225418103],[4.415803654,47.225460603],[4.416341236,47.224794033],[4.416190797,47.224401491],[4.416437896,47.223947365],[4.416947878,47.223488223],[4.41782358,47.222212433],[4.418254039,47.221394993],[4.418640437,47.22116246],[4.420013926,47.22082329],[4.421188028,47.220441529],[4.421633221,47.21998406],[4.421369007,47.219988201],[4.419984927,47.219674717],[4.418187326,47.219466223],[4.414204224,47.219172742],[4.413218494,47.21928021],[4.412791717,47.219032398],[4.411652979,47.218093638],[4.409942824,47.217638139],[4.409665764,47.217353378],[4.409633185,47.216967497],[4.409149662,47.216519569],[4.408979727,47.215581604],[4.407219194,47.211731217],[4.405429083,47.207497583],[4.403049781,47.207359843],[4.403176747,47.206452488],[4.40299391,47.20491319],[4.403132972,47.204368555],[4.402971792,47.203406161],[4.402093595,47.202204832],[4.40178891,47.201362127],[4.397279233,47.20276453],[4.397397133,47.201046915],[4.397161437,47.200619359],[4.397689534,47.199690062],[4.398126156,47.198545765],[4.39831884,47.197521466],[4.398200667,47.197193339],[4.39735242,47.19708652],[4.397017122,47.196688978],[4.396878619,47.194457612],[4.396392321,47.193890809],[4.394758259,47.192615695],[4.393486483,47.19043308],[4.391018838,47.188941935],[4.39033112,47.18941931],[4.389004837,47.188850852],[4.388147112,47.188063364],[4.387139934,47.186805841],[4.385624467,47.185554391],[4.388006212,47.184392242],[4.387704233,47.184000576],[4.388214905,47.183778355],[4.388008438,47.183556625],[4.387217691,47.183570602],[4.38681207,47.183308035],[4.386216868,47.183273742],[4.384914934,47.183746732],[4.384079813,47.18434649],[4.383068095,47.183779608],[4.381675501,47.183603541],[4.381004616,47.184274252],[4.381282767,47.18456267],[4.382016768,47.184755607],[4.382098036,47.184988746],[4.379459347,47.185613582],[4.379652993,47.185903011],[4.378888033,47.186151632],[4.378185495,47.186568784],[4.37766958,47.186021165],[4.376338745,47.186144138],[4.377663384,47.187430392],[4.37760214,47.187566183],[4.376692484,47.187942569],[4.375055522,47.188286165],[4.373937864,47.188845981],[4.373648301,47.1892483],[4.373308646,47.189137075],[4.372431949,47.190082998],[4.371628002,47.191241451],[4.371275862,47.191003409],[4.369803957,47.190675067],[4.369987468,47.190308228],[4.370091453,47.188685351],[4.369086951,47.188607188],[4.368906006,47.188451754],[4.367727606,47.18823517],[4.367054901,47.188947236],[4.365809094,47.192060258],[4.365485255,47.192155918],[4.365269804,47.19277524],[4.365241411,47.193061906],[4.364900352,47.193155967],[4.364616294,47.193466355],[4.364648991,47.193870255],[4.364170854,47.194706067],[4.363369427,47.195556487],[4.363447314,47.19597156],[4.363175009,47.196433974],[4.363153534,47.196994283],[4.363356402,47.197910314],[4.363086197,47.198143099],[4.362632659,47.199013729],[4.363631548,47.199280202],[4.363683813,47.199935085],[4.363962317,47.200707059],[4.363956579,47.201627345],[4.363418641,47.202139708],[4.36332379,47.202567618],[4.363363355,47.204598474],[4.362903972,47.20513602],[4.361822385,47.207557329],[4.361461459,47.207496741],[4.361071107,47.208205445],[4.359745649,47.20924387],[4.359218923,47.208949314],[4.358144917,47.209220325],[4.357670425,47.209215081],[4.35616071,47.208870799],[4.354770582,47.208709682],[4.350668386,47.208466744],[4.350594715,47.208900698],[4.350370363,47.209227458],[4.348302724,47.209026436],[4.347723052,47.209147532],[4.346945836,47.2114589],[4.346288343,47.211375601],[4.344560282,47.21091215],[4.343629141,47.210929254],[4.34253028,47.211532655],[4.341425409,47.212001955],[4.340768554,47.212103199],[4.339843974,47.212119297],[4.338871148,47.212586144],[4.336917211,47.21329481],[4.335929018,47.21335753],[4.335537419,47.213498905],[4.335390844,47.214035431],[4.335018006,47.214507035],[4.334658791,47.214729069],[4.334382661,47.215370632],[4.333382717,47.215920581],[4.330142319,47.215435591],[4.330547191,47.216150361],[4.330482787,47.216805689],[4.330267892,47.217093582],[4.330752211,47.217600348],[4.33088428,47.21893232],[4.331139585,47.219422805],[4.329848391,47.221293346],[4.330091119,47.221595794],[4.330501191,47.221664019],[4.331222559,47.222295017],[4.331780487,47.223477129],[4.332802493,47.224451314],[4.333014999,47.225186294],[4.33123136,47.22729661],[4.330720611,47.227755373],[4.330409134,47.228255066],[4.330420892,47.228570068],[4.330991525,47.229729527],[4.331170675,47.230986219],[4.331863056,47.231829136]]]],"type":"MultiPolygon"}</t>
  </si>
  <si>
    <t>47.214701115, 4.372495889</t>
  </si>
  <si>
    <t>{"coordinates":[[[[4.569690603,47.324211132],[4.56868483,47.323915884],[4.568535769,47.323709003],[4.569229121,47.323554668],[4.570561677,47.322889258],[4.569519047,47.321695007],[4.569105514,47.321409764],[4.568963383,47.321122653],[4.570400448,47.32045583],[4.571025078,47.319990872],[4.572888598,47.319103048],[4.573283257,47.319150825],[4.573916346,47.318659624],[4.574825253,47.318498731],[4.575501616,47.31817441],[4.574893852,47.317316459],[4.574388456,47.316291441],[4.575042033,47.315913407],[4.577251293,47.31530895],[4.577754859,47.315053593],[4.577975198,47.314757064],[4.578071213,47.3141948],[4.577663674,47.313932916],[4.577360711,47.31303932],[4.577336907,47.312454374],[4.578234111,47.31018754],[4.579334975,47.308051186],[4.581302612,47.305817475],[4.581363154,47.304366976],[4.580956998,47.304150105],[4.580638166,47.304426374],[4.580404001,47.305150798],[4.579835099,47.305791536],[4.579379981,47.305980515],[4.578455184,47.305998497],[4.577391475,47.305884197],[4.576836422,47.306547242],[4.576187434,47.307122419],[4.574965669,47.307171418],[4.57431258,47.307110945],[4.572623407,47.307789345],[4.571986886,47.308294996],[4.570830108,47.308756361],[4.570294269,47.308586229],[4.569415821,47.308153304],[4.568848511,47.307630629],[4.568156256,47.308087489],[4.568033168,47.308315156],[4.568133549,47.309123272],[4.568412185,47.309280682],[4.569398408,47.309324078],[4.569193034,47.310722496],[4.569065991,47.310860176],[4.568282559,47.310825742],[4.566342978,47.311231903],[4.564628864,47.311970847],[4.563154496,47.311760203],[4.562538726,47.311391221],[4.561743511,47.311361403],[4.560960727,47.311440363],[4.559784991,47.311983807],[4.558169018,47.312914923],[4.557271587,47.313606775],[4.55702659,47.314061166],[4.556017799,47.314063886],[4.554203883,47.314610422],[4.551317594,47.315206379],[4.55050579,47.315566582],[4.548973856,47.315977808],[4.547542743,47.316718118],[4.545529428,47.317611128],[4.544650191,47.318161271],[4.54369683,47.318528711],[4.543329265,47.318823528],[4.542740791,47.31907986],[4.541277361,47.319346007],[4.540426597,47.319368103],[4.539996338,47.319278368],[4.540013354,47.318994515],[4.539168543,47.318993112],[4.538366713,47.31882816],[4.536196171,47.3175198],[4.533038426,47.316364903],[4.53186319,47.315593464],[4.530912706,47.314623661],[4.530548769,47.314722102],[4.529962819,47.314370564],[4.529381469,47.314319698],[4.529398046,47.314111486],[4.528422041,47.314149551],[4.526868051,47.31383595],[4.525920391,47.313799789],[4.525306881,47.313362152],[4.5245975,47.312205448],[4.52405792,47.311946014],[4.522409098,47.312066693],[4.521273418,47.312028457],[4.521332749,47.311225421],[4.521259798,47.310566382],[4.520559673,47.310526933],[4.519702222,47.310588583],[4.518608007,47.310517365],[4.517933127,47.311089843],[4.517963436,47.31136587],[4.516393793,47.312180538],[4.515659572,47.31215321],[4.514386101,47.312533592],[4.513794714,47.312407145],[4.511860039,47.310652265],[4.510945676,47.310291404],[4.509998168,47.312706],[4.508137164,47.314135714],[4.507553251,47.314417019],[4.507558339,47.314551112],[4.506317424,47.315435204],[4.505822018,47.315899032],[4.505036684,47.316836625],[4.50485074,47.317288333],[4.504059708,47.317787499],[4.502812542,47.318878721],[4.503247233,47.319176528],[4.503686465,47.320203594],[4.504533514,47.320284461],[4.505104711,47.320491352],[4.505926329,47.321600791],[4.506041525,47.321883822],[4.505870039,47.322190379],[4.506092849,47.324090924],[4.505686679,47.325567436],[4.506165604,47.327344904],[4.50626365,47.328101764],[4.506492613,47.328710161],[4.506267314,47.329129065],[4.506020071,47.330418031],[4.504148431,47.333242505],[4.503784582,47.334059369],[4.503644313,47.334914755],[4.503122659,47.335914637],[4.501542871,47.337252341],[4.500855107,47.337950928],[4.499404152,47.337977772],[4.498142122,47.337892313],[4.49747917,47.337773008],[4.496428862,47.337204894],[4.496028671,47.336770661],[4.494136627,47.338746154],[4.494555993,47.339060396],[4.494356497,47.339269151],[4.49377766,47.339554816],[4.495449262,47.340694804],[4.495847683,47.340731992],[4.496001746,47.341269339],[4.497432653,47.342277341],[4.498042455,47.342626031],[4.499511515,47.342958226],[4.49995106,47.343802515],[4.501988966,47.34363212],[4.506305865,47.344000303],[4.507913879,47.344465649],[4.509795671,47.34514981],[4.510127948,47.34518871],[4.512083127,47.344432161],[4.513268271,47.344274466],[4.517501115,47.344194936],[4.518831523,47.344349522],[4.519568763,47.344561376],[4.51970047,47.345469947],[4.51963651,47.34592458],[4.520452687,47.347846134],[4.521290336,47.347812658],[4.521395681,47.347135987],[4.521290072,47.346261291],[4.522357723,47.346397669],[4.522482135,47.345833295],[4.52279922,47.345849848],[4.523394932,47.34504159],[4.523897497,47.34519887],[4.524226819,47.34466692],[4.524964035,47.344690559],[4.525173362,47.345064174],[4.526021042,47.345338465],[4.526720561,47.346225162],[4.526921736,47.346311656],[4.52809396,47.345839744],[4.529002665,47.345372189],[4.529706274,47.344774069],[4.530691278,47.344242468],[4.531197083,47.343305696],[4.531589974,47.341708621],[4.534616077,47.341868567],[4.534803109,47.342016462],[4.534924124,47.343190777],[4.535660316,47.343086505],[4.536106813,47.342672723],[4.537263268,47.341840766],[4.537524144,47.341745473],[4.537716259,47.34156195],[4.538432723,47.341278743],[4.540732621,47.340874594],[4.542916441,47.340350388],[4.543039636,47.340074131],[4.542988242,47.339392313],[4.543233448,47.338937056],[4.543861319,47.338293031],[4.543990205,47.337478259],[4.543937869,47.336764039],[4.544458279,47.336529319],[4.545440871,47.336246128],[4.546456993,47.336851177],[4.546891224,47.336751753],[4.547513411,47.336785783],[4.548365381,47.336566436],[4.549453376,47.336081017],[4.549877057,47.336029444],[4.551215511,47.335365988],[4.551852678,47.33523142],[4.55212379,47.334621827],[4.552722259,47.334706569],[4.553515188,47.334691463],[4.555812259,47.335254078],[4.55629622,47.335454686],[4.557082723,47.334213295],[4.557152196,47.333001323],[4.557422233,47.332448456],[4.557499508,47.331825241],[4.558384072,47.331090351],[4.558917507,47.330897708],[4.558776938,47.330617769],[4.55811281,47.330140463],[4.558353699,47.329724846],[4.558132809,47.329369449],[4.558837531,47.328964714],[4.559613445,47.328685975],[4.560165138,47.328666859],[4.561735367,47.328014568],[4.562081229,47.327657858],[4.563203258,47.327351027],[4.564413896,47.326722447],[4.566047567,47.326024221],[4.566544484,47.326216508],[4.566840962,47.325938784],[4.567180217,47.326037753],[4.567545227,47.325794218],[4.56787704,47.325139644],[4.569690603,47.324211132]]]],"type":"MultiPolygon"}</t>
  </si>
  <si>
    <t>47.326939684, 4.533826433</t>
  </si>
  <si>
    <t>{"coordinates":[[[[4.725576418,47.304253917],[4.717829128,47.300680587],[4.716628028,47.300002308],[4.716161967,47.299584187],[4.714114863,47.298898581],[4.714093695,47.297488784],[4.711986894,47.296920181],[4.712507886,47.295368218],[4.712051984,47.294685197],[4.712202,47.293080176],[4.711538035,47.292637043],[4.711430606,47.291549978],[4.709656175,47.290604545],[4.709118557,47.289763336],[4.709160833,47.289303482],[4.708291607,47.289145195],[4.707735579,47.288389795],[4.707239401,47.288351173],[4.704606408,47.289202993],[4.704089556,47.289764364],[4.703527569,47.289987824],[4.702639478,47.290528524],[4.701775174,47.289815438],[4.701018006,47.28972659],[4.700211734,47.289507891],[4.699910947,47.289203442],[4.699789451,47.288458747],[4.700092735,47.287713231],[4.699665383,47.28729808],[4.699213538,47.286610448],[4.700071955,47.286345747],[4.700010472,47.285699221],[4.701569671,47.284706577],[4.701734275,47.282842922],[4.701108752,47.282645891],[4.697779767,47.283325872],[4.696770146,47.283662103],[4.696192472,47.284016324],[4.695645278,47.284497961],[4.694956787,47.28524099],[4.695454183,47.285822618],[4.69493986,47.286591916],[4.696395373,47.288011368],[4.695710248,47.288736341],[4.69514738,47.288722955],[4.694565629,47.290250513],[4.693453592,47.290533281],[4.692260001,47.29104234],[4.691694474,47.291197359],[4.68896332,47.29159102],[4.687294253,47.291964675],[4.686306128,47.292023161],[4.683207432,47.292727277],[4.682588305,47.293031602],[4.681704505,47.293337058],[4.680587298,47.293585559],[4.679805173,47.29367252],[4.677841208,47.294312335],[4.675687641,47.294688323],[4.674818443,47.294954796],[4.673306878,47.295164794],[4.67338678,47.295477896],[4.674088161,47.296408744],[4.678645843,47.299095566],[4.67853543,47.299459141],[4.67964863,47.299501564],[4.679619519,47.300602328],[4.679811001,47.300714813],[4.68006473,47.301716936],[4.681891867,47.301687771],[4.682173963,47.304016731],[4.682025017,47.304924735],[4.681917304,47.310657603],[4.682470456,47.311748124],[4.682521555,47.312195803],[4.683166963,47.31213152],[4.683584773,47.314393668],[4.683297194,47.314807538],[4.683484353,47.315498162],[4.683642998,47.315490459],[4.683930402,47.316801831],[4.685555136,47.320726673],[4.684808693,47.324072724],[4.684829185,47.324556861],[4.687235307,47.329525641],[4.691050212,47.330428212],[4.691505087,47.330236998],[4.692044107,47.33036241],[4.693814676,47.331657536],[4.696314507,47.332849241],[4.696926433,47.333059107],[4.699859054,47.333692446],[4.70068497,47.333757791],[4.70104913,47.333546258],[4.701501627,47.333698106],[4.70179477,47.333210276],[4.702435187,47.332856023],[4.70333388,47.331959516],[4.70368863,47.331034965],[4.70394312,47.329914689],[4.705265698,47.328564426],[4.705473847,47.327987789],[4.706005197,47.327496448],[4.704801922,47.326138248],[4.704892671,47.325784844],[4.707005796,47.325686265],[4.708368468,47.325185389],[4.710726127,47.325364082],[4.711717876,47.324777686],[4.714945689,47.324296044],[4.715715613,47.325513774],[4.716238582,47.32816055],[4.717229313,47.327418345],[4.718096201,47.326945396],[4.721694163,47.329743808],[4.724422106,47.331505116],[4.725910182,47.331650492],[4.727860705,47.332131138],[4.729592209,47.3319793],[4.731186144,47.332161751],[4.731378485,47.332088649],[4.732224528,47.332530757],[4.732969159,47.332210795],[4.733993672,47.332190999],[4.735243106,47.331876991],[4.736034617,47.331942599],[4.736427833,47.331569338],[4.733567299,47.329487926],[4.734169844,47.32911695],[4.733089608,47.326711777],[4.73144794,47.325085749],[4.731369071,47.323872222],[4.731020628,47.323744151],[4.730653802,47.323620856],[4.730218987,47.323072661],[4.729058165,47.322349785],[4.728619464,47.321926804],[4.726342759,47.321174588],[4.725214165,47.321286811],[4.724210052,47.321275613],[4.724202947,47.32109563],[4.723672684,47.320912608],[4.723081289,47.320557606],[4.723217678,47.320144979],[4.72279705,47.3197055],[4.722488632,47.319172509],[4.722105674,47.319205204],[4.721688699,47.318301036],[4.722376896,47.317794682],[4.722322336,47.317456023],[4.721722753,47.316761667],[4.72177683,47.3166312],[4.720966157,47.316084042],[4.720514904,47.315926849],[4.720519428,47.315282962],[4.720078262,47.315275092],[4.719130086,47.314898343],[4.71869088,47.314868828],[4.71836067,47.314480221],[4.717980367,47.313767292],[4.71789844,47.313110277],[4.718746255,47.311552558],[4.718880955,47.311086833],[4.723439383,47.3061379],[4.725576418,47.304253917]]]],"type":"MultiPolygon"}</t>
  </si>
  <si>
    <t>47.310753751, 4.702391839</t>
  </si>
  <si>
    <t>{"coordinates":[[[[5.284848519,47.201678943],[5.284493908,47.202197508],[5.282873496,47.203344462],[5.281980936,47.204173535],[5.278574958,47.206600285],[5.275989358,47.208806364],[5.276718392,47.209168509],[5.276895757,47.209424409],[5.2772408,47.209395111],[5.279334047,47.211290335],[5.282810607,47.212700745],[5.284489023,47.215869463],[5.287722142,47.215493143],[5.287721739,47.2157012],[5.288486453,47.216121111],[5.288306544,47.216583995],[5.289117095,47.216713888],[5.289349932,47.21665615],[5.291407633,47.21698654],[5.292461462,47.217737549],[5.293394432,47.218629642],[5.294605603,47.218481373],[5.296441162,47.218064932],[5.297597811,47.218435585],[5.300265521,47.217231621],[5.300755696,47.217689326],[5.301391857,47.217758651],[5.303060168,47.217389558],[5.304260464,47.217544022],[5.305782946,47.218399075],[5.306325346,47.21887103],[5.306777134,47.219726663],[5.307148788,47.219884984],[5.308072724,47.220590708],[5.308592824,47.220603763],[5.309276528,47.220393796],[5.312239174,47.218673905],[5.312789273,47.218524224],[5.314347117,47.218507528],[5.316095175,47.217934905],[5.316623289,47.217582097],[5.31661163,47.216820375],[5.314710151,47.213397152],[5.314919701,47.213167801],[5.316158019,47.212426126],[5.316583167,47.212261812],[5.318042981,47.209483797],[5.318080899,47.208768815],[5.318963349,47.206397724],[5.3185208,47.206187722],[5.316100923,47.206495522],[5.313964485,47.206633689],[5.311902544,47.204784375],[5.311700694,47.204854152],[5.309612387,47.204665241],[5.309505781,47.204490837],[5.305295043,47.20362362],[5.30222178,47.202867848],[5.297887526,47.202073072],[5.293679294,47.201441361],[5.293677824,47.201654846],[5.292449214,47.20157109],[5.292429634,47.202010997],[5.285017402,47.201579241],[5.284848519,47.201678943]]]],"type":"MultiPolygon"}</t>
  </si>
  <si>
    <t>47.210269406, 5.298465765</t>
  </si>
  <si>
    <t>{"coordinates":[[[[5.141040122,46.990004627],[5.141490725,46.990414176],[5.142112198,46.99068455],[5.144203645,46.991344621],[5.14439914,46.991560752],[5.144372253,46.99257451],[5.143717966,46.995325615],[5.143725365,46.996672883],[5.14348642,46.997684273],[5.142955725,46.999206358],[5.142323946,47.000039501],[5.141711954,47.000409328],[5.140197087,47.000785994],[5.138495169,47.001493049],[5.13731923,47.001652638],[5.136770251,47.001819521],[5.134928929,47.003364922],[5.134215087,47.004158104],[5.133116473,47.005910398],[5.132586352,47.008123224],[5.132499557,47.009426288],[5.133037063,47.009900013],[5.131938306,47.012419658],[5.131366479,47.013345293],[5.130741191,47.014051249],[5.130690635,47.015072633],[5.129840214,47.016415004],[5.129468844,47.016748796],[5.128727474,47.017050683],[5.128500901,47.017583549],[5.127698836,47.01821709],[5.126542344,47.018947221],[5.125543212,47.019426761],[5.121448854,47.020770207],[5.119632457,47.021870853],[5.119118203,47.022358543],[5.11775527,47.024176761],[5.116418392,47.026661868],[5.116133332,47.027588463],[5.116030382,47.028792723],[5.116344523,47.029951511],[5.116570107,47.03106869],[5.123028938,47.030909578],[5.123103658,47.030665927],[5.12491487,47.028256675],[5.130675548,47.028338743],[5.130790503,47.027346798],[5.133398972,47.020193311],[5.13732584,47.020681784],[5.137739928,47.019697797],[5.138381984,47.018651042],[5.138397033,47.018299504],[5.139023509,47.016827019],[5.138724982,47.015873343],[5.139339267,47.015489984],[5.140017642,47.015793542],[5.140337842,47.016097434],[5.144038972,47.015781962],[5.143721375,47.01561043],[5.143603131,47.015285684],[5.143644897,47.014015869],[5.146653992,47.013521318],[5.146640522,47.013116268],[5.147223044,47.013062201],[5.148918546,47.01255149],[5.14899061,47.012343895],[5.149872038,47.011959106],[5.150512538,47.011873319],[5.153115378,47.010738583],[5.153191324,47.010992056],[5.154540368,47.010579591],[5.155696599,47.012660168],[5.157610184,47.01437982],[5.159422786,47.013736168],[5.160148083,47.013663151],[5.16615792,47.011982443],[5.167312041,47.011570784],[5.169462289,47.010945848],[5.170282843,47.012392218],[5.172457448,47.011914478],[5.172649943,47.012345881],[5.173851433,47.012130513],[5.176528639,47.011872001],[5.177474362,47.011910905],[5.179631591,47.011754899],[5.183574814,47.011218314],[5.184000043,47.011378696],[5.18483891,47.011542955],[5.187963499,47.01144053],[5.190293139,47.011672852],[5.19115377,47.012048313],[5.192616035,47.012322272],[5.193801221,47.012420442],[5.194254123,47.01258026],[5.191941868,47.009728501],[5.189707087,47.007417438],[5.188396919,47.007741317],[5.187503549,47.007433107],[5.186397991,47.007184754],[5.182451169,47.006451549],[5.181260186,47.006140814],[5.178446925,47.004096269],[5.177879354,47.003538653],[5.17750708,47.001848795],[5.177596657,47.001556185],[5.17735255,47.00066101],[5.17767903,47.00049723],[5.17748045,47.000012808],[5.178131432,46.999669071],[5.179076515,46.998522672],[5.17850686,46.998303755],[5.177233554,46.997545996],[5.175125367,46.996944471],[5.17422473,46.996514708],[5.173658323,46.996113768],[5.172944212,46.99577145],[5.172526054,46.99539023],[5.172399052,46.995080085],[5.171897272,46.994779697],[5.171094912,46.994893873],[5.167018792,46.994158088],[5.166183253,46.994199898],[5.16565744,46.994546623],[5.165731387,46.995143286],[5.165393251,46.995443254],[5.165453634,46.996194188],[5.165014056,46.996492455],[5.16469592,46.997094673],[5.163579991,46.997959539],[5.16254213,46.998210469],[5.16199871,46.998053127],[5.161576188,46.998054738],[5.160085068,46.997571978],[5.15764886,46.996926741],[5.155032971,46.99085283],[5.154863625,46.990699275],[5.151467604,46.990005187],[5.149597312,46.989379854],[5.149098929,46.989391841],[5.148742691,46.989105757],[5.147849149,46.988944963],[5.147474546,46.988395319],[5.145541277,46.988335819],[5.144220197,46.988014521],[5.143698079,46.987262253],[5.14296159,46.98667969],[5.141557152,46.986213101],[5.141184266,46.986667658],[5.141135226,46.987024335],[5.14064131,46.987879233],[5.141045638,46.989014685],[5.141040122,46.990004627]]]],"type":"MultiPolygon"}</t>
  </si>
  <si>
    <t>47.007519111, 5.151970942</t>
  </si>
  <si>
    <t>{"coordinates":[[[[5.117936178,47.285962142],[5.115973167,47.28639241],[5.108865312,47.285028687],[5.107906983,47.28391229],[5.106380495,47.282446877],[5.105646758,47.283040161],[5.101132068,47.285497705],[5.100178361,47.284089381],[5.097987543,47.284482941],[5.095968609,47.284330315],[5.095585249,47.285359379],[5.092436647,47.286173581],[5.089975432,47.286288187],[5.089289099,47.29300611],[5.091403061,47.296271273],[5.097057776,47.301890464],[5.102014298,47.300467067],[5.104409786,47.299875212],[5.105012694,47.299619326],[5.113165844,47.297961805],[5.114298111,47.297199116],[5.115151705,47.296419882],[5.115748084,47.296605333],[5.11711233,47.296826306],[5.120432603,47.297201555],[5.121118549,47.297006204],[5.122839764,47.296745986],[5.122450899,47.29551482],[5.1209992,47.292475834],[5.121196527,47.292344346],[5.120162453,47.290090213],[5.119016467,47.290365108],[5.118936691,47.290188252],[5.119598843,47.290029365],[5.1188689,47.288805318],[5.11935029,47.288694761],[5.117936178,47.285962142]]]],"type":"MultiPolygon"}</t>
  </si>
  <si>
    <t>47.292137703, 5.104660326</t>
  </si>
  <si>
    <t>{"coordinates":[[[[4.357072313,47.533950113],[4.357752281,47.53434282],[4.358046712,47.534054003],[4.358112866,47.533622899],[4.357989128,47.532990544],[4.358242079,47.532691406],[4.35895874,47.531128272],[4.3602981,47.531419647],[4.361895969,47.53152613],[4.366046284,47.530598898],[4.366659988,47.530270304],[4.366489008,47.529665519],[4.366708302,47.528624023],[4.366745894,47.527234446],[4.366921606,47.526048514],[4.36633201,47.524457423],[4.366181843,47.523729953],[4.365994348,47.52076031],[4.366662958,47.518111933],[4.367213261,47.516868484],[4.367793087,47.516001006],[4.367943625,47.515288011],[4.367309481,47.514965947],[4.366546477,47.514125025],[4.365179841,47.513113813],[4.364941642,47.512527814],[4.365469926,47.511984153],[4.365893785,47.510942052],[4.367385739,47.51041139],[4.368192735,47.510272276],[4.369198568,47.510426116],[4.369301973,47.509949547],[4.369156636,47.508424361],[4.36882111,47.507878225],[4.368174889,47.507392454],[4.368367749,47.507244343],[4.3691385,47.507196576],[4.369513998,47.506605173],[4.369322132,47.506168986],[4.369586986,47.505875079],[4.370158581,47.506041215],[4.370924078,47.506048416],[4.37046664,47.505463205],[4.369708507,47.504757287],[4.369422442,47.504222274],[4.369248742,47.503145764],[4.368832374,47.502658195],[4.368825112,47.502478222],[4.369916426,47.501513785],[4.369302041,47.501075361],[4.369355226,47.500713718],[4.37045857,47.500065137],[4.370438098,47.4995252],[4.369975971,47.498598829],[4.369362342,47.498396274],[4.368536531,47.49826013],[4.368654001,47.497451185],[4.368230701,47.497158159],[4.367668264,47.496514749],[4.367511414,47.495887283],[4.367611738,47.495030823],[4.367974003,47.494080358],[4.368985592,47.492757641],[4.36942674,47.491984501],[4.369842851,47.491634795],[4.370075613,47.491283642],[4.36962153,47.489319127],[4.368461194,47.487990417],[4.367329161,47.486415582],[4.36716101,47.486384244],[4.366611071,47.486537447],[4.366401683,47.484994987],[4.365715775,47.484035208],[4.365573316,47.482563986],[4.365298728,47.481847864],[4.35861898,47.481498332],[4.357526097,47.481659625],[4.356873141,47.481886907],[4.354117123,47.480510913],[4.351078104,47.479123733],[4.34861476,47.477862154],[4.347361736,47.479098365],[4.347163751,47.47914657],[4.346088786,47.478805182],[4.345575764,47.479263961],[4.343364321,47.47787512],[4.342807678,47.478077805],[4.342212157,47.478107178],[4.339887479,47.47781254],[4.339354021,47.477933914],[4.339089336,47.477864034],[4.33824045,47.477373225],[4.337804559,47.47730711],[4.338320013,47.476678181],[4.336128708,47.475924584],[4.331803856,47.475770656],[4.331445204,47.475552384],[4.331521875,47.475271515],[4.331357054,47.474624284],[4.331670185,47.474080524],[4.33238355,47.473772565],[4.333121034,47.473153722],[4.33386722,47.472671619],[4.334277456,47.472242878],[4.334722791,47.472050512],[4.335309761,47.472106804],[4.336178493,47.472599207],[4.336774642,47.473820374],[4.336771834,47.474505534],[4.337110023,47.474860871],[4.338395296,47.475280951],[4.339030712,47.475892153],[4.33974133,47.476111755],[4.34111223,47.475813282],[4.34137869,47.475583338],[4.341238128,47.474743176],[4.341571383,47.473416796],[4.3416156,47.472796879],[4.342465357,47.472318029],[4.344269346,47.472085647],[4.344339253,47.471326785],[4.344561155,47.471121655],[4.344399914,47.470781402],[4.343964678,47.470316468],[4.343928726,47.47010081],[4.344203057,47.469604278],[4.344259426,47.468517861],[4.344405122,47.468345122],[4.343884658,47.467816349],[4.343946036,47.466823506],[4.343477658,47.466623642],[4.343255302,47.465910465],[4.342483071,47.465346778],[4.342128949,47.465202311],[4.341624352,47.464668844],[4.342214976,47.464026421],[4.342522979,47.463390856],[4.342863968,47.461900519],[4.342842682,47.461316466],[4.342632878,47.461049694],[4.3421626,47.460877756],[4.341717203,47.461380759],[4.341409179,47.462015423],[4.340834649,47.462610841],[4.340033736,47.462489517],[4.339160659,47.462189858],[4.338211628,47.461665989],[4.337054189,47.460876215],[4.336921496,47.460878639],[4.335736781,47.462133758],[4.335041174,47.46330673],[4.335005734,47.463855422],[4.334513155,47.464439964],[4.333015999,47.465362819],[4.332671156,47.465803413],[4.332242209,47.465905555],[4.331627301,47.466217791],[4.331453784,47.466768059],[4.330491918,47.46706355],[4.329999292,47.465832163],[4.328893619,47.463917241],[4.328410759,47.462167161],[4.327864212,47.460845449],[4.326804273,47.459429652],[4.325510966,47.458451349],[4.325180478,47.457970747],[4.324769076,47.457009403],[4.324544713,47.456740064],[4.323238057,47.455861822],[4.322227546,47.455363731],[4.321113505,47.454434661],[4.320122192,47.454767316],[4.319183909,47.45482837],[4.319003515,47.45467196],[4.317740584,47.454216304],[4.316722441,47.454052266],[4.316361982,47.453698022],[4.314499794,47.454783224],[4.314322848,47.454388188],[4.312486891,47.455138148],[4.312851886,47.455948807],[4.31348702,47.456191026],[4.313668439,47.456443765],[4.313544652,47.456808884],[4.312590662,47.458017946],[4.312740075,47.458318763],[4.311866145,47.459058758],[4.312993204,47.459817611],[4.313824846,47.460600494],[4.314881187,47.461126048],[4.315818876,47.461738462],[4.316125878,47.46223826],[4.315336339,47.463279827],[4.314171954,47.464304013],[4.314374018,47.464639344],[4.311769184,47.466101095],[4.31258098,47.467154299],[4.312400094,47.46773703],[4.311465288,47.468112183],[4.310780759,47.46829815],[4.310914725,47.468618048],[4.310576394,47.469387108],[4.310590605,47.46996764],[4.309126799,47.470702542],[4.310283533,47.471254918],[4.309697627,47.471674745],[4.31155217,47.472905283],[4.311645101,47.473067189],[4.311313716,47.473903694],[4.31129176,47.474254156],[4.311604689,47.475699206],[4.311890912,47.476487341],[4.311324241,47.476555843],[4.311504099,47.47766388],[4.311230655,47.477993765],[4.311952445,47.478564525],[4.309800021,47.481503898],[4.309416965,47.481860219],[4.308360742,47.483472806],[4.30909217,47.484110095],[4.309680851,47.484829111],[4.310893345,47.487103108],[4.310662808,47.487614365],[4.313113966,47.488668907],[4.315676872,47.489888688],[4.318082086,47.491442405],[4.316969043,47.491391073],[4.317419624,47.491996374],[4.319231925,47.493794447],[4.320084788,47.495089303],[4.320598735,47.496429408],[4.32192061,47.496272171],[4.322657561,47.496259305],[4.322125982,47.496949558],[4.324347957,47.497090874],[4.324315317,47.49657718],[4.325720467,47.496617917],[4.325538743,47.497218677],[4.327311349,47.49718409],[4.327411139,47.496601367],[4.328390954,47.497274418],[4.329125824,47.497658563],[4.330175341,47.497927475],[4.331177962,47.498340059],[4.331984715,47.498568515],[4.332658362,47.499319754],[4.333676607,47.499984219],[4.333887642,47.500296004],[4.333437123,47.500663076],[4.334084277,47.502001598],[4.334502773,47.502534277],[4.335124061,47.503153759],[4.336489852,47.504164429],[4.336974802,47.504696336],[4.33732806,47.505274768],[4.338838644,47.506598848],[4.339891499,47.506355373],[4.340305377,47.506753041],[4.342879708,47.509903213],[4.347118228,47.513113327],[4.34831597,47.514396786],[4.349722789,47.515537368],[4.350026682,47.516257676],[4.351424614,47.516990511],[4.351197432,47.517361362],[4.352079821,47.517885897],[4.354151776,47.519517464],[4.353751035,47.520696989],[4.353651078,47.521263528],[4.353778456,47.521832828],[4.353556122,47.522395386],[4.353069137,47.523004229],[4.352690934,47.523185074],[4.352587157,47.523758857],[4.352188808,47.524089381],[4.35181209,47.524750055],[4.350362947,47.525629321],[4.350280634,47.525843641],[4.349817327,47.52618211],[4.349152779,47.526394167],[4.347800281,47.527156144],[4.348401623,47.527757779],[4.351397162,47.529684798],[4.35270359,47.530831906],[4.357072313,47.533950113]]]],"type":"MultiPolygon"}</t>
  </si>
  <si>
    <t>47.491002004, 4.341535843</t>
  </si>
  <si>
    <t>{"coordinates":[[[[4.636586913,47.282582582],[4.637234565,47.282254689],[4.637548937,47.281889176],[4.636002189,47.281066384],[4.637625549,47.280582456],[4.637551314,47.280404316],[4.636801301,47.279760279],[4.637860207,47.279902912],[4.637559102,47.279053545],[4.637596748,47.278378583],[4.638051652,47.278153353],[4.638082278,47.277378541],[4.638642502,47.277179735],[4.639184233,47.275941177],[4.63949987,47.27592231],[4.639505455,47.274327546],[4.640624649,47.273458102],[4.641667517,47.27312279],[4.641721734,47.272688909],[4.641991568,47.27203767],[4.642883712,47.270668067],[4.643494378,47.270261419],[4.643564991,47.268893541],[4.643935737,47.268861274],[4.644274754,47.268094691],[4.644856345,47.267344476],[4.645962383,47.264973214],[4.64651183,47.264341405],[4.646546613,47.264095088],[4.644019696,47.261919433],[4.643456965,47.261597844],[4.642919709,47.260768039],[4.638988492,47.258506809],[4.637722367,47.257887179],[4.637548143,47.256987389],[4.63627033,47.254504878],[4.636384423,47.25438621],[4.637982153,47.253738739],[4.629806583,47.251521774],[4.623606511,47.254267775],[4.62176144,47.254394445],[4.620648704,47.254641416],[4.618730614,47.256164747],[4.618807463,47.256432908],[4.616533237,47.257332661],[4.615618697,47.257575919],[4.615102037,47.257855951],[4.614728307,47.258403222],[4.614405893,47.2585896],[4.613678886,47.258604221],[4.613289013,47.258746512],[4.613113546,47.259290119],[4.613132341,47.259740079],[4.613542315,47.260046829],[4.613557062,47.260405901],[4.612995752,47.261182687],[4.612882331,47.261634485],[4.612926588,47.262668477],[4.612748403,47.263122076],[4.610557328,47.264469867],[4.608252677,47.266225288],[4.606383836,47.267341617],[4.605333472,47.26787211],[4.605301798,47.268051736],[4.604851357,47.268428049],[4.602428552,47.270181379],[4.603914737,47.27148538],[4.604081683,47.272291663],[4.606389626,47.273731038],[4.606432924,47.27424999],[4.608105783,47.274755368],[4.610883811,47.275980136],[4.613368641,47.277438529],[4.616927602,47.280510792],[4.621866135,47.28372575],[4.622767263,47.284076026],[4.624263256,47.28357426],[4.625589601,47.285119742],[4.626767063,47.284892538],[4.628270378,47.28445815],[4.632077219,47.283797768],[4.636586913,47.282582582]]]],"type":"MultiPolygon"}</t>
  </si>
  <si>
    <t>47.268465329, 4.626111326</t>
  </si>
  <si>
    <t>{"coordinates":[[[[5.247911663,47.554569905],[5.247800965,47.555100633],[5.247160271,47.555396638],[5.244951464,47.556078536],[5.243525026,47.556639083],[5.241301609,47.557196922],[5.237572621,47.558271683],[5.236759069,47.558571846],[5.235554769,47.55881736],[5.23325201,47.55951794],[5.232178262,47.559895993],[5.231437901,47.560484675],[5.228390474,47.561228217],[5.227427946,47.561882351],[5.226648978,47.5622169],[5.224999356,47.562697727],[5.224375353,47.563112148],[5.221815629,47.56349592],[5.220463525,47.563550486],[5.220971207,47.564049595],[5.220601722,47.564218718],[5.221319664,47.565102833],[5.217999102,47.566295235],[5.216738735,47.56660645],[5.215637298,47.567092929],[5.215423372,47.567549036],[5.212733692,47.568881479],[5.212466802,47.568509239],[5.21071969,47.566995335],[5.209811103,47.566516386],[5.208928281,47.565823528],[5.208350434,47.566264],[5.208087176,47.566042963],[5.20777314,47.566074121],[5.206915909,47.566934096],[5.206253686,47.567232977],[5.205419331,47.566456332],[5.205724211,47.566267769],[5.205314287,47.565909924],[5.204874769,47.566124444],[5.204373072,47.566573362],[5.203896055,47.566395076],[5.203474535,47.565981614],[5.202721346,47.566268687],[5.201935051,47.565203856],[5.200997988,47.56422471],[5.201705296,47.563954723],[5.200971121,47.563120326],[5.200277568,47.56346569],[5.200020185,47.563192297],[5.200993404,47.562498573],[5.202575176,47.561787047],[5.201777183,47.560791772],[5.20215024,47.560579419],[5.201516845,47.560026774],[5.201043476,47.559128021],[5.200988924,47.558546438],[5.20081587,47.558349796],[5.200183317,47.558268982],[5.199200838,47.558477515],[5.197721711,47.55854592],[5.197031247,47.558706609],[5.195630413,47.559223754],[5.192922121,47.559909549],[5.192534306,47.558725505],[5.19275504,47.557102289],[5.192046857,47.557187641],[5.190003464,47.557217027],[5.185434221,47.557904264],[5.18447628,47.558128422],[5.184697503,47.558528593],[5.185759327,47.558502393],[5.185711573,47.55886348],[5.184300721,47.561058264],[5.18370267,47.561073065],[5.183402249,47.5616649],[5.183086842,47.561987773],[5.181664911,47.562742865],[5.180834686,47.563393227],[5.173682494,47.56640285],[5.172263971,47.567247805],[5.171828683,47.567798895],[5.169714914,47.569053867],[5.167736515,47.574860845],[5.167005733,47.576888764],[5.167942636,47.577349504],[5.167809437,47.577674346],[5.167255594,47.577536959],[5.16647062,47.577212964],[5.165331777,47.578302958],[5.164122457,47.579921017],[5.163439881,47.579694153],[5.162756417,47.580661315],[5.16106012,47.580246118],[5.160255558,47.580359168],[5.158319827,47.58175739],[5.158270704,47.582089668],[5.154888432,47.584780622],[5.153919837,47.58449145],[5.153217396,47.584630479],[5.15190027,47.585831674],[5.148529932,47.589229966],[5.146857978,47.590649236],[5.142100382,47.594157476],[5.136311471,47.598589334],[5.135992221,47.59979367],[5.135982426,47.601079684],[5.136486572,47.600703075],[5.13758814,47.601349236],[5.138634476,47.601679441],[5.140111407,47.601791039],[5.141281167,47.6026088],[5.14226444,47.602892407],[5.143179722,47.602941337],[5.145817252,47.602810938],[5.148183289,47.602915091],[5.148897563,47.603030707],[5.150185819,47.602687323],[5.151281572,47.602523061],[5.152355134,47.602667151],[5.154133836,47.602601022],[5.154865012,47.601617741],[5.154942643,47.601265132],[5.154705133,47.601020993],[5.153941998,47.600683903],[5.154014861,47.600542988],[5.156175697,47.600578728],[5.157065699,47.600760382],[5.157273723,47.600571044],[5.158353269,47.60079781],[5.160364321,47.601606128],[5.161863313,47.601603586],[5.163206564,47.601897459],[5.164350597,47.601316169],[5.165105946,47.601492156],[5.165587244,47.601246407],[5.165155501,47.602418703],[5.165137802,47.602770208],[5.165941133,47.604062761],[5.166272389,47.604384378],[5.167064356,47.604903646],[5.168634558,47.605275186],[5.168941665,47.606181638],[5.169155718,47.607517533],[5.168977319,47.608435707],[5.169789791,47.608572784],[5.169724239,47.609482558],[5.169971125,47.610347805],[5.170586175,47.611228717],[5.171190904,47.611724425],[5.169362686,47.613561113],[5.169051948,47.614139572],[5.1690897,47.614773687],[5.168988461,47.615264511],[5.17026755,47.615575708],[5.170856557,47.615945647],[5.171728281,47.616292316],[5.171801342,47.616615118],[5.172437325,47.616960764],[5.172298097,47.617204675],[5.170697947,47.616924682],[5.170141763,47.616969238],[5.16898286,47.616798078],[5.16800216,47.616882925],[5.165984839,47.617315664],[5.165036369,47.617308944],[5.163845926,47.617443568],[5.163509155,47.617283227],[5.162888285,47.617769265],[5.162934279,47.618279865],[5.164722324,47.619613604],[5.16694387,47.620928466],[5.166957491,47.621198346],[5.16730508,47.621460227],[5.166991012,47.621827135],[5.164844074,47.621761607],[5.164271866,47.621872164],[5.163548078,47.62146327],[5.161965219,47.621184637],[5.161445756,47.621183448],[5.160789358,47.621319858],[5.159780216,47.621987748],[5.158994988,47.623088202],[5.157125497,47.623627],[5.155301717,47.62477092],[5.154663734,47.624870036],[5.153860392,47.625360288],[5.15331482,47.626363534],[5.152742876,47.627010688],[5.151930453,47.627706393],[5.151741408,47.62800612],[5.151015049,47.630044583],[5.150276753,47.635391451],[5.150375088,47.636211736],[5.153932214,47.638360356],[5.155932174,47.640047787],[5.157292468,47.641530896],[5.158984192,47.642444194],[5.162149842,47.644514265],[5.163112878,47.644999778],[5.16471714,47.646018164],[5.16524147,47.646658559],[5.166026098,47.647408481],[5.165773736,47.648084882],[5.165988688,47.648324914],[5.166911141,47.648891287],[5.16803502,47.649429604],[5.16872897,47.649913762],[5.169373497,47.650525795],[5.170884963,47.651679987],[5.171626665,47.652026375],[5.172707373,47.652777953],[5.173196595,47.653370343],[5.173268083,47.652900788],[5.17350739,47.652429012],[5.174086833,47.651867166],[5.174632138,47.651481537],[5.176727197,47.650964392],[5.17694813,47.650827011],[5.177985374,47.650708631],[5.178110751,47.650613549],[5.180397626,47.649965798],[5.183141157,47.649928069],[5.185335883,47.650058118],[5.188123828,47.649706089],[5.188385075,47.649610251],[5.188581553,47.649559748],[5.185682244,47.645274814],[5.18545378,47.644576745],[5.185000491,47.642195456],[5.184844425,47.641963361],[5.184751334,47.641284369],[5.184502184,47.640861319],[5.18433452,47.639890177],[5.182741362,47.638008322],[5.182227914,47.637246237],[5.182064806,47.636678404],[5.18202764,47.635965048],[5.182298134,47.635380109],[5.182389858,47.63433298],[5.182668775,47.633530875],[5.182359906,47.633209786],[5.181897723,47.632429632],[5.180826384,47.630238151],[5.180227476,47.62793609],[5.179727705,47.626820762],[5.179493175,47.625872468],[5.179063121,47.620624581],[5.180144133,47.619733667],[5.181622419,47.617941172],[5.181942727,47.617729883],[5.18277375,47.614701437],[5.182952304,47.614573836],[5.183044692,47.613869755],[5.184174423,47.613979191],[5.185214739,47.613888587],[5.185299518,47.613715014],[5.186650999,47.614036383],[5.187832452,47.614140312],[5.19090511,47.613763028],[5.192870939,47.613672993],[5.193986714,47.613733971],[5.195305049,47.613928],[5.19578867,47.614062978],[5.196697943,47.614056678],[5.200052789,47.613774693],[5.20105487,47.613306476],[5.201702065,47.612822431],[5.202537762,47.612001656],[5.20318273,47.6116257],[5.205448416,47.610995818],[5.206683905,47.610506931],[5.207000338,47.610301947],[5.209416517,47.607841199],[5.210668938,47.60548078],[5.212820798,47.60558228],[5.214604874,47.605772661],[5.214993219,47.604895441],[5.215281543,47.604880965],[5.21513795,47.60642619],[5.215200687,47.606654619],[5.217202989,47.606327553],[5.219718033,47.605395494],[5.220238952,47.606299562],[5.219937236,47.606664588],[5.220624494,47.607661841],[5.221556703,47.608593197],[5.221857773,47.609012487],[5.222485231,47.610490817],[5.223149564,47.610455656],[5.225082313,47.611204941],[5.226464909,47.611884547],[5.227523213,47.612801746],[5.227775049,47.612773528],[5.228367847,47.613288988],[5.228337845,47.6137506],[5.230512638,47.614455557],[5.230992691,47.61453463],[5.23319697,47.615528926],[5.234049873,47.615734123],[5.234134495,47.615942313],[5.235681159,47.61630441],[5.236511414,47.616858505],[5.236937985,47.616772892],[5.238962997,47.616092041],[5.239232312,47.616130999],[5.240334743,47.616823022],[5.241085536,47.617164298],[5.242872334,47.618199745],[5.249048656,47.621599976],[5.250543514,47.622148375],[5.25485025,47.622984668],[5.255652364,47.62305472],[5.256900947,47.622753248],[5.258722172,47.622166942],[5.254541399,47.617533764],[5.245720209,47.606373105],[5.2381123,47.596502325],[5.241459053,47.594789316],[5.242416893,47.594045127],[5.243804391,47.592660531],[5.247637801,47.589774548],[5.248516834,47.588806701],[5.248995668,47.587850161],[5.248818731,47.585829278],[5.249006048,47.585599645],[5.250349041,47.584621035],[5.250850149,47.584068375],[5.251025312,47.583613851],[5.251059176,47.583027879],[5.250816341,47.582223925],[5.25093392,47.581950609],[5.251886313,47.581117288],[5.252294735,47.580072039],[5.252799008,47.579564331],[5.253216283,47.578698105],[5.253167729,47.577799451],[5.252921659,47.576950536],[5.25311595,47.576855834],[5.255560446,47.576569066],[5.256225133,47.576552611],[5.256364352,47.575469326],[5.256534308,47.574924841],[5.256813408,47.574507016],[5.256359126,47.574242953],[5.256244951,47.573052006],[5.256939936,47.572619831],[5.257394912,47.572428227],[5.259104305,47.572070055],[5.259615476,47.571697254],[5.259684199,47.570301953],[5.259866986,47.569338481],[5.259626982,47.568728991],[5.260915374,47.566568942],[5.260502214,47.566049257],[5.259014619,47.565826839],[5.257677206,47.565253902],[5.256474969,47.565014222],[5.254838067,47.565225078],[5.254253065,47.564856376],[5.253969989,47.564548473],[5.253984677,47.563603566],[5.253566777,47.563253243],[5.252245456,47.563027528],[5.251733848,47.563041909],[5.251454512,47.562316997],[5.251414877,47.561597363],[5.251254525,47.561106985],[5.250317918,47.559779716],[5.249579412,47.558448617],[5.249198711,47.557558162],[5.249256946,47.557424666],[5.248859557,47.556769561],[5.24889254,47.555688325],[5.248744275,47.555136476],[5.248370375,47.554786187],[5.247911663,47.554569905]]]],"type":"MultiPolygon"}</t>
  </si>
  <si>
    <t>47.594871803, 5.199696471</t>
  </si>
  <si>
    <t>{"coordinates":[[[[4.446102809,47.591255954],[4.446877077,47.590656681],[4.447407813,47.590647399],[4.450288804,47.591179706],[4.450679092,47.590947987],[4.450699198,47.589777383],[4.451139666,47.589139916],[4.452160996,47.588086497],[4.452792144,47.587219781],[4.453892481,47.586480457],[4.454878672,47.586192683],[4.456596355,47.585891271],[4.459162054,47.585214621],[4.460473113,47.58474088],[4.461313635,47.584140677],[4.462398688,47.582995436],[4.464843663,47.582096902],[4.465524884,47.581658915],[4.465645589,47.580675195],[4.466075146,47.580812943],[4.466121723,47.580134447],[4.466025371,47.579871876],[4.464812606,47.579265914],[4.463275684,47.578773838],[4.462510068,47.578704213],[4.462875751,47.578308007],[4.461440406,47.577344688],[4.460898456,47.577084992],[4.461080307,47.576631675],[4.459054665,47.575924195],[4.458255133,47.575828858],[4.457917674,47.575699833],[4.457062049,47.574230461],[4.456579081,47.573789953],[4.453308774,47.57182491],[4.448449687,47.568313925],[4.447417496,47.567432756],[4.447400012,47.566983733],[4.447812735,47.565671402],[4.44791944,47.564994866],[4.4478317,47.564456685],[4.447103159,47.562849717],[4.446333233,47.561874356],[4.443032878,47.559100045],[4.441943206,47.558444609],[4.438563961,47.557021574],[4.436599231,47.556067182],[4.435775072,47.557072144],[4.435058918,47.557444672],[4.434351451,47.558042159],[4.433100431,47.56004446],[4.432587589,47.560610735],[4.432121842,47.561346582],[4.43185096,47.561363412],[4.431244924,47.561877707],[4.43028079,47.564368904],[4.429975446,47.565732969],[4.429625915,47.565992932],[4.429277277,47.566037716],[4.429291015,47.566402161],[4.428750557,47.566586136],[4.428236039,47.566944445],[4.427362482,47.56725763],[4.427204753,47.567527842],[4.426391575,47.567711541],[4.425779246,47.568243888],[4.424895495,47.568575184],[4.424572973,47.568851906],[4.424495704,47.569296686],[4.425309861,47.57009609],[4.425147111,47.570976747],[4.425168514,47.571330294],[4.425786629,47.571511799],[4.426303059,47.571920514],[4.425722707,47.572257108],[4.425715657,47.572990017],[4.425487441,47.573261988],[4.42506441,47.573362585],[4.424232082,47.574228908],[4.424095404,47.574491656],[4.42412209,47.574993683],[4.423919835,47.575341856],[4.423328686,47.575824413],[4.422934446,47.57585803],[4.422674152,47.575675748],[4.422013941,47.575613575],[4.421115769,47.575258108],[4.420134305,47.575322273],[4.41958141,47.575693612],[4.419244219,47.576422433],[4.418567417,47.577038346],[4.418282577,47.577484742],[4.417950427,47.577652628],[4.418471253,47.578527663],[4.417176152,47.58111547],[4.416172685,47.58266261],[4.416060657,47.583205031],[4.41701378,47.583772333],[4.41573566,47.585100436],[4.415131057,47.584931317],[4.41486623,47.584980441],[4.415367529,47.585871028],[4.41701362,47.586675697],[4.41814805,47.585147668],[4.420494008,47.586049112],[4.420846338,47.586538169],[4.421804495,47.587240412],[4.421638375,47.58809859],[4.421395889,47.588687617],[4.421471029,47.588910868],[4.424873733,47.589209675],[4.428733362,47.589275923],[4.431067213,47.589413878],[4.434387289,47.589308301],[4.436406047,47.589901957],[4.439761162,47.590651052],[4.440973201,47.591034013],[4.441305743,47.591028107],[4.44373013,47.590129381],[4.444208183,47.59043586],[4.444538149,47.590384063],[4.445419031,47.590773777],[4.445358715,47.590954578],[4.446102809,47.591255954]]]],"type":"MultiPolygon"}</t>
  </si>
  <si>
    <t>47.576961031, 4.439366686</t>
  </si>
  <si>
    <t>{"coordinates":[[[[5.058006876,47.191747107],[5.060159449,47.191412542],[5.062037957,47.191511496],[5.061835335,47.190671255],[5.063865613,47.190628787],[5.064966105,47.190421847],[5.064607847,47.188935061],[5.066576375,47.188627972],[5.067936751,47.187243799],[5.06773285,47.187094339],[5.068954914,47.186237666],[5.067512755,47.184356875],[5.068758085,47.183832104],[5.068628245,47.183547135],[5.071028221,47.18312959],[5.070389504,47.181737891],[5.069245897,47.181917738],[5.067981864,47.178860298],[5.06752292,47.178981969],[5.065325564,47.177446952],[5.064995122,47.17706199],[5.063496415,47.174660716],[5.063282104,47.17365227],[5.063151058,47.172093879],[5.063189403,47.171302475],[5.064126353,47.171042613],[5.06507107,47.170951015],[5.063232393,47.167255342],[5.061319892,47.167522667],[5.060682317,47.167425948],[5.060023598,47.167432269],[5.059710678,47.167813384],[5.058680256,47.168425204],[5.057386161,47.168911116],[5.056300328,47.169179872],[5.055840499,47.169484334],[5.055314556,47.169579229],[5.05097384,47.170241598],[5.051045263,47.17055644],[5.048986295,47.171490788],[5.048748736,47.171494992],[5.048748654,47.171909264],[5.050199726,47.172004254],[5.050193421,47.174370212],[5.05052405,47.175664805],[5.050867203,47.176247711],[5.051469188,47.178007601],[5.051660151,47.178096978],[5.051446407,47.180009109],[5.050899507,47.179972867],[5.050093814,47.181326307],[5.049967624,47.181307827],[5.049089652,47.18301917],[5.050173173,47.183340411],[5.049602212,47.183887268],[5.048680107,47.185134684],[5.048268031,47.185900265],[5.047629179,47.185879142],[5.04663514,47.186174995],[5.047829702,47.186878846],[5.048483916,47.187685005],[5.04924682,47.188292009],[5.049717258,47.188954617],[5.050105662,47.18999512],[5.051078114,47.191245921],[5.051971541,47.192848442],[5.055238066,47.192655432],[5.058006876,47.191747107]]]],"type":"MultiPolygon"}</t>
  </si>
  <si>
    <t>47.180900421, 5.058279605</t>
  </si>
  <si>
    <t>{"coordinates":[[[[5.280003881,47.387867045],[5.280141894,47.387588759],[5.280881163,47.387105052],[5.281343495,47.386533115],[5.28176501,47.38565668],[5.282175062,47.384137451],[5.28632911,47.384409742],[5.285779954,47.379460117],[5.287085782,47.379393901],[5.290194035,47.378967954],[5.292055526,47.378501676],[5.290754103,47.377397997],[5.292963312,47.376414213],[5.291367084,47.374181613],[5.289530967,47.372599442],[5.288455255,47.373207816],[5.286864253,47.373857842],[5.286117764,47.37301607],[5.286653377,47.372767776],[5.286340866,47.372154319],[5.285923022,47.371713145],[5.285467839,47.371422203],[5.283592786,47.371503195],[5.277491289,47.372080438],[5.27743959,47.371893229],[5.275040169,47.371707878],[5.275021414,47.371547041],[5.273895923,47.371547456],[5.273593531,47.371419186],[5.273436565,47.370343355],[5.271435833,47.370116809],[5.268681386,47.369652783],[5.269003514,47.370091382],[5.266594242,47.370234765],[5.266308168,47.370021503],[5.265433064,47.369891772],[5.264476565,47.36956099],[5.264071587,47.369513946],[5.263566954,47.369147333],[5.262871615,47.368910514],[5.262659703,47.368726419],[5.262196169,47.368830906],[5.261695976,47.368726269],[5.261156898,47.368768281],[5.26124432,47.369143924],[5.257905171,47.369397979],[5.258032174,47.370147496],[5.258005478,47.372221152],[5.258331859,47.374966081],[5.262319599,47.375213628],[5.262087127,47.375454106],[5.261766499,47.376936397],[5.263485676,47.377052422],[5.263274935,47.378907218],[5.264827457,47.379094013],[5.264765296,47.379474369],[5.26357876,47.379383111],[5.263586904,47.379670237],[5.26947655,47.380580239],[5.269382734,47.381089098],[5.270986465,47.381355865],[5.271096044,47.382252503],[5.27055315,47.382238794],[5.270412665,47.383148423],[5.271227645,47.383230664],[5.271173643,47.384835652],[5.271808137,47.385101531],[5.272255303,47.38504596],[5.27229738,47.385350434],[5.273652319,47.386188495],[5.274813143,47.386107245],[5.274692754,47.386613926],[5.274986028,47.386931495],[5.275666298,47.386900167],[5.275840494,47.388941973],[5.278922543,47.388071968],[5.280003881,47.387867045]]]],"type":"MultiPolygon"}</t>
  </si>
  <si>
    <t>47.377255728, 5.275276086</t>
  </si>
  <si>
    <t>{"coordinates":[[[[4.346648232,47.766636252],[4.346677101,47.766932975],[4.350273776,47.767185015],[4.35181522,47.76721044],[4.353577409,47.767095568],[4.356460776,47.767071208],[4.357098881,47.766962096],[4.35833602,47.766887442],[4.359352946,47.766659602],[4.361462052,47.767581179],[4.363161025,47.76843908],[4.363571425,47.768718756],[4.366337899,47.769962952],[4.367251946,47.77051129],[4.368009302,47.77052135],[4.368931194,47.770698713],[4.374310515,47.772696201],[4.374621041,47.77313814],[4.380253355,47.773493181],[4.384738304,47.77316659],[4.386991902,47.773917672],[4.388249071,47.774708431],[4.388559792,47.773259073],[4.388914357,47.772415908],[4.390231557,47.770392895],[4.391526863,47.76901735],[4.393107317,47.766958764],[4.394661814,47.764729428],[4.395149043,47.763910764],[4.396646145,47.760619869],[4.39898982,47.757903052],[4.400260411,47.756775239],[4.401214234,47.755431558],[4.401565518,47.754780122],[4.408515949,47.754465365],[4.421696196,47.754001797],[4.421741246,47.754489151],[4.430971878,47.753641242],[4.431003437,47.753424811],[4.433490707,47.75319274],[4.434334926,47.753363339],[4.435420997,47.753443648],[4.436106088,47.753405541],[4.436792589,47.753568154],[4.438980616,47.754463978],[4.439173107,47.754325683],[4.43992288,47.754457794],[4.439909726,47.754119484],[4.440341196,47.754229402],[4.441126841,47.753072889],[4.440398958,47.751232851],[4.440428128,47.748955902],[4.441856208,47.74574803],[4.441384292,47.745423469],[4.440965149,47.745618571],[4.440128589,47.745036537],[4.438044034,47.744301498],[4.437511909,47.744266625],[4.435812684,47.744356795],[4.435627521,47.743577696],[4.435554772,47.742413735],[4.435190092,47.742005017],[4.434148805,47.739515232],[4.433562365,47.737708517],[4.433916586,47.737680773],[4.43306181,47.732545701],[4.434601781,47.73260065],[4.434417531,47.728037983],[4.43489087,47.724658214],[4.43514067,47.723233726],[4.433315568,47.723132769],[4.433915207,47.720677762],[4.434561572,47.720406078],[4.434290279,47.720041219],[4.433221349,47.719531297],[4.432059951,47.71920344],[4.42783182,47.718431426],[4.427446852,47.718501838],[4.427764197,47.716107016],[4.419743737,47.713919896],[4.420655497,47.712846583],[4.415378853,47.711441404],[4.415180687,47.709353518],[4.41522179,47.707285241],[4.414933722,47.707185202],[4.412918046,47.707419315],[4.410051075,47.699372722],[4.410063834,47.699199727],[4.409466185,47.699896493],[4.409050256,47.700203976],[4.40912633,47.700761191],[4.408073677,47.702761534],[4.40741833,47.702841438],[4.406675611,47.702541601],[4.404043127,47.704110789],[4.402463216,47.702961272],[4.401042656,47.701681995],[4.400943183,47.702463668],[4.400493526,47.70275892],[4.398432178,47.702417199],[4.397211352,47.70208881],[4.396824659,47.70300624],[4.396417143,47.703180345],[4.395150385,47.702523907],[4.394619331,47.702461824],[4.394583709,47.70298617],[4.393632605,47.704659288],[4.393449085,47.704781202],[4.392801301,47.704590872],[4.392354854,47.704705112],[4.391371138,47.705592718],[4.390684783,47.70586644],[4.388017121,47.703599902],[4.385485596,47.705279091],[4.384819447,47.705510231],[4.383165525,47.706375991],[4.382843262,47.706651663],[4.382363829,47.706575411],[4.381693645,47.707269284],[4.382665575,47.70792485],[4.38206295,47.708292953],[4.380006669,47.707789711],[4.378027175,47.709532432],[4.37737092,47.710304431],[4.376010806,47.710162002],[4.375661054,47.710511792],[4.376542603,47.711025339],[4.376045526,47.71176485],[4.376871964,47.712415872],[4.376689229,47.712777202],[4.376525961,47.713685623],[4.375383628,47.713663951],[4.373919022,47.713765779],[4.372365248,47.71361658],[4.371814768,47.713632038],[4.372007719,47.714391342],[4.3728676,47.715253546],[4.373864389,47.716458011],[4.374020833,47.716782945],[4.374570811,47.720624822],[4.37535567,47.72219274],[4.375526271,47.722909989],[4.375578114,47.723987812],[4.375792456,47.724435388],[4.375783571,47.725331185],[4.375614508,47.725758964],[4.37465622,47.727450883],[4.373805311,47.728445685],[4.373916858,47.730339276],[4.373628628,47.730338159],[4.373393538,47.731518366],[4.372749876,47.732740273],[4.372298788,47.732892294],[4.372264137,47.733152854],[4.372913593,47.734484717],[4.37342657,47.735076423],[4.373860477,47.73622357],[4.374364313,47.736666848],[4.374931399,47.736355024],[4.3747738,47.735987799],[4.376781438,47.734982094],[4.377489945,47.734309418],[4.377302865,47.734144185],[4.378066593,47.733749914],[4.380100022,47.733642235],[4.380423717,47.733466481],[4.381128572,47.733787635],[4.381751063,47.733299586],[4.381444717,47.733115062],[4.381837704,47.732833164],[4.3836244,47.733861677],[4.384582048,47.734564202],[4.385470352,47.734959675],[4.385404333,47.735140495],[4.388569432,47.735035471],[4.389776322,47.734700678],[4.39099674,47.734731189],[4.393282768,47.738004997],[4.392270191,47.7382709],[4.393094694,47.739283704],[4.393803894,47.738898082],[4.393948896,47.739237527],[4.39345656,47.739598064],[4.393827374,47.740509141],[4.393891278,47.741268139],[4.395977375,47.741428718],[4.39702324,47.741310918],[4.397245197,47.74264955],[4.397429854,47.743176656],[4.397983518,47.743677751],[4.397604551,47.747341537],[4.397306426,47.748289391],[4.397412332,47.748408752],[4.398292141,47.748722313],[4.397770017,47.749577424],[4.400855376,47.750671178],[4.399123845,47.752843325],[4.397625059,47.755852534],[4.398036215,47.756106877],[4.39675237,47.756934164],[4.394602513,47.757930185],[4.391663574,47.758823024],[4.390972858,47.758240713],[4.389150231,47.756997599],[4.387517581,47.755152685],[4.387175955,47.75454191],[4.386258316,47.753545477],[4.385559237,47.753919225],[4.384850391,47.753455917],[4.384241165,47.753281285],[4.384046252,47.752920817],[4.381339952,47.754853058],[4.380353362,47.755312083],[4.379127047,47.755690206],[4.377380771,47.754649452],[4.377149513,47.754946531],[4.376802869,47.754704859],[4.375318248,47.754023769],[4.374535651,47.753440642],[4.373076367,47.753014878],[4.373400607,47.752389051],[4.371460585,47.751850082],[4.370389697,47.751264903],[4.369845844,47.751138041],[4.369543341,47.751209094],[4.36611013,47.748966352],[4.365773624,47.749220528],[4.366512199,47.749654798],[4.364807529,47.750428132],[4.363757894,47.751033581],[4.3641093,47.751099701],[4.366820137,47.752343636],[4.366239194,47.752696085],[4.365222475,47.75359732],[4.365066874,47.754244561],[4.365659938,47.754363669],[4.365379882,47.755831522],[4.366049972,47.755934428],[4.365729923,47.757612487],[4.365571316,47.757570228],[4.365021469,47.759346382],[4.364042271,47.759789877],[4.364259232,47.760129415],[4.363503011,47.760053607],[4.36343627,47.760366744],[4.361062238,47.761291835],[4.361564271,47.76165957],[4.360222269,47.76232779],[4.360746235,47.762874408],[4.359382361,47.763315129],[4.359102964,47.76298711],[4.358658084,47.762870749],[4.358268825,47.763155218],[4.357741384,47.763308963],[4.357571693,47.762989569],[4.357197784,47.762881382],[4.356557519,47.761698775],[4.354998722,47.759516805],[4.352275529,47.76141614],[4.350794055,47.763274086],[4.350256025,47.764221868],[4.349075929,47.765438993],[4.346728487,47.765850384],[4.346502543,47.765943899],[4.346648232,47.766636252]]]],"type":"MultiPolygon"}</t>
  </si>
  <si>
    <t>47.736070323, 4.400539599</t>
  </si>
  <si>
    <t>{"coordinates":[[[[4.27765346,47.139485804],[4.281645241,47.138652897],[4.281564387,47.138249506],[4.281038102,47.138258935],[4.280652195,47.136735202],[4.280057576,47.136700363],[4.279975553,47.136358212],[4.279297764,47.135321226],[4.280200952,47.134904248],[4.282049226,47.135444743],[4.284243066,47.13636495],[4.285546259,47.136509852],[4.286348287,47.136444212],[4.286865988,47.13629709],[4.289036307,47.136118961],[4.288854394,47.135243981],[4.290758216,47.135124612],[4.289395816,47.13162277],[4.288383875,47.129527963],[4.288468448,47.129478399],[4.287905705,47.128234883],[4.289357921,47.127999004],[4.290896232,47.128328511],[4.29189443,47.128085961],[4.292354153,47.127890837],[4.292551317,47.127585193],[4.293651579,47.12681384],[4.294389365,47.126496743],[4.295279775,47.126437253],[4.296606407,47.126468313],[4.297841102,47.126133017],[4.298742435,47.125706007],[4.2991127,47.125413714],[4.299781728,47.12536568],[4.301143177,47.12563761],[4.301629768,47.125628534],[4.302104762,47.126013072],[4.302812553,47.126040219],[4.305695905,47.12558001],[4.306004952,47.125430653],[4.305876698,47.125146666],[4.305238066,47.124924266],[4.304407659,47.124463611],[4.303955969,47.12395186],[4.30359115,47.122886268],[4.30334673,47.122489234],[4.302772859,47.122051789],[4.302023647,47.121673043],[4.302536981,47.120752432],[4.302995502,47.120293454],[4.303234998,47.119614536],[4.303296466,47.11899255],[4.302810836,47.118820637],[4.302735307,47.118588278],[4.302920435,47.118225122],[4.302905367,47.1178201],[4.302557193,47.117331489],[4.301678351,47.116716487],[4.300657877,47.115806832],[4.301619273,47.115144108],[4.300951697,47.114700505],[4.30052123,47.114844912],[4.300309783,47.115156136],[4.299952969,47.114963854],[4.30011527,47.114747728],[4.30014993,47.113614602],[4.299983669,47.113338239],[4.298976716,47.112493248],[4.297768066,47.112856182],[4.297131477,47.113149659],[4.295535693,47.112772258],[4.294732037,47.112425589],[4.294672369,47.111149453],[4.293879702,47.110709912],[4.292782585,47.111378592],[4.291999825,47.111571926],[4.291732678,47.111486669],[4.29171422,47.110991641],[4.291244784,47.110775378],[4.285821801,47.110237016],[4.285271535,47.109616437],[4.285617726,47.108261051],[4.283504153,47.108117049],[4.280655138,47.107714629],[4.277900775,47.108076455],[4.276257645,47.108193647],[4.274753777,47.107340424],[4.273431668,47.108205891],[4.273024525,47.108780341],[4.272997471,47.109142609],[4.270300908,47.109611666],[4.269268236,47.110003883],[4.266403089,47.110878988],[4.264206044,47.111789039],[4.262366493,47.113042708],[4.261136342,47.113568467],[4.259767731,47.113927342],[4.259190601,47.115589497],[4.258907112,47.116045493],[4.257734368,47.116435527],[4.256834838,47.11660738],[4.256026005,47.116879088],[4.25584963,47.116838684],[4.25462238,47.117155443],[4.253900331,47.117246111],[4.253594849,47.117382684],[4.254141609,47.118148414],[4.254999144,47.120023685],[4.256108666,47.119690193],[4.25630749,47.119731253],[4.25639706,47.120404692],[4.256217396,47.120902773],[4.256267044,47.122296978],[4.256009081,47.122435742],[4.2543083,47.122817064],[4.252933234,47.122967028],[4.253236676,47.123478778],[4.253972843,47.123934514],[4.253954297,47.124044565],[4.255565128,47.124783442],[4.256693484,47.125479816],[4.255966463,47.12626747],[4.255956863,47.126874454],[4.255811663,47.127097532],[4.254452272,47.127925354],[4.253984668,47.128354518],[4.252927966,47.128471315],[4.252465335,47.128434005],[4.251792575,47.128040603],[4.251794261,47.129930551],[4.250969745,47.130843483],[4.251652764,47.131506902],[4.252082069,47.131471643],[4.25276736,47.131040131],[4.252660729,47.13076666],[4.253712429,47.130489646],[4.255241716,47.13026867],[4.25681922,47.129909387],[4.258855208,47.129636036],[4.261270731,47.129457557],[4.264394641,47.129725097],[4.265242932,47.130340711],[4.264997377,47.130896251],[4.265345957,47.130963571],[4.265499983,47.131286036],[4.26629057,47.131578124],[4.266980659,47.132421461],[4.267575222,47.132456367],[4.268015562,47.132890044],[4.2691188,47.132561902],[4.269876288,47.132063765],[4.271192994,47.133290978],[4.271790601,47.133007083],[4.272500313,47.13339186],[4.273065148,47.133173148],[4.273271118,47.133625592],[4.274870241,47.135017132],[4.275278245,47.135140495],[4.27617695,47.135145893],[4.276409044,47.136086968],[4.277097018,47.136442243],[4.276388388,47.137721448],[4.275552323,47.138245704],[4.276045613,47.13879312],[4.275418174,47.139658131],[4.27542269,47.139793144],[4.27765346,47.139485804]]]],"type":"MultiPolygon"}</t>
  </si>
  <si>
    <t>47.121776524, 4.278323511</t>
  </si>
  <si>
    <t>{"coordinates":[[[[4.790328006,47.058891975],[4.782652983,47.060362387],[4.776570367,47.06161779],[4.763982859,47.066837503],[4.761190428,47.068100335],[4.759793386,47.068425104],[4.760794635,47.069097865],[4.76147332,47.06998266],[4.762287658,47.071629943],[4.762919306,47.07353396],[4.760795254,47.073356517],[4.759710232,47.073673825],[4.758790423,47.074126391],[4.758594104,47.075139785],[4.758638378,47.076699747],[4.758984024,47.076748519],[4.759074476,47.0771776],[4.758662314,47.077635943],[4.757566742,47.077996616],[4.756860443,47.078490944],[4.755861257,47.078654718],[4.75528274,47.078903949],[4.754110538,47.081368506],[4.754231469,47.082289721],[4.754533488,47.08286058],[4.756095783,47.084035468],[4.757726626,47.083994468],[4.759207674,47.083847662],[4.759933988,47.083884333],[4.760205931,47.084056698],[4.76094211,47.085000954],[4.761566477,47.086154034],[4.761793245,47.087364502],[4.759924929,47.087808111],[4.760103778,47.088116973],[4.758944566,47.088068879],[4.757917858,47.087798128],[4.757903097,47.088235112],[4.756775266,47.088583655],[4.757226158,47.089877175],[4.756477138,47.090157818],[4.755087959,47.09041846],[4.755987257,47.092079797],[4.75672574,47.092648521],[4.757570255,47.093071543],[4.75837504,47.093125043],[4.758217984,47.093363372],[4.759315919,47.093712285],[4.759659705,47.093983517],[4.760698951,47.094190126],[4.762432402,47.094737352],[4.763247202,47.094773557],[4.765994436,47.094505588],[4.766019205,47.094738449],[4.766804199,47.095192932],[4.766677856,47.095884673],[4.766844368,47.096901535],[4.766778141,47.097536523],[4.766883592,47.097937451],[4.766872981,47.09853917],[4.766572438,47.099509136],[4.76667124,47.100029036],[4.766222693,47.100708588],[4.766867745,47.101236351],[4.767730606,47.102493815],[4.768960203,47.103833014],[4.769340386,47.104486388],[4.770305932,47.107180413],[4.770377195,47.109510801],[4.770286542,47.110084026],[4.770500497,47.110855208],[4.770776172,47.111376898],[4.771225611,47.111486184],[4.77177666,47.111877578],[4.772283192,47.112118363],[4.773590121,47.112470247],[4.775307793,47.112556457],[4.776061004,47.112476452],[4.777543683,47.112036724],[4.778874331,47.112546678],[4.779622884,47.113044863],[4.77988531,47.112722936],[4.780399989,47.112450257],[4.781197759,47.112321803],[4.782752792,47.112555394],[4.783680911,47.112379887],[4.784015488,47.11224595],[4.785609442,47.112180825],[4.787003497,47.112372719],[4.787489923,47.111289061],[4.78865341,47.111290883],[4.790520686,47.110837833],[4.789308971,47.111767031],[4.788600908,47.112769474],[4.788781186,47.113233163],[4.78997289,47.114639372],[4.789974403,47.115201283],[4.79025316,47.116206468],[4.790659901,47.116536971],[4.790839387,47.117214096],[4.791391283,47.117862939],[4.794318367,47.117576221],[4.795997635,47.11757267],[4.796444886,47.117375711],[4.796403629,47.116810815],[4.797428816,47.116222145],[4.798920624,47.115781101],[4.800456197,47.114636936],[4.80067419,47.114330961],[4.801294417,47.114140294],[4.802688957,47.114067234],[4.803571373,47.113906688],[4.805744988,47.112951516],[4.806955228,47.113087506],[4.808165384,47.113338753],[4.808569038,47.113220774],[4.808750596,47.112891939],[4.809070436,47.111573947],[4.809342529,47.111545375],[4.81098565,47.110667742],[4.812567262,47.110669078],[4.812646485,47.109965413],[4.812909135,47.109342623],[4.812356136,47.108509283],[4.812045301,47.10820887],[4.812010531,47.107527704],[4.811669133,47.106827927],[4.811677861,47.10657744],[4.812345014,47.10660931],[4.813218598,47.106896397],[4.814358742,47.107382817],[4.815833096,47.108157557],[4.816997008,47.108330189],[4.817670905,47.107896342],[4.818143741,47.10744584],[4.818440722,47.106982793],[4.819029632,47.106376468],[4.819351961,47.105687883],[4.820801405,47.10388919],[4.821595608,47.103310236],[4.821958,47.103145129],[4.823551966,47.10285524],[4.825843773,47.102765039],[4.827851518,47.101882297],[4.828033839,47.10196947],[4.828666164,47.103036528],[4.828903355,47.103185869],[4.831791421,47.103797552],[4.833213666,47.103229278],[4.835000317,47.102285977],[4.834277029,47.101804852],[4.832305739,47.100148477],[4.831752685,47.099358451],[4.833079847,47.098867329],[4.833283237,47.098720916],[4.833440809,47.095792522],[4.835535057,47.095834937],[4.836416789,47.094000914],[4.837967657,47.092185964],[4.838148963,47.091818356],[4.838213949,47.09132652],[4.837469158,47.09144913],[4.835943092,47.091552626],[4.834528549,47.091794818],[4.833481334,47.091788018],[4.833897787,47.089571451],[4.834651966,47.089609014],[4.835012805,47.088356017],[4.835085897,47.086629392],[4.834931603,47.086202276],[4.834479166,47.085537642],[4.834310665,47.083994961],[4.834806279,47.084030322],[4.836576277,47.080914197],[4.835788974,47.080364757],[4.835124953,47.080222207],[4.834358831,47.080217259],[4.833533228,47.075632108],[4.83400515,47.075438204],[4.834722119,47.075434028],[4.838079743,47.074702549],[4.838485455,47.073069682],[4.838450294,47.071999474],[4.839622114,47.071806116],[4.839830351,47.071264264],[4.839887261,47.070652777],[4.842317946,47.070192585],[4.843173995,47.070171729],[4.844221901,47.070018123],[4.846538226,47.069453399],[4.845598658,47.068689422],[4.844917126,47.067723193],[4.844071817,47.066977511],[4.843298391,47.065943396],[4.843042457,47.064894719],[4.84357082,47.064620623],[4.844004645,47.063740151],[4.843592433,47.063209091],[4.844740913,47.063187157],[4.845795233,47.063032532],[4.846416072,47.063381938],[4.846914585,47.063353257],[4.847957462,47.063133953],[4.848160008,47.063006435],[4.850805574,47.062252636],[4.853503629,47.061686153],[4.853590406,47.061488436],[4.853375745,47.06103259],[4.852031126,47.058602804],[4.851483492,47.058504414],[4.85113031,47.058004855],[4.849751594,47.056535596],[4.849785727,47.056224353],[4.849275747,47.055186056],[4.84876789,47.054362959],[4.847838122,47.053378203],[4.849881246,47.052245905],[4.850085412,47.052397534],[4.851202466,47.051888826],[4.851022055,47.051699895],[4.853030104,47.050854483],[4.851818343,47.049523959],[4.853003402,47.049309529],[4.854220948,47.049197231],[4.851621562,47.045977957],[4.849860998,47.044237443],[4.849242559,47.042875773],[4.849055338,47.041218113],[4.845672283,47.042566352],[4.839803935,47.045061808],[4.839531993,47.045316498],[4.838222188,47.045696679],[4.833738806,47.047559178],[4.831636393,47.048967703],[4.830701142,47.050255931],[4.829755229,47.050920227],[4.828342052,47.050783205],[4.828012324,47.050656941],[4.826966202,47.050542009],[4.824882524,47.050720839],[4.823837159,47.050939976],[4.818244037,47.051570292],[4.814954036,47.05208312],[4.812002794,47.052326676],[4.810116775,47.05258769],[4.809167297,47.052564741],[4.807190647,47.052795606],[4.806243086,47.052790614],[4.804542663,47.053559251],[4.803362246,47.054235993],[4.802567607,47.05498325],[4.801571727,47.056531534],[4.80069179,47.057370163],[4.799670359,47.057641837],[4.794062222,47.058165835],[4.790328006,47.058891975]]]],"type":"MultiPolygon"}</t>
  </si>
  <si>
    <t>47.08054539, 4.803292183</t>
  </si>
  <si>
    <t>{"coordinates":[[[[4.617489424,47.050925786],[4.616803903,47.051835896],[4.615979223,47.052279681],[4.615179875,47.053086013],[4.615101821,47.053471622],[4.614685118,47.053416213],[4.612928763,47.05257896],[4.612533216,47.052261198],[4.611817846,47.051160852],[4.611051599,47.050341269],[4.609873031,47.049611177],[4.609596397,47.04934758],[4.608963525,47.047652629],[4.606882366,47.047445665],[4.604671972,47.049272013],[4.602926918,47.050579469],[4.601973611,47.050110921],[4.598961259,47.049560123],[4.598342256,47.04992349],[4.597607273,47.050063331],[4.59696258,47.050048833],[4.596522531,47.050316063],[4.595987851,47.050368477],[4.595312601,47.050880288],[4.594042392,47.050921237],[4.593609398,47.051249593],[4.59325008,47.051306778],[4.594384251,47.052190737],[4.59424751,47.05291393],[4.593053343,47.053836314],[4.592833688,47.053760098],[4.593014139,47.055230838],[4.593223287,47.055798875],[4.590470964,47.057595486],[4.587916772,47.058876918],[4.586149526,47.059946679],[4.585642938,47.060510143],[4.584670563,47.062354205],[4.582662908,47.064893221],[4.581241741,47.067034257],[4.581760482,47.067106401],[4.583602137,47.067887123],[4.583161019,47.068304696],[4.58383484,47.068720498],[4.584910081,47.068982209],[4.585664623,47.069542774],[4.586475463,47.069148933],[4.587645376,47.069939713],[4.588143593,47.07011927],[4.588927232,47.070592066],[4.589581957,47.070804585],[4.589824659,47.071571174],[4.592061226,47.071878971],[4.592755317,47.071772152],[4.593239368,47.072363412],[4.594058573,47.073100431],[4.594516541,47.073432701],[4.594689647,47.073269123],[4.595221709,47.073744448],[4.596693974,47.074544473],[4.597196967,47.074215143],[4.597904315,47.074733058],[4.598333263,47.074574041],[4.600727553,47.076503996],[4.60053561,47.076920884],[4.601841493,47.077483615],[4.601846038,47.077636637],[4.604608803,47.077498357],[4.605021585,47.077637606],[4.605674288,47.077511474],[4.607040457,47.077617655],[4.608489898,47.077996414],[4.609052606,47.078256031],[4.609738123,47.077816044],[4.609850735,47.07805581],[4.610840135,47.077595375],[4.613073917,47.077665075],[4.61401873,47.077830184],[4.614255257,47.076792202],[4.617261463,47.077609254],[4.617628296,47.07639114],[4.618191521,47.076491316],[4.620718631,47.076672926],[4.621578132,47.073912524],[4.622758575,47.074024726],[4.623661341,47.074020151],[4.627530048,47.073541592],[4.627374324,47.073229507],[4.628835771,47.072913551],[4.628774695,47.072462356],[4.629939737,47.072327062],[4.629721224,47.072031175],[4.633234791,47.072279639],[4.633240791,47.071694223],[4.634502592,47.071664675],[4.634686608,47.068994759],[4.634988224,47.068944565],[4.63509191,47.067147477],[4.63546681,47.067167386],[4.635481594,47.066742135],[4.632905517,47.066975781],[4.631645835,47.067202494],[4.631387798,47.065642849],[4.631435383,47.064993809],[4.632820701,47.06504448],[4.634644398,47.06490523],[4.634590025,47.064067621],[4.633059375,47.063699344],[4.63309967,47.063158466],[4.631973489,47.063003281],[4.632046351,47.062885186],[4.631203452,47.062597218],[4.630145285,47.062468071],[4.630387143,47.061531727],[4.627981352,47.060893869],[4.627971316,47.060604946],[4.627615476,47.060428956],[4.626805009,47.060340414],[4.626830209,47.059821364],[4.627372137,47.059788518],[4.627961252,47.059878374],[4.629006185,47.058436332],[4.630782099,47.056766938],[4.628877796,47.054882012],[4.628118024,47.053763478],[4.626050601,47.05174933],[4.625703421,47.051246326],[4.625468024,47.05112987],[4.624655581,47.051058452],[4.6241088,47.050664512],[4.622488245,47.050314472],[4.619996737,47.049127444],[4.618990274,47.0499214],[4.618232558,47.05114681],[4.617489424,47.050925786]]]],"type":"MultiPolygon"}</t>
  </si>
  <si>
    <t>47.063601057, 4.609320935</t>
  </si>
  <si>
    <t>{"coordinates":[[[[5.006635753,47.591911023],[5.007889209,47.591369927],[5.009582032,47.590443979],[5.011244646,47.589106137],[5.011779783,47.588543159],[5.012638059,47.587301996],[5.014105364,47.585942265],[5.014775879,47.585088801],[5.015468534,47.584681557],[5.0171181,47.584627841],[5.017570408,47.58427066],[5.018017247,47.583381424],[5.019625718,47.582875473],[5.020251836,47.5825756],[5.020558988,47.58151319],[5.021211981,47.580763536],[5.022296284,47.579842527],[5.023399138,47.578604237],[5.024031768,47.577670332],[5.02526595,47.576563906],[5.026116278,47.576038602],[5.028051267,47.574607523],[5.028588439,47.574106552],[5.029427323,47.57408746],[5.030574005,47.573659614],[5.031747303,47.573757142],[5.033626476,47.573242671],[5.034622762,47.573234304],[5.035335622,47.573085904],[5.036179307,47.573123406],[5.03605274,47.573398444],[5.036407346,47.573625466],[5.038143452,47.574070573],[5.039915579,47.574238593],[5.043287199,47.574269632],[5.044216343,47.574557699],[5.045095871,47.574626925],[5.04619706,47.574369002],[5.047197387,47.573562676],[5.048145535,47.573096718],[5.048555047,47.573019294],[5.049985029,47.573043698],[5.050218039,47.572285042],[5.050917804,47.57203953],[5.052286297,47.57136445],[5.053658445,47.570889185],[5.056476963,47.569725694],[5.060892216,47.567603781],[5.061709896,47.567796432],[5.062465594,47.568072113],[5.064354904,47.566145071],[5.065301177,47.566532617],[5.065599447,47.566195074],[5.066131606,47.566160436],[5.064510563,47.565559732],[5.063650172,47.565431788],[5.061725552,47.564892244],[5.061515719,47.564729372],[5.060756916,47.563474964],[5.060708239,47.563178679],[5.060958494,47.562251307],[5.061399505,47.561441222],[5.061621173,47.561290532],[5.06226042,47.561205395],[5.063106211,47.561370525],[5.064099777,47.561125134],[5.068649478,47.561058933],[5.071643392,47.560563674],[5.072093838,47.56055027],[5.072169932,47.560145519],[5.071574242,47.559191727],[5.070555852,47.559069342],[5.069894894,47.558593034],[5.069626114,47.557972897],[5.069694984,47.557552968],[5.071206287,47.556596878],[5.071078803,47.555847271],[5.070588371,47.555376943],[5.07059548,47.554770817],[5.070107389,47.554429209],[5.069675549,47.553856987],[5.069257116,47.553046808],[5.069151842,47.552079797],[5.070231907,47.551909352],[5.07048544,47.551793195],[5.070476341,47.550494012],[5.069805898,47.550319522],[5.068532538,47.550134114],[5.067536188,47.54982042],[5.064690183,47.549481855],[5.064015959,47.549587438],[5.06231077,47.550204699],[5.061358676,47.550899569],[5.060481475,47.551053741],[5.059703087,47.551080098],[5.057912066,47.550852392],[5.055678115,47.550450579],[5.055456401,47.55035724],[5.053769962,47.548246602],[5.053117285,47.547182066],[5.051544978,47.545510605],[5.051127504,47.544439218],[5.051127638,47.544096146],[5.05143378,47.543895363],[5.051917744,47.543788699],[5.051593657,47.543279347],[5.051425028,47.54276636],[5.050243144,47.542046984],[5.049329636,47.541632632],[5.048970873,47.540772709],[5.045770136,47.5379592],[5.045577049,47.537708663],[5.045338564,47.536897043],[5.044659519,47.535482649],[5.044705147,47.535145982],[5.042657174,47.532318466],[5.040006198,47.533089749],[5.039511206,47.53297505],[5.038803642,47.532550711],[5.03789049,47.532278536],[5.035144967,47.531685386],[5.034415402,47.531205578],[5.033923487,47.530611765],[5.033545666,47.530360829],[5.03321012,47.53129144],[5.033018163,47.532432049],[5.03290714,47.532694214],[5.032127312,47.532780747],[5.031210121,47.532401438],[5.03051143,47.532348779],[5.029932083,47.531972579],[5.029759653,47.531563178],[5.029237957,47.531479516],[5.029142313,47.530956222],[5.028495102,47.530682947],[5.02841582,47.530170173],[5.028232858,47.529903224],[5.02869624,47.528660651],[5.029474889,47.52717847],[5.029162765,47.526275355],[5.029188879,47.525387061],[5.028991871,47.524469334],[5.029370802,47.523805411],[5.030216093,47.522960477],[5.030153222,47.522424905],[5.030305458,47.521918003],[5.030681911,47.521609794],[5.031754088,47.5211751],[5.031384115,47.520708813],[5.03021699,47.521233402],[5.02973256,47.521533585],[5.029489812,47.521301896],[5.028415988,47.520992827],[5.027867829,47.520909621],[5.025255406,47.520828986],[5.024140539,47.520593528],[5.023325207,47.520861612],[5.023152857,47.520803374],[5.022449073,47.519943958],[5.021526906,47.519284623],[5.01996249,47.518618406],[5.019219886,47.518524122],[5.017163829,47.515852087],[5.015994133,47.514052526],[5.015503113,47.513120053],[5.015422684,47.512008491],[5.015026057,47.51227558],[5.014292818,47.511968598],[5.013143825,47.512373847],[5.012291918,47.512339037],[5.011831659,47.512151588],[5.010731966,47.510899139],[5.010255259,47.510910065],[5.009212443,47.511311642],[5.008620773,47.511163364],[5.008448015,47.510916018],[5.008026426,47.510979112],[5.007993476,47.511375876],[5.007752791,47.511868065],[5.007722541,47.512336818],[5.006770097,47.512952021],[5.007294213,47.513318479],[5.007187618,47.513842573],[5.007711744,47.514102777],[5.007695555,47.514804502],[5.007877431,47.515223677],[5.006983629,47.516127812],[5.006536633,47.516471375],[5.001790885,47.51858439],[5.000736451,47.519285031],[5.000419656,47.519664152],[4.999855304,47.520781379],[5.000558877,47.520862949],[5.000501497,47.522136255],[5.000168453,47.523005492],[4.999140217,47.524338674],[4.999295183,47.524536813],[5.000250185,47.524870698],[4.99795719,47.526404753],[4.997346119,47.52663043],[4.995679946,47.52779442],[4.992187181,47.531460406],[4.989820815,47.533072978],[4.989035829,47.533737386],[4.986082626,47.537561437],[4.985288424,47.538374544],[4.983481597,47.539563248],[4.98245094,47.54013364],[4.981733301,47.540360142],[4.980299241,47.540595208],[4.98028495,47.540819657],[4.979578476,47.542425406],[4.979515304,47.542910006],[4.979648969,47.543538934],[4.980223609,47.544512438],[4.980617722,47.545494409],[4.980443849,47.54704699],[4.98075046,47.548251049],[4.981601359,47.549643051],[4.98278745,47.552181886],[4.983087985,47.552574762],[4.983541685,47.552793952],[4.984976102,47.553240464],[4.986676429,47.554112831],[4.988469478,47.554687355],[4.990746246,47.555748827],[4.992243314,47.556195083],[4.992629778,47.556392876],[4.995273085,47.558325009],[4.99551801,47.558792639],[4.995173892,47.559587296],[4.995831037,47.561902739],[4.99559184,47.562800049],[4.996860307,47.56331679],[4.998704648,47.56386417],[4.998971303,47.564128826],[4.999634804,47.564297537],[5.001243147,47.565219897],[5.003742467,47.565421003],[5.004478266,47.565601051],[5.005373435,47.565702719],[5.006450839,47.566157813],[5.007327441,47.566260686],[5.008759442,47.567335449],[5.008947896,47.567818431],[5.008795952,47.568165008],[5.010639675,47.570137581],[5.011556762,47.571773142],[5.011522099,47.572301386],[5.010798621,47.573370951],[5.009992072,47.57566381],[5.009322713,47.576193081],[5.008363533,47.576658905],[5.007916978,47.577169024],[5.007760439,47.577712869],[5.008122355,47.578384653],[5.008087079,47.578897598],[5.007789883,47.579098103],[5.007160884,47.579251191],[5.006385942,47.57969942],[5.006140145,47.580134946],[5.0059349,47.581331524],[5.005595893,47.581872198],[5.005133933,47.582257411],[5.004877048,47.582646302],[5.0048357,47.583352937],[5.004690972,47.583822738],[5.004457899,47.584066252],[5.0038321,47.584412854],[5.003479429,47.584732254],[5.002991988,47.586319944],[5.00275044,47.586728375],[5.001168919,47.587605495],[5.000902994,47.588109783],[5.000914462,47.588948768],[5.000458653,47.589323049],[4.999968313,47.58934406],[4.999093655,47.589622866],[4.999704775,47.590694687],[5.000436754,47.591474501],[5.002094534,47.591811638],[5.005252166,47.591645773],[5.006368287,47.591806672],[5.006635753,47.591911023]]]],"type":"MultiPolygon"}</t>
  </si>
  <si>
    <t>47.55047575, 5.021936931</t>
  </si>
  <si>
    <t>{"coordinates":[[[[4.274434884,47.269455854],[4.273652079,47.269244762],[4.273244555,47.268961118],[4.273528601,47.268778827],[4.274002458,47.268735808],[4.273813986,47.268095015],[4.27341963,47.267529411],[4.273806706,47.267006548],[4.273432129,47.266828787],[4.273289355,47.26655304],[4.273631423,47.26619634],[4.274031162,47.266152334],[4.274274791,47.265660757],[4.273971497,47.265141874],[4.274190275,47.264718098],[4.274083909,47.264415842],[4.273021189,47.264166403],[4.272395401,47.263656457],[4.272133479,47.263599006],[4.271351593,47.263031342],[4.270483234,47.26260958],[4.270277142,47.262395748],[4.270363638,47.262138195],[4.269844105,47.26164508],[4.269842397,47.261348876],[4.269525839,47.261161463],[4.268816645,47.261429431],[4.268243802,47.261086353],[4.268065845,47.260326585],[4.267437823,47.259830143],[4.267483646,47.259698188],[4.268957317,47.25887264],[4.268994441,47.258148335],[4.26920925,47.25789208],[4.269795729,47.257693881],[4.270278037,47.257396879],[4.270537908,47.256921336],[4.270810107,47.256743682],[4.270749878,47.256489536],[4.271163504,47.256196884],[4.271888088,47.256303287],[4.272211251,47.255876567],[4.272182485,47.254940495],[4.272462988,47.254611482],[4.271895324,47.2538704],[4.271415087,47.253526321],[4.271289907,47.253265685],[4.271314544,47.252518104],[4.271149941,47.252267804],[4.271228723,47.251908592],[4.271146829,47.251241412],[4.271281089,47.250935613],[4.271169415,47.25063071],[4.26314961,47.249960235],[4.26263277,47.250136934],[4.261800787,47.250689816],[4.261259008,47.250874884],[4.260624929,47.251466121],[4.260103003,47.251765315],[4.25899418,47.252695738],[4.259162403,47.253159404],[4.258885595,47.254214043],[4.258050081,47.25490289],[4.257160044,47.255862432],[4.255623738,47.257237734],[4.25454783,47.257659946],[4.253505966,47.257898105],[4.25153515,47.258737824],[4.251139013,47.259389463],[4.250939795,47.259523966],[4.248823647,47.260317486],[4.248221922,47.260603977],[4.24777889,47.261004005],[4.247107045,47.261347068],[4.245095913,47.261369576],[4.242830569,47.261723407],[4.241032558,47.261468048],[4.239714376,47.261200331],[4.238781953,47.261142767],[4.236792216,47.261290053],[4.236852809,47.26087704],[4.236633488,47.260254525],[4.236049861,47.259662905],[4.235208257,47.259239696],[4.234016369,47.25916955],[4.233679083,47.258994867],[4.23250857,47.257664868],[4.231815831,47.257213942],[4.231133625,47.257511104],[4.230478744,47.256749142],[4.227603727,47.255360636],[4.22725432,47.254826816],[4.222044876,47.25597127],[4.221191544,47.256246766],[4.209971933,47.257131476],[4.203661851,47.258996057],[4.202695397,47.259187056],[4.201869156,47.259616089],[4.207375675,47.264598204],[4.208325299,47.265302299],[4.208667914,47.265657072],[4.209164043,47.266485632],[4.209732134,47.266573346],[4.210159288,47.266804784],[4.211067137,47.267823518],[4.210160041,47.268248049],[4.209527226,47.268870494],[4.209238838,47.269398408],[4.209279364,47.270023734],[4.207574338,47.270673546],[4.205395297,47.272189898],[4.205089225,47.272285814],[4.204090255,47.272334903],[4.203004827,47.272953903],[4.20076563,47.274511305],[4.198943827,47.275511531],[4.198207265,47.276533838],[4.196687476,47.277734387],[4.196417151,47.278130629],[4.195970163,47.278257685],[4.195511377,47.279222187],[4.195108588,47.279433418],[4.194678493,47.279844806],[4.193754199,47.280462956],[4.193857459,47.280763511],[4.193196658,47.282643035],[4.193014965,47.283457918],[4.19258162,47.283784698],[4.190866726,47.284734171],[4.189578075,47.285694555],[4.189092769,47.285947125],[4.187995681,47.286358116],[4.186327345,47.286666896],[4.182168261,47.288758528],[4.180535846,47.289381979],[4.180789179,47.290191512],[4.181021162,47.290330505],[4.181327233,47.29119082],[4.181345966,47.291801963],[4.180761583,47.291765594],[4.180271159,47.291849813],[4.178965634,47.292359172],[4.177712708,47.29309577],[4.174725521,47.294288387],[4.174178561,47.294693673],[4.174152193,47.295243148],[4.174923719,47.295907895],[4.176933865,47.296506062],[4.17811837,47.296567872],[4.179628617,47.296999102],[4.17984296,47.297478605],[4.180094491,47.298506038],[4.180067403,47.298779117],[4.180668042,47.298949475],[4.182427704,47.298201385],[4.183597596,47.297597936],[4.183482194,47.297285794],[4.183580348,47.296695069],[4.185079697,47.296450182],[4.185673705,47.296440514],[4.186276653,47.296655837],[4.187022832,47.297183911],[4.187569247,47.297714926],[4.190183432,47.300597154],[4.190541401,47.301401089],[4.190692296,47.301938846],[4.192918917,47.303207073],[4.193519646,47.303377365],[4.195768021,47.303298403],[4.196149493,47.303191834],[4.196980372,47.303770292],[4.198010516,47.30390552],[4.198868525,47.304274805],[4.1987546,47.30474506],[4.198774357,47.305333679],[4.199436762,47.305122459],[4.200674182,47.304995323],[4.201646885,47.30504648],[4.203783683,47.305596958],[4.207338037,47.307024002],[4.207470356,47.307021725],[4.207841873,47.306295785],[4.208132828,47.305166428],[4.208734795,47.305270904],[4.208934155,47.304483728],[4.210560597,47.304587423],[4.211341698,47.304418113],[4.210814976,47.303541271],[4.211299869,47.303326432],[4.212997167,47.305396606],[4.214908678,47.306631695],[4.215250069,47.306626321],[4.215743107,47.307004705],[4.216472971,47.306559492],[4.21689279,47.306627119],[4.218678812,47.307576253],[4.219533033,47.306837102],[4.221674707,47.308172302],[4.221988989,47.308778528],[4.222556864,47.309475718],[4.223199979,47.309988442],[4.222821089,47.310033849],[4.222552378,47.310267167],[4.222214595,47.310897363],[4.222211136,47.311210719],[4.222504607,47.312064756],[4.222738236,47.312325196],[4.222597106,47.313278345],[4.221800242,47.313980897],[4.221658047,47.314422661],[4.222284214,47.314828427],[4.222708556,47.314975217],[4.223804344,47.315945044],[4.224828493,47.315629929],[4.225389135,47.315657325],[4.226360178,47.315973897],[4.227023122,47.315611257],[4.227804679,47.315283373],[4.228241128,47.314511664],[4.230362676,47.314656664],[4.230446817,47.315150962],[4.230203467,47.315739664],[4.230435698,47.316052323],[4.231672569,47.316008597],[4.233686373,47.315725216],[4.234502167,47.315851596],[4.234983181,47.315352191],[4.23487277,47.31371744],[4.235169795,47.31264467],[4.235854652,47.312548248],[4.236283295,47.312305993],[4.237353144,47.311911948],[4.237716053,47.311632574],[4.238676907,47.310244796],[4.239831753,47.30969316],[4.24108727,47.309374526],[4.241322174,47.308884926],[4.241904525,47.309968119],[4.243251362,47.31062086],[4.243528322,47.310976232],[4.243751703,47.311647299],[4.245347696,47.313736101],[4.245823178,47.314087537],[4.248827539,47.314847564],[4.250626213,47.315223455],[4.251829633,47.315563422],[4.252160468,47.315557153],[4.254192274,47.315029227],[4.255539438,47.314891318],[4.25715144,47.314529941],[4.257878051,47.314238461],[4.258463639,47.314539134],[4.258805393,47.314547134],[4.259456785,47.314266363],[4.259768365,47.313721873],[4.259621058,47.313593821],[4.260484901,47.313058641],[4.261048374,47.312530319],[4.261596016,47.311723057],[4.263081613,47.311058651],[4.264270779,47.310287611],[4.264672928,47.309825852],[4.265000385,47.309621506],[4.265252988,47.309218096],[4.264964626,47.309114997],[4.263668771,47.308219755],[4.263267843,47.307776644],[4.26272362,47.305799089],[4.262586809,47.305666425],[4.262349727,47.30459038],[4.261762591,47.30298063],[4.261677145,47.302442247],[4.261463891,47.302041206],[4.261053895,47.300476344],[4.261051221,47.300136939],[4.260602952,47.299252258],[4.26083518,47.298940014],[4.253411281,47.292007559],[4.253105856,47.291565181],[4.254129451,47.29113996],[4.256224801,47.289804576],[4.262621202,47.286410129],[4.268766513,47.284463143],[4.268955631,47.284235084],[4.268954837,47.283529209],[4.269635906,47.281442821],[4.272893398,47.279378609],[4.279868483,47.27732467],[4.279938463,47.277041183],[4.279418885,47.276500392],[4.278277772,47.275914226],[4.277520746,47.275011394],[4.277571843,47.274545342],[4.277038272,47.274248693],[4.276795723,47.273784072],[4.277014785,47.273594385],[4.27688457,47.273124926],[4.275893265,47.272715361],[4.275770363,47.272386278],[4.275288531,47.272150278],[4.275271925,47.271840734],[4.275679624,47.27090437],[4.275358905,47.270433403],[4.274630425,47.269948008],[4.274434884,47.269455854]]]],"type":"MultiPolygon"}</t>
  </si>
  <si>
    <t>47.284058068, 4.232186241</t>
  </si>
  <si>
    <t>{"coordinates":[[[[4.655002777,46.998562615],[4.653297748,46.998117875],[4.651820437,46.997844555],[4.643347047,46.996568804],[4.640267348,46.995580608],[4.632445795,46.993641009],[4.630861902,46.994755752],[4.629405266,46.994593522],[4.62857162,46.995929974],[4.625311009,46.996136239],[4.620164784,46.99728204],[4.618510101,46.99740792],[4.615725421,46.998171868],[4.61637492,46.998719299],[4.616685519,46.999333611],[4.616163296,47.001280662],[4.615344999,47.001428099],[4.614696561,47.001885636],[4.610232782,47.003870625],[4.610656236,47.004386121],[4.609374392,47.005501742],[4.608049766,47.005757043],[4.607340755,47.006704365],[4.607246971,47.007136121],[4.606883517,47.007353706],[4.606979043,47.007688271],[4.606755456,47.007828263],[4.607091744,47.008555707],[4.607507964,47.008916424],[4.608089193,47.009822358],[4.606726809,47.012219611],[4.606859553,47.012742767],[4.607743011,47.012654822],[4.60922708,47.012309954],[4.610545845,47.01211776],[4.612696106,47.012347089],[4.613650423,47.012163553],[4.613827936,47.012332171],[4.614542012,47.012304175],[4.613625469,47.015161744],[4.61526556,47.015057759],[4.619480227,47.015453472],[4.620214552,47.015660194],[4.620995296,47.016009443],[4.623621383,47.017474612],[4.625024687,47.017026217],[4.626501111,47.016776691],[4.627058101,47.016821072],[4.627727033,47.016735098],[4.627894252,47.016603964],[4.629758694,47.018610144],[4.630073489,47.018787606],[4.630819991,47.019002194],[4.631220764,47.018494939],[4.633912036,47.018924253],[4.636327267,47.019411449],[4.64386848,47.018806321],[4.645924126,47.018552799],[4.646672316,47.019079745],[4.647183357,47.019040936],[4.647751907,47.018642893],[4.649452239,47.019000436],[4.656692195,47.009784269],[4.655427694,47.009163033],[4.657052889,47.00763762],[4.658249789,47.006143551],[4.6586879,47.005834675],[4.65893092,47.005389019],[4.659718078,47.004872501],[4.66002522,47.004286337],[4.660129944,47.003624737],[4.659531073,47.002599533],[4.658772326,47.001554111],[4.656720031,47.000992839],[4.655002777,46.998562615]]]],"type":"MultiPolygon"}</t>
  </si>
  <si>
    <t>47.006998252, 4.634278178</t>
  </si>
  <si>
    <t>{"coordinates":[[[[5.335292041,47.088019303],[5.336362765,47.08865608],[5.336607192,47.088970889],[5.337153191,47.090188414],[5.337829076,47.091115983],[5.338282398,47.091503124],[5.339166183,47.092479622],[5.34094383,47.093508269],[5.34183947,47.094877215],[5.343021731,47.097407661],[5.343804,47.098593345],[5.344262113,47.098875884],[5.344801533,47.09902617],[5.348474789,47.099656859],[5.350868329,47.100280137],[5.351019356,47.099871748],[5.351818911,47.100118491],[5.351580798,47.100888937],[5.353276257,47.101020166],[5.353949129,47.101144276],[5.358855258,47.097327039],[5.359304588,47.096864811],[5.360217703,47.097114583],[5.360441663,47.098313362],[5.360914918,47.09942148],[5.360558513,47.100288938],[5.360243574,47.100778149],[5.361118014,47.1015286],[5.364264925,47.101037347],[5.368993037,47.100148827],[5.370740769,47.099728393],[5.374556735,47.099038487],[5.384310624,47.097448809],[5.383613172,47.096292256],[5.383854453,47.096230535],[5.383752615,47.09577687],[5.383376373,47.09579904],[5.382804414,47.094944339],[5.383752635,47.09461404],[5.385292904,47.0942508],[5.385267003,47.094142347],[5.387978243,47.093357682],[5.387709576,47.092086007],[5.386833575,47.091186263],[5.387705407,47.090800761],[5.388485181,47.090600001],[5.388666871,47.090325129],[5.391394197,47.089759822],[5.391508159,47.08896933],[5.391445517,47.088686897],[5.390655826,47.087889879],[5.390396387,47.086589193],[5.389832939,47.086194619],[5.389772023,47.085980605],[5.389083264,47.085555291],[5.38890347,47.085128461],[5.388525157,47.085012881],[5.388433269,47.08475447],[5.387899577,47.084107969],[5.38761585,47.08401385],[5.387372119,47.083542402],[5.386736838,47.083013287],[5.38612283,47.082279265],[5.385733905,47.081982849],[5.385034993,47.081683823],[5.384516589,47.081560313],[5.384128995,47.081263865],[5.383815144,47.081203686],[5.381994036,47.081320502],[5.381067345,47.081118021],[5.379719373,47.080572026],[5.379281258,47.080504486],[5.378407955,47.079867637],[5.37776333,47.079691751],[5.377194722,47.07920625],[5.376649469,47.078891404],[5.376351288,47.078557964],[5.37549385,47.078728716],[5.375064222,47.078524076],[5.374374508,47.078371616],[5.373892807,47.078361697],[5.373370688,47.078182369],[5.372991609,47.078317157],[5.37232778,47.078902745],[5.372046601,47.078865283],[5.36980735,47.077626798],[5.368852937,47.077721127],[5.368383573,47.077631669],[5.367753061,47.077715747],[5.36752996,47.077619438],[5.366896958,47.077646817],[5.366254116,47.078050895],[5.365327091,47.078108605],[5.364797929,47.078339211],[5.363347241,47.078392309],[5.362675506,47.078348399],[5.361846317,47.078472535],[5.361261503,47.078817753],[5.360916059,47.079269766],[5.360267611,47.07945685],[5.359401032,47.080836431],[5.357924602,47.083287691],[5.357404817,47.083583822],[5.338098404,47.086956474],[5.337201445,47.087225013],[5.335292041,47.088019303]]]],"type":"MultiPolygon"}</t>
  </si>
  <si>
    <t>47.089991272, 5.364989001</t>
  </si>
  <si>
    <t>{"coordinates":[[[[4.797485764,47.236823882],[4.796677253,47.234627499],[4.796014461,47.233427503],[4.794800612,47.230332386],[4.793656307,47.228961533],[4.79284669,47.226723715],[4.793066995,47.22587744],[4.793388146,47.225399709],[4.794605653,47.22433178],[4.793086346,47.223920356],[4.791803028,47.223727687],[4.791244792,47.223516595],[4.787567989,47.222896193],[4.787028029,47.222717217],[4.780734933,47.222878024],[4.77930121,47.223171095],[4.76821637,47.222203434],[4.759452579,47.225223797],[4.759338466,47.225978339],[4.758888404,47.226403898],[4.758793632,47.226820462],[4.758430744,47.227405884],[4.757902592,47.227869544],[4.756877054,47.227958934],[4.755081959,47.226948769],[4.755070645,47.22615651],[4.754868703,47.226165871],[4.754055053,47.22715792],[4.753787713,47.227634722],[4.75412067,47.227994381],[4.75411415,47.228321357],[4.753723013,47.228893683],[4.753190638,47.229351081],[4.746329698,47.228578487],[4.743651075,47.228077624],[4.742355771,47.227348801],[4.742521335,47.226706067],[4.742153936,47.22634149],[4.741597587,47.226060796],[4.740868555,47.225508946],[4.74049936,47.225129083],[4.74047205,47.224693658],[4.740112458,47.224446922],[4.739487655,47.223806151],[4.739506425,47.223242165],[4.739906705,47.223030845],[4.739384014,47.222031948],[4.738983716,47.220893437],[4.738379356,47.220106475],[4.738274513,47.219643396],[4.737656444,47.218840426],[4.737551314,47.218572757],[4.736656851,47.217682077],[4.736317638,47.217082033],[4.734518601,47.215024348],[4.734484983,47.214883474],[4.733163684,47.214646607],[4.731759063,47.21481799],[4.729861287,47.215928722],[4.727707766,47.216938779],[4.727703717,47.21734766],[4.727960962,47.217826484],[4.727129441,47.218190971],[4.726782718,47.218753538],[4.726151449,47.219057401],[4.726065664,47.218731804],[4.72536839,47.218997025],[4.725687467,47.219549673],[4.725263801,47.220062954],[4.724195,47.220407538],[4.723771625,47.220683081],[4.722974063,47.221037125],[4.720780531,47.221881052],[4.720433244,47.22226351],[4.71872671,47.223252347],[4.717587279,47.224203039],[4.716308045,47.225123371],[4.715706682,47.225788725],[4.715013008,47.226875965],[4.714499945,47.227202325],[4.71464427,47.227500049],[4.714122661,47.228014734],[4.713461197,47.228289256],[4.711396889,47.23125531],[4.710272113,47.233590637],[4.710079461,47.233685328],[4.710248298,47.235128099],[4.710406527,47.235405812],[4.709917805,47.235711079],[4.709242957,47.237273449],[4.708490816,47.238235437],[4.707549099,47.240556322],[4.707315701,47.241367483],[4.707147858,47.242536065],[4.707130513,47.242822671],[4.709367307,47.244969753],[4.710027885,47.244618733],[4.712950883,47.243602172],[4.713741433,47.243223096],[4.714792537,47.242929308],[4.716963008,47.242575714],[4.717769865,47.242253098],[4.719469096,47.241843405],[4.721233737,47.24128864],[4.72185451,47.240606766],[4.722225239,47.239755713],[4.723330482,47.241525832],[4.72394822,47.243100583],[4.723912732,47.24347841],[4.724079548,47.244062139],[4.724165537,47.245588965],[4.724380332,47.246266529],[4.724297475,47.246527999],[4.724783113,47.246785515],[4.725191598,47.247523229],[4.726706537,47.247918497],[4.728477264,47.247425667],[4.72907058,47.247124165],[4.730235647,47.246878964],[4.73031928,47.246724635],[4.731631537,47.246287223],[4.732431819,47.246664273],[4.732832449,47.246744732],[4.733835819,47.246447882],[4.734792451,47.246383145],[4.735616296,47.246219535],[4.737058565,47.24620604],[4.737823924,47.246606088],[4.739941312,47.246164614],[4.740855337,47.246703787],[4.742321684,47.246902377],[4.742964727,47.24634252],[4.744596188,47.245802007],[4.745008301,47.245950687],[4.745429701,47.245733632],[4.745573727,47.245445111],[4.7462333,47.245355036],[4.746538469,47.24493892],[4.747462335,47.244680968],[4.747530485,47.244377379],[4.747827639,47.244040622],[4.756086094,47.239847438],[4.757010982,47.240393525],[4.757998131,47.240659511],[4.75885491,47.24041599],[4.758872902,47.240278844],[4.760238828,47.240038393],[4.760336922,47.239803678],[4.760780683,47.239626746],[4.761906768,47.239613239],[4.761928192,47.239298643],[4.766866987,47.238303175],[4.774906632,47.235281677],[4.77931159,47.236790004],[4.78832307,47.236223595],[4.797485764,47.236823882]]]],"type":"MultiPolygon"}</t>
  </si>
  <si>
    <t>47.232528936, 4.747286413</t>
  </si>
  <si>
    <t>{"coordinates":[[[[5.22914949,47.098929105],[5.228756952,47.099292437],[5.22862164,47.099784108],[5.228262722,47.100290897],[5.228183411,47.100605858],[5.228275409,47.101267877],[5.228667441,47.102487028],[5.228716556,47.102845447],[5.229405117,47.103387883],[5.230089571,47.103161225],[5.230198118,47.103361781],[5.230892823,47.104020275],[5.231913031,47.104320322],[5.228935498,47.107661591],[5.232092573,47.109388509],[5.23215359,47.110161003],[5.233628626,47.110164042],[5.234898656,47.111776912],[5.23568249,47.110890815],[5.23625532,47.112105545],[5.236620929,47.112618159],[5.23843193,47.112227352],[5.239372257,47.113679934],[5.239738349,47.11486983],[5.242089374,47.114772932],[5.242902316,47.115697464],[5.24405402,47.1159165],[5.245500363,47.116936801],[5.245824345,47.117302485],[5.246115852,47.117300426],[5.248865979,47.119966997],[5.246384218,47.120952823],[5.245614859,47.121330733],[5.247545644,47.123552999],[5.243567028,47.12516678],[5.242299667,47.125851543],[5.246880287,47.129020354],[5.246251772,47.129550443],[5.246463974,47.129702137],[5.247096699,47.129715966],[5.247526289,47.129384281],[5.251496483,47.131195765],[5.252529636,47.131569242],[5.253823255,47.132363649],[5.253526344,47.132680164],[5.256011291,47.134187177],[5.255437064,47.13453162],[5.256709283,47.135379553],[5.258005647,47.134409459],[5.258951391,47.133828979],[5.259324667,47.13372892],[5.264459824,47.131115646],[5.264845048,47.13142604],[5.266606318,47.13134831],[5.266662637,47.13058524],[5.266528659,47.128749597],[5.266127945,47.127976567],[5.265907782,47.126852339],[5.265546196,47.126287496],[5.26487678,47.125651223],[5.264744346,47.125357495],[5.26458826,47.123088157],[5.264724707,47.122001977],[5.264558261,47.118324187],[5.264582743,47.117870669],[5.265454372,47.116257603],[5.265907898,47.116374811],[5.266054983,47.116170178],[5.266509446,47.114239231],[5.267217831,47.114330724],[5.267349177,47.113344611],[5.266700845,47.113269055],[5.267208707,47.111354168],[5.269124545,47.111641732],[5.269220361,47.109875425],[5.268737253,47.108427609],[5.273187574,47.108441977],[5.274457105,47.107639724],[5.279520282,47.1034311],[5.280519389,47.10241524],[5.280851833,47.102197922],[5.275423204,47.101432134],[5.27304832,47.10110507],[5.270463641,47.100619054],[5.270307047,47.101222884],[5.269969135,47.101687065],[5.26928799,47.102050801],[5.26896429,47.10263359],[5.269007834,47.103730664],[5.269677433,47.103906663],[5.26933007,47.104460194],[5.268436295,47.104944286],[5.268093041,47.105439188],[5.266249588,47.105361851],[5.265245217,47.105506728],[5.264669723,47.105341469],[5.264298885,47.105494642],[5.263483891,47.10512331],[5.263135067,47.10517247],[5.259948962,47.104785355],[5.258207425,47.103550331],[5.258093566,47.103131039],[5.259686038,47.101503024],[5.259936986,47.100692914],[5.258322423,47.100565045],[5.256289891,47.100251666],[5.254216496,47.099654435],[5.252338215,47.098738131],[5.250180132,47.097310255],[5.247459182,47.095665415],[5.246353688,47.095184327],[5.244407285,47.094081881],[5.243482382,47.092931661],[5.241785795,47.090253547],[5.240897245,47.089467376],[5.241739771,47.088544058],[5.242280763,47.087758983],[5.242502007,47.087149436],[5.243555459,47.085433918],[5.244643735,47.084303152],[5.244683357,47.083259398],[5.244456927,47.082729694],[5.244065033,47.082342807],[5.24349262,47.082085518],[5.242691673,47.081881299],[5.242021311,47.081836663],[5.239826653,47.081949472],[5.238859703,47.082287948],[5.237861646,47.082862096],[5.236168542,47.084005401],[5.235575092,47.084703196],[5.233556298,47.086008576],[5.232975445,47.08624767],[5.232326365,47.086240394],[5.232132414,47.08728892],[5.231534845,47.087825552],[5.231955742,47.088149773],[5.231869637,47.088681931],[5.231996195,47.088967702],[5.231780535,47.090033759],[5.231230698,47.090003844],[5.231060935,47.090522305],[5.231687349,47.090904706],[5.230991361,47.091517989],[5.231099501,47.091741069],[5.231484024,47.091886761],[5.231567688,47.092378713],[5.231229401,47.092808559],[5.231243042,47.093871087],[5.231567912,47.094423231],[5.231507465,47.094970204],[5.231805426,47.095859718],[5.2313791,47.096680352],[5.230931126,47.097137531],[5.23078508,47.097528538],[5.230379994,47.097715588],[5.23000745,47.097318375],[5.229577949,47.097457256],[5.229373268,47.098152917],[5.229499088,47.098739527],[5.22914949,47.098929105]]]],"type":"MultiPolygon"}</t>
  </si>
  <si>
    <t>47.109187696, 5.250172507</t>
  </si>
  <si>
    <t>{"coordinates":[[[[4.455170072,47.36094889],[4.453072716,47.362084391],[4.452411798,47.362096255],[4.450783719,47.362800873],[4.450927441,47.363068288],[4.449697898,47.363811131],[4.448512025,47.364405755],[4.448492359,47.364757143],[4.448704051,47.36503902],[4.448407147,47.365282219],[4.448029918,47.365348145],[4.4473611,47.365658099],[4.445660162,47.365780113],[4.445034567,47.365579909],[4.444426595,47.365738729],[4.443290351,47.365768153],[4.443058146,47.366052851],[4.443819224,47.367003186],[4.444357573,47.367998602],[4.444574353,47.3682237],[4.444013193,47.369088721],[4.443566245,47.369322966],[4.442748325,47.370596333],[4.441985863,47.371419723],[4.441994562,47.371644706],[4.442620531,47.372398644],[4.442696666,47.372666908],[4.442115494,47.373036966],[4.440856319,47.373429835],[4.440330954,47.373114917],[4.438730948,47.374538397],[4.438324838,47.374321034],[4.437314216,47.375236598],[4.437027406,47.375019556],[4.436324898,47.375662093],[4.435721266,47.37549308],[4.435217467,47.376132255],[4.434763652,47.376410666],[4.433783738,47.376743286],[4.433336403,47.377314228],[4.434626881,47.377987082],[4.43437564,47.378307109],[4.435182832,47.378651887],[4.43471627,47.379148341],[4.436420948,47.379891693],[4.437135516,47.379499308],[4.438308895,47.379064327],[4.43807342,47.379724502],[4.438548358,47.379986032],[4.437600576,47.381172725],[4.437524834,47.381413157],[4.436359361,47.381106136],[4.435362744,47.382451875],[4.437476321,47.383065012],[4.437358752,47.383426609],[4.43644845,47.383343323],[4.435936059,47.384307633],[4.435625785,47.384305162],[4.435344713,47.385046925],[4.436875905,47.38583923],[4.437582089,47.385378521],[4.438558375,47.385004501],[4.43910963,47.385341614],[4.440457929,47.386429653],[4.441516266,47.38609961],[4.441916294,47.386185585],[4.442759314,47.385983349],[4.443673077,47.385651479],[4.444190537,47.385372243],[4.444548028,47.385995351],[4.444760661,47.38675261],[4.445057888,47.387155877],[4.444680711,47.387328031],[4.445077855,47.387650825],[4.445497646,47.387534863],[4.446109567,47.38820162],[4.446811116,47.388504415],[4.447362686,47.388997248],[4.447677569,47.389120277],[4.447408764,47.390213056],[4.447173662,47.39063915],[4.447727594,47.391022108],[4.449332726,47.391397366],[4.45000526,47.391654586],[4.450307083,47.392666423],[4.455874128,47.392604951],[4.475307378,47.392402306],[4.487648728,47.392067681],[4.488425113,47.391187092],[4.489112261,47.391486218],[4.48933748,47.391145696],[4.489858858,47.391395621],[4.490541463,47.391578649],[4.490766496,47.391088666],[4.492536237,47.391602579],[4.494374571,47.386822328],[4.493335793,47.386701521],[4.493454095,47.386379471],[4.492613612,47.386142664],[4.491918171,47.386067857],[4.48987812,47.38631551],[4.488553553,47.386309968],[4.488153859,47.385904518],[4.487715455,47.385059283],[4.487120665,47.384215146],[4.485708685,47.382870945],[4.485836557,47.381409814],[4.488898853,47.380793495],[4.489886625,47.380705208],[4.490719101,47.380466741],[4.491868853,47.380340345],[4.493541467,47.379140281],[4.494508124,47.37877131],[4.497205813,47.378588032],[4.498796373,47.379580452],[4.499831133,47.379088107],[4.499160245,47.378418782],[4.499868462,47.377910839],[4.500245455,47.377408968],[4.500239094,47.377228976],[4.499128988,47.376684167],[4.497622985,47.375536699],[4.497172682,47.374979767],[4.497337079,47.374269056],[4.497058111,47.373914301],[4.495271018,47.37394721],[4.494468527,47.373782859],[4.49240353,47.37254527],[4.491450182,47.371768781],[4.490843581,47.370925711],[4.490109189,47.370252647],[4.489444408,47.369365297],[4.489382192,47.368938417],[4.488600884,47.367862577],[4.488017906,47.367437863],[4.48831448,47.365708048],[4.488316771,47.365074155],[4.487047009,47.36525788],[4.486544444,47.365438082],[4.485703835,47.364992343],[4.483262387,47.365217111],[4.482641292,47.364945021],[4.48230358,47.364425312],[4.481955,47.364087616],[4.482546952,47.363881082],[4.482333022,47.363524562],[4.48062517,47.363871371],[4.480137204,47.36357236],[4.479798871,47.363076962],[4.478157227,47.36342199],[4.477871745,47.363064572],[4.476175363,47.362769203],[4.475739528,47.362533439],[4.475125223,47.362361164],[4.473515511,47.364206642],[4.472016244,47.363851089],[4.471275159,47.363549846],[4.470075625,47.363347138],[4.467416008,47.36339516],[4.466717987,47.362002094],[4.46574058,47.36245831],[4.464748889,47.362634682],[4.463979436,47.363234122],[4.462010018,47.362010103],[4.461936254,47.361831857],[4.463220477,47.360818082],[4.463216697,47.360728093],[4.461206568,47.359659437],[4.461077671,47.359256791],[4.461762966,47.358147017],[4.460578707,47.357672108],[4.458859803,47.359413411],[4.458091554,47.360057816],[4.458232758,47.360280236],[4.45784041,47.360422015],[4.456757163,47.359812545],[4.455601516,47.3607337],[4.455170072,47.36094889]]]],"type":"MultiPolygon"}</t>
  </si>
  <si>
    <t>47.377669963, 4.46607981</t>
  </si>
  <si>
    <t>{"coordinates":[[[[5.399301741,47.499242066],[5.399266244,47.499458034],[5.399636488,47.50015736],[5.400059314,47.500488165],[5.399988794,47.501374884],[5.400480396,47.501727686],[5.400549441,47.502496255],[5.401003324,47.502896662],[5.400534511,47.502992779],[5.400120038,47.503233668],[5.400325011,47.503566259],[5.401021633,47.503630253],[5.401028059,47.504039882],[5.401257785,47.504361155],[5.401608125,47.50434943],[5.402035776,47.503987588],[5.40213194,47.504619609],[5.401921014,47.505042726],[5.402223845,47.505275134],[5.402737689,47.505323074],[5.403285118,47.5054973],[5.402947935,47.505742908],[5.40254181,47.505518936],[5.402260422,47.505704854],[5.402279836,47.506225886],[5.403292846,47.50646796],[5.403889409,47.506226906],[5.40400679,47.506975563],[5.404661334,47.507225922],[5.404628604,47.507503074],[5.403983236,47.507456955],[5.403931865,47.507703872],[5.405446847,47.508378651],[5.405484361,47.508739908],[5.406027478,47.508876387],[5.406341411,47.50864566],[5.406737584,47.50897249],[5.406670767,47.509348509],[5.406986549,47.50939512],[5.407485882,47.50920829],[5.407650958,47.509656967],[5.408291247,47.509707674],[5.40829293,47.509951695],[5.407805631,47.510022105],[5.408182786,47.510605087],[5.408823217,47.510688209],[5.40922005,47.510468369],[5.409792602,47.510579006],[5.409859464,47.510882918],[5.409196787,47.510837184],[5.40858807,47.51116317],[5.408701085,47.511340948],[5.409395017,47.511578761],[5.40940815,47.511870275],[5.402661312,47.514037687],[5.402779641,47.514896192],[5.402262662,47.515135597],[5.400114211,47.517202549],[5.401767732,47.51870755],[5.402405824,47.519150985],[5.403901343,47.519800072],[5.405966806,47.520380638],[5.407091681,47.52094548],[5.406739355,47.521299476],[5.406579351,47.521702633],[5.406741648,47.522177483],[5.406246228,47.523015336],[5.406262064,47.523839929],[5.406060198,47.524435769],[5.405504964,47.525245133],[5.405333985,47.526114107],[5.405473684,47.527800685],[5.406141936,47.529738416],[5.405976674,47.531089072],[5.40606088,47.531660093],[5.40652353,47.533194108],[5.408217107,47.533920106],[5.409863415,47.53377351],[5.410736497,47.533613166],[5.412020204,47.53385948],[5.412601831,47.533870858],[5.414884697,47.534657508],[5.416432724,47.53501357],[5.418086477,47.535001789],[5.420266597,47.535160971],[5.42273978,47.534890754],[5.423696412,47.536485586],[5.424238032,47.536933613],[5.424740097,47.536743957],[5.424861365,47.536221807],[5.424495039,47.535768336],[5.424837336,47.535574798],[5.425099094,47.535745864],[5.424987517,47.535983233],[5.425557188,47.536404554],[5.426550462,47.536958444],[5.426881426,47.537042512],[5.427691081,47.53703736],[5.428251487,47.537224713],[5.428758956,47.537066447],[5.429288272,47.536715902],[5.429351675,47.536472328],[5.430132071,47.536438049],[5.430948401,47.535936521],[5.431304363,47.535576073],[5.431589801,47.535945657],[5.431387551,47.536410968],[5.4321145,47.536458843],[5.432906442,47.536152332],[5.433412106,47.536188607],[5.433624666,47.535804128],[5.434352826,47.535761906],[5.434715801,47.535643554],[5.434979319,47.535910923],[5.435424906,47.536088033],[5.435763459,47.536630308],[5.436646632,47.536779356],[5.436946932,47.536336301],[5.437635942,47.536222831],[5.437924683,47.53578902],[5.438438589,47.535626974],[5.438791688,47.535321497],[5.439656089,47.535292602],[5.441679602,47.536330021],[5.442922534,47.537425194],[5.4446827,47.536772299],[5.445016555,47.537471348],[5.445293576,47.537451128],[5.445682696,47.537962596],[5.446873569,47.537685444],[5.447109673,47.537497671],[5.446842325,47.536073168],[5.447909211,47.535703145],[5.44776761,47.53542784],[5.449061577,47.535051236],[5.44848977,47.534064508],[5.450354893,47.533355283],[5.45144501,47.534798504],[5.452098206,47.534601046],[5.453295623,47.534613674],[5.454611581,47.534398649],[5.456951722,47.534246678],[5.456292109,47.533204199],[5.459141925,47.532714531],[5.459610193,47.533498963],[5.461620484,47.533317835],[5.463462895,47.533447319],[5.464983287,47.53328369],[5.466248522,47.532547265],[5.466916788,47.532418749],[5.467488942,47.532167082],[5.467952031,47.531828564],[5.468328055,47.531361302],[5.469084253,47.530862571],[5.470322843,47.529436812],[5.470364202,47.529008157],[5.471009172,47.528405499],[5.471315522,47.527841539],[5.471733796,47.527455322],[5.470655636,47.525819299],[5.47038665,47.525781773],[5.468020121,47.523164369],[5.467865392,47.519696771],[5.467661519,47.519686679],[5.466394636,47.517699779],[5.462291958,47.5129909],[5.462210851,47.5122109],[5.461337013,47.512113188],[5.459047228,47.511459977],[5.458024099,47.511092512],[5.457998741,47.510598622],[5.457563788,47.509232594],[5.45618684,47.50607984],[5.456061581,47.506014937],[5.454190587,47.506776642],[5.454036494,47.506517816],[5.453882362,47.50625809],[5.452921345,47.506430528],[5.452314878,47.505436435],[5.451510767,47.504421281],[5.452198305,47.503821426],[5.448268573,47.498310504],[5.448893841,47.49794793],[5.447584152,47.496421934],[5.447145059,47.496409546],[5.445068243,47.495541761],[5.44430967,47.495633333],[5.442707905,47.494661875],[5.440580197,47.493636575],[5.438844643,47.492438218],[5.43644207,47.490450464],[5.436120863,47.491771147],[5.434921283,47.491572886],[5.434201813,47.491822079],[5.433562609,47.491265363],[5.433144961,47.491460512],[5.432279865,47.49069867],[5.429032088,47.492563129],[5.432573914,47.494886577],[5.433789146,47.49577799],[5.434231131,47.49518247],[5.434532052,47.494524153],[5.435088235,47.49468634],[5.43430695,47.496031042],[5.434642624,47.496574286],[5.431494934,47.498249388],[5.430991086,47.497835728],[5.430460691,47.49803682],[5.427554887,47.495675739],[5.42735054,47.495711519],[5.425660998,47.496695034],[5.424062827,47.496646352],[5.423207979,47.496755099],[5.420840129,47.497346487],[5.420789627,47.496876532],[5.420509175,47.496346512],[5.41998032,47.496846519],[5.419437415,47.497036112],[5.417357301,47.497055886],[5.416568299,47.496916457],[5.414880887,47.497127968],[5.412898014,47.49747706],[5.410948193,47.497616499],[5.409708967,47.497600715],[5.407575549,47.497027034],[5.406895944,47.497694],[5.405510138,47.49746236],[5.404486406,47.497480796],[5.399301741,47.499242066]]]],"type":"MultiPolygon"}</t>
  </si>
  <si>
    <t>47.516563186, 5.433507652</t>
  </si>
  <si>
    <t>{"coordinates":[[[[4.785566265,47.451810179],[4.78850147,47.450384783],[4.789180543,47.450169052],[4.789422029,47.449967249],[4.800271534,47.446507118],[4.801283396,47.445967419],[4.802067829,47.445335789],[4.802821721,47.445019771],[4.804457901,47.444614437],[4.805037534,47.444602747],[4.805858339,47.444461254],[4.805033119,47.443487197],[4.804270336,47.442986688],[4.803809689,47.442826351],[4.803934896,47.442484952],[4.802058853,47.442071013],[4.802011473,47.442161788],[4.799865193,47.441920376],[4.799256821,47.441549807],[4.798482192,47.440812634],[4.797956478,47.440452487],[4.797552861,47.439973397],[4.797818601,47.439824324],[4.797452417,47.438562192],[4.797698385,47.4385755],[4.797693776,47.437686858],[4.797260253,47.436750815],[4.796612956,47.436523101],[4.796021878,47.437022054],[4.794954089,47.437433814],[4.794423489,47.437520334],[4.793474552,47.437479138],[4.792660376,47.43718194],[4.790220368,47.435609558],[4.789833615,47.435512861],[4.789239792,47.435811928],[4.788079527,47.436674355],[4.786072507,47.437177898],[4.785686519,47.437741179],[4.785280113,47.437771727],[4.784160502,47.437347695],[4.782965764,47.43646019],[4.781819148,47.43633999],[4.780480819,47.436081347],[4.778583062,47.434920922],[4.777424871,47.434650488],[4.777297399,47.434528177],[4.777210836,47.433638989],[4.776817483,47.433102046],[4.776251229,47.43267309],[4.775774882,47.432474166],[4.774883093,47.432312192],[4.773596632,47.431251311],[4.773016276,47.431076471],[4.771621748,47.430477328],[4.768146089,47.42801174],[4.767845525,47.427829921],[4.767290878,47.427708688],[4.767187363,47.428150564],[4.767467982,47.429698616],[4.767648551,47.430144279],[4.768170974,47.430816154],[4.768237378,47.431621916],[4.76782268,47.432646586],[4.766951088,47.433941113],[4.766355001,47.435422338],[4.765289412,47.436752209],[4.765102568,47.437364622],[4.765060399,47.43801806],[4.76582773,47.438951849],[4.766059992,47.439676756],[4.76594242,47.440297122],[4.764897835,47.441945412],[4.765447299,47.442549355],[4.765631166,47.443134533],[4.765642783,47.443849281],[4.76542453,47.445079848],[4.765551731,47.446039554],[4.77884319,47.446910447],[4.783540586,47.44993777],[4.784283736,47.451724499],[4.784296855,47.452038541],[4.785131376,47.452024844],[4.785566265,47.451810179]]]],"type":"MultiPolygon"}</t>
  </si>
  <si>
    <t>47.441411467, 4.782086985</t>
  </si>
  <si>
    <t>{"coordinates":[[[[4.660056832,47.189643829],[4.659656681,47.189561317],[4.659724461,47.188075457],[4.659241886,47.18758981],[4.658933194,47.188802674],[4.658670595,47.189497102],[4.658351553,47.189903284],[4.658183723,47.190329812],[4.649030133,47.19436226],[4.64739185,47.194443203],[4.644779231,47.193550143],[4.644030011,47.193024999],[4.640325184,47.192829897],[4.63792843,47.192382063],[4.636962025,47.190924354],[4.636552391,47.189529908],[4.636045701,47.188505125],[4.636102212,47.187583143],[4.635823012,47.187132348],[4.635604199,47.184713164],[4.635176146,47.184187929],[4.634662605,47.18241314],[4.634666425,47.180973227],[4.634405972,47.177963012],[4.634534339,47.177449729],[4.634280979,47.177108423],[4.633111929,47.176445958],[4.632887012,47.17712899],[4.632829295,47.177707909],[4.630007323,47.178501367],[4.629743329,47.178505983],[4.629646311,47.177787869],[4.629503543,47.177521537],[4.628951288,47.1769467],[4.628134209,47.177265254],[4.62733806,47.176616398],[4.627220893,47.176147996],[4.625485995,47.176160659],[4.625009259,47.175810762],[4.62447593,47.175685876],[4.622554124,47.175499411],[4.622016897,47.173754615],[4.621804147,47.173399206],[4.621809677,47.172749886],[4.619622197,47.17176117],[4.619435212,47.171515254],[4.619866661,47.1712841],[4.619824867,47.170684968],[4.619548821,47.17002428],[4.618478306,47.169685363],[4.618066287,47.16928861],[4.617936202,47.168343128],[4.618130446,47.167996431],[4.617808425,47.166859129],[4.617498048,47.166372706],[4.61758417,47.165547567],[4.617145962,47.164717147],[4.616468546,47.162823],[4.614286489,47.162658947],[4.612451191,47.162919551],[4.61002883,47.163372889],[4.609657024,47.163920146],[4.609301275,47.164872391],[4.608867496,47.165555578],[4.607409039,47.167121051],[4.606895396,47.167607233],[4.606618002,47.167736249],[4.605965929,47.168982546],[4.605475435,47.169581859],[4.60490106,47.170778446],[4.604607484,47.170896875],[4.607774787,47.175566903],[4.608666072,47.176358643],[4.609968959,47.179077965],[4.608935736,47.179592987],[4.609485139,47.180122933],[4.610892029,47.182164544],[4.610184743,47.182583194],[4.609530026,47.182595897],[4.609865804,47.183136014],[4.609673526,47.183463756],[4.609726081,47.18389615],[4.60926428,47.184221334],[4.608206921,47.184197303],[4.607816279,47.184340499],[4.606598286,47.185174126],[4.606067866,47.185369681],[4.605032073,47.186246688],[4.605199512,47.186457778],[4.604363913,47.187139304],[4.605180339,47.187542205],[4.606508469,47.187740802],[4.607131206,47.188158983],[4.604947873,47.188517029],[4.604404404,47.188896452],[4.604829957,47.190099881],[4.604294159,47.190205454],[4.604623001,47.19144354],[4.60513299,47.19162377],[4.605253898,47.192400096],[4.605465272,47.192710528],[4.605550003,47.193159585],[4.605097243,47.193392777],[4.605255981,47.194020002],[4.604535168,47.194124538],[4.604611858,47.194392714],[4.603896356,47.194631342],[4.603124194,47.195096765],[4.602904821,47.194606348],[4.602189309,47.194844965],[4.602890807,47.195821266],[4.602370673,47.196011257],[4.60158248,47.196116706],[4.600996338,47.196308503],[4.600096067,47.196865722],[4.597019876,47.197511484],[4.596957838,47.197602385],[4.597606987,47.199131421],[4.597279217,47.199394373],[4.598101017,47.199528913],[4.599080303,47.199405542],[4.600191996,47.199158772],[4.600672803,47.199599659],[4.601338351,47.199721927],[4.602386669,47.199521036],[4.604103213,47.199532396],[4.60438064,47.199841915],[4.60566116,47.202021299],[4.606292772,47.202908501],[4.60682232,47.202943479],[4.608668328,47.202862031],[4.608976548,47.20389058],[4.611551522,47.203883604],[4.615243856,47.200516675],[4.616041935,47.20082701],[4.616888124,47.20053966],[4.619957571,47.199759296],[4.620495132,47.199973292],[4.62136283,47.200181764],[4.622819334,47.200287434],[4.623410836,47.200230521],[4.623152211,47.198796101],[4.623482308,47.198789674],[4.624950849,47.202270096],[4.625280967,47.202263664],[4.625941544,47.203005382],[4.626652646,47.203451035],[4.626773952,47.203224215],[4.62600857,47.202293974],[4.626265959,47.202154391],[4.627246837,47.201909197],[4.627230693,47.201550138],[4.62762277,47.201451881],[4.628320771,47.202338036],[4.628797791,47.202688816],[4.62946746,47.202900012],[4.630054964,47.202753976],[4.630228712,47.202165327],[4.631080287,47.202013768],[4.632597476,47.201983391],[4.632852088,47.201752885],[4.633356831,47.201623306],[4.632811468,47.200806165],[4.632463687,47.200491401],[4.633367919,47.199942876],[4.634365241,47.201633395],[4.634648655,47.201959868],[4.636018969,47.201270576],[4.636965527,47.200680904],[4.637229629,47.200676271],[4.638151617,47.201233233],[4.638564128,47.202197204],[4.63823363,47.202625099],[4.640844641,47.202198242],[4.641638217,47.202008706],[4.641993573,47.201790259],[4.642636546,47.201818062],[4.642997398,47.20164996],[4.643192405,47.201113215],[4.642504617,47.200525958],[4.641043975,47.200329646],[4.640565575,47.199978935],[4.640652444,47.199491451],[4.639670487,47.199177583],[4.638731921,47.198683],[4.637329513,47.198227383],[4.637672154,47.197157283],[4.638291694,47.196200327],[4.638617712,47.196103867],[4.639474573,47.196086339],[4.640471589,47.196246014],[4.641053552,47.195964928],[4.641364621,47.195508484],[4.641562671,47.195504776],[4.644572785,47.196434588],[4.64583795,47.196678655],[4.6477082,47.197181544],[4.648633803,47.197207995],[4.649815303,47.197048898],[4.650790605,47.196714434],[4.65056533,47.196089114],[4.653804798,47.194674185],[4.656055238,47.193278711],[4.658264197,47.192469994],[4.65903994,47.192094192],[4.659011207,47.191419246],[4.659322125,47.190963652],[4.659703165,47.190640324],[4.660056832,47.189643829]]]],"type":"MultiPolygon"}</t>
  </si>
  <si>
    <t>47.187339843, 4.621206885</t>
  </si>
  <si>
    <t>{"coordinates":[[[[4.480572586,47.096773393],[4.479869788,47.096774286],[4.478751466,47.097057835],[4.47782353,47.097071501],[4.477838715,47.097577369],[4.476932292,47.09818416],[4.477172942,47.0982081],[4.478194881,47.098688495],[4.478193942,47.098894714],[4.47896915,47.099369252],[4.47868549,47.100565998],[4.478117573,47.101159463],[4.476528759,47.102035206],[4.477412165,47.102318374],[4.478007425,47.102817729],[4.478505259,47.10274563],[4.47912657,47.102896166],[4.479356882,47.103119237],[4.480042708,47.103073541],[4.479952367,47.103481708],[4.479513972,47.103845704],[4.479024075,47.104111305],[4.478759417,47.10446317],[4.47808319,47.105821613],[4.47811716,47.106098522],[4.47863058,47.107074365],[4.479133151,47.10765414],[4.48102555,47.108126975],[4.481344975,47.108664063],[4.480332492,47.109064228],[4.480870435,47.109729987],[4.479961391,47.110823982],[4.479517071,47.111550938],[4.480061435,47.111729468],[4.480986342,47.112316436],[4.481875845,47.113054227],[4.482285577,47.113516317],[4.48219403,47.113832652],[4.482133015,47.115163418],[4.482602722,47.115263652],[4.482517891,47.115584404],[4.484230655,47.115941531],[4.484840551,47.116246164],[4.484884168,47.116775976],[4.485778997,47.116841024],[4.486339571,47.116408803],[4.486668292,47.116705333],[4.486514584,47.117110716],[4.487217423,47.117675276],[4.487518011,47.11809913],[4.487307863,47.118227897],[4.487438805,47.118957389],[4.488741005,47.11877315],[4.490032947,47.118838456],[4.490113111,47.121690089],[4.490961383,47.12421756],[4.49169071,47.125400369],[4.491916982,47.126043982],[4.491977695,47.127093136],[4.492148733,47.127742864],[4.491960573,47.129429152],[4.492300373,47.129597657],[4.492686682,47.130587682],[4.493660895,47.131413436],[4.49394284,47.131445814],[4.494593279,47.13115827],[4.494883325,47.131340018],[4.495093339,47.131775828],[4.495845696,47.131785013],[4.49653701,47.132019197],[4.497437439,47.13213361],[4.498279266,47.131801247],[4.499273411,47.131727136],[4.501422594,47.131954996],[4.502725636,47.131885851],[4.503747663,47.132054465],[4.505375772,47.1320495],[4.5064669,47.131904731],[4.507858891,47.132091002],[4.508647247,47.131971768],[4.509304964,47.132323375],[4.509793814,47.132298987],[4.510407531,47.13249268],[4.510824739,47.132360268],[4.511606866,47.132536447],[4.511779143,47.132798032],[4.512743577,47.13279353],[4.513571098,47.132659343],[4.514080085,47.132694105],[4.51610567,47.133261885],[4.516724871,47.133602249],[4.51743667,47.133669455],[4.517330647,47.133278243],[4.518546894,47.126336803],[4.518986261,47.124839861],[4.519076799,47.122763094],[4.518512462,47.122118565],[4.520609943,47.121319308],[4.521431912,47.121088785],[4.52165619,47.120948964],[4.522328481,47.120837464],[4.523039301,47.120829007],[4.523871517,47.118815401],[4.523830536,47.118065848],[4.523259208,47.11787437],[4.524237349,47.116731393],[4.524545475,47.116059182],[4.524278003,47.11448418],[4.523475898,47.113360154],[4.52315841,47.112254054],[4.524650234,47.111135819],[4.525107124,47.11138733],[4.526690354,47.110192223],[4.527114311,47.110771033],[4.528665865,47.109995936],[4.529195147,47.109590929],[4.530230531,47.110241784],[4.530618486,47.110108782],[4.530949541,47.109319186],[4.531261601,47.108975575],[4.532062572,47.109545773],[4.533092524,47.110050797],[4.533061585,47.108916608],[4.53327737,47.108341945],[4.534263175,47.10766702],[4.53439293,47.107221364],[4.534282804,47.106827516],[4.535187324,47.106356268],[4.53542645,47.10553726],[4.535251029,47.105444139],[4.535269544,47.104982849],[4.534874577,47.104497332],[4.534646151,47.103746664],[4.534222013,47.10306973],[4.534409625,47.102757476],[4.534931501,47.102466899],[4.534612752,47.100859274],[4.534102993,47.099628781],[4.534643712,47.099120939],[4.535120291,47.098305981],[4.534764848,47.098002736],[4.531132232,47.099545694],[4.5307776,47.099177592],[4.529298212,47.099741958],[4.529122084,47.0993904],[4.528636051,47.099410334],[4.528593022,47.098962465],[4.528365144,47.098645808],[4.527298422,47.099533367],[4.52616748,47.099225029],[4.526328903,47.099011286],[4.52531872,47.099102058],[4.524571985,47.099089395],[4.523506858,47.099382583],[4.520571789,47.099160982],[4.52036039,47.099006179],[4.519189132,47.099651908],[4.517130398,47.100439841],[4.516503619,47.100754225],[4.516022109,47.100701108],[4.514769164,47.101634212],[4.513842284,47.101829147],[4.513107793,47.101455159],[4.512463357,47.101799467],[4.510725728,47.102193178],[4.50899287,47.10285244],[4.50806537,47.102885251],[4.507140741,47.102643373],[4.506723311,47.102948671],[4.505895173,47.10271453],[4.50456468,47.101869199],[4.504196443,47.101905506],[4.504076128,47.101610816],[4.503504076,47.101715507],[4.503157603,47.101349918],[4.502650675,47.101378118],[4.501458909,47.100207679],[4.500929812,47.099912891],[4.500160458,47.099750885],[4.499613386,47.099425708],[4.496491187,47.098491851],[4.495622127,47.098061866],[4.495230094,47.097714852],[4.494103718,47.097610551],[4.493244698,47.097303783],[4.492693839,47.097458573],[4.492210221,47.097470219],[4.491395731,47.097104331],[4.490742767,47.096952469],[4.490333564,47.096650684],[4.489453962,47.096456712],[4.488640027,47.096157433],[4.488392745,47.095940902],[4.487814665,47.095730429],[4.486709096,47.095470008],[4.48658583,47.095207755],[4.48620577,47.095148708],[4.48567237,47.095314947],[4.484801696,47.095012769],[4.483823074,47.094908272],[4.483152645,47.095413933],[4.482646945,47.095532978],[4.482500242,47.095856327],[4.481783211,47.096154569],[4.481002945,47.096647218],[4.480572586,47.096773393]]]],"type":"MultiPolygon"}</t>
  </si>
  <si>
    <t>47.112765546, 4.504697854</t>
  </si>
  <si>
    <t>{"coordinates":[[[[4.555261285,47.061902852],[4.557324111,47.057628324],[4.556904678,47.05729449],[4.557498111,47.056169875],[4.557477586,47.05591531],[4.557125006,47.05575167],[4.557037466,47.055503412],[4.557841863,47.05433903],[4.558160662,47.053561202],[4.557062109,47.05320681],[4.556834932,47.052913608],[4.556315047,47.052521692],[4.556817595,47.051901681],[4.557039864,47.051431326],[4.556454435,47.050776448],[4.555595074,47.050216208],[4.556281353,47.048658104],[4.556076421,47.04863295],[4.556423536,47.047512554],[4.557574666,47.046954035],[4.557468512,47.046653799],[4.558184874,47.046049807],[4.558448624,47.045694153],[4.557982754,47.045117813],[4.557809322,47.044586156],[4.557445984,47.044503707],[4.557027994,47.043851076],[4.556470889,47.04349028],[4.555769097,47.04277123],[4.555367225,47.042493885],[4.555948316,47.042088036],[4.555866427,47.04162358],[4.556037484,47.041297095],[4.555555395,47.04116131],[4.554401754,47.041446092],[4.553219036,47.04154485],[4.552658262,47.041787421],[4.551749177,47.042011256],[4.551058302,47.04208177],[4.549396132,47.042641679],[4.548731764,47.042764053],[4.547499279,47.042782374],[4.547734657,47.042170482],[4.54775423,47.041750587],[4.546921681,47.041933736],[4.546596711,47.042131696],[4.546077669,47.041900913],[4.543987447,47.041682138],[4.542197634,47.041833922],[4.541082749,47.042048714],[4.539633186,47.042076151],[4.537483001,47.041740093],[4.536746428,47.041732787],[4.534816533,47.041313604],[4.534192642,47.04109947],[4.532947879,47.041008839],[4.531264092,47.041090609],[4.525321155,47.042090456],[4.524989928,47.041883213],[4.524483946,47.041878187],[4.524450817,47.041591366],[4.523402364,47.042061751],[4.521267707,47.041805331],[4.520600818,47.042260758],[4.519799547,47.042528846],[4.519372678,47.042947789],[4.519207324,47.043484857],[4.519418094,47.044701351],[4.519406302,47.045171564],[4.518856591,47.046281897],[4.517580609,47.046255445],[4.51723588,47.046411256],[4.516745305,47.046393386],[4.51334151,47.048426315],[4.512506375,47.048712803],[4.511961037,47.048809991],[4.511747624,47.048716432],[4.510114681,47.048411815],[4.508543257,47.048893398],[4.507863141,47.049683902],[4.508045817,47.049714836],[4.508028749,47.050235541],[4.508187137,47.050811587],[4.50781702,47.051381025],[4.506131626,47.050473708],[4.505383971,47.050781515],[4.505555315,47.050972887],[4.503014505,47.05184793],[4.503511092,47.052269199],[4.503689834,47.052915223],[4.503930771,47.053145312],[4.504377908,47.053871586],[4.502755883,47.053868384],[4.502556158,47.055544085],[4.502920928,47.05563119],[4.502642499,47.056089557],[4.503180031,47.056418445],[4.503263519,47.057144951],[4.502717462,47.057361868],[4.502757055,47.058499566],[4.498968065,47.059472684],[4.499180058,47.059988612],[4.498353179,47.059727393],[4.498310175,47.060456442],[4.499596979,47.060386618],[4.499679411,47.060744841],[4.500470954,47.060682336],[4.500507818,47.060586406],[4.501907001,47.059914475],[4.502770269,47.060109461],[4.503389277,47.060097806],[4.503640158,47.0598325],[4.503993392,47.059788281],[4.504204342,47.060217767],[4.504377575,47.061043057],[4.50341239,47.061069127],[4.502970386,47.061191041],[4.503028289,47.062465372],[4.502891426,47.062519381],[4.503409862,47.063248331],[4.503771927,47.063141865],[4.505040396,47.065955569],[4.504598129,47.066069386],[4.504991867,47.06662526],[4.507270801,47.066494701],[4.50727578,47.067050234],[4.507773883,47.066953687],[4.508346398,47.066690478],[4.509010971,47.06703299],[4.509234476,47.067626191],[4.510142879,47.068062763],[4.510634351,47.068482268],[4.510920501,47.069334887],[4.511631747,47.070447587],[4.51168606,47.070927734],[4.512073296,47.071670969],[4.512429723,47.073900402],[4.512405344,47.074629211],[4.512570293,47.075858011],[4.512508212,47.076793524],[4.515946059,47.07590743],[4.521827005,47.073974242],[4.523880458,47.072477592],[4.524401074,47.071871002],[4.524481111,47.071625015],[4.525140318,47.071725275],[4.525992742,47.072132748],[4.526573287,47.072247546],[4.528116958,47.073047487],[4.52924436,47.073296416],[4.52957274,47.073302876],[4.530159066,47.073109614],[4.530427321,47.072901651],[4.530939758,47.07196286],[4.531368791,47.071847316],[4.53206186,47.071932681],[4.533168329,47.071909002],[4.534538173,47.072294238],[4.536107309,47.07227159],[4.537596165,47.072576866],[4.539775867,47.072749553],[4.54031358,47.072932391],[4.540756311,47.073250665],[4.541716309,47.072021301],[4.541926585,47.071446685],[4.542484887,47.070828702],[4.542292005,47.070444066],[4.542010294,47.070225404],[4.541146324,47.07010906],[4.540469595,47.070180217],[4.53972307,47.0696994],[4.539465385,47.069398468],[4.538944539,47.069297347],[4.536882267,47.069956937],[4.535373641,47.069787888],[4.535005198,47.069530741],[4.534017321,47.069273713],[4.53351192,47.068556429],[4.534807501,47.067955711],[4.535627865,47.066078997],[4.536533974,47.065317744],[4.537009588,47.065220469],[4.538580092,47.064467468],[4.539108928,47.064388386],[4.540233171,47.063792588],[4.539786558,47.062365859],[4.540248186,47.061779789],[4.541009876,47.061042034],[4.546161777,47.058171768],[4.546173119,47.058061756],[4.546942876,47.05788576],[4.551206236,47.059741248],[4.550348515,47.062818044],[4.550441265,47.063339986],[4.550812033,47.063493497],[4.551357364,47.064126428],[4.5526434,47.063616583],[4.555261285,47.061902852]]]],"type":"MultiPolygon"}</t>
  </si>
  <si>
    <t>47.056499669, 4.529292945</t>
  </si>
  <si>
    <t>{"coordinates":[[[[5.0488908,47.156420185],[5.050893788,47.15905767],[5.050961262,47.1603092],[5.052363774,47.162533119],[5.052165293,47.164219846],[5.050570715,47.165968234],[5.050658516,47.16685196],[5.050236362,47.167001731],[5.049149685,47.168289003],[5.048456488,47.168257142],[5.047858065,47.167974138],[5.047269066,47.167556776],[5.047032294,47.167060236],[5.045862079,47.166880993],[5.045378948,47.167059742],[5.044175084,47.166828842],[5.043710326,47.166830745],[5.042809755,47.16707539],[5.042437161,47.167557475],[5.041812886,47.167775623],[5.042378302,47.168721173],[5.043763523,47.16833649],[5.043579525,47.168568487],[5.044998561,47.171403695],[5.046442183,47.171372782],[5.048748736,47.171494992],[5.048986295,47.171490788],[5.051045263,47.17055644],[5.05097384,47.170241598],[5.055314556,47.169579229],[5.055840499,47.169484334],[5.056300328,47.169179872],[5.057386161,47.168911116],[5.058680256,47.168425204],[5.059710678,47.167813384],[5.060023598,47.167432269],[5.060682317,47.167425948],[5.061319892,47.167522667],[5.063232393,47.167255342],[5.065854807,47.16652682],[5.067043149,47.165938231],[5.067658132,47.165721912],[5.069389094,47.165440614],[5.069747228,47.16520726],[5.070868078,47.164754026],[5.07182057,47.16452444],[5.072414962,47.164288651],[5.070453854,47.161914647],[5.072172792,47.161393059],[5.074105329,47.162886762],[5.074397952,47.162359171],[5.072277603,47.16089135],[5.071821169,47.161142683],[5.070820267,47.160489649],[5.071596135,47.159137474],[5.071018809,47.159094671],[5.070723622,47.158903622],[5.069819395,47.158084941],[5.068401553,47.156509023],[5.06980721,47.156119149],[5.070487635,47.156337532],[5.071812724,47.157251344],[5.074447718,47.158544238],[5.076494774,47.159687317],[5.077787745,47.158874285],[5.078295116,47.159464976],[5.079175322,47.159007872],[5.079646578,47.158218584],[5.079659853,47.157639258],[5.080204659,47.157455651],[5.081394438,47.156708374],[5.083971916,47.15616846],[5.085449968,47.155673521],[5.085923478,47.154979627],[5.086243087,47.15484598],[5.08710784,47.154198163],[5.08745535,47.153660538],[5.087759682,47.15340558],[5.088686377,47.153811243],[5.089944,47.154238842],[5.091060141,47.152382342],[5.094903808,47.154059106],[5.096840899,47.154642742],[5.096983583,47.154509569],[5.096334615,47.153541464],[5.09603193,47.152820155],[5.095720022,47.150470711],[5.095585182,47.150058872],[5.09513243,47.149279938],[5.094745047,47.148348515],[5.094666419,47.147922149],[5.094699505,47.14565021],[5.094527774,47.145205715],[5.094620831,47.14440789],[5.094493901,47.143689699],[5.099002557,47.144253735],[5.10142029,47.141161272],[5.105238197,47.135875495],[5.119215875,47.135326688],[5.118820801,47.136590291],[5.118522707,47.137199167],[5.118442458,47.13774281],[5.118096093,47.138332754],[5.122784854,47.140289427],[5.1229435,47.139860522],[5.123033382,47.139060022],[5.124493157,47.137820987],[5.125278956,47.13726438],[5.126002956,47.13601182],[5.125989341,47.133225539],[5.128994557,47.133195488],[5.12961128,47.132370871],[5.129837335,47.131712855],[5.129464831,47.130435419],[5.13018808,47.129602532],[5.130085238,47.128803769],[5.13128214,47.128036002],[5.131428345,47.126861591],[5.131566396,47.125347792],[5.131242504,47.124064961],[5.131302356,47.121141315],[5.131743919,47.118861786],[5.131736234,47.11746685],[5.131719324,47.117039362],[5.129222894,47.112927136],[5.128767883,47.112362712],[5.127567695,47.111535504],[5.125825501,47.108939502],[5.123430866,47.106285208],[5.120607034,47.104181822],[5.120534594,47.104251598],[5.119125808,47.104518797],[5.115057315,47.101210525],[5.114439598,47.101602791],[5.111816412,47.103898709],[5.111382158,47.104160618],[5.110521948,47.104492444],[5.109205077,47.104547997],[5.108259639,47.104792199],[5.106846286,47.104708085],[5.105283939,47.105199466],[5.103457876,47.105423634],[5.101712536,47.1059255],[5.095590309,47.107170509],[5.095074618,47.107477961],[5.093637856,47.107811097],[5.092164688,47.10802239],[5.089927118,47.108523973],[5.088893383,47.108638118],[5.087811813,47.108607218],[5.087040111,47.108470745],[5.087230857,47.10801429],[5.087169613,47.107727197],[5.087300642,47.107193465],[5.087465437,47.107122944],[5.087992604,47.106225412],[5.087197159,47.105815581],[5.086890504,47.106344378],[5.085811007,47.107524756],[5.084846776,47.10796904],[5.082335976,47.108297079],[5.080009206,47.108506473],[5.079125331,47.109291497],[5.078671823,47.109264527],[5.077985473,47.10908323],[5.076882191,47.108454607],[5.07682666,47.107800856],[5.077150212,47.107228555],[5.077290843,47.106736092],[5.077283769,47.106141811],[5.076700602,47.105179619],[5.075941037,47.104225995],[5.075367691,47.104271412],[5.074366085,47.102716906],[5.073701185,47.099764897],[5.073777093,47.098481053],[5.072875548,47.098701662],[5.072418028,47.099528527],[5.072505865,47.100097945],[5.072441678,47.100692604],[5.072654628,47.101634436],[5.072618326,47.10302294],[5.072393717,47.103184574],[5.071575915,47.103492831],[5.071033325,47.103960966],[5.070589819,47.103952698],[5.068442309,47.104189273],[5.06793228,47.104131751],[5.067507057,47.104290659],[5.06696335,47.104214822],[5.066357769,47.104279683],[5.065726373,47.10453143],[5.065494172,47.10439238],[5.064891661,47.104365317],[5.064837148,47.104595046],[5.064014897,47.104823174],[5.062660605,47.104901379],[5.060784333,47.105196014],[5.059261729,47.105046621],[5.056213166,47.105143206],[5.055790914,47.105484841],[5.055189106,47.105753115],[5.054999758,47.106218495],[5.054267134,47.106792594],[5.053067026,47.107284029],[5.052462656,47.107693729],[5.052317603,47.108249278],[5.052489855,47.108511901],[5.051953027,47.109102322],[5.051449988,47.110026267],[5.050375805,47.110952233],[5.050180234,47.111463644],[5.049104562,47.112421144],[5.048266378,47.113345607],[5.047097105,47.113924688],[5.046398302,47.114421583],[5.046186216,47.1152638],[5.045596444,47.115331873],[5.044689028,47.115025503],[5.043148124,47.115025719],[5.042840171,47.11525451],[5.041846237,47.115380136],[5.041159127,47.115107674],[5.040323399,47.115230494],[5.039738388,47.115424538],[5.03912123,47.115396695],[5.037968507,47.115544901],[5.036407769,47.11610285],[5.036308169,47.116364878],[5.03503287,47.117355474],[5.033548547,47.118262372],[5.032666198,47.118584988],[5.032166303,47.11890358],[5.031449928,47.119709595],[5.030765698,47.120073746],[5.030143701,47.120759215],[5.029893321,47.121467878],[5.029442518,47.122250305],[5.030157644,47.123650794],[5.030182158,47.124896793],[5.029899871,47.125249378],[5.03018766,47.12511284],[5.031037317,47.125459964],[5.031723141,47.125626238],[5.036256299,47.125711333],[5.037889864,47.125641136],[5.038045244,47.125702341],[5.039846457,47.124971724],[5.041838217,47.124361096],[5.04456718,47.123949946],[5.046917459,47.123783193],[5.050078643,47.123774937],[5.05169002,47.123574349],[5.055653403,47.123668788],[5.055793476,47.123777973],[5.056306187,47.127255105],[5.058607763,47.126846719],[5.058984662,47.126937276],[5.06029077,47.1270338],[5.060990558,47.127631044],[5.061632675,47.127789816],[5.062035886,47.128015886],[5.0646269,47.128927915],[5.064853018,47.131178098],[5.065576137,47.135031491],[5.066357791,47.135109394],[5.066229263,47.135646649],[5.066505438,47.137478952],[5.063953447,47.138492657],[5.064115123,47.141988617],[5.065956046,47.141978276],[5.065922084,47.143501802],[5.068835031,47.143598355],[5.068878995,47.143918183],[5.066577029,47.145434508],[5.06435637,47.147250134],[5.062366384,47.148336619],[5.061683711,47.149021532],[5.056151787,47.152358508],[5.054947078,47.153828066],[5.053925965,47.154124477],[5.053363825,47.154512702],[5.051250816,47.155397633],[5.049743975,47.156184432],[5.0488908,47.156420185]]]],"type":"MultiPolygon"}</t>
  </si>
  <si>
    <t>47.129029287, 5.08444922</t>
  </si>
  <si>
    <t>{"coordinates":[[[[4.599793602,47.344933842],[4.6000991,47.345138529],[4.601134672,47.345214301],[4.602149377,47.345167895],[4.603176416,47.345046576],[4.604696367,47.345017485],[4.60515645,47.345119178],[4.607312656,47.344925488],[4.607635693,47.344741836],[4.609207537,47.34427887],[4.610048791,47.343573897],[4.610622266,47.343481308],[4.610867104,47.34329693],[4.611611341,47.343641368],[4.612870441,47.34366171],[4.6151793,47.34348106],[4.615695429,47.343156036],[4.616141642,47.342533046],[4.61724381,47.342225972],[4.61942693,47.34218295],[4.620091578,47.34225922],[4.620885924,47.342243636],[4.621107391,47.342602512],[4.621895048,47.342628433],[4.624025478,47.342901205],[4.626961107,47.34189848],[4.628210697,47.341693684],[4.63160022,47.341638917],[4.633126952,47.340486537],[4.631812025,47.339238132],[4.63124187,47.338304304],[4.631483613,47.337759758],[4.631987406,47.337164707],[4.63262899,47.336701879],[4.634279566,47.336272576],[4.635001329,47.336573062],[4.635053266,47.336277894],[4.636931073,47.335222262],[4.637530443,47.334984206],[4.638176706,47.334894054],[4.638765473,47.334916362],[4.639422767,47.335100675],[4.640090739,47.335590978],[4.635425627,47.338847848],[4.635702731,47.339377894],[4.635676553,47.339866289],[4.636380788,47.339894187],[4.636931234,47.340134946],[4.636360539,47.342531796],[4.636388573,47.343190506],[4.635312947,47.343670269],[4.63468564,47.343299123],[4.634084042,47.343119401],[4.63310742,47.343022385],[4.633572986,47.344782454],[4.633523078,47.345188343],[4.633674647,47.347164423],[4.633953008,47.347473852],[4.634284018,47.347467395],[4.634518432,47.347073317],[4.635054063,47.346912709],[4.635448904,47.347566254],[4.636532225,47.347423138],[4.636563558,47.35088299],[4.637481586,47.352007277],[4.640782655,47.352764771],[4.641045994,47.353057288],[4.642245029,47.353271751],[4.642667046,47.353207258],[4.643188177,47.352961279],[4.643594763,47.353041967],[4.643555105,47.353434209],[4.644273207,47.353433052],[4.644213357,47.353814774],[4.645666993,47.354466802],[4.647772048,47.354713393],[4.652477143,47.354798736],[4.654924279,47.354750398],[4.65565668,47.354825503],[4.655419207,47.355460079],[4.655372167,47.355910957],[4.655810508,47.356847447],[4.655403364,47.357394398],[4.655428397,47.358678034],[4.655146108,47.35940689],[4.654701331,47.359980486],[4.655103214,47.36020707],[4.654758652,47.362397282],[4.654996017,47.362445225],[4.65496813,47.363388355],[4.654441184,47.364091879],[4.652585064,47.366088392],[4.653082456,47.367090679],[4.653602294,47.367014852],[4.654220203,47.367497683],[4.654823107,47.367665579],[4.654634012,47.367894275],[4.654681469,47.368272673],[4.65565478,47.368503722],[4.655321926,47.369184673],[4.655252781,47.370422822],[4.655771983,47.371012398],[4.656909465,47.371493213],[4.656322308,47.372652307],[4.657072047,47.373237691],[4.657224591,47.374142229],[4.654869482,47.374194695],[4.654607499,47.374295669],[4.654722894,47.374985541],[4.65342333,47.375010338],[4.653178334,47.375232623],[4.65356684,47.375365759],[4.65372859,47.376011751],[4.654148271,47.376166952],[4.654080041,47.376361511],[4.654518914,47.376537147],[4.654276866,47.376898054],[4.654539985,47.377349015],[4.65642878,47.377172645],[4.656515592,47.377665732],[4.661429662,47.377926944],[4.661738894,47.377425497],[4.663738437,47.377700331],[4.664486623,47.376650546],[4.668892148,47.374755934],[4.674771468,47.37401316],[4.676620411,47.368709167],[4.67738488,47.368234421],[4.67834679,47.367335422],[4.678761104,47.366810797],[4.678981776,47.366324085],[4.679745404,47.362438546],[4.679709979,47.361857387],[4.679537896,47.361482599],[4.68030119,47.360678293],[4.680670325,47.359136836],[4.68082099,47.357982117],[4.681300433,47.356029368],[4.681325383,47.355387906],[4.68448588,47.341090177],[4.684431627,47.340838843],[4.683811051,47.340396727],[4.685242703,47.338404021],[4.686075755,47.336628887],[4.689963237,47.331449821],[4.691050212,47.330428212],[4.687235307,47.329525641],[4.68697143,47.329599708],[4.687263308,47.330163642],[4.68696653,47.330455192],[4.684827334,47.330658231],[4.684383425,47.330608844],[4.684265922,47.330367431],[4.677544352,47.330829399],[4.67300736,47.329188535],[4.671518298,47.328408595],[4.670576647,47.328067376],[4.669852837,47.328172332],[4.669366188,47.327641772],[4.66813922,47.3268121],[4.667263804,47.326469903],[4.664671883,47.326206346],[4.662282725,47.326074894],[4.661815063,47.325641277],[4.660427486,47.325864625],[4.651550244,47.327442714],[4.644094654,47.329229606],[4.643133779,47.329639392],[4.642519003,47.330323407],[4.640905464,47.330786525],[4.639087933,47.33159646],[4.635988596,47.332460447],[4.63455787,47.330971488],[4.634895104,47.330911815],[4.634474529,47.330365778],[4.634385302,47.329827681],[4.634512223,47.329689931],[4.634479688,47.328925931],[4.634335143,47.328658739],[4.631694722,47.32880122],[4.630961342,47.328680962],[4.630877552,47.328276949],[4.630733054,47.328010653],[4.630400796,47.327972098],[4.629290631,47.32830913],[4.628578874,47.328682884],[4.627615923,47.329377103],[4.626435469,47.32962505],[4.625643998,47.329685656],[4.625109166,47.32956168],[4.624501412,47.32930366],[4.624158334,47.328995113],[4.623312114,47.328602657],[4.622930496,47.328552165],[4.622483469,47.328221655],[4.621071709,47.32791452],[4.620026909,47.328356799],[4.61900441,47.329187739],[4.616867291,47.331839529],[4.616228312,47.332391375],[4.615644767,47.332673221],[4.614169781,47.33273245],[4.612658649,47.334145485],[4.611818494,47.334704601],[4.611077861,47.335446914],[4.610146855,47.335981164],[4.608357255,47.336594831],[4.60599217,47.337587399],[4.604356318,47.337853118],[4.6039745,47.338329307],[4.603844574,47.339167583],[4.602495847,47.339291547],[4.602177159,47.340374635],[4.601757251,47.340729785],[4.601192639,47.340896943],[4.60086937,47.341161617],[4.60098823,47.341371575],[4.60045369,47.342591792],[4.599793602,47.344933842]]]],"type":"MultiPolygon"}</t>
  </si>
  <si>
    <t>47.346074804, 4.655214251</t>
  </si>
  <si>
    <t>{"coordinates":[[[[5.456062366,47.597640081],[5.455935047,47.597042992],[5.45430096,47.593469756],[5.453479335,47.592219055],[5.453428338,47.591891425],[5.452240311,47.590835733],[5.451733628,47.590614938],[5.451161486,47.590563019],[5.449934549,47.589905266],[5.449532192,47.589578707],[5.448492092,47.588959343],[5.447191339,47.588403073],[5.446935096,47.588388635],[5.445813611,47.58857785],[5.445231894,47.588839495],[5.444883157,47.588578438],[5.444140302,47.588373366],[5.44385262,47.588020972],[5.442686776,47.588608229],[5.44182102,47.588538997],[5.441172409,47.587687139],[5.440315015,47.587800532],[5.439165029,47.586345873],[5.433890251,47.587522275],[5.431894768,47.585561063],[5.430158399,47.584025784],[5.429453832,47.583255178],[5.427650483,47.58100442],[5.425302646,47.577457357],[5.424494841,47.576607819],[5.423488909,47.575204051],[5.424958404,47.574008198],[5.423252442,47.572367724],[5.423086505,47.571760596],[5.422677628,47.571694343],[5.422204331,47.571410593],[5.421805819,47.571719652],[5.420921177,47.571931634],[5.419356687,47.57194158],[5.418692308,47.572198507],[5.418273286,47.572143256],[5.417933387,47.571248851],[5.417144675,47.571404783],[5.416707453,47.570741131],[5.415805123,47.570414912],[5.414502965,47.570575156],[5.414380812,47.570757794],[5.413453798,47.57082741],[5.413299358,47.570472186],[5.413757116,47.57032493],[5.413532098,47.569880212],[5.412288264,47.569357509],[5.411802105,47.56949454],[5.410533659,47.56948744],[5.410081655,47.569260837],[5.409059483,47.569255838],[5.407957551,47.569134504],[5.407444177,47.568106769],[5.405826303,47.566574098],[5.403878298,47.565095039],[5.40188345,47.563933006],[5.401709636,47.56438776],[5.400845814,47.565535732],[5.400021567,47.566232609],[5.398605311,47.566813778],[5.394202808,47.561894499],[5.391544792,47.562375894],[5.389435069,47.562950459],[5.387927232,47.559280103],[5.387723583,47.558325192],[5.387414665,47.558200037],[5.387476762,47.557386473],[5.387810345,47.556247656],[5.387887409,47.556037151],[5.386692389,47.555611342],[5.385925506,47.555239801],[5.384600113,47.555647843],[5.383431231,47.55568795],[5.383415204,47.555418114],[5.382883157,47.555479418],[5.382164804,47.55527076],[5.379240109,47.555225107],[5.377648501,47.554972999],[5.376062656,47.5552989],[5.373654052,47.556419599],[5.372657075,47.556706449],[5.37093988,47.556742275],[5.367587589,47.556415048],[5.36717108,47.556532469],[5.366241005,47.557069156],[5.363425174,47.559877401],[5.363022391,47.559944998],[5.363323142,47.560187452],[5.363568405,47.560709295],[5.36347118,47.561970215],[5.364809191,47.564455587],[5.365134033,47.565481914],[5.365575885,47.566235706],[5.366419618,47.566749906],[5.366431061,47.56724857],[5.365917357,47.56757688],[5.365152268,47.567907584],[5.36399971,47.568082239],[5.363868237,47.568509055],[5.362691808,47.569498262],[5.361886998,47.569744197],[5.361466674,47.569988647],[5.360780059,47.5707716],[5.360204665,47.571271331],[5.360052776,47.572020044],[5.360395792,47.574934422],[5.360332873,47.575588579],[5.364111794,47.577531044],[5.365314318,47.578720582],[5.362894741,47.579952908],[5.363246937,47.580573442],[5.364466555,47.58160685],[5.364865163,47.582222837],[5.366244834,47.583322324],[5.366834847,47.583421121],[5.36711233,47.584366449],[5.36750094,47.584575591],[5.368166091,47.584657548],[5.369963769,47.584435538],[5.371663145,47.584637846],[5.371814233,47.584922944],[5.372943211,47.585258399],[5.37333423,47.585461169],[5.37317955,47.585964109],[5.37505157,47.586215988],[5.375597543,47.586191365],[5.375515384,47.586678423],[5.376024954,47.588587975],[5.377200756,47.588447858],[5.377139618,47.589466701],[5.377713102,47.589162345],[5.378169918,47.589137726],[5.378265271,47.589754446],[5.378001127,47.590249717],[5.377957715,47.590889076],[5.379027409,47.591234688],[5.379312568,47.591151428],[5.380763071,47.59179724],[5.381644069,47.591075048],[5.382764554,47.590827942],[5.384675097,47.592682727],[5.386169285,47.593975962],[5.385540501,47.594919964],[5.388536035,47.594655171],[5.388386878,47.595070667],[5.38924335,47.595348509],[5.389947043,47.594324605],[5.390310315,47.594142462],[5.391060704,47.594191927],[5.395679654,47.594891464],[5.396044051,47.595951114],[5.396947734,47.597101446],[5.397545095,47.596855037],[5.398263202,47.596896115],[5.399740588,47.596531647],[5.399795572,47.597132973],[5.403419831,47.596341565],[5.403957129,47.59641785],[5.404949607,47.595988558],[5.405510464,47.596469591],[5.405742178,47.596914182],[5.406367304,47.597255204],[5.406550925,47.597489159],[5.407882131,47.597574267],[5.408572605,47.598005784],[5.409498067,47.597891223],[5.409868914,47.598556266],[5.410065036,47.598506289],[5.410700955,47.597994258],[5.41253572,47.597496169],[5.413764592,47.596878205],[5.416092812,47.595959206],[5.417098256,47.595730361],[5.418907772,47.595148041],[5.420882609,47.594248874],[5.421291608,47.593932403],[5.421890037,47.593624607],[5.424626497,47.592584389],[5.427135241,47.592247663],[5.428260816,47.592233251],[5.427661057,47.593067027],[5.430247005,47.594280267],[5.430938588,47.594440568],[5.431674789,47.594323467],[5.431880669,47.594166985],[5.435059029,47.594646437],[5.43558754,47.594587678],[5.436108562,47.594393992],[5.437519708,47.594626583],[5.441025925,47.595432228],[5.441114201,47.595790601],[5.441443248,47.595736889],[5.443006233,47.595154844],[5.444347147,47.596469483],[5.446175073,47.596265481],[5.446948505,47.596263675],[5.448212603,47.596393858],[5.452674438,47.5973313],[5.454581741,47.598448408],[5.456062366,47.597640081]]]],"type":"MultiPolygon"}</t>
  </si>
  <si>
    <t>47.579115371, 5.398248858</t>
  </si>
  <si>
    <t>{"coordinates":[[[[4.859752802,47.404845774],[4.859122248,47.40456231],[4.85853891,47.404454577],[4.857496113,47.403948078],[4.856561574,47.403694668],[4.856241027,47.403438655],[4.855284353,47.403311652],[4.854489076,47.403402677],[4.853821023,47.403222434],[4.851935573,47.40319935],[4.852012347,47.40304145],[4.850898181,47.402309117],[4.847805981,47.402058446],[4.844565214,47.400958229],[4.84389708,47.400426757],[4.84358084,47.399753735],[4.842713847,47.398953475],[4.842690471,47.39862068],[4.842306582,47.398602451],[4.842058101,47.398279525],[4.841407461,47.397946761],[4.840467239,47.397599668],[4.839874621,47.397179534],[4.839426481,47.396757112],[4.839523138,47.396211713],[4.838526962,47.396049181],[4.83789869,47.395825898],[4.837191668,47.395394052],[4.8368307,47.395037776],[4.836448502,47.394913249],[4.836353166,47.394530264],[4.83600574,47.39445291],[4.835886244,47.393983863],[4.835382964,47.393304768],[4.834944675,47.392238353],[4.834647969,47.392053942],[4.833587473,47.390434559],[4.833197192,47.390072431],[4.832521953,47.389830051],[4.831982364,47.389056066],[4.832162358,47.388464337],[4.832175724,47.387303448],[4.832435427,47.386832922],[4.832361803,47.386385659],[4.832094867,47.385907226],[4.831384531,47.38521787],[4.831166232,47.384804401],[4.830731888,47.384353814],[4.830577855,47.383880802],[4.830517283,47.383465748],[4.830034919,47.382967291],[4.829332458,47.38266229],[4.828370171,47.382590987],[4.825575743,47.38330034],[4.824948293,47.383367821],[4.824446468,47.383620621],[4.823834427,47.384609012],[4.823123854,47.384649873],[4.821696344,47.385012622],[4.819355052,47.385914618],[4.818410463,47.386053659],[4.817696934,47.385929752],[4.817211206,47.386072412],[4.814600988,47.385926795],[4.814218145,47.385779695],[4.813329662,47.385774649],[4.812763894,47.385628596],[4.811314096,47.385530536],[4.810490227,47.385357879],[4.808568947,47.384291947],[4.807600155,47.383988259],[4.805413853,47.382962415],[4.804400778,47.382680999],[4.803910436,47.382647189],[4.80140159,47.382829267],[4.800620458,47.38282156],[4.800053767,47.382724985],[4.799340411,47.382880101],[4.798024634,47.382782503],[4.796269113,47.384161206],[4.795949608,47.384992747],[4.795526726,47.385627787],[4.795424613,47.386300191],[4.795008939,47.386636171],[4.794518568,47.386879657],[4.794142036,47.387315879],[4.793203736,47.387724748],[4.791778716,47.388646258],[4.79120344,47.389365568],[4.79025359,47.389986193],[4.789135211,47.390484243],[4.788207387,47.390653393],[4.787761409,47.391355388],[4.786900907,47.392232134],[4.786730205,47.393356699],[4.785562813,47.39417782],[4.784371826,47.394530166],[4.783191908,47.39517587],[4.781806013,47.395689654],[4.778928023,47.397235642],[4.778542714,47.397133484],[4.778331147,47.397471681],[4.777855671,47.397489757],[4.776207227,47.398807968],[4.775570929,47.39901578],[4.774231493,47.399776378],[4.773739776,47.399905438],[4.765387207,47.404284358],[4.762767061,47.406278024],[4.75975646,47.406808047],[4.76195533,47.409989259],[4.749100771,47.415711854],[4.751702663,47.418040792],[4.753107878,47.418334767],[4.753963948,47.418792779],[4.753893965,47.418964913],[4.754818149,47.419476818],[4.756661994,47.421696425],[4.757184789,47.421819989],[4.758531499,47.422591104],[4.760265142,47.423346444],[4.760638132,47.423392124],[4.763148005,47.425155842],[4.764175201,47.426775424],[4.766339084,47.427333263],[4.767290878,47.427708688],[4.767845525,47.427829921],[4.768146089,47.42801174],[4.771621748,47.430477328],[4.773016276,47.431076471],[4.773596632,47.431251311],[4.774883093,47.432312192],[4.775774882,47.432474166],[4.776251229,47.43267309],[4.776817483,47.433102046],[4.777210836,47.433638989],[4.777297399,47.434528177],[4.777424871,47.434650488],[4.778583062,47.434920922],[4.780480819,47.436081347],[4.781819148,47.43633999],[4.782965764,47.43646019],[4.784160502,47.437347695],[4.785280113,47.437771727],[4.785686519,47.437741179],[4.786072507,47.437177898],[4.788079527,47.436674355],[4.789239792,47.435811928],[4.789833615,47.435512861],[4.790220368,47.435609558],[4.792660376,47.43718194],[4.793474552,47.437479138],[4.794423489,47.437520334],[4.794954089,47.437433814],[4.796021878,47.437022054],[4.796612956,47.436523101],[4.797260253,47.436750815],[4.797693776,47.437686858],[4.797698385,47.4385755],[4.797452417,47.438562192],[4.797818601,47.439824324],[4.797552861,47.439973397],[4.797956478,47.440452487],[4.798482192,47.440812634],[4.799256821,47.441549807],[4.799865193,47.441920376],[4.802011473,47.442161788],[4.802058853,47.442071013],[4.803934896,47.442484952],[4.803809689,47.442826351],[4.804270336,47.442986688],[4.805033119,47.443487197],[4.805858339,47.444461254],[4.80810197,47.443021762],[4.811803872,47.443223508],[4.814397354,47.443733259],[4.81601431,47.443743154],[4.816084593,47.443976167],[4.816625529,47.443880383],[4.818420852,47.444217916],[4.822644435,47.444183359],[4.823916713,47.4443219],[4.824036735,47.443714934],[4.825382252,47.440862002],[4.825917067,47.439926173],[4.827312206,47.437833293],[4.82977953,47.435973855],[4.841167311,47.430916576],[4.841591324,47.431053034],[4.840815026,47.432674393],[4.839984765,47.433460097],[4.839587894,47.433534805],[4.838817053,47.432805034],[4.838492121,47.43304248],[4.838502524,47.433886921],[4.838629938,47.434390049],[4.839012102,47.434853134],[4.838725127,47.435036856],[4.838532738,47.435540535],[4.838823227,47.435845693],[4.839586128,47.436188404],[4.840090019,47.436060679],[4.840592122,47.436344477],[4.839924374,47.436454086],[4.840112728,47.436953547],[4.840540757,47.437360075],[4.840309972,47.437479881],[4.840656563,47.437794952],[4.84128072,47.437806688],[4.842223176,47.438506713],[4.842378724,47.438900439],[4.842161276,47.439137994],[4.842814586,47.439765154],[4.843619388,47.440898654],[4.846656949,47.442040859],[4.847230431,47.442736794],[4.847217148,47.443390717],[4.847342484,47.44379212],[4.847898429,47.444440608],[4.852658664,47.443726518],[4.852877903,47.44427049],[4.853559113,47.444164196],[4.853535078,47.443968285],[4.854641769,47.443500437],[4.855101802,47.443140135],[4.85538506,47.442696209],[4.856775853,47.441963584],[4.85699527,47.442320256],[4.857488315,47.442415037],[4.857986119,47.442226103],[4.857630159,47.44172124],[4.857861951,47.441171877],[4.858518566,47.441237929],[4.858663025,47.441002409],[4.861488598,47.441801852],[4.861786954,47.44221398],[4.86319084,47.442432827],[4.863426552,47.4421121],[4.863884731,47.44212007],[4.864088695,47.441802551],[4.863286173,47.441357983],[4.860108302,47.440618242],[4.85854736,47.440384758],[4.857689224,47.439941941],[4.857807058,47.43909185],[4.857704296,47.438463187],[4.857817009,47.437848191],[4.857757645,47.436825344],[4.857334067,47.435364396],[4.857192719,47.43408173],[4.857744899,47.432478241],[4.857730403,47.431945414],[4.858229447,47.431489026],[4.858927467,47.431069077],[4.85962477,47.430934574],[4.859588271,47.430418305],[4.859406344,47.429955686],[4.860076939,47.428555589],[4.859713098,47.427783426],[4.858046392,47.425790371],[4.857835587,47.425833357],[4.856640527,47.426611507],[4.856014405,47.426616095],[4.855222229,47.426768298],[4.853897922,47.427379197],[4.853439584,47.427439626],[4.852875065,47.426540076],[4.851279221,47.424899671],[4.853372983,47.424824012],[4.85812036,47.424403412],[4.860001383,47.424162649],[4.860992975,47.423946892],[4.862626887,47.423392182],[4.862612197,47.423122285],[4.866154474,47.420791892],[4.865902323,47.420523103],[4.866206089,47.420178762],[4.866481758,47.419561136],[4.866507308,47.419266281],[4.86585538,47.418070144],[4.866181974,47.417657903],[4.866163741,47.417477206],[4.865290105,47.415818192],[4.864799223,47.415702702],[4.861989692,47.412501605],[4.861704673,47.411399519],[4.861325139,47.410822104],[4.861384019,47.409958534],[4.861253999,47.409423048],[4.861386407,47.40888156],[4.86054413,47.4070095],[4.859752802,47.404845774]]]],"type":"MultiPolygon"}</t>
  </si>
  <si>
    <t>47.415109499, 4.812004433</t>
  </si>
  <si>
    <t>{"coordinates":[[[[5.32437367,47.304602927],[5.330817443,47.309290255],[5.347366006,47.321592608],[5.347049726,47.321750309],[5.347326983,47.322032904],[5.34842139,47.322586273],[5.349157251,47.32372329],[5.349152497,47.324855477],[5.348171165,47.325525584],[5.34833606,47.326963254],[5.348865981,47.327328096],[5.35052001,47.327469343],[5.350730974,47.328021661],[5.349193418,47.327697033],[5.348264363,47.327837412],[5.347522209,47.327859625],[5.346975119,47.32764733],[5.346628588,47.327871385],[5.345996985,47.327725639],[5.345094469,47.327867258],[5.343993316,47.328404652],[5.343172453,47.328353674],[5.34161935,47.328521902],[5.341002479,47.328410056],[5.340703071,47.328561093],[5.339609969,47.328433621],[5.338804087,47.329212686],[5.338697862,47.329480509],[5.340058532,47.330640117],[5.339351155,47.331309124],[5.340372021,47.332664704],[5.340212897,47.332721949],[5.341051795,47.33348858],[5.341521466,47.333747496],[5.341791386,47.334104103],[5.345041948,47.336639503],[5.345701448,47.337390812],[5.346581577,47.337915206],[5.346862124,47.338483233],[5.348541691,47.339109435],[5.349315454,47.339533288],[5.349698303,47.339168896],[5.35052909,47.339472705],[5.352333385,47.339799123],[5.353262155,47.339436267],[5.353328522,47.339076474],[5.35310167,47.338707311],[5.353428826,47.338433196],[5.353941462,47.337645566],[5.354278516,47.337597304],[5.354456547,47.337004685],[5.35538488,47.335546658],[5.355617018,47.335281668],[5.356062478,47.335047473],[5.358731199,47.334396178],[5.360188564,47.33421706],[5.360399741,47.333807485],[5.361176041,47.333686328],[5.362023584,47.333829402],[5.362570784,47.333770537],[5.362971618,47.333576851],[5.363859116,47.333484034],[5.365112094,47.333207244],[5.365622947,47.332985189],[5.36623622,47.332952879],[5.367243356,47.332749522],[5.368381571,47.332334536],[5.368641575,47.332372463],[5.369652838,47.332803047],[5.370361727,47.332866032],[5.371181369,47.332587213],[5.371881748,47.332667475],[5.372602325,47.332575298],[5.372730461,47.333046414],[5.373183097,47.333126326],[5.373520581,47.332399821],[5.374466218,47.332244491],[5.37489869,47.331779025],[5.37455313,47.3315141],[5.374507757,47.331057506],[5.374795061,47.33075442],[5.375194845,47.330628259],[5.375616306,47.330692588],[5.376338098,47.330449057],[5.377110184,47.330324275],[5.378056179,47.329849181],[5.378772407,47.328823094],[5.378572274,47.328372372],[5.377864644,47.32752946],[5.377799531,47.327315541],[5.378217498,47.327002565],[5.378573445,47.326426069],[5.378422371,47.325497904],[5.378673218,47.325001016],[5.379509171,47.324585803],[5.379495316,47.32415378],[5.379770179,47.323959912],[5.380643707,47.323615971],[5.381610673,47.323616853],[5.382390223,47.323513496],[5.382715673,47.323355509],[5.383083938,47.322789553],[5.383049491,47.322550689],[5.382614494,47.32223989],[5.382115479,47.321620582],[5.381954034,47.320997048],[5.381542904,47.32053715],[5.380922717,47.320410272],[5.37969944,47.320302961],[5.37947263,47.320176116],[5.378770732,47.319071905],[5.378625369,47.318302133],[5.378485201,47.315557147],[5.378681318,47.314872242],[5.380092214,47.312552983],[5.379944103,47.31187063],[5.380373439,47.311578123],[5.380581042,47.311182985],[5.379579008,47.311401675],[5.379332814,47.311852541],[5.378775945,47.312106228],[5.378320351,47.312493835],[5.377978622,47.312552173],[5.37744754,47.312431559],[5.376840372,47.312566481],[5.375895077,47.312093183],[5.374685626,47.311754975],[5.374189149,47.311787648],[5.372447365,47.311569282],[5.371109338,47.311317426],[5.370379472,47.311282798],[5.36957601,47.311410884],[5.368039781,47.310988314],[5.367278919,47.310370684],[5.36652178,47.30887575],[5.365719824,47.308766911],[5.365548161,47.308597487],[5.366726414,47.307149551],[5.366159348,47.306661258],[5.365939818,47.305104921],[5.36619867,47.303677529],[5.366502051,47.302990457],[5.366602886,47.30227419],[5.366544992,47.301200903],[5.366626095,47.300667869],[5.366306894,47.300605029],[5.366028905,47.301026795],[5.365373666,47.301059967],[5.364821419,47.302169106],[5.364130314,47.302771307],[5.36365651,47.304039155],[5.363062215,47.304645682],[5.363183771,47.304699947],[5.363000468,47.305559288],[5.362678371,47.30627375],[5.36207566,47.306238284],[5.361443715,47.305447773],[5.360801223,47.305109595],[5.360239053,47.305483988],[5.359772734,47.306111309],[5.358927042,47.306090675],[5.357994306,47.305143244],[5.357187026,47.304519289],[5.356712952,47.304035367],[5.356581452,47.30363365],[5.355902115,47.302786432],[5.355447846,47.30269298],[5.354734532,47.302730873],[5.35427583,47.30244567],[5.354267171,47.302217984],[5.353722322,47.302172296],[5.353430805,47.301804443],[5.352460912,47.301576433],[5.351905291,47.301526452],[5.35149839,47.301365378],[5.350892391,47.300890411],[5.350627268,47.300792208],[5.350614112,47.300491661],[5.350296227,47.300307164],[5.348945943,47.298676429],[5.347542482,47.297371886],[5.346428944,47.296126309],[5.345604658,47.295409855],[5.345271653,47.294968969],[5.344849789,47.295039639],[5.344199068,47.295781404],[5.343438529,47.296100281],[5.34137948,47.296241818],[5.340307249,47.296183293],[5.338980817,47.296215442],[5.338796021,47.296319137],[5.338994516,47.297077075],[5.338536356,47.296862051],[5.337633616,47.296135415],[5.337288124,47.295619105],[5.335579636,47.295632793],[5.33462458,47.295985247],[5.334389525,47.296303397],[5.334459339,47.296721689],[5.335411324,47.296785391],[5.336002423,47.296922097],[5.336728952,47.296793989],[5.338098688,47.298516331],[5.341471039,47.297886335],[5.341017529,47.302546367],[5.32029155,47.301599064],[5.32437367,47.304602927]]]],"type":"MultiPolygon"}</t>
  </si>
  <si>
    <t>47.317383146, 5.355052444</t>
  </si>
  <si>
    <t>{"coordinates":[[[[5.161808911,47.425551409],[5.160953582,47.424578521],[5.160566713,47.42370499],[5.159552443,47.422309995],[5.158988348,47.421153381],[5.158286128,47.420519833],[5.156288919,47.419358272],[5.155723427,47.418823934],[5.155035042,47.417938863],[5.154063792,47.415561446],[5.152587809,47.413431104],[5.151391577,47.412152873],[5.154404243,47.41109391],[5.151790954,47.408024653],[5.153636289,47.407400643],[5.152246798,47.404511342],[5.152982525,47.404268986],[5.151707512,47.402708547],[5.152420036,47.402252297],[5.155248933,47.400035006],[5.156618883,47.399272964],[5.157755358,47.398510736],[5.161001052,47.397496783],[5.161250466,47.397235494],[5.163674558,47.396077338],[5.164660293,47.395691568],[5.165847471,47.395401096],[5.166888836,47.395243908],[5.167064062,47.395543224],[5.171441269,47.3940531],[5.171678509,47.391266887],[5.171727542,47.389105562],[5.170453368,47.386325959],[5.17025776,47.385424561],[5.169349796,47.38389257],[5.171855295,47.383191982],[5.172221347,47.382408869],[5.171966576,47.382371304],[5.171681265,47.38148149],[5.170587543,47.38122275],[5.169882267,47.381323273],[5.170031097,47.380709022],[5.163833353,47.379904214],[5.162480249,47.379787111],[5.161879063,47.37960828],[5.160775271,47.379163224],[5.159955971,47.378341845],[5.158747427,47.377763635],[5.158388375,47.376616704],[5.154634177,47.376922309],[5.152135293,47.371806682],[5.150784851,47.371122054],[5.14942037,47.370549337],[5.149057715,47.37069563],[5.14094427,47.372569935],[5.13986441,47.372915821],[5.140121069,47.37343431],[5.139614662,47.373633649],[5.138942936,47.373709953],[5.138273993,47.373689844],[5.137872791,47.373302788],[5.135512408,47.37368479],[5.133759355,47.373738604],[5.133049027,47.37357784],[5.131671643,47.372943918],[5.130739167,47.372329741],[5.129824555,47.372532018],[5.128262381,47.373453073],[5.127917036,47.373035243],[5.124516292,47.37352612],[5.122756086,47.373868071],[5.120801313,47.374620587],[5.119352505,47.374960404],[5.118644067,47.375048066],[5.115351571,47.375196295],[5.113651293,47.375446961],[5.114119017,47.376785651],[5.114105898,47.378302387],[5.115317045,47.378589233],[5.116320878,47.37923285],[5.116718687,47.380376486],[5.116966317,47.381577789],[5.116968502,47.38203612],[5.117809355,47.382042415],[5.118566855,47.381885425],[5.119570415,47.384095946],[5.119081543,47.384743337],[5.118613525,47.385046342],[5.117907245,47.385259131],[5.117220163,47.385320276],[5.118470185,47.387425455],[5.117161971,47.387775281],[5.117710446,47.388467703],[5.117585406,47.388524914],[5.117961234,47.389109715],[5.11662214,47.389686129],[5.115678412,47.39023462],[5.113142861,47.391443319],[5.114756242,47.393179014],[5.115969307,47.39498411],[5.116835615,47.394756716],[5.116954686,47.395051722],[5.119114227,47.394594534],[5.119968851,47.395447062],[5.119967031,47.395702845],[5.120560946,47.396635766],[5.120484021,47.397172082],[5.120708876,47.398866374],[5.120512362,47.400805189],[5.121072912,47.400859802],[5.120956061,47.401325704],[5.12179592,47.401366214],[5.121833126,47.400932382],[5.124059861,47.400994385],[5.123826122,47.402794304],[5.124776577,47.40291382],[5.1254597,47.402747345],[5.125774579,47.402493043],[5.126970691,47.402118163],[5.127219825,47.403081672],[5.126611606,47.403263897],[5.126828434,47.403881295],[5.126298916,47.404008047],[5.126748077,47.406168299],[5.126103917,47.406415115],[5.125542141,47.406465008],[5.125551043,47.406823254],[5.124982181,47.407698154],[5.124885263,47.408197915],[5.125190754,47.40954582],[5.125716515,47.410259331],[5.126090966,47.410636109],[5.126792918,47.410774561],[5.126914628,47.411033487],[5.128103252,47.41243637],[5.128620806,47.412741181],[5.128582907,47.413423571],[5.128418307,47.413788593],[5.128455984,47.415071148],[5.126692594,47.416102085],[5.12477082,47.417858104],[5.12344537,47.418661259],[5.123469891,47.419547823],[5.122400719,47.419754645],[5.121585463,47.41977312],[5.122166123,47.421569867],[5.124183765,47.42118904],[5.126735756,47.426849891],[5.127085298,47.426763355],[5.127997232,47.426169445],[5.129215886,47.425046712],[5.129649751,47.42477852],[5.12989504,47.425007263],[5.129895551,47.425387273],[5.131004593,47.425046377],[5.134444523,47.42429261],[5.136139967,47.423750892],[5.137419098,47.423584212],[5.138272512,47.423290266],[5.138752683,47.422953648],[5.140733368,47.422180585],[5.140986244,47.422598277],[5.142981852,47.421967182],[5.14317365,47.422615628],[5.144349429,47.423216221],[5.144885908,47.423624173],[5.149397131,47.423054618],[5.150806084,47.423148344],[5.150324069,47.423767812],[5.151105765,47.42420092],[5.154078017,47.423439905],[5.154533885,47.424349099],[5.156755837,47.423442516],[5.158059156,47.424372002],[5.15962243,47.424967956],[5.16107965,47.425335324],[5.161808911,47.425551409]]]],"type":"MultiPolygon"}</t>
  </si>
  <si>
    <t>47.395665617, 5.14120155</t>
  </si>
  <si>
    <t>Saint-Jean-de-Boeuf</t>
  </si>
  <si>
    <t>{"coordinates":[[[[4.794605653,47.22433178],[4.795090725,47.223855107],[4.795576049,47.22295069],[4.795795728,47.222245796],[4.795848455,47.221291348],[4.795627083,47.220124127],[4.795371745,47.219522946],[4.795279405,47.218617571],[4.794884435,47.217594416],[4.794634343,47.217229084],[4.794691864,47.216932828],[4.794378518,47.216097512],[4.794372122,47.215232228],[4.793874821,47.214547441],[4.793500446,47.213307841],[4.793603,47.212974868],[4.793302478,47.212404098],[4.792337441,47.211998496],[4.791816245,47.211864278],[4.791304185,47.211607448],[4.79107375,47.211195878],[4.790754225,47.209814942],[4.790488122,47.209244533],[4.789206293,47.208211647],[4.788841388,47.207729209],[4.788158441,47.207140016],[4.786939662,47.205814369],[4.786532509,47.205690075],[4.785819828,47.20515896],[4.785287064,47.204872706],[4.784666606,47.204213192],[4.784204666,47.203432366],[4.783412579,47.202656622],[4.782493795,47.201605466],[4.781692808,47.201118009],[4.781283922,47.20054077],[4.781054581,47.199599667],[4.780263877,47.198742835],[4.77980195,47.197879145],[4.779058457,47.197489842],[4.77875494,47.19690107],[4.778640932,47.19585013],[4.778504909,47.195492017],[4.777365242,47.194786404],[4.77707391,47.194485603],[4.777047589,47.193928594],[4.77632812,47.193984656],[4.774934756,47.194277069],[4.773646343,47.194747959],[4.771321742,47.195286914],[4.770639961,47.195364876],[4.770095105,47.195267845],[4.7696957,47.194933558],[4.769074782,47.194692703],[4.768522833,47.194701132],[4.766153895,47.19493719],[4.765645982,47.195200677],[4.764838642,47.195478629],[4.763943987,47.195551691],[4.763906531,47.19614209],[4.759341191,47.195673925],[4.758423619,47.195490649],[4.75767244,47.195426408],[4.755257906,47.195400889],[4.752920802,47.195764964],[4.750340003,47.195583371],[4.748360544,47.1958555],[4.747914608,47.196280962],[4.746879063,47.196573037],[4.746356896,47.196644846],[4.74529543,47.197075073],[4.74426821,47.197258039],[4.742871716,47.197257448],[4.741911608,47.197514124],[4.741568697,47.19708344],[4.740991466,47.196923725],[4.740606517,47.197398668],[4.740398969,47.197925875],[4.740939412,47.201358544],[4.740465408,47.203574577],[4.740883049,47.205619625],[4.742557633,47.207386429],[4.742539698,47.207526275],[4.741472052,47.208344667],[4.739811097,47.209369167],[4.738944753,47.210203421],[4.738985781,47.210327973],[4.738015769,47.210858509],[4.738081755,47.211142074],[4.737127248,47.21158052],[4.736238098,47.211833377],[4.735309503,47.212461422],[4.734059413,47.212915074],[4.73373299,47.213407123],[4.733817553,47.21418568],[4.733929522,47.214461355],[4.734484983,47.214883474],[4.734518601,47.215024348],[4.736317638,47.217082033],[4.736656851,47.217682077],[4.737551314,47.218572757],[4.737656444,47.218840426],[4.738274513,47.219643396],[4.738379356,47.220106475],[4.738983716,47.220893437],[4.739384014,47.222031948],[4.739906705,47.223030845],[4.739506425,47.223242165],[4.739487655,47.223806151],[4.740112458,47.224446922],[4.74047205,47.224693658],[4.74049936,47.225129083],[4.740868555,47.225508946],[4.741597587,47.226060796],[4.742153936,47.22634149],[4.742521335,47.226706067],[4.742355771,47.227348801],[4.743651075,47.228077624],[4.746329698,47.228578487],[4.753190638,47.229351081],[4.753723013,47.228893683],[4.75411415,47.228321357],[4.75412067,47.227994381],[4.753787713,47.227634722],[4.754055053,47.22715792],[4.754868703,47.226165871],[4.755070645,47.22615651],[4.755081959,47.226948769],[4.756877054,47.227958934],[4.757902592,47.227869544],[4.758430744,47.227405884],[4.758793632,47.226820462],[4.758888404,47.226403898],[4.759338466,47.225978339],[4.759452579,47.225223797],[4.76821637,47.222203434],[4.77930121,47.223171095],[4.780734933,47.222878024],[4.787028029,47.222717217],[4.787567989,47.222896193],[4.791244792,47.223516595],[4.791803028,47.223727687],[4.793086346,47.223920356],[4.794605653,47.22433178]]]],"type":"MultiPolygon"}</t>
  </si>
  <si>
    <t>47.211490928, 4.763496344</t>
  </si>
  <si>
    <t>{"coordinates":[[[[4.260216656,47.592682756],[4.260381541,47.593579409],[4.261451355,47.593741597],[4.261278121,47.594464555],[4.261680663,47.594547527],[4.261845599,47.595445077],[4.262189602,47.595753738],[4.262942915,47.595980551],[4.262175638,47.597246474],[4.261340727,47.598017095],[4.261813231,47.598130819],[4.261615864,47.598565063],[4.262416081,47.598916504],[4.261794158,47.599182495],[4.261886769,47.599553289],[4.262654968,47.599337929],[4.2633421,47.599465529],[4.26379391,47.600053891],[4.264473698,47.600151856],[4.264662432,47.600421681],[4.264513228,47.601315426],[4.262376749,47.602601571],[4.261614334,47.603232772],[4.261702785,47.603708937],[4.262145152,47.604178576],[4.262093148,47.604568937],[4.264123156,47.605079009],[4.266930972,47.605437471],[4.269275235,47.60589273],[4.269890025,47.606332558],[4.270716963,47.607128365],[4.271175758,47.606941524],[4.276783399,47.607477186],[4.28407037,47.608480247],[4.288358151,47.609308035],[4.290228595,47.606226591],[4.290596976,47.605386203],[4.291262821,47.604517317],[4.291921132,47.603833058],[4.2931,47.602879261],[4.29648806,47.599391977],[4.297373507,47.598639444],[4.297974197,47.597726227],[4.298745794,47.596891225],[4.299119077,47.596260505],[4.300045466,47.596154766],[4.300033829,47.595840712],[4.300416663,47.595384527],[4.300598606,47.59493148],[4.301381605,47.594513143],[4.301287151,47.593749892],[4.303112106,47.592729364],[4.303166952,47.592413667],[4.303959146,47.592265282],[4.303745494,47.591908472],[4.305226118,47.59057937],[4.305413965,47.590261284],[4.303668637,47.589795562],[4.303776984,47.589164181],[4.301709735,47.588973899],[4.300044847,47.588912335],[4.297761621,47.58832108],[4.296894849,47.588246092],[4.295908863,47.588577531],[4.292940808,47.589212711],[4.291576667,47.589646427],[4.291225695,47.589550384],[4.290234436,47.589886333],[4.287554588,47.590172496],[4.286644743,47.590133017],[4.285679699,47.590232775],[4.283871324,47.590070833],[4.282877053,47.590061961],[4.281154794,47.590438274],[4.279631158,47.590329856],[4.278947725,47.590353551],[4.277719443,47.590798218],[4.276872755,47.590895707],[4.275990844,47.590855839],[4.275117094,47.590990521],[4.274438865,47.591009632],[4.272815254,47.590726671],[4.270933123,47.59070757],[4.265578076,47.591207776],[4.264541212,47.591199209],[4.263790417,47.590795034],[4.263962203,47.590237728],[4.263644259,47.590017012],[4.26305363,47.590251165],[4.262471317,47.590612158],[4.26319581,47.591142659],[4.263314675,47.591329522],[4.260726983,47.592089392],[4.26020284,47.592322812],[4.260216656,47.592682756]]]],"type":"MultiPolygon"}</t>
  </si>
  <si>
    <t>47.597908155, 4.281154538</t>
  </si>
  <si>
    <t>{"coordinates":[[[[4.130404338,47.320570693],[4.130770636,47.32054912],[4.132467916,47.320920618],[4.133001825,47.320936117],[4.133977758,47.321318232],[4.135011584,47.321932956],[4.136885987,47.322661889],[4.137667384,47.322546197],[4.138315216,47.323062937],[4.138952965,47.323228645],[4.139194974,47.324213027],[4.140058288,47.324898704],[4.140588192,47.325720899],[4.141506149,47.326483457],[4.141842332,47.326662917],[4.142483227,47.32728504],[4.143348615,47.32762855],[4.144927953,47.3279191],[4.146238975,47.328294207],[4.14656078,47.328605243],[4.146652802,47.329441635],[4.147347436,47.329723779],[4.148564719,47.329737856],[4.148742074,47.32998099],[4.149355019,47.330219813],[4.149763639,47.330687538],[4.151393689,47.33117557],[4.152313972,47.331726444],[4.156140657,47.333423338],[4.157281167,47.334049408],[4.157205162,47.334148301],[4.160422286,47.335630547],[4.160596677,47.335855686],[4.162990077,47.337148919],[4.16378531,47.337664041],[4.164225738,47.337818985],[4.166145961,47.336711231],[4.166777234,47.336262832],[4.168227137,47.337343052],[4.168624323,47.337336355],[4.169631568,47.337549497],[4.170220055,47.337994632],[4.171825649,47.338010857],[4.172563837,47.338214083],[4.173463291,47.338765902],[4.174078184,47.338781296],[4.175308179,47.33797477],[4.176749259,47.33683027],[4.17716345,47.337055657],[4.177641765,47.336762704],[4.178821843,47.336763337],[4.181023204,47.337613391],[4.183588731,47.339178153],[4.184897652,47.339732914],[4.184912222,47.338773017],[4.184607763,47.338120685],[4.184652078,47.336108002],[4.186318404,47.334320049],[4.186350694,47.334043318],[4.18693206,47.333562905],[4.188066842,47.3321783],[4.188373661,47.33197979],[4.189173555,47.331741118],[4.189500351,47.331368636],[4.189410883,47.33103643],[4.19054538,47.330838437],[4.192949666,47.330572476],[4.193019264,47.329771367],[4.193621404,47.329753475],[4.193735772,47.327512274],[4.193235028,47.327324749],[4.193693878,47.324854022],[4.194721217,47.324726413],[4.194902129,47.324406734],[4.195578686,47.324106261],[4.195673348,47.323303089],[4.196165883,47.322410287],[4.197268976,47.321763282],[4.197576554,47.321128074],[4.198386039,47.321565389],[4.199078487,47.322453173],[4.199263482,47.324036753],[4.19899928,47.324420323],[4.199657322,47.32477366],[4.200051228,47.324565214],[4.199877027,47.323406483],[4.199531514,47.322698788],[4.199849016,47.322330872],[4.200041203,47.321747269],[4.200357156,47.321428885],[4.201000935,47.321145825],[4.201720112,47.320386604],[4.202899955,47.320097083],[4.203944427,47.319675704],[4.206483848,47.320263376],[4.207146369,47.320757077],[4.207577422,47.320554521],[4.207282952,47.320354107],[4.207395031,47.319980202],[4.208196565,47.319826009],[4.208551575,47.319363142],[4.208043165,47.318951577],[4.20768286,47.318472744],[4.207572199,47.318026426],[4.206790016,47.318039061],[4.206621018,47.317883258],[4.207237952,47.317528414],[4.208061992,47.317552255],[4.208601804,47.317300845],[4.208731973,47.317084309],[4.209860986,47.317187793],[4.210241773,47.317106395],[4.210810295,47.317541634],[4.211461987,47.319080718],[4.211497365,47.320003195],[4.21197433,47.320779711],[4.21214398,47.321432486],[4.2126855,47.321783366],[4.214308234,47.322402045],[4.214754283,47.322219113],[4.214902647,47.322514672],[4.21460215,47.322985992],[4.214484677,47.323529224],[4.213816298,47.323835124],[4.213550633,47.324207939],[4.214487789,47.324603293],[4.215314668,47.324513612],[4.215867221,47.324998511],[4.216921743,47.324962256],[4.218227841,47.326909495],[4.219316702,47.327159165],[4.2199612,47.328715381],[4.220422337,47.329136395],[4.220375868,47.328665107],[4.220773811,47.327879432],[4.220932271,47.326637102],[4.221929472,47.32541926],[4.222949951,47.324353321],[4.223483317,47.324167635],[4.223728379,47.323649158],[4.225843836,47.323280214],[4.226414992,47.323242671],[4.226479022,47.322683784],[4.227370715,47.321724504],[4.227428082,47.321453795],[4.225888904,47.320730876],[4.226387186,47.320402392],[4.226865226,47.319478094],[4.22722573,47.319262704],[4.227713519,47.319171114],[4.228191475,47.319344327],[4.229258587,47.318937784],[4.229767735,47.318276043],[4.230155084,47.316517173],[4.230435698,47.316052323],[4.230203467,47.315739664],[4.230446817,47.315150962],[4.230362676,47.314656664],[4.228241128,47.314511664],[4.227804679,47.315283373],[4.227023122,47.315611257],[4.226360178,47.315973897],[4.225389135,47.315657325],[4.224828493,47.315629929],[4.223804344,47.315945044],[4.222708556,47.314975217],[4.222284214,47.314828427],[4.221658047,47.314422661],[4.221800242,47.313980897],[4.222597106,47.313278345],[4.222738236,47.312325196],[4.222504607,47.312064756],[4.222211136,47.311210719],[4.222214595,47.310897363],[4.222552378,47.310267167],[4.222821089,47.310033849],[4.223199979,47.309988442],[4.222556864,47.309475718],[4.221988989,47.308778528],[4.221674707,47.308172302],[4.219533033,47.306837102],[4.218678812,47.307576253],[4.21689279,47.306627119],[4.216472971,47.306559492],[4.215743107,47.307004705],[4.215250069,47.306626321],[4.214908678,47.306631695],[4.212997167,47.305396606],[4.211299869,47.303326432],[4.210814976,47.303541271],[4.211341698,47.304418113],[4.210560597,47.304587423],[4.208934155,47.304483728],[4.208734795,47.305270904],[4.208132828,47.305166428],[4.207841873,47.306295785],[4.207470356,47.307021725],[4.207338037,47.307024002],[4.203783683,47.305596958],[4.201646885,47.30504648],[4.200674182,47.304995323],[4.199436762,47.305122459],[4.198774357,47.305333679],[4.1987546,47.30474506],[4.198868525,47.304274805],[4.198010516,47.30390552],[4.196980372,47.303770292],[4.196149493,47.303191834],[4.195768021,47.303298403],[4.193519646,47.303377365],[4.192918917,47.303207073],[4.190692296,47.301938846],[4.190541401,47.301401089],[4.190183432,47.300597154],[4.187569247,47.297714926],[4.187022832,47.297183911],[4.186276653,47.296655837],[4.185673705,47.296440514],[4.185079697,47.296450182],[4.183580348,47.296695069],[4.183482194,47.297285794],[4.183597596,47.297597936],[4.182427704,47.298201385],[4.180668042,47.298949475],[4.180067403,47.298779117],[4.180094491,47.298506038],[4.17984296,47.297478605],[4.179628617,47.296999102],[4.17811837,47.296567872],[4.176933865,47.296506062],[4.174923719,47.295907895],[4.174152193,47.295243148],[4.172958094,47.29643737],[4.172356573,47.297194331],[4.17173445,47.297371678],[4.170511116,47.298322176],[4.170244883,47.298433802],[4.17000034,47.298872932],[4.169361693,47.29920439],[4.169095264,47.299489781],[4.16730289,47.300691765],[4.166490278,47.30105917],[4.163997776,47.301901698],[4.162901562,47.302009922],[4.161153841,47.302532508],[4.158068075,47.302938775],[4.156400869,47.30339296],[4.155705379,47.303118982],[4.154571041,47.303364358],[4.153450512,47.304006632],[4.152823206,47.304195632],[4.152141066,47.304666977],[4.150656193,47.304678104],[4.150043168,47.304607651],[4.149396539,47.304698687],[4.149194305,47.304588148],[4.14845649,47.304809729],[4.148252145,47.304662295],[4.147376622,47.304943754],[4.146474426,47.305092219],[4.144390443,47.305686295],[4.143410986,47.306061482],[4.142620664,47.30649242],[4.142471797,47.306899034],[4.140695076,47.307506223],[4.140123989,47.307790936],[4.139753965,47.307819779],[4.139029171,47.307598209],[4.13763902,47.307460585],[4.135836578,47.307856374],[4.13474733,47.307801302],[4.13254608,47.307490577],[4.132264489,47.307193514],[4.129957836,47.306275146],[4.129555137,47.305945943],[4.128782791,47.305914742],[4.127615721,47.30536608],[4.126160486,47.304834607],[4.126169426,47.30431413],[4.125499709,47.304126154],[4.124241086,47.303500017],[4.123771647,47.303014784],[4.122821768,47.303859482],[4.120167511,47.305234719],[4.119268275,47.305401851],[4.118187919,47.305261908],[4.117427544,47.305487109],[4.116374043,47.306193199],[4.115500086,47.306559031],[4.114357067,47.307673809],[4.113836523,47.308040736],[4.115961609,47.31004156],[4.116909902,47.310701382],[4.117988309,47.311314928],[4.121003513,47.31243827],[4.122134403,47.312645223],[4.123404145,47.313034489],[4.123667223,47.312890592],[4.124713756,47.313872618],[4.125562539,47.314513527],[4.126393259,47.314734153],[4.128968088,47.317248063],[4.130087895,47.319312419],[4.130392787,47.320210676],[4.130404338,47.320570693]]]],"type":"MultiPolygon"}</t>
  </si>
  <si>
    <t>47.316444199, 4.173327335</t>
  </si>
  <si>
    <t>{"coordinates":[[[[4.535543796,47.889994089],[4.536759848,47.889237358],[4.538471581,47.888453415],[4.539479648,47.888049537],[4.541019082,47.887602668],[4.541785285,47.887074124],[4.542367225,47.887113286],[4.542746447,47.886209057],[4.543941788,47.885252688],[4.546313863,47.88288918],[4.546822424,47.881880614],[4.547569714,47.88070777],[4.548213561,47.880118682],[4.550651152,47.878363612],[4.551270168,47.878025976],[4.552704669,47.877481317],[4.553917805,47.876734336],[4.555822022,47.8784329],[4.556447279,47.878126659],[4.557275466,47.878900605],[4.557538944,47.878805293],[4.557887351,47.879050911],[4.558889204,47.878583031],[4.559899811,47.879233915],[4.5632578,47.879851748],[4.564962095,47.879383458],[4.565589187,47.879276978],[4.563252431,47.877214368],[4.559284714,47.873459498],[4.557234181,47.870646735],[4.558225429,47.87036983],[4.557820009,47.868497484],[4.558987253,47.868566596],[4.559704023,47.866961989],[4.560562234,47.866940676],[4.561616279,47.867210202],[4.561790397,47.867672367],[4.561615717,47.868192284],[4.561651772,47.86850866],[4.561939636,47.86874427],[4.562350801,47.868805408],[4.563008901,47.868529296],[4.563919972,47.86780333],[4.564672769,47.867972426],[4.565236363,47.867985613],[4.566901693,47.867525007],[4.566653925,47.867197957],[4.565848274,47.86664251],[4.565681538,47.866159548],[4.562827262,47.864537705],[4.562433135,47.864145082],[4.562171659,47.863668778],[4.555007953,47.863423682],[4.555132603,47.862289628],[4.555921062,47.861259292],[4.556290806,47.860913226],[4.555369869,47.860524867],[4.554461274,47.859963507],[4.55368064,47.858700118],[4.553107139,47.858481771],[4.553113334,47.858007304],[4.55222319,47.856198055],[4.551961099,47.855925173],[4.549959398,47.854795828],[4.542853354,47.85165612],[4.540821941,47.850919483],[4.538095864,47.849744542],[4.533340063,47.847045108],[4.532061672,47.846442501],[4.529700997,47.845543444],[4.52772374,47.844024535],[4.525395107,47.841486675],[4.523192176,47.840061541],[4.521435467,47.838807011],[4.519665221,47.837684053],[4.518161549,47.836857374],[4.515424582,47.835819778],[4.51477599,47.835391578],[4.514358215,47.835462686],[4.513109775,47.83481448],[4.508637539,47.833299514],[4.506828168,47.833138246],[4.505545064,47.832865774],[4.503422161,47.832867808],[4.499707467,47.832648029],[4.495187397,47.833214345],[4.494128012,47.83328906],[4.493580657,47.833173611],[4.492296614,47.832436524],[4.489358233,47.831865374],[4.48877994,47.831694486],[4.488718688,47.833421774],[4.489226388,47.834651248],[4.489252231,47.835001083],[4.489761243,47.835990194],[4.489880925,47.837064365],[4.490474733,47.838596992],[4.492802066,47.840534237],[4.493535758,47.84094977],[4.494750372,47.842253027],[4.496417249,47.843612613],[4.497256349,47.844682093],[4.498438908,47.845838095],[4.500159012,47.847086228],[4.501205808,47.848213333],[4.502991211,47.849590212],[4.504035324,47.849059238],[4.504860658,47.848784006],[4.505574265,47.849238429],[4.506800425,47.849799684],[4.508685881,47.85087814],[4.510908479,47.851629068],[4.510266648,47.85271482],[4.509790676,47.853284445],[4.509100727,47.853760504],[4.506708606,47.854815629],[4.505901595,47.854985319],[4.505728566,47.854542864],[4.505153514,47.85388323],[4.504270371,47.854008878],[4.503606683,47.854233424],[4.502460646,47.855042043],[4.501965459,47.855219414],[4.501294932,47.855202793],[4.500166811,47.85465823],[4.49975161,47.854968691],[4.501663788,47.855902891],[4.505177433,47.857277401],[4.506855723,47.858258626],[4.507481447,47.858533235],[4.509342344,47.85911241],[4.516168293,47.860676173],[4.516386594,47.86077957],[4.517694736,47.862464844],[4.518639809,47.863144832],[4.518948566,47.863463989],[4.518946978,47.864016703],[4.519312218,47.864673586],[4.519816276,47.865226052],[4.519608372,47.86544028],[4.519046053,47.865610489],[4.519085556,47.865869221],[4.519903937,47.867729136],[4.520324756,47.868223267],[4.517032744,47.871323679],[4.515294594,47.872673854],[4.514072306,47.873866122],[4.513362728,47.874694407],[4.514349091,47.876394658],[4.51189411,47.876025747],[4.510664911,47.877168556],[4.509539853,47.878022866],[4.50824634,47.879919893],[4.508031679,47.880088277],[4.509548284,47.880861804],[4.51090309,47.881214329],[4.511185855,47.88090014],[4.512037869,47.880323878],[4.513368538,47.879688329],[4.513782981,47.879347231],[4.515170874,47.878514692],[4.517346364,47.877713361],[4.518578215,47.877369775],[4.518965881,47.876983097],[4.520022297,47.876962218],[4.521351697,47.876615538],[4.52132934,47.877423259],[4.521221871,47.877782009],[4.5214053,47.879281073],[4.522189513,47.880965875],[4.522778184,47.881569437],[4.523552756,47.883055422],[4.524076322,47.883813746],[4.524304394,47.884486791],[4.52427745,47.884853499],[4.524519382,47.884983578],[4.525009619,47.884952906],[4.526101871,47.884404025],[4.526267772,47.884589097],[4.526972717,47.884486314],[4.527399746,47.884631081],[4.527320273,47.885031779],[4.527769384,47.885199661],[4.528459334,47.88494764],[4.529224259,47.884790054],[4.530019936,47.88481749],[4.530790718,47.886627529],[4.532082835,47.886188504],[4.533164339,47.885917842],[4.533538117,47.886951724],[4.535524839,47.889847614],[4.535543796,47.889994089]]]],"type":"MultiPolygon"}</t>
  </si>
  <si>
    <t>47.860574967, 4.528339294</t>
  </si>
  <si>
    <t>{"coordinates":[[[[4.874362763,47.716972099],[4.875925625,47.716270012],[4.876027721,47.715342851],[4.876185108,47.714963095],[4.877438509,47.713355729],[4.877637709,47.712421604],[4.877295874,47.711427738],[4.877197592,47.710190479],[4.876860591,47.709446822],[4.8761833,47.708698719],[4.876689515,47.707543592],[4.877183092,47.70671188],[4.87793637,47.7061722],[4.880091223,47.705322791],[4.881791301,47.70492992],[4.883021765,47.704383428],[4.883468676,47.703857646],[4.88422698,47.700935586],[4.884833143,47.697522588],[4.88455353,47.695800268],[4.884177596,47.694860983],[4.884277817,47.693471063],[4.884135378,47.692421775],[4.883726282,47.691448808],[4.883727243,47.690306275],[4.881035951,47.690181241],[4.880959536,47.689829541],[4.880070643,47.689654768],[4.879081013,47.689572541],[4.877820787,47.689606292],[4.876874711,47.689814153],[4.875970405,47.69064076],[4.875322179,47.691014891],[4.874340829,47.691396158],[4.873221729,47.691690492],[4.872755372,47.691700663],[4.87198465,47.691473518],[4.871148805,47.691556221],[4.86988642,47.691833909],[4.870349142,47.692480144],[4.868032251,47.692728757],[4.868129655,47.692349965],[4.867927255,47.692129918],[4.86817136,47.691865824],[4.867965699,47.691476569],[4.867484199,47.691244773],[4.86751094,47.69086621],[4.867112228,47.690789747],[4.867029222,47.689714284],[4.866699399,47.68966283],[4.866708411,47.689272845],[4.867181064,47.689252694],[4.867070953,47.68888802],[4.867474162,47.68852235],[4.867545563,47.688200694],[4.867926089,47.687644516],[4.865875506,47.686315065],[4.865391093,47.686150832],[4.864755671,47.685709905],[4.863360809,47.685131627],[4.863639688,47.684832775],[4.8631216,47.683551764],[4.862858521,47.683158012],[4.862363969,47.68296962],[4.862130346,47.682464657],[4.861820052,47.682131075],[4.862385964,47.681576463],[4.862425949,47.681347143],[4.863271438,47.681201322],[4.863756249,47.681454689],[4.864373376,47.680878543],[4.864172093,47.680078659],[4.863920415,47.679781962],[4.863286454,47.679418432],[4.863069101,47.679149997],[4.86292992,47.678066418],[4.863472973,47.677393319],[4.863454032,47.677194648],[4.862792271,47.676873874],[4.860125189,47.67646618],[4.859018283,47.676109251],[4.854604492,47.675458199],[4.853025204,47.675124014],[4.852082672,47.67535233],[4.851387627,47.675337231],[4.850375012,47.675044452],[4.847400865,47.673694186],[4.84711546,47.674652143],[4.847086792,47.675363854],[4.847458895,47.677292775],[4.847953863,47.678842515],[4.84805424,47.679584596],[4.842980013,47.679693513],[4.842242948,47.679852783],[4.841238574,47.680224234],[4.840035475,47.680748257],[4.83877938,47.681591815],[4.838353705,47.681735359],[4.837686465,47.683534786],[4.837910503,47.684039045],[4.837427498,47.685034288],[4.836070883,47.686060356],[4.835234599,47.686400302],[4.834630619,47.686439491],[4.833773046,47.68635481],[4.833392875,47.686504823],[4.833606849,47.686911112],[4.832842548,47.686902388],[4.830893581,47.687573049],[4.830073721,47.687965818],[4.827801393,47.68970746],[4.826278581,47.689977941],[4.825028927,47.690087484],[4.823215111,47.690037453],[4.821859419,47.690165722],[4.821558535,47.690296453],[4.819410485,47.692642798],[4.818815383,47.693921494],[4.81859282,47.695019732],[4.817667331,47.696153205],[4.81724644,47.696833178],[4.814886874,47.698855899],[4.813826221,47.700332651],[4.812364585,47.701471689],[4.809961472,47.702105806],[4.80817598,47.70298061],[4.807844526,47.702567093],[4.808558345,47.701946551],[4.809462248,47.701425699],[4.810984781,47.700978089],[4.811446648,47.700754863],[4.800282557,47.69605841],[4.79960915,47.697165345],[4.798831534,47.697911956],[4.798252732,47.698899487],[4.797620665,47.699613241],[4.797932659,47.699966765],[4.798127237,47.700753338],[4.797522222,47.700846367],[4.79724857,47.701432167],[4.797271699,47.701682995],[4.79689823,47.701958824],[4.796859738,47.702874121],[4.796677838,47.70349182],[4.795817973,47.704928399],[4.795517018,47.705694672],[4.795173723,47.706233819],[4.777506082,47.70171138],[4.777054644,47.703131704],[4.779347895,47.704307735],[4.779626414,47.704420536],[4.781446043,47.704711539],[4.783742503,47.704743161],[4.782602775,47.708510264],[4.783416648,47.708795855],[4.78385527,47.70922761],[4.780277042,47.712717639],[4.783963495,47.714412544],[4.784986358,47.714960524],[4.785940542,47.715329485],[4.786916976,47.715526142],[4.788229159,47.715630332],[4.78920473,47.715800876],[4.791182447,47.716495346],[4.792356521,47.716181168],[4.793171187,47.71707978],[4.793946554,47.716612344],[4.79459051,47.716046087],[4.795769738,47.715766906],[4.7962302,47.715812954],[4.796497409,47.715626992],[4.798699038,47.71595688],[4.801201239,47.716692635],[4.803243635,47.716493716],[4.803378836,47.71587673],[4.80363942,47.71537755],[4.802894995,47.714469823],[4.802623505,47.712675215],[4.802770488,47.711657414],[4.803910993,47.710987116],[4.804482758,47.710460626],[4.804413959,47.709413739],[4.804538083,47.70870689],[4.806104737,47.707979576],[4.806807354,47.707773359],[4.807539099,47.707757552],[4.80903067,47.707924456],[4.809604854,47.707667992],[4.810406379,47.707664591],[4.810797051,47.707464079],[4.811535086,47.706770222],[4.812117047,47.706468609],[4.813383143,47.706203204],[4.815501907,47.70618384],[4.816074903,47.705737397],[4.819088772,47.706581863],[4.819167027,47.706764308],[4.823984692,47.70929386],[4.825014459,47.708553953],[4.82521196,47.708206055],[4.825948951,47.708654608],[4.82645531,47.708445034],[4.826376443,47.707895279],[4.826949673,47.707652247],[4.827450105,47.707581408],[4.82810105,47.708593083],[4.829419221,47.709689753],[4.830306562,47.711445872],[4.83165113,47.71117274],[4.833323421,47.710616262],[4.834117119,47.710461572],[4.834598543,47.711116647],[4.8346691,47.711538685],[4.835043659,47.712460124],[4.835904973,47.712099091],[4.836107844,47.712450628],[4.836504811,47.712357066],[4.837047734,47.712898628],[4.83796734,47.713570216],[4.838596787,47.713873631],[4.841753015,47.715801954],[4.843286092,47.716618694],[4.844752268,47.717621031],[4.847424181,47.718343228],[4.847947067,47.718648276],[4.853992897,47.724346992],[4.855328934,47.725470102],[4.855541146,47.725012083],[4.85736251,47.723980244],[4.859049455,47.722577783],[4.85948662,47.722067565],[4.866104749,47.720744975],[4.867445101,47.720387772],[4.868144899,47.720102906],[4.870085308,47.718597195],[4.871066867,47.717067175],[4.872596429,47.715985733],[4.874362763,47.716972099]]]],"type":"MultiPolygon"}</t>
  </si>
  <si>
    <t>47.701061617, 4.842958049</t>
  </si>
  <si>
    <t>{"coordinates":[[[[5.010276947,47.155865334],[5.010686092,47.157629672],[5.01117184,47.157944541],[5.011046287,47.158506884],[5.01293926,47.159874383],[5.01386767,47.159561941],[5.013816097,47.162419484],[5.013098641,47.163183949],[5.011312597,47.164788311],[5.010779899,47.165516229],[5.010200645,47.167862391],[5.010252255,47.168749465],[5.013090522,47.168405653],[5.013317285,47.168854701],[5.013691614,47.169012096],[5.015480497,47.168681071],[5.018757603,47.168771664],[5.018725239,47.168577703],[5.021040791,47.167960027],[5.024903689,47.166702851],[5.026465744,47.168664004],[5.026270082,47.170272267],[5.026844552,47.171114162],[5.027144566,47.172102251],[5.03121974,47.172231652],[5.032229409,47.172389546],[5.033018405,47.172334267],[5.035836992,47.173738279],[5.034872176,47.172462002],[5.03404699,47.171699299],[5.033398224,47.17046699],[5.032916974,47.170172845],[5.032491425,47.168975336],[5.031834821,47.168548277],[5.031539694,47.168146393],[5.031337104,47.167642018],[5.03128623,47.16674863],[5.031113744,47.166096931],[5.030287646,47.164605645],[5.03086518,47.164198356],[5.031862265,47.163291979],[5.034108049,47.16234024],[5.037768879,47.159948727],[5.03852907,47.159660661],[5.041177848,47.158967354],[5.041565134,47.158769598],[5.042565919,47.158524992],[5.045684803,47.157280226],[5.046384122,47.157164295],[5.044201349,47.154617268],[5.042331109,47.155362656],[5.039949917,47.156736626],[5.038992663,47.156247363],[5.037352246,47.15560261],[5.037670998,47.156420138],[5.037606937,47.156750882],[5.037269771,47.157017088],[5.036297156,47.157343107],[5.03566376,47.156863428],[5.035186251,47.156630468],[5.034155732,47.156332478],[5.033066128,47.155868008],[5.032489163,47.155762866],[5.027411045,47.15343836],[5.027189282,47.153193682],[5.026725824,47.153191893],[5.025369532,47.152337564],[5.021488975,47.14813753],[5.020592562,47.147044562],[5.01944354,47.14530397],[5.018756078,47.144853063],[5.018398942,47.145079937],[5.017925454,47.14583028],[5.017489844,47.146253047],[5.015429179,47.148931279],[5.01518151,47.14908599],[5.014744123,47.149533092],[5.014386171,47.149704131],[5.013730016,47.150479247],[5.013113889,47.151442786],[5.012853143,47.151601321],[5.012490692,47.152147075],[5.011489765,47.153059657],[5.011075298,47.153733292],[5.01082841,47.153874471],[5.010537182,47.154631518],[5.010588036,47.155003476],[5.010415201,47.155254138],[5.010276947,47.155865334]]]],"type":"MultiPolygon"}</t>
  </si>
  <si>
    <t>47.159619705, 5.023529203</t>
  </si>
  <si>
    <t>{"coordinates":[[[[5.082252293,47.34994977],[5.086899517,47.350704771],[5.089954038,47.350947932],[5.090820786,47.351121447],[5.093221252,47.351411415],[5.094321046,47.351715785],[5.095353598,47.352333844],[5.095686591,47.35281863],[5.096124803,47.353825628],[5.096879982,47.35453333],[5.097357635,47.354853403],[5.098189705,47.354612343],[5.100767075,47.354473908],[5.102039943,47.354119485],[5.102956636,47.354482922],[5.102977544,47.354847261],[5.103579765,47.355335256],[5.104838491,47.355059406],[5.104144382,47.353343846],[5.105739069,47.352749411],[5.107874874,47.352167649],[5.10847102,47.351826332],[5.10877782,47.351776636],[5.109647442,47.351852702],[5.109802406,47.351446444],[5.109654851,47.35072689],[5.110660859,47.350598749],[5.110418123,47.349413543],[5.112107175,47.349167613],[5.111575691,47.34633606],[5.111545148,47.3449876],[5.111795624,47.344484144],[5.112429516,47.344330331],[5.112331771,47.342217628],[5.110445508,47.341351373],[5.113410378,47.34060674],[5.113872776,47.340405607],[5.114431248,47.339986592],[5.114987688,47.339415419],[5.114843229,47.338741738],[5.116038206,47.337834732],[5.118929486,47.336206051],[5.117523099,47.336184876],[5.116926456,47.336104798],[5.116324385,47.335887032],[5.115378201,47.335173025],[5.114561142,47.334810576],[5.11529921,47.331589373],[5.113390098,47.331749312],[5.113303196,47.330248775],[5.112236001,47.330125006],[5.112334999,47.327928562],[5.111267034,47.324012574],[5.111015607,47.32418645],[5.109113898,47.324427238],[5.107036334,47.324507286],[5.104865784,47.324411574],[5.104761334,47.324281087],[5.104854343,47.322397249],[5.104361732,47.32266914],[5.102908355,47.323197081],[5.102311238,47.323540198],[5.099891709,47.322190834],[5.100855806,47.321208002],[5.101647835,47.320093194],[5.102095131,47.31937456],[5.100256951,47.319238526],[5.098437579,47.318905803],[5.098234031,47.318746483],[5.097115712,47.318663127],[5.096977007,47.318773698],[5.095321062,47.31872525],[5.093685463,47.318111768],[5.092864792,47.318189604],[5.091345587,47.317979237],[5.090190869,47.318048664],[5.089003095,47.31842576],[5.088154454,47.318533784],[5.087817395,47.319707856],[5.087092366,47.32040711],[5.086997473,47.320657366],[5.083130888,47.32039721],[5.07985132,47.320383967],[5.078378501,47.320687711],[5.077603984,47.320659248],[5.076750482,47.320506118],[5.07547255,47.320404696],[5.07407553,47.320614274],[5.07313304,47.320659925],[5.072985695,47.321817051],[5.073639161,47.323854114],[5.07405744,47.325767496],[5.073025499,47.326482944],[5.072494242,47.32706247],[5.070195988,47.328807289],[5.070945784,47.329119013],[5.075599158,47.329981491],[5.074447207,47.332254324],[5.072579452,47.334928952],[5.071451034,47.336204433],[5.069077764,47.339965949],[5.069146747,47.340414987],[5.068790733,47.341833366],[5.069016244,47.34235616],[5.069085266,47.344352312],[5.069360775,47.344281665],[5.070056531,47.343839713],[5.071485692,47.343417097],[5.072174228,47.343131953],[5.073170228,47.342883643],[5.07512692,47.342845097],[5.075130207,47.343375453],[5.075275511,47.343878057],[5.075951134,47.343841669],[5.076951986,47.345772532],[5.077938781,47.345764788],[5.078641824,47.346264613],[5.079356682,47.346487758],[5.080096067,47.346523148],[5.080343817,47.348026205],[5.082252293,47.34994977]]]],"type":"MultiPolygon"}</t>
  </si>
  <si>
    <t>47.335927004, 5.093188483</t>
  </si>
  <si>
    <t>{"coordinates":[[[[5.306285203,47.607257001],[5.308682429,47.607174493],[5.30920209,47.605766641],[5.309812998,47.605976076],[5.309850137,47.606649814],[5.312025794,47.606278959],[5.313076137,47.606027622],[5.313829153,47.606412519],[5.314280351,47.606131624],[5.315458541,47.606648558],[5.315352875,47.606791132],[5.31637112,47.607365259],[5.317124581,47.607636664],[5.317795537,47.6077251],[5.317474723,47.60852481],[5.319312893,47.60924292],[5.319131035,47.609562609],[5.318462485,47.610020736],[5.31914753,47.610739234],[5.320294675,47.611426932],[5.322460101,47.61240954],[5.325401636,47.612191594],[5.327178333,47.611830208],[5.330498673,47.610956218],[5.33352768,47.611127137],[5.335260226,47.61000198],[5.337696625,47.609534479],[5.339086189,47.610279278],[5.339396791,47.61019561],[5.339160377,47.609541177],[5.341025154,47.608368255],[5.341016574,47.608233351],[5.339828703,47.607228788],[5.340396947,47.60667439],[5.341170575,47.606249145],[5.341999511,47.605597657],[5.342694101,47.60494976],[5.344236266,47.605532044],[5.345477188,47.604742582],[5.345521926,47.604336453],[5.345375061,47.604115177],[5.344677762,47.603548357],[5.344042241,47.601719577],[5.343582586,47.600650895],[5.341939831,47.59749876],[5.341434849,47.596791183],[5.340737688,47.596224338],[5.341475603,47.595170343],[5.341982789,47.594714411],[5.342964273,47.595177385],[5.344113389,47.596152979],[5.346251096,47.595266238],[5.346971452,47.594815003],[5.347623102,47.594527239],[5.348812553,47.594208835],[5.354193536,47.591824795],[5.354182982,47.591645804],[5.354896411,47.591311725],[5.355570518,47.591474621],[5.355716061,47.591695912],[5.356986235,47.591459542],[5.357091005,47.591299834],[5.356704963,47.590364786],[5.356031461,47.590215393],[5.35561012,47.588781264],[5.355521922,47.58792845],[5.35663613,47.587809596],[5.356439164,47.587176905],[5.355380967,47.587086606],[5.355361998,47.586716874],[5.355868406,47.586700347],[5.356013177,47.584882871],[5.355960652,47.583239575],[5.356127218,47.582429342],[5.356895898,47.581450255],[5.356992924,47.580844042],[5.360406659,47.579848384],[5.360145874,47.579518664],[5.357370241,47.577059612],[5.354926072,47.578098654],[5.354833442,47.578442724],[5.354818007,47.579602012],[5.35444023,47.580210287],[5.353530483,47.581311073],[5.351958271,47.582420704],[5.352023604,47.582725565],[5.35083337,47.583473573],[5.346956306,47.584353991],[5.346159701,47.584460064],[5.3448021,47.584309053],[5.343019435,47.583388513],[5.342477284,47.583044595],[5.342027645,47.583231924],[5.342035106,47.582795023],[5.342359888,47.581672759],[5.342028512,47.580155731],[5.342729968,47.578215433],[5.342756031,47.577262157],[5.343259995,47.576342508],[5.344239513,47.573280859],[5.345678294,47.570650318],[5.345194779,47.570366469],[5.345363814,47.569821854],[5.345401598,47.569227647],[5.345180421,47.56919067],[5.345244048,47.567518013],[5.345531853,47.567133104],[5.346565946,47.566472028],[5.346434887,47.565548021],[5.346497156,47.564754303],[5.346911444,47.564917068],[5.347715662,47.564506451],[5.349895692,47.563946543],[5.349982537,47.563591786],[5.34966941,47.563006446],[5.349793768,47.562687854],[5.348159227,47.562671246],[5.346768528,47.562390356],[5.344947947,47.561772291],[5.341838765,47.560528998],[5.339740153,47.5586629],[5.336233548,47.556446759],[5.334186311,47.555779039],[5.332914478,47.555533431],[5.332531342,47.555167376],[5.331596215,47.554863688],[5.328081763,47.552728514],[5.327670964,47.552336881],[5.326582056,47.551585059],[5.325906582,47.551377005],[5.324556008,47.551825385],[5.322513866,47.551420318],[5.322632723,47.55066601],[5.322516313,47.550282903],[5.321785327,47.549439259],[5.321154694,47.54906819],[5.320552093,47.548852351],[5.319492299,47.548583469],[5.317801771,47.548369443],[5.315969975,47.55342807],[5.31521664,47.555229667],[5.314819125,47.556678394],[5.314125251,47.558165419],[5.312804523,47.56342814],[5.312417864,47.564454292],[5.311967929,47.566109358],[5.311264292,47.569497536],[5.310098191,47.569486416],[5.308563244,47.569623066],[5.305097851,47.570876675],[5.303760552,47.57149383],[5.30207202,47.571495648],[5.302188512,47.57213001],[5.302150193,47.573186165],[5.299118558,47.57290106],[5.299290434,47.57361718],[5.299947354,47.574688443],[5.300445506,47.575224328],[5.298495922,47.576522568],[5.299102076,47.57737241],[5.298333332,47.577908951],[5.296224048,47.580077481],[5.296019966,47.580902758],[5.296070218,47.582133659],[5.296414075,47.582485292],[5.29609124,47.582746488],[5.295651244,47.582480493],[5.294743944,47.583233152],[5.293536663,47.584873293],[5.291343919,47.583928525],[5.289750827,47.583526659],[5.28815086,47.583274389],[5.284020201,47.582417003],[5.282470413,47.582247421],[5.280632808,47.581882633],[5.278937432,47.581669025],[5.27801859,47.581438431],[5.277888592,47.581573343],[5.278177727,47.581924295],[5.278407484,47.584408785],[5.278297277,47.587566277],[5.277887277,47.588938532],[5.277745569,47.589922838],[5.278797751,47.590248985],[5.280308105,47.591110971],[5.281042693,47.592352804],[5.281392537,47.592658437],[5.282054164,47.592596873],[5.282696427,47.593390255],[5.283624001,47.593321679],[5.28476472,47.594687915],[5.285867337,47.595380415],[5.286814345,47.595671632],[5.289094422,47.595973622],[5.288851107,47.596384518],[5.289057708,47.596514639],[5.290883371,47.597053333],[5.291840782,47.597523504],[5.292110003,47.597561441],[5.292766485,47.597409869],[5.293989918,47.597873897],[5.293225095,47.598478753],[5.29323029,47.5985687],[5.294509833,47.598850621],[5.295568878,47.599949112],[5.296468374,47.600556361],[5.296967555,47.601173283],[5.29800528,47.601866949],[5.299241208,47.602555801],[5.299248351,47.602690735],[5.29820878,47.604336603],[5.299838594,47.604925843],[5.300733014,47.605443111],[5.301841231,47.606224503],[5.302426062,47.605984243],[5.303649776,47.606448167],[5.306285203,47.607257001]]]],"type":"MultiPolygon"}</t>
  </si>
  <si>
    <t>47.584135711, 5.32113143</t>
  </si>
  <si>
    <t>{"coordinates":[[[[5.082252293,47.34994977],[5.082195551,47.35138984],[5.081367911,47.351506433],[5.081287323,47.351205298],[5.076941507,47.351834205],[5.074640992,47.352002289],[5.072821672,47.350940622],[5.070265677,47.351698523],[5.068887161,47.353440391],[5.068521204,47.353744082],[5.067838954,47.354058806],[5.067745268,47.35451614],[5.068161883,47.354941878],[5.065056344,47.356543328],[5.063468152,47.357734126],[5.061888548,47.358391638],[5.060161374,47.359383137],[5.059401878,47.360105313],[5.058084626,47.360971544],[5.057016278,47.361417311],[5.055248787,47.36201862],[5.055647631,47.362846347],[5.051934109,47.364167313],[5.053329401,47.367100869],[5.053350726,47.367969493],[5.053688669,47.36907566],[5.054469938,47.370646762],[5.0556169,47.37214295],[5.056736539,47.371438746],[5.058790905,47.370533368],[5.058791621,47.370379366],[5.061874633,47.369924874],[5.063377591,47.36947135],[5.06470974,47.368919982],[5.066426427,47.368476127],[5.066749567,47.370360576],[5.06849879,47.375433604],[5.069216003,47.375296565],[5.070838025,47.377717989],[5.072433777,47.379284366],[5.07268586,47.379186217],[5.075529727,47.381996418],[5.079264294,47.386842004],[5.082962711,47.385893281],[5.087394049,47.385552638],[5.086829267,47.385111617],[5.093399428,47.383960576],[5.093528261,47.383830381],[5.09680027,47.383245496],[5.096951568,47.382978012],[5.099152357,47.382702349],[5.100812884,47.382241896],[5.103455437,47.380993699],[5.104889867,47.380044689],[5.106377742,47.3786012],[5.106914471,47.378325815],[5.109801031,47.377222531],[5.109540805,47.376808507],[5.110829163,47.376330346],[5.111705035,47.375847958],[5.111691239,47.375699621],[5.111382264,47.374451693],[5.110802802,47.373572492],[5.110237675,47.374101463],[5.109010956,47.372370394],[5.107794325,47.37015194],[5.106605964,47.368583147],[5.105679047,47.36658185],[5.105453871,47.36584299],[5.105785251,47.364459166],[5.104633275,47.3630698],[5.104140848,47.360889516],[5.102664564,47.358932361],[5.103681503,47.358571748],[5.104478591,47.357944946],[5.105107048,47.35758055],[5.104431793,47.357056063],[5.103793538,47.355987878],[5.103579765,47.355335256],[5.102977544,47.354847261],[5.102956636,47.354482922],[5.102039943,47.354119485],[5.100767075,47.354473908],[5.098189705,47.354612343],[5.097357635,47.354853403],[5.096879982,47.35453333],[5.096124803,47.353825628],[5.095686591,47.35281863],[5.095353598,47.352333844],[5.094321046,47.351715785],[5.093221252,47.351411415],[5.090820786,47.351121447],[5.089954038,47.350947932],[5.086899517,47.350704771],[5.082252293,47.34994977]]]],"type":"MultiPolygon"}</t>
  </si>
  <si>
    <t>47.367522067, 5.084039355</t>
  </si>
  <si>
    <t>{"coordinates":[[[[4.917565952,46.998404023],[4.917022974,46.998757076],[4.915714156,46.998153792],[4.914550124,46.997809267],[4.914570701,46.998872539],[4.911699791,46.999136281],[4.911529959,46.999098568],[4.907828625,46.999518261],[4.905200475,47.00017229],[4.896469583,47.002933245],[4.894688945,47.003399283],[4.894242144,47.004623324],[4.89460448,47.005982681],[4.896588932,47.010230623],[4.896729065,47.010396731],[4.898111762,47.010477569],[4.899928084,47.010046919],[4.901459,47.009962269],[4.902496555,47.011383425],[4.902704137,47.011333173],[4.903396153,47.012251179],[4.903608049,47.012173836],[4.904430025,47.013565208],[4.904889457,47.016249511],[4.90502345,47.017733284],[4.902393792,47.017660474],[4.902564217,47.0180125],[4.902614563,47.018506998],[4.902342846,47.019690355],[4.899914888,47.019326874],[4.898751002,47.019071342],[4.897625318,47.019452791],[4.896798295,47.019864445],[4.895628776,47.020686084],[4.89464756,47.0211705],[4.895786955,47.021177912],[4.896371112,47.021274587],[4.899809325,47.022127656],[4.900647672,47.022037307],[4.900035689,47.023320819],[4.899308575,47.024364863],[4.898741817,47.025550359],[4.902803559,47.026074277],[4.903809394,47.026436845],[4.904754556,47.026908477],[4.905152347,47.027208115],[4.90581817,47.027377245],[4.905289213,47.028399143],[4.905410795,47.028746566],[4.904356667,47.02981675],[4.904307228,47.030132773],[4.902735748,47.030577456],[4.900150676,47.031115351],[4.901843072,47.033092204],[4.900458469,47.0335725],[4.900481475,47.03381438],[4.902266489,47.035388939],[4.902442441,47.035634603],[4.901928683,47.035933056],[4.902049991,47.036160709],[4.900750914,47.036789997],[4.89984611,47.036982302],[4.898784616,47.037401424],[4.897635402,47.037649064],[4.894633788,47.038115321],[4.895442965,47.039775334],[4.895431477,47.040911162],[4.900929331,47.040920762],[4.906978706,47.040804819],[4.910646845,47.040855863],[4.921446249,47.040799168],[4.937769274,47.043229124],[4.941261679,47.043808998],[4.941730204,47.043502123],[4.942305258,47.04333665],[4.942699317,47.043084158],[4.943934327,47.042879655],[4.944312997,47.042639124],[4.944846784,47.042608522],[4.945376128,47.04219884],[4.945207975,47.041919784],[4.945809182,47.041603452],[4.945923246,47.041003532],[4.946453074,47.040827091],[4.946944789,47.040105526],[4.947504883,47.039526902],[4.947449094,47.039185615],[4.947566416,47.038676597],[4.947968735,47.037888089],[4.948011371,47.037098442],[4.947152522,47.035529668],[4.947266438,47.035108967],[4.94792488,47.03481147],[4.94806016,47.034435438],[4.948349899,47.03417838],[4.948896262,47.034024163],[4.948994559,47.033682076],[4.948760268,47.033322186],[4.949393099,47.032972877],[4.949922733,47.032283077],[4.950055341,47.031724264],[4.950510513,47.031343726],[4.951949759,47.030639447],[4.952546513,47.030095298],[4.953329372,47.02967138],[4.953331578,47.029404763],[4.953725132,47.029215282],[4.9550984,47.028219381],[4.955881348,47.027980968],[4.954982255,47.027594525],[4.953710652,47.027432326],[4.952689407,47.027200134],[4.951313727,47.026344401],[4.950505,47.025395319],[4.947670855,47.023281712],[4.945871673,47.021486523],[4.944197508,47.020051245],[4.942812405,47.019254112],[4.940582177,47.018281145],[4.939731157,47.017795613],[4.93939453,47.017405903],[4.938587466,47.015943367],[4.938105402,47.015463333],[4.937071979,47.014699855],[4.941859054,47.012629078],[4.941671679,47.011885626],[4.94127766,47.011290648],[4.941294163,47.010650938],[4.941143971,47.009915866],[4.940325934,47.008695788],[4.940350526,47.008610717],[4.93782929,47.008246902],[4.937108458,47.008485956],[4.936656278,47.007955882],[4.933759072,47.005547605],[4.931806789,47.004116813],[4.932651967,47.003601024],[4.933301126,47.003126337],[4.933379257,47.002844939],[4.934062904,47.002819074],[4.934052241,47.002558076],[4.934770185,47.001946236],[4.934658329,47.001616688],[4.935093982,47.001650811],[4.93542307,47.001172472],[4.935794022,47.000833925],[4.936093318,46.999855345],[4.935651614,47.000166261],[4.934948176,47.000410415],[4.934206253,47.000829929],[4.933135491,47.000963149],[4.932843952,47.001130142],[4.932251262,47.001122055],[4.931230672,47.000596973],[4.930452717,47.000340708],[4.929056473,47.000391076],[4.928981638,46.999327808],[4.928681721,46.998965373],[4.927891038,46.998904736],[4.927540955,46.998796207],[4.926736513,46.99886638],[4.926357616,46.998651156],[4.925541592,46.998765644],[4.924828508,46.998370466],[4.924252501,46.998497152],[4.924578604,46.99870876],[4.924480376,46.999055331],[4.923709456,46.999216785],[4.92369105,46.998847843],[4.923471831,46.998717307],[4.922873451,46.998844359],[4.922655592,46.99849315],[4.922177251,46.998664129],[4.921312313,46.998810022],[4.921111585,46.99864405],[4.920594432,46.998575206],[4.920251986,46.998310723],[4.919775557,46.998535697],[4.919785979,46.99890297],[4.91934767,46.998793183],[4.918453898,46.99949881],[4.918298505,46.99942304],[4.918301592,46.998657475],[4.917988537,46.998701405],[4.917565952,46.998404023]]]],"type":"MultiPolygon"}</t>
  </si>
  <si>
    <t>47.021937506, 4.92245563</t>
  </si>
  <si>
    <t>{"coordinates":[[[[4.572114706,47.214985972],[4.572283924,47.215440204],[4.572766347,47.215351716],[4.573358328,47.215078047],[4.574132873,47.214449819],[4.574421292,47.214551253],[4.576488442,47.214876124],[4.57654391,47.214604334],[4.577952657,47.214739135],[4.579060378,47.214568267],[4.579613908,47.214651668],[4.580371408,47.213895766],[4.581364536,47.214053302],[4.582466277,47.214129206],[4.58340405,47.21442615],[4.585866035,47.214873323],[4.588018088,47.215116686],[4.587997635,47.215408713],[4.588725084,47.215473479],[4.588654647,47.215773395],[4.591959995,47.216134136],[4.592637511,47.215002861],[4.59269926,47.214187102],[4.592971881,47.213753837],[4.598801494,47.214878355],[4.599332957,47.214929551],[4.603495848,47.211205358],[4.60496491,47.211058953],[4.605763023,47.210658897],[4.606008458,47.210204366],[4.608132406,47.209996615],[4.609789268,47.209459444],[4.610336168,47.209144787],[4.609842331,47.207964844],[4.609770249,47.207057281],[4.609158979,47.206456161],[4.609236192,47.205370934],[4.608976548,47.20389058],[4.608668328,47.202862031],[4.60682232,47.202943479],[4.606292772,47.202908501],[4.60566116,47.202021299],[4.60438064,47.199841915],[4.604103213,47.199532396],[4.602386669,47.199521036],[4.601338351,47.199721927],[4.600672803,47.199599659],[4.600191996,47.199158772],[4.599080303,47.199405542],[4.598101017,47.199528913],[4.597279217,47.199394373],[4.594200937,47.200287711],[4.591309273,47.195164237],[4.589578211,47.196355902],[4.588850092,47.196707165],[4.588154203,47.196225958],[4.587331471,47.19520621],[4.587123895,47.195290096],[4.586493854,47.194800773],[4.585505838,47.194356868],[4.585261996,47.193927085],[4.584592322,47.193974968],[4.583625921,47.194533863],[4.582973706,47.194726472],[4.580408363,47.194956002],[4.578757021,47.194639949],[4.578531682,47.195199503],[4.577491022,47.198005096],[4.577910803,47.201102348],[4.578025478,47.203165529],[4.577201626,47.206521934],[4.576561368,47.207849811],[4.576290637,47.209613879],[4.575983885,47.210374431],[4.575694691,47.21029102],[4.575383733,47.210547375],[4.57452329,47.210902143],[4.574673517,47.211068486],[4.573532402,47.211044369],[4.572779308,47.211139236],[4.572529163,47.211261491],[4.571830827,47.211964313],[4.570933568,47.212281734],[4.571051671,47.212570078],[4.570616278,47.21277498],[4.570825237,47.213233177],[4.571401676,47.213106502],[4.572114706,47.214985972]]]],"type":"MultiPolygon"}</t>
  </si>
  <si>
    <t>47.206066531, 4.590389276</t>
  </si>
  <si>
    <t>{"coordinates":[[[[5.108011436,47.262797417],[5.108214391,47.262541566],[5.109840233,47.261327742],[5.115343864,47.2581448],[5.118034751,47.260333618],[5.118686834,47.259995697],[5.118558362,47.259857554],[5.11914246,47.259607327],[5.121240101,47.258960182],[5.123335874,47.26034294],[5.126765412,47.257584652],[5.129064425,47.255880886],[5.128723708,47.255627774],[5.131067025,47.253710614],[5.13222995,47.252350063],[5.135115409,47.253865784],[5.1355817,47.25281792],[5.136192123,47.252801271],[5.137695977,47.252500676],[5.139197232,47.252101945],[5.139550253,47.251932425],[5.140032803,47.251494839],[5.141237985,47.252065175],[5.141892629,47.252096311],[5.141880513,47.250663698],[5.142143227,47.249224205],[5.146253651,47.250046073],[5.146313236,47.250213381],[5.147931087,47.250981343],[5.148431786,47.250834275],[5.149949196,47.25064404],[5.150696029,47.250467181],[5.151696765,47.250091078],[5.153854034,47.249036052],[5.154921248,47.248702814],[5.156769816,47.248296494],[5.157312439,47.248074758],[5.162423094,47.243640467],[5.177694898,47.230281395],[5.174185302,47.228599211],[5.170344356,47.226432299],[5.166656654,47.224812669],[5.161913281,47.222478632],[5.158105396,47.221013182],[5.152559387,47.218093016],[5.15169072,47.217790337],[5.145589555,47.216177923],[5.143952996,47.214979796],[5.143378088,47.21594327],[5.141987171,47.217194711],[5.140757887,47.218556623],[5.139009607,47.217872033],[5.138942274,47.217475211],[5.137291546,47.216815813],[5.137447234,47.216409472],[5.136955872,47.216218603],[5.131509058,47.220729159],[5.127155111,47.223881097],[5.128030355,47.224417992],[5.127562536,47.224689556],[5.126732453,47.224191454],[5.120389488,47.229453668],[5.121931938,47.23051425],[5.117381291,47.235487671],[5.122103851,47.238455197],[5.122631824,47.238832782],[5.12190017,47.239325291],[5.119459069,47.239928314],[5.118429259,47.24043976],[5.119337331,47.240832027],[5.118604015,47.241183151],[5.115837435,47.243498651],[5.113831914,47.245398544],[5.112928691,47.246139978],[5.110123063,47.247978732],[5.108630888,47.249454013],[5.108466061,47.24933183],[5.105426914,47.251328708],[5.105593026,47.251449971],[5.102828099,47.253530951],[5.101753464,47.252297734],[5.098465378,47.254941942],[5.098353944,47.255340211],[5.104611457,47.259890879],[5.104264917,47.260128616],[5.108011436,47.262797417]]]],"type":"MultiPolygon"}</t>
  </si>
  <si>
    <t>47.238213703, 5.138972827</t>
  </si>
  <si>
    <t>{"coordinates":[[[[4.113181436,47.398279585],[4.112925067,47.398768197],[4.112236612,47.399265442],[4.112415153,47.399626551],[4.111791008,47.399900807],[4.111749477,47.400711465],[4.110862026,47.400629917],[4.110212472,47.401278926],[4.108907011,47.400925864],[4.107841531,47.400955826],[4.107496827,47.400894288],[4.107434869,47.401361228],[4.107628592,47.401624068],[4.107636042,47.40275476],[4.107509449,47.403302441],[4.107285014,47.403543154],[4.106800732,47.403658499],[4.106760672,47.40409462],[4.1062469,47.404709003],[4.105549116,47.405082055],[4.105420552,47.40534256],[4.104973667,47.405214464],[4.104340333,47.40569133],[4.104535383,47.406082903],[4.104040501,47.406328879],[4.104260002,47.406941691],[4.103942113,47.407153575],[4.103767712,47.407635983],[4.104185185,47.407751758],[4.104349708,47.40801308],[4.104745861,47.408252395],[4.10442933,47.40885229],[4.104459095,47.409267039],[4.10323476,47.410221257],[4.102140718,47.410483709],[4.101139818,47.410567912],[4.101020483,47.410827424],[4.101336971,47.411062102],[4.101378972,47.411815242],[4.100438557,47.412585783],[4.099961031,47.412711838],[4.099365782,47.41324143],[4.097938967,47.413449368],[4.097626446,47.413602664],[4.09686049,47.414282401],[4.096547667,47.414421293],[4.09564596,47.414301049],[4.095122531,47.414323984],[4.094158483,47.414658057],[4.09381283,47.415138457],[4.093755557,47.415711575],[4.093263548,47.416105121],[4.091653513,47.416374121],[4.090975257,47.416741496],[4.090667358,47.417058581],[4.090099991,47.417074703],[4.089756496,47.417272381],[4.088431595,47.417476545],[4.088252659,47.417940062],[4.087744394,47.418254512],[4.087935829,47.418667751],[4.087178796,47.418816172],[4.086807226,47.418415418],[4.086342336,47.41858001],[4.086532508,47.418996864],[4.086306191,47.419283465],[4.085974645,47.4190903],[4.085103408,47.419036311],[4.084808965,47.419168697],[4.084708613,47.419518941],[4.084064702,47.419621272],[4.083783355,47.419811152],[4.084240245,47.420233626],[4.084216838,47.420453512],[4.084689819,47.420621956],[4.083992359,47.421225341],[4.083643488,47.42129071],[4.083686002,47.421818777],[4.083213697,47.422012234],[4.083213705,47.422275115],[4.082605159,47.422882164],[4.083477482,47.423183738],[4.083283161,47.424004799],[4.082412508,47.425625297],[4.082548441,47.426181302],[4.083802364,47.427047397],[4.08410623,47.427378568],[4.0840261,47.428139146],[4.084263088,47.428443032],[4.08414006,47.429247223],[4.085887677,47.429985356],[4.085512738,47.430665861],[4.083954428,47.431678791],[4.083764913,47.431951538],[4.083798723,47.43355731],[4.083622318,47.433757012],[4.082837674,47.434651084],[4.082094196,47.43508833],[4.08168201,47.435176788],[4.079808491,47.436689537],[4.078912244,47.437647635],[4.078667597,47.438281892],[4.078749188,47.438775384],[4.080030115,47.440837724],[4.080231938,47.440975392],[4.080997702,47.440585668],[4.081905212,47.439987558],[4.082299115,47.439846155],[4.083359023,47.439829991],[4.085234673,47.440386888],[4.086575264,47.440469808],[4.093333121,47.434859041],[4.096886063,47.431797982],[4.098012205,47.431007722],[4.098923788,47.430495862],[4.099871043,47.430042176],[4.102096515,47.429231575],[4.113359336,47.425489022],[4.113301088,47.425431061],[4.120853575,47.422900777],[4.130222623,47.419615026],[4.131970675,47.420106691],[4.131920936,47.419761466],[4.132524596,47.419704274],[4.133419719,47.420445495],[4.134972647,47.418924176],[4.135511873,47.418142867],[4.135898337,47.417789782],[4.135898348,47.417602522],[4.136876375,47.417249059],[4.136853388,47.416978297],[4.14692303,47.406238007],[4.145858545,47.40576054],[4.143054435,47.405230852],[4.142042564,47.404606086],[4.139347993,47.40329828],[4.136496012,47.402565438],[4.135919344,47.401822028],[4.134923022,47.400797318],[4.134651212,47.401111472],[4.134376717,47.401173569],[4.133415084,47.401160438],[4.13264244,47.40130571],[4.132318428,47.401283658],[4.132271962,47.401657732],[4.129912865,47.402533253],[4.12961772,47.40281161],[4.129302013,47.402743553],[4.128851519,47.402949592],[4.128617546,47.403614478],[4.128886063,47.403960285],[4.129282671,47.404091478],[4.129156668,47.404342082],[4.128628503,47.404386822],[4.127868867,47.404711994],[4.127513525,47.405029641],[4.127111152,47.405191992],[4.126532999,47.405698155],[4.126357407,47.40611399],[4.125854741,47.406489776],[4.125888456,47.407463563],[4.125199064,47.407915878],[4.124937428,47.408213704],[4.123642202,47.408235227],[4.12210207,47.407834162],[4.121896922,47.408107128],[4.119934663,47.407431917],[4.119003784,47.406356029],[4.117848325,47.4046836],[4.117902724,47.404367075],[4.117311348,47.403733552],[4.114567794,47.402079037],[4.114017026,47.401609862],[4.113819423,47.401289451],[4.113746547,47.400781485],[4.113954414,47.399936822],[4.113629057,47.399338543],[4.113541049,47.398357169],[4.113181436,47.398279585]]]],"type":"MultiPolygon"}</t>
  </si>
  <si>
    <t>47.417667127, 4.110708147</t>
  </si>
  <si>
    <t>{"coordinates":[[[[4.545788365,47.444700957],[4.544901884,47.444980133],[4.544366646,47.445059265],[4.544092628,47.445268182],[4.543805519,47.4468188],[4.543511289,47.44747816],[4.543755892,47.447675694],[4.54350492,47.448040065],[4.542382203,47.449059742],[4.540496634,47.450370417],[4.539598183,47.451207026],[4.539090442,47.451506355],[4.538682349,47.452502137],[4.538639482,47.453181568],[4.539018902,47.453774384],[4.539111254,47.454308872],[4.538793319,47.455763538],[4.538415611,47.456293434],[4.536352125,47.456319786],[4.535297243,47.456475058],[4.533918442,47.456815559],[4.534061505,47.457082878],[4.533279759,47.4574128],[4.532439419,47.457968576],[4.531121612,47.458122768],[4.530171314,47.458408969],[4.530305212,47.458727732],[4.529306808,47.458956935],[4.528844527,47.459318643],[4.528002373,47.45972045],[4.526437269,47.460236172],[4.527025131,47.460785776],[4.526649481,47.460927555],[4.526768913,47.461205095],[4.528096201,47.460775323],[4.528714583,47.461323618],[4.526688627,47.461881406],[4.527378759,47.462338732],[4.527262907,47.462745407],[4.526834305,47.462846465],[4.52627056,47.463283321],[4.525831802,47.463447532],[4.525316176,47.463476797],[4.524467019,47.464148771],[4.523834565,47.463898652],[4.523539396,47.464163615],[4.523973169,47.464290288],[4.522678323,47.465911639],[4.52230631,47.466509828],[4.521237908,47.46657151],[4.519306423,47.467239573],[4.517235382,47.467389025],[4.516711032,47.467533609],[4.516000541,47.467997533],[4.514363422,47.468279935],[4.512454867,47.468918773],[4.512110536,47.468903438],[4.511347074,47.468574823],[4.510336369,47.468894953],[4.509706209,47.469196635],[4.509487294,47.469108539],[4.50716388,47.471380474],[4.506615326,47.472177167],[4.505878688,47.472141679],[4.505824637,47.472297235],[4.503888315,47.472003541],[4.503560375,47.47209961],[4.502448875,47.472002315],[4.502559459,47.471731688],[4.501680617,47.471549453],[4.501088513,47.471695739],[4.499883855,47.471448364],[4.499660514,47.470822808],[4.496872468,47.470694821],[4.496037489,47.47051288],[4.495615384,47.470898244],[4.493670663,47.47039471],[4.493471586,47.470398164],[4.492771014,47.471131015],[4.491998989,47.471730628],[4.491013852,47.471973731],[4.490443488,47.470994269],[4.488949852,47.471096208],[4.487659129,47.471046081],[4.487874879,47.469826976],[4.488568879,47.469620033],[4.489350075,47.469636153],[4.489908954,47.469249963],[4.489087199,47.468634743],[4.488886902,47.468594089],[4.488562786,47.4687801],[4.487772932,47.468929747],[4.483220272,47.467934441],[4.483527609,47.468963206],[4.483961294,47.46985531],[4.483121278,47.46996865],[4.48352754,47.47130857],[4.483431417,47.471529475],[4.482300828,47.471460142],[4.482517681,47.471906646],[4.48268849,47.472848017],[4.48306471,47.473965938],[4.483716608,47.475303626],[4.484278002,47.47605815],[4.484575182,47.476861957],[4.484617139,47.477895899],[4.484397458,47.47902501],[4.483982477,47.480247541],[4.484004062,47.480786562],[4.484513104,47.481901882],[4.484601078,47.482440056],[4.48625906,47.482409907],[4.488108477,47.482195422],[4.4884255,47.482515489],[4.489275973,47.482389375],[4.489438397,47.482260352],[4.491368267,47.482359901],[4.491753179,47.481588792],[4.492265541,47.481578627],[4.492307919,47.481955322],[4.49294067,47.481880588],[4.494363409,47.482082923],[4.494337267,47.482478502],[4.495282787,47.482332218],[4.504514387,47.482562659],[4.507319312,47.482795591],[4.508800826,47.483006892],[4.510581491,47.483511405],[4.513716575,47.484003699],[4.516136335,47.484795129],[4.517709498,47.485096959],[4.523204946,47.485448377],[4.532954068,47.486610654],[4.536085257,47.48820261],[4.536609957,47.488342444],[4.537517016,47.487782171],[4.53800409,47.486982544],[4.5380293,47.48665809],[4.538596208,47.486556968],[4.539539673,47.485278628],[4.54063542,47.48449345],[4.541518955,47.483396853],[4.541651695,47.483394195],[4.543568376,47.481603244],[4.544252693,47.480510163],[4.545335195,47.479409994],[4.546373177,47.477229994],[4.547456097,47.475642711],[4.54777787,47.474278916],[4.547920768,47.472791449],[4.54816813,47.472207439],[4.549756456,47.472396991],[4.550633506,47.472740051],[4.550886477,47.47299238],[4.553155965,47.473361885],[4.553675166,47.472903886],[4.554218042,47.472667053],[4.554771602,47.472569628],[4.556076502,47.472600817],[4.556445712,47.47269402],[4.558367335,47.472881701],[4.557925264,47.473889702],[4.558200545,47.474085895],[4.560091373,47.474354092],[4.559414781,47.475242792],[4.55885325,47.475659968],[4.559011566,47.476216963],[4.560399616,47.476364035],[4.56419231,47.47640769],[4.564381462,47.476063918],[4.564697748,47.475844486],[4.565193059,47.474980699],[4.565560516,47.473832318],[4.566347042,47.472438806],[4.566764817,47.470243537],[4.567224946,47.46963231],[4.567347461,47.467784942],[4.567061051,47.467616831],[4.566561323,47.467010416],[4.565836314,47.466554688],[4.565029466,47.465751619],[4.564154478,47.464660447],[4.563849246,47.463847028],[4.563850452,47.463524686],[4.564301991,47.462983811],[4.563563035,47.462638999],[4.563604306,47.462279204],[4.562986067,47.461885048],[4.562503276,47.461764579],[4.562895292,47.461094857],[4.562750276,47.460720456],[4.561633133,47.460744451],[4.560511342,47.460927859],[4.559813298,47.460846278],[4.56012782,47.460386485],[4.560260004,47.459227761],[4.559848988,47.459018085],[4.559738269,47.459729046],[4.559592778,47.459929973],[4.55845644,47.459385172],[4.558347848,47.458801396],[4.558384637,47.458104031],[4.557039463,47.458182354],[4.555401113,47.45785672],[4.554838453,47.457406858],[4.553745848,47.457313404],[4.553954622,47.454397976],[4.553893934,47.45331296],[4.55336956,47.452396196],[4.552934657,47.452138195],[4.552278196,47.452204574],[4.551716023,47.450394255],[4.551420444,47.449858883],[4.550849803,47.449266851],[4.550481985,47.448528058],[4.549676932,47.447494368],[4.54821127,47.444773192],[4.546762805,47.444802355],[4.546236817,47.444604064],[4.545788365,47.444700957]]]],"type":"MultiPolygon"}</t>
  </si>
  <si>
    <t>47.470691149, 4.529799124</t>
  </si>
  <si>
    <t>{"coordinates":[[[[4.679326993,46.927117012],[4.67923531,46.928440374],[4.679318279,46.929207345],[4.679638951,46.929627738],[4.679614375,46.930106295],[4.678725748,46.930616352],[4.676986657,46.931215328],[4.67537974,46.931541287],[4.672675973,46.931896655],[4.672425608,46.93204798],[4.668142627,46.932949371],[4.666994358,46.933315401],[4.665267614,46.933254809],[4.661555831,46.934097266],[4.660832826,46.934057256],[4.659391022,46.934842595],[4.65810801,46.936005665],[4.657514342,46.936411349],[4.65608603,46.937039754],[4.654847683,46.937732955],[4.652925049,46.93840804],[4.652230492,46.938741297],[4.650710992,46.940650626],[4.649693474,46.941475689],[4.648625386,46.942023196],[4.648171964,46.942806855],[4.646889856,46.943754548],[4.64567707,46.94503714],[4.653141484,46.949229576],[4.656449873,46.952308805],[4.658184437,46.953333915],[4.658634709,46.955450037],[4.661442847,46.959134286],[4.661663156,46.959069874],[4.662190767,46.95971697],[4.662913981,46.960906976],[4.663028428,46.961249336],[4.663772866,46.962315656],[4.664195078,46.962442845],[4.664607055,46.963262703],[4.664780934,46.964423703],[4.665558947,46.967900297],[4.665840126,46.968529321],[4.666020088,46.969374138],[4.665970669,46.970288908],[4.666147699,46.971251739],[4.666312862,46.97618165],[4.666595649,46.977885],[4.665651448,46.979950982],[4.665150108,46.981744],[4.659778387,46.989529152],[4.659394608,46.990188465],[4.655002777,46.998562615],[4.658920065,46.996892603],[4.663183148,46.996030658],[4.666792593,46.994507094],[4.669294324,46.994325943],[4.669340054,46.993207708],[4.669556916,46.992814636],[4.670018425,46.992799852],[4.670501156,46.990151571],[4.670563856,46.988816958],[4.670990439,46.988227228],[4.671773767,46.985599798],[4.671940365,46.981797981],[4.672486794,46.980151066],[4.673126295,46.977091638],[4.675991312,46.97002666],[4.677247691,46.968288344],[4.67740868,46.968177036],[4.678202201,46.966617443],[4.678460712,46.966427267],[4.679184221,46.966257337],[4.679106848,46.965460574],[4.680177236,46.963669994],[4.681502434,46.96296896],[4.682206511,46.963021731],[4.683087104,46.963420435],[4.683513166,46.963416018],[4.684135552,46.963675295],[4.684596962,46.96412964],[4.68524735,46.964527188],[4.686069821,46.965338273],[4.686973384,46.966512891],[4.687392593,46.966540979],[4.688475715,46.96722936],[4.689402436,46.968047902],[4.689760412,46.968515449],[4.691112267,46.969549283],[4.691663035,46.970122964],[4.691761049,46.970522274],[4.693032263,46.970491013],[4.6938814,46.970299335],[4.694585212,46.970424079],[4.694825114,46.970564643],[4.69535792,46.970480265],[4.696594326,46.970723246],[4.697093931,46.970587116],[4.698557507,46.969936984],[4.700481975,46.970347197],[4.70113936,46.970333901],[4.702043087,46.969954942],[4.702304713,46.969949279],[4.702367627,46.969858295],[4.704501175,46.970139277],[4.707381801,46.972870388],[4.708252852,46.97229014],[4.709601239,46.97170281],[4.711238028,46.971249871],[4.712933413,46.970944631],[4.714687502,46.970458381],[4.716528805,46.970068066],[4.715656315,46.969894632],[4.714351799,46.969870803],[4.712586422,46.969709713],[4.710798519,46.969376924],[4.710016977,46.969083225],[4.708785656,46.967878516],[4.70804721,46.967490507],[4.706441849,46.96239459],[4.705309058,46.962012399],[4.705433619,46.961874572],[4.706285353,46.961812442],[4.706274199,46.961542439],[4.705746952,46.961507913],[4.705668776,46.961239802],[4.704944373,46.961209989],[4.704719453,46.960584723],[4.704450957,46.960454509],[4.703259499,46.960254178],[4.703546538,46.959303449],[4.704101596,46.958218177],[4.706207065,46.957998825],[4.707328902,46.957786798],[4.709663447,46.95703446],[4.710157316,46.95668042],[4.709824984,46.956278294],[4.710253313,46.955931529],[4.710750838,46.95573503],[4.709744114,46.955260056],[4.707075008,46.954370222],[4.705551219,46.953762378],[4.704015548,46.952651276],[4.703349404,46.951837105],[4.702334548,46.951182976],[4.700989756,46.95049138],[4.698397739,46.949824452],[4.696088004,46.949601794],[4.695236478,46.94966475],[4.693417164,46.950151673],[4.692131804,46.950808141],[4.691306418,46.951455147],[4.691044974,46.951505811],[4.690019736,46.951187636],[4.689369859,46.952022973],[4.688505187,46.952887568],[4.688268946,46.952482173],[4.687660356,46.952282154],[4.686967728,46.951917657],[4.685908837,46.951152362],[4.685199796,46.950851134],[4.683808495,46.950516642],[4.684131943,46.949712222],[4.68339807,46.949457275],[4.683571825,46.948913503],[4.683730229,46.946525609],[4.683576524,46.944503397],[4.68317126,46.944241848],[4.679282073,46.943960858],[4.678948032,46.943832441],[4.679176599,46.943062736],[4.679791095,46.942060467],[4.680489186,46.941506354],[4.681584178,46.940988774],[4.682994001,46.940194618],[4.683567469,46.93977829],[4.684083452,46.93954291],[4.684592595,46.939172545],[4.684894983,46.938580959],[4.685824419,46.938787107],[4.686184261,46.938014565],[4.686867059,46.93710041],[4.68806829,46.93691622],[4.687877026,46.936306638],[4.68764876,46.934637635],[4.687746181,46.934304801],[4.686298852,46.933383096],[4.686117097,46.932993109],[4.68584413,46.932755751],[4.684453964,46.932442868],[4.683317775,46.931419318],[4.682198273,46.930592737],[4.682206396,46.929036445],[4.682543107,46.928323686],[4.682388395,46.927787408],[4.681762833,46.926989633],[4.680978715,46.927095633],[4.679326993,46.927117012]]]],"type":"MultiPolygon"}</t>
  </si>
  <si>
    <t>46.956750187, 4.676504591</t>
  </si>
  <si>
    <t>{"coordinates":[[[[4.134923022,47.400797318],[4.135919344,47.401822028],[4.136496012,47.402565438],[4.139347993,47.40329828],[4.142042564,47.404606086],[4.143054435,47.405230852],[4.145858545,47.40576054],[4.14692303,47.406238007],[4.136853388,47.416978297],[4.136876375,47.417249059],[4.135898348,47.417602522],[4.135898337,47.417789782],[4.135511873,47.418142867],[4.134972647,47.418924176],[4.133419719,47.420445495],[4.133819137,47.420452406],[4.134322456,47.420793209],[4.134192428,47.421105076],[4.133802659,47.421366356],[4.133089557,47.42151825],[4.132957935,47.421692387],[4.134078237,47.421914645],[4.134408461,47.421660246],[4.135951584,47.421928779],[4.138813584,47.423397073],[4.140158678,47.423457722],[4.141293314,47.423602347],[4.142591234,47.424063157],[4.144239263,47.424455691],[4.14529362,47.424442615],[4.145873633,47.424270351],[4.146336051,47.423748131],[4.1512294,47.425336535],[4.151888322,47.425379529],[4.152729775,47.425273965],[4.153144468,47.425125809],[4.154570202,47.426093883],[4.156586791,47.426775177],[4.156263222,47.427580549],[4.156351713,47.427869562],[4.156963018,47.42816328],[4.157187623,47.428488751],[4.157711202,47.428467337],[4.158046188,47.428620653],[4.158127522,47.429069087],[4.157927745,47.429647258],[4.157922927,47.429976811],[4.158192148,47.430462986],[4.15849239,47.430542824],[4.158725068,47.430933932],[4.159094906,47.431225542],[4.158860083,47.431655516],[4.158944053,47.431857244],[4.159336716,47.431731794],[4.159524872,47.431413919],[4.161610011,47.431267082],[4.163421894,47.430817743],[4.164234092,47.431072503],[4.166901823,47.430811705],[4.167768019,47.431108213],[4.168455893,47.431136418],[4.168851743,47.430975793],[4.169850431,47.430959454],[4.170813949,47.430730093],[4.171672933,47.430756558],[4.173607162,47.429658519],[4.17400551,47.429613088],[4.174670846,47.429824242],[4.175776323,47.429717646],[4.176043545,47.429803174],[4.176617125,47.429581306],[4.177061849,47.428989819],[4.177619169,47.429658497],[4.178293647,47.429741697],[4.178782292,47.430423669],[4.180394391,47.430187655],[4.18137028,47.429920268],[4.181325087,47.428893496],[4.18612179,47.429822413],[4.187052165,47.429897552],[4.189560782,47.429588341],[4.19186708,47.429191118],[4.19208132,47.429637269],[4.196263027,47.429750102],[4.196592262,47.429699901],[4.196082326,47.426469491],[4.198871483,47.42471492],[4.19991235,47.42415861],[4.202065994,47.423179364],[4.202332216,47.423219827],[4.203010654,47.423658461],[4.203395105,47.423292566],[4.203627908,47.422731073],[4.202838222,47.422536674],[4.202860754,47.420940214],[4.20364057,47.418924485],[4.204352118,47.418418355],[4.205327512,47.417907687],[4.206755715,47.417596682],[4.206513069,47.415774292],[4.206634586,47.415457026],[4.207698714,47.415532412],[4.207206767,47.414773163],[4.207257628,47.414322485],[4.207907148,47.41395202],[4.207764502,47.413684312],[4.208471571,47.413043156],[4.20806275,47.412734998],[4.20818862,47.41255273],[4.210310409,47.413126671],[4.21182323,47.412224123],[4.21221966,47.412218191],[4.212955577,47.412386078],[4.213522776,47.410491327],[4.211495637,47.40870375],[4.213367805,47.407160919],[4.217117263,47.404490148],[4.216795019,47.4041397],[4.217096044,47.403906071],[4.217634038,47.404121915],[4.218787467,47.404867891],[4.219389418,47.405038041],[4.220310631,47.404843816],[4.220953194,47.404293287],[4.221782407,47.403379769],[4.221354839,47.403238411],[4.219978412,47.402424575],[4.218876348,47.402653105],[4.217756716,47.401466525],[4.216806998,47.400636479],[4.214127305,47.399180781],[4.214062962,47.398974382],[4.215231067,47.398503023],[4.214630713,47.397872778],[4.215274576,47.397322264],[4.215057969,47.397125559],[4.213834233,47.396602656],[4.214492386,47.395805313],[4.214143213,47.39531649],[4.214592623,47.394903956],[4.211929774,47.392653057],[4.211990655,47.39247236],[4.210977827,47.391948129],[4.208559374,47.390998257],[4.208676453,47.390545984],[4.208930443,47.390227335],[4.208676929,47.389390881],[4.209944375,47.388981561],[4.210265123,47.38850826],[4.210661217,47.388201631],[4.2113046,47.387926637],[4.211471983,47.387648497],[4.211421949,47.387252881],[4.212079027,47.386821986],[4.21268984,47.386104369],[4.212520066,47.385807236],[4.212615205,47.385266056],[4.212475288,47.384882181],[4.212191415,47.384697876],[4.212351762,47.3841092],[4.211850232,47.38408922],[4.211868434,47.3834282],[4.211475427,47.383282844],[4.211301416,47.382856108],[4.211465248,47.382362829],[4.211192501,47.381907411],[4.210771694,47.381528261],[4.21068219,47.3812627],[4.210806243,47.380533954],[4.211028666,47.380346172],[4.212650761,47.379510876],[4.21253016,47.378749566],[4.21158465,47.378377691],[4.211504787,47.377482709],[4.211290359,47.377202245],[4.21208981,47.37644935],[4.212165991,47.376066821],[4.212804271,47.375690133],[4.213128759,47.374800834],[4.212637693,47.374770846],[4.212083262,47.374458817],[4.211257805,47.374293661],[4.210982597,47.374373055],[4.210447128,47.374195869],[4.209683525,47.374069671],[4.209202864,47.37344265],[4.208659499,47.373090876],[4.208040342,47.373139628],[4.207188074,47.372665012],[4.206597915,47.372529791],[4.206273253,47.372885185],[4.204522146,47.372397367],[4.198318194,47.368415473],[4.196483452,47.367019978],[4.193851447,47.365760492],[4.194296781,47.365050067],[4.194853365,47.364456438],[4.195093229,47.363862463],[4.195251304,47.362690422],[4.194939069,47.362355114],[4.193482411,47.361323912],[4.193530009,47.360783232],[4.193769637,47.360059614],[4.194343718,47.35942079],[4.195184685,47.35886745],[4.197563286,47.357632928],[4.197825097,47.357371837],[4.198361502,47.356532608],[4.198645496,47.35572299],[4.198839337,47.354614494],[4.199187773,47.354140029],[4.199531861,47.353886187],[4.199701092,47.351500383],[4.200048965,47.351120455],[4.200332944,47.350016424],[4.200182767,47.349580418],[4.200214954,47.349005678],[4.19818056,47.348726869],[4.198153497,47.34834541],[4.197573502,47.348237049],[4.197373483,47.347584575],[4.197163862,47.347273422],[4.196005631,47.346302197],[4.195446322,47.345456245],[4.195134611,47.344069349],[4.1942335,47.344052507],[4.193358303,47.34389044],[4.192366009,47.344300374],[4.191693522,47.344259557],[4.19026494,47.343991501],[4.18967197,47.344011981],[4.189196695,47.344382379],[4.186355792,47.342902483],[4.185744724,47.342463061],[4.184811158,47.342354644],[4.185020781,47.341650252],[4.18485073,47.341207226],[4.184897652,47.339732914],[4.183588731,47.339178153],[4.181023204,47.337613391],[4.178821843,47.336763337],[4.177641765,47.336762704],[4.17716345,47.337055657],[4.176749259,47.33683027],[4.175308179,47.33797477],[4.174078184,47.338781296],[4.173463291,47.338765902],[4.172563837,47.338214083],[4.171825649,47.338010857],[4.170220055,47.337994632],[4.169631568,47.337549497],[4.168624323,47.337336355],[4.168227137,47.337343052],[4.166777234,47.336262832],[4.166145961,47.336711231],[4.164225738,47.337818985],[4.16378531,47.337664041],[4.162990077,47.337148919],[4.160596677,47.335855686],[4.160422286,47.335630547],[4.157205162,47.334148301],[4.157281167,47.334049408],[4.156140657,47.333423338],[4.152313972,47.331726444],[4.151393689,47.33117557],[4.149763639,47.330687538],[4.149355019,47.330219813],[4.148742074,47.32998099],[4.148564719,47.329737856],[4.147347436,47.329723779],[4.146652802,47.329441635],[4.14656078,47.328605243],[4.146238975,47.328294207],[4.144927953,47.3279191],[4.143348615,47.32762855],[4.142483227,47.32728504],[4.141842332,47.326662917],[4.141506149,47.326483457],[4.140588192,47.325720899],[4.140058288,47.324898704],[4.139194974,47.324213027],[4.138952965,47.323228645],[4.138315216,47.323062937],[4.137667384,47.322546197],[4.136885987,47.322661889],[4.135011584,47.321932956],[4.133977758,47.321318232],[4.133001825,47.320936117],[4.132467916,47.320920618],[4.130770636,47.32054912],[4.130404338,47.320570693],[4.129632691,47.321212031],[4.129442474,47.321484879],[4.129270611,47.322252726],[4.128762343,47.322890595],[4.128117521,47.32339474],[4.127438277,47.324845454],[4.125499548,47.326224647],[4.125012139,47.326787569],[4.124338617,47.327316278],[4.12376789,47.3298463],[4.124843879,47.330891058],[4.126244378,47.331747194],[4.126931096,47.332476093],[4.12620282,47.332985536],[4.125778961,47.33373961],[4.125262724,47.335267951],[4.124769534,47.335875041],[4.125316368,47.336436944],[4.125921928,47.337587984],[4.126584851,47.338000203],[4.127090134,47.338158259],[4.127497562,47.338575653],[4.127515169,47.339098566],[4.128399892,47.339664377],[4.128761209,47.340596295],[4.130516803,47.342071947],[4.131207547,47.342417246],[4.132632921,47.342738274],[4.133210696,47.34319],[4.136710231,47.344628726],[4.137603172,47.345135866],[4.137163065,47.345432778],[4.136866256,47.345991178],[4.137233632,47.346512466],[4.1373179,47.34705093],[4.136665809,47.349410735],[4.13637302,47.349722407],[4.136226588,47.350189302],[4.136267895,47.350576033],[4.136833133,47.351055772],[4.137849067,47.351610324],[4.138395325,47.35156896],[4.14017605,47.35238969],[4.141858435,47.353504863],[4.143371617,47.354323672],[4.143448767,47.354462461],[4.144048547,47.355128191],[4.144718833,47.35549612],[4.14506834,47.355794281],[4.14551453,47.356959389],[4.145238841,47.357450977],[4.144837794,47.359022372],[4.144687991,47.359266932],[4.144135649,47.359585681],[4.143445617,47.360531498],[4.142445,47.362386976],[4.142997823,47.365198609],[4.142459679,47.366000674],[4.142155005,47.366814847],[4.142135553,47.367332716],[4.141362472,47.367931813],[4.139929286,47.368150249],[4.139525195,47.368279354],[4.139368186,47.368873296],[4.139561421,47.369236026],[4.139620943,47.37016636],[4.138976545,47.370400454],[4.138970151,47.370785848],[4.139322653,47.371409006],[4.139106629,47.371720829],[4.138363983,47.371822637],[4.138123046,47.371960042],[4.137511067,47.372849233],[4.137469336,47.3733187],[4.136401199,47.373572231],[4.135777888,47.374178827],[4.137936249,47.374462019],[4.14049746,47.375239988],[4.141518157,47.375372217],[4.142444985,47.376137373],[4.142670128,47.376502485],[4.14371177,47.376434621],[4.144629555,47.375842189],[4.145080938,47.376001599],[4.145543911,47.376455292],[4.145802771,47.376474348],[4.146797764,47.37689038],[4.147273398,47.376695722],[4.148447256,47.377541221],[4.148436708,47.377729489],[4.14701449,47.378781583],[4.146988416,47.378925889],[4.148282575,47.379383071],[4.14816229,47.379646248],[4.149003721,47.379944038],[4.148883568,47.380151395],[4.149789451,47.380672718],[4.149997171,47.380902041],[4.149949341,47.381205917],[4.149254602,47.38175477],[4.147258866,47.380291683],[4.146557219,47.380890105],[4.146352513,47.381235139],[4.146672937,47.381776663],[4.14831867,47.382554485],[4.148865572,47.383085663],[4.149495004,47.384065272],[4.149604854,47.384490029],[4.149315754,47.384608127],[4.15028082,47.385660039],[4.151684846,47.386100791],[4.152364335,47.386629738],[4.152448818,47.387168182],[4.15286438,47.387444056],[4.15243888,47.387877718],[4.151413437,47.388277709],[4.150661457,47.389004494],[4.150082673,47.389957337],[4.149334605,47.390435592],[4.148755672,47.390516938],[4.148178769,47.390817035],[4.147670508,47.391289309],[4.147756665,47.391598161],[4.146016321,47.391926831],[4.14483543,47.391696284],[4.14471393,47.392153032],[4.144431655,47.392406994],[4.144128014,47.392964566],[4.143784835,47.393222727],[4.143452627,47.39306304],[4.143191916,47.393271772],[4.142553298,47.393229433],[4.142223594,47.39349826],[4.140858431,47.393643106],[4.140405763,47.393429675],[4.14006284,47.393576185],[4.1395506,47.394052962],[4.139724802,47.394763389],[4.138952828,47.395059949],[4.138418986,47.395394685],[4.13815347,47.395690781],[4.138004223,47.396280135],[4.137834121,47.396449255],[4.138655937,47.397062415],[4.137976333,47.397214915],[4.138603853,47.397793965],[4.138548498,47.398371596],[4.138135978,47.398614213],[4.137914501,47.399049422],[4.137559195,47.399239259],[4.137419473,47.399590841],[4.136811857,47.400326021],[4.136377692,47.400486915],[4.134923022,47.400797318]]]],"type":"MultiPolygon"}</t>
  </si>
  <si>
    <t>47.381808962, 4.171292015</t>
  </si>
  <si>
    <t>{"coordinates":[[[[4.909540223,47.175414723],[4.904179621,47.177433781],[4.900658814,47.177367355],[4.900787468,47.17805596],[4.900366125,47.178354653],[4.899729797,47.178549706],[4.899626512,47.178355082],[4.898427199,47.17865302],[4.897630444,47.177519689],[4.895893038,47.177876849],[4.895448737,47.176924145],[4.895144606,47.176913814],[4.894128429,47.177198804],[4.893546074,47.176375328],[4.893077516,47.1762335],[4.892369623,47.176421578],[4.891742488,47.175450235],[4.887928229,47.176576934],[4.885419634,47.178936702],[4.883057386,47.181899191],[4.88250033,47.18236212],[4.88269279,47.182502176],[4.881489998,47.183008016],[4.881373963,47.183316084],[4.879552462,47.184601912],[4.879450557,47.184861119],[4.879561167,47.185267266],[4.881103638,47.188884887],[4.880698946,47.188985116],[4.881336413,47.191991553],[4.880789988,47.192384055],[4.8807187,47.192952549],[4.880829047,47.194597832],[4.880767341,47.194949141],[4.880053474,47.195957621],[4.880748318,47.196408313],[4.880553147,47.196721265],[4.880459717,47.1972613],[4.880790385,47.198027687],[4.881603802,47.198770023],[4.881516758,47.199228006],[4.88081697,47.200413664],[4.880836793,47.201131966],[4.882007808,47.202274631],[4.882130327,47.20267968],[4.882094414,47.203277315],[4.882433801,47.203649123],[4.882888081,47.203905596],[4.883204993,47.204239044],[4.883671624,47.205149998],[4.883764414,47.205535717],[4.884313331,47.206116637],[4.8846324,47.206775137],[4.885682429,47.207099352],[4.886728649,47.207540687],[4.887550931,47.207361595],[4.888127281,47.207442256],[4.889730679,47.207492658],[4.890193933,47.207626484],[4.890319135,47.206751827],[4.890289827,47.205466346],[4.891198709,47.203880083],[4.89227513,47.202437861],[4.892729606,47.201534405],[4.892267549,47.2009449],[4.892970715,47.20042551],[4.893139442,47.199587957],[4.894041203,47.198630355],[4.895050073,47.198201409],[4.894979959,47.197861253],[4.895317795,47.197249665],[4.898429051,47.194097262],[4.905408934,47.19197714],[4.906596824,47.193027433],[4.90838406,47.194957575],[4.909780084,47.196135886],[4.910389838,47.196452726],[4.910781648,47.195766355],[4.911312472,47.194121313],[4.91129929,47.192820248],[4.91094241,47.191513147],[4.911580466,47.191549445],[4.912235824,47.191291878],[4.912958699,47.191335774],[4.916925327,47.189909465],[4.916957448,47.189809873],[4.921166495,47.189925639],[4.920835623,47.188428116],[4.918758423,47.188301353],[4.919129636,47.187745869],[4.918602583,47.187709575],[4.918163025,47.187867248],[4.917557763,47.187786316],[4.91700773,47.187883676],[4.91656457,47.187012979],[4.916424651,47.186496581],[4.916374276,47.185638294],[4.916573445,47.184183317],[4.915803088,47.184064585],[4.914792192,47.184053388],[4.915369112,47.183079362],[4.915383866,47.182528884],[4.915043847,47.180619945],[4.915132607,47.179810686],[4.915928527,47.17723546],[4.914004373,47.176794496],[4.912979142,47.176859168],[4.912184906,47.177031685],[4.911420775,47.177047905],[4.910990017,47.176930739],[4.909867253,47.176145076],[4.909540223,47.175414723]]]],"type":"MultiPolygon"}</t>
  </si>
  <si>
    <t>47.188519649, 4.896477404</t>
  </si>
  <si>
    <t>{"coordinates":[[[[5.38293442,47.405405183],[5.383276059,47.406286181],[5.383255965,47.406609911],[5.382754756,47.406884061],[5.382877087,47.407636264],[5.381768818,47.407713907],[5.381074439,47.408000112],[5.380451537,47.408133547],[5.380152928,47.408429655],[5.378959353,47.408737771],[5.377903885,47.409378075],[5.376988003,47.409756142],[5.376803118,47.410044513],[5.377014587,47.410205901],[5.376671262,47.41057136],[5.376499721,47.410951318],[5.376573057,47.411258727],[5.376039431,47.41128224],[5.37510703,47.410660057],[5.374813666,47.410746202],[5.37475512,47.411191396],[5.375180348,47.411506028],[5.375751135,47.411602441],[5.37544661,47.411915768],[5.375401195,47.412387711],[5.374978662,47.412912387],[5.375040362,47.413286678],[5.374839905,47.413463688],[5.374380927,47.413495575],[5.37426967,47.413949048],[5.373601119,47.41470119],[5.372603828,47.414921474],[5.372472271,47.415036733],[5.372346307,47.415667922],[5.371727425,47.415714768],[5.371276061,47.416878542],[5.370892119,47.418366956],[5.370485623,47.419046188],[5.369949645,47.419708244],[5.369563003,47.420026828],[5.368251874,47.420804632],[5.366582494,47.423386399],[5.367244799,47.42398983],[5.367449119,47.424379232],[5.367697383,47.424441723],[5.372389632,47.422939382],[5.372816669,47.423472831],[5.375327082,47.425770353],[5.37636628,47.425233985],[5.376874846,47.425091206],[5.378103677,47.426764619],[5.376563377,47.427223883],[5.377278852,47.428214331],[5.382484898,47.426864093],[5.38273715,47.427731607],[5.386089494,47.427195479],[5.386207018,47.426824722],[5.386699565,47.426858747],[5.386825266,47.426224846],[5.38989832,47.426659781],[5.390329568,47.42505235],[5.392809239,47.42539493],[5.392486054,47.425884302],[5.394965987,47.426409655],[5.395142598,47.426174563],[5.396343954,47.426537981],[5.396376902,47.42605818],[5.397318029,47.426418843],[5.399370918,47.425645223],[5.400608733,47.425252236],[5.400807571,47.425247232],[5.400548506,47.426514329],[5.402145215,47.426607451],[5.405515737,47.4263928],[5.405769887,47.427264736],[5.406555078,47.427165638],[5.40667487,47.426937107],[5.412356094,47.426372722],[5.412146979,47.425442225],[5.412355682,47.425391065],[5.415580301,47.424944986],[5.417698461,47.42488927],[5.419560237,47.424974842],[5.42045669,47.424930974],[5.422890783,47.424642535],[5.423458127,47.424510934],[5.423156882,47.422574582],[5.422717741,47.422254105],[5.422424216,47.421749569],[5.422216437,47.42111626],[5.422228585,47.420357688],[5.42295744,47.420394742],[5.424931399,47.420880464],[5.425762789,47.42098381],[5.426533611,47.42098034],[5.428165727,47.421271401],[5.430374435,47.42143061],[5.430588273,47.420966825],[5.431504378,47.420217275],[5.43168477,47.419689342],[5.432051811,47.419443904],[5.432352635,47.419026029],[5.432504443,47.418541022],[5.432950986,47.418468638],[5.433326869,47.416577574],[5.433881251,47.415987774],[5.434604457,47.415551145],[5.434808351,47.415337031],[5.435424736,47.414214557],[5.43544436,47.413595417],[5.437107813,47.412333016],[5.437427391,47.41224166],[5.439663738,47.412024545],[5.441244712,47.411168194],[5.441574046,47.410825345],[5.441866806,47.410204069],[5.441664214,47.409950744],[5.441726604,47.409572972],[5.441555073,47.409156881],[5.44164341,47.408737134],[5.441413087,47.408195289],[5.442110041,47.407739346],[5.443581298,47.406982529],[5.443983486,47.406638142],[5.444113676,47.405623998],[5.444509123,47.404724961],[5.444497082,47.404199245],[5.444243659,47.403907365],[5.443855793,47.403838064],[5.443067446,47.403946496],[5.442578387,47.404189133],[5.440577539,47.404909324],[5.436794546,47.40328558],[5.435839736,47.402767011],[5.43595598,47.402201683],[5.435241572,47.400609026],[5.434956621,47.399475698],[5.434587055,47.396450116],[5.433929817,47.396493599],[5.433353951,47.395203343],[5.43320896,47.39463898],[5.433651,47.394559478],[5.433250782,47.393778002],[5.432256342,47.392936909],[5.433201646,47.392695571],[5.432866433,47.392147798],[5.431618225,47.392173014],[5.431347213,47.392747882],[5.430966662,47.393217864],[5.429441904,47.393609092],[5.42878859,47.393943368],[5.427978789,47.394161124],[5.427147849,47.394117234],[5.426534622,47.394253422],[5.42549112,47.395198343],[5.424479794,47.395359937],[5.423935948,47.395183047],[5.423008165,47.395109623],[5.422376908,47.395140791],[5.421716479,47.394849239],[5.42088946,47.394862862],[5.420754157,47.394598193],[5.420262413,47.394194144],[5.41968271,47.394045],[5.419340938,47.394083635],[5.417818277,47.394553018],[5.417076282,47.394422547],[5.416350191,47.394203479],[5.416235371,47.393804187],[5.415953526,47.393524547],[5.415082089,47.393287778],[5.41310562,47.39331081],[5.410352685,47.393881279],[5.409174319,47.393985862],[5.408124446,47.393968888],[5.407922168,47.393894724],[5.407798695,47.393212809],[5.407116224,47.392132686],[5.406736408,47.391205704],[5.406419715,47.391152819],[5.405554338,47.39122657],[5.403743826,47.39095601],[5.402765349,47.390666426],[5.400891821,47.389846845],[5.400547201,47.38982154],[5.400015596,47.389233604],[5.399460163,47.389298208],[5.398601491,47.388869222],[5.397988302,47.388739576],[5.39785122,47.389025198],[5.398075564,47.389593365],[5.398574587,47.389838845],[5.398660916,47.390197312],[5.398300243,47.39093966],[5.398453561,47.391431838],[5.398952989,47.391863737],[5.399137958,47.392677682],[5.39981109,47.392989812],[5.400434016,47.393424559],[5.400796637,47.39388089],[5.401791843,47.394483561],[5.401994008,47.39485134],[5.401907856,47.395178244],[5.399942574,47.395600695],[5.400138543,47.397281707],[5.399937177,47.398501698],[5.397159722,47.400994266],[5.396641875,47.401546212],[5.396455119,47.401878786],[5.396126839,47.401716236],[5.395088151,47.401834004],[5.393979129,47.401683926],[5.392032662,47.401672654],[5.39222969,47.402817783],[5.390792615,47.403015756],[5.391333983,47.405991954],[5.38293442,47.405405183]]]],"type":"MultiPolygon"}</t>
  </si>
  <si>
    <t>47.411116645, 5.407129622</t>
  </si>
  <si>
    <t>{"coordinates":[[[[4.735093541,47.273002895],[4.734579596,47.273106931],[4.734280092,47.273337426],[4.733062019,47.27372032],[4.731447051,47.273775953],[4.731230449,47.273623405],[4.729543385,47.275672817],[4.728660069,47.276182139],[4.726634734,47.276357277],[4.726382967,47.27646908],[4.724358808,47.277712109],[4.721464219,47.279666778],[4.721710524,47.279879234],[4.721219455,47.280245804],[4.720791469,47.280020735],[4.718893575,47.281041177],[4.716173174,47.280506957],[4.71601426,47.280958637],[4.714675329,47.28220756],[4.714096175,47.282635732],[4.711571533,47.281601459],[4.710734817,47.281546265],[4.710204207,47.281421721],[4.709750815,47.281644513],[4.708916253,47.281407383],[4.707150433,47.2822618],[4.703141742,47.28199295],[4.701984265,47.282045954],[4.701734275,47.282842922],[4.701569671,47.284706577],[4.700010472,47.285699221],[4.700071955,47.286345747],[4.699213538,47.286610448],[4.699665383,47.28729808],[4.700092735,47.287713231],[4.699789451,47.288458747],[4.699910947,47.289203442],[4.700211734,47.289507891],[4.701018006,47.28972659],[4.701775174,47.289815438],[4.702639478,47.290528524],[4.703527569,47.289987824],[4.704089556,47.289764364],[4.704606408,47.289202993],[4.707239401,47.288351173],[4.707735579,47.288389795],[4.708291607,47.289145195],[4.709160833,47.289303482],[4.709118557,47.289763336],[4.709656175,47.290604545],[4.711430606,47.291549978],[4.711538035,47.292637043],[4.712202,47.293080176],[4.712051984,47.294685197],[4.712507886,47.295368218],[4.711986894,47.296920181],[4.714093695,47.297488784],[4.714114863,47.298898581],[4.716161967,47.299584187],[4.716628028,47.300002308],[4.717829128,47.300680587],[4.725576418,47.304253917],[4.735924045,47.305713234],[4.738866074,47.305523322],[4.739888155,47.305321612],[4.740334079,47.30437575],[4.741745011,47.303715261],[4.745577419,47.302209749],[4.746088332,47.301515914],[4.750440003,47.300070857],[4.750731941,47.299849442],[4.753612342,47.298553413],[4.753892413,47.298131366],[4.753929873,47.297616636],[4.751975869,47.296552089],[4.752213145,47.293114139],[4.751856099,47.292230771],[4.749611693,47.290166552],[4.749047764,47.290487515],[4.748309386,47.289840403],[4.748072664,47.290089796],[4.747275405,47.289584938],[4.747100893,47.28930572],[4.747488315,47.2891324],[4.747343485,47.288911266],[4.746602373,47.289155644],[4.746273621,47.289138981],[4.745341793,47.28742411],[4.745926521,47.286929062],[4.745354755,47.286560369],[4.745861752,47.285913411],[4.745524849,47.285360192],[4.745190807,47.285302184],[4.74461777,47.284934408],[4.745651125,47.284440718],[4.744828696,47.283931719],[4.745309576,47.282929472],[4.745887846,47.282074333],[4.745511238,47.282008863],[4.745250273,47.280981755],[4.744150421,47.279425179],[4.740740282,47.278558822],[4.740938855,47.27766348],[4.74084781,47.277426223],[4.739538966,47.275906058],[4.738695176,47.275221746],[4.738370438,47.274753868],[4.737954034,47.274519682],[4.737441245,47.274005093],[4.737047421,47.273404976],[4.736668488,47.273388138],[4.735664726,47.273073591],[4.735093541,47.273002895]]]],"type":"MultiPolygon"}</t>
  </si>
  <si>
    <t>47.290328508, 4.729283169</t>
  </si>
  <si>
    <t>{"coordinates":[[[[4.892908636,47.809466991],[4.89300674,47.809069286],[4.89400686,47.807881872],[4.893072492,47.801042274],[4.893759344,47.800855621],[4.892945227,47.799831657],[4.893222517,47.799325722],[4.892694732,47.798762572],[4.892501329,47.798396582],[4.891590857,47.795450268],[4.890852936,47.794235999],[4.890489059,47.793395608],[4.890205454,47.791843599],[4.889597224,47.790968435],[4.889262259,47.79015098],[4.888768489,47.788434902],[4.88854433,47.787200628],[4.888694942,47.785873883],[4.888579542,47.784090481],[4.88817555,47.782380151],[4.887079961,47.780941145],[4.886813933,47.780294525],[4.886672144,47.779572979],[4.886781549,47.776744316],[4.887168442,47.775451571],[4.887290513,47.774110875],[4.886382443,47.772794877],[4.885076389,47.771816586],[4.885699015,47.77133481],[4.886054959,47.77124175],[4.886226343,47.77099051],[4.886711776,47.77085845],[4.886738903,47.770531208],[4.888040653,47.7698071],[4.889142087,47.768970972],[4.889622986,47.76886238],[4.889821365,47.768657513],[4.89050463,47.768456523],[4.890783184,47.768591571],[4.891264291,47.768150761],[4.892126881,47.768035993],[4.892885777,47.767784251],[4.893687813,47.767994556],[4.894313699,47.767682834],[4.894270892,47.766855256],[4.893828311,47.766125974],[4.893585081,47.765444783],[4.893862017,47.764783989],[4.894487324,47.763781748],[4.894587618,47.762810506],[4.894366182,47.762216291],[4.893505535,47.760618681],[4.893040099,47.76048396],[4.892659405,47.760103887],[4.892618924,47.759566163],[4.892355777,47.759112165],[4.887566614,47.755122829],[4.886479119,47.754084308],[4.885117482,47.75340851],[4.883792429,47.752935575],[4.880529405,47.753608342],[4.878680386,47.754175506],[4.875094904,47.753618987],[4.872986954,47.754113683],[4.872656627,47.75409736],[4.870491545,47.753499066],[4.870314753,47.753330834],[4.869683273,47.753634417],[4.867843365,47.75214319],[4.864332159,47.752327903],[4.86174497,47.752175513],[4.86052413,47.751965347],[4.860525547,47.752617137],[4.859220222,47.753007895],[4.858991366,47.753335634],[4.858272654,47.753627936],[4.857658809,47.754056313],[4.856657291,47.754164031],[4.855244633,47.753966755],[4.854053027,47.753906407],[4.854260442,47.753575416],[4.853785412,47.753313753],[4.853541182,47.752855771],[4.853332065,47.752064125],[4.85353448,47.751819642],[4.853160538,47.751585185],[4.852812916,47.751071219],[4.85271005,47.750455247],[4.852459669,47.750203527],[4.851919691,47.748956164],[4.852096955,47.748564433],[4.847442461,47.748610075],[4.846842091,47.748619548],[4.846329057,47.748760885],[4.843205245,47.750066918],[4.842412128,47.750447621],[4.838531995,47.752704426],[4.838773541,47.752972518],[4.837807771,47.760072022],[4.836847413,47.76253766],[4.83473653,47.765213977],[4.83168812,47.769717175],[4.829537052,47.772405711],[4.828798621,47.773107755],[4.827414122,47.774053047],[4.826825876,47.774618592],[4.825536717,47.775464243],[4.823338909,47.777389048],[4.820744247,47.780406601],[4.823384102,47.781475567],[4.824253071,47.782510849],[4.824477084,47.782889073],[4.826383439,47.788150234],[4.829372405,47.791393167],[4.831299729,47.792854795],[4.831072904,47.793018587],[4.831897643,47.793341493],[4.832185687,47.793830333],[4.833811377,47.794908623],[4.834523848,47.794880365],[4.83598152,47.794262457],[4.836227497,47.794615107],[4.836775941,47.794866687],[4.838006647,47.795066151],[4.838368939,47.795420573],[4.839244013,47.795883079],[4.840231716,47.795275196],[4.841038788,47.795664035],[4.842029149,47.795982468],[4.845046584,47.796268989],[4.847773191,47.796836402],[4.849105612,47.797730053],[4.850208949,47.799334916],[4.851147345,47.799961084],[4.852596232,47.800626889],[4.853187137,47.800750784],[4.85361743,47.802323945],[4.854811125,47.804788888],[4.856681364,47.807528484],[4.858965077,47.80974204],[4.86090099,47.81132999],[4.863180639,47.812769303],[4.865639992,47.813803295],[4.866447777,47.813970486],[4.868405057,47.814215682],[4.869158538,47.814206369],[4.869857557,47.814092589],[4.871044172,47.813744156],[4.872872193,47.812899319],[4.873815081,47.812576358],[4.876374112,47.812111391],[4.879527656,47.811376657],[4.880061379,47.812788719],[4.881099906,47.814452854],[4.881524115,47.81537422],[4.885029648,47.815705009],[4.886061122,47.815393128],[4.888368788,47.814096496],[4.889160169,47.81387488],[4.890091941,47.813730219],[4.890846149,47.813140081],[4.892774981,47.810142553],[4.892908636,47.809466991]]]],"type":"MultiPolygon"}</t>
  </si>
  <si>
    <t>47.780847414, 4.862589781</t>
  </si>
  <si>
    <t>{"coordinates":[[[[4.215012333,47.630642591],[4.215798691,47.630904471],[4.216626523,47.630823834],[4.217074744,47.630915487],[4.217661544,47.630777041],[4.21803468,47.630963094],[4.218602649,47.630758224],[4.218852644,47.630450445],[4.220329488,47.630507041],[4.220756828,47.630675416],[4.221503518,47.630773834],[4.2215382,47.631125453],[4.222467145,47.630982504],[4.222979715,47.631731514],[4.223477123,47.631876639],[4.224096315,47.632976509],[4.224160184,47.633438546],[4.223902887,47.633833733],[4.22436893,47.634062003],[4.22453791,47.634519338],[4.224386832,47.634842296],[4.224692205,47.635091153],[4.224152145,47.635352472],[4.224496188,47.635777365],[4.224850872,47.635795252],[4.22518948,47.636041058],[4.225209366,47.636327116],[4.225810193,47.636565669],[4.225900498,47.636786172],[4.226453288,47.637368205],[4.226517162,47.63782934],[4.226294389,47.638451921],[4.226543096,47.6388418],[4.226482951,47.639412262],[4.226615269,47.639663831],[4.226245526,47.639861257],[4.226843635,47.640385198],[4.22679118,47.640710723],[4.226941138,47.641034122],[4.227662607,47.641245293],[4.233353498,47.645996949],[4.233740841,47.64621431],[4.241220821,47.645990154],[4.247824833,47.645507516],[4.248742356,47.645323973],[4.249192571,47.644867256],[4.249649358,47.644634619],[4.251234536,47.644293578],[4.253796631,47.6433515],[4.255347604,47.642974761],[4.255895593,47.642996778],[4.256142849,47.642239744],[4.25816827,47.639051007],[4.258523099,47.637830999],[4.258903134,47.637284976],[4.260403107,47.636449608],[4.261335083,47.636435047],[4.262877306,47.636768568],[4.264342888,47.636789624],[4.264401824,47.63714097],[4.265056364,47.637052864],[4.266139775,47.637077135],[4.266679705,47.636705795],[4.266601685,47.636336652],[4.266782246,47.635919696],[4.266826556,47.635373685],[4.267514498,47.635178977],[4.267350017,47.634590221],[4.26761256,47.633980627],[4.267402938,47.633790255],[4.266541516,47.633464718],[4.265484226,47.633303336],[4.26476514,47.632969942],[4.263721819,47.632722872],[4.263637052,47.63251764],[4.263922138,47.63223999],[4.264705999,47.632047861],[4.264790385,47.631843499],[4.263760839,47.630714968],[4.263246972,47.630666514],[4.262230259,47.630247202],[4.262087784,47.630022787],[4.262612227,47.629561609],[4.261983913,47.629234419],[4.26187102,47.628965574],[4.262399772,47.628292799],[4.262563628,47.627901234],[4.261994198,47.627641824],[4.26167224,47.627316722],[4.261067843,47.62732415],[4.260924174,47.626935907],[4.261732643,47.626829952],[4.262005914,47.626278767],[4.26192262,47.62579715],[4.262098595,47.625242514],[4.261598314,47.624977853],[4.261655586,47.62475308],[4.261421561,47.624203774],[4.261090869,47.624240653],[4.260965747,47.6246372],[4.260745881,47.624799813],[4.260306984,47.624765841],[4.259656139,47.624158013],[4.259598019,47.623895776],[4.25986377,47.623646249],[4.260233202,47.622881578],[4.259958548,47.622189572],[4.258941872,47.621142777],[4.258716529,47.620564564],[4.259926104,47.620250847],[4.260598568,47.619971723],[4.260119001,47.618664377],[4.259564307,47.618629851],[4.259423702,47.618313589],[4.259862786,47.618244937],[4.259735831,47.61777369],[4.259207652,47.617451706],[4.259161861,47.617203739],[4.259885692,47.61605625],[4.259077535,47.616394448],[4.258730221,47.616232551],[4.258896896,47.616017402],[4.258497552,47.615681422],[4.257488834,47.615305194],[4.258376522,47.615121888],[4.258380493,47.614443077],[4.257928738,47.614481253],[4.257867033,47.614800596],[4.257001247,47.614839627],[4.256609535,47.614940167],[4.256648347,47.615288136],[4.255811814,47.615325942],[4.255745667,47.61494766],[4.255857435,47.614605274],[4.25661781,47.613821101],[4.256919321,47.613678321],[4.257596619,47.613663827],[4.2579172,47.613483029],[4.258145259,47.612991751],[4.258609586,47.612470918],[4.258494047,47.61225701],[4.258636063,47.611899891],[4.259038381,47.611855043],[4.259625866,47.611984641],[4.260272545,47.611914647],[4.260901939,47.611394724],[4.261639334,47.61099516],[4.262356995,47.609648768],[4.262395888,47.609041595],[4.262693649,47.608122844],[4.261838151,47.607071626],[4.261317353,47.606889106],[4.261272947,47.606023567],[4.260922745,47.605624048],[4.261878527,47.604893539],[4.262093148,47.604568937],[4.262145152,47.604178576],[4.261702785,47.603708937],[4.261614334,47.603232772],[4.262376749,47.602601571],[4.264513228,47.601315426],[4.264662432,47.600421681],[4.264473698,47.600151856],[4.26379391,47.600053891],[4.2633421,47.599465529],[4.262654968,47.599337929],[4.261886769,47.599553289],[4.261794158,47.599182495],[4.262416081,47.598916504],[4.261615864,47.598565063],[4.261813231,47.598130819],[4.261340727,47.598017095],[4.262175638,47.597246474],[4.262942915,47.595980551],[4.262189602,47.595753738],[4.261845599,47.595445077],[4.261680663,47.594547527],[4.261278121,47.594464555],[4.261451355,47.593741597],[4.260381541,47.593579409],[4.260216656,47.592682756],[4.259354359,47.592741576],[4.25921443,47.592563939],[4.25854931,47.592575614],[4.258411775,47.592442963],[4.256288109,47.592567566],[4.255186561,47.59150634],[4.254691325,47.590705056],[4.25285134,47.589475298],[4.25270933,47.589207652],[4.251909125,47.589131616],[4.25044591,47.589155405],[4.248406044,47.589729085],[4.246701822,47.590431478],[4.245976016,47.590578764],[4.244943719,47.591450401],[4.24441266,47.591503777],[4.242250596,47.590549158],[4.241162771,47.589892759],[4.240370437,47.590040719],[4.238230049,47.589670945],[4.237830975,47.589676979],[4.236476685,47.590497941],[4.235233262,47.588634127],[4.232762106,47.58926521],[4.232099369,47.58932082],[4.231022924,47.588978389],[4.230826814,47.589072281],[4.230315393,47.589688929],[4.230253068,47.589756203],[4.227596335,47.589844492],[4.227464351,47.589891792],[4.227954736,47.590558204],[4.227097903,47.590796774],[4.225642773,47.591001112],[4.225673016,47.591855111],[4.22625964,47.59526441],[4.226652753,47.596967108],[4.227235286,47.598397744],[4.22725876,47.599071766],[4.224541816,47.599340658],[4.222982575,47.600356252],[4.222649952,47.600361537],[4.22111499,47.59935675],[4.221137352,47.600101901],[4.221700578,47.601449943],[4.220901236,47.601184638],[4.219890275,47.601035868],[4.2158276,47.600897307],[4.215897541,47.601280073],[4.215701339,47.601373038],[4.214243523,47.601532246],[4.214269189,47.602251256],[4.214050037,47.603559755],[4.213459041,47.603793655],[4.213466815,47.60401863],[4.21308011,47.604339526],[4.211899459,47.604809099],[4.212562701,47.60664226],[4.213557353,47.608471072],[4.214211896,47.610034246],[4.214326426,47.61138248],[4.213949859,47.613907901],[4.213158764,47.617878867],[4.213208772,47.619317788],[4.213589468,47.620660551],[4.214226287,47.621730585],[4.215693889,47.623730891],[4.21513955,47.624999656],[4.21511998,47.626304264],[4.212082551,47.62812184],[4.213282201,47.629578525],[4.21365316,47.629904147],[4.215012333,47.630642591]]]],"type":"MultiPolygon"}</t>
  </si>
  <si>
    <t>47.617086748, 4.239671156</t>
  </si>
  <si>
    <t>{"coordinates":[[[[5.13161935,47.336709566],[5.132156334,47.335820767],[5.133301089,47.333292597],[5.134256003,47.331789132],[5.135170852,47.330978022],[5.135645841,47.330365013],[5.136115785,47.329958322],[5.136379274,47.329556328],[5.137142575,47.329065886],[5.138092258,47.328798948],[5.138172282,47.328380515],[5.138895289,47.326979436],[5.139035469,47.326176256],[5.138896638,47.325783467],[5.138154487,47.324808322],[5.137237431,47.324096653],[5.136963226,47.323629807],[5.137103736,47.32210257],[5.138850263,47.319766769],[5.13933049,47.319288727],[5.140013341,47.318943834],[5.141192818,47.318499721],[5.141513176,47.318264168],[5.142382225,47.317873498],[5.140702007,47.316387043],[5.140016538,47.316366361],[5.139882274,47.315722231],[5.139408703,47.314904241],[5.136460866,47.315334068],[5.136465455,47.313519347],[5.135137205,47.314049904],[5.134938461,47.313747367],[5.132295519,47.314818085],[5.130636905,47.314233457],[5.130252506,47.313322839],[5.126415962,47.313313033],[5.125138154,47.313146416],[5.124475949,47.312875761],[5.124282839,47.312011155],[5.122401623,47.311686244],[5.122094922,47.311397368],[5.121803539,47.31139549],[5.121960181,47.310869401],[5.121606621,47.309863633],[5.121389936,47.309607332],[5.117991968,47.308993966],[5.118143302,47.308500399],[5.116207483,47.307894511],[5.115191924,47.307692386],[5.112135487,47.307644482],[5.111688468,47.307724661],[5.111157036,47.307341685],[5.110409369,47.307149954],[5.108996509,47.306067949],[5.107176956,47.305518337],[5.106040766,47.305512843],[5.103447377,47.305080777],[5.101996762,47.304990887],[5.097065392,47.305780728],[5.097123754,47.306088563],[5.095793051,47.306459314],[5.093404751,47.307007626],[5.09322386,47.30685059],[5.090767989,47.30719474],[5.089767148,47.307537864],[5.088835928,47.307696914],[5.088526805,47.307680863],[5.087602275,47.30808023],[5.085362513,47.308502327],[5.085349453,47.310620655],[5.084316229,47.310643716],[5.082265317,47.31429983],[5.086532374,47.314551909],[5.087721617,47.314384638],[5.087770083,47.31580123],[5.087288279,47.318565571],[5.088154454,47.318533784],[5.089003095,47.31842576],[5.090190869,47.318048664],[5.091345587,47.317979237],[5.092864792,47.318189604],[5.093685463,47.318111768],[5.095321062,47.31872525],[5.096977007,47.318773698],[5.097115712,47.318663127],[5.098234031,47.318746483],[5.098437579,47.318905803],[5.100256951,47.319238526],[5.102095131,47.31937456],[5.101647835,47.320093194],[5.100855806,47.321208002],[5.099891709,47.322190834],[5.102311238,47.323540198],[5.102908355,47.323197081],[5.104361732,47.32266914],[5.104854343,47.322397249],[5.104761334,47.324281087],[5.104865784,47.324411574],[5.107036334,47.324507286],[5.109113898,47.324427238],[5.111015607,47.32418645],[5.111267034,47.324012574],[5.112334999,47.327928562],[5.112236001,47.330125006],[5.113303196,47.330248775],[5.113390098,47.331749312],[5.11529921,47.331589373],[5.114561142,47.334810576],[5.115378201,47.335173025],[5.116324385,47.335887032],[5.116926456,47.336104798],[5.117523099,47.336184876],[5.118929486,47.336206051],[5.123381725,47.336568701],[5.123505932,47.335891016],[5.127742513,47.336193502],[5.13161935,47.336709566]]]],"type":"MultiPolygon"}</t>
  </si>
  <si>
    <t>47.319399839, 5.115061339</t>
  </si>
  <si>
    <t>{"coordinates":[[[[4.786379265,46.9346951],[4.786051976,46.935016278],[4.783290869,46.93632976],[4.780725676,46.937288017],[4.779182127,46.93796928],[4.778505779,46.937953601],[4.777914593,46.938208581],[4.776053275,46.937383522],[4.771562394,46.935836085],[4.771347727,46.935383688],[4.76920392,46.935924544],[4.765727479,46.936967593],[4.764056372,46.937210221],[4.763332181,46.937420331],[4.762741733,46.937780589],[4.762186913,46.938387058],[4.761210663,46.939053999],[4.758641751,46.940560265],[4.755011861,46.936647637],[4.75404286,46.936647978],[4.751481608,46.937500148],[4.749758276,46.937918974],[4.748390778,46.938282845],[4.748691729,46.938562862],[4.74938959,46.939609551],[4.748124461,46.939806158],[4.746081881,46.94035855],[4.74551752,46.940675995],[4.744118757,46.941214998],[4.744966889,46.942437752],[4.744578596,46.942385092],[4.742287982,46.941732597],[4.742684764,46.942334487],[4.742559,46.942471474],[4.741143016,46.943131377],[4.73881266,46.943900519],[4.736813632,46.944751976],[4.735591887,46.945362953],[4.73528158,46.945773782],[4.73474885,46.945605288],[4.734090331,46.945573769],[4.733570337,46.945720278],[4.733655716,46.946168379],[4.73553013,46.950239577],[4.735858168,46.950748864],[4.736206053,46.950893121],[4.735793114,46.95134422],[4.735949869,46.95192543],[4.736291395,46.95223999],[4.734012702,46.953445023],[4.732530742,46.954110308],[4.731347599,46.955113302],[4.731443031,46.955957502],[4.731832073,46.956236239],[4.732805309,46.957629206],[4.733000528,46.958425976],[4.732981756,46.958907162],[4.734431221,46.960340687],[4.736749027,46.960999239],[4.73704952,46.960362514],[4.737627363,46.959883712],[4.738841963,46.959777147],[4.740602415,46.959384055],[4.740891989,46.959553494],[4.741531483,46.959356519],[4.742431166,46.960090401],[4.743095071,46.96024247],[4.744135348,46.960073643],[4.745815059,46.960154493],[4.746042491,46.960069097],[4.746878406,46.959356693],[4.747633173,46.95837264],[4.753206885,46.957054245],[4.754100063,46.956732664],[4.75512846,46.956241512],[4.755800351,46.956113308],[4.757304229,46.956088597],[4.758849457,46.955879518],[4.759821085,46.95562604],[4.760949265,46.955172036],[4.762909042,46.954729625],[4.765461438,46.954029548],[4.766031908,46.953898333],[4.766137521,46.954071428],[4.766975771,46.953883872],[4.76777221,46.952980993],[4.768184309,46.952753131],[4.769777425,46.952444105],[4.771477126,46.951976719],[4.773817877,46.951928122],[4.776699875,46.951420848],[4.7778028,46.951525425],[4.778308329,46.951380741],[4.779427893,46.950951901],[4.780072006,46.950223294],[4.780014221,46.950026058],[4.780770678,46.946400337],[4.781801404,46.946471767],[4.784216463,46.946291223],[4.787361768,46.946282126],[4.788900526,46.946167299],[4.788564979,46.94413358],[4.78799389,46.942213383],[4.787555198,46.942149041],[4.787740206,46.938995019],[4.788665451,46.93767031],[4.789270283,46.935882261],[4.78795042,46.935411021],[4.786379265,46.9346951]]]],"type":"MultiPolygon"}</t>
  </si>
  <si>
    <t>46.947091788, 4.759109401</t>
  </si>
  <si>
    <t>{"coordinates":[[[[4.450999639,47.761260622],[4.452081173,47.760433442],[4.452350969,47.759556911],[4.453150678,47.758041868],[4.454071764,47.755644921],[4.454538815,47.75573634],[4.454751783,47.755225085],[4.456220636,47.755339154],[4.457155765,47.753266973],[4.457314179,47.753104766],[4.457335963,47.751852322],[4.460583054,47.751151113],[4.460462378,47.750839349],[4.460930711,47.750735384],[4.461091802,47.750428207],[4.463028092,47.750118662],[4.464717943,47.749585319],[4.466149982,47.748900345],[4.467528781,47.748900173],[4.467826699,47.748425633],[4.469681292,47.748496885],[4.469819764,47.748000937],[4.470841185,47.746998786],[4.471087665,47.746499678],[4.471139196,47.745707753],[4.472000162,47.745711333],[4.47607658,47.744903831],[4.475550848,47.744185795],[4.478303205,47.743187848],[4.478675701,47.742856369],[4.478452875,47.742617929],[4.481485883,47.741159055],[4.482954981,47.742299917],[4.484505329,47.742092122],[4.484285245,47.741138893],[4.484724717,47.740865958],[4.487304296,47.740717982],[4.487533211,47.739930991],[4.488423489,47.739792744],[4.489097783,47.73842125],[4.489476395,47.738455141],[4.489755131,47.738114915],[4.490052988,47.737122693],[4.489538721,47.737057222],[4.489407139,47.736074066],[4.490774701,47.735779389],[4.491102497,47.735524055],[4.492687048,47.733116492],[4.493963572,47.730768649],[4.493557359,47.73046236],[4.495312103,47.728375757],[4.495151471,47.727881791],[4.495265131,47.725846749],[4.495070036,47.724647451],[4.496964885,47.724754657],[4.49786215,47.722929234],[4.498233219,47.722556293],[4.498977957,47.722377513],[4.499332151,47.722116413],[4.499093012,47.720729537],[4.499143856,47.719834066],[4.500076764,47.719801403],[4.500009302,47.718352911],[4.500082972,47.718221435],[4.503824744,47.718076175],[4.505484974,47.715364054],[4.504196255,47.715169978],[4.504661849,47.713990998],[4.50444962,47.71384429],[4.504963634,47.712869036],[4.505503295,47.712330059],[4.505459731,47.709560622],[4.505233714,47.708405838],[4.504151173,47.708138892],[4.501690192,47.707279286],[4.49801155,47.706559461],[4.49568066,47.705196637],[4.493542957,47.704679316],[4.492505707,47.704500807],[4.491625659,47.704506632],[4.491373201,47.705016679],[4.48972905,47.705121352],[4.488748477,47.704966395],[4.487580642,47.704600457],[4.486578569,47.704152282],[4.485091669,47.703151214],[4.484538159,47.702670318],[4.483878062,47.701474192],[4.481936078,47.699784782],[4.481193736,47.698072951],[4.48021204,47.698448172],[4.478061264,47.697876723],[4.477528132,47.69788616],[4.47515584,47.698559769],[4.474085854,47.698444527],[4.473277275,47.698234161],[4.471920411,47.697629189],[4.470503251,47.697205906],[4.468898936,47.697055025],[4.467489412,47.696810754],[4.46651267,47.697368543],[4.464934711,47.698807073],[4.464605583,47.700077809],[4.46444725,47.701352707],[4.462882849,47.70309711],[4.462579715,47.704248683],[4.461018796,47.707292929],[4.459420037,47.709984734],[4.459202125,47.710209806],[4.460011858,47.711285365],[4.458584878,47.711926115],[4.457906643,47.712146121],[4.458618726,47.713503772],[4.456704811,47.713754473],[4.456318932,47.712861763],[4.455639528,47.714406886],[4.455151144,47.714986398],[4.454885603,47.715618049],[4.455254672,47.715846615],[4.454725021,47.71774905],[4.454331478,47.717797153],[4.453249281,47.718518167],[4.450498051,47.71996834],[4.449319704,47.720738219],[4.448114684,47.719497346],[4.447583351,47.718255329],[4.44661104,47.718064808],[4.44407382,47.719640011],[4.443168059,47.720330845],[4.443108946,47.720512516],[4.443867349,47.721127904],[4.443942794,47.721352026],[4.443309793,47.721721719],[4.443308359,47.72186577],[4.442518554,47.722751412],[4.442012808,47.723141135],[4.441059141,47.724283544],[4.43965024,47.724083937],[4.439539464,47.724625423],[4.43489087,47.724658214],[4.434417531,47.728037983],[4.434601781,47.73260065],[4.43306181,47.732545701],[4.433916586,47.737680773],[4.433562365,47.737708517],[4.434148805,47.739515232],[4.435190092,47.742005017],[4.435554772,47.742413735],[4.435627521,47.743577696],[4.435812684,47.744356795],[4.437511909,47.744266625],[4.438044034,47.744301498],[4.440128589,47.745036537],[4.440965149,47.745618571],[4.441384292,47.745423469],[4.441856208,47.74574803],[4.440428128,47.748955902],[4.440398958,47.751232851],[4.441126841,47.753072889],[4.440341196,47.754229402],[4.439909726,47.754119484],[4.43992288,47.754457794],[4.439173107,47.754325683],[4.438980616,47.754463978],[4.440169565,47.755089395],[4.440523441,47.754847391],[4.440995205,47.756001932],[4.441683213,47.756809936],[4.442697827,47.757550898],[4.443271651,47.757740067],[4.444911371,47.757999803],[4.445513853,47.758260624],[4.446261134,47.757954333],[4.447844027,47.759069011],[4.448389061,47.759670799],[4.450045684,47.760744027],[4.450901423,47.761134912],[4.450999639,47.761260622]]]],"type":"MultiPolygon"}</t>
  </si>
  <si>
    <t>47.727071949, 4.467633106</t>
  </si>
  <si>
    <t>{"coordinates":[[[[4.627102884,47.903901338],[4.627902167,47.904253022],[4.630080996,47.905454206],[4.632454713,47.907025305],[4.634671049,47.909176447],[4.638867191,47.911308034],[4.640938209,47.911732791],[4.640995714,47.911557358],[4.642233467,47.910451768],[4.64276632,47.910061749],[4.64390103,47.909521979],[4.643586909,47.909019588],[4.643177352,47.907899224],[4.643026821,47.907318029],[4.643050254,47.906864021],[4.643219829,47.906460178],[4.64361511,47.905952358],[4.64551946,47.904072259],[4.64626819,47.903609883],[4.647391386,47.903179156],[4.652283281,47.902199454],[4.652889354,47.901844361],[4.652870973,47.901597975],[4.652017614,47.900760232],[4.651564213,47.899912356],[4.651415634,47.899224021],[4.651455977,47.897723781],[4.651601749,47.897633514],[4.653896133,47.89785146],[4.653981958,47.897684621],[4.653638623,47.897147558],[4.653962491,47.896973764],[4.654439468,47.89694544],[4.65441954,47.896649566],[4.654042033,47.896433445],[4.654454789,47.896277301],[4.654977913,47.895496685],[4.654748776,47.894801386],[4.65491432,47.893370487],[4.65404884,47.893257562],[4.654607851,47.891481754],[4.654822995,47.890182479],[4.655893782,47.890185382],[4.656271327,47.890489714],[4.657408047,47.890546583],[4.657445585,47.889476651],[4.657257608,47.887484527],[4.657390736,47.886647289],[4.657411289,47.884004093],[4.658033603,47.882248066],[4.658041627,47.881347778],[4.659498458,47.879236081],[4.660024331,47.878679536],[4.661154483,47.877849784],[4.661514434,47.877679056],[4.662149842,47.877588142],[4.664407616,47.877475127],[4.667384249,47.876861259],[4.670200403,47.876592567],[4.670969017,47.876313371],[4.67295942,47.875190393],[4.671843826,47.874477145],[4.67265505,47.873810252],[4.672936421,47.873270633],[4.673657383,47.872372772],[4.674232663,47.871268142],[4.674088327,47.87067878],[4.67422151,47.870447333],[4.673228278,47.865885859],[4.673130954,47.86585394],[4.672983224,47.864646195],[4.672874463,47.864420899],[4.672421289,47.86443096],[4.672154681,47.863695707],[4.672139589,47.863003678],[4.672312459,47.862290965],[4.670266225,47.861665679],[4.669061566,47.860959972],[4.668321499,47.860181934],[4.667450082,47.859053784],[4.665345126,47.858085376],[4.662452884,47.857259517],[4.660930917,47.856408793],[4.660154129,47.855733846],[4.659135817,47.854091005],[4.658750022,47.853685975],[4.658324171,47.853454346],[4.655928864,47.852597898],[4.651785901,47.851878549],[4.650689038,47.851872386],[4.649636138,47.852033028],[4.647572447,47.852160154],[4.646401659,47.852055968],[4.645755495,47.851876897],[4.645507763,47.851694033],[4.644168185,47.851969372],[4.643009906,47.852096324],[4.642009626,47.85205632],[4.639942667,47.851774672],[4.638884996,47.851738144],[4.636021357,47.851946455],[4.63314026,47.852283665],[4.634244281,47.857784609],[4.634661602,47.857828305],[4.633697623,47.859798726],[4.634868062,47.859713107],[4.635386581,47.860306301],[4.636546102,47.861168707],[4.634718168,47.86284062],[4.634046014,47.86399411],[4.633671355,47.865252375],[4.634780699,47.86552498],[4.635075106,47.865789131],[4.634992975,47.866424],[4.636072455,47.868245313],[4.63756623,47.871308478],[4.637003116,47.871269526],[4.632570898,47.872277357],[4.632978067,47.87324928],[4.632874334,47.873269627],[4.634164918,47.875340062],[4.628806352,47.87625892],[4.629716076,47.876690974],[4.631185681,47.877228662],[4.6321126,47.877914307],[4.632359915,47.87829884],[4.627997707,47.880390215],[4.626392505,47.881237924],[4.624859796,47.882357357],[4.624599092,47.882758839],[4.61108276,47.887761015],[4.611071344,47.889016895],[4.610970244,47.889478264],[4.610211942,47.889451762],[4.610090093,47.890773966],[4.6104668,47.891456519],[4.611028852,47.891498316],[4.611370901,47.891876188],[4.612257842,47.892259179],[4.612824822,47.89241882],[4.616472458,47.893137384],[4.614216336,47.898436144],[4.614999167,47.899044685],[4.616056199,47.899601738],[4.62076343,47.901248046],[4.624034322,47.902624194],[4.62604858,47.903571184],[4.627102884,47.903901338]]]],"type":"MultiPolygon"}</t>
  </si>
  <si>
    <t>47.879912638, 4.643713705</t>
  </si>
  <si>
    <t>{"coordinates":[[[[4.879976452,47.364036685],[4.880312582,47.36424916],[4.87963086,47.366428522],[4.878178162,47.370249286],[4.876705149,47.373192396],[4.877183199,47.380222709],[4.877354788,47.381564329],[4.877278788,47.381589869],[4.877565061,47.382988166],[4.878277991,47.384454307],[4.878823648,47.385913242],[4.879259007,47.386532025],[4.879725801,47.387593326],[4.880002383,47.387956241],[4.881218412,47.389018923],[4.881767541,47.389666472],[4.881729648,47.390551338],[4.881380842,47.391002711],[4.881435154,47.391265667],[4.88076196,47.39131528],[4.880531623,47.391628764],[4.880997682,47.39202463],[4.881910332,47.392336727],[4.882925379,47.392543606],[4.883685928,47.392904077],[4.883751979,47.394255497],[4.884036286,47.394949647],[4.884130032,47.396032281],[4.884446918,47.396709693],[4.885171924,47.397528163],[4.885339859,47.399211098],[4.884765236,47.399426619],[4.884156136,47.399529238],[4.882633087,47.399966317],[4.882258118,47.400202905],[4.881705806,47.401016852],[4.881094039,47.401422051],[4.880702965,47.402031682],[4.880290102,47.402360722],[4.880986636,47.402480924],[4.881507692,47.402400457],[4.882624071,47.402466131],[4.883120284,47.402848894],[4.88455732,47.403509059],[4.884737468,47.40384201],[4.886290029,47.404466965],[4.887796778,47.404957575],[4.888274978,47.405015545],[4.889045454,47.404974216],[4.889751796,47.405107714],[4.89141709,47.405842426],[4.891976845,47.406256535],[4.892284039,47.405978699],[4.892659282,47.406238227],[4.893040465,47.406252733],[4.894305579,47.406133081],[4.895144815,47.405785337],[4.895233742,47.405186884],[4.895069814,47.403439064],[4.895156493,47.401951894],[4.896209416,47.401310709],[4.895988519,47.400127504],[4.895972673,47.398554657],[4.896455477,47.397244716],[4.896491703,47.396431908],[4.89688368,47.396078836],[4.897354415,47.395815424],[4.899535846,47.395589807],[4.901734795,47.395110831],[4.910046115,47.39386251],[4.910339305,47.39371722],[4.911974994,47.393251804],[4.913113975,47.392765724],[4.914832066,47.392307015],[4.924023087,47.390872098],[4.925573498,47.390437614],[4.933253937,47.387759998],[4.933387138,47.387813613],[4.934764081,47.386985678],[4.936447632,47.386167927],[4.937130523,47.385912519],[4.938568517,47.385529256],[4.939408441,47.385070409],[4.938774495,47.383855433],[4.938083337,47.383441032],[4.937791973,47.383082997],[4.937124929,47.382014441],[4.936075644,47.37997883],[4.936175931,47.379708817],[4.935937746,47.379280554],[4.935980324,47.378550456],[4.93562655,47.377747717],[4.935539535,47.377099919],[4.935398006,47.376961801],[4.936358028,47.376013812],[4.936394584,47.375741258],[4.936232358,47.375029879],[4.936341625,47.374311275],[4.936009831,47.37360272],[4.935601239,47.373226821],[4.934826277,47.371954737],[4.933974139,47.369092779],[4.933403883,47.368238705],[4.933268374,47.367751997],[4.932493091,47.366945452],[4.932148416,47.366318144],[4.931644417,47.365756516],[4.930720941,47.365065885],[4.930142653,47.364759422],[4.929746645,47.363625086],[4.929162679,47.363123308],[4.928929667,47.36276158],[4.929197447,47.36228438],[4.929024369,47.361488523],[4.929568873,47.35986221],[4.930179045,47.35932529],[4.93166754,47.358338832],[4.93253113,47.357627494],[4.933502528,47.357187202],[4.93446731,47.356490372],[4.934658443,47.356131497],[4.934413317,47.355801497],[4.933870119,47.355473758],[4.933539097,47.355039829],[4.933517587,47.354626863],[4.933675188,47.3538156],[4.933404841,47.352527897],[4.931662069,47.352298449],[4.93183813,47.35199926],[4.931588127,47.351643221],[4.931027356,47.351340975],[4.9307012,47.35129867],[4.930219733,47.351027519],[4.929346603,47.350955577],[4.928905688,47.35081702],[4.92825743,47.350844892],[4.926968776,47.350344892],[4.926354909,47.349706721],[4.925951802,47.349661177],[4.924838113,47.349715656],[4.9235508,47.349510057],[4.922363481,47.349432459],[4.920862419,47.349473499],[4.919388304,47.349675261],[4.918389532,47.349905175],[4.917122066,47.350551037],[4.916817288,47.350624503],[4.914606355,47.350416032],[4.914014755,47.350546446],[4.912584814,47.351096782],[4.911367682,47.351930852],[4.910957637,47.352323005],[4.909406537,47.353157143],[4.908831556,47.353718588],[4.908308224,47.354540321],[4.907489733,47.354813102],[4.906389232,47.355577665],[4.905629868,47.354867036],[4.904164613,47.354203995],[4.902290501,47.353631376],[4.901746513,47.353611467],[4.901197632,47.353341302],[4.900092073,47.353066733],[4.899338091,47.352953896],[4.898808341,47.352961655],[4.897458866,47.352646025],[4.896828803,47.352702239],[4.894974246,47.353242176],[4.893034117,47.354324665],[4.891664414,47.354788209],[4.891277788,47.355323084],[4.891130042,47.356281796],[4.890915864,47.356859786],[4.890470561,47.357384806],[4.889608261,47.357659072],[4.888441569,47.358208421],[4.88746507,47.358552062],[4.886887955,47.358985559],[4.886345516,47.359651714],[4.884135071,47.361161655],[4.883065822,47.362263157],[4.882895079,47.362722464],[4.881527413,47.363328124],[4.881138727,47.363657686],[4.879976452,47.364036685]]]],"type":"MultiPolygon"}</t>
  </si>
  <si>
    <t>47.375051494, 4.906178029</t>
  </si>
  <si>
    <t>{"coordinates":[[[[5.471733796,47.527455322],[5.471315522,47.527841539],[5.471009172,47.528405499],[5.470364202,47.529008157],[5.470322843,47.529436812],[5.469084253,47.530862571],[5.468328055,47.531361302],[5.467952031,47.531828564],[5.467488942,47.532167082],[5.466916788,47.532418749],[5.466248522,47.532547265],[5.464983287,47.53328369],[5.463462895,47.533447319],[5.461620484,47.533317835],[5.459610193,47.533498963],[5.459141925,47.532714531],[5.456292109,47.533204199],[5.456951722,47.534246678],[5.454611581,47.534398649],[5.453295623,47.534613674],[5.452098206,47.534601046],[5.45144501,47.534798504],[5.450354893,47.533355283],[5.44848977,47.534064508],[5.449061577,47.535051236],[5.44776761,47.53542784],[5.447909211,47.535703145],[5.446842325,47.536073168],[5.447109673,47.537497671],[5.446873569,47.537685444],[5.445682696,47.537962596],[5.445293576,47.537451128],[5.445016555,47.537471348],[5.4446827,47.536772299],[5.442922534,47.537425194],[5.441679602,47.536330021],[5.439656089,47.535292602],[5.438791688,47.535321497],[5.438438589,47.535626974],[5.437924683,47.53578902],[5.437635942,47.536222831],[5.436946932,47.536336301],[5.436646632,47.536779356],[5.435763459,47.536630308],[5.435424906,47.536088033],[5.434979319,47.535910923],[5.434715801,47.535643554],[5.434352826,47.535761906],[5.433624666,47.535804128],[5.433412106,47.536188607],[5.432906442,47.536152332],[5.4321145,47.536458843],[5.431387551,47.536410968],[5.431589801,47.535945657],[5.431304363,47.535576073],[5.430948401,47.535936521],[5.430132071,47.536438049],[5.429351675,47.536472328],[5.429288272,47.536715902],[5.428758956,47.537066447],[5.428251487,47.537224713],[5.427691081,47.53703736],[5.426881426,47.537042512],[5.426550462,47.536958444],[5.425557188,47.536404554],[5.424987517,47.535983233],[5.425099094,47.535745864],[5.424837336,47.535574798],[5.424495039,47.535768336],[5.424861365,47.536221807],[5.424740097,47.536743957],[5.424238032,47.536933613],[5.423696412,47.536485586],[5.42273978,47.534890754],[5.420266597,47.535160971],[5.418086477,47.535001789],[5.416432724,47.53501357],[5.414884697,47.534657508],[5.412601831,47.533870858],[5.412020204,47.53385948],[5.410736497,47.533613166],[5.409863415,47.53377351],[5.408217107,47.533920106],[5.40652353,47.533194108],[5.405030926,47.546245214],[5.405258446,47.546424234],[5.409787094,47.54765634],[5.410049432,47.547604089],[5.410756577,47.547180616],[5.411090743,47.547216932],[5.411644385,47.547607131],[5.412838097,47.547826485],[5.413889347,47.546275574],[5.414931877,47.546416986],[5.414826214,47.546610093],[5.4164341,47.547311637],[5.415927114,47.548130847],[5.418813152,47.548975172],[5.420102024,47.549003361],[5.420412556,47.548634889],[5.421739762,47.548599224],[5.42182779,47.54895672],[5.422289418,47.5488994],[5.422506974,47.549209177],[5.422845686,47.550460224],[5.423373774,47.550401519],[5.424422726,47.552529354],[5.424976086,47.552147716],[5.425491744,47.551961381],[5.426291819,47.551798844],[5.427006912,47.551756945],[5.427305435,47.551241913],[5.430789582,47.552184265],[5.431664022,47.552340741],[5.432726689,47.552423941],[5.433036221,47.551362921],[5.433640004,47.550717223],[5.433874042,47.550277365],[5.43458537,47.549686152],[5.437092272,47.549675206],[5.438079901,47.549514069],[5.437991039,47.549111573],[5.440407452,47.548372085],[5.441533291,47.548296281],[5.44188586,47.548647324],[5.445097945,47.547885667],[5.44727031,47.547513181],[5.44886316,47.547469829],[5.449008969,47.547691009],[5.450801152,47.547643444],[5.451212661,47.547857234],[5.451945395,47.547882352],[5.452094878,47.547023664],[5.452724325,47.546421449],[5.452957301,47.545875302],[5.454847216,47.54636416],[5.455243716,47.546308981],[5.455681559,47.544721952],[5.455709022,47.544045941],[5.457286168,47.544126182],[5.462209783,47.544668914],[5.462082105,47.54504445],[5.463704323,47.545495591],[5.464097182,47.545679112],[5.463603011,47.546038979],[5.463942641,47.546164187],[5.46410494,47.546655174],[5.46545058,47.546933823],[5.468660271,47.547252253],[5.469937471,47.547488172],[5.470269599,47.547479334],[5.470935766,47.546380919],[5.471251285,47.54497743],[5.472260644,47.545174872],[5.47418556,47.545123229],[5.475418151,47.545717565],[5.475564513,47.545632505],[5.476638351,47.546072597],[5.477213337,47.546195469],[5.478076284,47.546217656],[5.481322893,47.545811784],[5.481781147,47.545597597],[5.4840877,47.545085573],[5.484494918,47.545290334],[5.484285842,47.546057586],[5.486545198,47.546275092],[5.486975971,47.546128114],[5.496639306,47.547123864],[5.497016391,47.545628915],[5.496862039,47.544147147],[5.49541399,47.542161729],[5.494813468,47.541007416],[5.494718666,47.54051502],[5.493412504,47.538117672],[5.49206493,47.536312884],[5.491259334,47.53580596],[5.490854562,47.535395835],[5.488820141,47.532887914],[5.486379634,47.527133877],[5.486405186,47.526968523],[5.483521007,47.526506775],[5.482854925,47.52647954],[5.481418252,47.526923511],[5.480514095,47.527353429],[5.479853506,47.527416119],[5.476119224,47.527201926],[5.471936642,47.527270002],[5.471733796,47.527455322]]]],"type":"MultiPolygon"}</t>
  </si>
  <si>
    <t>47.540244738, 5.451760093</t>
  </si>
  <si>
    <t>{"coordinates":[[[[4.554868703,47.239770988],[4.55363167,47.240199972],[4.551504833,47.241500771],[4.551061889,47.241958716],[4.550692833,47.24264078],[4.550366376,47.24273699],[4.548917991,47.242855397],[4.548797563,47.243127136],[4.548212016,47.243363667],[4.547182174,47.244013121],[4.546670494,47.244427844],[4.546166627,47.245022547],[4.545781877,47.245299608],[4.545318041,47.245263471],[4.544810242,47.245768177],[4.546497331,47.246636214],[4.547706288,47.247108116],[4.547780179,47.247286316],[4.547460191,47.247562517],[4.549015246,47.248388159],[4.549017813,47.248477267],[4.543962141,47.249249736],[4.542394384,47.249684799],[4.540291569,47.251569437],[4.538070703,47.25381667],[4.537126056,47.254959232],[4.536387439,47.25627824],[4.534706629,47.258784771],[4.534118223,47.260551085],[4.533870665,47.260960451],[4.533148778,47.261109562],[4.53269249,47.262873219],[4.532426682,47.264452471],[4.532402022,47.265443261],[4.530471967,47.26673924],[4.527201436,47.26918647],[4.52603991,47.269883374],[4.525915454,47.270065996],[4.526912714,47.270059176],[4.528281301,47.270410324],[4.52857675,47.270379418],[4.530212133,47.270761244],[4.540769084,47.272797818],[4.543628756,47.273192903],[4.559816947,47.276167464],[4.56252632,47.276159817],[4.562876602,47.27660351],[4.563098562,47.277183995],[4.563862586,47.27806872],[4.56413496,47.278244233],[4.564934914,47.278408127],[4.568657243,47.278876501],[4.571520076,47.279360904],[4.573254139,47.279341904],[4.573782612,47.27972192],[4.573813085,47.279994336],[4.575236607,47.280123587],[4.576018197,47.280110271],[4.577518341,47.280911072],[4.579319229,47.2828486],[4.581653154,47.283784766],[4.584198443,47.284616251],[4.58516475,47.284851571],[4.585171076,47.285110808],[4.586687192,47.285591623],[4.585966684,47.28453897],[4.585307766,47.284182401],[4.584416226,47.283385996],[4.58362465,47.282523388],[4.583184666,47.281737017],[4.582944123,47.280578747],[4.582672644,47.280256496],[4.582076938,47.27984232],[4.581453728,47.278178722],[4.581403444,47.276964729],[4.58176705,47.276192606],[4.580831791,47.274668322],[4.580328255,47.274101609],[4.580291348,47.272531762],[4.580026885,47.270961412],[4.578955988,47.269048171],[4.578465483,47.268382225],[4.578332386,47.267769042],[4.577325456,47.266543745],[4.576643771,47.264635094],[4.572487436,47.261915488],[4.570697459,47.259504074],[4.569891441,47.258761326],[4.568846414,47.256762099],[4.56896472,47.256148204],[4.568827339,47.25529285],[4.568900922,47.25486865],[4.568324892,47.254254242],[4.567521828,47.254062503],[4.566780291,47.254121148],[4.566315945,47.254070693],[4.568966661,47.252136743],[4.567145967,47.251059231],[4.566320018,47.25048871],[4.566633888,47.250141404],[4.566416517,47.250033587],[4.566203226,47.249339532],[4.565342248,47.248700143],[4.564511374,47.247776706],[4.563954083,47.247529401],[4.56232838,47.247192044],[4.562464653,47.246694068],[4.56242611,47.245322323],[4.561790614,47.244475471],[4.56140559,47.243510887],[4.56072055,47.242869096],[4.559814237,47.240934549],[4.558333131,47.240469132],[4.55786805,47.24038894],[4.555685089,47.240340817],[4.555147356,47.240125624],[4.554868703,47.239770988]]]],"type":"MultiPolygon"}</t>
  </si>
  <si>
    <t>47.262800239, 4.556350772</t>
  </si>
  <si>
    <t>{"coordinates":[[[[4.547407715,47.423804588],[4.547039254,47.422070884],[4.547008482,47.421326691],[4.546191256,47.418429375],[4.545628885,47.417834503],[4.545412435,47.417228731],[4.544425197,47.416205521],[4.544082286,47.41516925],[4.543761422,47.414621583],[4.543692892,47.413946317],[4.542713463,47.41194699],[4.542168103,47.411294252],[4.541303279,47.410647547],[4.54041417,47.410170426],[4.538795153,47.410093717],[4.538646683,47.409957925],[4.53778056,47.4097722],[4.536504888,47.409735038],[4.534735933,47.409377538],[4.533878358,47.409396955],[4.531416939,47.410472916],[4.530566013,47.410772234],[4.53012444,47.41049713],[4.52638633,47.413461629],[4.524941453,47.41493917],[4.524082302,47.41420673],[4.524487165,47.414123993],[4.524717122,47.41204294],[4.524186841,47.412052591],[4.522529034,47.412292192],[4.522233295,47.411780154],[4.521190613,47.410840311],[4.52077444,47.409635664],[4.519534888,47.408579532],[4.518268612,47.410417505],[4.517913453,47.411645734],[4.517660532,47.412269385],[4.517159148,47.413018725],[4.517025242,47.413583197],[4.516563194,47.413942164],[4.515770394,47.415316546],[4.515134523,47.416002802],[4.514146672,47.416157021],[4.514151787,47.416291109],[4.514700135,47.416731448],[4.504705438,47.420338346],[4.502049771,47.421432385],[4.499172812,47.422871348],[4.502380909,47.423353968],[4.503900318,47.42336765],[4.504057597,47.425284272],[4.506223384,47.425777558],[4.506588812,47.426128466],[4.507306377,47.42654594],[4.508125933,47.426768511],[4.509640778,47.428170524],[4.510364833,47.42867523],[4.511228491,47.429612988],[4.512129803,47.430097373],[4.514473663,47.430637713],[4.51566917,47.431107436],[4.516423558,47.431320895],[4.518322692,47.432364849],[4.520416957,47.433315287],[4.523984154,47.435430373],[4.527643084,47.434889],[4.528746368,47.434630514],[4.52843477,47.434313181],[4.52795271,47.433322818],[4.528748475,47.432611888],[4.529606946,47.432285481],[4.530460904,47.432126593],[4.531624715,47.431017344],[4.531971978,47.430957851],[4.532528293,47.430506648],[4.532538998,47.429999605],[4.532950935,47.429650242],[4.534365109,47.428715935],[4.534981779,47.42810366],[4.536024168,47.427485761],[4.537871516,47.427271381],[4.53911432,47.426842581],[4.541388927,47.426354183],[4.542528045,47.426012254],[4.545329311,47.424834319],[4.547407715,47.423804588]]]],"type":"MultiPolygon"}</t>
  </si>
  <si>
    <t>47.421600843, 4.526209252</t>
  </si>
  <si>
    <t>{"coordinates":[[[[4.36716101,47.486384244],[4.368371977,47.485384195],[4.368857047,47.485084097],[4.36840498,47.483090739],[4.369820802,47.48273018],[4.371383961,47.482522722],[4.372043691,47.482095411],[4.373101812,47.482858102],[4.37328702,47.483243949],[4.375147425,47.482147936],[4.375037263,47.481840433],[4.372241465,47.480174534],[4.373151258,47.479557005],[4.373590172,47.47896213],[4.373425169,47.478897453],[4.373752565,47.477838434],[4.373228002,47.477682566],[4.373635252,47.476423637],[4.372399344,47.476232039],[4.371684585,47.476011782],[4.36962373,47.475080814],[4.366658396,47.474503444],[4.366221358,47.474288897],[4.367091831,47.473744801],[4.37099216,47.47168586],[4.368544334,47.469011031],[4.368470734,47.468832735],[4.369492722,47.467779962],[4.36941071,47.467376688],[4.370766731,47.466408205],[4.370687168,47.466049018],[4.369728221,47.465256326],[4.369037006,47.464548709],[4.369098588,47.464412939],[4.37190337,47.461439507],[4.373381152,47.460153543],[4.374175987,47.460139663],[4.376334912,47.460463481],[4.376335969,47.460969444],[4.376792877,47.461288155],[4.377175784,47.460742538],[4.378925003,47.461135977],[4.379043115,47.460773552],[4.379800524,47.459770631],[4.381155004,47.458757022],[4.381124527,47.458450376],[4.380299591,47.457964986],[4.379984692,47.457593288],[4.378882605,47.456963522],[4.378012919,47.456646106],[4.37764882,47.4563218],[4.376185547,47.456046505],[4.375036523,47.456325676],[4.374226352,47.456360452],[4.373168105,47.456660139],[4.370007236,47.456495711],[4.368928944,47.456168078],[4.366861348,47.455877263],[4.366202333,47.456529623],[4.366007102,47.457098211],[4.365528353,47.457376623],[4.364891841,47.457350775],[4.363791482,47.456990042],[4.36317711,47.456582194],[4.362168231,47.45626809],[4.360530287,47.455645322],[4.356918258,47.455535329],[4.356078353,47.455234509],[4.35556604,47.455184656],[4.354112554,47.455342922],[4.354534715,47.456709183],[4.354471107,47.457080851],[4.352517609,47.458204643],[4.351689576,47.458848077],[4.350732018,47.459357062],[4.349849654,47.458900036],[4.349075072,47.459453701],[4.348876026,47.459456908],[4.347246877,47.458495337],[4.346305013,47.458151511],[4.34571283,47.45825199],[4.34612938,47.458716235],[4.344790169,47.458672292],[4.344407296,47.458544369],[4.343861272,47.458104121],[4.343331383,47.457883359],[4.343291184,47.458556353],[4.342794051,47.460012482],[4.3421626,47.460877756],[4.342632878,47.461049694],[4.342842682,47.461316466],[4.342863968,47.461900519],[4.342522979,47.463390856],[4.342214976,47.464026421],[4.341624352,47.464668844],[4.342128949,47.465202311],[4.342483071,47.465346778],[4.343255302,47.465910465],[4.343477658,47.466623642],[4.343946036,47.466823506],[4.343884658,47.467816349],[4.344405122,47.468345122],[4.344259426,47.468517861],[4.344203057,47.469604278],[4.343928726,47.47010081],[4.343964678,47.470316468],[4.344399914,47.470781402],[4.344561155,47.471121655],[4.344339253,47.471326785],[4.344269346,47.472085647],[4.342465357,47.472318029],[4.3416156,47.472796879],[4.341571383,47.473416796],[4.341238128,47.474743176],[4.34137869,47.475583338],[4.34111223,47.475813282],[4.33974133,47.476111755],[4.339030712,47.475892153],[4.338395296,47.475280951],[4.337110023,47.474860871],[4.336771834,47.474505534],[4.336774642,47.473820374],[4.336178493,47.472599207],[4.335309761,47.472106804],[4.334722791,47.472050512],[4.334277456,47.472242878],[4.33386722,47.472671619],[4.333121034,47.473153722],[4.33238355,47.473772565],[4.331670185,47.474080524],[4.331357054,47.474624284],[4.331521875,47.475271515],[4.331445204,47.475552384],[4.331803856,47.475770656],[4.336128708,47.475924584],[4.338320013,47.476678181],[4.337804559,47.47730711],[4.33824045,47.477373225],[4.339089336,47.477864034],[4.339354021,47.477933914],[4.339887479,47.47781254],[4.342212157,47.478107178],[4.342807678,47.478077805],[4.343364321,47.47787512],[4.345575764,47.479263961],[4.346088786,47.478805182],[4.347163751,47.47914657],[4.347361736,47.479098365],[4.34861476,47.477862154],[4.351078104,47.479123733],[4.354117123,47.480510913],[4.356873141,47.481886907],[4.357526097,47.481659625],[4.35861898,47.481498332],[4.365298728,47.481847864],[4.365573316,47.482563986],[4.365715775,47.484035208],[4.366401683,47.484994987],[4.366611071,47.486537447],[4.36716101,47.486384244]]]],"type":"MultiPolygon"}</t>
  </si>
  <si>
    <t>47.469033929, 4.358028888</t>
  </si>
  <si>
    <t>{"coordinates":[[[[5.380581042,47.311182985],[5.380373439,47.311578123],[5.379944103,47.31187063],[5.380092214,47.312552983],[5.378681318,47.314872242],[5.378485201,47.315557147],[5.378625369,47.318302133],[5.378770732,47.319071905],[5.37947263,47.320176116],[5.37969944,47.320302961],[5.382074209,47.320153383],[5.382160353,47.320303824],[5.383808597,47.320197938],[5.385622037,47.320799241],[5.386904074,47.321006154],[5.390166196,47.322461124],[5.393778082,47.323319772],[5.393668254,47.323619249],[5.39411752,47.323862165],[5.393849252,47.324232458],[5.395377641,47.324644051],[5.396642959,47.324799867],[5.396978786,47.324904614],[5.396373518,47.325380941],[5.39781114,47.325924069],[5.39783853,47.326299972],[5.398675628,47.326772632],[5.398255259,47.327118157],[5.399889749,47.328003941],[5.400730509,47.327284056],[5.401088284,47.327079416],[5.401578055,47.326745954],[5.401567356,47.326566046],[5.400391944,47.325696913],[5.400454089,47.325605563],[5.402614392,47.325188009],[5.405788059,47.324979083],[5.405988328,47.323418612],[5.408248354,47.323012392],[5.407512532,47.321727115],[5.407025243,47.320164684],[5.406595548,47.319590872],[5.405982165,47.319291962],[5.4053795,47.319172956],[5.404385343,47.319154824],[5.403149238,47.318377041],[5.402936107,47.318113059],[5.402576958,47.314645784],[5.402923528,47.314399937],[5.404104917,47.312982165],[5.403794613,47.312706688],[5.406378824,47.312097437],[5.406970402,47.312413909],[5.407551292,47.312905326],[5.407533302,47.314896143],[5.407971855,47.315284234],[5.410356312,47.315150082],[5.410225848,47.314928529],[5.410586625,47.31470488],[5.411147163,47.314741873],[5.411466598,47.31462986],[5.412134388,47.31401795],[5.413443358,47.31364669],[5.413988877,47.313055323],[5.414030393,47.312712211],[5.414511932,47.312082543],[5.414755471,47.311549692],[5.415410904,47.31210707],[5.417217087,47.313221409],[5.417840766,47.31410187],[5.417939086,47.314785222],[5.41783457,47.315728585],[5.417648039,47.31655657],[5.417170313,47.317800417],[5.417130853,47.318306506],[5.417277545,47.318681727],[5.417816708,47.3189488],[5.418292873,47.31961077],[5.418564746,47.32035355],[5.419046293,47.320987484],[5.419120559,47.321547945],[5.419455323,47.322275002],[5.420058074,47.322893797],[5.421202138,47.323531923],[5.423230278,47.323830054],[5.424306476,47.323814791],[5.425069236,47.323663761],[5.425756531,47.323337775],[5.426271017,47.322939742],[5.426513919,47.322394271],[5.42645959,47.321778457],[5.426084165,47.321765588],[5.425506717,47.321561497],[5.423242364,47.320195656],[5.422900091,47.319655202],[5.422618933,47.318619911],[5.424277497,47.317689131],[5.425123969,47.317077015],[5.425881418,47.316224476],[5.425900518,47.315738622],[5.425215576,47.314326291],[5.42510643,47.313463938],[5.425323894,47.312356086],[5.425960418,47.310968376],[5.425592219,47.310849979],[5.425004644,47.310477675],[5.424690333,47.310027607],[5.425999223,47.309629182],[5.427951951,47.30941272],[5.428114693,47.309731752],[5.429050491,47.309429362],[5.429812133,47.309024333],[5.430516187,47.308049484],[5.428896983,47.30744121],[5.427789525,47.306552911],[5.427958086,47.306415186],[5.427883994,47.305801583],[5.427982544,47.305521216],[5.427547802,47.304750337],[5.427341504,47.303760319],[5.427059241,47.303432977],[5.426542076,47.303415871],[5.426168937,47.30175114],[5.425478174,47.300821684],[5.42493306,47.300419672],[5.424532258,47.299489554],[5.424787956,47.29917078],[5.425423798,47.297946998],[5.426765235,47.297953176],[5.426775034,47.297671963],[5.428304714,47.297771458],[5.429837079,47.297579061],[5.430734922,47.297086505],[5.431890587,47.296586737],[5.432986551,47.29666914],[5.433454604,47.296334184],[5.434236921,47.296302463],[5.434582587,47.296159209],[5.436186383,47.295033034],[5.436498507,47.295493028],[5.437276053,47.295619003],[5.438599069,47.295337216],[5.438894342,47.295017576],[5.441325614,47.294070277],[5.441876411,47.293751557],[5.442770789,47.292575365],[5.443202307,47.291264805],[5.44335992,47.291295712],[5.445486003,47.290308811],[5.446807333,47.290313376],[5.447183016,47.290162245],[5.448864432,47.289789914],[5.449663443,47.290997065],[5.450531628,47.290992241],[5.450000036,47.289756931],[5.450393658,47.28941897],[5.450959966,47.289268303],[5.45105381,47.288453009],[5.451423587,47.288202013],[5.451411242,47.287873526],[5.450825365,47.286898761],[5.450030148,47.287021838],[5.449954459,47.286697391],[5.450202618,47.286421046],[5.451424312,47.285810696],[5.451112365,47.285066121],[5.450829284,47.284692916],[5.450400963,47.284704666],[5.449792983,47.28362138],[5.448796045,47.283586588],[5.448858143,47.284484154],[5.44856624,47.2844687],[5.447300845,47.283538882],[5.44683103,47.283365954],[5.446551055,47.282420743],[5.445837472,47.282416877],[5.445830097,47.284057167],[5.444871513,47.284196263],[5.44431247,47.28267329],[5.44361923,47.281865577],[5.443384063,47.281787668],[5.442168151,47.282495987],[5.440370163,47.283328222],[5.439983653,47.283619165],[5.438944744,47.28397156],[5.437761253,47.28405498],[5.437438389,47.283765443],[5.436742975,47.283753933],[5.436163315,47.283872387],[5.436161874,47.282702441],[5.436279895,47.282473893],[5.437367281,47.282315048],[5.437237304,47.281375673],[5.436828287,47.280674533],[5.434474902,47.28099235],[5.434427027,47.281308591],[5.433507071,47.281423365],[5.432275454,47.279565887],[5.431155795,47.279975748],[5.430552566,47.280099173],[5.429773498,47.280431631],[5.429027924,47.280597658],[5.428666011,47.27994054],[5.428159208,47.279444971],[5.42637882,47.278149232],[5.426307816,47.27795437],[5.425340801,47.27726036],[5.425150796,47.276921177],[5.424883331,47.276888941],[5.424527835,47.276049739],[5.424002134,47.275720273],[5.423485886,47.275922904],[5.422822655,47.276446541],[5.421717745,47.277095582],[5.418798523,47.279188408],[5.416766486,47.280030557],[5.416216804,47.27981504],[5.415493793,47.280159743],[5.414821868,47.280993341],[5.413583958,47.281897256],[5.412514213,47.282243749],[5.411770767,47.281869219],[5.411175187,47.28216441],[5.410497022,47.282713499],[5.409785387,47.28254635],[5.409382316,47.285658414],[5.409584492,47.287155622],[5.410935099,47.289967355],[5.410612844,47.290544171],[5.41071699,47.2918912],[5.410812935,47.292347644],[5.411446735,47.293136963],[5.406518608,47.295333318],[5.405333332,47.295737973],[5.404642845,47.294804792],[5.403971425,47.294977221],[5.403989692,47.295119146],[5.403488106,47.295388927],[5.403164365,47.295136243],[5.402599921,47.29556944],[5.402760912,47.29591286],[5.402571577,47.296356302],[5.401991212,47.297055519],[5.401733916,47.29698609],[5.401287251,47.297478087],[5.401114566,47.297406005],[5.40043758,47.297899162],[5.399962334,47.297692835],[5.399675734,47.298449009],[5.399329309,47.298814634],[5.399318241,47.299070649],[5.398681397,47.299366621],[5.39809776,47.299164328],[5.397473072,47.299643775],[5.397074996,47.299149434],[5.395348966,47.299663324],[5.39447312,47.300092999],[5.393367287,47.300175255],[5.393061645,47.30003115],[5.393429965,47.299620961],[5.39347938,47.299333534],[5.392251388,47.299466935],[5.391487156,47.299668222],[5.391080148,47.299626173],[5.390336944,47.300091811],[5.389689496,47.300388852],[5.388985183,47.301014896],[5.386824971,47.301980714],[5.386075527,47.302426637],[5.385432632,47.30276769],[5.385863753,47.303828799],[5.38519467,47.304117251],[5.385183934,47.304680377],[5.384275525,47.305722181],[5.384360513,47.305996033],[5.384781388,47.306379167],[5.384403194,47.306927327],[5.38379175,47.307232598],[5.383827757,47.307447113],[5.384241328,47.307933973],[5.384302715,47.308421764],[5.384002084,47.308927799],[5.383394889,47.309329349],[5.383367998,47.310006286],[5.383204879,47.310418529],[5.382766406,47.310832822],[5.381997116,47.310655875],[5.381461262,47.310994706],[5.380581042,47.311182985]]]],"type":"MultiPolygon"}</t>
  </si>
  <si>
    <t>47.30183098, 5.412855754</t>
  </si>
  <si>
    <t>{"coordinates":[[[[5.396644753,47.241362612],[5.394899254,47.240032365],[5.393798341,47.238831088],[5.392776305,47.237321043],[5.392220347,47.236060764],[5.391931449,47.234947186],[5.391918439,47.234179177],[5.392211652,47.233666044],[5.392818003,47.232969012],[5.393940049,47.232301855],[5.39526993,47.231848355],[5.396646001,47.231571318],[5.401074633,47.230866284],[5.402232936,47.230273949],[5.403051822,47.229661621],[5.403324802,47.229112848],[5.40330032,47.227855102],[5.40284371,47.226720703],[5.402208404,47.225433288],[5.402110914,47.224671529],[5.402361658,47.223891743],[5.40297289,47.222599196],[5.403413681,47.221191289],[5.403551701,47.220315662],[5.403479326,47.219701995],[5.403212522,47.218908621],[5.402643149,47.218089096],[5.401687747,47.217091129],[5.400694444,47.216368649],[5.400085675,47.216086738],[5.398839561,47.215682018],[5.397048274,47.215383138],[5.395720582,47.215342149],[5.394363562,47.215414336],[5.392486111,47.215881847],[5.391332372,47.216572172],[5.388863167,47.219075667],[5.38837105,47.219484814],[5.388002703,47.219585177],[5.388233368,47.220046074],[5.388771848,47.220144857],[5.388757577,47.220508125],[5.389716951,47.22085582],[5.389581838,47.221474672],[5.388834897,47.221951223],[5.388349791,47.222459299],[5.387771722,47.222630633],[5.387503152,47.222090355],[5.386920568,47.222189724],[5.386024908,47.222205469],[5.38338985,47.223424278],[5.383903687,47.223861344],[5.382220487,47.224633616],[5.383253477,47.225388758],[5.382087959,47.225909897],[5.382683612,47.226671332],[5.382821673,47.22737012],[5.38337339,47.228183793],[5.382883476,47.22855594],[5.382144182,47.229477219],[5.381692141,47.230555611],[5.381904543,47.231022299],[5.37988941,47.231470803],[5.380018126,47.231959027],[5.376513058,47.232684844],[5.375292236,47.233186327],[5.374896285,47.233233171],[5.374323292,47.233552941],[5.3731145,47.233998312],[5.373520219,47.234322351],[5.373478791,47.234761826],[5.370581851,47.236149603],[5.37040611,47.236302709],[5.367038188,47.237389294],[5.363512852,47.238267333],[5.362246624,47.23897495],[5.361917505,47.239340121],[5.36102015,47.239564656],[5.359633179,47.240806994],[5.359046786,47.241217023],[5.358991456,47.241402785],[5.35928614,47.242210987],[5.360055735,47.242660063],[5.362813771,47.244928488],[5.363732125,47.245360098],[5.365625938,47.246468011],[5.366279479,47.248003813],[5.366219943,47.248063572],[5.3672581,47.248870987],[5.368064185,47.250024486],[5.36879977,47.249817617],[5.370012478,47.248102285],[5.37061128,47.248183711],[5.37317235,47.249149963],[5.374262777,47.249460882],[5.37649817,47.249400669],[5.380177472,47.248552414],[5.381461506,47.247858649],[5.383683262,47.247969702],[5.38387338,47.247812679],[5.384397582,47.248835867],[5.384968374,47.248672813],[5.385275847,47.249282545],[5.38590708,47.249736102],[5.386365752,47.249907696],[5.38784124,47.250219569],[5.388645745,47.250731689],[5.391225295,47.250883865],[5.393700942,47.251197548],[5.395534153,47.251817173],[5.396646254,47.251482556],[5.397901901,47.251044985],[5.397098598,47.248545116],[5.396640235,47.246156099],[5.396612277,47.245113696],[5.395916411,47.245110067],[5.395839704,47.242469072],[5.396644753,47.241362612]]]],"type":"MultiPolygon"}</t>
  </si>
  <si>
    <t>47.235744302, 5.38505837</t>
  </si>
  <si>
    <t>{"coordinates":[[[[4.689180519,47.53993171],[4.685558585,47.541110462],[4.681256121,47.542302516],[4.680425117,47.542642221],[4.679145772,47.543355718],[4.676647045,47.54432353],[4.674490597,47.544547192],[4.672188476,47.545088022],[4.671212502,47.545557587],[4.668267004,47.545895077],[4.666901377,47.546194613],[4.665613029,47.546798243],[4.663575713,47.547521488],[4.659908162,47.54906381],[4.65971268,47.549063892],[4.654652653,47.55198446],[4.652480793,47.553356753],[4.650463142,47.554472026],[4.647597881,47.556698544],[4.646212321,47.557486091],[4.64506794,47.558678069],[4.645081624,47.558992991],[4.645802346,47.560282899],[4.645833825,47.561002718],[4.645257499,47.56150873],[4.644538677,47.561793467],[4.643221622,47.56208933],[4.641701023,47.562254794],[4.641379635,47.562531215],[4.638098432,47.563495674],[4.627783458,47.56630953],[4.624887609,47.566837877],[4.623070911,47.568078601],[4.621527522,47.568771702],[4.619615794,47.569427582],[4.619076604,47.571214095],[4.618675351,47.571977731],[4.618034327,47.574181595],[4.619323928,47.575204468],[4.619972353,47.576361376],[4.62000889,47.577215268],[4.619832445,47.577758807],[4.619322191,47.578263764],[4.6200128,47.578879896],[4.620480913,47.578915711],[4.623318267,47.578409907],[4.623981821,47.578397072],[4.624984555,47.578511857],[4.62552055,47.580166373],[4.625882828,47.580833861],[4.626446007,47.581587679],[4.627684952,47.582552647],[4.628454439,47.583437724],[4.629560478,47.584405427],[4.630121,47.585069233],[4.630739889,47.585552158],[4.631556886,47.585985493],[4.632441928,47.58690314],[4.633837438,47.587845146],[4.6354809,47.58858199],[4.638913501,47.590678383],[4.639905441,47.589869472],[4.640915312,47.590164985],[4.641729749,47.590553271],[4.642377006,47.590135421],[4.642952284,47.589584434],[4.645011961,47.588014079],[4.647409472,47.586571263],[4.649621768,47.586977566],[4.652557341,47.587189022],[4.653923041,47.588015974],[4.655408082,47.588527006],[4.656280805,47.588689285],[4.656290442,47.588914228],[4.65749162,47.589025019],[4.661412462,47.588946759],[4.663077751,47.589003168],[4.663430962,47.589490609],[4.677545978,47.589366896],[4.678020157,47.589633777],[4.678422415,47.590195196],[4.681215123,47.591608121],[4.682090808,47.591860199],[4.684100806,47.592166132],[4.684133443,47.591850548],[4.684674865,47.591420482],[4.68450695,47.591244641],[4.684737463,47.591000027],[4.68514156,47.591026605],[4.685501278,47.591333823],[4.6857831,47.591070459],[4.686468948,47.590072893],[4.686732962,47.589414541],[4.686177391,47.588847261],[4.686507173,47.588164551],[4.687088496,47.587904057],[4.687095931,47.587633851],[4.687538323,47.587651764],[4.688765509,47.587026291],[4.689052687,47.587354355],[4.689659725,47.587150196],[4.690921795,47.586913137],[4.690929033,47.58646917],[4.691740689,47.586339463],[4.692554844,47.58578476],[4.693764095,47.585687985],[4.694361043,47.585250763],[4.694867069,47.58517769],[4.694815487,47.584810204],[4.69551222,47.584624519],[4.695486816,47.584369194],[4.695190129,47.584119611],[4.695338993,47.583652878],[4.695839016,47.583433135],[4.696341014,47.58348526],[4.6969264,47.583230058],[4.69686092,47.582802452],[4.697344894,47.582706281],[4.697923574,47.582826609],[4.698262283,47.582639813],[4.699166395,47.582490701],[4.699432357,47.58173235],[4.699308841,47.581446943],[4.698534907,47.580667719],[4.698154703,47.5797162],[4.698196303,47.579476106],[4.698644026,47.57874302],[4.698818604,47.577663679],[4.698616309,47.577578391],[4.697523514,47.577481754],[4.695928837,47.576957541],[4.69503659,47.576345675],[4.69461811,47.575904289],[4.69406538,47.573788427],[4.69362408,47.572962025],[4.693797826,47.57281905],[4.693247826,47.571626887],[4.693326415,47.571252108],[4.694636027,47.570219313],[4.694752602,47.569742242],[4.694553052,47.569322883],[4.695234158,47.568818702],[4.695519435,47.568459824],[4.694283024,47.56533831],[4.693826891,47.564545434],[4.694561713,47.563807287],[4.695994849,47.56294284],[4.695869158,47.562838428],[4.697169247,47.562100147],[4.698135744,47.561413525],[4.696796057,47.560652426],[4.693554707,47.5590213],[4.692332982,47.558243131],[4.692484058,47.557637711],[4.692658957,47.554131041],[4.692839166,47.549533069],[4.692778936,47.548177123],[4.691346304,47.544675757],[4.690100885,47.542926435],[4.689180519,47.53993171]]]],"type":"MultiPolygon"}</t>
  </si>
  <si>
    <t>47.569545593, 4.664116844</t>
  </si>
  <si>
    <t>{"coordinates":[[[[4.79034588,47.601079997],[4.790575435,47.600859493],[4.791324151,47.600559894],[4.792442514,47.600367158],[4.793351589,47.600363999],[4.794090151,47.600555228],[4.795168988,47.6006917],[4.79755962,47.600726937],[4.798713317,47.600595721],[4.799707552,47.600354408],[4.800963794,47.599909167],[4.803013216,47.598789004],[4.807373005,47.598760292],[4.809987695,47.598653149],[4.812521907,47.598881229],[4.81322292,47.598866739],[4.814773112,47.598614858],[4.816573793,47.598487808],[4.81861218,47.59767996],[4.819370973,47.597955348],[4.820631008,47.59872081],[4.82083886,47.599273087],[4.821058777,47.599515453],[4.822092285,47.600077353],[4.822403046,47.599860918],[4.82326446,47.600255326],[4.827130897,47.601638138],[4.827321681,47.601650458],[4.829969809,47.600884185],[4.83084881,47.600935227],[4.830886124,47.600625819],[4.831824502,47.600622801],[4.834341432,47.60041941],[4.834778456,47.599772386],[4.83513034,47.599863193],[4.835882662,47.598669191],[4.835990519,47.59820561],[4.83321244,47.595529289],[4.833177649,47.595252525],[4.832582782,47.594673931],[4.831950274,47.593734881],[4.831440387,47.592450866],[4.831253938,47.592408774],[4.831043398,47.591625161],[4.830588789,47.590787754],[4.827024966,47.587026069],[4.826620572,47.586175254],[4.825866216,47.585052603],[4.824250269,47.581534947],[4.824100501,47.581279784],[4.823419726,47.580671875],[4.823208639,47.580257404],[4.823211589,47.579564077],[4.824023558,47.578753663],[4.825195478,47.577301954],[4.826725586,47.575859929],[4.827447061,47.574974374],[4.828315328,47.574218867],[4.827877868,47.573915995],[4.826658084,47.574741829],[4.82484731,47.57649707],[4.823021666,47.578755816],[4.822470749,47.578598755],[4.823538198,47.576775043],[4.823907046,47.576315493],[4.823924409,47.575576921],[4.825919111,47.574064616],[4.827755998,47.573270539],[4.828784471,47.572609757],[4.829169259,47.571957259],[4.829222764,47.571421601],[4.827395396,47.571441236],[4.824999546,47.571177117],[4.821722447,47.571170714],[4.819289839,47.570802609],[4.818424345,47.570429846],[4.81709116,47.570113882],[4.816346606,47.569814851],[4.813665671,47.568242204],[4.812434095,47.567624786],[4.812133934,47.567561021],[4.809864052,47.567630475],[4.808222995,47.566979749],[4.807071328,47.566401553],[4.806381158,47.565583006],[4.806151305,47.565119275],[4.80611869,47.564665995],[4.805539201,47.562358321],[4.806018537,47.561584687],[4.80653815,47.56113726],[4.80749019,47.560772267],[4.809812935,47.560190625],[4.810282386,47.559873612],[4.810727974,47.559009543],[4.811032803,47.558702285],[4.811517004,47.558467872],[4.812573739,47.558172339],[4.813794279,47.558118249],[4.814182519,47.557682733],[4.814200896,47.556891921],[4.814059501,47.55640972],[4.813320366,47.555049046],[4.812984521,47.554950724],[4.812511828,47.554621332],[4.81208759,47.554622523],[4.811091862,47.554439908],[4.810451807,47.554195041],[4.809728796,47.553738969],[4.809255979,47.553287115],[4.808217713,47.552042697],[4.806648139,47.549518067],[4.807525952,47.549245156],[4.808540041,47.548794551],[4.80781289,47.547859533],[4.807273149,47.546330959],[4.801617369,47.543803795],[4.800773342,47.544959409],[4.80046263,47.545170393],[4.798856076,47.545797538],[4.797143358,47.546274135],[4.795990797,47.546364823],[4.795900542,47.54652828],[4.792646234,47.546203802],[4.792500668,47.546106098],[4.789795986,47.546229578],[4.787403442,47.546461658],[4.786227015,47.546634549],[4.785027604,47.546915824],[4.783303464,47.546775636],[4.780887513,47.547384293],[4.780132993,47.548008064],[4.779843008,47.54884443],[4.779953788,47.549056127],[4.780487926,47.549121802],[4.782285643,47.549751608],[4.783065371,47.549923363],[4.786747096,47.550298286],[4.787691798,47.551147261],[4.788242849,47.551796981],[4.788262093,47.552332405],[4.787874442,47.552711101],[4.786560273,47.553263358],[4.78586973,47.55385197],[4.785976747,47.55438785],[4.786188857,47.554645708],[4.786219697,47.555090916],[4.78537215,47.555081385],[4.784514861,47.55466053],[4.78377035,47.554470238],[4.783245594,47.554488167],[4.781923133,47.554834313],[4.781274595,47.555089119],[4.780993005,47.555499484],[4.781248996,47.555997078],[4.781793936,47.55642453],[4.782478888,47.556742697],[4.783906774,47.557959766],[4.784030913,47.558172154],[4.784080536,47.559060955],[4.784454535,47.559705296],[4.782982009,47.560700207],[4.781692797,47.560851361],[4.781272168,47.560962227],[4.780239983,47.561601937],[4.779076153,47.561804269],[4.778005275,47.561762074],[4.776533271,47.562017697],[4.774066598,47.562644076],[4.773183154,47.562798866],[4.771287252,47.563390396],[4.770296176,47.563830411],[4.76945902,47.564580506],[4.766659527,47.562710581],[4.765218747,47.562021111],[4.764777108,47.562181755],[4.763698574,47.562955269],[4.763294515,47.563892346],[4.763114693,47.564046324],[4.762069868,47.564391643],[4.761075291,47.564284214],[4.760329844,47.564632199],[4.760287371,47.565038901],[4.760007336,47.565422176],[4.759310103,47.565619067],[4.759001765,47.566153125],[4.758719997,47.567211688],[4.758863125,47.568609579],[4.758787057,47.569572303],[4.758433344,47.570264604],[4.758377004,47.571220727],[4.758073815,47.572033812],[4.756519188,47.574441357],[4.756442279,47.575622873],[4.756702015,47.576966785],[4.757504259,47.578784211],[4.758552562,47.580030704],[4.758682483,47.580743622],[4.759415983,47.581278175],[4.759726446,47.581371631],[4.760523065,47.582407619],[4.76106935,47.582832442],[4.760445727,47.583291126],[4.76002384,47.583935836],[4.760154231,47.586277469],[4.760593568,47.587372864],[4.760595012,47.588103022],[4.760988345,47.588932607],[4.76072988,47.589247126],[4.760152818,47.590474896],[4.759675601,47.590613543],[4.759325744,47.591224748],[4.757941756,47.591876744],[4.756749741,47.592579853],[4.757429215,47.592924358],[4.759322976,47.593605295],[4.762735045,47.594999761],[4.763329055,47.595132142],[4.763719328,47.594657167],[4.764088138,47.594539951],[4.765618332,47.594566331],[4.766427529,47.594806183],[4.768086368,47.595783147],[4.772357253,47.596412536],[4.774265588,47.596801302],[4.774828639,47.596561353],[4.776593019,47.597023397],[4.779568965,47.597612805],[4.788881306,47.599959012],[4.78973924,47.600336611],[4.79034588,47.601079997]]]],"type":"MultiPolygon"}</t>
  </si>
  <si>
    <t>47.577563333, 4.79372951</t>
  </si>
  <si>
    <t>{"coordinates":[[[[4.444503616,47.905628965],[4.445430098,47.905387134],[4.445900898,47.905175212],[4.446523409,47.904537465],[4.447277826,47.904221229],[4.450096048,47.903694996],[4.452005296,47.903169137],[4.452463588,47.90294204],[4.453625236,47.90205185],[4.45412657,47.901393057],[4.454746434,47.901298967],[4.456231163,47.900380444],[4.459888504,47.89849608],[4.460253185,47.898177402],[4.461368874,47.89786288],[4.46034381,47.897141135],[4.459094676,47.896544584],[4.459822089,47.896372619],[4.460467505,47.895458169],[4.462072809,47.895768533],[4.462342758,47.895316009],[4.461976674,47.894950618],[4.463243092,47.894134631],[4.46392705,47.893261984],[4.464185291,47.892531463],[4.464982842,47.892721341],[4.4667055,47.893551349],[4.467312459,47.893139608],[4.467637383,47.892257024],[4.467192654,47.89224278],[4.46687351,47.890524827],[4.46699785,47.8885826],[4.467317979,47.887285115],[4.467389693,47.886732439],[4.4676901,47.885835755],[4.468441469,47.884648988],[4.468424464,47.883308007],[4.467871931,47.883312218],[4.467521312,47.881616255],[4.46834601,47.881389909],[4.468133966,47.87981823],[4.466600907,47.879685275],[4.466615741,47.878187269],[4.466421607,47.877068129],[4.466320466,47.876942474],[4.465619023,47.877075454],[4.465674428,47.876658901],[4.466095597,47.876696846],[4.466454973,47.874981201],[4.466413154,47.874241812],[4.466623431,47.873668499],[4.467998522,47.873562192],[4.468790941,47.872318189],[4.469230254,47.869385442],[4.469045073,47.868736061],[4.467565352,47.868585351],[4.467578764,47.868005494],[4.468447167,47.865157389],[4.469182818,47.862252425],[4.468604626,47.862239861],[4.465974466,47.861594048],[4.466085635,47.861114683],[4.466983924,47.859447192],[4.467602351,47.858786854],[4.469747857,47.859129953],[4.469631091,47.858631836],[4.469677775,47.858191981],[4.469955555,47.85749989],[4.470472143,47.856883118],[4.471776617,47.855788385],[4.473482946,47.854139499],[4.474052116,47.853058472],[4.475498656,47.851884495],[4.472961085,47.850462647],[4.473207562,47.850236314],[4.472416523,47.849342497],[4.471417192,47.847879692],[4.471765076,47.847597181],[4.470288705,47.846144851],[4.468588675,47.844967149],[4.469030882,47.844614153],[4.468514985,47.844574706],[4.467748808,47.844333154],[4.466097413,47.843557176],[4.465292694,47.843274683],[4.464306644,47.844224056],[4.460176798,47.844684213],[4.458658677,47.844667998],[4.455928151,47.844373371],[4.454913108,47.84471002],[4.446178695,47.844214947],[4.446140485,47.844678094],[4.4458918,47.846251914],[4.445956064,47.847876784],[4.4445805,47.851976785],[4.444647232,47.853447695],[4.444918944,47.85453802],[4.445331879,47.855509586],[4.44745768,47.855827229],[4.446351425,47.856999354],[4.445939444,47.858816414],[4.445874107,47.859610241],[4.445351684,47.859679688],[4.44459015,47.861384027],[4.443915473,47.862397786],[4.443593734,47.862273025],[4.442730733,47.863150472],[4.444313187,47.86384121],[4.443446388,47.864776316],[4.443042987,47.865634606],[4.442511676,47.866265833],[4.440267502,47.869589689],[4.440021018,47.869873555],[4.441184191,47.870094209],[4.4413417,47.870475731],[4.441399975,47.871933228],[4.441971403,47.872087331],[4.441421479,47.873317365],[4.442236279,47.873614298],[4.440082975,47.877538301],[4.443917741,47.877985353],[4.443354334,47.880246204],[4.445573369,47.880610448],[4.44502891,47.882779257],[4.445082583,47.883030632],[4.443616396,47.883045074],[4.44314258,47.882794365],[4.44244566,47.882655311],[4.442169527,47.882736115],[4.442256209,47.883316531],[4.443324135,47.883270999],[4.443606389,47.883612276],[4.443926785,47.884273528],[4.443885127,47.884463966],[4.442568216,47.885049038],[4.443037464,47.885377216],[4.444202677,47.885659926],[4.447177109,47.885548581],[4.448141024,47.88580943],[4.448533705,47.886076423],[4.449336876,47.887605722],[4.450420138,47.889049643],[4.451194651,47.889820478],[4.452710547,47.890931383],[4.452103166,47.892064951],[4.452840157,47.892293465],[4.455122097,47.893222933],[4.45350499,47.894921693],[4.451005967,47.897167802],[4.44961954,47.898696229],[4.447628314,47.90111961],[4.447015683,47.901970571],[4.445727919,47.904132309],[4.444838124,47.905327812],[4.444503616,47.905628965]]]],"type":"MultiPolygon"}</t>
  </si>
  <si>
    <t>47.869509555, 4.456655331</t>
  </si>
  <si>
    <t>{"coordinates":[[[[5.243873838,47.19473266],[5.245013023,47.195117672],[5.246736244,47.193572077],[5.246682982,47.193340745],[5.248072341,47.191649395],[5.247811487,47.191572499],[5.247964646,47.191158833],[5.248766228,47.190390332],[5.249265952,47.190113135],[5.252006586,47.191260431],[5.251448362,47.191560392],[5.251672957,47.191875754],[5.251322197,47.192966049],[5.251282597,47.193377512],[5.251024946,47.193630198],[5.250433504,47.193863251],[5.250068993,47.194404415],[5.251149383,47.195088623],[5.251114072,47.195602676],[5.251486122,47.195620662],[5.251502592,47.196835309],[5.250898839,47.197722469],[5.251099036,47.197738392],[5.25087388,47.198452474],[5.250698692,47.198434264],[5.249530052,47.199717865],[5.249327023,47.199665969],[5.248537375,47.200786387],[5.248785507,47.201000426],[5.248311436,47.202779386],[5.248367664,47.20295482],[5.248011767,47.203356208],[5.247932038,47.204515978],[5.248435053,47.204915105],[5.248952838,47.205540905],[5.24953386,47.205908792],[5.249874591,47.206282244],[5.250447053,47.20635038],[5.251193561,47.207861558],[5.252381937,47.208908417],[5.252776544,47.208642261],[5.255240491,47.209722821],[5.256774955,47.210698953],[5.259475354,47.212181008],[5.262806836,47.214301841],[5.264199003,47.215282459],[5.265363679,47.21487782],[5.268605925,47.213557082],[5.271844038,47.211954429],[5.272150142,47.211503507],[5.272619032,47.21108902],[5.274254792,47.209919404],[5.275037342,47.209578005],[5.276895757,47.209424409],[5.276718392,47.209168509],[5.275989358,47.208806364],[5.278574958,47.206600285],[5.281980936,47.204173535],[5.282873496,47.203344462],[5.284493908,47.202197508],[5.284848519,47.201678943],[5.284287463,47.201412608],[5.279326086,47.197003489],[5.274566781,47.192447895],[5.261538379,47.180297501],[5.260489184,47.181170007],[5.260156801,47.181276468],[5.260021784,47.181615947],[5.259044305,47.182467223],[5.257399912,47.182316462],[5.256914781,47.182466421],[5.256125904,47.182271944],[5.255923688,47.182111966],[5.255346122,47.182042159],[5.255040647,47.18250744],[5.254736681,47.182630444],[5.254203554,47.183432494],[5.254444613,47.183699797],[5.253931436,47.183969174],[5.254007483,47.184775575],[5.253669063,47.185054158],[5.253311007,47.18492693],[5.252848503,47.185176402],[5.251918113,47.18586278],[5.252038454,47.185991934],[5.249425906,47.187491854],[5.248948104,47.187597503],[5.248736517,47.188193336],[5.248680148,47.188646554],[5.246316664,47.189883077],[5.245551612,47.189786235],[5.244054936,47.192073158],[5.243906819,47.192038201],[5.243880576,47.192517851],[5.244043417,47.193032565],[5.244440171,47.193516627],[5.244725301,47.193700236],[5.243873838,47.19473266]]]],"type":"MultiPolygon"}</t>
  </si>
  <si>
    <t>47.198586475, 5.263570056</t>
  </si>
  <si>
    <t>{"coordinates":[[[[4.967418131,47.31624905],[4.965104367,47.317503932],[4.964625479,47.317227475],[4.963429224,47.317829444],[4.961568042,47.318355287],[4.959756927,47.318584887],[4.952220813,47.319280078],[4.949557882,47.319903852],[4.948915021,47.320179395],[4.948364833,47.320308397],[4.947251322,47.320277551],[4.945590837,47.321999239],[4.944408599,47.322887131],[4.943673283,47.325256061],[4.943638161,47.325932026],[4.943080541,47.327247988],[4.94282843,47.327235097],[4.941704731,47.328574029],[4.941033911,47.328116984],[4.940087847,47.3281427],[4.938040562,47.326831541],[4.93577298,47.325688811],[4.93544706,47.325575378],[4.935000882,47.325983537],[4.934940618,47.326038572],[4.9329271,47.324629508],[4.932478877,47.324539715],[4.932086906,47.324835298],[4.930453354,47.325739556],[4.930526062,47.325809487],[4.929500532,47.326423564],[4.93030027,47.327596228],[4.930102812,47.32788767],[4.929700982,47.328094259],[4.929472373,47.329398377],[4.929547066,47.330481335],[4.928782604,47.330622806],[4.928432854,47.332537667],[4.929043777,47.333246116],[4.92889723,47.334402086],[4.929172186,47.334681175],[4.928853075,47.335163738],[4.92773088,47.335341759],[4.927032113,47.335322739],[4.926542479,47.335188585],[4.92524447,47.334047572],[4.92400817,47.33229859],[4.922914199,47.331969119],[4.922598545,47.332253499],[4.922983164,47.332637044],[4.923242154,47.333100112],[4.923484703,47.333843505],[4.923361122,47.334202148],[4.923324719,47.335330169],[4.922709025,47.335448423],[4.92222467,47.335757206],[4.92124893,47.336030893],[4.919463275,47.336178385],[4.918566568,47.336625438],[4.918166999,47.336972424],[4.918931296,47.337564028],[4.92011807,47.338781688],[4.921097802,47.33932109],[4.922555444,47.339776932],[4.923654524,47.339801056],[4.924582067,47.340028822],[4.925931513,47.340236979],[4.927174636,47.340582859],[4.928043782,47.340622463],[4.926511143,47.341400707],[4.925685874,47.342436451],[4.924109148,47.34387185],[4.923194923,47.344830705],[4.922381068,47.345855427],[4.920036111,47.346080614],[4.918330458,47.346066473],[4.917378144,47.345963332],[4.916328717,47.345700598],[4.914943085,47.345557761],[4.91185931,47.34557344],[4.911287513,47.345737734],[4.910537242,47.345689745],[4.909794737,47.345264319],[4.908894933,47.345370059],[4.909444852,47.344404704],[4.910742366,47.344455406],[4.910848468,47.344049342],[4.911387915,47.343423632],[4.91126439,47.342819637],[4.911230817,47.341319076],[4.91126249,47.339641846],[4.91139785,47.3390534],[4.909730019,47.33868102],[4.907703854,47.338773752],[4.906264558,47.339090943],[4.906075566,47.33906613],[4.904506403,47.339643871],[4.902383049,47.339537294],[4.900296047,47.340082936],[4.900530094,47.340856225],[4.901737495,47.341170542],[4.904150848,47.341570438],[4.905540111,47.34167012],[4.905783777,47.342413525],[4.906147375,47.342840692],[4.906987703,47.344753038],[4.907517054,47.345593503],[4.909977568,47.34824192],[4.911007759,47.349600917],[4.911048962,47.349753322],[4.910810349,47.350568583],[4.910456453,47.351160619],[4.909233271,47.352235195],[4.907579272,47.353455506],[4.907334732,47.353733267],[4.906119906,47.354412359],[4.905629868,47.354867036],[4.906389232,47.355577665],[4.907489733,47.354813102],[4.908308224,47.354540321],[4.908831556,47.353718588],[4.909406537,47.353157143],[4.910957637,47.352323005],[4.911367682,47.351930852],[4.912584814,47.351096782],[4.914014755,47.350546446],[4.914606355,47.350416032],[4.916817288,47.350624503],[4.917122066,47.350551037],[4.918389532,47.349905175],[4.919388304,47.349675261],[4.920862419,47.349473499],[4.922363481,47.349432459],[4.9235508,47.349510057],[4.924838113,47.349715656],[4.925951802,47.349661177],[4.926354909,47.349706721],[4.926968776,47.350344892],[4.92825743,47.350844892],[4.928905688,47.35081702],[4.929346603,47.350955577],[4.930219733,47.351027519],[4.9307012,47.35129867],[4.931027356,47.351340975],[4.931588127,47.351643221],[4.93183813,47.35199926],[4.931662069,47.352298449],[4.933404841,47.352527897],[4.933675188,47.3538156],[4.933517587,47.354626863],[4.933539097,47.355039829],[4.933870119,47.355473758],[4.934413317,47.355801497],[4.93586295,47.356203282],[4.936584477,47.356551453],[4.937470433,47.35719584],[4.938101306,47.357381624],[4.93877886,47.357172211],[4.941259093,47.355766552],[4.942203983,47.355804789],[4.943172179,47.35608396],[4.955509524,47.354996267],[4.956147651,47.354980121],[4.956692767,47.355102413],[4.957183984,47.354364737],[4.957954135,47.354008671],[4.958456308,47.35353555],[4.962382376,47.352225709],[4.964457636,47.351652136],[4.965560987,47.350555575],[4.966112093,47.34957641],[4.966739407,47.348941744],[4.967508514,47.348380314],[4.971342598,47.347575997],[4.973019182,47.347517815],[4.973368815,47.348198058],[4.974625025,47.347733663],[4.975975513,47.346987593],[4.976729542,47.347171073],[4.976818234,47.347312744],[4.977786602,47.347343987],[4.978195464,47.347005639],[4.979077392,47.346669135],[4.97837886,47.345942621],[4.978120431,47.345150075],[4.978283209,47.344965401],[4.979849749,47.344117448],[4.979539725,47.343830068],[4.978993224,47.344135647],[4.978452218,47.342650023],[4.978615274,47.342329367],[4.97914165,47.342197029],[4.978673121,47.341850213],[4.979267901,47.341632962],[4.980170014,47.341487011],[4.980606671,47.341293161],[4.980526324,47.340659673],[4.98141734,47.340357213],[4.982979715,47.340226089],[4.982828046,47.339778424],[4.982291394,47.339201354],[4.982459201,47.338795062],[4.98290415,47.338683007],[4.984408816,47.338712238],[4.984772802,47.338918538],[4.985761327,47.33842437],[4.986271911,47.338367912],[4.986320486,47.338033892],[4.986580708,47.337798911],[4.987085432,47.33776326],[4.987719935,47.337869469],[4.988101392,47.337295617],[4.989154051,47.336067305],[4.98938039,47.33423989],[4.989106633,47.334144623],[4.98916371,47.333647462],[4.988935481,47.333386621],[4.992255836,47.331411609],[4.994228038,47.330732086],[4.993539409,47.3302009],[4.993139092,47.330121323],[4.992158857,47.330119233],[4.991370727,47.329725719],[4.991131328,47.328985098],[4.989626195,47.328150006],[4.989065688,47.327785895],[4.988921679,47.327330901],[4.987016276,47.327594955],[4.986376861,47.327746376],[4.985794141,47.326781086],[4.97733684,47.328703929],[4.976301062,47.329854406],[4.975515241,47.329592221],[4.973135485,47.329098681],[4.972834447,47.329160528],[4.971587246,47.329101566],[4.970446301,47.328581528],[4.970023143,47.328816537],[4.969389258,47.328145604],[4.969107208,47.328291768],[4.968913087,47.327621479],[4.968029484,47.327688688],[4.967858186,47.327243138],[4.967093353,47.327298421],[4.966372222,47.327172858],[4.966439756,47.326955592],[4.963954554,47.326035911],[4.96367349,47.325485051],[4.962580221,47.325576477],[4.962441437,47.324968278],[4.963323613,47.324899334],[4.962729042,47.322728353],[4.9633466,47.322884506],[4.96324414,47.322472905],[4.963522968,47.321261506],[4.963914206,47.32116844],[4.965923248,47.320953435],[4.966963955,47.321020456],[4.969270387,47.321331656],[4.969648136,47.320979452],[4.970310378,47.319791245],[4.973292897,47.320122407],[4.97159883,47.318671645],[4.967418131,47.31624905]]]],"type":"MultiPolygon"}</t>
  </si>
  <si>
    <t>47.338372493, 4.951022568</t>
  </si>
  <si>
    <t>{"coordinates":[[[[5.188381537,47.472750054],[5.189004731,47.472302489],[5.189750101,47.471530237],[5.190379094,47.471062743],[5.189516178,47.470681845],[5.190274586,47.470293865],[5.189412043,47.469467203],[5.188755185,47.46808375],[5.188407986,47.467647221],[5.186338522,47.465523958],[5.186085,47.465526918],[5.184773921,47.463663142],[5.184576196,47.463764108],[5.183860733,47.462892322],[5.183723356,47.462291551],[5.181735932,47.459760534],[5.181371474,47.459028037],[5.180658742,47.459133245],[5.177277378,47.459114596],[5.176791666,47.458729252],[5.176179783,47.458538977],[5.17474092,47.456491073],[5.175068108,47.456374196],[5.174862119,47.455977313],[5.174651546,47.454225234],[5.174433189,47.45339273],[5.173891171,47.45351542],[5.171625992,47.45079401],[5.170965436,47.450317351],[5.169535409,47.449591182],[5.169256402,47.44981521],[5.168171672,47.44918975],[5.168336297,47.449058809],[5.167030962,47.447639588],[5.167225991,47.447571119],[5.164422672,47.444592138],[5.164563982,47.444508463],[5.163646206,47.443148634],[5.163420098,47.443137529],[5.163556565,47.442539747],[5.164444578,47.440732994],[5.165484017,47.439948209],[5.165848811,47.438958048],[5.165779808,47.437350095],[5.160754473,47.438230585],[5.160411109,47.438240563],[5.159107201,47.439050922],[5.158802873,47.438844046],[5.157134639,47.437101858],[5.155108216,47.435360879],[5.154708593,47.435093621],[5.149288348,47.437674808],[5.148814772,47.438111302],[5.148222974,47.438181664],[5.147534575,47.437994456],[5.145803394,47.437188914],[5.144649429,47.436511388],[5.144940652,47.436260178],[5.143525461,47.43545508],[5.143282365,47.436046696],[5.142805836,47.435978929],[5.142922148,47.438023664],[5.142741363,47.438779826],[5.142813599,47.439225152],[5.143432341,47.440358312],[5.143421624,47.440952851],[5.144452732,47.442803324],[5.14413047,47.443639538],[5.141992355,47.444743322],[5.140119558,47.446442829],[5.138332663,47.447437423],[5.138144497,47.447279689],[5.13696834,47.447379637],[5.134434272,47.447282961],[5.132200646,47.447496804],[5.131948399,47.447196153],[5.130247676,47.447357871],[5.128322176,47.447976631],[5.128299199,47.448300334],[5.126913206,47.449134328],[5.126473944,47.449305347],[5.126590335,47.449495029],[5.128334052,47.450446508],[5.128831944,47.451015527],[5.12974167,47.451691374],[5.129833408,47.451895011],[5.130957786,47.45272631],[5.130910701,47.452844238],[5.134558281,47.455089903],[5.136010234,47.456307768],[5.137062309,47.457385274],[5.136991097,47.457996225],[5.137631381,47.458702173],[5.141952825,47.461842947],[5.141040659,47.462475674],[5.141859547,47.462996412],[5.143746269,47.464649232],[5.14422257,47.464804352],[5.146021337,47.466114763],[5.146159742,47.465824049],[5.14834137,47.468135033],[5.149266061,47.469335451],[5.149602969,47.470449461],[5.150433137,47.470716889],[5.151559295,47.471838825],[5.153399249,47.471950691],[5.153834399,47.471740929],[5.157810787,47.471444876],[5.159303864,47.471122728],[5.160009287,47.471061916],[5.162427801,47.470339838],[5.162526112,47.4706694],[5.166846748,47.470448587],[5.166769566,47.471035356],[5.171092816,47.471304216],[5.171194485,47.470667459],[5.173894687,47.47077016],[5.178370453,47.470641477],[5.182493049,47.47126487],[5.182732043,47.47103526],[5.184453211,47.47145684],[5.184949044,47.471109842],[5.188381537,47.472750054]]]],"type":"MultiPolygon"}</t>
  </si>
  <si>
    <t>47.456030796, 5.157946945</t>
  </si>
  <si>
    <t>{"coordinates":[[[[5.022706089,47.237802573],[5.022116291,47.238890831],[5.021913083,47.239957033],[5.023534076,47.239881919],[5.025800421,47.240159331],[5.026785387,47.241592912],[5.024990905,47.242645505],[5.023640122,47.243858727],[5.022035739,47.245011516],[5.020145721,47.246096313],[5.018735668,47.24703944],[5.017784001,47.247511687],[5.011191773,47.251519312],[5.008263848,47.253191951],[5.00838366,47.254097628],[5.008623586,47.254677928],[5.006940195,47.257097128],[5.006463396,47.258143709],[5.005051468,47.258696751],[5.003431457,47.25916872],[5.002013319,47.260337803],[4.999287203,47.261125982],[4.999625221,47.263277854],[5.000658876,47.268549806],[5.00079449,47.268532158],[5.001170036,47.269201985],[5.001629994,47.269260688],[5.001727733,47.269504848],[5.001337525,47.269649365],[5.002419877,47.271604668],[5.003095589,47.272516954],[5.007424962,47.273653335],[5.009035677,47.274266633],[5.011135167,47.274504015],[5.011135134,47.274361731],[5.01283847,47.274196204],[5.014417006,47.273949068],[5.017177289,47.27338959],[5.018472922,47.273396769],[5.018966598,47.273506148],[5.019611127,47.273510237],[5.019384458,47.272936034],[5.018624068,47.271784866],[5.020685624,47.270627791],[5.020886661,47.270203733],[5.021553601,47.270066034],[5.024870165,47.267879287],[5.026184319,47.267153008],[5.026974364,47.266913165],[5.030598952,47.265501638],[5.032053496,47.26509793],[5.035356781,47.264535695],[5.032664752,47.248765578],[5.033590336,47.248585445],[5.035806929,47.247852214],[5.037758264,47.247030844],[5.03903729,47.24637256],[5.040087401,47.245223883],[5.038511324,47.243836828],[5.038111407,47.243334142],[5.037986766,47.242767179],[5.038376259,47.24243703],[5.037353481,47.241375237],[5.034758042,47.243516426],[5.033657459,47.242913452],[5.033303943,47.242377517],[5.033262,47.24140835],[5.032784852,47.240644938],[5.032401632,47.240476949],[5.031806453,47.239703896],[5.032074495,47.239168767],[5.030821204,47.237880417],[5.030761167,47.237621206],[5.026418758,47.236637244],[5.023832577,47.237167829],[5.022706089,47.237802573]]]],"type":"MultiPolygon"}</t>
  </si>
  <si>
    <t>47.257848501, 5.019738581</t>
  </si>
  <si>
    <t>{"coordinates":[[[[4.797301107,47.49163996],[4.796070661,47.491710261],[4.796000806,47.491845498],[4.794187068,47.491516892],[4.794179523,47.491648466],[4.791934588,47.491891015],[4.791825635,47.492207829],[4.792410642,47.492261856],[4.792315241,47.492586566],[4.79074523,47.492395518],[4.790855028,47.491706829],[4.790168838,47.491765098],[4.78911046,47.491697622],[4.787068371,47.491093292],[4.786799022,47.491063209],[4.786315292,47.491296627],[4.785833344,47.491304917],[4.785029712,47.491506318],[4.784299222,47.491550825],[4.783496039,47.491726096],[4.782072271,47.49161643],[4.780404331,47.491354711],[4.779598107,47.490919536],[4.778801494,47.490892987],[4.77883069,47.492090963],[4.778612305,47.493314328],[4.779037758,47.494123585],[4.779161535,47.494809593],[4.77242139,47.500328172],[4.77052169,47.502544994],[4.770867082,47.502863884],[4.770698716,47.503357152],[4.765670266,47.505435017],[4.765628695,47.506913174],[4.766063861,47.507053341],[4.764756308,47.507577366],[4.762849951,47.509972423],[4.757549803,47.512949903],[4.759295828,47.513952687],[4.76070095,47.515013719],[4.765887222,47.518528652],[4.767976906,47.519583725],[4.768292818,47.51981213],[4.769032361,47.520752605],[4.77049618,47.52217008],[4.771911543,47.524409416],[4.773147806,47.525894243],[4.77373522,47.526250858],[4.778481001,47.528453794],[4.778926218,47.529129485],[4.780280141,47.529786798],[4.78243133,47.531428623],[4.784929621,47.532711247],[4.786453277,47.534225749],[4.787680144,47.534973162],[4.787892677,47.534649369],[4.788254509,47.534416924],[4.789301972,47.534291906],[4.790440909,47.533722489],[4.790925115,47.533651125],[4.791772226,47.533776766],[4.791867819,47.533574512],[4.79173975,47.532728325],[4.792576494,47.532743373],[4.792474336,47.532511746],[4.792569962,47.532072692],[4.792984219,47.531581018],[4.794673427,47.530298095],[4.795004998,47.529759965],[4.796982135,47.528740885],[4.797083403,47.528471011],[4.796838453,47.528065114],[4.79677133,47.527531322],[4.796240923,47.526700342],[4.797403398,47.526284453],[4.798207122,47.525794854],[4.79793943,47.525265958],[4.798048518,47.525149926],[4.798801487,47.524969937],[4.799993526,47.524841687],[4.802788229,47.524700353],[4.809098412,47.524545857],[4.809178245,47.524862454],[4.80944349,47.525001498],[4.809595664,47.525491646],[4.81002017,47.52554448],[4.810062694,47.525779721],[4.810970988,47.525790823],[4.810972155,47.526531822],[4.812224372,47.526649218],[4.812412815,47.526522035],[4.812699112,47.525752255],[4.813104293,47.525705435],[4.813603432,47.525293397],[4.815895981,47.517175814],[4.816360289,47.515349789],[4.816334188,47.515089982],[4.816580559,47.514635046],[4.816041978,47.514116711],[4.81521396,47.513763153],[4.815167025,47.513476659],[4.814522509,47.513360642],[4.814084006,47.513166682],[4.814145218,47.512894711],[4.814617646,47.512835132],[4.814070493,47.51221968],[4.814275509,47.511916658],[4.813877294,47.511656341],[4.813453348,47.511773688],[4.813204917,47.511305748],[4.81368164,47.511138059],[4.813254013,47.510911513],[4.813310942,47.510473936],[4.813841048,47.510195568],[4.813062477,47.509887145],[4.812794303,47.509032343],[4.81223492,47.509034741],[4.811737058,47.508577881],[4.81106672,47.508207435],[4.81105014,47.507796214],[4.810635972,47.507730619],[4.810345265,47.507465018],[4.810503902,47.507205041],[4.8101674,47.506607005],[4.809460327,47.506328062],[4.809025421,47.506316807],[4.808639166,47.506054486],[4.808310086,47.506028981],[4.808211834,47.505677551],[4.807728026,47.505634637],[4.807473235,47.505251421],[4.807003829,47.505201977],[4.806815681,47.504903263],[4.807452518,47.504716908],[4.807255864,47.504441737],[4.806779191,47.504137594],[4.806970227,47.503774474],[4.806698116,47.503350106],[4.806246352,47.503429142],[4.805824657,47.502981881],[4.805346139,47.502701171],[4.805338973,47.502055699],[4.80466552,47.501628542],[4.804400851,47.501620936],[4.804673851,47.501008941],[4.804090694,47.500934236],[4.803955099,47.500498744],[4.804097856,47.500161587],[4.804016756,47.499647817],[4.80340869,47.49942493],[4.803496783,47.499042699],[4.803908106,47.498986809],[4.803945483,47.498558542],[4.803714441,47.498326216],[4.804411491,47.498036299],[4.804620802,47.497781847],[4.804300359,47.497341114],[4.804338148,47.497043398],[4.80393635,47.496947876],[4.803600489,47.496640639],[4.803031065,47.495907527],[4.802510315,47.495435675],[4.801541114,47.494902327],[4.80090582,47.494342199],[4.798924881,47.493074437],[4.798589121,47.492610515],[4.798113601,47.492336032],[4.797301107,47.49163996]]]],"type":"MultiPolygon"}</t>
  </si>
  <si>
    <t>47.512148881, 4.788921364</t>
  </si>
  <si>
    <t>{"coordinates":[[[[4.81291169,47.365452651],[4.812926572,47.366520355],[4.8126173,47.366898867],[4.812637688,47.367266833],[4.8136546,47.369942415],[4.814017984,47.370458104],[4.815070335,47.371552828],[4.815387103,47.372296155],[4.815670582,47.373426293],[4.816542304,47.374820974],[4.816972708,47.375317597],[4.81759427,47.375822035],[4.81847329,47.376842901],[4.819538077,47.377477262],[4.820335931,47.378526398],[4.823863433,47.379810067],[4.825169549,47.380013777],[4.826244382,47.379732162],[4.828710437,47.380284084],[4.829542341,47.380614965],[4.831063465,47.381406821],[4.831675238,47.381618693],[4.832000953,47.381567637],[4.833164812,47.381136881],[4.834472458,47.380840712],[4.834845573,47.381477745],[4.83405795,47.381551406],[4.833361745,47.381778498],[4.832750046,47.382228465],[4.831986692,47.383129243],[4.830577855,47.383880802],[4.830731888,47.384353814],[4.831166232,47.384804401],[4.831384531,47.38521787],[4.832094867,47.385907226],[4.832361803,47.386385659],[4.832435427,47.386832922],[4.832175724,47.387303448],[4.832162358,47.388464337],[4.831982364,47.389056066],[4.832521953,47.389830051],[4.833197192,47.390072431],[4.833587473,47.390434559],[4.834647969,47.392053942],[4.834944675,47.392238353],[4.835382964,47.393304768],[4.835886244,47.393983863],[4.83600574,47.39445291],[4.836353166,47.394530264],[4.836448502,47.394913249],[4.8368307,47.395037776],[4.837191668,47.395394052],[4.83789869,47.395825898],[4.838526962,47.396049181],[4.839523138,47.396211713],[4.839426481,47.396757112],[4.839874621,47.397179534],[4.840467239,47.397599668],[4.841407461,47.397946761],[4.842058101,47.398279525],[4.842306582,47.398602451],[4.842690471,47.39862068],[4.842713847,47.398953475],[4.84358084,47.399753735],[4.84389708,47.400426757],[4.844565214,47.400958229],[4.847805981,47.402058446],[4.850898181,47.402309117],[4.852012347,47.40304145],[4.851935573,47.40319935],[4.853821023,47.403222434],[4.854489076,47.403402677],[4.855284353,47.403311652],[4.856241027,47.403438655],[4.856561574,47.403694668],[4.857496113,47.403948078],[4.85853891,47.404454577],[4.859122248,47.40456231],[4.859752802,47.404845774],[4.860509284,47.404630172],[4.861058426,47.404707828],[4.861726111,47.404418001],[4.862411256,47.404478165],[4.862885417,47.40423015],[4.863513897,47.404224583],[4.864098713,47.403726265],[4.864825341,47.403720917],[4.864840111,47.403383012],[4.865467409,47.40315324],[4.865908057,47.403276735],[4.866559608,47.403096093],[4.866514626,47.402870802],[4.866876056,47.402738036],[4.8674038,47.402772784],[4.867938823,47.402141078],[4.86843664,47.401888157],[4.868285047,47.401496194],[4.869950586,47.400729249],[4.870813541,47.400527174],[4.871982422,47.400540778],[4.875208408,47.401012862],[4.876542064,47.40008819],[4.87659775,47.400352925],[4.877260317,47.401321926],[4.877947471,47.402007782],[4.878828018,47.402307817],[4.879913779,47.402294771],[4.880290102,47.402360722],[4.880702965,47.402031682],[4.881094039,47.401422051],[4.881705806,47.401016852],[4.882258118,47.400202905],[4.882633087,47.399966317],[4.884156136,47.399529238],[4.884765236,47.399426619],[4.885339859,47.399211098],[4.885171924,47.397528163],[4.884446918,47.396709693],[4.884130032,47.396032281],[4.884036286,47.394949647],[4.883751979,47.394255497],[4.883685928,47.392904077],[4.882925379,47.392543606],[4.881910332,47.392336727],[4.880997682,47.39202463],[4.880531623,47.391628764],[4.88076196,47.39131528],[4.881435154,47.391265667],[4.881380842,47.391002711],[4.881729648,47.390551338],[4.881767541,47.389666472],[4.881218412,47.389018923],[4.880002383,47.387956241],[4.879725801,47.387593326],[4.879259007,47.386532025],[4.878823648,47.385913242],[4.878277991,47.384454307],[4.877565061,47.382988166],[4.877278788,47.381589869],[4.877354788,47.381564329],[4.877183199,47.380222709],[4.876705149,47.373192396],[4.878178162,47.370249286],[4.87963086,47.366428522],[4.880312582,47.36424916],[4.879976452,47.364036685],[4.879504809,47.363625596],[4.878301454,47.361885535],[4.876879122,47.36036151],[4.874525433,47.356908381],[4.872995585,47.355448176],[4.870012171,47.355963581],[4.869497867,47.35614925],[4.869243101,47.356367662],[4.866966676,47.356334029],[4.863238186,47.357033217],[4.862475327,47.357236348],[4.862108589,47.357436728],[4.859324114,47.357656914],[4.857394079,47.35767788],[4.857006396,47.357618343],[4.856070303,47.357717945],[4.854219231,47.357263051],[4.853169277,47.357097009],[4.851272119,47.356994886],[4.849893075,47.356699888],[4.848526696,47.356502823],[4.847229593,47.356431606],[4.844970893,47.356604368],[4.843935307,47.35646953],[4.842670185,47.35594032],[4.842076972,47.355875889],[4.838410478,47.356110456],[4.836849048,47.356407093],[4.832846252,47.356573862],[4.832164722,47.356755699],[4.831746683,47.356970297],[4.831237835,47.356892775],[4.829674129,47.356891298],[4.827962212,47.357090233],[4.826297198,47.356915615],[4.826021647,47.356801086],[4.822577665,47.356957816],[4.821252293,47.358629138],[4.819838636,47.358716122],[4.817036954,47.359881939],[4.817889508,47.360755552],[4.817912666,47.361869052],[4.817819324,47.362164961],[4.816674072,47.363136454],[4.81291169,47.365452651]]]],"type":"MultiPolygon"}</t>
  </si>
  <si>
    <t>47.377799819, 4.851793</t>
  </si>
  <si>
    <t>{"coordinates":[[[[4.830577855,47.383880802],[4.831986692,47.383129243],[4.832750046,47.382228465],[4.833361745,47.381778498],[4.83405795,47.381551406],[4.834845573,47.381477745],[4.834472458,47.380840712],[4.833164812,47.381136881],[4.832000953,47.381567637],[4.831675238,47.381618693],[4.831063465,47.381406821],[4.829542341,47.380614965],[4.828710437,47.380284084],[4.826244382,47.379732162],[4.825169549,47.380013777],[4.823863433,47.379810067],[4.820335931,47.378526398],[4.819538077,47.377477262],[4.81847329,47.376842901],[4.81759427,47.375822035],[4.816972708,47.375317597],[4.816542304,47.374820974],[4.815670582,47.373426293],[4.815387103,47.372296155],[4.815070335,47.371552828],[4.814017984,47.370458104],[4.8136546,47.369942415],[4.812637688,47.367266833],[4.8126173,47.366898867],[4.812926572,47.366520355],[4.81291169,47.365452651],[4.812170996,47.35965178],[4.806685656,47.360152313],[4.80230238,47.360719238],[4.798507126,47.361119317],[4.798633539,47.362359981],[4.79774379,47.363294009],[4.79732791,47.363499442],[4.797410939,47.364553484],[4.796960418,47.364595569],[4.796882944,47.36430052],[4.795782788,47.364256297],[4.79484668,47.364678663],[4.795052874,47.364899689],[4.794121085,47.365134689],[4.793440799,47.364766102],[4.791371601,47.365468853],[4.7914796,47.365845375],[4.79046699,47.36628059],[4.789217904,47.366461009],[4.788809186,47.366723929],[4.78841002,47.367154182],[4.78731187,47.367489835],[4.786281796,47.368317874],[4.785905917,47.368453315],[4.784266388,47.368492907],[4.783476244,47.368686026],[4.782847715,47.368717281],[4.782577295,47.368835785],[4.781474937,47.368847287],[4.780615314,47.368704685],[4.78005327,47.368702491],[4.779353997,47.369238157],[4.777957105,47.369680944],[4.777703151,47.370536647],[4.776227113,47.370632152],[4.776877527,47.373661194],[4.777765627,47.373661119],[4.777811057,47.374071925],[4.778953811,47.373956291],[4.77896299,47.373233998],[4.779406791,47.372547371],[4.780822143,47.372459059],[4.781488291,47.373319577],[4.781247789,47.373621309],[4.781928925,47.374214163],[4.78229972,47.37536014],[4.781947923,47.376182234],[4.782093667,47.376299758],[4.782522274,47.377270162],[4.782907671,47.377458746],[4.783301376,47.377817384],[4.783343182,47.378357006],[4.783530793,47.378617056],[4.785115356,47.379386018],[4.785841072,47.379880917],[4.78652408,47.380088327],[4.787512222,47.380660222],[4.788251614,47.380927985],[4.789497834,47.381247371],[4.790722278,47.381390593],[4.792442526,47.381771078],[4.7942021,47.382216662],[4.794931338,47.382535866],[4.798024634,47.382782503],[4.799340411,47.382880101],[4.800053767,47.382724985],[4.800620458,47.38282156],[4.80140159,47.382829267],[4.803910436,47.382647189],[4.804400778,47.382680999],[4.805413853,47.382962415],[4.807600155,47.383988259],[4.808568947,47.384291947],[4.810490227,47.385357879],[4.811314096,47.385530536],[4.812763894,47.385628596],[4.813329662,47.385774649],[4.814218145,47.385779695],[4.814600988,47.385926795],[4.817211206,47.386072412],[4.817696934,47.385929752],[4.818410463,47.386053659],[4.819355052,47.385914618],[4.821696344,47.385012622],[4.823123854,47.384649873],[4.823834427,47.384609012],[4.824446468,47.383620621],[4.824948293,47.383367821],[4.825575743,47.38330034],[4.828370171,47.382590987],[4.829332458,47.38266229],[4.830034919,47.382967291],[4.830517283,47.383465748],[4.830577855,47.383880802]]]],"type":"MultiPolygon"}</t>
  </si>
  <si>
    <t>47.374090393, 4.802747108</t>
  </si>
  <si>
    <t>{"coordinates":[[[[5.196518434,47.06461519],[5.196646144,47.063931856],[5.197029788,47.063577804],[5.198522814,47.06240465],[5.200460282,47.061078002],[5.198239511,47.061371569],[5.197042697,47.061629411],[5.194835751,47.061939761],[5.193056852,47.062113148],[5.192269782,47.061978576],[5.19161789,47.061991845],[5.189782208,47.061383579],[5.18314211,47.058813562],[5.181740485,47.057689892],[5.18465857,47.055969408],[5.184799187,47.05569925],[5.18573489,47.05465839],[5.18514002,47.054027469],[5.185284731,47.053468118],[5.182523021,47.051036293],[5.181440979,47.050836971],[5.180829572,47.050642264],[5.180139385,47.050291424],[5.179133592,47.049369208],[5.179018388,47.048050102],[5.178796212,47.047149122],[5.178852678,47.04688326],[5.179878139,47.046108249],[5.179808983,47.045635802],[5.177949203,47.04552318],[5.17702088,47.04537496],[5.178353277,47.045055318],[5.179437149,47.043410962],[5.176839366,47.042051312],[5.177639931,47.03959],[5.177618423,47.03922023],[5.177834043,47.03891534],[5.174720698,47.036132403],[5.173802586,47.036233453],[5.172607022,47.035987555],[5.172104775,47.035815969],[5.170724178,47.035096178],[5.169422519,47.034897275],[5.170358291,47.039068699],[5.169038811,47.039346578],[5.16836221,47.039361087],[5.16810188,47.039833421],[5.168848878,47.040488589],[5.167068595,47.043794131],[5.165106411,47.044147968],[5.164280094,47.044373312],[5.163747684,47.044699421],[5.163446782,47.045476027],[5.162107074,47.0456155],[5.162543944,47.0462585],[5.16345418,47.047205162],[5.165485647,47.048509079],[5.163051034,47.049639099],[5.162925367,47.049824287],[5.163442366,47.050295557],[5.163502147,47.050669113],[5.162250818,47.051208625],[5.161064598,47.051827964],[5.158011811,47.053553964],[5.157706997,47.054631443],[5.159615203,47.05673755],[5.157825058,47.057813967],[5.159065562,47.058579764],[5.158427569,47.059565298],[5.158110857,47.060444853],[5.152967163,47.062040422],[5.152177539,47.062466734],[5.152518402,47.062850367],[5.152100716,47.06338233],[5.151052417,47.064032311],[5.150787738,47.064104788],[5.150495079,47.063839139],[5.149819956,47.063534674],[5.149051412,47.063399464],[5.148295326,47.063378401],[5.146958028,47.063557272],[5.146397283,47.063774842],[5.145218306,47.064455117],[5.144166541,47.064655672],[5.143931909,47.064622199],[5.143201835,47.063829662],[5.141987084,47.063178503],[5.140057887,47.065348798],[5.139917533,47.065731472],[5.140017921,47.066633865],[5.14039879,47.067429289],[5.141302485,47.067913306],[5.141765509,47.067988484],[5.142064234,47.0684738],[5.142753499,47.068934762],[5.144582649,47.069054836],[5.145912972,47.068564499],[5.146219931,47.068162511],[5.146574202,47.067922661],[5.147252488,47.067643464],[5.15018876,47.067529414],[5.152500924,47.06782951],[5.155172395,47.06867586],[5.155951927,47.069248543],[5.156470007,47.069875637],[5.158637721,47.071767063],[5.16022925,47.072829813],[5.160972849,47.07316086],[5.162576866,47.073579377],[5.163565096,47.073731101],[5.165081686,47.073809873],[5.166306275,47.073740988],[5.16733137,47.073497502],[5.168719992,47.072688776],[5.169108195,47.072343743],[5.169784346,47.072209459],[5.170326353,47.071984924],[5.171352175,47.071073099],[5.171869057,47.070486963],[5.17289902,47.070104632],[5.173270864,47.069845454],[5.173722746,47.0692173],[5.173954769,47.068661731],[5.1739351,47.067781255],[5.174194127,47.066980197],[5.174118167,47.066044039],[5.174372895,47.065692491],[5.175117946,47.065242546],[5.175818531,47.065030308],[5.177284427,47.065034214],[5.178342578,47.064602665],[5.18303376,47.065222939],[5.184342182,47.06530899],[5.186124846,47.065355431],[5.189387133,47.064931587],[5.192864787,47.064359456],[5.194243405,47.064227002],[5.196518434,47.06461519]]]],"type":"MultiPolygon"}</t>
  </si>
  <si>
    <t>47.057953156, 5.16928445</t>
  </si>
  <si>
    <t>{"coordinates":[[[[4.618925387,47.701495031],[4.619265869,47.701903535],[4.620371498,47.70282629],[4.621051792,47.70375133],[4.621116662,47.703954789],[4.620829684,47.704999462],[4.621046847,47.705123389],[4.621435173,47.704823622],[4.622491179,47.705558892],[4.622901816,47.706035732],[4.622261547,47.70620846],[4.621845643,47.706040479],[4.621636349,47.70639448],[4.621717934,47.706752551],[4.62112488,47.706899411],[4.621205094,47.707212488],[4.619632668,47.707873452],[4.619945388,47.708946725],[4.617572788,47.711107756],[4.617548923,47.71155191],[4.613605442,47.713383467],[4.612542638,47.71418764],[4.611233912,47.714977186],[4.612394732,47.715030512],[4.612653091,47.715236708],[4.614287098,47.715937973],[4.618743611,47.716278806],[4.621159994,47.716208436],[4.622152484,47.715989422],[4.622520509,47.715984318],[4.622922559,47.717271501],[4.624427763,47.721136089],[4.624488486,47.722252454],[4.624429292,47.722586368],[4.624155256,47.723050199],[4.625871014,47.723488197],[4.625439023,47.72437194],[4.624735363,47.725054197],[4.627917525,47.725536613],[4.629139719,47.725494396],[4.633101431,47.725159193],[4.634153523,47.725226427],[4.635902229,47.725602602],[4.637067152,47.725954512],[4.637636752,47.726254427],[4.638174949,47.726661008],[4.638702819,47.727295494],[4.639036562,47.727431259],[4.640553236,47.727678279],[4.642207069,47.727483133],[4.643300155,47.727233722],[4.64301179,47.726666113],[4.643165165,47.725712394],[4.643002491,47.725585943],[4.643677999,47.724993093],[4.644122275,47.724387283],[4.644590103,47.72342104],[4.644686374,47.72282282],[4.64444736,47.722297731],[4.644491427,47.721780366],[4.645079911,47.720963666],[4.64493197,47.720147415],[4.644431433,47.719490964],[4.644197412,47.718781252],[4.643773574,47.718015689],[4.643718522,47.717571737],[4.64392802,47.717141172],[4.645777219,47.71520573],[4.646726604,47.7138978],[4.646852503,47.713353172],[4.646961489,47.710233142],[4.646826162,47.70947973],[4.64514961,47.706846654],[4.64476482,47.706392933],[4.645273814,47.706247134],[4.644088317,47.704438074],[4.643674244,47.704417786],[4.643686481,47.7023065],[4.642755026,47.702288078],[4.641482257,47.701276948],[4.641296396,47.701044588],[4.640322,47.701363447],[4.64014152,47.701262448],[4.639791983,47.700694782],[4.63895076,47.700920836],[4.638873114,47.70039077],[4.638327456,47.699993297],[4.637863607,47.699480342],[4.636962006,47.699433548],[4.636434585,47.69923837],[4.635913363,47.699201549],[4.635367024,47.698606915],[4.634212877,47.698934539],[4.634265791,47.699442447],[4.632741264,47.699651896],[4.631940247,47.699623464],[4.631468311,47.69949771],[4.630871251,47.699553751],[4.626078308,47.700250671],[4.623830367,47.700529475],[4.622668336,47.700645532],[4.622658334,47.701455903],[4.622330293,47.70158829],[4.621589378,47.702133318],[4.621026775,47.701745004],[4.618925387,47.701495031]]]],"type":"MultiPolygon"}</t>
  </si>
  <si>
    <t>47.712682887, 4.632659231</t>
  </si>
  <si>
    <t>{"coordinates":[[[[5.15679514,47.346332793],[5.154634844,47.345296721],[5.15455112,47.34532349],[5.155295832,47.346413757],[5.155142172,47.346414807],[5.155084344,47.347845064],[5.154608986,47.349536123],[5.155020767,47.35012195],[5.153110189,47.35088683],[5.15128835,47.352312842],[5.150461607,47.353143151],[5.149229924,47.355112941],[5.147888939,47.356241819],[5.147450577,47.356414723],[5.146386908,47.356626198],[5.145666664,47.356577365],[5.14551189,47.356683786],[5.144325492,47.356610233],[5.143616847,47.356752089],[5.143242476,47.357001245],[5.142747345,47.357910027],[5.142452642,47.358196433],[5.142269001,47.35870863],[5.140223523,47.359691905],[5.138932031,47.359809346],[5.137679455,47.360105265],[5.13667377,47.360976583],[5.136584926,47.361574378],[5.136085021,47.362467005],[5.135024541,47.363595068],[5.134505331,47.36440339],[5.133720311,47.365160758],[5.133838121,47.365456674],[5.134213285,47.369255479],[5.134031574,47.370385394],[5.133469569,47.372519189],[5.133554097,47.373311014],[5.133759355,47.373738604],[5.135512408,47.37368479],[5.137872791,47.373302788],[5.138273993,47.373689844],[5.138942936,47.373709953],[5.139614662,47.373633649],[5.140121069,47.37343431],[5.13986441,47.372915821],[5.14094427,47.372569935],[5.149057715,47.37069563],[5.14942037,47.370549337],[5.150784851,47.371122054],[5.152135293,47.371806682],[5.154634177,47.376922309],[5.158388375,47.376616704],[5.158747427,47.377763635],[5.159955971,47.378341845],[5.160775271,47.379163224],[5.161879063,47.37960828],[5.163115348,47.378078661],[5.163893218,47.376853844],[5.164227694,47.376074945],[5.164237105,47.375815412],[5.165039302,47.37447216],[5.164891683,47.37367252],[5.164040252,47.372974242],[5.164101752,47.372330104],[5.164516151,47.372251242],[5.164751569,47.372040631],[5.165477571,47.371701105],[5.165679521,47.37144969],[5.166132833,47.371382705],[5.166112108,47.371033677],[5.165522041,47.370504344],[5.165285474,47.369602798],[5.166172755,47.368203012],[5.165302407,47.366935947],[5.164823746,47.366012794],[5.164321019,47.364854142],[5.16371826,47.362989515],[5.163333769,47.362263624],[5.163361252,47.360118892],[5.161503727,47.359838271],[5.161661167,47.358778991],[5.161512882,47.357894704],[5.160939178,47.357075965],[5.160682926,47.356471956],[5.160307824,47.354298686],[5.160640037,47.353893561],[5.160340528,47.353564125],[5.160195943,47.353067005],[5.160343918,47.352035817],[5.160095154,47.351386639],[5.159735626,47.351310472],[5.159406488,47.350573632],[5.159392761,47.349936292],[5.158807505,47.348728716],[5.158340803,47.348853561],[5.157636778,47.348052537],[5.157393275,47.347532935],[5.157678749,47.347481704],[5.157440941,47.346807101],[5.15714801,47.346409091],[5.15679514,47.346332793]]]],"type":"MultiPolygon"}</t>
  </si>
  <si>
    <t>47.364558205, 5.15151447</t>
  </si>
  <si>
    <t>{"coordinates":[[[[5.425590952,47.632074403],[5.426271171,47.632325928],[5.426585522,47.632002411],[5.430401648,47.631226045],[5.431984137,47.630958961],[5.431991619,47.631093885],[5.434574068,47.63084466],[5.435563206,47.630683551],[5.437582096,47.629909295],[5.4381829,47.629938177],[5.440201247,47.63028955],[5.440998265,47.63026839],[5.441580674,47.629982452],[5.442852686,47.62895896],[5.444429982,47.627476093],[5.44479777,47.626926271],[5.44544121,47.626548981],[5.44568891,47.626227705],[5.446129024,47.624640747],[5.446158711,47.62400975],[5.446905799,47.623134083],[5.447299483,47.623033977],[5.447419539,47.622805426],[5.449051852,47.622266898],[5.449645051,47.622160798],[5.449990634,47.62237688],[5.451639258,47.622107234],[5.452151629,47.621778583],[5.451719022,47.621205019],[5.451767099,47.620888821],[5.452514092,47.620014016],[5.45365806,47.619083135],[5.454495428,47.61861076],[5.455735241,47.61817224],[5.457702075,47.616544094],[5.457962633,47.616446752],[5.459050895,47.615697996],[5.461605115,47.614999375],[5.463551027,47.614136127],[5.46360451,47.613909862],[5.46582189,47.613129999],[5.466071485,47.612853662],[5.466922989,47.61260513],[5.46681601,47.611932879],[5.468329185,47.611622623],[5.468438144,47.611214171],[5.47003489,47.610091628],[5.470461196,47.609404491],[5.470801119,47.608404888],[5.47105616,47.608218478],[5.470663256,47.607785524],[5.469668338,47.607349999],[5.468056149,47.60629353],[5.467010434,47.605017041],[5.464713133,47.603625592],[5.462199085,47.602728573],[5.460084321,47.601710517],[5.458403056,47.600765243],[5.456062366,47.597640081],[5.454581741,47.598448408],[5.452674438,47.5973313],[5.448212603,47.596393858],[5.446948505,47.596263675],[5.446175073,47.596265481],[5.444347147,47.596469483],[5.443006233,47.595154844],[5.441443248,47.595736889],[5.441114201,47.595790601],[5.441025925,47.595432228],[5.437519708,47.594626583],[5.436108562,47.594393992],[5.43558754,47.594587678],[5.435059029,47.594646437],[5.431880669,47.594166985],[5.431674789,47.594323467],[5.430938588,47.594440568],[5.430247005,47.594280267],[5.427661057,47.593067027],[5.428260816,47.592233251],[5.427135241,47.592247663],[5.424626497,47.592584389],[5.421890037,47.593624607],[5.421291608,47.593932403],[5.420882609,47.594248874],[5.418907772,47.595148041],[5.417098256,47.595730361],[5.416092812,47.595959206],[5.413764592,47.596878205],[5.41253572,47.597496169],[5.410700955,47.597994258],[5.410065036,47.598506289],[5.409868914,47.598556266],[5.409498067,47.597891223],[5.408572605,47.598005784],[5.407882131,47.597574267],[5.406550925,47.597489159],[5.406367304,47.597255204],[5.405742178,47.596914182],[5.405510464,47.596469591],[5.404949607,47.595988558],[5.403957129,47.59641785],[5.403419831,47.596341565],[5.399795572,47.597132973],[5.400536026,47.598263222],[5.402219152,47.599748688],[5.404221517,47.602171313],[5.405237905,47.603629945],[5.405693394,47.604607541],[5.405821825,47.60568463],[5.405662817,47.607533995],[5.405776429,47.60834123],[5.406073369,47.608872725],[5.407203959,47.609788668],[5.40768587,47.609549094],[5.408850778,47.610870452],[5.409188661,47.610950831],[5.410270546,47.612408067],[5.41075427,47.612709662],[5.412247132,47.613210136],[5.413683393,47.61425478],[5.413286051,47.614480023],[5.413644588,47.614810309],[5.413023539,47.615124825],[5.413108295,47.615438258],[5.41381524,47.616139564],[5.41349754,47.616418092],[5.413576862,47.616640683],[5.415798465,47.618202177],[5.415820782,47.618606953],[5.417632596,47.619998588],[5.417308781,47.620142173],[5.417912593,47.621386807],[5.41793081,47.621700714],[5.417481398,47.62198288],[5.417625334,47.624454547],[5.418147768,47.625430706],[5.419060613,47.626261894],[5.42072686,47.627432267],[5.421254794,47.62849835],[5.421607759,47.62884944],[5.42243384,47.629322193],[5.424183059,47.630760954],[5.425590952,47.632074403]]]],"type":"MultiPolygon"}</t>
  </si>
  <si>
    <t>47.610372517, 5.434636499</t>
  </si>
  <si>
    <t>{"coordinates":[[[[4.69551222,47.584624519],[4.695968283,47.585283235],[4.697493312,47.585827369],[4.697037218,47.586550665],[4.693736804,47.590534847],[4.692756383,47.591766313],[4.692775399,47.591862372],[4.694422735,47.592061748],[4.698511335,47.593192549],[4.69912388,47.593495146],[4.700365998,47.594383686],[4.702448243,47.593776222],[4.703148881,47.593251012],[4.703823606,47.593540973],[4.704677033,47.59371668],[4.705386764,47.593727019],[4.717026959,47.593093583],[4.717513283,47.594599884],[4.717533401,47.595390979],[4.717448082,47.596711218],[4.716897604,47.598716247],[4.717023401,47.599523792],[4.717304754,47.600284032],[4.717077477,47.600750144],[4.717116096,47.601123212],[4.718342927,47.602762662],[4.718215144,47.603011233],[4.718605345,47.604960098],[4.718764476,47.605106309],[4.720250972,47.605792971],[4.721393906,47.606145257],[4.721466149,47.606569146],[4.722819305,47.606999348],[4.72392393,47.607194618],[4.724253324,47.607747956],[4.725955176,47.605949163],[4.727087342,47.604485591],[4.733052825,47.604245924],[4.733247629,47.603111317],[4.73353248,47.602823482],[4.733758829,47.601963906],[4.734404042,47.601500553],[4.735465211,47.600975193],[4.736057922,47.600494605],[4.736132781,47.59886659],[4.736778351,47.598129516],[4.736974674,47.596921947],[4.737209373,47.596321532],[4.736995911,47.59589705],[4.737757458,47.595862305],[4.737761302,47.596144053],[4.737399982,47.597311764],[4.740325404,47.597099819],[4.742744451,47.596626162],[4.742520237,47.595955158],[4.744298632,47.594207148],[4.744373802,47.593941326],[4.744051006,47.593634633],[4.744438697,47.593442469],[4.748652676,47.597105008],[4.750010519,47.596013255],[4.751488638,47.595303224],[4.752022069,47.594969295],[4.752685059,47.594000479],[4.753299204,47.593733758],[4.753633263,47.593692725],[4.754883317,47.593295793],[4.755136872,47.593113712],[4.756749741,47.592579853],[4.757941756,47.591876744],[4.759325744,47.591224748],[4.759675601,47.590613543],[4.760152818,47.590474896],[4.76072988,47.589247126],[4.760988345,47.588932607],[4.760595012,47.588103022],[4.760593568,47.587372864],[4.760154231,47.586277469],[4.76002384,47.583935836],[4.760445727,47.583291126],[4.76106935,47.582832442],[4.760523065,47.582407619],[4.759726446,47.581371631],[4.759415983,47.581278175],[4.758682483,47.580743622],[4.758552562,47.580030704],[4.757504259,47.578784211],[4.756702015,47.576966785],[4.756442279,47.575622873],[4.756519188,47.574441357],[4.754660837,47.574047057],[4.753793788,47.573938547],[4.752807083,47.573994791],[4.751353154,47.573678995],[4.750167721,47.573679678],[4.747824818,47.57433244],[4.747110031,47.574648364],[4.746379413,47.574846575],[4.745102347,47.575667893],[4.744626074,47.576321464],[4.743427748,47.575643409],[4.742531258,47.575284959],[4.740320322,47.574152913],[4.738858226,47.573502155],[4.736935738,47.573094126],[4.735362845,47.572921257],[4.730891969,47.571754203],[4.730036666,47.571348229],[4.727510099,47.570439408],[4.724112979,47.569059017],[4.719238187,47.567393299],[4.718179493,47.5671523],[4.716006374,47.566922288],[4.71572226,47.566815725],[4.714655495,47.565783411],[4.714078406,47.565003191],[4.712435909,47.564765315],[4.711114911,47.564140055],[4.710443164,47.56397434],[4.708688619,47.563974846],[4.706487418,47.563651434],[4.706371767,47.563528879],[4.705660385,47.563370919],[4.704879481,47.563535394],[4.704571943,47.563402136],[4.70182085,47.562935414],[4.699038543,47.56269867],[4.698861171,47.562140341],[4.698135744,47.561413525],[4.697169247,47.562100147],[4.695869158,47.562838428],[4.695994849,47.56294284],[4.694561713,47.563807287],[4.693826891,47.564545434],[4.694283024,47.56533831],[4.695519435,47.568459824],[4.695234158,47.568818702],[4.694553052,47.569322883],[4.694752602,47.569742242],[4.694636027,47.570219313],[4.693326415,47.571252108],[4.693247826,47.571626887],[4.693797826,47.57281905],[4.69362408,47.572962025],[4.69406538,47.573788427],[4.69461811,47.575904289],[4.69503659,47.576345675],[4.695928837,47.576957541],[4.697523514,47.577481754],[4.698616309,47.577578391],[4.698818604,47.577663679],[4.698644026,47.57874302],[4.698196303,47.579476106],[4.698154703,47.5797162],[4.698534907,47.580667719],[4.699308841,47.581446943],[4.699432357,47.58173235],[4.699166395,47.582490701],[4.698262283,47.582639813],[4.697923574,47.582826609],[4.697344894,47.582706281],[4.69686092,47.582802452],[4.6969264,47.583230058],[4.696341014,47.58348526],[4.695839016,47.583433135],[4.695338993,47.583652878],[4.695190129,47.584119611],[4.695486816,47.584369194],[4.69551222,47.584624519]]]],"type":"MultiPolygon"}</t>
  </si>
  <si>
    <t>47.5835002, 4.724583333</t>
  </si>
  <si>
    <t>{"coordinates":[[[[4.621065607,46.975896143],[4.621821366,46.975738732],[4.624813435,46.974036935],[4.626323866,46.97338257],[4.62711695,46.972369086],[4.627619918,46.972163872],[4.627538101,46.971849838],[4.628009922,46.971440638],[4.628214579,46.971072131],[4.629382326,46.970313596],[4.630316227,46.970133799],[4.631878346,46.969236382],[4.634767491,46.968764109],[4.635223484,46.967704011],[4.635119769,46.967232697],[4.6354371,46.966807645],[4.635459999,46.966347143],[4.636200042,46.965719775],[4.637044968,46.965211586],[4.637224869,46.964766865],[4.637196166,46.96394958],[4.637000148,46.963340894],[4.637555769,46.962402744],[4.636987229,46.961567907],[4.636501397,46.961118227],[4.638055815,46.960846707],[4.639791488,46.96004667],[4.640521532,46.959094316],[4.64035956,46.958914711],[4.640833462,46.958624296],[4.642984292,46.95824516],[4.643768501,46.957995339],[4.644894692,46.957832491],[4.644896526,46.956941824],[4.645494291,46.956357845],[4.645359997,46.955834743],[4.646609153,46.956040247],[4.648911178,46.956224383],[4.649402475,46.956463206],[4.649449002,46.956694882],[4.650238215,46.957429243],[4.651012222,46.95770814],[4.652783089,46.958885904],[4.653202915,46.959323856],[4.653685058,46.960078806],[4.654213533,46.960198204],[4.654181575,46.960873173],[4.654397782,46.961533775],[4.655772031,46.96238218],[4.657096455,46.962805325],[4.658482961,46.963622003],[4.660917613,46.964856738],[4.664226439,46.964187658],[4.664780934,46.964423703],[4.664607055,46.963262703],[4.664195078,46.962442845],[4.663772866,46.962315656],[4.663028428,46.961249336],[4.662913981,46.960906976],[4.662190767,46.95971697],[4.661663156,46.959069874],[4.661442847,46.959134286],[4.658634709,46.955450037],[4.658184437,46.953333915],[4.656449873,46.952308805],[4.653141484,46.949229576],[4.64567707,46.94503714],[4.646889856,46.943754548],[4.648171964,46.942806855],[4.648625386,46.942023196],[4.649693474,46.941475689],[4.648102217,46.941381379],[4.645785133,46.940940793],[4.644480035,46.940527154],[4.64292876,46.940535766],[4.642048036,46.940240326],[4.640478496,46.940036635],[4.639601835,46.94013466],[4.636708293,46.940236118],[4.636418346,46.940300571],[4.635462761,46.940876075],[4.635167199,46.940928898],[4.634804954,46.941472564],[4.634229728,46.941582482],[4.633268553,46.941190857],[4.632620688,46.940680418],[4.632460086,46.940369302],[4.63201664,46.940183764],[4.631472686,46.939761002],[4.630917042,46.939473485],[4.629930926,46.938601293],[4.629935261,46.937872689],[4.628560384,46.937885818],[4.628564873,46.938165825],[4.629054125,46.93891267],[4.628985594,46.939562033],[4.628759341,46.939864212],[4.627767628,46.939984485],[4.627548777,46.940314474],[4.626621879,46.940797643],[4.625461917,46.940832916],[4.624067467,46.940634639],[4.622802526,46.940808248],[4.622312668,46.940564791],[4.621942458,46.940671762],[4.620246306,46.940672201],[4.616466112,46.941420492],[4.614564908,46.941511975],[4.614675124,46.941944494],[4.616098572,46.941881321],[4.616762943,46.941761238],[4.616865368,46.942416298],[4.617380612,46.942585577],[4.617663767,46.942864375],[4.618058526,46.944104287],[4.618272846,46.945509729],[4.617616077,46.945621609],[4.617645106,46.945888663],[4.61733734,46.947073593],[4.616958285,46.947766024],[4.616368208,46.948218266],[4.615088818,46.948751306],[4.614469846,46.949161617],[4.613224436,46.949071886],[4.613162621,46.949644594],[4.608945232,46.948850714],[4.60795713,46.95011625],[4.607113014,46.949723677],[4.606708954,46.949933731],[4.606857728,46.950381928],[4.605302955,46.949573288],[4.603984128,46.949269251],[4.603391254,46.949276597],[4.602874067,46.949574662],[4.601569207,46.949697258],[4.60070527,46.949965909],[4.600394,46.950468228],[4.599427278,46.950819345],[4.598237274,46.951091599],[4.596937387,46.951606707],[4.596067281,46.952158177],[4.595773397,46.952182057],[4.594306925,46.953159613],[4.594390555,46.9532305],[4.593627586,46.953759756],[4.59184965,46.954435403],[4.591180274,46.954749923],[4.590619311,46.955128683],[4.589975515,46.955374403],[4.589540632,46.95570279],[4.589282747,46.956415065],[4.589705727,46.956486681],[4.589318226,46.957979704],[4.589393164,46.958381209],[4.590637399,46.959900363],[4.591700568,46.96004779],[4.591995281,46.960005899],[4.592136374,46.96050915],[4.591809224,46.961280921],[4.591984414,46.961735973],[4.591903602,46.962386373],[4.592160113,46.96319061],[4.592401469,46.96361413],[4.59300067,46.964173191],[4.59319922,46.96488457],[4.593050798,46.965204508],[4.593310295,46.965350412],[4.593017245,46.966743981],[4.593604604,46.967123096],[4.592837995,46.967892834],[4.591758814,46.968100447],[4.58977631,46.968323206],[4.589224545,46.968483],[4.589154866,46.968708192],[4.588665008,46.968736553],[4.586687628,46.969000613],[4.573887917,46.972854638],[4.574116309,46.973017219],[4.574964522,46.973049766],[4.576234389,46.973510599],[4.57626287,46.973584953],[4.577496125,46.973917498],[4.577705909,46.974118148],[4.578302606,46.974367535],[4.578294028,46.974614397],[4.580208617,46.974849337],[4.58196718,46.975326826],[4.583207028,46.975253082],[4.583894264,46.974819499],[4.58443372,46.974910248],[4.584710642,46.975200916],[4.58528416,46.975465896],[4.586882673,46.976091395],[4.587501435,46.976238673],[4.589312502,46.976976482],[4.589535758,46.97718593],[4.590132252,46.977425355],[4.590677594,46.977804163],[4.591369652,46.977758596],[4.591937434,46.978094764],[4.593616352,46.97840748],[4.594417218,46.978660268],[4.59554391,46.978673507],[4.596400331,46.978802141],[4.59700106,46.978737993],[4.597463591,46.978850459],[4.598055465,46.978664857],[4.598200481,46.979030264],[4.598829665,46.979660921],[4.599162627,46.979351927],[4.598623877,46.978931643],[4.598842345,46.97844413],[4.599302702,46.978438649],[4.599730966,46.978638032],[4.600870062,46.978359274],[4.601913897,46.978018792],[4.602913331,46.977290787],[4.603759836,46.977085407],[4.604457089,46.976550701],[4.604815084,46.976111665],[4.605226664,46.975040608],[4.608533769,46.97276842],[4.610481461,46.973051926],[4.612116831,46.973714387],[4.614018231,46.974120054],[4.614338842,46.974414545],[4.614907338,46.974594799],[4.615467856,46.974640081],[4.617007033,46.974546472],[4.618181701,46.974670482],[4.619338899,46.975133328],[4.620509847,46.97583461],[4.621065607,46.975896143]]]],"type":"MultiPolygon"}</t>
  </si>
  <si>
    <t>46.959088382, 4.619842173</t>
  </si>
  <si>
    <t>{"coordinates":[[[[5.326224465,47.431336724],[5.322576238,47.428189148],[5.317855571,47.423861463],[5.31641984,47.424078285],[5.315939588,47.423866306],[5.315578568,47.424171585],[5.314257515,47.424616644],[5.314132782,47.424770423],[5.314387593,47.425846047],[5.313632587,47.425970937],[5.312817114,47.426201491],[5.311650963,47.426239981],[5.311324073,47.426106887],[5.31020405,47.425276291],[5.309854122,47.425316561],[5.310104273,47.425916781],[5.30998538,47.426052427],[5.307942727,47.426229861],[5.306718266,47.426424357],[5.306433289,47.426771326],[5.30627896,47.427224673],[5.306462774,47.427579457],[5.307327278,47.428362923],[5.307185149,47.428852953],[5.306365892,47.429243837],[5.306109712,47.430013502],[5.305525034,47.429965653],[5.305727758,47.429310521],[5.305201528,47.429202074],[5.3039316,47.429143479],[5.303147633,47.428905042],[5.302577918,47.428062577],[5.301786077,47.427455052],[5.300282115,47.427909872],[5.298746239,47.426879359],[5.297706753,47.426344243],[5.296453733,47.427637892],[5.295413573,47.427458494],[5.293937001,47.427407471],[5.292900793,47.426792998],[5.290822136,47.425757772],[5.289064687,47.426461492],[5.288553745,47.427082131],[5.287683167,47.427299181],[5.287165895,47.426995055],[5.286964606,47.424020832],[5.28563911,47.424055891],[5.285324388,47.425699308],[5.285003367,47.426262165],[5.284643609,47.427846124],[5.284208438,47.428657975],[5.284869632,47.429224955],[5.283502788,47.431001592],[5.281555319,47.430054585],[5.280806525,47.430702365],[5.274156975,47.427001549],[5.273772075,47.427250424],[5.272989262,47.428192402],[5.272333207,47.42774323],[5.271431175,47.42856595],[5.270168265,47.428076381],[5.269333951,47.429402076],[5.26842424,47.43120473],[5.269667818,47.431299349],[5.26907982,47.432425712],[5.267775808,47.433913646],[5.26821337,47.433966354],[5.268738043,47.435856303],[5.264847287,47.437005571],[5.262796604,47.438576416],[5.264278797,47.440010083],[5.265603667,47.440515621],[5.268623673,47.442118305],[5.27028573,47.44443814],[5.270828182,47.444677009],[5.272883547,47.445155601],[5.274066824,47.445698033],[5.274756837,47.446128521],[5.274708468,47.446521208],[5.275163002,47.446564554],[5.275280935,47.446746863],[5.275933512,47.447139352],[5.27661663,47.446532523],[5.277407306,47.446988043],[5.278592327,47.447506981],[5.279447602,47.447764],[5.279778315,47.447517974],[5.28082441,47.447112037],[5.281601089,47.446677152],[5.282349783,47.446987571],[5.280367482,47.448135019],[5.279408257,47.448430282],[5.279007532,47.448840679],[5.279303024,47.448889826],[5.280330991,47.448556294],[5.281233119,47.448385519],[5.281427553,47.448088126],[5.282175674,47.447668206],[5.283003203,47.447585333],[5.283802325,47.447396745],[5.284117539,47.447690445],[5.280008588,47.450899555],[5.280734943,47.451557137],[5.281531173,47.451984604],[5.282324902,47.452010466],[5.282393834,47.452288287],[5.285079464,47.451939304],[5.28625784,47.451458678],[5.287025842,47.451379649],[5.290793123,47.453629897],[5.291677344,47.453132492],[5.294403983,47.454577302],[5.298660126,47.456479955],[5.300522057,47.457477011],[5.301202249,47.457299663],[5.302832347,47.457103521],[5.302907025,47.457234426],[5.305098922,47.456671413],[5.303690871,47.455701468],[5.304665498,47.455424613],[5.304586716,47.454581445],[5.30429813,47.453768548],[5.304474839,47.453771353],[5.304314036,47.453089209],[5.30447481,47.452289927],[5.304357193,47.45199417],[5.303649929,47.451231886],[5.30349697,47.450824257],[5.304215228,47.450638931],[5.305140554,47.45051434],[5.306295928,47.450459929],[5.306320957,47.451472568],[5.30901529,47.450775238],[5.309344784,47.451242398],[5.313069377,47.450330903],[5.31522355,47.45007103],[5.317546686,47.450157173],[5.319412695,47.450141612],[5.319757773,47.450384192],[5.320060082,47.450987851],[5.320318791,47.451106071],[5.321090953,47.450940278],[5.321293597,47.451235225],[5.321982613,47.450836036],[5.323412064,47.449632262],[5.325177732,47.448773875],[5.325929213,47.448194199],[5.326765292,47.447148131],[5.327332722,47.446672088],[5.328143918,47.446428917],[5.329477511,47.446140161],[5.329242369,47.445464935],[5.328463983,47.444935665],[5.328336497,47.444324024],[5.328888304,47.443153942],[5.328688605,47.442194323],[5.330051614,47.439350033],[5.330176621,47.438043493],[5.330040797,47.437758929],[5.329233013,47.43713119],[5.328342768,47.435674763],[5.325931893,47.431537099],[5.326224465,47.431336724]]]],"type":"MultiPolygon"}</t>
  </si>
  <si>
    <t>47.439390135, 5.298989788</t>
  </si>
  <si>
    <t>{"coordinates":[[[[4.415597718,47.364123494],[4.415148408,47.363065641],[4.418310646,47.362130328],[4.418095739,47.361519805],[4.416898019,47.361727093],[4.415611338,47.361626629],[4.41576912,47.360575785],[4.416988128,47.360523111],[4.417579995,47.360406048],[4.417099994,47.359841974],[4.418038066,47.359638753],[4.418486608,47.359413589],[4.418143492,47.358864955],[4.416883435,47.357813397],[4.417668901,47.357552615],[4.41757968,47.356883834],[4.420803492,47.356587853],[4.420497781,47.355400409],[4.421028354,47.355422733],[4.423269769,47.355157601],[4.423120106,47.354710152],[4.425764371,47.354299579],[4.425668927,47.353948707],[4.429371981,47.353845585],[4.430400068,47.354092238],[4.432838191,47.353506669],[4.433828106,47.353415224],[4.435287191,47.353428721],[4.436494823,47.353551552],[4.437905486,47.353587223],[4.439442022,47.353919341],[4.43967951,47.353240221],[4.439837159,47.352202842],[4.439167675,47.351989647],[4.43751119,47.35197504],[4.437104051,47.351712667],[4.437998701,47.350885862],[4.437928768,47.350797591],[4.435761701,47.350564186],[4.435936061,47.350198282],[4.435437007,47.34971825],[4.434320323,47.349326876],[4.432600686,47.348481939],[4.431934869,47.347857188],[4.431171103,47.347384002],[4.43071368,47.346872824],[4.431339694,47.346552684],[4.431091121,47.346421592],[4.430431503,47.345381685],[4.430823193,47.345167075],[4.430479827,47.344858875],[4.427556976,47.345783496],[4.427582868,47.345561687],[4.42729993,47.344934905],[4.42715184,47.344247942],[4.426485616,47.344301143],[4.425587521,47.344252744],[4.425744519,47.342982196],[4.4250554,47.342970844],[4.425070093,47.341578691],[4.425170793,47.341130872],[4.42261501,47.341806867],[4.421156233,47.34174279],[4.420435462,47.341936182],[4.417313282,47.342034645],[4.416861759,47.341890692],[4.417254326,47.340103172],[4.417194106,47.338575079],[4.415679601,47.338101946],[4.41486062,47.337583408],[4.414707006,47.336830769],[4.414781118,47.335924093],[4.41407445,47.334941391],[4.413804146,47.333780502],[4.413395417,47.332794168],[4.413191078,47.33167299],[4.413247674,47.33125723],[4.412309498,47.33063298],[4.411676169,47.329916781],[4.411695947,47.329611315],[4.412051645,47.328936213],[4.412045891,47.328717492],[4.410815362,47.329161025],[4.409953467,47.328060433],[4.408916849,47.327718268],[4.406080027,47.327203425],[4.406675562,47.326026628],[4.403623138,47.324757124],[4.403181874,47.32474535],[4.40260136,47.324522768],[4.401601616,47.324472714],[4.400534451,47.32513746],[4.400224712,47.325649905],[4.400692637,47.326277223],[4.399792289,47.326739166],[4.400714367,47.327769777],[4.400978293,47.32829241],[4.401687084,47.328405407],[4.401911375,47.328779054],[4.401884934,47.329490666],[4.39996164,47.331100319],[4.398609564,47.332069201],[4.39716809,47.332454803],[4.39645217,47.332782143],[4.395227554,47.333614396],[4.395828342,47.334053759],[4.396814498,47.334491186],[4.396657535,47.334668646],[4.394393294,47.336167952],[4.393223721,47.336573647],[4.391910837,47.336867601],[4.390802652,47.337292344],[4.3919312,47.338265625],[4.3927844,47.339294419],[4.393154603,47.339931939],[4.391562278,47.340945929],[4.391873659,47.341052043],[4.392672062,47.341652019],[4.392856534,47.342073879],[4.392547102,47.342349499],[4.392411698,47.342797702],[4.392817927,47.343240313],[4.390896336,47.344893895],[4.39096735,47.345027199],[4.392786306,47.345849944],[4.392994586,47.346116655],[4.389857475,47.348871521],[4.39068339,47.349711578],[4.391841712,47.350545846],[4.39177599,47.350821243],[4.391858196,47.351743127],[4.393161619,47.351938189],[4.39314516,47.35344739],[4.393482234,47.353621618],[4.393863335,47.355031512],[4.393935413,47.35571492],[4.39370514,47.356082327],[4.394371529,47.356079734],[4.395526022,47.357013951],[4.397571152,47.358362417],[4.398739931,47.357756818],[4.399005976,47.357796832],[4.398795543,47.358314371],[4.398132311,47.358896782],[4.398668381,47.359332406],[4.399781958,47.358997569],[4.400505405,47.358895214],[4.400685984,47.359417046],[4.401915428,47.359409422],[4.401987166,47.359923562],[4.402295992,47.360788681],[4.403159938,47.360737736],[4.404773112,47.36050576],[4.405341471,47.360653749],[4.405554052,47.360978909],[4.405642827,47.361585577],[4.406568695,47.361419512],[4.40678144,47.36195265],[4.406781679,47.362315492],[4.407235393,47.362234368],[4.407021076,47.361793086],[4.407689643,47.361719263],[4.408106427,47.362250827],[4.408662035,47.362618643],[4.410147034,47.363356933],[4.41128701,47.364377607],[4.411054356,47.36465144],[4.410371756,47.365150422],[4.410937393,47.365545116],[4.411444065,47.366065673],[4.411798269,47.365727337],[4.41191757,47.364469887],[4.412526272,47.364033919],[4.412840561,47.363488982],[4.413461878,47.363431906],[4.413806276,47.363979637],[4.414439624,47.364579673],[4.415597718,47.364123494]]]],"type":"MultiPolygon"}</t>
  </si>
  <si>
    <t>47.346351689, 4.409463506</t>
  </si>
  <si>
    <t>{"coordinates":[[[[5.089975432,47.286288187],[5.092436647,47.286173581],[5.095585249,47.285359379],[5.095968609,47.284330315],[5.097987543,47.284482941],[5.100178361,47.284089381],[5.101132068,47.285497705],[5.105646758,47.283040161],[5.106380495,47.282446877],[5.107906983,47.28391229],[5.108865312,47.285028687],[5.115973167,47.28639241],[5.117936178,47.285962142],[5.118066046,47.285932754],[5.117109963,47.284274246],[5.117535415,47.284155711],[5.11677069,47.281642668],[5.122194817,47.280692528],[5.122634073,47.281393242],[5.123682676,47.281271385],[5.125214528,47.2807201],[5.126081096,47.280513299],[5.126939036,47.280088712],[5.130684042,47.279318439],[5.131250547,47.27955479],[5.133829987,47.27969379],[5.13512379,47.27988252],[5.135896244,47.27980616],[5.136453245,47.279569858],[5.137310817,47.279371244],[5.138213498,47.279308679],[5.138394789,47.280305879],[5.1396612,47.2797728],[5.14115445,47.278390778],[5.141420771,47.277834707],[5.141964939,47.277178044],[5.142653481,47.275496553],[5.143526167,47.274982408],[5.143425112,47.273278575],[5.143619652,47.273047133],[5.142086007,47.273244776],[5.132692323,47.267970275],[5.130676513,47.26661593],[5.130924426,47.266461879],[5.129266015,47.264775833],[5.129128552,47.264879222],[5.126346232,47.262169092],[5.126209838,47.262299475],[5.125397414,47.261760512],[5.125084512,47.26194366],[5.123335874,47.26034294],[5.121240101,47.258960182],[5.11914246,47.259607327],[5.118558362,47.259857554],[5.118686834,47.259995697],[5.118034751,47.260333618],[5.115343864,47.2581448],[5.109840233,47.261327742],[5.108214391,47.262541566],[5.108011436,47.262797417],[5.107045097,47.263254459],[5.103509288,47.264143572],[5.100876826,47.265063044],[5.099929457,47.26553409],[5.098590479,47.266412068],[5.093695694,47.268730343],[5.09137388,47.269720531],[5.090955537,47.26910218],[5.088985762,47.269551935],[5.086076204,47.270674175],[5.085594804,47.271020544],[5.086497926,47.271994021],[5.087745905,47.273669129],[5.087347453,47.273869021],[5.089034016,47.276646617],[5.089023901,47.276862934],[5.085077066,47.278954807],[5.085908808,47.279995312],[5.08611987,47.279978008],[5.086597805,47.280698867],[5.087284327,47.280520814],[5.088012955,47.280881434],[5.089547419,47.282634216],[5.089238785,47.285145135],[5.089975432,47.286288187]]]],"type":"MultiPolygon"}</t>
  </si>
  <si>
    <t>47.273535518, 5.112727427</t>
  </si>
  <si>
    <t>{"coordinates":[[[[4.46234796,47.793785343],[4.463273858,47.792867305],[4.465806383,47.789851559],[4.466120136,47.78887634],[4.467267392,47.786690742],[4.467813976,47.785296716],[4.46725663,47.7838301],[4.467060344,47.782863062],[4.466501291,47.782011287],[4.466369356,47.781343202],[4.463820051,47.780285865],[4.464098183,47.780006933],[4.463160356,47.779559558],[4.462923183,47.779531014],[4.461135592,47.778825977],[4.459997066,47.778265857],[4.457518488,47.778122989],[4.456208309,47.776070663],[4.455561833,47.776066096],[4.454417726,47.775590608],[4.453482767,47.774900071],[4.452525446,47.773878536],[4.451801384,47.772546238],[4.450786197,47.771162631],[4.449371697,47.770117926],[4.449281697,47.769803975],[4.449373255,47.769390557],[4.449786086,47.769055979],[4.451364971,47.768147938],[4.453423758,47.767164606],[4.455200827,47.768577437],[4.455371896,47.768632023],[4.457182833,47.767620197],[4.45701702,47.767416117],[4.458277512,47.766637968],[4.458821248,47.766210807],[4.458182196,47.766034227],[4.457343772,47.765402829],[4.456433075,47.764276319],[4.456074575,47.763519217],[4.453603816,47.762121312],[4.452030904,47.761478287],[4.451709601,47.761641604],[4.450999639,47.761260622],[4.450901423,47.761134912],[4.450045684,47.760744027],[4.448389061,47.759670799],[4.447844027,47.759069011],[4.446261134,47.757954333],[4.445513853,47.758260624],[4.444911371,47.757999803],[4.443271651,47.757740067],[4.442697827,47.757550898],[4.441683213,47.756809936],[4.440995205,47.756001932],[4.440523441,47.754847391],[4.440169565,47.755089395],[4.438980616,47.754463978],[4.436792589,47.753568154],[4.436106088,47.753405541],[4.435420997,47.753443648],[4.434334926,47.753363339],[4.433490707,47.75319274],[4.431003437,47.753424811],[4.430971878,47.753641242],[4.421741246,47.754489151],[4.421696196,47.754001797],[4.408515949,47.754465365],[4.401565518,47.754780122],[4.401214234,47.755431558],[4.400260411,47.756775239],[4.39898982,47.757903052],[4.396646145,47.760619869],[4.395149043,47.763910764],[4.394661814,47.764729428],[4.393107317,47.766958764],[4.391526863,47.76901735],[4.390231557,47.770392895],[4.388914357,47.772415908],[4.388559792,47.773259073],[4.388249071,47.774708431],[4.388229531,47.775802369],[4.388337753,47.776469913],[4.388970302,47.777271666],[4.389360473,47.778047486],[4.389931681,47.778493494],[4.390381303,47.779550357],[4.390170555,47.780633961],[4.390771116,47.781230845],[4.390732835,47.782730078],[4.388822922,47.785287604],[4.388732897,47.787007087],[4.388345586,47.788800303],[4.389416663,47.788895625],[4.393590411,47.78959319],[4.395838862,47.789556522],[4.397233272,47.789806349],[4.39983211,47.789785229],[4.403967157,47.790830353],[4.405646382,47.791695081],[4.406270457,47.79210887],[4.40785052,47.793918131],[4.407740073,47.795953829],[4.407988638,47.796714181],[4.409101396,47.797467744],[4.409492465,47.797857312],[4.409776455,47.799600212],[4.410498044,47.800915667],[4.412664948,47.80241894],[4.413293969,47.802760619],[4.41607877,47.803879208],[4.416400642,47.804225482],[4.416814036,47.803994544],[4.417876859,47.803616224],[4.419229217,47.803473832],[4.420386286,47.802923317],[4.421115982,47.802430183],[4.421593882,47.801764566],[4.421866865,47.801180649],[4.4220446,47.801082175],[4.423167289,47.800997432],[4.42439777,47.801495576],[4.42532132,47.801108978],[4.425243072,47.800382597],[4.425030515,47.79977937],[4.424140345,47.798268012],[4.424108893,47.797841716],[4.424247151,47.797067692],[4.424397008,47.796776917],[4.425188638,47.796206488],[4.426476846,47.795821743],[4.427005668,47.796461625],[4.427325812,47.796692669],[4.428143029,47.796977066],[4.429461387,47.797068111],[4.430648225,47.797037423],[4.432351502,47.796836581],[4.43306358,47.796638839],[4.43443784,47.796523906],[4.438242054,47.798035467],[4.440777966,47.798684842],[4.443471239,47.799616678],[4.444094145,47.800022181],[4.444781282,47.800234252],[4.445953455,47.800398928],[4.446741739,47.800694356],[4.447980352,47.800992317],[4.450535093,47.801440512],[4.453185305,47.802007191],[4.456131916,47.802319881],[4.458138751,47.802125696],[4.458946819,47.801969811],[4.45948447,47.801746174],[4.459296788,47.80084654],[4.45971462,47.79893477],[4.460027039,47.798343065],[4.46096708,47.797400569],[4.461390525,47.796377191],[4.461585517,47.795305351],[4.46234796,47.793785343]]]],"type":"MultiPolygon"}</t>
  </si>
  <si>
    <t>47.778007346, 4.426698256</t>
  </si>
  <si>
    <t>{"coordinates":[[[[4.340382129,47.404388034],[4.3413112,47.405266848],[4.342400977,47.405942125],[4.344532389,47.406903364],[4.345973226,47.40787706],[4.348128137,47.406339548],[4.348915819,47.405862243],[4.350377165,47.405384315],[4.350852185,47.405131207],[4.353044912,47.402054492],[4.353879953,47.402458927],[4.356081438,47.402779904],[4.356691007,47.403129326],[4.357292235,47.403253759],[4.357931092,47.402612467],[4.358193722,47.402562583],[4.359839005,47.403016931],[4.360118008,47.402619322],[4.360574718,47.402431212],[4.362724173,47.402738267],[4.363161581,47.402521563],[4.363676166,47.402106778],[4.364257453,47.401968511],[4.365300906,47.401909448],[4.36635151,47.402078976],[4.366908997,47.401735699],[4.367609548,47.401490674],[4.367450194,47.400910031],[4.367718534,47.400772725],[4.370256025,47.400023484],[4.370429663,47.399761241],[4.371970616,47.399713359],[4.372896566,47.399572782],[4.373331557,47.399367771],[4.372593819,47.399245932],[4.372447219,47.399009974],[4.372610229,47.398488555],[4.373529911,47.398621749],[4.373443626,47.397893495],[4.373113048,47.397256358],[4.372050723,47.396626056],[4.371117147,47.395792551],[4.369858338,47.39520236],[4.369031081,47.395103162],[4.368096759,47.394653186],[4.366987101,47.394450156],[4.366988797,47.393632629],[4.366505566,47.392932443],[4.366127724,47.392777524],[4.364879852,47.390164089],[4.364229138,47.389548691],[4.364666406,47.388914222],[4.367257142,47.386478072],[4.367687146,47.385976926],[4.368234968,47.385937167],[4.368278986,47.385480176],[4.369232523,47.38528708],[4.369295079,47.384933409],[4.368950563,47.384679968],[4.370010912,47.383271945],[4.369856153,47.382818195],[4.370356753,47.382332412],[4.371746946,47.38154082],[4.372674212,47.38089423],[4.372926007,47.380529318],[4.373847596,47.379972821],[4.374325751,47.379803305],[4.375887293,47.379702001],[4.376427,47.379813557],[4.378234733,47.379543642],[4.378861955,47.379604629],[4.379241822,47.379428157],[4.380505311,47.379541007],[4.381828933,47.379518077],[4.383139426,47.379294511],[4.383689005,47.379274465],[4.383994348,47.378984519],[4.383978595,47.37857955],[4.38294847,47.375898869],[4.381918739,47.374927035],[4.379324211,47.373251693],[4.378700673,47.372557719],[4.378458116,47.371783595],[4.37853078,47.371207409],[4.378337435,47.370646083],[4.37760166,47.37053416],[4.377861064,47.369333619],[4.37836804,47.36869106],[4.378506022,47.368232945],[4.378222213,47.367606066],[4.378308872,47.367162065],[4.378633202,47.366374912],[4.379257717,47.365975849],[4.3791065,47.3656094],[4.379224595,47.364739158],[4.379417582,47.364617121],[4.380252949,47.36360691],[4.37974764,47.36317804],[4.380317389,47.362918274],[4.379127157,47.361722331],[4.378502208,47.361329089],[4.377376691,47.361825026],[4.376844571,47.361743997],[4.374839827,47.36257625],[4.374221015,47.362732128],[4.37362653,47.361923438],[4.371297847,47.362578487],[4.371025498,47.362551089],[4.370528572,47.360320477],[4.370254666,47.360335411],[4.370312408,47.361039706],[4.370055727,47.361106658],[4.369662938,47.359216047],[4.369390542,47.35845936],[4.369401933,47.357971234],[4.369267029,47.357513644],[4.368935927,47.357519346],[4.367493557,47.357904575],[4.367067478,47.35714699],[4.365941943,47.357122412],[4.364608025,47.356875183],[4.364273379,47.356324496],[4.363143432,47.356281936],[4.360863245,47.355709931],[4.36062907,47.355984579],[4.360135857,47.355919226],[4.358528807,47.355452738],[4.358071329,47.35559494],[4.356263822,47.356841431],[4.356003959,47.35678234],[4.354450941,47.358560639],[4.353478615,47.358464827],[4.353117635,47.358757143],[4.352206224,47.358081687],[4.351692859,47.35826863],[4.351291018,47.358043715],[4.351050803,47.358186063],[4.350391088,47.357349204],[4.350011272,47.356050811],[4.349467184,47.355700593],[4.348393546,47.355314203],[4.34657495,47.354490766],[4.346234268,47.354430789],[4.346171396,47.355093275],[4.346291803,47.357093356],[4.346089063,47.359469023],[4.346927825,47.361897445],[4.347270421,47.36250661],[4.348121528,47.363629375],[4.346042105,47.364938274],[4.345226324,47.365751729],[4.348284553,47.366688661],[4.347804578,47.367786347],[4.346469371,47.367494807],[4.346688235,47.368030677],[4.346575953,47.368573086],[4.348462381,47.369439853],[4.348218948,47.369983784],[4.349814696,47.371936115],[4.350936269,47.373580617],[4.350948179,47.373895598],[4.350642115,47.374531196],[4.350476626,47.375433462],[4.350615416,47.377365784],[4.351466286,47.378835156],[4.355069933,47.38018243],[4.353792427,47.381087752],[4.35364581,47.381423486],[4.353163705,47.381649683],[4.352303937,47.381881171],[4.351524777,47.382208053],[4.351028608,47.382297552],[4.348819017,47.382357424],[4.348772478,47.38293148],[4.34911564,47.383240816],[4.348741914,47.383877191],[4.347481977,47.383853987],[4.34682672,47.384841149],[4.34534557,47.384614307],[4.345293649,47.385556661],[4.34449162,47.385345357],[4.344016383,47.38537246],[4.344335848,47.385794626],[4.343379604,47.385724649],[4.342920524,47.385867705],[4.342822462,47.386769174],[4.343428183,47.387028676],[4.343438924,47.387298653],[4.342776541,47.389064662],[4.341983877,47.389123332],[4.342065563,47.38952664],[4.341971977,47.391137519],[4.34172661,47.391398747],[4.341066486,47.391192083],[4.340393566,47.391640107],[4.339159892,47.391666927],[4.33905861,47.3924955],[4.338167626,47.393929185],[4.337912695,47.395402361],[4.337589621,47.395632962],[4.336543598,47.396010525],[4.336092875,47.396333522],[4.334818318,47.397704959],[4.334471251,47.397825085],[4.334172318,47.398121123],[4.334072761,47.399022595],[4.334806431,47.399144724],[4.335186238,47.398688397],[4.336254837,47.398894903],[4.336448966,47.398756722],[4.338313755,47.399039587],[4.339519612,47.399378633],[4.339995345,47.399684666],[4.338744856,47.401647384],[4.339138997,47.401977768],[4.33946648,47.402506092],[4.339754453,47.40336349],[4.340382129,47.404388034]]]],"type":"MultiPolygon"}</t>
  </si>
  <si>
    <t>47.380630018, 4.358997092</t>
  </si>
  <si>
    <t>{"coordinates":[[[[4.627102884,47.903901338],[4.626650471,47.904427896],[4.626714327,47.904545832],[4.625659659,47.905428187],[4.624662666,47.904915396],[4.625056833,47.904628193],[4.624559297,47.90446855],[4.621661339,47.906847206],[4.621925937,47.907182009],[4.619045818,47.908793419],[4.618055915,47.909259839],[4.61669607,47.909625126],[4.614418294,47.910844659],[4.612404663,47.913005674],[4.611898949,47.91297481],[4.611562172,47.913304385],[4.611636742,47.913687724],[4.611258715,47.913629001],[4.611224681,47.914183958],[4.610623893,47.914991528],[4.609701383,47.915258017],[4.609388257,47.915706079],[4.609590891,47.91625059],[4.607819564,47.916742928],[4.608667868,47.918091428],[4.609102751,47.91927366],[4.608350235,47.919054431],[4.608390286,47.919978328],[4.609488066,47.920631196],[4.609437407,47.920991946],[4.61082733,47.922179983],[4.610974738,47.92249211],[4.610963449,47.923796569],[4.611685192,47.926571701],[4.61218624,47.927326344],[4.612561422,47.927640743],[4.612255101,47.927961797],[4.611632099,47.929100919],[4.611553579,47.929778899],[4.611373143,47.93014413],[4.612236745,47.93255905],[4.612710367,47.933246554],[4.613066023,47.934194915],[4.61310575,47.934884773],[4.612896708,47.935587047],[4.613202048,47.935761082],[4.613474558,47.935604317],[4.615426407,47.935566694],[4.616687059,47.934737432],[4.617236844,47.933834229],[4.617805568,47.933333124],[4.62001286,47.932101024],[4.621964334,47.932493562],[4.62543727,47.932705703],[4.627375915,47.933027219],[4.629170914,47.93351182],[4.629109183,47.93276646],[4.629726649,47.932765997],[4.629962115,47.933585458],[4.633706504,47.933518147],[4.636628448,47.93310302],[4.636917311,47.933652582],[4.639824053,47.933352805],[4.639533402,47.93226949],[4.644313988,47.931410549],[4.645303435,47.931312082],[4.643349824,47.928865829],[4.643364247,47.928769312],[4.644743448,47.928240527],[4.645816537,47.928249802],[4.649660543,47.928771077],[4.64881738,47.926248099],[4.651757351,47.925395761],[4.65118499,47.924045483],[4.646591444,47.914808702],[4.647386113,47.91288833],[4.640938209,47.911732791],[4.638867191,47.911308034],[4.634671049,47.909176447],[4.632454713,47.907025305],[4.630080996,47.905454206],[4.627902167,47.904253022],[4.627102884,47.903901338]]]],"type":"MultiPolygon"}</t>
  </si>
  <si>
    <t>47.920801192, 4.628817484</t>
  </si>
  <si>
    <t>{"coordinates":[[[[4.358161095,47.292981691],[4.360010871,47.292445913],[4.360620679,47.292435164],[4.361160732,47.292700744],[4.362908012,47.292351599],[4.364232725,47.292195575],[4.364952369,47.292341077],[4.36618736,47.292143768],[4.367270755,47.291814076],[4.367209916,47.291555484],[4.369262715,47.291461951],[4.370371526,47.291766696],[4.370451347,47.292353701],[4.370346976,47.292671867],[4.369632453,47.292728022],[4.369901962,47.293332596],[4.369643105,47.294339572],[4.369629703,47.295734414],[4.369699452,47.295822728],[4.370674532,47.295810316],[4.370626393,47.297606236],[4.371536695,47.297595482],[4.371850586,47.298484945],[4.374187117,47.299073161],[4.374992925,47.299374248],[4.376748716,47.300333044],[4.377265379,47.300196359],[4.378865633,47.300971492],[4.381558768,47.301728196],[4.381671048,47.303262903],[4.385159715,47.303141189],[4.385012531,47.303695777],[4.389178686,47.303666699],[4.38941714,47.304697478],[4.390101591,47.305315046],[4.391103566,47.305567753],[4.392294353,47.305546273],[4.396936538,47.307578476],[4.39960688,47.308250406],[4.401583772,47.3085732],[4.404409726,47.308256326],[4.403982298,47.308515403],[4.40365526,47.308918226],[4.403106035,47.310393383],[4.403017695,47.31096439],[4.403351437,47.312894367],[4.403900093,47.313928569],[4.403637245,47.314255883],[4.404413725,47.314685876],[4.404545134,47.314901277],[4.40347546,47.315917232],[4.403171226,47.316333282],[4.404580886,47.317128376],[4.404803313,47.317684818],[4.4063441,47.317670667],[4.407012178,47.316942271],[4.409114746,47.31588494],[4.410200813,47.31524509],[4.412253983,47.314378279],[4.413909481,47.312690627],[4.414326685,47.312144417],[4.414955338,47.311986393],[4.416372496,47.311356853],[4.416845722,47.311731039],[4.418333833,47.311783997],[4.4194463,47.311448964],[4.420768227,47.31142559],[4.422098735,47.311626291],[4.422441699,47.311229523],[4.421662457,47.310598897],[4.423404323,47.30948809],[4.423988623,47.309207207],[4.424529038,47.309467991],[4.42669731,47.309113623],[4.428009349,47.308820172],[4.428841207,47.308540721],[4.429467216,47.308883263],[4.430361294,47.308057402],[4.430788528,47.307149952],[4.431226891,47.306511577],[4.431684933,47.306413189],[4.43199592,47.30591324],[4.431854968,47.305690783],[4.432167248,47.305189917],[4.432448207,47.303266827],[4.432806876,47.303265101],[4.434051831,47.302994016],[4.435987907,47.303175368],[4.436735201,47.3033516],[4.437747769,47.30344891],[4.439118137,47.303758768],[4.441735673,47.303633545],[4.443325689,47.303840682],[4.444667138,47.303910431],[4.444404008,47.301903137],[4.444797012,47.299192572],[4.444609713,47.298675378],[4.444072998,47.295745881],[4.444392859,47.29484421],[4.445714555,47.293155723],[4.445896784,47.292747375],[4.446537938,47.291885811],[4.446629981,47.29137234],[4.446087804,47.2906993],[4.445480224,47.290201749],[4.445628079,47.289696586],[4.445609052,47.288792827],[4.446007258,47.287166254],[4.446768439,47.286341907],[4.446733641,47.285442845],[4.446843439,47.284901238],[4.448465564,47.282441824],[4.448912229,47.282028366],[4.449304028,47.281886612],[4.451444863,47.282522544],[4.451735025,47.282536921],[4.451946192,47.282027355],[4.452525002,47.282000301],[4.452969335,47.281844371],[4.452834684,47.280877228],[4.451701852,47.280672611],[4.451562223,47.27712048],[4.451220389,47.276857337],[4.449555073,47.276527901],[4.44986316,47.275982011],[4.449977981,47.275530375],[4.44995801,47.275035404],[4.449742246,47.274589701],[4.449119853,47.273880759],[4.448068417,47.272370409],[4.447148046,47.270812495],[4.445901951,47.271060338],[4.445737382,47.270253828],[4.445349511,47.269505926],[4.445842535,47.26929449],[4.447456644,47.268272211],[4.452298197,47.266218199],[4.452752155,47.265297703],[4.453312417,47.264689213],[4.453154782,47.26433823],[4.452241355,47.263184546],[4.451830067,47.26240364],[4.451265558,47.260797178],[4.450184637,47.260196622],[4.450144648,47.259890984],[4.449791902,47.259562244],[4.449340918,47.258876368],[4.449165419,47.258155535],[4.448660224,47.257273145],[4.447997997,47.256452141],[4.447286623,47.255917175],[4.446357859,47.254134251],[4.446244996,47.253724172],[4.445648281,47.252926648],[4.44485465,47.252920332],[4.444725354,47.253177659],[4.444099565,47.253315112],[4.441972049,47.254115037],[4.441641886,47.254378459],[4.441085756,47.254500624],[4.440767706,47.254821519],[4.439801128,47.25546921],[4.439410818,47.255610917],[4.439101695,47.256315269],[4.438636823,47.256636179],[4.437876135,47.257566727],[4.436474615,47.258273805],[4.435500591,47.25869645],[4.43406135,47.259082521],[4.432487497,47.259381097],[4.429859204,47.2600159],[4.428262633,47.26065595],[4.427865702,47.260899444],[4.427353313,47.261875483],[4.427104426,47.262165773],[4.425788787,47.262978809],[4.425087118,47.263552884],[4.423247636,47.264316499],[4.420156131,47.264904537],[4.419369647,47.26517528],[4.418588897,47.265613421],[4.41807043,47.266066358],[4.416948751,47.266668926],[4.41500386,47.267305838],[4.414091446,47.267468232],[4.413609445,47.267800951],[4.414028821,47.268054253],[4.413982911,47.268622062],[4.413771693,47.269091041],[4.412498176,47.268651856],[4.409825625,47.268785214],[4.408337741,47.26889693],[4.408391713,47.269240225],[4.4079305,47.269257529],[4.407378647,47.269450608],[4.40588126,47.269048282],[4.404867006,47.269011048],[4.403148677,47.268555539],[4.402390212,47.268587221],[4.402301304,47.268931346],[4.401873567,47.26901485],[4.401189887,47.268718778],[4.401072558,47.26822678],[4.400252353,47.268224078],[4.398836351,47.26784499],[4.398471628,47.267554059],[4.398381678,47.26724901],[4.398014071,47.266999531],[4.397464943,47.266992642],[4.397283324,47.267129889],[4.397744127,47.267606047],[4.39768303,47.267749045],[4.396660225,47.267941444],[4.39629716,47.267764836],[4.394929233,47.267707463],[4.394438429,47.267603516],[4.393466784,47.268034775],[4.393564837,47.268398256],[4.392686778,47.268460124],[4.392215724,47.268965496],[4.391476459,47.268819499],[4.390753684,47.269923943],[4.390470354,47.269863412],[4.390449847,47.268712958],[4.39073965,47.268154843],[4.390289987,47.267851399],[4.390614859,47.267472942],[4.387483885,47.266398454],[4.386882956,47.266229164],[4.385165494,47.266259591],[4.384178865,47.266367711],[4.384371596,47.266814706],[4.383576354,47.267523797],[4.38393078,47.268188559],[4.383474842,47.268718925],[4.383104799,47.269400431],[4.381190935,47.270388452],[4.376352031,47.273231764],[4.374645539,47.274837578],[4.37390709,47.275293817],[4.373103672,47.275382563],[4.372918222,47.276150085],[4.372360318,47.27714981],[4.371792855,47.27787953],[4.369820655,47.279193982],[4.368804571,47.279818235],[4.36807431,47.280132978],[4.366546224,47.281124299],[4.365734676,47.281990117],[4.364764419,47.282547165],[4.36335154,47.283651435],[4.362126208,47.284483371],[4.361347037,47.284856268],[4.359844142,47.28518002],[4.358736286,47.285690007],[4.357522814,47.286472233],[4.356982888,47.287046687],[4.35753114,47.287430138],[4.358259332,47.287445926],[4.360835995,47.288397149],[4.361466353,47.28852031],[4.361951449,47.288916186],[4.362538267,47.289722338],[4.362780637,47.290617168],[4.360285791,47.290603222],[4.359784637,47.290932331],[4.359090444,47.291111534],[4.358598905,47.291402709],[4.358505064,47.291878306],[4.358142703,47.292306625],[4.358161095,47.292981691]]]],"type":"MultiPolygon"}</t>
  </si>
  <si>
    <t>47.28565988, 4.411433989</t>
  </si>
  <si>
    <t>{"coordinates":[[[[5.239769282,47.174372013],[5.244612675,47.176999965],[5.245247228,47.176664328],[5.244869055,47.176052916],[5.24474507,47.175296975],[5.24746266,47.172527892],[5.248125065,47.172323191],[5.248572333,47.171995674],[5.248459722,47.171007146],[5.249016062,47.169686792],[5.250352193,47.168254907],[5.252281167,47.166537673],[5.25259714,47.165914576],[5.253890371,47.164377203],[5.254056796,47.163715583],[5.255327464,47.162272298],[5.255133921,47.16200227],[5.254366579,47.161557884],[5.254367381,47.161072415],[5.254105275,47.160804621],[5.25245732,47.159573986],[5.25343822,47.158717281],[5.254768675,47.157947425],[5.256535411,47.157128518],[5.255966816,47.156604613],[5.256350012,47.156201753],[5.256980255,47.155991319],[5.255996616,47.154983748],[5.255043843,47.154365552],[5.256944943,47.153510692],[5.257528144,47.153155265],[5.256925332,47.151751186],[5.256869862,47.150742628],[5.256192364,47.149918226],[5.255375738,47.149112743],[5.25666278,47.148573373],[5.255795622,47.147096986],[5.255485299,47.146275327],[5.255039346,47.146060656],[5.254409633,47.145934225],[5.25400858,47.145435867],[5.254868181,47.145125502],[5.254019622,47.144027918],[5.254942855,47.143346141],[5.254708872,47.142991337],[5.254699757,47.142615938],[5.254165102,47.141921138],[5.252525795,47.140536324],[5.253412614,47.140120962],[5.255427114,47.139652991],[5.255355819,47.139085162],[5.255972673,47.138465186],[5.256610357,47.138153729],[5.256370274,47.13736943],[5.256306847,47.1367375],[5.255715862,47.136587806],[5.256194433,47.135881359],[5.256709283,47.135379553],[5.255437064,47.13453162],[5.256011291,47.134187177],[5.253526344,47.132680164],[5.253823255,47.132363649],[5.252529636,47.131569242],[5.251496483,47.131195765],[5.247526289,47.129384281],[5.247096699,47.129715966],[5.246463974,47.129702137],[5.245474333,47.130370731],[5.245327101,47.130732953],[5.243577587,47.132297125],[5.24433726,47.132759739],[5.244026945,47.133294448],[5.241373007,47.135424625],[5.240426958,47.135907691],[5.238422795,47.136369798],[5.237532687,47.136770698],[5.236875439,47.137376041],[5.236348494,47.138258966],[5.235334655,47.138287566],[5.233145508,47.138525286],[5.231545129,47.138414764],[5.230517259,47.138136469],[5.23057063,47.138596575],[5.231047616,47.139245757],[5.231462961,47.139394461],[5.23130229,47.139881212],[5.231533323,47.140901702],[5.231897562,47.141186488],[5.231647984,47.141693868],[5.2316179,47.142146577],[5.230641881,47.143026424],[5.230232125,47.143682794],[5.229826063,47.144077902],[5.22926365,47.145065047],[5.229200964,47.145400397],[5.228958933,47.145644634],[5.228948284,47.145993392],[5.228726435,47.146342615],[5.228211965,47.146638931],[5.229458052,47.147688506],[5.231028582,47.148729111],[5.233311179,47.150575549],[5.233351586,47.150753999],[5.233142803,47.151609145],[5.233191731,47.151961256],[5.233454633,47.152411012],[5.234018698,47.15276849],[5.234046623,47.153537108],[5.23331594,47.15403306],[5.233303263,47.15442779],[5.232744571,47.155601311],[5.2326585,47.156264049],[5.229784598,47.160549805],[5.231246047,47.160892707],[5.231956148,47.161776962],[5.231756017,47.162268973],[5.230861474,47.162255596],[5.228855026,47.16198623],[5.226954218,47.164940912],[5.227610754,47.16526512],[5.228011329,47.165179955],[5.228723809,47.165228383],[5.229048747,47.165006872],[5.230064517,47.165554713],[5.230483243,47.165429561],[5.231183343,47.165688964],[5.23154832,47.166210608],[5.232277974,47.165812863],[5.233252138,47.166438936],[5.234311061,47.166338343],[5.233658771,47.166754422],[5.233919383,47.167369939],[5.233598733,47.167726478],[5.233160975,47.168443733],[5.233687072,47.168932541],[5.233809494,47.169591253],[5.234115948,47.169974418],[5.234724098,47.170307627],[5.235394808,47.170334306],[5.235380174,47.170649815],[5.236115321,47.170478904],[5.23652731,47.170604241],[5.23681597,47.171162468],[5.236933809,47.171678063],[5.236813647,47.171774052],[5.237195797,47.172198078],[5.237009531,47.172419634],[5.237451896,47.172639849],[5.237551058,47.172991886],[5.237779376,47.173082942],[5.237977239,47.173489812],[5.239769282,47.174372013]]]],"type":"MultiPolygon"}</t>
  </si>
  <si>
    <t>47.152562427, 5.243502459</t>
  </si>
  <si>
    <t>{"coordinates":[[[[4.684770968,47.259745286],[4.683512717,47.259015277],[4.683604689,47.257686664],[4.683478887,47.257512901],[4.682723823,47.257179884],[4.681077012,47.25734424],[4.680264979,47.257219139],[4.676616279,47.255451222],[4.675401503,47.255345416],[4.673143008,47.254892678],[4.672617458,47.255939389],[4.671332051,47.256369431],[4.670740213,47.256391466],[4.669908529,47.256271079],[4.668334879,47.255852505],[4.667775368,47.256234243],[4.666570659,47.256367722],[4.6657564,47.256980025],[4.66439179,47.257502974],[4.664672623,47.257901446],[4.663053202,47.25865405],[4.662266924,47.258804893],[4.660809934,47.258951832],[4.659824189,47.258854288],[4.658654987,47.259412189],[4.658674196,47.259777499],[4.648806984,47.262405249],[4.648158262,47.262688206],[4.647579722,47.263060208],[4.646824627,47.263929961],[4.646546613,47.264095088],[4.64651183,47.264341405],[4.645962383,47.264973214],[4.644856345,47.267344476],[4.644274754,47.268094691],[4.643935737,47.268861274],[4.643564991,47.268893541],[4.643494378,47.270261419],[4.642883712,47.270668067],[4.641991568,47.27203767],[4.641721734,47.272688909],[4.641667517,47.27312279],[4.640624649,47.273458102],[4.639505455,47.274327546],[4.63949987,47.27592231],[4.639184233,47.275941177],[4.638642502,47.277179735],[4.638082278,47.277378541],[4.638051652,47.278153353],[4.637596748,47.278378583],[4.637559102,47.279053545],[4.637860207,47.279902912],[4.636801301,47.279760279],[4.637551314,47.280404316],[4.637625549,47.280582456],[4.636002189,47.281066384],[4.637548937,47.281889176],[4.637234565,47.282254689],[4.636586913,47.282582582],[4.636466867,47.282855308],[4.63587235,47.283233772],[4.635108149,47.284906754],[4.634667496,47.285472136],[4.634390694,47.286856406],[4.634559515,47.287707643],[4.635033271,47.287968398],[4.636231742,47.28816941],[4.640717206,47.287365011],[4.642855544,47.288397273],[4.643457524,47.288565235],[4.644350474,47.2883815],[4.646301112,47.288553739],[4.647035358,47.288718904],[4.648396117,47.289591918],[4.64938933,47.290432321],[4.649977557,47.290711199],[4.65235157,47.290574768],[4.654992672,47.290559641],[4.655999813,47.2906029],[4.656954923,47.29076125],[4.657505328,47.290585007],[4.65805244,47.290816708],[4.658325997,47.290160879],[4.65876121,47.289726048],[4.658596807,47.28881625],[4.658806914,47.288077585],[4.659418512,47.286755994],[4.66012716,47.285621202],[4.661076953,47.283127784],[4.661168095,47.282181011],[4.661944101,47.280275359],[4.662053042,47.27973353],[4.662427831,47.279231113],[4.663773786,47.278258245],[4.665283734,47.276473502],[4.665980809,47.275784555],[4.666942304,47.275090003],[4.669111806,47.273291223],[4.671545582,47.271486791],[4.673071631,47.270106007],[4.674866162,47.268810469],[4.677746217,47.26762707],[4.681979078,47.266263705],[4.683487522,47.263236093],[4.683647412,47.261161817],[4.684770968,47.259745286]]]],"type":"MultiPolygon"}</t>
  </si>
  <si>
    <t>47.27226081, 4.657937913</t>
  </si>
  <si>
    <t>{"coordinates":[[[[5.351721386,47.353708107],[5.350524587,47.354825681],[5.350473819,47.355149129],[5.351549502,47.356196393],[5.352320704,47.356434753],[5.351244045,47.357119404],[5.358485467,47.366484939],[5.358592405,47.366384601],[5.361350991,47.367619154],[5.364722004,47.369331117],[5.365301014,47.369143712],[5.367420708,47.372595839],[5.369057348,47.372010406],[5.370182124,47.374272335],[5.372586187,47.373501881],[5.374092492,47.373207236],[5.375378978,47.372799082],[5.376633219,47.372650952],[5.377460274,47.372765525],[5.377535474,47.371501316],[5.377792943,47.370789961],[5.378068568,47.370458296],[5.378817639,47.370279951],[5.380439951,47.370271944],[5.382085169,47.370540837],[5.382840883,47.370870281],[5.384139378,47.371748772],[5.384645167,47.371913114],[5.385819658,47.372029503],[5.387459805,47.36872835],[5.387996725,47.367776163],[5.389344053,47.365912087],[5.39021693,47.364082071],[5.390487009,47.360267755],[5.391487879,47.354979366],[5.39188312,47.351805504],[5.392265803,47.3503422],[5.392565122,47.347396363],[5.396445057,47.348461982],[5.396082525,47.347821904],[5.396382939,47.346804291],[5.396549416,47.346615325],[5.397367625,47.346510177],[5.397988365,47.346019124],[5.398490782,47.345489982],[5.398789799,47.344679536],[5.397847026,47.342263678],[5.397895522,47.341866396],[5.39580465,47.34079816],[5.394257631,47.340513941],[5.393305547,47.339784235],[5.392138244,47.339486759],[5.389766731,47.339817485],[5.389361754,47.338845925],[5.38853764,47.33756596],[5.387174464,47.335961136],[5.386326965,47.335225622],[5.385681239,47.334826398],[5.385162924,47.334640707],[5.383647897,47.334415136],[5.38274165,47.334950701],[5.382375818,47.335334673],[5.382106272,47.335798627],[5.380378173,47.341581913],[5.374197407,47.349135928],[5.37280783,47.348249285],[5.370570041,47.347808641],[5.369075574,47.347095216],[5.368243729,47.346592518],[5.367389385,47.345759744],[5.366272071,47.346234627],[5.364557216,47.343645127],[5.364920025,47.343098264],[5.359851959,47.339908665],[5.358153556,47.339008315],[5.357318722,47.339819617],[5.35648562,47.340399416],[5.356177889,47.340783923],[5.354768724,47.341522197],[5.355246548,47.342024062],[5.355412395,47.342361135],[5.355367616,47.342669156],[5.355001495,47.343112482],[5.355050381,47.34377345],[5.355876133,47.346102827],[5.3568832,47.348093486],[5.356607223,47.348447627],[5.357102831,47.348809527],[5.357165144,47.349292798],[5.356471467,47.349278954],[5.355526442,47.350965173],[5.354866963,47.35124783],[5.354390369,47.352195037],[5.353009842,47.352445464],[5.352812205,47.352653008],[5.352867459,47.352976111],[5.352656654,47.353246064],[5.351944791,47.35339287],[5.351721386,47.353708107]]]],"type":"MultiPolygon"}</t>
  </si>
  <si>
    <t>47.355178707, 5.374592838</t>
  </si>
  <si>
    <t>{"coordinates":[[[[4.220422337,47.329136395],[4.221561332,47.328851618],[4.221952261,47.329329185],[4.222840038,47.330166157],[4.223614756,47.331503099],[4.223840025,47.33226421],[4.223733804,47.332658776],[4.22518943,47.332956747],[4.227295796,47.332869683],[4.227683206,47.332784558],[4.230513333,47.332900461],[4.232815236,47.332447489],[4.233849495,47.332330266],[4.23490326,47.332312764],[4.235553041,47.332407591],[4.236409904,47.332005925],[4.237453689,47.331383478],[4.239068657,47.330722517],[4.23959889,47.330572804],[4.240643123,47.330545447],[4.241327993,47.330898265],[4.242617006,47.331776716],[4.244323386,47.333233202],[4.24492907,47.333538228],[4.245972572,47.334960378],[4.246311421,47.335180026],[4.247004275,47.335302238],[4.247933163,47.334924023],[4.248037998,47.33533165],[4.248523942,47.335953063],[4.248724629,47.336040039],[4.249266214,47.335637166],[4.250713548,47.335114698],[4.25124094,47.334785796],[4.253416169,47.335604159],[4.254290822,47.335683851],[4.256344264,47.335595932],[4.256706024,47.336113315],[4.256762682,47.337005839],[4.257470246,47.337018889],[4.259584993,47.337227362],[4.262400615,47.337895458],[4.263912643,47.337929434],[4.26367785,47.338364152],[4.262640829,47.339210945],[4.262502161,47.340016456],[4.262630996,47.340313068],[4.262551412,47.340646159],[4.262655522,47.341017768],[4.263076026,47.341663241],[4.263465393,47.341885892],[4.263644499,47.342629424],[4.26468084,47.343887624],[4.265833899,47.344532312],[4.266073424,47.344859226],[4.266184155,47.345790769],[4.266532417,47.346402804],[4.266619972,47.346913241],[4.267177522,47.347131345],[4.267472458,47.348962115],[4.267712125,47.349237704],[4.268362089,47.34949711],[4.269022344,47.349631253],[4.269431929,47.349977009],[4.26967446,47.350429029],[4.270085646,47.351625584],[4.270737465,47.352744778],[4.271283487,47.353088135],[4.272013675,47.35315217],[4.273046831,47.353812505],[4.274815279,47.354247784],[4.275763905,47.354248176],[4.27755221,47.354903779],[4.278281403,47.356148127],[4.27910529,47.356305622],[4.279129533,47.356655586],[4.279377729,47.356895944],[4.280083841,47.357169973],[4.280524665,47.357708919],[4.283454425,47.359380931],[4.283799828,47.358975565],[4.284612768,47.359835405],[4.284613086,47.359516683],[4.284906312,47.359035362],[4.286119173,47.361432144],[4.286777481,47.361642737],[4.287377701,47.362193397],[4.287686393,47.362301618],[4.289657098,47.362259056],[4.290891931,47.362087786],[4.291577179,47.361765054],[4.29275486,47.361532276],[4.293873654,47.361825038],[4.294857027,47.361502568],[4.296476557,47.360802054],[4.296703716,47.360442085],[4.297325096,47.36032981],[4.297969153,47.360333421],[4.297234805,47.359609647],[4.296767038,47.358950418],[4.296335621,47.358533873],[4.295964944,47.357943784],[4.295351395,47.357446436],[4.294859983,47.35717821],[4.29456453,47.356849278],[4.294086113,47.3565701],[4.293987641,47.356003082],[4.293501487,47.355402567],[4.293449446,47.354947575],[4.294699465,47.353491307],[4.294759908,47.352647014],[4.294268348,47.351931318],[4.293353169,47.351338281],[4.293596831,47.350949322],[4.291394503,47.349056997],[4.291535325,47.348633171],[4.289852475,47.348119766],[4.289150199,47.347065158],[4.289854663,47.346888074],[4.290850933,47.347057076],[4.292434301,47.346961142],[4.293778522,47.346726495],[4.296077371,47.346033716],[4.296942748,47.346103288],[4.296912569,47.345621941],[4.297233759,47.344989914],[4.297287297,47.344629179],[4.29488487,47.344265234],[4.294533803,47.344098982],[4.293852718,47.343210727],[4.293730045,47.342682691],[4.294283494,47.342398319],[4.292854176,47.341075424],[4.292828115,47.340708373],[4.292331069,47.339979223],[4.292278946,47.339464805],[4.293177089,47.339029846],[4.2934667,47.338351362],[4.293927396,47.337847439],[4.294642142,47.337608085],[4.294722286,47.337855687],[4.297103956,47.337811108],[4.29700106,47.336841682],[4.297775544,47.337047314],[4.298828223,47.337200311],[4.300333873,47.337243787],[4.300961036,47.337326799],[4.301810289,47.337610797],[4.303397239,47.338001758],[4.303893063,47.337094044],[4.304286394,47.33665656],[4.304278409,47.336436964],[4.304644431,47.335911551],[4.304438424,47.335718489],[4.304546028,47.335295917],[4.304992074,47.334793913],[4.305413014,47.333423352],[4.305795781,47.333097624],[4.305452826,47.332609888],[4.305159828,47.33194332],[4.305055857,47.33115308],[4.304603742,47.331077129],[4.304764796,47.330674663],[4.304695976,47.328551507],[4.304030724,47.328531968],[4.303994744,47.328795275],[4.299888556,47.328591012],[4.298606134,47.328623367],[4.296864412,47.328390733],[4.295722685,47.32805234],[4.29536368,47.328430891],[4.293785733,47.327849749],[4.29298929,47.327331014],[4.292579389,47.326696329],[4.295010596,47.325322317],[4.29583224,47.32403285],[4.296396516,47.322779564],[4.297002954,47.320258105],[4.296776247,47.320081467],[4.295722725,47.320263395],[4.295530815,47.320431202],[4.294919441,47.320609989],[4.292922896,47.321000483],[4.292556658,47.32113241],[4.29152268,47.321192535],[4.289334615,47.320998066],[4.287129289,47.3219607],[4.286487374,47.322634974],[4.285492713,47.322513638],[4.285365993,47.322696011],[4.285338376,47.32381005],[4.285796017,47.324065185],[4.284358223,47.324572688],[4.284141096,47.324352703],[4.283841864,47.323412445],[4.282645107,47.321926588],[4.281890219,47.320200849],[4.28186628,47.319752738],[4.282056678,47.319353581],[4.282180052,47.317478587],[4.282096846,47.317154479],[4.281573077,47.316455286],[4.280574311,47.315823455],[4.280350961,47.315451372],[4.281965419,47.314699769],[4.281792058,47.313205296],[4.282672069,47.312303326],[4.282854527,47.311850232],[4.278836023,47.312323136],[4.277284838,47.312394234],[4.274793859,47.311021565],[4.274281841,47.310643636],[4.273760564,47.310042519],[4.271257221,47.309481129],[4.267794461,47.308818523],[4.267463648,47.308823936],[4.266887552,47.309374037],[4.265927143,47.309850897],[4.265879736,47.310142228],[4.266054667,47.310599499],[4.265526111,47.311202195],[4.265427605,47.311572413],[4.26544206,47.312691392],[4.264439427,47.313626976],[4.264266834,47.3139998],[4.26425555,47.314813839],[4.263842887,47.315224389],[4.262554463,47.316001904],[4.262274353,47.316814363],[4.262362536,47.318087397],[4.262643588,47.318665966],[4.262811456,47.320286566],[4.262970149,47.320841255],[4.263712069,47.321197823],[4.262817522,47.321782877],[4.261976028,47.320795342],[4.261824922,47.320450351],[4.262155767,47.319316819],[4.262020145,47.3185602],[4.26212933,47.31813585],[4.261851024,47.317730117],[4.261347381,47.317538413],[4.259497298,47.317235273],[4.258839533,47.317189286],[4.258300236,47.317283366],[4.256741655,47.317045448],[4.254667243,47.317225444],[4.253746628,47.317375843],[4.251654773,47.316240567],[4.251111208,47.315810658],[4.250458178,47.316080594],[4.249377116,47.315423275],[4.248827539,47.314847564],[4.245823178,47.314087537],[4.245347696,47.313736101],[4.243751703,47.311647299],[4.243528322,47.310976232],[4.243251362,47.31062086],[4.241904525,47.309968119],[4.241322174,47.308884926],[4.24108727,47.309374526],[4.239831753,47.30969316],[4.238676907,47.310244796],[4.237716053,47.311632574],[4.237353144,47.311911948],[4.236283295,47.312305993],[4.235854652,47.312548248],[4.235169795,47.31264467],[4.23487277,47.31371744],[4.234983181,47.315352191],[4.234502167,47.315851596],[4.233686373,47.315725216],[4.231672569,47.316008597],[4.230435698,47.316052323],[4.230155084,47.316517173],[4.229767735,47.318276043],[4.229258587,47.318937784],[4.228191475,47.319344327],[4.227713519,47.319171114],[4.22722573,47.319262704],[4.226865226,47.319478094],[4.226387186,47.320402392],[4.225888904,47.320730876],[4.227428082,47.321453795],[4.227370715,47.321724504],[4.226479022,47.322683784],[4.226414992,47.323242671],[4.225843836,47.323280214],[4.223728379,47.323649158],[4.223483317,47.324167635],[4.222949951,47.324353321],[4.221929472,47.32541926],[4.220932271,47.326637102],[4.220773811,47.327879432],[4.220375868,47.328665107],[4.220422337,47.329136395]]]],"type":"MultiPolygon"}</t>
  </si>
  <si>
    <t>47.331568537, 4.267753395</t>
  </si>
  <si>
    <t>{"coordinates":[[[[5.47105616,47.608218478],[5.471486436,47.60853807],[5.474289732,47.608540819],[5.477599676,47.608671433],[5.478131231,47.607442599],[5.478937174,47.604179879],[5.479538068,47.600833248],[5.480316646,47.598246506],[5.480685954,47.597741547],[5.480957059,47.596699238],[5.481265358,47.59628563],[5.481296704,47.595699598],[5.481466522,47.595199777],[5.481375928,47.594797351],[5.481623266,47.594475994],[5.482486291,47.592106266],[5.483482329,47.590050696],[5.483966261,47.587375619],[5.483631875,47.584564863],[5.483801193,47.582939334],[5.484127619,47.581715716],[5.485806991,47.579734713],[5.486951317,47.5787278],[5.488066496,47.577467535],[5.48823966,47.577013556],[5.487843811,47.575944012],[5.486576183,47.573871804],[5.485458082,47.572723086],[5.485237972,47.572368447],[5.485285807,47.572052227],[5.485848744,47.571452156],[5.485893151,47.57109098],[5.485320085,47.570386334],[5.485377576,47.570249122],[5.486591893,47.569406419],[5.485768264,47.568979091],[5.485387698,47.568178484],[5.484269985,47.567263896],[5.482958465,47.566444382],[5.482212353,47.566194594],[5.480729834,47.565874912],[5.479980323,47.565580154],[5.480483251,47.56394572],[5.482128631,47.563676564],[5.483832048,47.563225131],[5.484565009,47.563250044],[5.485573475,47.563448297],[5.486948821,47.563095668],[5.487879029,47.563070425],[5.48903348,47.563488877],[5.491289165,47.563383076],[5.491397291,47.561849779],[5.49176906,47.560264018],[5.492405839,47.559796517],[5.492989345,47.559556197],[5.493422581,47.559003883],[5.493693241,47.557961524],[5.494143812,47.55772404],[5.49578816,47.557409677],[5.495976374,47.557223731],[5.496334852,47.555413986],[5.496700281,47.55486401],[5.497019283,47.554630231],[5.497059396,47.554179079],[5.496504412,47.549333195],[5.496639306,47.547123864],[5.486975971,47.546128114],[5.486545198,47.546275092],[5.484285842,47.546057586],[5.484494918,47.545290334],[5.4840877,47.545085573],[5.481781147,47.545597597],[5.481322893,47.545811784],[5.478076284,47.546217656],[5.477213337,47.546195469],[5.476638351,47.546072597],[5.475564513,47.545632505],[5.475418151,47.545717565],[5.47418556,47.545123229],[5.472260644,47.545174872],[5.471251285,47.54497743],[5.470935766,47.546380919],[5.470269599,47.547479334],[5.469937471,47.547488172],[5.468660271,47.547252253],[5.46545058,47.546933823],[5.46410494,47.546655174],[5.463942641,47.546164187],[5.463603011,47.546038979],[5.464097182,47.545679112],[5.463704323,47.545495591],[5.462082105,47.54504445],[5.462209783,47.544668914],[5.457286168,47.544126182],[5.455709022,47.544045941],[5.455681559,47.544721952],[5.455243716,47.546308981],[5.454847216,47.54636416],[5.452957301,47.545875302],[5.452724325,47.546421449],[5.452094878,47.547023664],[5.451945395,47.547882352],[5.451212661,47.547857234],[5.450801152,47.547643444],[5.449008969,47.547691009],[5.44886316,47.547469829],[5.44727031,47.547513181],[5.445097945,47.547885667],[5.44188586,47.548647324],[5.441533291,47.548296281],[5.440407452,47.548372085],[5.437991039,47.549111573],[5.438079901,47.549514069],[5.437092272,47.549675206],[5.43458537,47.549686152],[5.433874042,47.550277365],[5.433640004,47.550717223],[5.433036221,47.551362921],[5.432726689,47.552423941],[5.431664022,47.552340741],[5.430789582,47.552184265],[5.427305435,47.551241913],[5.427006912,47.551756945],[5.426291819,47.551798844],[5.425491744,47.551961381],[5.424976086,47.552147716],[5.424422726,47.552529354],[5.423373774,47.550401519],[5.422845686,47.550460224],[5.422506974,47.549209177],[5.422289418,47.5488994],[5.42182779,47.54895672],[5.421739762,47.548599224],[5.420412556,47.548634889],[5.420102024,47.549003361],[5.418813152,47.548975172],[5.415927114,47.548130847],[5.4164341,47.547311637],[5.414826214,47.546610093],[5.414931877,47.546416986],[5.413889347,47.546275574],[5.412838097,47.547826485],[5.411644385,47.547607131],[5.411090743,47.547216932],[5.410756577,47.547180616],[5.410049432,47.547604089],[5.409787094,47.54765634],[5.405258446,47.546424234],[5.405030926,47.546245214],[5.403389383,47.545293855],[5.402126344,47.54506863],[5.397350606,47.54294436],[5.39733786,47.542719483],[5.396858151,47.542461882],[5.396391538,47.542763254],[5.395114475,47.542193331],[5.395294321,47.54187354],[5.394676436,47.541529614],[5.393401649,47.543088538],[5.395930398,47.549239613],[5.394828118,47.554087412],[5.395584772,47.555624418],[5.395380536,47.556944317],[5.395131863,47.557540185],[5.394169429,47.558150708],[5.3938429,47.558137599],[5.390921361,47.557155602],[5.387810345,47.556247656],[5.387476762,47.557386473],[5.387414665,47.558200037],[5.387723583,47.558325192],[5.387927232,47.559280103],[5.389435069,47.562950459],[5.391544792,47.562375894],[5.394202808,47.561894499],[5.398605311,47.566813778],[5.400021567,47.566232609],[5.400845814,47.565535732],[5.401709636,47.56438776],[5.40188345,47.563933006],[5.403878298,47.565095039],[5.405826303,47.566574098],[5.407444177,47.568106769],[5.407957551,47.569134504],[5.409059483,47.569255838],[5.410081655,47.569260837],[5.410533659,47.56948744],[5.411802105,47.56949454],[5.412288264,47.569357509],[5.413532098,47.569880212],[5.413757116,47.57032493],[5.413299358,47.570472186],[5.413453798,47.57082741],[5.414380812,47.570757794],[5.414502965,47.570575156],[5.415805123,47.570414912],[5.416707453,47.570741131],[5.417144675,47.571404783],[5.417933387,47.571248851],[5.418273286,47.572143256],[5.418692308,47.572198507],[5.419356687,47.57194158],[5.420921177,47.571931634],[5.421805819,47.571719652],[5.422204331,47.571410593],[5.422677628,47.571694343],[5.423086505,47.571760596],[5.423252442,47.572367724],[5.424958404,47.574008198],[5.423488909,47.575204051],[5.424494841,47.576607819],[5.425302646,47.577457357],[5.427650483,47.58100442],[5.429453832,47.583255178],[5.430158399,47.584025784],[5.431894768,47.585561063],[5.433890251,47.587522275],[5.439165029,47.586345873],[5.440315015,47.587800532],[5.441172409,47.587687139],[5.44182102,47.588538997],[5.442686776,47.588608229],[5.44385262,47.588020972],[5.444140302,47.588373366],[5.444883157,47.588578438],[5.445231894,47.588839495],[5.445813611,47.58857785],[5.446935096,47.588388635],[5.447191339,47.588403073],[5.448492092,47.588959343],[5.449532192,47.589578707],[5.449934549,47.589905266],[5.451161486,47.590563019],[5.451733628,47.590614938],[5.452240311,47.590835733],[5.453428338,47.591891425],[5.453479335,47.592219055],[5.45430096,47.593469756],[5.455935047,47.597042992],[5.456062366,47.597640081],[5.458403056,47.600765243],[5.460084321,47.601710517],[5.462199085,47.602728573],[5.464713133,47.603625592],[5.467010434,47.605017041],[5.468056149,47.60629353],[5.469668338,47.607349999],[5.470663256,47.607785524],[5.47105616,47.608218478]]]],"type":"MultiPolygon"}</t>
  </si>
  <si>
    <t>47.568488741, 5.450612855</t>
  </si>
  <si>
    <t>{"coordinates":[[[[4.768801025,47.929335677],[4.766711865,47.929626366],[4.766431968,47.929184989],[4.765463513,47.929384083],[4.764754302,47.929645889],[4.760869941,47.931459516],[4.760251638,47.930990791],[4.759868421,47.93098663],[4.755550644,47.931489618],[4.75272487,47.929922306],[4.751757568,47.928981652],[4.75120798,47.929414728],[4.750462075,47.929703098],[4.747327853,47.930271858],[4.745908814,47.930742141],[4.743778464,47.93198541],[4.743411319,47.932348225],[4.74168733,47.935650403],[4.7409997,47.937310598],[4.740719189,47.938192414],[4.740632228,47.939175781],[4.74137314,47.939382642],[4.742307285,47.939476813],[4.743593071,47.939916823],[4.745354752,47.940772828],[4.744745295,47.94106093],[4.743719566,47.941075257],[4.74261458,47.941694759],[4.741210465,47.942140451],[4.738036835,47.943412556],[4.735657813,47.944160647],[4.73227913,47.945930707],[4.727700106,47.947794831],[4.726512668,47.947990513],[4.725456539,47.94826887],[4.7240111,47.949019209],[4.722337845,47.95042998],[4.721830244,47.951138637],[4.721323876,47.952092114],[4.722482792,47.952293871],[4.723388915,47.95259204],[4.725273619,47.952407761],[4.727180504,47.95183516],[4.72890844,47.951898867],[4.729420167,47.952100174],[4.730562159,47.952808887],[4.73342933,47.953330129],[4.73395847,47.953530259],[4.734689839,47.954095565],[4.734934206,47.954479024],[4.735471521,47.957835862],[4.735341021,47.958188848],[4.734587049,47.959310764],[4.733852932,47.959893191],[4.730878797,47.959595868],[4.728397247,47.959772808],[4.725427854,47.960072976],[4.724704224,47.960280728],[4.723565326,47.960865427],[4.723051274,47.960965678],[4.721987881,47.960987563],[4.721563792,47.960928064],[4.720718107,47.960637998],[4.719119208,47.959808954],[4.718449905,47.959543296],[4.716705569,47.959145717],[4.715542214,47.959059185],[4.714110167,47.959242104],[4.713688836,47.959225744],[4.71202438,47.958602795],[4.710695198,47.958360205],[4.709144849,47.958489877],[4.708239873,47.958935102],[4.708326658,47.959257892],[4.707795672,47.960830058],[4.707840046,47.961042748],[4.708502517,47.96159661],[4.70802292,47.961810613],[4.70621471,47.960885423],[4.705614163,47.960422463],[4.704749435,47.960162265],[4.703215397,47.959883855],[4.702473146,47.959931514],[4.702327767,47.961080401],[4.70217106,47.96133381],[4.700603352,47.962680608],[4.69972954,47.963308042],[4.699334436,47.964152685],[4.699584423,47.964885385],[4.699939053,47.9651611],[4.699661087,47.965771813],[4.702367594,47.966328542],[4.703916868,47.966741764],[4.705879037,47.967406415],[4.707171288,47.96799435],[4.708462849,47.967935981],[4.709866117,47.96772565],[4.710279128,47.967731344],[4.71159867,47.96829093],[4.713122154,47.969644154],[4.714149387,47.97007385],[4.716160827,47.970513478],[4.716885977,47.970926856],[4.717459514,47.971666495],[4.720557772,47.97300291],[4.721911104,47.974347709],[4.722546272,47.973886535],[4.726983574,47.97241182],[4.728069774,47.973205988],[4.737328697,47.973128045],[4.737713188,47.972507565],[4.739019049,47.971656523],[4.740972922,47.970620343],[4.743671725,47.968475802],[4.744023501,47.968045714],[4.744124777,47.967009041],[4.744712301,47.96571941],[4.745326424,47.964872254],[4.745599989,47.965690929],[4.74634433,47.966071439],[4.746664753,47.966440241],[4.747303652,47.966915027],[4.748155638,47.968608144],[4.749498514,47.970267845],[4.750829023,47.971550553],[4.751775775,47.972941581],[4.756547847,47.972170066],[4.758395381,47.972019127],[4.759603145,47.971695907],[4.760132485,47.971691584],[4.758287873,47.966756651],[4.760712388,47.965460148],[4.764878903,47.966411243],[4.765797302,47.96674131],[4.767056821,47.967050941],[4.769761078,47.967555755],[4.770481089,47.967843765],[4.773513907,47.968070798],[4.773618061,47.967778476],[4.774287548,47.967837686],[4.774212992,47.968213276],[4.775997103,47.968135028],[4.776537612,47.96858504],[4.776941215,47.968629349],[4.778111741,47.968480228],[4.778523937,47.968301163],[4.780057232,47.967938597],[4.781386903,47.96845765],[4.781723823,47.968910724],[4.782401313,47.969366736],[4.782799417,47.969406608],[4.782962409,47.96982901],[4.782646284,47.970553029],[4.78417322,47.971792786],[4.785293857,47.971832484],[4.786148567,47.971538653],[4.785585694,47.971422982],[4.784833655,47.968156927],[4.786515252,47.964201285],[4.786716162,47.964197331],[4.791258856,47.965361419],[4.791417315,47.964457942],[4.791849556,47.963684415],[4.792552497,47.962949967],[4.793147938,47.96280226],[4.793369429,47.962416311],[4.795980195,47.962613194],[4.797861017,47.962942707],[4.800102069,47.962828295],[4.802076064,47.962585609],[4.801853391,47.962146141],[4.801724089,47.961456795],[4.800851542,47.960507888],[4.802396266,47.958915219],[4.803018254,47.959038004],[4.803694028,47.958417321],[4.802225414,47.957634198],[4.801777019,47.957492545],[4.802310852,47.956954161],[4.801089543,47.95642738],[4.799626711,47.956206742],[4.799277175,47.956055464],[4.79817064,47.95586896],[4.797160285,47.955870911],[4.797389732,47.954060763],[4.796224742,47.953887738],[4.796116933,47.954107227],[4.794358709,47.953866734],[4.793595023,47.953117748],[4.793389263,47.952660001],[4.79346573,47.952305968],[4.791990531,47.951437303],[4.791653511,47.951020262],[4.790530013,47.950247936],[4.789365449,47.949250282],[4.789097094,47.948563937],[4.789095328,47.947637688],[4.788226553,47.947740929],[4.78797518,47.947001213],[4.788126651,47.946009619],[4.788244518,47.945809788],[4.785708316,47.945454081],[4.784734154,47.945171825],[4.783315775,47.944628052],[4.781925844,47.943853386],[4.782945549,47.943179893],[4.781352254,47.942252576],[4.783299067,47.940663946],[4.780176647,47.938200711],[4.780846755,47.93785029],[4.776745211,47.935261375],[4.773935549,47.93364031],[4.773356382,47.933184564],[4.771314091,47.931191781],[4.770447774,47.930478398],[4.768801025,47.929335677]]]],"type":"MultiPolygon"}</t>
  </si>
  <si>
    <t>47.954043644, 4.755377023</t>
  </si>
  <si>
    <t>{"coordinates":[[[[4.363466386,47.564024739],[4.361042209,47.5632131],[4.360520094,47.563498273],[4.35978233,47.563045039],[4.359273559,47.56254772],[4.358822349,47.562378326],[4.358407531,47.562070765],[4.357736456,47.561832805],[4.357289922,47.562423175],[4.353267135,47.561503929],[4.352139558,47.56156832],[4.351480895,47.561714594],[4.350752141,47.561771649],[4.349970008,47.562190324],[4.34879147,47.562660391],[4.348263288,47.562760124],[4.345673423,47.562804434],[4.345212828,47.562947487],[4.339281715,47.562510687],[4.338757079,47.562699462],[4.337231747,47.562815987],[4.33711423,47.563222451],[4.330926621,47.563059145],[4.329877046,47.565191226],[4.329700141,47.565779311],[4.328946095,47.56696184],[4.325826627,47.567060352],[4.325417069,47.56679763],[4.324753592,47.566808767],[4.32409346,47.566954901],[4.324041209,47.567315597],[4.323379954,47.567416727],[4.322265114,47.567840785],[4.322498785,47.568736592],[4.320847392,47.56903528],[4.320937415,47.569663539],[4.321429893,47.570374565],[4.320971611,47.570562507],[4.321129224,47.571234112],[4.319891977,47.571930509],[4.320252602,47.572688943],[4.319076012,47.573203693],[4.319100656,47.573878604],[4.318106862,47.573985262],[4.318192201,47.574478537],[4.308402875,47.577551446],[4.30743132,47.57873356],[4.306716204,47.579848876],[4.306389435,47.580360274],[4.306012333,47.581370972],[4.306370218,47.582077261],[4.30645799,47.582565112],[4.306388647,47.584408692],[4.306742263,47.585592157],[4.306484527,47.586207209],[4.306515551,47.586550756],[4.30636109,47.587253775],[4.306486593,47.588195827],[4.305845476,47.589894559],[4.308096596,47.591396163],[4.311132414,47.593794556],[4.313607828,47.596015528],[4.313897348,47.596639738],[4.315975582,47.597099757],[4.31580904,47.597956864],[4.315856029,47.599215771],[4.316052049,47.599122637],[4.316661164,47.598347863],[4.317710474,47.598099259],[4.317673761,47.598445366],[4.317862421,47.598593576],[4.318712318,47.598731618],[4.319383554,47.598695225],[4.321016338,47.598898218],[4.322052424,47.598868484],[4.322266834,47.599303573],[4.322806501,47.599274953],[4.323689016,47.600137283],[4.322782264,47.600499556],[4.32338334,47.60133717],[4.322696495,47.602517968],[4.323106322,47.60283471],[4.322233205,47.604288587],[4.32252582,47.605085586],[4.323473662,47.605518663],[4.323682608,47.605785465],[4.324838309,47.606440334],[4.328115382,47.608678905],[4.328692745,47.608128592],[4.329258495,47.607219212],[4.330157786,47.606394252],[4.332453017,47.605500247],[4.335945443,47.604630311],[4.338397302,47.604362763],[4.340919061,47.604229397],[4.343696341,47.60377705],[4.345223963,47.603705443],[4.351417464,47.603912986],[4.351739268,47.603637386],[4.352243956,47.602909544],[4.352643092,47.60290222],[4.35365045,47.603154315],[4.353765458,47.602702859],[4.35443546,47.602826523],[4.355177462,47.601328903],[4.355773687,47.601273367],[4.355220022,47.600698236],[4.354867058,47.600163985],[4.354784953,47.599760726],[4.354872552,47.598544374],[4.355275829,47.596918344],[4.355588058,47.596372768],[4.356234003,47.595866526],[4.360179022,47.594673702],[4.360829673,47.594302416],[4.36445302,47.591674589],[4.363843727,47.591370222],[4.363702329,47.591148611],[4.36360451,47.590340426],[4.362605724,47.59031248],[4.362632558,47.589277775],[4.362927863,47.588282246],[4.363236359,47.587647564],[4.363567557,47.587641894],[4.364009024,47.587003856],[4.365050355,47.585939281],[4.365855999,47.585806519],[4.366832312,47.585791487],[4.366973729,47.585545861],[4.367133555,47.585239702],[4.365580126,47.5845926],[4.365639352,47.584410956],[4.367818356,47.582259026],[4.368584947,47.581435304],[4.368962125,47.580888923],[4.368691356,47.580758861],[4.36919309,47.579985054],[4.369739688,47.578626448],[4.369977553,47.577421807],[4.370992396,47.574870248],[4.371091658,47.573968819],[4.371613806,47.573734915],[4.370952772,47.572081698],[4.37062034,47.572087405],[4.369195519,47.569593298],[4.369118142,47.569325027],[4.369859689,47.568881495],[4.368873388,47.568234978],[4.366917481,47.567383754],[4.364541606,47.566075575],[4.364600838,47.565894829],[4.365363637,47.564982037],[4.363466386,47.564024739]]]],"type":"MultiPolygon"}</t>
  </si>
  <si>
    <t>47.583223961, 4.339256108</t>
  </si>
  <si>
    <t>{"coordinates":[[[[4.164234092,47.431072503],[4.163421894,47.430817743],[4.161610011,47.431267082],[4.159524872,47.431413919],[4.159336716,47.431731794],[4.158944053,47.431857244],[4.159453281,47.432029527],[4.159496927,47.432391007],[4.159117243,47.432748602],[4.159345553,47.433489062],[4.159258405,47.433692494],[4.159868636,47.43503594],[4.159210646,47.435961686],[4.158824582,47.436148289],[4.158508519,47.436995001],[4.158137897,47.437159841],[4.158035538,47.437396733],[4.15745104,47.437734753],[4.157162519,47.438506463],[4.156749788,47.43881126],[4.156777502,47.439172898],[4.156370306,47.439242666],[4.156277808,47.439691025],[4.155308119,47.44025973],[4.155098777,47.440582308],[4.155080871,47.441413445],[4.155650031,47.442022686],[4.155660439,47.442320575],[4.15531094,47.442667052],[4.155793182,47.442998969],[4.155755979,47.443734867],[4.155512938,47.443972253],[4.154549827,47.444296009],[4.154716035,47.445049694],[4.154958258,47.445204839],[4.155451381,47.446347801],[4.155371433,47.446763623],[4.155539925,47.447314721],[4.154570563,47.447843801],[4.153125946,47.447936446],[4.151784822,47.447349239],[4.151298976,47.446479876],[4.150011334,47.445228616],[4.149075692,47.444546443],[4.147257659,47.443806343],[4.145058742,47.443124881],[4.140200674,47.442326314],[4.136868135,47.441870965],[4.135133924,47.44181767],[4.132982935,47.442010583],[4.13173582,47.441835459],[4.132137614,47.442324003],[4.132391054,47.443138988],[4.13140925,47.445033714],[4.131228286,47.445576538],[4.131306193,47.44593499],[4.132075188,47.447093369],[4.132104808,47.447992455],[4.131881983,47.449255005],[4.13227144,47.44978508],[4.131800896,47.450944706],[4.131802876,47.451854863],[4.131170837,47.453853308],[4.130113923,47.455659614],[4.138002395,47.460219163],[4.137769058,47.460545541],[4.137655182,47.461371301],[4.136547577,47.462099633],[4.135769648,47.462787828],[4.134709721,47.464327718],[4.134949175,47.464977178],[4.13534317,47.465463982],[4.135324868,47.465853076],[4.13576556,47.466350227],[4.13613377,47.466997528],[4.136444766,47.467200654],[4.138217776,47.466729602],[4.138845003,47.466507404],[4.140080837,47.466810404],[4.140968642,47.467477809],[4.142118478,47.467855452],[4.142450336,47.468599418],[4.142520551,47.469276631],[4.144289074,47.470209947],[4.146342493,47.470803732],[4.146570505,47.471654941],[4.148044244,47.472889991],[4.149422898,47.473589402],[4.150172146,47.474162676],[4.151946247,47.475032803],[4.152010924,47.475385068],[4.151905237,47.47578043],[4.151643777,47.476033289],[4.150966787,47.476352374],[4.150919733,47.476572504],[4.151872197,47.477515568],[4.152258529,47.478128428],[4.152519239,47.478333809],[4.15305199,47.478222305],[4.153473097,47.478414393],[4.154027608,47.47851153],[4.154643124,47.478851131],[4.155213351,47.47936853],[4.155616411,47.479585096],[4.160582253,47.48059353],[4.162772279,47.481702419],[4.166026045,47.483720695],[4.166516299,47.483851726],[4.167225351,47.483175726],[4.169124346,47.483231402],[4.171134799,47.482978936],[4.174146173,47.481013044],[4.175363757,47.47991594],[4.176219052,47.480463671],[4.177405206,47.47969096],[4.179258992,47.478724221],[4.178838144,47.478126202],[4.180487262,47.47721553],[4.180364411,47.476160758],[4.180415556,47.475710104],[4.182405321,47.475678215],[4.182447099,47.47474421],[4.183029577,47.474543836],[4.183222054,47.474360926],[4.183208786,47.474000952],[4.183662432,47.473679446],[4.184043061,47.473178626],[4.185136106,47.472170906],[4.185603985,47.472253469],[4.186766677,47.471335051],[4.186620661,47.47097733],[4.187979078,47.469965975],[4.187701664,47.469610496],[4.189389506,47.468548949],[4.187945759,47.467088136],[4.187886074,47.466671918],[4.187172952,47.466424413],[4.186497179,47.465765097],[4.186056434,47.465106984],[4.18300415,47.462818025],[4.182057706,47.461980478],[4.180913277,47.461494238],[4.180365924,47.461354844],[4.178566935,47.460440383],[4.177146447,47.459591388],[4.175106563,47.45809863],[4.174501073,47.457848162],[4.174314894,47.457651079],[4.173024029,47.457380505],[4.172319996,47.457114813],[4.170262346,47.456074089],[4.169887381,47.45592301],[4.168997876,47.455732984],[4.168353043,47.455075954],[4.167803641,47.454777173],[4.167575982,47.454197877],[4.167143371,47.453715165],[4.167030912,47.453244547],[4.166765216,47.452868194],[4.166837037,47.452387626],[4.166318518,47.451615882],[4.165944533,47.451264019],[4.16519568,47.450824079],[4.164697555,47.450683219],[4.163875292,47.450650931],[4.163154004,47.449828984],[4.163065284,47.449532779],[4.163166137,47.448676506],[4.163890694,47.44659592],[4.163931507,47.446092255],[4.163048134,47.445259323],[4.162025111,47.444777988],[4.160651636,47.444413575],[4.159591932,47.444504263],[4.160734837,47.441271665],[4.161132248,47.439464436],[4.162141278,47.436186336],[4.162814453,47.434556398],[4.163132145,47.434094078],[4.164234092,47.431072503]]]],"type":"MultiPolygon"}</t>
  </si>
  <si>
    <t>47.461520776, 4.157954073</t>
  </si>
  <si>
    <t>{"coordinates":[[[[4.327481294,47.669272137],[4.328256921,47.669271427],[4.329535441,47.669609775],[4.330212027,47.66991265],[4.330832759,47.67048712],[4.3317508,47.671865689],[4.332582134,47.672706013],[4.333604876,47.673471231],[4.33503694,47.673868081],[4.336627397,47.673883215],[4.337844544,47.67352181],[4.33846463,47.673534517],[4.339362961,47.674065254],[4.339562249,47.674305127],[4.341961982,47.674328916],[4.341752513,47.67569784],[4.34178826,47.67664175],[4.342013076,47.677312526],[4.342071547,47.67884131],[4.342367714,47.679645397],[4.342616408,47.680946043],[4.342910328,47.681660132],[4.34294139,47.682469962],[4.342280055,47.684370691],[4.342441871,47.685132208],[4.342120833,47.687207265],[4.342599172,47.687514145],[4.342950103,47.688002527],[4.343040587,47.688630731],[4.342871751,47.689443753],[4.34301448,47.689711275],[4.344746977,47.691480069],[4.346084699,47.693398314],[4.346147679,47.694413917],[4.346467531,47.695041277],[4.347368438,47.696025623],[4.348845313,47.697216669],[4.350473437,47.698322232],[4.351357482,47.699214922],[4.352600066,47.699994535],[4.35362467,47.700485893],[4.354228108,47.701037932],[4.354934624,47.701395231],[4.356180848,47.702680677],[4.356411255,47.703454878],[4.356204371,47.705963431],[4.356229154,47.707146904],[4.356360436,47.707903348],[4.356882352,47.709596867],[4.357454621,47.709443496],[4.359804503,47.709175851],[4.36318834,47.709077954],[4.363558572,47.709682173],[4.367997701,47.712816146],[4.369408602,47.713116509],[4.370290147,47.713163799],[4.371164783,47.71351273],[4.371814768,47.713632038],[4.372365248,47.71361658],[4.373919022,47.713765779],[4.375383628,47.713663951],[4.376525961,47.713685623],[4.376689229,47.712777202],[4.376871964,47.712415872],[4.376045526,47.71176485],[4.376542603,47.711025339],[4.375661054,47.710511792],[4.376010806,47.710162002],[4.37737092,47.710304431],[4.378027175,47.709532432],[4.380006669,47.707789711],[4.38206295,47.708292953],[4.382665575,47.70792485],[4.381693645,47.707269284],[4.382363829,47.706575411],[4.382843262,47.706651663],[4.383165525,47.706375991],[4.384819447,47.705510231],[4.385485596,47.705279091],[4.388017121,47.703599902],[4.390684783,47.70586644],[4.391371138,47.705592718],[4.392354854,47.704705112],[4.392801301,47.704590872],[4.393449085,47.704781202],[4.393632605,47.704659288],[4.394583709,47.70298617],[4.394619331,47.702461824],[4.395150385,47.702523907],[4.396417143,47.703180345],[4.396824659,47.70300624],[4.397211352,47.70208881],[4.398432178,47.702417199],[4.400493526,47.70275892],[4.400943183,47.702463668],[4.401042656,47.701681995],[4.402463216,47.702961272],[4.404043127,47.704110789],[4.406675611,47.702541601],[4.40741833,47.702841438],[4.408073677,47.702761534],[4.40912633,47.700761191],[4.409050256,47.700203976],[4.409466185,47.699896493],[4.410063834,47.699199727],[4.409825669,47.697808169],[4.409883846,47.697486991],[4.409764971,47.696521595],[4.408635896,47.696433476],[4.407873353,47.695682878],[4.408161005,47.694508237],[4.407864928,47.693748419],[4.406729725,47.693678361],[4.406884686,47.693133667],[4.406044546,47.693078056],[4.405864804,47.692936182],[4.405595308,47.692171539],[4.405668218,47.691801574],[4.40599667,47.691262898],[4.406687266,47.6904525],[4.406520189,47.689223914],[4.406121459,47.688260077],[4.404996504,47.687512016],[4.402531254,47.686593683],[4.400586802,47.686111069],[4.394731128,47.683037508],[4.392024121,47.679788477],[4.390821894,47.678516373],[4.388962024,47.677018016],[4.388627421,47.676300015],[4.387975552,47.674197642],[4.387315329,47.67351411],[4.386817224,47.672503672],[4.386244193,47.670148289],[4.386108524,47.668671733],[4.387230316,47.669426315],[4.388596063,47.66961895],[4.389700092,47.669485199],[4.389566037,47.66858567],[4.389226211,47.668074782],[4.387731338,47.66640102],[4.387312165,47.665758735],[4.387132867,47.664962365],[4.386946602,47.664615288],[4.384413481,47.66287728],[4.383688632,47.663188339],[4.383293191,47.66371515],[4.382768457,47.664035538],[4.38251198,47.663446225],[4.381682049,47.662427983],[4.381289151,47.66120112],[4.380932002,47.660891162],[4.379650937,47.660304942],[4.378297186,47.659070503],[4.37778508,47.658434681],[4.37743211,47.657769074],[4.374280507,47.655324257],[4.373583282,47.65463658],[4.373040662,47.6544161],[4.371494922,47.65228361],[4.37084732,47.651035393],[4.370560421,47.649617299],[4.366167424,47.645640224],[4.366232508,47.645528735],[4.366002504,47.644714016],[4.365933777,47.642809933],[4.364400239,47.63810884],[4.364067724,47.637814747],[4.363173373,47.634975049],[4.362846146,47.633270224],[4.362651738,47.63165477],[4.362563908,47.628631903],[4.362379371,47.626984822],[4.362618071,47.625537157],[4.36259515,47.624952269],[4.360575315,47.622558678],[4.360560815,47.622198752],[4.360989455,47.621201693],[4.360979725,47.620976747],[4.35915074,47.620108611],[4.358327049,47.619448417],[4.35657001,47.618368748],[4.356538965,47.61856176],[4.356918677,47.619252334],[4.356823878,47.619451488],[4.356286527,47.619473934],[4.355711623,47.618908958],[4.355220713,47.618243078],[4.355479648,47.618058224],[4.354921056,47.617348116],[4.354351635,47.616368058],[4.353491364,47.61651847],[4.352651073,47.615408308],[4.350381004,47.611668875],[4.350370182,47.611398928],[4.350808418,47.610671864],[4.350984101,47.610038762],[4.350763225,47.60956959],[4.3524631,47.608356188],[4.352039794,47.608041505],[4.351644205,47.60813791],[4.350355081,47.607485747],[4.348993571,47.606654357],[4.348989967,47.606564374],[4.350081513,47.605511074],[4.351417464,47.603912986],[4.345223963,47.603705443],[4.343696341,47.60377705],[4.340919061,47.604229397],[4.338397302,47.604362763],[4.335945443,47.604630311],[4.332453017,47.605500247],[4.330157786,47.606394252],[4.329258495,47.607219212],[4.328692745,47.608128592],[4.328115382,47.608678905],[4.326694235,47.609827563],[4.326441234,47.610146421],[4.327119521,47.610495207],[4.326756857,47.61149049],[4.32625533,47.612309102],[4.326079347,47.612942167],[4.326126592,47.614201061],[4.325531287,47.614300545],[4.32562969,47.615153751],[4.327255778,47.617690146],[4.327273409,47.618185075],[4.326495141,47.618692648],[4.32498824,47.619348921],[4.319594347,47.621015111],[4.316614118,47.621380934],[4.314634282,47.621819144],[4.313170445,47.621799605],[4.31262985,47.621583325],[4.310434861,47.61982192],[4.309397582,47.618788388],[4.309031717,47.618908619],[4.308028147,47.618107857],[4.308136776,47.617868079],[4.307200986,47.616952221],[4.306850067,47.61610543],[4.305841082,47.615297507],[4.305303628,47.614715665],[4.304533968,47.614274151],[4.303133296,47.613888287],[4.301774992,47.613328191],[4.299100538,47.612459546],[4.297818354,47.611960673],[4.296426061,47.61158634],[4.295881228,47.611298012],[4.29544373,47.611318171],[4.293718386,47.611811722],[4.290526492,47.612053198],[4.288359044,47.612434525],[4.286264524,47.612694378],[4.284291164,47.612734104],[4.282536156,47.612608458],[4.282004145,47.612629604],[4.28196282,47.613292626],[4.28222448,47.613932515],[4.282242267,47.614395937],[4.282045551,47.614741984],[4.28158037,47.615052268],[4.281203209,47.616145681],[4.281031259,47.617136016],[4.281162619,47.618282363],[4.280839793,47.619255447],[4.280061948,47.620798859],[4.279691099,47.622880639],[4.279204914,47.62431822],[4.278955441,47.625632576],[4.278489886,47.627043819],[4.27863689,47.627510325],[4.279198223,47.62820635],[4.279719058,47.628601243],[4.281319329,47.629138234],[4.282848131,47.629470739],[4.283585218,47.629829931],[4.285045829,47.629651831],[4.287378654,47.629747672],[4.288716593,47.629949871],[4.289648425,47.629934184],[4.290900134,47.629598978],[4.29164847,47.630035414],[4.293162541,47.631405003],[4.29479357,47.632322265],[4.295791991,47.632304892],[4.296737697,47.632694095],[4.298505472,47.63369891],[4.299114466,47.63382267],[4.300698991,47.6324421],[4.301305591,47.632522666],[4.301906975,47.632443947],[4.303297044,47.631830697],[4.304554037,47.631604212],[4.304934304,47.631415418],[4.306944916,47.630802391],[4.309063962,47.629888339],[4.310176937,47.629494164],[4.311700101,47.628613751],[4.312631404,47.630581085],[4.313257451,47.631289728],[4.31389748,47.632403311],[4.314423261,47.634014199],[4.315874315,47.637228766],[4.316629855,47.638592193],[4.317679489,47.641021762],[4.317981076,47.641960892],[4.318784202,47.643574027],[4.318865174,47.644855928],[4.319569077,47.646655622],[4.320174467,47.648940741],[4.320511457,47.649853355],[4.321355221,47.651001497],[4.32198311,47.653060394],[4.322100427,47.653977288],[4.322770907,47.656139222],[4.323859349,47.658550276],[4.324013293,47.660887289],[4.324241947,47.661831723],[4.325614013,47.66588873],[4.325947561,47.665850739],[4.326088742,47.6661156],[4.326481107,47.667853057],[4.32680348,47.668276098],[4.327051002,47.66901146],[4.327481294,47.669272137]]]],"type":"MultiPolygon"}</t>
  </si>
  <si>
    <t>47.657440058, 4.349927935</t>
  </si>
  <si>
    <t>{"coordinates":[[[[5.275422728,47.026926744],[5.275192827,47.025722528],[5.274990606,47.025331104],[5.27394722,47.024732876],[5.273299806,47.023903468],[5.272807864,47.023450192],[5.271933267,47.023136849],[5.270814019,47.022330223],[5.26966772,47.021192659],[5.268769472,47.020503264],[5.268287887,47.019197699],[5.269875861,47.018750356],[5.26985051,47.017865461],[5.270072283,47.017251322],[5.269898933,47.01673052],[5.270153343,47.016422879],[5.270139232,47.015961994],[5.270369047,47.015100902],[5.270186173,47.014384834],[5.269800925,47.014211369],[5.270191512,47.013008448],[5.268619269,47.012509747],[5.267859626,47.012106748],[5.267578029,47.012017707],[5.266286361,47.011896262],[5.264340013,47.011581388],[5.262211925,47.010668373],[5.26080786,47.010157264],[5.259780223,47.009546896],[5.259955219,47.009166074],[5.260778313,47.008633849],[5.261767404,47.007569649],[5.261982995,47.006712454],[5.26220219,47.004967091],[5.260661808,47.005033306],[5.259137862,47.004737094],[5.258508991,47.00251385],[5.258289607,47.002021854],[5.257922226,47.001831789],[5.25762373,47.002250153],[5.256595287,47.002718821],[5.256122446,47.003218952],[5.256033294,47.003732295],[5.256109306,47.004480196],[5.256954862,47.005998464],[5.257095204,47.006678454],[5.25700312,47.007058551],[5.256042519,47.008680588],[5.255235693,47.00935117],[5.255119155,47.009808302],[5.255300123,47.010137126],[5.254562973,47.010174947],[5.254019621,47.00983969],[5.253348912,47.009576271],[5.25086518,47.009032978],[5.250935726,47.01009353],[5.247841937,47.010458266],[5.248643789,47.012226935],[5.24661798,47.012626666],[5.245157127,47.013724223],[5.243620646,47.013795534],[5.242069932,47.014697543],[5.241736774,47.015237228],[5.242422706,47.016659615],[5.241273317,47.016857576],[5.241485044,47.017801898],[5.241417124,47.018164396],[5.235637447,47.019610412],[5.231283672,47.021880634],[5.22901506,47.022918825],[5.228626935,47.022929021],[5.224815725,47.022429698],[5.219432597,47.023034103],[5.221035638,47.026718611],[5.225711102,47.025937738],[5.22631593,47.026326882],[5.226739214,47.027072596],[5.22708116,47.027123644],[5.2281012,47.026849067],[5.229025948,47.026946504],[5.22962858,47.027441055],[5.229576628,47.028032911],[5.229945828,47.028679681],[5.230706705,47.028412789],[5.232263129,47.027220814],[5.232721915,47.027007486],[5.235955646,47.026275686],[5.236400056,47.026351743],[5.236754339,47.026732177],[5.238477681,47.028076835],[5.239088802,47.028932352],[5.238643938,47.030592849],[5.238260496,47.03084437],[5.237246128,47.030843315],[5.236438691,47.03100397],[5.231913274,47.033222572],[5.232880791,47.035465496],[5.23327118,47.036112746],[5.235801926,47.036079983],[5.241125998,47.03532647],[5.245324639,47.034820674],[5.2484161,47.034302963],[5.251319734,47.034115783],[5.253700099,47.03376491],[5.254889744,47.033513807],[5.256212401,47.033356466],[5.258296567,47.032886088],[5.259501696,47.032533755],[5.264007269,47.031502461],[5.26592831,47.030852298],[5.266165616,47.030699926],[5.27014909,47.029257104],[5.275065753,47.027239118],[5.275422728,47.026926744]]]],"type":"MultiPolygon"}</t>
  </si>
  <si>
    <t>47.022556563, 5.251583903</t>
  </si>
  <si>
    <t>{"coordinates":[[[[4.856172828,46.96636063],[4.855845495,46.966367699],[4.853694046,46.966775148],[4.850924803,46.968005711],[4.850866313,46.968141739],[4.852457574,46.97265249],[4.852478262,46.973102455],[4.851781093,46.973529725],[4.852253789,46.974921659],[4.852563191,46.97531115],[4.852503804,46.975728178],[4.852681966,46.975973881],[4.851884015,46.976072251],[4.851406667,46.976387917],[4.849112696,46.977180311],[4.848057767,46.977614192],[4.847231404,46.977729195],[4.846236614,46.978190915],[4.844452694,46.979473976],[4.843434517,46.980640306],[4.843373146,46.981194249],[4.843144673,46.981478884],[4.843346711,46.981807973],[4.843020934,46.982056338],[4.843289595,46.982409579],[4.842986602,46.983133091],[4.842953724,46.983635244],[4.842625814,46.983551324],[4.842108314,46.984198106],[4.841185316,46.984454198],[4.840333541,46.984985627],[4.839839007,46.98568967],[4.840400626,46.985795987],[4.839823283,46.986541876],[4.840283191,46.986907384],[4.84003018,46.987245538],[4.839039323,46.987868332],[4.841449089,46.99003093],[4.840036794,46.990608224],[4.840200104,46.990765924],[4.838440296,46.991652236],[4.837242599,46.99246563],[4.834076237,46.993950635],[4.835774412,46.995971558],[4.83523836,46.996194424],[4.835033258,46.995930212],[4.834197743,46.99613352],[4.832913288,46.996606022],[4.833317905,46.99724171],[4.831866083,46.997787105],[4.832947352,47.000169986],[4.834247264,47.002127009],[4.836885518,47.00162755],[4.837367887,47.002611412],[4.838219254,47.002523106],[4.844117897,47.001202402],[4.844373219,47.001701749],[4.84627184,47.001172465],[4.846353771,47.000642511],[4.848337624,47.000182074],[4.848201328,46.999699741],[4.849850412,46.999267153],[4.852650354,46.998155039],[4.852614994,46.99808356],[4.854018428,46.997361263],[4.856625161,46.995764934],[4.857890568,46.995127662],[4.858153121,46.995336874],[4.860180593,46.994354984],[4.861059676,46.993700489],[4.860809393,46.993503693],[4.861882935,46.99253445],[4.862524337,46.992088212],[4.863387748,46.991668104],[4.864311411,46.99101106],[4.863503426,46.990061379],[4.863635684,46.989965581],[4.861858999,46.988097618],[4.864313835,46.98722943],[4.864438536,46.987029284],[4.865277679,46.986709518],[4.86890619,46.985799732],[4.867904316,46.983733781],[4.869437165,46.983497311],[4.870698006,46.983196787],[4.870182321,46.981339111],[4.872014675,46.981089645],[4.871950736,46.980839415],[4.873634203,46.980281632],[4.87394625,46.98021082],[4.87367621,46.979861271],[4.875317257,46.979371696],[4.874274108,46.977978312],[4.873397504,46.977060432],[4.873115112,46.975708716],[4.87322285,46.975210736],[4.873476957,46.975025588],[4.873068987,46.974719706],[4.87298993,46.97445081],[4.873429266,46.973991573],[4.872237479,46.97244298],[4.872576612,46.972015994],[4.872062188,46.971940589],[4.872429443,46.971451905],[4.872393142,46.970859899],[4.86944277,46.97129862],[4.867217013,46.97203354],[4.866193967,46.97227885],[4.864576918,46.973078616],[4.863841881,46.973778553],[4.863648156,46.974341855],[4.863258159,46.974440918],[4.861878966,46.974471294],[4.861531055,46.974073442],[4.860927488,46.973816605],[4.858570314,46.973529497],[4.85794645,46.972720006],[4.857620099,46.971991276],[4.857347,46.968945353],[4.856934991,46.968594451],[4.856172828,46.96636063]]]],"type":"MultiPolygon"}</t>
  </si>
  <si>
    <t>46.985757587, 4.853444653</t>
  </si>
  <si>
    <t>{"coordinates":[[[[4.184897652,47.339732914],[4.18485073,47.341207226],[4.185020781,47.341650252],[4.184811158,47.342354644],[4.185744724,47.342463061],[4.186355792,47.342902483],[4.189196695,47.344382379],[4.18967197,47.344011981],[4.19026494,47.343991501],[4.191693522,47.344259557],[4.192366009,47.344300374],[4.193358303,47.34389044],[4.1942335,47.344052507],[4.195134611,47.344069349],[4.195446322,47.345456245],[4.196005631,47.346302197],[4.197163862,47.347273422],[4.197373483,47.347584575],[4.197573502,47.348237049],[4.198153497,47.34834541],[4.19818056,47.348726869],[4.200214954,47.349005678],[4.200182767,47.349580418],[4.200332944,47.350016424],[4.20133788,47.350405781],[4.201812469,47.350301837],[4.202290512,47.350056504],[4.208433808,47.349837911],[4.213714494,47.349788265],[4.214321518,47.349683786],[4.216597932,47.349822029],[4.218247167,47.34975973],[4.219219697,47.34953345],[4.220423998,47.349537911],[4.221895435,47.348823789],[4.222612568,47.34820402],[4.223292777,47.348173451],[4.223247412,47.347345626],[4.223574558,47.346994653],[4.223962201,47.346334229],[4.22354187,47.346083863],[4.222266023,47.345028602],[4.222009571,47.344121065],[4.222660504,47.344028685],[4.224370302,47.342797029],[4.224736751,47.342428532],[4.224764663,47.341562118],[4.225019354,47.341288432],[4.225635826,47.341138776],[4.225673355,47.340752137],[4.226908804,47.340447386],[4.227034441,47.340265092],[4.226892097,47.338731527],[4.22708544,47.338440478],[4.22722928,47.337896057],[4.22690381,47.336578704],[4.225888961,47.335578344],[4.225578544,47.335034217],[4.225420901,47.333930268],[4.225183869,47.333583439],[4.22518943,47.332956747],[4.223733804,47.332658776],[4.223840025,47.33226421],[4.223614756,47.331503099],[4.222840038,47.330166157],[4.221952261,47.329329185],[4.221561332,47.328851618],[4.220422337,47.329136395],[4.2199612,47.328715381],[4.219316702,47.327159165],[4.218227841,47.326909495],[4.216921743,47.324962256],[4.215867221,47.324998511],[4.215314668,47.324513612],[4.214487789,47.324603293],[4.213550633,47.324207939],[4.213816298,47.323835124],[4.214484677,47.323529224],[4.21460215,47.322985992],[4.214902647,47.322514672],[4.214754283,47.322219113],[4.214308234,47.322402045],[4.2126855,47.321783366],[4.21214398,47.321432486],[4.21197433,47.320779711],[4.211497365,47.320003195],[4.211461987,47.319080718],[4.210810295,47.317541634],[4.210241773,47.317106395],[4.209860986,47.317187793],[4.208731973,47.317084309],[4.208601804,47.317300845],[4.208061992,47.317552255],[4.207237952,47.317528414],[4.206621018,47.317883258],[4.206790016,47.318039061],[4.207572199,47.318026426],[4.20768286,47.318472744],[4.208043165,47.318951577],[4.208551575,47.319363142],[4.208196565,47.319826009],[4.207395031,47.319980202],[4.207282952,47.320354107],[4.207577422,47.320554521],[4.207146369,47.320757077],[4.206483848,47.320263376],[4.203944427,47.319675704],[4.202899955,47.320097083],[4.201720112,47.320386604],[4.201000935,47.321145825],[4.200357156,47.321428885],[4.200041203,47.321747269],[4.199849016,47.322330872],[4.199531514,47.322698788],[4.199877027,47.323406483],[4.200051228,47.324565214],[4.199657322,47.32477366],[4.19899928,47.324420323],[4.199263482,47.324036753],[4.199078487,47.322453173],[4.198386039,47.321565389],[4.197576554,47.321128074],[4.197268976,47.321763282],[4.196165883,47.322410287],[4.195673348,47.323303089],[4.195578686,47.324106261],[4.194902129,47.324406734],[4.194721217,47.324726413],[4.193693878,47.324854022],[4.193235028,47.327324749],[4.193735772,47.327512274],[4.193621404,47.329753475],[4.193019264,47.329771367],[4.192949666,47.330572476],[4.19054538,47.330838437],[4.189410883,47.33103643],[4.189500351,47.331368636],[4.189173555,47.331741118],[4.188373661,47.33197979],[4.188066842,47.3321783],[4.18693206,47.333562905],[4.186350694,47.334043318],[4.186318404,47.334320049],[4.184652078,47.336108002],[4.184607763,47.338120685],[4.184912222,47.338773017],[4.184897652,47.339732914]]]],"type":"MultiPolygon"}</t>
  </si>
  <si>
    <t>47.335996921, 4.206544693</t>
  </si>
  <si>
    <t>{"coordinates":[[[[4.941563801,47.558932565],[4.94238022,47.558045577],[4.942999718,47.557194277],[4.943355154,47.556946145],[4.943152511,47.556750532],[4.944188347,47.556265957],[4.945460787,47.555448776],[4.947275758,47.55382566],[4.948260823,47.552571143],[4.94924763,47.551547992],[4.949323722,47.550607591],[4.949525869,47.550060363],[4.949224809,47.547895401],[4.949500373,47.546991281],[4.949597985,47.543833696],[4.949931843,47.540955787],[4.949918815,47.538046757],[4.949539381,47.537413806],[4.949671696,47.535718807],[4.94790428,47.535562867],[4.947281397,47.534377517],[4.945949069,47.532548504],[4.946158273,47.532488286],[4.94555747,47.531651921],[4.94432743,47.530511803],[4.943549259,47.529402858],[4.942827752,47.528754879],[4.942351819,47.527657095],[4.942201661,47.526743869],[4.941955967,47.526421111],[4.942000525,47.526110623],[4.941492016,47.524407395],[4.941223698,47.524229979],[4.937776824,47.520416427],[4.937105754,47.519284047],[4.929908165,47.514790602],[4.922090406,47.504543347],[4.921947716,47.504159418],[4.920747277,47.502701618],[4.919783085,47.502752627],[4.919688136,47.502587613],[4.919351644,47.502801155],[4.91651722,47.502611906],[4.915670649,47.50275639],[4.914747929,47.503038084],[4.912718415,47.503880001],[4.911475305,47.504195741],[4.907504742,47.503671941],[4.906469918,47.50360604],[4.906017741,47.503707082],[4.906481585,47.50467915],[4.906970307,47.5054167],[4.908082632,47.506126929],[4.908035642,47.507082143],[4.908164297,47.507708529],[4.90882315,47.508296516],[4.909119261,47.508922858],[4.90733741,47.508631491],[4.906753802,47.508737388],[4.906138762,47.509042788],[4.905604833,47.509424294],[4.905486281,47.51008804],[4.904488936,47.510294334],[4.903885624,47.510519393],[4.903793188,47.510872066],[4.904851801,47.511602111],[4.90521153,47.512000517],[4.904064493,47.511848186],[4.903258773,47.51195049],[4.902920524,47.51211809],[4.900606225,47.512216188],[4.897811318,47.513077517],[4.895985326,47.513792456],[4.894910591,47.514368193],[4.89467255,47.514964535],[4.894530846,47.515016362],[4.896663317,47.517170576],[4.898676204,47.518946727],[4.898663222,47.519442165],[4.898913222,47.52041864],[4.899481307,47.521144118],[4.900895433,47.522111514],[4.902013803,47.522722655],[4.902899293,47.523325883],[4.903396929,47.523488836],[4.904098333,47.523849249],[4.904642192,47.524488658],[4.905788591,47.525174941],[4.905770231,47.525666865],[4.905613703,47.525974664],[4.904943944,47.52672755],[4.904721183,47.527340768],[4.904753578,47.527615764],[4.905816732,47.528388946],[4.906083995,47.529061684],[4.906543919,47.529283766],[4.907628384,47.529497429],[4.908520351,47.530053688],[4.909326728,47.531004821],[4.909803483,47.531287843],[4.91075748,47.532499468],[4.910942648,47.533253676],[4.911584081,47.533865342],[4.912322217,47.534949934],[4.912339561,47.535323319],[4.912168839,47.535791631],[4.912214805,47.537968963],[4.912885694,47.538770124],[4.914204515,47.539618271],[4.914854797,47.540956402],[4.914676165,47.541129513],[4.914586157,47.541586597],[4.914141963,47.54188202],[4.914503372,47.542690953],[4.914914088,47.544022211],[4.916001663,47.544832718],[4.916173806,47.545294498],[4.915524401,47.545393408],[4.915358077,47.545724788],[4.914520899,47.546670455],[4.91443135,47.548143185],[4.913747429,47.549062018],[4.913677955,47.550093219],[4.913330616,47.550681479],[4.913279883,47.551233357],[4.908664814,47.552982829],[4.905222721,47.553691904],[4.90246089,47.55456986],[4.900803312,47.555196553],[4.898780334,47.555685108],[4.898247241,47.555954901],[4.897562189,47.556702572],[4.896994164,47.55793725],[4.896982462,47.558357024],[4.897737788,47.559512547],[4.897997857,47.560093571],[4.898174531,47.561884279],[4.898285481,47.562161595],[4.898718952,47.562680369],[4.899596887,47.563165792],[4.896093036,47.565792519],[4.896071482,47.567771927],[4.89792821,47.571203729],[4.898540593,47.57143867],[4.899661835,47.57221456],[4.899811938,47.572469627],[4.90165506,47.573937844],[4.901964014,47.574094878],[4.902948194,47.574344443],[4.905055886,47.574757538],[4.911828183,47.575604771],[4.912382869,47.575488533],[4.91307002,47.57520715],[4.915059657,47.573511484],[4.916395387,47.572877283],[4.916881473,47.57255596],[4.91706723,47.572244973],[4.917297823,47.571403817],[4.918606318,47.570346851],[4.919924104,47.56895747],[4.920448857,47.567936787],[4.922416795,47.566576285],[4.923256566,47.565882642],[4.923524049,47.565515371],[4.924221095,47.564036224],[4.925279425,47.563133668],[4.927432843,47.562129272],[4.928624576,47.561755714],[4.929666696,47.56158631],[4.930812578,47.561159464],[4.931422454,47.561029613],[4.932856712,47.560926618],[4.936921635,47.560111848],[4.940022155,47.559373306],[4.941027296,47.559213418],[4.941563801,47.558932565]]]],"type":"MultiPolygon"}</t>
  </si>
  <si>
    <t>47.53932296, 4.922123542</t>
  </si>
  <si>
    <t>{"coordinates":[[[[4.570840256,47.033526153],[4.5711747,47.033296476],[4.571529906,47.033327663],[4.572143761,47.032788007],[4.572363216,47.032273531],[4.572882672,47.032517698],[4.574027814,47.032177011],[4.574027787,47.031905058],[4.574494289,47.031597928],[4.575202575,47.030956111],[4.575935167,47.03042562],[4.575843482,47.030036951],[4.575521805,47.029709953],[4.576591954,47.029599892],[4.57697603,47.028771581],[4.57868962,47.027922396],[4.579059513,47.026295518],[4.578686866,47.026342037],[4.578512401,47.025239495],[4.578747482,47.024722088],[4.579240722,47.024386656],[4.581585559,47.024143839],[4.582670097,47.024124474],[4.583192671,47.024251486],[4.584399601,47.024992262],[4.585396662,47.025132563],[4.586292485,47.024381837],[4.586617643,47.023392207],[4.58712552,47.023108769],[4.587770293,47.02318185],[4.590761205,47.024444625],[4.591520464,47.02438013],[4.59249872,47.024462996],[4.593257712,47.024389489],[4.5937201,47.024216512],[4.595056243,47.023486653],[4.599000975,47.022488345],[4.599534957,47.022510666],[4.600577611,47.022856422],[4.600832768,47.022535002],[4.600474974,47.022281514],[4.599355594,47.021034501],[4.5990393,47.02026984],[4.598622347,47.01877355],[4.598157422,47.018146923],[4.598966483,47.017410802],[4.601492184,47.017907098],[4.601959321,47.018074416],[4.602447533,47.017665109],[4.602867649,47.015849231],[4.603770343,47.01614107],[4.606319777,47.017479817],[4.610175,47.018269897],[4.611227338,47.018322753],[4.612330683,47.01818758],[4.612897904,47.018045478],[4.614197185,47.017329413],[4.613833758,47.016139501],[4.613218798,47.016181416],[4.613625469,47.015161744],[4.614542012,47.012304175],[4.613827936,47.012332171],[4.613650423,47.012163553],[4.612696106,47.012347089],[4.610545845,47.01211776],[4.60922708,47.012309954],[4.607743011,47.012654822],[4.606859553,47.012742767],[4.606726809,47.012219611],[4.608089193,47.009822358],[4.607507964,47.008916424],[4.607091744,47.008555707],[4.606755456,47.007828263],[4.606979043,47.007688271],[4.606883517,47.007353706],[4.607246971,47.007136121],[4.607340755,47.006704365],[4.608049766,47.005757043],[4.609374392,47.005501742],[4.610656236,47.004386121],[4.610232782,47.003870625],[4.614696561,47.001885636],[4.615344999,47.001428099],[4.616163296,47.001280662],[4.616685519,46.999333611],[4.61637492,46.998719299],[4.615725421,46.998171868],[4.618510101,46.99740792],[4.617990474,46.99645074],[4.613881983,46.997047689],[4.613498925,46.996870239],[4.612411528,46.996554944],[4.611906871,46.996051395],[4.611589287,46.995906343],[4.610676684,46.995757891],[4.609722079,46.996099003],[4.608648385,46.996375129],[4.608241158,46.997153457],[4.607653123,46.997252604],[4.607254883,46.997493189],[4.606319349,46.997769169],[4.605916,46.997174132],[4.603463658,46.99694528],[4.603072788,46.996991234],[4.601523423,46.997784497],[4.598549111,46.998731664],[4.598051278,46.998766476],[4.596723644,46.999138759],[4.595363751,46.999756414],[4.594478849,46.999833482],[4.594274856,46.999745347],[4.592755958,46.999882488],[4.591404544,46.999539122],[4.589553909,46.999227832],[4.588466259,46.999348169],[4.587442469,46.99962611],[4.587120191,47.000170855],[4.58668283,47.000158859],[4.586215896,47.00039491],[4.58583197,47.001351136],[4.585841333,47.001939047],[4.58550926,47.002240782],[4.584830175,47.002559888],[4.584155008,47.003192317],[4.583809417,47.003796806],[4.58132345,47.005528372],[4.581071379,47.005596662],[4.580072267,47.005328483],[4.579554671,47.004960052],[4.578576026,47.004670867],[4.577291267,47.004447094],[4.577078942,47.004343734],[4.575846031,47.002512713],[4.574459623,47.001960707],[4.574035283,47.001311819],[4.57348214,47.000895218],[4.572695318,47.000544836],[4.571867797,47.000378708],[4.570626691,47.000338873],[4.570181347,47.000233269],[4.569528953,47.000295274],[4.56849528,47.000055382],[4.568560607,46.999721303],[4.568989941,46.999276014],[4.569113735,46.998507991],[4.569069789,46.997946665],[4.569897198,46.9975671],[4.570083329,46.997178246],[4.567868836,46.996159252],[4.566854705,46.995410287],[4.565841078,46.993678843],[4.564662412,46.992154045],[4.56384019,46.992120165],[4.56306791,46.99199285],[4.56235907,46.991783625],[4.561727687,46.991431064],[4.557723062,46.990250588],[4.5550697,46.989785692],[4.554595521,46.990869099],[4.553884942,46.991329829],[4.552936386,46.991478577],[4.552066716,46.99350293],[4.551552984,46.993533253],[4.550708987,46.994208277],[4.550036006,46.993550939],[4.550170501,46.993376233],[4.549773863,46.992716981],[4.549681216,46.992240052],[4.548396176,46.99212943],[4.547899557,46.992297285],[4.547063245,46.993057729],[4.54587412,46.993723837],[4.546379679,46.994511316],[4.546951764,46.996288465],[4.547809147,46.996537217],[4.547490231,46.996890893],[4.547344024,46.997622269],[4.547771552,46.997843465],[4.548194208,46.998491568],[4.548669837,46.998829182],[4.549186643,46.998996044],[4.549469889,46.998958922],[4.55038099,46.999242954],[4.550802364,46.999203073],[4.551513728,46.999315081],[4.552323066,46.999584257],[4.552469511,46.999367064],[4.553056841,46.99951405],[4.553279092,46.999415604],[4.553979721,46.999428685],[4.55433702,46.999266283],[4.554909547,46.999218948],[4.555834817,46.999491039],[4.556078401,47.001504006],[4.556021409,47.001855975],[4.556147108,47.003066371],[4.556054697,47.003468345],[4.555796382,47.00368615],[4.555794044,47.004838838],[4.556226254,47.00521933],[4.556434772,47.005968447],[4.55637632,47.006406884],[4.556522558,47.007004653],[4.557065664,47.00721255],[4.557691996,47.007612931],[4.557976976,47.007953981],[4.55814527,47.008676621],[4.558103469,47.009098625],[4.557686173,47.009693192],[4.557760427,47.010213586],[4.557565997,47.010684476],[4.557119666,47.011048901],[4.557039167,47.011590294],[4.55722372,47.012785484],[4.55756107,47.014074065],[4.557659402,47.015155151],[4.557592169,47.015699967],[4.557879028,47.015785246],[4.557675916,47.016594844],[4.557302126,47.016919568],[4.557497798,47.017358177],[4.556052983,47.018258359],[4.554857536,47.02000074],[4.555999263,47.020460826],[4.55689689,47.020674752],[4.558477249,47.021229755],[4.559061839,47.021501019],[4.559842337,47.022035284],[4.560888037,47.022404768],[4.561151586,47.02272989],[4.562215993,47.023290017],[4.563335853,47.023536006],[4.563929353,47.023567591],[4.564503672,47.02375522],[4.563771586,47.025304108],[4.563472013,47.026373466],[4.563312061,47.02748956],[4.563399232,47.028225895],[4.563934739,47.029254227],[4.56368695,47.031020775],[4.563582868,47.031474239],[4.563291431,47.032052708],[4.562793878,47.032335898],[4.563660837,47.032847355],[4.56409952,47.032259687],[4.565356465,47.032729829],[4.566289761,47.032893673],[4.567943278,47.033049534],[4.568232237,47.032659292],[4.568629524,47.032507114],[4.569664334,47.03281003],[4.570415643,47.033463489],[4.570840256,47.033526153]]]],"type":"MultiPolygon"}</t>
  </si>
  <si>
    <t>47.010729895, 4.580295807</t>
  </si>
  <si>
    <t>{"coordinates":[[[[4.403171226,47.316333282],[4.40347546,47.315917232],[4.404545134,47.314901277],[4.404413725,47.314685876],[4.403637245,47.314255883],[4.403900093,47.313928569],[4.403351437,47.312894367],[4.403017695,47.31096439],[4.403106035,47.310393383],[4.40365526,47.308918226],[4.403982298,47.308515403],[4.404409726,47.308256326],[4.401583772,47.3085732],[4.39960688,47.308250406],[4.396936538,47.307578476],[4.392294353,47.305546273],[4.391103566,47.305567753],[4.390101591,47.305315046],[4.38941714,47.304697478],[4.389178686,47.303666699],[4.385012531,47.303695777],[4.385159715,47.303141189],[4.381671048,47.303262903],[4.381558768,47.301728196],[4.378865633,47.300971492],[4.377265379,47.300196359],[4.376748716,47.300333044],[4.374992925,47.299374248],[4.374187117,47.299073161],[4.371850586,47.298484945],[4.371536695,47.297595482],[4.370626393,47.297606236],[4.370674532,47.295810316],[4.369699452,47.295822728],[4.369629703,47.295734414],[4.369643105,47.294339572],[4.369901962,47.293332596],[4.369632453,47.292728022],[4.370346976,47.292671867],[4.370451347,47.292353701],[4.370371526,47.291766696],[4.369262715,47.291461951],[4.367209916,47.291555484],[4.367270755,47.291814076],[4.36618736,47.292143768],[4.364952369,47.292341077],[4.364232725,47.292195575],[4.362908012,47.292351599],[4.361160732,47.292700744],[4.360620679,47.292435164],[4.360010871,47.292445913],[4.358161095,47.292981691],[4.357679829,47.293156593],[4.358279366,47.294623492],[4.358507987,47.295342917],[4.358562694,47.296145411],[4.359189593,47.296494619],[4.359354988,47.296859134],[4.358673989,47.298086215],[4.357857044,47.299224844],[4.357375573,47.300493699],[4.356803577,47.302843155],[4.356656398,47.304195432],[4.355234458,47.305074598],[4.355045445,47.305347816],[4.355088368,47.306471877],[4.354430406,47.306574095],[4.354540746,47.306750181],[4.354492398,47.308192236],[4.354365947,47.308374686],[4.352618132,47.308462592],[4.352872892,47.310010058],[4.350509924,47.310222147],[4.350274298,47.310380652],[4.350436952,47.310900073],[4.350468169,47.311457037],[4.349473568,47.312284335],[4.349783514,47.313133379],[4.350024887,47.314466716],[4.350299303,47.314744439],[4.349902219,47.314958842],[4.350147607,47.31624081],[4.351749293,47.316123132],[4.35205596,47.316734511],[4.352863692,47.317894677],[4.353339649,47.318340213],[4.354096165,47.318727553],[4.355487225,47.319075069],[4.355438528,47.319244006],[4.353828421,47.32039635],[4.353834284,47.320576355],[4.354643595,47.321008094],[4.355347175,47.321709371],[4.355408656,47.322151632],[4.355814717,47.322396292],[4.356301205,47.322941634],[4.357727774,47.322803413],[4.359300512,47.322790414],[4.360413791,47.323300488],[4.359629332,47.32401016],[4.358789239,47.324562913],[4.360434322,47.325364783],[4.361845568,47.325925374],[4.362483343,47.326636383],[4.364127697,47.326518939],[4.365501892,47.326401046],[4.365565793,47.326310259],[4.368856597,47.325847441],[4.371414596,47.325262634],[4.374381641,47.324985356],[4.377473743,47.324525544],[4.378003184,47.324516561],[4.379135313,47.324721009],[4.383252645,47.32509791],[4.383648575,47.325046374],[4.384361986,47.324674122],[4.385715272,47.323749507],[4.386285517,47.323064722],[4.386301043,47.322589142],[4.387422532,47.322382167],[4.390191016,47.322167179],[4.391710676,47.323018733],[4.392987048,47.323576064],[4.394311754,47.32359708],[4.395309654,47.323475248],[4.39790239,47.322408635],[4.398485944,47.322037858],[4.400832327,47.319248128],[4.402290478,47.317741306],[4.403171226,47.316333282]]]],"type":"MultiPolygon"}</t>
  </si>
  <si>
    <t>47.31178495, 4.374755853</t>
  </si>
  <si>
    <t>{"coordinates":[[[[5.348017858,47.427812584],[5.347701833,47.426082629],[5.346320482,47.420843854],[5.34610737,47.419189265],[5.344878628,47.414640842],[5.34346699,47.410122203],[5.344098091,47.409931166],[5.345282891,47.409720853],[5.350418763,47.407157628],[5.351881735,47.405549299],[5.352670802,47.405181202],[5.353103538,47.404704134],[5.354715562,47.404015862],[5.356732606,47.404002014],[5.357493196,47.403862312],[5.36341488,47.39297446],[5.365998138,47.388610696],[5.367604006,47.386176068],[5.356070394,47.382692719],[5.356269729,47.383275875],[5.355735698,47.383525361],[5.354573363,47.384474739],[5.355405938,47.385285528],[5.35451164,47.385816994],[5.354152173,47.38590533],[5.353429506,47.38629912],[5.352471703,47.386441892],[5.350907443,47.386907632],[5.350615147,47.386925252],[5.350086551,47.386664858],[5.349715075,47.386691281],[5.348912994,47.38718031],[5.348411756,47.387302113],[5.348009266,47.387589432],[5.347805324,47.387959196],[5.347882598,47.38875467],[5.347797658,47.389025666],[5.349016327,47.390143911],[5.349377598,47.390610328],[5.349024691,47.390728234],[5.347754341,47.390913305],[5.346932755,47.391200977],[5.346738926,47.391408426],[5.346006928,47.391016129],[5.345542714,47.390621126],[5.344535346,47.389087009],[5.343869533,47.388326819],[5.342139529,47.387278266],[5.341196851,47.387889853],[5.340238571,47.387050877],[5.337624877,47.385470681],[5.336207067,47.384308592],[5.335762709,47.384244574],[5.334760708,47.38519953],[5.332888726,47.386641153],[5.331947489,47.386312409],[5.331375687,47.386214907],[5.331049211,47.386452908],[5.329287824,47.38641437],[5.327121986,47.385612091],[5.32617845,47.38510683],[5.326360224,47.384987015],[5.325305522,47.384302952],[5.324872391,47.383427229],[5.322505148,47.383909545],[5.321119293,47.38405881],[5.320730362,47.384202566],[5.320416696,47.385013061],[5.320062126,47.385123707],[5.318389915,47.38499947],[5.318140639,47.385582624],[5.317568942,47.385548094],[5.317177517,47.386370936],[5.316468199,47.386097785],[5.316629076,47.385524502],[5.316872191,47.385166623],[5.315800312,47.385463566],[5.316025354,47.384717893],[5.314250026,47.385091878],[5.312933641,47.38402476],[5.31149785,47.384523433],[5.311312264,47.384647803],[5.310168213,47.382347017],[5.306637511,47.383958054],[5.305966325,47.383367076],[5.306336777,47.383101255],[5.305681117,47.382500961],[5.303427453,47.383530893],[5.302390566,47.382636438],[5.304894536,47.38156914],[5.304694305,47.381291225],[5.303842939,47.381473813],[5.301579321,47.382364316],[5.300834361,47.381102929],[5.300603511,47.381161534],[5.297389332,47.38230402],[5.293743407,47.379525667],[5.293436088,47.379625393],[5.292055526,47.378501676],[5.290194035,47.378967954],[5.287085782,47.379393901],[5.285779954,47.379460117],[5.28632911,47.384409742],[5.282175062,47.384137451],[5.28176501,47.38565668],[5.281343495,47.386533115],[5.280881163,47.387105052],[5.280141894,47.387588759],[5.280003881,47.387867045],[5.279914936,47.38873785],[5.278481737,47.390461744],[5.278319175,47.391005278],[5.277728754,47.391997579],[5.276914685,47.392845661],[5.2768944,47.393054993],[5.279450771,47.394257601],[5.279745441,47.394076209],[5.280555481,47.394786188],[5.280486946,47.396479719],[5.280295149,47.396928367],[5.281068503,47.397304947],[5.280897044,47.397919804],[5.282989397,47.398310113],[5.282830455,47.399374114],[5.285407697,47.399811596],[5.285782078,47.399819546],[5.286991418,47.401987772],[5.288087584,47.401906767],[5.288260954,47.402487831],[5.287765773,47.402633562],[5.287978117,47.402915768],[5.286191117,47.403345371],[5.286567652,47.404149387],[5.288043711,47.403861885],[5.289124996,47.405170756],[5.29118302,47.405246396],[5.290882906,47.406107858],[5.293289917,47.405719992],[5.293659042,47.407432817],[5.294322839,47.407320658],[5.294491962,47.408296249],[5.295485372,47.408600851],[5.295228879,47.409333581],[5.297896392,47.410068005],[5.298361051,47.411436707],[5.298703543,47.411998203],[5.30123624,47.41298738],[5.301618471,47.413731798],[5.301843403,47.414551375],[5.302151343,47.414647045],[5.302216555,47.415547233],[5.302058408,47.415664737],[5.302123374,47.416281247],[5.302881884,47.416302253],[5.302678118,47.417951642],[5.303286533,47.417752275],[5.30703082,47.417103494],[5.307973825,47.417064071],[5.308807312,47.4173159],[5.309718121,47.417760713],[5.310434265,47.418367889],[5.311031647,47.418620791],[5.312012118,47.418741795],[5.313410827,47.418592404],[5.314626705,47.418664575],[5.315502749,47.418917311],[5.316437846,47.419461554],[5.316664754,47.419768636],[5.316188392,47.420382413],[5.316401995,47.420412381],[5.315603433,47.422260061],[5.316322483,47.42237903],[5.316224905,47.422884397],[5.31592445,47.423577521],[5.315939588,47.423866306],[5.31641984,47.424078285],[5.317855571,47.423861463],[5.322576238,47.428189148],[5.326224465,47.431336724],[5.327104703,47.430732842],[5.329207403,47.431078911],[5.331132312,47.430693631],[5.331995476,47.430887968],[5.333443863,47.43092827],[5.3343717,47.430779071],[5.335916622,47.430263546],[5.336811233,47.430326631],[5.337400835,47.430699335],[5.33914737,47.431063188],[5.341498226,47.432195661],[5.342302547,47.432256919],[5.342622826,47.432145102],[5.34397862,47.430856974],[5.345166851,47.430653809],[5.346238885,47.430100847],[5.347501363,47.428957749],[5.347470741,47.428046972],[5.348017858,47.427812584]]]],"type":"MultiPolygon"}</t>
  </si>
  <si>
    <t>47.40216357, 5.322270552</t>
  </si>
  <si>
    <t>{"coordinates":[[[[4.876689515,47.707543592],[4.878617013,47.707204741],[4.882125983,47.706853023],[4.885376833,47.705653656],[4.888031179,47.704977011],[4.888513884,47.704483944],[4.88889744,47.7046182],[4.889532173,47.704011933],[4.890032969,47.703803969],[4.890507303,47.703338938],[4.890700569,47.702470601],[4.890915267,47.702281663],[4.891849836,47.701819987],[4.892890143,47.701894987],[4.893583275,47.701845953],[4.894017165,47.701520211],[4.894206813,47.701002153],[4.894024278,47.699881501],[4.894095865,47.699606642],[4.894641068,47.699186361],[4.896512698,47.698413252],[4.896801699,47.69817718],[4.89723057,47.697599414],[4.898088446,47.697010182],[4.898567358,47.69649012],[4.898453849,47.695961668],[4.898538073,47.695518239],[4.898170309,47.694777835],[4.898237526,47.694156415],[4.898389695,47.693823523],[4.898303509,47.692639185],[4.898464057,47.692054964],[4.899021102,47.691259028],[4.901242562,47.690545877],[4.90302708,47.690219736],[4.906153155,47.690195825],[4.906142499,47.68982326],[4.906310336,47.68940817],[4.906252747,47.689028267],[4.907564637,47.688463968],[4.908194585,47.688033231],[4.908882704,47.687700578],[4.90988878,47.686938668],[4.909719434,47.686864006],[4.909857241,47.685983925],[4.910199093,47.684956455],[4.910680841,47.68441018],[4.911333903,47.684291465],[4.912325808,47.683917809],[4.91192191,47.683102404],[4.91197777,47.682875505],[4.916924892,47.68233892],[4.919439922,47.68131628],[4.920257303,47.68120832],[4.921133395,47.680435836],[4.921396367,47.680038064],[4.922001763,47.678636179],[4.923687073,47.676128903],[4.924658397,47.675782486],[4.925302909,47.674913841],[4.926682685,47.67443553],[4.927457682,47.674633435],[4.928154366,47.674693072],[4.928721684,47.674640496],[4.929484111,47.674343403],[4.929529782,47.673689895],[4.928956389,47.673095224],[4.929414418,47.671754246],[4.929744056,47.670107463],[4.929874311,47.670060295],[4.931083801,47.670258203],[4.931407451,47.670251055],[4.931693827,47.669914092],[4.932271049,47.669474182],[4.930887565,47.668777665],[4.928986685,47.667263148],[4.927578027,47.664097339],[4.92714647,47.66347781],[4.925947025,47.663405747],[4.92505433,47.663523996],[4.923487027,47.663525493],[4.922565572,47.663659502],[4.921149818,47.663687287],[4.920046931,47.663298453],[4.919022661,47.663316177],[4.91739208,47.663522111],[4.910587872,47.665223566],[4.909900935,47.665208684],[4.90951544,47.664939476],[4.909011289,47.664185117],[4.908990984,47.663766787],[4.909262006,47.66288632],[4.908299623,47.66262203],[4.908927933,47.661968018],[4.909416587,47.660391625],[4.910319927,47.659566545],[4.909962537,47.659411224],[4.909773961,47.658089889],[4.909270199,47.656897952],[4.909186612,47.65575407],[4.909034946,47.655239745],[4.909005863,47.654017541],[4.909075052,47.653902966],[4.910699688,47.653575691],[4.910603314,47.653117186],[4.91179939,47.652805006],[4.911947798,47.652670226],[4.911971118,47.651908144],[4.911749881,47.650568433],[4.911430032,47.649785855],[4.91181337,47.64921686],[4.912178443,47.64891917],[4.9120619,47.648567237],[4.91157298,47.648643665],[4.910720711,47.649103283],[4.910227179,47.64960925],[4.909227535,47.651201212],[4.909025189,47.651392692],[4.90793674,47.651695884],[4.906116751,47.651812924],[4.905817094,47.651966371],[4.906190065,47.652335734],[4.906737641,47.65248256],[4.906808593,47.653460987],[4.906616555,47.654947902],[4.904826981,47.654912264],[4.904085296,47.654703767],[4.902006516,47.653620287],[4.900717194,47.65326222],[4.89967638,47.652548062],[4.899462262,47.652222914],[4.89821381,47.653086833],[4.89687946,47.653784666],[4.895343407,47.655032268],[4.894489624,47.656281392],[4.893249019,47.655644246],[4.891095732,47.654784169],[4.890718023,47.654541785],[4.890392995,47.653868182],[4.888065785,47.653248556],[4.88707633,47.652625293],[4.886570181,47.652442593],[4.885143548,47.65124925],[4.885087848,47.650087798],[4.884750983,47.649604344],[4.884731014,47.649001432],[4.88515682,47.648947744],[4.886741781,47.649043706],[4.887777016,47.648854116],[4.887895518,47.648550584],[4.888777289,47.648015929],[4.889408129,47.647130587],[4.889911764,47.646152763],[4.889915511,47.643701042],[4.890697784,47.642805137],[4.890914188,47.642220005],[4.891389592,47.641650488],[4.892072252,47.641778988],[4.892658954,47.641643434],[4.89318485,47.641634012],[4.890409323,47.638687081],[4.890748812,47.638455597],[4.891981609,47.638020571],[4.892424619,47.637665857],[4.892774186,47.636967819],[4.893008883,47.636073562],[4.894132436,47.633989025],[4.89426201,47.633511534],[4.893816111,47.632357302],[4.893703781,47.631031092],[4.893759135,47.630601623],[4.894111738,47.629765773],[4.894839745,47.628587095],[4.895250241,47.628144659],[4.897056148,47.62660453],[4.897714684,47.625460272],[4.898201298,47.624313403],[4.898240937,47.623930104],[4.897344274,47.622983087],[4.891565511,47.62271309],[4.888028734,47.624906886],[4.887159969,47.6253468],[4.8861664,47.625647365],[4.885175994,47.626301713],[4.8845784,47.62699203],[4.883090019,47.628180203],[4.882118733,47.628812606],[4.879299957,47.630085185],[4.878429891,47.630643898],[4.878438985,47.630750894],[4.879821434,47.631919822],[4.879688216,47.633091528],[4.879631127,47.636159955],[4.879452816,47.637829378],[4.878186328,47.640186163],[4.877952193,47.640952525],[4.877958888,47.641748328],[4.877820648,47.642324974],[4.876459048,47.642323444],[4.875187764,47.641972914],[4.873632826,47.641662934],[4.87275726,47.641654465],[4.870238889,47.642705003],[4.869945134,47.642192005],[4.870084011,47.641365062],[4.869343232,47.641096911],[4.868344625,47.64057988],[4.868139953,47.640631772],[4.86773829,47.641107277],[4.866803205,47.641072705],[4.866131357,47.64121309],[4.864429056,47.641220464],[4.863108327,47.640976834],[4.862394148,47.640629884],[4.862152784,47.64031771],[4.86199068,47.639031897],[4.861494174,47.638813823],[4.860493443,47.638538054],[4.860234931,47.638191936],[4.858667536,47.637174284],[4.857483672,47.636802366],[4.85696235,47.636367684],[4.856680848,47.635972404],[4.851233172,47.635410622],[4.850343099,47.635518362],[4.849003747,47.635384712],[4.847270312,47.635756972],[4.845937708,47.636434391],[4.845100974,47.636660093],[4.844152758,47.63720627],[4.843539894,47.637434728],[4.841689058,47.637418907],[4.840782718,47.637635771],[4.839602029,47.637661574],[4.838654018,47.63759727],[4.834988318,47.635900148],[4.832780431,47.635337887],[4.831022355,47.634800946],[4.830102288,47.634850479],[4.829066909,47.634994545],[4.827704913,47.635558771],[4.825253125,47.636936814],[4.824829348,47.63708749],[4.824023681,47.637094672],[4.823122755,47.636925968],[4.822180101,47.636627359],[4.820948807,47.636418776],[4.820740797,47.636451729],[4.820067676,47.636907887],[4.819681502,47.637263235],[4.819106376,47.638054586],[4.818208288,47.638751023],[4.817787265,47.639257262],[4.817473786,47.639987811],[4.817186026,47.640378532],[4.816677605,47.640783487],[4.816364971,47.640835166],[4.816555849,47.640963647],[4.81553215,47.641494553],[4.814568636,47.642385548],[4.813451159,47.644156749],[4.812973249,47.645539874],[4.812895123,47.646102894],[4.812729498,47.646129773],[4.813237125,47.647267116],[4.813306758,47.648100642],[4.81317799,47.648898533],[4.813342873,47.649398358],[4.812903726,47.650551293],[4.811976568,47.65153803],[4.811943004,47.65227592],[4.811753059,47.652685813],[4.811896287,47.653058129],[4.813275388,47.653332043],[4.81791342,47.654846354],[4.821374074,47.655590153],[4.823370216,47.656096518],[4.828235165,47.657605985],[4.828065221,47.657740992],[4.827258483,47.659359797],[4.826912276,47.659718139],[4.826190156,47.660190394],[4.826236239,47.660407554],[4.824863624,47.662589782],[4.824562259,47.66254587],[4.824269564,47.663222983],[4.824585807,47.663390008],[4.82447329,47.663996784],[4.823938481,47.665817487],[4.82361018,47.66576589],[4.823512991,47.666197762],[4.825098638,47.666263943],[4.825305828,47.667488751],[4.825820002,47.668608826],[4.824941369,47.671288406],[4.825295987,47.671601583],[4.826645982,47.672254835],[4.82787915,47.672648806],[4.828494989,47.672687791],[4.829525611,47.672344847],[4.830142047,47.672284778],[4.833262545,47.67232411],[4.834407622,47.672558235],[4.835934234,47.672181339],[4.837255233,47.672143477],[4.839409461,47.672418408],[4.842769954,47.672613066],[4.844900641,47.672822544],[4.846188604,47.673177645],[4.847400865,47.673694186],[4.850375012,47.675044452],[4.851387627,47.675337231],[4.852082672,47.67535233],[4.853025204,47.675124014],[4.854604492,47.675458199],[4.859018283,47.676109251],[4.860125189,47.67646618],[4.862792271,47.676873874],[4.863454032,47.677194648],[4.863472973,47.677393319],[4.86292992,47.678066418],[4.863069101,47.679149997],[4.863286454,47.679418432],[4.863920415,47.679781962],[4.864172093,47.680078659],[4.864373376,47.680878543],[4.863756249,47.681454689],[4.863271438,47.681201322],[4.862425949,47.681347143],[4.862385964,47.681576463],[4.861820052,47.682131075],[4.862130346,47.682464657],[4.862363969,47.68296962],[4.862858521,47.683158012],[4.8631216,47.683551764],[4.863639688,47.684832775],[4.863360809,47.685131627],[4.864755671,47.685709905],[4.865391093,47.686150832],[4.865875506,47.686315065],[4.867926089,47.687644516],[4.867545563,47.688200694],[4.867474162,47.68852235],[4.867070953,47.68888802],[4.867181064,47.689252694],[4.866708411,47.689272845],[4.866699399,47.68966283],[4.867029222,47.689714284],[4.867112228,47.690789747],[4.86751094,47.69086621],[4.867484199,47.691244773],[4.867965699,47.691476569],[4.86817136,47.691865824],[4.867927255,47.692129918],[4.868129655,47.692349965],[4.868032251,47.692728757],[4.870349142,47.692480144],[4.86988642,47.691833909],[4.871148805,47.691556221],[4.87198465,47.691473518],[4.872755372,47.691700663],[4.873221729,47.691690492],[4.874340829,47.691396158],[4.875322179,47.691014891],[4.875970405,47.69064076],[4.876874711,47.689814153],[4.877820787,47.689606292],[4.879081013,47.689572541],[4.880070643,47.689654768],[4.880959536,47.689829541],[4.881035951,47.690181241],[4.883727243,47.690306275],[4.883726282,47.691448808],[4.884135378,47.692421775],[4.884277817,47.693471063],[4.884177596,47.694860983],[4.88455353,47.695800268],[4.884833143,47.697522588],[4.88422698,47.700935586],[4.883468676,47.703857646],[4.883021765,47.704383428],[4.881791301,47.70492992],[4.880091223,47.705322791],[4.87793637,47.7061722],[4.877183092,47.70671188],[4.876689515,47.707543592]]]],"type":"MultiPolygon"}</t>
  </si>
  <si>
    <t>47.662501954, 4.871592159</t>
  </si>
  <si>
    <t>{"coordinates":[[[[4.454618465,47.142916202],[4.454943259,47.143067896],[4.455305036,47.143855741],[4.455038195,47.144774852],[4.455236866,47.145435983],[4.455608602,47.145663623],[4.456079253,47.145595571],[4.456516903,47.145917827],[4.456541195,47.146572146],[4.457463768,47.147011655],[4.458328182,47.147788656],[4.458942988,47.148023127],[4.459819814,47.147941835],[4.460133585,47.148074745],[4.460699676,47.149432679],[4.460888425,47.149676119],[4.4605436,47.149956008],[4.460621125,47.15013782],[4.461164644,47.150321854],[4.461570403,47.150585063],[4.461970522,47.150348595],[4.462409419,47.150762658],[4.462537626,47.150428773],[4.462897129,47.150154996],[4.463263775,47.150387178],[4.463119422,47.150758187],[4.463342591,47.151004789],[4.463736822,47.150940374],[4.464196307,47.151237112],[4.464800007,47.151400558],[4.464786217,47.15171859],[4.465303235,47.151994786],[4.46593984,47.151863363],[4.466442283,47.151603973],[4.466819704,47.151552367],[4.467025537,47.151985574],[4.467350023,47.152074207],[4.467760233,47.151966355],[4.467846008,47.152256111],[4.468454824,47.152509518],[4.468698627,47.152785563],[4.469182508,47.152813639],[4.468834557,47.153316903],[4.468604115,47.153434184],[4.466928045,47.155045628],[4.466363395,47.155784846],[4.466057808,47.156439739],[4.46592601,47.157368867],[4.466291505,47.158671684],[4.466327175,47.159157472],[4.466054236,47.160042465],[4.46608099,47.161607098],[4.465823788,47.162343316],[4.468085151,47.162530766],[4.469669762,47.162591699],[4.470328319,47.162534712],[4.470577691,47.163834488],[4.471170206,47.163824258],[4.471787254,47.164325166],[4.472024195,47.16478228],[4.47193718,47.165559569],[4.472245462,47.165824882],[4.473243537,47.16582209],[4.474175496,47.165381615],[4.474783314,47.16520639],[4.47523298,47.165282601],[4.476360075,47.166037213],[4.477492598,47.166940318],[4.478143247,47.167266978],[4.478847014,47.167892804],[4.479284196,47.167898024],[4.483703169,47.169229962],[4.483736304,47.169569906],[4.485349206,47.170265078],[4.485896902,47.170733486],[4.485545057,47.170902782],[4.485320259,47.171273948],[4.48547172,47.172073401],[4.486147135,47.172049426],[4.487966753,47.173005739],[4.487875314,47.173997403],[4.490058089,47.173996347],[4.489711939,47.172749182],[4.489466717,47.172572248],[4.489183816,47.172083344],[4.489314699,47.171468457],[4.489774101,47.170939387],[4.490058217,47.17085199],[4.493038938,47.171155759],[4.493295274,47.170971464],[4.494198185,47.171009339],[4.494831984,47.171436974],[4.494469046,47.172062067],[4.495816377,47.17307658],[4.496669676,47.173608523],[4.496529976,47.172620738],[4.497937289,47.173178825],[4.499457565,47.173240187],[4.500324363,47.173449568],[4.501114907,47.173433918],[4.502448737,47.173769593],[4.50378765,47.174239354],[4.504404978,47.174309674],[4.504981365,47.17395461],[4.504685399,47.173854005],[4.503901374,47.172165045],[4.503961514,47.171859912],[4.50514314,47.171380826],[4.505976477,47.170913462],[4.505852739,47.170549489],[4.506026375,47.170384249],[4.506154296,47.169764876],[4.506599799,47.169406104],[4.506716628,47.168862512],[4.505742813,47.167138213],[4.504849334,47.166254783],[4.505516026,47.166063323],[4.504992415,47.164902246],[4.503621888,47.163623406],[4.503335049,47.163043639],[4.50310013,47.162148039],[4.504061984,47.161417885],[4.501952792,47.160063077],[4.503960536,47.158683628],[4.503624173,47.158598853],[4.504775946,47.1578176],[4.506251374,47.156573792],[4.506409545,47.156706802],[4.507633304,47.155812025],[4.508219515,47.155485626],[4.508890147,47.155298596],[4.508733294,47.155024201],[4.509852971,47.154704346],[4.510218056,47.155390232],[4.5104903,47.155354263],[4.512050044,47.154863859],[4.513207456,47.15429045],[4.514235416,47.154888416],[4.514511304,47.154559742],[4.515125219,47.154703884],[4.515178341,47.1545276],[4.516325947,47.154544987],[4.517573106,47.154394473],[4.51758601,47.155320875],[4.519546123,47.154753082],[4.520176808,47.155818146],[4.521356918,47.155256063],[4.522492429,47.154518064],[4.523920603,47.155587023],[4.524621039,47.154869138],[4.525297077,47.1544091],[4.525214055,47.154274225],[4.526956926,47.153963098],[4.527042684,47.153728747],[4.527913449,47.153294039],[4.528956486,47.152929986],[4.529686853,47.152758252],[4.530035631,47.153558654],[4.530480608,47.153516752],[4.530508624,47.153294868],[4.531710069,47.153163715],[4.531642816,47.153026835],[4.533231701,47.152780682],[4.534540521,47.152666086],[4.535087419,47.152541774],[4.535063424,47.151838831],[4.535334533,47.150328761],[4.535483783,47.150008017],[4.53610074,47.149286663],[4.536053687,47.148793834],[4.536164316,47.148183652],[4.536902634,47.146674577],[4.536133482,47.145019831],[4.53602575,47.144157715],[4.536164731,47.143385072],[4.53516527,47.142722987],[4.534777523,47.142361641],[4.534193527,47.142199197],[4.534861468,47.14118542],[4.534481617,47.140544824],[4.534616365,47.140410669],[4.535468134,47.140384061],[4.536575842,47.140770965],[4.535937259,47.139434146],[4.535502029,47.138239601],[4.535463094,47.137938461],[4.535861969,47.137580184],[4.535433007,47.137299529],[4.534839034,47.136692391],[4.532354119,47.135715004],[4.531738909,47.135287324],[4.530438841,47.134905621],[4.529363744,47.135522249],[4.529163895,47.136245264],[4.52858629,47.137235304],[4.52776566,47.137939501],[4.527644109,47.138167123],[4.526817734,47.13815732],[4.525404063,47.138005777],[4.523399201,47.137387459],[4.520885705,47.137167494],[4.518828827,47.137181906],[4.517175073,47.137031615],[4.517442275,47.138413023],[4.517512354,47.139354888],[4.517818094,47.140042433],[4.517563714,47.140194346],[4.516881066,47.141540482],[4.515821719,47.142633117],[4.515091463,47.142101503],[4.514042323,47.141539841],[4.513209002,47.142552954],[4.512618372,47.143091948],[4.510560176,47.142220174],[4.509926393,47.14178542],[4.508206787,47.142586743],[4.507293143,47.142856179],[4.507354884,47.143034566],[4.505954197,47.143585875],[4.50609823,47.143686652],[4.505344689,47.144207918],[4.504513076,47.143399316],[4.502531645,47.144944133],[4.50158985,47.144300824],[4.500921699,47.143672869],[4.499015538,47.141523873],[4.498250411,47.140491052],[4.497964216,47.140497459],[4.49558725,47.141821262],[4.492664926,47.142614478],[4.492364712,47.142782233],[4.491970696,47.142755798],[4.491698188,47.142351405],[4.491714841,47.141713668],[4.491407296,47.14137816],[4.491198743,47.140900004],[4.491288436,47.140421606],[4.49048528,47.140345511],[4.488176076,47.140449971],[4.488046011,47.139945587],[4.487567699,47.139637478],[4.487433751,47.139326742],[4.486846372,47.139130788],[4.48609838,47.139331294],[4.485591416,47.139275672],[4.484472664,47.138808287],[4.484657211,47.138417823],[4.483990276,47.138255292],[4.482426709,47.137015598],[4.482020762,47.137033404],[4.480826782,47.137715028],[4.480321752,47.138113189],[4.479758799,47.138757011],[4.479144314,47.138870221],[4.47824145,47.138621528],[4.477896453,47.138600722],[4.475691157,47.138931421],[4.474661804,47.139171458],[4.473967889,47.139420721],[4.473453487,47.139719919],[4.473095181,47.140226034],[4.472796968,47.140372101],[4.471693221,47.140402353],[4.470280239,47.140610311],[4.468603262,47.141107045],[4.466021683,47.141582802],[4.464621632,47.142025544],[4.463130086,47.142355969],[4.462878026,47.142016084],[4.461741892,47.142215934],[4.461550283,47.142012151],[4.460219364,47.141988434],[4.459777923,47.141428521],[4.45741582,47.1420688],[4.457317686,47.142295148],[4.45673057,47.142447513],[4.455942098,47.142523169],[4.454618465,47.142916202]]]],"type":"MultiPolygon"}</t>
  </si>
  <si>
    <t>47.15230894, 4.495289122</t>
  </si>
  <si>
    <t>{"coordinates":[[[[4.350388471,47.543378874],[4.347725556,47.541490302],[4.347898584,47.540812197],[4.348676844,47.540304446],[4.349439527,47.539390847],[4.349611414,47.538668638],[4.34972135,47.536282537],[4.349985781,47.536277675],[4.351731071,47.536741801],[4.352868944,47.536947371],[4.353997141,47.536927972],[4.354589039,47.536782455],[4.355304336,47.536365416],[4.355793873,47.535276692],[4.356556386,47.534363943],[4.357072313,47.533950113],[4.35270359,47.530831906],[4.351397162,47.529684798],[4.348401623,47.527757779],[4.347800281,47.527156144],[4.349152779,47.526394167],[4.349817327,47.52618211],[4.350280634,47.525843641],[4.350362947,47.525629321],[4.35181209,47.524750055],[4.352188808,47.524089381],[4.352587157,47.523758857],[4.352690934,47.523185074],[4.353069137,47.523004229],[4.353556122,47.522395386],[4.353778456,47.521832828],[4.353651078,47.521263528],[4.353751035,47.520696989],[4.354151776,47.519517464],[4.352079821,47.517885897],[4.351197432,47.517361362],[4.351424614,47.516990511],[4.350026682,47.516257676],[4.349722789,47.515537368],[4.34831597,47.514396786],[4.347118228,47.513113327],[4.342879708,47.509903213],[4.340305377,47.506753041],[4.339891499,47.506355373],[4.338838644,47.506598848],[4.33732806,47.505274768],[4.336974802,47.504696336],[4.336489852,47.504164429],[4.335124061,47.503153759],[4.334502773,47.502534277],[4.334084277,47.502001598],[4.333437123,47.500663076],[4.333887642,47.500296004],[4.333676607,47.499984219],[4.332658362,47.499319754],[4.331984715,47.498568515],[4.331177962,47.498340059],[4.330175341,47.497927475],[4.329125824,47.497658563],[4.328390954,47.497274418],[4.327411139,47.496601367],[4.327311349,47.49718409],[4.325538743,47.497218677],[4.325720467,47.496617917],[4.324315317,47.49657718],[4.324347957,47.497090874],[4.322125982,47.496949558],[4.322657561,47.496259305],[4.32192061,47.496272171],[4.320598735,47.496429408],[4.320084788,47.495089303],[4.319231925,47.493794447],[4.317419624,47.491996374],[4.316969043,47.491391073],[4.318082086,47.491442405],[4.315676872,47.489888688],[4.313113966,47.488668907],[4.310662808,47.487614365],[4.310893345,47.487103108],[4.309680851,47.484829111],[4.30909217,47.484110095],[4.308360742,47.483472806],[4.307328286,47.484266751],[4.306531107,47.485287621],[4.307182682,47.486135585],[4.306955461,47.486348802],[4.30589419,47.485801626],[4.304863621,47.485641221],[4.299818397,47.485712036],[4.298710622,47.485598352],[4.295536465,47.484889163],[4.294441079,47.484517819],[4.292861525,47.483840341],[4.292254472,47.483670621],[4.292383074,47.484046415],[4.29289738,47.484444936],[4.293243105,47.485066797],[4.294157784,47.485599511],[4.294290192,47.485857322],[4.2941309,47.486080563],[4.294603074,47.486218461],[4.295217595,47.486969671],[4.296236735,47.487810005],[4.295334704,47.488131538],[4.295971059,47.488521486],[4.294850094,47.489237075],[4.292581113,47.490376827],[4.291630949,47.489862501],[4.29143551,47.489854764],[4.290040852,47.490460804],[4.289710729,47.490431149],[4.288671963,47.490814462],[4.288847924,47.491006077],[4.287814395,47.491331706],[4.282811761,47.494420851],[4.282664314,47.494697961],[4.282212071,47.494894699],[4.280357649,47.495282409],[4.278931646,47.495921966],[4.278391914,47.496739041],[4.278014025,47.497102398],[4.275501364,47.498023911],[4.27579548,47.498658987],[4.270921245,47.503072296],[4.270737799,47.503515432],[4.267783075,47.503348657],[4.26830827,47.504150488],[4.268945605,47.504526165],[4.271544176,47.505580867],[4.273173165,47.505919588],[4.273833697,47.506820746],[4.274469857,47.507032556],[4.275649974,47.507823588],[4.277503047,47.509474195],[4.280687934,47.511913188],[4.281745704,47.512248164],[4.283789472,47.51252816],[4.28457524,47.512767977],[4.2851984,47.513374192],[4.28622308,47.513712194],[4.287194633,47.514547724],[4.287713404,47.515231602],[4.288307404,47.515617556],[4.288860675,47.515470996],[4.299789456,47.515364028],[4.30013074,47.515627603],[4.302916497,47.515535274],[4.304848608,47.51574953],[4.304649146,47.516724961],[4.304859054,47.517703011],[4.304675379,47.517909429],[4.304711444,47.518679661],[4.305123936,47.518646234],[4.305511352,47.518892171],[4.307795756,47.519160051],[4.307659098,47.519658536],[4.307817546,47.519888129],[4.311278033,47.521830753],[4.31252362,47.522220957],[4.312630315,47.52256096],[4.313918572,47.523767217],[4.313891939,47.524143832],[4.315532367,47.524805036],[4.318650155,47.526247158],[4.318905163,47.526508954],[4.319803336,47.527087567],[4.320398495,47.527182558],[4.320732379,47.527408345],[4.321220348,47.527468536],[4.321553419,47.527715036],[4.322994052,47.528136228],[4.321331129,47.530338252],[4.321061304,47.532006813],[4.32061899,47.532989519],[4.320682019,47.533657707],[4.321188996,47.533624054],[4.321084325,47.534391371],[4.320700993,47.534802636],[4.319339891,47.535725519],[4.318770289,47.53645488],[4.318234105,47.536329504],[4.317637214,47.536383966],[4.316924083,47.536846659],[4.319379237,47.538559122],[4.321371859,47.54032449],[4.323089932,47.540070037],[4.323622631,47.540106304],[4.325297822,47.540482493],[4.326116327,47.54105296],[4.326327457,47.541363853],[4.326622648,47.542168936],[4.32723005,47.542428503],[4.326852717,47.542974759],[4.326859843,47.543154731],[4.328963289,47.544333536],[4.330652697,47.545113708],[4.332068467,47.543874979],[4.332859141,47.544177437],[4.333293115,47.5442517],[4.333621229,47.544026481],[4.334752881,47.544192687],[4.336043243,47.545335656],[4.337404319,47.546167207],[4.338918302,47.546625175],[4.339828521,47.547237707],[4.34069841,47.547407763],[4.343013819,47.547477449],[4.343292383,47.546709912],[4.347328567,47.54546869],[4.348085723,47.54496479],[4.348627806,47.544263512],[4.349145026,47.543894719],[4.350388471,47.543378874]]]],"type":"MultiPolygon"}</t>
  </si>
  <si>
    <t>47.513640521, 4.317826038</t>
  </si>
  <si>
    <t>{"coordinates":[[[[4.806544417,46.979418256],[4.806135185,46.978867204],[4.805490546,46.978595414],[4.804988662,46.977988172],[4.804704191,46.977468485],[4.805226416,46.977306314],[4.803966439,46.976180487],[4.803547397,46.975649393],[4.803388502,46.9750674],[4.803637026,46.97474741],[4.804684547,46.974634663],[4.805396217,46.974393877],[4.805456144,46.974257852],[4.803553316,46.972515276],[4.802909005,46.972053445],[4.802427061,46.971489108],[4.799974798,46.967069524],[4.803127635,46.96681584],[4.801542672,46.964811596],[4.802294093,46.964188358],[4.803853759,46.963345341],[4.80407238,46.962722319],[4.804825027,46.961940542],[4.807254729,46.960448042],[4.807377551,46.960266],[4.808788848,46.959515296],[4.809576109,46.95886713],[4.811675547,46.957967798],[4.812953781,46.957175003],[4.813540941,46.957073009],[4.81430884,46.956752026],[4.815173666,46.956771737],[4.816371679,46.956686228],[4.816369154,46.956063059],[4.81812495,46.951679228],[4.818017364,46.951530526],[4.817183978,46.951622016],[4.816636859,46.95209174],[4.812878294,46.954179029],[4.812445531,46.954530758],[4.81189989,46.954614984],[4.811578654,46.95480195],[4.809303939,46.95553022],[4.809050517,46.955189271],[4.808492637,46.953885865],[4.80719881,46.955510099],[4.806674689,46.955845226],[4.806735454,46.956207211],[4.805800535,46.95641188],[4.803996019,46.956650864],[4.801168878,46.956871576],[4.799924392,46.957102647],[4.798813819,46.957445089],[4.796978819,46.958232893],[4.796698468,46.958266981],[4.794652735,46.959801012],[4.792760396,46.960847206],[4.791955321,46.96112359],[4.790899434,46.959269484],[4.789660764,46.959520165],[4.788689141,46.959811719],[4.787248386,46.960634675],[4.784778337,46.958133294],[4.784263864,46.958406927],[4.783641188,46.957952762],[4.783788416,46.957870332],[4.781980166,46.956284451],[4.782160207,46.95616009],[4.781281913,46.955211841],[4.780845456,46.955138431],[4.780631592,46.954914788],[4.779879383,46.954678742],[4.778904366,46.954106611],[4.778308329,46.951380741],[4.7778028,46.951525425],[4.776699875,46.951420848],[4.773817877,46.951928122],[4.771477126,46.951976719],[4.769777425,46.952444105],[4.768184309,46.952753131],[4.76777221,46.952980993],[4.766975771,46.953883872],[4.766137521,46.954071428],[4.766031908,46.953898333],[4.765461438,46.954029548],[4.762909042,46.954729625],[4.760949265,46.955172036],[4.759821085,46.95562604],[4.758849457,46.955879518],[4.757304229,46.956088597],[4.755800351,46.956113308],[4.75512846,46.956241512],[4.754100063,46.956732664],[4.753206885,46.957054245],[4.747633173,46.95837264],[4.746878406,46.959356693],[4.746042491,46.960069097],[4.745815059,46.960154493],[4.744135348,46.960073643],[4.743095071,46.96024247],[4.742431166,46.960090401],[4.741531483,46.959356519],[4.740891989,46.959553494],[4.740602415,46.959384055],[4.738841963,46.959777147],[4.737627363,46.959883712],[4.73704952,46.960362514],[4.736749027,46.960999239],[4.734431221,46.960340687],[4.734173234,46.960827271],[4.734142411,46.96113753],[4.733849034,46.961628248],[4.733403974,46.963049729],[4.732937822,46.963814111],[4.732521989,46.965040627],[4.731797876,46.966253758],[4.731765669,46.967178221],[4.734217907,46.969107307],[4.73464042,46.969728647],[4.738485708,46.970457845],[4.738954289,46.970628192],[4.739097079,46.970895308],[4.740190165,46.971420062],[4.744134834,46.979950976],[4.744421414,46.980839102],[4.744896115,46.981725283],[4.746132689,46.981713777],[4.747009043,46.981387112],[4.747830172,46.98085865],[4.748664347,46.97979865],[4.749124911,46.979717822],[4.750022203,46.979348489],[4.751047599,46.979643624],[4.751319384,46.979544038],[4.752404937,46.979908492],[4.752280777,46.980015744],[4.753200656,46.980424133],[4.754421357,46.980775708],[4.755563384,46.980689891],[4.758567706,46.983606098],[4.759419041,46.984088429],[4.759715023,46.984165866],[4.760498924,46.984718562],[4.760807266,46.985215473],[4.761718607,46.986204792],[4.763386679,46.985419229],[4.763369519,46.985941821],[4.762382454,46.986585499],[4.762035646,46.98708881],[4.762228426,46.988117015],[4.762210608,46.988619803],[4.763927154,46.988833123],[4.765985298,46.988826855],[4.767294242,46.988608687],[4.767716402,46.988599518],[4.769827906,46.988976906],[4.772114853,46.989686573],[4.773226894,46.990165701],[4.773827048,46.990606761],[4.775084772,46.991953582],[4.776095942,46.991484134],[4.775147614,46.990862025],[4.775957824,46.990845955],[4.777806434,46.990948969],[4.779570547,46.99088395],[4.781120779,46.990679014],[4.782387427,46.990894503],[4.782767932,46.990858906],[4.784519911,46.990227538],[4.785683366,46.989272042],[4.787848232,46.988433403],[4.788095778,46.988079244],[4.789177517,46.98767973],[4.791033518,46.986777375],[4.791985164,46.986504132],[4.790805632,46.983991832],[4.792621019,46.983575489],[4.793090875,46.983537567],[4.792912489,46.982999994],[4.792070963,46.981354208],[4.79382073,46.981025319],[4.796153385,46.98073506],[4.799148992,46.981030598],[4.801225678,46.980878414],[4.802467601,46.980672596],[4.806054741,46.979649267],[4.806544417,46.979418256]]]],"type":"MultiPolygon"}</t>
  </si>
  <si>
    <t>46.970390327, 4.772515883</t>
  </si>
  <si>
    <t>{"coordinates":[[[[4.977022629,46.986667023],[4.97845474,46.985845418],[4.980280196,46.98634907],[4.981200445,46.986680011],[4.98166971,46.986699871],[4.982425182,46.985911452],[4.983411916,46.985651322],[4.985513382,46.984174168],[4.986719175,46.983466228],[4.985814153,46.982618108],[4.982596684,46.979503238],[4.981655028,46.978154966],[4.981061438,46.977469877],[4.97850619,46.978050509],[4.977957837,46.977665438],[4.97711797,46.976649519],[4.976334339,46.975407473],[4.976004145,46.973286746],[4.974974451,46.974094234],[4.974817377,46.974116737],[4.97073632,46.973085973],[4.966690122,46.973153238],[4.96596083,46.97303508],[4.964859653,46.97202533],[4.96463627,46.971490561],[4.964788061,46.970382006],[4.96159386,46.970391347],[4.959448504,46.969935175],[4.958407437,46.969852888],[4.957255337,46.969865241],[4.954835187,46.970103524],[4.953529322,46.970157173],[4.953033977,46.968246334],[4.952831423,46.966718703],[4.952438297,46.965378026],[4.952164721,46.964979177],[4.95181683,46.965400254],[4.951168513,46.965407622],[4.950590891,46.965587612],[4.949799508,46.966005375],[4.948148494,46.966226011],[4.945738755,46.965763246],[4.945543057,46.965370273],[4.94440912,46.965153435],[4.943898967,46.965198061],[4.943347242,46.965110993],[4.942574403,46.965204169],[4.942190056,46.965162009],[4.941249106,46.965226486],[4.940490421,46.965494131],[4.939735042,46.965560876],[4.939042269,46.965795881],[4.938781126,46.966144308],[4.93787827,46.966427868],[4.937697555,46.966818171],[4.937444884,46.966962913],[4.936727212,46.966650745],[4.936379036,46.966626871],[4.935848395,46.966797891],[4.935127822,46.966882034],[4.934750319,46.967141442],[4.934252792,46.967098452],[4.932883489,46.967436627],[4.930162605,46.967431763],[4.93013471,46.967866327],[4.929608811,46.967986804],[4.928793202,46.967731164],[4.928344025,46.967494608],[4.927281347,46.967541191],[4.926529356,46.967704159],[4.925383004,46.967211753],[4.924482114,46.967442037],[4.924152117,46.967596145],[4.923483254,46.967396559],[4.922663025,46.967305765],[4.922119983,46.967536368],[4.921527351,46.96740845],[4.920972767,46.96753657],[4.920247965,46.96757656],[4.919698719,46.96752176],[4.919293579,46.967597851],[4.918449083,46.967453394],[4.918474592,46.967838433],[4.917878006,46.967821337],[4.915559932,46.967971539],[4.914724151,46.967887251],[4.914810607,46.969361921],[4.914631998,46.970039445],[4.914559157,46.971659955],[4.914619788,46.97222003],[4.914813865,46.972498699],[4.91491998,46.973376835],[4.914077013,46.974429232],[4.913928217,46.974760424],[4.913869552,46.976856218],[4.91282251,46.97995187],[4.912458016,46.981439415],[4.909918146,46.981660716],[4.909769196,46.982696179],[4.910089303,46.982705289],[4.910459868,46.984327451],[4.911940032,46.984354264],[4.911958354,46.984462934],[4.91304966,46.98447186],[4.914152459,46.984285154],[4.914177506,46.984472065],[4.917469725,46.983976092],[4.917660836,46.986950329],[4.917401963,46.988741438],[4.9181929,46.988813849],[4.918097246,46.989641297],[4.918454257,46.992356096],[4.918342048,46.995089502],[4.917634423,46.995141792],[4.917281543,46.997252372],[4.917516364,46.997192632],[4.917565952,46.998404023],[4.917988537,46.998701405],[4.918301592,46.998657475],[4.918298505,46.99942304],[4.918453898,46.99949881],[4.91934767,46.998793183],[4.919785979,46.99890297],[4.919775557,46.998535697],[4.920251986,46.998310723],[4.920594432,46.998575206],[4.921111585,46.99864405],[4.921312313,46.998810022],[4.922177251,46.998664129],[4.922655592,46.99849315],[4.922873451,46.998844359],[4.923471831,46.998717307],[4.92369105,46.998847843],[4.923709456,46.999216785],[4.924480376,46.999055331],[4.924578604,46.99870876],[4.924252501,46.998497152],[4.924828508,46.998370466],[4.925541592,46.998765644],[4.926357616,46.998651156],[4.926736513,46.99886638],[4.927540955,46.998796207],[4.927891038,46.998904736],[4.928681721,46.998965373],[4.928981638,46.999327808],[4.929056473,47.000391076],[4.930452717,47.000340708],[4.931230672,47.000596973],[4.932251262,47.001122055],[4.932843952,47.001130142],[4.933135491,47.000963149],[4.934206253,47.000829929],[4.934948176,47.000410415],[4.935651614,47.000166261],[4.936093318,46.999855345],[4.93653734,46.999609233],[4.936964225,46.999215706],[4.937313167,46.999291804],[4.9378761,46.9989113],[4.938388582,46.999069306],[4.938728826,46.998866356],[4.938830765,46.998589056],[4.939568903,46.998432554],[4.94015318,46.998170561],[4.940845198,46.998122899],[4.942528362,46.996133042],[4.943366751,46.995471384],[4.943421661,46.994729254],[4.943044692,46.994641939],[4.943572272,46.994159331],[4.943774031,46.993803792],[4.944448494,46.993452897],[4.945136001,46.99335485],[4.945576909,46.993097945],[4.945936321,46.99309999],[4.946653716,46.993393197],[4.946991373,46.994033241],[4.948047621,46.993976686],[4.948150661,46.993476006],[4.948425868,46.993515489],[4.948790393,46.993987559],[4.950359066,46.993577392],[4.951416097,46.993506383],[4.951725616,46.993038231],[4.952210519,46.993125493],[4.952629605,46.992994116],[4.953048165,46.993030261],[4.953439561,46.992715625],[4.954141148,46.992716353],[4.954904478,46.992386405],[4.955547017,46.992428653],[4.955590845,46.992257693],[4.95625978,46.992229242],[4.956799823,46.992348872],[4.957468867,46.992614013],[4.958180978,46.992723513],[4.958905133,46.993056158],[4.959451381,46.993019864],[4.959921169,46.993234337],[4.961346556,46.992940831],[4.961263594,46.992468516],[4.961608409,46.992286132],[4.961953192,46.992392848],[4.962019687,46.99284653],[4.962836592,46.992760586],[4.963646865,46.992419874],[4.963734875,46.991835675],[4.965223114,46.991751795],[4.965941818,46.991318961],[4.96672873,46.991530705],[4.968068432,46.991271898],[4.968546468,46.991062003],[4.96961965,46.990822135],[4.970102131,46.990878742],[4.970720087,46.991149182],[4.972351457,46.990516087],[4.974794542,46.988685657],[4.976193133,46.987161268],[4.977022629,46.986667023]]]],"type":"MultiPolygon"}</t>
  </si>
  <si>
    <t>46.981832762, 4.943822686</t>
  </si>
  <si>
    <t>{"coordinates":[[[[5.040653686,47.400260258],[5.037166502,47.395225468],[5.036631029,47.39380215],[5.035520564,47.391519011],[5.035165281,47.390543682],[5.034887659,47.38909873],[5.034314821,47.387805726],[5.032477355,47.385226403],[5.031664917,47.384360813],[5.030601623,47.382787299],[5.030738322,47.382685855],[5.030069398,47.38193211],[5.029802939,47.381547745],[5.029293873,47.381759248],[5.028764602,47.382137694],[5.027986721,47.382253026],[5.027566488,47.382570131],[5.026210429,47.382612689],[5.026018147,47.382892495],[5.025890218,47.383436829],[5.025321562,47.383721392],[5.024376427,47.38379729],[5.023834938,47.384274981],[5.023573257,47.38489458],[5.023107218,47.384947718],[5.022830178,47.385195675],[5.020936221,47.385180892],[5.018572337,47.384024299],[5.015739907,47.381440386],[5.008741321,47.381132009],[5.008598517,47.381071442],[5.006219354,47.38101798],[5.005281095,47.380922509],[5.002482052,47.381092333],[4.998847615,47.381152191],[4.997343145,47.381730058],[4.996024751,47.382499217],[4.995378128,47.383008293],[4.995017011,47.383458436],[4.994787772,47.384103523],[4.994808048,47.385539463],[4.993107659,47.386379976],[4.99079889,47.387942272],[4.987537839,47.388679745],[4.983902947,47.389995317],[4.98243945,47.390795604],[4.980261013,47.392345551],[4.979358058,47.393246107],[4.979509642,47.393616327],[4.979480915,47.394203033],[4.979590586,47.39483871],[4.97915099,47.395862843],[4.979060073,47.396525347],[4.979230818,47.397234724],[4.979498262,47.397725438],[4.980137152,47.39768034],[4.984224009,47.398419303],[4.985454576,47.398916076],[4.987120459,47.399921376],[4.987701917,47.400150966],[4.988826626,47.400437899],[4.990923625,47.401334917],[4.992562091,47.402739526],[4.993511353,47.403834456],[4.993842289,47.405207427],[4.994640808,47.406063602],[4.995200359,47.406949086],[4.992782787,47.408033301],[4.990831243,47.40909598],[4.988250982,47.410269328],[4.984456632,47.41247638],[4.982688157,47.41379873],[4.98176128,47.414240454],[4.981535869,47.414494628],[4.98147514,47.414897276],[4.980901425,47.415311364],[4.980302247,47.41600593],[4.979506274,47.416473321],[4.977560245,47.417341166],[4.977234829,47.417582623],[4.975564298,47.418188214],[4.974073587,47.418922197],[4.973446139,47.419429006],[4.973095855,47.420545233],[4.972619535,47.421121511],[4.972272166,47.421272377],[4.970331921,47.421439429],[4.969317241,47.421736659],[4.96719346,47.422976525],[4.966642784,47.423409058],[4.96595526,47.423800678],[4.965165144,47.424072464],[4.964044647,47.424670389],[4.962828714,47.424945745],[4.962081548,47.42497816],[4.961189527,47.425221921],[4.960408382,47.425631293],[4.959182508,47.426724402],[4.958760005,47.427362744],[4.958502929,47.429041941],[4.959232523,47.430341635],[4.959328263,47.431000065],[4.959185962,47.431245587],[4.958759841,47.431531906],[4.958147943,47.431709693],[4.958220011,47.432555817],[4.959167004,47.432323763],[4.959237513,47.432618829],[4.959739128,47.432618485],[4.960224798,47.433270344],[4.956544281,47.434745123],[4.956794127,47.434827366],[4.956995261,47.435247201],[4.957052265,47.436189927],[4.956901707,47.436573355],[4.955942129,47.43740801],[4.955578861,47.438036335],[4.955529556,47.43832171],[4.95592613,47.439259628],[4.955460322,47.440169719],[4.954676229,47.440578195],[4.954110746,47.44101271],[4.953751303,47.441128602],[4.953217466,47.441848927],[4.953592937,47.442427022],[4.953440594,47.443563258],[4.953944647,47.444245448],[4.953717135,47.445795354],[4.954492333,47.447032174],[4.954502186,47.449157088],[4.954240208,47.450344687],[4.954286933,47.45118853],[4.954437023,47.451445341],[4.955030413,47.451663191],[4.95626186,47.452485326],[4.957931295,47.453448657],[4.958860098,47.45412458],[4.959481992,47.454358136],[4.96030675,47.454475715],[4.960691003,47.454672746],[4.961703132,47.455737141],[4.962264221,47.455977109],[4.963034845,47.455920894],[4.963718174,47.455982304],[4.965253797,47.455752884],[4.966636224,47.45579887],[4.967002201,47.455714346],[4.966365959,47.45039168],[4.966398302,47.449862563],[4.966623967,47.449103264],[4.96777439,47.446452671],[4.972415092,47.447644664],[4.979554021,47.44972689],[4.979190108,47.450907283],[4.979451371,47.451869937],[4.979650348,47.451901671],[4.979939846,47.452550483],[4.97975816,47.452627411],[4.979338838,47.453171219],[4.979280031,47.455387355],[4.97965856,47.456217446],[4.981020467,47.460516487],[4.981051907,47.460935566],[4.980879051,47.461503095],[4.980992706,47.462242239],[4.982962697,47.461907045],[4.983506482,47.461890577],[4.98488377,47.461434881],[4.985335117,47.461217377],[4.986730022,47.460772163],[4.987111667,47.460716123],[4.989660718,47.459780225],[4.990626047,47.458853353],[4.991056548,47.458219267],[4.991042409,47.457482029],[4.990487586,47.457057495],[4.990236079,47.455863278],[4.990269862,47.455593461],[4.991091068,47.454720373],[4.991519287,47.454025992],[4.991851294,47.453100935],[4.992388381,47.45212194],[4.992316772,47.451553171],[4.992599366,47.451477196],[4.993354437,47.45096991],[4.994147875,47.450566416],[4.995985164,47.44978303],[4.997283238,47.449492421],[4.997514749,47.449293046],[4.997751756,47.448707275],[4.998326255,47.447987842],[4.998875987,47.447529967],[4.999149731,47.447111049],[5.000053368,47.446426472],[5.001041265,47.44551082],[5.002877368,47.444454496],[5.003373903,47.444244243],[5.005095975,47.443760745],[5.007008535,47.443331567],[5.008043985,47.44294541],[5.009462894,47.442096081],[5.010810861,47.441727013],[5.011776643,47.441289798],[5.013098492,47.440897742],[5.014175435,47.440205549],[5.015199084,47.439755596],[5.015804257,47.439330894],[5.01723249,47.438065282],[5.019399499,47.437352333],[5.019807077,47.437109333],[5.020803305,47.436216767],[5.021503845,47.435261794],[5.022719361,47.434097957],[5.023087925,47.433947471],[5.024422671,47.433692831],[5.025899234,47.433117834],[5.02688578,47.432535147],[5.028186734,47.431284214],[5.027873742,47.431078956],[5.028080539,47.430827718],[5.02971412,47.429636702],[5.031684943,47.42873243],[5.033164346,47.427923159],[5.034706699,47.42671115],[5.034396935,47.426486042],[5.036230429,47.425394988],[5.035658301,47.424620674],[5.037707361,47.421350232],[5.03873479,47.420595626],[5.040407045,47.419598273],[5.041680259,47.418715059],[5.042792169,47.418369557],[5.042901383,47.418519822],[5.048439293,47.41682134],[5.045293568,47.410179698],[5.044602814,47.407268823],[5.041974817,47.402318123],[5.040653686,47.400260258]]]],"type":"MultiPolygon"}</t>
  </si>
  <si>
    <t>47.418907945, 5.001502062</t>
  </si>
  <si>
    <t>{"coordinates":[[[[4.81812495,46.951679228],[4.821257345,46.952721307],[4.822012336,46.952839964],[4.822605014,46.952786468],[4.824962477,46.951985474],[4.826283055,46.954052139],[4.82784596,46.953868868],[4.828200054,46.954344171],[4.830236466,46.955676263],[4.830875843,46.956340657],[4.831391884,46.956547704],[4.832460453,46.956485697],[4.834001415,46.957398716],[4.833805079,46.95808629],[4.833138188,46.958629145],[4.833292617,46.959187759],[4.833024243,46.959690955],[4.832692506,46.961312792],[4.832811831,46.961999849],[4.831945858,46.963423937],[4.830521441,46.96486859],[4.829540176,46.966037818],[4.828497055,46.967751974],[4.831375814,46.967487453],[4.834634827,46.966876387],[4.836925312,46.966646299],[4.839594187,46.966093122],[4.839968347,46.967075104],[4.840736895,46.968048088],[4.840939572,46.968050257],[4.843897527,46.967023156],[4.845165846,46.966448105],[4.846953782,46.96606555],[4.847558445,46.966012636],[4.848275994,46.965798505],[4.848558065,46.965506694],[4.849972986,46.965911788],[4.85108749,46.965841669],[4.851608931,46.965740537],[4.852660805,46.965762369],[4.856172828,46.96636063],[4.856934991,46.968594451],[4.857347,46.968945353],[4.857620099,46.971991276],[4.85794645,46.972720006],[4.858570314,46.973529497],[4.860927488,46.973816605],[4.861531055,46.974073442],[4.861878966,46.974471294],[4.863258159,46.974440918],[4.863648156,46.974341855],[4.863841881,46.973778553],[4.864576918,46.973078616],[4.866193967,46.97227885],[4.867217013,46.97203354],[4.86944277,46.97129862],[4.872393142,46.970859899],[4.873437813,46.970480893],[4.874942339,46.970197972],[4.874479598,46.968388079],[4.872914403,46.965780148],[4.873739316,46.965592031],[4.874411343,46.966533948],[4.875638669,46.966265427],[4.875624822,46.965980161],[4.875041028,46.96504132],[4.876358141,46.964593911],[4.880915092,46.962664429],[4.880429695,46.962135585],[4.880414791,46.961820616],[4.881838458,46.961338983],[4.882882673,46.961180543],[4.883496642,46.961208341],[4.883560981,46.960940711],[4.883929067,46.960556443],[4.88494943,46.95997869],[4.886101242,46.959700481],[4.886992996,46.959245494],[4.88719241,46.958966644],[4.887539966,46.957581223],[4.891064476,46.957524374],[4.892056311,46.956511128],[4.893111444,46.955691365],[4.893395001,46.955262521],[4.893972391,46.952596235],[4.894161332,46.952470648],[4.894580632,46.952725836],[4.895139639,46.952726556],[4.893807867,46.950940911],[4.892956041,46.951216078],[4.892505722,46.951126204],[4.892098621,46.950880715],[4.891627842,46.950807385],[4.891133342,46.950883044],[4.89060524,46.950712483],[4.890167348,46.950752085],[4.889666274,46.950489215],[4.889105334,46.950394838],[4.888729504,46.950065068],[4.88840514,46.950380191],[4.887601692,46.950308691],[4.887361894,46.950710687],[4.886732861,46.950662443],[4.886779187,46.950482464],[4.88619683,46.950264138],[4.885188558,46.950240102],[4.884270183,46.950002945],[4.883579862,46.949667491],[4.882721932,46.949919265],[4.882451858,46.950132617],[4.881999908,46.950070649],[4.881325327,46.950262681],[4.880773325,46.950311314],[4.880438709,46.950484286],[4.879334418,46.950422138],[4.879196304,46.950837768],[4.878475444,46.95113681],[4.877910694,46.951159519],[4.877627313,46.950876841],[4.876779637,46.951046448],[4.875896458,46.950875296],[4.875186889,46.950287035],[4.875100345,46.950029068],[4.873894659,46.95007659],[4.873810624,46.9495493],[4.872992144,46.949308629],[4.872409119,46.949448687],[4.872075266,46.949378458],[4.871223247,46.94873845],[4.870856054,46.948578697],[4.870858558,46.947814942],[4.868239426,46.947413418],[4.867526795,46.946961152],[4.867023477,46.947009832],[4.866817736,46.946535842],[4.866029675,46.946221681],[4.865545302,46.946247533],[4.86543374,46.946482595],[4.8657697,46.946652776],[4.865539348,46.946875351],[4.865031517,46.946716956],[4.864393483,46.946748891],[4.864305445,46.94644591],[4.863324279,46.945946627],[4.863538991,46.945613535],[4.86361716,46.945096224],[4.863296903,46.944999632],[4.862893577,46.945163757],[4.862193762,46.945081401],[4.862025069,46.944574383],[4.860297135,46.944842742],[4.858910316,46.944935361],[4.85855544,46.945208562],[4.858236862,46.945160562],[4.857055283,46.945256154],[4.856627997,46.945565639],[4.854170884,46.945855553],[4.853495885,46.945844794],[4.852360001,46.945202009],[4.850692266,46.944426358],[4.849811889,46.943946959],[4.849625641,46.943768926],[4.848964249,46.943539976],[4.848738417,46.943204071],[4.848920403,46.942834607],[4.847999942,46.942797132],[4.847664859,46.942496299],[4.845259074,46.942669025],[4.844679229,46.942246917],[4.844641036,46.942707736],[4.843859235,46.942764373],[4.842864752,46.942483978],[4.841879407,46.942394356],[4.841445164,46.942231081],[4.840613469,46.942096665],[4.840506844,46.942634225],[4.839931856,46.942083231],[4.838002341,46.942069883],[4.837924853,46.941840565],[4.838201081,46.941611011],[4.837602385,46.941251311],[4.836988486,46.941411496],[4.836961337,46.940960728],[4.836014999,46.941011829],[4.835799374,46.94066403],[4.83616265,46.9404421],[4.835947882,46.940119503],[4.835632411,46.940084001],[4.835493131,46.940474377],[4.834835487,46.939771573],[4.834059724,46.939384953],[4.833206883,46.939206692],[4.833274797,46.939736065],[4.832837263,46.939668273],[4.83271467,46.939271257],[4.832338386,46.939225905],[4.83185775,46.939748687],[4.831366079,46.939480016],[4.831732294,46.938917627],[4.831439105,46.938607977],[4.831044598,46.938723217],[4.83073822,46.939266641],[4.830058538,46.93927023],[4.829981275,46.939551542],[4.829537437,46.939608121],[4.829381617,46.939199921],[4.829568726,46.938900655],[4.828803475,46.938667836],[4.828493139,46.938939336],[4.828123905,46.938168878],[4.82773103,46.938176909],[4.827554555,46.938440881],[4.827202278,46.938366313],[4.825884694,46.93832505],[4.82557269,46.938625388],[4.824738889,46.938347698],[4.823618002,46.937783652],[4.822890656,46.937815871],[4.821935686,46.938077733],[4.820432456,46.937911458],[4.820133065,46.937727962],[4.819172221,46.937581023],[4.817373558,46.936487255],[4.816331229,46.93602727],[4.815071937,46.935331135],[4.814146217,46.935524027],[4.813560624,46.935508927],[4.812216687,46.936091135],[4.811281692,46.936400327],[4.811955858,46.936900367],[4.810597889,46.937379209],[4.80944436,46.938034943],[4.808756286,46.938769819],[4.808455695,46.93957156],[4.808556734,46.940115733],[4.808506979,46.940593828],[4.808279249,46.941254833],[4.807852598,46.9419838],[4.806727847,46.943268565],[4.805870643,46.944061008],[4.804960198,46.945386526],[4.803747738,46.946766294],[4.804403315,46.946904632],[4.806268707,46.948261428],[4.808127713,46.950210882],[4.810468078,46.952431032],[4.808492637,46.953885865],[4.809050517,46.955189271],[4.809303939,46.95553022],[4.811578654,46.95480195],[4.81189989,46.954614984],[4.812445531,46.954530758],[4.812878294,46.954179029],[4.816636859,46.95209174],[4.817183978,46.951622016],[4.818017364,46.951530526],[4.81812495,46.951679228]]]],"type":"MultiPolygon"}</t>
  </si>
  <si>
    <t>46.953949309, 4.848345096</t>
  </si>
  <si>
    <t>{"coordinates":[[[[4.754823715,47.019135312],[4.754593121,47.018603887],[4.754165285,47.018405062],[4.753414143,47.018549756],[4.752949402,47.018309161],[4.752301042,47.018253264],[4.75151114,47.017933847],[4.751092078,47.018005044],[4.750389301,47.017854503],[4.749888957,47.017611735],[4.748690712,47.017734356],[4.748443952,47.018002857],[4.747622903,47.018103544],[4.747085957,47.018031522],[4.74661051,47.017825286],[4.746303594,47.017984824],[4.745618858,47.017943849],[4.745192838,47.018125898],[4.744702964,47.017839722],[4.744146689,47.017780587],[4.743497054,47.017888561],[4.741219831,47.016647748],[4.74023299,47.016302408],[4.73700132,47.015430716],[4.735890244,47.015396999],[4.735308667,47.015860522],[4.734647944,47.016073978],[4.734076756,47.01616451],[4.728590003,47.018593634],[4.727585951,47.018778868],[4.726311664,47.019367077],[4.72418669,47.019996798],[4.723382027,47.020159205],[4.72130117,47.020811627],[4.721116554,47.020473072],[4.720308611,47.020615694],[4.719806519,47.020851913],[4.719613941,47.021172675],[4.719799473,47.021622886],[4.718195584,47.021789955],[4.718165345,47.021957006],[4.717590118,47.022047515],[4.717131124,47.022356025],[4.716217956,47.022420935],[4.715140191,47.022735032],[4.71452062,47.023046817],[4.714589723,47.023978755],[4.713163225,47.024551064],[4.712049515,47.025228584],[4.711502816,47.025804932],[4.711358654,47.026367207],[4.710448368,47.026608533],[4.709490558,47.027179253],[4.705049968,47.028690283],[4.701653177,47.029604011],[4.695810025,47.032138537],[4.693133347,47.032968487],[4.692346155,47.033487029],[4.691474082,47.034828096],[4.691337387,47.036813077],[4.690184285,47.039908886],[4.688108729,47.041062208],[4.688370764,47.041100702],[4.68936765,47.041637251],[4.689830994,47.042046519],[4.689961344,47.04229676],[4.689868997,47.043470605],[4.689758511,47.043686549],[4.689818311,47.044502457],[4.689133911,47.045828145],[4.68932237,47.046840288],[4.689731572,47.04816979],[4.689925627,47.049486229],[4.690405336,47.050247362],[4.691185986,47.050941051],[4.692537119,47.051927154],[4.692774309,47.052473903],[4.693090046,47.052668293],[4.694018705,47.053835274],[4.694625243,47.054142464],[4.694523145,47.054709495],[4.697411822,47.054972366],[4.697992135,47.054947628],[4.699763731,47.054424481],[4.701521213,47.05345485],[4.702007985,47.053055047],[4.702871939,47.052833391],[4.70610069,47.052935238],[4.706485726,47.05286111],[4.707497919,47.052910991],[4.708784234,47.052879363],[4.709154747,47.053053988],[4.709554015,47.05293011],[4.710303655,47.052345373],[4.710909643,47.05205093],[4.71205302,47.050131157],[4.712689647,47.049640833],[4.714392859,47.04879968],[4.714642317,47.048150292],[4.715126416,47.04816832],[4.715451509,47.048530912],[4.715489407,47.04893559],[4.715778122,47.049106907],[4.716219115,47.049094952],[4.7180516,47.049254122],[4.719016345,47.049098384],[4.721301488,47.048371839],[4.722908969,47.047549995],[4.727660757,47.046055262],[4.729608131,47.045608266],[4.73028291,47.045246047],[4.73066918,47.044761171],[4.731076076,47.044878448],[4.73169526,47.044672848],[4.731981537,47.044233593],[4.73245565,47.043982435],[4.732428901,47.043559581],[4.733156241,47.042989431],[4.736221479,47.042733566],[4.736227511,47.042634415],[4.736396961,47.041145069],[4.736887748,47.040758559],[4.737767808,47.040433732],[4.738798192,47.039909414],[4.739411839,47.039207654],[4.739629063,47.039081007],[4.739273687,47.038027317],[4.739493729,47.037007286],[4.739514068,47.036248719],[4.739747188,47.036043485],[4.74105111,47.035753669],[4.742388012,47.035629041],[4.742796641,47.03551571],[4.744087281,47.034611885],[4.745420012,47.034196408],[4.746443368,47.033990018],[4.746647495,47.033744683],[4.747726502,47.033142099],[4.749476339,47.032552757],[4.750537506,47.032335852],[4.751259868,47.031988093],[4.751110826,47.031778723],[4.752065755,47.031373398],[4.752684538,47.03087861],[4.752839014,47.030444],[4.752877967,47.029899475],[4.75269662,47.029060212],[4.751530818,47.026740068],[4.75110964,47.026342108],[4.750789378,47.02519786],[4.750367457,47.02441087],[4.750697829,47.02424286],[4.751133264,47.023659902],[4.752226715,47.022779681],[4.752859137,47.022545842],[4.752769551,47.022341876],[4.75217337,47.021906952],[4.752617071,47.02149857],[4.752431998,47.021030389],[4.753105495,47.020764406],[4.754436704,47.019949894],[4.754740011,47.01984172],[4.754678031,47.01935276],[4.754823715,47.019135312]]]],"type":"MultiPolygon"}</t>
  </si>
  <si>
    <t>47.034824113, 4.720225434</t>
  </si>
  <si>
    <t>{"coordinates":[[[[4.95556673,47.609531525],[4.955678725,47.609463021],[4.956018706,47.608639773],[4.956203654,47.608454795],[4.956865703,47.608427493],[4.957670799,47.608597674],[4.959150748,47.608653881],[4.95952113,47.608878164],[4.960582537,47.608558713],[4.961253295,47.608840973],[4.961959561,47.608640024],[4.962321738,47.608858133],[4.962766495,47.608533719],[4.963194348,47.608546334],[4.964919966,47.608186858],[4.966379095,47.608436909],[4.96709104,47.608643709],[4.967276991,47.608378562],[4.967229298,47.608023711],[4.966935769,47.607501028],[4.966600378,47.60714292],[4.966393621,47.605577921],[4.966601866,47.605195348],[4.967364249,47.604387455],[4.968002082,47.60352403],[4.968184082,47.602646679],[4.967944233,47.60202675],[4.967973691,47.601200592],[4.96700715,47.599789759],[4.967392731,47.599198904],[4.96757069,47.598717794],[4.968308629,47.597827466],[4.970322807,47.597037147],[4.972836091,47.595922318],[4.972399665,47.595566833],[4.97101369,47.594008248],[4.969141529,47.593376258],[4.968027654,47.591901285],[4.967183526,47.590990808],[4.966474179,47.59052285],[4.964969258,47.589810773],[4.964128498,47.588772361],[4.962500358,47.587421242],[4.961906375,47.5866857],[4.960970015,47.585976617],[4.959983557,47.584808265],[4.958117295,47.583054105],[4.95700379,47.582591973],[4.95583725,47.581698527],[4.955000476,47.580687895],[4.954578357,47.580425747],[4.954244627,47.580033361],[4.952614141,47.579113438],[4.951549367,47.57874318],[4.950378491,47.577981212],[4.949207384,47.577649628],[4.947684557,47.577378828],[4.946712185,47.576986275],[4.94511092,47.575802846],[4.944274714,47.57501903],[4.943579261,47.574519191],[4.943551346,47.575800024],[4.943124305,47.576753457],[4.942500833,47.577135704],[4.93963271,47.579794572],[4.938490014,47.580538381],[4.937421208,47.581705938],[4.936292632,47.582694397],[4.935219717,47.583346974],[4.933209493,47.584356322],[4.932640394,47.583781395],[4.930935022,47.584942321],[4.929892572,47.585409762],[4.926604368,47.585233599],[4.923394126,47.585373896],[4.921825145,47.585560916],[4.920076694,47.585420426],[4.918880365,47.58568231],[4.916420797,47.58686442],[4.915018941,47.587260194],[4.913011666,47.587548827],[4.909552648,47.587584772],[4.908813364,47.587194396],[4.90730131,47.586145861],[4.906544068,47.585363196],[4.905138342,47.584420043],[4.904128869,47.585519682],[4.903609908,47.585633495],[4.904401571,47.586972053],[4.904367388,47.587357074],[4.9039548,47.587916642],[4.904028746,47.588049592],[4.90509559,47.588482372],[4.906265738,47.589571634],[4.906890276,47.589990913],[4.907239285,47.590595669],[4.907457183,47.591814827],[4.908457983,47.593040992],[4.912352422,47.595044521],[4.914050965,47.595678458],[4.915376735,47.596309485],[4.916170686,47.596437813],[4.916396197,47.596972539],[4.916604803,47.597147389],[4.917343121,47.598765854],[4.918343767,47.598717899],[4.920388793,47.598986798],[4.922306575,47.599788083],[4.92305252,47.60028181],[4.92393316,47.601336052],[4.924974571,47.601531372],[4.927184304,47.602191806],[4.92978237,47.60331848],[4.931806714,47.604002601],[4.933093441,47.604646682],[4.933681795,47.605085329],[4.934164907,47.605668877],[4.93353614,47.606099772],[4.933339939,47.606380339],[4.933221016,47.60739794],[4.933356394,47.60749654],[4.936889457,47.608731824],[4.938284417,47.609308326],[4.938982475,47.608622348],[4.938468567,47.60810956],[4.938580901,47.607756545],[4.939083452,47.608030019],[4.939754688,47.608731971],[4.940885426,47.608265687],[4.941861779,47.607435503],[4.94636266,47.608004322],[4.946406164,47.608211586],[4.946055021,47.608659529],[4.9457605,47.608834611],[4.946038705,47.609271162],[4.946571836,47.609103806],[4.947717802,47.608545362],[4.949078249,47.608173306],[4.949717579,47.608070791],[4.950176901,47.608143253],[4.951772302,47.608663125],[4.954571366,47.609219553],[4.95556673,47.609531525]]]],"type":"MultiPolygon"}</t>
  </si>
  <si>
    <t>47.594156363, 4.942354859</t>
  </si>
  <si>
    <t>{"coordinates":[[[[4.559427924,47.239102854],[4.559004018,47.23679443],[4.558021881,47.233240997],[4.557838874,47.232126011],[4.558526542,47.229169625],[4.561614067,47.217683429],[4.561911236,47.216174779],[4.562067206,47.215902542],[4.562612363,47.216107698],[4.563344538,47.216654298],[4.564526028,47.217971913],[4.565224148,47.217755383],[4.564807119,47.217412542],[4.572114706,47.214985972],[4.571401676,47.213106502],[4.570825237,47.213233177],[4.570616278,47.21277498],[4.571051671,47.212570078],[4.570933568,47.212281734],[4.571830827,47.211964313],[4.572529163,47.211261491],[4.572779308,47.211139236],[4.573532402,47.211044369],[4.574673517,47.211068486],[4.57452329,47.210902143],[4.575383733,47.210547375],[4.575694691,47.21029102],[4.575983885,47.210374431],[4.576290637,47.209613879],[4.576561368,47.207849811],[4.577201626,47.206521934],[4.578025478,47.203165529],[4.577910803,47.201102348],[4.577491022,47.198005096],[4.578531682,47.195199503],[4.57737828,47.19510536],[4.577704466,47.193434171],[4.577304413,47.193351375],[4.574448821,47.193501883],[4.573536231,47.195045961],[4.570238114,47.194838591],[4.569695545,47.194489364],[4.569472534,47.193908891],[4.569364542,47.192742463],[4.569148176,47.191845839],[4.568596628,47.190326136],[4.567448587,47.188098641],[4.565111238,47.185848493],[4.564432853,47.185411932],[4.563225136,47.184940193],[4.560714771,47.185047889],[4.559170201,47.184755336],[4.558193617,47.184418202],[4.557735604,47.184382943],[4.556875488,47.18409916],[4.556864446,47.183854384],[4.556163546,47.183366753],[4.556070122,47.182693566],[4.555781296,47.182113951],[4.555119322,47.181326839],[4.554890182,47.181166934],[4.554593175,47.180623444],[4.553854278,47.17982385],[4.553198261,47.179836253],[4.551638047,47.179269172],[4.549873975,47.178087986],[4.547962363,47.176549464],[4.546815793,47.17594167],[4.545275868,47.175430962],[4.541409487,47.174470385],[4.540652461,47.173719576],[4.540397042,47.173238529],[4.539855373,47.173414119],[4.538096707,47.173561758],[4.537947023,47.17345299],[4.535236208,47.173598822],[4.534087195,47.174519909],[4.533502329,47.174756372],[4.530605233,47.174901859],[4.529828816,47.175275903],[4.529490757,47.175787324],[4.529749233,47.176239539],[4.529105839,47.176601915],[4.52964691,47.177611379],[4.530158977,47.177553288],[4.531265924,47.177980777],[4.531799423,47.178443757],[4.532966499,47.178894747],[4.533552752,47.179447066],[4.534159145,47.180242237],[4.534242528,47.180526576],[4.534696809,47.180803298],[4.535639425,47.181022218],[4.536275808,47.181385664],[4.536554145,47.181836699],[4.536069826,47.182220414],[4.535457163,47.182225838],[4.532673589,47.184841604],[4.53187489,47.185365428],[4.532047185,47.185943039],[4.532602355,47.186607429],[4.533281779,47.187089181],[4.533482408,47.187130647],[4.534055776,47.186625105],[4.534863336,47.187014205],[4.536258537,47.188832625],[4.536474674,47.189278181],[4.536749053,47.189542875],[4.537080389,47.1895817],[4.537660296,47.19083103],[4.537671947,47.19110011],[4.536419227,47.191500326],[4.536224602,47.191623568],[4.536338308,47.192136216],[4.537695555,47.193405847],[4.536652581,47.194075215],[4.540138827,47.197170576],[4.540972145,47.197760092],[4.539824939,47.198528122],[4.539854789,47.199248083],[4.538947333,47.199669846],[4.539030233,47.200073945],[4.539382375,47.200606833],[4.539792766,47.200958856],[4.540073727,47.201358521],[4.540620071,47.201797878],[4.540063479,47.202708427],[4.53930491,47.203533412],[4.540390011,47.203961108],[4.541302527,47.203944469],[4.541213203,47.204792977],[4.541367436,47.205518485],[4.541318282,47.205924339],[4.540466393,47.206075238],[4.541299134,47.208669149],[4.541281137,47.209055679],[4.539812228,47.209118432],[4.540521718,47.209714999],[4.540695537,47.210247551],[4.540324115,47.210520822],[4.54096261,47.211498317],[4.542405644,47.213019775],[4.541299641,47.213483813],[4.541583258,47.213973483],[4.53977958,47.2150879],[4.53686739,47.216538453],[4.537548551,47.217020157],[4.538720554,47.218212991],[4.538936829,47.218658538],[4.539492421,47.219322887],[4.539498895,47.219502889],[4.538579467,47.219610547],[4.537687234,47.220392265],[4.537490372,47.220440799],[4.53681956,47.220184068],[4.536421978,47.220146118],[4.535708427,47.220475232],[4.534788975,47.220582859],[4.534400453,47.220769893],[4.533970885,47.220398296],[4.532872559,47.220953993],[4.533618729,47.222046257],[4.534708683,47.22281791],[4.534563324,47.223328582],[4.534689175,47.224589329],[4.534393848,47.225449555],[4.533647794,47.226588577],[4.533142666,47.227138223],[4.532402399,47.228250146],[4.530697096,47.228107],[4.530827992,47.229222711],[4.531247495,47.230864064],[4.531128286,47.231180791],[4.529449519,47.232113293],[4.528402036,47.23279343],[4.52806986,47.232641134],[4.527168295,47.23361918],[4.527446459,47.234755462],[4.527996986,47.235380309],[4.530144218,47.234971103],[4.530788925,47.234769898],[4.531556405,47.234377076],[4.531860707,47.234571151],[4.532227463,47.234312381],[4.533169003,47.233348174],[4.534455255,47.233810185],[4.534475749,47.233509168],[4.533988653,47.233163546],[4.534480994,47.232442084],[4.535187711,47.231914076],[4.536426023,47.23148527],[4.537605999,47.231282332],[4.538398729,47.231267311],[4.539107476,47.231135443],[4.539726744,47.23189529],[4.539894205,47.232572895],[4.541611206,47.232703146],[4.543139947,47.233090702],[4.543554151,47.233243663],[4.544821194,47.234000259],[4.544946891,47.234003986],[4.545805808,47.234680469],[4.547278743,47.235147053],[4.548338371,47.235216645],[4.548347493,47.235441632],[4.550466768,47.235580786],[4.552527843,47.23590167],[4.552548717,47.23639573],[4.552774347,47.237067135],[4.553126868,47.237599974],[4.554858278,47.239501897],[4.554868703,47.239770988],[4.555147356,47.240125624],[4.555685089,47.240340817],[4.55786805,47.24038894],[4.558333131,47.240469132],[4.559814237,47.240934549],[4.559628561,47.240595781],[4.559427924,47.239102854]]]],"type":"MultiPolygon"}</t>
  </si>
  <si>
    <t>47.20532991, 4.55233774</t>
  </si>
  <si>
    <t>{"coordinates":[[[[5.401088284,47.327079416],[5.401347853,47.327403684],[5.400733019,47.327932469],[5.399875944,47.328495078],[5.399882971,47.328829973],[5.400414601,47.329046846],[5.401503072,47.329777277],[5.401301409,47.329948067],[5.402001878,47.330681113],[5.402525968,47.331379978],[5.402652926,47.33187811],[5.403203941,47.332734027],[5.402515088,47.332971642],[5.402758253,47.333313359],[5.401666437,47.333664682],[5.401968514,47.334405067],[5.399799195,47.334984902],[5.399357435,47.33535699],[5.399180276,47.335720907],[5.399422563,47.335865408],[5.399892777,47.337225567],[5.40003577,47.337193791],[5.400295683,47.337909833],[5.40082808,47.337845689],[5.400653324,47.337167516],[5.404317009,47.336879166],[5.40433702,47.33756234],[5.404490837,47.337683444],[5.405941919,47.337808299],[5.405874323,47.338251015],[5.406013357,47.338574167],[5.406884039,47.339582857],[5.408271481,47.341712935],[5.408924403,47.342001109],[5.409147662,47.342310802],[5.410843494,47.343898569],[5.410884302,47.344040024],[5.411982947,47.345251994],[5.41254511,47.345553741],[5.414410177,47.34494938],[5.414241409,47.346322767],[5.417799626,47.345475094],[5.419442186,47.345432782],[5.422031273,47.346309185],[5.422622548,47.346608477],[5.424604298,47.347883868],[5.425447475,47.347276339],[5.425881775,47.347356433],[5.431070313,47.349239279],[5.432250683,47.349055152],[5.432690916,47.348301096],[5.43358678,47.347454632],[5.433828886,47.347591862],[5.434643838,47.347094735],[5.435047639,47.346648554],[5.435533299,47.346429419],[5.436237689,47.345832825],[5.436761647,47.345611081],[5.437177557,47.345286225],[5.438505787,47.344654908],[5.437745972,47.344234943],[5.436828898,47.343269777],[5.436179899,47.342342211],[5.437954371,47.342114035],[5.438077968,47.341976342],[5.439057641,47.341724303],[5.43873274,47.340698077],[5.439838021,47.340353327],[5.439746123,47.339905831],[5.439149062,47.338751125],[5.438367751,47.33782725],[5.436485881,47.336212248],[5.437178578,47.335857263],[5.43534339,47.33430521],[5.435057693,47.333906808],[5.435429506,47.333808944],[5.434133977,47.331855569],[5.433296528,47.330390643],[5.432986663,47.330072],[5.432463125,47.329978493],[5.434392954,47.323312808],[5.436019171,47.323596628],[5.436294177,47.32329364],[5.436748312,47.323230969],[5.436479502,47.321277675],[5.434904286,47.319342783],[5.433467918,47.319591764],[5.432587439,47.319861502],[5.431678612,47.320470475],[5.430548673,47.321608253],[5.429860575,47.322032457],[5.429074522,47.322253357],[5.42788309,47.322121566],[5.427037621,47.321760969],[5.426783966,47.321541108],[5.426433201,47.320960311],[5.426151583,47.31988721],[5.426186256,47.318984026],[5.426470424,47.318472817],[5.426783077,47.318181674],[5.42961416,47.316471543],[5.430490523,47.316053303],[5.432756499,47.315262788],[5.433559092,47.314649726],[5.433944218,47.31400128],[5.433897539,47.313526709],[5.433579225,47.313048827],[5.432625763,47.312202377],[5.432347589,47.312083915],[5.430848729,47.311709118],[5.426914915,47.311196103],[5.425960418,47.310968376],[5.425323894,47.312356086],[5.42510643,47.313463938],[5.425215576,47.314326291],[5.425900518,47.315738622],[5.425881418,47.316224476],[5.425123969,47.317077015],[5.424277497,47.317689131],[5.422618933,47.318619911],[5.422900091,47.319655202],[5.423242364,47.320195656],[5.425506717,47.321561497],[5.426084165,47.321765588],[5.42645959,47.321778457],[5.426513919,47.322394271],[5.426271017,47.322939742],[5.425756531,47.323337775],[5.425069236,47.323663761],[5.424306476,47.323814791],[5.423230278,47.323830054],[5.421202138,47.323531923],[5.420058074,47.322893797],[5.419455323,47.322275002],[5.419120559,47.321547945],[5.419046293,47.320987484],[5.418564746,47.32035355],[5.418292873,47.31961077],[5.417816708,47.3189488],[5.417277545,47.318681727],[5.417130853,47.318306506],[5.417170313,47.317800417],[5.417648039,47.31655657],[5.41783457,47.315728585],[5.417939086,47.314785222],[5.417840766,47.31410187],[5.417217087,47.313221409],[5.415410904,47.31210707],[5.414755471,47.311549692],[5.414511932,47.312082543],[5.414030393,47.312712211],[5.413988877,47.313055323],[5.413443358,47.31364669],[5.412134388,47.31401795],[5.411466598,47.31462986],[5.411147163,47.314741873],[5.410586625,47.31470488],[5.410225848,47.314928529],[5.410356312,47.315150082],[5.407971855,47.315284234],[5.407533302,47.314896143],[5.407551292,47.312905326],[5.406970402,47.312413909],[5.406378824,47.312097437],[5.403794613,47.312706688],[5.404104917,47.312982165],[5.402923528,47.314399937],[5.402576958,47.314645784],[5.402936107,47.318113059],[5.403149238,47.318377041],[5.404385343,47.319154824],[5.4053795,47.319172956],[5.405982165,47.319291962],[5.406595548,47.319590872],[5.407025243,47.320164684],[5.407512532,47.321727115],[5.408248354,47.323012392],[5.405988328,47.323418612],[5.405788059,47.324979083],[5.402614392,47.325188009],[5.400454089,47.325605563],[5.400391944,47.325696913],[5.401567356,47.326566046],[5.401578055,47.326745954],[5.401088284,47.327079416]]]],"type":"MultiPolygon"}</t>
  </si>
  <si>
    <t>47.331091404, 5.41980122</t>
  </si>
  <si>
    <t>{"coordinates":[[[[4.751202081,47.697900242],[4.750610892,47.699065066],[4.748632944,47.699587116],[4.747698378,47.69967761],[4.746499495,47.700167272],[4.746147969,47.700387689],[4.742093043,47.702529624],[4.73959229,47.704038813],[4.737421124,47.7050659],[4.735036384,47.706049298],[4.734052363,47.705033967],[4.733372183,47.70466593],[4.732348777,47.704898961],[4.731364297,47.705591451],[4.731007371,47.705607537],[4.730686361,47.7053332],[4.730001726,47.705032731],[4.727860661,47.704773589],[4.726020123,47.704403741],[4.725306271,47.704188302],[4.72382242,47.703546674],[4.722105234,47.702658186],[4.72075585,47.702130675],[4.720405925,47.702115117],[4.719728469,47.701042042],[4.717947769,47.70115734],[4.716423001,47.701103204],[4.715997596,47.700979806],[4.715264824,47.700546717],[4.714651113,47.699917417],[4.714104692,47.699513999],[4.713372053,47.699955069],[4.711880844,47.69998951],[4.711878659,47.700129085],[4.703085119,47.703060932],[4.702080471,47.701796264],[4.699157929,47.697513829],[4.698760707,47.697017245],[4.698382226,47.696731952],[4.696981312,47.696416485],[4.6970689,47.696193746],[4.694589763,47.695518477],[4.691834729,47.694971387],[4.688913145,47.694931693],[4.68477858,47.694443065],[4.681980285,47.693195953],[4.6790239,47.69297916],[4.67850251,47.692978543],[4.677574146,47.693180923],[4.676609099,47.693065124],[4.675357229,47.692775172],[4.674757573,47.692787363],[4.673234757,47.69299822],[4.669963173,47.693955163],[4.670055643,47.696480907],[4.670737241,47.696826778],[4.67035547,47.697240055],[4.670705234,47.697592466],[4.669938904,47.698373143],[4.670219309,47.698682433],[4.668901642,47.700553098],[4.668793244,47.701094807],[4.668743104,47.702986086],[4.668391549,47.705601877],[4.668519053,47.708524122],[4.667495392,47.711018948],[4.667596631,47.711781829],[4.666897851,47.714090159],[4.666999935,47.714752197],[4.667237811,47.715362786],[4.668176289,47.7170464],[4.667996304,47.717177704],[4.668836509,47.717170223],[4.669691849,47.717688273],[4.671827978,47.718378876],[4.672748266,47.718584485],[4.673323366,47.71922535],[4.673575205,47.719385595],[4.674699711,47.719593669],[4.674951414,47.719749413],[4.675517739,47.720619058],[4.677322328,47.720604004],[4.677907265,47.72125821],[4.679801023,47.721912534],[4.681648247,47.722824071],[4.682760014,47.723216806],[4.683457713,47.723763131],[4.684049453,47.724375796],[4.684587491,47.725610412],[4.684394967,47.725640191],[4.685129464,47.727348213],[4.686696503,47.727029449],[4.688650699,47.726802306],[4.690448113,47.726344228],[4.691283162,47.726379875],[4.692157544,47.72618358],[4.69360562,47.726112215],[4.695458719,47.725728874],[4.69798926,47.724958464],[4.69926483,47.724415992],[4.702566011,47.723507349],[4.704969681,47.722614393],[4.705719556,47.722408106],[4.706603867,47.722275475],[4.711708728,47.720333744],[4.71202315,47.720610928],[4.715876844,47.718810648],[4.716281839,47.718710179],[4.717452047,47.7180133],[4.718933809,47.717298328],[4.719639729,47.717139409],[4.720127948,47.716931471],[4.721078795,47.716384524],[4.728796951,47.713489767],[4.729565194,47.713321763],[4.731107343,47.713283647],[4.73572228,47.712324887],[4.735678084,47.711541399],[4.736601701,47.711476375],[4.736931951,47.71223671],[4.73691272,47.713324534],[4.737116624,47.713973309],[4.738528958,47.715598039],[4.739036362,47.71647097],[4.738876758,47.7176302],[4.742217827,47.719279319],[4.742375689,47.718843934],[4.743614776,47.719324228],[4.744308614,47.717004669],[4.744456136,47.716906139],[4.745665665,47.71660721],[4.745997524,47.716271855],[4.746387271,47.715586325],[4.747060589,47.715168444],[4.749391392,47.714080282],[4.749138526,47.713570002],[4.748249981,47.71328169],[4.747811156,47.712713867],[4.74768435,47.71197933],[4.747872155,47.711564194],[4.748378549,47.710858006],[4.748882032,47.710388634],[4.749434446,47.71027234],[4.749594149,47.710464412],[4.749843815,47.711202512],[4.750189152,47.711279272],[4.750490373,47.710947061],[4.750512413,47.709790766],[4.750647951,47.70945023],[4.751075486,47.709146736],[4.753879904,47.707991066],[4.754817891,47.707473737],[4.755782387,47.707437656],[4.756596863,47.707544265],[4.757169885,47.707528456],[4.757474395,47.707297909],[4.757805301,47.706614119],[4.759146051,47.70524893],[4.758721339,47.705069858],[4.759167955,47.704377121],[4.758596761,47.701941422],[4.757335072,47.700889041],[4.757127552,47.700541046],[4.75334418,47.700505998],[4.753154184,47.69931146],[4.752963612,47.698910086],[4.751202081,47.697900242]]]],"type":"MultiPolygon"}</t>
  </si>
  <si>
    <t>47.709396164, 4.703644119</t>
  </si>
  <si>
    <t>{"coordinates":[[[[4.568674323,47.378752961],[4.568662147,47.381146354],[4.568175318,47.38380996],[4.567567079,47.384226939],[4.568233792,47.385220075],[4.568972115,47.386801992],[4.570212526,47.388549997],[4.570666785,47.388714034],[4.571854671,47.388938381],[4.572984979,47.389323765],[4.574343779,47.389498054],[4.576624195,47.390173053],[4.577292053,47.39029545],[4.577954615,47.390282858],[4.577923107,47.391149456],[4.577091871,47.391828819],[4.574616302,47.393540687],[4.574037815,47.394069842],[4.572900073,47.3947002],[4.572310596,47.394900854],[4.571775079,47.395359186],[4.571474023,47.395854863],[4.571446953,47.397193195],[4.571303376,47.397542682],[4.571576766,47.398002683],[4.571214389,47.398397445],[4.570625805,47.398856487],[4.570432064,47.399349811],[4.570153692,47.399534546],[4.570368575,47.399808061],[4.571763385,47.400071035],[4.573141191,47.400070411],[4.573144753,47.401185933],[4.57340103,47.401332829],[4.573206275,47.401791056],[4.57283563,47.402266067],[4.572451599,47.40481663],[4.572543314,47.405004469],[4.572459569,47.40662538],[4.574490949,47.406609601],[4.574506457,47.406956937],[4.577197117,47.406944788],[4.580301482,47.406704563],[4.580433383,47.407309626],[4.580479897,47.408527206],[4.582528719,47.410626939],[4.583163784,47.411156722],[4.582166049,47.412449734],[4.582981361,47.41315354],[4.583689954,47.413207821],[4.584538365,47.412876632],[4.585796424,47.412852283],[4.586383031,47.413087386],[4.587990128,47.413248232],[4.589666822,47.41249062],[4.590025247,47.412545145],[4.590750351,47.412440691],[4.592568491,47.412472534],[4.593187061,47.414451199],[4.593730409,47.415058714],[4.593664805,47.415752004],[4.593750537,47.416315366],[4.595240211,47.416627185],[4.598645795,47.415751181],[4.598089613,47.415026815],[4.600435371,47.41375654],[4.601064712,47.413776691],[4.603841561,47.413219814],[4.605793088,47.412920972],[4.604766844,47.411207303],[4.603311049,47.410251366],[4.602542092,47.4096416],[4.601867772,47.407937461],[4.602653836,47.407124389],[4.602900197,47.406669902],[4.603789186,47.405751859],[4.603999944,47.405171806],[4.605070918,47.40373352],[4.60557015,47.403221512],[4.606747935,47.402384992],[4.606847317,47.402205343],[4.607783332,47.401489203],[4.606844965,47.398897352],[4.606680492,47.397922704],[4.606931825,47.39759239],[4.60800385,47.397346169],[4.610929317,47.396028923],[4.613255567,47.394632578],[4.613139892,47.394313644],[4.613713742,47.392453575],[4.61354522,47.392229015],[4.610836115,47.390720608],[4.610830761,47.390586523],[4.611830371,47.389171658],[4.612017177,47.388681955],[4.612468719,47.388618969],[4.61333676,47.388782502],[4.614453638,47.388535597],[4.615281854,47.388125218],[4.615546497,47.387711861],[4.615650925,47.386425546],[4.61369561,47.386300538],[4.609504365,47.385887735],[4.607836044,47.385605588],[4.60701692,47.385037061],[4.606220588,47.385007549],[4.604837412,47.385214834],[4.604761767,47.38499078],[4.601850839,47.385093055],[4.598441393,47.384349441],[4.593646285,47.384484607],[4.593252125,47.384202785],[4.592921975,47.38330872],[4.592380069,47.382693974],[4.590906399,47.381861482],[4.590204156,47.381203],[4.589521025,47.380204806],[4.588566053,47.379113081],[4.585954145,47.3794999],[4.586005589,47.379132739],[4.584836138,47.379078459],[4.58421731,47.378816778],[4.583667641,47.37806884],[4.583075261,47.37793915],[4.582997181,47.377090244],[4.583224069,47.376334427],[4.582111363,47.375775129],[4.581587603,47.37585879],[4.580786144,47.375695017],[4.58030791,47.376918849],[4.579988641,47.377195108],[4.579338168,47.377477666],[4.576709758,47.377978852],[4.575252459,47.378006715],[4.570767923,47.378453671],[4.568674323,47.378752961]]]],"type":"MultiPolygon"}</t>
  </si>
  <si>
    <t>47.39549205, 4.589833707</t>
  </si>
  <si>
    <t>{"coordinates":[[[[5.106580747,47.46384908],[5.107421928,47.463021608],[5.108110727,47.462675052],[5.108824715,47.462125424],[5.108830895,47.461945213],[5.110188634,47.460614887],[5.110602014,47.460423691],[5.111517788,47.460177456],[5.11326792,47.459271311],[5.11423586,47.458665708],[5.114313932,47.458053751],[5.113726565,47.457065764],[5.113760358,47.45654286],[5.113939296,47.456333395],[5.114564022,47.456014977],[5.116004127,47.455533151],[5.116431811,47.455167876],[5.115959596,47.454977451],[5.116202645,47.454509273],[5.116829877,47.454322269],[5.118927277,47.453173784],[5.120095685,47.452874251],[5.121032485,47.452895003],[5.121555113,47.453084489],[5.122454422,47.453231085],[5.123497123,47.452440332],[5.123552292,47.452124149],[5.123246412,47.451374205],[5.123713224,47.45069211],[5.123830414,47.450199195],[5.120909977,47.449064686],[5.119848504,47.448508602],[5.119251194,47.448644651],[5.118647987,47.4480613],[5.116515996,47.44665028],[5.116517563,47.446118953],[5.117732043,47.445578167],[5.12000804,47.443886996],[5.118465042,47.442060951],[5.109654801,47.430555835],[5.104755628,47.424114074],[5.103226202,47.422267774],[5.102331864,47.420846725],[5.100550654,47.41896982],[5.099903728,47.417934206],[5.099153634,47.417007611],[5.091475285,47.418760551],[5.08726925,47.421072067],[5.08224702,47.422398474],[5.075108916,47.424669229],[5.072009182,47.424152664],[5.070861198,47.425279822],[5.072887476,47.426516141],[5.07044146,47.428633551],[5.071427315,47.429145495],[5.071037712,47.429502725],[5.072230375,47.430214494],[5.071152055,47.431121587],[5.071484433,47.431411934],[5.070998116,47.431705149],[5.071441072,47.432178129],[5.071504126,47.432573225],[5.071737248,47.432973398],[5.070686419,47.434009667],[5.070653567,47.434361445],[5.069862862,47.435776687],[5.070886578,47.435960182],[5.073494675,47.435724628],[5.07402027,47.436102474],[5.074513465,47.436191836],[5.075318386,47.436824939],[5.077485689,47.437747994],[5.077134317,47.438201814],[5.07841753,47.43970074],[5.077414379,47.440084255],[5.078267639,47.441242366],[5.079179844,47.440909095],[5.079948889,47.442768384],[5.081015634,47.444464757],[5.079784192,47.444987447],[5.080866521,47.44575153],[5.081921465,47.447210374],[5.082670691,47.447974996],[5.082287545,47.448226787],[5.08334473,47.449263246],[5.082716299,47.449557249],[5.083342099,47.45042403],[5.083095637,47.450538302],[5.084485657,47.452313502],[5.084071515,47.452519928],[5.085251301,47.453599199],[5.085574921,47.453420506],[5.086363766,47.454346483],[5.086719142,47.45508482],[5.086233185,47.455186282],[5.087272662,47.457499922],[5.087511438,47.457800907],[5.087245064,47.458188393],[5.087642562,47.458609899],[5.089952367,47.458903433],[5.091701431,47.459593311],[5.091965857,47.459326516],[5.094206048,47.460486592],[5.097340205,47.46151706],[5.097549813,47.461681675],[5.099907923,47.464725153],[5.100619775,47.464389033],[5.100935828,47.464761537],[5.103339288,47.463914896],[5.103853881,47.463865075],[5.10435936,47.463954993],[5.106580747,47.46384908]]]],"type":"MultiPolygon"}</t>
  </si>
  <si>
    <t>47.44062342, 5.096647574</t>
  </si>
  <si>
    <t>{"coordinates":[[[[4.938688146,47.278351669],[4.93852619,47.278997346],[4.941040821,47.280511395],[4.942372192,47.281027622],[4.943945554,47.281757705],[4.946342449,47.282388405],[4.948049198,47.28274338],[4.948293404,47.284076552],[4.948026346,47.285251711],[4.947567587,47.285556585],[4.948323821,47.285973435],[4.94887398,47.28650991],[4.951124435,47.288311848],[4.952191013,47.289035935],[4.952381531,47.289325398],[4.953491028,47.290245965],[4.95416412,47.290993769],[4.954300967,47.291699272],[4.954554566,47.29190302],[4.954651068,47.292445308],[4.956929735,47.292793223],[4.957736803,47.293111001],[4.958901049,47.293858595],[4.960127927,47.295015756],[4.960871825,47.295015795],[4.96246366,47.295653469],[4.964712422,47.296372755],[4.966119838,47.296273274],[4.967748634,47.295532454],[4.968994162,47.295928268],[4.96966405,47.29603937],[4.970304291,47.296424731],[4.970447542,47.296685251],[4.970543974,47.297365308],[4.978926351,47.293536821],[4.984987885,47.289614151],[4.985661099,47.289279343],[4.987994754,47.288500047],[4.991587953,47.286961555],[4.993287742,47.286510016],[4.994759097,47.286002043],[4.996675367,47.285536825],[4.998064781,47.285068942],[4.999053116,47.284848396],[5.001144164,47.284600722],[5.00184284,47.28445629],[5.00573825,47.283444348],[5.00596017,47.283327043],[5.013736353,47.281807299],[5.021293777,47.280498862],[5.021953244,47.280475662],[5.026398203,47.279876689],[5.027075612,47.278856245],[5.027329089,47.278489797],[5.027585152,47.277806311],[5.028844802,47.274089346],[5.035436251,47.271419011],[5.036477612,47.270897324],[5.035356781,47.264535695],[5.032053496,47.26509793],[5.030598952,47.265501638],[5.026974364,47.266913165],[5.026184319,47.267153008],[5.024870165,47.267879287],[5.021553601,47.270066034],[5.020886661,47.270203733],[5.020685624,47.270627791],[5.018624068,47.271784866],[5.019384458,47.272936034],[5.019611127,47.273510237],[5.018966598,47.273506148],[5.018472922,47.273396769],[5.017177289,47.27338959],[5.014417006,47.273949068],[5.01283847,47.274196204],[5.011135134,47.274361731],[5.011135167,47.274504015],[5.009035677,47.274266633],[5.007424962,47.273653335],[5.003095589,47.272516954],[5.002419877,47.271604668],[5.001337525,47.269649365],[5.001727733,47.269504848],[5.001629994,47.269260688],[5.001170036,47.269201985],[5.00079449,47.268532158],[5.000658876,47.268549806],[4.999625221,47.263277854],[4.995665864,47.26417005],[4.990513027,47.265203271],[4.988574207,47.26572012],[4.988394308,47.265506175],[4.986782151,47.265877809],[4.98535562,47.266046324],[4.983648984,47.266368201],[4.982901944,47.266738488],[4.982971708,47.267051583],[4.979866373,47.267581918],[4.979530697,47.267771357],[4.978070259,47.268098854],[4.977385931,47.268053789],[4.976764798,47.267892375],[4.975784873,47.26790367],[4.973848752,47.267563815],[4.971149613,47.267845659],[4.970043301,47.268162532],[4.969446979,47.268424808],[4.968454955,47.269008984],[4.968071469,47.269483768],[4.967651633,47.269797071],[4.966991325,47.27001089],[4.965916486,47.270502792],[4.965474591,47.271190181],[4.965250141,47.271383996],[4.96424651,47.27179813],[4.963052439,47.271961529],[4.962246236,47.272347989],[4.960734758,47.272406868],[4.960362548,47.272359128],[4.958746648,47.272747538],[4.955720986,47.273046237],[4.953489868,47.273509782],[4.952847578,47.273967257],[4.953184596,47.27424795],[4.95320334,47.274508787],[4.951982068,47.275492005],[4.952273437,47.275936463],[4.952704326,47.276287619],[4.953244385,47.276547783],[4.953770742,47.27748627],[4.95424805,47.277985225],[4.954378448,47.278332431],[4.953959236,47.278339493],[4.949648068,47.279432321],[4.947642729,47.279781188],[4.94572452,47.279613461],[4.944890926,47.279396006],[4.944967388,47.278730139],[4.943723708,47.279137308],[4.94255145,47.27932444],[4.942107037,47.27933008],[4.938688146,47.278351669]]]],"type":"MultiPolygon"}</t>
  </si>
  <si>
    <t>47.279154489, 4.984528194</t>
  </si>
  <si>
    <t>{"coordinates":[[[[5.192945139,47.216934015],[5.194882458,47.215172648],[5.194149485,47.214539887],[5.193589538,47.213287824],[5.193359531,47.211601717],[5.193132699,47.210933249],[5.192854257,47.210522433],[5.191708198,47.209610179],[5.191312317,47.208976427],[5.190542211,47.208077763],[5.188898934,47.206668735],[5.187668339,47.205233879],[5.187343983,47.204699632],[5.187039862,47.205020591],[5.186714265,47.205788662],[5.185551212,47.205916884],[5.18217473,47.205463585],[5.177897724,47.204146319],[5.173187426,47.203285535],[5.172305503,47.205073588],[5.168789211,47.207081197],[5.172716929,47.209174473],[5.166454863,47.213601171],[5.164843747,47.2155739],[5.166516741,47.216253209],[5.165502937,47.217796892],[5.166200522,47.218247666],[5.163622948,47.220483401],[5.161913281,47.222478632],[5.166656654,47.224812669],[5.170344356,47.226432299],[5.174185302,47.228599211],[5.177694898,47.230281395],[5.178126058,47.230056246],[5.178290077,47.229731646],[5.192945139,47.216934015]]]],"type":"MultiPolygon"}</t>
  </si>
  <si>
    <t>47.216205332, 5.178502191</t>
  </si>
  <si>
    <t>{"coordinates":[[[[4.442822767,47.431894899],[4.441970418,47.43231962],[4.440447922,47.432791348],[4.439604248,47.433243855],[4.436873779,47.435331272],[4.43648507,47.435482825],[4.435133095,47.436331417],[4.434271,47.436347448],[4.433539125,47.436270935],[4.432427863,47.436695172],[4.431495852,47.436577893],[4.430370999,47.436643044],[4.424624026,47.437196122],[4.422321509,47.437687958],[4.421805819,47.438057094],[4.421169825,47.438743712],[4.419356077,47.439856149],[4.418664806,47.440812625],[4.415438657,47.443120737],[4.413008139,47.445413694],[4.412627337,47.445870281],[4.412523191,47.446450455],[4.410823484,47.446013705],[4.408249496,47.445537994],[4.407209121,47.445239965],[4.406595401,47.444915164],[4.405808536,47.444768915],[4.403380484,47.443426121],[4.402717225,47.443437719],[4.40055183,47.443709586],[4.399919768,47.444610313],[4.402279523,47.445829755],[4.403776619,47.446793061],[4.40407032,47.447162253],[4.404492505,47.447369636],[4.403275595,47.448287339],[4.404785867,47.448889444],[4.409086087,47.45029779],[4.409493838,47.450560249],[4.409853731,47.451273449],[4.410231975,47.452481603],[4.411511818,47.454707895],[4.411731713,47.455244522],[4.411697309,47.456054329],[4.412622377,47.455947673],[4.413168813,47.455778982],[4.413721062,47.45578038],[4.414546123,47.455958524],[4.415596448,47.455669358],[4.415976236,47.455273098],[4.41681155,47.455036053],[4.417873239,47.454876373],[4.418930108,47.45498594],[4.419563074,47.455328449],[4.422214005,47.455280786],[4.422839477,47.455989801],[4.426112213,47.456560174],[4.426404711,47.457275049],[4.42727207,47.457394065],[4.427478556,47.457570698],[4.427862146,47.458912879],[4.428338937,47.459219443],[4.428859001,47.460649978],[4.430844317,47.460523858],[4.431371927,47.462134354],[4.431902696,47.462124226],[4.432473099,47.46314898],[4.432558111,47.463597195],[4.43275837,47.463638847],[4.434275603,47.463431098],[4.434854872,47.464635796],[4.434989982,47.464723263],[4.436049058,47.464658886],[4.436786395,47.464825353],[4.436771449,47.464466308],[4.437696612,47.464359453],[4.437909296,47.464715156],[4.438765588,47.464565027],[4.4390845,47.465908871],[4.439633924,47.466393655],[4.440039527,47.466566003],[4.440562863,47.466376764],[4.442764864,47.466697024],[4.44258202,47.467105335],[4.443521667,47.46728816],[4.444064848,47.467933259],[4.44481395,47.468188661],[4.44522458,47.468496878],[4.447103626,47.469047046],[4.447511706,47.46930937],[4.447927314,47.469751664],[4.448524546,47.469741535],[4.448757356,47.470592146],[4.450098236,47.470927481],[4.451097255,47.471043782],[4.451068684,47.471557323],[4.453251994,47.471814598],[4.453579373,47.471939258],[4.453581818,47.473105147],[4.455171425,47.47335449],[4.45494357,47.474302677],[4.45860965,47.474731286],[4.45827053,47.47578531],[4.459323515,47.475977394],[4.459084405,47.476656533],[4.4596229,47.476827148],[4.46109162,47.477069824],[4.462099603,47.477071579],[4.463353003,47.476966704],[4.463683753,47.477018367],[4.46390284,47.477648541],[4.46399562,47.478321717],[4.46830805,47.478287233],[4.471304528,47.478546523],[4.474949511,47.478434693],[4.476582328,47.481059159],[4.478793488,47.485574142],[4.480494025,47.485734405],[4.481226051,47.485597252],[4.483066337,47.485527918],[4.483065365,47.483863229],[4.483187996,47.48359157],[4.484350893,47.482805176],[4.484601078,47.482440056],[4.484513104,47.481901882],[4.484004062,47.480786562],[4.483982477,47.480247541],[4.484397458,47.47902501],[4.484617139,47.477895899],[4.484575182,47.476861957],[4.484278002,47.47605815],[4.483716608,47.475303626],[4.48306471,47.473965938],[4.48268849,47.472848017],[4.482517681,47.471906646],[4.482300828,47.471460142],[4.483431417,47.471529475],[4.48352754,47.47130857],[4.483121278,47.46996865],[4.483961294,47.46985531],[4.483527609,47.468963206],[4.483220272,47.467934441],[4.487772932,47.468929747],[4.488562786,47.4687801],[4.488886902,47.468594089],[4.487992626,47.466180923],[4.487524578,47.465725933],[4.487079294,47.46489521],[4.486343114,47.46334163],[4.486294639,47.46288668],[4.486668593,47.462966537],[4.487978969,47.462536543],[4.489948913,47.462050377],[4.490529468,47.461635093],[4.490896965,47.460863301],[4.490867628,47.460143407],[4.49065461,47.459787801],[4.489691422,47.458951112],[4.489199634,47.458643186],[4.489091496,47.458287135],[4.488107049,47.457495722],[4.487956559,47.457048378],[4.48812246,47.456235052],[4.488363612,47.455645849],[4.488478494,47.455194211],[4.48836666,47.454895828],[4.488374411,47.454315011],[4.487238705,47.453475105],[4.486950903,47.453149258],[4.486528432,47.452897157],[4.486625285,47.452656429],[4.485455475,47.45173321],[4.485006151,47.451565178],[4.483809992,47.450311854],[4.483459274,47.450348737],[4.481698428,47.448256268],[4.480817517,47.448510571],[4.480697779,47.448212281],[4.48070009,47.446519612],[4.480543332,47.445938185],[4.479992504,47.445408588],[4.479765607,47.444738018],[4.47958607,47.443571658],[4.479215191,47.442588697],[4.479003539,47.442277168],[4.478435706,47.442043092],[4.478191364,47.441989474],[4.476974749,47.441280145],[4.47626428,47.44097404],[4.475364099,47.440814391],[4.474175469,47.440926691],[4.473446039,47.440895413],[4.473003833,47.439823303],[4.472904642,47.439015151],[4.470335987,47.439468093],[4.469926787,47.439160844],[4.46935152,47.439185216],[4.46953535,47.439887861],[4.468897262,47.439944536],[4.46892636,47.439457084],[4.468268995,47.439536507],[4.468378686,47.439762009],[4.468195254,47.440041628],[4.468238759,47.440660513],[4.468110749,47.44117082],[4.468105408,47.442186471],[4.46665801,47.442010247],[4.46517886,47.441497679],[4.462816172,47.440460499],[4.461358468,47.440487817],[4.461146927,47.440176255],[4.459427711,47.440297765],[4.458829608,47.440263849],[4.457787185,47.439068657],[4.457500591,47.438533845],[4.456968813,47.438498188],[4.455903861,47.438619557],[4.455686848,47.438788834],[4.455128322,47.438892156],[4.454545191,47.439262282],[4.453775183,47.439250296],[4.451339513,47.438690977],[4.450023228,47.438940573],[4.449756743,47.438900677],[4.449471448,47.438410846],[4.448902811,47.438042487],[4.448252959,47.436093243],[4.44668545,47.433770061],[4.446177496,47.433926732],[4.444858529,47.433335389],[4.444675031,47.432828976],[4.444333563,47.432565814],[4.443884018,47.432674032],[4.442822767,47.431894899]]]],"type":"MultiPolygon"}</t>
  </si>
  <si>
    <t>47.455503264, 4.453561903</t>
  </si>
  <si>
    <t>{"coordinates":[[[[4.87442362,47.126728708],[4.875522629,47.126421816],[4.875999116,47.127108417],[4.877599331,47.128689043],[4.878243622,47.129910542],[4.878628364,47.130348267],[4.879196018,47.131338662],[4.880814574,47.131586127],[4.882051028,47.131321067],[4.881189948,47.13046964],[4.881623774,47.130233844],[4.882273624,47.130478129],[4.883210602,47.131575065],[4.882886163,47.129465842],[4.883030725,47.126843772],[4.883761265,47.12539639],[4.884365682,47.124757957],[4.884877561,47.124492057],[4.885150511,47.123996805],[4.885724622,47.123285011],[4.883947637,47.122537687],[4.882254288,47.121350404],[4.881144504,47.120815517],[4.880507429,47.120593533],[4.879003414,47.120708032],[4.877839235,47.119330175],[4.878275969,47.119066425],[4.877482398,47.118782126],[4.877712571,47.118156104],[4.875154849,47.11759783],[4.872999361,47.11650256],[4.870317083,47.11554455],[4.870260581,47.115703061],[4.868556178,47.115056996],[4.867574992,47.114646882],[4.863326173,47.112556786],[4.862212766,47.11213525],[4.858880966,47.110308496],[4.858880819,47.110686732],[4.858538341,47.110739065],[4.85813209,47.111313844],[4.857620715,47.111632751],[4.856246046,47.112815639],[4.8543923,47.114569037],[4.853669512,47.115147972],[4.853617146,47.115351436],[4.848221567,47.11869688],[4.848008169,47.119360393],[4.846485227,47.121348813],[4.84585588,47.122734896],[4.844421139,47.12329631],[4.843782061,47.123436178],[4.843996899,47.124162196],[4.843992436,47.124880003],[4.842958856,47.125252191],[4.842781974,47.125828657],[4.841722946,47.126808206],[4.842074013,47.127351048],[4.842211412,47.127896391],[4.843090145,47.127817554],[4.843739742,47.129217456],[4.843918669,47.12981887],[4.846579141,47.129402706],[4.84735987,47.129466787],[4.848304135,47.130605303],[4.848854954,47.130467723],[4.848990635,47.130691592],[4.851659022,47.130159915],[4.855394412,47.129538122],[4.85532187,47.129347469],[4.857588327,47.128987799],[4.857465881,47.128115332],[4.858483778,47.127825216],[4.861771459,47.126549402],[4.862932214,47.126309178],[4.863540009,47.126257062],[4.865084603,47.12574677],[4.866244851,47.125645206],[4.866367501,47.124843536],[4.867183089,47.124962755],[4.867894071,47.12518542],[4.868949877,47.124431713],[4.869605143,47.124075311],[4.8703813,47.123780889],[4.87103396,47.124489876],[4.872465365,47.125661749],[4.872723861,47.125696288],[4.873380115,47.125406489],[4.874389201,47.126156514],[4.87442362,47.126728708]]]],"type":"MultiPolygon"}</t>
  </si>
  <si>
    <t>47.121975539, 4.862684827</t>
  </si>
  <si>
    <t>{"coordinates":[[[[5.137825091,47.503655963],[5.135140088,47.503273869],[5.135556569,47.501822753],[5.134688888,47.501724294],[5.134710735,47.501272749],[5.134570117,47.500845793],[5.133855296,47.500015131],[5.133347598,47.499679542],[5.132867572,47.499604587],[5.132079524,47.499702758],[5.129062297,47.498979921],[5.128467785,47.498732345],[5.127920339,47.498365042],[5.127741501,47.498512387],[5.12558338,47.49696873],[5.125367894,47.497163565],[5.124211877,47.496560614],[5.123706911,47.497094806],[5.120950641,47.495641212],[5.119767853,47.49647318],[5.119313449,47.496171681],[5.118872431,47.496409328],[5.118357501,47.496089116],[5.117655686,47.496384629],[5.116448197,47.495586233],[5.114061938,47.494545382],[5.113518888,47.494218456],[5.110383457,47.495873664],[5.108924017,47.495354403],[5.105610506,47.496777676],[5.104276372,47.497484349],[5.10723761,47.500575297],[5.10778175,47.501300245],[5.108323603,47.502337698],[5.109565034,47.504265663],[5.110106516,47.505561552],[5.110184223,47.506621809],[5.110643356,47.507446434],[5.110641254,47.507662587],[5.110296839,47.508297359],[5.111807907,47.509509038],[5.11339016,47.510502392],[5.115021348,47.511017583],[5.115720838,47.510994078],[5.115275341,47.512062929],[5.114132006,47.512828374],[5.114403021,47.513127818],[5.116286378,47.513933773],[5.114834921,47.514773255],[5.115337522,47.516659634],[5.119034867,47.515975632],[5.11991216,47.515640906],[5.120979312,47.516943388],[5.121079403,47.516919955],[5.122610947,47.518166244],[5.123355185,47.517961784],[5.123980729,47.518785127],[5.124304166,47.51953203],[5.125045696,47.520396476],[5.125390892,47.520586485],[5.125663432,47.521456778],[5.125726047,47.522664075],[5.126683448,47.522770874],[5.126984063,47.525081412],[5.127030774,47.527124638],[5.128132594,47.52798519],[5.128006726,47.528831233],[5.12851722,47.529498167],[5.128707501,47.529401944],[5.12929757,47.529763062],[5.130150256,47.52930715],[5.13101007,47.52966423],[5.132484982,47.530475597],[5.132375524,47.530931439],[5.134484127,47.531195405],[5.135886888,47.531230041],[5.136159722,47.529772573],[5.135629332,47.529708453],[5.136145357,47.528215012],[5.136819107,47.527674982],[5.139702263,47.527794981],[5.140319135,47.527562137],[5.140726977,47.527189052],[5.141245575,47.527025544],[5.142478057,47.526960573],[5.143239047,47.526807908],[5.144205561,47.526509181],[5.144861308,47.526218867],[5.146879395,47.526549107],[5.147657552,47.52675809],[5.148913837,47.524473824],[5.149714052,47.52480215],[5.150278093,47.524877291],[5.150571365,47.525128518],[5.151433122,47.525399867],[5.152221079,47.525290769],[5.152351067,47.52492007],[5.151925157,47.52424717],[5.151631077,47.52384378],[5.151755424,47.523564135],[5.15343405,47.523488106],[5.153484491,47.523189114],[5.154031805,47.523212317],[5.153772412,47.522086102],[5.153129745,47.522137599],[5.152620571,47.521509461],[5.153191644,47.521264786],[5.152845234,47.521080282],[5.152987114,47.520774198],[5.151853704,47.520027018],[5.152381307,47.519627364],[5.152947978,47.517986116],[5.15234893,47.517799075],[5.151961804,47.516998488],[5.151278831,47.516244784],[5.150432747,47.515797551],[5.14965555,47.515542645],[5.149885064,47.515134993],[5.14776371,47.514639223],[5.145496523,47.51468189],[5.145286899,47.51426072],[5.145289943,47.513243115],[5.142965864,47.513191329],[5.143649365,47.512237749],[5.141978453,47.511734489],[5.141132446,47.511285388],[5.140712386,47.510885186],[5.14000326,47.510667688],[5.138939309,47.509952428],[5.138297055,47.509113258],[5.137999064,47.508208335],[5.137731815,47.506941752],[5.137854512,47.505356444],[5.137825091,47.503655963]]]],"type":"MultiPolygon"}</t>
  </si>
  <si>
    <t>47.512175769, 5.129244232</t>
  </si>
  <si>
    <t>{"coordinates":[[[[4.369985087,47.235308785],[4.369662537,47.23697023],[4.369756516,47.23816845],[4.370758223,47.240019533],[4.372530357,47.241904707],[4.373381234,47.243486532],[4.373820829,47.244701362],[4.374116635,47.246394202],[4.37368396,47.249280594],[4.374353798,47.251378679],[4.374884638,47.252538396],[4.374818476,47.253105528],[4.375166002,47.25361193],[4.37517266,47.25397561],[4.374968512,47.254576792],[4.374950416,47.255213584],[4.375845509,47.25623842],[4.375944715,47.256497456],[4.375941377,47.257297044],[4.376449403,47.257820446],[4.377399989,47.258479052],[4.377607831,47.2587449],[4.377693215,47.259238201],[4.378113884,47.259860776],[4.378629528,47.261246653],[4.379709902,47.261856876],[4.380388929,47.26234041],[4.380747175,47.263053758],[4.381092628,47.263423307],[4.381150757,47.26378097],[4.381547072,47.264430834],[4.381767903,47.265045872],[4.382094698,47.26546066],[4.382508803,47.26572134],[4.382963585,47.266997174],[4.383576354,47.267523797],[4.384371596,47.266814706],[4.384178865,47.266367711],[4.385165494,47.266259591],[4.386882956,47.266229164],[4.387483885,47.266398454],[4.390614859,47.267472942],[4.390289987,47.267851399],[4.39073965,47.268154843],[4.390449847,47.268712958],[4.390470354,47.269863412],[4.390753684,47.269923943],[4.391476459,47.268819499],[4.392215724,47.268965496],[4.392686778,47.268460124],[4.393564837,47.268398256],[4.393466784,47.268034775],[4.394438429,47.267603516],[4.394929233,47.267707463],[4.39629716,47.267764836],[4.396660225,47.267941444],[4.39768303,47.267749045],[4.397744127,47.267606047],[4.397283324,47.267129889],[4.397464943,47.266992642],[4.398014071,47.266999531],[4.398381678,47.26724901],[4.398471628,47.267554059],[4.398836351,47.26784499],[4.400252353,47.268224078],[4.401072558,47.26822678],[4.401189887,47.268718778],[4.401873567,47.26901485],[4.402301304,47.268931346],[4.402390212,47.268587221],[4.403148677,47.268555539],[4.404867006,47.269011048],[4.40588126,47.269048282],[4.407378647,47.269450608],[4.4079305,47.269257529],[4.408391713,47.269240225],[4.408337741,47.26889693],[4.409825625,47.268785214],[4.412498176,47.268651856],[4.413771693,47.269091041],[4.413982911,47.268622062],[4.414028821,47.268054253],[4.413609445,47.267800951],[4.414091446,47.267468232],[4.41500386,47.267305838],[4.416948751,47.266668926],[4.41807043,47.266066358],[4.418588897,47.265613421],[4.419369647,47.26517528],[4.420156131,47.264904537],[4.423247636,47.264316499],[4.425087118,47.263552884],[4.425788787,47.262978809],[4.427104426,47.262165773],[4.427353313,47.261875483],[4.427865702,47.260899444],[4.428262633,47.26065595],[4.429859204,47.2600159],[4.432487497,47.259381097],[4.43406135,47.259082521],[4.435500591,47.25869645],[4.436474615,47.258273805],[4.437876135,47.257566727],[4.438636823,47.256636179],[4.439101695,47.256315269],[4.439410818,47.255610917],[4.439801128,47.25546921],[4.440767706,47.254821519],[4.441085756,47.254500624],[4.441641886,47.254378459],[4.441972049,47.254115037],[4.444099565,47.253315112],[4.444725354,47.253177659],[4.44485465,47.252920332],[4.445648281,47.252926648],[4.447343441,47.252820864],[4.44724313,47.25135445],[4.447461706,47.251123018],[4.448458292,47.249435812],[4.44873525,47.249261274],[4.448562847,47.248064982],[4.447119028,47.248316217],[4.446224416,47.24681469],[4.445261358,47.24689693],[4.4427835,47.246753111],[4.441582415,47.246884203],[4.44126834,47.245723878],[4.441393974,47.244738168],[4.440165758,47.244694004],[4.439979292,47.243853537],[4.438302704,47.244248018],[4.438039693,47.244252181],[4.437867173,47.243338604],[4.436399747,47.241366888],[4.434705571,47.24179395],[4.433428068,47.241733218],[4.431759909,47.241450393],[4.431285314,47.241800209],[4.43013021,47.241469607],[4.429139909,47.241071233],[4.428114155,47.2404824],[4.42710237,47.240917151],[4.427859165,47.241833452],[4.425706611,47.243126816],[4.423121118,47.242903767],[4.422587594,47.242777954],[4.421903435,47.242205585],[4.421604787,47.241311542],[4.420854704,47.240694954],[4.419792624,47.240579207],[4.419361707,47.239931689],[4.417959578,47.238601838],[4.417415125,47.238911933],[4.416641136,47.238037194],[4.415718779,47.237200278],[4.415431665,47.236588805],[4.413662142,47.23736854],[4.412079349,47.23594718],[4.410974771,47.236373917],[4.410776556,47.236377229],[4.409533272,47.235043544],[4.409147563,47.235156282],[4.409151477,47.235406548],[4.408486648,47.23566404],[4.408494709,47.236072727],[4.40774729,47.236407753],[4.407534036,47.23704873],[4.407185539,47.237371704],[4.40556798,47.238406985],[4.404858405,47.238573157],[4.404489469,47.23887386],[4.403394845,47.237964202],[4.404902791,47.237387686],[4.405353297,47.237122909],[4.405086474,47.236575095],[4.404477749,47.236906618],[4.403483472,47.235534736],[4.402757218,47.234300067],[4.402220999,47.233812232],[4.402429494,47.233645836],[4.404730584,47.232668044],[4.405213436,47.232580255],[4.405083462,47.23094489],[4.405264612,47.23049159],[4.406292232,47.229753398],[4.404906258,47.229778309],[4.40452378,47.229710011],[4.404010157,47.229377681],[4.403500779,47.229309116],[4.403320416,47.228830482],[4.402105591,47.228016809],[4.401119738,47.227010369],[4.400573182,47.226223715],[4.400246602,47.225407389],[4.399250934,47.225290656],[4.3985807,47.225032225],[4.397632959,47.224419675],[4.396894211,47.22411794],[4.39492483,47.224422587],[4.393998888,47.22439411],[4.393063311,47.224095619],[4.392521598,47.223745568],[4.392308846,47.223389762],[4.384671804,47.225123597],[4.384660256,47.225496503],[4.384245975,47.225936347],[4.382446113,47.225950626],[4.381819441,47.22604724],[4.381297262,47.226558591],[4.379166889,47.227704963],[4.37838331,47.228024023],[4.377812743,47.228712412],[4.377518476,47.228938309],[4.375687781,47.229818134],[4.371227523,47.234003823],[4.369985087,47.235308785]]]],"type":"MultiPolygon"}</t>
  </si>
  <si>
    <t>47.248410215, 4.402898279</t>
  </si>
  <si>
    <t>{"coordinates":[[[[4.405120098,47.13748138],[4.404669097,47.137340985],[4.404009286,47.136833942],[4.403689538,47.135754592],[4.403233544,47.135371134],[4.401709099,47.135001523],[4.399815101,47.134830858],[4.398509875,47.134466657],[4.397430115,47.134502214],[4.396501832,47.134374755],[4.394947812,47.132961804],[4.394266138,47.132726002],[4.391501845,47.132112767],[4.390401074,47.13148579],[4.390109847,47.130988646],[4.390118991,47.13052481],[4.389881956,47.130184591],[4.389835943,47.129270298],[4.389721295,47.129122202],[4.389546411,47.128070789],[4.389336798,47.127565459],[4.389462212,47.12639158],[4.389080886,47.126082807],[4.388759972,47.125302377],[4.388754158,47.124872036],[4.388893045,47.124374226],[4.389195643,47.124086053],[4.388496782,47.12281942],[4.388164629,47.122472235],[4.388005366,47.121820426],[4.387433032,47.121828193],[4.386938319,47.121725172],[4.386977501,47.121402344],[4.386366073,47.121479909],[4.38517935,47.121860605],[4.385439201,47.122167244],[4.382626086,47.122968078],[4.381984209,47.12263088],[4.381492337,47.122638556],[4.380273401,47.1224334],[4.380396663,47.12204384],[4.37993802,47.122061018],[4.379198148,47.121862741],[4.378524464,47.122137302],[4.37703068,47.122274852],[4.37673072,47.122203686],[4.375607542,47.122182832],[4.375577168,47.122284943],[4.375437245,47.12274673],[4.376572056,47.123015969],[4.376840628,47.123200964],[4.376794154,47.123447337],[4.37636866,47.123988161],[4.375913885,47.12374415],[4.374226155,47.123313993],[4.373814095,47.123451252],[4.372893269,47.123969131],[4.372222171,47.124502949],[4.370973976,47.125636991],[4.371070837,47.125710579],[4.370180982,47.126203756],[4.369195339,47.12692587],[4.368291928,47.126990585],[4.367645437,47.126885675],[4.365597735,47.126308375],[4.364144258,47.1268973],[4.36327475,47.127050719],[4.36267845,47.127625918],[4.361473188,47.128485616],[4.36032184,47.130071316],[4.359623793,47.130747643],[4.355395985,47.13351115],[4.354880527,47.134578795],[4.353437276,47.136323611],[4.35084447,47.134696221],[4.349954982,47.135533196],[4.34883691,47.13509422],[4.348458528,47.135845086],[4.346366894,47.137791857],[4.343033445,47.138419476],[4.343070847,47.138596426],[4.342363363,47.138854054],[4.34215515,47.139183324],[4.341696657,47.139477678],[4.340359847,47.140165788],[4.338921459,47.140591234],[4.339137557,47.140949804],[4.338202123,47.141064174],[4.338070531,47.140760452],[4.33762397,47.140686377],[4.337279755,47.140482358],[4.336838381,47.140563994],[4.336504575,47.140832575],[4.334076994,47.143520439],[4.332255728,47.144905561],[4.331939251,47.145343208],[4.33165759,47.146121713],[4.331197305,47.147950362],[4.331567772,47.148734869],[4.332124576,47.149421785],[4.332322945,47.14943751],[4.332941221,47.15015433],[4.333036328,47.150477386],[4.334390091,47.15029971],[4.335110687,47.150084302],[4.335581897,47.150723567],[4.336114025,47.151157731],[4.336297941,47.151495067],[4.337604601,47.1528216],[4.337085469,47.153071613],[4.338077384,47.153947064],[4.339675611,47.152981333],[4.340760106,47.153650395],[4.340877973,47.153613012],[4.341935976,47.154383217],[4.342267645,47.154979952],[4.342903208,47.155217494],[4.343425494,47.155729176],[4.34326344,47.155900336],[4.343679162,47.156902181],[4.343923587,47.157069523],[4.344010029,47.157624079],[4.343834438,47.15778189],[4.344714949,47.158417266],[4.345627664,47.158861372],[4.346650104,47.159839043],[4.347337727,47.160202015],[4.347089212,47.160610997],[4.347152325,47.160811957],[4.347967342,47.161095105],[4.347777365,47.161363842],[4.34657434,47.160979857],[4.345520005,47.160998419],[4.34486378,47.161099689],[4.344946522,47.161452592],[4.344784942,47.162118979],[4.344981553,47.163066637],[4.344752169,47.163397054],[4.34497311,47.163521446],[4.346247399,47.162951976],[4.346997784,47.163447482],[4.347614398,47.163239512],[4.349052431,47.163726998],[4.350315479,47.163974295],[4.351453757,47.164404919],[4.351733741,47.164566427],[4.350572716,47.165545227],[4.351992649,47.166465089],[4.353022228,47.165772344],[4.353660581,47.165221028],[4.354713035,47.164862056],[4.355213246,47.16438348],[4.356105623,47.164117311],[4.356528003,47.164270836],[4.357205249,47.164164753],[4.358800757,47.163563464],[4.359542229,47.163439504],[4.360110121,47.163186118],[4.360621278,47.16309097],[4.361229074,47.163267511],[4.361728806,47.163242724],[4.36196376,47.163501983],[4.362389082,47.163406036],[4.362227509,47.162916307],[4.362382786,47.162635349],[4.363412978,47.162548485],[4.363774898,47.162034582],[4.36396788,47.16199179],[4.364710193,47.162371123],[4.365337086,47.161946835],[4.365946735,47.161155374],[4.369935832,47.162955005],[4.370380986,47.162497723],[4.370847579,47.16262366],[4.3732456,47.160211814],[4.373381428,47.159947278],[4.37359298,47.159080359],[4.373136612,47.158992129],[4.373040642,47.157765087],[4.372526741,47.156351209],[4.373341545,47.156002084],[4.37411809,47.155550758],[4.374940496,47.154311008],[4.375659415,47.153930589],[4.374937625,47.153578094],[4.375100617,47.153137649],[4.377445101,47.15350776],[4.380116064,47.155336228],[4.380344663,47.155293883],[4.380594997,47.156099482],[4.380734357,47.157364722],[4.381024559,47.158385947],[4.380448145,47.158507177],[4.381050552,47.158781825],[4.381543073,47.159198248],[4.381238617,47.159783557],[4.383304408,47.160957358],[4.385840447,47.161368234],[4.386027478,47.161094966],[4.386614024,47.160905155],[4.387257396,47.161025307],[4.387236744,47.161658556],[4.388683321,47.161543065],[4.388937623,47.161268084],[4.39042118,47.160386763],[4.391860423,47.160091234],[4.392191472,47.160130474],[4.394095584,47.161474409],[4.393989875,47.16182775],[4.39413278,47.162656225],[4.394542446,47.162773749],[4.394973273,47.163249387],[4.395640255,47.163565502],[4.395901397,47.163351653],[4.394966427,47.163036068],[4.394654891,47.16268055],[4.394614043,47.161867955],[4.394250305,47.161382503],[4.394103959,47.160880025],[4.393569916,47.160240848],[4.393048786,47.159947277],[4.392713346,47.159636163],[4.392707573,47.159412926],[4.393306295,47.159491262],[4.393761183,47.159214757],[4.393687173,47.158395356],[4.394627413,47.157184658],[4.395190188,47.157048214],[4.396360604,47.15646953],[4.396373715,47.156058775],[4.397069376,47.155142746],[4.397735016,47.154647576],[4.398576001,47.153839634],[4.399487716,47.153671938],[4.400552407,47.153600532],[4.400751058,47.15327037],[4.40051643,47.153029192],[4.401561158,47.152596944],[4.401914823,47.152086616],[4.402956229,47.151426585],[4.404035055,47.151139771],[4.404464335,47.150746475],[4.404798173,47.150185955],[4.405277308,47.149933419],[4.406301484,47.149172716],[4.407173964,47.148921695],[4.408484769,47.148877836],[4.408909389,47.149267058],[4.409539972,47.149456576],[4.411532482,47.149487218],[4.413302089,47.149372876],[4.414726694,47.149490536],[4.415252092,47.149644391],[4.41624613,47.150303056],[4.418410793,47.150453934],[4.418471014,47.15013444],[4.418049267,47.149456176],[4.417764565,47.149270572],[4.417761326,47.148545759],[4.417547297,47.14823683],[4.417465525,47.147637239],[4.41807806,47.145737012],[4.418195913,47.144699162],[4.418972932,47.142983303],[4.418643371,47.142446179],[4.418420127,47.142438111],[4.417692364,47.142866634],[4.416518293,47.142985463],[4.415333599,47.143403356],[4.414431959,47.143343245],[4.413241775,47.14375398],[4.412776594,47.143729945],[4.41155858,47.143885277],[4.4098145,47.143657117],[4.407978632,47.143198635],[4.407248257,47.142621334],[4.406777359,47.141872493],[4.40686656,47.141296028],[4.407339267,47.140598743],[4.407384888,47.140324455],[4.406348602,47.139957069],[4.405976756,47.139462745],[4.407099741,47.138552257],[4.407357401,47.138211459],[4.406563095,47.137659243],[4.405311547,47.137434933],[4.405120098,47.13748138]]]],"type":"MultiPolygon"}</t>
  </si>
  <si>
    <t>47.144726388, 4.372657408</t>
  </si>
  <si>
    <t>{"coordinates":[[[[4.395147185,47.881870581],[4.395540166,47.882058534],[4.396069384,47.882491497],[4.396846748,47.882641569],[4.397457404,47.883015949],[4.398071427,47.88311125],[4.399077276,47.883552923],[4.401818321,47.884436537],[4.404121941,47.883804124],[4.404437608,47.883647327],[4.405243895,47.881854543],[4.408763116,47.880898735],[4.410011171,47.880381481],[4.410672302,47.87973175],[4.416189143,47.872912583],[4.416606305,47.872752727],[4.416706587,47.871998111],[4.418098393,47.871363813],[4.417794401,47.871051542],[4.419051748,47.870593481],[4.419408602,47.870680978],[4.420364998,47.870475878],[4.420494366,47.870360896],[4.421299802,47.870514066],[4.422687129,47.869616029],[4.423621398,47.868835987],[4.425202821,47.868045379],[4.424890748,47.867781831],[4.426436229,47.866451563],[4.426191659,47.865463491],[4.425773032,47.865465879],[4.427001338,47.864581419],[4.427370146,47.864069258],[4.428165784,47.861223256],[4.427800949,47.86118539],[4.428472705,47.860201468],[4.429642488,47.858092603],[4.421566343,47.855177992],[4.421181071,47.854924321],[4.411851908,47.852126836],[4.408806427,47.851456846],[4.410661982,47.848258864],[4.41192505,47.845718779],[4.411838906,47.845194135],[4.412032038,47.843957719],[4.410645609,47.843410015],[4.410599615,47.843541088],[4.40921598,47.84309775],[4.4080505,47.84286331],[4.408291675,47.842024184],[4.408598132,47.839814259],[4.408807867,47.839403975],[4.4092968,47.838934528],[4.406421481,47.837692645],[4.406029693,47.837235571],[4.404087055,47.836272291],[4.403365319,47.835672434],[4.40191392,47.834829259],[4.401368664,47.834684552],[4.401460468,47.835022809],[4.400879185,47.837062274],[4.399809681,47.84031375],[4.399321704,47.840772343],[4.399083659,47.841278361],[4.39820911,47.844577893],[4.397977697,47.845082928],[4.397855528,47.845826997],[4.393999832,47.84763805],[4.393413348,47.848067182],[4.386320862,47.854480944],[4.385063259,47.856772223],[4.383963931,47.86129303],[4.380397308,47.865384702],[4.379789341,47.86551337],[4.380702041,47.865889686],[4.382424408,47.866331168],[4.383215474,47.866658491],[4.384336789,47.866927905],[4.384700179,47.866858809],[4.385275305,47.866958235],[4.386080506,47.867723731],[4.386271013,47.867744883],[4.387002272,47.867368092],[4.388086967,47.867053724],[4.388429226,47.866790439],[4.390186804,47.866937952],[4.391301828,47.867629532],[4.392118655,47.86883501],[4.390164641,47.869516165],[4.390299231,47.870109551],[4.390698561,47.870084117],[4.390811657,47.870367215],[4.391344496,47.870382501],[4.391277139,47.872050324],[4.391458424,47.873097715],[4.393919428,47.873073009],[4.396252881,47.873387314],[4.397776767,47.874050565],[4.398670031,47.874796024],[4.398860896,47.875083588],[4.399017452,47.876252778],[4.398561717,47.8769324],[4.396951725,47.878747312],[4.395589581,47.879865262],[4.395523375,47.880197292],[4.395748633,47.880775189],[4.395147185,47.881870581]]]],"type":"MultiPolygon"}</t>
  </si>
  <si>
    <t>47.861387025, 4.404644562</t>
  </si>
  <si>
    <t>{"coordinates":[[[[4.288468448,47.129478399],[4.289278282,47.12941265],[4.290021448,47.12964838],[4.291625725,47.130250869],[4.292415891,47.130739977],[4.292480603,47.130962558],[4.293953927,47.131658321],[4.295137412,47.132041264],[4.297353975,47.13253147],[4.299048978,47.133059006],[4.299875199,47.133397289],[4.300734254,47.133346215],[4.301285869,47.133622744],[4.301758479,47.133632735],[4.302817104,47.133813509],[4.303664714,47.133834576],[4.30520102,47.133580445],[4.306585048,47.13368548],[4.307049419,47.133410108],[4.308166418,47.133657706],[4.308437227,47.133833828],[4.311359444,47.134413031],[4.312482738,47.134484033],[4.314774695,47.134484124],[4.317398543,47.13526826],[4.316849612,47.135753534],[4.316688262,47.13611644],[4.316423881,47.136204988],[4.317354079,47.136579782],[4.316861253,47.137633483],[4.317974407,47.137934156],[4.318281263,47.137100471],[4.319572699,47.137676427],[4.319431169,47.137985986],[4.321548187,47.1389712],[4.321374953,47.139440497],[4.321892137,47.139597567],[4.321227054,47.141104365],[4.32325071,47.142258093],[4.332255728,47.144905561],[4.334076994,47.143520439],[4.336504575,47.140832575],[4.336838381,47.140563994],[4.337279755,47.140482358],[4.33762397,47.140686377],[4.338070531,47.140760452],[4.338202123,47.141064174],[4.339137557,47.140949804],[4.338921459,47.140591234],[4.340359847,47.140165788],[4.341696657,47.139477678],[4.34215515,47.139183324],[4.342363363,47.138854054],[4.343070847,47.138596426],[4.343033445,47.138419476],[4.346366894,47.137791857],[4.348458528,47.135845086],[4.34883691,47.13509422],[4.349954982,47.135533196],[4.35084447,47.134696221],[4.353437276,47.136323611],[4.354880527,47.134578795],[4.355395985,47.13351115],[4.359623793,47.130747643],[4.36032184,47.130071316],[4.361473188,47.128485616],[4.36267845,47.127625918],[4.36327475,47.127050719],[4.364144258,47.1268973],[4.365597735,47.126308375],[4.367645437,47.126885675],[4.368291928,47.126990585],[4.369195339,47.12692587],[4.370180982,47.126203756],[4.371070837,47.125710579],[4.370973976,47.125636991],[4.372222171,47.124502949],[4.372893269,47.123969131],[4.373814095,47.123451252],[4.374226155,47.123313993],[4.375913885,47.12374415],[4.37636866,47.123988161],[4.376794154,47.123447337],[4.376840628,47.123200964],[4.376572056,47.123015969],[4.375437245,47.12274673],[4.375577168,47.122284943],[4.374645818,47.122026783],[4.374008598,47.121507598],[4.373646062,47.120896004],[4.373282994,47.119797278],[4.37223888,47.118216793],[4.372513105,47.118107288],[4.370930087,47.116859144],[4.371474298,47.116525833],[4.370134192,47.115594453],[4.368612461,47.116027572],[4.367529434,47.115452396],[4.368083362,47.114774118],[4.366690534,47.1144124],[4.366945962,47.113562068],[4.36697824,47.11244244],[4.366915545,47.11205059],[4.366423647,47.11127302],[4.364269905,47.111015708],[4.363320535,47.111026003],[4.36295613,47.111376067],[4.361894965,47.110668217],[4.361808668,47.110489145],[4.358756964,47.110028898],[4.357707332,47.110089849],[4.358079911,47.109592034],[4.358270804,47.108269749],[4.35858024,47.10772675],[4.357615112,47.10731848],[4.356990753,47.106825164],[4.355940519,47.106230587],[4.356127923,47.105921339],[4.35606712,47.105653721],[4.356539152,47.105178155],[4.356652524,47.104233164],[4.357713399,47.103628223],[4.35820281,47.10352973],[4.35887397,47.102427808],[4.358886807,47.102047671],[4.358169293,47.101780566],[4.357910334,47.101813322],[4.356892263,47.101445287],[4.354672712,47.101490221],[4.353629765,47.101390781],[4.353023876,47.101051203],[4.351545631,47.100577751],[4.350942829,47.100255234],[4.350678917,47.099827006],[4.350899813,47.098906876],[4.350681044,47.097911743],[4.34974193,47.097374342],[4.349212375,47.096868171],[4.349003126,47.096357362],[4.348584971,47.097404951],[4.347605627,47.098158332],[4.3470321,47.098794423],[4.346773665,47.099270165],[4.34662845,47.099949888],[4.346734225,47.10122818],[4.346219737,47.101431368],[4.344767898,47.101432954],[4.344283924,47.101643882],[4.343983702,47.101608653],[4.342439747,47.102359545],[4.342017432,47.102346439],[4.341388335,47.102608562],[4.340834676,47.103040891],[4.340281292,47.103272415],[4.337607789,47.102510988],[4.337185883,47.102142186],[4.335589361,47.102265989],[4.335254921,47.10202043],[4.333061157,47.10230957],[4.332269271,47.10265636],[4.331780688,47.102416169],[4.331295875,47.102595536],[4.330983904,47.102885466],[4.330063044,47.103083353],[4.329476443,47.1030928],[4.328672131,47.10325782],[4.327486118,47.103185],[4.326655057,47.10301355],[4.326076832,47.103041793],[4.325396366,47.102934339],[4.324310598,47.10296929],[4.323932179,47.102917796],[4.322427949,47.103365417],[4.321329031,47.103402291],[4.32062007,47.103531048],[4.320205415,47.103723073],[4.319377745,47.103797351],[4.318213328,47.104122181],[4.317543548,47.104182039],[4.31554048,47.104781121],[4.315209826,47.104741662],[4.314073097,47.104310672],[4.313680062,47.104362861],[4.3114034,47.103366712],[4.310810223,47.103377039],[4.309567373,47.103623433],[4.3065231,47.103270684],[4.306010906,47.103684365],[4.305016002,47.103769433],[4.304830436,47.104438746],[4.301978762,47.107146965],[4.301919675,47.107649169],[4.3016368,47.108387103],[4.300639747,47.109753465],[4.299498276,47.11093055],[4.299156031,47.111615118],[4.298970513,47.111743262],[4.298879877,47.11225122],[4.298976716,47.112493248],[4.299983669,47.113338239],[4.30014993,47.113614602],[4.30011527,47.114747728],[4.299952969,47.114963854],[4.300309783,47.115156136],[4.30052123,47.114844912],[4.300951697,47.114700505],[4.301619273,47.115144108],[4.300657877,47.115806832],[4.301678351,47.116716487],[4.302557193,47.117331489],[4.302905367,47.1178201],[4.302920435,47.118225122],[4.302735307,47.118588278],[4.302810836,47.118820637],[4.303296466,47.11899255],[4.303234998,47.119614536],[4.302995502,47.120293454],[4.302536981,47.120752432],[4.302023647,47.121673043],[4.302772859,47.122051789],[4.30334673,47.122489234],[4.30359115,47.122886268],[4.303955969,47.12395186],[4.304407659,47.124463611],[4.305238066,47.124924266],[4.305876698,47.125146666],[4.306004952,47.125430653],[4.305695905,47.12558001],[4.302812553,47.126040219],[4.302104762,47.126013072],[4.301629768,47.125628534],[4.301143177,47.12563761],[4.299781728,47.12536568],[4.2991127,47.125413714],[4.298742435,47.125706007],[4.297841102,47.126133017],[4.296606407,47.126468313],[4.295279775,47.126437253],[4.294389365,47.126496743],[4.293651579,47.12681384],[4.292551317,47.127585193],[4.292354153,47.127890837],[4.29189443,47.128085961],[4.290896232,47.128328511],[4.289357921,47.127999004],[4.287905705,47.128234883],[4.288468448,47.129478399]]]],"type":"MultiPolygon"}</t>
  </si>
  <si>
    <t>47.120638264, 4.333082953</t>
  </si>
  <si>
    <t>{"coordinates":[[[[4.816489443,47.307472613],[4.815360099,47.306452934],[4.814819193,47.305764425],[4.813828979,47.304197768],[4.813556864,47.302686519],[4.812675732,47.301956491],[4.811315078,47.301333893],[4.811293258,47.301746652],[4.805345077,47.301455728],[4.80561424,47.300642014],[4.807310791,47.299211765],[4.807507571,47.298647704],[4.808664792,47.298382043],[4.808937382,47.298025708],[4.804269304,47.2987107],[4.802627915,47.299301705],[4.801502616,47.299415529],[4.80034039,47.299809963],[4.799848481,47.300259725],[4.798730753,47.300600324],[4.797974429,47.300704792],[4.797678558,47.300882266],[4.797010395,47.301050196],[4.796430397,47.301360833],[4.795819501,47.301301852],[4.795553199,47.301097062],[4.793498124,47.301434999],[4.7927407,47.30138817],[4.792712921,47.301190496],[4.78922694,47.302007888],[4.789506342,47.302447513],[4.788432824,47.302807139],[4.790192393,47.30444318],[4.790904751,47.304963467],[4.792050298,47.306483788],[4.789559012,47.309073251],[4.787333809,47.308605975],[4.786320191,47.30870082],[4.784642583,47.309053494],[4.782479662,47.309743168],[4.781541515,47.310158277],[4.780589183,47.310824825],[4.779628457,47.31163827],[4.777558285,47.313734751],[4.777323239,47.313633896],[4.776752696,47.314157694],[4.775779754,47.316126584],[4.775766262,47.317920508],[4.77630164,47.320334557],[4.775717152,47.321199835],[4.773604273,47.322620638],[4.773872823,47.323854665],[4.767873531,47.325174387],[4.77205761,47.328841198],[4.773013733,47.330080938],[4.774256557,47.33125776],[4.772656178,47.333330735],[4.771868192,47.334537662],[4.773137334,47.334945107],[4.772613389,47.336246156],[4.772788075,47.337404173],[4.768692145,47.339569176],[4.768464747,47.339944525],[4.767407457,47.342714194],[4.767993275,47.342159606],[4.769075008,47.341780254],[4.769186085,47.34189472],[4.771256859,47.341058157],[4.771969169,47.34068531],[4.773674642,47.340301799],[4.774375502,47.340384741],[4.775100922,47.340289014],[4.776732079,47.340782734],[4.776990595,47.340508643],[4.779346567,47.341007443],[4.779287858,47.341114596],[4.782672626,47.342513325],[4.784194521,47.341788504],[4.787291945,47.34207225],[4.789726651,47.340835353],[4.790280165,47.340352282],[4.790399448,47.339520223],[4.790366997,47.338865191],[4.790852459,47.338248998],[4.793406018,47.338039408],[4.793639171,47.336811185],[4.795362822,47.336979051],[4.795904044,47.335972975],[4.796398381,47.335307994],[4.79731733,47.334428434],[4.798205303,47.334997285],[4.801210938,47.331765775],[4.803339134,47.332743065],[4.803827547,47.332614817],[4.804964946,47.332682688],[4.805561199,47.332610387],[4.806116658,47.332703502],[4.80687951,47.33266192],[4.80763631,47.332126072],[4.807931987,47.331820714],[4.808915252,47.329948644],[4.809400242,47.329444932],[4.810586398,47.328486357],[4.811548703,47.327959884],[4.812865232,47.327608866],[4.813480791,47.327365133],[4.813134657,47.326292679],[4.813901941,47.32324972],[4.81473876,47.322932285],[4.814849211,47.322438902],[4.817693074,47.322418728],[4.817059019,47.321644343],[4.814562573,47.317759137],[4.814890533,47.317707187],[4.815210547,47.316871949],[4.81740655,47.31473769],[4.817161501,47.3145002],[4.817635926,47.313925474],[4.817766658,47.313484897],[4.818810921,47.311791858],[4.818350284,47.311521728],[4.818547075,47.310608266],[4.818503024,47.309893979],[4.816200653,47.308289361],[4.816489443,47.307472613]]]],"type":"MultiPolygon"}</t>
  </si>
  <si>
    <t>47.32078525, 4.79419131</t>
  </si>
  <si>
    <t>{"coordinates":[[[[4.732461053,47.865723829],[4.731112513,47.864367326],[4.730770925,47.864312052],[4.730109976,47.863939215],[4.729253614,47.863192971],[4.728562445,47.862753955],[4.72634402,47.861709079],[4.725581556,47.861544757],[4.725045341,47.861344696],[4.724427505,47.860896477],[4.724066572,47.860738845],[4.723132332,47.860639146],[4.721703378,47.859761725],[4.720873868,47.859177962],[4.718861012,47.857283741],[4.71757408,47.856532918],[4.716680057,47.85581234],[4.715424586,47.854666744],[4.715177392,47.854177048],[4.714922466,47.853944922],[4.714318129,47.853785418],[4.712750795,47.85379121],[4.711905347,47.853204917],[4.70881689,47.851574674],[4.707911876,47.85125478],[4.704397791,47.849731442],[4.702798712,47.848993097],[4.70072814,47.847853776],[4.699712801,47.847676752],[4.699051445,47.847361361],[4.698480644,47.846866416],[4.691862923,47.837978035],[4.691451383,47.837608587],[4.69139452,47.837250225],[4.689107688,47.835089386],[4.68838603,47.834510144],[4.688033552,47.834399092],[4.687678307,47.83403242],[4.686817729,47.83324542],[4.685121792,47.833181585],[4.683940798,47.833040116],[4.683059156,47.83255676],[4.681768711,47.831490528],[4.680975129,47.830577396],[4.677991586,47.828429029],[4.670102002,47.822184419],[4.66903775,47.823623705],[4.66799971,47.824153397],[4.66720704,47.824451839],[4.664864927,47.82508646],[4.664349018,47.825344943],[4.663232815,47.826113355],[4.662728973,47.826630018],[4.661173092,47.827617992],[4.658480433,47.828935301],[4.656039387,47.831553383],[4.654302031,47.832732864],[4.642837724,47.839605003],[4.641376863,47.840403225],[4.64080004,47.840732666],[4.638569214,47.841670349],[4.636063774,47.842464189],[4.637720847,47.842995578],[4.63828053,47.843366741],[4.638913666,47.843604547],[4.636749213,47.844531362],[4.633353493,47.846559116],[4.634604887,47.849158525],[4.633486149,47.849613401],[4.632220561,47.849990194],[4.63314026,47.852283665],[4.636021357,47.851946455],[4.638884996,47.851738144],[4.639942667,47.851774672],[4.642009626,47.85205632],[4.643009906,47.852096324],[4.644168185,47.851969372],[4.645507763,47.851694033],[4.645755495,47.851876897],[4.646401659,47.852055968],[4.647572447,47.852160154],[4.649636138,47.852033028],[4.650689038,47.851872386],[4.651785901,47.851878549],[4.655928864,47.852597898],[4.657662153,47.851525595],[4.659796089,47.85060873],[4.660338908,47.850603748],[4.662028419,47.851044319],[4.664306481,47.85191401],[4.66545656,47.85182567],[4.666002749,47.852141083],[4.666491751,47.852210653],[4.667759238,47.85215573],[4.668061736,47.85224865],[4.668763451,47.853214477],[4.669231107,47.853413067],[4.66977637,47.853868005],[4.673675611,47.854946677],[4.67459714,47.855073956],[4.674842934,47.855021836],[4.676604761,47.855372048],[4.678343262,47.855618145],[4.687606351,47.856739219],[4.68894278,47.856956737],[4.688869976,47.856223226],[4.689556806,47.855108795],[4.690029411,47.854072162],[4.692375834,47.851777935],[4.693051642,47.851245167],[4.693253516,47.85086507],[4.693684245,47.850867853],[4.694164999,47.850426113],[4.71411815,47.863092812],[4.719081698,47.866296009],[4.719093128,47.866401164],[4.72091227,47.866971327],[4.721234653,47.867672353],[4.726301057,47.87096736],[4.726439459,47.870779883],[4.727879946,47.869367875],[4.729912785,47.867578933],[4.731235904,47.86622442],[4.731610364,47.866015449],[4.732461053,47.865723829]]]],"type":"MultiPolygon"}</t>
  </si>
  <si>
    <t>47.845075059, 4.675938717</t>
  </si>
  <si>
    <t>{"coordinates":[[[[5.371470051,47.137801716],[5.370551574,47.13420782],[5.370275188,47.133565878],[5.369643035,47.132667317],[5.3679985,47.130895985],[5.367286215,47.130274668],[5.365740932,47.12913717],[5.364644588,47.128454338],[5.363039642,47.12775937],[5.361223015,47.127202006],[5.355970994,47.126216555],[5.353952887,47.125937898],[5.35267616,47.125863897],[5.349617768,47.126029649],[5.346444827,47.126171523],[5.343574892,47.125907262],[5.340611007,47.124937784],[5.335259689,47.122712256],[5.333422295,47.122090934],[5.331682644,47.12116588],[5.331093553,47.12075623],[5.330626921,47.120309884],[5.329399821,47.118754788],[5.32741557,47.117141966],[5.325566596,47.116031679],[5.324911051,47.115241442],[5.32380653,47.113003801],[5.32355416,47.112689126],[5.322069854,47.111310257],[5.32132672,47.110781158],[5.32040309,47.110318727],[5.316488284,47.109018262],[5.314405999,47.108545665],[5.312803684,47.108343547],[5.313166108,47.108919045],[5.311995376,47.111150957],[5.309920115,47.112566887],[5.310041396,47.112718482],[5.310645053,47.112919884],[5.311325567,47.113282773],[5.311314573,47.113795485],[5.310659565,47.114181461],[5.311172184,47.114690014],[5.310947458,47.114895359],[5.310048011,47.114750306],[5.309779912,47.115051988],[5.310557613,47.115403933],[5.310592461,47.115632012],[5.310020027,47.11612892],[5.309676711,47.117076997],[5.308901712,47.117835541],[5.308542976,47.118763206],[5.308049793,47.119232401],[5.307908929,47.120410609],[5.307484329,47.120848709],[5.306066204,47.12147415],[5.302235909,47.123551783],[5.302073658,47.124510638],[5.301740114,47.125043275],[5.301580575,47.125664319],[5.301622472,47.126768623],[5.301769536,47.127585318],[5.301540693,47.128808495],[5.301263165,47.129324704],[5.301228029,47.129830685],[5.300393816,47.131465803],[5.299663481,47.132196366],[5.299276196,47.132801215],[5.29776728,47.134494753],[5.296574259,47.135302935],[5.296003662,47.136036605],[5.295250486,47.136667614],[5.29530871,47.137135712],[5.295161228,47.137546645],[5.295375505,47.1380837],[5.295281465,47.138509785],[5.295542523,47.139772758],[5.295530102,47.141463574],[5.295889472,47.142338205],[5.296067791,47.143331714],[5.296276666,47.143710356],[5.296332623,47.14424875],[5.296036853,47.144835555],[5.296049517,47.145287443],[5.295503633,47.146107981],[5.295387912,47.146892962],[5.295604981,47.147432663],[5.295558803,47.147774034],[5.295002387,47.148565055],[5.29452159,47.148931257],[5.294293615,47.149777906],[5.293994979,47.150329635],[5.294108357,47.151441519],[5.294636665,47.152623534],[5.293585006,47.153661241],[5.294194796,47.154028336],[5.294605069,47.153958055],[5.294829046,47.154225617],[5.294940447,47.15476381],[5.294914509,47.155580333],[5.29466071,47.155883488],[5.293671506,47.156683979],[5.293267888,47.157190048],[5.292216166,47.15791881],[5.2913401,47.158338758],[5.290546582,47.159116431],[5.290119821,47.159700404],[5.289892377,47.160438048],[5.289341764,47.160966824],[5.289173958,47.161306092],[5.288493736,47.16148887],[5.286818038,47.161583236],[5.28566187,47.162313097],[5.285655668,47.16288244],[5.285525694,47.16364697],[5.28409966,47.163838141],[5.283873632,47.164518099],[5.287935326,47.164569381],[5.287955309,47.164635635],[5.290136219,47.164618624],[5.290698522,47.164394939],[5.291673082,47.163742479],[5.292721491,47.165568985],[5.296607474,47.165275786],[5.296976294,47.16497485],[5.298015763,47.166587129],[5.299054736,47.166856513],[5.299436954,47.166714721],[5.300057682,47.167178842],[5.303347056,47.168774269],[5.305685898,47.169788695],[5.30664623,47.170439661],[5.307519571,47.170786126],[5.308765937,47.171515136],[5.309358239,47.171621309],[5.309786152,47.170758936],[5.310336811,47.170818199],[5.312443914,47.17055276],[5.31325353,47.170614042],[5.314526894,47.170279658],[5.316131591,47.170217839],[5.317214468,47.169999821],[5.317414414,47.169674277],[5.317966447,47.169489394],[5.318797752,47.169502467],[5.319494764,47.169647922],[5.319953209,47.169620721],[5.321270088,47.169868127],[5.322098331,47.1695651],[5.323345076,47.169472533],[5.323741405,47.169077286],[5.324244465,47.168798785],[5.325668895,47.170190542],[5.325884724,47.17063114],[5.326880373,47.171787414],[5.327499485,47.171443519],[5.328492623,47.172601632],[5.330952937,47.171586591],[5.331685802,47.172192399],[5.331545445,47.172580716],[5.331838319,47.173121528],[5.332506279,47.173539496],[5.332883112,47.173457147],[5.334376132,47.173711664],[5.334871622,47.173959266],[5.335678059,47.173884454],[5.336152783,47.173957737],[5.336642947,47.175116925],[5.338093242,47.174690444],[5.338413054,47.17560628],[5.338402777,47.175886599],[5.339682815,47.175523883],[5.339817452,47.175825591],[5.340415992,47.175920673],[5.340792686,47.176199474],[5.341325725,47.176124746],[5.342193087,47.175537071],[5.342869177,47.176412362],[5.344725652,47.176213556],[5.346166306,47.17617266],[5.346320461,47.176375792],[5.349866523,47.175060927],[5.351905088,47.174587201],[5.354805878,47.174409342],[5.35568066,47.174417665],[5.355912597,47.173952695],[5.355452952,47.170542144],[5.355856897,47.167700362],[5.357224401,47.164847962],[5.357898706,47.164111875],[5.359551594,47.162382191],[5.362096073,47.160328952],[5.362792076,47.159458186],[5.363722856,47.157589155],[5.365105502,47.155487508],[5.366344511,47.153845431],[5.367200783,47.152358883],[5.368391637,47.14992515],[5.369631668,47.146721197],[5.370564898,47.144678208],[5.371888534,47.139751264],[5.371855209,47.13920432],[5.371470051,47.137801716]]]],"type":"MultiPolygon"}</t>
  </si>
  <si>
    <t>47.145929486, 5.330026944</t>
  </si>
  <si>
    <t>{"coordinates":[[[[5.168095913,47.250707776],[5.167875759,47.251316193],[5.16814643,47.251665066],[5.168425409,47.252646003],[5.169039777,47.253808889],[5.171962807,47.253345298],[5.174046303,47.253252214],[5.178795129,47.259066497],[5.171325043,47.261329319],[5.170752427,47.261170728],[5.169034753,47.261092096],[5.169184793,47.261335151],[5.168319599,47.261662938],[5.168550842,47.261951307],[5.163760526,47.26382486],[5.163550598,47.26360543],[5.162331315,47.263716429],[5.16208373,47.2645667],[5.161935905,47.266515631],[5.161342056,47.267638927],[5.160584315,47.268701331],[5.160403761,47.269212626],[5.15944756,47.270967667],[5.159145723,47.271292995],[5.158969228,47.271971721],[5.158933436,47.2727604],[5.158582973,47.272830865],[5.158297774,47.274558993],[5.158233123,47.276968361],[5.158692631,47.277009342],[5.158582388,47.278415405],[5.15882216,47.280463374],[5.158701766,47.280727684],[5.156626685,47.281485846],[5.154092346,47.281716651],[5.153169109,47.281729288],[5.152695111,47.282153252],[5.150822632,47.282388813],[5.150679191,47.281913264],[5.147544407,47.283081752],[5.14585054,47.283582297],[5.141419696,47.283219284],[5.140550263,47.282988571],[5.13843977,47.283297666],[5.137908434,47.284811421],[5.138574903,47.284730694],[5.138699784,47.285407426],[5.139048842,47.285930529],[5.1416613,47.289544973],[5.142901569,47.2909729],[5.144009804,47.290517449],[5.144564122,47.291306015],[5.145656113,47.290974227],[5.146491432,47.290976788],[5.146724679,47.290652769],[5.147766079,47.28998328],[5.149551012,47.289769209],[5.150552638,47.289529106],[5.152311177,47.28925154],[5.153225441,47.289176939],[5.154397555,47.288766131],[5.155577399,47.288680275],[5.156471168,47.288359271],[5.157119353,47.287954568],[5.158739688,47.288752065],[5.159108154,47.289489088],[5.160122576,47.289996145],[5.160315617,47.291735173],[5.162093714,47.292501769],[5.162237741,47.292626968],[5.162256556,47.293719021],[5.1633051,47.294380315],[5.163790119,47.294886403],[5.164158194,47.295118193],[5.164568991,47.29621284],[5.165847671,47.29752364],[5.165766503,47.29876075],[5.166846451,47.298982845],[5.16683592,47.30039515],[5.171047046,47.30062084],[5.171930028,47.299964905],[5.173740201,47.299288898],[5.175154818,47.299568589],[5.175506428,47.299489951],[5.175767327,47.299132932],[5.176348883,47.299305746],[5.176660466,47.299252171],[5.177454416,47.298786084],[5.177854506,47.298238227],[5.17779527,47.297854789],[5.178546411,47.297280527],[5.180403904,47.290959554],[5.178785716,47.28650503],[5.179692115,47.284150978],[5.180384401,47.282849226],[5.179459999,47.280256687],[5.182515596,47.278788012],[5.18370517,47.278459423],[5.184931063,47.275347305],[5.183935873,47.275182325],[5.185034434,47.272715622],[5.189425336,47.273636985],[5.189482679,47.26640681],[5.188107083,47.26661109],[5.188800512,47.265380396],[5.190485041,47.26301874],[5.193442539,47.259436983],[5.194783435,47.257740091],[5.198224704,47.252740488],[5.20038698,47.250211094],[5.197600458,47.249022009],[5.197230314,47.248767849],[5.194770361,47.249483595],[5.189215451,47.25049463],[5.182445164,47.25190563],[5.181231557,47.249411288],[5.180471486,47.249063543],[5.176743779,47.250160278],[5.176372675,47.24925944],[5.17386966,47.249015506],[5.172801332,47.248991404],[5.17111451,47.249470603],[5.170352117,47.249915364],[5.168095913,47.250707776]]]],"type":"MultiPolygon"}</t>
  </si>
  <si>
    <t>47.274365042, 5.172355235</t>
  </si>
  <si>
    <t>{"coordinates":[[[[5.227328844,47.386962898],[5.229528766,47.38820673],[5.230984394,47.388929872],[5.23530424,47.393177703],[5.236066689,47.394732724],[5.236257759,47.394575953],[5.237196224,47.396406756],[5.236900713,47.396921261],[5.237694315,47.397091505],[5.241266556,47.397547724],[5.24381151,47.397541862],[5.244008779,47.397375052],[5.246531191,47.397622625],[5.247307815,47.398905332],[5.251782364,47.403185604],[5.257677985,47.40396104],[5.257342192,47.402507739],[5.25681507,47.399250708],[5.257385648,47.397870766],[5.258320429,47.396951141],[5.26144316,47.39363307],[5.261198689,47.393276696],[5.262163122,47.392968849],[5.262511113,47.393358329],[5.263951188,47.394264188],[5.270547166,47.391240196],[5.271036779,47.391809702],[5.272457643,47.392823003],[5.273525024,47.392411282],[5.27551291,47.391471809],[5.276898224,47.392676675],[5.276914685,47.392845661],[5.277728754,47.391997579],[5.278319175,47.391005278],[5.278481737,47.390461744],[5.279914936,47.38873785],[5.280003881,47.387867045],[5.278922543,47.388071968],[5.275840494,47.388941973],[5.275666298,47.386900167],[5.274986028,47.386931495],[5.274692754,47.386613926],[5.274813143,47.386107245],[5.273652319,47.386188495],[5.27229738,47.385350434],[5.272255303,47.38504596],[5.271808137,47.385101531],[5.271173643,47.384835652],[5.271227645,47.383230664],[5.270412665,47.383148423],[5.27055315,47.382238794],[5.271096044,47.382252503],[5.270986465,47.381355865],[5.269382734,47.381089098],[5.26947655,47.380580239],[5.263586904,47.379670237],[5.26357876,47.379383111],[5.264765296,47.379474369],[5.264827457,47.379094013],[5.263274935,47.378907218],[5.263485676,47.377052422],[5.261766499,47.376936397],[5.262087127,47.375454106],[5.262319599,47.375213628],[5.258331859,47.374966081],[5.258005478,47.372221152],[5.258032174,47.370147496],[5.257905171,47.369397979],[5.257533823,47.367882311],[5.25714737,47.365471755],[5.256117064,47.365525988],[5.253875482,47.365838766],[5.253477435,47.365577213],[5.249447192,47.365056422],[5.24922646,47.365103023],[5.249361265,47.362975943],[5.246916391,47.362863848],[5.246204435,47.362891123],[5.2445346,47.36315034],[5.241459859,47.362999864],[5.241263828,47.362368738],[5.242361145,47.361667628],[5.241390483,47.359309728],[5.241444212,47.358438731],[5.241642605,47.358080075],[5.236802012,47.357719484],[5.235366219,47.357708395],[5.234835439,47.357756431],[5.232074645,47.358326439],[5.230562393,47.358835492],[5.231081815,47.361668637],[5.23201718,47.363156434],[5.233600345,47.364856916],[5.231266417,47.366647973],[5.230706479,47.367686278],[5.227530253,47.370873996],[5.225202849,47.373025021],[5.224572569,47.373714316],[5.224365258,47.374405418],[5.223441387,47.375880217],[5.228454353,47.384562932],[5.227250813,47.385754934],[5.226594472,47.386809462],[5.227328844,47.386962898]]]],"type":"MultiPolygon"}</t>
  </si>
  <si>
    <t>47.381144047, 5.247393652</t>
  </si>
  <si>
    <t>{"coordinates":[[[[4.894337634,47.09366967],[4.89389222,47.093377979],[4.89360179,47.092955866],[4.893163887,47.092539771],[4.891757972,47.092307926],[4.891253916,47.091621834],[4.891189817,47.090621449],[4.888754889,47.090674769],[4.888442165,47.090593423],[4.882205563,47.09026557],[4.882135356,47.089916392],[4.882592605,47.089114645],[4.882658635,47.088777658],[4.882185445,47.088102733],[4.882025865,47.087346152],[4.88173342,47.086749334],[4.881574109,47.084413149],[4.881411959,47.084111397],[4.88052822,47.084138387],[4.878014179,47.086795414],[4.87776724,47.087201079],[4.876639828,47.08704738],[4.876329522,47.08707223],[4.874249416,47.086745751],[4.873687059,47.086043421],[4.872966203,47.086167675],[4.872645981,47.085755001],[4.872065427,47.085932811],[4.871621979,47.085274474],[4.871970845,47.08518327],[4.871815695,47.084777826],[4.869102423,47.08284139],[4.868865647,47.082856926],[4.868267097,47.082476658],[4.86795564,47.082848222],[4.867245471,47.083013695],[4.866595313,47.083313278],[4.866904421,47.083901758],[4.868198295,47.084981343],[4.868543235,47.08553772],[4.868135215,47.085938763],[4.867630404,47.087009588],[4.866912819,47.08791454],[4.865732227,47.088052477],[4.863879987,47.088519132],[4.863118208,47.088796179],[4.862981076,47.088948783],[4.862876095,47.089535841],[4.862320539,47.089714098],[4.861854251,47.090071929],[4.86107474,47.091899113],[4.859565927,47.09395506],[4.858208063,47.093812992],[4.858640413,47.09468769],[4.858754894,47.095560293],[4.858659529,47.096121975],[4.859294633,47.096986205],[4.8594757,47.097494811],[4.859523693,47.098809756],[4.859319254,47.101753367],[4.859507476,47.101971877],[4.859702267,47.102763036],[4.860719842,47.102439575],[4.86282554,47.102690244],[4.863741698,47.10298167],[4.86545148,47.103224265],[4.866377406,47.103073338],[4.866922412,47.102777261],[4.867562376,47.102785837],[4.867737999,47.103096395],[4.868770461,47.102823053],[4.869356381,47.102832493],[4.870093899,47.102611636],[4.87243196,47.10214603],[4.878610264,47.100044757],[4.888046644,47.099067924],[4.892731461,47.098665317],[4.895943189,47.097927359],[4.897029029,47.097228716],[4.898697146,47.096700615],[4.900046264,47.096476722],[4.899514947,47.095694752],[4.898088808,47.095004024],[4.897504596,47.095078455],[4.89628187,47.095708204],[4.894337634,47.09366967]]]],"type":"MultiPolygon"}</t>
  </si>
  <si>
    <t>47.094402711, 4.87529791</t>
  </si>
  <si>
    <t>{"coordinates":[[[[5.359046786,47.241217023],[5.359224367,47.241014362],[5.352815903,47.242504618],[5.35237933,47.242350459],[5.351863009,47.242610419],[5.351177087,47.242530665],[5.350775999,47.242371277],[5.349762682,47.241457839],[5.349406382,47.240477037],[5.348697542,47.239660093],[5.34809347,47.241332248],[5.347580945,47.241830787],[5.338328815,47.238887116],[5.334813911,47.237368315],[5.332932304,47.236915346],[5.331735029,47.235714547],[5.329590923,47.235183045],[5.32984269,47.234401619],[5.331218038,47.231263094],[5.327692868,47.22897153],[5.327679149,47.229998554],[5.326591321,47.230893134],[5.324929682,47.231483986],[5.324052343,47.231437637],[5.322607855,47.23607704],[5.324457793,47.237329689],[5.324743058,47.237840942],[5.325987265,47.239273237],[5.326699808,47.239786718],[5.327100251,47.240238913],[5.328300826,47.241119059],[5.330248643,47.242273283],[5.33093597,47.242813365],[5.331565069,47.244084144],[5.333728278,47.245991428],[5.334023164,47.247025746],[5.334013073,47.248285961],[5.333019332,47.248703152],[5.33252877,47.249285837],[5.334090629,47.250376614],[5.334761238,47.250954839],[5.336317071,47.253274196],[5.337402589,47.253992652],[5.338177431,47.254228311],[5.338846614,47.254802038],[5.340210814,47.256906353],[5.341866598,47.259900911],[5.337182768,47.262809039],[5.338219001,47.265065888],[5.340639609,47.26423079],[5.345163612,47.262269637],[5.346870091,47.26347621],[5.351413626,47.263267983],[5.354198425,47.262477448],[5.354589201,47.261914711],[5.355327869,47.261320589],[5.357354393,47.260106755],[5.357932229,47.259134906],[5.365379556,47.257099944],[5.366531,47.256690965],[5.369593537,47.256121344],[5.369721294,47.255268509],[5.37050762,47.254830925],[5.370317926,47.254279094],[5.370303968,47.253242717],[5.370438684,47.2520682],[5.370667355,47.251674438],[5.370276336,47.251656314],[5.368064185,47.250024486],[5.3672581,47.248870987],[5.366219943,47.248063572],[5.366279479,47.248003813],[5.365625938,47.246468011],[5.363732125,47.245360098],[5.362813771,47.244928488],[5.360055735,47.242660063],[5.35928614,47.242210987],[5.358991456,47.241402785],[5.359046786,47.241217023]]]],"type":"MultiPolygon"}</t>
  </si>
  <si>
    <t>47.249181298, 5.347254072</t>
  </si>
  <si>
    <t>{"coordinates":[[[[5.194022297,47.123246844],[5.194888877,47.122719734],[5.195221259,47.122068561],[5.195649243,47.12178844],[5.196114419,47.121287853],[5.196046291,47.120555117],[5.196143074,47.120339825],[5.195983589,47.119890726],[5.196327107,47.119189801],[5.197122697,47.118185774],[5.197261576,47.117385158],[5.198054695,47.115901122],[5.196970393,47.115906415],[5.195908263,47.115549215],[5.195211703,47.115485885],[5.193754179,47.115754018],[5.192868914,47.116013984],[5.19183496,47.116186696],[5.190802255,47.116098187],[5.189958056,47.115713387],[5.188244296,47.114318299],[5.192398473,47.112785062],[5.191960527,47.112072843],[5.194208529,47.111359221],[5.193714292,47.110787678],[5.193472763,47.110655361],[5.192323538,47.110391648],[5.191673153,47.110131981],[5.190934706,47.1100424],[5.190477862,47.109545789],[5.187976597,47.109966917],[5.186909515,47.110296027],[5.186401387,47.110257902],[5.186148493,47.110105069],[5.185762364,47.109594495],[5.185657858,47.107960888],[5.185823021,47.107186808],[5.186330071,47.106808855],[5.18615794,47.106565331],[5.185580132,47.106271834],[5.185031858,47.105860692],[5.184540605,47.105652017],[5.18345836,47.105540064],[5.183267681,47.105717491],[5.182660578,47.105384004],[5.182744268,47.105235618],[5.182233539,47.104903912],[5.182203628,47.104523501],[5.180821604,47.104337024],[5.180319689,47.102559598],[5.181689968,47.100534301],[5.180261295,47.100039775],[5.178605264,47.09858582],[5.177168142,47.097586151],[5.1763051,47.09711695],[5.175545143,47.096816027],[5.173185628,47.095310387],[5.172634766,47.095615254],[5.171733152,47.095954629],[5.170056136,47.096231099],[5.169829353,47.095544558],[5.168752902,47.095439568],[5.168925956,47.096069478],[5.168230467,47.096123955],[5.166762593,47.096419871],[5.163264762,47.097335591],[5.163305348,47.097558192],[5.159885369,47.098280513],[5.158599039,47.099390718],[5.157240497,47.100279795],[5.156892407,47.100612323],[5.156690976,47.101050191],[5.156866391,47.102895941],[5.157099729,47.103156377],[5.157906086,47.103134125],[5.157993589,47.103474736],[5.157201357,47.104772938],[5.157657303,47.104992293],[5.158477825,47.10565246],[5.158219523,47.107009147],[5.160911698,47.106807556],[5.163628384,47.106198351],[5.164739704,47.106181153],[5.164857095,47.106804903],[5.159849659,47.109437464],[5.144590316,47.117883056],[5.141712914,47.117854421],[5.131736234,47.11746685],[5.131743919,47.118861786],[5.131302356,47.121141315],[5.139483008,47.12247001],[5.145180642,47.123498371],[5.145459966,47.126105927],[5.152241968,47.125625981],[5.152029015,47.124225853],[5.151739366,47.118856244],[5.151753308,47.118247154],[5.151865196,47.118141499],[5.153741503,47.117781441],[5.155498562,47.117607305],[5.156121056,47.117666851],[5.156882596,47.117903929],[5.15911299,47.119071868],[5.159457459,47.11914019],[5.161033579,47.118862173],[5.161982074,47.118792208],[5.162693864,47.118281746],[5.163244707,47.118067898],[5.164332596,47.118085371],[5.1652932,47.118218697],[5.166386187,47.118526962],[5.167680111,47.1190413],[5.168596856,47.119198838],[5.168846975,47.119151818],[5.170373824,47.118175697],[5.170862852,47.117967476],[5.1716112,47.117842647],[5.172091001,47.117896682],[5.173152342,47.118302747],[5.174195565,47.119044184],[5.17529736,47.119503508],[5.175583793,47.119375633],[5.176912766,47.119513642],[5.176973483,47.119775487],[5.177881967,47.120413151],[5.181814509,47.120263375],[5.181641982,47.120760184],[5.181374155,47.121086766],[5.180314005,47.121039209],[5.180196788,47.121435901],[5.182234044,47.121695593],[5.183640457,47.122179714],[5.184101803,47.121842267],[5.18852652,47.122145001],[5.18986531,47.122099845],[5.191874765,47.122420238],[5.192348253,47.12264183],[5.193222906,47.123415116],[5.194022297,47.123246844]]]],"type":"MultiPolygon"}</t>
  </si>
  <si>
    <t>47.111881596, 5.169002847</t>
  </si>
  <si>
    <t>{"coordinates":[[[[4.415830673,47.464929914],[4.41453886,47.465935066],[4.413960126,47.466241902],[4.414210829,47.468193447],[4.414555575,47.468175755],[4.414900867,47.469183516],[4.41437297,47.469254753],[4.414409951,47.469599125],[4.413362734,47.46986573],[4.413175061,47.470351478],[4.413517849,47.473427298],[4.413903091,47.474338241],[4.415067742,47.476149933],[4.415549487,47.476590634],[4.415360314,47.476818913],[4.417466813,47.478086144],[4.417879721,47.478483558],[4.417916679,47.479427537],[4.417620589,47.480332355],[4.418085207,47.480324898],[4.420833033,47.481879561],[4.422286331,47.482543359],[4.423991234,47.483727146],[4.426151019,47.484633445],[4.426170824,47.485127475],[4.426520015,47.485571554],[4.427783454,47.486679664],[4.43093662,47.489163646],[4.431054829,47.489362063],[4.434240831,47.491622276],[4.43690529,47.492852578],[4.43763003,47.493079518],[4.437765354,47.492974312],[4.441938269,47.493338679],[4.441710686,47.492090061],[4.441769575,47.491909269],[4.445500695,47.492246564],[4.445351679,47.491844172],[4.444523927,47.491049559],[4.443842634,47.490611449],[4.442980995,47.490627528],[4.443230286,47.490217498],[4.443825205,47.490162409],[4.445492159,47.49035691],[4.44771033,47.489371428],[4.448172452,47.489317967],[4.448575735,47.489446199],[4.448570753,47.489311214],[4.447518838,47.487890087],[4.44711036,47.486783272],[4.446759402,47.486477023],[4.446475539,47.485950262],[4.445452672,47.485993571],[4.445358785,47.485320398],[4.444085264,47.484983271],[4.443868703,47.484537598],[4.443977724,47.48395104],[4.443172504,47.483740443],[4.443162568,47.483470471],[4.442624083,47.48330068],[4.442802015,47.482757385],[4.441177973,47.48197711],[4.440429254,47.481495699],[4.439879668,47.481010922],[4.439666906,47.480655226],[4.439580573,47.480161118],[4.439112236,47.480079575],[4.439099808,47.479765518],[4.437195471,47.479520739],[4.437204283,47.47881028],[4.437051622,47.478317889],[4.436788067,47.478394067],[4.436763884,47.476454179],[4.435308423,47.475908527],[4.435407216,47.474492008],[4.434568742,47.474371794],[4.432404321,47.473183007],[4.431371698,47.472256672],[4.430977791,47.471727624],[4.42833205,47.472050009],[4.428291537,47.471626456],[4.428532655,47.470959063],[4.428619157,47.470170222],[4.427748012,47.469917113],[4.427657821,47.470269344],[4.426543588,47.469962486],[4.426713349,47.469058286],[4.425338656,47.468991392],[4.424935607,47.468863978],[4.424312481,47.468199963],[4.423904523,47.467937558],[4.422697784,47.4676444],[4.421233213,47.467491225],[4.418100583,47.467421382],[4.41772572,47.466802927],[4.4167317,47.465665318],[4.415830673,47.464929914]]]],"type":"MultiPolygon"}</t>
  </si>
  <si>
    <t>47.479868307, 4.429501217</t>
  </si>
  <si>
    <t>{"coordinates":[[[[4.461878747,47.084718109],[4.461461566,47.085036748],[4.462315577,47.086291104],[4.463662203,47.087915613],[4.462250494,47.088801529],[4.461672346,47.088970925],[4.461013268,47.088781154],[4.460360928,47.089424226],[4.459588272,47.09000668],[4.458647244,47.090457985],[4.458339913,47.090696884],[4.457968675,47.09066915],[4.457289303,47.09080198],[4.456477546,47.090866238],[4.456313934,47.09071522],[4.455656159,47.090622652],[4.455542464,47.090464702],[4.455757538,47.089884795],[4.455491642,47.089509948],[4.454880435,47.089188072],[4.454456699,47.089070941],[4.453978381,47.088689758],[4.453888304,47.088478381],[4.453449625,47.0882957],[4.452891204,47.087436473],[4.452233106,47.087232233],[4.451845069,47.086873319],[4.450987682,47.086562618],[4.45103869,47.086204493],[4.450869201,47.085931979],[4.450397439,47.085841549],[4.449948804,47.08558154],[4.449419035,47.085490934],[4.449371197,47.084888222],[4.44944937,47.084559473],[4.449119467,47.084351099],[4.448475075,47.083133643],[4.448007565,47.082660453],[4.447440676,47.081529364],[4.445550567,47.081489085],[4.445591735,47.081254449],[4.444960322,47.080566285],[4.443385429,47.080481509],[4.4421783,47.080248049],[4.441497034,47.080405124],[4.440932547,47.079653971],[4.441086814,47.079606124],[4.440558406,47.078675327],[4.440715187,47.078376219],[4.438874526,47.078752131],[4.438905251,47.078520329],[4.438632046,47.078013166],[4.438509316,47.077315933],[4.438188806,47.077308216],[4.437922429,47.07760058],[4.436707698,47.077375262],[4.436787947,47.077963168],[4.435153146,47.078744372],[4.433347584,47.07845882],[4.433937997,47.077561837],[4.433604696,47.077420097],[4.432927418,47.077577973],[4.432451492,47.077525342],[4.432086377,47.078170997],[4.432040905,47.078891031],[4.431883303,47.078912794],[4.43149541,47.079892801],[4.430525919,47.079968737],[4.430614802,47.08108331],[4.428514026,47.081001238],[4.427750676,47.081794071],[4.427636977,47.082179973],[4.427142125,47.082658826],[4.42747587,47.082816788],[4.427484611,47.084292536],[4.427878337,47.084823447],[4.424524915,47.085785093],[4.423559414,47.086366078],[4.422794488,47.086505161],[4.422415986,47.086000159],[4.422078549,47.085252428],[4.42143123,47.084601253],[4.420666423,47.084293694],[4.420387374,47.0838595],[4.420074696,47.084150588],[4.419208677,47.084605151],[4.417475782,47.085082046],[4.416905707,47.085311448],[4.416070091,47.085921393],[4.416640931,47.086272781],[4.417049876,47.086734206],[4.417995712,47.086956727],[4.418270813,47.087291024],[4.417570712,47.08769041],[4.416505595,47.087695362],[4.415943153,47.088066038],[4.415666543,47.088477333],[4.415206614,47.088685567],[4.414693508,47.089329371],[4.414084348,47.08887489],[4.413831364,47.088528607],[4.414012301,47.087887069],[4.413692413,47.087201232],[4.413544847,47.087154412],[4.411677317,47.087579737],[4.411212843,47.089881572],[4.411485486,47.090828224],[4.411382239,47.091064503],[4.410623345,47.091891379],[4.411288201,47.092458656],[4.413064606,47.093278882],[4.413717657,47.094047991],[4.414325818,47.094562817],[4.41449327,47.095165874],[4.413952214,47.096305264],[4.414031932,47.097434359],[4.41423091,47.098032528],[4.414954703,47.09883138],[4.415126357,47.099342538],[4.415761055,47.100111859],[4.416297295,47.100445664],[4.416850364,47.101068305],[4.416916494,47.1012764],[4.417380249,47.101460712],[4.417853155,47.101892534],[4.419513128,47.102932902],[4.420765792,47.104428478],[4.42162383,47.105710082],[4.42151045,47.106811829],[4.421314163,47.107220346],[4.420801715,47.107793028],[4.420560086,47.108383091],[4.419748519,47.109367346],[4.419640117,47.109608197],[4.419824121,47.109884177],[4.420243207,47.109971778],[4.420927615,47.110267723],[4.421609171,47.11040522],[4.422252872,47.110757486],[4.423081744,47.111029131],[4.422947232,47.111229786],[4.420580988,47.110377334],[4.418888267,47.109856044],[4.41659591,47.108999904],[4.410045867,47.106917073],[4.409441169,47.108404784],[4.409011649,47.108925976],[4.408264855,47.110378492],[4.407527997,47.110394666],[4.406757712,47.110292383],[4.406526081,47.109502805],[4.405780032,47.109469556],[4.404919196,47.109535845],[4.404672722,47.109896317],[4.404204099,47.109374345],[4.404337902,47.109144006],[4.402374299,47.109913406],[4.402469685,47.110031108],[4.401821343,47.110458577],[4.402009784,47.110705717],[4.400205472,47.111060742],[4.399612009,47.111113848],[4.399338554,47.111605199],[4.398726634,47.1116081],[4.398486863,47.111873029],[4.398343418,47.112342996],[4.398310521,47.112905272],[4.398510297,47.113182895],[4.398347116,47.113654901],[4.397491957,47.113993899],[4.397242556,47.113684458],[4.396556776,47.113382988],[4.396198986,47.113318874],[4.395199295,47.11347591],[4.394897422,47.113686653],[4.394086602,47.11466981],[4.393899632,47.115498672],[4.394008972,47.116258229],[4.39481274,47.116836529],[4.393822951,47.11656302],[4.393247563,47.117726122],[4.392637776,47.11776318],[4.392104475,47.118003716],[4.391005511,47.119071355],[4.388718792,47.120837586],[4.388340051,47.121241928],[4.388005366,47.121820426],[4.388164629,47.122472235],[4.388496782,47.12281942],[4.389195643,47.124086053],[4.388893045,47.124374226],[4.388754158,47.124872036],[4.388759972,47.125302377],[4.389080886,47.126082807],[4.389462212,47.12639158],[4.389336798,47.127565459],[4.389546411,47.128070789],[4.389721295,47.129122202],[4.389835943,47.129270298],[4.389881956,47.130184591],[4.390118991,47.13052481],[4.390109847,47.130988646],[4.390401074,47.13148579],[4.391501845,47.132112767],[4.394266138,47.132726002],[4.394947812,47.132961804],[4.396501832,47.134374755],[4.397430115,47.134502214],[4.398509875,47.134466657],[4.399815101,47.134830858],[4.401709099,47.135001523],[4.403233544,47.135371134],[4.403689538,47.135754592],[4.404009286,47.136833942],[4.404669097,47.137340985],[4.405120098,47.13748138],[4.40543773,47.136404198],[4.406667833,47.136010165],[4.407267607,47.135683215],[4.407651005,47.135610118],[4.4083139,47.135224766],[4.410687874,47.134524117],[4.41149701,47.134081136],[4.411878105,47.133971135],[4.414325794,47.132362764],[4.414748693,47.131885761],[4.414675047,47.131442743],[4.415281893,47.1309869],[4.415944007,47.130927473],[4.415510447,47.130646438],[4.416128334,47.129456593],[4.416617496,47.129544251],[4.41676782,47.128687888],[4.417115436,47.128861919],[4.41770674,47.128770032],[4.418331088,47.128830813],[4.418611048,47.12919116],[4.419452337,47.129323111],[4.419353697,47.128784054],[4.420690751,47.128703711],[4.42152173,47.129095102],[4.422034391,47.129023069],[4.422411734,47.128723084],[4.422792186,47.128740917],[4.423396454,47.128540788],[4.423916587,47.12870187],[4.424412618,47.128649841],[4.425785886,47.128891352],[4.426803818,47.128668098],[4.429173343,47.128664963],[4.429469666,47.128744143],[4.430060898,47.12914744],[4.431104291,47.129436187],[4.433275171,47.130445727],[4.434015539,47.131096581],[4.434517263,47.131208319],[4.434967813,47.131132497],[4.435501004,47.130790916],[4.435821471,47.130339417],[4.436251192,47.129977505],[4.436857752,47.129864621],[4.439220099,47.130035156],[4.44008576,47.130335939],[4.441587428,47.131081718],[4.442216195,47.131157624],[4.443158444,47.130966684],[4.444279008,47.131029239],[4.444619706,47.131236591],[4.445677067,47.131844693],[4.446611124,47.131938371],[4.448477325,47.131710619],[4.449853375,47.131705088],[4.450484921,47.131785416],[4.45151029,47.132133637],[4.452077754,47.132185946],[4.451927213,47.131153217],[4.454871861,47.131481808],[4.454782977,47.130388877],[4.454622408,47.130354878],[4.454449034,47.12950433],[4.455538119,47.129378976],[4.455682794,47.128922428],[4.456288919,47.129185835],[4.456954196,47.13007521],[4.458609817,47.128700967],[4.459621566,47.129764248],[4.460543337,47.128626147],[4.462120567,47.12752838],[4.461879159,47.12709201],[4.461482465,47.126864705],[4.461370731,47.126442002],[4.460745655,47.126355349],[4.459256867,47.125700599],[4.459966424,47.124912753],[4.459083115,47.124448458],[4.458807313,47.123958487],[4.458978651,47.123318804],[4.458522316,47.122251216],[4.459186877,47.121946585],[4.458660598,47.12141385],[4.458460388,47.121084106],[4.45925802,47.120968693],[4.459167107,47.120826667],[4.459992381,47.120660475],[4.460579814,47.120431546],[4.461425058,47.119931922],[4.461741896,47.119648777],[4.461243849,47.118795134],[4.460216955,47.117945465],[4.45847432,47.11691932],[4.459257631,47.116764466],[4.459763979,47.116514053],[4.459864086,47.116800936],[4.460396436,47.116585309],[4.460070232,47.116230145],[4.460054638,47.115313676],[4.45944033,47.115424982],[4.459203415,47.115054281],[4.463218738,47.114912605],[4.462597449,47.114134363],[4.463427021,47.1135962],[4.463867993,47.113854454],[4.464279379,47.113606122],[4.465925004,47.11290813],[4.465639474,47.112691136],[4.465084425,47.112021023],[4.464936993,47.111546547],[4.466283548,47.110960391],[4.465672227,47.110985249],[4.46454555,47.109615515],[4.46635726,47.108773137],[4.468054401,47.108326587],[4.469857879,47.107959702],[4.468763656,47.105410889],[4.468562137,47.105178427],[4.46801875,47.10406335],[4.466319657,47.101863466],[4.464738989,47.10042565],[4.463511186,47.099450687],[4.463859213,47.099204057],[4.463609767,47.098856034],[4.462959028,47.098395128],[4.463046097,47.098104977],[4.467586816,47.098467047],[4.469537469,47.098528715],[4.471235006,47.098157746],[4.472175988,47.09808994],[4.473026436,47.099390186],[4.474041312,47.099130525],[4.474822747,47.098821605],[4.475216458,47.098848999],[4.476932292,47.09818416],[4.477838715,47.097577369],[4.47782353,47.097071501],[4.478751466,47.097057835],[4.479869788,47.096774286],[4.480572586,47.096773393],[4.480594236,47.096697476],[4.479278297,47.095689588],[4.47838119,47.095624523],[4.478018085,47.095510304],[4.475793756,47.094117781],[4.472349642,47.093053219],[4.471881804,47.092530601],[4.471042737,47.092367491],[4.469276398,47.092529526],[4.468872529,47.092659823],[4.467811511,47.092383348],[4.468241123,47.091745765],[4.467794778,47.091332716],[4.467705943,47.090491006],[4.467770479,47.09005256],[4.467911516,47.08743581],[4.466575793,47.086265046],[4.464551191,47.083852247],[4.463014031,47.08428863],[4.461878747,47.084718109]]]],"type":"MultiPolygon"}</t>
  </si>
  <si>
    <t>47.109077763, 4.433223826</t>
  </si>
  <si>
    <t>{"coordinates":[[[[5.235134006,47.467528546],[5.232053519,47.467478684],[5.229058537,47.466420308],[5.228671738,47.466220591],[5.228061753,47.465572177],[5.226079941,47.46300665],[5.223849834,47.461395897],[5.222591207,47.460601352],[5.221689541,47.459896337],[5.220830699,47.459070728],[5.219733442,47.458482898],[5.21904081,47.457469497],[5.218841724,47.456862731],[5.218468806,47.456258377],[5.217002953,47.456482623],[5.216131318,47.455441096],[5.213602297,47.455737769],[5.214074062,47.457899078],[5.211817506,47.458237354],[5.210772213,47.458294134],[5.210802995,47.458428629],[5.208880777,47.458503846],[5.208922966,47.458593098],[5.206566835,47.458771966],[5.206571228,47.458942983],[5.205073883,47.458985767],[5.205062742,47.459102146],[5.202995934,47.459116967],[5.202896961,47.459422318],[5.201046188,47.459686063],[5.19992511,47.459967508],[5.200235885,47.46080903],[5.199363843,47.460979499],[5.198836859,47.459916929],[5.196223362,47.460394919],[5.19653615,47.460769038],[5.197409318,47.462502278],[5.197871747,47.463027558],[5.198331508,47.46403737],[5.195136226,47.464970273],[5.197269196,47.467532543],[5.197845137,47.468557272],[5.193714018,47.470188585],[5.191552767,47.47063182],[5.191202105,47.47004678],[5.190274586,47.470293865],[5.189516178,47.470681845],[5.190379094,47.471062743],[5.189750101,47.471530237],[5.189004731,47.472302489],[5.188381537,47.472750054],[5.189132914,47.473293349],[5.190296024,47.473738843],[5.189668518,47.47469799],[5.190238034,47.475275316],[5.189747307,47.476493939],[5.189553739,47.476729912],[5.189812675,47.478416211],[5.190873686,47.478279186],[5.191540209,47.479245503],[5.192497994,47.479928075],[5.193110437,47.480189398],[5.193530574,47.480555198],[5.193667846,47.480857887],[5.193584783,47.481229564],[5.190556049,47.482071826],[5.189911045,47.482378425],[5.188990804,47.482971154],[5.187438346,47.484509584],[5.187093363,47.484519666],[5.186139863,47.48543808],[5.185611401,47.48537956],[5.185077876,47.48692134],[5.184898705,47.487901755],[5.185342535,47.487904234],[5.185040297,47.489482194],[5.184954528,47.49070039],[5.183422111,47.490426557],[5.183424612,47.491301804],[5.183904418,47.492673286],[5.184010786,47.494172437],[5.184225674,47.494912226],[5.184478192,47.494913794],[5.184630606,47.495945617],[5.184984328,47.496961056],[5.186403989,47.497397278],[5.186532089,47.497312928],[5.187196611,47.497771417],[5.188036767,47.499177538],[5.188560957,47.499063232],[5.18888619,47.500062086],[5.193860966,47.499793804],[5.194380496,47.500732253],[5.195220043,47.500563349],[5.195929194,47.502203315],[5.195087647,47.50274507],[5.19945916,47.50573695],[5.199773464,47.505623855],[5.200016769,47.506143356],[5.200369232,47.506408653],[5.200551209,47.506729398],[5.200443204,47.507011496],[5.199829364,47.507435519],[5.199960799,47.507723],[5.20086063,47.508467834],[5.203908304,47.50982672],[5.203554212,47.510651977],[5.203634642,47.511055684],[5.207710358,47.51364763],[5.208280128,47.513250516],[5.21184268,47.515155955],[5.21232221,47.515308943],[5.213363663,47.51542154],[5.214229151,47.51539339],[5.215076496,47.51511974],[5.217248013,47.516039282],[5.217060352,47.516738945],[5.221296646,47.515425471],[5.223017385,47.515090986],[5.225960388,47.514870009],[5.228073565,47.514608095],[5.232860192,47.514579506],[5.236048198,47.514115842],[5.237352205,47.51351358],[5.238229873,47.513237376],[5.2393035,47.512403581],[5.240912218,47.510764329],[5.242339955,47.509470732],[5.242642049,47.509670235],[5.243895203,47.508620416],[5.243543396,47.5081229],[5.244270676,47.507749585],[5.244883512,47.506803038],[5.245940254,47.505730863],[5.246029018,47.504964609],[5.246405942,47.504129762],[5.246673838,47.503863444],[5.247489267,47.503344323],[5.247522383,47.502867308],[5.248154842,47.501852821],[5.248790776,47.501079604],[5.249353215,47.499917874],[5.250060066,47.499346798],[5.250733069,47.498287385],[5.251375034,47.495480644],[5.25209377,47.494657175],[5.253067651,47.493866587],[5.253376978,47.493134777],[5.255919774,47.490039059],[5.25557928,47.489526047],[5.254345857,47.489893031],[5.254055925,47.489886035],[5.252079886,47.487446001],[5.251375626,47.486716679],[5.250341751,47.48614141],[5.249690306,47.485592965],[5.246335349,47.48469506],[5.244034782,47.483974864],[5.242829408,47.483488385],[5.240203421,47.48029162],[5.239368047,47.478708346],[5.238803264,47.476575042],[5.238490186,47.473980325],[5.238592798,47.473480357],[5.238341151,47.472608076],[5.238057591,47.470908818],[5.236986642,47.468863575],[5.235957897,47.46785853],[5.235134006,47.467528546]]]],"type":"MultiPolygon"}</t>
  </si>
  <si>
    <t>47.488104094, 5.217835902</t>
  </si>
  <si>
    <t>{"coordinates":[[[[4.648833976,47.088917491],[4.651567454,47.089141418],[4.652872215,47.089510889],[4.653815228,47.09007913],[4.656451049,47.092014408],[4.657053913,47.092238099],[4.657999093,47.091973305],[4.658739414,47.092293172],[4.659032552,47.092692394],[4.65985689,47.093128114],[4.660254833,47.093461892],[4.660636802,47.093619398],[4.662595545,47.094109939],[4.663919175,47.094870738],[4.664098507,47.095084279],[4.664779594,47.095105992],[4.665340983,47.095265401],[4.666304822,47.095902582],[4.667550394,47.096396113],[4.669844511,47.0970654],[4.671360828,47.097400092],[4.67334727,47.09758568],[4.673456456,47.097279726],[4.673809223,47.097343959],[4.673957042,47.097645292],[4.674672076,47.097612424],[4.674912051,47.097356804],[4.675233081,47.097333242],[4.676010499,47.097059025],[4.677188945,47.096196354],[4.677612709,47.095745352],[4.678807105,47.095311976],[4.680315071,47.09558994],[4.681855767,47.095563935],[4.682269938,47.095398518],[4.683286001,47.095589946],[4.683838073,47.09523791],[4.684464669,47.095118919],[4.685302887,47.094809533],[4.686383082,47.094058059],[4.687302184,47.093806012],[4.68802912,47.093312723],[4.688671401,47.093274526],[4.689333872,47.093712404],[4.690370106,47.093832335],[4.690846939,47.094068501],[4.691350176,47.094095359],[4.692416323,47.09352954],[4.693257654,47.092943591],[4.693222808,47.092757694],[4.696432167,47.092671019],[4.69711437,47.092728545],[4.699649755,47.091423365],[4.70048934,47.091036401],[4.701021101,47.090923217],[4.702085368,47.090344726],[4.702964997,47.089974263],[4.704354869,47.089478304],[4.704963077,47.089073105],[4.705423521,47.088998774],[4.706329679,47.089009716],[4.708008655,47.08869315],[4.708453658,47.088755914],[4.710642977,47.088401149],[4.710675321,47.088132314],[4.710210441,47.087027046],[4.710065266,47.085401045],[4.709521766,47.083311763],[4.708935424,47.082074107],[4.708988856,47.081180896],[4.708936821,47.080662062],[4.709127906,47.080285518],[4.709041476,47.078639734],[4.709218949,47.078249883],[4.709036723,47.077990524],[4.708242818,47.077314259],[4.708006113,47.076541504],[4.708218888,47.076059279],[4.708004096,47.075686933],[4.70775003,47.07482348],[4.707685754,47.074125621],[4.707540867,47.073879216],[4.707002216,47.073477434],[4.706864157,47.07303011],[4.706908272,47.071341869],[4.706648979,47.070770261],[4.706681064,47.070242978],[4.706174959,47.06970203],[4.703580756,47.068439943],[4.703039221,47.068695571],[4.702556559,47.069188068],[4.702302901,47.070296752],[4.702419833,47.070535471],[4.701411056,47.070729533],[4.700448187,47.070707685],[4.699022327,47.070507129],[4.698742511,47.069992539],[4.698160664,47.070266747],[4.697460825,47.070100526],[4.696195429,47.069595001],[4.6956597,47.069449775],[4.695172511,47.069465028],[4.695181528,47.068745375],[4.69496553,47.06824695],[4.695563925,47.066780219],[4.695577955,47.065968638],[4.696664721,47.064694648],[4.697020446,47.064858723],[4.69744025,47.065383868],[4.698291481,47.066090881],[4.699041276,47.066422059],[4.699917174,47.066655921],[4.700102861,47.065605874],[4.700816707,47.064587677],[4.7019827,47.064075216],[4.702870779,47.063359718],[4.695291331,47.061754772],[4.693153563,47.061243102],[4.691711975,47.060784238],[4.691087434,47.060703329],[4.689924788,47.060692424],[4.689666075,47.060805172],[4.689150854,47.061311598],[4.688508122,47.061407444],[4.688761627,47.062138568],[4.688372122,47.062704388],[4.688237378,47.063115196],[4.688318961,47.063448099],[4.689486468,47.064916901],[4.689275398,47.065120805],[4.68803725,47.06484803],[4.687938053,47.065173669],[4.687306171,47.065238731],[4.686959746,47.065455412],[4.686722181,47.065908243],[4.686865216,47.067026407],[4.686357456,47.067352605],[4.685340616,47.067625891],[4.685133974,47.067803606],[4.684924342,47.068392004],[4.684473533,47.06893889],[4.684467141,47.069578355],[4.68344813,47.070839529],[4.683450765,47.071261836],[4.683624981,47.071691548],[4.683445727,47.072198452],[4.683192283,47.072482206],[4.682551468,47.072855349],[4.681524297,47.073012583],[4.680928733,47.073231069],[4.679548986,47.074172363],[4.67910696,47.074708292],[4.678884623,47.075187898],[4.677962538,47.076521451],[4.677718102,47.076757334],[4.676978063,47.078308863],[4.676728537,47.078593445],[4.675655773,47.078687349],[4.673684342,47.079515575],[4.673480279,47.079694131],[4.670830815,47.080340312],[4.667947404,47.08177866],[4.666894693,47.081628152],[4.664990664,47.082085142],[4.664554431,47.081918526],[4.663010384,47.081951559],[4.662704553,47.082593523],[4.662853598,47.08268143],[4.661428765,47.083803248],[4.659078861,47.082884259],[4.658480435,47.0824588],[4.657769289,47.082568959],[4.656405005,47.082188691],[4.655511458,47.081596349],[4.653704902,47.081064794],[4.65349509,47.081617108],[4.653852084,47.081780396],[4.653682879,47.082195252],[4.653176321,47.08239971],[4.651777883,47.081936129],[4.649855321,47.080929802],[4.646043082,47.080203415],[4.64573716,47.080373465],[4.643959828,47.080666211],[4.644157095,47.081039818],[4.643937336,47.081182523],[4.644172154,47.082052677],[4.643298516,47.082195676],[4.643640386,47.083550584],[4.643687878,47.08502224],[4.643543907,47.085013482],[4.644585959,47.086846503],[4.644721176,47.087259714],[4.645579683,47.087266406],[4.646056753,47.087346062],[4.646089663,47.088121832],[4.648408255,47.088361645],[4.648503021,47.088571914],[4.648833976,47.088917491]]]],"type":"MultiPolygon"}</t>
  </si>
  <si>
    <t>47.082555237, 4.682954116</t>
  </si>
  <si>
    <t>{"coordinates":[[[[4.798380565,47.905785881],[4.798445724,47.90521956],[4.79870538,47.904506227],[4.797312609,47.902911701],[4.795899281,47.90157763],[4.794444975,47.900850902],[4.79169203,47.899801906],[4.791855033,47.899514956],[4.790358892,47.898973357],[4.790782349,47.898589716],[4.79065462,47.898374716],[4.78961961,47.897612727],[4.788961202,47.896704559],[4.788947956,47.895993604],[4.789181429,47.895533645],[4.788818199,47.894645282],[4.78836135,47.89387807],[4.787354187,47.892667336],[4.786628559,47.89158824],[4.785875527,47.890767913],[4.785243488,47.890321125],[4.785851324,47.884277817],[4.781123234,47.879529967],[4.778071097,47.876297699],[4.775783566,47.873593006],[4.77373332,47.871376196],[4.773140342,47.87044624],[4.772783828,47.869745864],[4.772685135,47.86895337],[4.772751746,47.868143075],[4.772595526,47.86795189],[4.773005571,47.866007541],[4.773123668,47.863172789],[4.774143288,47.860857329],[4.771929714,47.859702501],[4.7715216,47.861062586],[4.771028499,47.861599357],[4.770847424,47.861945971],[4.76980878,47.861928337],[4.768336053,47.862051368],[4.766619303,47.861956604],[4.765378552,47.861613396],[4.76401653,47.86140433],[4.76298626,47.860912998],[4.761253321,47.864646092],[4.760366362,47.864524372],[4.759699245,47.864294925],[4.757042138,47.863637987],[4.755245962,47.863326395],[4.754383581,47.863259175],[4.750979401,47.863310031],[4.750318585,47.863391908],[4.749799516,47.863594096],[4.745771628,47.864612819],[4.744980845,47.864892845],[4.741549544,47.865425437],[4.739607646,47.865564971],[4.735884794,47.865120499],[4.73357513,47.865550738],[4.732461053,47.865723829],[4.731610364,47.866015449],[4.731235904,47.86622442],[4.729912785,47.867578933],[4.727879946,47.869367875],[4.726439459,47.870779883],[4.727837935,47.870955542],[4.729173862,47.871264434],[4.732061336,47.872297584],[4.733714029,47.873127465],[4.735225647,47.873610132],[4.735396224,47.873712033],[4.736031297,47.874516418],[4.736732265,47.875534971],[4.737513658,47.879338435],[4.737189979,47.88065211],[4.736493332,47.882100929],[4.736058013,47.883971669],[4.736495708,47.884219948],[4.737589783,47.887186991],[4.73693794,47.887307363],[4.737662201,47.888582115],[4.738149388,47.890054814],[4.738648698,47.891038528],[4.737986672,47.891258075],[4.740886172,47.894252347],[4.741008632,47.894598904],[4.739538773,47.895655909],[4.740132319,47.896204328],[4.738799547,47.896462625],[4.740204919,47.896990015],[4.741294217,47.900735738],[4.747218171,47.90046139],[4.747832578,47.900500855],[4.748810311,47.90380798],[4.749035017,47.903842441],[4.750314567,47.903346275],[4.751962427,47.906506553],[4.754361121,47.905641668],[4.75666327,47.908941533],[4.755904685,47.90920133],[4.759636189,47.914614085],[4.764536216,47.912817612],[4.767922502,47.911129244],[4.767844093,47.911066511],[4.769012413,47.910446692],[4.771447935,47.913456207],[4.775587387,47.918277196],[4.776609527,47.919288848],[4.776974731,47.919797328],[4.779510875,47.919351146],[4.780368798,47.919017678],[4.781900366,47.918726196],[4.78318452,47.918285419],[4.784001834,47.917740997],[4.786447734,47.917204214],[4.788706356,47.9155621],[4.789808494,47.915683937],[4.792695893,47.914386833],[4.791846916,47.910697304],[4.791885734,47.910498669],[4.79444798,47.909336101],[4.795114981,47.908907316],[4.796227938,47.908007206],[4.797242943,47.906825022],[4.798380565,47.905785881]]]],"type":"MultiPolygon"}</t>
  </si>
  <si>
    <t>47.889336315, 4.763793794</t>
  </si>
  <si>
    <t>{"coordinates":[[[[5.275423204,47.101432134],[5.280851833,47.102197922],[5.280981383,47.101425281],[5.281982789,47.098938543],[5.285109681,47.099768455],[5.286225525,47.09709297],[5.287432302,47.097215909],[5.287617013,47.096875397],[5.286428894,47.096445857],[5.287261986,47.095346749],[5.288299316,47.093529345],[5.288822245,47.092861488],[5.291734615,47.090605196],[5.292744171,47.090187069],[5.29503183,47.089526495],[5.297899151,47.088946222],[5.299635855,47.088480248],[5.303251801,47.087151776],[5.304472592,47.086866239],[5.308593367,47.086122889],[5.311726167,47.085898142],[5.312632807,47.085607092],[5.315410199,47.08450757],[5.315454942,47.084290506],[5.31686182,47.083766023],[5.317957569,47.082967646],[5.318202738,47.082934807],[5.319323048,47.083168128],[5.319756152,47.083151329],[5.322823847,47.081940412],[5.324741189,47.0809336],[5.32691854,47.080026001],[5.328635076,47.079074505],[5.32916592,47.078909785],[5.329986428,47.078491529],[5.330424283,47.078158445],[5.330665294,47.077755471],[5.331659805,47.076849111],[5.329701725,47.075624911],[5.32846282,47.075421103],[5.327341255,47.07536984],[5.325205984,47.074496809],[5.324173699,47.074283393],[5.323446444,47.074019701],[5.32279152,47.073292488],[5.321509228,47.072293254],[5.320744282,47.071826743],[5.318044392,47.069098659],[5.317128377,47.067998356],[5.316908488,47.066807528],[5.317023791,47.066576436],[5.316308691,47.065855799],[5.315959502,47.065981693],[5.314714025,47.064788898],[5.313729966,47.065325616],[5.313181441,47.064922275],[5.312950382,47.063714551],[5.313498711,47.063283842],[5.313730106,47.062563146],[5.313288096,47.061876652],[5.312884045,47.061491133],[5.312486557,47.060366901],[5.312709427,47.059908483],[5.312082413,47.059732787],[5.311500731,47.058892359],[5.311545369,47.058180807],[5.310731602,47.058075493],[5.310540763,47.057743346],[5.310219217,47.057559729],[5.309576283,47.057719401],[5.309261758,47.05800761],[5.30791976,47.058432543],[5.307689026,47.058615493],[5.307547789,47.059134419],[5.307679999,47.059513677],[5.307578094,47.061136983],[5.307404329,47.061450297],[5.306553635,47.062208566],[5.306026111,47.063003611],[5.305701307,47.06329922],[5.305419901,47.06328412],[5.304966427,47.062913072],[5.304579982,47.062259665],[5.303460474,47.06181723],[5.302938324,47.061411515],[5.301919164,47.060972469],[5.299177397,47.062297962],[5.298373619,47.062830059],[5.293765811,47.065038286],[5.292664898,47.065652799],[5.291927608,47.065952949],[5.290065615,47.063141864],[5.289062284,47.063229301],[5.287832422,47.063445512],[5.285861887,47.064597782],[5.285604362,47.065301818],[5.282642215,47.065452253],[5.277331884,47.065902919],[5.274205523,47.066567968],[5.272065798,47.064777159],[5.271217148,47.063718419],[5.269322106,47.060313212],[5.268949299,47.058375038],[5.26874192,47.057674768],[5.267635518,47.057565893],[5.265873046,47.057651818],[5.261919101,47.057682474],[5.261156937,47.057830698],[5.259500792,47.057120035],[5.258844315,47.057211234],[5.258327893,47.056901587],[5.257870486,47.05689972],[5.256934933,47.056589251],[5.256635071,47.056887834],[5.254619796,47.057357716],[5.252529279,47.057699331],[5.251475892,47.058007187],[5.247918954,47.056590326],[5.247595608,47.056579505],[5.246879978,47.056864534],[5.246599788,47.056845666],[5.245808894,47.05652599],[5.245294448,47.056546799],[5.245012625,47.05642528],[5.245037218,47.055907808],[5.244832837,47.055746954],[5.243975677,47.055956356],[5.243793927,47.055547372],[5.243492343,47.055330761],[5.242987402,47.055294632],[5.242352135,47.055864491],[5.241864119,47.055982046],[5.240896292,47.055907154],[5.240463778,47.056123603],[5.239990655,47.056504761],[5.23929529,47.056580391],[5.239080208,47.056891694],[5.239034646,47.057381648],[5.238110293,47.058005722],[5.237769703,47.058468967],[5.237300107,47.058650093],[5.236800121,47.058893053],[5.236806724,47.059274815],[5.23648844,47.059704298],[5.236791735,47.060184794],[5.236742203,47.060770296],[5.236945048,47.061116734],[5.236956945,47.061975755],[5.236705785,47.062593982],[5.234995553,47.063181901],[5.234135465,47.063738045],[5.233189182,47.064122918],[5.232436091,47.064303198],[5.232377115,47.064502488],[5.232826257,47.06560885],[5.232772673,47.066320521],[5.233187717,47.066761938],[5.233255167,47.067276724],[5.233769767,47.067607233],[5.234595008,47.067608387],[5.234871205,47.068070498],[5.235567964,47.068406482],[5.235595455,47.069069751],[5.235896112,47.069994335],[5.236496332,47.070226802],[5.237034636,47.070714457],[5.237622052,47.070669757],[5.237850796,47.070781514],[5.238521956,47.072151057],[5.239269285,47.072782363],[5.23970524,47.073756555],[5.240154488,47.07409821],[5.241021384,47.074084103],[5.241790142,47.074436668],[5.242567943,47.075418628],[5.242436754,47.07613181],[5.242121993,47.07655223],[5.241696443,47.076876625],[5.24178123,47.077076732],[5.242211553,47.077247618],[5.242426949,47.077766733],[5.242352042,47.078248249],[5.24186015,47.078753166],[5.241732655,47.079079883],[5.242082149,47.079526144],[5.242223508,47.079913395],[5.242079933,47.080265644],[5.242232371,47.080760761],[5.242021311,47.081836663],[5.242691673,47.081881299],[5.24349262,47.082085518],[5.244065033,47.082342807],[5.244456927,47.082729694],[5.244683357,47.083259398],[5.244643735,47.084303152],[5.243555459,47.085433918],[5.242502007,47.087149436],[5.242280763,47.087758983],[5.241739771,47.088544058],[5.240897245,47.089467376],[5.241785795,47.090253547],[5.243482382,47.092931661],[5.244407285,47.094081881],[5.246353688,47.095184327],[5.247459182,47.095665415],[5.250180132,47.097310255],[5.252338215,47.098738131],[5.254216496,47.099654435],[5.256289891,47.100251666],[5.258322423,47.100565045],[5.259936986,47.100692914],[5.26069946,47.100569024],[5.262963449,47.100519325],[5.264314467,47.100401903],[5.264217156,47.099184289],[5.26427901,47.098647173],[5.264670726,47.09842694],[5.265382423,47.098225654],[5.266019784,47.098201453],[5.268404504,47.098327614],[5.270152124,47.09829601],[5.270496288,47.098325278],[5.271464728,47.098645811],[5.27214934,47.0990854],[5.273497106,47.099767739],[5.274556979,47.09987839],[5.274874224,47.099988336],[5.275524797,47.100714092],[5.275423204,47.101432134]]]],"type":"MultiPolygon"}</t>
  </si>
  <si>
    <t>47.077626132, 5.275951742</t>
  </si>
  <si>
    <t>{"coordinates":[[[[5.089975432,47.286288187],[5.089238785,47.285145135],[5.089547419,47.282634216],[5.087103864,47.281768636],[5.082432976,47.28168327],[5.075451389,47.281321181],[5.071878735,47.282053256],[5.071454645,47.282312084],[5.070081882,47.280756112],[5.067239022,47.279991803],[5.067137563,47.280071959],[5.062524858,47.276016012],[5.062172442,47.276073609],[5.062081181,47.275660976],[5.061863205,47.275428905],[5.060039448,47.273969988],[5.054175124,47.269644161],[5.049477233,47.272220003],[5.048892341,47.26812381],[5.045401267,47.267230844],[5.037884709,47.270425937],[5.036477612,47.270897324],[5.035436251,47.271419011],[5.028844802,47.274089346],[5.027585152,47.277806311],[5.027329089,47.278489797],[5.027075612,47.278856245],[5.028597605,47.278336141],[5.029159614,47.28004275],[5.030674115,47.282825047],[5.031418647,47.284525747],[5.031358747,47.284691596],[5.030697973,47.285241688],[5.029819268,47.285173315],[5.029422384,47.286123126],[5.029164015,47.286255522],[5.030110343,47.28926839],[5.031030552,47.290887669],[5.030446516,47.291123926],[5.029472178,47.292135169],[5.029347907,47.292839763],[5.029026044,47.293324479],[5.028721569,47.294550033],[5.028965858,47.295445401],[5.029219607,47.295855211],[5.02964431,47.296235016],[5.028551406,47.296703494],[5.030958801,47.297776253],[5.033662654,47.298250313],[5.034470318,47.298708939],[5.035224232,47.299006406],[5.036300872,47.299121699],[5.036237034,47.298520358],[5.036585642,47.298253084],[5.037523784,47.298277141],[5.038262713,47.298563144],[5.039050725,47.298572715],[5.039392817,47.298343369],[5.040273432,47.299048323],[5.045797417,47.295672196],[5.051830636,47.300204379],[5.050632664,47.301593478],[5.050015146,47.303727867],[5.052421502,47.303021637],[5.054483456,47.30203508],[5.054924305,47.301896696],[5.055234534,47.301320258],[5.055607201,47.299919614],[5.056007789,47.299075911],[5.056505467,47.299454327],[5.057522178,47.299662343],[5.062303261,47.301165141],[5.062949411,47.301305849],[5.063088733,47.300935049],[5.064492389,47.299705155],[5.067187357,47.297908315],[5.0687194,47.297094834],[5.068899466,47.296752116],[5.069619666,47.295895458],[5.074891838,47.292428737],[5.076721986,47.291458519],[5.077405198,47.291224752],[5.077833645,47.290735284],[5.078417012,47.290315983],[5.079380251,47.289828635],[5.079704116,47.289476116],[5.080540674,47.289101796],[5.081678145,47.290379096],[5.089975432,47.286288187]]]],"type":"MultiPolygon"}</t>
  </si>
  <si>
    <t>47.285554699, 5.052953379</t>
  </si>
  <si>
    <t>{"coordinates":[[[[5.173187426,47.203285535],[5.176417297,47.195710138],[5.179538312,47.193885329],[5.180880344,47.193419661],[5.181872609,47.192735412],[5.182826929,47.192451745],[5.175578668,47.191537112],[5.175208343,47.191789037],[5.174513128,47.191521099],[5.172326487,47.190439965],[5.16974019,47.189012336],[5.167836321,47.188649017],[5.166909703,47.188570895],[5.163245533,47.187403754],[5.161713216,47.188953511],[5.158688907,47.187959808],[5.158617553,47.18812415],[5.153832657,47.186148134],[5.153622083,47.186432142],[5.149676121,47.185210379],[5.148888406,47.185995025],[5.143472919,47.184125756],[5.143198942,47.18444424],[5.138690617,47.18259038],[5.138622919,47.182748337],[5.137846299,47.183316555],[5.137762091,47.183624317],[5.136922901,47.184081107],[5.136453365,47.184865197],[5.136206381,47.185066086],[5.135904657,47.185918226],[5.134911246,47.186185113],[5.13348722,47.187220041],[5.133411078,47.188131959],[5.132973172,47.189116285],[5.132614258,47.189527268],[5.129034302,47.192040087],[5.126454354,47.192784555],[5.126778401,47.192960527],[5.12550959,47.193718713],[5.123871564,47.193659604],[5.123272105,47.193568828],[5.120869992,47.192962606],[5.119568,47.193517798],[5.118676883,47.19430772],[5.117238247,47.194715884],[5.115999513,47.195168109],[5.115658652,47.200646379],[5.115028816,47.203179556],[5.115127277,47.203196671],[5.116015422,47.203266908],[5.116424684,47.20312254],[5.116753416,47.203248921],[5.117264563,47.20394745],[5.117593342,47.204175595],[5.119151446,47.204781123],[5.120390424,47.205436601],[5.121561766,47.205750177],[5.122121741,47.206176711],[5.123071698,47.20657268],[5.123444056,47.206832432],[5.124189789,47.207109654],[5.124932672,47.207849831],[5.125347043,47.208670781],[5.125407245,47.208990289],[5.125072339,47.209411609],[5.125822353,47.209762591],[5.126560152,47.20970402],[5.127136238,47.209800616],[5.127501443,47.209611088],[5.128754064,47.210171666],[5.129972922,47.210513105],[5.130899083,47.209804413],[5.133903943,47.211589932],[5.134282304,47.211032695],[5.137287392,47.212985636],[5.138495317,47.211120715],[5.142720358,47.212804228],[5.143193877,47.212481159],[5.143662696,47.212637296],[5.144150704,47.212512088],[5.145306128,47.211656739],[5.146369391,47.211109291],[5.146704671,47.210668087],[5.148126664,47.211459478],[5.150538137,47.208832702],[5.15401009,47.2102533],[5.157415349,47.207435874],[5.159773067,47.20499992],[5.159803142,47.204827342],[5.160553644,47.20475841],[5.161086524,47.204798903],[5.166685419,47.206101072],[5.167502748,47.206378481],[5.168789211,47.207081197],[5.172305503,47.205073588],[5.173187426,47.203285535]]]],"type":"MultiPolygon"}</t>
  </si>
  <si>
    <t>47.198273816, 5.146304139</t>
  </si>
  <si>
    <t>{"coordinates":[[[[5.243065523,47.229733476],[5.246105325,47.225304742],[5.246210661,47.225547672],[5.246124314,47.226582369],[5.246711732,47.227193318],[5.248708418,47.226093646],[5.249222864,47.225401884],[5.25183911,47.225556418],[5.251610654,47.226067913],[5.255696026,47.226480208],[5.258834037,47.222435571],[5.259067089,47.22247606],[5.259483509,47.221814979],[5.262008912,47.21880711],[5.263285557,47.217511378],[5.264711523,47.215682233],[5.265303864,47.215058217],[5.265363679,47.21487782],[5.264199003,47.215282459],[5.262806836,47.214301841],[5.259475354,47.212181008],[5.256774955,47.210698953],[5.255240491,47.209722821],[5.252776544,47.208642261],[5.252381937,47.208908417],[5.251193561,47.207861558],[5.250447053,47.20635038],[5.249874591,47.206282244],[5.24953386,47.205908792],[5.248952838,47.205540905],[5.248435053,47.204915105],[5.247932038,47.204515978],[5.248011767,47.203356208],[5.248367664,47.20295482],[5.248311436,47.202779386],[5.248785507,47.201000426],[5.248537375,47.200786387],[5.249327023,47.199665969],[5.249530052,47.199717865],[5.250698692,47.198434264],[5.25087388,47.198452474],[5.251099036,47.197738392],[5.250898839,47.197722469],[5.251502592,47.196835309],[5.251486122,47.195620662],[5.251114072,47.195602676],[5.251149383,47.195088623],[5.250068993,47.194404415],[5.250433504,47.193863251],[5.251024946,47.193630198],[5.251282597,47.193377512],[5.251322197,47.192966049],[5.251672957,47.191875754],[5.251448362,47.191560392],[5.252006586,47.191260431],[5.249265952,47.190113135],[5.248766228,47.190390332],[5.247964646,47.191158833],[5.247811487,47.191572499],[5.248072341,47.191649395],[5.246682982,47.193340745],[5.246736244,47.193572077],[5.245013023,47.195117672],[5.243873838,47.19473266],[5.243611204,47.194644982],[5.242844149,47.195262368],[5.241657995,47.195684316],[5.241047442,47.196475185],[5.238848024,47.200650751],[5.236281024,47.201841447],[5.235733305,47.203098501],[5.235566109,47.203272849],[5.234777744,47.203509618],[5.234447117,47.203758267],[5.231815906,47.207389011],[5.230819355,47.207929673],[5.22932692,47.208400614],[5.230000371,47.208896509],[5.228251886,47.211993198],[5.227554885,47.21204623],[5.227669282,47.212797857],[5.227405746,47.213743181],[5.229522425,47.213915016],[5.231161783,47.214146441],[5.232397778,47.214085706],[5.232422059,47.213428678],[5.233845353,47.213454381],[5.237169061,47.213059715],[5.237763421,47.212572702],[5.239277888,47.21275689],[5.240673049,47.212805568],[5.240547562,47.21315654],[5.242362524,47.213224098],[5.242642611,47.213442935],[5.241789405,47.214156538],[5.242666474,47.214490811],[5.243240213,47.215760405],[5.244542481,47.217825554],[5.24350195,47.220007225],[5.244179313,47.220621848],[5.243827899,47.221419409],[5.24356537,47.222826776],[5.243067012,47.22342994],[5.243063424,47.22524568],[5.243364494,47.225427183],[5.243075177,47.226161394],[5.243008621,47.226879583],[5.243065523,47.229733476]]]],"type":"MultiPolygon"}</t>
  </si>
  <si>
    <t>47.211203965, 5.246810478</t>
  </si>
  <si>
    <t>{"coordinates":[[[[5.282185021,47.244156281],[5.282267499,47.244572552],[5.280290716,47.245113108],[5.274192941,47.246627975],[5.266901467,47.248197384],[5.258324268,47.248546711],[5.259988617,47.249501366],[5.26099999,47.252225856],[5.266237389,47.253214261],[5.2664962,47.257751965],[5.266461552,47.258592926],[5.266226118,47.258593925],[5.266635738,47.260088163],[5.265265862,47.260167168],[5.265208564,47.260345711],[5.265477545,47.26076375],[5.266161504,47.261077312],[5.266179396,47.261972183],[5.266377038,47.263270624],[5.26659538,47.26380493],[5.267327984,47.266806797],[5.267450717,47.267708623],[5.267213699,47.27049528],[5.269523816,47.271430876],[5.272148835,47.272238674],[5.273741798,47.274234759],[5.273576137,47.274322665],[5.275581531,47.276117907],[5.275693759,47.275986916],[5.27630048,47.277157529],[5.277857478,47.277081031],[5.279178879,47.277253212],[5.280538545,47.277235494],[5.281137084,47.277556055],[5.282908548,47.279598943],[5.284110434,47.280662337],[5.285004931,47.281312083],[5.286935663,47.281555931],[5.287250458,47.281800098],[5.287665414,47.281723468],[5.290626765,47.281616397],[5.294571527,47.280612591],[5.294994597,47.280447512],[5.299141248,47.279402627],[5.301386195,47.2827796],[5.302208406,47.282663316],[5.30432554,47.282621281],[5.311954966,47.280946509],[5.315114156,47.279504631],[5.320441127,47.27858852],[5.321611418,47.278260687],[5.322322835,47.278155482],[5.324432325,47.27763499],[5.326508572,47.276347781],[5.326256078,47.276017807],[5.325563247,47.275573275],[5.324292639,47.274467541],[5.323298111,47.273747141],[5.323000102,47.272914614],[5.322391562,47.272275639],[5.321999668,47.271597198],[5.321604904,47.271342114],[5.321236514,47.270533508],[5.32103459,47.270300681],[5.321068854,47.26971548],[5.320867328,47.26912419],[5.320390315,47.268710434],[5.320275466,47.26828763],[5.319694037,47.267600364],[5.319584543,47.266657782],[5.319049869,47.266102873],[5.32120837,47.265930897],[5.321030725,47.265647148],[5.321600611,47.263341805],[5.322628324,47.261835164],[5.322950056,47.260708319],[5.321170354,47.254299847],[5.321593096,47.254225635],[5.322491061,47.254495858],[5.323501062,47.254572892],[5.324257335,47.254533416],[5.324717655,47.254288218],[5.32528655,47.253556292],[5.325554548,47.251526261],[5.326603406,47.249446334],[5.325028127,47.249722913],[5.322943023,47.248547936],[5.322741445,47.248290787],[5.321536184,47.245282445],[5.311523722,47.239736403],[5.310036792,47.240002016],[5.307240541,47.240204515],[5.305185259,47.241064094],[5.301572278,47.24183749],[5.305404111,47.243577043],[5.303566687,47.246561376],[5.301918785,47.247428104],[5.301019059,47.247358604],[5.300518391,47.247094745],[5.297358122,47.247052041],[5.296396043,47.247194491],[5.295809199,47.24763752],[5.295096312,47.248753118],[5.294982568,47.249248919],[5.29446349,47.249668984],[5.294279081,47.249996864],[5.293655866,47.250549578],[5.29314129,47.251230732],[5.290580622,47.250271738],[5.28991889,47.248648353],[5.28973557,47.247760343],[5.288745394,47.245814705],[5.287456695,47.242943689],[5.285849748,47.243252785],[5.282185021,47.244156281]]]],"type":"MultiPolygon"}</t>
  </si>
  <si>
    <t>47.261851966, 5.295973334</t>
  </si>
  <si>
    <t>{"coordinates":[[[[4.271169415,47.25063071],[4.271680925,47.250397307],[4.272620067,47.25018622],[4.27417814,47.250034954],[4.274744477,47.250051239],[4.275636347,47.250244916],[4.277013504,47.25088343],[4.278928617,47.251454771],[4.281774629,47.251523289],[4.283751746,47.251808446],[4.286040275,47.252506991],[4.287153508,47.25266391],[4.287421048,47.252902241],[4.288331568,47.254587538],[4.289872371,47.254098613],[4.291073813,47.25357653],[4.291963911,47.252866123],[4.292161497,47.252448848],[4.293935819,47.250677827],[4.295141457,47.25000529],[4.29520389,47.249852428],[4.294451823,47.249207151],[4.293870934,47.248256531],[4.294183712,47.24735266],[4.295719076,47.247746086],[4.296192148,47.247788519],[4.30078408,47.247120335],[4.303791308,47.247028935],[4.304389411,47.246338818],[4.303849143,47.246033362],[4.301840172,47.245302316],[4.300824069,47.244838319],[4.300255058,47.244709644],[4.299546956,47.243257163],[4.299703254,47.243050124],[4.29979062,47.241522996],[4.299691994,47.240724561],[4.30199574,47.238458556],[4.302804945,47.237426628],[4.303547829,47.236059595],[4.304161815,47.235320676],[4.305259488,47.235774721],[4.308419223,47.233012728],[4.31028333,47.233998306],[4.311605599,47.234283182],[4.313321998,47.235062393],[4.314895653,47.235462334],[4.314650238,47.236130504],[4.316574891,47.236394085],[4.318108872,47.236790832],[4.319899657,47.236984749],[4.320836125,47.237219889],[4.322037385,47.237954419],[4.323542996,47.237141295],[4.323690011,47.236561567],[4.323976314,47.236377319],[4.324192528,47.235494268],[4.324474728,47.235036347],[4.326371139,47.23511911],[4.3268926,47.234929462],[4.329132069,47.233648661],[4.329559595,47.233135938],[4.330992283,47.232590966],[4.331116458,47.23210693],[4.331863056,47.231829136],[4.331170675,47.230986219],[4.330991525,47.229729527],[4.330420892,47.228570068],[4.330409134,47.228255066],[4.330720611,47.227755373],[4.33123136,47.22729661],[4.333014999,47.225186294],[4.332802493,47.224451314],[4.331780487,47.223477129],[4.331222559,47.222295017],[4.330501191,47.221664019],[4.330091119,47.221595794],[4.329848391,47.221293346],[4.331139585,47.219422805],[4.33088428,47.21893232],[4.330752211,47.217600348],[4.330267892,47.217093582],[4.330482787,47.216805689],[4.330547191,47.216150361],[4.330142319,47.215435591],[4.329863479,47.215274919],[4.329052256,47.215281524],[4.328156168,47.215651057],[4.327065253,47.216480216],[4.32622036,47.216569123],[4.325770132,47.216531957],[4.323910862,47.215407908],[4.323510173,47.214966789],[4.322770054,47.214479121],[4.322208502,47.213890368],[4.320818992,47.213324558],[4.31917723,47.213032623],[4.318141341,47.212281776],[4.317531798,47.212374246],[4.316595748,47.211651963],[4.31580904,47.210821729],[4.315174782,47.21114587],[4.313962437,47.210361873],[4.313702879,47.210500776],[4.312201528,47.208971807],[4.31167265,47.208578019],[4.311412755,47.208052428],[4.311271837,47.207258072],[4.312623362,47.204490251],[4.313166253,47.2031317],[4.313083314,47.201736121],[4.311496749,47.200765454],[4.311038331,47.200603168],[4.310522993,47.200219126],[4.310457192,47.199849806],[4.310187748,47.199580933],[4.310062348,47.198554095],[4.310957913,47.197573332],[4.311669,47.197100675],[4.311948688,47.196272741],[4.312964858,47.195798421],[4.312471256,47.195383527],[4.31305467,47.195202237],[4.31286133,47.194857774],[4.312905631,47.19456194],[4.313211765,47.194169496],[4.312276298,47.193293202],[4.311947944,47.192340694],[4.311709724,47.192267758],[4.310064119,47.192386327],[4.309134169,47.192222163],[4.30688279,47.192035993],[4.306353543,47.191781747],[4.30601839,47.191796331],[4.304382606,47.191284427],[4.303308008,47.190654538],[4.302251668,47.189631858],[4.30139216,47.18926425],[4.301015508,47.188982154],[4.29948884,47.188826416],[4.298850539,47.188593168],[4.298410799,47.188213628],[4.297763694,47.187888632],[4.297344647,47.188038291],[4.298574977,47.188887088],[4.297947923,47.189120117],[4.297563054,47.18937294],[4.29707052,47.189871877],[4.296162625,47.190345747],[4.291421294,47.191579132],[4.289714195,47.191833157],[4.288163017,47.191483056],[4.28769152,47.192037541],[4.286212523,47.191833377],[4.286289126,47.191611929],[4.285745612,47.191585549],[4.284915401,47.191390371],[4.284880493,47.191090026],[4.283031904,47.189620359],[4.282381594,47.189157553],[4.281863332,47.188637458],[4.280913214,47.188618256],[4.27827592,47.188744636],[4.275999641,47.188555442],[4.275289567,47.18835437],[4.274236695,47.188401974],[4.272768472,47.18853517],[4.270469523,47.189398679],[4.271103149,47.189718571],[4.269258863,47.190373575],[4.268864062,47.192004014],[4.268615886,47.19245873],[4.268140129,47.193906372],[4.26774174,47.1956674],[4.267182759,47.196500077],[4.267663327,47.196712714],[4.268379837,47.197519727],[4.26841932,47.197849738],[4.267395119,47.198281432],[4.265841527,47.19979577],[4.261748103,47.201905922],[4.258413443,47.203764579],[4.257865154,47.204329675],[4.257648793,47.204682275],[4.258058262,47.205412546],[4.258355046,47.206352029],[4.258520058,47.207249724],[4.258460064,47.207396239],[4.256084699,47.207407609],[4.254367363,47.207307363],[4.253062413,47.207440334],[4.251402031,47.20785715],[4.250509228,47.208157614],[4.250306871,47.208546964],[4.250405811,47.209051913],[4.250139153,47.209233067],[4.249444448,47.210099527],[4.247818377,47.211430711],[4.246525755,47.211986655],[4.244589635,47.212487372],[4.244456852,47.21291648],[4.244557612,47.21367352],[4.244804215,47.214337154],[4.243974289,47.216905853],[4.244147795,47.217437016],[4.246339955,47.21748459],[4.246744104,47.217702637],[4.246955891,47.218059611],[4.246972631,47.21855374],[4.246674582,47.219435719],[4.251486154,47.219199281],[4.252404048,47.219003886],[4.252989305,47.218768862],[4.253505371,47.218400427],[4.253881173,47.217854331],[4.255469317,47.21772729],[4.259880346,47.218057579],[4.259892089,47.218389693],[4.260308724,47.218517519],[4.260416188,47.219832712],[4.259583218,47.220324374],[4.25938302,47.221821185],[4.260040907,47.222091352],[4.261639457,47.221276222],[4.263972504,47.220956374],[4.264461149,47.220997864],[4.257130054,47.230433476],[4.255834944,47.231690938],[4.258298366,47.232741976],[4.260749434,47.234164053],[4.260455681,47.234603031],[4.258681765,47.23568115],[4.258560962,47.235998494],[4.259755903,47.236670702],[4.262076045,47.237687204],[4.262791772,47.238216034],[4.264880172,47.239042324],[4.265625306,47.239526698],[4.269251908,47.242615862],[4.268977701,47.243882093],[4.268214947,47.243663543],[4.268005479,47.243695547],[4.268128553,47.245662423],[4.267691911,47.246265948],[4.267674833,47.2466632],[4.26746966,47.246877931],[4.267281311,47.247806476],[4.267157504,47.247939284],[4.266191769,47.247694127],[4.265424599,47.247345954],[4.265255776,47.24764492],[4.263777605,47.247030778],[4.263247702,47.248000853],[4.26314961,47.249960235],[4.271169415,47.25063071]]]],"type":"MultiPolygon"}</t>
  </si>
  <si>
    <t>47.219667013, 4.288705665</t>
  </si>
  <si>
    <t>{"coordinates":[[[[4.889739631,46.996006378],[4.889350836,46.995202206],[4.88899828,46.995245803],[4.88835004,46.993910019],[4.887601584,46.994564392],[4.886983757,46.994776232],[4.886681822,46.993631106],[4.886901365,46.993246562],[4.887066222,46.992200973],[4.886256369,46.988081367],[4.886024742,46.9875538],[4.88439966,46.987901869],[4.883114255,46.988065151],[4.882083772,46.98610155],[4.880798093,46.986482756],[4.878957164,46.987322391],[4.877949269,46.986306717],[4.878163264,46.986140225],[4.877247586,46.985467071],[4.877488951,46.985255106],[4.877039828,46.984903976],[4.877442354,46.98448225],[4.876339773,46.983579777],[4.875765805,46.983384675],[4.873634203,46.980281632],[4.871950736,46.980839415],[4.872014675,46.981089645],[4.870182321,46.981339111],[4.870698006,46.983196787],[4.869437165,46.983497311],[4.867904316,46.983733781],[4.86890619,46.985799732],[4.865277679,46.986709518],[4.864438536,46.987029284],[4.864313835,46.98722943],[4.861858999,46.988097618],[4.863635684,46.989965581],[4.863503426,46.990061379],[4.864311411,46.99101106],[4.863387748,46.991668104],[4.862524337,46.992088212],[4.861882935,46.99253445],[4.860809393,46.993503693],[4.861059676,46.993700489],[4.860180593,46.994354984],[4.858153121,46.995336874],[4.857890568,46.995127662],[4.856625161,46.995764934],[4.854018428,46.997361263],[4.852614994,46.99808356],[4.852650354,46.998155039],[4.853299627,46.999008277],[4.853642071,46.999320684],[4.856861016,47.001553724],[4.858752525,47.003039864],[4.859018418,47.003306658],[4.859222062,47.003753671],[4.859674463,47.004160652],[4.859931907,47.004602295],[4.860521987,47.00480172],[4.861116752,47.005327979],[4.862062684,47.004812895],[4.864445659,47.004167425],[4.866122259,47.003844933],[4.867408819,47.003512518],[4.868176235,47.00293903],[4.868245306,47.003109024],[4.869951501,47.002350111],[4.870026643,47.002581246],[4.871852105,47.001694288],[4.876762255,47.00017449],[4.8767119,46.999899727],[4.879173766,46.999149094],[4.879572183,46.999098477],[4.883547696,46.997741299],[4.886512098,46.996912056],[4.887201039,46.996813432],[4.888241714,46.996383934],[4.889739631,46.996006378]]]],"type":"MultiPolygon"}</t>
  </si>
  <si>
    <t>46.993942781, 4.871381456</t>
  </si>
  <si>
    <t>{"coordinates":[[[[4.815248224,47.786561491],[4.808401482,47.787131921],[4.805465578,47.787179006],[4.803822394,47.78741228],[4.802825928,47.78784804],[4.802483342,47.78826383],[4.802188546,47.789104706],[4.801665786,47.78995989],[4.801581254,47.790264577],[4.801649244,47.790812689],[4.801943455,47.791689516],[4.802365088,47.795065294],[4.801487636,47.795193121],[4.80065768,47.795619097],[4.798115201,47.795263831],[4.797404029,47.795093792],[4.796513994,47.795086737],[4.795835311,47.795206072],[4.794806617,47.795801598],[4.794206039,47.795939533],[4.79323675,47.79584094],[4.791458649,47.795449523],[4.791214831,47.795906078],[4.789522403,47.795678068],[4.788406472,47.795668099],[4.786769998,47.796071172],[4.786356983,47.796225111],[4.785471002,47.796737354],[4.785044639,47.797329913],[4.784888989,47.798106499],[4.785118258,47.798090403],[4.78589329,47.80056058],[4.784314087,47.80088352],[4.784720843,47.801338253],[4.785438364,47.801736035],[4.78448005,47.802046814],[4.784864258,47.802705345],[4.786241444,47.804442543],[4.786579047,47.805025258],[4.786733176,47.807664229],[4.786823656,47.808169688],[4.787141906,47.808652768],[4.787040521,47.809055823],[4.781867888,47.809389351],[4.781547121,47.80958778],[4.781446809,47.810143854],[4.78162845,47.810340046],[4.781477248,47.810813172],[4.781811668,47.810942224],[4.781509421,47.811215091],[4.781942149,47.811446176],[4.782073976,47.811790765],[4.78288835,47.815113773],[4.783623993,47.815170099],[4.784754869,47.81453802],[4.78463894,47.815623676],[4.786151381,47.815568229],[4.786718481,47.816853232],[4.787086752,47.816914236],[4.786844394,47.817458075],[4.786927484,47.817743084],[4.787347268,47.817944639],[4.789653397,47.82169226],[4.789409706,47.821918339],[4.788916336,47.82298725],[4.791299492,47.823099397],[4.791895513,47.823253232],[4.792309285,47.823472866],[4.792153531,47.823769625],[4.792015976,47.824527028],[4.791518217,47.825266529],[4.790981095,47.825433177],[4.789955661,47.825509154],[4.790499378,47.826173328],[4.790963556,47.827174503],[4.790803277,47.828607426],[4.791113602,47.829168033],[4.791654669,47.829791731],[4.792092225,47.831825876],[4.792678843,47.832887286],[4.793588814,47.833743896],[4.795921166,47.834830787],[4.796261187,47.835199176],[4.798654622,47.836744196],[4.7991608,47.837319782],[4.800835741,47.841056143],[4.801235551,47.841647756],[4.802870926,47.843736369],[4.804075682,47.844875538],[4.806020307,47.846967451],[4.807824734,47.848235982],[4.813924436,47.851760729],[4.814697187,47.852339326],[4.814793808,47.850077354],[4.815280975,47.846289743],[4.8164669,47.842290547],[4.817521698,47.840913948],[4.818761,47.839811749],[4.821335326,47.837947011],[4.822836824,47.837047747],[4.825897895,47.836126888],[4.826227274,47.834194342],[4.829122113,47.834704669],[4.832933391,47.836276392],[4.834085816,47.836659881],[4.834141243,47.835359963],[4.834055677,47.833926313],[4.834612385,47.832740084],[4.835016163,47.832391672],[4.836747787,47.831353582],[4.837333457,47.831162556],[4.837859394,47.830868035],[4.838539878,47.83032622],[4.839071927,47.829590476],[4.839298576,47.828992757],[4.839556865,47.827648235],[4.840122465,47.826144945],[4.840645709,47.825658698],[4.841528152,47.824466412],[4.841846723,47.824169726],[4.845907094,47.820874853],[4.84733604,47.820221264],[4.847707708,47.820184798],[4.848737757,47.819785048],[4.851930431,47.818385167],[4.853130913,47.817700003],[4.853884677,47.817084011],[4.854246079,47.817175522],[4.855058571,47.817170769],[4.855296855,47.817257923],[4.856367453,47.817333699],[4.857760173,47.817600617],[4.858676203,47.817269204],[4.859784854,47.81732454],[4.860251316,47.817438673],[4.862143752,47.817089031],[4.863004275,47.816662137],[4.863494617,47.816275333],[4.86390997,47.815732173],[4.864365171,47.814839076],[4.865604337,47.813929899],[4.865639992,47.813803295],[4.863180639,47.812769303],[4.86090099,47.81132999],[4.858965077,47.80974204],[4.856681364,47.807528484],[4.854811125,47.804788888],[4.85361743,47.802323945],[4.853187137,47.800750784],[4.852596232,47.800626889],[4.851147345,47.799961084],[4.850208949,47.799334916],[4.849105612,47.797730053],[4.847773191,47.796836402],[4.845046584,47.796268989],[4.842029149,47.795982468],[4.841038788,47.795664035],[4.840231716,47.795275196],[4.839244013,47.795883079],[4.838368939,47.795420573],[4.838006647,47.795066151],[4.836775941,47.794866687],[4.836227497,47.794615107],[4.83598152,47.794262457],[4.834523848,47.794880365],[4.833811377,47.794908623],[4.832185687,47.793830333],[4.831897643,47.793341493],[4.831072904,47.793018587],[4.831299729,47.792854795],[4.829372405,47.791393167],[4.826383439,47.788150234],[4.824477084,47.782889073],[4.824253071,47.782510849],[4.823384102,47.781475567],[4.820744247,47.780406601],[4.815248224,47.786561491]]]],"type":"MultiPolygon"}</t>
  </si>
  <si>
    <t>47.813705329, 4.818332629</t>
  </si>
  <si>
    <t>{"coordinates":[[[[5.312803684,47.108343547],[5.314405999,47.108545665],[5.316488284,47.109018262],[5.32040309,47.110318727],[5.32132672,47.110781158],[5.322069854,47.111310257],[5.32355416,47.112689126],[5.32380653,47.113003801],[5.324911051,47.115241442],[5.325566596,47.116031679],[5.32741557,47.117141966],[5.329399821,47.118754788],[5.330626921,47.120309884],[5.331093553,47.12075623],[5.331682644,47.12116588],[5.333422295,47.122090934],[5.335259689,47.122712256],[5.340611007,47.124937784],[5.343574892,47.125907262],[5.346444827,47.126171523],[5.349617768,47.126029649],[5.349316746,47.125481834],[5.349595332,47.124788941],[5.350057887,47.124925457],[5.351435111,47.12261599],[5.351606229,47.121759547],[5.351296577,47.12095341],[5.351781904,47.120463468],[5.352052007,47.119819377],[5.352944753,47.118295242],[5.353092889,47.117789636],[5.354040738,47.116380559],[5.355586802,47.115044855],[5.359164018,47.112579653],[5.359791572,47.112267813],[5.361843481,47.111672884],[5.3629305,47.11124896],[5.364373133,47.110480888],[5.366040845,47.109371326],[5.366561971,47.108860766],[5.366746359,47.108823666],[5.368091099,47.107962073],[5.368959503,47.106829202],[5.369274751,47.106167925],[5.370399507,47.105436009],[5.370987381,47.105514927],[5.374080872,47.108389573],[5.374162324,47.108351872],[5.377302294,47.110747203],[5.379346451,47.109772916],[5.38080189,47.110256364],[5.381237717,47.109997891],[5.381782863,47.110362261],[5.382221595,47.110139753],[5.382727057,47.110441886],[5.390046853,47.106519503],[5.390049498,47.106281659],[5.387168209,47.101811469],[5.386360723,47.100406805],[5.384310624,47.097448809],[5.374556735,47.099038487],[5.370740769,47.099728393],[5.368993037,47.100148827],[5.364264925,47.101037347],[5.361118014,47.1015286],[5.360243574,47.100778149],[5.360558513,47.100288938],[5.360914918,47.09942148],[5.360441663,47.098313362],[5.360217703,47.097114583],[5.359304588,47.096864811],[5.358855258,47.097327039],[5.353949129,47.101144276],[5.353276257,47.101020166],[5.351580798,47.100888937],[5.351818911,47.100118491],[5.351019356,47.099871748],[5.350868329,47.100280137],[5.348474789,47.099656859],[5.344801533,47.09902617],[5.344262113,47.098875884],[5.343804,47.098593345],[5.343021731,47.097407661],[5.34183947,47.094877215],[5.34094383,47.093508269],[5.339166183,47.092479622],[5.338282398,47.091503124],[5.337829076,47.091115983],[5.337153191,47.090188414],[5.336607192,47.088970889],[5.336362765,47.08865608],[5.335292041,47.088019303],[5.334550693,47.088166683],[5.329594202,47.08836577],[5.328603953,47.088460484],[5.328393613,47.088567402],[5.328051519,47.089074184],[5.327817898,47.089649935],[5.326959502,47.090936311],[5.325731311,47.091936491],[5.325047683,47.092965335],[5.325024958,47.09402862],[5.325180654,47.095375639],[5.32496943,47.096166199],[5.324514456,47.096473481],[5.323313746,47.096707482],[5.321724617,47.097171746],[5.320579571,47.097718945],[5.319715522,47.098022709],[5.319476048,47.098342758],[5.319522475,47.099483011],[5.319160857,47.099784794],[5.31685148,47.101171336],[5.316505094,47.101613314],[5.316513112,47.102475119],[5.31639284,47.103144944],[5.315715949,47.105535438],[5.315179189,47.106582886],[5.314713932,47.107053357],[5.313933606,47.107529231],[5.312662264,47.10809148],[5.31249929,47.10829019],[5.312803684,47.108343547]]]],"type":"MultiPolygon"}</t>
  </si>
  <si>
    <t>47.106852648, 5.345970133</t>
  </si>
  <si>
    <t>{"coordinates":[[[[4.384590376,47.530674517],[4.38420967,47.530397249],[4.383381662,47.530556525],[4.382751834,47.530309217],[4.381428281,47.529655997],[4.380358829,47.52895834],[4.379668818,47.528695523],[4.378854456,47.528507096],[4.378180845,47.528261181],[4.377382619,47.528285921],[4.376459875,47.528482278],[4.375982764,47.528175512],[4.374904316,47.527744397],[4.373987636,47.526366067],[4.373102408,47.525796714],[4.372985268,47.526204122],[4.373341543,47.526827424],[4.373425987,47.527320685],[4.37239699,47.528193475],[4.372004535,47.528335838],[4.371395746,47.528076518],[4.370458618,47.52786787],[4.369190494,47.527709917],[4.368428292,47.528622751],[4.367977795,47.528990852],[4.366708302,47.528624023],[4.366489008,47.529665519],[4.366659988,47.530270304],[4.366046284,47.530598898],[4.361895969,47.53152613],[4.3602981,47.531419647],[4.35895874,47.531128272],[4.358242079,47.532691406],[4.357989128,47.532990544],[4.358112866,47.533622899],[4.358046712,47.534054003],[4.357752281,47.53434282],[4.357072313,47.533950113],[4.356556386,47.534363943],[4.355793873,47.535276692],[4.355304336,47.536365416],[4.354589039,47.536782455],[4.353997141,47.536927972],[4.352868944,47.536947371],[4.351731071,47.536741801],[4.349985781,47.536277675],[4.34972135,47.536282537],[4.349611414,47.538668638],[4.349439527,47.539390847],[4.348676844,47.540304446],[4.347898584,47.540812197],[4.347725556,47.541490302],[4.350388471,47.543378874],[4.350864219,47.543684858],[4.352206339,47.544022209],[4.352739074,47.544057443],[4.353326331,47.543777846],[4.353791487,47.543769746],[4.354276945,47.544300672],[4.355025768,47.544782621],[4.356008036,47.545136714],[4.357539048,47.545474508],[4.356961764,47.546042097],[4.356269315,47.546211301],[4.35765825,47.546765012],[4.358373736,47.547397673],[4.360400974,47.548107764],[4.361012229,47.54845714],[4.360498667,47.548915969],[4.361113553,47.549355329],[4.362288067,47.548795149],[4.363177185,47.549454562],[4.362989826,47.549772748],[4.363464555,47.550033679],[4.363794372,47.549983009],[4.364204014,47.550246499],[4.363556195,47.550706911],[4.362384151,47.551312988],[4.361205962,47.551783183],[4.36189325,47.552400847],[4.363851736,47.553221515],[4.364615256,47.554062439],[4.365565799,47.556340701],[4.365729201,47.557270567],[4.367637227,47.557201395],[4.369726343,47.557296617],[4.3703365,47.557492911],[4.370711594,47.557494805],[4.372017377,47.557175161],[4.374699923,47.55712557],[4.377611024,47.556759022],[4.378139115,47.556660056],[4.379463311,47.55607723],[4.380445739,47.555908059],[4.381443473,47.555919653],[4.381906756,47.556143734],[4.383297544,47.556029118],[4.381825531,47.554030854],[4.382200054,47.553394424],[4.38320296,47.553556287],[4.383519497,47.553146508],[4.384070258,47.551921901],[4.384930593,47.551817159],[4.385585356,47.551579811],[4.387085961,47.55083365],[4.387352981,47.550874587],[4.388233941,47.55130884],[4.389105079,47.551518135],[4.392208985,47.551012979],[4.39294005,47.551000648],[4.395141549,47.551230912],[4.397065039,47.551152069],[4.397401019,47.551236271],[4.398161355,47.551986993],[4.398429566,47.552072904],[4.399014293,47.551702179],[4.399928284,47.549991484],[4.400504179,47.549843226],[4.401149317,47.549546487],[4.402338279,47.548792165],[4.402653743,47.548702845],[4.403287242,47.548065027],[4.404470776,47.547308947],[4.405097748,47.54703131],[4.406305157,47.54667915],[4.406642685,47.546468914],[4.407305093,47.546780522],[4.407737274,47.546731192],[4.408750066,47.545201084],[4.407446559,47.542254891],[4.406330306,47.541873134],[4.40583456,47.541526201],[4.405204388,47.540920703],[4.404111882,47.539517717],[4.404135025,47.538829621],[4.404848482,47.538001766],[4.405151269,47.536926777],[4.405248556,47.536025318],[4.403288883,47.535160339],[4.401786987,47.534107966],[4.401587667,47.534111263],[4.399420984,47.534779195],[4.398767642,47.535060722],[4.397608896,47.534316578],[4.396799597,47.533971564],[4.396350402,47.534383874],[4.395018705,47.536027532],[4.393134144,47.535385656],[4.391913889,47.534778134],[4.391097255,47.534252212],[4.391284393,47.533933979],[4.390263485,47.53332226],[4.389708984,47.532702273],[4.38950717,47.532660565],[4.388584395,47.532857018],[4.387580694,47.532650199],[4.387156602,47.531982734],[4.385884669,47.531734978],[4.385864053,47.531195952],[4.385057184,47.530939958],[4.384590376,47.530674517]]]],"type":"MultiPolygon"}</t>
  </si>
  <si>
    <t>47.542172647, 4.378062518</t>
  </si>
  <si>
    <t>{"coordinates":[[[[5.229158575,46.997304788],[5.22669126,46.993914463],[5.22614732,46.993620523],[5.223159935,46.991177787],[5.222763487,46.990660318],[5.222097635,46.989065398],[5.220743845,46.986456021],[5.220205582,46.985977302],[5.219441536,46.985897431],[5.218300016,46.986080613],[5.217608563,46.985845314],[5.216023036,46.982744955],[5.21419592,46.981612737],[5.212200982,46.980140543],[5.209505303,46.982126008],[5.209162577,46.982241557],[5.208638457,46.98204083],[5.207988646,46.982113617],[5.208005933,46.982665413],[5.207485142,46.983286953],[5.207433149,46.983657234],[5.206642817,46.983866905],[5.206152109,46.984226661],[5.205865746,46.985013941],[5.20508732,46.985483674],[5.204485971,46.985358262],[5.203894269,46.985049822],[5.201798137,46.983512734],[5.201511574,46.983198457],[5.201071156,46.98317804],[5.199709752,46.983358928],[5.197898335,46.984157244],[5.195302719,46.984444452],[5.194255915,46.984757094],[5.192798039,46.9854162],[5.191943547,46.985635996],[5.191421637,46.985943139],[5.191323241,46.986437686],[5.190821404,46.986980425],[5.189170251,46.987971905],[5.189491289,46.988326088],[5.188746697,46.988660862],[5.188983378,46.989012143],[5.187900521,46.989477625],[5.187795947,46.989593095],[5.187114017,46.989623138],[5.186685471,46.990807559],[5.186509811,46.991085598],[5.18609787,46.991347398],[5.185380485,46.991315054],[5.18446823,46.99072797],[5.184267697,46.990423732],[5.184173724,46.989759904],[5.183566427,46.989812831],[5.182360047,46.991066896],[5.182304548,46.991257089],[5.1830394,46.99266627],[5.184247416,46.994349305],[5.183901511,46.994552203],[5.183156548,46.994652767],[5.183357211,46.994894857],[5.182810582,46.994952035],[5.181312046,46.995690115],[5.182094586,46.996160787],[5.182522958,46.996630047],[5.182320991,46.996877052],[5.180483703,46.997606214],[5.17940953,46.998162415],[5.179076515,46.998522672],[5.178131432,46.999669071],[5.17748045,47.000012808],[5.17767903,47.00049723],[5.17735255,47.00066101],[5.177596657,47.001556185],[5.17750708,47.001848795],[5.177879354,47.003538653],[5.178446925,47.004096269],[5.181260186,47.006140814],[5.182451169,47.006451549],[5.186397991,47.007184754],[5.187503549,47.007433107],[5.188396919,47.007741317],[5.189707087,47.007417438],[5.191941868,47.009728501],[5.194254123,47.01258026],[5.195188169,47.01330286],[5.197967331,47.014061485],[5.199969171,47.014744795],[5.201649765,47.015202722],[5.204280203,47.016152278],[5.205024144,47.016213726],[5.205660098,47.016533028],[5.207412718,47.017751478],[5.207855092,47.018263613],[5.208674747,47.018243429],[5.21157772,47.017930249],[5.215733326,47.018039698],[5.216239168,47.017625578],[5.214441774,47.014164501],[5.214078942,47.013184307],[5.213687097,47.011624623],[5.216719976,47.011373664],[5.222370539,47.010703865],[5.216816614,47.007505139],[5.218983645,47.006376356],[5.220785029,47.005195122],[5.222051833,47.004495215],[5.224265887,47.003682467],[5.225110205,47.003179814],[5.225572791,47.002711538],[5.225954986,47.002145735],[5.227299282,47.001636121],[5.227541958,47.0014549],[5.22825973,47.000439466],[5.228893722,46.999755301],[5.229158575,46.997304788]]]],"type":"MultiPolygon"}</t>
  </si>
  <si>
    <t>46.999042398, 5.204193716</t>
  </si>
  <si>
    <t>{"coordinates":[[[[5.420317956,47.258539377],[5.416695177,47.257675536],[5.413539856,47.255758871],[5.409087671,47.250019587],[5.408080006,47.249435267],[5.4085928,47.248274449],[5.4086816,47.247688064],[5.408628979,47.247163161],[5.408077824,47.245873132],[5.407183,47.244971224],[5.406735922,47.244675177],[5.405873224,47.244283277],[5.404767486,47.243898214],[5.402709554,47.243425701],[5.400629752,47.243173371],[5.39919994,47.242785961],[5.397728835,47.242094959],[5.396644753,47.241362612],[5.395839704,47.242469072],[5.395916411,47.245110067],[5.396612277,47.245113696],[5.396640235,47.246156099],[5.397098598,47.248545116],[5.397901901,47.251044985],[5.396646254,47.251482556],[5.395534153,47.251817173],[5.393700942,47.251197548],[5.391225295,47.250883865],[5.388645745,47.250731689],[5.38784124,47.250219569],[5.386365752,47.249907696],[5.38590708,47.249736102],[5.385275847,47.249282545],[5.384968374,47.248672813],[5.384397582,47.248835867],[5.38387338,47.247812679],[5.383683262,47.247969702],[5.381461506,47.247858649],[5.380177472,47.248552414],[5.37649817,47.249400669],[5.374262777,47.249460882],[5.37317235,47.249149963],[5.37061128,47.248183711],[5.370012478,47.248102285],[5.36879977,47.249817617],[5.368064185,47.250024486],[5.370276336,47.251656314],[5.370667355,47.251674438],[5.370438684,47.2520682],[5.370303968,47.253242717],[5.370317926,47.254279094],[5.37050762,47.254830925],[5.369721294,47.255268509],[5.369593537,47.256121344],[5.366531,47.256690965],[5.365379556,47.257099944],[5.357932229,47.259134906],[5.357354393,47.260106755],[5.355327869,47.261320589],[5.354589201,47.261914711],[5.354198425,47.262477448],[5.351413626,47.263267983],[5.346870091,47.26347621],[5.345163612,47.262269637],[5.340639609,47.26423079],[5.338219001,47.265065888],[5.337182768,47.262809039],[5.341866598,47.259900911],[5.340210814,47.256906353],[5.338846614,47.254802038],[5.338177431,47.254228311],[5.337402589,47.253992652],[5.336317071,47.253274196],[5.334761238,47.250954839],[5.334090629,47.250376614],[5.33252877,47.249285837],[5.333019332,47.248703152],[5.334013073,47.248285961],[5.334023164,47.247025746],[5.333728278,47.245991428],[5.331565069,47.244084144],[5.33093597,47.242813365],[5.330248643,47.242273283],[5.328300826,47.241119059],[5.327100251,47.240238913],[5.326699808,47.239786718],[5.325987265,47.239273237],[5.324743058,47.237840942],[5.324457793,47.237329689],[5.322607855,47.23607704],[5.322039146,47.236442392],[5.317864278,47.237912058],[5.316188908,47.238989403],[5.314186737,47.23991113],[5.311523722,47.239736403],[5.321536184,47.245282445],[5.322741445,47.248290787],[5.322943023,47.248547936],[5.325028127,47.249722913],[5.326603406,47.249446334],[5.325554548,47.251526261],[5.32528655,47.253556292],[5.324717655,47.254288218],[5.324257335,47.254533416],[5.323501062,47.254572892],[5.322491061,47.254495858],[5.321593096,47.254225635],[5.321170354,47.254299847],[5.322950056,47.260708319],[5.322628324,47.261835164],[5.321600611,47.263341805],[5.321030725,47.265647148],[5.32120837,47.265930897],[5.319049869,47.266102873],[5.319584543,47.266657782],[5.319694037,47.267600364],[5.320275466,47.26828763],[5.320390315,47.268710434],[5.320867328,47.26912419],[5.321068854,47.26971548],[5.32103459,47.270300681],[5.321236514,47.270533508],[5.321604904,47.271342114],[5.321999668,47.271597198],[5.322391562,47.272275639],[5.323000102,47.272914614],[5.323298111,47.273747141],[5.324292639,47.274467541],[5.325563247,47.275573275],[5.326256078,47.276017807],[5.326508572,47.276347781],[5.32725866,47.277502664],[5.327384747,47.277938746],[5.32809988,47.27880522],[5.328256103,47.279447842],[5.328833464,47.280218908],[5.329587722,47.280979213],[5.329855826,47.281118831],[5.33125124,47.282654305],[5.332364627,47.283575795],[5.329268296,47.285119555],[5.327408019,47.287334629],[5.327948916,47.287995651],[5.328458486,47.289063486],[5.328573861,47.290930889],[5.328372911,47.291913911],[5.331727513,47.291797008],[5.336974394,47.291847254],[5.340904336,47.292478634],[5.341721741,47.292554005],[5.343761391,47.293548556],[5.344045045,47.293890472],[5.344334828,47.294736622],[5.344849789,47.295039639],[5.345271653,47.294968969],[5.345604658,47.295409855],[5.346428944,47.296126309],[5.347542482,47.297371886],[5.348945943,47.298676429],[5.350296227,47.300307164],[5.350614112,47.300491661],[5.350627268,47.300792208],[5.350892391,47.300890411],[5.35149839,47.301365378],[5.351905291,47.301526452],[5.352460912,47.301576433],[5.353430805,47.301804443],[5.353722322,47.302172296],[5.354267171,47.302217984],[5.35427583,47.30244567],[5.354734532,47.302730873],[5.355447846,47.30269298],[5.355902115,47.302786432],[5.356581452,47.30363365],[5.356712952,47.304035367],[5.357187026,47.304519289],[5.357994306,47.305143244],[5.358927042,47.306090675],[5.359772734,47.306111309],[5.360239053,47.305483988],[5.360801223,47.305109595],[5.361443715,47.305447773],[5.36207566,47.306238284],[5.362678371,47.30627375],[5.363000468,47.305559288],[5.363183771,47.304699947],[5.363062215,47.304645682],[5.36365651,47.304039155],[5.364130314,47.302771307],[5.364821419,47.302169106],[5.365373666,47.301059967],[5.366028905,47.301026795],[5.366306894,47.300605029],[5.366626095,47.300667869],[5.366544992,47.301200903],[5.366602886,47.30227419],[5.366502051,47.302990457],[5.36619867,47.303677529],[5.365939818,47.305104921],[5.366159348,47.306661258],[5.366726414,47.307149551],[5.365548161,47.308597487],[5.365719824,47.308766911],[5.36652178,47.30887575],[5.367278919,47.310370684],[5.368039781,47.310988314],[5.36957601,47.311410884],[5.370379472,47.311282798],[5.371109338,47.311317426],[5.372447365,47.311569282],[5.374189149,47.311787648],[5.374685626,47.311754975],[5.375895077,47.312093183],[5.376840372,47.312566481],[5.37744754,47.312431559],[5.377978622,47.312552173],[5.378320351,47.312493835],[5.378775945,47.312106228],[5.379332814,47.311852541],[5.379579008,47.311401675],[5.380581042,47.311182985],[5.381461262,47.310994706],[5.381997116,47.310655875],[5.382766406,47.310832822],[5.383204879,47.310418529],[5.383367998,47.310006286],[5.383394889,47.309329349],[5.384002084,47.308927799],[5.384302715,47.308421764],[5.384241328,47.307933973],[5.383827757,47.307447113],[5.38379175,47.307232598],[5.384403194,47.306927327],[5.384781388,47.306379167],[5.384360513,47.305996033],[5.384275525,47.305722181],[5.385183934,47.304680377],[5.38519467,47.304117251],[5.385863753,47.303828799],[5.385432632,47.30276769],[5.386075527,47.302426637],[5.385015458,47.30124516],[5.383474254,47.301154337],[5.38361026,47.300907468],[5.383468259,47.300542019],[5.382869258,47.300439938],[5.381813763,47.299597884],[5.381273803,47.298975809],[5.380916515,47.298143735],[5.380147519,47.298208146],[5.379404336,47.298436842],[5.379068895,47.298395985],[5.377926718,47.297567383],[5.376230138,47.296715],[5.376138465,47.296199004],[5.375398607,47.295305398],[5.375084813,47.294436391],[5.375161097,47.293886334],[5.375557231,47.293264881],[5.375966253,47.293204269],[5.377352095,47.293499215],[5.377223694,47.293020898],[5.379187189,47.292669027],[5.381427895,47.292031329],[5.381657123,47.291707793],[5.37963481,47.289267091],[5.379791857,47.289136877],[5.37899123,47.288125653],[5.378741965,47.287638107],[5.381741365,47.286294037],[5.382391595,47.286092449],[5.384782392,47.285682164],[5.388337139,47.285968397],[5.391440146,47.285293827],[5.391994594,47.28508245],[5.392723127,47.286015819],[5.393327152,47.285996154],[5.3943494,47.28544097],[5.39570437,47.286974739],[5.396561612,47.286696743],[5.398404815,47.28843115],[5.399007767,47.289216668],[5.399913088,47.290103107],[5.400240031,47.290102649],[5.400379233,47.28969267],[5.39990149,47.288895563],[5.399353602,47.288483585],[5.399275106,47.287674614],[5.398718322,47.287774392],[5.398136857,47.286876747],[5.398691543,47.286078102],[5.398480166,47.285494341],[5.397929353,47.285401251],[5.397421496,47.285677443],[5.397323118,47.28486708],[5.397675723,47.284552668],[5.397323251,47.284187979],[5.396882398,47.284393433],[5.396617663,47.284185446],[5.396762785,47.28396719],[5.397355056,47.283655031],[5.396870202,47.283348918],[5.396617194,47.282424664],[5.396892562,47.282010975],[5.396358319,47.281695072],[5.39580059,47.281802063],[5.395532393,47.281694118],[5.395084785,47.281272845],[5.395318738,47.281028438],[5.39489307,47.280861598],[5.395425499,47.280632645],[5.395447766,47.280449351],[5.394252332,47.280234455],[5.393974924,47.279949267],[5.393927511,47.279598087],[5.394409889,47.279434118],[5.394452194,47.279254914],[5.394104589,47.278938751],[5.394829007,47.27868242],[5.395582404,47.27869028],[5.395739048,47.278374515],[5.395226132,47.278209478],[5.39458403,47.277788617],[5.394413974,47.277536339],[5.393698057,47.277597049],[5.393623087,47.277429272],[5.393870685,47.276956719],[5.393295521,47.276641647],[5.392921614,47.276120673],[5.395555656,47.275241294],[5.396210273,47.275112487],[5.398030737,47.274923551],[5.400984834,47.274783178],[5.402933076,47.274788765],[5.405122332,47.274886595],[5.406847186,47.27522279],[5.407830122,47.275540139],[5.409471896,47.276678715],[5.410155835,47.27776422],[5.410398507,47.278777832],[5.410233296,47.280641143],[5.409785387,47.28254635],[5.410497022,47.282713499],[5.411175187,47.28216441],[5.411770767,47.281869219],[5.412514213,47.282243749],[5.413583958,47.281897256],[5.414821868,47.280993341],[5.415493793,47.280159743],[5.416216804,47.27981504],[5.416766486,47.280030557],[5.418798523,47.279188408],[5.421717745,47.277095582],[5.422822655,47.276446541],[5.423485886,47.275922904],[5.424002134,47.275720273],[5.425305673,47.275075161],[5.425860811,47.275001405],[5.426998179,47.27413548],[5.427840548,47.272950575],[5.428045628,47.271924915],[5.428989675,47.270941423],[5.429368482,47.270334539],[5.430522506,47.269840206],[5.43052704,47.26912137],[5.430185425,47.268589924],[5.430291205,47.267886079],[5.430184537,47.267224514],[5.429940981,47.266549606],[5.428540261,47.264628979],[5.428034088,47.264378382],[5.42742993,47.264477495],[5.426805058,47.264264504],[5.426118313,47.263560133],[5.425556307,47.263156677],[5.425117955,47.263001021],[5.424582267,47.262975295],[5.423478325,47.261614931],[5.423052119,47.260818632],[5.422370337,47.260369028],[5.421332721,47.258804606],[5.420317956,47.258539377]]]],"type":"MultiPolygon"}</t>
  </si>
  <si>
    <t>47.272882021, 5.369828178</t>
  </si>
  <si>
    <t>{"coordinates":[[[[4.379789341,47.86551337],[4.380397308,47.865384702],[4.383963931,47.86129303],[4.385063259,47.856772223],[4.386320862,47.854480944],[4.393413348,47.848067182],[4.393999832,47.84763805],[4.397855528,47.845826997],[4.397977697,47.845082928],[4.39820911,47.844577893],[4.399083659,47.841278361],[4.399321704,47.840772343],[4.399809681,47.84031375],[4.400879185,47.837062274],[4.401460468,47.835022809],[4.401368664,47.834684552],[4.401343676,47.834091657],[4.401639979,47.83229863],[4.401589488,47.831955379],[4.401840585,47.831338479],[4.402718594,47.830061475],[4.402942827,47.829237859],[4.403593389,47.828563065],[4.40400912,47.827753357],[4.40714146,47.826405191],[4.407838324,47.826270804],[4.409276422,47.82621392],[4.410815874,47.825745331],[4.41116123,47.826116537],[4.411799855,47.826558023],[4.412354583,47.825803318],[4.413750026,47.824796335],[4.41404113,47.824484073],[4.414434773,47.823755603],[4.414527964,47.822837225],[4.414460829,47.822373556],[4.414166707,47.822069253],[4.413408384,47.821548209],[4.412502533,47.82110815],[4.411989588,47.820716463],[4.411927441,47.82023833],[4.41208826,47.819902437],[4.41251956,47.819484971],[4.413418021,47.81899436],[4.414600152,47.81891889],[4.415210998,47.818670276],[4.415610377,47.817255813],[4.4169935,47.815997788],[4.417681785,47.81474545],[4.41793836,47.813943008],[4.417501753,47.812002149],[4.417167336,47.811036723],[4.418482537,47.808441858],[4.41779249,47.807268298],[4.416160527,47.805444501],[4.416029898,47.804502711],[4.416400642,47.804225482],[4.41607877,47.803879208],[4.413293969,47.802760619],[4.412664948,47.80241894],[4.410498044,47.800915667],[4.409776455,47.799600212],[4.409492465,47.797857312],[4.409101396,47.797467744],[4.407988638,47.796714181],[4.407740073,47.795953829],[4.40785052,47.793918131],[4.406270457,47.79210887],[4.405646382,47.791695081],[4.403967157,47.790830353],[4.39983211,47.789785229],[4.397233272,47.789806349],[4.395838862,47.789556522],[4.393590411,47.78959319],[4.389416663,47.788895625],[4.388345586,47.788800303],[4.388003403,47.788996092],[4.38703579,47.789180383],[4.38655609,47.790557909],[4.387067375,47.791314294],[4.386889675,47.792747655],[4.386213329,47.793244446],[4.385725948,47.793765103],[4.384606741,47.79459568],[4.384263813,47.795637615],[4.383379023,47.796751659],[4.382375641,47.797776179],[4.382426712,47.797942105],[4.383299945,47.798128935],[4.383700245,47.798675105],[4.383811149,47.799394821],[4.383583791,47.799539731],[4.382369867,47.799764694],[4.380889613,47.800229524],[4.379747601,47.801116127],[4.377850919,47.801908976],[4.377365805,47.802007395],[4.37673742,47.801680821],[4.376616322,47.801389694],[4.375383913,47.800954087],[4.372839678,47.80057525],[4.363715424,47.799980567],[4.361557718,47.798830058],[4.361318257,47.798399866],[4.360551068,47.798125228],[4.356330524,47.800892614],[4.356367934,47.801259443],[4.355427589,47.801740201],[4.352083339,47.804153427],[4.351492022,47.804333976],[4.349865677,47.802795463],[4.348796638,47.802156065],[4.348298526,47.801691019],[4.347278834,47.799991562],[4.346947503,47.799252748],[4.345046765,47.799425805],[4.341710416,47.799887123],[4.341044733,47.79982003],[4.340300787,47.799562998],[4.338854537,47.800171828],[4.337415473,47.800961487],[4.336782377,47.801872458],[4.336140915,47.802557584],[4.33373852,47.804469854],[4.332345429,47.80523552],[4.330164967,47.805987604],[4.328372397,47.806437304],[4.327497441,47.806767668],[4.325230242,47.80828036],[4.32499224,47.80827405],[4.323696276,47.808978201],[4.323589957,47.809699514],[4.321733283,47.810534193],[4.322009055,47.810930744],[4.320851852,47.811361455],[4.320175935,47.811748028],[4.320704756,47.812218244],[4.322041123,47.812919689],[4.322863335,47.813794348],[4.323359144,47.81449356],[4.323450196,47.815467381],[4.323389689,47.816043251],[4.323544582,47.816843524],[4.325009017,47.819031414],[4.325503591,47.820106886],[4.325517806,47.820891642],[4.324832146,47.822124476],[4.324274566,47.822597945],[4.323215512,47.824296752],[4.322519519,47.824526938],[4.321177295,47.825484509],[4.322462149,47.827056955],[4.323417158,47.827833794],[4.32451151,47.828890792],[4.324018252,47.829105193],[4.324765165,47.830326334],[4.324299471,47.830413506],[4.324606419,47.831519899],[4.324236233,47.831953441],[4.320806859,47.832256758],[4.320959655,47.834102099],[4.320693132,47.83402859],[4.320761244,47.834725421],[4.320941364,47.835249066],[4.320815514,47.835779758],[4.319310528,47.835848007],[4.319264726,47.836857563],[4.319116596,47.83729939],[4.321941949,47.837477304],[4.325731595,47.837936794],[4.326208884,47.837347216],[4.329759278,47.837594151],[4.330495792,47.837588497],[4.330364788,47.838497311],[4.329391588,47.840052064],[4.328138265,47.841849411],[4.327270128,47.842529832],[4.32825679,47.843221658],[4.329504712,47.844414584],[4.329827376,47.84619497],[4.32953255,47.846810395],[4.328565925,47.846121053],[4.327064452,47.845698792],[4.325059968,47.847410982],[4.32558824,47.847575136],[4.326316603,47.847558801],[4.327267519,47.848047611],[4.329728565,47.849621052],[4.334196205,47.852014148],[4.33783728,47.852422739],[4.339080451,47.852666889],[4.339431281,47.853003129],[4.339945803,47.853731751],[4.340949162,47.858568329],[4.342013647,47.858297823],[4.34495025,47.858543231],[4.35106509,47.860590951],[4.351630641,47.860897678],[4.352515409,47.860923487],[4.352607725,47.861870247],[4.352954552,47.862201093],[4.353497972,47.862530569],[4.353507424,47.862849102],[4.353153969,47.862993597],[4.352497489,47.863056974],[4.352251441,47.863217331],[4.352976933,47.863710332],[4.353074104,47.863901837],[4.353147224,47.864882122],[4.353617384,47.864855096],[4.354075703,47.865938049],[4.353917812,47.866776079],[4.354281073,47.866752984],[4.355111752,47.866227627],[4.355502896,47.865881965],[4.358761618,47.864162852],[4.361301096,47.86272743],[4.363007238,47.862234158],[4.363112603,47.861700963],[4.36326856,47.861523627],[4.365601605,47.860184118],[4.366364704,47.85963966],[4.367038474,47.859470689],[4.36802089,47.859393529],[4.369110881,47.859857879],[4.369668557,47.859751456],[4.370343211,47.859824589],[4.371075998,47.859714313],[4.371610248,47.859736872],[4.373483376,47.860226229],[4.374253006,47.860506156],[4.377176183,47.862441349],[4.378415992,47.862694126],[4.378691027,47.863086949],[4.380133061,47.86427526],[4.379032936,47.865025395],[4.379789341,47.86551337]]]],"type":"MultiPolygon"}</t>
  </si>
  <si>
    <t>47.826186332, 4.368239235</t>
  </si>
  <si>
    <t>{"coordinates":[[[[4.200332944,47.350016424],[4.200048965,47.351120455],[4.199701092,47.351500383],[4.199531861,47.353886187],[4.199187773,47.354140029],[4.198839337,47.354614494],[4.198645496,47.35572299],[4.198361502,47.356532608],[4.197825097,47.357371837],[4.197563286,47.357632928],[4.195184685,47.35886745],[4.194343718,47.35942079],[4.193769637,47.360059614],[4.193530009,47.360783232],[4.193482411,47.361323912],[4.194939069,47.362355114],[4.195251304,47.362690422],[4.195093229,47.363862463],[4.194853365,47.364456438],[4.194296781,47.365050067],[4.193851447,47.365760492],[4.196483452,47.367019978],[4.198318194,47.368415473],[4.204522146,47.372397367],[4.206273253,47.372885185],[4.206597915,47.372529791],[4.207188074,47.372665012],[4.208040342,47.373139628],[4.208659499,47.373090876],[4.209202864,47.37344265],[4.209683525,47.374069671],[4.210447128,47.374195869],[4.210982597,47.374373055],[4.211257805,47.374293661],[4.212083262,47.374458817],[4.212637693,47.374770846],[4.213128759,47.374800834],[4.213911184,47.37435241],[4.21405782,47.374038468],[4.215563301,47.374559323],[4.217103618,47.374803396],[4.219889851,47.374757982],[4.221115114,47.374843251],[4.22435049,47.374848829],[4.232073191,47.37708645],[4.233365568,47.377377953],[4.233730929,47.378049315],[4.235103548,47.379003483],[4.236652895,47.379514598],[4.237873409,47.379617748],[4.238748808,47.379585014],[4.240297423,47.379947536],[4.240592724,47.380851908],[4.240277971,47.381055137],[4.239322264,47.381227388],[4.238139169,47.382115105],[4.237931555,47.382021882],[4.236238107,47.382796171],[4.2358352,47.382569073],[4.234125664,47.384374365],[4.235930544,47.385268112],[4.238047739,47.384298451],[4.239842682,47.385390314],[4.240763794,47.385667688],[4.244882549,47.385951374],[4.247541484,47.386221777],[4.251647873,47.386199247],[4.254977357,47.386683739],[4.256563317,47.384722816],[4.256908482,47.385026994],[4.258560898,47.386015676],[4.259854691,47.386521148],[4.260310659,47.385785145],[4.261446287,47.38368048],[4.261059876,47.38353972],[4.260814421,47.383192157],[4.260943113,47.382858542],[4.260542307,47.382612599],[4.26027948,47.382709983],[4.259909003,47.382231426],[4.25956782,47.382153194],[4.257824523,47.381354577],[4.257778211,47.381188518],[4.257067284,47.381113378],[4.256890661,47.380307698],[4.256691531,47.380068565],[4.256950284,47.379854191],[4.257071873,47.379386509],[4.256472499,47.379036461],[4.256375653,47.378240721],[4.25730632,47.377683262],[4.258135499,47.376868499],[4.259242523,47.376259596],[4.261479894,47.375247679],[4.262345388,47.374234419],[4.262809641,47.373912461],[4.263717768,47.373473135],[4.264481038,47.37284901],[4.264396799,47.37231153],[4.265569598,47.372194328],[4.267467235,47.372521176],[4.267840751,47.372343339],[4.268765033,47.371637299],[4.268762917,47.37042728],[4.268894385,47.369430081],[4.268348424,47.368647351],[4.269214177,47.368663109],[4.268910745,47.368272978],[4.268229833,47.368339832],[4.263808084,47.36825025],[4.264363891,47.36776703],[4.264615057,47.367403266],[4.265926305,47.366362614],[4.265462581,47.366141681],[4.265685033,47.365347868],[4.265636217,47.362941815],[4.264989282,47.362985773],[4.265180447,47.362607353],[4.264452616,47.362423505],[4.264626134,47.36191473],[4.264300338,47.361528431],[4.264532353,47.361421468],[4.264165983,47.36043779],[4.264951414,47.360199658],[4.264137358,47.359672819],[4.264523191,47.359346302],[4.263638596,47.358749101],[4.265107628,47.358227129],[4.26538306,47.358557253],[4.266579295,47.35776183],[4.26714461,47.358135607],[4.267449541,47.357863082],[4.268552243,47.357260429],[4.265848209,47.355359603],[4.266193719,47.354954289],[4.265186377,47.354374643],[4.264943042,47.354000052],[4.264972165,47.353156121],[4.264437462,47.352054529],[4.264322572,47.351564196],[4.264343574,47.350543887],[4.262772154,47.349183464],[4.260724805,47.347917319],[4.260613425,47.347574599],[4.260841526,47.34662677],[4.260183895,47.345699356],[4.258853556,47.345344642],[4.257092435,47.344751484],[4.255696428,47.343909462],[4.254540176,47.343009013],[4.253972694,47.342815265],[4.253463797,47.342350782],[4.25293744,47.342272729],[4.252457798,47.341642264],[4.252006964,47.340145361],[4.251271149,47.339660805],[4.251359884,47.3392628],[4.250648235,47.338393535],[4.250103745,47.338217529],[4.249077013,47.337580331],[4.247751611,47.336229664],[4.247004275,47.335302238],[4.246311421,47.335180026],[4.245972572,47.334960378],[4.24492907,47.333538228],[4.244323386,47.333233202],[4.242617006,47.331776716],[4.241327993,47.330898265],[4.240643123,47.330545447],[4.23959889,47.330572804],[4.239068657,47.330722517],[4.237453689,47.331383478],[4.236409904,47.332005925],[4.235553041,47.332407591],[4.23490326,47.332312764],[4.233849495,47.332330266],[4.232815236,47.332447489],[4.230513333,47.332900461],[4.227683206,47.332784558],[4.227295796,47.332869683],[4.22518943,47.332956747],[4.225183869,47.333583439],[4.225420901,47.333930268],[4.225578544,47.335034217],[4.225888961,47.335578344],[4.22690381,47.336578704],[4.22722928,47.337896057],[4.22708544,47.338440478],[4.226892097,47.338731527],[4.227034441,47.340265092],[4.226908804,47.340447386],[4.225673355,47.340752137],[4.225635826,47.341138776],[4.225019354,47.341288432],[4.224764663,47.341562118],[4.224736751,47.342428532],[4.224370302,47.342797029],[4.222660504,47.344028685],[4.222009571,47.344121065],[4.222266023,47.345028602],[4.22354187,47.346083863],[4.223962201,47.346334229],[4.223574558,47.346994653],[4.223247412,47.347345626],[4.223292777,47.348173451],[4.222612568,47.34820402],[4.221895435,47.348823789],[4.220423998,47.349537911],[4.219219697,47.34953345],[4.218247167,47.34975973],[4.216597932,47.349822029],[4.214321518,47.349683786],[4.213714494,47.349788265],[4.208433808,47.349837911],[4.202290512,47.350056504],[4.201812469,47.350301837],[4.20133788,47.350405781],[4.200332944,47.350016424]]]],"type":"MultiPolygon"}</t>
  </si>
  <si>
    <t>47.360028226, 4.235245267</t>
  </si>
  <si>
    <t>{"coordinates":[[[[5.174720698,47.036132403],[5.175493578,47.035990849],[5.175620994,47.035818222],[5.17606344,47.034310267],[5.177366611,47.033991181],[5.176502687,47.033507596],[5.176116928,47.033153698],[5.175324364,47.03368832],[5.175302264,47.034185907],[5.175440174,47.034567895],[5.175299393,47.035029889],[5.175540467,47.035160448],[5.175306251,47.035755701],[5.175098265,47.035857792],[5.173190114,47.035778435],[5.170945504,47.034932598],[5.170528144,47.03484047],[5.167463679,47.034538669],[5.166966256,47.034584932],[5.165557513,47.035131047],[5.163728265,47.035474269],[5.163415342,47.035456715],[5.162745118,47.035201772],[5.162540141,47.034919199],[5.162018136,47.032280113],[5.156716091,47.032084755],[5.144847032,47.024023352],[5.144388388,47.024778522],[5.144329582,47.025287589],[5.144503123,47.025743704],[5.145127857,47.026317529],[5.14438808,47.027688572],[5.143884393,47.028239225],[5.143389615,47.029512041],[5.138997301,47.029328705],[5.138564522,47.03110562],[5.134382135,47.030970456],[5.134315993,47.030463707],[5.134040958,47.030170673],[5.133893601,47.029342088],[5.133967524,47.029179504],[5.134598965,47.028892229],[5.134801796,47.028292242],[5.130675548,47.028338743],[5.12491487,47.028256675],[5.123103658,47.030665927],[5.123028938,47.030909578],[5.116570107,47.03106869],[5.116677807,47.032505059],[5.115374739,47.036834057],[5.113816103,47.039958136],[5.112908617,47.041478828],[5.112157932,47.043539735],[5.110881841,47.045778661],[5.110753441,47.046302482],[5.110891447,47.046798918],[5.111206161,47.047164233],[5.111645655,47.047418286],[5.112126812,47.047524771],[5.11282481,47.047515607],[5.113575842,47.047380278],[5.114335442,47.047161027],[5.115727377,47.046367283],[5.117193263,47.045310077],[5.119199226,47.044116851],[5.119856493,47.043876923],[5.120624865,47.04371511],[5.122003798,47.043633941],[5.123217411,47.043704402],[5.124336167,47.043942315],[5.125521727,47.044638321],[5.126093668,47.045477109],[5.126192008,47.045866181],[5.125978829,47.046776161],[5.12555423,47.047403625],[5.127076944,47.047357578],[5.127910152,47.047469221],[5.128647163,47.047313337],[5.130366005,47.046394501],[5.130996999,47.045923527],[5.132667105,47.045373922],[5.134199854,47.044583654],[5.136321473,47.04379238],[5.137390113,47.043495204],[5.142595933,47.042469259],[5.144258352,47.042328523],[5.144559752,47.042386874],[5.145940606,47.04291873],[5.145913507,47.043297511],[5.146208024,47.043712645],[5.147424114,47.044572685],[5.149943821,47.046568501],[5.151539499,47.047659206],[5.152852612,47.049460373],[5.154628372,47.051196156],[5.155452124,47.052189524],[5.155041883,47.052278239],[5.155571385,47.05306364],[5.157525651,47.054611413],[5.157706997,47.054631443],[5.158011811,47.053553964],[5.161064598,47.051827964],[5.162250818,47.051208625],[5.163502147,47.050669113],[5.163442366,47.050295557],[5.162925367,47.049824287],[5.163051034,47.049639099],[5.165485647,47.048509079],[5.16345418,47.047205162],[5.162543944,47.0462585],[5.162107074,47.0456155],[5.163446782,47.045476027],[5.163747684,47.044699421],[5.164280094,47.044373312],[5.165106411,47.044147968],[5.167068595,47.043794131],[5.168848878,47.040488589],[5.16810188,47.039833421],[5.16836221,47.039361087],[5.169038811,47.039346578],[5.170358291,47.039068699],[5.169422519,47.034897275],[5.170724178,47.035096178],[5.172104775,47.035815969],[5.172607022,47.035987555],[5.173802586,47.036233453],[5.174720698,47.036132403]]]],"type":"MultiPolygon"}</t>
  </si>
  <si>
    <t>47.038505341, 5.141919044</t>
  </si>
  <si>
    <t>{"coordinates":[[[[5.101771983,47.023758244],[5.103231851,47.022927374],[5.105044459,47.022024305],[5.106085439,47.021261379],[5.10667611,47.020603031],[5.105812453,47.020002742],[5.105968391,47.019712589],[5.106896304,47.018686023],[5.107340496,47.01856083],[5.108102659,47.018585641],[5.108560355,47.018401654],[5.108744215,47.017680473],[5.109212188,47.017085596],[5.108923644,47.016913439],[5.109549708,47.016219302],[5.109560106,47.015710241],[5.109270196,47.014087153],[5.109387862,47.013728343],[5.109959202,47.012915415],[5.109168621,47.012363351],[5.110019384,47.012164067],[5.110658922,47.012153274],[5.111491766,47.012438861],[5.11174864,47.012441366],[5.112389448,47.012193668],[5.113884899,47.011173763],[5.113894711,47.010987147],[5.11251083,47.010449573],[5.113917896,47.00855224],[5.113905928,47.008313785],[5.113070415,47.006949275],[5.113119904,47.006598913],[5.11358774,47.006273314],[5.114487963,47.006970146],[5.114933991,47.006760225],[5.115260778,47.006464223],[5.115735414,47.005640425],[5.115211726,47.004943006],[5.114857609,47.004709019],[5.114279968,47.00340644],[5.114072247,47.002505982],[5.113840063,47.000845813],[5.11491082,47.000655068],[5.114950333,47.000521045],[5.114464998,46.999624774],[5.114540066,46.999491001],[5.117783168,46.998398465],[5.121710053,46.997758907],[5.122055526,46.997773269],[5.122970046,46.998097799],[5.12428264,46.996995544],[5.126889108,46.998230978],[5.128414069,46.999212507],[5.129026638,46.998822025],[5.13025058,46.999146193],[5.131834129,46.999742011],[5.134386887,46.99814477],[5.135025475,46.998247341],[5.137014418,46.997343177],[5.139084755,46.997565108],[5.139629649,46.997562211],[5.139406976,46.996892638],[5.139969116,46.996361626],[5.139593393,46.995716508],[5.139545365,46.99510224],[5.139835445,46.99335316],[5.140945585,46.991737475],[5.140869714,46.990354549],[5.141040122,46.990004627],[5.141045638,46.989014685],[5.14064131,46.987879233],[5.141135226,46.987024335],[5.141184266,46.986667658],[5.141557152,46.986213101],[5.140710094,46.985994648],[5.137657662,46.984691234],[5.137770875,46.983793866],[5.136825568,46.98262069],[5.134850922,46.983639886],[5.132569089,46.982913819],[5.131266361,46.982218258],[5.130625161,46.981477141],[5.130219895,46.980411024],[5.130262694,46.9791601],[5.131017285,46.976737761],[5.130792648,46.975846641],[5.130224364,46.97488351],[5.129588363,46.974405288],[5.128090738,46.973733107],[5.126678846,46.973499756],[5.123780891,46.973254133],[5.122306622,46.973039891],[5.121676939,46.972854229],[5.120429547,46.972251203],[5.119913987,46.971787828],[5.11959164,46.971352423],[5.118980364,46.970226107],[5.118509541,46.968486553],[5.118402993,46.967278907],[5.117178811,46.967431986],[5.113551613,46.9674706],[5.110099964,46.969107278],[5.108248238,46.969567161],[5.107979122,46.970257489],[5.108033549,46.97111303],[5.108791014,46.97248441],[5.108064356,46.973150679],[5.108160732,46.973833425],[5.107319206,46.974389204],[5.106298573,46.976021842],[5.105330262,46.975824262],[5.104256472,46.977141717],[5.104019388,46.977068585],[5.103006834,46.978540724],[5.102629394,46.979459978],[5.102034276,46.979351036],[5.101366896,46.980090933],[5.100992393,46.980849809],[5.101322341,46.981077071],[5.101263768,46.981432098],[5.100406106,46.98127299],[5.099854006,46.982203519],[5.10044042,46.982697214],[5.100212333,46.983160705],[5.098425503,46.982764508],[5.098093969,46.983546909],[5.095700892,46.983162595],[5.095505584,46.983556129],[5.09375436,46.983297014],[5.093119664,46.983322043],[5.092422663,46.983199588],[5.090465564,46.983469243],[5.089771392,46.983896124],[5.089300422,46.983901052],[5.088268514,46.983660347],[5.087435564,46.98141567],[5.08729136,46.980510414],[5.08684828,46.980725583],[5.085850582,46.981028237],[5.085640423,46.980902342],[5.085368162,46.979951665],[5.085214854,46.979730172],[5.083882349,46.980120821],[5.082264686,46.975366636],[5.080862067,46.975403658],[5.080047855,46.975309365],[5.079077307,46.975358387],[5.077812899,46.975944083],[5.07702138,46.976405966],[5.075944826,46.976025455],[5.074912451,46.97549283],[5.07258307,46.97449085],[5.072141326,46.974397913],[5.071018292,46.974416283],[5.070256689,46.974732576],[5.070091319,46.974709426],[5.067911775,46.976140936],[5.066383394,46.976571821],[5.065013096,46.977179986],[5.063799523,46.97713776],[5.06260033,46.976782738],[5.060774046,46.976856811],[5.059687606,46.976973488],[5.059099833,46.976259858],[5.057075465,46.975278243],[5.057017485,46.975414375],[5.052224165,46.979443707],[5.050957069,46.98041913],[5.050520506,46.980879017],[5.04930623,46.981583287],[5.049473724,46.981870319],[5.050691888,46.983105975],[5.050908279,46.983502015],[5.050917164,46.984013425],[5.050364834,46.984683418],[5.049125034,46.985515128],[5.046000746,46.987048541],[5.044883835,46.987826687],[5.043166521,46.98856502],[5.041116241,46.989932462],[5.040115982,46.989969068],[5.039047464,46.992486338],[5.038319001,46.993273761],[5.037356189,46.993746491],[5.036634668,46.993951066],[5.03596869,46.993988037],[5.035203764,46.995591162],[5.035196362,46.995848875],[5.036178443,46.999587214],[5.034123161,47.000103503],[5.033612959,47.000363773],[5.033885257,47.000567922],[5.033962398,47.000903401],[5.035959514,47.004081659],[5.037168297,47.003807247],[5.038384873,47.003704708],[5.039585458,47.003736633],[5.040870574,47.00394988],[5.041101045,47.003916983],[5.041925066,47.003495317],[5.042553714,47.003268939],[5.04343431,47.003194808],[5.043758852,47.003316952],[5.044384112,47.004705471],[5.0447122,47.005164388],[5.045914566,47.0051728],[5.045981388,47.005650756],[5.046850971,47.005945156],[5.04751037,47.005973988],[5.048619038,47.00576788],[5.049146399,47.005890912],[5.04993354,47.006232686],[5.051031723,47.007137232],[5.051753701,47.008119607],[5.052073563,47.010196201],[5.053689552,47.011625595],[5.053475124,47.012358028],[5.052691203,47.012831299],[5.053113074,47.013537102],[5.053438382,47.013296248],[5.054110431,47.013274383],[5.055144298,47.01421336],[5.05547994,47.014347883],[5.05600069,47.01401798],[5.056968392,47.013771976],[5.059087616,47.013681052],[5.060143823,47.013718945],[5.061340462,47.013951561],[5.066813329,47.014094164],[5.067510018,47.014371694],[5.069172097,47.01523715],[5.070396117,47.015323279],[5.071707665,47.015596959],[5.075149725,47.016619506],[5.078319128,47.0179792],[5.081084387,47.019304666],[5.082115865,47.019893101],[5.083821252,47.021289854],[5.090076515,47.02814868],[5.090473944,47.028105459],[5.09274417,47.027377137],[5.098379225,47.025079972],[5.100892807,47.02418044],[5.101771983,47.023758244]]]],"type":"MultiPolygon"}</t>
  </si>
  <si>
    <t>46.996003156, 5.088096234</t>
  </si>
  <si>
    <t>{"coordinates":[[[[5.370564898,47.144678208],[5.369631668,47.146721197],[5.368391637,47.14992515],[5.367200783,47.152358883],[5.366344511,47.153845431],[5.365105502,47.155487508],[5.363722856,47.157589155],[5.362792076,47.159458186],[5.362096073,47.160328952],[5.359551594,47.162382191],[5.357898706,47.164111875],[5.361369946,47.165120134],[5.361363681,47.165308506],[5.365114436,47.166152432],[5.366373981,47.166564424],[5.367323789,47.16705029],[5.368214684,47.166977124],[5.368899921,47.167122525],[5.372166692,47.168516546],[5.374812737,47.169338664],[5.375706891,47.170475905],[5.376867874,47.171223967],[5.377007384,47.171392234],[5.377956758,47.171176384],[5.379211207,47.170720977],[5.379559711,47.171015546],[5.380285288,47.171205086],[5.380792905,47.171155016],[5.381614644,47.171219175],[5.382497004,47.171071318],[5.382811163,47.171216169],[5.383089646,47.172375035],[5.384202084,47.17217289],[5.384467925,47.173045593],[5.38497189,47.173807107],[5.3851662,47.174436293],[5.3852772,47.175808466],[5.386416736,47.175977731],[5.387701649,47.175642298],[5.387979541,47.175742848],[5.388404056,47.175635014],[5.389159268,47.174555709],[5.391765684,47.174473066],[5.392928521,47.174304923],[5.392681362,47.172548266],[5.394776328,47.172283374],[5.394431523,47.170856593],[5.394481413,47.16963241],[5.394094196,47.168973902],[5.39405742,47.168206365],[5.394380425,47.167272863],[5.394993778,47.16621626],[5.395314362,47.165407101],[5.395999964,47.164342692],[5.396216124,47.163472642],[5.395821902,47.162359428],[5.395388909,47.161799146],[5.394982287,47.161504925],[5.394358941,47.161355696],[5.393764817,47.15969538],[5.393682723,47.159155755],[5.39490264,47.159120609],[5.394918642,47.15856004],[5.394575401,47.158027621],[5.394618369,47.156143359],[5.393662652,47.155050761],[5.39265561,47.154258251],[5.390393322,47.15305843],[5.391104486,47.152065572],[5.391383869,47.151518475],[5.390246098,47.150634072],[5.389377025,47.149585586],[5.389082363,47.149401622],[5.388464815,47.148575815],[5.387303853,47.147672047],[5.387161143,47.147401177],[5.386723399,47.147294918],[5.386500596,47.147004082],[5.385723145,47.146620202],[5.385466132,47.146361595],[5.384899007,47.146344463],[5.38400991,47.146450154],[5.383360773,47.146399578],[5.383086516,47.146556545],[5.382140228,47.146593145],[5.380490753,47.1462524],[5.378147029,47.146243852],[5.376049032,47.146388734],[5.374084164,47.146169665],[5.373384836,47.146238055],[5.372797012,47.146110502],[5.372343454,47.145854096],[5.37210824,47.145519355],[5.371947694,47.14496151],[5.370564898,47.144678208]]]],"type":"MultiPolygon"}</t>
  </si>
  <si>
    <t>47.159922549, 5.379729648</t>
  </si>
  <si>
    <t>{"coordinates":[[[[5.258324268,47.248546711],[5.25850573,47.247073353],[5.252860214,47.246522141],[5.249097283,47.245285698],[5.24840031,47.245159621],[5.24690346,47.245071563],[5.246511837,47.244909835],[5.246006091,47.244897119],[5.245149648,47.244372435],[5.243634258,47.243902829],[5.244427061,47.242396948],[5.244591866,47.241434592],[5.245326943,47.239402954],[5.245585953,47.237815536],[5.245758759,47.235209376],[5.241144308,47.237915912],[5.240069828,47.241326632],[5.235835215,47.240115995],[5.235096873,47.241123621],[5.234859589,47.241619035],[5.234057555,47.242622477],[5.234030266,47.24279322],[5.231119709,47.246846226],[5.227318606,47.251571003],[5.232006094,47.253382059],[5.226204409,47.258329898],[5.226599726,47.258643826],[5.229050476,47.259970176],[5.229558171,47.260377399],[5.232726075,47.261416096],[5.232675856,47.261831345],[5.236062701,47.262977413],[5.2352565,47.265032847],[5.235691613,47.265251414],[5.236531271,47.265430657],[5.23660138,47.265303219],[5.238534457,47.265654986],[5.239919815,47.265816465],[5.239934646,47.265600932],[5.240885526,47.265623089],[5.240829512,47.267008417],[5.242032081,47.26722744],[5.242386173,47.26778618],[5.242360931,47.268291012],[5.242559375,47.268512329],[5.242743489,47.269436402],[5.242418501,47.269987557],[5.242134045,47.270210105],[5.242004763,47.270885362],[5.242032315,47.271735909],[5.24308991,47.27174428],[5.243148681,47.272106091],[5.243668391,47.272827336],[5.243688208,47.273587071],[5.242883183,47.273765651],[5.2424467,47.274277533],[5.24222376,47.274960004],[5.242257879,47.275397042],[5.24267264,47.276203177],[5.242630523,47.277603541],[5.245768893,47.277651797],[5.245745397,47.277849486],[5.247640593,47.27772632],[5.247489149,47.275846072],[5.247835531,47.275363836],[5.247740562,47.274801892],[5.247768167,47.273816986],[5.24802183,47.273332943],[5.248088211,47.272452656],[5.255873819,47.272918411],[5.256057745,47.272351047],[5.256169081,47.270370224],[5.261920799,47.27005195],[5.263988935,47.270052125],[5.267213699,47.27049528],[5.267450717,47.267708623],[5.267327984,47.266806797],[5.26659538,47.26380493],[5.266377038,47.263270624],[5.266179396,47.261972183],[5.266161504,47.261077312],[5.265477545,47.26076375],[5.265208564,47.260345711],[5.265265862,47.260167168],[5.266635738,47.260088163],[5.266226118,47.258593925],[5.266461552,47.258592926],[5.2664962,47.257751965],[5.266237389,47.253214261],[5.26099999,47.252225856],[5.259988617,47.249501366],[5.258324268,47.248546711]]]],"type":"MultiPolygon"}</t>
  </si>
  <si>
    <t>47.257486869, 5.247621807</t>
  </si>
  <si>
    <t>{"coordinates":[[[[4.612817692,47.044807286],[4.612609571,47.04454364],[4.613459517,47.043802353],[4.614531953,47.04305705],[4.616885137,47.041619326],[4.61984372,47.042142493],[4.621817726,47.041988717],[4.623900785,47.040862617],[4.624262923,47.040552249],[4.624381923,47.040041783],[4.624780109,47.039922717],[4.626065209,47.039160802],[4.626639967,47.038606993],[4.627314003,47.038419195],[4.628125971,47.037913365],[4.628533703,47.037893208],[4.629280002,47.037612526],[4.630419362,47.037044427],[4.630537519,47.037293103],[4.630971388,47.03748419],[4.631288228,47.03707178],[4.632510864,47.037080618],[4.633388422,47.037003371],[4.633627989,47.037302558],[4.637771677,47.035557189],[4.637841385,47.036118126],[4.639153003,47.035934721],[4.639134247,47.036141207],[4.639965979,47.035987116],[4.641141197,47.035563384],[4.642255864,47.035617778],[4.642635154,47.036351713],[4.64318995,47.036230354],[4.644272166,47.035435097],[4.644391041,47.035791813],[4.645561286,47.035595038],[4.64567031,47.035153128],[4.645505562,47.03445847],[4.646062775,47.034417209],[4.646304597,47.03478838],[4.647017137,47.034614324],[4.647599947,47.03416025],[4.648262226,47.033979699],[4.648508429,47.034062635],[4.650918836,47.03397777],[4.651358393,47.033879632],[4.652294139,47.034070666],[4.654024444,47.034744703],[4.6562595,47.035726662],[4.656698217,47.03603015],[4.658245736,47.036367249],[4.659497445,47.036507761],[4.660338263,47.037035992],[4.661510949,47.036320316],[4.662160305,47.036105651],[4.662505922,47.036122289],[4.664125941,47.036587942],[4.665174577,47.036720513],[4.66608472,47.036633542],[4.667939247,47.036630185],[4.668536881,47.036490074],[4.669589226,47.036018296],[4.670015989,47.035932879],[4.670327051,47.035088185],[4.670382403,47.034450709],[4.669888898,47.033016998],[4.669764561,47.031935457],[4.670088885,47.031222049],[4.670198289,47.030458617],[4.669707439,47.028981639],[4.669052415,47.027859141],[4.669472575,47.026966042],[4.669182814,47.026624427],[4.667638838,47.02567056],[4.666000608,47.024093064],[4.666063942,47.0234996],[4.665525214,47.022855387],[4.665663452,47.022000588],[4.664852616,47.021157678],[4.664771696,47.020198876],[4.664549461,47.019568105],[4.663869998,47.018884489],[4.663478645,47.018320091],[4.663584054,47.017937647],[4.664351612,47.017506934],[4.664769161,47.016828214],[4.664717585,47.016009472],[4.664307014,47.015419238],[4.663851199,47.015026872],[4.664054858,47.014927579],[4.663427678,47.014443125],[4.662796875,47.013584098],[4.66238284,47.013179418],[4.662557292,47.012986892],[4.66120248,47.011488996],[4.659588018,47.01045049],[4.657634846,47.00944114],[4.656998563,47.009385438],[4.656692195,47.009784269],[4.649452239,47.019000436],[4.647751907,47.018642893],[4.647183357,47.019040936],[4.646672316,47.019079745],[4.645924126,47.018552799],[4.64386848,47.018806321],[4.636327267,47.019411449],[4.633912036,47.018924253],[4.631220764,47.018494939],[4.630819991,47.019002194],[4.630073489,47.018787606],[4.629758694,47.018610144],[4.627894252,47.016603964],[4.627727033,47.016735098],[4.627058101,47.016821072],[4.626501111,47.016776691],[4.625024687,47.017026217],[4.623621383,47.017474612],[4.620995296,47.016009443],[4.620214552,47.015660194],[4.619480227,47.015453472],[4.61526556,47.015057759],[4.613625469,47.015161744],[4.613218798,47.016181416],[4.613833758,47.016139501],[4.614197185,47.017329413],[4.612897904,47.018045478],[4.612330683,47.01818758],[4.611227338,47.018322753],[4.610175,47.018269897],[4.606319777,47.017479817],[4.603770343,47.01614107],[4.602867649,47.015849231],[4.602447533,47.017665109],[4.601959321,47.018074416],[4.601492184,47.017907098],[4.598966483,47.017410802],[4.598157422,47.018146923],[4.598622347,47.01877355],[4.5990393,47.02026984],[4.599355594,47.021034501],[4.600474974,47.022281514],[4.600832768,47.022535002],[4.600577611,47.022856422],[4.599534957,47.022510666],[4.599000975,47.022488345],[4.595056243,47.023486653],[4.5937201,47.024216512],[4.593257712,47.024389489],[4.59249872,47.024462996],[4.591520464,47.02438013],[4.590761205,47.024444625],[4.587770293,47.02318185],[4.58712552,47.023108769],[4.586617643,47.023392207],[4.586292485,47.024381837],[4.585396662,47.025132563],[4.584399601,47.024992262],[4.583192671,47.024251486],[4.582670097,47.024124474],[4.581585559,47.024143839],[4.579240722,47.024386656],[4.578747482,47.024722088],[4.578512401,47.025239495],[4.578686866,47.026342037],[4.579059513,47.026295518],[4.57868962,47.027922396],[4.57697603,47.028771581],[4.576591954,47.029599892],[4.575521805,47.029709953],[4.575843482,47.030036951],[4.575935167,47.03042562],[4.575202575,47.030956111],[4.574494289,47.031597928],[4.574027787,47.031905058],[4.574027814,47.032177011],[4.572882672,47.032517698],[4.572363216,47.032273531],[4.572143761,47.032788007],[4.571529906,47.033327663],[4.5711747,47.033296476],[4.570840256,47.033526153],[4.57099897,47.034137239],[4.570802953,47.034326311],[4.570708217,47.035144359],[4.570105661,47.035575792],[4.569464232,47.03643729],[4.568564313,47.037061861],[4.568772226,47.037417439],[4.567825104,47.039002583],[4.567813571,47.039376449],[4.567100506,47.039769742],[4.567044519,47.040245968],[4.566555547,47.040645222],[4.566402541,47.041092146],[4.565564853,47.041368253],[4.565249392,47.041846193],[4.566814113,47.04188351],[4.566831124,47.04224258],[4.56783452,47.044133529],[4.567786699,47.044482673],[4.567925912,47.045012081],[4.568421086,47.045369161],[4.575993618,47.050517826],[4.576277743,47.051088471],[4.576317957,47.052284691],[4.576619063,47.052759649],[4.576515687,47.053054624],[4.577347541,47.053791586],[4.578231663,47.053927193],[4.579744351,47.053974956],[4.581282441,47.053540581],[4.583120624,47.052602293],[4.584858873,47.052256078],[4.586662015,47.052190802],[4.586684112,47.052359794],[4.589402743,47.052242275],[4.589871935,47.052694176],[4.590304968,47.053394212],[4.591392045,47.053396352],[4.592833688,47.053760098],[4.593053343,47.053836314],[4.59424751,47.05291393],[4.594384251,47.052190737],[4.59325008,47.051306778],[4.593609398,47.051249593],[4.594042392,47.050921237],[4.595312601,47.050880288],[4.595987851,47.050368477],[4.596522531,47.050316063],[4.59696258,47.050048833],[4.597607273,47.050063331],[4.598342256,47.04992349],[4.598961259,47.049560123],[4.601973611,47.050110921],[4.602926918,47.050579469],[4.604671972,47.049272013],[4.606882366,47.047445665],[4.608963525,47.047652629],[4.609596397,47.04934758],[4.609873031,47.049611177],[4.611051599,47.050341269],[4.611817846,47.051160852],[4.612533216,47.052261198],[4.612928763,47.05257896],[4.614685118,47.053416213],[4.615101821,47.053471622],[4.615179875,47.053086013],[4.615979223,47.052279681],[4.616803903,47.051835896],[4.617489424,47.050925786],[4.614903629,47.049667028],[4.612936071,47.049032642],[4.612282538,47.048722084],[4.611153844,47.047985004],[4.610502561,47.047925648],[4.609791915,47.047687013],[4.609328768,47.047618724],[4.610323698,47.046611592],[4.610518951,47.046267576],[4.611409051,47.045766183],[4.61237409,47.04539251],[4.612817692,47.044807286]]]],"type":"MultiPolygon"}</t>
  </si>
  <si>
    <t>47.032145208, 4.615681798</t>
  </si>
  <si>
    <t>{"coordinates":[[[[4.61709414,47.598415683],[4.614450382,47.598978057],[4.61372987,47.598303789],[4.613003618,47.598408359],[4.611525497,47.598077657],[4.609855462,47.59946016],[4.608767879,47.600826508],[4.607374806,47.601023058],[4.605607575,47.601127506],[4.604717598,47.601101031],[4.60407501,47.60097932],[4.602385614,47.602125197],[4.600233453,47.603111738],[4.598270054,47.603869678],[4.594986809,47.605454991],[4.59553524,47.606077705],[4.595863868,47.60700682],[4.596466204,47.607828658],[4.596475916,47.608064402],[4.597202691,47.609173529],[4.596189751,47.609714055],[4.593049946,47.610989442],[4.588809722,47.612962143],[4.586330514,47.613763801],[4.586329888,47.614638892],[4.586850317,47.614767764],[4.587511802,47.615252131],[4.586525342,47.615570738],[4.586494823,47.616425527],[4.586926083,47.617182212],[4.587668899,47.619012306],[4.588229264,47.619676301],[4.588768282,47.619846325],[4.588977242,47.620066754],[4.589238347,47.621501861],[4.589870637,47.622299012],[4.589250642,47.622451497],[4.589728506,47.62324985],[4.589883796,47.624305573],[4.589781228,47.624751711],[4.589284078,47.625497613],[4.588808487,47.627012963],[4.588977974,47.627427489],[4.589306624,47.627551758],[4.589043901,47.628165726],[4.590071413,47.628323696],[4.590243594,47.628694069],[4.59054187,47.628915979],[4.590628131,47.629263215],[4.591111769,47.629090975],[4.591429258,47.629242398],[4.592069703,47.630219482],[4.592176412,47.631162425],[4.592180789,47.63282699],[4.593317981,47.634513919],[4.593334066,47.634918827],[4.59293644,47.636501545],[4.593111067,47.637487672],[4.592347112,47.638311943],[4.591917328,47.639175768],[4.592157179,47.640115993],[4.589295125,47.641700744],[4.588714711,47.642116465],[4.588206226,47.64271126],[4.587773661,47.643485077],[4.587657875,47.643891775],[4.587961584,47.644786124],[4.587921713,47.645415959],[4.587270925,47.647318983],[4.587247087,47.648353723],[4.587564419,47.651048435],[4.588283292,47.651431185],[4.588735166,47.651795954],[4.588909191,47.652270733],[4.591870752,47.653688867],[4.592580591,47.653900662],[4.593256873,47.654416302],[4.594050541,47.654668358],[4.593926424,47.655107584],[4.594492612,47.655906504],[4.595520895,47.656606385],[4.595803327,47.656960837],[4.59626858,47.658526359],[4.596211377,47.658752208],[4.595208979,47.660211732],[4.595103952,47.660888369],[4.596912646,47.661122946],[4.597679552,47.660388646],[4.599425094,47.659139498],[4.600660734,47.658441073],[4.601572231,47.658087381],[4.601590869,47.657687404],[4.600899108,47.656748894],[4.600875948,47.656332385],[4.601079336,47.65613874],[4.602737122,47.65547952],[4.603392455,47.654895253],[4.603857211,47.654265884],[4.604050508,47.653382761],[4.604014806,47.653081658],[4.605097834,47.653428698],[4.605515795,47.653414853],[4.605901674,47.653220492],[4.605989923,47.649159026],[4.605615287,47.648176568],[4.605569498,47.647097762],[4.60567572,47.646466107],[4.60568708,47.645161444],[4.607582624,47.644359334],[4.610258065,47.643092703],[4.611378949,47.642845875],[4.612911373,47.64286074],[4.61405115,47.643062867],[4.615067272,47.64344855],[4.615734303,47.643479839],[4.617778424,47.643147254],[4.616582144,47.642223917],[4.615186095,47.641388857],[4.614597298,47.640904541],[4.614019989,47.64009506],[4.611987095,47.637930035],[4.610539294,47.635815428],[4.609517861,47.634629425],[4.605954338,47.631999222],[4.605915064,47.631048158],[4.6068549,47.630502262],[4.606638132,47.630026291],[4.60801283,47.629504111],[4.610879079,47.62805386],[4.612527973,47.627706101],[4.613709671,47.627323361],[4.616050011,47.626017988],[4.618604763,47.625067911],[4.619342389,47.623658629],[4.619392699,47.623297813],[4.619763508,47.62261565],[4.620217298,47.620806964],[4.620748267,47.62075188],[4.620907224,47.619803463],[4.621581632,47.61973648],[4.621429528,47.618805885],[4.621692272,47.617943353],[4.622128231,47.617260274],[4.622828944,47.616526698],[4.624047018,47.615468118],[4.62605255,47.614123968],[4.625770144,47.613769581],[4.625680508,47.61314332],[4.622348697,47.610012503],[4.621365813,47.608817053],[4.621006098,47.608194538],[4.621198884,47.608010901],[4.621102568,47.607337912],[4.620328731,47.605658788],[4.621665296,47.605527691],[4.622335977,47.60512494],[4.622663771,47.604828686],[4.623279072,47.603611924],[4.623951016,47.603076801],[4.624530243,47.602338594],[4.624664838,47.601643486],[4.623846564,47.601524328],[4.623618529,47.600854072],[4.623583286,47.600045187],[4.624175146,47.599898306],[4.623945746,47.599183054],[4.62377274,47.598089787],[4.620771124,47.598261149],[4.618539449,47.598145366],[4.61709414,47.598415683]]]],"type":"MultiPolygon"}</t>
  </si>
  <si>
    <t>47.625090988, 4.604121719</t>
  </si>
  <si>
    <t>{"coordinates":[[[[5.42048481,47.368778193],[5.419930797,47.368957251],[5.418940085,47.369094963],[5.41798409,47.36932651],[5.418023121,47.369780519],[5.41820422,47.370121694],[5.417945626,47.370296394],[5.417450581,47.370372441],[5.416486934,47.371052651],[5.416421155,47.371416974],[5.416095093,47.371712858],[5.416004928,47.372036259],[5.415730004,47.372260829],[5.415184839,47.372137066],[5.415017138,47.37259357],[5.414675497,47.373103223],[5.415370965,47.373355357],[5.415029491,47.373603824],[5.415085818,47.373912471],[5.414878624,47.374110413],[5.414732252,47.374716878],[5.414033197,47.375151097],[5.413968008,47.37573516],[5.412338476,47.375969839],[5.41010156,47.3760838],[5.409183468,47.376100135],[5.408384848,47.376031129],[5.408153841,47.375906226],[5.407160433,47.375869168],[5.406750736,47.376371198],[5.406450309,47.376176579],[5.405964379,47.376693695],[5.404991161,47.376042872],[5.404701562,47.376621664],[5.404035964,47.376532764],[5.403948381,47.376738117],[5.404191122,47.377124869],[5.40388628,47.377452699],[5.4033051,47.377797952],[5.402909834,47.377853858],[5.402949969,47.378216882],[5.402574075,47.378409282],[5.402177187,47.379050627],[5.401256227,47.379744228],[5.400796582,47.379724904],[5.400501909,47.380102949],[5.400039858,47.379852211],[5.399754091,47.37995538],[5.399700432,47.380326645],[5.399310748,47.380863357],[5.399383018,47.381233823],[5.399193624,47.38159438],[5.399362563,47.38196195],[5.39918589,47.382606841],[5.398714869,47.382659793],[5.398918268,47.383145534],[5.397953819,47.383669786],[5.398150574,47.384007062],[5.397777507,47.384145349],[5.397903993,47.384364293],[5.397513151,47.38463894],[5.397332707,47.385229868],[5.397546561,47.38550465],[5.397223551,47.385695039],[5.396687689,47.385603419],[5.396608461,47.385877941],[5.396961826,47.386129133],[5.396481784,47.386248006],[5.39643821,47.386578532],[5.396733608,47.386867845],[5.397152426,47.387574302],[5.396498527,47.387720177],[5.396398221,47.388057276],[5.396645479,47.388248513],[5.397603776,47.388266576],[5.397988302,47.388739576],[5.398601491,47.388869222],[5.399460163,47.389298208],[5.400015596,47.389233604],[5.400547201,47.38982154],[5.400891821,47.389846845],[5.402765349,47.390666426],[5.403743826,47.39095601],[5.405554338,47.39122657],[5.406419715,47.391152819],[5.406736408,47.391205704],[5.407116224,47.392132686],[5.407798695,47.393212809],[5.407922168,47.393894724],[5.408124446,47.393968888],[5.409174319,47.393985862],[5.410352685,47.393881279],[5.41310562,47.39331081],[5.415082089,47.393287778],[5.415953526,47.393524547],[5.416235371,47.393804187],[5.416350191,47.394203479],[5.417076282,47.394422547],[5.417818277,47.394553018],[5.419340938,47.394083635],[5.41968271,47.394045],[5.420262413,47.394194144],[5.420754157,47.394598193],[5.42088946,47.394862862],[5.421716479,47.394849239],[5.422376908,47.395140791],[5.423008165,47.395109623],[5.423935948,47.395183047],[5.424479794,47.395359937],[5.42549112,47.395198343],[5.426534622,47.394253422],[5.427147849,47.394117234],[5.427978789,47.394161124],[5.42878859,47.393943368],[5.429441904,47.393609092],[5.430966662,47.393217864],[5.431347213,47.392747882],[5.431618225,47.392173014],[5.432866433,47.392147798],[5.433201646,47.392695571],[5.433706275,47.393089391],[5.434773729,47.393259773],[5.438810972,47.392530289],[5.439021458,47.392259286],[5.440497114,47.391549236],[5.441122558,47.390750749],[5.442237571,47.389636658],[5.444128503,47.388467514],[5.446632012,47.38811133],[5.447357848,47.387888002],[5.448839775,47.387175006],[5.449915009,47.386211179],[5.45070858,47.384743517],[5.451559348,47.384208607],[5.447921052,47.382709172],[5.446828601,47.382190891],[5.44674574,47.382031421],[5.445102787,47.38144996],[5.443371993,47.380278602],[5.441655813,47.380765891],[5.441296224,47.380352847],[5.442788013,47.379888292],[5.442041356,47.378953809],[5.441390538,47.378318121],[5.44101306,47.378385493],[5.439487932,47.377388087],[5.439150845,47.377002483],[5.438499063,47.37657755],[5.436903966,47.376226437],[5.436527593,47.376259547],[5.436345989,47.376493918],[5.434146443,47.37605817],[5.431658592,47.375930127],[5.429082083,47.375571521],[5.42875262,47.376464633],[5.426605852,47.375670088],[5.426356437,47.376135521],[5.424281983,47.375297094],[5.424279216,47.374766677],[5.424511863,47.374164702],[5.425126454,47.373741187],[5.42502941,47.373237055],[5.424559379,47.372957759],[5.424968749,47.37262859],[5.424982168,47.372192401],[5.425636077,47.371847319],[5.425703177,47.371191155],[5.426253921,47.371291335],[5.426495985,47.371161992],[5.424525849,47.370280865],[5.424378723,47.370369495],[5.420596966,47.368737129],[5.42048481,47.368778193]]]],"type":"MultiPolygon"}</t>
  </si>
  <si>
    <t>47.383947105, 5.422317798</t>
  </si>
  <si>
    <t>{"coordinates":[[[[4.613952235,47.473225681],[4.61424334,47.471341695],[4.614208756,47.470503039],[4.6140258,47.469896031],[4.614077436,47.469010261],[4.613763388,47.469031721],[4.613800305,47.467261099],[4.614346126,47.466868177],[4.614485347,47.46637735],[4.614919033,47.466184961],[4.616346059,47.465163055],[4.616830029,47.464481963],[4.617622053,47.463626419],[4.617805954,47.463165579],[4.618629682,47.463272077],[4.619061231,47.462439542],[4.620564046,47.460944734],[4.621498522,47.459667608],[4.623184618,47.458180113],[4.624102618,47.457545155],[4.622625589,47.457124573],[4.618005085,47.456135457],[4.612212242,47.455619788],[4.611806169,47.45544804],[4.609458837,47.45481875],[4.608532832,47.45488197],[4.607009503,47.45446003],[4.606351174,47.454064853],[4.605900417,47.453951324],[4.603077595,47.453530147],[4.602081581,47.452938815],[4.597452453,47.451723919],[4.596872862,47.452140638],[4.596248591,47.452038456],[4.596655162,47.451695243],[4.59631146,47.45138663],[4.596295422,47.451026705],[4.595257594,47.450408877],[4.593698785,47.449232747],[4.592890849,47.448934082],[4.592320607,47.449085042],[4.590424719,47.448667085],[4.589884756,47.448452072],[4.588455931,47.447580221],[4.587432597,47.447356486],[4.586714061,47.447385192],[4.586501013,47.446062761],[4.585666067,47.445924679],[4.585327415,47.445962606],[4.585294715,47.446561793],[4.58503075,47.446567189],[4.583218718,47.446062439],[4.582271576,47.44563054],[4.581165033,47.445867968],[4.580653811,47.445410325],[4.580569049,47.444966697],[4.579861888,47.444390162],[4.579665297,47.444024582],[4.578240453,47.444404058],[4.578046782,47.444542639],[4.578073278,47.445171633],[4.576749471,47.445287715],[4.576496088,47.445517139],[4.574581741,47.445771746],[4.574172233,47.445250574],[4.572378522,47.445183885],[4.572239637,47.445652148],[4.57234849,47.446421387],[4.572307887,47.448790783],[4.572380689,47.449100424],[4.573198419,47.450052758],[4.573594344,47.450020396],[4.574625278,47.451315576],[4.57511464,47.452112976],[4.57507347,47.45260873],[4.575181805,47.453223109],[4.575931438,47.454293393],[4.57613974,47.454740752],[4.575592904,47.455284768],[4.575194401,47.455952825],[4.575288546,47.456941943],[4.575098618,47.457796251],[4.575355416,47.458628307],[4.575285276,47.458906566],[4.574462622,47.460140378],[4.574345814,47.461044114],[4.574076223,47.461402499],[4.573570982,47.461557888],[4.57171456,47.461906192],[4.571411727,47.461811241],[4.56857224,47.4622754],[4.567371049,47.464055369],[4.565879818,47.46472819],[4.563850452,47.463524686],[4.563849246,47.463847028],[4.564154478,47.464660447],[4.565029466,47.465751619],[4.566813361,47.465051462],[4.567167632,47.46508901],[4.568381702,47.465560653],[4.569317189,47.465722716],[4.570106767,47.465572516],[4.572198431,47.4645494],[4.572663942,47.464848332],[4.573315882,47.466069407],[4.573701748,47.466413529],[4.57411633,47.466289078],[4.575204476,47.467577172],[4.575523275,47.468077956],[4.575426761,47.468407891],[4.57655065,47.469329045],[4.576932679,47.469811862],[4.576995176,47.470310711],[4.577220273,47.470784849],[4.577691528,47.470780265],[4.577735144,47.471854694],[4.578135624,47.472421891],[4.578914736,47.472589599],[4.579321924,47.47297843],[4.581070728,47.473785723],[4.581817129,47.474328402],[4.582182812,47.474435078],[4.582794124,47.47570797],[4.583116908,47.476070025],[4.583603131,47.476390241],[4.584105463,47.476581486],[4.584589861,47.476615412],[4.585247044,47.476878374],[4.585301176,47.477316108],[4.5857217,47.477748853],[4.586565272,47.478116411],[4.587050687,47.478094491],[4.587673676,47.477696147],[4.587958763,47.477815608],[4.588522168,47.477289322],[4.589198771,47.476908246],[4.591214748,47.477311986],[4.5921731,47.477786878],[4.592467872,47.478052953],[4.593424259,47.478237948],[4.593522196,47.478404974],[4.596011681,47.478295253],[4.600200273,47.478336813],[4.601901034,47.477655272],[4.604192253,47.476204773],[4.605139107,47.475717238],[4.60566081,47.475533576],[4.605676542,47.475349686],[4.606548781,47.475562745],[4.607144972,47.475427568],[4.607580392,47.475112736],[4.608590761,47.474928616],[4.610227444,47.474905095],[4.611729079,47.474674538],[4.612169263,47.474518985],[4.613172405,47.473743389],[4.613596579,47.473233311],[4.613952235,47.473225681]]]],"type":"MultiPolygon"}</t>
  </si>
  <si>
    <t>47.462537081, 4.593692208</t>
  </si>
  <si>
    <t>{"coordinates":[[[[5.099839923,47.170066197],[5.101960368,47.169985386],[5.10378366,47.17615653],[5.107974936,47.177178131],[5.110110298,47.178515357],[5.110046159,47.179001951],[5.109690024,47.179419117],[5.107857709,47.180626876],[5.112120896,47.183099698],[5.112387355,47.183022789],[5.11171673,47.18448139],[5.111218847,47.185192038],[5.11034593,47.185839272],[5.108638574,47.186734953],[5.109453695,47.187510835],[5.110017274,47.18891271],[5.109044348,47.189234836],[5.108004755,47.189339322],[5.107511548,47.189631988],[5.105117233,47.190465362],[5.100227764,47.191889723],[5.101221184,47.1933757],[5.101493367,47.193984969],[5.101573012,47.194704901],[5.102373867,47.194946136],[5.10296888,47.195228028],[5.105350222,47.1952388],[5.107973511,47.195084813],[5.108938537,47.194726819],[5.113819768,47.193461648],[5.114436585,47.193860162],[5.115999513,47.195168109],[5.117238247,47.194715884],[5.118676883,47.19430772],[5.119568,47.193517798],[5.120869992,47.192962606],[5.123272105,47.193568828],[5.123871564,47.193659604],[5.12550959,47.193718713],[5.126778401,47.192960527],[5.126454354,47.192784555],[5.129034302,47.192040087],[5.132614258,47.189527268],[5.132973172,47.189116285],[5.133411078,47.188131959],[5.13348722,47.187220041],[5.134911246,47.186185113],[5.135904657,47.185918226],[5.136206381,47.185066086],[5.136453365,47.184865197],[5.136922901,47.184081107],[5.137762091,47.183624317],[5.137846299,47.183316555],[5.138622919,47.182748337],[5.138690617,47.18259038],[5.138887193,47.182251721],[5.139989873,47.181213655],[5.140989923,47.180518807],[5.141088112,47.180098206],[5.141863633,47.178940083],[5.142073333,47.178334593],[5.14278414,47.177841412],[5.143256874,47.176842886],[5.143341159,47.176405428],[5.144616001,47.1759144],[5.145239616,47.175786667],[5.145267705,47.175530371],[5.145699887,47.175172923],[5.146456824,47.175176004],[5.146913148,47.174397515],[5.14718737,47.172795634],[5.147006433,47.172563928],[5.149154783,47.171195653],[5.15006602,47.171492148],[5.150355048,47.171057184],[5.150269677,47.170540013],[5.149838297,47.170022963],[5.148477836,47.169389868],[5.148229764,47.169097267],[5.148181761,47.168324526],[5.148851226,47.166965673],[5.148879779,47.166159088],[5.148726461,47.16592417],[5.147815553,47.165269213],[5.147248839,47.165098702],[5.146710408,47.164478255],[5.146829508,47.164120301],[5.147869599,47.163843428],[5.152888168,47.163594385],[5.152891455,47.163511466],[5.153976654,47.163240903],[5.155183934,47.163282374],[5.156180355,47.163103506],[5.155596753,47.161060052],[5.155198782,47.161179141],[5.152848851,47.161455235],[5.152384285,47.161659311],[5.151669089,47.160184779],[5.150398224,47.159904888],[5.150272845,47.159575788],[5.149153947,47.160026167],[5.148572736,47.159987424],[5.148227651,47.159611965],[5.148466125,47.159268004],[5.148364591,47.158973584],[5.147454485,47.158468113],[5.146799002,47.158387509],[5.14629727,47.158089702],[5.145180306,47.157760069],[5.144899347,47.157767077],[5.144574995,47.158143244],[5.143780983,47.15806519],[5.143450465,47.158120846],[5.143060912,47.158484706],[5.142539043,47.158343964],[5.141586534,47.158330972],[5.14128042,47.158004307],[5.140757477,47.157769913],[5.140293597,47.157293958],[5.139785828,47.157740148],[5.138699233,47.157542283],[5.13812268,47.157786196],[5.137842439,47.157412212],[5.138203633,47.157031782],[5.137632706,47.15665236],[5.137491872,47.156397384],[5.137835882,47.155650719],[5.137430103,47.155273649],[5.136631015,47.155299212],[5.136459409,47.154900704],[5.136075552,47.154809622],[5.135308393,47.155107475],[5.134952432,47.155453576],[5.134078887,47.155499408],[5.133489961,47.155797564],[5.133077047,47.15517294],[5.132265102,47.154540357],[5.131918315,47.154051405],[5.131435819,47.15373607],[5.131164743,47.15325833],[5.130442172,47.152547537],[5.129872453,47.152162652],[5.129628,47.151656499],[5.129134322,47.151157634],[5.128959968,47.150754662],[5.128156135,47.150023735],[5.127776766,47.149443507],[5.1272236,47.14910874],[5.126435121,47.148297364],[5.126117731,47.148082544],[5.125365205,47.147846897],[5.124970699,47.147450665],[5.124411426,47.147194351],[5.123861085,47.14666228],[5.123373494,47.146549645],[5.121061126,47.145252835],[5.120674286,47.144915889],[5.11930772,47.144236644],[5.118818392,47.143810606],[5.118017596,47.143519958],[5.117250366,47.142605462],[5.117119243,47.142157552],[5.117223067,47.140937115],[5.117868615,47.140469586],[5.117407592,47.139956566],[5.117363307,47.139635855],[5.117524214,47.139296979],[5.118265575,47.139017725],[5.118376263,47.138878804],[5.118096093,47.138332754],[5.118442458,47.13774281],[5.118522707,47.137199167],[5.118820801,47.136590291],[5.119215875,47.135326688],[5.105238197,47.135875495],[5.10142029,47.141161272],[5.099002557,47.144253735],[5.094493901,47.143689699],[5.094620831,47.14440789],[5.094527774,47.145205715],[5.094699505,47.14565021],[5.094666419,47.147922149],[5.094745047,47.148348515],[5.09513243,47.149279938],[5.095585182,47.150058872],[5.095720022,47.150470711],[5.09603193,47.152820155],[5.096334615,47.153541464],[5.096983583,47.154509569],[5.096840899,47.154642742],[5.097018851,47.154872776],[5.097060286,47.155292609],[5.097078384,47.157893237],[5.097278994,47.15880642],[5.097821191,47.160115984],[5.097893543,47.160820748],[5.098425493,47.161493765],[5.098552282,47.161968788],[5.099068432,47.162506998],[5.100317199,47.164223416],[5.10024636,47.164472368],[5.099652243,47.165254065],[5.10011391,47.166527252],[5.099847226,47.167747908],[5.099839923,47.170066197]]]],"type":"MultiPolygon"}</t>
  </si>
  <si>
    <t>47.165977613, 5.120305734</t>
  </si>
  <si>
    <t>{"coordinates":[[[[5.075369744,47.500182979],[5.078814013,47.500150382],[5.077945174,47.504568284],[5.079102726,47.510793282],[5.08019496,47.515400384],[5.082232861,47.518480498],[5.083574619,47.522008848],[5.083390049,47.522082384],[5.083796163,47.52302061],[5.084126748,47.524271745],[5.08305256,47.525737992],[5.083364281,47.525856684],[5.082007309,47.528187913],[5.081861657,47.52861283],[5.082270042,47.528891882],[5.081442934,47.529365889],[5.081113393,47.529643713],[5.080457198,47.530752186],[5.078411421,47.532027712],[5.077937725,47.532531409],[5.07633243,47.53347758],[5.075837962,47.53416623],[5.073858802,47.536445391],[5.072686505,47.53892718],[5.072657744,47.539488673],[5.072831874,47.540104189],[5.071503278,47.541541513],[5.07123924,47.542208936],[5.071104106,47.543423343],[5.071047063,47.546069878],[5.071399493,47.547614191],[5.071743609,47.548600372],[5.071855552,47.54939528],[5.071588941,47.54992858],[5.071086887,47.550255356],[5.070476341,47.550494012],[5.07048544,47.551793195],[5.070231907,47.551909352],[5.069151842,47.552079797],[5.069257116,47.553046808],[5.069675549,47.553856987],[5.070107389,47.554429209],[5.07059548,47.554770817],[5.070588371,47.555376943],[5.071078803,47.555847271],[5.071206287,47.556596878],[5.069694984,47.557552968],[5.069626114,47.557972897],[5.069894894,47.558593034],[5.070555852,47.559069342],[5.071574242,47.559191727],[5.072169932,47.560145519],[5.072093838,47.56055027],[5.07364533,47.560765815],[5.074697361,47.559218151],[5.075147112,47.558810352],[5.076751789,47.55789665],[5.078980056,47.557182515],[5.079977849,47.556297592],[5.080911272,47.557449721],[5.081985917,47.558128388],[5.082360797,47.557541807],[5.082437409,47.556811076],[5.08301802,47.55512137],[5.083268229,47.553828358],[5.083171904,47.552244386],[5.08277402,47.551420378],[5.083175851,47.549240411],[5.083463541,47.548739122],[5.084167456,47.548441099],[5.084718213,47.548444761],[5.094791579,47.547631204],[5.094979209,47.547599919],[5.094916638,47.546953615],[5.096395951,47.546862194],[5.098697993,47.546859501],[5.099148677,47.546787455],[5.101707149,47.545324044],[5.102045877,47.545043298],[5.103177359,47.543583058],[5.103476696,47.543315624],[5.111891899,47.543209419],[5.11195243,47.543799027],[5.112999284,47.54457877],[5.113616051,47.544402806],[5.114156984,47.545335783],[5.11487623,47.545564963],[5.116731702,47.546410145],[5.116557494,47.546645627],[5.119851841,47.548222822],[5.119508621,47.548656781],[5.120329783,47.548972321],[5.120168008,47.549219288],[5.123320009,47.549684203],[5.123733929,47.549657755],[5.123644811,47.549456773],[5.123809439,47.548846862],[5.123413574,47.548222847],[5.123388941,47.547803679],[5.123078451,47.547085359],[5.123053259,47.546785963],[5.123290609,47.546232357],[5.123752019,47.546029453],[5.123717504,47.545629375],[5.125250634,47.544217423],[5.127058254,47.543756737],[5.127603422,47.54355409],[5.128638152,47.54385667],[5.129463223,47.543069002],[5.12977596,47.542874191],[5.130282956,47.542815403],[5.130888965,47.542905181],[5.131573723,47.54250186],[5.132123522,47.542582754],[5.13282827,47.542280813],[5.133851548,47.542596163],[5.134219001,47.542340007],[5.134778641,47.542300946],[5.135119523,47.542478399],[5.135666914,47.542399037],[5.135942768,47.542047302],[5.135776319,47.541642438],[5.135801908,47.54118453],[5.136513813,47.541129164],[5.137172763,47.540846945],[5.137652415,47.540504076],[5.137390356,47.540136085],[5.137776996,47.539961508],[5.138292418,47.540147458],[5.138730117,47.539886396],[5.13849112,47.539629644],[5.138624553,47.539375064],[5.139162525,47.539559696],[5.139588415,47.539435719],[5.140171227,47.539444832],[5.140780831,47.539193213],[5.14128451,47.539119128],[5.142043344,47.539439264],[5.142349258,47.539872173],[5.142674933,47.539902207],[5.144124367,47.53940371],[5.144532917,47.538847806],[5.145327825,47.538840384],[5.145751151,47.538586764],[5.145355323,47.538133906],[5.145594089,47.537887283],[5.146021024,47.538055018],[5.146279563,47.538367226],[5.146973509,47.538494922],[5.147150809,47.538340376],[5.147325765,47.537730233],[5.148235165,47.53779272],[5.148807724,47.537547143],[5.149403755,47.536661792],[5.150169335,47.536454971],[5.150656718,47.536075884],[5.151135306,47.535180983],[5.151919189,47.534603716],[5.152009776,47.534244553],[5.152967232,47.533784738],[5.153352974,47.533095049],[5.153194224,47.532718879],[5.153786115,47.532426994],[5.15384423,47.531988287],[5.154463014,47.531902111],[5.154691757,47.531639445],[5.154911497,47.53095552],[5.154324953,47.53071963],[5.15377691,47.530680231],[5.153748057,47.529963981],[5.154081622,47.529828148],[5.155093785,47.530464088],[5.155645009,47.530384558],[5.155597234,47.529991031],[5.156140511,47.529384863],[5.156326556,47.528987009],[5.156796948,47.52851906],[5.156278841,47.528067598],[5.156918498,47.527709077],[5.157191444,47.527521227],[5.158003876,47.526239206],[5.155112133,47.525641663],[5.153837737,47.525457209],[5.153917342,47.524430087],[5.151925157,47.52424717],[5.152351067,47.52492007],[5.152221079,47.525290769],[5.151433122,47.525399867],[5.150571365,47.525128518],[5.150278093,47.524877291],[5.149714052,47.52480215],[5.148913837,47.524473824],[5.147657552,47.52675809],[5.146879395,47.526549107],[5.144861308,47.526218867],[5.144205561,47.526509181],[5.143239047,47.526807908],[5.142478057,47.526960573],[5.141245575,47.527025544],[5.140726977,47.527189052],[5.140319135,47.527562137],[5.139702263,47.527794981],[5.136819107,47.527674982],[5.136145357,47.528215012],[5.135629332,47.529708453],[5.136159722,47.529772573],[5.135886888,47.531230041],[5.134484127,47.531195405],[5.132375524,47.530931439],[5.132484982,47.530475597],[5.13101007,47.52966423],[5.130150256,47.52930715],[5.12929757,47.529763062],[5.128707501,47.529401944],[5.12851722,47.529498167],[5.128006726,47.528831233],[5.128132594,47.52798519],[5.127030774,47.527124638],[5.126984063,47.525081412],[5.126683448,47.522770874],[5.125726047,47.522664075],[5.125663432,47.521456778],[5.125390892,47.520586485],[5.125045696,47.520396476],[5.124304166,47.51953203],[5.123980729,47.518785127],[5.123355185,47.517961784],[5.122610947,47.518166244],[5.121079403,47.516919955],[5.120979312,47.516943388],[5.11991216,47.515640906],[5.119034867,47.515975632],[5.115337522,47.516659634],[5.114834921,47.514773255],[5.116286378,47.513933773],[5.114403021,47.513127818],[5.114132006,47.512828374],[5.115275341,47.512062929],[5.115720838,47.510994078],[5.115021348,47.511017583],[5.11339016,47.510502392],[5.111807907,47.509509038],[5.110296839,47.508297359],[5.110641254,47.507662587],[5.110643356,47.507446434],[5.110184223,47.506621809],[5.110106516,47.505561552],[5.109565034,47.504265663],[5.108323603,47.502337698],[5.10778175,47.501300245],[5.10723761,47.500575297],[5.104276372,47.497484349],[5.10224399,47.495943403],[5.100818524,47.495035323],[5.0988537,47.494635811],[5.096942869,47.494765677],[5.095872726,47.494683183],[5.095382656,47.494790152],[5.095062951,47.495210123],[5.09417642,47.494251747],[5.093666161,47.493571153],[5.093522615,47.493637667],[5.092961904,47.492787786],[5.092610346,47.49290306],[5.090305579,47.489783764],[5.089594825,47.489954101],[5.089511147,47.489784511],[5.08753073,47.490272064],[5.087245117,47.489693673],[5.083786419,47.491078405],[5.082810539,47.490411497],[5.082208719,47.490548325],[5.080846791,47.491193092],[5.080289137,47.490996845],[5.077236026,47.49161053],[5.076017207,47.49163136],[5.073867723,47.491874959],[5.073436073,47.491227099],[5.070426449,47.491765091],[5.071271058,47.492270548],[5.073964848,47.493523798],[5.075635292,47.494834848],[5.07639325,47.498377305],[5.075369744,47.500182979]]]],"type":"MultiPolygon"}</t>
  </si>
  <si>
    <t>47.525847076, 5.102747147</t>
  </si>
  <si>
    <t>{"coordinates":[[[[5.434904286,47.319342783],[5.436479502,47.321277675],[5.436748312,47.323230969],[5.436294177,47.32329364],[5.436019171,47.323596628],[5.434392954,47.323312808],[5.432463125,47.329978493],[5.432986663,47.330072],[5.433296528,47.330390643],[5.434133977,47.331855569],[5.435429506,47.333808944],[5.435057693,47.333906808],[5.43534339,47.33430521],[5.437178578,47.335857263],[5.436485881,47.336212248],[5.438367751,47.33782725],[5.439149062,47.338751125],[5.439746123,47.339905831],[5.439838021,47.340353327],[5.43873274,47.340698077],[5.439057641,47.341724303],[5.438077968,47.341976342],[5.437954371,47.342114035],[5.436179899,47.342342211],[5.436828898,47.343269777],[5.437745972,47.344234943],[5.438505787,47.344654908],[5.438770738,47.344536763],[5.439275679,47.344567589],[5.440106973,47.344373598],[5.44160708,47.344171847],[5.442273847,47.343769645],[5.44374794,47.343782769],[5.444361157,47.343572621],[5.44512611,47.343464651],[5.445581912,47.343144327],[5.445709074,47.342736355],[5.446234497,47.342286669],[5.447265355,47.341792106],[5.447864888,47.341689404],[5.448169234,47.340954357],[5.4485473,47.340789672],[5.449171176,47.340204599],[5.450028311,47.339853275],[5.450844748,47.339858563],[5.451525098,47.339988308],[5.452588808,47.339895596],[5.452724307,47.339642351],[5.454605642,47.339552163],[5.455160456,47.339660223],[5.45565704,47.340319814],[5.455944548,47.340464144],[5.457796096,47.341024812],[5.458942506,47.341232914],[5.460829524,47.341034426],[5.46159794,47.341176657],[5.462993404,47.341296579],[5.463447591,47.341001436],[5.464294136,47.340680852],[5.464847783,47.340762771],[5.464867492,47.341393718],[5.465899521,47.341274537],[5.467039679,47.341403434],[5.467589529,47.341316096],[5.46873579,47.34077115],[5.4702117,47.342551902],[5.470696604,47.343528715],[5.47270711,47.346756237],[5.47336795,47.348241771],[5.473647842,47.349598513],[5.47402332,47.350010225],[5.47589541,47.350803447],[5.477164348,47.351161875],[5.479889224,47.350418324],[5.481434565,47.352912585],[5.48233721,47.355148562],[5.483106107,47.35506638],[5.483746351,47.355354414],[5.484045876,47.355067903],[5.484362311,47.355003493],[5.484439148,47.355374725],[5.484780219,47.355355721],[5.48510226,47.354983162],[5.485487986,47.355470275],[5.486224604,47.355377954],[5.486788977,47.355429821],[5.487519932,47.355787046],[5.488848197,47.356048608],[5.489906732,47.354496592],[5.490827769,47.353067301],[5.492566237,47.34826727],[5.494157256,47.346487613],[5.49480695,47.345383846],[5.49526342,47.343887029],[5.495477906,47.341774845],[5.49546579,47.340545685],[5.495225623,47.33868645],[5.493473011,47.333162427],[5.492325289,47.33107138],[5.489925499,47.32788944],[5.488663413,47.327068963],[5.487706525,47.326773334],[5.485801594,47.326543934],[5.485188383,47.326575075],[5.484090775,47.326873272],[5.483122681,47.327709092],[5.482470529,47.328416558],[5.481769744,47.330822828],[5.481325801,47.331450178],[5.480561424,47.33188082],[5.479824807,47.332052371],[5.478399508,47.331884655],[5.47686698,47.33131661],[5.476350242,47.330884502],[5.475177179,47.329578324],[5.476119378,47.329469968],[5.477552736,47.329756427],[5.478140854,47.329783505],[5.477700242,47.328245554],[5.477670763,47.327061798],[5.477470329,47.32653648],[5.476963766,47.3258934],[5.474926633,47.324949708],[5.47397218,47.324388217],[5.473731508,47.324138455],[5.472954238,47.325352008],[5.472861879,47.32596373],[5.472941561,47.326600609],[5.472831957,47.326866841],[5.472262022,47.3271762],[5.471378207,47.327257163],[5.470721368,47.327002744],[5.470156025,47.326894084],[5.469728953,47.327084204],[5.469789808,47.327456688],[5.470271803,47.327884159],[5.470860053,47.32886418],[5.470669524,47.329502306],[5.469773655,47.32998431],[5.468606118,47.330205486],[5.467680638,47.330130589],[5.466325944,47.32991169],[5.465694821,47.329726948],[5.465323265,47.329511472],[5.464633194,47.328821801],[5.462675562,47.326374797],[5.46186402,47.325721011],[5.460990027,47.325293711],[5.459018151,47.325015757],[5.457706233,47.324946266],[5.457011955,47.325058234],[5.456001787,47.325475001],[5.454780448,47.325503534],[5.453127985,47.325199812],[5.451949349,47.324858141],[5.450152017,47.324020642],[5.449587527,47.323667785],[5.448754928,47.322896369],[5.448133742,47.322490661],[5.445869661,47.321609801],[5.44405026,47.321126636],[5.442101336,47.320736234],[5.43863816,47.319579634],[5.437897043,47.319417771],[5.436323708,47.319275174],[5.434904286,47.319342783]]]],"type":"MultiPolygon"}</t>
  </si>
  <si>
    <t>47.336140039, 5.466019225</t>
  </si>
  <si>
    <t>{"coordinates":[[[[4.580956998,47.304150105],[4.581363154,47.304366976],[4.581302612,47.305817475],[4.579334975,47.308051186],[4.578234111,47.31018754],[4.577336907,47.312454374],[4.577360711,47.31303932],[4.577663674,47.313932916],[4.578071213,47.3141948],[4.577975198,47.314757064],[4.577754859,47.315053593],[4.577251293,47.31530895],[4.575042033,47.315913407],[4.574388456,47.316291441],[4.574893852,47.317316459],[4.575501616,47.31817441],[4.574825253,47.318498731],[4.573916346,47.318659624],[4.573283257,47.319150825],[4.572888598,47.319103048],[4.571025078,47.319990872],[4.570400448,47.32045583],[4.568963383,47.321122653],[4.569105514,47.321409764],[4.569519047,47.321695007],[4.570561677,47.322889258],[4.569229121,47.323554668],[4.568535769,47.323709003],[4.56868483,47.323915884],[4.569690603,47.324211132],[4.570694481,47.324169644],[4.572105133,47.324317129],[4.572054513,47.324939997],[4.572179916,47.325197617],[4.571982948,47.325978236],[4.571900662,47.328188051],[4.57138122,47.329172924],[4.572525379,47.33002903],[4.57282236,47.330356358],[4.573815716,47.332120303],[4.575327771,47.33400056],[4.576756032,47.3349185],[4.578850177,47.335912912],[4.581066174,47.336679626],[4.582600458,47.336964867],[4.583995313,47.336968362],[4.585920548,47.337214913],[4.588372228,47.337257044],[4.590806391,47.337467739],[4.591399057,47.337710834],[4.592423739,47.337960609],[4.593042081,47.33790801],[4.594656166,47.337353718],[4.595374388,47.337319543],[4.597877292,47.337435504],[4.598659642,47.337597617],[4.598878983,47.337312769],[4.599567908,47.337540091],[4.60137063,47.337850202],[4.601958481,47.337797075],[4.60227967,47.337374854],[4.603344265,47.337717625],[4.604356318,47.337853118],[4.60599217,47.337587399],[4.608357255,47.336594831],[4.610146855,47.335981164],[4.611077861,47.335446914],[4.611818494,47.334704601],[4.612658649,47.334145485],[4.614169781,47.33273245],[4.615644767,47.332673221],[4.616228312,47.332391375],[4.616867291,47.331839529],[4.61900441,47.329187739],[4.620026909,47.328356799],[4.621071709,47.32791452],[4.622483469,47.328221655],[4.622930496,47.328552165],[4.623312114,47.328602657],[4.624158334,47.328995113],[4.624501412,47.32930366],[4.625109166,47.32956168],[4.625643998,47.329685656],[4.626435469,47.32962505],[4.627615923,47.329377103],[4.628578874,47.328682884],[4.629290631,47.32830913],[4.630400796,47.327972098],[4.630733054,47.328010653],[4.630877552,47.328276949],[4.631465056,47.328085911],[4.632450975,47.327931589],[4.631371663,47.325928011],[4.630909635,47.324407385],[4.630541587,47.323712926],[4.629994539,47.321963881],[4.629700292,47.321431359],[4.629584159,47.320702746],[4.62933335,47.320466753],[4.629265545,47.319890533],[4.62855259,47.31821314],[4.628179887,47.316402211],[4.628270959,47.315956124],[4.628027342,47.315825377],[4.626691914,47.315537051],[4.625950629,47.315236789],[4.621327031,47.312471419],[4.621580368,47.312048282],[4.621830423,47.311297436],[4.622068237,47.307599664],[4.622505254,47.307385558],[4.622359086,47.307192208],[4.622324889,47.30610407],[4.622101354,47.305496704],[4.62126659,47.304374728],[4.620961117,47.303771205],[4.61990529,47.303086313],[4.620040592,47.302349675],[4.619291419,47.301824375],[4.618241167,47.302025412],[4.61606371,47.302158399],[4.611771549,47.302619673],[4.610385797,47.302404797],[4.60946377,47.302513032],[4.607779273,47.301780921],[4.606911336,47.301573237],[4.605752007,47.301492036],[4.605212674,47.301560726],[4.604753529,47.301477933],[4.60311161,47.300882932],[4.602256348,47.300965875],[4.60202856,47.301405726],[4.601525036,47.301432484],[4.600204274,47.302774324],[4.600228107,47.303352068],[4.599464104,47.303789399],[4.59880928,47.303937086],[4.598134422,47.30394548],[4.59808801,47.303142041],[4.597071264,47.30327129],[4.596183875,47.303254683],[4.595526132,47.303125962],[4.594593961,47.302804716],[4.593649253,47.302372882],[4.592717873,47.302256006],[4.590382808,47.301762179],[4.58514532,47.301504274],[4.584826525,47.301780554],[4.584537552,47.301811513],[4.583691454,47.302790112],[4.583357214,47.302722638],[4.58289908,47.30312237],[4.582351643,47.303411666],[4.580955905,47.303933119],[4.580956998,47.304150105]]]],"type":"MultiPolygon"}</t>
  </si>
  <si>
    <t>47.319869788, 4.59970184</t>
  </si>
  <si>
    <t>{"coordinates":[[[[4.405248556,47.536025318],[4.405151269,47.536926777],[4.404848482,47.538001766],[4.404135025,47.538829621],[4.404111882,47.539517717],[4.405204388,47.540920703],[4.40583456,47.541526201],[4.406330306,47.541873134],[4.407446559,47.542254891],[4.408750066,47.545201084],[4.407737274,47.546731192],[4.407305093,47.546780522],[4.406642685,47.546468914],[4.406305157,47.54667915],[4.405097748,47.54703131],[4.404470776,47.547308947],[4.403287242,47.548065027],[4.402653743,47.548702845],[4.402338279,47.548792165],[4.401149317,47.549546487],[4.400504179,47.549843226],[4.399928284,47.549991484],[4.399014293,47.551702179],[4.398429566,47.552072904],[4.398161355,47.551986993],[4.397401019,47.551236271],[4.397065039,47.551152069],[4.395141549,47.551230912],[4.39294005,47.551000648],[4.392208985,47.551012979],[4.389105079,47.551518135],[4.388233941,47.55130884],[4.387352981,47.550874587],[4.387085961,47.55083365],[4.385585356,47.551579811],[4.384930593,47.551817159],[4.384070258,47.551921901],[4.383519497,47.553146508],[4.38320296,47.553556287],[4.382200054,47.553394424],[4.381825531,47.554030854],[4.383297544,47.556029118],[4.381906756,47.556143734],[4.381443473,47.555919653],[4.380445739,47.555908059],[4.379463311,47.55607723],[4.378139115,47.556660056],[4.377611024,47.556759022],[4.374699923,47.55712557],[4.372017377,47.557175161],[4.370711594,47.557494805],[4.3703365,47.557492911],[4.369726343,47.557296617],[4.367853898,47.560574864],[4.367152904,47.561351911],[4.366061446,47.562360394],[4.364896229,47.563190576],[4.363466386,47.564024739],[4.365363637,47.564982037],[4.364600838,47.565894829],[4.364541606,47.566075575],[4.366917481,47.567383754],[4.368873388,47.568234978],[4.37311894,47.567905102],[4.373841796,47.567667924],[4.375246132,47.567912455],[4.375776826,47.567858483],[4.37631711,47.568073576],[4.37741446,47.567244983],[4.378329406,47.566823654],[4.379524713,47.566803224],[4.381325614,47.566951164],[4.383062389,47.567190764],[4.383536205,47.567406612],[4.384870637,47.567518616],[4.387396706,47.567519211],[4.38852918,47.567588562],[4.388951072,47.568211028],[4.393444693,47.567502044],[4.395035196,47.567384006],[4.39596708,47.56741247],[4.397969847,47.567646865],[4.400655855,47.56831866],[4.401338942,47.568801104],[4.40197639,47.569825156],[4.402669403,47.570532542],[4.403784166,47.571089005],[4.404218781,47.571023457],[4.404774048,47.571296757],[4.404913397,47.571840643],[4.404874588,47.572388475],[4.404715841,47.572776602],[4.405705713,47.572628739],[4.407954222,47.573092274],[4.412903434,47.573858893],[4.415494628,47.574447772],[4.415127988,47.575422712],[4.418086761,47.57552093],[4.41958141,47.575693612],[4.420134305,47.575322273],[4.421115769,47.575258108],[4.422013941,47.575613575],[4.422674152,47.575675748],[4.422934446,47.57585803],[4.423328686,47.575824413],[4.423919835,47.575341856],[4.42412209,47.574993683],[4.424095404,47.574491656],[4.424232082,47.574228908],[4.42506441,47.573362585],[4.425487441,47.573261988],[4.425715657,47.572990017],[4.425722707,47.572257108],[4.426303059,47.571920514],[4.425786629,47.571511799],[4.425168514,47.571330294],[4.425147111,47.570976747],[4.425309861,47.57009609],[4.424495704,47.569296686],[4.424572973,47.568851906],[4.424895495,47.568575184],[4.425779246,47.568243888],[4.426391575,47.567711541],[4.427204753,47.567527842],[4.427362482,47.56725763],[4.428236039,47.566944445],[4.428750557,47.566586136],[4.429291015,47.566402161],[4.429277277,47.566037716],[4.429625915,47.565992932],[4.429975446,47.565732969],[4.43028079,47.564368904],[4.431244924,47.561877707],[4.43185096,47.561363412],[4.432121842,47.561346582],[4.432587589,47.560610735],[4.433100431,47.56004446],[4.434351451,47.558042159],[4.435058918,47.557444672],[4.435775072,47.557072144],[4.436599231,47.556067182],[4.436499165,47.555214044],[4.435991374,47.554529779],[4.435633241,47.553475453],[4.435464211,47.552579049],[4.434587897,47.552234219],[4.434656548,47.551918274],[4.435060542,47.551313713],[4.434200932,47.550847136],[4.434639922,47.550208836],[4.434364197,47.549943942],[4.43421943,47.549554098],[4.433235495,47.548714523],[4.432580494,47.548537112],[4.431619125,47.547744062],[4.430116317,47.54669206],[4.429458052,47.546838776],[4.428694794,47.546042372],[4.428297422,47.546049941],[4.427816124,47.545653407],[4.426704678,47.544413811],[4.425951485,47.543842339],[4.425749625,47.543801593],[4.424970847,47.544264858],[4.424168544,47.544145018],[4.423505369,47.544156717],[4.422321625,47.544492564],[4.42205716,47.54449759],[4.421751745,47.5435128],[4.420293735,47.543584585],[4.419510559,47.543333039],[4.418976426,47.54324681],[4.416636902,47.543068191],[4.416344775,47.542731431],[4.413781195,47.54348097],[4.412915404,47.543623806],[4.412971734,47.54288759],[4.412817658,47.541837024],[4.412534379,47.541733322],[4.412831921,47.541370503],[4.412859462,47.541104585],[4.412619512,47.540275628],[4.412837894,47.539936275],[4.413005471,47.539385069],[4.412645478,47.538440529],[4.412716827,47.538121863],[4.412474769,47.536558295],[4.412123769,47.536053884],[4.411992723,47.535521601],[4.412050785,47.534699834],[4.411779597,47.534498753],[4.410043164,47.53458999],[4.406673447,47.535055632],[4.406640099,47.535910407],[4.405248556,47.536025318]]]],"type":"MultiPolygon"}</t>
  </si>
  <si>
    <t>47.558371585, 4.406043809</t>
  </si>
  <si>
    <t>{"coordinates":[[[[4.699406485,47.258448485],[4.698840648,47.259084399],[4.698338024,47.259209721],[4.697707882,47.259652971],[4.697446333,47.260501434],[4.696889007,47.261240765],[4.696547658,47.261908499],[4.696084984,47.262336682],[4.695600858,47.262546365],[4.694308486,47.262922735],[4.693722445,47.263298683],[4.693065584,47.263316378],[4.692265156,47.263647724],[4.689607919,47.265211843],[4.689606111,47.265322626],[4.68896947,47.266110795],[4.688736727,47.266955212],[4.688499455,47.26853987],[4.688745988,47.269354796],[4.688854845,47.271050572],[4.689286274,47.272654306],[4.689583628,47.273022764],[4.690265634,47.273211829],[4.691368395,47.273906215],[4.692035995,47.274015339],[4.692739555,47.274005975],[4.695033427,47.274248919],[4.697672837,47.277429455],[4.700624874,47.27839563],[4.701332797,47.279232579],[4.700903627,47.279343325],[4.701545837,47.280611655],[4.703069059,47.281745491],[4.703141742,47.28199295],[4.707150433,47.2822618],[4.708916253,47.281407383],[4.709750815,47.281644513],[4.710204207,47.281421721],[4.710734817,47.281546265],[4.711571533,47.281601459],[4.714096175,47.282635732],[4.714675329,47.28220756],[4.71601426,47.280958637],[4.716173174,47.280506957],[4.718893575,47.281041177],[4.720791469,47.280020735],[4.721219455,47.280245804],[4.721710524,47.279879234],[4.721464219,47.279666778],[4.724358808,47.277712109],[4.726382967,47.27646908],[4.726634734,47.276357277],[4.728660069,47.276182139],[4.729543385,47.275672817],[4.731230449,47.273623405],[4.731447051,47.273775953],[4.733062019,47.27372032],[4.734280092,47.273337426],[4.734579596,47.273106931],[4.735093541,47.273002895],[4.734745307,47.270453477],[4.733955607,47.268324872],[4.732358606,47.26774272],[4.73232085,47.267310158],[4.73160307,47.266916566],[4.731198314,47.266589435],[4.731222481,47.266354052],[4.731605275,47.265876492],[4.731918602,47.265049685],[4.73199461,47.26301619],[4.731648432,47.262699892],[4.731238258,47.261998246],[4.731050742,47.261145598],[4.730355196,47.260576976],[4.73024697,47.260296743],[4.729781152,47.260125399],[4.728882565,47.259494062],[4.727062494,47.258957487],[4.725791524,47.259661666],[4.7253835,47.259353473],[4.725368554,47.259011517],[4.723956146,47.259636737],[4.723746712,47.259828949],[4.722737311,47.258874143],[4.721128781,47.257919217],[4.72178629,47.257098134],[4.7208342,47.256897954],[4.72059746,47.257063552],[4.718488063,47.256449194],[4.71376853,47.255356535],[4.712737109,47.256275843],[4.711390011,47.256545161],[4.708101157,47.256352327],[4.705544639,47.255479584],[4.705110781,47.256562021],[4.706355587,47.258694023],[4.706501086,47.259860686],[4.705192685,47.261019919],[4.699406485,47.258448485]]]],"type":"MultiPolygon"}</t>
  </si>
  <si>
    <t>47.268965066, 4.71199289</t>
  </si>
  <si>
    <t>{"coordinates":[[[[4.616545716,48.031296752],[4.616660581,48.029960353],[4.617262584,48.028449844],[4.618392333,48.02783216],[4.618624761,48.027270912],[4.619813062,48.025234773],[4.620782073,48.024936105],[4.621959317,48.024383436],[4.619560178,48.022625302],[4.618454273,48.02195555],[4.616999091,48.021402197],[4.612288673,48.020218404],[4.611722431,48.019731113],[4.611118759,48.019380244],[4.610049311,48.019065449],[4.609306017,48.018931602],[4.609451684,48.018559674],[4.608522156,48.017947723],[4.607209472,48.017396804],[4.601812358,48.015622516],[4.596461138,48.014646637],[4.59213114,48.013631501],[4.59054927,48.012862619],[4.592689045,48.011440341],[4.593639622,48.010978326],[4.594575526,48.010742425],[4.595653891,48.010649498],[4.595870944,48.010552045],[4.597114456,48.01041996],[4.598676649,48.010135919],[4.600056157,48.009799435],[4.599861299,48.007388942],[4.600584023,48.007114485],[4.600888289,48.006708005],[4.601666974,48.006466083],[4.60172643,48.006170043],[4.602158307,48.005859031],[4.602988717,48.005775712],[4.603187489,48.005296855],[4.603731666,48.005195828],[4.60401982,48.004701349],[4.604763489,48.004500387],[4.602813481,48.00242165],[4.602694327,48.002428674],[4.600728103,48.000828973],[4.600318153,48.000310695],[4.599816822,47.999341811],[4.599597868,47.998619311],[4.599717143,47.998394465],[4.599536154,47.997729955],[4.598752714,47.995899007],[4.598641487,47.995768204],[4.596115376,47.994311047],[4.596154065,47.992746152],[4.596444196,47.992628802],[4.596157909,47.990870293],[4.596176492,47.989394776],[4.595962741,47.98906464],[4.596397848,47.987974113],[4.596475355,47.987030654],[4.59619153,47.985085785],[4.596382514,47.984526928],[4.597889264,47.982873676],[4.598083315,47.982417386],[4.597918009,47.982003784],[4.597596867,47.981712913],[4.597775336,47.981540368],[4.598036063,47.980850045],[4.598478812,47.978460545],[4.599491698,47.976530441],[4.599388789,47.97569654],[4.599224132,47.975481853],[4.597000881,47.975280743],[4.596188214,47.975002843],[4.595520729,47.974649159],[4.59258905,47.972773474],[4.592870633,47.972330406],[4.592928289,47.971974081],[4.592653605,47.970995783],[4.592251398,47.970412559],[4.588937145,47.968326836],[4.582794312,47.965403331],[4.581720946,47.965004627],[4.580176767,47.964187391],[4.577358335,47.964008316],[4.575298028,47.964761432],[4.574594594,47.964948177],[4.574238887,47.965155466],[4.570780024,47.96634127],[4.568599709,47.967211983],[4.567977959,47.968485826],[4.567733228,47.968640308],[4.562780575,47.970180618],[4.559710699,47.971531934],[4.56003439,47.971736463],[4.559425847,47.972465517],[4.559110649,47.973187979],[4.558844566,47.97348404],[4.5585721,47.975934124],[4.558615774,47.977419609],[4.557367672,47.980474876],[4.556840423,47.982150636],[4.55526242,47.984662078],[4.554997022,47.985989626],[4.551789565,47.987030194],[4.545564821,47.98828858],[4.545265245,47.988406828],[4.540978064,47.992029225],[4.540482347,47.993012312],[4.539664594,47.99578898],[4.538120599,47.998266407],[4.537221523,47.99949507],[4.535828344,48.0009831],[4.535650601,48.001513767],[4.53533726,48.00370595],[4.535718508,48.00677204],[4.537176611,48.00608334],[4.537813267,48.006021916],[4.539451481,48.006132803],[4.540515153,48.006042374],[4.544411994,48.005184813],[4.547124309,48.004874652],[4.549483929,48.004429561],[4.549673545,48.005226335],[4.550744401,48.006528144],[4.551099557,48.007205723],[4.554666448,48.012384507],[4.555618798,48.013615828],[4.56039087,48.015409504],[4.561511758,48.015661958],[4.563643005,48.01555715],[4.567090664,48.018594955],[4.569056167,48.022130369],[4.570820375,48.024615345],[4.571800417,48.025222412],[4.572564667,48.025475025],[4.574164844,48.025908172],[4.575333241,48.026033851],[4.575544693,48.026556664],[4.575759119,48.026773411],[4.578320895,48.028854262],[4.578798672,48.028631836],[4.579763,48.029336256],[4.580646241,48.028671845],[4.581464612,48.028936275],[4.582568109,48.028503808],[4.583562386,48.029714537],[4.584998228,48.029222672],[4.585106407,48.030057385],[4.588732323,48.029615167],[4.590351826,48.02952129],[4.591545636,48.029640165],[4.592196998,48.02979247],[4.593087178,48.029854231],[4.594486495,48.030246619],[4.595784031,48.030155229],[4.59792809,48.03045737],[4.599129427,48.030513061],[4.600952704,48.030323562],[4.603520785,48.029427229],[4.605505498,48.028633306],[4.607893814,48.028362182],[4.610196331,48.028800548],[4.61091335,48.029036459],[4.611513682,48.029362172],[4.612594827,48.030142136],[4.613912652,48.030805436],[4.615327671,48.031222565],[4.616545716,48.031296752]]]],"type":"MultiPolygon"}</t>
  </si>
  <si>
    <t>47.999372429, 4.577357112</t>
  </si>
  <si>
    <t>{"coordinates":[[[[4.963221315,47.67894068],[4.962994075,47.680807334],[4.96206297,47.681047153],[4.961801123,47.681322555],[4.961463441,47.681384943],[4.96034989,47.681304583],[4.959181912,47.682826854],[4.961949072,47.6836763],[4.963994381,47.684472986],[4.964511382,47.685296227],[4.966572678,47.686631912],[4.966766805,47.686833927],[4.967052727,47.687463866],[4.968567642,47.687324024],[4.96890649,47.686101039],[4.969093702,47.685826879],[4.969561651,47.685861313],[4.970706716,47.686105822],[4.971461415,47.686538774],[4.972000627,47.686661133],[4.974554272,47.687098823],[4.97602476,47.687200029],[4.976819463,47.687092057],[4.979308766,47.686226114],[4.979575207,47.686219803],[4.980198429,47.686700844],[4.981186107,47.687803257],[4.982012189,47.688324068],[4.982556123,47.688536334],[4.984767493,47.688801336],[4.986634409,47.688803843],[4.991341352,47.688336616],[4.992273961,47.688315326],[4.995111737,47.689105173],[4.996754857,47.689967581],[4.997449581,47.690536447],[4.99893641,47.692065061],[4.99901234,47.692276248],[4.999495488,47.692784794],[5.000047622,47.693176912],[5.000720238,47.693296858],[5.001265986,47.693554026],[5.002144852,47.693803687],[5.002747497,47.693835683],[5.003598084,47.693545601],[5.003607514,47.693725512],[5.003118648,47.694591931],[5.002912408,47.695810951],[5.002351265,47.696351773],[5.003570192,47.699118407],[5.003822306,47.700006343],[5.004082118,47.700353931],[5.004769483,47.701253312],[5.005317015,47.701200708],[5.006216836,47.700550522],[5.007735147,47.700245354],[5.007906512,47.701005917],[5.008123974,47.701361426],[5.010013596,47.701812457],[5.010784842,47.701255381],[5.010875336,47.703052744],[5.011348192,47.703176965],[5.012016229,47.703206891],[5.012466768,47.702881312],[5.012799935,47.702873778],[5.01321088,47.703089093],[5.013372902,47.703670637],[5.01308095,47.704486887],[5.013120506,47.705251511],[5.013409335,47.705694017],[5.013955305,47.705952023],[5.014901086,47.706200439],[5.015419951,47.70591779],[5.016230767,47.706124403],[5.016057938,47.706668498],[5.016670549,47.706924443],[5.01728443,47.705874842],[5.017700111,47.704875475],[5.01795549,47.704645079],[5.018988554,47.705296217],[5.021378455,47.706411],[5.022116571,47.706528793],[5.022608477,47.707012784],[5.022580152,47.70777768],[5.024792739,47.709346541],[5.026267014,47.709492979],[5.029155372,47.709920998],[5.029996203,47.709406708],[5.032014412,47.708459596],[5.033651806,47.707881917],[5.032632398,47.70619615],[5.032332127,47.705527895],[5.031963106,47.703511189],[5.032070865,47.703014115],[5.032378493,47.702511768],[5.033022322,47.702046793],[5.033936121,47.701666256],[5.032274315,47.700444538],[5.031699768,47.699647792],[5.030572817,47.698459074],[5.029122303,47.697457834],[5.028898281,47.69696832],[5.028675628,47.695218267],[5.028777914,47.6932807],[5.030666126,47.693732322],[5.031665448,47.693709561],[5.032052582,47.69347504],[5.032794509,47.69233308],[5.034720365,47.692198741],[5.037465077,47.692449869],[5.03888661,47.692867173],[5.041714037,47.69343099],[5.044929971,47.693761053],[5.048069764,47.693913186],[5.050682723,47.694167215],[5.051940656,47.694002887],[5.053274779,47.694016383],[5.053549551,47.694190733],[5.054546752,47.695427439],[5.05498045,47.696091498],[5.05522085,47.69689581],[5.055724102,47.697426289],[5.056565438,47.696971212],[5.058697862,47.696277315],[5.059476898,47.695833217],[5.060807067,47.694846378],[5.060337738,47.693986685],[5.05963268,47.693238287],[5.058451698,47.69232089],[5.058237043,47.692011337],[5.057923849,47.691118272],[5.0573617,47.69054652],[5.053879799,47.688917726],[5.052931112,47.688625558],[5.05258498,47.688363323],[5.052500531,47.688005554],[5.053160923,47.68659477],[5.053125639,47.685921006],[5.05290794,47.685565577],[5.051863556,47.684690735],[5.05150307,47.684158634],[5.051035554,47.682819868],[5.050429185,47.680088845],[5.050284668,47.679867185],[5.045249315,47.677825091],[5.044430708,47.677407228],[5.044231142,47.67696593],[5.043805481,47.67646916],[5.044339771,47.675870067],[5.045891442,47.675693455],[5.046935083,47.675062923],[5.048916031,47.67419356],[5.05088376,47.672635599],[5.051584705,47.671728315],[5.051749481,47.671195095],[5.05270155,47.670163642],[5.05301944,47.669072191],[5.053419199,47.668376372],[5.054633619,47.668517098],[5.056168615,47.668571138],[5.057887239,47.668305887],[5.060455747,47.667751011],[5.061830024,47.667268476],[5.061326484,47.667035153],[5.061287908,47.666864759],[5.059906683,47.666856698],[5.059370608,47.666988599],[5.058791482,47.666730486],[5.058622469,47.66649576],[5.058441399,47.665775936],[5.058856531,47.665549828],[5.059464381,47.664895338],[5.060594315,47.664092979],[5.061373838,47.663329205],[5.062531503,47.66303866],[5.063264308,47.662756506],[5.063576641,47.662217058],[5.063872743,47.660293988],[5.064204961,47.659339104],[5.064218327,47.658582535],[5.059400151,47.651703888],[5.055502567,47.646416058],[5.053471701,47.644332234],[5.049349749,47.639728845],[5.047211518,47.637507236],[5.045746835,47.635788822],[5.044171662,47.634278516],[5.044753911,47.633725381],[5.045389747,47.633284756],[5.04508492,47.632630099],[5.045776071,47.632277643],[5.045497524,47.6317873],[5.045117636,47.63136356],[5.045534599,47.631121253],[5.044501855,47.629823847],[5.043961216,47.630001686],[5.043549914,47.630322224],[5.04294484,47.63024367],[5.042294467,47.630547676],[5.042152808,47.630813971],[5.041556233,47.630853214],[5.041486048,47.63145591],[5.040979809,47.631593515],[5.04011207,47.63206608],[5.039452058,47.632571928],[5.039276147,47.632848721],[5.039519618,47.633328885],[5.039343779,47.633503032],[5.038807988,47.63363484],[5.03823672,47.633988764],[5.038268008,47.634459127],[5.039419345,47.635166552],[5.039847426,47.635631786],[5.040024469,47.636046479],[5.040436432,47.636229267],[5.040217416,47.636667986],[5.040882411,47.636674377],[5.040587222,47.637281001],[5.040131044,47.637440236],[5.040231314,47.637937306],[5.039792012,47.638398779],[5.039024017,47.638556252],[5.038821525,47.639079316],[5.038714949,47.639706952],[5.038166666,47.639827269],[5.037724065,47.640063692],[5.037006219,47.640209471],[5.034695825,47.640272249],[5.03330157,47.640672892],[5.031973263,47.64116151],[5.031198169,47.641554057],[5.030575383,47.642448171],[5.030090303,47.64279515],[5.028720404,47.642927896],[5.028183811,47.643076775],[5.026437599,47.643720247],[5.023596593,47.644972417],[5.02297194,47.645540577],[5.022765989,47.645942116],[5.022764438,47.646498583],[5.023673281,47.647415647],[5.023370227,47.647821569],[5.022186257,47.648012242],[5.020809247,47.648031567],[5.01975545,47.64821186],[5.01914339,47.648375506],[5.018119291,47.648812782],[5.017667971,47.649210444],[5.017068788,47.649961809],[5.016588964,47.650910094],[5.016564143,47.651134719],[5.016881527,47.652304243],[5.017637366,47.654002824],[5.017837321,47.654920464],[5.016716526,47.656011271],[5.016319071,47.656989643],[5.016764991,47.658138939],[5.016976642,47.659436338],[5.018309074,47.66066126],[5.018252571,47.660823405],[5.015531762,47.662322678],[5.014931151,47.661629839],[5.013396441,47.662706133],[5.009159702,47.664269176],[5.006968751,47.665727616],[5.006229623,47.666133771],[5.004138376,47.665532186],[5.003417495,47.665431099],[5.001978586,47.665446754],[5.001260688,47.665567094],[4.99957103,47.666218174],[4.99881196,47.666840712],[4.99808876,47.668456641],[4.998458541,47.668507042],[4.998353589,47.669121089],[4.998060996,47.669352085],[4.998344043,47.669577741],[4.997523967,47.670352573],[4.997168039,47.670779129],[4.998350139,47.67116319],[4.998282215,47.671271495],[4.999058444,47.671567049],[4.998497012,47.671738717],[4.995644842,47.671965723],[4.992103385,47.672903995],[4.98840848,47.67402034],[4.986256921,47.675023013],[4.981114168,47.677005554],[4.976784725,47.678172788],[4.973534377,47.679611562],[4.972178809,47.679908148],[4.970883587,47.680142477],[4.96954629,47.680284763],[4.967448377,47.679650223],[4.963723225,47.678885431],[4.963221315,47.67894068]]]],"type":"MultiPolygon"}</t>
  </si>
  <si>
    <t>47.673623152, 5.024479398</t>
  </si>
  <si>
    <t>{"coordinates":[[[[5.116344523,47.029951511],[5.115072279,47.029990136],[5.114247605,47.029920578],[5.114071305,47.029993157],[5.109985622,47.029597755],[5.108769309,47.029550627],[5.106927814,47.028773661],[5.10596325,47.028021202],[5.105403444,47.027784634],[5.105149744,47.026953456],[5.10475781,47.02706958],[5.103693066,47.027597854],[5.100767175,47.029142607],[5.098090119,47.03034952],[5.095794129,47.032485224],[5.094122575,47.034218674],[5.093881822,47.034362641],[5.095279704,47.035725178],[5.096994587,47.038734628],[5.096201087,47.03906336],[5.093723858,47.039561325],[5.093100828,47.039564514],[5.093045124,47.03982671],[5.092410155,47.040269626],[5.092477993,47.040524179],[5.092076055,47.040623327],[5.091552941,47.040927313],[5.091548662,47.041258827],[5.092031421,47.042258803],[5.092141054,47.043693342],[5.092689612,47.044826318],[5.092972883,47.045845215],[5.093003359,47.046393153],[5.094145056,47.046443608],[5.094583053,47.046729275],[5.095245385,47.046921707],[5.098194156,47.046817738],[5.104990068,47.046333817],[5.105666722,47.046419653],[5.105768762,47.046873519],[5.107684735,47.046910621],[5.107887063,47.048211064],[5.107774991,47.048748994],[5.108539343,47.048886351],[5.109298372,47.048921126],[5.108734049,47.049721297],[5.108364875,47.050525108],[5.111207462,47.050632599],[5.111212924,47.050334385],[5.111605465,47.050330812],[5.111575603,47.0509483],[5.111691777,47.051795486],[5.113594719,47.051562538],[5.113790335,47.051611195],[5.113592076,47.052739731],[5.116329639,47.05201412],[5.11639382,47.052642496],[5.118504647,47.052166086],[5.118497464,47.05201671],[5.118965726,47.051189431],[5.120054993,47.050069751],[5.121557838,47.049315331],[5.1236473,47.048534796],[5.123980368,47.048292701],[5.125104114,47.047751453],[5.12555423,47.047403625],[5.125978829,47.046776161],[5.126192008,47.045866181],[5.126093668,47.045477109],[5.125521727,47.044638321],[5.124336167,47.043942315],[5.123217411,47.043704402],[5.122003798,47.043633941],[5.120624865,47.04371511],[5.119856493,47.043876923],[5.119199226,47.044116851],[5.117193263,47.045310077],[5.115727377,47.046367283],[5.114335442,47.047161027],[5.113575842,47.047380278],[5.11282481,47.047515607],[5.112126812,47.047524771],[5.111645655,47.047418286],[5.111206161,47.047164233],[5.110891447,47.046798918],[5.110753441,47.046302482],[5.110881841,47.045778661],[5.112157932,47.043539735],[5.112908617,47.041478828],[5.113816103,47.039958136],[5.115374739,47.036834057],[5.116677807,47.032505059],[5.116570107,47.03106869],[5.116344523,47.029951511]]]],"type":"MultiPolygon"}</t>
  </si>
  <si>
    <t>47.03994688, 5.10704485</t>
  </si>
  <si>
    <t>{"coordinates":[[[[4.812782087,47.269890456],[4.812753849,47.269484777],[4.812428308,47.269246732],[4.812207114,47.26884677],[4.812556528,47.26806689],[4.812023253,47.267552939],[4.811416011,47.266492643],[4.810943514,47.265269053],[4.810987575,47.265006323],[4.81155886,47.264686732],[4.811534636,47.264203547],[4.810650075,47.262881033],[4.810689533,47.262403157],[4.810576095,47.26178449],[4.810939225,47.261608628],[4.808059578,47.259289772],[4.80529513,47.255943393],[4.804105837,47.253847548],[4.804028947,47.253132854],[4.803718753,47.252086805],[4.803060352,47.250437438],[4.802284309,47.249498583],[4.802078434,47.247381122],[4.801245502,47.246005504],[4.79976735,47.244157233],[4.799653251,47.243395386],[4.799758902,47.243193836],[4.79922599,47.240980587],[4.7983156,47.238944286],[4.798065024,47.238568164],[4.797485764,47.236823882],[4.78832307,47.236223595],[4.77931159,47.236790004],[4.778378664,47.23788491],[4.777925782,47.238663577],[4.777021373,47.239342907],[4.776634777,47.239847704],[4.776631611,47.24043217],[4.776758838,47.240721079],[4.776679752,47.241368842],[4.776885664,47.242158116],[4.776512891,47.242761754],[4.776454737,47.243042697],[4.776647012,47.243659287],[4.774964912,47.247020457],[4.774676583,47.247299519],[4.769526317,47.251292644],[4.765418115,47.253653298],[4.761478726,47.253709606],[4.759731438,47.255885582],[4.757586579,47.256505223],[4.757645079,47.256676328],[4.756274826,47.257364343],[4.756116778,47.258437405],[4.756227202,47.259023745],[4.755782582,47.260070529],[4.755892416,47.260598346],[4.755766414,47.260871297],[4.755915035,47.261533599],[4.755046394,47.262234712],[4.753599401,47.262886933],[4.752709229,47.263618968],[4.752050231,47.263814423],[4.751245984,47.264220978],[4.750569606,47.264857919],[4.749841002,47.266166497],[4.749420082,47.266646495],[4.737047421,47.273404976],[4.746150162,47.272353431],[4.750366681,47.270487137],[4.75261655,47.270917808],[4.753107504,47.27140835],[4.75419579,47.271918673],[4.75700843,47.272361458],[4.757979798,47.27261238],[4.758356518,47.272480604],[4.761427017,47.272392597],[4.762540354,47.272534169],[4.763565521,47.27309309],[4.765602644,47.273404281],[4.76792827,47.273556158],[4.769536708,47.274267322],[4.769556642,47.274511046],[4.770333701,47.275326727],[4.771474706,47.275341725],[4.774432877,47.277136186],[4.774963809,47.277747591],[4.775542005,47.277746847],[4.776813509,47.278865581],[4.782296317,47.282600396],[4.785153779,47.282017979],[4.78854351,47.280930223],[4.790873392,47.278895218],[4.791209781,47.279062916],[4.792296381,47.278158261],[4.792202136,47.277831942],[4.794805518,47.275635042],[4.795750416,47.275284539],[4.797106029,47.275465253],[4.797871791,47.275257983],[4.798145172,47.274847628],[4.79926186,47.274531352],[4.800612366,47.274283475],[4.802882291,47.273519726],[4.805882407,47.272675229],[4.807914421,47.271961907],[4.809381144,47.271985863],[4.810165497,47.271861965],[4.810677312,47.271699093],[4.811385863,47.271289114],[4.812038051,47.270777356],[4.812782087,47.269890456]]]],"type":"MultiPolygon"}</t>
  </si>
  <si>
    <t>47.260538899, 4.782812588</t>
  </si>
  <si>
    <t>{"coordinates":[[[[4.923423532,47.215079037],[4.923743893,47.215204296],[4.926597902,47.218834672],[4.926448538,47.219055986],[4.930187574,47.222326653],[4.929833196,47.222618025],[4.926311603,47.223315097],[4.926370382,47.22370135],[4.92657857,47.223793346],[4.928643165,47.2237509],[4.930022868,47.223593749],[4.931182665,47.223902223],[4.930555537,47.224365642],[4.92957321,47.225724701],[4.929798263,47.226617887],[4.929594701,47.226986894],[4.929593357,47.227538944],[4.930084491,47.228331342],[4.930051353,47.228586745],[4.929630507,47.229163791],[4.930040685,47.229726099],[4.929670079,47.230413974],[4.929838641,47.231463892],[4.929104118,47.23225328],[4.928893868,47.232768282],[4.928974232,47.233092037],[4.929482523,47.233919271],[4.929313829,47.234671322],[4.92963273,47.23508386],[4.929326083,47.235676112],[4.929386252,47.236542322],[4.930375386,47.236582587],[4.931572618,47.236526622],[4.933763639,47.236824188],[4.934209373,47.236791536],[4.935227161,47.237333779],[4.93635288,47.237090747],[4.937851061,47.236946839],[4.941896703,47.23697369],[4.945775152,47.236691621],[4.949528062,47.236923038],[4.952163943,47.236832748],[4.956865324,47.236457197],[4.9596885,47.235520667],[4.96365271,47.235745352],[4.964756752,47.235564546],[4.965546639,47.235108988],[4.969596892,47.234542234],[4.970866311,47.233283308],[4.973992374,47.23149656],[4.976939427,47.230671858],[4.979609817,47.229804077],[4.980567016,47.23030734],[4.980781143,47.230952076],[4.981464079,47.230792712],[4.982004258,47.231746162],[4.983361058,47.231432075],[4.984086932,47.231433159],[4.985878545,47.232010346],[4.986840624,47.232213591],[4.986842978,47.232384655],[4.989761444,47.233113565],[4.99026705,47.233128299],[4.991918106,47.233441244],[4.994720454,47.233495713],[4.997532631,47.233280679],[5.000600824,47.233266484],[5.004664262,47.232959429],[5.006459241,47.233087768],[5.00706069,47.233225946],[5.007834549,47.233271979],[5.008846754,47.23283208],[5.008943168,47.232970895],[5.012315653,47.232608904],[5.015696274,47.232359242],[5.015658137,47.233140688],[5.015937064,47.233809454],[5.016705447,47.235083884],[5.018139719,47.235321883],[5.021243684,47.235587495],[5.021607323,47.235693723],[5.023107978,47.235621612],[5.023527492,47.235526034],[5.024367973,47.235127719],[5.025177275,47.234955083],[5.02535539,47.23519062],[5.027522979,47.234782593],[5.028797091,47.23487467],[5.029314024,47.235083556],[5.02989738,47.235090452],[5.030342623,47.235256462],[5.028642971,47.225392644],[5.038181452,47.22400861],[5.040901965,47.223763505],[5.040424163,47.222354424],[5.04092974,47.222231149],[5.040903632,47.221926316],[5.040006434,47.220228331],[5.042186334,47.219675708],[5.042273614,47.219154541],[5.045325548,47.21862881],[5.045853196,47.218252962],[5.046918798,47.217737928],[5.049980505,47.217090322],[5.048978857,47.21539695],[5.047869434,47.215696643],[5.04706482,47.214489684],[5.045873788,47.213199487],[5.044492485,47.213612917],[5.042664094,47.210711101],[5.042309101,47.210759686],[5.041460944,47.209166211],[5.042902045,47.208311379],[5.040478346,47.206605179],[5.039563323,47.206172807],[5.039209385,47.20589986],[5.038174895,47.206290002],[5.037350413,47.205595754],[5.036842662,47.205343517],[5.036207454,47.204761206],[5.035657347,47.204471884],[5.034408602,47.203529307],[5.033526748,47.203412407],[5.033047555,47.203425321],[5.032596223,47.203616058],[5.032236208,47.203565638],[5.03111514,47.202712646],[5.030235355,47.201529407],[5.02949623,47.201797221],[5.027639137,47.201853159],[5.024693492,47.202618836],[5.026837032,47.215076749],[5.026678522,47.214903911],[5.02622849,47.214991932],[5.025436804,47.215448853],[5.024748909,47.215573447],[5.023609506,47.216168814],[5.023680528,47.216264835],[5.023023902,47.216869774],[5.02268419,47.217045011],[5.020873354,47.217361187],[5.01763264,47.218108395],[5.016419562,47.218540168],[5.011991532,47.218328061],[5.011381352,47.218093701],[5.011066057,47.217544428],[5.011499156,47.217073121],[5.011591945,47.216691473],[5.011094323,47.216356096],[5.010877565,47.21607348],[5.011384285,47.213753841],[5.007507702,47.208474432],[5.005528675,47.206506756],[4.996769631,47.202301143],[4.995498309,47.200622788],[4.995538211,47.200273583],[4.992361506,47.201338698],[4.988889085,47.202235893],[4.986374209,47.202478969],[4.985925344,47.202740624],[4.98495361,47.203085082],[4.984025359,47.20299652],[4.982402532,47.20356644],[4.982351464,47.20339981],[4.980527777,47.203719182],[4.980585438,47.203849678],[4.977042736,47.204282125],[4.976979667,47.204112096],[4.974752772,47.204320284],[4.97471916,47.204160558],[4.972600608,47.204512748],[4.97094921,47.204631813],[4.970816853,47.20397666],[4.969039694,47.204305865],[4.968983576,47.204216764],[4.967306597,47.204575759],[4.966908603,47.204532987],[4.964416259,47.204638316],[4.963860974,47.204630621],[4.962668137,47.204750798],[4.962686042,47.205350262],[4.962516512,47.205955604],[4.962462799,47.206729187],[4.961786444,47.206772162],[4.959243488,47.207305096],[4.958065369,47.207323214],[4.956974469,47.207595602],[4.95447113,47.207802663],[4.952523174,47.208056144],[4.951894263,47.208205426],[4.951255553,47.20848545],[4.949733798,47.209378297],[4.94826339,47.210157691],[4.945965364,47.21096628],[4.944559707,47.21174814],[4.941494708,47.211815751],[4.940759022,47.211608345],[4.94023363,47.211368594],[4.936980247,47.21093854],[4.934849089,47.21047615],[4.934058648,47.210251605],[4.933682987,47.209948089],[4.932187104,47.209399402],[4.931953529,47.20889359],[4.931056244,47.209336307],[4.929119264,47.21048975],[4.929049743,47.210946581],[4.928318738,47.211015484],[4.927627338,47.211488967],[4.926868325,47.211366512],[4.925832949,47.211941161],[4.92522415,47.211990902],[4.92339301,47.212968682],[4.923001998,47.213898224],[4.923423532,47.215079037]]]],"type":"MultiPolygon"}</t>
  </si>
  <si>
    <t>47.220053292, 4.982552955</t>
  </si>
  <si>
    <t>{"coordinates":[[[[4.985042763,47.093826388],[4.984333237,47.095150737],[4.983289774,47.095213673],[4.984352772,47.097293816],[4.984274157,47.097307774],[4.985037067,47.099151701],[4.983915808,47.10082984],[4.982981356,47.101564544],[4.983048641,47.101923627],[4.983863531,47.10249143],[4.984258031,47.103104268],[4.984286439,47.103446005],[4.983875925,47.103724128],[4.984466136,47.10427867],[4.983905116,47.10473229],[4.985573475,47.106016714],[4.986320371,47.106455082],[4.987122415,47.106635829],[4.988076545,47.107399341],[4.991549799,47.109402828],[4.992061658,47.109796576],[4.991329482,47.110009119],[4.991286239,47.110302556],[4.990810459,47.110599838],[4.9892069,47.111292971],[4.989351169,47.111556163],[4.987782239,47.112259487],[4.986553506,47.11310284],[4.985482587,47.113683199],[4.985367494,47.113996779],[4.986118032,47.114602596],[4.987162536,47.11523758],[4.987541225,47.115382371],[4.987225123,47.11561115],[4.987299113,47.116365472],[4.990027879,47.115163993],[4.992068461,47.114370564],[4.992517287,47.115056286],[4.993696835,47.115915834],[4.996503545,47.119208607],[4.997647578,47.121099005],[4.997151078,47.121266083],[4.998269791,47.123005613],[4.997787576,47.12345163],[4.997974384,47.123578988],[5.00055542,47.122623878],[5.001618941,47.122305581],[5.003954527,47.121813941],[5.005430987,47.121601928],[5.005782717,47.123146648],[5.006717424,47.123798675],[5.007148345,47.124209072],[5.007867541,47.124636079],[5.009446801,47.124596045],[5.01065689,47.124634455],[5.010932502,47.124700811],[5.011438969,47.12451819],[5.012537687,47.124542306],[5.012652697,47.122251896],[5.01482466,47.122256408],[5.016772849,47.122416082],[5.018032684,47.122268925],[5.018802313,47.12206817],[5.021135172,47.122000409],[5.022168893,47.12208681],[5.023103214,47.122301924],[5.024844188,47.123512482],[5.026510194,47.124271327],[5.027622427,47.124654402],[5.028689353,47.124850037],[5.029899871,47.125249378],[5.030182158,47.124896793],[5.030157644,47.123650794],[5.029442518,47.122250305],[5.029893321,47.121467878],[5.030143701,47.120759215],[5.030765698,47.120073746],[5.031449928,47.119709595],[5.032166303,47.11890358],[5.032666198,47.118584988],[5.033548547,47.118262372],[5.03503287,47.117355474],[5.036308169,47.116364878],[5.036407769,47.11610285],[5.037968507,47.115544901],[5.03912123,47.115396695],[5.039738388,47.115424538],[5.040323399,47.115230494],[5.041159127,47.115107674],[5.041846237,47.115380136],[5.042840171,47.11525451],[5.043148124,47.115025719],[5.044689028,47.115025503],[5.045596444,47.115331873],[5.046186216,47.1152638],[5.046398302,47.114421583],[5.047097105,47.113924688],[5.048266378,47.113345607],[5.049104562,47.112421144],[5.050180234,47.111463644],[5.050375805,47.110952233],[5.051449988,47.110026267],[5.051953027,47.109102322],[5.052489855,47.108511901],[5.052317603,47.108249278],[5.052462656,47.107693729],[5.053067026,47.107284029],[5.054267134,47.106792594],[5.054999758,47.106218495],[5.055189106,47.105753115],[5.055790914,47.105484841],[5.056213166,47.105143206],[5.059261729,47.105046621],[5.060784333,47.105196014],[5.062660605,47.104901379],[5.064014897,47.104823174],[5.064837148,47.104595046],[5.064891661,47.104365317],[5.065494172,47.10439238],[5.065726373,47.10453143],[5.066357769,47.104279683],[5.06696335,47.104214822],[5.067507057,47.104290659],[5.06793228,47.104131751],[5.068442309,47.104189273],[5.070589819,47.103952698],[5.071033325,47.103960966],[5.071575915,47.103492831],[5.072393717,47.103184574],[5.072618326,47.10302294],[5.072654628,47.101634436],[5.072441678,47.100692604],[5.072505865,47.100097945],[5.072418028,47.099528527],[5.072875548,47.098701662],[5.073777093,47.098481053],[5.074246705,47.097934958],[5.074693461,47.096521072],[5.075175897,47.093944742],[5.075278747,47.092539726],[5.075550833,47.091865679],[5.076226576,47.09102407],[5.078353711,47.087776018],[5.077350207,47.087604027],[5.076596449,47.087377105],[5.075596754,47.086721394],[5.075073816,47.086529945],[5.074186926,47.08633782],[5.073629675,47.08652254],[5.072826362,47.087098038],[5.071784033,47.087424739],[5.069654154,47.088309481],[5.068851321,47.088486866],[5.067315483,47.088634128],[5.066726774,47.088962575],[5.065500385,47.089856297],[5.065182484,47.090197909],[5.064156726,47.090960143],[5.063305154,47.091898481],[5.060372598,47.091939982],[5.058174404,47.09159728],[5.057188132,47.091323938],[5.056317645,47.091181819],[5.055753262,47.091320645],[5.054721613,47.092278331],[5.052825519,47.093635023],[5.051749692,47.09416207],[5.050721732,47.094491923],[5.049542669,47.094524542],[5.046695237,47.09420664],[5.045813505,47.094046628],[5.044839056,47.093980113],[5.043855013,47.094008323],[5.042812294,47.094297838],[5.040644594,47.094725188],[5.037108337,47.095057742],[5.0361523,47.095618553],[5.034183762,47.095804512],[5.033955613,47.095734676],[5.032661503,47.089848539],[5.03186714,47.087384926],[5.031369778,47.086573211],[5.031286133,47.085892919],[5.030752543,47.08537904],[5.030313727,47.085105758],[5.029699824,47.085049896],[5.028873933,47.084441173],[5.028418086,47.084345604],[5.027717303,47.084398429],[5.026948164,47.084316455],[5.026339556,47.084576596],[5.026358457,47.08409714],[5.024848576,47.084232576],[5.022333148,47.082552851],[5.019246196,47.082999491],[5.019031704,47.08325721],[5.017314891,47.083147595],[5.013881878,47.082485179],[5.004010214,47.082972883],[5.003966036,47.082848465],[5.002613744,47.083144788],[5.002241996,47.082755863],[5.001112631,47.081349768],[5.000730118,47.080598982],[4.998704283,47.081041108],[4.998803186,47.081290666],[4.998616572,47.081627117],[4.99809547,47.081938729],[4.998060125,47.082230235],[4.997367555,47.082611453],[4.996579218,47.083540087],[4.996364888,47.08405443],[4.99643043,47.084649496],[4.996004138,47.08570696],[4.995478693,47.085760162],[4.995404396,47.085569617],[4.99424363,47.085557229],[4.993104665,47.085706562],[4.992418998,47.085991265],[4.991373588,47.086174992],[4.990813571,47.08600632],[4.989791919,47.086012205],[4.989558723,47.086589],[4.988785313,47.086926526],[4.986978064,47.088478718],[4.987986019,47.091175787],[4.988151246,47.092044723],[4.988110034,47.092429086],[4.987146082,47.093753327],[4.98574109,47.093845915],[4.985042763,47.093826388]]]],"type":"MultiPolygon"}</t>
  </si>
  <si>
    <t>47.102192833, 5.022627853</t>
  </si>
  <si>
    <t>{"coordinates":[[[[4.810939225,47.261608628],[4.811451456,47.261461052],[4.812422978,47.260929891],[4.816494978,47.259537054],[4.816414596,47.258567581],[4.816723162,47.258343928],[4.817376447,47.258770431],[4.819643251,47.259464284],[4.821223547,47.260273334],[4.82165143,47.260604299],[4.821799936,47.261161173],[4.822408345,47.261705417],[4.822501534,47.261956992],[4.823642,47.260871978],[4.824210925,47.26095398],[4.824789379,47.260615298],[4.824941148,47.259670092],[4.825489253,47.258788885],[4.825386916,47.257956637],[4.825583354,47.25723675],[4.826396243,47.256519762],[4.82710604,47.255377556],[4.827104212,47.254351018],[4.827529439,47.252736928],[4.827922363,47.252157116],[4.827901735,47.251550505],[4.82821625,47.251037665],[4.828077772,47.24996015],[4.82853212,47.24846536],[4.828202931,47.247068472],[4.828292346,47.246859047],[4.828902695,47.246646808],[4.828908988,47.246248687],[4.8292601,47.244752818],[4.829300159,47.243442856],[4.829463986,47.243127797],[4.829345703,47.241750093],[4.829689038,47.241231388],[4.830366417,47.240659682],[4.83082056,47.24013382],[4.831165725,47.238815434],[4.831214461,47.238188813],[4.831658035,47.237275897],[4.831601057,47.23540915],[4.831168339,47.234349788],[4.830849592,47.233841535],[4.830269323,47.233223947],[4.829142589,47.232281794],[4.828556414,47.231528314],[4.827716584,47.230040417],[4.825223863,47.228772165],[4.823689328,47.228078618],[4.822245248,47.227556526],[4.819572508,47.226273875],[4.818843453,47.225784638],[4.818155328,47.225137166],[4.817270943,47.223453584],[4.816829425,47.222631141],[4.816851198,47.222140924],[4.816645742,47.22165427],[4.81662166,47.2212152],[4.816392629,47.22077394],[4.81633253,47.220285907],[4.815734968,47.219185847],[4.81461041,47.217782463],[4.814637774,47.217183197],[4.814531491,47.21677513],[4.813896511,47.215934993],[4.813000536,47.215153867],[4.812467542,47.214554363],[4.812289904,47.214185232],[4.811541787,47.214575144],[4.810650824,47.214687225],[4.809006126,47.215180278],[4.805002319,47.215674961],[4.804269514,47.215656657],[4.803221635,47.216016963],[4.801067123,47.216128815],[4.799692354,47.216713892],[4.798494757,47.21702515],[4.797346791,47.217121305],[4.796162621,47.217399913],[4.794884435,47.217594416],[4.795279405,47.218617571],[4.795371745,47.219522946],[4.795627083,47.220124127],[4.795848455,47.221291348],[4.795795728,47.222245796],[4.795576049,47.22295069],[4.795090725,47.223855107],[4.794605653,47.22433178],[4.793388146,47.225399709],[4.793066995,47.22587744],[4.79284669,47.226723715],[4.793656307,47.228961533],[4.794800612,47.230332386],[4.796014461,47.233427503],[4.796677253,47.234627499],[4.797485764,47.236823882],[4.798065024,47.238568164],[4.7983156,47.238944286],[4.79922599,47.240980587],[4.799758902,47.243193836],[4.799653251,47.243395386],[4.79976735,47.244157233],[4.801245502,47.246005504],[4.802078434,47.247381122],[4.802284309,47.249498583],[4.803060352,47.250437438],[4.803718753,47.252086805],[4.804028947,47.253132854],[4.804105837,47.253847548],[4.80529513,47.255943393],[4.808059578,47.259289772],[4.810939225,47.261608628]]]],"type":"MultiPolygon"}</t>
  </si>
  <si>
    <t>47.237841408, 4.812462122</t>
  </si>
  <si>
    <t>{"coordinates":[[[[5.243065523,47.229733476],[5.243008621,47.226879583],[5.243075177,47.226161394],[5.243364494,47.225427183],[5.243063424,47.22524568],[5.243067012,47.22342994],[5.24356537,47.222826776],[5.243827899,47.221419409],[5.244179313,47.220621848],[5.24350195,47.220007225],[5.244542481,47.217825554],[5.243240213,47.215760405],[5.242666474,47.214490811],[5.241789405,47.214156538],[5.242642611,47.213442935],[5.242362524,47.213224098],[5.240547562,47.21315654],[5.240673049,47.212805568],[5.239277888,47.21275689],[5.237763421,47.212572702],[5.237169061,47.213059715],[5.233845353,47.213454381],[5.232422059,47.213428678],[5.232397778,47.214085706],[5.231161783,47.214146441],[5.229522425,47.213915016],[5.227405746,47.213743181],[5.227341983,47.214086646],[5.228303532,47.214707603],[5.229267352,47.215669848],[5.227725827,47.216492952],[5.225513674,47.217370346],[5.223930949,47.218190586],[5.222948124,47.218974078],[5.222490752,47.220733668],[5.222207798,47.220828256],[5.220793773,47.220647322],[5.220171208,47.221417578],[5.220166874,47.221696855],[5.220500069,47.221890409],[5.220445987,47.222181446],[5.220736014,47.222546044],[5.220164243,47.22294607],[5.220140428,47.223233826],[5.219614218,47.223264621],[5.219389729,47.223494977],[5.21902216,47.223557855],[5.218926178,47.223955066],[5.219360166,47.224412377],[5.219236316,47.224774998],[5.219492061,47.225109635],[5.219222522,47.225978494],[5.217126502,47.229140168],[5.216781222,47.229327798],[5.216151524,47.229415493],[5.215915847,47.229664068],[5.215151796,47.229764233],[5.213673741,47.23166216],[5.212053007,47.233276392],[5.209250656,47.235548962],[5.207973334,47.236934131],[5.205695125,47.239807235],[5.205463266,47.239989968],[5.20477809,47.241146781],[5.204510273,47.241097838],[5.203420124,47.242119145],[5.202736769,47.243580315],[5.201796874,47.242944327],[5.200766786,47.24436884],[5.200111227,47.244184951],[5.199452576,47.245089053],[5.200331147,47.245519083],[5.201342242,47.246342858],[5.199558232,47.247800582],[5.198414684,47.248362638],[5.197230314,47.248767849],[5.197600458,47.249022009],[5.20038698,47.250211094],[5.198224704,47.252740488],[5.194783435,47.257740091],[5.193442539,47.259436983],[5.193729459,47.259563043],[5.200294873,47.264536965],[5.203004364,47.266472256],[5.203353439,47.266015323],[5.204179845,47.266325638],[5.208063541,47.267497294],[5.208434693,47.266934554],[5.211559936,47.267966533],[5.212209134,47.267216555],[5.212508249,47.26731532],[5.214528808,47.263981435],[5.215698532,47.263280034],[5.218424232,47.259122044],[5.220134705,47.259537811],[5.22002294,47.260130752],[5.220509864,47.260261023],[5.22001011,47.263150742],[5.221581688,47.26327555],[5.222165431,47.259955523],[5.22545557,47.260659747],[5.226599726,47.258643826],[5.226204409,47.258329898],[5.232006094,47.253382059],[5.227318606,47.251571003],[5.231119709,47.246846226],[5.234030266,47.24279322],[5.234057555,47.242622477],[5.234859589,47.241619035],[5.235096873,47.241123621],[5.235835215,47.240115995],[5.240069828,47.241326632],[5.241144308,47.237915912],[5.245758759,47.235209376],[5.245443167,47.235029961],[5.2433171,47.234242554],[5.242192488,47.233909469],[5.24192382,47.233649882],[5.242660355,47.231653351],[5.242910498,47.230391234],[5.242690808,47.23025949],[5.243065523,47.229733476]]]],"type":"MultiPolygon"}</t>
  </si>
  <si>
    <t>47.240931749, 5.221175688</t>
  </si>
  <si>
    <t>{"coordinates":[[[[5.183422111,47.490426557],[5.184954528,47.49070039],[5.185040297,47.489482194],[5.185342535,47.487904234],[5.184898705,47.487901755],[5.185077876,47.48692134],[5.185611401,47.48537956],[5.186139863,47.48543808],[5.187093363,47.484519666],[5.187438346,47.484509584],[5.188990804,47.482971154],[5.189911045,47.482378425],[5.190556049,47.482071826],[5.193584783,47.481229564],[5.193667846,47.480857887],[5.193530574,47.480555198],[5.193110437,47.480189398],[5.192497994,47.479928075],[5.191540209,47.479245503],[5.190873686,47.478279186],[5.189812675,47.478416211],[5.189553739,47.476729912],[5.189747307,47.476493939],[5.190238034,47.475275316],[5.189668518,47.47469799],[5.190296024,47.473738843],[5.189132914,47.473293349],[5.188381537,47.472750054],[5.184949044,47.471109842],[5.184453211,47.47145684],[5.182732043,47.47103526],[5.182493049,47.47126487],[5.178370453,47.470641477],[5.173894687,47.47077016],[5.171194485,47.470667459],[5.171092816,47.471304216],[5.166769566,47.471035356],[5.166846748,47.470448587],[5.162526112,47.4706694],[5.162427801,47.470339838],[5.160009287,47.471061916],[5.159303864,47.471122728],[5.157810787,47.471444876],[5.153834399,47.471740929],[5.153399249,47.471950691],[5.151559295,47.471838825],[5.150433137,47.470716889],[5.149602969,47.470449461],[5.149266061,47.469335451],[5.14834137,47.468135033],[5.146159742,47.465824049],[5.146021337,47.466114763],[5.14422257,47.464804352],[5.143746269,47.464649232],[5.141859547,47.462996412],[5.141040659,47.462475674],[5.141952825,47.461842947],[5.137631381,47.458702173],[5.136991097,47.457996225],[5.137062309,47.457385274],[5.136010234,47.456307768],[5.134558281,47.455089903],[5.130910701,47.452844238],[5.130957786,47.45272631],[5.129833408,47.451895011],[5.12974167,47.451691374],[5.128831944,47.451015527],[5.128334052,47.450446508],[5.126590335,47.449495029],[5.126473944,47.449305347],[5.125839171,47.448230031],[5.125087876,47.448466178],[5.123789619,47.447229167],[5.122938727,47.447665229],[5.12000804,47.443886996],[5.117732043,47.445578167],[5.116517563,47.446118953],[5.116515996,47.44665028],[5.118647987,47.4480613],[5.119251194,47.448644651],[5.119848504,47.448508602],[5.120909977,47.449064686],[5.123830414,47.450199195],[5.123713224,47.45069211],[5.123246412,47.451374205],[5.123552292,47.452124149],[5.123497123,47.452440332],[5.122454422,47.453231085],[5.121555113,47.453084489],[5.121032485,47.452895003],[5.120095685,47.452874251],[5.118927277,47.453173784],[5.116829877,47.454322269],[5.116202645,47.454509273],[5.115959596,47.454977451],[5.116431811,47.455167876],[5.116004127,47.455533151],[5.114564022,47.456014977],[5.113939296,47.456333395],[5.113760358,47.45654286],[5.113726565,47.457065764],[5.114313932,47.458053751],[5.11423586,47.458665708],[5.11326792,47.459271311],[5.111517788,47.460177456],[5.110602014,47.460423691],[5.110188634,47.460614887],[5.108830895,47.461945213],[5.108824715,47.462125424],[5.108110727,47.462675052],[5.107421928,47.463021608],[5.106580747,47.46384908],[5.107052197,47.465672155],[5.107031921,47.466202914],[5.107226265,47.467091786],[5.107721824,47.467299834],[5.106993906,47.469015844],[5.10685349,47.469800914],[5.107179201,47.469944501],[5.106773468,47.470737074],[5.107213755,47.470788538],[5.108388525,47.472561052],[5.109044327,47.474340253],[5.109667061,47.475481601],[5.110072835,47.475397707],[5.110481897,47.475835136],[5.109374144,47.476103745],[5.109974063,47.476497196],[5.109317252,47.477052992],[5.109088408,47.477481268],[5.110507933,47.478179543],[5.109782727,47.478988718],[5.109579833,47.478896042],[5.107843841,47.480415087],[5.108325401,47.48090524],[5.10639459,47.482606984],[5.106958644,47.482864225],[5.10617495,47.483675332],[5.10599444,47.483982961],[5.105856429,47.484661722],[5.106102648,47.484673479],[5.106120679,47.486380474],[5.106675498,47.488595539],[5.106439765,47.488884356],[5.106878181,47.489390603],[5.107339891,47.48967851],[5.110549751,47.491197138],[5.111483566,47.492068092],[5.112593045,47.493517565],[5.113518888,47.494218456],[5.114061938,47.494545382],[5.116448197,47.495586233],[5.117655686,47.496384629],[5.118357501,47.496089116],[5.118872431,47.496409328],[5.119313449,47.496171681],[5.119767853,47.49647318],[5.120950641,47.495641212],[5.123706911,47.497094806],[5.124211877,47.496560614],[5.125367894,47.497163565],[5.12558338,47.49696873],[5.127741501,47.498512387],[5.127920339,47.498365042],[5.128467785,47.498732345],[5.129062297,47.498979921],[5.132079524,47.499702758],[5.132867572,47.499604587],[5.133347598,47.499679542],[5.133855296,47.500015131],[5.134570117,47.500845793],[5.134710735,47.501272749],[5.134688888,47.501724294],[5.135556569,47.501822753],[5.135140088,47.503273869],[5.137825091,47.503655963],[5.138035232,47.502862378],[5.13740103,47.501324274],[5.137404453,47.501010841],[5.137739502,47.500982181],[5.137304066,47.499861858],[5.137200242,47.499291952],[5.136663893,47.498339167],[5.137153017,47.496080768],[5.137530942,47.492968938],[5.137939531,47.491988906],[5.138659986,47.491399364],[5.142150269,47.489177637],[5.145505982,47.488146033],[5.149524672,47.487582061],[5.153268291,47.486886159],[5.153527386,47.487217255],[5.154132934,47.48717814],[5.155060746,47.487323066],[5.156580152,47.488005436],[5.158387129,47.48866895],[5.162421423,47.489676519],[5.165543306,47.49032721],[5.167412734,47.490887668],[5.167715461,47.490882935],[5.169310734,47.490546162],[5.171961948,47.490792117],[5.173380675,47.490721527],[5.179071342,47.490109114],[5.182273952,47.490029339],[5.183311767,47.490262031],[5.183422111,47.490426557]]]],"type":"MultiPolygon"}</t>
  </si>
  <si>
    <t>47.476894713, 5.140636605</t>
  </si>
  <si>
    <t>{"coordinates":[[[[4.842074013,47.127351048],[4.841722946,47.126808206],[4.842781974,47.125828657],[4.842958856,47.125252191],[4.843992436,47.124880003],[4.843996899,47.124162196],[4.843782061,47.123436178],[4.844421139,47.12329631],[4.84585588,47.122734896],[4.846485227,47.121348813],[4.848008169,47.119360393],[4.848221567,47.11869688],[4.848331255,47.118433068],[4.847743342,47.11806243],[4.846061656,47.118150522],[4.84638852,47.117756267],[4.8447748,47.117324539],[4.845313556,47.116607212],[4.844076137,47.116337873],[4.844033464,47.115784716],[4.843638595,47.115386664],[4.843881142,47.115227002],[4.843448685,47.114809738],[4.842752406,47.114778509],[4.842248168,47.115039596],[4.84025498,47.115158683],[4.840293209,47.114694292],[4.838719297,47.11469051],[4.838512289,47.114500183],[4.83737044,47.114516529],[4.835821521,47.11485902],[4.835769152,47.114289805],[4.832830163,47.114215747],[4.829543813,47.115178236],[4.829113748,47.11634404],[4.827974519,47.116399875],[4.826687392,47.116140143],[4.824407377,47.11807628],[4.823548647,47.117884499],[4.819221889,47.117387998],[4.818251692,47.118231753],[4.817260567,47.119472967],[4.816038472,47.119342673],[4.814095492,47.119430799],[4.809343166,47.120051868],[4.809282106,47.120433751],[4.795139086,47.123878036],[4.7950874,47.124821697],[4.795184814,47.125290264],[4.79510699,47.126043417],[4.795599894,47.126739083],[4.795559584,47.128142739],[4.795896276,47.129337022],[4.795812956,47.130637783],[4.795672656,47.131020886],[4.795794621,47.132027588],[4.795757007,47.13331413],[4.796392292,47.13424082],[4.795683415,47.134431931],[4.795072563,47.135030357],[4.79446958,47.135350394],[4.795531471,47.138663177],[4.796480625,47.139976724],[4.794955899,47.140440746],[4.794129684,47.140796662],[4.790581762,47.142892214],[4.790940179,47.14398621],[4.791178049,47.144074382],[4.791826571,47.145080135],[4.792132919,47.145401382],[4.792791298,47.14571087],[4.793388694,47.14632928],[4.793485457,47.145826187],[4.79424897,47.145645952],[4.795088542,47.145292532],[4.798215537,47.144821634],[4.798833365,47.144627423],[4.79924251,47.144389626],[4.800680624,47.144096197],[4.801460196,47.144200231],[4.802249962,47.144687727],[4.801731667,47.145173979],[4.801436741,47.145708982],[4.800989437,47.146029328],[4.800577136,47.145975409],[4.800343154,47.146557188],[4.80074167,47.147383075],[4.804112797,47.149351353],[4.804986701,47.148880258],[4.805031405,47.148717465],[4.806271843,47.147958776],[4.80668486,47.148033377],[4.80731758,47.147771348],[4.807526114,47.147141323],[4.807228342,47.146370618],[4.806412152,47.144821843],[4.805541669,47.144211362],[4.805353161,47.143863997],[4.807508455,47.143114428],[4.809641422,47.142605609],[4.808688496,47.140443923],[4.809049053,47.140294201],[4.809794689,47.139703499],[4.811023411,47.139075513],[4.815246434,47.137815226],[4.815220188,47.137623824],[4.815620611,47.137326669],[4.816147537,47.137180617],[4.81663274,47.136697517],[4.816637149,47.136123806],[4.816840344,47.135496544],[4.8177147,47.135322515],[4.81844811,47.135508207],[4.818777825,47.135502124],[4.820680604,47.134793191],[4.821393478,47.134371325],[4.822530928,47.133900441],[4.823407533,47.13375515],[4.823973035,47.13326895],[4.825288868,47.131676757],[4.825878676,47.131558484],[4.828306106,47.131657028],[4.828324629,47.13146402],[4.829598666,47.131443878],[4.829573064,47.131117386],[4.833005345,47.130537137],[4.833086087,47.130234176],[4.834033829,47.129894059],[4.835126811,47.129789373],[4.836344647,47.12947647],[4.838088098,47.12921554],[4.838336384,47.129453841],[4.838788415,47.129050417],[4.838802412,47.128687276],[4.839100128,47.12766763],[4.841293167,47.127591318],[4.842074013,47.127351048]]]],"type":"MultiPolygon"}</t>
  </si>
  <si>
    <t>47.128563173, 4.816944081</t>
  </si>
  <si>
    <t>{"coordinates":[[[[4.469289562,47.600639793],[4.467876327,47.60021644],[4.463516179,47.599306097],[4.460706144,47.598907364],[4.458236313,47.598682568],[4.457293846,47.598385546],[4.456341238,47.597862675],[4.455924563,47.597420439],[4.455639696,47.596930644],[4.45474541,47.596690617],[4.454071478,47.597259883],[4.453672485,47.597808615],[4.450977732,47.596503444],[4.450438273,47.596928773],[4.449909801,47.597219824],[4.449148114,47.597402134],[4.448052694,47.597548068],[4.445733218,47.597759574],[4.443459861,47.599136308],[4.441726084,47.599944567],[4.440013956,47.59874404],[4.438572295,47.597600473],[4.439021696,47.597188014],[4.440795072,47.596616075],[4.441445187,47.59624434],[4.441889554,47.59569599],[4.441947342,47.59547021],[4.442456891,47.594921052],[4.443297775,47.594320981],[4.444213882,47.593944141],[4.444857764,47.593393309],[4.445300743,47.592844962],[4.44572125,47.591712617],[4.446102809,47.591255954],[4.445358715,47.590954578],[4.445419031,47.590773777],[4.444538149,47.590384063],[4.444208183,47.59043586],[4.44373013,47.590129381],[4.441305743,47.591028107],[4.440973201,47.591034013],[4.439761162,47.590651052],[4.436406047,47.589901957],[4.434387289,47.589308301],[4.431067213,47.589413878],[4.428733362,47.589275923],[4.424873733,47.589209675],[4.421471029,47.588910868],[4.421395889,47.588687617],[4.421638375,47.58809859],[4.421804495,47.587240412],[4.420846338,47.586538169],[4.420494008,47.586049112],[4.41814805,47.585147668],[4.41701362,47.586675697],[4.413394026,47.591046262],[4.414396992,47.591431129],[4.418926182,47.59525539],[4.419796962,47.595419452],[4.423136076,47.595764101],[4.423405878,47.595849937],[4.424422098,47.596326383],[4.425172283,47.59680787],[4.426682253,47.596285276],[4.42681648,47.596327748],[4.427789837,47.597389861],[4.426044836,47.598681464],[4.424281095,47.599523137],[4.423117303,47.600353868],[4.422547098,47.601083728],[4.422092636,47.601362044],[4.420172296,47.601576278],[4.419711567,47.601719622],[4.419248781,47.605191248],[4.41826115,47.608852894],[4.416376377,47.609966884],[4.413734976,47.61046343],[4.412812137,47.610705065],[4.411633081,47.611175755],[4.409548476,47.612292948],[4.408698331,47.61266781],[4.406882118,47.613869939],[4.406178476,47.614602218],[4.406249911,47.614736395],[4.408008037,47.615469619],[4.410098606,47.616790268],[4.412388736,47.617396367],[4.413426967,47.617485533],[4.417241745,47.616789314],[4.418571209,47.616765068],[4.419432707,47.618369653],[4.4195917,47.619041109],[4.419774241,47.620297442],[4.419532809,47.620932353],[4.419714158,47.622143687],[4.418406737,47.622751939],[4.418559615,47.623243419],[4.417571149,47.623578611],[4.419887803,47.62481712],[4.420300834,47.625175798],[4.42136924,47.62664191],[4.422010547,47.626420745],[4.423913574,47.627421142],[4.426400738,47.628051576],[4.429283537,47.628584391],[4.4306208,47.628740867],[4.434085137,47.628857726],[4.4342046,47.628496158],[4.434799836,47.628395222],[4.437258467,47.628305575],[4.439527389,47.628490092],[4.440867201,47.628690532],[4.441405816,47.628860335],[4.4435855,47.630126177],[4.444543747,47.629118651],[4.445317387,47.628475302],[4.447214788,47.627431819],[4.44820723,47.627198054],[4.448557487,47.626855215],[4.449082914,47.626539009],[4.449898657,47.62637044],[4.45033446,47.625941909],[4.454031728,47.625032591],[4.454965877,47.625105581],[4.456441214,47.625393279],[4.457787259,47.625773499],[4.461132337,47.626207933],[4.462414588,47.627028223],[4.462456542,47.626177855],[4.463008825,47.623006528],[4.463055854,47.618552351],[4.462466138,47.616370301],[4.463012431,47.616190607],[4.46176808,47.613341555],[4.461710733,47.612559943],[4.461840966,47.612064968],[4.462371638,47.611510962],[4.462923558,47.610226572],[4.463704013,47.60926701],[4.463894944,47.608801879],[4.463814889,47.608503995],[4.464200828,47.60811114],[4.469289562,47.600639793]]]],"type":"MultiPolygon"}</t>
  </si>
  <si>
    <t>47.609911576, 4.438632153</t>
  </si>
  <si>
    <t>{"coordinates":[[[[4.896093036,47.565792519],[4.899596887,47.563165792],[4.898718952,47.562680369],[4.898285481,47.562161595],[4.898174531,47.561884279],[4.897997857,47.560093571],[4.897737788,47.559512547],[4.896982462,47.558357024],[4.896994164,47.55793725],[4.897562189,47.556702572],[4.898247241,47.555954901],[4.898780334,47.555685108],[4.900803312,47.555196553],[4.90246089,47.55456986],[4.905222721,47.553691904],[4.908664814,47.552982829],[4.913279883,47.551233357],[4.913330616,47.550681479],[4.913677955,47.550093219],[4.913747429,47.549062018],[4.91443135,47.548143185],[4.914520899,47.546670455],[4.915358077,47.545724788],[4.915524401,47.545393408],[4.916173806,47.545294498],[4.916001663,47.544832718],[4.914914088,47.544022211],[4.914503372,47.542690953],[4.914141963,47.54188202],[4.914586157,47.541586597],[4.914676165,47.541129513],[4.914854797,47.540956402],[4.914204515,47.539618271],[4.912885694,47.538770124],[4.912214805,47.537968963],[4.912168839,47.535791631],[4.912339561,47.535323319],[4.912322217,47.534949934],[4.911584081,47.533865342],[4.910942648,47.533253676],[4.91075748,47.532499468],[4.909803483,47.531287843],[4.909326728,47.531004821],[4.908520351,47.530053688],[4.907628384,47.529497429],[4.906543919,47.529283766],[4.906083995,47.529061684],[4.905816732,47.528388946],[4.904753578,47.527615764],[4.904721183,47.527340768],[4.904943944,47.52672755],[4.905613703,47.525974664],[4.905770231,47.525666865],[4.905788591,47.525174941],[4.904642192,47.524488658],[4.904098333,47.523849249],[4.903396929,47.523488836],[4.902899293,47.523325883],[4.902013803,47.522722655],[4.900895433,47.522111514],[4.899481307,47.521144118],[4.898913222,47.52041864],[4.898663222,47.519442165],[4.898676204,47.518946727],[4.896663317,47.517170576],[4.894530846,47.515016362],[4.89467255,47.514964535],[4.894910591,47.514368193],[4.895985326,47.513792456],[4.897811318,47.513077517],[4.900606225,47.512216188],[4.902920524,47.51211809],[4.903258773,47.51195049],[4.904064493,47.511848186],[4.90521153,47.512000517],[4.904851801,47.511602111],[4.903793188,47.510872066],[4.903885624,47.510519393],[4.904488936,47.510294334],[4.905486281,47.51008804],[4.905604833,47.509424294],[4.906138762,47.509042788],[4.906753802,47.508737388],[4.90733741,47.508631491],[4.909119261,47.508922858],[4.90882315,47.508296516],[4.908164297,47.507708529],[4.908035642,47.507082143],[4.908082632,47.506126929],[4.906970307,47.5054167],[4.906481585,47.50467915],[4.906017741,47.503707082],[4.906469918,47.50360604],[4.907504742,47.503671941],[4.911475305,47.504195741],[4.912718415,47.503880001],[4.914747929,47.503038084],[4.915670649,47.50275639],[4.91651722,47.502611906],[4.919351644,47.502801155],[4.919688136,47.502587613],[4.918820059,47.502280462],[4.9185804,47.502081814],[4.917798869,47.499851723],[4.917530469,47.499406829],[4.917195848,47.499116096],[4.917087402,47.498166131],[4.917265936,47.49743835],[4.9170104,47.496239586],[4.917482245,47.494873075],[4.918201443,47.494032841],[4.918261898,47.493606843],[4.918144595,47.493188275],[4.918470494,47.492569716],[4.919059411,47.492172831],[4.921370206,47.491409891],[4.921590892,47.491044277],[4.92166259,47.490562265],[4.921349543,47.49061245],[4.920168488,47.490537381],[4.918136598,47.489889235],[4.916053945,47.48945439],[4.914914089,47.489007614],[4.912679698,47.488414028],[4.911026178,47.488163838],[4.906954043,47.487328352],[4.905050731,47.48666437],[4.901803498,47.48638338],[4.899204273,47.486394279],[4.89663858,47.486189372],[4.895711809,47.485938835],[4.895324003,47.485753356],[4.89407289,47.484745424],[4.892706622,47.484423674],[4.891764434,47.484411969],[4.891285832,47.484475569],[4.889133937,47.485265049],[4.888189149,47.485292976],[4.887433114,47.485211587],[4.885669208,47.485780413],[4.885313118,47.485966262],[4.884116667,47.487071532],[4.883760899,47.488361287],[4.883323177,47.48871953],[4.882142502,47.489331992],[4.881692875,47.489692221],[4.88046935,47.491997244],[4.880709729,47.493393514],[4.879933959,47.493471767],[4.878171049,47.494457348],[4.877746245,47.494504715],[4.877590778,47.49495833],[4.876860517,47.496031689],[4.876442957,47.49628603],[4.875264642,47.496745308],[4.87521042,47.497510633],[4.874987204,47.497927516],[4.874624191,47.498184573],[4.874442729,47.498655709],[4.874736176,47.499901661],[4.874562495,47.500291634],[4.874250726,47.500456924],[4.874000355,47.501237107],[4.872763541,47.501699098],[4.871644322,47.501573018],[4.870464579,47.501691911],[4.869725315,47.502134174],[4.869606716,47.502618698],[4.869171385,47.503089394],[4.870083097,47.503816702],[4.870152196,47.504120832],[4.870748904,47.505035073],[4.870421754,47.50559768],[4.870338969,47.506688504],[4.869851839,47.507198751],[4.869859143,47.507369712],[4.870822497,47.508013347],[4.871356474,47.509222125],[4.870233098,47.509019561],[4.86878284,47.50961639],[4.86826109,47.511077114],[4.866863496,47.512233125],[4.866110473,47.513238334],[4.865967334,47.513859205],[4.866398232,47.514515002],[4.866782893,47.514683519],[4.867778367,47.515521152],[4.867796842,47.515783774],[4.86934459,47.51667827],[4.867974678,47.517526808],[4.867358234,47.517724872],[4.867183256,47.518042817],[4.866836415,47.51793042],[4.866431805,47.518143093],[4.86578911,47.518770161],[4.863995733,47.519828018],[4.863254149,47.519830873],[4.861554273,47.520255114],[4.861237668,47.520782403],[4.861230983,47.521086846],[4.860831834,47.521648766],[4.860965745,47.522135546],[4.864303382,47.522171345],[4.865937828,47.522461229],[4.866645992,47.522680393],[4.867283482,47.523235633],[4.868471745,47.524754475],[4.874076694,47.527274753],[4.874734064,47.527407346],[4.875707246,47.527864401],[4.876549439,47.528452313],[4.877040246,47.528497534],[4.877343842,47.529230974],[4.875120923,47.529530572],[4.874523365,47.529550088],[4.87059145,47.529071211],[4.869088437,47.529277202],[4.867817401,47.529159815],[4.867213691,47.529383782],[4.86072173,47.533765375],[4.862637311,47.534406479],[4.863272665,47.534821312],[4.863138095,47.534965725],[4.863374959,47.535314894],[4.864383229,47.535823704],[4.864552879,47.536151436],[4.864475645,47.53660557],[4.864189304,47.537278242],[4.863724612,47.53748826],[4.862956902,47.538198336],[4.861743931,47.539639433],[4.861356459,47.53962401],[4.860220928,47.540044609],[4.861880033,47.540454816],[4.862546422,47.540499096],[4.863503472,47.540756622],[4.865163554,47.541002896],[4.867395292,47.541549727],[4.868826799,47.541646542],[4.869255786,47.541745912],[4.869999116,47.542164381],[4.871474237,47.543772226],[4.872119247,47.544305709],[4.872761447,47.544644749],[4.873859383,47.544820694],[4.875276354,47.544727682],[4.87625697,47.544781237],[4.877440831,47.545017893],[4.878286418,47.545504894],[4.879354765,47.546388975],[4.878526583,47.546284368],[4.877849672,47.546965165],[4.87788501,47.547251821],[4.878386541,47.548089213],[4.878234542,47.549327001],[4.879543455,47.549561623],[4.879880305,47.549421134],[4.882101372,47.549952554],[4.882286474,47.549883838],[4.884074669,47.550697729],[4.884741762,47.550267365],[4.884968801,47.550595941],[4.886628543,47.55168739],[4.887813729,47.552671249],[4.888155592,47.553425646],[4.888252174,47.554540571],[4.890373276,47.556373624],[4.890075573,47.556568432],[4.889689819,47.557132026],[4.889493884,47.558098621],[4.889586614,47.558388845],[4.890386262,47.559109706],[4.893406107,47.560809283],[4.89355396,47.561415547],[4.893210993,47.562435856],[4.89352695,47.563093415],[4.894186811,47.563957881],[4.894547101,47.56425186],[4.895222852,47.56511336],[4.896093036,47.565792519]]]],"type":"MultiPolygon"}</t>
  </si>
  <si>
    <t>47.52137252, 4.890898354</t>
  </si>
  <si>
    <t>{"coordinates":[[[[4.941055818,47.668577722],[4.940332862,47.667977485],[4.939721863,47.667303356],[4.939081397,47.666184938],[4.93984903,47.665852573],[4.940419644,47.665417231],[4.94329804,47.663902721],[4.945173827,47.662492164],[4.946868292,47.661045879],[4.948007136,47.659678159],[4.948619143,47.658737881],[4.949303655,47.65799537],[4.949785042,47.657784757],[4.950936308,47.657634988],[4.953019149,47.657559678],[4.95548992,47.656870093],[4.956134998,47.656617998],[4.956992796,47.656134544],[4.958051684,47.655284866],[4.960192697,47.655308392],[4.960600808,47.654121163],[4.960459582,47.653831813],[4.961294087,47.653079506],[4.96125881,47.652446239],[4.961099398,47.651915896],[4.961881474,47.651260803],[4.962987717,47.64829891],[4.963467461,47.647757829],[4.963882199,47.646754146],[4.963874819,47.645793572],[4.963758234,47.645304829],[4.963971482,47.644908681],[4.96369082,47.643907682],[4.963862125,47.643494232],[4.964320196,47.643053451],[4.965163386,47.642796168],[4.965495986,47.642132398],[4.965974031,47.641728189],[4.968152876,47.640516508],[4.968051647,47.63965025],[4.967119969,47.638662024],[4.967052966,47.637603408],[4.967141807,47.637266972],[4.96768062,47.636416943],[4.967985307,47.635612274],[4.969371413,47.634621003],[4.970126892,47.634229202],[4.969925212,47.634178581],[4.967228399,47.632100039],[4.966518628,47.631454715],[4.965138836,47.632471959],[4.961751538,47.634683508],[4.959597277,47.63326106],[4.957631489,47.634068349],[4.957123745,47.634207413],[4.955500019,47.63442729],[4.954901431,47.634595777],[4.953984118,47.635263898],[4.953647776,47.635609866],[4.952900726,47.635362151],[4.952261492,47.634092504],[4.950996157,47.633367237],[4.949557503,47.632782607],[4.946767802,47.631967481],[4.944059358,47.630967262],[4.94261534,47.632865866],[4.941874108,47.633617399],[4.941189401,47.634092472],[4.94080757,47.634251881],[4.936762001,47.635240114],[4.935301625,47.635853162],[4.933740985,47.636310286],[4.931917003,47.637000439],[4.927243392,47.639531143],[4.925279642,47.64078352],[4.923967962,47.641796432],[4.923367855,47.642075523],[4.922323424,47.642335813],[4.921943943,47.643007424],[4.921738251,47.643843643],[4.921073512,47.644548755],[4.912438484,47.646472244],[4.911311699,47.646780599],[4.907493141,47.6480846],[4.906417845,47.648642365],[4.905329258,47.648903219],[4.904383751,47.64943994],[4.904038364,47.649207876],[4.902620358,47.65028259],[4.899462262,47.652222914],[4.89967638,47.652548062],[4.900717194,47.65326222],[4.902006516,47.653620287],[4.904085296,47.654703767],[4.904826981,47.654912264],[4.906616555,47.654947902],[4.906808593,47.653460987],[4.906737641,47.65248256],[4.906190065,47.652335734],[4.905817094,47.651966371],[4.906116751,47.651812924],[4.90793674,47.651695884],[4.909025189,47.651392692],[4.909227535,47.651201212],[4.910227179,47.64960925],[4.910720711,47.649103283],[4.91157298,47.648643665],[4.9120619,47.648567237],[4.912178443,47.64891917],[4.91181337,47.64921686],[4.911430032,47.649785855],[4.911749881,47.650568433],[4.911971118,47.651908144],[4.911947798,47.652670226],[4.91179939,47.652805006],[4.910603314,47.653117186],[4.910699688,47.653575691],[4.909075052,47.653902966],[4.909005863,47.654017541],[4.909034946,47.655239745],[4.909186612,47.65575407],[4.909270199,47.656897952],[4.909773961,47.658089889],[4.909962537,47.659411224],[4.910319927,47.659566545],[4.909416587,47.660391625],[4.908927933,47.661968018],[4.908299623,47.66262203],[4.909262006,47.66288632],[4.908990984,47.663766787],[4.909011289,47.664185117],[4.90951544,47.664939476],[4.909900935,47.665208684],[4.910587872,47.665223566],[4.91739208,47.663522111],[4.919022661,47.663316177],[4.920046931,47.663298453],[4.921149818,47.663687287],[4.922565572,47.663659502],[4.923487027,47.663525493],[4.92505433,47.663523996],[4.925947025,47.663405747],[4.92714647,47.66347781],[4.927578027,47.664097339],[4.928986685,47.667263148],[4.930887565,47.668777665],[4.932271049,47.669474182],[4.933738343,47.668547761],[4.937999888,47.668663548],[4.941055818,47.668577722]]]],"type":"MultiPolygon"}</t>
  </si>
  <si>
    <t>47.649728145, 4.937377473</t>
  </si>
  <si>
    <t>{"coordinates":[[[[4.182405321,47.475678215],[4.183273446,47.475844951],[4.183296314,47.476519022],[4.183768541,47.476736589],[4.183918867,47.47722931],[4.184118963,47.477270489],[4.185500502,47.476934137],[4.185951708,47.477221231],[4.189395086,47.480155208],[4.190963353,47.481345544],[4.192153058,47.48312581],[4.192421901,47.483211285],[4.193383244,47.482250754],[4.193785861,47.482379868],[4.193430588,47.483599773],[4.196556204,47.485709447],[4.196825066,47.485794911],[4.19721234,47.485474036],[4.19871654,47.486754054],[4.201265235,47.487522735],[4.201745341,47.487965217],[4.201821761,47.488233609],[4.202767587,47.488713593],[4.203147132,47.488167711],[4.203881725,47.488290661],[4.204138233,47.488062042],[4.204876181,47.488274977],[4.205323087,47.487772504],[4.20651232,47.48761885],[4.206653829,47.487886565],[4.207120863,47.487924039],[4.209438302,47.48779647],[4.209534622,47.488649826],[4.20993527,47.488687978],[4.210211684,47.487108733],[4.210538912,47.487013505],[4.210612204,47.484675638],[4.212738038,47.484831778],[4.213772792,47.484780487],[4.214277065,47.48470411],[4.213581486,47.483020647],[4.214905651,47.482849294],[4.214531601,47.481640527],[4.215060273,47.481587298],[4.214811213,47.480151258],[4.214272467,47.479935408],[4.214375213,47.479079076],[4.216969623,47.478885444],[4.216545224,47.476981293],[4.216245598,47.476301113],[4.216923879,47.476113972],[4.21725806,47.476152792],[4.217606482,47.476642501],[4.220235286,47.475924474],[4.220009464,47.475163405],[4.221986495,47.474633119],[4.221396933,47.472712708],[4.22143208,47.472216286],[4.221149724,47.471770908],[4.222922905,47.471099597],[4.223413643,47.47066951],[4.223601226,47.470221],[4.223387649,47.469938755],[4.222410494,47.469417852],[4.221281755,47.468944445],[4.221563567,47.468435531],[4.221673964,47.467804176],[4.222626712,47.466618408],[4.222811232,47.466210443],[4.223185054,47.466127292],[4.223217361,47.465623695],[4.223427172,47.465335201],[4.225908825,47.465465748],[4.226904754,47.465648818],[4.227236539,47.465643521],[4.227131541,47.464595798],[4.227502172,47.46379514],[4.227499774,47.462474449],[4.227760368,47.462086379],[4.225249433,47.462003896],[4.223435506,47.461342357],[4.222414361,47.460806611],[4.222125322,47.460240665],[4.222342067,47.458570162],[4.222194842,47.45816838],[4.222168091,47.457403419],[4.222423346,47.457129753],[4.222475146,47.45672408],[4.221991769,47.456191684],[4.221427441,47.456241721],[4.220958861,47.455018646],[4.221053019,47.454665646],[4.220831864,47.454047669],[4.22058311,47.45396565],[4.219553774,47.454228519],[4.218814812,47.454069705],[4.218583639,47.453418517],[4.218755782,47.452875643],[4.217896621,47.452800008],[4.216806368,47.452367568],[4.216100011,47.451772658],[4.215732189,47.452408501],[4.211935345,47.451670246],[4.211112213,47.452364831],[4.20959543,47.452613776],[4.208100808,47.453492671],[4.207719017,47.45427898],[4.207329021,47.454525201],[4.207542335,47.454920014],[4.207460241,47.455223361],[4.206874424,47.455615658],[4.206622169,47.456496949],[4.2077687,47.456717333],[4.208589728,47.456983399],[4.209237889,47.457705897],[4.20920683,47.45815276],[4.20851015,47.459750794],[4.208363551,47.460254673],[4.208332807,47.460892391],[4.207427344,47.462477277],[4.206124396,47.462449369],[4.205727311,47.462678552],[4.202891853,47.462273046],[4.20227271,47.462368569],[4.201908194,47.463043941],[4.200892047,47.463551381],[4.199736114,47.463746054],[4.198881562,47.464297725],[4.197757059,47.464533468],[4.195274115,47.465231491],[4.194673028,47.465186344],[4.192518881,47.465688274],[4.193174131,47.466733985],[4.190057448,47.468673565],[4.189389506,47.468548949],[4.187701664,47.469610496],[4.187979078,47.469965975],[4.186620661,47.47097733],[4.186766677,47.471335051],[4.185603985,47.472253469],[4.185136106,47.472170906],[4.184043061,47.473178626],[4.183662432,47.473679446],[4.183208786,47.474000952],[4.183222054,47.474360926],[4.183029577,47.474543836],[4.182447099,47.47474421],[4.182405321,47.475678215]]]],"type":"MultiPolygon"}</t>
  </si>
  <si>
    <t>47.471226573, 4.20645623</t>
  </si>
  <si>
    <t>{"coordinates":[[[[4.403171226,47.316333282],[4.402290478,47.317741306],[4.400832327,47.319248128],[4.398485944,47.322037858],[4.39790239,47.322408635],[4.395309654,47.323475248],[4.394311754,47.32359708],[4.392987048,47.323576064],[4.391710676,47.323018733],[4.390191016,47.322167179],[4.387422532,47.322382167],[4.386301043,47.322589142],[4.386285517,47.323064722],[4.385715272,47.323749507],[4.384361986,47.324674122],[4.383648575,47.325046374],[4.383252645,47.32509791],[4.379135313,47.324721009],[4.378003184,47.324516561],[4.377473743,47.324525544],[4.374381641,47.324985356],[4.371414596,47.325262634],[4.368856597,47.325847441],[4.365565793,47.326310259],[4.365501892,47.326401046],[4.364127697,47.326518939],[4.36098757,47.331099914],[4.360234351,47.333934973],[4.359517395,47.333341926],[4.358552041,47.332876032],[4.357438413,47.333773207],[4.357684395,47.33391619],[4.355386866,47.335187322],[4.353103583,47.336187233],[4.350944458,47.336913746],[4.350353407,47.337058374],[4.348968223,47.337172609],[4.348246123,47.337320549],[4.347658644,47.337555157],[4.347873836,47.338001938],[4.346655237,47.338685938],[4.345376464,47.338397337],[4.344794073,47.338043039],[4.344142271,47.337243865],[4.341629406,47.337389964],[4.338119003,47.337316115],[4.335258761,47.336915961],[4.334349508,47.336676112],[4.331992282,47.335835228],[4.329507788,47.334772465],[4.329100362,47.334792434],[4.328185133,47.335164847],[4.327509337,47.335686675],[4.326163941,47.337250652],[4.325742349,47.337877608],[4.325478643,47.338086799],[4.326999963,47.339083225],[4.327479754,47.339524317],[4.329789151,47.341104129],[4.32986247,47.34128336],[4.329090471,47.341881026],[4.328760107,47.342554667],[4.329917767,47.342766506],[4.329834558,47.343096987],[4.330083851,47.343107638],[4.327522116,47.346002757],[4.327062198,47.346099848],[4.326605583,47.346491313],[4.327286181,47.347014745],[4.328194092,47.347515766],[4.327287235,47.348342747],[4.328975049,47.349255313],[4.330147452,47.350323214],[4.331178425,47.35076158],[4.331695433,47.351255348],[4.333248144,47.352109077],[4.333579525,47.352169198],[4.3340846,47.352714413],[4.335445486,47.353310115],[4.336269807,47.353586048],[4.336657378,47.354092987],[4.340945208,47.356497028],[4.342297575,47.354097289],[4.34492332,47.354564818],[4.345439865,47.354241014],[4.346234268,47.354430789],[4.34657495,47.354490766],[4.348393546,47.355314203],[4.349467184,47.355700593],[4.350011272,47.356050811],[4.350391088,47.357349204],[4.351050803,47.358186063],[4.351291018,47.358043715],[4.351692859,47.35826863],[4.352206224,47.358081687],[4.353117635,47.358757143],[4.353478615,47.358464827],[4.354450941,47.358560639],[4.356003959,47.35678234],[4.356263822,47.356841431],[4.358071329,47.35559494],[4.358528807,47.355452738],[4.360135857,47.355919226],[4.36062907,47.355984579],[4.360863245,47.355709931],[4.363143432,47.356281936],[4.364273379,47.356324496],[4.364608025,47.356875183],[4.365941943,47.357122412],[4.367067478,47.35714699],[4.367493557,47.357904575],[4.368935927,47.357519346],[4.369267029,47.357513644],[4.369401933,47.357971234],[4.369390542,47.35845936],[4.369662938,47.359216047],[4.370055727,47.361106658],[4.370312408,47.361039706],[4.370254666,47.360335411],[4.370528572,47.360320477],[4.371025498,47.362551089],[4.371297847,47.362578487],[4.37362653,47.361923438],[4.374221015,47.362732128],[4.374839827,47.36257625],[4.376844571,47.361743997],[4.377376691,47.361825026],[4.378502208,47.361329089],[4.379127157,47.361722331],[4.380317389,47.362918274],[4.37974764,47.36317804],[4.380252949,47.36360691],[4.379417582,47.364617121],[4.379224595,47.364739158],[4.3791065,47.3656094],[4.379257717,47.365975849],[4.378633202,47.366374912],[4.378308872,47.367162065],[4.378222213,47.367606066],[4.378506022,47.368232945],[4.37836804,47.36869106],[4.377861064,47.369333619],[4.37760166,47.37053416],[4.378337435,47.370646083],[4.37853078,47.371207409],[4.3813089,47.371113201],[4.381426025,47.370823696],[4.384911627,47.370105149],[4.385429405,47.369781154],[4.386329872,47.368983509],[4.387678381,47.36798603],[4.388607963,47.36805956],[4.388946439,47.368233785],[4.388717883,47.369182787],[4.388754692,47.370092604],[4.389207294,47.370374407],[4.390354245,47.370395805],[4.391542657,47.370738122],[4.39209117,47.370731553],[4.392843135,47.370853095],[4.394010812,47.370753561],[4.394222233,47.370984217],[4.394483829,47.371819307],[4.395484556,47.372433941],[4.396753555,47.372508733],[4.398536868,47.372840226],[4.398941633,47.372657085],[4.399230202,47.372236748],[4.399193663,47.371445777],[4.400349161,47.370524303],[4.402222251,47.370286534],[4.401940625,47.369906381],[4.404218794,47.369651987],[4.404138164,47.369002004],[4.405545073,47.369031816],[4.405961555,47.368033685],[4.406551106,47.368076971],[4.406490567,47.36768875],[4.407056323,47.367128182],[4.407344345,47.367296663],[4.407869464,47.366854529],[4.409001824,47.36677688],[4.40927114,47.36663676],[4.410305543,47.365353806],[4.410371756,47.365150422],[4.411054356,47.36465144],[4.41128701,47.364377607],[4.410147034,47.363356933],[4.408662035,47.362618643],[4.408106427,47.362250827],[4.407689643,47.361719263],[4.407021076,47.361793086],[4.407235393,47.362234368],[4.406781679,47.362315492],[4.40678144,47.36195265],[4.406568695,47.361419512],[4.405642827,47.361585577],[4.405554052,47.360978909],[4.405341471,47.360653749],[4.404773112,47.36050576],[4.403159938,47.360737736],[4.402295992,47.360788681],[4.401987166,47.359923562],[4.401915428,47.359409422],[4.400685984,47.359417046],[4.400505405,47.358895214],[4.399781958,47.358997569],[4.398668381,47.359332406],[4.398132311,47.358896782],[4.398795543,47.358314371],[4.399005976,47.357796832],[4.398739931,47.357756818],[4.397571152,47.358362417],[4.395526022,47.357013951],[4.394371529,47.356079734],[4.39370514,47.356082327],[4.393935413,47.35571492],[4.393863335,47.355031512],[4.393482234,47.353621618],[4.39314516,47.35344739],[4.393161619,47.351938189],[4.391858196,47.351743127],[4.39177599,47.350821243],[4.391841712,47.350545846],[4.39068339,47.349711578],[4.389857475,47.348871521],[4.392994586,47.346116655],[4.392786306,47.345849944],[4.39096735,47.345027199],[4.390896336,47.344893895],[4.392817927,47.343240313],[4.392411698,47.342797702],[4.392547102,47.342349499],[4.392856534,47.342073879],[4.392672062,47.341652019],[4.391873659,47.341052043],[4.391562278,47.340945929],[4.393154603,47.339931939],[4.3927844,47.339294419],[4.3919312,47.338265625],[4.390802652,47.337292344],[4.391910837,47.336867601],[4.393223721,47.336573647],[4.394393294,47.336167952],[4.396657535,47.334668646],[4.396814498,47.334491186],[4.395828342,47.334053759],[4.395227554,47.333614396],[4.39645217,47.332782143],[4.39716809,47.332454803],[4.398609564,47.332069201],[4.39996164,47.331100319],[4.401884934,47.329490666],[4.401911375,47.328779054],[4.401687084,47.328405407],[4.400978293,47.32829241],[4.400714367,47.327769777],[4.399792289,47.326739166],[4.400692637,47.326277223],[4.400224712,47.325649905],[4.400534451,47.32513746],[4.401601616,47.324472714],[4.400307529,47.324408194],[4.399823008,47.323905326],[4.400135017,47.322312406],[4.401000744,47.321338564],[4.401786344,47.319832661],[4.40304072,47.318685739],[4.404803313,47.317684818],[4.404580886,47.317128376],[4.403171226,47.316333282]]]],"type":"MultiPolygon"}</t>
  </si>
  <si>
    <t>47.34606168, 4.37161635</t>
  </si>
  <si>
    <t>{"coordinates":[[[[5.017101957,47.339264757],[5.017031887,47.339550538],[5.016157528,47.340220397],[5.01557515,47.34055199],[5.015002089,47.340743838],[5.013928977,47.341484666],[5.012980264,47.342505189],[5.012319525,47.342974101],[5.011892964,47.34339933],[5.010674942,47.345154814],[5.010883069,47.345511416],[5.010728052,47.346996346],[5.010127193,47.348641178],[5.01060187,47.348543812],[5.010819359,47.349255955],[5.011378778,47.349899142],[5.011415569,47.350385682],[5.011758287,47.351291967],[5.011428483,47.351330997],[5.011676865,47.352018289],[5.012270754,47.352201614],[5.013310542,47.353038184],[5.013736759,47.353661155],[5.014419295,47.354228351],[5.014545492,47.35469533],[5.014856366,47.355245554],[5.015792212,47.356275715],[5.015708909,47.356315882],[5.016314045,47.357325661],[5.016298731,47.357552855],[5.016919402,47.358375956],[5.014537883,47.359221431],[5.015485864,47.360572865],[5.015999377,47.361188909],[5.015833191,47.361527683],[5.016488497,47.361719827],[5.019615555,47.362017613],[5.019588416,47.362071215],[5.022566639,47.362005902],[5.022547903,47.360595126],[5.027581961,47.359943662],[5.029612756,47.359500271],[5.028923878,47.35852624],[5.02809747,47.357664468],[5.029168308,47.357385521],[5.029947938,47.357325975],[5.030012752,47.357217681],[5.031606057,47.357052951],[5.034266643,47.356936154],[5.034814962,47.355250689],[5.034802726,47.353984775],[5.034440197,47.351029318],[5.034699827,47.350083728],[5.034788051,47.348252326],[5.035096854,47.346961873],[5.035379323,47.346444527],[5.036283302,47.345406591],[5.037636839,47.343543085],[5.037874054,47.342393458],[5.03831196,47.341644642],[5.038460032,47.340590231],[5.038955868,47.338995703],[5.039533139,47.33822012],[5.039857237,47.336534946],[5.039661792,47.335853979],[5.0370725,47.336146172],[5.034803227,47.336529055],[5.033159871,47.33654523],[5.0332641,47.336254337],[5.033865897,47.335670165],[5.033987119,47.335338449],[5.029145557,47.335868006],[5.028567393,47.33469572],[5.027673311,47.333435292],[5.026732525,47.333462522],[5.026647271,47.333695444],[5.024765222,47.334755772],[5.023539067,47.335963132],[5.023035567,47.33624116],[5.020748695,47.336827591],[5.01977299,47.337195768],[5.018260524,47.338227042],[5.017375169,47.339167258],[5.017101957,47.339264757]]]],"type":"MultiPolygon"}</t>
  </si>
  <si>
    <t>47.347500029, 5.024680391</t>
  </si>
  <si>
    <t>{"coordinates":[[[[5.388232608,47.49047641],[5.388676876,47.490993235],[5.38942627,47.492451204],[5.388603638,47.492626579],[5.389434837,47.497403286],[5.390055413,47.497314005],[5.390452163,47.497776863],[5.390210957,47.498237503],[5.39040511,47.498478475],[5.389699495,47.498895509],[5.389873271,47.499602495],[5.388821584,47.500067149],[5.386101299,47.500484933],[5.386880463,47.501387552],[5.386532004,47.501649553],[5.384126163,47.502177019],[5.382053281,47.503258681],[5.382764153,47.504060958],[5.384491111,47.503208806],[5.38530251,47.502896808],[5.386035424,47.502732304],[5.388105889,47.502491752],[5.39054054,47.502460727],[5.392038708,47.502231847],[5.392747345,47.503278168],[5.393199901,47.50424419],[5.393594426,47.505784167],[5.394605691,47.505869652],[5.393476829,47.507997483],[5.393450079,47.508379875],[5.392953184,47.510077748],[5.391773023,47.51147805],[5.391317749,47.512414079],[5.390215411,47.513654264],[5.38803533,47.515111053],[5.386821099,47.514293904],[5.386040252,47.514877252],[5.384763962,47.514038839],[5.383338223,47.512858554],[5.38284376,47.512351743],[5.378187281,47.515037799],[5.377881539,47.514738748],[5.376924761,47.515164423],[5.376534133,47.515198507],[5.376385506,47.513558915],[5.374859795,47.513894412],[5.373489773,47.513874598],[5.373250241,47.513988445],[5.372343155,47.51481562],[5.371605787,47.515243987],[5.370450875,47.515639419],[5.368439575,47.516088271],[5.366767484,47.51711376],[5.366929076,47.516680011],[5.365609179,47.516322277],[5.365121896,47.515974648],[5.363613197,47.51561532],[5.363382774,47.515424573],[5.36206161,47.515127163],[5.361933081,47.515317084],[5.360891702,47.515033801],[5.36074751,47.515230342],[5.358418265,47.514559768],[5.357637772,47.515730974],[5.35555462,47.515094088],[5.355219628,47.515667308],[5.354238105,47.515293601],[5.354294478,47.514852992],[5.353919147,47.514751608],[5.354066196,47.514136261],[5.353059658,47.514341205],[5.349293884,47.513918287],[5.349214499,47.514047766],[5.347559179,47.51346335],[5.341908563,47.510791658],[5.340481594,47.510288107],[5.340348504,47.510466388],[5.337217819,47.509815996],[5.336904983,47.510169884],[5.334733712,47.509543406],[5.332584709,47.50927396],[5.331787895,47.512032978],[5.329601414,47.517801481],[5.325166496,47.528435384],[5.32508005,47.528771208],[5.324675615,47.529530324],[5.324327304,47.530846651],[5.32346411,47.532860349],[5.322991159,47.533543376],[5.322624612,47.535023054],[5.320239291,47.541555288],[5.317181536,47.541610702],[5.316196969,47.541815776],[5.315810853,47.54205128],[5.315001499,47.543016512],[5.314492936,47.543434548],[5.313271316,47.54418642],[5.312049516,47.544227766],[5.311124959,47.544007458],[5.310011418,47.544245653],[5.30916466,47.544625339],[5.307836246,47.545493633],[5.307596056,47.545845089],[5.30746108,47.546785206],[5.307549496,47.547354388],[5.308628053,47.54790577],[5.309333349,47.548652745],[5.310015232,47.548949919],[5.310915978,47.549602059],[5.311914427,47.549621889],[5.31220165,47.550019629],[5.312186049,47.550919561],[5.311999125,47.551149299],[5.311282073,47.551393148],[5.311292514,47.551573046],[5.31179663,47.552279869],[5.31191915,47.553267114],[5.311132743,47.55439935],[5.310364177,47.555114285],[5.310078959,47.555501757],[5.310530248,47.556370824],[5.310301347,47.556984111],[5.310354698,47.559971878],[5.310389179,47.560707819],[5.309657001,47.562236093],[5.309497805,47.562893021],[5.309532334,47.563722614],[5.309186976,47.564412945],[5.310265915,47.564872454],[5.311348306,47.565165289],[5.311563469,47.565156523],[5.311822976,47.564481394],[5.312417864,47.564454292],[5.312804523,47.56342814],[5.314125251,47.558165419],[5.314819125,47.556678394],[5.31521664,47.555229667],[5.315969975,47.55342807],[5.317801771,47.548369443],[5.319492299,47.548583469],[5.320552093,47.548852351],[5.321154694,47.54906819],[5.321785327,47.549439259],[5.322516313,47.550282903],[5.322632723,47.55066601],[5.322513866,47.551420318],[5.324556008,47.551825385],[5.325906582,47.551377005],[5.326582056,47.551585059],[5.327670964,47.552336881],[5.328081763,47.552728514],[5.331596215,47.554863688],[5.332531342,47.555167376],[5.332914478,47.555533431],[5.334186311,47.555779039],[5.336233548,47.556446759],[5.336534495,47.556210194],[5.34005902,47.554825646],[5.342066893,47.553137361],[5.350152681,47.554816268],[5.35146963,47.554815834],[5.353684961,47.554463157],[5.354550566,47.553971099],[5.3554465,47.553805317],[5.35596039,47.554056091],[5.356221243,47.554481277],[5.356603959,47.55450236],[5.356428342,47.554954376],[5.355918957,47.555530206],[5.35633217,47.556091896],[5.356173745,47.556421091],[5.356508588,47.556924929],[5.35717896,47.557525546],[5.35788876,47.558597243],[5.358055796,47.559096364],[5.358641837,47.559684269],[5.359279536,47.55960383],[5.360215536,47.559319232],[5.361090255,47.558701768],[5.362777054,47.559722133],[5.363022391,47.559944998],[5.363425174,47.559877401],[5.366241005,47.557069156],[5.36717108,47.556532469],[5.367587589,47.556415048],[5.37093988,47.556742275],[5.372657075,47.556706449],[5.373654052,47.556419599],[5.376062656,47.5552989],[5.377648501,47.554972999],[5.379240109,47.555225107],[5.382164804,47.55527076],[5.382883157,47.555479418],[5.383415204,47.555418114],[5.383431231,47.55568795],[5.384600113,47.555647843],[5.385925506,47.555239801],[5.386692389,47.555611342],[5.387887409,47.556037151],[5.387810345,47.556247656],[5.390921361,47.557155602],[5.3938429,47.558137599],[5.394169429,47.558150708],[5.395131863,47.557540185],[5.395380536,47.556944317],[5.395584772,47.555624418],[5.394828118,47.554087412],[5.395930398,47.549239613],[5.393401649,47.543088538],[5.394676436,47.541529614],[5.395294321,47.54187354],[5.395114475,47.542193331],[5.396391538,47.542763254],[5.396858151,47.542461882],[5.39733786,47.542719483],[5.397350606,47.54294436],[5.402126344,47.54506863],[5.403389383,47.545293855],[5.405030926,47.546245214],[5.40652353,47.533194108],[5.40606088,47.531660093],[5.405976674,47.531089072],[5.406141936,47.529738416],[5.405473684,47.527800685],[5.405333985,47.526114107],[5.405504964,47.525245133],[5.406060198,47.524435769],[5.406262064,47.523839929],[5.406246228,47.523015336],[5.406741648,47.522177483],[5.406579351,47.521702633],[5.406739355,47.521299476],[5.407091681,47.52094548],[5.405966806,47.520380638],[5.403901343,47.519800072],[5.402405824,47.519150985],[5.401767732,47.51870755],[5.400114211,47.517202549],[5.402262662,47.515135597],[5.402779641,47.514896192],[5.402661312,47.514037687],[5.40940815,47.511870275],[5.409395017,47.511578761],[5.408701085,47.511340948],[5.40858807,47.51116317],[5.409196787,47.510837184],[5.409859464,47.510882918],[5.409792602,47.510579006],[5.40922005,47.510468369],[5.408823217,47.510688209],[5.408182786,47.510605087],[5.407805631,47.510022105],[5.40829293,47.509951695],[5.408291247,47.509707674],[5.407650958,47.509656967],[5.407485882,47.50920829],[5.406986549,47.50939512],[5.406670767,47.509348509],[5.406737584,47.50897249],[5.406341411,47.50864566],[5.406027478,47.508876387],[5.405484361,47.508739908],[5.405446847,47.508378651],[5.403931865,47.507703872],[5.403983236,47.507456955],[5.404628604,47.507503074],[5.404661334,47.507225922],[5.40400679,47.506975563],[5.403889409,47.506226906],[5.403292846,47.50646796],[5.402279836,47.506225886],[5.402260422,47.505704854],[5.40254181,47.505518936],[5.402947935,47.505742908],[5.403285118,47.5054973],[5.402737689,47.505323074],[5.402223845,47.505275134],[5.401921014,47.505042726],[5.40213194,47.504619609],[5.402035776,47.503987588],[5.401608125,47.50434943],[5.401257785,47.504361155],[5.401028059,47.504039882],[5.401021633,47.503630253],[5.400325011,47.503566259],[5.400120038,47.503233668],[5.400534511,47.502992779],[5.401003324,47.502896662],[5.400549441,47.502496255],[5.400480396,47.501727686],[5.399988794,47.501374884],[5.400059314,47.500488165],[5.399636488,47.50015736],[5.399266244,47.499458034],[5.399301741,47.499242066],[5.399205458,47.498902731],[5.398599457,47.498457718],[5.398587993,47.498142753],[5.397953066,47.497941489],[5.397978508,47.497352889],[5.397242298,47.496818692],[5.397283981,47.496028929],[5.396813848,47.495590117],[5.395617616,47.495227479],[5.395574562,47.494503401],[5.395751943,47.49404316],[5.395287316,47.493696988],[5.394753852,47.493118981],[5.3945497,47.492417126],[5.394261096,47.492203319],[5.393522347,47.491966342],[5.393511841,47.491701788],[5.3937861,47.491357534],[5.393459004,47.490995921],[5.392869035,47.490906278],[5.392856117,47.49055802],[5.392523077,47.489974084],[5.391432725,47.488617694],[5.390456857,47.488900698],[5.390182175,47.488432632],[5.387983394,47.489030692],[5.388232608,47.49047641]]]],"type":"MultiPolygon"}</t>
  </si>
  <si>
    <t>47.533149081, 5.363821749</t>
  </si>
  <si>
    <t>{"coordinates":[[[[4.543081977,47.145699084],[4.543106838,47.145415106],[4.542638932,47.144515475],[4.542166574,47.144013008],[4.542260995,47.14376142],[4.541686695,47.142878511],[4.541423217,47.142157145],[4.540628934,47.14156441],[4.540613824,47.141220633],[4.540096379,47.140524257],[4.540048538,47.140097172],[4.540254715,47.139600071],[4.540740943,47.138882228],[4.541445099,47.138817021],[4.541682231,47.139310019],[4.542662805,47.140187513],[4.543469688,47.140759355],[4.544613961,47.141130387],[4.545480613,47.141576252],[4.546676095,47.141477436],[4.547982905,47.141211432],[4.549935245,47.140447813],[4.550569465,47.140336663],[4.551053287,47.139631414],[4.55153201,47.139482721],[4.55169491,47.139777692],[4.551558121,47.140068577],[4.552104554,47.140117078],[4.552262661,47.139924958],[4.552896646,47.139622898],[4.554197854,47.139439741],[4.554759647,47.139060299],[4.555757409,47.138926225],[4.556320191,47.139038419],[4.557466273,47.139104941],[4.558570616,47.139598837],[4.560011441,47.139817145],[4.561725814,47.140639562],[4.562183996,47.140556837],[4.562361193,47.140887619],[4.56271072,47.140653279],[4.563551025,47.140822922],[4.565608553,47.140825718],[4.566035186,47.140701983],[4.566174234,47.1401283],[4.568592144,47.139410287],[4.569131439,47.138579041],[4.569419961,47.138290578],[4.570480018,47.137805247],[4.570126498,47.13681412],[4.569940602,47.1365483],[4.572220077,47.136339054],[4.5722477,47.136742992],[4.573464306,47.136739961],[4.573702075,47.138193697],[4.575696801,47.138037781],[4.576521067,47.137614135],[4.576592145,47.136931506],[4.576515235,47.136512932],[4.577208739,47.136401727],[4.577058978,47.136875618],[4.577194539,47.137359127],[4.576985199,47.137961697],[4.577359054,47.138380726],[4.577514904,47.139061162],[4.57972952,47.138347485],[4.578892901,47.136412974],[4.579365241,47.136275058],[4.581666281,47.135138739],[4.582294087,47.134903234],[4.581560489,47.133377949],[4.583451533,47.132035582],[4.583899535,47.132283384],[4.585746293,47.130694852],[4.585049412,47.129746291],[4.584604514,47.128751051],[4.584566471,47.128444508],[4.585458372,47.128308922],[4.585321118,47.127993834],[4.584744723,47.127596515],[4.583605015,47.127111455],[4.583494224,47.126708655],[4.585664147,47.126603291],[4.585205084,47.125933321],[4.584744599,47.125932427],[4.584542286,47.1253787],[4.583626585,47.123939663],[4.585106857,47.123356586],[4.585733872,47.123502875],[4.586345344,47.122986619],[4.584896138,47.122337425],[4.585914331,47.121834507],[4.586302599,47.121489701],[4.586927271,47.11998903],[4.5872093,47.118859555],[4.587734844,47.118563286],[4.588524294,47.118403866],[4.588274957,47.117284385],[4.588739221,47.117013266],[4.588530494,47.116018395],[4.588324944,47.115668228],[4.58910403,47.114756139],[4.588915895,47.113878048],[4.590779476,47.113556169],[4.59062182,47.113130606],[4.591280244,47.112467795],[4.590934648,47.11143969],[4.59041325,47.110353669],[4.589847091,47.11146095],[4.589195869,47.111473502],[4.588775712,47.111270362],[4.588037727,47.111382253],[4.587577156,47.111553366],[4.586905799,47.11128523],[4.587677627,47.110083292],[4.586400979,47.109728911],[4.584460702,47.109367401],[4.583944098,47.109471731],[4.583725927,47.109812402],[4.584153924,47.11041797],[4.584083626,47.110718795],[4.582546579,47.110569647],[4.582555324,47.111226882],[4.581854405,47.111388654],[4.581328954,47.111147306],[4.580399041,47.111371632],[4.580020796,47.111382203],[4.579882035,47.111103148],[4.577438368,47.11147869],[4.576899207,47.111669742],[4.576057986,47.111680309],[4.573338326,47.112362987],[4.57190584,47.112452704],[4.571468278,47.112283957],[4.571815634,47.111620983],[4.572479269,47.111491297],[4.572391023,47.110953107],[4.571637062,47.111015584],[4.571338234,47.11089988],[4.570384318,47.11093535],[4.567160725,47.11161662],[4.568196786,47.115174788],[4.563854831,47.116783307],[4.562427407,47.117643647],[4.559061207,47.118702109],[4.556951321,47.117496875],[4.556543014,47.117701376],[4.555865484,47.117125182],[4.555608644,47.117184466],[4.554370829,47.116665323],[4.554021042,47.116977987],[4.553357095,47.116917569],[4.551958767,47.116320415],[4.552289776,47.115813506],[4.551451083,47.115593337],[4.550292872,47.115683607],[4.550075127,47.115817995],[4.549545489,47.115748552],[4.548800654,47.115075967],[4.546990699,47.11438071],[4.54577468,47.11424839],[4.545400516,47.114310121],[4.541118281,47.113229961],[4.537221176,47.111865378],[4.537545406,47.111163199],[4.538499807,47.110728183],[4.540502623,47.110334127],[4.541060522,47.11047167],[4.541742357,47.110192439],[4.542045727,47.109777777],[4.542908807,47.10937996],[4.543219807,47.109048036],[4.543698056,47.108799424],[4.543937593,47.108505372],[4.542082384,47.107232537],[4.543086356,47.106044921],[4.543811357,47.105617421],[4.544053078,47.105308031],[4.545075636,47.104541571],[4.545309694,47.104195361],[4.545102319,47.103954102],[4.544397378,47.103699679],[4.544116109,47.103779075],[4.543710196,47.10351255],[4.542469111,47.102264839],[4.54206174,47.101577804],[4.542084099,47.101345182],[4.541512333,47.100581094],[4.53958895,47.100187998],[4.539565712,47.099374274],[4.539832466,47.098279339],[4.535405607,47.097767308],[4.535028149,47.097663362],[4.534764848,47.098002736],[4.535120291,47.098305981],[4.534643712,47.099120939],[4.534102993,47.099628781],[4.534612752,47.100859274],[4.534931501,47.102466899],[4.534409625,47.102757476],[4.534222013,47.10306973],[4.534646151,47.103746664],[4.534874577,47.104497332],[4.535269544,47.104982849],[4.535251029,47.105444139],[4.53542645,47.10553726],[4.535187324,47.106356268],[4.534282804,47.106827516],[4.53439293,47.107221364],[4.534263175,47.10766702],[4.53327737,47.108341945],[4.533061585,47.108916608],[4.533092524,47.110050797],[4.532062572,47.109545773],[4.531261601,47.108975575],[4.530949541,47.109319186],[4.530618486,47.110108782],[4.530230531,47.110241784],[4.529195147,47.109590929],[4.528665865,47.109995936],[4.527114311,47.110771033],[4.526690354,47.110192223],[4.525107124,47.11138733],[4.524650234,47.111135819],[4.52315841,47.112254054],[4.523475898,47.113360154],[4.524278003,47.11448418],[4.524545475,47.116059182],[4.524237349,47.116731393],[4.523259208,47.11787437],[4.523830536,47.118065848],[4.523871517,47.118815401],[4.523039301,47.120829007],[4.522328481,47.120837464],[4.52165619,47.120948964],[4.521431912,47.121088785],[4.520609943,47.121319308],[4.518512462,47.122118565],[4.519076799,47.122763094],[4.518986261,47.124839861],[4.518546894,47.126336803],[4.517330647,47.133278243],[4.51743667,47.133669455],[4.522499072,47.133833466],[4.527652867,47.134101404],[4.528725367,47.134137664],[4.529485723,47.134241074],[4.530028257,47.134805697],[4.530438841,47.134905621],[4.531738909,47.135287324],[4.532354119,47.135715004],[4.534839034,47.136692391],[4.535433007,47.137299529],[4.535861969,47.137580184],[4.535463094,47.137938461],[4.535502029,47.138239601],[4.535937259,47.139434146],[4.536575842,47.140770965],[4.535468134,47.140384061],[4.534616365,47.140410669],[4.534481617,47.140544824],[4.534861468,47.14118542],[4.534193527,47.142199197],[4.534777523,47.142361641],[4.53516527,47.142722987],[4.536164731,47.143385072],[4.53602575,47.144157715],[4.536133482,47.145019831],[4.536902634,47.146674577],[4.536164316,47.148183652],[4.536053687,47.148793834],[4.53610074,47.149286663],[4.535483783,47.150008017],[4.535334533,47.150328761],[4.535063424,47.151838831],[4.535087419,47.152541774],[4.535538093,47.153533507],[4.537020608,47.153306723],[4.538824971,47.153210709],[4.538342021,47.151969088],[4.538501305,47.151306932],[4.539037727,47.151186341],[4.538941903,47.150696863],[4.53945634,47.150176757],[4.539670816,47.149829927],[4.540746376,47.149315855],[4.543148698,47.14876518],[4.542901424,47.148242605],[4.542415688,47.147688991],[4.542687567,47.147596221],[4.542572669,47.146672074],[4.542713443,47.146241576],[4.543081977,47.145699084]]]],"type":"MultiPolygon"}</t>
  </si>
  <si>
    <t>47.125151368, 4.552123433</t>
  </si>
  <si>
    <t>{"coordinates":[[[[4.357738998,47.423038675],[4.357073253,47.423727988],[4.355978714,47.424511428],[4.355491018,47.424321741],[4.354623853,47.423815055],[4.35417528,47.424228124],[4.353239403,47.424572133],[4.351828844,47.424821716],[4.350787548,47.424826608],[4.349653447,47.424570573],[4.348689848,47.425870109],[4.348123603,47.425458022],[4.347419173,47.426145025],[4.34653507,47.427285164],[4.346083948,47.427653213],[4.345321645,47.428520936],[4.344227791,47.429395185],[4.341888139,47.428895504],[4.340822499,47.428779044],[4.33988365,47.42848015],[4.337083497,47.428078409],[4.33353641,47.427195391],[4.331088149,47.426534683],[4.331079415,47.426289896],[4.329064998,47.425306369],[4.328818861,47.425117413],[4.328359383,47.425259509],[4.327894137,47.425222505],[4.32781606,47.424909185],[4.321764777,47.423438548],[4.3181895,47.42273455],[4.317716119,47.422473419],[4.316397928,47.422274967],[4.316000641,47.42284306],[4.315683808,47.422527932],[4.315086163,47.421635272],[4.31426408,47.420893698],[4.3144802,47.420132288],[4.314224638,47.419826367],[4.314101254,47.419392907],[4.314085723,47.418543182],[4.313888279,47.41817268],[4.31339998,47.417787456],[4.311008436,47.416760161],[4.309865162,47.416385003],[4.308902886,47.416359822],[4.307045336,47.415303929],[4.3058362,47.414781819],[4.304429286,47.414906544],[4.305499229,47.413907791],[4.305117306,47.413420503],[4.305541789,47.412333556],[4.305434999,47.412251025],[4.303961573,47.412037971],[4.304056875,47.411593946],[4.303335858,47.411177977],[4.301272826,47.410332268],[4.300392343,47.410065717],[4.299489301,47.409524815],[4.299628548,47.408922746],[4.299505057,47.408369529],[4.29909517,47.408147227],[4.29804114,47.407667421],[4.297396863,47.407678211],[4.296312515,47.40720503],[4.294000932,47.405666017],[4.293639689,47.40520457],[4.2935355,47.4048438],[4.29267203,47.404672437],[4.292242909,47.404200036],[4.291566687,47.404094108],[4.29085686,47.404079481],[4.289747547,47.40454735],[4.288712587,47.405240365],[4.287993952,47.405522023],[4.287370285,47.405672079],[4.284842675,47.40578466],[4.285003508,47.405302113],[4.283568615,47.405911268],[4.283443017,47.406093618],[4.282838449,47.40587881],[4.28060225,47.406366218],[4.279714979,47.406419199],[4.278944383,47.406304333],[4.278153542,47.406452576],[4.277690927,47.406628719],[4.277047502,47.406452121],[4.276623924,47.406151564],[4.276102613,47.406870336],[4.275711767,47.406830508],[4.274825106,47.407857587],[4.274352077,47.408098653],[4.273531107,47.408264301],[4.272800396,47.408656734],[4.27282543,47.409375811],[4.273327259,47.410402078],[4.272273682,47.412335777],[4.271798865,47.414739402],[4.272533247,47.415000564],[4.272299681,47.415554109],[4.272893569,47.416712615],[4.27367194,47.417651223],[4.274842865,47.418306427],[4.276925933,47.420109411],[4.277864123,47.420791449],[4.278539556,47.42169064],[4.281516201,47.423959082],[4.280955838,47.424602673],[4.280699992,47.425054744],[4.281004862,47.42593189],[4.281176393,47.426891531],[4.28252928,47.426157279],[4.283727175,47.427482828],[4.285660534,47.42650265],[4.286993941,47.427611495],[4.288188236,47.428395052],[4.28889677,47.428673504],[4.28955809,47.428147597],[4.291562063,47.429880073],[4.292293271,47.430711943],[4.291745067,47.431142076],[4.292102876,47.432224776],[4.292746965,47.432413889],[4.290051331,47.438329113],[4.29040207,47.438732162],[4.291279147,47.439005129],[4.292348497,47.43899686],[4.294810565,47.438798435],[4.295692857,47.438847135],[4.29754743,47.439865425],[4.304173891,47.442347326],[4.306450858,47.443042934],[4.306725502,47.44271394],[4.309800108,47.443572483],[4.30990847,47.443662194],[4.311803573,47.444366497],[4.312581791,47.444550389],[4.312757992,47.444429561],[4.314119278,47.44474011],[4.314449348,47.444994771],[4.314999093,47.445169523],[4.316405144,47.445356198],[4.317510881,47.445311275],[4.317787408,47.445438689],[4.318978268,47.445562947],[4.319332064,47.445702086],[4.320302163,47.44564607],[4.320926272,47.445767733],[4.321482291,47.446034214],[4.323915292,47.446690799],[4.325073617,47.447053947],[4.325986272,47.448000582],[4.327795891,47.449203471],[4.328193005,47.449695911],[4.328066895,47.450230332],[4.327480794,47.451109416],[4.327483931,47.451503715],[4.326857005,47.452503902],[4.326701545,47.453676072],[4.325398467,47.45567609],[4.325590313,47.456294216],[4.325210334,47.456548827],[4.324769076,47.457009403],[4.325180478,47.457970747],[4.325510966,47.458451349],[4.326804273,47.459429652],[4.327864212,47.460845449],[4.328410759,47.462167161],[4.328893619,47.463917241],[4.329999292,47.465832163],[4.330491918,47.46706355],[4.331453784,47.466768059],[4.331627301,47.466217791],[4.332242209,47.465905555],[4.332671156,47.465803413],[4.333015999,47.465362819],[4.334513155,47.464439964],[4.335005734,47.463855422],[4.335041174,47.46330673],[4.335736781,47.462133758],[4.336921496,47.460878639],[4.337054189,47.460876215],[4.338211628,47.461665989],[4.339160659,47.462189858],[4.340033736,47.462489517],[4.340834649,47.462610841],[4.341409179,47.462015423],[4.341717203,47.461380759],[4.3421626,47.460877756],[4.342794051,47.460012482],[4.343291184,47.458556353],[4.343331383,47.457883359],[4.343861272,47.458104121],[4.344407296,47.458544369],[4.344790169,47.458672292],[4.34612938,47.458716235],[4.34571283,47.45825199],[4.346305013,47.458151511],[4.347246877,47.458495337],[4.348876026,47.459456908],[4.349075072,47.459453701],[4.349849654,47.458900036],[4.350732018,47.459357062],[4.351689576,47.458848077],[4.352517609,47.458204643],[4.354471107,47.457080851],[4.354534715,47.456709183],[4.354112554,47.455342922],[4.352441031,47.453333052],[4.352390242,47.452635901],[4.352878329,47.45220078],[4.353434748,47.452211418],[4.355057119,47.452540964],[4.356105667,47.45243422],[4.356701313,47.45205455],[4.356964874,47.451717462],[4.356875474,47.451070278],[4.355878641,47.449758434],[4.355034826,47.449089424],[4.352398859,47.447720993],[4.351261835,47.447368672],[4.350243001,47.44670256],[4.349966376,47.446206094],[4.349857019,47.445079269],[4.3501355,47.44464929],[4.350801046,47.44430665],[4.352419814,47.44439859],[4.3547016,47.443523955],[4.355230058,47.443219798],[4.355912577,47.442605935],[4.356171935,47.441999701],[4.356920745,47.44101773],[4.357522946,47.44084955],[4.357930542,47.440595407],[4.358731656,47.440578854],[4.359045396,47.440339307],[4.359718013,47.439233962],[4.359522439,47.438220687],[4.360402498,47.437970017],[4.361773013,47.437281449],[4.361330649,47.436740131],[4.361434942,47.436405792],[4.360750839,47.435854695],[4.359829252,47.435513443],[4.358539499,47.433420857],[4.358574046,47.433161161],[4.359478999,47.432953422],[4.362984485,47.431386367],[4.363712756,47.431328316],[4.368047218,47.430591388],[4.368255817,47.430498903],[4.369498144,47.42927065],[4.368707698,47.428451652],[4.366350177,47.426686815],[4.365720703,47.426350281],[4.364783263,47.425641922],[4.364160718,47.425316103],[4.360219454,47.424124302],[4.357738998,47.423038675]]]],"type":"MultiPolygon"}</t>
  </si>
  <si>
    <t>47.433067236, 4.320016084</t>
  </si>
  <si>
    <t>{"coordinates":[[[[4.51675255,47.534048208],[4.517269958,47.534151314],[4.518677413,47.533997041],[4.518873579,47.533789214],[4.519508851,47.533829553],[4.520160271,47.533736431],[4.520679327,47.533476674],[4.521956231,47.533173712],[4.523841153,47.532515268],[4.524728665,47.532077816],[4.525320166,47.531889115],[4.527513181,47.53131571],[4.527899422,47.531062162],[4.528395746,47.530520868],[4.529555941,47.529534211],[4.530362099,47.528997846],[4.53459158,47.527597169],[4.536309958,47.527631255],[4.537578571,47.527787389],[4.539837061,47.527789988],[4.541974447,47.528064242],[4.543834372,47.528073836],[4.54497537,47.528366628],[4.546976022,47.528553471],[4.548171735,47.528531295],[4.549360852,47.528373245],[4.552256057,47.527733313],[4.553303103,47.527352935],[4.555503751,47.525961401],[4.556343591,47.525405495],[4.55646328,47.525087883],[4.556540938,47.52373726],[4.556769796,47.522877995],[4.558352035,47.52257775],[4.559336484,47.522289085],[4.557674014,47.520655615],[4.558680647,47.519943504],[4.559011633,47.519397981],[4.55917327,47.518377549],[4.558952974,47.517887117],[4.558390089,47.517132967],[4.562072423,47.515528802],[4.563213137,47.515317235],[4.563860137,47.515037555],[4.566623704,47.51451606],[4.567291931,47.514236076],[4.57001978,47.512545447],[4.570199158,47.512091964],[4.570853966,47.511854455],[4.570974887,47.511582725],[4.572311546,47.510717484],[4.5739633,47.509994725],[4.577190596,47.507636326],[4.576164673,47.506911032],[4.575591721,47.506225522],[4.575565607,47.505429078],[4.5759368,47.504678579],[4.574100768,47.503783253],[4.570323109,47.502372082],[4.569578232,47.502026486],[4.568938231,47.501541722],[4.568154329,47.501586488],[4.56801424,47.502110568],[4.568597949,47.502216154],[4.568890715,47.502503921],[4.568379186,47.50273049],[4.567925003,47.502692486],[4.567640114,47.502854779],[4.567048636,47.502665562],[4.566920611,47.502876162],[4.566966941,47.503323906],[4.566387123,47.503578394],[4.565742983,47.503542035],[4.565697902,47.503772227],[4.56603134,47.503906397],[4.56586422,47.504279581],[4.565156648,47.504209859],[4.565218136,47.504540356],[4.564348464,47.504788823],[4.564403372,47.505076193],[4.563886617,47.505125446],[4.563054714,47.504802585],[4.56302803,47.505117159],[4.562534999,47.504977918],[4.56091068,47.505092424],[4.560718841,47.505393904],[4.561180718,47.505512863],[4.561872025,47.50548019],[4.561361246,47.506235212],[4.560737072,47.50661091],[4.560433276,47.506627584],[4.560009634,47.506908758],[4.5593997,47.507089786],[4.558916343,47.506279652],[4.558683478,47.506359296],[4.558371162,47.505672918],[4.558124606,47.505784256],[4.557943862,47.506330473],[4.556978285,47.506572964],[4.556334373,47.506180018],[4.555620186,47.506385828],[4.555131784,47.50672547],[4.554295966,47.508324806],[4.553908446,47.508295762],[4.553674412,47.50856448],[4.55219114,47.508506819],[4.552350588,47.50887293],[4.551997487,47.509068503],[4.55156448,47.508891503],[4.551397788,47.509237648],[4.551023552,47.509300251],[4.550679363,47.509757697],[4.55028106,47.50990705],[4.548834853,47.508744149],[4.548386567,47.507947013],[4.547868756,47.507364177],[4.547581778,47.507227538],[4.546716363,47.507213819],[4.544350656,47.506873362],[4.54282625,47.508566366],[4.542625762,47.508525804],[4.540719531,47.507392303],[4.540768966,47.506986502],[4.541548796,47.506566538],[4.541336554,47.506256031],[4.542182754,47.505834285],[4.541289558,47.505132142],[4.538999993,47.504200855],[4.538775482,47.503740151],[4.538055551,47.50397834],[4.537646762,47.503716338],[4.538224751,47.503254943],[4.539167218,47.501977534],[4.540380451,47.500784768],[4.540755306,47.500237812],[4.541265557,47.49973318],[4.541510241,47.49923386],[4.541549228,47.498558095],[4.541170285,47.497440395],[4.54106215,47.496407343],[4.540832976,47.495691909],[4.539830565,47.4939117],[4.539602713,47.493241262],[4.540263936,47.493183903],[4.544397981,47.493600043],[4.54559156,47.49357701],[4.545633091,47.492991242],[4.545236129,47.492999209],[4.544790756,47.491882398],[4.544188098,47.491758939],[4.544171126,47.491354914],[4.543736262,47.490463043],[4.543691856,47.489384129],[4.544001535,47.488838022],[4.544511647,47.488333372],[4.544471523,47.487633442],[4.545661235,47.486699317],[4.545961817,47.486207344],[4.546660102,47.485918969],[4.546724536,47.486907585],[4.546936571,47.487488188],[4.547665478,47.488028612],[4.547984194,47.488118012],[4.548493708,47.486722017],[4.549718131,47.485613622],[4.55046895,47.484755509],[4.551848365,47.484414817],[4.552042222,47.484275382],[4.552646922,47.482869093],[4.552798825,47.481741641],[4.552971695,47.481108197],[4.553160317,47.480834679],[4.553183413,47.479799877],[4.553034927,47.479442621],[4.553154559,47.479125906],[4.553119129,47.478271052],[4.552241547,47.475119846],[4.553155965,47.473361885],[4.550886477,47.47299238],[4.550633506,47.472740051],[4.549756456,47.472396991],[4.54816813,47.472207439],[4.547920768,47.472791449],[4.54777787,47.474278916],[4.547456097,47.475642711],[4.546373177,47.477229994],[4.545335195,47.479409994],[4.544252693,47.480510163],[4.543568376,47.481603244],[4.541651695,47.483394195],[4.541518955,47.483396853],[4.54063542,47.48449345],[4.539539673,47.485278628],[4.538596208,47.486556968],[4.5380293,47.48665809],[4.53800409,47.486982544],[4.537517016,47.487782171],[4.536609957,47.488342444],[4.536085257,47.48820261],[4.532954068,47.486610654],[4.523204946,47.485448377],[4.517709498,47.485096959],[4.516136335,47.484795129],[4.513716575,47.484003699],[4.510581491,47.483511405],[4.508800826,47.483006892],[4.507319312,47.482795591],[4.504514387,47.482562659],[4.495282787,47.482332218],[4.494337267,47.482478502],[4.494363409,47.482082923],[4.49294067,47.481880588],[4.492307919,47.481955322],[4.492265541,47.481578627],[4.491753179,47.481588792],[4.491368267,47.482359901],[4.489438397,47.482260352],[4.489275973,47.482389375],[4.4884255,47.482515489],[4.488108477,47.482195422],[4.48625906,47.482409907],[4.484601078,47.482440056],[4.484350893,47.482805176],[4.483187996,47.48359157],[4.483065365,47.483863229],[4.483066337,47.485527918],[4.485563107,47.484897383],[4.485734379,47.485612758],[4.485903839,47.485784359],[4.487098072,47.485743008],[4.487200596,47.485991089],[4.486473044,47.486049895],[4.486425716,47.486545677],[4.486894182,47.48662703],[4.48697453,47.486985234],[4.487367729,47.486843364],[4.487833619,47.486879729],[4.487708214,47.48743323],[4.48813212,47.487535854],[4.487904181,47.487936709],[4.487206776,47.48779076],[4.486463716,47.489109316],[4.486480277,47.489514251],[4.4869116,47.490361352],[4.487166956,47.491758995],[4.486771021,47.491803664],[4.486990547,47.492294238],[4.487692879,47.492233052],[4.487395486,47.490374982],[4.488463775,47.490291111],[4.488990206,47.491881557],[4.489427505,47.491843554],[4.489085348,47.493200214],[4.490351654,47.493355982],[4.490180584,47.494034313],[4.489842288,47.494479798],[4.489587571,47.495541834],[4.489823877,47.496347301],[4.491744108,47.496464079],[4.491626328,47.496766294],[4.49158218,47.497517728],[4.49305678,47.497849964],[4.49559836,47.49814058],[4.495335711,47.49839244],[4.493981611,47.49904634],[4.493262551,47.499748806],[4.492986872,47.500296132],[4.491967374,47.500278581],[4.491775111,47.500530432],[4.492227271,47.500641683],[4.491830694,47.501237372],[4.491789609,47.5015269],[4.49231987,47.501818116],[4.493681041,47.501699837],[4.49432304,47.502138164],[4.49420708,47.502600615],[4.493460255,47.502881186],[4.491661202,47.502734972],[4.492378747,47.504071761],[4.490478752,47.504691191],[4.4908394,47.506046958],[4.48964201,47.506325164],[4.488493598,47.506835915],[4.488134044,47.507666998],[4.487971087,47.507827535],[4.488082823,47.508309578],[4.488724151,47.508865884],[4.489517347,47.509244684],[4.490476375,47.509994989],[4.491462686,47.510388412],[4.492352331,47.510555284],[4.492058081,47.510915577],[4.490521874,47.510674145],[4.488078214,47.509911298],[4.487083116,47.509487348],[4.483893043,47.508829371],[4.483278838,47.509489018],[4.484885162,47.509913316],[4.484397987,47.510218427],[4.483679415,47.510373429],[4.482610816,47.510460856],[4.482628602,47.510910786],[4.481817657,47.51123351],[4.48141868,47.511509577],[4.481218521,47.512151344],[4.482759725,47.51310048],[4.483601755,47.513370661],[4.483201348,47.514218451],[4.482996406,47.51511867],[4.484334446,47.515542789],[4.486695005,47.516512046],[4.486669047,47.516773468],[4.485325999,47.517223642],[4.485103559,47.517540686],[4.484432589,47.517977782],[4.483712076,47.517970751],[4.480643424,47.519315226],[4.472724839,47.522251521],[4.471433091,47.523174444],[4.469640338,47.524827515],[4.468493958,47.526062776],[4.467486277,47.525766662],[4.464292336,47.528974093],[4.461471494,47.530963145],[4.462516888,47.530886113],[4.463639957,47.530441674],[4.465225243,47.530372243],[4.465629251,47.530223116],[4.466634089,47.53036443],[4.468103287,47.530908626],[4.468910818,47.530931764],[4.46941175,47.531117216],[4.469860905,47.531111554],[4.470502986,47.530918894],[4.471249663,47.530952688],[4.471866456,47.530710823],[4.473225702,47.5308323],[4.474001681,47.530723458],[4.474315547,47.531307387],[4.475351228,47.531408623],[4.476564118,47.531861424],[4.476992675,47.531831687],[4.478249087,47.531357508],[4.478939559,47.531281228],[4.479996917,47.531492885],[4.48066978,47.53145283],[4.481642375,47.531675452],[4.483188945,47.531120105],[4.48386361,47.531049398],[4.484225642,47.530730583],[4.485155939,47.530674619],[4.487745998,47.530933293],[4.488365107,47.531350335],[4.489195769,47.53143966],[4.489287889,47.531262924],[4.490329916,47.531352242],[4.490796218,47.531246346],[4.490901464,47.530825457],[4.491927558,47.530772716],[4.492644642,47.530460133],[4.492770365,47.530201936],[4.494112771,47.530004677],[4.494555249,47.530045821],[4.495173062,47.530367411],[4.4958596,47.530199249],[4.496321037,47.530252747],[4.497494269,47.53023318],[4.498417568,47.530449995],[4.498246112,47.530071368],[4.498360739,47.529892534],[4.499243059,47.529785757],[4.499617623,47.529443323],[4.500297406,47.529603834],[4.501229574,47.528858081],[4.502177533,47.528959308],[4.503108222,47.528966218],[4.503291931,47.530772572],[4.50376081,47.530853854],[4.503842603,47.531257038],[4.504786844,47.531696809],[4.505188472,47.531986025],[4.508001181,47.532214366],[4.507980233,47.532838552],[4.511943656,47.532951974],[4.513442015,47.533426803],[4.51446588,47.53348193],[4.516242639,47.533787449],[4.51675255,47.534048208]]]],"type":"MultiPolygon"}</t>
  </si>
  <si>
    <t>47.509014015, 4.518814793</t>
  </si>
  <si>
    <t>{"coordinates":[[[[5.449261127,47.203217783],[5.448997373,47.203636785],[5.447804579,47.204028586],[5.447349127,47.204620968],[5.446523053,47.205085169],[5.445753809,47.20569498],[5.445565653,47.206004292],[5.444932782,47.206358118],[5.444787251,47.207052931],[5.445070846,47.207389213],[5.445642792,47.207323097],[5.446776326,47.207515328],[5.447217566,47.20739432],[5.447667987,47.207446051],[5.447986097,47.207669009],[5.447886623,47.207980954],[5.447429994,47.208083375],[5.447543206,47.208363805],[5.448064993,47.208502296],[5.449319862,47.208368585],[5.44991011,47.208907335],[5.450575047,47.209083319],[5.451005284,47.209068813],[5.453109859,47.209394454],[5.453362361,47.209569248],[5.452486125,47.210963181],[5.451825107,47.212323729],[5.448673647,47.217836939],[5.448301482,47.217879932],[5.447703207,47.217631369],[5.446002415,47.217353844],[5.444534421,47.217253325],[5.443749767,47.217150085],[5.443455758,47.217603935],[5.442103092,47.218907846],[5.441256302,47.219241837],[5.440537737,47.21966319],[5.439458274,47.221280159],[5.438992868,47.22174571],[5.43780458,47.221780625],[5.436694593,47.221588707],[5.436093002,47.221675214],[5.435475368,47.222020555],[5.434251923,47.223323451],[5.433129413,47.224842181],[5.43198446,47.225222892],[5.430945966,47.225326647],[5.430079118,47.225103443],[5.42894324,47.224456242],[5.426568832,47.223932249],[5.425999952,47.224099981],[5.423834521,47.2251901],[5.42312763,47.224642853],[5.422403368,47.224854347],[5.419961866,47.225306169],[5.417715035,47.225618773],[5.414775003,47.226217789],[5.414235357,47.225594949],[5.41466513,47.225184288],[5.413652256,47.224975715],[5.412963566,47.225774556],[5.411982434,47.226332693],[5.411929393,47.227302035],[5.410829285,47.227950003],[5.410562568,47.228194233],[5.409628436,47.231307513],[5.409480233,47.23142318],[5.407970352,47.231397819],[5.406648757,47.230527291],[5.405547363,47.228637107],[5.405290924,47.226835658],[5.404081501,47.226755376],[5.403181773,47.226800158],[5.40284371,47.226720703],[5.40330032,47.227855102],[5.403324802,47.229112848],[5.403051822,47.229661621],[5.402232936,47.230273949],[5.401074633,47.230866284],[5.396646001,47.231571318],[5.39526993,47.231848355],[5.393940049,47.232301855],[5.392818003,47.232969012],[5.392211652,47.233666044],[5.391918439,47.234179177],[5.391931449,47.234947186],[5.392220347,47.236060764],[5.392776305,47.237321043],[5.393798341,47.238831088],[5.394899254,47.240032365],[5.396644753,47.241362612],[5.397728835,47.242094959],[5.39919994,47.242785961],[5.400629752,47.243173371],[5.402709554,47.243425701],[5.404767486,47.243898214],[5.405873224,47.244283277],[5.406735922,47.244675177],[5.407183,47.244971224],[5.408077824,47.245873132],[5.408628979,47.247163161],[5.4086816,47.247688064],[5.4085928,47.248274449],[5.408080006,47.249435267],[5.409087671,47.250019587],[5.413539856,47.255758871],[5.416695177,47.257675536],[5.420317956,47.258539377],[5.420605566,47.257992966],[5.420578941,47.257254965],[5.42030854,47.256626532],[5.420382819,47.256366487],[5.420776032,47.256197056],[5.421695948,47.25609048],[5.422437724,47.254086283],[5.421540908,47.253236761],[5.421396724,47.25256156],[5.421759787,47.251371383],[5.422315108,47.25048522],[5.422606336,47.249228087],[5.423251244,47.248481452],[5.422114222,47.247671182],[5.421961574,47.246954726],[5.422367234,47.245624948],[5.42236459,47.245126024],[5.422786645,47.244219222],[5.422953237,47.243132217],[5.423415774,47.243094626],[5.422947773,47.241426434],[5.42337313,47.241444562],[5.427005432,47.241164108],[5.429477956,47.239979245],[5.434874067,47.238728443],[5.437133489,47.238858392],[5.440241341,47.240606094],[5.441460815,47.241248727],[5.441775298,47.241300648],[5.443956977,47.241317716],[5.445881299,47.241433847],[5.448538196,47.241082324],[5.450255415,47.241848555],[5.450999173,47.242438998],[5.451962431,47.242360981],[5.454740316,47.241820313],[5.455119631,47.242104105],[5.455652636,47.241988333],[5.45650086,47.241390311],[5.45716861,47.241126664],[5.457693872,47.240812894],[5.45881879,47.240395431],[5.460101182,47.240182675],[5.4607739,47.239883774],[5.461509635,47.239401589],[5.462707491,47.23953827],[5.462944533,47.239487298],[5.464686637,47.23819649],[5.465038703,47.238000756],[5.465594643,47.237896159],[5.466035514,47.237676015],[5.466642479,47.237732453],[5.467023767,47.237626161],[5.467739071,47.23770911],[5.468517926,47.238052805],[5.469497603,47.238132814],[5.470311406,47.238488363],[5.471336569,47.238780854],[5.473880599,47.238913928],[5.47507137,47.238493997],[5.476712753,47.238612054],[5.477268239,47.238383113],[5.478945146,47.238382386],[5.479279239,47.23817078],[5.480207651,47.237081777],[5.47757225,47.233902806],[5.476436771,47.231874363],[5.476341547,47.231500803],[5.473921452,47.230978741],[5.474131867,47.230378882],[5.47421721,47.228986367],[5.475618724,47.226945153],[5.476024899,47.225916871],[5.476899653,47.224957835],[5.477374844,47.224137037],[5.478494853,47.22319346],[5.479245323,47.221175122],[5.480431622,47.218833097],[5.480544816,47.218277636],[5.480069132,47.217365488],[5.478746621,47.217182123],[5.477490693,47.21680817],[5.478389756,47.216466485],[5.478837165,47.216421785],[5.478294366,47.21583082],[5.476686025,47.216128222],[5.475543787,47.216212983],[5.473921903,47.216044067],[5.473191495,47.215712887],[5.473042209,47.214909937],[5.473325354,47.21416801],[5.473945189,47.213331524],[5.474246501,47.213099911],[5.469241304,47.210554106],[5.466634504,47.208474955],[5.465511908,47.207773781],[5.464334718,47.20686119],[5.454280417,47.204341905],[5.449261127,47.203217783]]]],"type":"MultiPolygon"}</t>
  </si>
  <si>
    <t>47.230242194, 5.440596619</t>
  </si>
  <si>
    <t>{"coordinates":[[[[5.371470051,47.137801716],[5.371855209,47.13920432],[5.371888534,47.139751264],[5.370564898,47.144678208],[5.371947694,47.14496151],[5.37210824,47.145519355],[5.372343454,47.145854096],[5.372797012,47.146110502],[5.373384836,47.146238055],[5.374084164,47.146169665],[5.376049032,47.146388734],[5.378147029,47.146243852],[5.380490753,47.1462524],[5.382140228,47.146593145],[5.383086516,47.146556545],[5.383360773,47.146399578],[5.38400991,47.146450154],[5.384899007,47.146344463],[5.385466132,47.146361595],[5.385723145,47.146620202],[5.386500596,47.147004082],[5.386723399,47.147294918],[5.387161143,47.147401177],[5.387303853,47.147672047],[5.388464815,47.148575815],[5.389082363,47.149401622],[5.389377025,47.149585586],[5.390246098,47.150634072],[5.391383869,47.151518475],[5.391104486,47.152065572],[5.390393322,47.15305843],[5.39265561,47.154258251],[5.392796961,47.154111216],[5.392712684,47.153403203],[5.393404272,47.152802542],[5.394098269,47.152909781],[5.394840387,47.152792645],[5.396271633,47.152376612],[5.396454941,47.152223299],[5.396839684,47.151256077],[5.396834438,47.150693244],[5.397254754,47.150317949],[5.397552018,47.149818202],[5.398227817,47.149043099],[5.398518008,47.148355248],[5.400142559,47.147095695],[5.400619693,47.146663364],[5.400903813,47.145781077],[5.401299132,47.14499466],[5.401642566,47.14491007],[5.401778744,47.144500122],[5.401722948,47.144048223],[5.401518681,47.143641738],[5.401751058,47.143227992],[5.402287781,47.143037607],[5.402311677,47.142596663],[5.402109556,47.142119879],[5.40295448,47.141499757],[5.403594489,47.140547919],[5.403627308,47.139833872],[5.403331649,47.139450006],[5.403129874,47.138892152],[5.402748623,47.138512765],[5.402734417,47.138016767],[5.402991112,47.137675469],[5.402944632,47.137462064],[5.403412338,47.137175829],[5.403471827,47.136349539],[5.403736483,47.135920704],[5.403773063,47.135438962],[5.404131039,47.135090152],[5.40445006,47.134962826],[5.404479284,47.134671287],[5.404769113,47.134304076],[5.405514318,47.133907579],[5.405946515,47.133388785],[5.406873996,47.133291128],[5.407419873,47.133101426],[5.408116439,47.133064409],[5.408615667,47.133366564],[5.408863982,47.133252407],[5.409678684,47.133259757],[5.410118162,47.133140714],[5.410575708,47.133395991],[5.411424834,47.133671026],[5.412074768,47.133624148],[5.412417152,47.133429659],[5.41268188,47.133623197],[5.413583476,47.133566558],[5.414285303,47.1329106],[5.415121068,47.132004143],[5.415145194,47.131423575],[5.41538182,47.130666533],[5.415176921,47.13030602],[5.413744061,47.128961431],[5.413320262,47.128810847],[5.411202347,47.128523553],[5.410464523,47.12796157],[5.408509064,47.126849386],[5.408550504,47.126477427],[5.408897755,47.125595596],[5.408866514,47.124837841],[5.40914351,47.123949365],[5.409131218,47.122730046],[5.408822232,47.120423431],[5.411154214,47.119987523],[5.412260655,47.120060826],[5.411851012,47.119310962],[5.411798481,47.118225785],[5.411408051,47.118081705],[5.411135308,47.117589292],[5.410897324,47.114806515],[5.409873859,47.113458749],[5.408106617,47.112412897],[5.406566483,47.110926343],[5.40632022,47.110877425],[5.405310965,47.110346281],[5.403492909,47.109872477],[5.402612374,47.10944582],[5.402122514,47.108963303],[5.401612708,47.10812181],[5.400895855,47.107696245],[5.40073018,47.107945582],[5.400191281,47.108375607],[5.399251523,47.108840068],[5.398533675,47.109370175],[5.397026083,47.110031043],[5.395387669,47.110509953],[5.393302428,47.111325951],[5.392380253,47.111505363],[5.392189723,47.111730882],[5.39145983,47.115232658],[5.39197997,47.116546855],[5.392721565,47.117588053],[5.393334688,47.119211967],[5.393708823,47.119524879],[5.393903232,47.119950496],[5.39273762,47.120445694],[5.390049002,47.122691828],[5.389067025,47.126259126],[5.388528417,47.126553073],[5.38745574,47.126677902],[5.387344092,47.126838732],[5.386460819,47.127485656],[5.385878543,47.128224543],[5.385237258,47.128465649],[5.384711463,47.128841279],[5.384587479,47.129409481],[5.383800817,47.130123746],[5.383137975,47.130534617],[5.382982448,47.130837758],[5.382452396,47.131117988],[5.381659789,47.130892921],[5.380994344,47.131006599],[5.380430189,47.13150099],[5.379874768,47.132731077],[5.380178141,47.133264358],[5.380179646,47.133507518],[5.377692375,47.134271129],[5.376869065,47.135983177],[5.376490051,47.137145667],[5.375364566,47.137455207],[5.3730599,47.13781505],[5.371470051,47.137801716]]]],"type":"MultiPolygon"}</t>
  </si>
  <si>
    <t>47.131657314, 5.394606204</t>
  </si>
  <si>
    <t>{"coordinates":[[[[5.12000804,47.443886996],[5.122938727,47.447665229],[5.123789619,47.447229167],[5.125087876,47.448466178],[5.125839171,47.448230031],[5.126473944,47.449305347],[5.126913206,47.449134328],[5.128299199,47.448300334],[5.128322176,47.447976631],[5.130247676,47.447357871],[5.131948399,47.447196153],[5.132200646,47.447496804],[5.134434272,47.447282961],[5.13696834,47.447379637],[5.138144497,47.447279689],[5.138332663,47.447437423],[5.140119558,47.446442829],[5.141992355,47.444743322],[5.14413047,47.443639538],[5.144452732,47.442803324],[5.143421624,47.440952851],[5.143432341,47.440358312],[5.142813599,47.439225152],[5.142741363,47.438779826],[5.142922148,47.438023664],[5.142805836,47.435978929],[5.143282365,47.436046696],[5.143525461,47.43545508],[5.144940652,47.436260178],[5.144649429,47.436511388],[5.145803394,47.437188914],[5.147534575,47.437994456],[5.148222974,47.438181664],[5.148814772,47.438111302],[5.149288348,47.437674808],[5.154708593,47.435093621],[5.155108216,47.435360879],[5.15903912,47.433674262],[5.158882806,47.433516869],[5.160694179,47.432557504],[5.160578574,47.432389451],[5.161384091,47.432322259],[5.16106565,47.431863503],[5.160846207,47.431753213],[5.160471678,47.430430092],[5.160602651,47.429597375],[5.160240499,47.428975533],[5.160192618,47.42854507],[5.160554822,47.427852142],[5.159458729,47.427128659],[5.160375966,47.426378599],[5.16107965,47.425335324],[5.15962243,47.424967956],[5.158059156,47.424372002],[5.156755837,47.423442516],[5.154533885,47.424349099],[5.154078017,47.423439905],[5.151105765,47.42420092],[5.150324069,47.423767812],[5.150806084,47.423148344],[5.149397131,47.423054618],[5.144885908,47.423624173],[5.144349429,47.423216221],[5.14317365,47.422615628],[5.142981852,47.421967182],[5.140986244,47.422598277],[5.140733368,47.422180585],[5.138752683,47.422953648],[5.138272512,47.423290266],[5.137419098,47.423584212],[5.136139967,47.423750892],[5.134444523,47.42429261],[5.131004593,47.425046377],[5.129895551,47.425387273],[5.12989504,47.425007263],[5.129649751,47.42477852],[5.129215886,47.425046712],[5.127997232,47.426169445],[5.127085298,47.426763355],[5.126735756,47.426849891],[5.125873699,47.427096181],[5.124700542,47.427194157],[5.119138955,47.428800362],[5.116937474,47.428768402],[5.114163307,47.42885217],[5.114180214,47.428977934],[5.112401681,47.429744159],[5.112364737,47.429816871],[5.109654801,47.430555835],[5.118465042,47.442060951],[5.12000804,47.443886996]]]],"type":"MultiPolygon"}</t>
  </si>
  <si>
    <t>47.434258335, 5.135486762</t>
  </si>
  <si>
    <t>{"coordinates":[[[[5.123335874,47.26034294],[5.125084512,47.26194366],[5.125397414,47.261760512],[5.126209838,47.262299475],[5.126346232,47.262169092],[5.129128552,47.264879222],[5.129266015,47.264775833],[5.130924426,47.266461879],[5.130676513,47.26661593],[5.132692323,47.267970275],[5.142086007,47.273244776],[5.143619652,47.273047133],[5.143425112,47.273278575],[5.143526167,47.274982408],[5.142653481,47.275496553],[5.141964939,47.277178044],[5.141420771,47.277834707],[5.14115445,47.278390778],[5.1396612,47.2797728],[5.138394789,47.280305879],[5.138719264,47.281276123],[5.13843977,47.283297666],[5.140550263,47.282988571],[5.141419696,47.283219284],[5.14585054,47.283582297],[5.147544407,47.283081752],[5.150679191,47.281913264],[5.150822632,47.282388813],[5.152695111,47.282153252],[5.153169109,47.281729288],[5.154092346,47.281716651],[5.156626685,47.281485846],[5.158701766,47.280727684],[5.15882216,47.280463374],[5.158582388,47.278415405],[5.158692631,47.277009342],[5.158233123,47.276968361],[5.158297774,47.274558993],[5.158582973,47.272830865],[5.158933436,47.2727604],[5.158969228,47.271971721],[5.159145723,47.271292995],[5.15944756,47.270967667],[5.160403761,47.269212626],[5.160584315,47.268701331],[5.161342056,47.267638927],[5.161935905,47.266515631],[5.16208373,47.2645667],[5.162331315,47.263716429],[5.163550598,47.26360543],[5.163760526,47.26382486],[5.168550842,47.261951307],[5.168319599,47.261662938],[5.169184793,47.261335151],[5.169034753,47.261092096],[5.170752427,47.261170728],[5.171325043,47.261329319],[5.178795129,47.259066497],[5.174046303,47.253252214],[5.171962807,47.253345298],[5.169039777,47.253808889],[5.168425409,47.252646003],[5.16814643,47.251665066],[5.167875759,47.251316193],[5.168095913,47.250707776],[5.166780665,47.25128533],[5.166317173,47.250746429],[5.164767796,47.248072678],[5.164514037,47.246566213],[5.162568747,47.243710698],[5.162423094,47.243640467],[5.157312439,47.248074758],[5.156769816,47.248296494],[5.154921248,47.248702814],[5.153854034,47.249036052],[5.151696765,47.250091078],[5.150696029,47.250467181],[5.149949196,47.25064404],[5.148431786,47.250834275],[5.147931087,47.250981343],[5.146313236,47.250213381],[5.146253651,47.250046073],[5.142143227,47.249224205],[5.141880513,47.250663698],[5.141892629,47.252096311],[5.141237985,47.252065175],[5.140032803,47.251494839],[5.139550253,47.251932425],[5.139197232,47.252101945],[5.137695977,47.252500676],[5.136192123,47.252801271],[5.1355817,47.25281792],[5.135115409,47.253865784],[5.13222995,47.252350063],[5.131067025,47.253710614],[5.128723708,47.255627774],[5.129064425,47.255880886],[5.126765412,47.257584652],[5.123335874,47.26034294]]]],"type":"MultiPolygon"}</t>
  </si>
  <si>
    <t>47.262873128, 5.15012902</t>
  </si>
  <si>
    <t>{"coordinates":[[[[4.423405878,47.595849937],[4.422174296,47.596681488],[4.420543723,47.597475569],[4.419623666,47.597762243],[4.418946133,47.59745899],[4.418300763,47.597965579],[4.418176368,47.598193056],[4.417597486,47.598697932],[4.41642989,47.599438616],[4.416241479,47.599711881],[4.415701908,47.599541975],[4.414886434,47.599106233],[4.413930678,47.59844892],[4.412700523,47.597832732],[4.409126238,47.596446322],[4.404038192,47.601461757],[4.402987389,47.60098285],[4.402787843,47.600987049],[4.401436371,47.602135804],[4.400757705,47.601787448],[4.400043067,47.60224975],[4.399747804,47.60200482],[4.399662399,47.602656729],[4.399498915,47.602919763],[4.399047194,47.602952186],[4.39847015,47.602773647],[4.396412417,47.603643619],[4.396089204,47.604009387],[4.395766817,47.604916196],[4.39552766,47.605035188],[4.394589288,47.605038299],[4.394473025,47.605173826],[4.394382495,47.605887008],[4.394134528,47.606280679],[4.393008746,47.606703732],[4.392788307,47.60687741],[4.392706484,47.607261893],[4.392850831,47.607692292],[4.392523935,47.608122911],[4.392164109,47.608158711],[4.391257997,47.607971457],[4.390679097,47.608182711],[4.390582477,47.608561968],[4.389750122,47.608958086],[4.389106639,47.609041365],[4.388062266,47.609015075],[4.387818195,47.609151214],[4.387452239,47.609668706],[4.387047033,47.609700528],[4.38738832,47.610436478],[4.389529357,47.612240324],[4.389527457,47.612423098],[4.388227272,47.613210977],[4.386464955,47.614097055],[4.384697747,47.614848126],[4.385604054,47.615911369],[4.385757802,47.616448793],[4.385830774,47.618336643],[4.387317731,47.618940156],[4.388405465,47.619551099],[4.388887136,47.619947781],[4.389238046,47.620436042],[4.389261257,47.621020925],[4.389082296,47.621563201],[4.388455882,47.62256452],[4.38827576,47.623062696],[4.388238391,47.623827447],[4.389387175,47.62601218],[4.390016531,47.626810409],[4.391123991,47.627915324],[4.391275483,47.628362741],[4.391335153,47.629936553],[4.391547015,47.630247313],[4.394649465,47.632060306],[4.395139495,47.632210196],[4.397089351,47.63379022],[4.399527393,47.635545311],[4.400907069,47.636807115],[4.40199372,47.63796529],[4.402838874,47.639359518],[4.403287008,47.639837564],[4.403652633,47.640773922],[4.404425652,47.640132663],[4.405312074,47.639752005],[4.406565655,47.63955597],[4.40861547,47.639954385],[4.408896342,47.639896983],[4.410339274,47.63860033],[4.412623282,47.637379912],[4.412238685,47.636839016],[4.411856914,47.636001904],[4.411702665,47.635004498],[4.411689551,47.633199668],[4.411720126,47.632492607],[4.412648127,47.629513279],[4.412622513,47.628847406],[4.411568939,47.627884277],[4.411242141,47.627360682],[4.410699355,47.626927919],[4.409134359,47.62515262],[4.408584873,47.624212188],[4.408660479,47.62364592],[4.410915572,47.623470157],[4.41269993,47.623168608],[4.412977257,47.623433528],[4.413828734,47.623103634],[4.414199644,47.622377143],[4.414399293,47.622373825],[4.416339722,47.622887757],[4.417571149,47.623578611],[4.418559615,47.623243419],[4.418406737,47.622751939],[4.419714158,47.622143687],[4.419532809,47.620932353],[4.419774241,47.620297442],[4.4195917,47.619041109],[4.419432707,47.618369653],[4.418571209,47.616765068],[4.417241745,47.616789314],[4.413426967,47.617485533],[4.412388736,47.617396367],[4.410098606,47.616790268],[4.408008037,47.615469619],[4.406249911,47.614736395],[4.406178476,47.614602218],[4.406882118,47.613869939],[4.408698331,47.61266781],[4.409548476,47.612292948],[4.411633081,47.611175755],[4.412812137,47.610705065],[4.413734976,47.61046343],[4.416376377,47.609966884],[4.41826115,47.608852894],[4.419248781,47.605191248],[4.419711567,47.601719622],[4.420172296,47.601576278],[4.422092636,47.601362044],[4.422547098,47.601083728],[4.423117303,47.600353868],[4.424281095,47.599523137],[4.426044836,47.598681464],[4.427789837,47.597389861],[4.42681648,47.596327748],[4.426682253,47.596285276],[4.425172283,47.59680787],[4.424422098,47.596326383],[4.423405878,47.595849937]]]],"type":"MultiPolygon"}</t>
  </si>
  <si>
    <t>47.617038983, 4.403925524</t>
  </si>
  <si>
    <t>{"coordinates":[[[[4.535543796,47.889994089],[4.535524839,47.889847614],[4.533538117,47.886951724],[4.533164339,47.885917842],[4.532082835,47.886188504],[4.530790718,47.886627529],[4.530019936,47.88481749],[4.529224259,47.884790054],[4.528459334,47.88494764],[4.527769384,47.885199661],[4.527320273,47.885031779],[4.527399746,47.884631081],[4.526972717,47.884486314],[4.526267772,47.884589097],[4.526101871,47.884404025],[4.525009619,47.884952906],[4.524519382,47.884983578],[4.52427745,47.884853499],[4.524304394,47.884486791],[4.524076322,47.883813746],[4.523552756,47.883055422],[4.522778184,47.881569437],[4.522189513,47.880965875],[4.5214053,47.879281073],[4.521221871,47.877782009],[4.52132934,47.877423259],[4.521351697,47.876615538],[4.520022297,47.876962218],[4.518965881,47.876983097],[4.518578215,47.877369775],[4.517346364,47.877713361],[4.515170874,47.878514692],[4.513782981,47.879347231],[4.513368538,47.879688329],[4.512037869,47.880323878],[4.511185855,47.88090014],[4.51090309,47.881214329],[4.509548284,47.880861804],[4.508031679,47.880088277],[4.507761743,47.880100747],[4.506134174,47.880650027],[4.504257919,47.881632738],[4.506079903,47.882416798],[4.508623986,47.883369777],[4.510116699,47.884099497],[4.509787859,47.893243716],[4.509826569,47.896535006],[4.512509427,47.896459967],[4.51270531,47.897462892],[4.512960164,47.898092401],[4.513107235,47.898180519],[4.513941811,47.897500061],[4.51594722,47.896714471],[4.516219762,47.896649742],[4.517332276,47.896657873],[4.518594426,47.898809076],[4.520112051,47.898705724],[4.522464551,47.898216173],[4.523156205,47.898436736],[4.52370431,47.898925598],[4.524325053,47.899752865],[4.523192439,47.900446265],[4.522470481,47.900663559],[4.521435167,47.901717533],[4.521105859,47.902184468],[4.521857337,47.902388961],[4.522928424,47.902815238],[4.522745314,47.904178612],[4.522827346,47.904984966],[4.523732322,47.904892214],[4.523389946,47.903784094],[4.523543233,47.903154713],[4.524653324,47.901535367],[4.525164784,47.900467467],[4.526331929,47.899253321],[4.52758786,47.897684254],[4.5299513,47.894094335],[4.530736279,47.893327986],[4.531587337,47.893507715],[4.532089726,47.89292147],[4.532327964,47.892782439],[4.53228574,47.892478743],[4.532914988,47.891929544],[4.532775851,47.891745932],[4.535543796,47.889994089]]]],"type":"MultiPolygon"}</t>
  </si>
  <si>
    <t>47.88918412, 4.520031537</t>
  </si>
  <si>
    <t>{"coordinates":[[[[4.586329888,47.614638892],[4.586330514,47.613763801],[4.588809722,47.612962143],[4.593049946,47.610989442],[4.596189751,47.609714055],[4.597202691,47.609173529],[4.596475916,47.608064402],[4.596466204,47.607828658],[4.595863868,47.60700682],[4.59553524,47.606077705],[4.594986809,47.605454991],[4.598270054,47.603869678],[4.600233453,47.603111738],[4.602385614,47.602125197],[4.60407501,47.60097932],[4.604717598,47.601101031],[4.605607575,47.601127506],[4.607374806,47.601023058],[4.608767879,47.600826508],[4.609855462,47.59946016],[4.611525497,47.598077657],[4.613003618,47.598408359],[4.61372987,47.598303789],[4.614450382,47.598978057],[4.61709414,47.598415683],[4.619305211,47.594910748],[4.620290813,47.593091052],[4.620422483,47.593044209],[4.621042834,47.591996638],[4.620889548,47.591550413],[4.622126137,47.589366187],[4.623207874,47.588220356],[4.620222268,47.586839354],[4.62002413,47.58688802],[4.619080736,47.588121034],[4.618520319,47.587457176],[4.618178371,47.587239541],[4.615745203,47.586342334],[4.614699085,47.585192712],[4.613882237,47.584759259],[4.61307347,47.58450485],[4.611918763,47.583942807],[4.609863262,47.58254329],[4.609621227,47.582062262],[4.60881835,47.581957194],[4.608074361,47.581730668],[4.607299372,47.581225467],[4.606638073,47.582332053],[4.605511176,47.582204414],[4.603439693,47.585894451],[4.601795024,47.584966312],[4.601655029,47.584380333],[4.595558908,47.58468442],[4.596864836,47.587728497],[4.593133005,47.588564566],[4.592743823,47.587518323],[4.586974752,47.587153068],[4.586934015,47.588379834],[4.586316286,47.589446988],[4.586029377,47.589689468],[4.584218429,47.589340439],[4.583139763,47.589002158],[4.582527927,47.588698952],[4.581495795,47.587863959],[4.57967635,47.585739582],[4.579278678,47.585746765],[4.577769237,47.584651708],[4.576681379,47.584087517],[4.573835499,47.582837602],[4.573505679,47.582888866],[4.572296855,47.582597257],[4.571964381,47.582603537],[4.571244885,47.582887819],[4.570840603,47.582760017],[4.569677107,47.581972605],[4.568961581,47.58234685],[4.567841307,47.582396119],[4.56565259,47.584444879],[4.563618578,47.587010992],[4.558702392,47.592879163],[4.558022414,47.593293374],[4.554177345,47.595119115],[4.541856147,47.601779905],[4.542002689,47.602521606],[4.542012421,47.607560371],[4.543095159,47.607989905],[4.548018408,47.60960556],[4.549573491,47.610206127],[4.552019782,47.611419627],[4.552032905,47.611733652],[4.551695493,47.613225405],[4.555247403,47.612257157],[4.556886976,47.611686132],[4.558072675,47.611393927],[4.557628689,47.610322209],[4.55848302,47.610081235],[4.559400623,47.611323081],[4.560145996,47.611909113],[4.567312818,47.607059604],[4.568726036,47.608445074],[4.570540517,47.610434626],[4.57142223,47.610402056],[4.575889288,47.608748332],[4.576597376,47.608923332],[4.580112665,47.610250553],[4.581299537,47.610003109],[4.581564286,47.610041836],[4.583115545,47.61261005],[4.583259549,47.61302133],[4.583329323,47.613802737],[4.583464748,47.614059283],[4.58396544,47.614465725],[4.584685067,47.614801672],[4.586329888,47.614638892]]]],"type":"MultiPolygon"}</t>
  </si>
  <si>
    <t>47.597679759, 4.581363434</t>
  </si>
  <si>
    <t>{"coordinates":[[[[4.887928229,47.176576934],[4.887488715,47.175944715],[4.887394419,47.175628361],[4.886807702,47.175129118],[4.886547917,47.174801052],[4.886385059,47.17426158],[4.884752675,47.174222425],[4.884466019,47.172975339],[4.877969582,47.172096609],[4.877005083,47.172083433],[4.877417308,47.171558939],[4.876714909,47.171411832],[4.876671226,47.172015001],[4.876361376,47.171991206],[4.876270123,47.172404232],[4.875748552,47.172482025],[4.875070091,47.173060354],[4.873756509,47.173528289],[4.871073124,47.174216471],[4.869263987,47.17494361],[4.869568743,47.175390758],[4.869632042,47.17603452],[4.8699634,47.176106615],[4.869515532,47.176748726],[4.868711115,47.177620823],[4.867752962,47.178173902],[4.867773053,47.178562609],[4.865939637,47.178975797],[4.866333292,47.179587219],[4.866064049,47.179783373],[4.865365916,47.180676244],[4.865240571,47.180565697],[4.864606572,47.18098475],[4.866572258,47.181488897],[4.867567924,47.182014964],[4.867672676,47.182749911],[4.86856778,47.183802603],[4.867592158,47.183969632],[4.868043949,47.18518887],[4.868787149,47.185327268],[4.869534747,47.18749359],[4.86750097,47.188003686],[4.867750536,47.188533677],[4.867435984,47.188605389],[4.868170064,47.19000198],[4.867696187,47.191345111],[4.868073655,47.192019824],[4.868967733,47.191935158],[4.869675806,47.190793563],[4.870868528,47.190369963],[4.872692861,47.190938431],[4.87328572,47.191688893],[4.873092004,47.192234146],[4.871186508,47.193702195],[4.871333969,47.193991584],[4.872113246,47.194251852],[4.871966263,47.194545999],[4.872521733,47.194866615],[4.872791776,47.19472987],[4.873155801,47.194977933],[4.873991179,47.195330936],[4.873728129,47.195630566],[4.874709355,47.196111782],[4.874602614,47.196498936],[4.876578517,47.197011762],[4.877535743,47.195894899],[4.878475909,47.195274498],[4.879189571,47.194902708],[4.880829047,47.194597832],[4.8807187,47.192952549],[4.880789988,47.192384055],[4.881336413,47.191991553],[4.880698946,47.188985116],[4.881103638,47.188884887],[4.879561167,47.185267266],[4.879450557,47.184861119],[4.879552462,47.184601912],[4.881373963,47.183316084],[4.881489998,47.183008016],[4.88269279,47.182502176],[4.88250033,47.18236212],[4.883057386,47.181899191],[4.885419634,47.178936702],[4.887928229,47.176576934]]]],"type":"MultiPolygon"}</t>
  </si>
  <si>
    <t>47.18282636, 4.876032975</t>
  </si>
  <si>
    <t>{"coordinates":[[[[4.529449519,47.232113293],[4.531128286,47.231180791],[4.531247495,47.230864064],[4.530827992,47.229222711],[4.530697096,47.228107],[4.532402399,47.228250146],[4.533142666,47.227138223],[4.533647794,47.226588577],[4.534393848,47.225449555],[4.534689175,47.224589329],[4.534563324,47.223328582],[4.534708683,47.22281791],[4.533618729,47.222046257],[4.532872559,47.220953993],[4.533970885,47.220398296],[4.534400453,47.220769893],[4.534788975,47.220582859],[4.535708427,47.220475232],[4.536421978,47.220146118],[4.53681956,47.220184068],[4.537490372,47.220440799],[4.537687234,47.220392265],[4.538579467,47.219610547],[4.539498895,47.219502889],[4.539492421,47.219322887],[4.538936829,47.218658538],[4.538720554,47.218212991],[4.537548551,47.217020157],[4.53686739,47.216538453],[4.53977958,47.2150879],[4.541583258,47.213973483],[4.541299641,47.213483813],[4.542405644,47.213019775],[4.54096261,47.211498317],[4.540324115,47.210520822],[4.540695537,47.210247551],[4.540521718,47.209714999],[4.539812228,47.209118432],[4.541281137,47.209055679],[4.541299134,47.208669149],[4.540466393,47.206075238],[4.541318282,47.205924339],[4.541367436,47.205518485],[4.541213203,47.204792977],[4.541302527,47.203944469],[4.540390011,47.203961108],[4.53930491,47.203533412],[4.540063479,47.202708427],[4.540620071,47.201797878],[4.540073727,47.201358521],[4.539792766,47.200958856],[4.539382375,47.200606833],[4.539030233,47.200073945],[4.538947333,47.199669846],[4.539854789,47.199248083],[4.539824939,47.198528122],[4.540972145,47.197760092],[4.540138827,47.197170576],[4.536652581,47.194075215],[4.537695555,47.193405847],[4.536338308,47.192136216],[4.536224602,47.191623568],[4.536419227,47.191500326],[4.537671947,47.19110011],[4.537660296,47.19083103],[4.537080389,47.1895817],[4.536749053,47.189542875],[4.536474674,47.189278181],[4.536258537,47.188832625],[4.534863336,47.187014205],[4.534055776,47.186625105],[4.533482408,47.187130647],[4.533281779,47.187089181],[4.532602355,47.186607429],[4.532047185,47.185943039],[4.53187489,47.185365428],[4.532673589,47.184841604],[4.535457163,47.182225838],[4.536069826,47.182220414],[4.536554145,47.181836699],[4.536275808,47.181385664],[4.535639425,47.181022218],[4.534696809,47.180803298],[4.534242528,47.180526576],[4.534159145,47.180242237],[4.533552752,47.179447066],[4.532966499,47.178894747],[4.531799423,47.178443757],[4.531265924,47.177980777],[4.530158977,47.177553288],[4.52964691,47.177611379],[4.5297228,47.177772458],[4.529578318,47.17835786],[4.526680025,47.178980501],[4.525642162,47.179405686],[4.524509915,47.179156766],[4.522779519,47.180405047],[4.52109571,47.181201564],[4.521038699,47.181427425],[4.521160001,47.182775605],[4.522318024,47.183653633],[4.522159866,47.184646205],[4.521766422,47.184698199],[4.520040079,47.184461542],[4.519883196,47.185454093],[4.519752461,47.185501732],[4.518234405,47.185485625],[4.515055969,47.185230102],[4.513922284,47.18488565],[4.513393865,47.184834928],[4.51314404,47.18572063],[4.512745691,47.186397566],[4.513051271,47.187447996],[4.513317119,47.189104943],[4.51086356,47.189269341],[4.510735392,47.189361958],[4.510439875,47.190222135],[4.509468927,47.190690417],[4.507619406,47.190635268],[4.507403315,47.192116607],[4.508161415,47.193761752],[4.50734538,47.193915544],[4.505697585,47.19408645],[4.50530114,47.194223067],[4.504206448,47.194805466],[4.504191726,47.19564937],[4.504342878,47.196141749],[4.50469723,47.196719732],[4.506073724,47.198133543],[4.505563484,47.198548075],[4.507343883,47.200134908],[4.507630938,47.200713757],[4.507717422,47.201206973],[4.507477647,47.20179718],[4.507430763,47.202293031],[4.50765314,47.202873622],[4.506806306,47.203159273],[4.5048396,47.203511696],[4.502681165,47.204001637],[4.503188666,47.205189033],[4.50259596,47.205445243],[4.501951326,47.205545446],[4.501846014,47.206222139],[4.500142025,47.206524251],[4.499687467,47.206712924],[4.499637998,47.20711876],[4.500542218,47.208271316],[4.500418178,47.20950922],[4.498259086,47.209985576],[4.499505189,47.212025147],[4.500470477,47.213042747],[4.501073745,47.213256441],[4.502393198,47.213231236],[4.504764516,47.214716797],[4.505842865,47.215235845],[4.508007724,47.216704214],[4.507945497,47.217407362],[4.507445585,47.218809538],[4.505768283,47.220219812],[4.505679481,47.220777433],[4.505126456,47.221748979],[4.504946042,47.222339304],[4.505161215,47.222991123],[4.505600718,47.223251942],[4.50726274,47.22657544],[4.508911448,47.229464178],[4.510473683,47.228467763],[4.511318366,47.228092078],[4.512626619,47.227796778],[4.513923373,47.227187363],[4.514251068,47.22713626],[4.515182245,47.227298774],[4.516691962,47.228664793],[4.517629573,47.22900729],[4.519564519,47.229465471],[4.519835155,47.229640208],[4.519914093,47.229954324],[4.520915247,47.230205018],[4.521729829,47.230729183],[4.524727949,47.232967877],[4.526290209,47.232398053],[4.527990991,47.232005567],[4.528642576,47.231768266],[4.529449519,47.232113293]]]],"type":"MultiPolygon"}</t>
  </si>
  <si>
    <t>47.206410685, 4.522247906</t>
  </si>
  <si>
    <t>{"coordinates":[[[[4.788702579,47.785918325],[4.789953849,47.786304328],[4.79047641,47.786550215],[4.790474294,47.786010993],[4.790904771,47.785148268],[4.791054594,47.783329256],[4.791357291,47.782679142],[4.791346996,47.782293988],[4.791527186,47.781853706],[4.79187118,47.781478438],[4.792275904,47.78128049],[4.79261458,47.780906201],[4.792943536,47.780758925],[4.793509787,47.78028122],[4.793864469,47.779708624],[4.79693553,47.780274629],[4.798015999,47.780628056],[4.798990971,47.780784135],[4.800426252,47.780727872],[4.805691752,47.782310505],[4.807658857,47.782967066],[4.811409092,47.784561117],[4.813881983,47.785786821],[4.815248224,47.786561491],[4.820744247,47.780406601],[4.823338909,47.777389048],[4.825536717,47.775464243],[4.826825876,47.774618592],[4.827414122,47.774053047],[4.828798621,47.773107755],[4.829537052,47.772405711],[4.83168812,47.769717175],[4.83473653,47.765213977],[4.836847413,47.76253766],[4.837807771,47.760072022],[4.835819356,47.759287561],[4.835010922,47.758725854],[4.83322922,47.757195375],[4.831200857,47.756059452],[4.828237329,47.755057838],[4.824897667,47.753634381],[4.82258177,47.752825093],[4.821363677,47.752495642],[4.81981795,47.750782136],[4.816092533,47.748248978],[4.814624655,47.747792791],[4.813459835,47.747337294],[4.811895702,47.746875363],[4.810181419,47.746825362],[4.807027325,47.74733954],[4.804542319,47.746486598],[4.802927347,47.744322901],[4.800640255,47.743435319],[4.797005918,47.742174062],[4.794914182,47.741968484],[4.7934917,47.742254972],[4.792572702,47.742669674],[4.792010196,47.743405713],[4.788745019,47.743234189],[4.788198981,47.743150704],[4.788344548,47.742835184],[4.787742093,47.742740855],[4.787571151,47.742539102],[4.787944792,47.742338035],[4.787719352,47.74202368],[4.787336782,47.741879176],[4.78747113,47.741587235],[4.78719902,47.741393329],[4.779812042,47.739889894],[4.779532464,47.740190336],[4.778894592,47.740592554],[4.776800277,47.739225336],[4.774160889,47.738599171],[4.771598653,47.738123926],[4.76923553,47.737815767],[4.766521324,47.736618888],[4.765189114,47.736125832],[4.760700804,47.734947462],[4.760257579,47.73465974],[4.759498666,47.733864506],[4.758720906,47.732457362],[4.758165177,47.730983859],[4.757800522,47.729436359],[4.755164177,47.732687215],[4.752299933,47.731982011],[4.749389155,47.73522063],[4.749048725,47.736395171],[4.748891901,47.736862055],[4.747470526,47.738486668],[4.746962651,47.738911975],[4.746890714,47.739282159],[4.747062285,47.73975224],[4.747919815,47.740993512],[4.749806343,47.742516487],[4.749822016,47.742627886],[4.748926905,47.744918041],[4.746966449,47.74671724],[4.746919743,47.747002422],[4.747833011,47.747254367],[4.750032571,47.747491584],[4.751677044,47.747774878],[4.754172057,47.748267773],[4.75671471,47.748948957],[4.760869864,47.75128214],[4.761060489,47.751556555],[4.764600753,47.755062],[4.766256566,47.756401835],[4.767272809,47.758018681],[4.768003632,47.758959228],[4.769600514,47.759965908],[4.771351653,47.760751468],[4.772781288,47.76154367],[4.773396808,47.761744111],[4.774361363,47.762281361],[4.774572865,47.762658068],[4.778003961,47.765644413],[4.779705435,47.765614064],[4.78108591,47.765687603],[4.785130316,47.766319222],[4.786959292,47.767182589],[4.787433653,47.767510248],[4.788256497,47.767756962],[4.789399908,47.768681174],[4.790106873,47.768935947],[4.790386715,47.767926072],[4.790339589,47.767358725],[4.789884485,47.765777611],[4.788944136,47.764854802],[4.790099377,47.764742619],[4.791974307,47.764788664],[4.794870562,47.76502789],[4.797374457,47.766063504],[4.799272337,47.766391765],[4.799799327,47.766654648],[4.800167449,47.767273776],[4.800585314,47.767270953],[4.80069336,47.767780644],[4.800426707,47.767832459],[4.800273519,47.768317358],[4.799887463,47.768866154],[4.799144522,47.769444739],[4.797389249,47.77057452],[4.795731193,47.771935951],[4.795685823,47.772411987],[4.795229188,47.772889826],[4.794903993,47.773463778],[4.79455719,47.773793188],[4.79389545,47.775120412],[4.794018313,47.775635281],[4.793472687,47.775970433],[4.793404956,47.776972563],[4.793546512,47.777209865],[4.793110388,47.77758475],[4.793189321,47.777985058],[4.793012499,47.778286652],[4.793277895,47.778790337],[4.79292392,47.779027123],[4.79294642,47.779496715],[4.792590798,47.779803746],[4.792124807,47.779808176],[4.791346839,47.780186482],[4.791050626,47.780235125],[4.790385946,47.780884471],[4.790457416,47.781063431],[4.790063535,47.781425053],[4.789698228,47.782159845],[4.789275217,47.782092486],[4.789138772,47.782404259],[4.788631507,47.782850432],[4.788891327,47.78310934],[4.788679977,47.783577101],[4.78924733,47.784043772],[4.788724768,47.784392951],[4.788609006,47.784724213],[4.789049918,47.785323353],[4.789105054,47.785612393],[4.788702579,47.785918325]]]],"type":"MultiPolygon"}</t>
  </si>
  <si>
    <t>47.757717838, 4.794804435</t>
  </si>
  <si>
    <t>{"coordinates":[[[[5.198054695,47.115901122],[5.198544846,47.115400048],[5.198794147,47.114978305],[5.198688515,47.114458835],[5.199310158,47.113430176],[5.199956263,47.11287209],[5.200331904,47.112927988],[5.202196451,47.113970578],[5.203214187,47.114403321],[5.204097558,47.114905264],[5.204476724,47.114917851],[5.205266629,47.114650607],[5.207845116,47.111796761],[5.210216022,47.109774522],[5.2113004,47.108327146],[5.212489222,47.107593783],[5.212617259,47.10717793],[5.214193708,47.106440733],[5.214837143,47.106561707],[5.21488085,47.106983279],[5.215759001,47.107037606],[5.216511082,47.106239615],[5.218952531,47.104919249],[5.219150633,47.104668665],[5.219437622,47.103885884],[5.220094439,47.103499498],[5.220550801,47.103978893],[5.220732855,47.104011423],[5.221319141,47.103610173],[5.221716535,47.103138695],[5.222600768,47.102638042],[5.222936109,47.101877738],[5.223409713,47.10162365],[5.224253938,47.100953528],[5.224666096,47.100265594],[5.225049856,47.100104195],[5.225623678,47.100520966],[5.225833495,47.100108024],[5.22566339,47.099661866],[5.227345156,47.099248494],[5.228110969,47.098885178],[5.22914949,47.098929105],[5.229499088,47.098739527],[5.229373268,47.098152917],[5.229577949,47.097457256],[5.23000745,47.097318375],[5.230379994,47.097715588],[5.23078508,47.097528538],[5.230931126,47.097137531],[5.2313791,47.096680352],[5.231805426,47.095859718],[5.231507465,47.094970204],[5.231567912,47.094423231],[5.231243042,47.093871087],[5.231229401,47.092808559],[5.231567688,47.092378713],[5.231484024,47.091886761],[5.231099501,47.091741069],[5.230991361,47.091517989],[5.231687349,47.090904706],[5.231060935,47.090522305],[5.231230698,47.090003844],[5.231780535,47.090033759],[5.231996195,47.088967702],[5.231869637,47.088681931],[5.231955742,47.088149773],[5.231534845,47.087825552],[5.232132414,47.08728892],[5.232326365,47.086240394],[5.23034935,47.085976837],[5.229340097,47.085709895],[5.22838954,47.085299507],[5.22762832,47.084652188],[5.22673931,47.083240854],[5.225755821,47.082318597],[5.223756843,47.081038495],[5.223000837,47.080738705],[5.220986566,47.08014066],[5.220379226,47.080024435],[5.219462981,47.080059149],[5.218681325,47.079839984],[5.217296113,47.079820636],[5.215072715,47.079649816],[5.213594239,47.079189082],[5.211835716,47.078393238],[5.209506281,47.077080493],[5.207314567,47.076101922],[5.206761939,47.075709878],[5.206102407,47.074928082],[5.203763547,47.072990342],[5.201797614,47.072013668],[5.200917352,47.072539316],[5.199475337,47.074096106],[5.199292637,47.074756169],[5.199367628,47.076368735],[5.199836231,47.077643263],[5.200264436,47.078250265],[5.200286385,47.078723597],[5.200058085,47.079138647],[5.199550135,47.079712132],[5.198821327,47.08007546],[5.197986432,47.080230044],[5.197008618,47.080307181],[5.19601235,47.080287388],[5.193817609,47.079620251],[5.1932384,47.07918902],[5.193350527,47.07889868],[5.193034084,47.078736262],[5.192690599,47.078849058],[5.19153669,47.077966681],[5.19094948,47.077142902],[5.190517198,47.076140554],[5.190619094,47.074786727],[5.191717031,47.070855223],[5.192073463,47.070316168],[5.19258627,47.07002453],[5.19378584,47.069019133],[5.194744998,47.068488438],[5.195817581,47.067668266],[5.196214583,47.067447262],[5.197549702,47.066957131],[5.197757537,47.066752328],[5.197913671,47.066152215],[5.197833232,47.065924976],[5.196518434,47.06461519],[5.194243405,47.064227002],[5.192864787,47.064359456],[5.189387133,47.064931587],[5.186124846,47.065355431],[5.184342182,47.06530899],[5.184274683,47.065985764],[5.183673496,47.066373606],[5.182233074,47.067619419],[5.179608113,47.069401842],[5.179226738,47.070011579],[5.17800888,47.07151793],[5.175168989,47.073830279],[5.174440304,47.075408438],[5.174180886,47.075644788],[5.172450188,47.078009139],[5.171700198,47.079258036],[5.17052911,47.080462598],[5.169188308,47.081907204],[5.169311632,47.082350713],[5.169861407,47.082775409],[5.168512224,47.084702012],[5.170676226,47.085100007],[5.170432195,47.085589142],[5.171045736,47.086188261],[5.169604045,47.08830755],[5.170414373,47.088487778],[5.170995459,47.088509288],[5.171420161,47.089133569],[5.171575712,47.089623303],[5.171150087,47.090187902],[5.168905519,47.092545616],[5.171438952,47.09398773],[5.173185628,47.095310387],[5.175545143,47.096816027],[5.1763051,47.09711695],[5.177168142,47.097586151],[5.178605264,47.09858582],[5.180261295,47.100039775],[5.181689968,47.100534301],[5.180319689,47.102559598],[5.180821604,47.104337024],[5.182203628,47.104523501],[5.182233539,47.104903912],[5.182744268,47.105235618],[5.182660578,47.105384004],[5.183267681,47.105717491],[5.18345836,47.105540064],[5.184540605,47.105652017],[5.185031858,47.105860692],[5.185580132,47.106271834],[5.18615794,47.106565331],[5.186330071,47.106808855],[5.185823021,47.107186808],[5.185657858,47.107960888],[5.185762364,47.109594495],[5.186148493,47.110105069],[5.186401387,47.110257902],[5.186909515,47.110296027],[5.187976597,47.109966917],[5.190477862,47.109545789],[5.190934706,47.1100424],[5.191673153,47.110131981],[5.192323538,47.110391648],[5.193472763,47.110655361],[5.193714292,47.110787678],[5.194208529,47.111359221],[5.191960527,47.112072843],[5.192398473,47.112785062],[5.188244296,47.114318299],[5.189958056,47.115713387],[5.190802255,47.116098187],[5.19183496,47.116186696],[5.192868914,47.116013984],[5.193754179,47.115754018],[5.195211703,47.115485885],[5.195908263,47.115549215],[5.196970393,47.115906415],[5.198054695,47.115901122]]]],"type":"MultiPolygon"}</t>
  </si>
  <si>
    <t>47.090966782, 5.198770737</t>
  </si>
  <si>
    <t>{"coordinates":[[[[4.150600419,47.532699247],[4.153478193,47.533187549],[4.155518184,47.533781313],[4.156985355,47.534071044],[4.158125222,47.534469337],[4.160154413,47.534805658],[4.162194465,47.535579354],[4.163304807,47.536328085],[4.163895401,47.535855865],[4.163301321,47.535679045],[4.163353516,47.535450763],[4.163805494,47.535084355],[4.165219072,47.533032986],[4.166228628,47.533732284],[4.167742067,47.533459665],[4.168406715,47.533094709],[4.168628974,47.532559537],[4.169647448,47.531477132],[4.171655762,47.530316355],[4.171986142,47.530046561],[4.172204804,47.529652756],[4.17212239,47.529167452],[4.174548329,47.528751427],[4.174808463,47.528612869],[4.174975051,47.52766503],[4.175278813,47.526850845],[4.174870643,47.526542573],[4.174303173,47.525516607],[4.173537776,47.524494431],[4.172854978,47.523964755],[4.172270443,47.522399701],[4.172327961,47.52217406],[4.174614612,47.521058136],[4.175073972,47.520915767],[4.175395197,47.52059564],[4.175706515,47.520006437],[4.176539159,47.519857596],[4.17945298,47.518866678],[4.180432765,47.518401232],[4.18101633,47.517987506],[4.181065187,47.517491872],[4.180854976,47.517179813],[4.180011381,47.516649106],[4.178864685,47.515569603],[4.178607836,47.515130177],[4.17797809,47.51459279],[4.178496733,47.514249052],[4.178749151,47.513884597],[4.178901403,47.512532675],[4.179217492,47.511802071],[4.180956119,47.512311115],[4.181696523,47.512744735],[4.182318541,47.511488872],[4.182488261,47.510631006],[4.183282898,47.510573426],[4.183371208,47.509700181],[4.185512609,47.509858467],[4.186651769,47.509818965],[4.201177147,47.507801209],[4.201321293,47.507356795],[4.202273815,47.506405298],[4.202948868,47.505287408],[4.204060517,47.504207315],[4.205719254,47.502881181],[4.206203104,47.502715926],[4.20710691,47.50173248],[4.207663443,47.500373616],[4.208224616,47.500456924],[4.210418872,47.500556585],[4.210262837,47.499883907],[4.210789347,47.49978571],[4.210869194,47.500144086],[4.213373208,47.499609385],[4.214301464,47.499594313],[4.213999108,47.498563958],[4.213507698,47.497807452],[4.212765197,47.497459577],[4.212315353,47.496249799],[4.212782737,47.496064881],[4.213767958,47.495987101],[4.213874688,47.495011899],[4.214420989,47.493563975],[4.214144298,47.493253565],[4.214538903,47.491267959],[4.214405108,47.49122524],[4.214464296,47.490555723],[4.215172754,47.490402491],[4.215401532,47.489363893],[4.215384693,47.488914833],[4.21466214,47.487217256],[4.21432685,47.487132525],[4.214307957,47.486592559],[4.214695132,47.486271626],[4.214037685,47.485626684],[4.213772792,47.484780487],[4.212738038,47.484831778],[4.210612204,47.484675638],[4.210538912,47.487013505],[4.210211684,47.487108733],[4.20993527,47.488687978],[4.209534622,47.488649826],[4.209438302,47.48779647],[4.207120863,47.487924039],[4.206653829,47.487886565],[4.20651232,47.48761885],[4.205323087,47.487772504],[4.204876181,47.488274977],[4.204138233,47.488062042],[4.203881725,47.488290661],[4.203147132,47.488167711],[4.202767587,47.488713593],[4.201821761,47.488233609],[4.201745341,47.487965217],[4.201265235,47.487522735],[4.19871654,47.486754054],[4.19721234,47.485474036],[4.196825066,47.485794911],[4.196556204,47.485709447],[4.193430588,47.483599773],[4.193785861,47.482379868],[4.193383244,47.482250754],[4.192421901,47.483211285],[4.192153058,47.48312581],[4.190963353,47.481345544],[4.189395086,47.480155208],[4.185951708,47.477221231],[4.185500502,47.476934137],[4.184118963,47.477270489],[4.183918867,47.47722931],[4.183768541,47.476736589],[4.183296314,47.476519022],[4.183273446,47.475844951],[4.182405321,47.475678215],[4.180415556,47.475710104],[4.180364411,47.476160758],[4.180487262,47.47721553],[4.178838144,47.478126202],[4.179258992,47.478724221],[4.177405206,47.47969096],[4.176219052,47.480463671],[4.175363757,47.47991594],[4.174146173,47.481013044],[4.171134799,47.482978936],[4.169124346,47.483231402],[4.167225351,47.483175726],[4.166516299,47.483851726],[4.166026045,47.483720695],[4.165368813,47.483910926],[4.157735139,47.483851113],[4.15144788,47.483593843],[4.14870847,47.485652782],[4.146617079,47.486723992],[4.145652525,47.487639144],[4.1449032,47.49098017],[4.144424706,47.496430526],[4.14336837,47.498779761],[4.142761615,47.499541927],[4.14209823,47.499394488],[4.141234731,47.501075621],[4.141871765,47.501170208],[4.140324321,47.501742619],[4.140186742,47.502019443],[4.140878446,47.502247638],[4.139157772,47.504981433],[4.137783379,47.508012501],[4.138566541,47.508227213],[4.139296,47.50860269],[4.137831398,47.512269309],[4.137049848,47.513383341],[4.138633785,47.513883718],[4.138188866,47.514206752],[4.138054342,47.514504247],[4.137901817,47.515892116],[4.138507528,47.516629804],[4.138965954,47.517751532],[4.140471929,47.517580163],[4.140479974,47.518705392],[4.14004789,47.521190694],[4.141603624,47.525525445],[4.150600419,47.532699247]]]],"type":"MultiPolygon"}</t>
  </si>
  <si>
    <t>47.503685316, 4.170702527</t>
  </si>
  <si>
    <t>{"coordinates":[[[[5.027144566,47.172102251],[5.021383756,47.172170559],[5.019387964,47.172409821],[5.021609236,47.184716179],[5.021904339,47.186839988],[5.023283092,47.186794293],[5.0261688,47.187266173],[5.028625091,47.187279005],[5.030003495,47.187083741],[5.031878534,47.187096786],[5.031928893,47.186786103],[5.032387791,47.186729419],[5.033220275,47.186980476],[5.033373025,47.18728219],[5.034054346,47.187727718],[5.035163735,47.187719934],[5.036704864,47.187600981],[5.037973421,47.187749773],[5.039317907,47.187391989],[5.03922302,47.187014516],[5.039867744,47.186702367],[5.041238134,47.185426411],[5.042503537,47.184970918],[5.043791688,47.184767172],[5.044565873,47.184839061],[5.045087489,47.185112633],[5.04663514,47.186174995],[5.047629179,47.185879142],[5.048268031,47.185900265],[5.048680107,47.185134684],[5.049602212,47.183887268],[5.050173173,47.183340411],[5.049089652,47.18301917],[5.049967624,47.181307827],[5.050093814,47.181326307],[5.050899507,47.179972867],[5.051446407,47.180009109],[5.051660151,47.178096978],[5.051469188,47.178007601],[5.050867203,47.176247711],[5.05052405,47.175664805],[5.050193421,47.174370212],[5.050199726,47.172004254],[5.048748654,47.171909264],[5.048748736,47.171494992],[5.046442183,47.171372782],[5.044998561,47.171403695],[5.043579525,47.168568487],[5.043763523,47.16833649],[5.042378302,47.168721173],[5.041812886,47.167775623],[5.042437161,47.167557475],[5.042809755,47.16707539],[5.043710326,47.166830745],[5.044175084,47.166828842],[5.045378948,47.167059742],[5.045862079,47.166880993],[5.047032294,47.167060236],[5.047269066,47.167556776],[5.047858065,47.167974138],[5.048456488,47.168257142],[5.049149685,47.168289003],[5.050236362,47.167001731],[5.050658516,47.16685196],[5.050570715,47.165968234],[5.052165293,47.164219846],[5.052363774,47.162533119],[5.050961262,47.1603092],[5.050893788,47.15905767],[5.0488908,47.156420185],[5.047985544,47.156640642],[5.047124101,47.157041336],[5.046384122,47.157164295],[5.045684803,47.157280226],[5.042565919,47.158524992],[5.041565134,47.158769598],[5.041177848,47.158967354],[5.03852907,47.159660661],[5.037768879,47.159948727],[5.034108049,47.16234024],[5.031862265,47.163291979],[5.03086518,47.164198356],[5.030287646,47.164605645],[5.031113744,47.166096931],[5.03128623,47.16674863],[5.031337104,47.167642018],[5.031539694,47.168146393],[5.031834821,47.168548277],[5.032491425,47.168975336],[5.032916974,47.170172845],[5.033398224,47.17046699],[5.03404699,47.171699299],[5.034872176,47.172462002],[5.035836992,47.173738279],[5.033018405,47.172334267],[5.032229409,47.172389546],[5.03121974,47.172231652],[5.027144566,47.172102251]]]],"type":"MultiPolygon"}</t>
  </si>
  <si>
    <t>47.174400105, 5.037366565</t>
  </si>
  <si>
    <t>{"coordinates":[[[[5.182826929,47.192451745],[5.184338212,47.191535236],[5.185531752,47.19011585],[5.18876961,47.187995868],[5.189449154,47.18713103],[5.191356341,47.187540764],[5.194959563,47.187845382],[5.195903611,47.186342347],[5.196428399,47.186706155],[5.19810676,47.187366892],[5.199545933,47.187766463],[5.200595354,47.187841992],[5.20242287,47.187496531],[5.202542486,47.187707705],[5.205779762,47.18701114],[5.206286642,47.186001782],[5.208808429,47.185482676],[5.209174888,47.184755178],[5.209294996,47.183626194],[5.210518943,47.183771253],[5.21316007,47.184294506],[5.214325915,47.182577221],[5.215078009,47.182844735],[5.216503529,47.180699157],[5.218452727,47.178058081],[5.220389772,47.174966879],[5.222447132,47.171948081],[5.211617509,47.168713239],[5.207416213,47.167998167],[5.206882131,47.167566137],[5.206402554,47.166949336],[5.207304993,47.166477308],[5.208455403,47.166191478],[5.207143523,47.164117109],[5.205635301,47.164403442],[5.205807644,47.162260238],[5.206245196,47.161369271],[5.205808479,47.16131365],[5.205403941,47.161721243],[5.204947149,47.161723641],[5.204459394,47.162098592],[5.203485219,47.161913598],[5.202857693,47.161874206],[5.203293643,47.164202165],[5.202171217,47.165978869],[5.197233872,47.164757768],[5.197317905,47.165910788],[5.196824344,47.166825295],[5.19612014,47.167723982],[5.195117125,47.167740305],[5.194326456,47.169045905],[5.19385848,47.170168859],[5.193366117,47.172411758],[5.192122002,47.173515181],[5.19090248,47.172368346],[5.190558637,47.172779237],[5.188624197,47.172758184],[5.18582032,47.17968836],[5.184240154,47.180949338],[5.183360232,47.182410539],[5.182436309,47.182299168],[5.181845389,47.184341214],[5.180149799,47.185530453],[5.176152165,47.190885995],[5.175578668,47.191537112],[5.182826929,47.192451745]]]],"type":"MultiPolygon"}</t>
  </si>
  <si>
    <t>47.178100349, 5.20015347</t>
  </si>
  <si>
    <t>{"coordinates":[[[[4.838148963,47.091818356],[4.837967657,47.092185964],[4.836416789,47.094000914],[4.835535057,47.095834937],[4.833440809,47.095792522],[4.833283237,47.098720916],[4.833079847,47.098867329],[4.831752685,47.099358451],[4.832305739,47.100148477],[4.834277029,47.101804852],[4.835000317,47.102285977],[4.833213666,47.103229278],[4.831791421,47.103797552],[4.828903355,47.103185869],[4.828666164,47.103036528],[4.828033839,47.10196947],[4.827851518,47.101882297],[4.825843773,47.102765039],[4.823551966,47.10285524],[4.821958,47.103145129],[4.821595608,47.103310236],[4.820801405,47.10388919],[4.819351961,47.105687883],[4.819029632,47.106376468],[4.818440722,47.106982793],[4.818143741,47.10744584],[4.817670905,47.107896342],[4.816997008,47.108330189],[4.815833096,47.108157557],[4.814358742,47.107382817],[4.813218598,47.106896397],[4.812345014,47.10660931],[4.811677861,47.10657744],[4.811669133,47.106827927],[4.812010531,47.107527704],[4.812045301,47.10820887],[4.812356136,47.108509283],[4.812909135,47.109342623],[4.812646485,47.109965413],[4.812567262,47.110669078],[4.81098565,47.110667742],[4.809342529,47.111545375],[4.809070436,47.111573947],[4.808750596,47.112891939],[4.808569038,47.113220774],[4.808165384,47.113338753],[4.806955228,47.113087506],[4.805744988,47.112951516],[4.803571373,47.113906688],[4.802688957,47.114067234],[4.801294417,47.114140294],[4.80067419,47.114330961],[4.800456197,47.114636936],[4.798920624,47.115781101],[4.797428816,47.116222145],[4.796403629,47.116810815],[4.796444886,47.117375711],[4.795997635,47.11757267],[4.794318367,47.117576221],[4.794506474,47.118431513],[4.794664885,47.118711823],[4.794184379,47.120010646],[4.794328858,47.121298871],[4.794179401,47.121485799],[4.79420913,47.121942809],[4.795090587,47.123451936],[4.795139086,47.123878036],[4.809282106,47.120433751],[4.809343166,47.120051868],[4.814095492,47.119430799],[4.816038472,47.119342673],[4.817260567,47.119472967],[4.818251692,47.118231753],[4.819221889,47.117387998],[4.823548647,47.117884499],[4.824407377,47.11807628],[4.826687392,47.116140143],[4.827974519,47.116399875],[4.829113748,47.11634404],[4.829543813,47.115178236],[4.832830163,47.114215747],[4.835769152,47.114289805],[4.835821521,47.11485902],[4.83737044,47.114516529],[4.838512289,47.114500183],[4.838719297,47.11469051],[4.840293209,47.114694292],[4.84025498,47.115158683],[4.842248168,47.115039596],[4.842752406,47.114778509],[4.843448685,47.114809738],[4.843881142,47.115227002],[4.843638595,47.115386664],[4.844033464,47.115784716],[4.844076137,47.116337873],[4.845313556,47.116607212],[4.8447748,47.117324539],[4.84638852,47.117756267],[4.846061656,47.118150522],[4.847743342,47.11806243],[4.848331255,47.118433068],[4.848221567,47.11869688],[4.853617146,47.115351436],[4.853669512,47.115147972],[4.8543923,47.114569037],[4.856246046,47.112815639],[4.857620715,47.111632751],[4.85813209,47.111313844],[4.858538341,47.110739065],[4.858880819,47.110686732],[4.858880966,47.110308496],[4.858833595,47.110158865],[4.861062524,47.108812706],[4.861429318,47.108280877],[4.862871321,47.107144567],[4.863447863,47.106347289],[4.864242981,47.105921116],[4.864523884,47.105500529],[4.865520241,47.1049063],[4.865676576,47.104659726],[4.865650409,47.103903679],[4.865421788,47.103585868],[4.86545148,47.103224265],[4.863741698,47.10298167],[4.86282554,47.102690244],[4.860719842,47.102439575],[4.859702267,47.102763036],[4.859507476,47.101971877],[4.859319254,47.101753367],[4.859523693,47.098809756],[4.8594757,47.097494811],[4.859294633,47.096986205],[4.858659529,47.096121975],[4.858754894,47.095560293],[4.858640413,47.09468769],[4.858208063,47.093812992],[4.85750983,47.093832319],[4.856501015,47.092797571],[4.855702828,47.091674781],[4.85368783,47.091632364],[4.848896863,47.091158849],[4.845513479,47.091048113],[4.845487213,47.091397949],[4.844152283,47.091653398],[4.843988565,47.091917171],[4.842621013,47.091990309],[4.840635547,47.091808508],[4.839668765,47.09195628],[4.839122898,47.091841589],[4.838148963,47.091818356]]]],"type":"MultiPolygon"}</t>
  </si>
  <si>
    <t>47.107609882, 4.834916302</t>
  </si>
  <si>
    <t>{"coordinates":[[[[5.123733929,47.549657755],[5.124228743,47.549625329],[5.124296833,47.549096417],[5.124797249,47.549037774],[5.125347238,47.549188933],[5.126004814,47.54906889],[5.126358608,47.548701352],[5.126732524,47.549073629],[5.12745471,47.549006426],[5.12881199,47.549056393],[5.129289879,47.548999942],[5.131776866,47.549796437],[5.131962802,47.549456263],[5.133857942,47.550251827],[5.133094503,47.550985268],[5.133438236,47.551199594],[5.134376588,47.551415643],[5.1342486,47.551541349],[5.135082108,47.551896182],[5.13561017,47.552029686],[5.135459341,47.552282778],[5.136477484,47.552797205],[5.136431804,47.553051973],[5.139034919,47.554715139],[5.141272864,47.553568294],[5.142848197,47.552650594],[5.143076981,47.553214585],[5.143423246,47.55322533],[5.144297499,47.553002149],[5.144435809,47.552504348],[5.144967687,47.5523676],[5.145119885,47.553674082],[5.145525105,47.554656242],[5.145682573,47.555828455],[5.145894051,47.556556644],[5.146941701,47.556244709],[5.147716413,47.556191724],[5.14780665,47.557245411],[5.148397573,47.558080066],[5.149513086,47.559157181],[5.150491151,47.559792889],[5.151076899,47.559968484],[5.150986147,47.560192573],[5.152056127,47.560334918],[5.152061885,47.560676089],[5.155451181,47.560798996],[5.156608102,47.560622728],[5.156850338,47.560724504],[5.157706997,47.561414626],[5.158181753,47.561245558],[5.159140939,47.561476334],[5.162913795,47.562955236],[5.16327528,47.563143033],[5.163633779,47.564406946],[5.164340539,47.565662595],[5.164762087,47.566215764],[5.165391973,47.566820893],[5.166051042,47.567292208],[5.166994203,47.56781317],[5.169714914,47.569053867],[5.171828683,47.567798895],[5.172263971,47.567247805],[5.173682494,47.56640285],[5.180834686,47.563393227],[5.181664911,47.562742865],[5.183086842,47.561987773],[5.183402249,47.5616649],[5.18370267,47.561073065],[5.184300721,47.561058264],[5.185711573,47.55886348],[5.185759327,47.558502393],[5.184697503,47.558528593],[5.18447628,47.558128422],[5.185434221,47.557904264],[5.185019392,47.556347904],[5.185248025,47.556278786],[5.184691251,47.554731387],[5.184410489,47.554338634],[5.184172654,47.553596591],[5.183894429,47.553102935],[5.184111687,47.552983605],[5.182301169,47.548646565],[5.182096581,47.548065981],[5.18218052,47.547743838],[5.181469207,47.54690259],[5.179483518,47.541814173],[5.178676007,47.541317791],[5.177288789,47.540268529],[5.176901854,47.53987774],[5.175178538,47.538802311],[5.173953489,47.537748183],[5.174093119,47.537323252],[5.173965688,47.536020826],[5.173354014,47.533567602],[5.172697881,47.532211094],[5.172236612,47.531690205],[5.171495305,47.529904845],[5.170746535,47.529244327],[5.171214068,47.528512527],[5.171947241,47.527807293],[5.173630688,47.526931251],[5.174775597,47.52468118],[5.175533449,47.524486938],[5.174506899,47.523140952],[5.174328398,47.522445501],[5.173236265,47.522133591],[5.172943269,47.52218588],[5.172733924,47.522530168],[5.172268891,47.522994485],[5.171880393,47.52370681],[5.170876826,47.524070395],[5.169893175,47.52459749],[5.169298058,47.525067818],[5.169127538,47.525321327],[5.16776846,47.525902215],[5.167124854,47.525767404],[5.167325884,47.526791122],[5.166569742,47.526832195],[5.165422884,47.527008392],[5.164917415,47.527330251],[5.163782111,47.527266688],[5.161930984,47.527386585],[5.161369177,47.527269136],[5.16025162,47.527644646],[5.159497952,47.527121923],[5.158968574,47.527379363],[5.158405988,47.527966994],[5.157899732,47.528171772],[5.157129784,47.52823375],[5.156918498,47.527709077],[5.156278841,47.528067598],[5.156796948,47.52851906],[5.156326556,47.528987009],[5.156140511,47.529384863],[5.155597234,47.529991031],[5.155645009,47.530384558],[5.155093785,47.530464088],[5.154081622,47.529828148],[5.153748057,47.529963981],[5.15377691,47.530680231],[5.154324953,47.53071963],[5.154911497,47.53095552],[5.154691757,47.531639445],[5.154463014,47.531902111],[5.15384423,47.531988287],[5.153786115,47.532426994],[5.153194224,47.532718879],[5.153352974,47.533095049],[5.152967232,47.533784738],[5.152009776,47.534244553],[5.151919189,47.534603716],[5.151135306,47.535180983],[5.150656718,47.536075884],[5.150169335,47.536454971],[5.149403755,47.536661792],[5.148807724,47.537547143],[5.148235165,47.53779272],[5.147325765,47.537730233],[5.147150809,47.538340376],[5.146973509,47.538494922],[5.146279563,47.538367226],[5.146021024,47.538055018],[5.145594089,47.537887283],[5.145355323,47.538133906],[5.145751151,47.538586764],[5.145327825,47.538840384],[5.144532917,47.538847806],[5.144124367,47.53940371],[5.142674933,47.539902207],[5.142349258,47.539872173],[5.142043344,47.539439264],[5.14128451,47.539119128],[5.140780831,47.539193213],[5.140171227,47.539444832],[5.139588415,47.539435719],[5.139162525,47.539559696],[5.138624553,47.539375064],[5.13849112,47.539629644],[5.138730117,47.539886396],[5.138292418,47.540147458],[5.137776996,47.539961508],[5.137390356,47.540136085],[5.137652415,47.540504076],[5.137172763,47.540846945],[5.136513813,47.541129164],[5.135801908,47.54118453],[5.135776319,47.541642438],[5.135942768,47.542047302],[5.135666914,47.542399037],[5.135119523,47.542478399],[5.134778641,47.542300946],[5.134219001,47.542340007],[5.133851548,47.542596163],[5.13282827,47.542280813],[5.132123522,47.542582754],[5.131573723,47.54250186],[5.130888965,47.542905181],[5.130282956,47.542815403],[5.12977596,47.542874191],[5.129463223,47.543069002],[5.128638152,47.54385667],[5.127603422,47.54355409],[5.127058254,47.543756737],[5.125250634,47.544217423],[5.123717504,47.545629375],[5.123752019,47.546029453],[5.123290609,47.546232357],[5.123053259,47.546785963],[5.123078451,47.547085359],[5.123388941,47.547803679],[5.123413574,47.548222847],[5.123809439,47.548846862],[5.123644811,47.549456773],[5.123733929,47.549657755]]]],"type":"MultiPolygon"}</t>
  </si>
  <si>
    <t>47.54742268, 5.160449294</t>
  </si>
  <si>
    <t>{"coordinates":[[[[5.295250486,47.136667614],[5.296003662,47.136036605],[5.296574259,47.135302935],[5.29776728,47.134494753],[5.299276196,47.132801215],[5.299663481,47.132196366],[5.300393816,47.131465803],[5.301228029,47.129830685],[5.301263165,47.129324704],[5.301540693,47.128808495],[5.301769536,47.127585318],[5.301622472,47.126768623],[5.301580575,47.125664319],[5.301740114,47.125043275],[5.302073658,47.124510638],[5.302235909,47.123551783],[5.306066204,47.12147415],[5.307484329,47.120848709],[5.307908929,47.120410609],[5.308049793,47.119232401],[5.308542976,47.118763206],[5.308901712,47.117835541],[5.309676711,47.117076997],[5.310020027,47.11612892],[5.310592461,47.115632012],[5.310557613,47.115403933],[5.309779912,47.115051988],[5.310048011,47.114750306],[5.310947458,47.114895359],[5.311172184,47.114690014],[5.310659565,47.114181461],[5.311314573,47.113795485],[5.311325567,47.113282773],[5.310645053,47.112919884],[5.310041396,47.112718482],[5.309920115,47.112566887],[5.311995376,47.111150957],[5.313166108,47.108919045],[5.312803684,47.108343547],[5.31249929,47.10829019],[5.307724994,47.107674034],[5.305931221,47.107343241],[5.304715219,47.10698019],[5.303455425,47.106394628],[5.302557358,47.105876606],[5.299333969,47.103108989],[5.297996119,47.102390719],[5.29743402,47.102201037],[5.296129068,47.102099064],[5.29351701,47.102185139],[5.287987997,47.10278827],[5.286137915,47.102864499],[5.284141321,47.1026896],[5.280851833,47.102197922],[5.280519389,47.10241524],[5.279520282,47.1034311],[5.274457105,47.107639724],[5.273187574,47.108441977],[5.268737253,47.108427609],[5.269220361,47.109875425],[5.269124545,47.111641732],[5.267208707,47.111354168],[5.266700845,47.113269055],[5.267349177,47.113344611],[5.267217831,47.114330724],[5.266509446,47.114239231],[5.266054983,47.116170178],[5.265907898,47.116374811],[5.265454372,47.116257603],[5.264582743,47.117870669],[5.264558261,47.118324187],[5.264724707,47.122001977],[5.26458826,47.123088157],[5.264744346,47.125357495],[5.26487678,47.125651223],[5.265546196,47.126287496],[5.265907782,47.126852339],[5.266127945,47.127976567],[5.266528659,47.128749597],[5.266662637,47.13058524],[5.266859074,47.130548966],[5.268536192,47.130824116],[5.268364521,47.132169482],[5.269167649,47.131997914],[5.270155665,47.131453437],[5.270458943,47.131102527],[5.270730631,47.130440605],[5.272592007,47.130609403],[5.272816269,47.130294265],[5.27505454,47.130512359],[5.275001199,47.132405721],[5.274887805,47.132658338],[5.274292068,47.133052838],[5.273975589,47.133653503],[5.273980989,47.134344212],[5.274131687,47.134943798],[5.274996262,47.135726595],[5.275018347,47.136155781],[5.274149702,47.136152144],[5.273972147,47.136354683],[5.273919177,47.136819569],[5.274258434,47.136976822],[5.275078003,47.136693209],[5.275695787,47.136819761],[5.275796519,47.137548223],[5.276515423,47.137599828],[5.27653872,47.138588306],[5.27697232,47.138572567],[5.277310031,47.140534786],[5.277285811,47.141398105],[5.277075936,47.142022797],[5.277000564,47.142675465],[5.277266363,47.14390415],[5.280905023,47.143884715],[5.280586027,47.143428058],[5.280615218,47.142184558],[5.281398351,47.142130389],[5.281313133,47.139588573],[5.282021824,47.138962139],[5.282987074,47.138409897],[5.283528639,47.138917095],[5.28691628,47.13893124],[5.287214123,47.13951079],[5.287471664,47.139793914],[5.288959113,47.139603274],[5.289288739,47.13968772],[5.290236882,47.140690319],[5.290343313,47.140709828],[5.295250486,47.136667614]]]],"type":"MultiPolygon"}</t>
  </si>
  <si>
    <t>47.120075512, 5.286922339</t>
  </si>
  <si>
    <t>{"coordinates":[[[[4.855306722,47.572121651],[4.852892838,47.572570587],[4.852116704,47.572826012],[4.850778798,47.573149771],[4.848387488,47.572753703],[4.847933644,47.572518692],[4.845511088,47.571948387],[4.843622884,47.571786463],[4.842876384,47.571397591],[4.841990637,47.571214399],[4.840513737,47.571172882],[4.839409643,47.570907579],[4.829222764,47.571421601],[4.829169259,47.571957259],[4.828784471,47.572609757],[4.827755998,47.573270539],[4.825919111,47.574064616],[4.823924409,47.575576921],[4.823907046,47.576315493],[4.823538198,47.576775043],[4.822470749,47.578598755],[4.823021666,47.578755816],[4.82484731,47.57649707],[4.826658084,47.574741829],[4.827877868,47.573915995],[4.828315328,47.574218867],[4.827447061,47.574974374],[4.826725586,47.575859929],[4.825195478,47.577301954],[4.824023558,47.578753663],[4.823211589,47.579564077],[4.823208639,47.580257404],[4.823419726,47.580671875],[4.824100501,47.581279784],[4.824250269,47.581534947],[4.825866216,47.585052603],[4.826620572,47.586175254],[4.827024966,47.587026069],[4.830588789,47.590787754],[4.831043398,47.591625161],[4.831253938,47.592408774],[4.831440387,47.592450866],[4.831950274,47.593734881],[4.832582782,47.594673931],[4.833177649,47.595252525],[4.83321244,47.595529289],[4.835990519,47.59820561],[4.835882662,47.598669191],[4.83513034,47.599863193],[4.834778456,47.599772386],[4.834341432,47.60041941],[4.831824502,47.600622801],[4.830886124,47.600625819],[4.83084881,47.600935227],[4.829969809,47.600884185],[4.827321681,47.601650458],[4.827130897,47.601638138],[4.82326446,47.600255326],[4.822403046,47.599860918],[4.822092285,47.600077353],[4.821058777,47.599515453],[4.82083886,47.599273087],[4.820631008,47.59872081],[4.819370973,47.597955348],[4.81861218,47.59767996],[4.816573793,47.598487808],[4.814773112,47.598614858],[4.81322292,47.598866739],[4.812521907,47.598881229],[4.809987695,47.598653149],[4.807373005,47.598760292],[4.803013216,47.598789004],[4.800963794,47.599909167],[4.799707552,47.600354408],[4.798713317,47.600595721],[4.79755962,47.600726937],[4.795168988,47.6006917],[4.794090151,47.600555228],[4.793351589,47.600363999],[4.792442514,47.600367158],[4.791324151,47.600559894],[4.790575435,47.600859493],[4.79034588,47.601079997],[4.790843589,47.601313655],[4.790925522,47.60248645],[4.792183293,47.603947314],[4.792911606,47.60466451],[4.794596547,47.605601989],[4.794827225,47.605652463],[4.795440829,47.606321888],[4.795556969,47.606885519],[4.795989686,47.607480293],[4.796592001,47.609237501],[4.79670673,47.610945489],[4.797370413,47.612150737],[4.799166028,47.613360152],[4.799913483,47.614243572],[4.801923821,47.614788783],[4.801962814,47.616930097],[4.801420855,47.61838981],[4.80134197,47.620471715],[4.80143138,47.620871887],[4.801861562,47.621741281],[4.803405871,47.622870777],[4.802784511,47.624898031],[4.802293947,47.625712306],[4.801610423,47.626570971],[4.801720315,47.626670114],[4.800860841,47.627248782],[4.800062832,47.628189332],[4.799948837,47.628481898],[4.800062424,47.628887999],[4.800769455,47.630066444],[4.801157319,47.631219195],[4.801591897,47.632019192],[4.802193681,47.632800402],[4.804056153,47.634348136],[4.804714319,47.635022223],[4.806585179,47.636341102],[4.807076067,47.636872809],[4.808024395,47.638245549],[4.808684538,47.638817845],[4.809720542,47.639238461],[4.811092202,47.639539523],[4.813492672,47.639929939],[4.814338522,47.640202211],[4.815816184,47.640524079],[4.816364971,47.640835166],[4.816677605,47.640783487],[4.817186026,47.640378532],[4.817473786,47.639987811],[4.817787265,47.639257262],[4.818208288,47.638751023],[4.819106376,47.638054586],[4.819681502,47.637263235],[4.820067676,47.636907887],[4.820740797,47.636451729],[4.820948807,47.636418776],[4.822180101,47.636627359],[4.823122755,47.636925968],[4.824023681,47.637094672],[4.824829348,47.63708749],[4.825253125,47.636936814],[4.827704913,47.635558771],[4.829066909,47.634994545],[4.830102288,47.634850479],[4.831022355,47.634800946],[4.832780431,47.635337887],[4.834988318,47.635900148],[4.838654018,47.63759727],[4.839602029,47.637661574],[4.840782718,47.637635771],[4.841689058,47.637418907],[4.843539894,47.637434728],[4.844152758,47.63720627],[4.845100974,47.636660093],[4.845937708,47.636434391],[4.847270312,47.635756972],[4.849003747,47.635384712],[4.850343099,47.635518362],[4.851233172,47.635410622],[4.856680848,47.635972404],[4.856604942,47.635360474],[4.85699529,47.634864479],[4.85686926,47.63441991],[4.854270136,47.632110392],[4.854062399,47.63165181],[4.853962507,47.630770154],[4.854340381,47.631027057],[4.854623107,47.630615609],[4.854061873,47.630371522],[4.854654691,47.629838106],[4.854923206,47.629362958],[4.855235246,47.629412023],[4.855725754,47.627775495],[4.856632331,47.626921058],[4.857425988,47.625999082],[4.857672239,47.625612515],[4.85883451,47.625218573],[4.860752112,47.623990563],[4.861090645,47.623692553],[4.859202133,47.622581886],[4.859940272,47.621789524],[4.860392227,47.620925186],[4.860362795,47.620118936],[4.860462348,47.619804026],[4.861371936,47.618889173],[4.861533161,47.618433723],[4.862136519,47.61778845],[4.860953118,47.616081331],[4.860325339,47.615490796],[4.861027308,47.61523021],[4.86158242,47.614653234],[4.859481572,47.613897998],[4.859007089,47.613158256],[4.859245655,47.612629548],[4.860323192,47.610844076],[4.860613866,47.609748207],[4.86193166,47.608555827],[4.863910402,47.607115183],[4.864959688,47.605481372],[4.864614821,47.605022293],[4.866383065,47.600954995],[4.866894618,47.600318358],[4.86720578,47.599242844],[4.867233126,47.598387958],[4.867445381,47.598138762],[4.868224931,47.596032029],[4.868616962,47.595747539],[4.869262302,47.595550828],[4.869781569,47.595555116],[4.870051439,47.595697552],[4.875791744,47.595301111],[4.875188211,47.594716564],[4.87402977,47.594173339],[4.87308839,47.593518575],[4.871874461,47.592416188],[4.870692218,47.591153015],[4.86991278,47.589418784],[4.868599799,47.58749681],[4.867494653,47.586149535],[4.867142828,47.584879336],[4.866712064,47.584167729],[4.866341898,47.583171534],[4.865883871,47.582669247],[4.864919818,47.582080507],[4.864575489,47.581708753],[4.864432651,47.581352686],[4.864389283,47.580529536],[4.864151908,47.580133562],[4.861018804,47.578051489],[4.858958731,47.575826189],[4.856562747,47.573960947],[4.855306722,47.572121651]]]],"type":"MultiPolygon"}</t>
  </si>
  <si>
    <t>47.607313502, 4.834941839</t>
  </si>
  <si>
    <t>{"coordinates":[[[[4.771347727,46.935383688],[4.771562394,46.935836085],[4.776053275,46.937383522],[4.777914593,46.938208581],[4.778505779,46.937953601],[4.779182127,46.93796928],[4.780725676,46.937288017],[4.783290869,46.93632976],[4.786051976,46.935016278],[4.786379265,46.9346951],[4.787028803,46.933900618],[4.788389594,46.933026654],[4.788933926,46.932272518],[4.788442191,46.931873984],[4.788878187,46.931501578],[4.790157143,46.929945313],[4.79132648,46.928058418],[4.790857802,46.927918905],[4.791992432,46.926018131],[4.792066637,46.925282094],[4.791467993,46.925266185],[4.790938154,46.925144736],[4.789424303,46.924285674],[4.789501259,46.923870206],[4.789898947,46.923692917],[4.789422014,46.923501294],[4.788882856,46.923932042],[4.788557356,46.92335081],[4.78754018,46.923199083],[4.78657014,46.922961961],[4.785612542,46.923021833],[4.785115317,46.922533311],[4.785471057,46.922359389],[4.785243578,46.922078327],[4.784675302,46.922264546],[4.784420104,46.921900157],[4.784223792,46.921208841],[4.783539319,46.921060033],[4.783735357,46.920507638],[4.783579692,46.920131799],[4.782900524,46.920103585],[4.782919244,46.920392385],[4.78257173,46.920656231],[4.782112674,46.920606594],[4.781659789,46.92098374],[4.7809506,46.920483168],[4.781182924,46.919994159],[4.780977327,46.919618188],[4.780926306,46.918507648],[4.780326369,46.918250344],[4.780266143,46.918616915],[4.779955414,46.918760406],[4.779564377,46.918540398],[4.780408598,46.921028296],[4.779891507,46.923968604],[4.773297239,46.926232579],[4.769530576,46.928669826],[4.767832378,46.929482999],[4.76792175,46.929804038],[4.768753862,46.930927808],[4.76983923,46.932116128],[4.769954834,46.932715943],[4.77073056,46.933560483],[4.771042207,46.934244642],[4.771268261,46.934523051],[4.771347727,46.935383688]]]],"type":"MultiPolygon"}</t>
  </si>
  <si>
    <t>46.929683866, 4.780395304</t>
  </si>
  <si>
    <t>{"coordinates":[[[[4.723144439,47.631758777],[4.723077963,47.630854941],[4.722287458,47.629595355],[4.720112041,47.62776196],[4.719540337,47.62746157],[4.717906996,47.62595507],[4.715905097,47.623710301],[4.714634155,47.622451418],[4.714574772,47.621763547],[4.713695999,47.621186739],[4.712761847,47.620875429],[4.71164619,47.62030208],[4.71143445,47.620260167],[4.706929814,47.620059608],[4.702216531,47.619662046],[4.700749864,47.619602389],[4.698965832,47.619863342],[4.695263537,47.620772447],[4.694365375,47.621171717],[4.692326671,47.622432908],[4.692101581,47.622683755],[4.692017811,47.623065801],[4.690947058,47.622937261],[4.690555574,47.623190514],[4.688495166,47.623855042],[4.687673165,47.624012775],[4.686380819,47.625047894],[4.685351583,47.626234954],[4.684858868,47.626362704],[4.684364614,47.626737159],[4.683457345,47.627064448],[4.682796758,47.626894807],[4.683260854,47.626408255],[4.682636781,47.626171464],[4.683015709,47.625729355],[4.682559604,47.625666603],[4.682677815,47.62502298],[4.682118046,47.624670921],[4.681138763,47.624529269],[4.681408182,47.624373238],[4.681619899,47.623949746],[4.681158743,47.623937479],[4.680941195,47.623372516],[4.681124169,47.623051173],[4.680733932,47.622838015],[4.680722996,47.622575282],[4.68042101,47.622246513],[4.68005899,47.622294937],[4.679887622,47.621588859],[4.679236917,47.621095846],[4.679112285,47.620859056],[4.67812519,47.620339362],[4.678270736,47.619928529],[4.678084969,47.619695318],[4.67807558,47.619311921],[4.677442015,47.619023922],[4.676847093,47.619075681],[4.676704856,47.618447507],[4.675993459,47.617800494],[4.675951542,47.617101554],[4.675742332,47.616714722],[4.675823264,47.616323726],[4.675530838,47.615533849],[4.675805646,47.61525351],[4.675636377,47.614781475],[4.674942778,47.61402076],[4.674553825,47.61405785],[4.673634851,47.614346521],[4.672986135,47.614719544],[4.672546697,47.615312842],[4.672574419,47.615942662],[4.671450235,47.616100109],[4.670935955,47.61651531],[4.667631285,47.617031615],[4.665858264,47.617561996],[4.665072268,47.617677642],[4.666415928,47.619260121],[4.667071315,47.620547209],[4.668405656,47.621955138],[4.669650527,47.623012311],[4.669912431,47.623509137],[4.669934571,47.624003988],[4.669820862,47.624455767],[4.669330031,47.625410806],[4.668976417,47.626453011],[4.6687059,47.627853248],[4.668619825,47.628933942],[4.668942312,47.631069353],[4.668913219,47.634142498],[4.668054911,47.638940751],[4.667992304,47.639835641],[4.668434509,47.641538091],[4.66918082,47.643975337],[4.669742256,47.645270943],[4.670184287,47.645985761],[4.672555188,47.648944425],[4.6731631,47.648998742],[4.674239421,47.64924711],[4.67475399,47.648831902],[4.675163214,47.648965581],[4.675631045,47.649353202],[4.676360409,47.64894751],[4.677038464,47.649325807],[4.67760454,47.649913676],[4.678631007,47.651243974],[4.678365837,47.651370224],[4.678864003,47.651788907],[4.678509571,47.651957852],[4.679381214,47.65268537],[4.67993389,47.652634211],[4.680502205,47.652360452],[4.681030289,47.65267066],[4.680501558,47.652762893],[4.680341969,47.653026274],[4.679838227,47.653108241],[4.67984704,47.65343042],[4.680741016,47.653554409],[4.681511284,47.653896242],[4.683117168,47.654116201],[4.683676924,47.654626707],[4.684253718,47.654410427],[4.684651081,47.654883655],[4.68549391,47.654695043],[4.68656568,47.655468237],[4.687495938,47.655895051],[4.688605986,47.655265914],[4.691211266,47.656072714],[4.693088407,47.656900813],[4.694170159,47.656808609],[4.694388298,47.657383437],[4.695849346,47.657946535],[4.696439944,47.65841602],[4.696747122,47.658521396],[4.696991163,47.658987807],[4.69790289,47.659832546],[4.697888224,47.660460265],[4.698258666,47.660543111],[4.698314185,47.661114892],[4.699251435,47.662466116],[4.699496694,47.662593092],[4.700251102,47.662680251],[4.700563535,47.662949395],[4.700372719,47.662022167],[4.700523747,47.661576123],[4.700959855,47.661126831],[4.701240788,47.660533948],[4.702283156,47.65958156],[4.704609865,47.658371855],[4.705432458,47.657092233],[4.706155544,47.656785479],[4.706798176,47.656213407],[4.7068774,47.655690976],[4.7063736,47.654146217],[4.706684883,47.653297188],[4.707033029,47.652684399],[4.707561291,47.652162608],[4.707954565,47.652044322],[4.708185812,47.651609697],[4.708774604,47.65118965],[4.709388117,47.650501847],[4.710029143,47.650090932],[4.710806099,47.649805866],[4.711248022,47.649294323],[4.711725919,47.649156779],[4.712342364,47.648313164],[4.712484189,47.647916751],[4.712289372,47.646952679],[4.711720159,47.646444245],[4.711316723,47.645870358],[4.711475543,47.645463794],[4.711363677,47.645257462],[4.711467061,47.644825601],[4.711904709,47.644680542],[4.711958187,47.644188191],[4.712761968,47.643455264],[4.713135397,47.643302138],[4.713510031,47.642771764],[4.713807292,47.642653065],[4.713880714,47.64236749],[4.714296858,47.642217335],[4.714248935,47.641886725],[4.714655758,47.641571048],[4.715001375,47.641630797],[4.715039362,47.641237705],[4.715393027,47.641133478],[4.715929686,47.641168811],[4.716421218,47.640919407],[4.717268566,47.640136289],[4.717493493,47.639757553],[4.717961931,47.638419105],[4.718456289,47.638051709],[4.71837456,47.636796077],[4.718119504,47.635824791],[4.718342294,47.635463189],[4.718195769,47.635007986],[4.718666879,47.634581509],[4.719825595,47.63420613],[4.72198907,47.633226224],[4.722987009,47.632286884],[4.723144439,47.631758777]]]],"type":"MultiPolygon"}</t>
  </si>
  <si>
    <t>47.636968705, 4.693116091</t>
  </si>
  <si>
    <t>{"coordinates":[[[[4.213128759,47.374800834],[4.212804271,47.375690133],[4.212165991,47.376066821],[4.21208981,47.37644935],[4.211290359,47.377202245],[4.211504787,47.377482709],[4.21158465,47.378377691],[4.21253016,47.378749566],[4.212650761,47.379510876],[4.211028666,47.380346172],[4.210806243,47.380533954],[4.21068219,47.3812627],[4.210771694,47.381528261],[4.211192501,47.381907411],[4.211465248,47.382362829],[4.211301416,47.382856108],[4.211475427,47.383282844],[4.211868434,47.3834282],[4.211850232,47.38408922],[4.212351762,47.3841092],[4.212191415,47.384697876],[4.212475288,47.384882181],[4.212615205,47.385266056],[4.212520066,47.385807236],[4.21268984,47.386104369],[4.212079027,47.386821986],[4.211421949,47.387252881],[4.211471983,47.387648497],[4.2113046,47.387926637],[4.210661217,47.388201631],[4.210265123,47.38850826],[4.209944375,47.388981561],[4.208676929,47.389390881],[4.208930443,47.390227335],[4.208676453,47.390545984],[4.208559374,47.390998257],[4.210977827,47.391948129],[4.211990655,47.39247236],[4.211929774,47.392653057],[4.214592623,47.394903956],[4.214143213,47.39531649],[4.214492386,47.395805313],[4.213834233,47.396602656],[4.215057969,47.397125559],[4.215274576,47.397322264],[4.214630713,47.397872778],[4.215231067,47.398503023],[4.214062962,47.398974382],[4.214127305,47.399180781],[4.216806998,47.400636479],[4.217756716,47.401466525],[4.218876348,47.402653105],[4.219978412,47.402424575],[4.221354839,47.403238411],[4.221782407,47.403379769],[4.220953194,47.404293287],[4.220310631,47.404843816],[4.219389418,47.405038041],[4.218787467,47.404867891],[4.217634038,47.404121915],[4.217096044,47.403906071],[4.216795019,47.4041397],[4.217117263,47.404490148],[4.213367805,47.407160919],[4.211495637,47.40870375],[4.213522776,47.410491327],[4.212955577,47.412386078],[4.21221966,47.412218191],[4.21182323,47.412224123],[4.210310409,47.413126671],[4.20818862,47.41255273],[4.20806275,47.412734998],[4.208471571,47.413043156],[4.207764502,47.413684312],[4.207907148,47.41395202],[4.207257628,47.414322485],[4.207206767,47.414773163],[4.207698714,47.415532412],[4.206634586,47.415457026],[4.206513069,47.415774292],[4.206755715,47.417596682],[4.205327512,47.417907687],[4.204352118,47.418418355],[4.20364057,47.418924485],[4.202860754,47.420940214],[4.202838222,47.422536674],[4.203627908,47.422731073],[4.203395105,47.423292566],[4.203010654,47.423658461],[4.203821732,47.424095718],[4.204367585,47.424536615],[4.204715533,47.425025474],[4.205445933,47.425059323],[4.206127773,47.425587932],[4.206461339,47.425672703],[4.207064191,47.425462083],[4.207719216,47.425859518],[4.208175288,47.425022909],[4.209137631,47.424459229],[4.210170652,47.423677834],[4.211885512,47.423425006],[4.213852126,47.422808507],[4.214260471,47.422446827],[4.2152678,47.42235078],[4.215619781,47.422194953],[4.216330238,47.421643746],[4.216643413,47.421181319],[4.217703942,47.421384494],[4.217571386,47.42261479],[4.217663878,47.423007253],[4.219026585,47.422904753],[4.222603006,47.422846517],[4.223724436,47.422693379],[4.225991986,47.423061136],[4.228193018,47.423708645],[4.22897405,47.423867853],[4.231521464,47.42382561],[4.232587819,47.422143358],[4.232986681,47.422182346],[4.233442967,47.421949733],[4.23424981,47.42225088],[4.235118269,47.422462237],[4.235935238,47.421188635],[4.23686109,47.421128379],[4.237381295,47.420850055],[4.238038537,47.420704416],[4.238767838,47.42069215],[4.239768887,47.420901161],[4.240848833,47.421423527],[4.241517329,47.421591954],[4.242103824,47.421312902],[4.243709463,47.421735996],[4.24459936,47.420641612],[4.245227167,47.419686873],[4.245657358,47.418734246],[4.246579758,47.418584818],[4.248220041,47.418105372],[4.248541611,47.417674275],[4.247165548,47.414915191],[4.247231784,47.414569663],[4.24694847,47.414079332],[4.246025632,47.413065571],[4.245905076,47.412729247],[4.245882871,47.412116375],[4.246025683,47.411755622],[4.246145051,47.410728892],[4.246300454,47.410282474],[4.246924782,47.409355666],[4.247675412,47.408955982],[4.249059936,47.408498169],[4.249643871,47.408515304],[4.251202874,47.409226894],[4.25106807,47.408792594],[4.253526539,47.407132959],[4.252711883,47.406606051],[4.252641131,47.406472666],[4.253291295,47.406146952],[4.254457205,47.405362814],[4.255006262,47.404854516],[4.25588498,47.405512162],[4.256995085,47.406139391],[4.261209873,47.407897088],[4.261760829,47.407527386],[4.262129766,47.407594508],[4.263111732,47.406831185],[4.26297881,47.406480606],[4.26407864,47.406049111],[4.265883773,47.404317979],[4.266348794,47.404355231],[4.266864166,47.403941775],[4.265036352,47.403192803],[4.265365758,47.402766071],[4.263278651,47.401702981],[4.26343712,47.401337532],[4.263264875,47.400837027],[4.263287369,47.400497363],[4.262724152,47.399723806],[4.262284387,47.399462087],[4.261796111,47.39939266],[4.262208753,47.39878407],[4.261585867,47.398234433],[4.261116007,47.398101781],[4.259406311,47.397966357],[4.257925926,47.397488107],[4.256920278,47.397293709],[4.255989235,47.397227243],[4.254029572,47.395926729],[4.254667108,47.395067252],[4.256346544,47.394764618],[4.254767561,47.393750805],[4.256045104,47.392424348],[4.256575105,47.392014378],[4.256067626,47.391801084],[4.256916051,47.390835777],[4.257317069,47.389675431],[4.257752395,47.389413231],[4.257903681,47.388685037],[4.258951696,47.388544947],[4.259997224,47.388581338],[4.260274622,47.388200197],[4.254977357,47.386683739],[4.251647873,47.386199247],[4.247541484,47.386221777],[4.244882549,47.385951374],[4.240763794,47.385667688],[4.239842682,47.385390314],[4.238047739,47.384298451],[4.235930544,47.385268112],[4.234125664,47.384374365],[4.2358352,47.382569073],[4.236238107,47.382796171],[4.237931555,47.382021882],[4.238139169,47.382115105],[4.239322264,47.381227388],[4.240277971,47.381055137],[4.240592724,47.380851908],[4.240297423,47.379947536],[4.238748808,47.379585014],[4.237873409,47.379617748],[4.236652895,47.379514598],[4.235103548,47.379003483],[4.233730929,47.378049315],[4.233365568,47.377377953],[4.232073191,47.37708645],[4.22435049,47.374848829],[4.221115114,47.374843251],[4.219889851,47.374757982],[4.217103618,47.374803396],[4.215563301,47.374559323],[4.21405782,47.374038468],[4.213911184,47.37435241],[4.213128759,47.374800834]]]],"type":"MultiPolygon"}</t>
  </si>
  <si>
    <t>47.400619986, 4.231517635</t>
  </si>
  <si>
    <t>{"coordinates":[[[[5.0556169,47.37214295],[5.054469938,47.370646762],[5.053688669,47.36907566],[5.053350726,47.367969493],[5.053329401,47.367100869],[5.051934109,47.364167313],[5.055647631,47.362846347],[5.055248787,47.36201862],[5.057016278,47.361417311],[5.058084626,47.360971544],[5.059401878,47.360105313],[5.060161374,47.359383137],[5.061888548,47.358391638],[5.063468152,47.357734126],[5.065056344,47.356543328],[5.068161883,47.354941878],[5.067745268,47.35451614],[5.067838954,47.354058806],[5.068521204,47.353744082],[5.068887161,47.353440391],[5.070265677,47.351698523],[5.072821672,47.350940622],[5.074640992,47.352002289],[5.076941507,47.351834205],[5.081287323,47.351205298],[5.081367911,47.351506433],[5.082195551,47.35138984],[5.082252293,47.34994977],[5.080343817,47.348026205],[5.080096067,47.346523148],[5.079356682,47.346487758],[5.078641824,47.346264613],[5.077938781,47.345764788],[5.076951986,47.345772532],[5.075951134,47.343841669],[5.075275511,47.343878057],[5.075130207,47.343375453],[5.07512692,47.342845097],[5.073170228,47.342883643],[5.072174228,47.343131953],[5.071485692,47.343417097],[5.070056531,47.343839713],[5.069360775,47.344281665],[5.069085266,47.344352312],[5.069016244,47.34235616],[5.068790733,47.341833366],[5.069146747,47.340414987],[5.069077764,47.339965949],[5.071451034,47.336204433],[5.072579452,47.334928952],[5.074447207,47.332254324],[5.075599158,47.329981491],[5.070945784,47.329119013],[5.070195988,47.328807289],[5.072494242,47.32706247],[5.073025499,47.326482944],[5.07405744,47.325767496],[5.073639161,47.323854114],[5.072985695,47.321817051],[5.07313304,47.320659925],[5.07407553,47.320614274],[5.07547255,47.320404696],[5.076750482,47.320506118],[5.077603984,47.320659248],[5.078378501,47.320687711],[5.07985132,47.320383967],[5.083130888,47.32039721],[5.086997473,47.320657366],[5.087092366,47.32040711],[5.087817395,47.319707856],[5.088154454,47.318533784],[5.087288279,47.318565571],[5.087770083,47.31580123],[5.087721617,47.314384638],[5.086532374,47.314551909],[5.082265317,47.31429983],[5.084316229,47.310643716],[5.085349453,47.310620655],[5.085362513,47.308502327],[5.087602275,47.30808023],[5.088526805,47.307680863],[5.088835928,47.307696914],[5.089767148,47.307537864],[5.090767989,47.30719474],[5.09322386,47.30685059],[5.093404751,47.307007626],[5.095793051,47.306459314],[5.097123754,47.306088563],[5.097065392,47.305780728],[5.101996762,47.304990887],[5.101902069,47.304702623],[5.099814995,47.304384682],[5.097984839,47.303390245],[5.097057776,47.301890464],[5.091403061,47.296271273],[5.089289099,47.29300611],[5.089975432,47.286288187],[5.081678145,47.290379096],[5.080540674,47.289101796],[5.079704116,47.289476116],[5.079380251,47.289828635],[5.078417012,47.290315983],[5.077833645,47.290735284],[5.077405198,47.291224752],[5.076721986,47.291458519],[5.074891838,47.292428737],[5.069619666,47.295895458],[5.068899466,47.296752116],[5.0687194,47.297094834],[5.067187357,47.297908315],[5.064492389,47.299705155],[5.063088733,47.300935049],[5.062949411,47.301305849],[5.062303261,47.301165141],[5.057522178,47.299662343],[5.056505467,47.299454327],[5.056007789,47.299075911],[5.055607201,47.299919614],[5.055234534,47.301320258],[5.054924305,47.301896696],[5.054483456,47.30203508],[5.052421502,47.303021637],[5.050015146,47.303727867],[5.050632664,47.301593478],[5.051830636,47.300204379],[5.045797417,47.295672196],[5.040273432,47.299048323],[5.039392817,47.298343369],[5.039050725,47.298572715],[5.038262713,47.298563144],[5.037523784,47.298277141],[5.036585642,47.298253084],[5.036237034,47.298520358],[5.036300872,47.299121699],[5.035224232,47.299006406],[5.034470318,47.298708939],[5.033662654,47.298250313],[5.030958801,47.297776253],[5.028551406,47.296703494],[5.02547518,47.299339068],[5.024688898,47.296285561],[5.022871133,47.297788739],[5.021313063,47.298738036],[5.020794673,47.298963193],[5.021332351,47.299602214],[5.021398854,47.299927049],[5.021820687,47.300231286],[5.02311443,47.301576653],[5.022885517,47.301755347],[5.021749228,47.302130858],[5.020323706,47.299569348],[5.018053274,47.300305865],[5.017113012,47.300719347],[5.017627181,47.301156173],[5.016372639,47.301591321],[5.01551881,47.30180427],[5.009272773,47.30265011],[5.008611268,47.301847482],[5.00713425,47.302247656],[5.006596004,47.301908458],[5.006963102,47.301741816],[5.006770721,47.301447068],[5.004638114,47.299605419],[4.994330066,47.301359842],[4.99053968,47.30163834],[4.985312501,47.301762997],[4.983387809,47.302018335],[4.981780401,47.302118737],[4.978585956,47.303914849],[4.971237587,47.30796795],[4.97036147,47.308879741],[4.967612496,47.312158323],[4.967418131,47.31624905],[4.97159883,47.318671645],[4.973292897,47.320122407],[4.970310378,47.319791245],[4.969648136,47.320979452],[4.969270387,47.321331656],[4.966963955,47.321020456],[4.965923248,47.320953435],[4.963914206,47.32116844],[4.963522968,47.321261506],[4.96324414,47.322472905],[4.9633466,47.322884506],[4.962729042,47.322728353],[4.963323613,47.324899334],[4.962441437,47.324968278],[4.962580221,47.325576477],[4.96367349,47.325485051],[4.963954554,47.326035911],[4.966439756,47.326955592],[4.966372222,47.327172858],[4.967093353,47.327298421],[4.967858186,47.327243138],[4.968029484,47.327688688],[4.968913087,47.327621479],[4.969107208,47.328291768],[4.969389258,47.328145604],[4.970023143,47.328816537],[4.970446301,47.328581528],[4.971587246,47.329101566],[4.972834447,47.329160528],[4.973135485,47.329098681],[4.975515241,47.329592221],[4.976301062,47.329854406],[4.97733684,47.328703929],[4.985794141,47.326781086],[4.986376861,47.327746376],[4.987016276,47.327594955],[4.988921679,47.327330901],[4.989065688,47.327785895],[4.989626195,47.328150006],[4.991131328,47.328985098],[4.991370727,47.329725719],[4.992158857,47.330119233],[4.993139092,47.330121323],[4.993539409,47.3302009],[4.994228038,47.330732086],[4.996133332,47.33010681],[4.999089953,47.329829016],[5.00062131,47.329514476],[5.00172004,47.329142538],[5.003306617,47.328214657],[5.00597382,47.327178037],[5.006488743,47.326851257],[5.008084657,47.325185619],[5.008398702,47.324765047],[5.008795819,47.323874765],[5.009436001,47.323251331],[5.010383775,47.322708118],[5.011465346,47.322555207],[5.01237321,47.324021736],[5.012298267,47.32453093],[5.012557904,47.325380125],[5.012619411,47.326420063],[5.012548296,47.326642825],[5.013420885,47.328154982],[5.013334034,47.329158769],[5.013403185,47.32958982],[5.01463391,47.33213676],[5.015449827,47.333440964],[5.01586806,47.333925389],[5.015081048,47.334591025],[5.015705373,47.335624793],[5.016583717,47.337706854],[5.017101957,47.339264757],[5.017375169,47.339167258],[5.018260524,47.338227042],[5.01977299,47.337195768],[5.020748695,47.336827591],[5.023035567,47.33624116],[5.023539067,47.335963132],[5.024765222,47.334755772],[5.026647271,47.333695444],[5.026732525,47.333462522],[5.027673311,47.333435292],[5.028567393,47.33469572],[5.029145557,47.335868006],[5.033987119,47.335338449],[5.033865897,47.335670165],[5.0332641,47.336254337],[5.033159871,47.33654523],[5.034803227,47.336529055],[5.0370725,47.336146172],[5.039661792,47.335853979],[5.039857237,47.336534946],[5.039533139,47.33822012],[5.038955868,47.338995703],[5.038460032,47.340590231],[5.03831196,47.341644642],[5.037874054,47.342393458],[5.037636839,47.343543085],[5.036283302,47.345406591],[5.035379323,47.346444527],[5.035096854,47.346961873],[5.034788051,47.348252326],[5.034699827,47.350083728],[5.034440197,47.351029318],[5.034802726,47.353984775],[5.03519432,47.35407247],[5.036672191,47.35415103],[5.040081785,47.354603599],[5.040543387,47.354615304],[5.040482764,47.355251235],[5.038131468,47.361343987],[5.03704143,47.365550499],[5.03637113,47.369121078],[5.038671165,47.369929933],[5.037649353,47.371609301],[5.039128346,47.371774267],[5.041269173,47.372192342],[5.042067677,47.372205328],[5.042265474,47.372526037],[5.042899431,47.372499586],[5.04341443,47.372934485],[5.046258305,47.374022694],[5.046474464,47.374476349],[5.048019711,47.374741795],[5.04999718,47.374765464],[5.051246613,47.377451264],[5.051667719,47.377334869],[5.0556169,47.37214295]]]],"type":"MultiPolygon"}</t>
  </si>
  <si>
    <t>47.322850621, 5.037471304</t>
  </si>
  <si>
    <t>{"coordinates":[[[[5.051796941,47.493280665],[5.050727502,47.493664187],[5.05023309,47.494179853],[5.049184223,47.494789015],[5.048219999,47.495770371],[5.047421944,47.496338186],[5.046911548,47.497271032],[5.045813436,47.498853526],[5.045253252,47.499979935],[5.044804207,47.500468664],[5.044711604,47.500757537],[5.044376543,47.501065072],[5.044212874,47.501441635],[5.043442948,47.502088166],[5.043477636,47.506892409],[5.044234878,47.507929059],[5.044620706,47.507940298],[5.045069654,47.508524921],[5.045838034,47.5088437],[5.046753592,47.509778505],[5.049646111,47.510348975],[5.049697863,47.511040517],[5.04909613,47.511603982],[5.049536227,47.511955524],[5.049970087,47.512144192],[5.049761128,47.512517956],[5.049222161,47.512534639],[5.048855083,47.51308317],[5.049012551,47.513134428],[5.048465972,47.514028287],[5.048035325,47.513889082],[5.047373742,47.515251392],[5.046405009,47.516924346],[5.04659433,47.516974148],[5.045595039,47.518857434],[5.045815311,47.520133112],[5.045610931,47.520697682],[5.045431448,47.520662113],[5.044870618,47.522229737],[5.041089314,47.521688218],[5.037656173,47.521316077],[5.03667456,47.521091015],[5.035333702,47.520996481],[5.034569777,47.520867549],[5.034419909,47.520527094],[5.033722699,47.52047443],[5.031754088,47.5211751],[5.030681911,47.521609794],[5.030305458,47.521918003],[5.030153222,47.522424905],[5.030216093,47.522960477],[5.029370802,47.523805411],[5.028991871,47.524469334],[5.029188879,47.525387061],[5.029162765,47.526275355],[5.029474889,47.52717847],[5.02869624,47.528660651],[5.028232858,47.529903224],[5.02841582,47.530170173],[5.028495102,47.530682947],[5.029142313,47.530956222],[5.029237957,47.531479516],[5.029759653,47.531563178],[5.029932083,47.531972579],[5.03051143,47.532348779],[5.031210121,47.532401438],[5.032127312,47.532780747],[5.03290714,47.532694214],[5.033018163,47.532432049],[5.03321012,47.53129144],[5.033545666,47.530360829],[5.033923487,47.530611765],[5.034415402,47.531205578],[5.035144967,47.531685386],[5.03789049,47.532278536],[5.038803642,47.532550711],[5.039511206,47.53297505],[5.040006198,47.533089749],[5.042657174,47.532318466],[5.044705147,47.535145982],[5.044659519,47.535482649],[5.045338564,47.536897043],[5.045577049,47.537708663],[5.045770136,47.5379592],[5.048970873,47.540772709],[5.049329636,47.541632632],[5.050243144,47.542046984],[5.051425028,47.54276636],[5.051593657,47.543279347],[5.051917744,47.543788699],[5.05143378,47.543895363],[5.051127638,47.544096146],[5.051127504,47.544439218],[5.051544978,47.545510605],[5.053117285,47.547182066],[5.053769962,47.548246602],[5.055456401,47.55035724],[5.055678115,47.550450579],[5.057912066,47.550852392],[5.059703087,47.551080098],[5.060481475,47.551053741],[5.061358676,47.550899569],[5.06231077,47.550204699],[5.064015959,47.549587438],[5.064690183,47.549481855],[5.067536188,47.54982042],[5.068532538,47.550134114],[5.069805898,47.550319522],[5.070476341,47.550494012],[5.071086887,47.550255356],[5.071588941,47.54992858],[5.071855552,47.54939528],[5.071743609,47.548600372],[5.071399493,47.547614191],[5.071047063,47.546069878],[5.071104106,47.543423343],[5.07123924,47.542208936],[5.071503278,47.541541513],[5.072831874,47.540104189],[5.072657744,47.539488673],[5.072686505,47.53892718],[5.073858802,47.536445391],[5.075837962,47.53416623],[5.07633243,47.53347758],[5.077937725,47.532531409],[5.078411421,47.532027712],[5.080457198,47.530752186],[5.081113393,47.529643713],[5.081442934,47.529365889],[5.082270042,47.528891882],[5.081861657,47.52861283],[5.082007309,47.528187913],[5.083364281,47.525856684],[5.08305256,47.525737992],[5.084126748,47.524271745],[5.083796163,47.52302061],[5.083390049,47.522082384],[5.083574619,47.522008848],[5.082232861,47.518480498],[5.08019496,47.515400384],[5.079102726,47.510793282],[5.077945174,47.504568284],[5.078814013,47.500150382],[5.075369744,47.500182979],[5.074941304,47.500065445],[5.074423609,47.499530781],[5.074096448,47.499317792],[5.073120368,47.499023604],[5.072379867,47.498533417],[5.07135695,47.49826436],[5.070673933,47.497954135],[5.07013776,47.497833096],[5.068838251,47.49700794],[5.067953118,47.496555412],[5.066050945,47.496052486],[5.063435734,47.495560361],[5.060238896,47.494592213],[5.058735967,47.494033482],[5.05789349,47.493581026],[5.057603516,47.493330416],[5.056929157,47.492135699],[5.056600226,47.492634064],[5.055892009,47.493254382],[5.055171624,47.493523728],[5.053828076,47.493653681],[5.052853284,47.493456553],[5.052379258,47.493464006],[5.051796941,47.493280665]]]],"type":"MultiPolygon"}</t>
  </si>
  <si>
    <t>47.521595466, 5.059769608</t>
  </si>
  <si>
    <t>{"coordinates":[[[[4.351992649,47.166465089],[4.350569563,47.167209238],[4.351407992,47.167894577],[4.351075646,47.168119959],[4.350562585,47.168194377],[4.350459611,47.168405376],[4.350736549,47.16886586],[4.350221745,47.169081663],[4.349482488,47.168929107],[4.349083419,47.169074223],[4.348810579,47.1699364],[4.348215783,47.169594866],[4.347858951,47.169897959],[4.34825306,47.169976209],[4.34838864,47.170223145],[4.347969714,47.170366688],[4.347560751,47.170697399],[4.346975544,47.170580852],[4.346677733,47.170974197],[4.347056829,47.17156046],[4.346748968,47.171816158],[4.346356123,47.171736087],[4.346484395,47.171479778],[4.34534568,47.171617272],[4.344440816,47.171654795],[4.344110614,47.171915248],[4.343990828,47.17235334],[4.343768791,47.17255671],[4.342544631,47.173081446],[4.341926602,47.173184955],[4.341615081,47.173772033],[4.34103611,47.173906599],[4.340576966,47.17439904],[4.340028793,47.174498128],[4.339059175,47.174854204],[4.336852215,47.175209257],[4.336343367,47.175829212],[4.335856189,47.175939281],[4.334934537,47.176634224],[4.334204068,47.17753135],[4.334426913,47.178423791],[4.334978449,47.17904412],[4.336064926,47.179880678],[4.339215087,47.181175099],[4.33988225,47.181343862],[4.340649929,47.181836507],[4.340826617,47.181719208],[4.340471398,47.181243401],[4.340992311,47.181054587],[4.341268128,47.181364736],[4.341851973,47.181634399],[4.342139313,47.181505912],[4.341711213,47.180861675],[4.343641785,47.180430504],[4.343888456,47.181794468],[4.345148848,47.184033566],[4.346823191,47.185181941],[4.348130197,47.184844386],[4.348137346,47.185024385],[4.348761188,47.18551685],[4.349281381,47.185140722],[4.350275874,47.184613195],[4.353838376,47.183320029],[4.353776726,47.18580499],[4.353277645,47.186599584],[4.352185232,47.187383096],[4.352741228,47.188589459],[4.353158019,47.188671029],[4.354211761,47.18860739],[4.354927153,47.188325298],[4.355053981,47.187749351],[4.35694122,47.187479641],[4.357283183,47.187788978],[4.358304909,47.187870643],[4.357521272,47.189687859],[4.357046781,47.190409247],[4.359246824,47.190858867],[4.359721987,47.191210754],[4.360318147,47.191280289],[4.360469542,47.191782741],[4.361201585,47.191949721],[4.36218824,47.191842678],[4.362872134,47.191933678],[4.363135957,47.191710873],[4.364478934,47.19195618],[4.364238857,47.192490251],[4.365269804,47.19277524],[4.365485255,47.192155918],[4.365809094,47.192060258],[4.367054901,47.188947236],[4.367727606,47.18823517],[4.368906006,47.188451754],[4.369086951,47.188607188],[4.370091453,47.188685351],[4.369987468,47.190308228],[4.369803957,47.190675067],[4.371275862,47.191003409],[4.371628002,47.191241451],[4.372431949,47.190082998],[4.373308646,47.189137075],[4.373648301,47.1892483],[4.373937864,47.188845981],[4.375055522,47.188286165],[4.376692484,47.187942569],[4.37760214,47.187566183],[4.377663384,47.187430392],[4.376338745,47.186144138],[4.37766958,47.186021165],[4.378185495,47.186568784],[4.378888033,47.186151632],[4.379652993,47.185903011],[4.379459347,47.185613582],[4.382098036,47.184988746],[4.382016768,47.184755607],[4.381282767,47.18456267],[4.381004616,47.184274252],[4.381675501,47.183603541],[4.383068095,47.183779608],[4.384079813,47.18434649],[4.384914934,47.183746732],[4.386216868,47.183273742],[4.38681207,47.183308035],[4.387260405,47.181230797],[4.387447499,47.180957529],[4.388030591,47.180676813],[4.387519116,47.179380933],[4.387505899,47.179021823],[4.387952173,47.178608584],[4.388214844,47.178603634],[4.389478443,47.178851402],[4.390283626,47.178171824],[4.388109402,47.177536097],[4.387153012,47.177114455],[4.387484887,47.17677192],[4.387541294,47.176501117],[4.388096553,47.175501296],[4.390211887,47.175598375],[4.390918463,47.175091055],[4.391964623,47.174847975],[4.392127457,47.173944692],[4.391926059,47.170394036],[4.391839522,47.169855721],[4.391394055,47.16855906],[4.391361398,47.167704047],[4.391211225,47.167257439],[4.390164791,47.165745587],[4.389737456,47.164943935],[4.388650446,47.164107877],[4.387774658,47.163628546],[4.387486609,47.163004401],[4.38721062,47.16269436],[4.387326861,47.162286875],[4.387236744,47.161658556],[4.387257396,47.161025307],[4.386614024,47.160905155],[4.386027478,47.161094966],[4.385840447,47.161368234],[4.383304408,47.160957358],[4.381238617,47.159783557],[4.381543073,47.159198248],[4.381050552,47.158781825],[4.380448145,47.158507177],[4.381024559,47.158385947],[4.380734357,47.157364722],[4.380594997,47.156099482],[4.380344663,47.155293883],[4.380116064,47.155336228],[4.377445101,47.15350776],[4.375100617,47.153137649],[4.374937625,47.153578094],[4.375659415,47.153930589],[4.374940496,47.154311008],[4.37411809,47.155550758],[4.373341545,47.156002084],[4.372526741,47.156351209],[4.373040642,47.157765087],[4.373136612,47.158992129],[4.37359298,47.159080359],[4.373381428,47.159947278],[4.3732456,47.160211814],[4.370847579,47.16262366],[4.370380986,47.162497723],[4.369935832,47.162955005],[4.365946735,47.161155374],[4.365337086,47.161946835],[4.364710193,47.162371123],[4.36396788,47.16199179],[4.363774898,47.162034582],[4.363412978,47.162548485],[4.362382786,47.162635349],[4.362227509,47.162916307],[4.362389082,47.163406036],[4.36196376,47.163501983],[4.361728806,47.163242724],[4.361229074,47.163267511],[4.360621278,47.16309097],[4.360110121,47.163186118],[4.359542229,47.163439504],[4.358800757,47.163563464],[4.357205249,47.164164753],[4.356528003,47.164270836],[4.356105623,47.164117311],[4.355213246,47.16438348],[4.354713035,47.164862056],[4.353660581,47.165221028],[4.353022228,47.165772344],[4.351992649,47.166465089]]]],"type":"MultiPolygon"}</t>
  </si>
  <si>
    <t>47.174637066, 4.367183025</t>
  </si>
  <si>
    <t>{"coordinates":[[[[4.973444019,47.393182757],[4.973437693,47.392650678],[4.973183982,47.391810329],[4.972347016,47.391299548],[4.970499005,47.390771685],[4.969839564,47.390147119],[4.968993843,47.388493747],[4.96880459,47.386914799],[4.968237605,47.385989695],[4.967848983,47.385769352],[4.966168511,47.385139533],[4.965213682,47.384446997],[4.963947563,47.384304508],[4.963126594,47.384007708],[4.961194919,47.3823429],[4.960842875,47.382178648],[4.959093683,47.381730886],[4.957347213,47.380812098],[4.956298827,47.380456947],[4.955212651,47.379937634],[4.954629947,47.379372926],[4.953583537,47.378816009],[4.950111163,47.376401591],[4.948755222,47.377392355],[4.946915927,47.378946799],[4.945337188,47.37997547],[4.944833329,47.380631349],[4.94433077,47.38070189],[4.942941736,47.380163217],[4.940035524,47.383273394],[4.940131648,47.383548237],[4.940789826,47.384076637],[4.94072885,47.384333391],[4.940104414,47.384774244],[4.939408441,47.385070409],[4.938568517,47.385529256],[4.937130523,47.385912519],[4.936447632,47.386167927],[4.934764081,47.386985678],[4.933387138,47.387813613],[4.933253937,47.387759998],[4.925573498,47.390437614],[4.924023087,47.390872098],[4.914832066,47.392307015],[4.913113975,47.392765724],[4.911974994,47.393251804],[4.910339305,47.39371722],[4.910046115,47.39386251],[4.901734795,47.395110831],[4.899535846,47.395589807],[4.897354415,47.395815424],[4.89688368,47.396078836],[4.896491703,47.396431908],[4.896455477,47.397244716],[4.895972673,47.398554657],[4.895988519,47.400127504],[4.896209416,47.401310709],[4.89624063,47.401930617],[4.89602886,47.402955192],[4.896143637,47.403237865],[4.896925016,47.404517281],[4.897638707,47.404782978],[4.897587652,47.405101673],[4.896914527,47.406057236],[4.896818324,47.406449605],[4.896952389,47.406902149],[4.897889228,47.407437944],[4.899959119,47.407981339],[4.899665465,47.408266179],[4.900764246,47.408803808],[4.901606792,47.40937173],[4.902252529,47.41018689],[4.902937702,47.410692544],[4.902725782,47.41122458],[4.903599038,47.411086928],[4.904896153,47.411230473],[4.905644378,47.411493756],[4.905950831,47.411718351],[4.906120918,47.412957296],[4.905906189,47.413185929],[4.906444112,47.413689474],[4.907009496,47.413920627],[4.907953556,47.414019502],[4.909484946,47.414555356],[4.909767161,47.414955029],[4.910620208,47.415663186],[4.910746341,47.414661605],[4.910331934,47.412191249],[4.911621778,47.408001822],[4.91161652,47.404842186],[4.911291068,47.398914377],[4.911741992,47.397315841],[4.927621628,47.402887798],[4.944697643,47.39684944],[4.945137124,47.395986636],[4.945274913,47.395069447],[4.946571919,47.395472764],[4.948245755,47.395479846],[4.94985248,47.395902249],[4.951992954,47.39605003],[4.952222999,47.396212756],[4.952059047,47.396481149],[4.951951318,47.397164619],[4.952421263,47.396813647],[4.953510857,47.396217238],[4.955011766,47.395736368],[4.955625557,47.395730547],[4.956557497,47.395503255],[4.958143912,47.394314928],[4.959364492,47.393604596],[4.959787018,47.393228277],[4.96052644,47.392851115],[4.962046926,47.392728212],[4.963662988,47.392789175],[4.964409252,47.392889128],[4.965546612,47.393131044],[4.968045667,47.394234182],[4.968812797,47.394359868],[4.970045254,47.394265151],[4.972557113,47.393657956],[4.973444019,47.393182757]]]],"type":"MultiPolygon"}</t>
  </si>
  <si>
    <t>47.393960138, 4.933172959</t>
  </si>
  <si>
    <t>{"coordinates":[[[[4.520679327,47.533476674],[4.520914171,47.533694187],[4.521700999,47.533874786],[4.519774254,47.534888461],[4.519475665,47.535515368],[4.517991058,47.537167871],[4.51739478,47.538221792],[4.517542684,47.538327004],[4.5188507,47.538272159],[4.519886577,47.538465731],[4.521557281,47.539522511],[4.525303601,47.540069567],[4.525847781,47.540269518],[4.527049074,47.540992046],[4.529459762,47.543553342],[4.53000561,47.543902704],[4.533231456,47.544786751],[4.53572778,47.545683921],[4.537379881,47.546537253],[4.53818685,47.546808408],[4.538560633,47.54704386],[4.54003401,47.548337063],[4.540881232,47.549218979],[4.541843102,47.550662966],[4.542837895,47.551817511],[4.54318675,47.552477323],[4.543791714,47.554130386],[4.545906638,47.556257709],[4.546135579,47.557321539],[4.546798159,47.558432736],[4.547659289,47.559096543],[4.548073946,47.559728457],[4.54928727,47.560656769],[4.550319581,47.561671203],[4.551843155,47.563340818],[4.552229027,47.563894774],[4.55291951,47.56449419],[4.55493587,47.565813287],[4.556188414,47.566800425],[4.559094232,47.568735094],[4.56000275,47.569188407],[4.560836272,47.569441948],[4.562033709,47.569447528],[4.562590108,47.569731776],[4.567398505,47.567304866],[4.569754537,47.566404389],[4.574952924,47.565135108],[4.575007461,47.564864278],[4.574483797,47.563479468],[4.574222046,47.561999287],[4.574550411,47.561903024],[4.57807856,47.5620156],[4.582775181,47.561474799],[4.583704397,47.561456784],[4.587256531,47.562153061],[4.589878236,47.563092398],[4.59295759,47.564030829],[4.595311914,47.564562251],[4.596221888,47.564922534],[4.599742795,47.566028506],[4.602167393,47.567212457],[4.603199354,47.567600721],[4.610195145,47.569671431],[4.611280621,47.569977856],[4.611387382,47.569680178],[4.611045795,47.569160911],[4.611033937,47.568899983],[4.612762931,47.567476099],[4.612061538,47.567068046],[4.608411834,47.564124868],[4.607926357,47.563639987],[4.607832971,47.563011952],[4.608020272,47.562738374],[4.608098009,47.561431839],[4.608041485,47.560128055],[4.60637445,47.559980865],[4.606362346,47.559710936],[4.605425102,47.559549178],[4.605535185,47.559007471],[4.607317357,47.555598618],[4.607367685,47.555237795],[4.606223063,47.554899738],[4.602781264,47.55366233],[4.602644325,47.55357508],[4.602823544,47.55307654],[4.60029354,47.551415977],[4.5998975,47.551469128],[4.599287345,47.551211002],[4.596493068,47.549555783],[4.59566888,47.54894224],[4.594694401,47.547881486],[4.59465039,47.547654306],[4.595262575,47.547536994],[4.595495913,47.547379846],[4.596207116,47.54741693],[4.595946985,47.547077468],[4.596372156,47.546932098],[4.596459835,47.546617585],[4.597291472,47.546546775],[4.597132477,47.545853903],[4.59592925,47.544122848],[4.595709841,47.543632473],[4.596224004,47.543217588],[4.595915287,47.542586184],[4.597273168,47.54112797],[4.5974844,47.540632598],[4.597168597,47.540031005],[4.597217372,47.539794451],[4.595221105,47.536477967],[4.594962644,47.535835968],[4.596371852,47.535745555],[4.598343506,47.535257572],[4.59660632,47.533446505],[4.595785051,47.532877938],[4.593878577,47.533364988],[4.592418382,47.533393045],[4.590218086,47.533210602],[4.590273842,47.532939743],[4.589806152,47.532903807],[4.58741461,47.532905785],[4.586096616,47.533156009],[4.585868011,47.532440658],[4.585468074,47.532402882],[4.581443683,47.533066165],[4.581023821,47.532579381],[4.579110578,47.532886215],[4.578502065,47.532627959],[4.576853225,47.532930274],[4.575397013,47.533048097],[4.574533377,47.533064267],[4.573599349,47.532947231],[4.570465167,47.53219631],[4.569044369,47.531708559],[4.567019057,47.53123162],[4.564215791,47.530925344],[4.562785267,47.530556492],[4.562452229,47.53085086],[4.561317347,47.53018092],[4.557604648,47.527720488],[4.555503751,47.525961401],[4.553303103,47.527352935],[4.552256057,47.527733313],[4.549360852,47.528373245],[4.548171735,47.528531295],[4.546976022,47.528553471],[4.54497537,47.528366628],[4.543834372,47.528073836],[4.541974447,47.528064242],[4.539837061,47.527789988],[4.537578571,47.527787389],[4.536309958,47.527631255],[4.53459158,47.527597169],[4.530362099,47.528997846],[4.529555941,47.529534211],[4.528395746,47.530520868],[4.527899422,47.531062162],[4.527513181,47.53131571],[4.525320166,47.531889115],[4.524728665,47.532077816],[4.523841153,47.532515268],[4.521956231,47.533173712],[4.520679327,47.533476674]]]],"type":"MultiPolygon"}</t>
  </si>
  <si>
    <t>47.546984051, 4.566366651</t>
  </si>
  <si>
    <t>{"coordinates":[[[[5.33579775,47.498877555],[5.336077073,47.497544536],[5.33689889,47.496371738],[5.33706074,47.495939827],[5.337147797,47.494373814],[5.337014806,47.493701965],[5.337584838,47.4930025],[5.338080387,47.491511136],[5.335262386,47.490905764],[5.335520057,47.490203565],[5.335529608,47.489844051],[5.338491911,47.490225882],[5.338807099,47.489320795],[5.342289841,47.490391812],[5.343824445,47.48926946],[5.344651574,47.489619339],[5.345243272,47.489417407],[5.345687281,47.489604787],[5.345943415,47.489446533],[5.346372475,47.48980802],[5.346479272,47.490425455],[5.347947957,47.490013116],[5.348230055,47.490022738],[5.351349227,47.488862019],[5.352171331,47.48867341],[5.354982672,47.487616067],[5.356709247,47.487149769],[5.355768842,47.485857571],[5.355973477,47.485767878],[5.354804854,47.484360514],[5.35597771,47.484023394],[5.358000361,47.483224177],[5.36030259,47.482921774],[5.360672076,47.483919319],[5.361383852,47.483822036],[5.362033365,47.48565503],[5.362783982,47.485474098],[5.36370956,47.485374263],[5.363931609,47.486100118],[5.36439762,47.485972683],[5.36456694,47.486166469],[5.366078851,47.48616638],[5.36558563,47.483003691],[5.366396264,47.483039454],[5.368833094,47.482927769],[5.368782655,47.48274868],[5.369497979,47.482462154],[5.368915574,47.481189787],[5.369931988,47.480833191],[5.372429671,47.482725768],[5.373621644,47.481924282],[5.373415051,47.481759185],[5.373956986,47.481487872],[5.37361547,47.480467278],[5.373440448,47.480205176],[5.372593026,47.479578535],[5.371453053,47.478914619],[5.371705231,47.47866993],[5.371644049,47.478068691],[5.371428689,47.47743547],[5.371993365,47.477558154],[5.372709913,47.477540853],[5.373858822,47.478376584],[5.375332804,47.478843642],[5.37565647,47.478863156],[5.376224699,47.478616511],[5.377134432,47.476697724],[5.377834354,47.476695139],[5.37856354,47.476424481],[5.379049463,47.476448775],[5.379663729,47.476760431],[5.379387306,47.477175843],[5.379833587,47.477354043],[5.380072775,47.477087085],[5.380460842,47.477001702],[5.380891692,47.477131582],[5.381452639,47.477498353],[5.381947613,47.477994354],[5.382153893,47.478390891],[5.382851673,47.478578343],[5.383252945,47.477954135],[5.383693885,47.477952313],[5.384100894,47.478143008],[5.384434568,47.478476595],[5.38448133,47.478840372],[5.384757144,47.479127411],[5.385931298,47.47989857],[5.386036723,47.480505201],[5.386489027,47.480876877],[5.386973263,47.480921887],[5.387460592,47.481482863],[5.38772267,47.481401841],[5.386999325,47.480493577],[5.387572703,47.480303507],[5.38811374,47.481204699],[5.389606437,47.480539167],[5.39061799,47.480344592],[5.391739808,47.48136893],[5.392004815,47.481472457],[5.393131002,47.481256593],[5.395198038,47.480454002],[5.395227577,47.48007515],[5.399509901,47.478077743],[5.400882129,47.477219116],[5.401516374,47.477617604],[5.402009969,47.477693878],[5.40464993,47.477379118],[5.407981475,47.47737871],[5.40338668,47.474688129],[5.400276679,47.473345569],[5.397137428,47.471880151],[5.395849409,47.47283787],[5.395390337,47.472225912],[5.393630378,47.470561804],[5.391612614,47.469456827],[5.390134106,47.470640841],[5.387790566,47.469257903],[5.385842764,47.468258563],[5.385286513,47.467220781],[5.38436914,47.467258487],[5.383221629,47.467168511],[5.382756815,47.466930365],[5.382444525,47.466418921],[5.382260763,47.465811186],[5.381273917,47.46592864],[5.381467695,47.466254289],[5.381353988,47.466444837],[5.380559689,47.466173797],[5.379646151,47.466207785],[5.379516838,47.466047423],[5.377152784,47.466404622],[5.375536958,47.466833862],[5.373745871,47.467863738],[5.37311633,47.467923403],[5.373031645,47.4684997],[5.372671611,47.468706967],[5.370894112,47.468936805],[5.368562446,47.468829368],[5.368456302,47.468531635],[5.367052638,47.468475529],[5.367076148,47.469277466],[5.366970916,47.469450715],[5.364936832,47.469585714],[5.363240367,47.469907447],[5.363619472,47.470672445],[5.364459432,47.471256073],[5.364582769,47.471793013],[5.363041426,47.47171894],[5.358987605,47.472258641],[5.354423308,47.472639216],[5.350378732,47.473241468],[5.347959759,47.473447875],[5.345756483,47.473969588],[5.344887452,47.474295088],[5.342767518,47.475295967],[5.342576728,47.475610502],[5.342003966,47.477820305],[5.337606347,47.477954604],[5.337200683,47.477516968],[5.336744144,47.477982717],[5.335983542,47.478421243],[5.332943018,47.479337736],[5.33265351,47.479644323],[5.331622276,47.479818073],[5.32895533,47.48007317],[5.327875716,47.480295583],[5.326647417,47.48070377],[5.325486741,47.481537458],[5.324625024,47.482342652],[5.322279978,47.481600554],[5.319863057,47.480700444],[5.319106536,47.479489856],[5.316640158,47.478088155],[5.316661496,47.477415015],[5.314915964,47.477504665],[5.313617241,47.47745213],[5.313101238,47.477222834],[5.312002385,47.476508004],[5.310608536,47.474712948],[5.310316393,47.474991614],[5.309534227,47.47542679],[5.306470097,47.476140431],[5.30622417,47.47632091],[5.304945065,47.476815427],[5.304715869,47.477261234],[5.304075867,47.476989326],[5.303794383,47.477238946],[5.304112606,47.477441577],[5.304216451,47.477878992],[5.30382325,47.477878667],[5.302908973,47.478085869],[5.301870846,47.478563877],[5.304281706,47.480906256],[5.304659728,47.48120136],[5.305896189,47.481780252],[5.306882692,47.481737298],[5.307456069,47.481787176],[5.308737197,47.482199451],[5.309386519,47.4827161],[5.310109371,47.483920209],[5.310973321,47.483899465],[5.311233636,47.482913597],[5.31249503,47.483083075],[5.315955751,47.485294501],[5.317329538,47.486861152],[5.317893129,47.486530239],[5.31833692,47.487052732],[5.319322317,47.486614354],[5.319648085,47.487478701],[5.321314625,47.489205177],[5.323686054,47.490516822],[5.324042469,47.490922164],[5.328884948,47.493565822],[5.3287196,47.493674493],[5.329801509,47.494475062],[5.332693782,47.496963941],[5.334150444,47.498036138],[5.334791172,47.498345695],[5.335216473,47.498682082],[5.33579775,47.498877555]]]],"type":"MultiPolygon"}</t>
  </si>
  <si>
    <t>47.479851164, 5.353937061</t>
  </si>
  <si>
    <t>{"coordinates":[[[[4.945337188,47.37997547],[4.950065023,47.37414845],[4.950597024,47.373686577],[4.952228519,47.372694761],[4.955866772,47.371337783],[4.963798345,47.369261661],[4.964769757,47.36885893],[4.966596352,47.367921236],[4.971663875,47.367892995],[4.976876187,47.366974181],[4.977119212,47.366843076],[4.978510095,47.366605084],[4.98016178,47.36610779],[4.980712144,47.3660804],[4.983240409,47.365095354],[4.984976879,47.363990506],[4.985723395,47.363283465],[4.98817983,47.360151837],[4.988841621,47.360736643],[4.989658625,47.360003153],[4.990041075,47.359845319],[4.990971389,47.359737529],[4.992887324,47.359120254],[4.994515359,47.358851882],[4.995153092,47.359999882],[4.996943323,47.35981604],[4.998500258,47.35995136],[4.999871326,47.359970993],[4.999914184,47.360267422],[5.001901759,47.360542066],[5.003601659,47.361310612],[5.005084228,47.361404804],[5.006020224,47.361059062],[5.006536019,47.361030344],[5.007483407,47.361237305],[5.009038312,47.361705708],[5.010790571,47.361710516],[5.013066201,47.361853014],[5.014829377,47.361407317],[5.015833191,47.361527683],[5.015999377,47.361188909],[5.015485864,47.360572865],[5.014537883,47.359221431],[5.016919402,47.358375956],[5.016298731,47.357552855],[5.016314045,47.357325661],[5.015708909,47.356315882],[5.015792212,47.356275715],[5.014856366,47.355245554],[5.014545492,47.35469533],[5.014419295,47.354228351],[5.013736759,47.353661155],[5.013310542,47.353038184],[5.012270754,47.352201614],[5.011676865,47.352018289],[5.011428483,47.351330997],[5.011758287,47.351291967],[5.011415569,47.350385682],[5.011378778,47.349899142],[5.010819359,47.349255955],[5.01060187,47.348543812],[5.010127193,47.348641178],[5.010728052,47.346996346],[5.010883069,47.345511416],[5.010674942,47.345154814],[5.010306741,47.344945964],[5.00789752,47.345391968],[5.006785362,47.345448109],[5.005978325,47.345266638],[5.003894716,47.344073404],[5.003471248,47.343944732],[5.001994455,47.341897215],[4.999375374,47.343571358],[4.995321166,47.346561431],[4.993513609,47.347586629],[4.988929627,47.350492801],[4.988205612,47.350835681],[4.985707793,47.351763602],[4.984614832,47.352235233],[4.983760617,47.352713583],[4.982999697,47.353278583],[4.981112911,47.35522074],[4.980921036,47.355120455],[4.980273604,47.353735714],[4.978563449,47.353283985],[4.978562958,47.352983225],[4.978227731,47.352732291],[4.978424263,47.352492112],[4.977573028,47.351974409],[4.976619106,47.350683115],[4.976482332,47.349739914],[4.976132724,47.34924158],[4.974625025,47.347733663],[4.973368815,47.348198058],[4.973019182,47.347517815],[4.971342598,47.347575997],[4.967508514,47.348380314],[4.966739407,47.348941744],[4.966112093,47.34957641],[4.965560987,47.350555575],[4.964457636,47.351652136],[4.962382376,47.352225709],[4.958456308,47.35353555],[4.957954135,47.354008671],[4.957183984,47.354364737],[4.956692767,47.355102413],[4.956147651,47.354980121],[4.955509524,47.354996267],[4.943172179,47.35608396],[4.942203983,47.355804789],[4.941259093,47.355766552],[4.93877886,47.357172211],[4.938101306,47.357381624],[4.937470433,47.35719584],[4.936584477,47.356551453],[4.93586295,47.356203282],[4.934413317,47.355801497],[4.934658443,47.356131497],[4.93446731,47.356490372],[4.933502528,47.357187202],[4.93253113,47.357627494],[4.93166754,47.358338832],[4.930179045,47.35932529],[4.929568873,47.35986221],[4.929024369,47.361488523],[4.929197447,47.36228438],[4.928929667,47.36276158],[4.929162679,47.363123308],[4.929746645,47.363625086],[4.930142653,47.364759422],[4.930720941,47.365065885],[4.931644417,47.365756516],[4.932148416,47.366318144],[4.932493091,47.366945452],[4.933268374,47.367751997],[4.933403883,47.368238705],[4.933974139,47.369092779],[4.934826277,47.371954737],[4.935601239,47.373226821],[4.936009831,47.37360272],[4.936341625,47.374311275],[4.936232358,47.375029879],[4.936394584,47.375741258],[4.936358028,47.376013812],[4.935398006,47.376961801],[4.935539535,47.377099919],[4.93562655,47.377747717],[4.935980324,47.378550456],[4.935937746,47.379280554],[4.936175931,47.379708817],[4.936075644,47.37997883],[4.937124929,47.382014441],[4.937791973,47.383082997],[4.938083337,47.383441032],[4.938774495,47.383855433],[4.939408441,47.385070409],[4.940104414,47.384774244],[4.94072885,47.384333391],[4.940789826,47.384076637],[4.940131648,47.383548237],[4.940035524,47.383273394],[4.942941736,47.380163217],[4.94433077,47.38070189],[4.944833329,47.380631349],[4.945337188,47.37997547]]]],"type":"MultiPolygon"}</t>
  </si>
  <si>
    <t>47.360475308, 4.969138487</t>
  </si>
  <si>
    <t>{"coordinates":[[[[4.951152171,47.45999173],[4.949581763,47.459124793],[4.947862921,47.458409796],[4.946807814,47.457836751],[4.94756646,47.457194644],[4.94830478,47.456286339],[4.949781774,47.454773159],[4.949549192,47.454693313],[4.948935383,47.454060668],[4.949408845,47.45375559],[4.948316357,47.452919352],[4.948237618,47.452214714],[4.94795166,47.451835006],[4.945733801,47.450239582],[4.945459439,47.450251372],[4.944694344,47.450750403],[4.944838739,47.450961398],[4.944512339,47.451331535],[4.943232199,47.450588431],[4.942036185,47.449711543],[4.941502078,47.449149566],[4.941400556,47.448765866],[4.941404882,47.447640227],[4.940734745,47.446400673],[4.94006719,47.445854422],[4.938551652,47.445056662],[4.937867018,47.445064463],[4.935991787,47.444118682],[4.934047418,47.443388328],[4.933340308,47.443765662],[4.932485559,47.444429086],[4.932205667,47.44450757],[4.931324608,47.44506787],[4.930053858,47.445054735],[4.930135625,47.444745424],[4.92997542,47.444167289],[4.931426928,47.44370919],[4.929711165,47.442322142],[4.928998135,47.441466828],[4.928599922,47.441244713],[4.926916105,47.44203259],[4.926568712,47.441230636],[4.925975258,47.440635356],[4.921817917,47.442214146],[4.92096914,47.442418156],[4.920291396,47.442432043],[4.918934966,47.441951967],[4.918495554,47.44187547],[4.918174776,47.441368403],[4.918057742,47.440768831],[4.918115884,47.44050224],[4.91795783,47.439906045],[4.917366222,47.44002655],[4.916273061,47.440113892],[4.915691309,47.440435927],[4.91418314,47.441649339],[4.914092112,47.441887654],[4.914318649,47.442507038],[4.911664321,47.442773983],[4.908839888,47.442812243],[4.908521636,47.442261887],[4.908052717,47.442325404],[4.904858163,47.443749119],[4.902313077,47.445300795],[4.898330992,47.443427165],[4.897311805,47.442870203],[4.89767185,47.44434106],[4.897069873,47.445895134],[4.897374614,47.446666347],[4.897391812,47.447189223],[4.897121607,47.447730292],[4.896492524,47.448033188],[4.896349054,47.44832997],[4.895230246,47.451524047],[4.89477005,47.453187447],[4.896202099,47.453626951],[4.897383234,47.4542155],[4.899978588,47.454364057],[4.904100841,47.455077377],[4.905430554,47.455621994],[4.906950109,47.45612837],[4.907526848,47.456553833],[4.90804861,47.457187296],[4.909197709,47.458025674],[4.910015415,47.458282392],[4.912179553,47.458617843],[4.913117635,47.459047248],[4.9148739,47.460079091],[4.915598093,47.461245854],[4.916120252,47.463370404],[4.9167114,47.464676216],[4.917226067,47.466144463],[4.917669646,47.46696196],[4.917935407,47.467300649],[4.919435284,47.468615785],[4.921090785,47.469787865],[4.922179817,47.471270023],[4.923260308,47.473288972],[4.925150742,47.474266223],[4.925478225,47.474878508],[4.92528945,47.47623949],[4.925356755,47.476522915],[4.925768751,47.477010443],[4.927059858,47.477457311],[4.930122508,47.47819177],[4.930498463,47.478341313],[4.93155969,47.479188136],[4.931998077,47.480147034],[4.932320856,47.480552278],[4.933057875,47.480989364],[4.934839641,47.481556765],[4.938196126,47.483206382],[4.939198376,47.483519258],[4.942643877,47.485088928],[4.944859305,47.486251338],[4.945625999,47.487024616],[4.946580542,47.487593051],[4.947910408,47.486392142],[4.948780643,47.484645137],[4.949474448,47.483598919],[4.949758414,47.482898124],[4.949699771,47.482455188],[4.947970815,47.481336959],[4.94761922,47.480836791],[4.947732456,47.480481024],[4.948175587,47.479773968],[4.948741887,47.479422324],[4.950165086,47.478967187],[4.951316638,47.478056457],[4.951451818,47.477684109],[4.951386988,47.477180947],[4.951565191,47.476677313],[4.952061209,47.476111624],[4.950989028,47.475591127],[4.951333507,47.47476685],[4.951340756,47.474091394],[4.951112133,47.473466714],[4.952202488,47.472665951],[4.952814092,47.471083514],[4.952789493,47.469499139],[4.950860057,47.468554499],[4.950218879,47.468123121],[4.952234546,47.466844919],[4.952366289,47.466852615],[4.955757407,47.464989395],[4.956225282,47.464493489],[4.957062141,47.463085525],[4.951152171,47.45999173]]]],"type":"MultiPolygon"}</t>
  </si>
  <si>
    <t>47.460271368, 4.929499807</t>
  </si>
  <si>
    <t>{"coordinates":[[[[4.890193933,47.207626484],[4.891288924,47.207837349],[4.892417058,47.208276396],[4.894083295,47.209547733],[4.895364555,47.210355268],[4.895577886,47.210858777],[4.896386164,47.211593892],[4.896974664,47.212504601],[4.897271376,47.213160732],[4.898011063,47.213448494],[4.898351274,47.214063387],[4.898791809,47.214562267],[4.899087888,47.214675384],[4.8997153,47.215226129],[4.900635766,47.215654095],[4.901924129,47.214412734],[4.903761866,47.211592702],[4.908690476,47.212908341],[4.910067925,47.213103571],[4.910955777,47.213504978],[4.911465193,47.213558711],[4.911593716,47.213753808],[4.912637451,47.213892376],[4.913912072,47.214242348],[4.914328451,47.214169731],[4.916064962,47.214425596],[4.916947105,47.214479446],[4.917867593,47.214719065],[4.919984574,47.214783963],[4.921164949,47.2149355],[4.923423532,47.215079037],[4.923001998,47.213898224],[4.92339301,47.212968682],[4.92522415,47.211990902],[4.925832949,47.211941161],[4.926868325,47.211366512],[4.927627338,47.211488967],[4.928318738,47.211015484],[4.929049743,47.210946581],[4.929119264,47.21048975],[4.931056244,47.209336307],[4.931953529,47.20889359],[4.931484929,47.208356576],[4.930980063,47.207140254],[4.930681963,47.206713863],[4.930374644,47.206509157],[4.930193004,47.206160972],[4.929263079,47.205545182],[4.928105651,47.204517121],[4.927938884,47.204214613],[4.926742765,47.203359186],[4.926092864,47.203107036],[4.925718877,47.202847593],[4.924229939,47.202337414],[4.925122144,47.201052824],[4.92535701,47.200452761],[4.924865706,47.200643737],[4.924635676,47.200529588],[4.923704672,47.200396464],[4.922868499,47.200143787],[4.922176989,47.199723904],[4.921633394,47.199190797],[4.921662859,47.197019099],[4.921411433,47.195676057],[4.921661636,47.19432109],[4.920930535,47.193900056],[4.920905489,47.193420481],[4.921565001,47.190245926],[4.921484558,47.189842915],[4.921166495,47.189925639],[4.916957448,47.189809873],[4.916925327,47.189909465],[4.912958699,47.191335774],[4.912235824,47.191291878],[4.911580466,47.191549445],[4.91094241,47.191513147],[4.91129929,47.192820248],[4.911312472,47.194121313],[4.910781648,47.195766355],[4.910389838,47.196452726],[4.909780084,47.196135886],[4.90838406,47.194957575],[4.906596824,47.193027433],[4.905408934,47.19197714],[4.898429051,47.194097262],[4.895317795,47.197249665],[4.894979959,47.197861253],[4.895050073,47.198201409],[4.894041203,47.198630355],[4.893139442,47.199587957],[4.892970715,47.20042551],[4.892267549,47.2009449],[4.892729606,47.201534405],[4.89227513,47.202437861],[4.891198709,47.203880083],[4.890289827,47.205466346],[4.890319135,47.206751827],[4.890193933,47.207626484]]]],"type":"MultiPolygon"}</t>
  </si>
  <si>
    <t>47.203708131, 4.910342158</t>
  </si>
  <si>
    <t>{"coordinates":[[[[5.324872391,47.383427229],[5.3247398,47.382234788],[5.324871137,47.38196108],[5.326697824,47.379749578],[5.326763769,47.379527611],[5.328272761,47.379926977],[5.328596817,47.378656941],[5.328602042,47.378075048],[5.328939359,47.377629696],[5.329126626,47.377453928],[5.32901284,47.376177353],[5.329402459,47.37568502],[5.329270989,47.374733917],[5.329350403,47.374547701],[5.329901473,47.374171009],[5.330596986,47.373487914],[5.331563503,47.373153314],[5.331479629,47.372535381],[5.331556818,47.371535962],[5.331000315,47.371359801],[5.331009134,47.370769728],[5.331127461,47.370625058],[5.332650952,47.3700217],[5.334017759,47.369047716],[5.334390278,47.367982019],[5.33480837,47.367445862],[5.335192326,47.366734772],[5.335950414,47.366731241],[5.336717747,47.366909442],[5.337497039,47.366540729],[5.33786616,47.366250511],[5.337932838,47.365955571],[5.337813715,47.365169034],[5.338894642,47.364118782],[5.338905188,47.363843884],[5.338637031,47.363317922],[5.338643557,47.363011583],[5.338903109,47.362701951],[5.339793478,47.362176979],[5.339928534,47.361869852],[5.340487339,47.361249783],[5.338402953,47.36050282],[5.337505108,47.361251284],[5.334522954,47.360432251],[5.333588067,47.360360972],[5.332735437,47.36044384],[5.332328243,47.360376364],[5.330838855,47.360202718],[5.330613512,47.360080253],[5.330420552,47.359574379],[5.32999563,47.35940368],[5.328827486,47.359210056],[5.330189855,47.35807769],[5.329531311,47.357196592],[5.329430823,47.357171589],[5.326298025,47.358218731],[5.324247379,47.358457009],[5.323614555,47.357586172],[5.322498707,47.357772396],[5.321779224,47.356980734],[5.320672961,47.357296437],[5.319630853,47.358053946],[5.319073696,47.357398621],[5.318603838,47.356646987],[5.317449539,47.357476963],[5.313266792,47.359753299],[5.312119175,47.360280482],[5.312223128,47.359863235],[5.309465263,47.359439871],[5.308758599,47.359003616],[5.307500436,47.360042691],[5.307681085,47.361376495],[5.308093884,47.362129303],[5.307385475,47.362885469],[5.306954891,47.362797655],[5.30482049,47.363591117],[5.301954601,47.364946596],[5.299809271,47.365025104],[5.299266094,47.365248395],[5.298926873,47.36556041],[5.298858759,47.365981436],[5.30058328,47.367463907],[5.299799252,47.368377322],[5.300105703,47.368599107],[5.300893218,47.371134902],[5.302004545,47.373182458],[5.302321938,47.374059653],[5.300385709,47.374385287],[5.300573147,47.375169596],[5.29972683,47.375498853],[5.301864157,47.380165736],[5.300364007,47.380740296],[5.300603511,47.381161534],[5.300834361,47.381102929],[5.301579321,47.382364316],[5.303842939,47.381473813],[5.304694305,47.381291225],[5.304894536,47.38156914],[5.302390566,47.382636438],[5.303427453,47.383530893],[5.305681117,47.382500961],[5.306336777,47.383101255],[5.305966325,47.383367076],[5.306637511,47.383958054],[5.310168213,47.382347017],[5.311312264,47.384647803],[5.31149785,47.384523433],[5.312933641,47.38402476],[5.314250026,47.385091878],[5.316025354,47.384717893],[5.315800312,47.385463566],[5.316872191,47.385166623],[5.316629076,47.385524502],[5.316468199,47.386097785],[5.317177517,47.386370936],[5.317568942,47.385548094],[5.318140639,47.385582624],[5.318389915,47.38499947],[5.320062126,47.385123707],[5.320416696,47.385013061],[5.320730362,47.384202566],[5.321119293,47.38405881],[5.322505148,47.383909545],[5.324872391,47.383427229]]]],"type":"MultiPolygon"}</t>
  </si>
  <si>
    <t>47.370657555, 5.317561833</t>
  </si>
  <si>
    <t>{"coordinates":[[[[4.659556993,47.176603933],[4.659184029,47.177143264],[4.658605348,47.177478429],[4.658393857,47.178115398],[4.657984576,47.178462541],[4.656953126,47.178891527],[4.65503518,47.180384939],[4.655784333,47.180910015],[4.65547347,47.1813665],[4.655558573,47.181814623],[4.656497571,47.182155984],[4.657241286,47.182546056],[4.656457021,47.18427179],[4.658612761,47.185262979],[4.660104481,47.186178103],[4.660453634,47.186620636],[4.660721389,47.188234958],[4.660612648,47.188777705],[4.660056832,47.189643829],[4.659703165,47.190640324],[4.659322125,47.190963652],[4.659011207,47.191419246],[4.65903994,47.192094192],[4.659910341,47.192346461],[4.661468275,47.19325972],[4.66267982,47.193820441],[4.663216128,47.193990135],[4.663537985,47.193803616],[4.664495913,47.194193268],[4.666133748,47.193970714],[4.667547001,47.193407387],[4.668275561,47.192192955],[4.668057458,47.191719743],[4.668641708,47.191262888],[4.669084705,47.191320439],[4.669984681,47.190268312],[4.670783202,47.190417081],[4.671234227,47.190137728],[4.674188515,47.191261183],[4.67398927,47.191565724],[4.673836106,47.192290123],[4.67438757,47.192818839],[4.675537629,47.19301292],[4.676419815,47.192283372],[4.677719763,47.192921],[4.679476429,47.192783881],[4.680536005,47.192406518],[4.680813958,47.193311972],[4.681246616,47.193291285],[4.681361738,47.192959137],[4.682088538,47.192163363],[4.682854888,47.191661467],[4.682979237,47.19128686],[4.682269632,47.190941479],[4.681822524,47.19016095],[4.683310363,47.190216776],[4.684224218,47.189364239],[4.685029593,47.189815374],[4.68559068,47.188919331],[4.687010278,47.189369615],[4.687476425,47.187637494],[4.68746095,47.187270321],[4.688224402,47.187143032],[4.689248959,47.187170415],[4.689934016,47.187112695],[4.690757829,47.18726726],[4.692677983,47.18649721],[4.69445238,47.186259647],[4.695198378,47.186208208],[4.696319918,47.186505155],[4.697007696,47.186576123],[4.697632357,47.186907352],[4.698965803,47.188183601],[4.699948913,47.188863451],[4.700535571,47.188366773],[4.700281766,47.186981046],[4.700972256,47.186134352],[4.702128471,47.184352403],[4.702597176,47.182216753],[4.703043241,47.181662695],[4.703739327,47.181079743],[4.703912342,47.180745816],[4.704877202,47.179850933],[4.704672926,47.179072313],[4.703394332,47.176688614],[4.703220413,47.175115309],[4.703745768,47.17352181],[4.704215567,47.173344702],[4.704385734,47.173046835],[4.70442449,47.172185391],[4.704127562,47.171565719],[4.704931477,47.168679501],[4.704219532,47.168463959],[4.703282442,47.168394004],[4.702998006,47.167750731],[4.702556338,47.167939128],[4.701698404,47.168033687],[4.701157528,47.16775708],[4.700945291,47.167475642],[4.699564785,47.167998393],[4.698498615,47.168482298],[4.697972766,47.168095595],[4.697451889,47.168033895],[4.695507327,47.168509036],[4.692554382,47.168831399],[4.691116058,47.16978713],[4.68965467,47.170977306],[4.688955781,47.171387322],[4.688446285,47.171857606],[4.687332799,47.172438447],[4.686673553,47.172386819],[4.685938867,47.172751413],[4.684545968,47.173182311],[4.684499882,47.172215855],[4.683352979,47.172320784],[4.680820611,47.17229184],[4.680278233,47.172641899],[4.679413808,47.172955204],[4.679266079,47.173595793],[4.678058987,47.176092337],[4.677789281,47.176040415],[4.677670429,47.176591434],[4.677336129,47.177051924],[4.676795297,47.177114687],[4.676332941,47.178425285],[4.671478246,47.177578772],[4.670816927,47.177546894],[4.668779329,47.177723057],[4.667723466,47.177744573],[4.666660709,47.177586082],[4.666058505,47.177373229],[4.665247403,47.176939158],[4.664565607,47.176458197],[4.663808156,47.175708175],[4.663450845,47.175085672],[4.663844659,47.174410954],[4.663809082,47.174199851],[4.663238984,47.174768143],[4.662330171,47.175316082],[4.661663084,47.176080263],[4.660576057,47.176075146],[4.660595775,47.176543115],[4.660142807,47.176843168],[4.659556993,47.176603933]]]],"type":"MultiPolygon"}</t>
  </si>
  <si>
    <t>47.181364989, 4.681666854</t>
  </si>
  <si>
    <t>{"coordinates":[[[[4.305845476,47.589894559],[4.305413965,47.590261284],[4.305226118,47.59057937],[4.303745494,47.591908472],[4.303959146,47.592265282],[4.303166952,47.592413667],[4.303112106,47.592729364],[4.301287151,47.593749892],[4.301381605,47.594513143],[4.300598606,47.59493148],[4.300416663,47.595384527],[4.300033829,47.595840712],[4.300045466,47.596154766],[4.299119077,47.596260505],[4.298745794,47.596891225],[4.297974197,47.597726227],[4.297373507,47.598639444],[4.29648806,47.599391977],[4.2931,47.602879261],[4.291921132,47.603833058],[4.291262821,47.604517317],[4.290596976,47.605386203],[4.290228595,47.606226591],[4.288358151,47.609308035],[4.289839162,47.609777808],[4.292203534,47.610772527],[4.293413879,47.611112016],[4.293691641,47.611422219],[4.293718386,47.611811722],[4.29544373,47.611318171],[4.295881228,47.611298012],[4.296426061,47.61158634],[4.297818354,47.611960673],[4.299100538,47.612459546],[4.301774992,47.613328191],[4.303133296,47.613888287],[4.304533968,47.614274151],[4.305303628,47.614715665],[4.305841082,47.615297507],[4.306850067,47.61610543],[4.307200986,47.616952221],[4.308136776,47.617868079],[4.308028147,47.618107857],[4.309031717,47.618908619],[4.309397582,47.618788388],[4.310434861,47.61982192],[4.31262985,47.621583325],[4.313170445,47.621799605],[4.314634282,47.621819144],[4.316614118,47.621380934],[4.319594347,47.621015111],[4.32498824,47.619348921],[4.326495141,47.618692648],[4.327273409,47.618185075],[4.327255778,47.617690146],[4.32562969,47.615153751],[4.325531287,47.614300545],[4.326126592,47.614201061],[4.326079347,47.612942167],[4.32625533,47.612309102],[4.326756857,47.61149049],[4.327119521,47.610495207],[4.326441234,47.610146421],[4.326694235,47.609827563],[4.328115382,47.608678905],[4.324838309,47.606440334],[4.323682608,47.605785465],[4.323473662,47.605518663],[4.32252582,47.605085586],[4.322233205,47.604288587],[4.323106322,47.60283471],[4.322696495,47.602517968],[4.32338334,47.60133717],[4.322782264,47.600499556],[4.323689016,47.600137283],[4.322806501,47.599274953],[4.322266834,47.599303573],[4.322052424,47.598868484],[4.321016338,47.598898218],[4.319383554,47.598695225],[4.318712318,47.598731618],[4.317862421,47.598593576],[4.317673761,47.598445366],[4.317710474,47.598099259],[4.316661164,47.598347863],[4.316052049,47.599122637],[4.315856029,47.599215771],[4.31580904,47.597956864],[4.315975582,47.597099757],[4.313897348,47.596639738],[4.313607828,47.596015528],[4.311132414,47.593794556],[4.308096596,47.591396163],[4.305845476,47.589894559]]]],"type":"MultiPolygon"}</t>
  </si>
  <si>
    <t>47.607043299, 4.310004284</t>
  </si>
  <si>
    <t>{"coordinates":[[[[5.15455112,47.34532349],[5.154634844,47.345296721],[5.15679514,47.346332793],[5.157479658,47.345595131],[5.158077707,47.345804657],[5.158527338,47.345190226],[5.158715927,47.344443759],[5.158526176,47.343613368],[5.158424852,47.342016757],[5.158869756,47.341318658],[5.160046874,47.338964317],[5.16103935,47.337389681],[5.163357659,47.333181406],[5.165588471,47.328750461],[5.166432492,47.32780533],[5.167464728,47.326372172],[5.16757061,47.325353453],[5.167617478,47.321922306],[5.168240331,47.319898798],[5.168312556,47.318145837],[5.168528696,47.317496989],[5.169034176,47.317454224],[5.166953826,47.315751369],[5.165582673,47.315114135],[5.163338022,47.314718311],[5.159709148,47.314245542],[5.15759114,47.314725308],[5.15252464,47.316607897],[5.151547505,47.316810629],[5.147542499,47.317330569],[5.144844038,47.317142709],[5.142382225,47.317873498],[5.141513176,47.318264168],[5.141192818,47.318499721],[5.140013341,47.318943834],[5.13933049,47.319288727],[5.138850263,47.319766769],[5.137103736,47.32210257],[5.136963226,47.323629807],[5.137237431,47.324096653],[5.138154487,47.324808322],[5.138896638,47.325783467],[5.139035469,47.326176256],[5.138895289,47.326979436],[5.138172282,47.328380515],[5.138092258,47.328798948],[5.137142575,47.329065886],[5.136379274,47.329556328],[5.136115785,47.329958322],[5.135645841,47.330365013],[5.135170852,47.330978022],[5.134256003,47.331789132],[5.133301089,47.333292597],[5.132156334,47.335820767],[5.13161935,47.336709566],[5.133952058,47.337237676],[5.133345682,47.33751358],[5.131074369,47.339132151],[5.141135032,47.346369473],[5.145633007,47.345663286],[5.152225733,47.344496664],[5.153216321,47.344385547],[5.153364874,47.344818662],[5.154442849,47.345167901],[5.15455112,47.34532349]]]],"type":"MultiPolygon"}</t>
  </si>
  <si>
    <t>47.330228989, 5.150500059</t>
  </si>
  <si>
    <t>{"coordinates":[[[[4.196263027,47.429750102],[4.19208132,47.429637269],[4.19186708,47.429191118],[4.189560782,47.429588341],[4.187052165,47.429897552],[4.18612179,47.429822413],[4.181325087,47.428893496],[4.18137028,47.429920268],[4.180394391,47.430187655],[4.178782292,47.430423669],[4.178293647,47.429741697],[4.177619169,47.429658497],[4.177061849,47.428989819],[4.176617125,47.429581306],[4.176043545,47.429803174],[4.175776323,47.429717646],[4.174670846,47.429824242],[4.17400551,47.429613088],[4.173607162,47.429658519],[4.171672933,47.430756558],[4.170813949,47.430730093],[4.169850431,47.430959454],[4.168851743,47.430975793],[4.168455893,47.431136418],[4.167768019,47.431108213],[4.166901823,47.430811705],[4.164234092,47.431072503],[4.163132145,47.434094078],[4.162814453,47.434556398],[4.162141278,47.436186336],[4.161132248,47.439464436],[4.160734837,47.441271665],[4.159591932,47.444504263],[4.160651636,47.444413575],[4.162025111,47.444777988],[4.163048134,47.445259323],[4.163931507,47.446092255],[4.163890694,47.44659592],[4.163166137,47.448676506],[4.163065284,47.449532779],[4.163154004,47.449828984],[4.163875292,47.450650931],[4.164697555,47.450683219],[4.16519568,47.450824079],[4.165944533,47.451264019],[4.166318518,47.451615882],[4.166837037,47.452387626],[4.166765216,47.452868194],[4.167030912,47.453244547],[4.167143371,47.453715165],[4.167575982,47.454197877],[4.167803641,47.454777173],[4.168353043,47.455075954],[4.168997876,47.455732984],[4.169887381,47.45592301],[4.170262346,47.456074089],[4.172319996,47.457114813],[4.173024029,47.457380505],[4.174314894,47.457651079],[4.174501073,47.457848162],[4.175106563,47.45809863],[4.177146447,47.459591388],[4.178566935,47.460440383],[4.180365924,47.461354844],[4.180913277,47.461494238],[4.182057706,47.461980478],[4.18300415,47.462818025],[4.186056434,47.465106984],[4.186497179,47.465765097],[4.187172952,47.466424413],[4.187886074,47.466671918],[4.187945759,47.467088136],[4.189389506,47.468548949],[4.190057448,47.468673565],[4.193174131,47.466733985],[4.192518881,47.465688274],[4.194673028,47.465186344],[4.195274115,47.465231491],[4.197757059,47.464533468],[4.198881562,47.464297725],[4.199736114,47.463746054],[4.200892047,47.463551381],[4.201908194,47.463043941],[4.20227271,47.462368569],[4.202891853,47.462273046],[4.205727311,47.462678552],[4.206124396,47.462449369],[4.207427344,47.462477277],[4.208332807,47.460892391],[4.208363551,47.460254673],[4.20851015,47.459750794],[4.20920683,47.45815276],[4.209237889,47.457705897],[4.208589728,47.456983399],[4.2077687,47.456717333],[4.206622169,47.456496949],[4.206874424,47.455615658],[4.207460241,47.455223361],[4.207542335,47.454920014],[4.207329021,47.454525201],[4.207719017,47.45427898],[4.208100808,47.453492671],[4.20959543,47.452613776],[4.211112213,47.452364831],[4.211935345,47.451670246],[4.215732189,47.452408501],[4.216100011,47.451772658],[4.214843108,47.451188892],[4.212468528,47.450480817],[4.211359893,47.450346513],[4.210260198,47.450548813],[4.208279252,47.450165164],[4.207291291,47.450260943],[4.206370138,47.450258789],[4.206207674,47.44952764],[4.206323049,47.449169931],[4.206248634,47.448694451],[4.206644449,47.448060148],[4.207705561,47.447737644],[4.209078894,47.447489311],[4.210077334,47.447154832],[4.21043351,47.44653083],[4.210397132,47.445801975],[4.21050752,47.445577556],[4.211487778,47.445438615],[4.212177585,47.445660106],[4.215275744,47.446214787],[4.21561223,47.446363422],[4.216196217,47.44700823],[4.21644528,47.447105559],[4.216824338,47.446790998],[4.217151019,47.446157379],[4.21705381,47.445617322],[4.216264285,47.444570436],[4.215516458,47.444014667],[4.214342043,47.443431835],[4.212070226,47.442557927],[4.210727444,47.441744537],[4.208377137,47.44085607],[4.207891751,47.441163606],[4.207707615,47.442178343],[4.207142199,47.442939552],[4.207227975,47.443330287],[4.20754039,47.443825806],[4.208101685,47.444235014],[4.207999969,47.44507964],[4.207839363,47.445255063],[4.207803012,47.445702883],[4.207260972,47.44603081],[4.206367119,47.446176921],[4.205774451,47.445966093],[4.204980275,47.445410738],[4.204721046,47.445037102],[4.204718926,47.444470843],[4.204842636,47.444070734],[4.205633635,47.443011907],[4.205773342,47.441967025],[4.205884755,47.441787613],[4.20553541,47.440770304],[4.205652397,47.439246702],[4.205761809,47.439037602],[4.206785324,47.438526431],[4.206794124,47.4380924],[4.206028367,47.437380105],[4.204891455,47.436978649],[4.204102899,47.436903084],[4.203598548,47.436602202],[4.203346456,47.436307713],[4.202353638,47.436235149],[4.201869299,47.436293269],[4.201252998,47.436502198],[4.200083959,47.437211084],[4.199139029,47.437559334],[4.198679146,47.437821555],[4.198618917,47.438094963],[4.198105964,47.438417147],[4.197475812,47.438542471],[4.196812993,47.438512377],[4.196395724,47.438247481],[4.196203704,47.437967665],[4.196330155,47.437628757],[4.196181033,47.436833534],[4.196521284,47.436205235],[4.196511211,47.435457197],[4.196381066,47.435273976],[4.197165016,47.43472934],[4.197740862,47.434135525],[4.197728834,47.433775532],[4.196263027,47.429750102]]]],"type":"MultiPolygon"}</t>
  </si>
  <si>
    <t>47.44676331, 4.186476162</t>
  </si>
  <si>
    <t>{"coordinates":[[[[4.768801025,47.929335677],[4.769104542,47.929159173],[4.77061223,47.928904212],[4.774828068,47.927646055],[4.77630505,47.927116029],[4.776593164,47.926760602],[4.777233878,47.926615883],[4.777413865,47.926711279],[4.779143113,47.926556374],[4.780282296,47.926698446],[4.780670889,47.926624143],[4.778591931,47.924377282],[4.775959158,47.922183769],[4.776050625,47.922035657],[4.776729036,47.922258543],[4.778668809,47.922515443],[4.776974731,47.919797328],[4.776609527,47.919288848],[4.775587387,47.918277196],[4.771447935,47.913456207],[4.769012413,47.910446692],[4.767844093,47.911066511],[4.767922502,47.911129244],[4.764536216,47.912817612],[4.759636189,47.914614085],[4.755904685,47.90920133],[4.75666327,47.908941533],[4.754361121,47.905641668],[4.751962427,47.906506553],[4.750314567,47.903346275],[4.749035017,47.903842441],[4.748810311,47.90380798],[4.747832578,47.900500855],[4.747218171,47.90046139],[4.741294217,47.900735738],[4.740204919,47.896990015],[4.738799547,47.896462625],[4.740132319,47.896204328],[4.739538773,47.895655909],[4.741008632,47.894598904],[4.740886172,47.894252347],[4.737986672,47.891258075],[4.738648698,47.891038528],[4.738149388,47.890054814],[4.737662201,47.888582115],[4.73693794,47.887307363],[4.737589783,47.887186991],[4.736495708,47.884219948],[4.736058013,47.883971669],[4.736493332,47.882100929],[4.737189979,47.88065211],[4.737513658,47.879338435],[4.736732265,47.875534971],[4.736031297,47.874516418],[4.735396224,47.873712033],[4.735225647,47.873610132],[4.733714029,47.873127465],[4.732061336,47.872297584],[4.729173862,47.871264434],[4.727837935,47.870955542],[4.726439459,47.870779883],[4.726301057,47.87096736],[4.725758375,47.872218514],[4.724482705,47.87339492],[4.723520096,47.873912271],[4.722741628,47.874043428],[4.721368689,47.874657704],[4.720243866,47.87533224],[4.725148613,47.882651716],[4.727452877,47.882688938],[4.727571543,47.88296355],[4.728722851,47.883717161],[4.73024192,47.885242204],[4.730296207,47.886004765],[4.731342408,47.887266706],[4.73149968,47.887698278],[4.731272448,47.88832276],[4.729226103,47.88943225],[4.729552405,47.891684212],[4.73008394,47.893004154],[4.729827794,47.893194267],[4.729301063,47.894734143],[4.728281901,47.894511503],[4.727890188,47.894073478],[4.727094296,47.892731312],[4.726494905,47.892038884],[4.725481159,47.891486673],[4.725133213,47.891817654],[4.722889844,47.890946816],[4.723057912,47.891424148],[4.722726293,47.891970026],[4.722701166,47.89655863],[4.720773367,47.898986785],[4.72121883,47.902776312],[4.721101683,47.905604587],[4.723215788,47.909651379],[4.721163171,47.91059786],[4.721907219,47.9108336],[4.72310642,47.912303997],[4.722602435,47.912369903],[4.721661168,47.912741975],[4.725609303,47.917751999],[4.72418319,47.918618205],[4.720648833,47.921206714],[4.713539047,47.923443147],[4.713327194,47.924057449],[4.713362645,47.924450304],[4.714320437,47.926612927],[4.71500834,47.927964833],[4.716545424,47.929854328],[4.714470272,47.934483554],[4.71395553,47.935840403],[4.713898781,47.936281408],[4.714496982,47.938170213],[4.714600975,47.939398311],[4.715288785,47.939416176],[4.715441327,47.940446429],[4.715724437,47.941081406],[4.71604412,47.940983122],[4.719180379,47.942969829],[4.720095705,47.943763873],[4.721942226,47.943238142],[4.722973894,47.943075393],[4.724114172,47.942750814],[4.723417327,47.944518142],[4.723527532,47.944858585],[4.723912151,47.945232809],[4.724438695,47.945397913],[4.724011197,47.945683234],[4.724048579,47.946091356],[4.724285968,47.946717082],[4.724930585,47.947092888],[4.727228603,47.947592926],[4.727700106,47.947794831],[4.73227913,47.945930707],[4.735657813,47.944160647],[4.738036835,47.943412556],[4.741210465,47.942140451],[4.74261458,47.941694759],[4.743719566,47.941075257],[4.744745295,47.94106093],[4.745354752,47.940772828],[4.743593071,47.939916823],[4.742307285,47.939476813],[4.74137314,47.939382642],[4.740632228,47.939175781],[4.740719189,47.938192414],[4.7409997,47.937310598],[4.74168733,47.935650403],[4.743411319,47.932348225],[4.743778464,47.93198541],[4.745908814,47.930742141],[4.747327853,47.930271858],[4.750462075,47.929703098],[4.75120798,47.929414728],[4.751757568,47.928981652],[4.75272487,47.929922306],[4.755550644,47.931489618],[4.759868421,47.93098663],[4.760251638,47.930990791],[4.760869941,47.931459516],[4.764754302,47.929645889],[4.765463513,47.929384083],[4.766431968,47.929184989],[4.766711865,47.929626366],[4.768801025,47.929335677]]]],"type":"MultiPolygon"}</t>
  </si>
  <si>
    <t>47.916041211, 4.739346546</t>
  </si>
  <si>
    <t>{"coordinates":[[[[4.938128531,47.278098068],[4.938688146,47.278351669],[4.942107037,47.27933008],[4.94255145,47.27932444],[4.943723708,47.279137308],[4.944967388,47.278730139],[4.944890926,47.279396006],[4.94572452,47.279613461],[4.947642729,47.279781188],[4.949648068,47.279432321],[4.953959236,47.278339493],[4.954378448,47.278332431],[4.95424805,47.277985225],[4.953770742,47.27748627],[4.953244385,47.276547783],[4.952704326,47.276287619],[4.952273437,47.275936463],[4.951982068,47.275492005],[4.95320334,47.274508787],[4.953184596,47.27424795],[4.952847578,47.273967257],[4.953489868,47.273509782],[4.955720986,47.273046237],[4.958746648,47.272747538],[4.960362548,47.272359128],[4.960734758,47.272406868],[4.962246236,47.272347989],[4.963052439,47.271961529],[4.96424651,47.27179813],[4.965250141,47.271383996],[4.965474591,47.271190181],[4.965916486,47.270502792],[4.966991325,47.27001089],[4.967651633,47.269797071],[4.968071469,47.269483768],[4.968454955,47.269008984],[4.969446979,47.268424808],[4.970043301,47.268162532],[4.971149613,47.267845659],[4.973848752,47.267563815],[4.975784873,47.26790367],[4.976764798,47.267892375],[4.977385931,47.268053789],[4.978070259,47.268098854],[4.979530697,47.267771357],[4.979866373,47.267581918],[4.982971708,47.267051583],[4.982901944,47.266738488],[4.983648984,47.266368201],[4.98535562,47.266046324],[4.986782151,47.265877809],[4.988394308,47.265506175],[4.988574207,47.26572012],[4.990513027,47.265203271],[4.995665864,47.26417005],[4.999625221,47.263277854],[4.999287203,47.261125982],[5.002013319,47.260337803],[5.003431457,47.25916872],[5.005051468,47.258696751],[5.006463396,47.258143709],[5.006940195,47.257097128],[5.008623586,47.254677928],[5.00838366,47.254097628],[5.008263848,47.253191951],[5.011191773,47.251519312],[5.017784001,47.247511687],[5.018735668,47.24703944],[5.020145721,47.246096313],[5.022035739,47.245011516],[5.023640122,47.243858727],[5.024990905,47.242645505],[5.026785387,47.241592912],[5.025800421,47.240159331],[5.023534076,47.239881919],[5.021913083,47.239957033],[5.0203058,47.24015076],[5.019148546,47.240391559],[5.01815812,47.240990566],[5.016975214,47.241535277],[5.017638476,47.242330632],[5.01732197,47.24274139],[5.01679299,47.24319907],[5.01574764,47.244345645],[5.013307825,47.246325131],[5.013135763,47.246886461],[5.012224719,47.247491238],[5.011918825,47.248010761],[5.010714458,47.248270301],[5.010060744,47.248260023],[5.0043877,47.248949901],[5.003138092,47.248884145],[5.000713301,47.249152952],[4.998124509,47.249600141],[4.99576034,47.250220812],[4.990433023,47.25054203],[4.991638403,47.253554362],[4.991229754,47.25362712],[4.989810217,47.253725334],[4.988428768,47.253673387],[4.987301738,47.253490988],[4.98482617,47.252821963],[4.983706211,47.252830323],[4.98297269,47.252701485],[4.980394006,47.252497909],[4.980023251,47.252558273],[4.979125774,47.253076998],[4.973491213,47.254261787],[4.973069847,47.254132977],[4.97214595,47.25425856],[4.971653779,47.253894108],[4.970754193,47.253600517],[4.970224564,47.25376531],[4.969382003,47.253331157],[4.968062446,47.252945619],[4.9661542,47.253134686],[4.964892171,47.253345192],[4.963606668,47.253746094],[4.962651005,47.254161211],[4.961712511,47.254431043],[4.960733611,47.254898768],[4.959556831,47.255163606],[4.958005227,47.255305986],[4.957812658,47.254994051],[4.957284625,47.254513976],[4.956617118,47.25423527],[4.951494111,47.255062742],[4.946462633,47.256120784],[4.943596864,47.256829842],[4.940732496,47.258312357],[4.940074766,47.257680387],[4.938884246,47.257935336],[4.937576638,47.258024732],[4.935823531,47.257791057],[4.934845156,47.257546234],[4.933959542,47.257452944],[4.933039568,47.257875321],[4.931151636,47.258453395],[4.929655777,47.259084349],[4.928591881,47.259110153],[4.927847022,47.258921721],[4.926562067,47.258832312],[4.925707722,47.259021204],[4.924164209,47.258988291],[4.922873121,47.259133979],[4.922010879,47.259509383],[4.921411814,47.260105549],[4.921152015,47.259831593],[4.920897899,47.258754276],[4.91996091,47.257889084],[4.919083512,47.256395234],[4.915953525,47.257679805],[4.915240699,47.257905904],[4.913912694,47.258500561],[4.913571237,47.258086554],[4.913006631,47.258389439],[4.910908304,47.260273701],[4.90864574,47.260703587],[4.907696837,47.260765127],[4.906661561,47.260703808],[4.906161616,47.260519316],[4.906012765,47.260909885],[4.905385329,47.261494725],[4.904479317,47.261908536],[4.903670595,47.26219377],[4.902871261,47.262370782],[4.901509441,47.262390417],[4.900383893,47.262657409],[4.900050404,47.262878096],[4.900130508,47.26327301],[4.900751391,47.263922012],[4.901881541,47.264756271],[4.902649935,47.265161506],[4.903048746,47.265515168],[4.903871711,47.266825417],[4.90459237,47.266703722],[4.90516242,47.266774505],[4.906577193,47.266603572],[4.906487294,47.267127349],[4.908817362,47.267695971],[4.910266876,47.267422663],[4.911514323,47.267345378],[4.915733666,47.26739463],[4.915945977,47.266373539],[4.916181571,47.265857252],[4.91658527,47.265306669],[4.91712056,47.264959227],[4.918004286,47.264700575],[4.919095787,47.264814895],[4.922766102,47.266088673],[4.92397605,47.266369381],[4.925201071,47.26655347],[4.927084449,47.265949461],[4.929403843,47.265552491],[4.930035524,47.266233582],[4.931041329,47.266906639],[4.931853515,47.267639645],[4.93315786,47.268519334],[4.933898425,47.26935618],[4.936275905,47.271082437],[4.936709712,47.272509725],[4.937081276,47.274595429],[4.937247064,47.274936659],[4.937277939,47.275866381],[4.937495274,47.276499418],[4.937541982,47.277097484],[4.938128531,47.278098068]]]],"type":"MultiPolygon"}</t>
  </si>
  <si>
    <t>47.261703381, 4.961889994</t>
  </si>
  <si>
    <t>{"coordinates":[[[[4.894337634,47.09366967],[4.89628187,47.095708204],[4.897504596,47.095078455],[4.898088808,47.095004024],[4.899514947,47.095694752],[4.900046264,47.096476722],[4.901336304,47.097719013],[4.901964622,47.097697871],[4.903279746,47.098004936],[4.905193589,47.100027616],[4.905964524,47.099787065],[4.907231575,47.099776977],[4.907675472,47.099686801],[4.909434222,47.098925602],[4.909897465,47.098376706],[4.910241685,47.098190904],[4.911472222,47.097895891],[4.913012443,47.097334573],[4.913082048,47.097437888],[4.914519599,47.097179941],[4.916035705,47.096720747],[4.915907266,47.096446399],[4.919136234,47.095352676],[4.918954918,47.095223301],[4.920662855,47.094561832],[4.921290781,47.094456837],[4.922435746,47.094465721],[4.923463073,47.094171254],[4.925048837,47.09352526],[4.925391622,47.093929314],[4.925838655,47.093855225],[4.926554635,47.093557812],[4.929085447,47.093048205],[4.930410548,47.092674859],[4.938464547,47.091340505],[4.939475259,47.091504569],[4.939885416,47.091909253],[4.939636012,47.092014303],[4.941702565,47.093923969],[4.942030162,47.093756361],[4.942003312,47.093303819],[4.94301804,47.093212019],[4.94318113,47.09367578],[4.944348506,47.09576892],[4.945599307,47.090889223],[4.946460236,47.089862472],[4.956449694,47.089015683],[4.956101144,47.088094876],[4.955612321,47.085923721],[4.955941528,47.083985485],[4.956636766,47.083233432],[4.959404325,47.082801093],[4.960143005,47.082738134],[4.96058176,47.08280274],[4.961756803,47.082448681],[4.962497928,47.081837205],[4.964701092,47.081296341],[4.965249903,47.08108888],[4.966185731,47.080539811],[4.966378003,47.079774637],[4.96696696,47.0794395],[4.967231687,47.079179225],[4.967202942,47.078535789],[4.967857712,47.078306697],[4.968423323,47.077982757],[4.968967003,47.077888839],[4.969308161,47.077628157],[4.970810124,47.076881175],[4.97135208,47.07670442],[4.972302516,47.076558517],[4.973802003,47.075925913],[4.974570344,47.075703848],[4.975185184,47.075070126],[4.975921457,47.074764845],[4.976459791,47.074706106],[4.976182411,47.074115554],[4.975541114,47.073846433],[4.975228023,47.073576202],[4.97508893,47.073269674],[4.974717543,47.07097499],[4.975096086,47.069937333],[4.975680698,47.069559894],[4.975985866,47.06911068],[4.975351135,47.067327536],[4.974994152,47.067009423],[4.974530026,47.067364987],[4.973883419,47.067560658],[4.973698377,47.067762852],[4.972596862,47.067017054],[4.972453082,47.065680315],[4.969463794,47.063586981],[4.968843966,47.06401002],[4.968515848,47.064806338],[4.967994182,47.065355584],[4.967620108,47.065542976],[4.966705339,47.065794508],[4.962786986,47.062176792],[4.962725135,47.062070672],[4.957433249,47.064603773],[4.956493998,47.064907873],[4.955357839,47.064943317],[4.953103096,47.064771616],[4.950557241,47.066280792],[4.948727214,47.067067271],[4.941330038,47.068013133],[4.941873151,47.071419947],[4.941398273,47.071703507],[4.940153989,47.071815365],[4.937649263,47.072984029],[4.936735919,47.073796361],[4.936381018,47.074448931],[4.936307783,47.074905855],[4.936433562,47.075435094],[4.93522291,47.076192956],[4.934601029,47.076423111],[4.934204446,47.076318977],[4.933829914,47.07521212],[4.93316465,47.074930561],[4.932364621,47.074345952],[4.932033451,47.074264133],[4.929726722,47.074489998],[4.928839415,47.07467052],[4.926241118,47.07540731],[4.9237005,47.07598908],[4.923409985,47.075827308],[4.923088958,47.076066802],[4.92275073,47.075823869],[4.921670918,47.075708544],[4.921634504,47.075796506],[4.9200805,47.075988044],[4.917795948,47.075320824],[4.91692788,47.074820094],[4.914803297,47.075500134],[4.913933666,47.075511838],[4.912012015,47.075782303],[4.908796312,47.077407874],[4.908395048,47.07750546],[4.908586217,47.077915668],[4.907265168,47.078621017],[4.904786267,47.076144785],[4.904168798,47.076428737],[4.90237388,47.077566009],[4.903928008,47.078458103],[4.902063678,47.079722593],[4.902488131,47.079945253],[4.901200588,47.080819286],[4.900881395,47.080702959],[4.897812382,47.08332994],[4.897667038,47.083545762],[4.895881423,47.085145666],[4.896082513,47.085390025],[4.897331889,47.086086379],[4.897365282,47.086211011],[4.89834163,47.086716411],[4.899365194,47.087850529],[4.899315708,47.088092696],[4.899760568,47.088369066],[4.898858449,47.088849485],[4.898157741,47.089658],[4.897214566,47.090396644],[4.897046792,47.090987471],[4.895919502,47.091478765],[4.895869844,47.092466605],[4.895223995,47.093187746],[4.894337634,47.09366967]]]],"type":"MultiPolygon"}</t>
  </si>
  <si>
    <t>47.081478899, 4.935019519</t>
  </si>
  <si>
    <t>{"coordinates":[[[[4.978585956,47.303914849],[4.974032146,47.301511459],[4.96889385,47.298608118],[4.970235248,47.298331406],[4.970630394,47.29791676],[4.970543974,47.297365308],[4.970447542,47.296685251],[4.970304291,47.296424731],[4.96966405,47.29603937],[4.968994162,47.295928268],[4.967748634,47.295532454],[4.966119838,47.296273274],[4.964712422,47.296372755],[4.96246366,47.295653469],[4.960871825,47.295015795],[4.960127927,47.295015756],[4.958901049,47.293858595],[4.957736803,47.293111001],[4.956929735,47.292793223],[4.954651068,47.292445308],[4.954554566,47.29190302],[4.954300967,47.291699272],[4.95416412,47.290993769],[4.953491028,47.290245965],[4.952381531,47.289325398],[4.952191013,47.289035935],[4.951124435,47.288311848],[4.94887398,47.28650991],[4.948323821,47.285973435],[4.947567587,47.285556585],[4.948026346,47.285251711],[4.948293404,47.284076552],[4.948049198,47.28274338],[4.946342449,47.282388405],[4.943945554,47.281757705],[4.942372192,47.281027622],[4.941040821,47.280511395],[4.93852619,47.278997346],[4.938688146,47.278351669],[4.938128531,47.278098068],[4.937860922,47.278272737],[4.937186645,47.279352914],[4.936385968,47.280304622],[4.936601699,47.280636013],[4.935301747,47.282606425],[4.934190865,47.2835822],[4.934061329,47.284064334],[4.934152723,47.284507665],[4.935341885,47.286549115],[4.935403309,47.287960098],[4.935073405,47.288280781],[4.934290313,47.288512663],[4.931309583,47.288653268],[4.929040009,47.288437979],[4.928025122,47.287891127],[4.927376072,47.287875796],[4.926211091,47.288678587],[4.923877799,47.289196371],[4.921204997,47.290214109],[4.91999945,47.290367339],[4.918701326,47.290856177],[4.917272734,47.291806414],[4.915978146,47.292396018],[4.91563649,47.29268802],[4.915111585,47.293408985],[4.914422175,47.293859809],[4.913444792,47.2941785],[4.912507232,47.294277703],[4.912613464,47.295142238],[4.912816737,47.29553511],[4.913021456,47.29637731],[4.914097313,47.297929151],[4.914525766,47.299105347],[4.915022759,47.299864377],[4.915466689,47.301287952],[4.915459114,47.302448827],[4.915299488,47.303243905],[4.914449946,47.305630746],[4.914037526,47.306057182],[4.913312657,47.306149278],[4.912915995,47.305792013],[4.912548857,47.305743133],[4.912050834,47.305922434],[4.91183002,47.306227739],[4.912372575,47.308971633],[4.912499924,47.309238784],[4.912497699,47.310031261],[4.912690233,47.310752991],[4.913455157,47.311077172],[4.914224649,47.31197489],[4.914671312,47.312247579],[4.914891298,47.313069709],[4.914871681,47.313522083],[4.91521624,47.313790151],[4.916970537,47.313007476],[4.917466497,47.312917339],[4.918587425,47.31293844],[4.919650779,47.312608386],[4.920771912,47.311339944],[4.921774105,47.311780811],[4.922407951,47.311770316],[4.923895498,47.312896513],[4.92378053,47.312976762],[4.924183367,47.314056992],[4.924944403,47.314491023],[4.92686134,47.315918935],[4.927175571,47.317332009],[4.926709363,47.318178114],[4.926659569,47.318746256],[4.92842579,47.318885325],[4.92917307,47.319154766],[4.929939384,47.319585077],[4.932560615,47.322064679],[4.932515764,47.322216709],[4.933350912,47.32334284],[4.933654761,47.324277903],[4.933921647,47.324738116],[4.934592432,47.325601327],[4.935000882,47.325983537],[4.93544706,47.325575378],[4.93577298,47.325688811],[4.938040562,47.326831541],[4.940087847,47.3281427],[4.941033911,47.328116984],[4.941704731,47.328574029],[4.94282843,47.327235097],[4.943080541,47.327247988],[4.943638161,47.325932026],[4.943673283,47.325256061],[4.944408599,47.322887131],[4.945590837,47.321999239],[4.947251322,47.320277551],[4.948364833,47.320308397],[4.948915021,47.320179395],[4.949557882,47.319903852],[4.952220813,47.319280078],[4.959756927,47.318584887],[4.961568042,47.318355287],[4.963429224,47.317829444],[4.964625479,47.317227475],[4.965104367,47.317503932],[4.967418131,47.31624905],[4.967612496,47.312158323],[4.97036147,47.308879741],[4.971237587,47.30796795],[4.978585956,47.303914849]]]],"type":"MultiPolygon"}</t>
  </si>
  <si>
    <t>47.303910122, 4.942110198</t>
  </si>
  <si>
    <t>{"coordinates":[[[[5.070389504,47.181737891],[5.070806723,47.181801576],[5.072803807,47.181660474],[5.07532266,47.180731873],[5.076337862,47.180956833],[5.079025987,47.180993253],[5.079547655,47.180819977],[5.080743423,47.18195666],[5.081580379,47.182387411],[5.08307057,47.182596568],[5.084309452,47.182865166],[5.085725614,47.183583558],[5.087564727,47.184136704],[5.088262081,47.184542007],[5.089139037,47.185217846],[5.089691129,47.184977332],[5.09094763,47.184779033],[5.091626803,47.184477676],[5.092008638,47.184037591],[5.09279645,47.182487836],[5.09326638,47.181188784],[5.094574696,47.179303585],[5.095099653,47.178028745],[5.095415397,47.177419628],[5.09584323,47.176941771],[5.096889044,47.176290613],[5.097335709,47.17588986],[5.098559798,47.17398542],[5.099709154,47.170878212],[5.099839923,47.170066197],[5.099847226,47.167747908],[5.10011391,47.166527252],[5.099652243,47.165254065],[5.10024636,47.164472368],[5.100317199,47.164223416],[5.099068432,47.162506998],[5.098552282,47.161968788],[5.098425493,47.161493765],[5.097893543,47.160820748],[5.097821191,47.160115984],[5.097278994,47.15880642],[5.097078384,47.157893237],[5.097060286,47.155292609],[5.097018851,47.154872776],[5.096840899,47.154642742],[5.094903808,47.154059106],[5.091060141,47.152382342],[5.089944,47.154238842],[5.088686377,47.153811243],[5.087759682,47.15340558],[5.08745535,47.153660538],[5.08710784,47.154198163],[5.086243087,47.15484598],[5.085923478,47.154979627],[5.085449968,47.155673521],[5.083971916,47.15616846],[5.081394438,47.156708374],[5.080204659,47.157455651],[5.079659853,47.157639258],[5.079646578,47.158218584],[5.079175322,47.159007872],[5.078295116,47.159464976],[5.077787745,47.158874285],[5.076494774,47.159687317],[5.074447718,47.158544238],[5.071812724,47.157251344],[5.070487635,47.156337532],[5.06980721,47.156119149],[5.068401553,47.156509023],[5.069819395,47.158084941],[5.070723622,47.158903622],[5.071018809,47.159094671],[5.071596135,47.159137474],[5.070820267,47.160489649],[5.071821169,47.161142683],[5.072277603,47.16089135],[5.074397952,47.162359171],[5.074105329,47.162886762],[5.072172792,47.161393059],[5.070453854,47.161914647],[5.072414962,47.164288651],[5.07182057,47.16452444],[5.070868078,47.164754026],[5.069747228,47.16520726],[5.069389094,47.165440614],[5.067658132,47.165721912],[5.067043149,47.165938231],[5.065854807,47.16652682],[5.063232393,47.167255342],[5.06507107,47.170951015],[5.064126353,47.171042613],[5.063189403,47.171302475],[5.063151058,47.172093879],[5.063282104,47.17365227],[5.063496415,47.174660716],[5.064995122,47.17706199],[5.065325564,47.177446952],[5.06752292,47.178981969],[5.067981864,47.178860298],[5.069245897,47.181917738],[5.070389504,47.181737891]]]],"type":"MultiPolygon"}</t>
  </si>
  <si>
    <t>47.169310047, 5.083154661</t>
  </si>
  <si>
    <t>{"coordinates":[[[[4.646546613,47.264095088],[4.646824627,47.263929961],[4.647579722,47.263060208],[4.648158262,47.262688206],[4.648806984,47.262405249],[4.658674196,47.259777499],[4.658654987,47.259412189],[4.659824189,47.258854288],[4.660809934,47.258951832],[4.662266924,47.258804893],[4.663053202,47.25865405],[4.664672623,47.257901446],[4.66439179,47.257502974],[4.6657564,47.256980025],[4.666570659,47.256367722],[4.667775368,47.256234243],[4.668334879,47.255852505],[4.669908529,47.256271079],[4.670740213,47.256391466],[4.671332051,47.256369431],[4.672617458,47.255939389],[4.673143008,47.254892678],[4.675401503,47.255345416],[4.676616279,47.255451222],[4.67589161,47.255072699],[4.673953557,47.253442947],[4.673011353,47.252829826],[4.672266519,47.251673575],[4.670552558,47.250268351],[4.669990909,47.249514653],[4.669763792,47.24884438],[4.669769396,47.247449487],[4.669539571,47.246734229],[4.670387693,47.244962512],[4.669870289,47.242183037],[4.66958815,47.241783693],[4.667038945,47.240890201],[4.666430597,47.240587387],[4.667047409,47.239585309],[4.667639445,47.237998282],[4.668265801,47.237220274],[4.668087486,47.237055354],[4.666390397,47.237498478],[4.665959168,47.237448848],[4.665235402,47.23781493],[4.664017364,47.237803606],[4.663642616,47.237870216],[4.662253722,47.23831966],[4.65994826,47.239444955],[4.659450113,47.238983847],[4.659001191,47.23878947],[4.657677906,47.239138869],[4.656429366,47.237880764],[4.654409481,47.236215842],[4.652788427,47.23681256],[4.652524149,47.236817228],[4.651772895,47.236248039],[4.651170092,47.236035114],[4.650040157,47.235877415],[4.649727681,47.235948496],[4.649122662,47.235749099],[4.648718898,47.235904319],[4.648060955,47.2359623],[4.646705333,47.235946448],[4.644925178,47.236790239],[4.640677385,47.239394228],[4.640487336,47.23957881],[4.63982934,47.239636744],[4.638996198,47.240238324],[4.638217409,47.240237626],[4.637685491,47.240615229],[4.637728401,47.240938786],[4.63738939,47.241225418],[4.637709933,47.241721543],[4.637155413,47.241748284],[4.63659844,47.241433786],[4.636255386,47.241631325],[4.635502905,47.241757202],[4.636156129,47.242801516],[4.635777064,47.2430761],[4.636315862,47.244704621],[4.636165367,47.245798995],[4.635537135,47.246359836],[4.635073448,47.246635612],[4.634780305,47.246997225],[4.63504551,47.247934458],[4.634653166,47.248165103],[4.635041802,47.249247368],[4.634267498,47.249441977],[4.634183982,47.249261263],[4.633014031,47.249578497],[4.632052456,47.248832055],[4.630588311,47.248213335],[4.630523285,47.248249367],[4.631317999,47.24911973],[4.629819432,47.249590128],[4.629888414,47.250687708],[4.630141968,47.250981292],[4.630814263,47.25073592],[4.631228966,47.250979511],[4.629806583,47.251521774],[4.637982153,47.253738739],[4.636384423,47.25438621],[4.63627033,47.254504878],[4.637548143,47.256987389],[4.637722367,47.257887179],[4.638988492,47.258506809],[4.642919709,47.260768039],[4.643456965,47.261597844],[4.644019696,47.261919433],[4.646546613,47.264095088]]]],"type":"MultiPolygon"}</t>
  </si>
  <si>
    <t>47.249135548, 4.652508683</t>
  </si>
  <si>
    <t>{"coordinates":[[[[4.902768165,47.108806679],[4.903217887,47.109290087],[4.904191774,47.109488389],[4.904490465,47.109616754],[4.905272042,47.110606211],[4.906219119,47.111052594],[4.908560708,47.112621485],[4.910595055,47.113706398],[4.914010139,47.116001311],[4.914165517,47.115584478],[4.915754472,47.115081766],[4.916497131,47.11456064],[4.91715716,47.113867969],[4.917863833,47.112707124],[4.917736489,47.111871705],[4.918504705,47.110662104],[4.918683123,47.10970814],[4.919124067,47.109014587],[4.919678881,47.108666763],[4.920412186,47.108478975],[4.921372469,47.108109098],[4.922188681,47.107953242],[4.922711208,47.107736522],[4.922328401,47.107136801],[4.925049692,47.105810911],[4.925915152,47.106480936],[4.926665928,47.106266699],[4.925723808,47.104337152],[4.926586536,47.104156173],[4.92768594,47.103733491],[4.931278522,47.101996663],[4.931003492,47.1017563],[4.931636185,47.101451242],[4.931435325,47.101219547],[4.933290327,47.100428455],[4.931822244,47.099356091],[4.932759772,47.098909945],[4.932141769,47.098115157],[4.933419341,47.097590374],[4.937205159,47.095815895],[4.936693,47.094811323],[4.936971225,47.094553598],[4.93849993,47.094121811],[4.939814951,47.093945753],[4.940993666,47.093866529],[4.941476111,47.094043948],[4.941702565,47.093923969],[4.939636012,47.092014303],[4.939885416,47.091909253],[4.939475259,47.091504569],[4.938464547,47.091340505],[4.930410548,47.092674859],[4.929085447,47.093048205],[4.926554635,47.093557812],[4.925838655,47.093855225],[4.925391622,47.093929314],[4.925048837,47.09352526],[4.923463073,47.094171254],[4.922435746,47.094465721],[4.921290781,47.094456837],[4.920662855,47.094561832],[4.918954918,47.095223301],[4.919136234,47.095352676],[4.915907266,47.096446399],[4.916035705,47.096720747],[4.914519599,47.097179941],[4.913082048,47.097437888],[4.913012443,47.097334573],[4.911472222,47.097895891],[4.910241685,47.098190904],[4.909897465,47.098376706],[4.909434222,47.098925602],[4.907675472,47.099686801],[4.907231575,47.099776977],[4.905964524,47.099787065],[4.905193589,47.100027616],[4.904176899,47.10036767],[4.90396325,47.100666576],[4.904055816,47.102092455],[4.904293313,47.102393837],[4.90493142,47.102722841],[4.904939103,47.102977575],[4.90379823,47.103462861],[4.902805962,47.104571586],[4.901847756,47.105338425],[4.90189427,47.105871697],[4.901581063,47.106490135],[4.901614745,47.10688403],[4.902315386,47.107825306],[4.902832376,47.108346333],[4.902768165,47.108806679]]]],"type":"MultiPolygon"}</t>
  </si>
  <si>
    <t>47.102585062, 4.918586014</t>
  </si>
  <si>
    <t>{"coordinates":[[[[5.265363679,47.21487782],[5.265303864,47.215058217],[5.264711523,47.215682233],[5.263285557,47.217511378],[5.262008912,47.21880711],[5.259483509,47.221814979],[5.259067089,47.22247606],[5.258834037,47.222435571],[5.255696026,47.226480208],[5.255378753,47.227174467],[5.259128895,47.227818325],[5.259679601,47.227992218],[5.259103638,47.228287148],[5.263099887,47.229183663],[5.262767778,47.229554906],[5.265254891,47.230435774],[5.269293317,47.232857834],[5.272439165,47.232861941],[5.277546895,47.235260951],[5.278173431,47.234911798],[5.278894499,47.234858895],[5.27905052,47.235638482],[5.279742756,47.236589452],[5.280362491,47.236797016],[5.280986323,47.237194532],[5.281266852,47.237666349],[5.28119737,47.238179279],[5.28206241,47.23824601],[5.282112432,47.238552143],[5.282497868,47.238753502],[5.282980929,47.239385243],[5.282946398,47.239630897],[5.282559778,47.239869074],[5.282998893,47.240773673],[5.282809342,47.241386237],[5.282408071,47.241871477],[5.282510425,47.242101826],[5.282217666,47.242308432],[5.281534334,47.24337743],[5.281675254,47.243643946],[5.282185021,47.244156281],[5.285849748,47.243252785],[5.287456695,47.242943689],[5.288745394,47.245814705],[5.28973557,47.247760343],[5.28991889,47.248648353],[5.290580622,47.250271738],[5.29314129,47.251230732],[5.293655866,47.250549578],[5.294279081,47.249996864],[5.29446349,47.249668984],[5.294982568,47.249248919],[5.295096312,47.248753118],[5.295809199,47.24763752],[5.296396043,47.247194491],[5.297358122,47.247052041],[5.300518391,47.247094745],[5.301019059,47.247358604],[5.301918785,47.247428104],[5.303566687,47.246561376],[5.305404111,47.243577043],[5.301572278,47.24183749],[5.305185259,47.241064094],[5.307240541,47.240204515],[5.310036792,47.240002016],[5.311523722,47.239736403],[5.314186737,47.23991113],[5.316188908,47.238989403],[5.317864278,47.237912058],[5.322039146,47.236442392],[5.322607855,47.23607704],[5.324052343,47.231437637],[5.324929682,47.231483986],[5.326591321,47.230893134],[5.327679149,47.229998554],[5.327692868,47.22897153],[5.325310982,47.226236319],[5.320585233,47.224264947],[5.318480179,47.221436694],[5.317150688,47.2191459],[5.316923529,47.218046237],[5.316623289,47.217582097],[5.316095175,47.217934905],[5.314347117,47.218507528],[5.312789273,47.218524224],[5.312239174,47.218673905],[5.309276528,47.220393796],[5.308592824,47.220603763],[5.308072724,47.220590708],[5.307148788,47.219884984],[5.306777134,47.219726663],[5.306325346,47.21887103],[5.305782946,47.218399075],[5.304260464,47.217544022],[5.303060168,47.217389558],[5.301391857,47.217758651],[5.300755696,47.217689326],[5.300265521,47.217231621],[5.297597811,47.218435585],[5.296441162,47.218064932],[5.294605603,47.218481373],[5.293394432,47.218629642],[5.292461462,47.217737549],[5.291407633,47.21698654],[5.289349932,47.21665615],[5.289117095,47.216713888],[5.288306544,47.216583995],[5.288486453,47.216121111],[5.287721739,47.2157012],[5.287722142,47.215493143],[5.284489023,47.215869463],[5.282810607,47.212700745],[5.279334047,47.211290335],[5.2772408,47.209395111],[5.276895757,47.209424409],[5.275037342,47.209578005],[5.274254792,47.209919404],[5.272619032,47.21108902],[5.272150142,47.211503507],[5.271844038,47.211954429],[5.268605925,47.213557082],[5.265363679,47.21487782]]]],"type":"MultiPolygon"}</t>
  </si>
  <si>
    <t>47.228638946, 5.291997765</t>
  </si>
  <si>
    <t>{"coordinates":[[[[4.825583354,47.25723675],[4.82627442,47.25713852],[4.827289084,47.25667679],[4.82852907,47.256695965],[4.82919526,47.256294643],[4.829852125,47.256435563],[4.83229166,47.256490693],[4.832911303,47.256664602],[4.834218238,47.256087428],[4.834899035,47.256076658],[4.835302994,47.255976613],[4.836676381,47.255332623],[4.837771689,47.255105452],[4.839394565,47.254139597],[4.840667342,47.253611517],[4.841211058,47.253885642],[4.844454681,47.252939893],[4.844381257,47.252842906],[4.847029979,47.252254138],[4.84694249,47.252094342],[4.849138169,47.251908962],[4.848665597,47.251512171],[4.849869504,47.251523587],[4.851817804,47.251298879],[4.851800947,47.251155067],[4.854996666,47.251168821],[4.855734057,47.250845446],[4.856373681,47.250257082],[4.858109218,47.2491973],[4.858940943,47.24911733],[4.860171638,47.249139915],[4.861024323,47.248863283],[4.862352362,47.250016222],[4.862701294,47.250162803],[4.86408157,47.250379255],[4.865620374,47.251085719],[4.866250853,47.25153213],[4.867003159,47.252287253],[4.868380673,47.25310704],[4.869882696,47.253284542],[4.870159639,47.25337553],[4.870511304,47.254169509],[4.870402082,47.254413508],[4.869474613,47.254822888],[4.868982404,47.255273873],[4.868691617,47.25527946],[4.867957792,47.255058052],[4.867661553,47.255097043],[4.866985956,47.255828329],[4.86696761,47.256214041],[4.867160242,47.256847599],[4.86767627,47.257690268],[4.867551712,47.258292912],[4.867059026,47.258693467],[4.867103568,47.258947593],[4.867597879,47.259583495],[4.867644167,47.259925843],[4.867355799,47.260801276],[4.867290144,47.261728954],[4.86739252,47.262505342],[4.866958569,47.262884237],[4.866868291,47.263141434],[4.866968274,47.26377288],[4.867832882,47.264708991],[4.867742473,47.265419144],[4.867223244,47.26570486],[4.865729296,47.265617239],[4.86509819,47.265843511],[4.864108263,47.267395684],[4.863218922,47.268340193],[4.862385538,47.268953312],[4.862370637,47.26966855],[4.862520146,47.270355933],[4.862979697,47.270560171],[4.863169369,47.271108231],[4.864201037,47.271976847],[4.864785791,47.272166459],[4.865061438,47.272370043],[4.865389931,47.272876245],[4.866702206,47.274355369],[4.866757317,47.274304054],[4.868895668,47.275755449],[4.869881746,47.274852564],[4.870739823,47.273846376],[4.871214876,47.273164237],[4.871852703,47.271951775],[4.871083914,47.270733191],[4.871124965,47.270354317],[4.871839644,47.269108195],[4.871670237,47.268498586],[4.872635627,47.268184036],[4.873004907,47.268151058],[4.873496237,47.267862165],[4.8746719,47.267849472],[4.87537889,47.268016342],[4.87598749,47.267941664],[4.877803747,47.268429163],[4.87931526,47.269205232],[4.88012095,47.269847743],[4.8831212,47.271159737],[4.884224123,47.272013516],[4.884274027,47.272417934],[4.884481125,47.272739652],[4.884317755,47.273476218],[4.884838137,47.273563217],[4.885670966,47.273580299],[4.886127983,47.273746666],[4.886480213,47.274093937],[4.886621119,47.274677875],[4.886418506,47.27512512],[4.886604522,47.275373336],[4.887070593,47.275307222],[4.887483439,47.274931297],[4.887896797,47.275059647],[4.888617462,47.275047015],[4.889413024,47.275170036],[4.890986082,47.275842296],[4.891585942,47.275667723],[4.891450002,47.275452017],[4.892229447,47.275267308],[4.89247205,47.275430845],[4.893037912,47.276206854],[4.893932721,47.275878872],[4.894779055,47.275302233],[4.895289388,47.27514081],[4.8957664,47.274747597],[4.896266335,47.275304045],[4.89652742,47.275428549],[4.896506318,47.275205568],[4.896878959,47.274254841],[4.897272403,47.2737063],[4.899486866,47.272159903],[4.900491616,47.270566649],[4.900514385,47.269527086],[4.899591966,47.267161243],[4.8993339,47.264351366],[4.899530675,47.263668256],[4.900050404,47.262878096],[4.900383893,47.262657409],[4.901509441,47.262390417],[4.902871261,47.262370782],[4.903670595,47.26219377],[4.904479317,47.261908536],[4.905385329,47.261494725],[4.906012765,47.260909885],[4.906161616,47.260519316],[4.905440654,47.258839093],[4.903901017,47.256749067],[4.904006423,47.256326794],[4.904284713,47.255968321],[4.904796379,47.255813133],[4.906902382,47.255523672],[4.907588946,47.255265637],[4.906634994,47.254734712],[4.908060149,47.253374898],[4.908955924,47.253608698],[4.909120786,47.253334927],[4.909736153,47.253642677],[4.910543785,47.253107971],[4.910441487,47.252425261],[4.910533657,47.251967178],[4.911049261,47.252184712],[4.911831676,47.252169112],[4.912906202,47.251628187],[4.914010357,47.251585651],[4.91592196,47.250820153],[4.915276033,47.24913514],[4.91517634,47.248378546],[4.914425679,47.248355823],[4.9134101,47.248172672],[4.912589268,47.248259158],[4.911586732,47.248033451],[4.911031075,47.248250632],[4.909903857,47.248237688],[4.908353379,47.247999366],[4.907052684,47.247569607],[4.906794914,47.247684611],[4.906235795,47.24735701],[4.906028427,47.247513508],[4.905598648,47.247178375],[4.905081997,47.246593422],[4.905364298,47.246387066],[4.906394929,47.245952281],[4.906529754,47.245540327],[4.905901424,47.245460606],[4.905307114,47.245184008],[4.904584349,47.24549936],[4.904187663,47.245500473],[4.903721731,47.245039854],[4.903061741,47.243916033],[4.902038067,47.243949042],[4.901524177,47.244412235],[4.900414422,47.244180087],[4.898839422,47.244178879],[4.898773907,47.243821545],[4.896942229,47.243291407],[4.896558319,47.243241856],[4.891876177,47.241334516],[4.887934188,47.239408634],[4.887082895,47.238096931],[4.886338943,47.237394028],[4.884402654,47.236585337],[4.882971895,47.235750393],[4.882206203,47.234537222],[4.881529072,47.233209143],[4.880957803,47.233054521],[4.880810648,47.232438252],[4.879354164,47.231581169],[4.880308121,47.228653414],[4.879099568,47.228040849],[4.878086775,47.227279216],[4.877067264,47.226816656],[4.876407846,47.226027672],[4.874742465,47.225048742],[4.874184674,47.22486055],[4.873685795,47.224466085],[4.873275623,47.224379061],[4.871943269,47.224723877],[4.870870169,47.224617835],[4.870353523,47.224890027],[4.869891369,47.224904689],[4.869890848,47.225345951],[4.869590713,47.225572322],[4.868491342,47.225737737],[4.866175126,47.225540923],[4.865480314,47.225555711],[4.864606594,47.225290612],[4.864349052,47.225106547],[4.862355923,47.224351541],[4.862100087,47.22417825],[4.861724974,47.223537705],[4.860804464,47.222568224],[4.859915181,47.221965645],[4.859273616,47.222028171],[4.856919612,47.221573332],[4.855938452,47.221677301],[4.854645077,47.221505298],[4.853246229,47.221494358],[4.852565349,47.221298126],[4.851861154,47.221614657],[4.851045706,47.22161778],[4.849408734,47.222023933],[4.848867117,47.222033476],[4.847546707,47.221805093],[4.846923246,47.221509757],[4.846461565,47.221152406],[4.845429671,47.220741099],[4.842835038,47.220279003],[4.841911826,47.220183818],[4.839551646,47.221396479],[4.838418386,47.221691821],[4.836573818,47.222717935],[4.834808255,47.222768416],[4.83329391,47.222937364],[4.831492015,47.223435022],[4.829588691,47.223710925],[4.828743072,47.224149313],[4.827501189,47.223974393],[4.826544626,47.223754441],[4.825439897,47.223336002],[4.824899458,47.22291317],[4.824044738,47.22257723],[4.822916833,47.222760671],[4.821470929,47.222492542],[4.821072372,47.222979677],[4.820411541,47.223489841],[4.820196427,47.223539146],[4.817270943,47.223453584],[4.818155328,47.225137166],[4.818843453,47.225784638],[4.819572508,47.226273875],[4.822245248,47.227556526],[4.823689328,47.228078618],[4.825223863,47.228772165],[4.827716584,47.230040417],[4.828556414,47.231528314],[4.829142589,47.232281794],[4.830269323,47.233223947],[4.830849592,47.233841535],[4.831168339,47.234349788],[4.831601057,47.23540915],[4.831658035,47.237275897],[4.831214461,47.238188813],[4.831165725,47.238815434],[4.83082056,47.24013382],[4.830366417,47.240659682],[4.829689038,47.241231388],[4.829345703,47.241750093],[4.829463986,47.243127797],[4.829300159,47.243442856],[4.8292601,47.244752818],[4.828908988,47.246248687],[4.828902695,47.246646808],[4.828292346,47.246859047],[4.828202931,47.247068472],[4.82853212,47.24846536],[4.828077772,47.24996015],[4.82821625,47.251037665],[4.827901735,47.251550505],[4.827922363,47.252157116],[4.827529439,47.252736928],[4.827104212,47.254351018],[4.82710604,47.255377556],[4.826396243,47.256519762],[4.825583354,47.25723675]]]],"type":"MultiPolygon"}</t>
  </si>
  <si>
    <t>47.245760725, 4.866785691</t>
  </si>
  <si>
    <t>{"coordinates":[[[[4.435721266,47.37549308],[4.435047799,47.375190773],[4.433975562,47.374895183],[4.431471659,47.375038593],[4.430996576,47.375712509],[4.429901099,47.375688176],[4.429064199,47.374623441],[4.428653485,47.37472933],[4.428052641,47.373817448],[4.427603756,47.374032746],[4.427079541,47.373907731],[4.426486085,47.373969938],[4.424167303,47.373047596],[4.423831888,47.373193962],[4.423303619,47.372965439],[4.422038944,47.37265589],[4.419635084,47.372319732],[4.419298999,47.372190583],[4.419079392,47.371654851],[4.419089022,47.37096686],[4.418638449,47.370767979],[4.418250634,47.36943388],[4.417453065,47.367788751],[4.416037574,47.365926958],[4.415597718,47.364123494],[4.414439624,47.364579673],[4.413806276,47.363979637],[4.413461878,47.363431906],[4.412840561,47.363488982],[4.412526272,47.364033919],[4.41191757,47.364469887],[4.411798269,47.365727337],[4.411444065,47.366065673],[4.410937393,47.365545116],[4.410371756,47.365150422],[4.410305543,47.365353806],[4.40927114,47.36663676],[4.409001824,47.36677688],[4.407869464,47.366854529],[4.407344345,47.367296663],[4.407056323,47.367128182],[4.406490567,47.36768875],[4.406551106,47.368076971],[4.405961555,47.368033685],[4.405545073,47.369031816],[4.404138164,47.369002004],[4.404218794,47.369651987],[4.401940625,47.369906381],[4.402222251,47.370286534],[4.400349161,47.370524303],[4.399193663,47.371445777],[4.399230202,47.372236748],[4.398941633,47.372657085],[4.398536868,47.372840226],[4.396753555,47.372508733],[4.395484556,47.372433941],[4.394483829,47.371819307],[4.394222233,47.370984217],[4.394010812,47.370753561],[4.392843135,47.370853095],[4.39209117,47.370731553],[4.391542657,47.370738122],[4.390354245,47.370395805],[4.389207294,47.370374407],[4.388754692,47.370092604],[4.388717883,47.369182787],[4.388946439,47.368233785],[4.388607963,47.36805956],[4.387678381,47.36798603],[4.386329872,47.368983509],[4.385429405,47.369781154],[4.384911627,47.370105149],[4.381426025,47.370823696],[4.3813089,47.371113201],[4.37853078,47.371207409],[4.378458116,47.371783595],[4.378700673,47.372557719],[4.379324211,47.373251693],[4.381918739,47.374927035],[4.38294847,47.375898869],[4.383978595,47.37857955],[4.383994348,47.378984519],[4.385285408,47.378727847],[4.385801071,47.379447381],[4.385420505,47.379903892],[4.386712988,47.380931983],[4.387066056,47.381359938],[4.388042594,47.38134378],[4.388604847,47.382170786],[4.388424289,47.382467357],[4.38853374,47.383110698],[4.389002682,47.383763249],[4.388866174,47.383969259],[4.389575438,47.384584724],[4.390447809,47.385099195],[4.390676254,47.385422388],[4.391535858,47.385903691],[4.392067297,47.386612204],[4.391878477,47.386998912],[4.392229413,47.387392663],[4.393315523,47.387507501],[4.393407337,47.387622545],[4.394844868,47.387944738],[4.395125352,47.387820726],[4.396229614,47.387715634],[4.395991709,47.387387163],[4.396069278,47.387056705],[4.397293881,47.38607592],[4.397704392,47.385956641],[4.399717139,47.385969339],[4.400528725,47.385877633],[4.401004668,47.385726042],[4.40137337,47.385782821],[4.401862916,47.385644568],[4.402134457,47.384976836],[4.402365676,47.384744458],[4.402906286,47.385646387],[4.403470759,47.385635973],[4.404953502,47.388239879],[4.406294311,47.38835872],[4.407204075,47.388622318],[4.411254074,47.390275787],[4.413936951,47.390958068],[4.418078008,47.391828691],[4.422167362,47.392994216],[4.425039098,47.393637918],[4.425896075,47.393754362],[4.428026937,47.393809242],[4.430552253,47.393987981],[4.431743686,47.393967013],[4.432616075,47.394212868],[4.435625322,47.394240577],[4.436503703,47.395401987],[4.436612286,47.395990376],[4.436937417,47.396594095],[4.43814945,47.397783782],[4.438548639,47.397786046],[4.441693187,47.398941868],[4.441566296,47.399203643],[4.44167535,47.399560631],[4.441130981,47.399781662],[4.439297848,47.400157304],[4.43704929,47.401608566],[4.437352082,47.401921747],[4.4374406,47.402255583],[4.438334806,47.403160182],[4.439519781,47.40466891],[4.439808525,47.405247862],[4.439842099,47.406102777],[4.439651574,47.407995866],[4.439535174,47.408402464],[4.438993079,47.40915646],[4.439236123,47.409909744],[4.439374433,47.411059576],[4.439873211,47.411951047],[4.440644611,47.413016508],[4.44193227,47.415422482],[4.442023455,47.416050693],[4.441950702,47.417537163],[4.442308267,47.418205287],[4.442534579,47.41922077],[4.442551033,47.420029074],[4.442753009,47.421076369],[4.44830865,47.422152573],[4.449360202,47.420174025],[4.448422493,47.419787752],[4.452103911,47.416320541],[4.45140756,47.415930378],[4.450315764,47.415484819],[4.449979356,47.415258525],[4.449210816,47.414257913],[4.448927369,47.413095495],[4.454215013,47.413266298],[4.454234163,47.414118688],[4.454670148,47.414201471],[4.456266343,47.414171594],[4.456793138,47.414228021],[4.456814342,47.41359301],[4.462913384,47.412969949],[4.46189529,47.412358806],[4.460870887,47.411612682],[4.460247982,47.410948842],[4.459092392,47.41020525],[4.458532043,47.409450581],[4.457852921,47.40905844],[4.455225469,47.407981212],[4.452656907,47.406724021],[4.451611213,47.406456168],[4.451707656,47.405414158],[4.451091057,47.405074318],[4.450440638,47.404268514],[4.450213401,47.404153402],[4.448724688,47.402310031],[4.449805031,47.401263863],[4.450642541,47.401046337],[4.451371548,47.40103364],[4.45219678,47.400118482],[4.451445342,47.399547136],[4.451450869,47.399408412],[4.452295572,47.399261912],[4.453342038,47.398927412],[4.453494835,47.398400595],[4.451971588,47.398217946],[4.450533905,47.397668667],[4.45027117,47.397465763],[4.450605516,47.397178881],[4.449364274,47.396733378],[4.450798268,47.395628767],[4.452826865,47.394303324],[4.454327095,47.393690334],[4.455562275,47.393083343],[4.455874128,47.392604951],[4.450307083,47.392666423],[4.45000526,47.391654586],[4.449332726,47.391397366],[4.447727594,47.391022108],[4.447173662,47.39063915],[4.447408764,47.390213056],[4.447677569,47.389120277],[4.447362686,47.388997248],[4.446811116,47.388504415],[4.446109567,47.38820162],[4.445497646,47.387534863],[4.445077855,47.387650825],[4.444680711,47.387328031],[4.445057888,47.387155877],[4.444760661,47.38675261],[4.444548028,47.385995351],[4.444190537,47.385372243],[4.443673077,47.385651479],[4.442759314,47.385983349],[4.441916294,47.386185585],[4.441516266,47.38609961],[4.440457929,47.386429653],[4.43910963,47.385341614],[4.438558375,47.385004501],[4.437582089,47.385378521],[4.436875905,47.38583923],[4.435344713,47.385046925],[4.435625785,47.384305162],[4.435936059,47.384307633],[4.43644845,47.383343323],[4.437358752,47.383426609],[4.437476321,47.383065012],[4.435362744,47.382451875],[4.436359361,47.381106136],[4.437524834,47.381413157],[4.437600576,47.381172725],[4.438548358,47.379986032],[4.43807342,47.379724502],[4.438308895,47.379064327],[4.437135516,47.379499308],[4.436420948,47.379891693],[4.43471627,47.379148341],[4.435182832,47.378651887],[4.43437564,47.378307109],[4.434626881,47.377987082],[4.433336403,47.377314228],[4.433783738,47.376743286],[4.434763652,47.376410666],[4.435217467,47.376132255],[4.435721266,47.37549308]]]],"type":"MultiPolygon"}</t>
  </si>
  <si>
    <t>47.387224301, 4.422171294</t>
  </si>
  <si>
    <t>{"coordinates":[[[[5.138394789,47.280305879],[5.138213498,47.279308679],[5.137310817,47.279371244],[5.136453245,47.279569858],[5.135896244,47.27980616],[5.13512379,47.27988252],[5.133829987,47.27969379],[5.131250547,47.27955479],[5.130684042,47.279318439],[5.126939036,47.280088712],[5.126081096,47.280513299],[5.125214528,47.2807201],[5.123682676,47.281271385],[5.122634073,47.281393242],[5.122194817,47.280692528],[5.11677069,47.281642668],[5.117535415,47.284155711],[5.117109963,47.284274246],[5.118066046,47.285932754],[5.117936178,47.285962142],[5.11935029,47.288694761],[5.1188689,47.288805318],[5.119598843,47.290029365],[5.118936691,47.290188252],[5.119016467,47.290365108],[5.120162453,47.290090213],[5.121196527,47.292344346],[5.1209992,47.292475834],[5.122450899,47.29551482],[5.122839764,47.296745986],[5.121118549,47.297006204],[5.120432603,47.297201555],[5.11711233,47.296826306],[5.115748084,47.296605333],[5.115151705,47.296419882],[5.114298111,47.297199116],[5.113165844,47.297961805],[5.105012694,47.299619326],[5.104409786,47.299875212],[5.102014298,47.300467067],[5.097057776,47.301890464],[5.097984839,47.303390245],[5.099814995,47.304384682],[5.101902069,47.304702623],[5.101996762,47.304990887],[5.103447377,47.305080777],[5.106040766,47.305512843],[5.107176956,47.305518337],[5.108996509,47.306067949],[5.110409369,47.307149954],[5.111157036,47.307341685],[5.111688468,47.307724661],[5.112135487,47.307644482],[5.115191924,47.307692386],[5.116207483,47.307894511],[5.118143302,47.308500399],[5.117991968,47.308993966],[5.121389936,47.309607332],[5.121606621,47.309863633],[5.121960181,47.310869401],[5.121803539,47.31139549],[5.122094922,47.311397368],[5.122401623,47.311686244],[5.124282839,47.312011155],[5.124475949,47.312875761],[5.125138154,47.313146416],[5.126415962,47.313313033],[5.130252506,47.313322839],[5.130636905,47.314233457],[5.132295519,47.314818085],[5.134938461,47.313747367],[5.135137205,47.314049904],[5.136465455,47.313519347],[5.136460866,47.315334068],[5.139408703,47.314904241],[5.139882274,47.315722231],[5.140016538,47.316366361],[5.140702007,47.316387043],[5.142382225,47.317873498],[5.144844038,47.317142709],[5.147542499,47.317330569],[5.151547505,47.316810629],[5.15252464,47.316607897],[5.15759114,47.314725308],[5.159709148,47.314245542],[5.160796016,47.308216693],[5.162125086,47.304592344],[5.166846451,47.298982845],[5.165766503,47.29876075],[5.165847671,47.29752364],[5.164568991,47.29621284],[5.164158194,47.295118193],[5.163790119,47.294886403],[5.1633051,47.294380315],[5.162256556,47.293719021],[5.162237741,47.292626968],[5.162093714,47.292501769],[5.160315617,47.291735173],[5.160122576,47.289996145],[5.159108154,47.289489088],[5.158739688,47.288752065],[5.157119353,47.287954568],[5.156471168,47.288359271],[5.155577399,47.288680275],[5.154397555,47.288766131],[5.153225441,47.289176939],[5.152311177,47.28925154],[5.150552638,47.289529106],[5.149551012,47.289769209],[5.147766079,47.28998328],[5.146724679,47.290652769],[5.146491432,47.290976788],[5.145656113,47.290974227],[5.144564122,47.291306015],[5.144009804,47.290517449],[5.142901569,47.2909729],[5.1416613,47.289544973],[5.139048842,47.285930529],[5.138699784,47.285407426],[5.138574903,47.284730694],[5.137908434,47.284811421],[5.13843977,47.283297666],[5.138719264,47.281276123],[5.138394789,47.280305879]]]],"type":"MultiPolygon"}</t>
  </si>
  <si>
    <t>47.299874546, 5.136707055</t>
  </si>
  <si>
    <t>{"coordinates":[[[[5.357493196,47.403862312],[5.358578239,47.403861021],[5.359643867,47.404021322],[5.361768241,47.403974588],[5.362633722,47.404047965],[5.364499038,47.403872255],[5.365343559,47.403861382],[5.368119643,47.404303809],[5.37172824,47.404252772],[5.372572882,47.404364327],[5.373817216,47.404365047],[5.375828212,47.404722942],[5.376093665,47.405863089],[5.377600221,47.405554006],[5.378365323,47.405546464],[5.378940279,47.405439238],[5.380427201,47.405345764],[5.380462188,47.405506256],[5.381750669,47.405395213],[5.38293442,47.405405183],[5.391333983,47.405991954],[5.390792615,47.403015756],[5.39222969,47.402817783],[5.392032662,47.401672654],[5.393979129,47.401683926],[5.395088151,47.401834004],[5.396126839,47.401716236],[5.396455119,47.401878786],[5.396641875,47.401546212],[5.397159722,47.400994266],[5.399937177,47.398501698],[5.400138543,47.397281707],[5.399942574,47.395600695],[5.401907856,47.395178244],[5.401994008,47.39485134],[5.401791843,47.394483561],[5.400796637,47.39388089],[5.400434016,47.393424559],[5.39981109,47.392989812],[5.399137958,47.392677682],[5.398952989,47.391863737],[5.398453561,47.391431838],[5.398300243,47.39093966],[5.398660916,47.390197312],[5.398574587,47.389838845],[5.398075564,47.389593365],[5.39785122,47.389025198],[5.397988302,47.388739576],[5.397603776,47.388266576],[5.396645479,47.388248513],[5.396398221,47.388057276],[5.396498527,47.387720177],[5.397152426,47.387574302],[5.396733608,47.386867845],[5.39643821,47.386578532],[5.396481784,47.386248006],[5.396961826,47.386129133],[5.396608461,47.385877941],[5.396687689,47.385603419],[5.397223551,47.385695039],[5.397546561,47.38550465],[5.397332707,47.385229868],[5.397513151,47.38463894],[5.397903993,47.384364293],[5.397777507,47.384145349],[5.398150574,47.384007062],[5.397953819,47.383669786],[5.398918268,47.383145534],[5.398714869,47.382659793],[5.39918589,47.382606841],[5.399362563,47.38196195],[5.399193624,47.38159438],[5.399383018,47.381233823],[5.399310748,47.380863357],[5.399700432,47.380326645],[5.399754091,47.37995538],[5.399346673,47.379947581],[5.398992597,47.380183649],[5.398201912,47.380055868],[5.398000938,47.379920418],[5.397913471,47.379239549],[5.39860419,47.37905958],[5.398624951,47.378456634],[5.398747269,47.37816771],[5.399340102,47.377667333],[5.399907834,47.377435857],[5.400322501,47.377457915],[5.400465042,47.376673227],[5.400339074,47.376376821],[5.399921404,47.376080135],[5.400241362,47.375793432],[5.399379438,47.375583373],[5.396955619,47.375283049],[5.395923621,47.37533135],[5.394892911,47.375467876],[5.392799328,47.376208987],[5.391004423,47.37675118],[5.390368789,47.376709319],[5.389731494,47.376124412],[5.389587699,47.375486125],[5.389163522,47.375041833],[5.389201805,47.374472753],[5.388898419,47.37400166],[5.388554402,47.373154039],[5.387484958,47.372628438],[5.386801949,47.372414611],[5.386253499,47.372096247],[5.385819658,47.372029503],[5.384645167,47.371913114],[5.384139378,47.371748772],[5.382840883,47.370870281],[5.382085169,47.370540837],[5.380439951,47.370271944],[5.378817639,47.370279951],[5.378068568,47.370458296],[5.377792943,47.370789961],[5.377535474,47.371501316],[5.377460274,47.372765525],[5.377352261,47.373499038],[5.377596167,47.374455009],[5.377982208,47.375297295],[5.377754588,47.37554602],[5.376622838,47.375527743],[5.375940863,47.375366968],[5.375355956,47.375062808],[5.374411069,47.375042491],[5.37376719,47.37538257],[5.371630935,47.375794539],[5.370606097,47.376125262],[5.370042813,47.376489793],[5.369923663,47.377003773],[5.368936331,47.377133778],[5.369227169,47.378044676],[5.36934222,47.379268067],[5.369021298,47.380617426],[5.368653892,47.381095035],[5.36807422,47.382230813],[5.366430291,47.38235796],[5.365439258,47.382286272],[5.363535459,47.382414164],[5.36348426,47.382816878],[5.363178916,47.382808677],[5.363218,47.38336446],[5.362601466,47.383456248],[5.362344174,47.382070934],[5.362018672,47.381936154],[5.361290779,47.381907715],[5.358558071,47.381579543],[5.356393691,47.38226468],[5.356070394,47.382692719],[5.367604006,47.386176068],[5.365998138,47.388610696],[5.36341488,47.39297446],[5.357493196,47.403862312]]]],"type":"MultiPolygon"}</t>
  </si>
  <si>
    <t>47.389945753, 5.380962036</t>
  </si>
  <si>
    <t>{"coordinates":[[[[4.970543974,47.297365308],[4.970630394,47.29791676],[4.970235248,47.298331406],[4.96889385,47.298608118],[4.974032146,47.301511459],[4.978585956,47.303914849],[4.981780401,47.302118737],[4.983387809,47.302018335],[4.985312501,47.301762997],[4.99053968,47.30163834],[4.994330066,47.301359842],[5.004638114,47.299605419],[5.006770721,47.301447068],[5.006963102,47.301741816],[5.006596004,47.301908458],[5.00713425,47.302247656],[5.008611268,47.301847482],[5.009272773,47.30265011],[5.01551881,47.30180427],[5.016372639,47.301591321],[5.017627181,47.301156173],[5.017113012,47.300719347],[5.018053274,47.300305865],[5.020323706,47.299569348],[5.021749228,47.302130858],[5.022885517,47.301755347],[5.02311443,47.301576653],[5.021820687,47.300231286],[5.021398854,47.299927049],[5.021332351,47.299602214],[5.020794673,47.298963193],[5.021313063,47.298738036],[5.022871133,47.297788739],[5.024688898,47.296285561],[5.02547518,47.299339068],[5.028551406,47.296703494],[5.02964431,47.296235016],[5.029219607,47.295855211],[5.028965858,47.295445401],[5.028721569,47.294550033],[5.029026044,47.293324479],[5.029347907,47.292839763],[5.029472178,47.292135169],[5.030446516,47.291123926],[5.031030552,47.290887669],[5.030110343,47.28926839],[5.029164015,47.286255522],[5.029422384,47.286123126],[5.029819268,47.285173315],[5.030697973,47.285241688],[5.031358747,47.284691596],[5.031418647,47.284525747],[5.030674115,47.282825047],[5.029159614,47.28004275],[5.028597605,47.278336141],[5.027075612,47.278856245],[5.026398203,47.279876689],[5.021953244,47.280475662],[5.021293777,47.280498862],[5.013736353,47.281807299],[5.00596017,47.283327043],[5.00573825,47.283444348],[5.00184284,47.28445629],[5.001144164,47.284600722],[4.999053116,47.284848396],[4.998064781,47.285068942],[4.996675367,47.285536825],[4.994759097,47.286002043],[4.993287742,47.286510016],[4.991587953,47.286961555],[4.987994754,47.288500047],[4.985661099,47.289279343],[4.984987885,47.289614151],[4.978926351,47.293536821],[4.970543974,47.297365308]]]],"type":"MultiPolygon"}</t>
  </si>
  <si>
    <t>47.292610443, 5.00482714</t>
  </si>
  <si>
    <t>{"coordinates":[[[[5.256225133,47.576552611],[5.256630954,47.576677134],[5.260463284,47.578651565],[5.266220299,47.580530873],[5.268533012,47.581462965],[5.269064815,47.581449922],[5.27121395,47.580630076],[5.271740588,47.580527071],[5.273138416,47.580536765],[5.274811116,47.580719382],[5.275551295,47.580880545],[5.277394829,47.581510942],[5.277888592,47.581573343],[5.27801859,47.581438431],[5.278937432,47.581669025],[5.280632808,47.581882633],[5.282470413,47.582247421],[5.284020201,47.582417003],[5.28815086,47.583274389],[5.289750827,47.583526659],[5.291343919,47.583928525],[5.293536663,47.584873293],[5.294743944,47.583233152],[5.295651244,47.582480493],[5.29609124,47.582746488],[5.296414075,47.582485292],[5.296070218,47.582133659],[5.296019966,47.580902758],[5.296224048,47.580077481],[5.298333332,47.577908951],[5.299102076,47.57737241],[5.298495922,47.576522568],[5.300445506,47.575224328],[5.299947354,47.574688443],[5.299290434,47.57361718],[5.299118558,47.57290106],[5.302150193,47.573186165],[5.302188512,47.57213001],[5.30207202,47.571495648],[5.303760552,47.57149383],[5.305097851,47.570876675],[5.308563244,47.569623066],[5.310098191,47.569486416],[5.311264292,47.569497536],[5.311967929,47.566109358],[5.312417864,47.564454292],[5.311822976,47.564481394],[5.311563469,47.565156523],[5.311348306,47.565165289],[5.310265915,47.564872454],[5.309186976,47.564412945],[5.309532334,47.563722614],[5.309497805,47.562893021],[5.309657001,47.562236093],[5.310389179,47.560707819],[5.310354698,47.559971878],[5.310301347,47.556984111],[5.310530248,47.556370824],[5.310078959,47.555501757],[5.310364177,47.555114285],[5.311132743,47.55439935],[5.31191915,47.553267114],[5.31179663,47.552279869],[5.311292514,47.551573046],[5.311282073,47.551393148],[5.311999125,47.551149299],[5.312186049,47.550919561],[5.31220165,47.550019629],[5.311914427,47.549621889],[5.310915978,47.549602059],[5.310015232,47.548949919],[5.309333349,47.548652745],[5.308628053,47.54790577],[5.307549496,47.547354388],[5.30746108,47.546785206],[5.307596056,47.545845089],[5.307836246,47.545493633],[5.30916466,47.544625339],[5.310011418,47.544245653],[5.311124959,47.544007458],[5.312049516,47.544227766],[5.313271316,47.54418642],[5.314492936,47.543434548],[5.315001499,47.543016512],[5.315810853,47.54205128],[5.316196969,47.541815776],[5.317181536,47.541610702],[5.320239291,47.541555288],[5.322624612,47.535023054],[5.322991159,47.533543376],[5.322553359,47.533933927],[5.321194062,47.533559365],[5.321012242,47.533598106],[5.321604081,47.534641746],[5.320542734,47.535831772],[5.31909684,47.535576879],[5.318549606,47.536817892],[5.318301827,47.537175829],[5.317777404,47.53756358],[5.317595145,47.537500564],[5.316346675,47.536186289],[5.316402652,47.53600507],[5.317031546,47.535358597],[5.318526644,47.533958257],[5.317513702,47.533597476],[5.31714984,47.533915393],[5.316436295,47.533282993],[5.315128108,47.534025807],[5.314837193,47.533971249],[5.314418194,47.534152471],[5.314005048,47.534100338],[5.313408745,47.533349424],[5.314739591,47.532699835],[5.314318052,47.532392119],[5.313295451,47.532943732],[5.312618115,47.532501503],[5.312090123,47.532560607],[5.311692665,47.532071396],[5.311776899,47.531713115],[5.311579057,47.531135295],[5.308946057,47.531929521],[5.309117358,47.532601526],[5.308945558,47.532872387],[5.308984543,47.533251638],[5.308444373,47.53352169],[5.306945883,47.533277596],[5.306809143,47.533190249],[5.30635086,47.532122284],[5.302403323,47.532252558],[5.302493261,47.532611893],[5.302963762,47.532730473],[5.303246676,47.533494835],[5.303566787,47.533486708],[5.303565895,47.532663642],[5.304077741,47.532661631],[5.304740897,47.533486012],[5.304772676,47.534068926],[5.304214616,47.535775653],[5.304421114,47.536339804],[5.304044315,47.537902462],[5.303459311,47.538676769],[5.303212022,47.538770807],[5.301064077,47.539104995],[5.300180048,47.539112536],[5.29869952,47.539443415],[5.298355275,47.539416883],[5.29727949,47.53904726],[5.295515668,47.538077021],[5.294547958,47.537373853],[5.291813652,47.536003915],[5.291530513,47.5356961],[5.291024033,47.535420589],[5.290113772,47.535217848],[5.288129753,47.535217187],[5.285756706,47.534079557],[5.285291537,47.53448941],[5.284836622,47.534299313],[5.282848859,47.534926299],[5.28020541,47.535956904],[5.279903867,47.535933085],[5.279156945,47.536316904],[5.277963995,47.536438379],[5.277290435,47.536640648],[5.276822358,47.536640786],[5.276492638,47.53698582],[5.275869413,47.537308668],[5.275815212,47.537534856],[5.274977576,47.538006867],[5.27446068,47.538047571],[5.274332652,47.537788919],[5.273347427,47.538011653],[5.27252615,47.538087101],[5.273383886,47.540432429],[5.273558518,47.541192661],[5.273941657,47.542039777],[5.273975494,47.543491647],[5.272840326,47.543662367],[5.271772636,47.544263107],[5.271386119,47.54399328],[5.271200372,47.544222928],[5.272416429,47.544890826],[5.270424661,47.546156128],[5.270274483,47.546534565],[5.268944012,47.547056646],[5.266521709,47.548272621],[5.265370382,47.549006398],[5.262796774,47.550171201],[5.259954042,47.551202482],[5.260372428,47.551628416],[5.259307486,47.551829157],[5.258854704,47.552005423],[5.255728819,47.553769688],[5.252799973,47.555574183],[5.249256946,47.557424666],[5.249198711,47.557558162],[5.249579412,47.558448617],[5.250317918,47.559779716],[5.251254525,47.561106985],[5.251414877,47.561597363],[5.251454512,47.562316997],[5.251733848,47.563041909],[5.252245456,47.563027528],[5.253566777,47.563253243],[5.253984677,47.563603566],[5.253969989,47.564548473],[5.254253065,47.564856376],[5.254838067,47.565225078],[5.256474969,47.565014222],[5.257677206,47.565253902],[5.259014619,47.565826839],[5.260502214,47.566049257],[5.260915374,47.566568942],[5.259626982,47.568728991],[5.259866986,47.569338481],[5.259684199,47.570301953],[5.259615476,47.571697254],[5.259104305,47.572070055],[5.257394912,47.572428227],[5.256939936,47.572619831],[5.256244951,47.573052006],[5.256359126,47.574242953],[5.256813408,47.574507016],[5.256534308,47.574924841],[5.256364352,47.575469326],[5.256225133,47.576552611]]]],"type":"MultiPolygon"}</t>
  </si>
  <si>
    <t>47.558356031, 5.285555428</t>
  </si>
  <si>
    <t>{"coordinates":[[[[4.595103952,47.660888369],[4.595208979,47.660211732],[4.596211377,47.658752208],[4.59626858,47.658526359],[4.595803327,47.656960837],[4.595520895,47.656606385],[4.594492612,47.655906504],[4.593926424,47.655107584],[4.594050541,47.654668358],[4.593256873,47.654416302],[4.592580591,47.653900662],[4.591870752,47.653688867],[4.588909191,47.652270733],[4.588735166,47.651795954],[4.588283292,47.651431185],[4.587564419,47.651048435],[4.587247087,47.648353723],[4.587270925,47.647318983],[4.587921713,47.645415959],[4.587961584,47.644786124],[4.587657875,47.643891775],[4.587773661,47.643485077],[4.588206226,47.64271126],[4.588714711,47.642116465],[4.589295125,47.641700744],[4.592157179,47.640115993],[4.591917328,47.639175768],[4.592347112,47.638311943],[4.593111067,47.637487672],[4.59293644,47.636501545],[4.593334066,47.634918827],[4.593317981,47.634513919],[4.592180789,47.63282699],[4.592176412,47.631162425],[4.592069703,47.630219482],[4.591429258,47.629242398],[4.591111769,47.629090975],[4.590628131,47.629263215],[4.59054187,47.628915979],[4.590243594,47.628694069],[4.590071413,47.628323696],[4.589043901,47.628165726],[4.589306624,47.627551758],[4.588977974,47.627427489],[4.588808487,47.627012963],[4.589284078,47.625497613],[4.589781228,47.624751711],[4.589883796,47.624305573],[4.589728506,47.62324985],[4.589250642,47.622451497],[4.589870637,47.622299012],[4.589238347,47.621501861],[4.588977242,47.620066754],[4.588768282,47.619846325],[4.588229264,47.619676301],[4.587668899,47.619012306],[4.586926083,47.617182212],[4.586494823,47.616425527],[4.586525342,47.615570738],[4.587511802,47.615252131],[4.586850317,47.614767764],[4.586329888,47.614638892],[4.584685067,47.614801672],[4.58396544,47.614465725],[4.583464748,47.614059283],[4.583329323,47.613802737],[4.583259549,47.61302133],[4.583115545,47.61261005],[4.581564286,47.610041836],[4.581299537,47.610003109],[4.580112665,47.610250553],[4.576597376,47.608923332],[4.575889288,47.608748332],[4.57142223,47.610402056],[4.570540517,47.610434626],[4.568726036,47.608445074],[4.567312818,47.607059604],[4.560145996,47.611909113],[4.559400623,47.611323081],[4.55848302,47.610081235],[4.557628689,47.610322209],[4.558072675,47.611393927],[4.556886976,47.611686132],[4.555247403,47.612257157],[4.551695493,47.613225405],[4.551166317,47.61489976],[4.550437516,47.616578562],[4.548285117,47.617609135],[4.547572877,47.618072317],[4.547188055,47.618439329],[4.547077284,47.618981865],[4.546530745,47.620247695],[4.545812068,47.621134082],[4.545137439,47.621748897],[4.544091793,47.622197562],[4.545816857,47.62327668],[4.547198377,47.623940795],[4.547792276,47.624123784],[4.550086406,47.625717457],[4.55178428,47.62654027],[4.553000577,47.626967039],[4.554343397,47.62725617],[4.554666074,47.627452637],[4.554870499,47.627978378],[4.555253752,47.628059702],[4.555267775,47.628678005],[4.555700002,47.629479797],[4.556627098,47.630946599],[4.55732558,47.631743035],[4.555874539,47.632040558],[4.555085081,47.632280642],[4.553912066,47.632887734],[4.553811212,47.633037621],[4.555513677,47.634373475],[4.559115895,47.636038672],[4.559459048,47.636432013],[4.559709587,47.636983236],[4.560321378,47.637634967],[4.560349945,47.637883061],[4.561902026,47.639303657],[4.563746868,47.640438529],[4.564584,47.641367205],[4.565196338,47.641670497],[4.565273041,47.643513228],[4.565089938,47.644446562],[4.56529636,47.644898434],[4.565856126,47.645587743],[4.566089579,47.646097769],[4.565664606,47.646324931],[4.564084017,47.646896167],[4.564867006,47.64811005],[4.566968863,47.650589131],[4.568767916,47.652098149],[4.569429135,47.652019949],[4.569374947,47.651627259],[4.569700429,47.651414025],[4.571100016,47.652837446],[4.572274566,47.654850854],[4.57229714,47.655390711],[4.571998708,47.656205868],[4.572023938,47.656790702],[4.572103788,47.657103821],[4.572936015,47.657897461],[4.573017199,47.658255575],[4.574230401,47.658592143],[4.574845648,47.658985373],[4.574858944,47.659300287],[4.575809819,47.659732201],[4.577266136,47.6618894],[4.57775359,47.662240226],[4.579437623,47.662451548],[4.580407053,47.662831859],[4.581342893,47.663022661],[4.584488153,47.663388782],[4.584813117,47.663202522],[4.586761717,47.663614513],[4.587764402,47.662110051],[4.589258597,47.661226383],[4.591184417,47.661099348],[4.592771905,47.660843653],[4.593448553,47.661100909],[4.594050562,47.661179125],[4.595045395,47.661069222],[4.595103952,47.660888369]]]],"type":"MultiPolygon"}</t>
  </si>
  <si>
    <t>47.632892428, 4.573677436</t>
  </si>
  <si>
    <t>{"coordinates":[[[[4.619866661,47.1712841],[4.620169767,47.171483366],[4.62253772,47.170880204],[4.622754757,47.170896072],[4.624455537,47.170414779],[4.625876372,47.170371422],[4.626595537,47.170092978],[4.626922728,47.169777716],[4.627066237,47.169195792],[4.626815904,47.168776986],[4.627930144,47.168508289],[4.628421586,47.167643222],[4.629108276,47.166729481],[4.629614538,47.16622439],[4.632120453,47.166219704],[4.633301322,47.166060774],[4.633951644,47.165822875],[4.634216941,47.165863254],[4.634777189,47.166616249],[4.635173078,47.166608857],[4.636349891,47.166359905],[4.636694691,47.166713422],[4.638189249,47.166188913],[4.639112945,47.166170436],[4.640392875,47.166489987],[4.641435769,47.166483309],[4.641974484,47.166743112],[4.642586539,47.167588987],[4.642780467,47.167713203],[4.642946057,47.168336688],[4.64347614,47.168442624],[4.643831997,47.168896818],[4.644671952,47.169247782],[4.645085157,47.169676844],[4.645114636,47.169863725],[4.646076797,47.170626264],[4.646648423,47.171312407],[4.646948794,47.171462116],[4.647747118,47.172262992],[4.647743666,47.172495365],[4.648085191,47.172738136],[4.648204698,47.173104732],[4.64857212,47.173158032],[4.649131053,47.173600313],[4.650114612,47.17341971],[4.65079354,47.17385577],[4.651138483,47.174209243],[4.651615486,47.174347417],[4.652691449,47.173778268],[4.654887058,47.175438012],[4.655968862,47.176046579],[4.656675658,47.176656],[4.657207065,47.176072087],[4.657815481,47.176359636],[4.658131316,47.176194828],[4.659556993,47.176603933],[4.660142807,47.176843168],[4.660595775,47.176543115],[4.660576057,47.176075146],[4.661663084,47.176080263],[4.662330171,47.175316082],[4.663238984,47.174768143],[4.663809082,47.174199851],[4.662992152,47.174472728],[4.66204045,47.174529617],[4.660768831,47.174104825],[4.66002382,47.17366977],[4.659203276,47.173011572],[4.657557634,47.171373751],[4.657028443,47.171084167],[4.655754875,47.170076736],[4.656529231,47.169150767],[4.655580901,47.168584421],[4.655284282,47.168256384],[4.655038316,47.167643068],[4.654914833,47.166933451],[4.655438188,47.167034927],[4.655331691,47.165890132],[4.655616297,47.165741985],[4.655769536,47.165100448],[4.656266859,47.164012751],[4.656501449,47.163913042],[4.657556876,47.163757459],[4.657970676,47.16356063],[4.659155701,47.163197864],[4.660822696,47.162794854],[4.661131331,47.162570706],[4.662246383,47.162423228],[4.661964829,47.162113001],[4.662001685,47.161467722],[4.661647923,47.160485866],[4.661412833,47.160311844],[4.660566594,47.159242501],[4.660213992,47.158425412],[4.659816802,47.157874607],[4.6603607,47.157702917],[4.660239166,47.157529065],[4.660241347,47.155929764],[4.660057156,47.154750963],[4.660097406,47.151859812],[4.660016494,47.151033421],[4.659890216,47.150747975],[4.66022593,47.149991249],[4.660160614,47.149199754],[4.659149727,47.148606419],[4.657157623,47.149583179],[4.656617368,47.149742197],[4.656758111,47.150026538],[4.655048573,47.150579587],[4.652417931,47.150754952],[4.652345332,47.149163022],[4.652488785,47.147600424],[4.652643257,47.147214609],[4.651246118,47.147278677],[4.650830624,47.147158536],[4.650186106,47.14718844],[4.649941881,47.147359414],[4.649047468,47.147547758],[4.648256202,47.148130841],[4.648121791,47.148094935],[4.647430993,47.148554115],[4.646369451,47.149407577],[4.64522409,47.150067714],[4.644065777,47.151126039],[4.64369168,47.151670745],[4.643295535,47.152012252],[4.642664687,47.152362492],[4.642439016,47.152710581],[4.64219376,47.153845072],[4.64119743,47.154678647],[4.64052355,47.156304571],[4.63886402,47.156517183],[4.633245361,47.157773534],[4.632546016,47.15700088],[4.631704516,47.156764213],[4.630828248,47.156948555],[4.630561961,47.157397145],[4.631432373,47.158021521],[4.63150426,47.158259135],[4.630556766,47.158533626],[4.62827886,47.159823665],[4.627513186,47.160698894],[4.623022205,47.161720961],[4.617181348,47.162466361],[4.616468546,47.162823],[4.617145962,47.164717147],[4.61758417,47.165547567],[4.617498048,47.166372706],[4.617808425,47.166859129],[4.618130446,47.167996431],[4.617936202,47.168343128],[4.618066287,47.16928861],[4.618478306,47.169685363],[4.619548821,47.17002428],[4.619824867,47.170684968],[4.619866661,47.1712841]]]],"type":"MultiPolygon"}</t>
  </si>
  <si>
    <t>47.161921272, 4.643928483</t>
  </si>
  <si>
    <t>{"coordinates":[[[[4.523192176,47.840061541],[4.525395107,47.841486675],[4.52772374,47.844024535],[4.529700997,47.845543444],[4.532061672,47.846442501],[4.533340063,47.847045108],[4.538095864,47.849744542],[4.540821941,47.850919483],[4.542853354,47.85165612],[4.549959398,47.854795828],[4.551961099,47.855925173],[4.55222319,47.856198055],[4.553113334,47.858007304],[4.553107139,47.858481771],[4.55368064,47.858700118],[4.554461274,47.859963507],[4.555369869,47.860524867],[4.556290806,47.860913226],[4.555921062,47.861259292],[4.555132603,47.862289628],[4.555007953,47.863423682],[4.562171659,47.863668778],[4.562433135,47.864145082],[4.562827262,47.864537705],[4.565681538,47.866159548],[4.565848274,47.86664251],[4.566653925,47.867197957],[4.566901693,47.867525007],[4.565236363,47.867985613],[4.564672769,47.867972426],[4.563919972,47.86780333],[4.563008901,47.868529296],[4.562350801,47.868805408],[4.561939636,47.86874427],[4.561651772,47.86850866],[4.561615717,47.868192284],[4.561790397,47.867672367],[4.561616279,47.867210202],[4.560562234,47.866940676],[4.559704023,47.866961989],[4.558987253,47.868566596],[4.557820009,47.868497484],[4.558225429,47.87036983],[4.557234181,47.870646735],[4.559284714,47.873459498],[4.563252431,47.877214368],[4.565589187,47.879276978],[4.566272091,47.879112139],[4.56672421,47.87919792],[4.570518181,47.881162657],[4.576298753,47.884315818],[4.577063689,47.884839334],[4.579098642,47.886713999],[4.579833006,47.887242408],[4.580794309,47.888245739],[4.581306734,47.889094882],[4.581691727,47.890293199],[4.582137422,47.890563539],[4.582853757,47.890753716],[4.584168348,47.890674772],[4.584865364,47.890531241],[4.587039851,47.889624213],[4.587764778,47.889474886],[4.588868243,47.889050385],[4.589909112,47.888502499],[4.590276578,47.888036642],[4.590394248,47.887541763],[4.590105427,47.887013684],[4.590090978,47.886620512],[4.590290687,47.886183931],[4.590314578,47.885551698],[4.591986778,47.885130259],[4.593520303,47.88436952],[4.594080486,47.884262896],[4.595231005,47.884340881],[4.596655528,47.884318811],[4.59725431,47.884605916],[4.597765313,47.884643969],[4.599473239,47.883989695],[4.600539143,47.883879748],[4.601486007,47.883549976],[4.603363595,47.883243491],[4.603591562,47.88325928],[4.603996531,47.883685824],[4.60651852,47.883669334],[4.606557789,47.884126979],[4.608354878,47.884078962],[4.608140231,47.885873224],[4.610109856,47.885864225],[4.610227209,47.887748451],[4.61108276,47.887761015],[4.624599092,47.882758839],[4.624859796,47.882357357],[4.626392505,47.881237924],[4.627997707,47.880390215],[4.632359915,47.87829884],[4.6321126,47.877914307],[4.631185681,47.877228662],[4.629716076,47.876690974],[4.628806352,47.87625892],[4.634164918,47.875340062],[4.632874334,47.873269627],[4.632978067,47.87324928],[4.632570898,47.872277357],[4.637003116,47.871269526],[4.63756623,47.871308478],[4.636072455,47.868245313],[4.634992975,47.866424],[4.635075106,47.865789131],[4.634780699,47.86552498],[4.633671355,47.865252375],[4.634046014,47.86399411],[4.634718168,47.86284062],[4.636546102,47.861168707],[4.635386581,47.860306301],[4.634868062,47.859713107],[4.633697623,47.859798726],[4.634661602,47.857828305],[4.634244281,47.857784609],[4.63314026,47.852283665],[4.632220561,47.849990194],[4.633486149,47.849613401],[4.634604887,47.849158525],[4.633353493,47.846559116],[4.636749213,47.844531362],[4.638913666,47.843604547],[4.63828053,47.843366741],[4.637720847,47.842995578],[4.636063774,47.842464189],[4.638569214,47.841670349],[4.64080004,47.840732666],[4.641376863,47.840403225],[4.640912219,47.840078457],[4.640616155,47.840016885],[4.638925176,47.840248474],[4.635695053,47.840302574],[4.634114586,47.839563047],[4.631904189,47.838990699],[4.630161263,47.838662066],[4.627761716,47.83837223],[4.626078151,47.837622324],[4.624130163,47.837143414],[4.621286868,47.835934196],[4.618862874,47.834572392],[4.618732473,47.834329341],[4.617925956,47.834625832],[4.616429505,47.835360321],[4.615135952,47.833753304],[4.613202416,47.832597072],[4.612646265,47.832156428],[4.612417553,47.831844507],[4.611292826,47.830993085],[4.609201035,47.82968143],[4.607688997,47.828485116],[4.605756248,47.827874267],[4.605074385,47.828845007],[4.604448558,47.8294585],[4.601666216,47.830864828],[4.596017986,47.833981775],[4.592049178,47.836678667],[4.589434616,47.838934883],[4.583892145,47.835377644],[4.579657624,47.840944761],[4.577746743,47.843732226],[4.575176515,47.846343074],[4.576629651,47.843307963],[4.573843369,47.842191363],[4.556411759,47.840247381],[4.555666808,47.839052834],[4.555034677,47.837417502],[4.553877968,47.835123888],[4.551107109,47.835833003],[4.550167692,47.835940844],[4.549428454,47.836127948],[4.547455988,47.836893936],[4.546495291,47.837052438],[4.540401328,47.837562028],[4.539176337,47.837413382],[4.538410689,47.837244295],[4.537010953,47.837941378],[4.53581486,47.83828381],[4.53330584,47.838628101],[4.532325507,47.838386167],[4.531117702,47.838509063],[4.52910937,47.839434535],[4.528587831,47.839431432],[4.527550085,47.839192007],[4.525774159,47.8385283],[4.525256168,47.838462125],[4.52371007,47.838538034],[4.523210303,47.839014413],[4.522526503,47.839274439],[4.523389325,47.839849242],[4.523192176,47.840061541]]]],"type":"MultiPolygon"}</t>
  </si>
  <si>
    <t>47.858369122, 4.591958681</t>
  </si>
  <si>
    <t>{"coordinates":[[[[4.458321075,47.244196042],[4.461068973,47.245180714],[4.46199455,47.245229375],[4.463202265,47.245636434],[4.463088844,47.246133093],[4.46398111,47.246511709],[4.464397049,47.246587494],[4.465166282,47.247448477],[4.46585179,47.248923694],[4.466453284,47.249644523],[4.46652778,47.250000145],[4.467082701,47.250370398],[4.46765617,47.250596348],[4.468666878,47.252353764],[4.469143533,47.252616949],[4.470459641,47.253110801],[4.47039488,47.253692389],[4.470673047,47.254047226],[4.47294207,47.256255053],[4.474122285,47.257672612],[4.474550319,47.258474841],[4.47654524,47.260417759],[4.476740982,47.260369346],[4.477174621,47.259640793],[4.477806568,47.258909711],[4.478574457,47.258265132],[4.479418509,47.2578897],[4.479746424,47.257838695],[4.481927464,47.25784326],[4.481229916,47.256911239],[4.482149253,47.256773435],[4.482537811,47.257387053],[4.483098575,47.257195298],[4.483734012,47.257744526],[4.484332345,47.258530134],[4.484382399,47.258905867],[4.484247603,47.259532479],[4.484461082,47.259887211],[4.484248347,47.260565244],[4.485151882,47.260906639],[4.486732091,47.261180828],[4.487422885,47.261385369],[4.488696622,47.260192185],[4.48951524,47.259186715],[4.489638548,47.258959127],[4.489769586,47.257292576],[4.490744479,47.256869458],[4.490997387,47.256594281],[4.490592156,47.256288847],[4.491237416,47.255235168],[4.491754908,47.255296944],[4.492165387,47.256363159],[4.49268846,47.256530207],[4.492737757,47.256209925],[4.493747792,47.255958309],[4.494472222,47.255899452],[4.494594475,47.255634955],[4.494229133,47.255528011],[4.49422493,47.255091363],[4.495352942,47.254803095],[4.494746728,47.254499366],[4.494933511,47.254035044],[4.494906856,47.253361875],[4.494592644,47.25333351],[4.494787823,47.2522676],[4.496745564,47.251621958],[4.497470724,47.25168643],[4.498439536,47.251525345],[4.498405716,47.25107107],[4.498031935,47.251087605],[4.497830919,47.250707524],[4.500589841,47.250295477],[4.500800863,47.250606993],[4.500544395,47.251273021],[4.500932204,47.251190566],[4.50136965,47.250659957],[4.502160114,47.248849778],[4.502067402,47.248607865],[4.501086413,47.247857012],[4.500796574,47.24723227],[4.50085374,47.247006424],[4.503609868,47.246549317],[4.505565395,47.24588284],[4.506011316,47.245469156],[4.506574033,47.244693784],[4.506811512,47.24401448],[4.505806323,47.243673673],[4.506054015,47.243264364],[4.50766025,47.243773838],[4.507768088,47.243187159],[4.507671321,47.242423957],[4.507530222,47.242201586],[4.50699014,47.24189616],[4.505386487,47.241476687],[4.504645642,47.241130636],[4.504640542,47.240995639],[4.505273156,47.240309407],[4.504464985,47.239919208],[4.504427932,47.239020164],[4.505022566,47.239008844],[4.504451553,47.236320381],[4.504517085,47.235874719],[4.504998738,47.235984622],[4.507310033,47.236233724],[4.506845073,47.235634682],[4.507337897,47.235435583],[4.507173976,47.234822723],[4.506511924,47.235021319],[4.50587648,47.233998586],[4.506502598,47.233744634],[4.506578888,47.23340058],[4.507429,47.233214844],[4.506870835,47.232449534],[4.506724687,47.232093064],[4.506777943,47.231776321],[4.507573212,47.231851521],[4.508154992,47.231526101],[4.510080929,47.231804471],[4.510025872,47.231067737],[4.509085717,47.230068799],[4.508911448,47.229464178],[4.50726274,47.22657544],[4.505600718,47.223251942],[4.505161215,47.222991123],[4.504946042,47.222339304],[4.505126456,47.221748979],[4.505679481,47.220777433],[4.505768283,47.220219812],[4.507445585,47.218809538],[4.507945497,47.217407362],[4.508007724,47.216704214],[4.505842865,47.215235845],[4.504764516,47.214716797],[4.502393198,47.213231236],[4.501073745,47.213256441],[4.500470477,47.213042747],[4.499505189,47.212025147],[4.498259086,47.209985576],[4.495837773,47.210775026],[4.495114377,47.210849194],[4.496987079,47.213422764],[4.496993409,47.213602769],[4.496347051,47.213929871],[4.496782694,47.214911118],[4.496075341,47.215374071],[4.495865762,47.215108448],[4.493621892,47.215729877],[4.49254609,47.217013346],[4.491799046,47.218239447],[4.491098072,47.218077387],[4.49048848,47.217683638],[4.48938618,47.216534455],[4.489052146,47.216450505],[4.487996774,47.216470365],[4.487077218,47.216622637],[4.486556475,47.216812105],[4.486109398,47.217180713],[4.485669904,47.217728407],[4.485029718,47.21823545],[4.483283216,47.219265397],[4.481633842,47.219121718],[4.481650315,47.220151597],[4.48153072,47.22075191],[4.483834923,47.221203258],[4.483648603,47.221923284],[4.482736547,47.223214462],[4.482339865,47.223640036],[4.481759577,47.223686175],[4.481773219,47.224325303],[4.482248237,47.224631676],[4.482187215,47.224767521],[4.481327286,47.224738896],[4.480946148,47.225105738],[4.480290277,47.226872647],[4.479789639,47.227557059],[4.479212765,47.228017336],[4.478563566,47.228299349],[4.477253768,47.22859338],[4.476934851,47.228869372],[4.475732692,47.2301966],[4.47532199,47.23146422],[4.475105703,47.231530903],[4.474685333,47.232061198],[4.474298987,47.232338039],[4.473498736,47.232127612],[4.473301798,47.232176937],[4.472399604,47.232733155],[4.471228126,47.233159522],[4.470029512,47.234576683],[4.469580853,47.234945241],[4.46737733,47.236020342],[4.466672021,47.236529],[4.465591477,47.23762857],[4.464728875,47.237508912],[4.464123313,47.238914909],[4.463626128,47.239689243],[4.46320498,47.240731838],[4.462854896,47.241908598],[4.462774797,47.242900965],[4.46162892,47.243063986],[4.458321075,47.244196042]]]],"type":"MultiPolygon"}</t>
  </si>
  <si>
    <t>47.23753912, 4.487781795</t>
  </si>
  <si>
    <t>{"coordinates":[[[[4.501487034,47.951079165],[4.501335729,47.951508646],[4.500585475,47.952268911],[4.500200222,47.953617678],[4.499461415,47.955163574],[4.499100799,47.956911663],[4.498927457,47.957273912],[4.49913121,47.957371225],[4.502780444,47.957951993],[4.503189031,47.957947669],[4.5036481,47.95759706],[4.505091194,47.957357166],[4.506379766,47.957008522],[4.507720556,47.956941826],[4.511656798,47.956494324],[4.520528451,47.957179182],[4.521372562,47.957315876],[4.523798079,47.957831718],[4.525618516,47.959205963],[4.52711984,47.95982644],[4.529308305,47.96141007],[4.530247614,47.961638172],[4.530433437,47.961529541],[4.532321359,47.962399647],[4.532632575,47.962224571],[4.533076529,47.9623763],[4.537008246,47.964123361],[4.537847177,47.964399522],[4.543616002,47.965570555],[4.547325234,47.966240974],[4.552536487,47.967946372],[4.55355059,47.96788347],[4.554218115,47.967656822],[4.556051123,47.968963827],[4.557465211,47.970379867],[4.559710699,47.971531934],[4.562780575,47.970180618],[4.567733228,47.968640308],[4.567977959,47.968485826],[4.568599709,47.967211983],[4.570780024,47.96634127],[4.574238887,47.965155466],[4.574594594,47.964948177],[4.575298028,47.964761432],[4.577358335,47.964008316],[4.580176767,47.964187391],[4.579998331,47.961752287],[4.57974479,47.961293936],[4.579722655,47.960955792],[4.57834461,47.957205528],[4.577111354,47.953676528],[4.577130764,47.953247812],[4.577532611,47.952297296],[4.577269632,47.951654541],[4.576670152,47.951275535],[4.576337557,47.950904647],[4.575272895,47.950426558],[4.575047861,47.950067727],[4.57435108,47.949614403],[4.574021483,47.948982434],[4.573145424,47.948265969],[4.570900356,47.947150151],[4.565263859,47.949781692],[4.563520163,47.951399007],[4.56318755,47.951842687],[4.56164245,47.950971215],[4.558665382,47.950565179],[4.557136309,47.950463933],[4.556509213,47.950325522],[4.555447869,47.949862514],[4.555027992,47.949571033],[4.554100797,47.948701186],[4.552072142,47.947092489],[4.551717517,47.94692345],[4.550981449,47.946813452],[4.550329025,47.94681486],[4.549361383,47.946986942],[4.548352847,47.946905723],[4.547188862,47.9465016],[4.546190366,47.945799152],[4.545453546,47.944972639],[4.543355879,47.943556425],[4.542717098,47.943288478],[4.541987161,47.942741788],[4.541771759,47.942382769],[4.540068654,47.941953245],[4.53853659,47.941369338],[4.537528877,47.940803755],[4.536530608,47.940378457],[4.535112309,47.939186342],[4.531199562,47.937705402],[4.529898043,47.937304703],[4.528682668,47.936592329],[4.527251397,47.935312077],[4.524814223,47.932818009],[4.525072783,47.932586923],[4.525432887,47.931182567],[4.525096206,47.931118529],[4.524091928,47.930613995],[4.523123076,47.930456438],[4.522802105,47.930659524],[4.521720897,47.930507013],[4.52103301,47.930946177],[4.520111781,47.931936526],[4.51930426,47.932221507],[4.518851668,47.932553201],[4.518327103,47.933318778],[4.517678881,47.933788912],[4.517346619,47.933926421],[4.516909727,47.934433426],[4.516320316,47.934900092],[4.516046015,47.935378891],[4.514909293,47.93600563],[4.513002809,47.937306554],[4.512123579,47.93761761],[4.511548128,47.938059767],[4.51151252,47.938220445],[4.511816459,47.938826809],[4.51177207,47.939196426],[4.511235829,47.939557967],[4.510150559,47.93973844],[4.509389254,47.941041678],[4.508668588,47.941702612],[4.507867395,47.942264661],[4.50743083,47.942788724],[4.507206121,47.943225458],[4.506622466,47.943854016],[4.506373053,47.944270362],[4.506124137,47.945081847],[4.505719323,47.945451578],[4.505404647,47.946023575],[4.505008583,47.946371588],[4.504652347,47.947557086],[4.504265939,47.948435133],[4.503914366,47.948652057],[4.502716939,47.949042717],[4.501991613,47.949829677],[4.501487034,47.951079165]]]],"type":"MultiPolygon"}</t>
  </si>
  <si>
    <t>47.952829103, 4.53964668</t>
  </si>
  <si>
    <t>{"coordinates":[[[[5.328939359,47.377629696],[5.333022162,47.379072525],[5.333800033,47.37824006],[5.337317564,47.380459605],[5.338298258,47.379961658],[5.342674847,47.383475038],[5.344585666,47.385537618],[5.34507366,47.385173836],[5.348009266,47.387589432],[5.348411756,47.387302113],[5.348912994,47.38718031],[5.349715075,47.386691281],[5.350086551,47.386664858],[5.350615147,47.386925252],[5.350907443,47.386907632],[5.352471703,47.386441892],[5.353429506,47.38629912],[5.354152173,47.38590533],[5.35451164,47.385816994],[5.355405938,47.385285528],[5.354573363,47.384474739],[5.355735698,47.383525361],[5.356269729,47.383275875],[5.356070394,47.382692719],[5.356393691,47.38226468],[5.358558071,47.381579543],[5.361290779,47.381907715],[5.362018672,47.381936154],[5.362344174,47.382070934],[5.362601466,47.383456248],[5.363218,47.38336446],[5.363178916,47.382808677],[5.36348426,47.382816878],[5.363535459,47.382414164],[5.365439258,47.382286272],[5.366430291,47.38235796],[5.36807422,47.382230813],[5.368653892,47.381095035],[5.369021298,47.380617426],[5.36934222,47.379268067],[5.369227169,47.378044676],[5.368936331,47.377133778],[5.369923663,47.377003773],[5.370042813,47.376489793],[5.370606097,47.376125262],[5.371630935,47.375794539],[5.37376719,47.37538257],[5.374411069,47.375042491],[5.375355956,47.375062808],[5.375940863,47.375366968],[5.376622838,47.375527743],[5.377754588,47.37554602],[5.377982208,47.375297295],[5.377596167,47.374455009],[5.377352261,47.373499038],[5.377460274,47.372765525],[5.376633219,47.372650952],[5.375378978,47.372799082],[5.374092492,47.373207236],[5.372586187,47.373501881],[5.370182124,47.374272335],[5.369057348,47.372010406],[5.367420708,47.372595839],[5.365301014,47.369143712],[5.364722004,47.369331117],[5.361350991,47.367619154],[5.358592405,47.366384601],[5.358485467,47.366484939],[5.351244045,47.357119404],[5.352320704,47.356434753],[5.351549502,47.356196393],[5.350473819,47.355149129],[5.350524587,47.354825681],[5.351721386,47.353708107],[5.348354787,47.352427991],[5.348113719,47.352733671],[5.347310985,47.353105639],[5.344808414,47.354823224],[5.343802893,47.354862429],[5.343266467,47.355476664],[5.342005411,47.355734453],[5.341415669,47.356220965],[5.341200517,47.356514399],[5.341333007,47.357242126],[5.341074437,47.357785905],[5.340992407,47.358639538],[5.340431829,47.358884091],[5.340168174,47.359190207],[5.340122507,47.360270061],[5.340487339,47.361249783],[5.339928534,47.361869852],[5.339793478,47.362176979],[5.338903109,47.362701951],[5.338643557,47.363011583],[5.338637031,47.363317922],[5.338905188,47.363843884],[5.338894642,47.364118782],[5.337813715,47.365169034],[5.337932838,47.365955571],[5.33786616,47.366250511],[5.337497039,47.366540729],[5.336717747,47.366909442],[5.335950414,47.366731241],[5.335192326,47.366734772],[5.33480837,47.367445862],[5.334390278,47.367982019],[5.334017759,47.369047716],[5.332650952,47.3700217],[5.331127461,47.370625058],[5.331009134,47.370769728],[5.331000315,47.371359801],[5.331556818,47.371535962],[5.331479629,47.372535381],[5.331563503,47.373153314],[5.330596986,47.373487914],[5.329901473,47.374171009],[5.329350403,47.374547701],[5.329270989,47.374733917],[5.329402459,47.37568502],[5.32901284,47.376177353],[5.329126626,47.377453928],[5.328939359,47.377629696]]]],"type":"MultiPolygon"}</t>
  </si>
  <si>
    <t>47.372195692, 5.350008878</t>
  </si>
  <si>
    <t>{"coordinates":[[[[4.114588409,47.292607276],[4.115182391,47.29298061],[4.116174167,47.293901119],[4.116717305,47.294119176],[4.117314096,47.294117033],[4.117690613,47.294404215],[4.1188451,47.294809945],[4.118620909,47.295673724],[4.118660568,47.295989358],[4.119076176,47.296500341],[4.119809004,47.296928133],[4.120628746,47.29689051],[4.120700107,47.297139212],[4.120447957,47.297486474],[4.120574508,47.297906607],[4.121054324,47.298131558],[4.121335709,47.297980285],[4.122863383,47.298822631],[4.124065625,47.299163924],[4.127016628,47.301227677],[4.128020346,47.301313362],[4.128527955,47.301535312],[4.129274446,47.30203944],[4.130041818,47.301962646],[4.130255544,47.302307192],[4.13020736,47.30284786],[4.129967131,47.303571364],[4.130040679,47.303795731],[4.131101865,47.304219354],[4.131568062,47.304547033],[4.132070457,47.305210179],[4.134086593,47.306098933],[4.133781581,47.306887],[4.133394266,47.307162682],[4.13254608,47.307490577],[4.13474733,47.307801302],[4.135836578,47.307856374],[4.13763902,47.307460585],[4.139029171,47.307598209],[4.139753965,47.307819779],[4.140123989,47.307790936],[4.140695076,47.307506223],[4.142471797,47.306899034],[4.142620664,47.30649242],[4.143410986,47.306061482],[4.144390443,47.305686295],[4.146474426,47.305092219],[4.147376622,47.304943754],[4.148252145,47.304662295],[4.14845649,47.304809729],[4.149194305,47.304588148],[4.149396539,47.304698687],[4.150043168,47.304607651],[4.150656193,47.304678104],[4.152141066,47.304666977],[4.152823206,47.304195632],[4.153450512,47.304006632],[4.154571041,47.303364358],[4.155705379,47.303118982],[4.156400869,47.30339296],[4.158068075,47.302938775],[4.161153841,47.302532508],[4.162901562,47.302009922],[4.163997776,47.301901698],[4.166490278,47.30105917],[4.16730289,47.300691765],[4.169095264,47.299489781],[4.169361693,47.29920439],[4.17000034,47.298872932],[4.170244883,47.298433802],[4.170511116,47.298322176],[4.17173445,47.297371678],[4.172356573,47.297194331],[4.172958094,47.29643737],[4.174152193,47.295243148],[4.174178561,47.294693673],[4.174725521,47.294288387],[4.177712708,47.29309577],[4.178965634,47.292359172],[4.180271159,47.291849813],[4.180761583,47.291765594],[4.181345966,47.291801963],[4.181327233,47.29119082],[4.181021162,47.290330505],[4.180789179,47.290191512],[4.180535846,47.289381979],[4.182168261,47.288758528],[4.186327345,47.286666896],[4.187995681,47.286358116],[4.189092769,47.285947125],[4.189578075,47.285694555],[4.190866726,47.284734171],[4.19258162,47.283784698],[4.193014965,47.283457918],[4.193196658,47.282643035],[4.193857459,47.280763511],[4.193754199,47.280462956],[4.194678493,47.279844806],[4.195108588,47.279433418],[4.195511377,47.279222187],[4.195970163,47.278257685],[4.196417151,47.278130629],[4.196687476,47.277734387],[4.198207265,47.276533838],[4.198943827,47.275511531],[4.20076563,47.274511305],[4.203004827,47.272953903],[4.204090255,47.272334903],[4.205089225,47.272285814],[4.205395297,47.272189898],[4.207574338,47.270673546],[4.209279364,47.270023734],[4.209238838,47.269398408],[4.209527226,47.268870494],[4.210160041,47.268248049],[4.211067137,47.267823518],[4.210159288,47.266804784],[4.209732134,47.266573346],[4.209164043,47.266485632],[4.208667914,47.265657072],[4.208325299,47.265302299],[4.207375675,47.264598204],[4.201869156,47.259616089],[4.202695397,47.259187056],[4.199824911,47.257737498],[4.198641963,47.257352671],[4.198539305,47.257137646],[4.196675389,47.256696811],[4.195852511,47.256326248],[4.194286398,47.255001752],[4.193475031,47.254432974],[4.193011907,47.254241461],[4.19197243,47.254118897],[4.19182033,47.253879164],[4.191957286,47.253137661],[4.19184863,47.251994421],[4.191908965,47.251733596],[4.192682699,47.250787465],[4.192738925,47.249864918],[4.192141431,47.249813439],[4.191523349,47.249966551],[4.190708927,47.249732719],[4.190678005,47.249888799],[4.19002878,47.250307829],[4.188667129,47.248707449],[4.186934789,47.245105744],[4.186421888,47.245409913],[4.185705291,47.246010581],[4.185061345,47.246128809],[4.183872787,47.246793712],[4.182167758,47.246882237],[4.18136572,47.24708759],[4.180835416,47.247625104],[4.180884188,47.248039673],[4.180127534,47.248446236],[4.17961886,47.248584665],[4.179484894,47.249891548],[4.179231038,47.250314597],[4.179151846,47.251105017],[4.179310067,47.251867812],[4.179251165,47.253040676],[4.178983997,47.25394285],[4.179109148,47.254463784],[4.178392607,47.25435222],[4.177414468,47.25437206],[4.176796909,47.253707562],[4.176015588,47.252145266],[4.172650899,47.249387332],[4.170955765,47.249388256],[4.169336413,47.249772843],[4.167954731,47.250203633],[4.167248339,47.250251262],[4.166011256,47.249424576],[4.165094024,47.248528937],[4.163983897,47.248738165],[4.163495974,47.24873766],[4.158512302,47.24689231],[4.158074311,47.246324059],[4.158030644,47.246076897],[4.156948812,47.245203547],[4.156207876,47.244810279],[4.150789536,47.242826678],[4.147826723,47.241589247],[4.146938895,47.241555716],[4.146083052,47.241285969],[4.145168393,47.240054317],[4.144898733,47.239869706],[4.143849837,47.239596447],[4.142315677,47.239941104],[4.141308196,47.239874496],[4.140597387,47.240331669],[4.139540475,47.240303347],[4.138935118,47.239997772],[4.137503037,47.238670302],[4.135946273,47.237570026],[4.135147276,47.237357265],[4.13474518,47.239163713],[4.134560771,47.239571578],[4.133339329,47.240580217],[4.132601511,47.242520486],[4.132229744,47.242822134],[4.129305801,47.244484791],[4.128923692,47.244799133],[4.128210901,47.24567401],[4.125602639,47.247397421],[4.125380236,47.247700297],[4.124559018,47.249843894],[4.124818169,47.250475227],[4.124693319,47.250701525],[4.124862247,47.251823522],[4.124815547,47.25268831],[4.124976978,47.253262067],[4.125922796,47.254351312],[4.126138985,47.254760672],[4.125909287,47.257431532],[4.126223297,47.258911354],[4.12596683,47.259231667],[4.125860146,47.25969458],[4.124738198,47.261948227],[4.124251207,47.262313986],[4.122965954,47.262581235],[4.122712853,47.262874496],[4.122527225,47.263358877],[4.122636121,47.264203247],[4.122036629,47.265327274],[4.120725786,47.266464476],[4.120305853,47.26706816],[4.120200728,47.267799353],[4.120270578,47.268675612],[4.120483603,47.269122825],[4.12107378,47.26976807],[4.122001226,47.270284002],[4.122584132,47.270453029],[4.123435453,47.270426781],[4.123636996,47.270513062],[4.124132415,47.271495037],[4.124342664,47.272566207],[4.125298978,47.273951563],[4.123831224,47.274108044],[4.123018336,47.273887229],[4.121847545,47.273821128],[4.121104188,47.273698665],[4.118680074,47.274430633],[4.118128178,47.274481871],[4.117914997,47.274663093],[4.117473439,47.275694634],[4.116886564,47.275973088],[4.116722148,47.276209659],[4.116468252,47.277551806],[4.116565911,47.278495321],[4.116444173,47.278812511],[4.115744156,47.27963315],[4.115504771,47.280401638],[4.114884535,47.281625755],[4.114743353,47.282409504],[4.115025707,47.28275432],[4.115286726,47.283600829],[4.115690917,47.284141646],[4.116039898,47.285272712],[4.116200901,47.285316181],[4.116952458,47.288117093],[4.116780117,47.288929052],[4.116463123,47.289339053],[4.115497472,47.290119025],[4.115190017,47.29079813],[4.11474484,47.291345308],[4.114700349,47.291879633],[4.114520953,47.292226183],[4.114588409,47.292607276]]]],"type":"MultiPolygon"}</t>
  </si>
  <si>
    <t>47.273186683, 4.156312734</t>
  </si>
  <si>
    <t>{"coordinates":[[[[5.309358239,47.171621309],[5.308765937,47.171515136],[5.307519571,47.170786126],[5.30664623,47.170439661],[5.305685898,47.169788695],[5.303347056,47.168774269],[5.300057682,47.167178842],[5.299436954,47.166714721],[5.299054736,47.166856513],[5.298015763,47.166587129],[5.296976294,47.16497485],[5.296607474,47.165275786],[5.292721491,47.165568985],[5.291673082,47.163742479],[5.290698522,47.164394939],[5.290136219,47.164618624],[5.287955309,47.164635635],[5.287935326,47.164569381],[5.283873632,47.164518099],[5.277765841,47.164361051],[5.27049067,47.168117436],[5.267753517,47.168382747],[5.267152733,47.168605269],[5.267084191,47.169141602],[5.266870146,47.169484441],[5.266561785,47.169563433],[5.265813697,47.169518634],[5.265308424,47.170096838],[5.26525041,47.170789677],[5.264544594,47.171090796],[5.263815871,47.17204083],[5.262736293,47.172625747],[5.26008039,47.173731394],[5.25913556,47.174601853],[5.261824423,47.176196646],[5.263325248,47.175136066],[5.266462433,47.177116476],[5.266200296,47.177572835],[5.265727311,47.17797838],[5.265159413,47.178231768],[5.264554488,47.178766882],[5.285997933,47.182420056],[5.28668161,47.182001259],[5.287497386,47.181209677],[5.288031964,47.181292783],[5.288440369,47.18151528],[5.288849182,47.181964735],[5.28925395,47.18256738],[5.291323731,47.185042884],[5.291064156,47.185120974],[5.291749759,47.186112543],[5.293948087,47.185398922],[5.294053079,47.186653263],[5.293900757,47.187883881],[5.294056103,47.188397782],[5.293841751,47.188917206],[5.293782934,47.18995503],[5.294059761,47.190343134],[5.29450414,47.190632448],[5.295054895,47.190720607],[5.296086721,47.190719067],[5.296313494,47.190831656],[5.296609105,47.191535513],[5.29615682,47.191990309],[5.296452099,47.192500531],[5.295827835,47.192950629],[5.296513394,47.193193724],[5.297651421,47.193202674],[5.298369162,47.193487451],[5.299025224,47.192916019],[5.306347002,47.196564022],[5.307001313,47.195552157],[5.308367155,47.19421718],[5.309146136,47.193618021],[5.311260026,47.194812463],[5.313638914,47.195744886],[5.31461505,47.196227952],[5.315242336,47.196772024],[5.31574892,47.197550877],[5.319533384,47.199663761],[5.319177446,47.20029685],[5.319406086,47.200603902],[5.320338171,47.200981525],[5.320009353,47.201232192],[5.319450954,47.201184832],[5.319115862,47.201749954],[5.318223116,47.202500064],[5.321399871,47.205557239],[5.3185208,47.206187722],[5.318963349,47.206397724],[5.3252311,47.205767707],[5.329736042,47.204932339],[5.332221008,47.204178011],[5.332822765,47.204096542],[5.334428638,47.203521086],[5.333747094,47.198777488],[5.334104134,47.198661312],[5.333663121,47.1979992],[5.333936094,47.197925249],[5.333699651,47.195672934],[5.333554424,47.195493024],[5.333747819,47.194711848],[5.333024861,47.194220238],[5.333602604,47.194044675],[5.33339534,47.192098898],[5.329281122,47.192288903],[5.328490748,47.194542962],[5.327302628,47.194446154],[5.325579971,47.19307932],[5.326361471,47.192573659],[5.326798494,47.191863258],[5.326780916,47.191151182],[5.326870778,47.190907096],[5.326260355,47.190173605],[5.32918595,47.18831976],[5.328550445,47.187281457],[5.327879072,47.186757255],[5.327281046,47.186951212],[5.323965292,47.182890932],[5.322327699,47.183331793],[5.321398655,47.184028628],[5.319620466,47.181607236],[5.315178816,47.183042636],[5.312823455,47.180647096],[5.311499231,47.181095054],[5.310625223,47.181168341],[5.310038225,47.180634249],[5.309633581,47.180409049],[5.309684656,47.179075042],[5.309053523,47.179328109],[5.3049619,47.175767342],[5.308557095,47.172897326],[5.309545154,47.172345322],[5.310141962,47.172125359],[5.309358239,47.171621309]]]],"type":"MultiPolygon"}</t>
  </si>
  <si>
    <t>47.182265525, 5.299991484</t>
  </si>
  <si>
    <t>{"coordinates":[[[[4.369726343,47.557296617],[4.367637227,47.557201395],[4.365729201,47.557270567],[4.365565799,47.556340701],[4.364615256,47.554062439],[4.363851736,47.553221515],[4.36189325,47.552400847],[4.361205962,47.551783183],[4.362384151,47.551312988],[4.363556195,47.550706911],[4.364204014,47.550246499],[4.363794372,47.549983009],[4.363464555,47.550033679],[4.362989826,47.549772748],[4.363177185,47.549454562],[4.362288067,47.548795149],[4.361113553,47.549355329],[4.360498667,47.548915969],[4.361012229,47.54845714],[4.360400974,47.548107764],[4.358373736,47.547397673],[4.35765825,47.546765012],[4.356269315,47.546211301],[4.356961764,47.546042097],[4.357539048,47.545474508],[4.356008036,47.545136714],[4.355025768,47.544782621],[4.354276945,47.544300672],[4.353791487,47.543769746],[4.353326331,47.543777846],[4.352739074,47.544057443],[4.352206339,47.544022209],[4.350864219,47.543684858],[4.350388471,47.543378874],[4.349145026,47.543894719],[4.348627806,47.544263512],[4.348085723,47.54496479],[4.347328567,47.54546869],[4.343292383,47.546709912],[4.343013819,47.547477449],[4.34069841,47.547407763],[4.339828521,47.547237707],[4.338918302,47.546625175],[4.337404319,47.546167207],[4.336043243,47.545335656],[4.334752881,47.544192687],[4.333621229,47.544026481],[4.333293115,47.5442517],[4.332859141,47.544177437],[4.332068467,47.543874979],[4.330652697,47.545113708],[4.329371119,47.546350888],[4.329997522,47.547104471],[4.331750282,47.548395256],[4.331632781,47.548962866],[4.331724563,47.549230997],[4.331464584,47.549684099],[4.331104142,47.550054622],[4.330431075,47.551595454],[4.329727205,47.552327294],[4.329743718,47.552777238],[4.329962053,47.553268094],[4.329989275,47.553987994],[4.32949769,47.555075716],[4.329846534,47.55552007],[4.329324382,47.555753789],[4.329904695,47.556093775],[4.330884365,47.557463603],[4.331526888,47.558644616],[4.331572952,47.558998794],[4.331048345,47.559188435],[4.330692124,47.560318726],[4.330747693,47.561802623],[4.330971887,47.562473459],[4.330926621,47.563059145],[4.33711423,47.563222451],[4.337231747,47.562815987],[4.338757079,47.562699462],[4.339281715,47.562510687],[4.345212828,47.562947487],[4.345673423,47.562804434],[4.348263288,47.562760124],[4.34879147,47.562660391],[4.349970008,47.562190324],[4.350752141,47.561771649],[4.351480895,47.561714594],[4.352139558,47.56156832],[4.353267135,47.561503929],[4.357289922,47.562423175],[4.357736456,47.561832805],[4.358407531,47.562070765],[4.358822349,47.562378326],[4.359273559,47.56254772],[4.35978233,47.563045039],[4.360520094,47.563498273],[4.361042209,47.5632131],[4.363466386,47.564024739],[4.364896229,47.563190576],[4.366061446,47.562360394],[4.367152904,47.561351911],[4.367853898,47.560574864],[4.369726343,47.557296617]]]],"type":"MultiPolygon"}</t>
  </si>
  <si>
    <t>47.554443111, 4.347541103</t>
  </si>
  <si>
    <t>{"coordinates":[[[[5.38273715,47.427731607],[5.382869946,47.428180988],[5.377678247,47.429677744],[5.37607262,47.43022209],[5.374951515,47.430499852],[5.374620796,47.430703834],[5.374272855,47.430609169],[5.373808334,47.431028419],[5.372800317,47.430623903],[5.372242923,47.431373759],[5.372964562,47.431575184],[5.373063037,47.432060397],[5.373822184,47.432598775],[5.374732801,47.432631524],[5.375794536,47.433228555],[5.37714838,47.433438657],[5.377467076,47.433292552],[5.377866365,47.433347433],[5.37828457,47.433917968],[5.378443061,47.434528033],[5.378234564,47.434914148],[5.378467277,47.436328729],[5.377995141,47.436606757],[5.377931736,47.437032233],[5.378269808,47.437561177],[5.378676732,47.437428576],[5.378793229,47.437929626],[5.378976383,47.438168141],[5.378869488,47.438809749],[5.37843611,47.438944692],[5.378412832,47.439137895],[5.378875438,47.439451751],[5.379339778,47.439595357],[5.379344467,47.43982041],[5.379920627,47.44026973],[5.379760704,47.440494547],[5.38028991,47.440872779],[5.380917509,47.44104546],[5.381045509,47.441446307],[5.381805081,47.441720752],[5.38237427,47.441385786],[5.383022202,47.441418448],[5.383254959,47.441786527],[5.383673748,47.441979682],[5.384057496,47.442429321],[5.384585521,47.442690481],[5.38456071,47.443355628],[5.384322614,47.44394139],[5.384414845,47.444283527],[5.383254155,47.444721578],[5.383095264,47.445029233],[5.383345516,47.445432076],[5.382920584,47.445996444],[5.382283458,47.446357118],[5.382452755,47.446790439],[5.381862521,47.44695202],[5.381415634,47.4476204],[5.380528851,47.448069927],[5.380001486,47.448481476],[5.379627705,47.449033077],[5.379527505,47.44934763],[5.379231368,47.449585137],[5.379160625,47.450413324],[5.379551224,47.450538626],[5.379851363,47.45074953],[5.381967592,47.451403291],[5.385160959,47.452123202],[5.388836627,47.452878157],[5.392415083,47.454604935],[5.397212618,47.457989711],[5.399550441,47.458806107],[5.400997478,47.459419289],[5.403610357,47.460709948],[5.406513655,47.461899983],[5.408625101,47.460599981],[5.409643646,47.461632596],[5.40995836,47.461602665],[5.412330879,47.461059092],[5.413479186,47.460431888],[5.413975695,47.460016323],[5.415996771,47.458220023],[5.415045353,47.457675994],[5.413877146,47.456534853],[5.413295927,47.456248808],[5.412944259,47.455958902],[5.41468499,47.454072968],[5.415526282,47.453443101],[5.415837669,47.453369993],[5.417370407,47.452615884],[5.418958051,47.451461645],[5.418441415,47.451252636],[5.418400873,47.450795972],[5.418009758,47.450543825],[5.418055439,47.449173959],[5.426163148,47.449310513],[5.426889717,47.448497425],[5.427677317,47.448708851],[5.429096426,47.449670806],[5.432074069,47.448025344],[5.433107355,47.448763858],[5.434268445,47.449801393],[5.43561087,47.45044606],[5.436186536,47.450608728],[5.437020857,47.450707438],[5.439013127,47.45057654],[5.439303505,47.450393033],[5.439935473,47.449314362],[5.440394219,47.448950803],[5.440577488,47.448660565],[5.440771508,47.447907187],[5.441167459,47.447244136],[5.441336593,47.446498483],[5.441061451,47.446083669],[5.441024315,47.445735011],[5.44045575,47.445115607],[5.43977095,47.444887702],[5.438969709,47.4444641],[5.438478707,47.444351907],[5.438128296,47.444236767],[5.436987249,47.443609527],[5.435187574,47.442423274],[5.43423793,47.44142005],[5.433056815,47.439499432],[5.432906794,47.438447051],[5.432590229,47.438169977],[5.432156469,47.437445946],[5.431535433,47.436748343],[5.431068715,47.435648541],[5.430970604,47.434627494],[5.431239835,47.433189891],[5.431870716,47.432380562],[5.432661872,47.432002873],[5.433023266,47.431309947],[5.433071837,47.430772164],[5.43214524,47.429364964],[5.431329102,47.427787934],[5.431424603,47.426412497],[5.431596322,47.426190057],[5.430628128,47.422869],[5.430374435,47.42143061],[5.428165727,47.421271401],[5.426533611,47.42098034],[5.425762789,47.42098381],[5.424931399,47.420880464],[5.42295744,47.420394742],[5.422228585,47.420357688],[5.422216437,47.42111626],[5.422424216,47.421749569],[5.422717741,47.422254105],[5.423156882,47.422574582],[5.423458127,47.424510934],[5.422890783,47.424642535],[5.42045669,47.424930974],[5.419560237,47.424974842],[5.417698461,47.42488927],[5.415580301,47.424944986],[5.412355682,47.425391065],[5.412146979,47.425442225],[5.412356094,47.426372722],[5.40667487,47.426937107],[5.406555078,47.427165638],[5.405769887,47.427264736],[5.405515737,47.4263928],[5.402145215,47.426607451],[5.400548506,47.426514329],[5.400807571,47.425247232],[5.400608733,47.425252236],[5.399370918,47.425645223],[5.397318029,47.426418843],[5.396376902,47.42605818],[5.396343954,47.426537981],[5.395142598,47.426174563],[5.394965987,47.426409655],[5.392486054,47.425884302],[5.392809239,47.42539493],[5.390329568,47.42505235],[5.38989832,47.426659781],[5.386825266,47.426224846],[5.386699565,47.426858747],[5.386207018,47.426824722],[5.386089494,47.427195479],[5.38273715,47.427731607]]]],"type":"MultiPolygon"}</t>
  </si>
  <si>
    <t>47.440355408, 5.407085653</t>
  </si>
  <si>
    <t>{"coordinates":[[[[4.538287418,47.761740701],[4.537595226,47.761257378],[4.533921348,47.7597383],[4.534306837,47.75805886],[4.534192106,47.757922631],[4.534025162,47.757827596],[4.532042486,47.757774337],[4.531590417,47.757234724],[4.530792887,47.757262258],[4.530266418,47.757663432],[4.529980526,47.757656366],[4.529497776,47.757070335],[4.528870864,47.756623917],[4.52763953,47.756327617],[4.526434926,47.756218199],[4.524374253,47.757075038],[4.523831376,47.757091107],[4.523602322,47.757763843],[4.523317885,47.757947585],[4.522081122,47.757834939],[4.519169904,47.757942964],[4.519021544,47.758030409],[4.519008796,47.758613008],[4.519326307,47.759821465],[4.518579716,47.762759517],[4.518686315,47.764015719],[4.518626107,47.765087741],[4.518480781,47.765235459],[4.516548458,47.765271302],[4.51608991,47.766001002],[4.515770206,47.766308508],[4.51474777,47.768103236],[4.513987977,47.768806215],[4.51022132,47.773282023],[4.509993909,47.7748684],[4.509973202,47.775785967],[4.509767567,47.776587091],[4.509790707,47.778297163],[4.509601631,47.779023356],[4.506049897,47.781032396],[4.505210652,47.781722828],[4.503911923,47.782601891],[4.503322849,47.782883111],[4.502269123,47.783217096],[4.501133419,47.784291178],[4.500701855,47.784901635],[4.500893369,47.785866884],[4.50126716,47.786475123],[4.501158982,47.786712359],[4.502936107,47.78782201],[4.503400587,47.787762039],[4.505258711,47.788332304],[4.507288298,47.788682489],[4.525407822,47.793986844],[4.529203656,47.795399273],[4.529693185,47.795930297],[4.531101695,47.796083836],[4.531114766,47.796398732],[4.533967134,47.797559578],[4.535706888,47.797661916],[4.535782803,47.797885068],[4.536326068,47.798099394],[4.546276774,47.799756287],[4.548019242,47.799902517],[4.5488763,47.800062228],[4.549383633,47.800278768],[4.550063673,47.800415606],[4.551591931,47.800545713],[4.552474004,47.800829293],[4.55310251,47.801122529],[4.553622953,47.801238056],[4.554860259,47.80128646],[4.554834898,47.801607265],[4.556440216,47.801538244],[4.5577481,47.801395738],[4.559881752,47.800982073],[4.561592521,47.800364259],[4.565419359,47.798467797],[4.567212254,47.797468018],[4.569248685,47.796664793],[4.570770786,47.795637976],[4.572860402,47.796682981],[4.573631568,47.797551221],[4.574139257,47.797912583],[4.578359266,47.798121375],[4.580435694,47.798174405],[4.581742612,47.797689566],[4.58392542,47.797546655],[4.587377678,47.796964318],[4.58976948,47.796752751],[4.591001857,47.796459661],[4.59222203,47.796339564],[4.594141667,47.795709425],[4.595296528,47.795461455],[4.594822394,47.792747489],[4.594492351,47.792210057],[4.59369214,47.791273027],[4.594099967,47.791152252],[4.593789999,47.789946591],[4.593816907,47.788080095],[4.591768711,47.788243873],[4.59008144,47.789400146],[4.587657847,47.789967737],[4.586194626,47.790085679],[4.583529228,47.790161345],[4.579041516,47.789688995],[4.579777073,47.787963289],[4.579432337,47.787464722],[4.57777852,47.786558896],[4.576149657,47.785456466],[4.573833947,47.783618773],[4.573565392,47.783164176],[4.57330158,47.782101875],[4.573847668,47.780650608],[4.572914654,47.780850383],[4.570742017,47.780591471],[4.569346308,47.780681294],[4.567706827,47.781201062],[4.564763461,47.782664541],[4.563036284,47.783385257],[4.56149168,47.78386586],[4.560924828,47.784120971],[4.55914295,47.783753112],[4.558987075,47.783994641],[4.556549348,47.783305095],[4.55632227,47.783304511],[4.554077906,47.782556533],[4.553315932,47.78212194],[4.552912566,47.781160471],[4.552864883,47.780441841],[4.552627515,47.779950777],[4.552745536,47.779509913],[4.553280219,47.778839374],[4.553035814,47.776962989],[4.552531332,47.77610458],[4.551770695,47.776078652],[4.550239755,47.775786554],[4.549744692,47.775524844],[4.546868579,47.773380769],[4.545868765,47.773026686],[4.545643206,47.772846921],[4.545237994,47.77163069],[4.543782218,47.769872882],[4.543434043,47.76960831],[4.541808427,47.768713313],[4.538860515,47.767433285],[4.538438239,47.767883535],[4.538032111,47.767737635],[4.537615517,47.767321809],[4.537268593,47.766544085],[4.537695336,47.765462735],[4.537707361,47.764723507],[4.537364681,47.763999739],[4.537332941,47.763594162],[4.537491709,47.762943027],[4.538196111,47.762046171],[4.538287418,47.761740701]]]],"type":"MultiPolygon"}</t>
  </si>
  <si>
    <t>47.783268513, 4.541453803</t>
  </si>
  <si>
    <t>{"coordinates":[[[[4.980095083,47.189089777],[4.979586047,47.187713414],[4.97924957,47.187795713],[4.978889508,47.187021078],[4.977544656,47.187270993],[4.976766645,47.185726303],[4.976268616,47.185689776],[4.975290656,47.185929801],[4.975113787,47.185861674],[4.974501713,47.184768923],[4.970907985,47.185614533],[4.967139891,47.186390947],[4.966355753,47.184380706],[4.965362524,47.180983543],[4.964204899,47.17865182],[4.963492291,47.178922368],[4.96329689,47.1786348],[4.962405017,47.179096598],[4.962092539,47.1791118],[4.961200241,47.178764892],[4.960100469,47.178886178],[4.959309687,47.178316],[4.958652394,47.178364944],[4.958003754,47.178615464],[4.95795916,47.178769313],[4.957241926,47.178949844],[4.956949107,47.178888152],[4.955748975,47.178101528],[4.95519839,47.177124715],[4.954980951,47.176301672],[4.954519959,47.175681765],[4.953591892,47.174819383],[4.953568262,47.174386612],[4.951952143,47.174142802],[4.951115815,47.17420643],[4.950453747,47.174486853],[4.950346304,47.174729113],[4.949125485,47.174861341],[4.948306922,47.174868815],[4.94781185,47.174764575],[4.947775373,47.174522938],[4.947964594,47.17365702],[4.945356808,47.173562182],[4.945097829,47.173668296],[4.943608105,47.173850912],[4.942211158,47.174372363],[4.941458587,47.175110834],[4.940764583,47.175606068],[4.940075581,47.175837351],[4.938136028,47.176257074],[4.936755348,47.176756571],[4.935949691,47.176903327],[4.934627347,47.177814277],[4.934114803,47.178583807],[4.933972349,47.178846446],[4.933408828,47.17900625],[4.930317995,47.179111852],[4.92783875,47.178850572],[4.926419619,47.178907513],[4.921169417,47.17890559],[4.921857912,47.184094833],[4.921276767,47.186908781],[4.920835623,47.188428116],[4.921166495,47.189925639],[4.921484558,47.189842915],[4.921565001,47.190245926],[4.920905489,47.193420481],[4.920930535,47.193900056],[4.921661636,47.19432109],[4.921411433,47.195676057],[4.921662859,47.197019099],[4.921633394,47.199190797],[4.922176989,47.199723904],[4.922868499,47.200143787],[4.923704672,47.200396464],[4.924635676,47.200529588],[4.924865706,47.200643737],[4.92535701,47.200452761],[4.925721927,47.20009008],[4.926342277,47.199702437],[4.927875567,47.199239263],[4.928358524,47.198779151],[4.929159607,47.198237192],[4.929289725,47.197812669],[4.928695051,47.197035496],[4.928806849,47.196689626],[4.92924097,47.196489679],[4.930792479,47.196132425],[4.931132135,47.195988078],[4.93152719,47.195620372],[4.931916499,47.194908751],[4.931870425,47.19472941],[4.933135899,47.194208491],[4.934493027,47.195392566],[4.934847043,47.195868445],[4.935595354,47.197351751],[4.936034007,47.197865837],[4.937379641,47.19850614],[4.940982831,47.197519153],[4.94170081,47.197204534],[4.943429137,47.1967694],[4.944418195,47.196352056],[4.946108828,47.196008469],[4.946049841,47.195875278],[4.95181232,47.194764293],[4.956333499,47.194075637],[4.957226641,47.194330714],[4.957632914,47.194784931],[4.960512414,47.193714095],[4.960339618,47.193431544],[4.962395679,47.192824872],[4.962356006,47.192497741],[4.962571814,47.192329283],[4.96351163,47.192234104],[4.96413892,47.192553071],[4.964603282,47.192317354],[4.965178234,47.192179721],[4.967706284,47.191693722],[4.968415852,47.191624929],[4.968345324,47.190527446],[4.971157168,47.18978529],[4.972752102,47.189471754],[4.973701588,47.189389835],[4.976405423,47.189667024],[4.976620891,47.189742596],[4.978042425,47.189600352],[4.980095083,47.189089777]]]],"type":"MultiPolygon"}</t>
  </si>
  <si>
    <t>47.186707701, 4.944385312</t>
  </si>
  <si>
    <t>Chamboeuf</t>
  </si>
  <si>
    <t>{"coordinates":[[[[4.874742465,47.225048742],[4.876407846,47.226027672],[4.877067264,47.226816656],[4.878086775,47.227279216],[4.879099568,47.228040849],[4.880308121,47.228653414],[4.879354164,47.231581169],[4.880810648,47.232438252],[4.880957803,47.233054521],[4.881529072,47.233209143],[4.882206203,47.234537222],[4.882971895,47.235750393],[4.884402654,47.236585337],[4.886338943,47.237394028],[4.887082895,47.238096931],[4.887934188,47.239408634],[4.891876177,47.241334516],[4.896558319,47.243241856],[4.896942229,47.243291407],[4.898773907,47.243821545],[4.898839422,47.244178879],[4.900414422,47.244180087],[4.901524177,47.244412235],[4.902038067,47.243949042],[4.903061741,47.243916033],[4.903721731,47.245039854],[4.904187663,47.245500473],[4.904584349,47.24549936],[4.905307114,47.245184008],[4.905901424,47.245460606],[4.906529754,47.245540327],[4.906394929,47.245952281],[4.905364298,47.246387066],[4.905081997,47.246593422],[4.905598648,47.247178375],[4.906028427,47.247513508],[4.906235795,47.24735701],[4.906794914,47.247684611],[4.907052684,47.247569607],[4.908353379,47.247999366],[4.909903857,47.248237688],[4.911031075,47.248250632],[4.911586732,47.248033451],[4.912589268,47.248259158],[4.9134101,47.248172672],[4.914425679,47.248355823],[4.91517634,47.248378546],[4.914863515,47.246910456],[4.914745263,47.245038418],[4.915752545,47.244990259],[4.917289651,47.244632555],[4.91799943,47.244585694],[4.918629733,47.244423976],[4.919894727,47.244557024],[4.921029078,47.240108539],[4.921162649,47.23888791],[4.921435924,47.238209785],[4.921626542,47.238141787],[4.921722333,47.236752484],[4.921468813,47.235467128],[4.920500941,47.234096352],[4.921426324,47.233501074],[4.921927114,47.233011888],[4.921862457,47.231720698],[4.922162292,47.231269062],[4.92263553,47.230823554],[4.922888408,47.230205196],[4.92340869,47.229522965],[4.92367822,47.228705311],[4.923926236,47.228321169],[4.924601417,47.227867797],[4.92493424,47.227120229],[4.924847989,47.226113964],[4.924912058,47.225429395],[4.925098567,47.225174147],[4.925691531,47.22475185],[4.925929199,47.223895094],[4.926370382,47.22370135],[4.926311603,47.223315097],[4.929833196,47.222618025],[4.930187574,47.222326653],[4.926448538,47.219055986],[4.926597902,47.218834672],[4.923743893,47.215204296],[4.923423532,47.215079037],[4.921164949,47.2149355],[4.919984574,47.214783963],[4.917867593,47.214719065],[4.916947105,47.214479446],[4.916064962,47.214425596],[4.914328451,47.214169731],[4.913912072,47.214242348],[4.912637451,47.213892376],[4.911593716,47.213753808],[4.911465193,47.213558711],[4.910955777,47.213504978],[4.910067925,47.213103571],[4.908690476,47.212908341],[4.903761866,47.211592702],[4.901924129,47.214412734],[4.900635766,47.215654095],[4.8997153,47.215226129],[4.899087888,47.214675384],[4.898791809,47.214562267],[4.898351274,47.214063387],[4.898011063,47.213448494],[4.897271376,47.213160732],[4.896974664,47.212504601],[4.896386164,47.211593892],[4.895577886,47.210858777],[4.895364555,47.210355268],[4.894083295,47.209547733],[4.892417058,47.208276396],[4.891288924,47.207837349],[4.890193933,47.207626484],[4.889730679,47.207492658],[4.888127281,47.207442256],[4.887550931,47.207361595],[4.886728649,47.207540687],[4.885682429,47.207099352],[4.8846324,47.206775137],[4.884190088,47.206748112],[4.883370938,47.207243215],[4.883265568,47.207781643],[4.88336004,47.208366352],[4.883718121,47.209233143],[4.88459105,47.209895243],[4.884904423,47.210239551],[4.884712338,47.210867642],[4.884118448,47.211645452],[4.884048751,47.212334589],[4.884331321,47.212742435],[4.884427871,47.213121788],[4.884123101,47.213929115],[4.884192351,47.214283697],[4.884755839,47.214976043],[4.885221968,47.215341278],[4.887300914,47.216545659],[4.886613579,47.216770277],[4.885605171,47.21745038],[4.883525406,47.217958782],[4.882407385,47.218605517],[4.882068629,47.21897213],[4.881308645,47.220144347],[4.880905925,47.220421041],[4.880529618,47.220470374],[4.880364146,47.220841373],[4.876947363,47.223494773],[4.874742465,47.225048742]]]],"type":"MultiPolygon"}</t>
  </si>
  <si>
    <t>47.22754717, 4.902611254</t>
  </si>
  <si>
    <t>{"coordinates":[[[[5.204280203,47.016152278],[5.201649765,47.015202722],[5.199969171,47.014744795],[5.197967331,47.014061485],[5.195188169,47.01330286],[5.194254123,47.01258026],[5.193801221,47.012420442],[5.192616035,47.012322272],[5.19115377,47.012048313],[5.190293139,47.011672852],[5.187963499,47.01144053],[5.18483891,47.011542955],[5.184000043,47.011378696],[5.183574814,47.011218314],[5.179631591,47.011754899],[5.177474362,47.011910905],[5.176528639,47.011872001],[5.173851433,47.012130513],[5.172649943,47.012345881],[5.172457448,47.011914478],[5.170282843,47.012392218],[5.169462289,47.010945848],[5.167312041,47.011570784],[5.16615792,47.011982443],[5.160148083,47.013663151],[5.159422786,47.013736168],[5.157610184,47.01437982],[5.155696599,47.012660168],[5.154540368,47.010579591],[5.153191324,47.010992056],[5.153115378,47.010738583],[5.150512538,47.011873319],[5.149872038,47.011959106],[5.14899061,47.012343895],[5.148918546,47.01255149],[5.147223044,47.013062201],[5.146640522,47.013116268],[5.146653992,47.013521318],[5.143644897,47.014015869],[5.143603131,47.015285684],[5.143721375,47.01561043],[5.144038972,47.015781962],[5.140337842,47.016097434],[5.140017642,47.015793542],[5.139339267,47.015489984],[5.138724982,47.015873343],[5.139023509,47.016827019],[5.138397033,47.018299504],[5.138381984,47.018651042],[5.137739928,47.019697797],[5.13732584,47.020681784],[5.133398972,47.020193311],[5.130790503,47.027346798],[5.130675548,47.028338743],[5.134801796,47.028292242],[5.134598965,47.028892229],[5.133967524,47.029179504],[5.133893601,47.029342088],[5.134040958,47.030170673],[5.134315993,47.030463707],[5.134382135,47.030970456],[5.138564522,47.03110562],[5.138997301,47.029328705],[5.143389615,47.029512041],[5.143884393,47.028239225],[5.14438808,47.027688572],[5.145127857,47.026317529],[5.144503123,47.025743704],[5.144329582,47.025287589],[5.144388388,47.024778522],[5.144847032,47.024023352],[5.156716091,47.032084755],[5.162018136,47.032280113],[5.162540141,47.034919199],[5.162745118,47.035201772],[5.163415342,47.035456715],[5.163728265,47.035474269],[5.165557513,47.035131047],[5.166966256,47.034584932],[5.167463679,47.034538669],[5.170528144,47.03484047],[5.170945504,47.034932598],[5.173190114,47.035778435],[5.175098265,47.035857792],[5.175306251,47.035755701],[5.175540467,47.035160448],[5.175299393,47.035029889],[5.175440174,47.034567895],[5.175302264,47.034185907],[5.175324364,47.03368832],[5.176116928,47.033153698],[5.175420249,47.03240666],[5.175730929,47.032303533],[5.179038492,47.032787866],[5.1806166,47.033308384],[5.183173368,47.034411129],[5.183885226,47.034618332],[5.184792399,47.034248107],[5.18505793,47.034038629],[5.185044048,47.033695735],[5.185437496,47.033359542],[5.185804722,47.032180813],[5.186437183,47.032054453],[5.186809097,47.031837552],[5.187145668,47.031821269],[5.187539089,47.03223263],[5.187904827,47.032350894],[5.192251298,47.032528744],[5.193371987,47.032390372],[5.194852589,47.031805617],[5.195030858,47.031427546],[5.194772455,47.031163156],[5.195779402,47.030431573],[5.196672261,47.030392973],[5.198367306,47.029674393],[5.198748476,47.029427553],[5.19884961,47.029129304],[5.198296482,47.027838355],[5.195709195,47.028932378],[5.195030902,47.028902043],[5.194606267,47.02866333],[5.194264142,47.027959198],[5.194902748,47.027823665],[5.195407473,47.027084518],[5.195216791,47.026638705],[5.194604501,47.026092826],[5.194755731,47.025600882],[5.194776331,47.025070891],[5.194502869,47.02388449],[5.194983742,47.023498863],[5.19610099,47.022277007],[5.195813767,47.021724049],[5.196742629,47.021084906],[5.197217605,47.021073164],[5.19873317,47.02083805],[5.200015996,47.020806403],[5.199602632,47.020326111],[5.199579738,47.019667247],[5.201461808,47.018150645],[5.203199169,47.017027668],[5.204084107,47.016381194],[5.204280203,47.016152278]]]],"type":"MultiPolygon"}</t>
  </si>
  <si>
    <t>47.022395039, 5.168442989</t>
  </si>
  <si>
    <t>{"coordinates":[[[[5.268510134,47.295905173],[5.270151474,47.294867088],[5.270480632,47.293760097],[5.270995919,47.293267283],[5.272033518,47.292855203],[5.276816811,47.292088678],[5.277087251,47.291660982],[5.277277134,47.290988096],[5.277939912,47.29035456],[5.278378741,47.28971551],[5.278760355,47.28935047],[5.279261723,47.289093852],[5.282565725,47.287913929],[5.282723551,47.287672159],[5.283247924,47.287397058],[5.283773919,47.286911177],[5.285335563,47.287497351],[5.2856259,47.287539364],[5.288128301,47.287028919],[5.289950686,47.287085727],[5.290268484,47.286995696],[5.290985851,47.286591562],[5.2912428,47.2863163],[5.29124358,47.28555886],[5.290648204,47.284757353],[5.289913676,47.284230579],[5.288882423,47.283728569],[5.288456738,47.283584761],[5.287457359,47.283519813],[5.286986947,47.282480761],[5.290240327,47.282082445],[5.290527955,47.283396182],[5.291678507,47.283964269],[5.2929932,47.283478071],[5.294792366,47.282684167],[5.296085967,47.283563701],[5.297872771,47.283533725],[5.299404964,47.283059356],[5.304281028,47.283157139],[5.310410424,47.281960773],[5.313078815,47.281289762],[5.317429686,47.280536454],[5.319170218,47.28041791],[5.32264473,47.280611379],[5.326408073,47.280719695],[5.328833464,47.280218908],[5.328256103,47.279447842],[5.32809988,47.27880522],[5.327384747,47.277938746],[5.32725866,47.277502664],[5.326508572,47.276347781],[5.324432325,47.27763499],[5.322322835,47.278155482],[5.321611418,47.278260687],[5.320441127,47.27858852],[5.315114156,47.279504631],[5.311954966,47.280946509],[5.30432554,47.282621281],[5.302208406,47.282663316],[5.301386195,47.2827796],[5.299141248,47.279402627],[5.294994597,47.280447512],[5.294571527,47.280612591],[5.290626765,47.281616397],[5.287665414,47.281723468],[5.287250458,47.281800098],[5.286935663,47.281555931],[5.285004931,47.281312083],[5.284110434,47.280662337],[5.282908548,47.279598943],[5.281137084,47.277556055],[5.280538545,47.277235494],[5.279178879,47.277253212],[5.277857478,47.277081031],[5.27630048,47.277157529],[5.275693759,47.275986916],[5.275581531,47.276117907],[5.273576137,47.274322665],[5.273741798,47.274234759],[5.272148835,47.272238674],[5.269523816,47.271430876],[5.267213699,47.27049528],[5.263988935,47.270052125],[5.261920799,47.27005195],[5.256169081,47.270370224],[5.256057745,47.272351047],[5.255873819,47.272918411],[5.248088211,47.272452656],[5.24802183,47.273332943],[5.247768167,47.273816986],[5.247740562,47.274801892],[5.247835531,47.275363836],[5.247489149,47.275846072],[5.247640593,47.27772632],[5.249039095,47.27759294],[5.250267789,47.27767088],[5.250275818,47.277862555],[5.251348638,47.277978631],[5.251785459,47.279465171],[5.251875505,47.280950336],[5.251517255,47.280991513],[5.25130333,47.282992323],[5.25183761,47.28487684],[5.252004993,47.284923125],[5.252602397,47.286512814],[5.252993155,47.288634271],[5.253743651,47.290905443],[5.253786438,47.291767397],[5.254242122,47.292626732],[5.254916931,47.293407957],[5.255345589,47.293717541],[5.256690054,47.294556886],[5.258697513,47.293595601],[5.261789963,47.29325347],[5.263659559,47.293170179],[5.264456761,47.293020432],[5.264899182,47.293717877],[5.26615627,47.294741645],[5.267610893,47.29536347],[5.268510134,47.295905173]]]],"type":"MultiPolygon"}</t>
  </si>
  <si>
    <t>47.282295403, 5.270747543</t>
  </si>
  <si>
    <t>{"coordinates":[[[[4.445648281,47.252926648],[4.446244996,47.253724172],[4.446357859,47.254134251],[4.447286623,47.255917175],[4.447997997,47.256452141],[4.448660224,47.257273145],[4.449165419,47.258155535],[4.449340918,47.258876368],[4.449791902,47.259562244],[4.450144648,47.259890984],[4.450184637,47.260196622],[4.451265558,47.260797178],[4.451830067,47.26240364],[4.452241355,47.263184546],[4.453154782,47.26433823],[4.453312417,47.264689213],[4.452752155,47.265297703],[4.452298197,47.266218199],[4.447456644,47.268272211],[4.445842535,47.26929449],[4.445349511,47.269505926],[4.445737382,47.270253828],[4.445901951,47.271060338],[4.447148046,47.270812495],[4.448068417,47.272370409],[4.449119853,47.273880759],[4.449742246,47.274589701],[4.44995801,47.275035404],[4.449977981,47.275530375],[4.44986316,47.275982011],[4.449555073,47.276527901],[4.451220389,47.276857337],[4.451562223,47.27712048],[4.451701852,47.280672611],[4.452834684,47.280877228],[4.452969335,47.281844371],[4.452525002,47.282000301],[4.451946192,47.282027355],[4.451735025,47.282536921],[4.453533915,47.283785762],[4.454112275,47.284768053],[4.454148518,47.285667096],[4.455759291,47.286267273],[4.458423123,47.286758754],[4.459049531,47.287556735],[4.45912443,47.287780893],[4.456758829,47.288139261],[4.457396523,47.289207228],[4.458508178,47.288916839],[4.459566546,47.290562063],[4.459731836,47.291141641],[4.460103867,47.291293629],[4.460566084,47.291306721],[4.462472432,47.291817547],[4.464302611,47.29259132],[4.46447565,47.293161789],[4.46438149,47.293542945],[4.465051278,47.293790204],[4.468489098,47.293771964],[4.471390703,47.293987322],[4.471579784,47.292821609],[4.472329079,47.292588806],[4.472820089,47.292927429],[4.47475819,47.293431349],[4.475630602,47.293729997],[4.477330687,47.294913101],[4.478743591,47.295517283],[4.480287566,47.296073855],[4.481154924,47.296282486],[4.482669808,47.296119078],[4.48424578,47.295819809],[4.486438632,47.295669289],[4.486265205,47.295045731],[4.486801847,47.294160066],[4.486889932,47.293804179],[4.488576797,47.293354862],[4.489028309,47.293076248],[4.489428943,47.293110724],[4.49077458,47.292098501],[4.491233738,47.29200076],[4.492291915,47.291980854],[4.493486113,47.292093349],[4.494537889,47.291938444],[4.49785439,47.292224331],[4.499174453,47.292435988],[4.499789283,47.292605423],[4.500964411,47.292223765],[4.501286327,47.29195128],[4.506414306,47.292886077],[4.508623575,47.292666491],[4.508944141,47.292347181],[4.510647033,47.291534468],[4.511291545,47.290594154],[4.51135708,47.29019532],[4.511705264,47.289494768],[4.510583758,47.28820198],[4.510529936,47.28798208],[4.510787506,47.2872593],[4.510236008,47.286658703],[4.510380599,47.286153492],[4.509961162,47.286060807],[4.509912173,47.285541908],[4.510163197,47.28402145],[4.510796979,47.283737673],[4.511435333,47.283851815],[4.511679479,47.28364064],[4.512024606,47.282362961],[4.511812978,47.282130712],[4.511788804,47.28178887],[4.511443962,47.281618683],[4.511493941,47.28104357],[4.511857153,47.280926286],[4.511974576,47.280397114],[4.512339221,47.280377955],[4.512231827,47.279758971],[4.512865114,47.27974171],[4.512838826,47.279371983],[4.513219586,47.279126607],[4.512821867,47.27881665],[4.512779383,47.278153599],[4.513927997,47.278207048],[4.514088209,47.277882609],[4.513717988,47.277280561],[4.514245958,47.277142211],[4.514659531,47.276888298],[4.514713747,47.276652582],[4.51403011,47.276055527],[4.514007422,47.27576679],[4.514454049,47.275512446],[4.514754985,47.27497097],[4.514374984,47.274725615],[4.515178518,47.274554849],[4.515167489,47.273976026],[4.514706489,47.273766848],[4.51426002,47.27280563],[4.513133455,47.273155285],[4.512847027,47.272520627],[4.512834503,47.271887798],[4.512407058,47.27113072],[4.512204891,47.271045115],[4.510557296,47.271165628],[4.510439938,47.269908375],[4.509838051,47.268119881],[4.508334644,47.265268014],[4.508127394,47.265047405],[4.506534552,47.264897026],[4.50571519,47.264640242],[4.504715467,47.263610534],[4.500936179,47.263742342],[4.498948459,47.262805504],[4.498452275,47.26279931],[4.496994617,47.262275183],[4.495725078,47.262331181],[4.493708098,47.262192399],[4.492950886,47.262407444],[4.491411567,47.261941024],[4.490923204,47.262073361],[4.490734561,47.262472869],[4.4903237,47.262395311],[4.489562107,47.261975598],[4.488890982,47.261717693],[4.487422885,47.261385369],[4.486732091,47.261180828],[4.485151882,47.260906639],[4.484248347,47.260565244],[4.484461082,47.259887211],[4.484247603,47.259532479],[4.484382399,47.258905867],[4.484332345,47.258530134],[4.483734012,47.257744526],[4.483098575,47.257195298],[4.482537811,47.257387053],[4.482149253,47.256773435],[4.481229916,47.256911239],[4.481927464,47.25784326],[4.479746424,47.257838695],[4.479418509,47.2578897],[4.478574457,47.258265132],[4.477806568,47.258909711],[4.477174621,47.259640793],[4.476740982,47.260369346],[4.47654524,47.260417759],[4.474550319,47.258474841],[4.474122285,47.257672612],[4.47294207,47.256255053],[4.470673047,47.254047226],[4.47039488,47.253692389],[4.470459641,47.253110801],[4.469143533,47.252616949],[4.468666878,47.252353764],[4.46765617,47.250596348],[4.467082701,47.250370398],[4.46652778,47.250000145],[4.466453284,47.249644523],[4.46585179,47.248923694],[4.465166282,47.247448477],[4.464397049,47.246587494],[4.46398111,47.246511709],[4.463088844,47.246133093],[4.463202265,47.245636434],[4.46199455,47.245229375],[4.461068973,47.245180714],[4.458321075,47.244196042],[4.457518083,47.244376317],[4.456854038,47.244365755],[4.455946515,47.244152952],[4.454906978,47.243703189],[4.45432601,47.243732988],[4.453255918,47.244353285],[4.452287959,47.24503532],[4.450196237,47.24562606],[4.449590839,47.245878543],[4.448120137,47.246209363],[4.44717149,47.246629994],[4.446224416,47.24681469],[4.447119028,47.248316217],[4.448562847,47.248064982],[4.44873525,47.249261274],[4.448458292,47.249435812],[4.447461706,47.251123018],[4.44724313,47.25135445],[4.447343441,47.252820864],[4.445648281,47.252926648]]]],"type":"MultiPolygon"}</t>
  </si>
  <si>
    <t>47.273253678, 4.477709</t>
  </si>
  <si>
    <t>{"coordinates":[[[[4.987838175,47.47917481],[4.988967941,47.480196444],[4.99192425,47.481542518],[4.992518267,47.48215637],[4.992772086,47.482551829],[4.993045893,47.482413876],[4.994061585,47.482187584],[4.995829942,47.481414416],[4.996834651,47.481108146],[4.998689163,47.480154265],[4.999690257,47.47925463],[5.000921027,47.478957048],[5.001636206,47.478866417],[5.002466765,47.47926815],[5.003871179,47.479741944],[5.005108697,47.480050211],[5.006270014,47.481301656],[5.006677127,47.481496344],[5.007260545,47.481610553],[5.008880894,47.481712279],[5.011208234,47.481645995],[5.012227765,47.481347439],[5.015753473,47.480618322],[5.016642908,47.48032288],[5.018358069,47.479417015],[5.019575369,47.477884932],[5.019999607,47.477864067],[5.022868869,47.478821878],[5.02358934,47.479750345],[5.023704982,47.480736144],[5.024432812,47.481577133],[5.024572058,47.482027645],[5.024941979,47.482641633],[5.025361801,47.482994518],[5.027070526,47.483849043],[5.028203231,47.484154389],[5.028909836,47.484222222],[5.029524313,47.484067442],[5.03095303,47.483526569],[5.032301979,47.483509339],[5.033182739,47.48431519],[5.032906763,47.485197961],[5.034044043,47.485237534],[5.034679743,47.485361499],[5.036466929,47.485828219],[5.036999256,47.486202508],[5.039634023,47.486703879],[5.039925671,47.486687965],[5.041529825,47.487194734],[5.042912574,47.48750366],[5.043245983,47.48774634],[5.04420999,47.488151743],[5.044864193,47.488966887],[5.045204918,47.489157206],[5.045996339,47.489390934],[5.046408429,47.48943232],[5.047008083,47.48986211],[5.048026728,47.490270124],[5.04978466,47.4906246],[5.050137207,47.490775977],[5.050841988,47.492283557],[5.051796941,47.493280665],[5.052379258,47.493464006],[5.052853284,47.493456553],[5.053828076,47.493653681],[5.055171624,47.493523728],[5.055892009,47.493254382],[5.056600226,47.492634064],[5.056929157,47.492135699],[5.057603516,47.493330416],[5.05789349,47.493581026],[5.058735967,47.494033482],[5.060238896,47.494592213],[5.063435734,47.495560361],[5.066050945,47.496052486],[5.067953118,47.496555412],[5.068838251,47.49700794],[5.07013776,47.497833096],[5.070673933,47.497954135],[5.07135695,47.49826436],[5.072379867,47.498533417],[5.073120368,47.499023604],[5.074096448,47.499317792],[5.074423609,47.499530781],[5.074941304,47.500065445],[5.075369744,47.500182979],[5.07639325,47.498377305],[5.075635292,47.494834848],[5.073964848,47.493523798],[5.071271058,47.492270548],[5.070426449,47.491765091],[5.073436073,47.491227099],[5.073867723,47.491874959],[5.076017207,47.49163136],[5.077236026,47.49161053],[5.080289137,47.490996845],[5.080846791,47.491193092],[5.082208719,47.490548325],[5.082810539,47.490411497],[5.083786419,47.491078405],[5.087245117,47.489693673],[5.08753073,47.490272064],[5.089511147,47.489784511],[5.089594825,47.489954101],[5.090305579,47.489783764],[5.092610346,47.49290306],[5.092961904,47.492787786],[5.093522615,47.493637667],[5.093666161,47.493571153],[5.09417642,47.494251747],[5.095062951,47.495210123],[5.095382656,47.494790152],[5.095872726,47.494683183],[5.096942869,47.494765677],[5.0988537,47.494635811],[5.100818524,47.495035323],[5.10224399,47.495943403],[5.104276372,47.497484349],[5.105610506,47.496777676],[5.108924017,47.495354403],[5.110383457,47.495873664],[5.113518888,47.494218456],[5.112593045,47.493517565],[5.111483566,47.492068092],[5.110549751,47.491197138],[5.107339891,47.48967851],[5.106878181,47.489390603],[5.106439765,47.488884356],[5.106675498,47.488595539],[5.106120679,47.486380474],[5.106102648,47.484673479],[5.105856429,47.484661722],[5.10599444,47.483982961],[5.10617495,47.483675332],[5.106958644,47.482864225],[5.10639459,47.482606984],[5.108325401,47.48090524],[5.107843841,47.480415087],[5.109579833,47.478896042],[5.109782727,47.478988718],[5.110507933,47.478179543],[5.109088408,47.477481268],[5.109317252,47.477052992],[5.109974063,47.476497196],[5.109374144,47.476103745],[5.110481897,47.475835136],[5.110072835,47.475397707],[5.109667061,47.475481601],[5.109044327,47.474340253],[5.108388525,47.472561052],[5.107213755,47.470788538],[5.106773468,47.470737074],[5.107179201,47.469944501],[5.10685349,47.469800914],[5.106993906,47.469015844],[5.107721824,47.467299834],[5.107226265,47.467091786],[5.107031921,47.466202914],[5.107052197,47.465672155],[5.106580747,47.46384908],[5.10435936,47.463954993],[5.103853881,47.463865075],[5.103339288,47.463914896],[5.100935828,47.464761537],[5.100619775,47.464389033],[5.099907923,47.464725153],[5.097549813,47.461681675],[5.097340205,47.46151706],[5.094206048,47.460486592],[5.091965857,47.459326516],[5.091701431,47.459593311],[5.089952367,47.458903433],[5.087642562,47.458609899],[5.087245064,47.458188393],[5.087511438,47.457800907],[5.087272662,47.457499922],[5.086040026,47.459259068],[5.085673322,47.460820786],[5.082491511,47.461903409],[5.078068361,47.46323413],[5.075026461,47.46426812],[5.068400704,47.457920549],[5.057870428,47.460786128],[5.057774398,47.460325878],[5.05649493,47.46044304],[5.051157928,47.461189151],[5.050522339,47.461131012],[5.049728071,47.461228745],[5.048407262,47.461654508],[5.04816559,47.461272455],[5.044682439,47.461681272],[5.043057368,47.462103313],[5.043103654,47.462237572],[5.042361694,47.462558555],[5.040831672,47.46296719],[5.039413335,47.463868209],[5.038891008,47.464099776],[5.036903348,47.464836941],[5.036078803,47.46501345],[5.035429399,47.465256228],[5.033922678,47.465966921],[5.033425065,47.466116087],[5.033024681,47.466377913],[5.031426662,47.467028935],[5.030749548,47.466437432],[5.03056876,47.466117316],[5.030055851,47.465583276],[5.02883584,47.464856252],[5.028068045,47.464848919],[5.026407137,47.463979171],[5.022906507,47.463898679],[5.021582229,47.463466045],[5.019688867,47.46311801],[5.018084222,47.462538022],[5.016812571,47.461949542],[5.017707698,47.461496402],[5.017119071,47.460075756],[5.011974586,47.461504684],[5.010822702,47.461946006],[5.00857004,47.463095171],[5.007501885,47.46346928],[5.006543981,47.463561434],[5.005426884,47.463905751],[5.004969379,47.464950067],[5.004719514,47.465263229],[5.004239428,47.465563246],[5.003289546,47.466438637],[5.002080299,47.467339191],[5.001177232,47.468154328],[5.000827283,47.468633086],[4.999455648,47.469561613],[4.99752953,47.470543761],[4.996312188,47.471659598],[4.995724797,47.471969521],[4.993783413,47.472652912],[4.993517279,47.472852868],[4.993291723,47.473322267],[4.991844887,47.474663495],[4.990411016,47.475569561],[4.989509603,47.475865908],[4.989171204,47.477231377],[4.988745421,47.478032851],[4.987838175,47.47917481]]]],"type":"MultiPolygon"}</t>
  </si>
  <si>
    <t>47.47641997, 5.059334299</t>
  </si>
  <si>
    <t>{"coordinates":[[[[5.212508249,47.26731532],[5.212158927,47.268118118],[5.215862198,47.268853464],[5.215833674,47.268963883],[5.211255238,47.27869582],[5.210482362,47.280689169],[5.210122726,47.281083279],[5.209330134,47.283242703],[5.208431416,47.284625121],[5.208757248,47.286562407],[5.209416382,47.288106989],[5.20941429,47.288828407],[5.208928394,47.290080481],[5.208702691,47.291158288],[5.208255919,47.292139435],[5.207682375,47.29299961],[5.205963828,47.295085648],[5.205337881,47.29557396],[5.204852924,47.29630455],[5.204311634,47.296727305],[5.20496054,47.297087822],[5.20578346,47.297688187],[5.206711272,47.297586792],[5.209373073,47.297673033],[5.210547451,47.297515578],[5.211601302,47.295781667],[5.211609021,47.295261877],[5.212605301,47.295249188],[5.212789539,47.29576892],[5.214451552,47.296234343],[5.21415188,47.297089323],[5.214102871,47.297666638],[5.215873856,47.298108348],[5.215597124,47.299134006],[5.217712426,47.299384492],[5.219905747,47.299536183],[5.219655517,47.300144369],[5.221351066,47.300423531],[5.221272121,47.300883446],[5.22449217,47.300762327],[5.234710186,47.303880216],[5.236132303,47.30270726],[5.236653263,47.301514733],[5.237088042,47.3008282],[5.237048721,47.300424588],[5.238122434,47.298963823],[5.238968337,47.298517918],[5.239866472,47.298277236],[5.239982632,47.298078662],[5.24156431,47.297626637],[5.241850229,47.29743559],[5.241931887,47.296886445],[5.241368063,47.296128221],[5.241323619,47.29569769],[5.242240326,47.295617838],[5.242496062,47.296574741],[5.243887541,47.296292971],[5.243299626,47.295180383],[5.243918549,47.294975687],[5.244126764,47.295238239],[5.251857457,47.293748364],[5.255345589,47.293717541],[5.254916931,47.293407957],[5.254242122,47.292626732],[5.253786438,47.291767397],[5.253743651,47.290905443],[5.252993155,47.288634271],[5.252602397,47.286512814],[5.252004993,47.284923125],[5.25183761,47.28487684],[5.25130333,47.282992323],[5.251517255,47.280991513],[5.251875505,47.280950336],[5.251785459,47.279465171],[5.251348638,47.277978631],[5.250275818,47.277862555],[5.250267789,47.27767088],[5.249039095,47.27759294],[5.247640593,47.27772632],[5.245745397,47.277849486],[5.245768893,47.277651797],[5.242630523,47.277603541],[5.24267264,47.276203177],[5.242257879,47.275397042],[5.24222376,47.274960004],[5.2424467,47.274277533],[5.242883183,47.273765651],[5.243688208,47.273587071],[5.243668391,47.272827336],[5.243148681,47.272106091],[5.24308991,47.27174428],[5.242032315,47.271735909],[5.242004763,47.270885362],[5.242134045,47.270210105],[5.242418501,47.269987557],[5.242743489,47.269436402],[5.242559375,47.268512329],[5.242360931,47.268291012],[5.242386173,47.26778618],[5.242032081,47.26722744],[5.240829512,47.267008417],[5.240885526,47.265623089],[5.239934646,47.265600932],[5.239919815,47.265816465],[5.238534457,47.265654986],[5.23660138,47.265303219],[5.236531271,47.265430657],[5.235691613,47.265251414],[5.2352565,47.265032847],[5.236062701,47.262977413],[5.232675856,47.261831345],[5.232726075,47.261416096],[5.229558171,47.260377399],[5.229050476,47.259970176],[5.226599726,47.258643826],[5.22545557,47.260659747],[5.222165431,47.259955523],[5.221581688,47.26327555],[5.22001011,47.263150742],[5.220509864,47.260261023],[5.22002294,47.260130752],[5.220134705,47.259537811],[5.218424232,47.259122044],[5.215698532,47.263280034],[5.214528808,47.263981435],[5.212508249,47.26731532]]]],"type":"MultiPolygon"}</t>
  </si>
  <si>
    <t>47.282556445, 5.229085175</t>
  </si>
  <si>
    <t>{"coordinates":[[[[4.334204068,47.17753135],[4.333548954,47.177739688],[4.332874587,47.177757357],[4.332332298,47.178042725],[4.331992425,47.178076348],[4.331178087,47.178468387],[4.330611706,47.178901692],[4.33057738,47.179382905],[4.330327189,47.179679314],[4.330269095,47.1801608],[4.330348439,47.18064611],[4.330040435,47.181275433],[4.329260059,47.181333916],[4.32895215,47.181700315],[4.329348483,47.182080241],[4.328632108,47.182698939],[4.328967744,47.182759918],[4.328544291,47.183475199],[4.326979466,47.183054641],[4.327456368,47.182256815],[4.327658056,47.181706154],[4.327659721,47.180970501],[4.327058614,47.18080091],[4.324152468,47.180716224],[4.323156686,47.180553827],[4.322760655,47.180560152],[4.322436649,47.180971737],[4.320916692,47.181405974],[4.318981379,47.18159821],[4.317119103,47.181591493],[4.317156113,47.182456363],[4.317048522,47.183132892],[4.31712686,47.184067523],[4.317397832,47.184670415],[4.316932755,47.185580612],[4.31692266,47.185923782],[4.315491948,47.187098863],[4.314644181,47.188728317],[4.313708721,47.189959879],[4.314213222,47.190335927],[4.314549982,47.190712076],[4.313332066,47.191520948],[4.311709724,47.192267758],[4.311947944,47.192340694],[4.312276298,47.193293202],[4.313211765,47.194169496],[4.312905631,47.19456194],[4.31286133,47.194857774],[4.31305467,47.195202237],[4.312471256,47.195383527],[4.312964858,47.195798421],[4.311948688,47.196272741],[4.311669,47.197100675],[4.310957913,47.197573332],[4.310062348,47.198554095],[4.310187748,47.199580933],[4.310457192,47.199849806],[4.310522993,47.200219126],[4.311038331,47.200603168],[4.311496749,47.200765454],[4.313083314,47.201736121],[4.313166253,47.2031317],[4.312623362,47.204490251],[4.311271837,47.207258072],[4.311412755,47.208052428],[4.31167265,47.208578019],[4.312201528,47.208971807],[4.313702879,47.210500776],[4.313962437,47.210361873],[4.315174782,47.21114587],[4.31580904,47.210821729],[4.316595748,47.211651963],[4.317531798,47.212374246],[4.318141341,47.212281776],[4.31917723,47.213032623],[4.320818992,47.213324558],[4.322208502,47.213890368],[4.322770054,47.214479121],[4.323510173,47.214966789],[4.323910862,47.215407908],[4.325770132,47.216531957],[4.32622036,47.216569123],[4.327065253,47.216480216],[4.328156168,47.215651057],[4.329052256,47.215281524],[4.329863479,47.215274919],[4.330142319,47.215435591],[4.333382717,47.215920581],[4.334382661,47.215370632],[4.334658791,47.214729069],[4.335018006,47.214507035],[4.335390844,47.214035431],[4.335537419,47.213498905],[4.335929018,47.21335753],[4.336917211,47.21329481],[4.338871148,47.212586144],[4.339843974,47.212119297],[4.340768554,47.212103199],[4.341425409,47.212001955],[4.34253028,47.211532655],[4.343629141,47.210929254],[4.344560282,47.21091215],[4.346288343,47.211375601],[4.346945836,47.2114589],[4.347723052,47.209147532],[4.348302724,47.209026436],[4.350370363,47.209227458],[4.350594715,47.208900698],[4.350668386,47.208466744],[4.354770582,47.208709682],[4.35616071,47.208870799],[4.357670425,47.209215081],[4.358144917,47.209220325],[4.359218923,47.208949314],[4.359745649,47.20924387],[4.361071107,47.208205445],[4.361461459,47.207496741],[4.361822385,47.207557329],[4.362903972,47.20513602],[4.363363355,47.204598474],[4.36332379,47.202567618],[4.363418641,47.202139708],[4.363956579,47.201627345],[4.363962317,47.200707059],[4.363683813,47.199935085],[4.363631548,47.199280202],[4.362632659,47.199013729],[4.363086197,47.198143099],[4.363356402,47.197910314],[4.363153534,47.196994283],[4.363175009,47.196433974],[4.363447314,47.19597156],[4.363369427,47.195556487],[4.364170854,47.194706067],[4.364648991,47.193870255],[4.364616294,47.193466355],[4.364900352,47.193155967],[4.365241411,47.193061906],[4.365269804,47.19277524],[4.364238857,47.192490251],[4.364478934,47.19195618],[4.363135957,47.191710873],[4.362872134,47.191933678],[4.36218824,47.191842678],[4.361201585,47.191949721],[4.360469542,47.191782741],[4.360318147,47.191280289],[4.359721987,47.191210754],[4.359246824,47.190858867],[4.357046781,47.190409247],[4.357521272,47.189687859],[4.358304909,47.187870643],[4.357283183,47.187788978],[4.35694122,47.187479641],[4.355053981,47.187749351],[4.354927153,47.188325298],[4.354211761,47.18860739],[4.353158019,47.188671029],[4.352741228,47.188589459],[4.352185232,47.187383096],[4.353277645,47.186599584],[4.353776726,47.18580499],[4.353838376,47.183320029],[4.350275874,47.184613195],[4.349281381,47.185140722],[4.348761188,47.18551685],[4.348137346,47.185024385],[4.348130197,47.184844386],[4.346823191,47.185181941],[4.345148848,47.184033566],[4.343888456,47.181794468],[4.343641785,47.180430504],[4.341711213,47.180861675],[4.342139313,47.181505912],[4.341851973,47.181634399],[4.341268128,47.181364736],[4.340992311,47.181054587],[4.340471398,47.181243401],[4.340826617,47.181719208],[4.340649929,47.181836507],[4.33988225,47.181343862],[4.339215087,47.181175099],[4.336064926,47.179880678],[4.334978449,47.17904412],[4.334426913,47.178423791],[4.334204068,47.17753135]]]],"type":"MultiPolygon"}</t>
  </si>
  <si>
    <t>47.19769871, 4.335885827</t>
  </si>
  <si>
    <t>{"coordinates":[[[[4.47493593,47.570569488],[4.475795382,47.573462039],[4.475826915,47.573977504],[4.477430469,47.575532707],[4.48052869,47.5779206],[4.481004005,47.578412425],[4.481371247,47.579037061],[4.482843784,47.582571774],[4.483432837,47.584473785],[4.483558255,47.587504336],[4.483483482,47.587734858],[4.484296698,47.589751047],[4.486099763,47.593667722],[4.486446474,47.595318017],[4.487110297,47.597362192],[4.487218772,47.597864064],[4.497222364,47.598001761],[4.498595231,47.597833797],[4.499655621,47.59753479],[4.500906614,47.597482699],[4.504151775,47.598152147],[4.505250767,47.598515198],[4.507769966,47.598218002],[4.514949536,47.598128643],[4.516151958,47.598240871],[4.518253149,47.598645695],[4.51825563,47.599950172],[4.521633329,47.600773163],[4.528196951,47.601613811],[4.529069457,47.601822055],[4.530828842,47.602553434],[4.534832996,47.604457173],[4.538079568,47.605745964],[4.539981401,47.6066995],[4.542012421,47.607560371],[4.542002689,47.602521606],[4.541856147,47.601779905],[4.554177345,47.595119115],[4.558022414,47.593293374],[4.558702392,47.592879163],[4.563618578,47.587010992],[4.56565259,47.584444879],[4.567841307,47.582396119],[4.567990005,47.581659475],[4.567390257,47.579766996],[4.566881193,47.578742087],[4.56633078,47.578302927],[4.565486671,47.577194279],[4.56534048,47.576882035],[4.565210592,47.575355062],[4.56379507,47.573312348],[4.563363201,47.572511463],[4.563097752,47.570941288],[4.563376975,47.570345145],[4.562590108,47.569731776],[4.562033709,47.569447528],[4.560836272,47.569441948],[4.56000275,47.569188407],[4.559094232,47.568735094],[4.556188414,47.566800425],[4.55493587,47.565813287],[4.55291951,47.56449419],[4.552229027,47.563894774],[4.551843155,47.563340818],[4.550319581,47.561671203],[4.54928727,47.560656769],[4.548073946,47.559728457],[4.547659289,47.559096543],[4.546798159,47.558432736],[4.546135579,47.557321539],[4.545906638,47.556257709],[4.543791714,47.554130386],[4.54318675,47.552477323],[4.542837895,47.551817511],[4.541843102,47.550662966],[4.540881232,47.549218979],[4.54003401,47.548337063],[4.538560633,47.54704386],[4.53818685,47.546808408],[4.537379881,47.546537253],[4.53572778,47.545683921],[4.533231456,47.544786751],[4.53000561,47.543902704],[4.529459762,47.543553342],[4.527049074,47.540992046],[4.525847781,47.540269518],[4.525303601,47.540069567],[4.521557281,47.539522511],[4.511782967,47.544195303],[4.512503893,47.544862084],[4.513622489,47.54623584],[4.514380505,47.546895825],[4.515094055,47.548097466],[4.51518117,47.548590602],[4.515003754,47.549133989],[4.514570861,47.549906671],[4.513905057,47.549874803],[4.513788912,47.550281447],[4.514397314,47.550540038],[4.514199532,47.55144471],[4.513511251,47.552967953],[4.513143775,47.554831844],[4.512731321,47.555295447],[4.512243443,47.556383935],[4.51185755,47.556705844],[4.511207134,47.557032979],[4.510172096,47.557727912],[4.509340256,47.558507534],[4.508725343,47.558114857],[4.508396884,47.558210936],[4.508354895,47.558796673],[4.507778561,47.559347004],[4.50880772,47.560137662],[4.508949664,47.56036],[4.508308195,47.560912076],[4.507570614,47.560745153],[4.506647779,47.561225232],[4.506507952,47.561407997],[4.506061738,47.561432666],[4.506157971,47.561024489],[4.505878137,47.560722901],[4.505148158,47.560778238],[4.504931407,47.560685604],[4.502256088,47.562463963],[4.500891061,47.563209873],[4.497327257,47.563860671],[4.495854769,47.565238105],[4.495184912,47.56511525],[4.494677448,47.565709644],[4.494433281,47.566253848],[4.493962848,47.566127531],[4.49327896,47.565645628],[4.492059437,47.565083245],[4.49172455,47.5649993],[4.490793912,47.565016598],[4.489669038,47.5651282],[4.488857323,47.564782948],[4.487580305,47.564446326],[4.483266277,47.564290592],[4.482913277,47.564943289],[4.482374952,47.565484903],[4.477668832,47.565486993],[4.476237338,47.565382678],[4.475237355,47.568140305],[4.47493593,47.570569488]]]],"type":"MultiPolygon"}</t>
  </si>
  <si>
    <t>47.576151877, 4.523070551</t>
  </si>
  <si>
    <t>{"coordinates":[[[[4.676616279,47.255451222],[4.680264979,47.257219139],[4.681077012,47.25734424],[4.682723823,47.257179884],[4.683478887,47.257512901],[4.683604689,47.257686664],[4.683512717,47.259015277],[4.684770968,47.259745286],[4.685258885,47.259866963],[4.686602618,47.259989701],[4.68718294,47.259852494],[4.689346019,47.261635432],[4.693941312,47.26193309],[4.695577148,47.26246567],[4.695600858,47.262546365],[4.696084984,47.262336682],[4.696547658,47.261908499],[4.696889007,47.261240765],[4.697446333,47.260501434],[4.697707882,47.259652971],[4.698338024,47.259209721],[4.698840648,47.259084399],[4.699406485,47.258448485],[4.700146169,47.256618706],[4.700403317,47.256260153],[4.701399198,47.255339678],[4.701528369,47.254740774],[4.70204087,47.253592362],[4.702108509,47.252971849],[4.703702057,47.250548701],[4.704426584,47.24866598],[4.705010088,47.246674569],[4.707147858,47.242536065],[4.707315701,47.241367483],[4.707549099,47.240556322],[4.708490816,47.238235437],[4.709242957,47.237273449],[4.709917805,47.235711079],[4.710406527,47.235405812],[4.710248298,47.235128099],[4.710079461,47.233685328],[4.710272113,47.233590637],[4.711396889,47.23125531],[4.713461197,47.228289256],[4.714122661,47.228014734],[4.71464427,47.227500049],[4.714499945,47.227202325],[4.715013008,47.226875965],[4.715706682,47.225788725],[4.716308045,47.225123371],[4.717587279,47.224203039],[4.71872671,47.223252347],[4.720433244,47.22226351],[4.720780531,47.221881052],[4.722974063,47.221037125],[4.723771625,47.220683081],[4.724195,47.220407538],[4.725263801,47.220062954],[4.725687467,47.219549673],[4.72536839,47.218997025],[4.726065664,47.218731804],[4.726151449,47.219057401],[4.726782718,47.218753538],[4.727129441,47.218190971],[4.727960962,47.217826484],[4.727703717,47.21734766],[4.727707766,47.216938779],[4.729861287,47.215928722],[4.731759063,47.21481799],[4.733163684,47.214646607],[4.734484983,47.214883474],[4.733929522,47.214461355],[4.733817553,47.21418568],[4.73373299,47.213407123],[4.734059413,47.212915074],[4.735309503,47.212461422],[4.736238098,47.211833377],[4.737127248,47.21158052],[4.738081755,47.211142074],[4.738015769,47.210858509],[4.738985781,47.210327973],[4.738944753,47.210203421],[4.739811097,47.209369167],[4.741472052,47.208344667],[4.742539698,47.207526275],[4.742557633,47.207386429],[4.740883049,47.205619625],[4.740465408,47.203574577],[4.740939412,47.201358544],[4.740398969,47.197925875],[4.740606517,47.197398668],[4.740991466,47.196923725],[4.738389609,47.196949295],[4.734564305,47.197301104],[4.726376415,47.198558046],[4.725549484,47.198397473],[4.719333732,47.19927963],[4.716416963,47.199086958],[4.715088365,47.199476738],[4.715161279,47.199733198],[4.712984408,47.200869407],[4.711334095,47.20111622],[4.710558571,47.201367203],[4.709509205,47.202106685],[4.709060702,47.202296101],[4.705889994,47.202640896],[4.704588613,47.202935601],[4.704297343,47.203083964],[4.702743166,47.203532747],[4.700441232,47.204905577],[4.700308923,47.205025483],[4.69968156,47.204992366],[4.697092981,47.205199606],[4.697072617,47.205140472],[4.696176555,47.20538592],[4.694169616,47.205517941],[4.693620944,47.209244046],[4.691446634,47.211412646],[4.691416921,47.211644502],[4.690789097,47.211767126],[4.691112714,47.212014537],[4.690705535,47.212976787],[4.690373812,47.212976224],[4.68960858,47.212721744],[4.688763118,47.212816013],[4.687997951,47.213110813],[4.687327032,47.213545611],[4.686555606,47.213599164],[4.68458317,47.213535109],[4.683477291,47.213627722],[4.682188409,47.213615825],[4.680702578,47.214321748],[4.680203847,47.214813436],[4.679513085,47.215292598],[4.678680797,47.215641435],[4.677199571,47.216074401],[4.675997564,47.216095395],[4.675462315,47.215925742],[4.675099077,47.215168293],[4.674545896,47.21454956],[4.67375487,47.215205728],[4.672286886,47.215810429],[4.671356834,47.21569418],[4.669998892,47.214821391],[4.668796496,47.214530753],[4.667192164,47.215598395],[4.666179406,47.216608882],[4.665447195,47.217973715],[4.665442876,47.219413628],[4.668734687,47.22097361],[4.667794818,47.222035286],[4.666834896,47.222749661],[4.666430283,47.223299363],[4.666965797,47.223604124],[4.667291666,47.224522416],[4.667774944,47.224676646],[4.667997375,47.224986808],[4.669991201,47.226791448],[4.670670964,47.227227382],[4.671411286,47.22752737],[4.672409007,47.227687668],[4.673944761,47.228060803],[4.676020063,47.228694456],[4.676292525,47.228868809],[4.676249898,47.229409706],[4.675952682,47.230180303],[4.676055853,47.230691177],[4.676473614,47.231412713],[4.676566313,47.232732358],[4.677057844,47.233995806],[4.676778348,47.234911122],[4.676978216,47.235681731],[4.676942149,47.23660253],[4.675944703,47.237559742],[4.67542305,47.237705955],[4.674934071,47.236863882],[4.673267591,47.236759183],[4.672333053,47.236552955],[4.671406762,47.236526694],[4.669711002,47.23701127],[4.668265801,47.237220274],[4.667639445,47.237998282],[4.667047409,47.239585309],[4.666430597,47.240587387],[4.667038945,47.240890201],[4.66958815,47.241783693],[4.669870289,47.242183037],[4.670387693,47.244962512],[4.669539571,47.246734229],[4.669769396,47.247449487],[4.669763792,47.24884438],[4.669990909,47.249514653],[4.670552558,47.250268351],[4.672266519,47.251673575],[4.673011353,47.252829826],[4.673953557,47.253442947],[4.67589161,47.255072699],[4.676616279,47.255451222]]]],"type":"MultiPolygon"}</t>
  </si>
  <si>
    <t>47.226645175, 4.699258629</t>
  </si>
  <si>
    <t>{"coordinates":[[[[4.988760865,47.640900376],[4.987907631,47.640526835],[4.986974424,47.639615319],[4.985957306,47.639705548],[4.984816418,47.640049977],[4.982323879,47.64119887],[4.979370106,47.641912538],[4.978081181,47.642362952],[4.976508856,47.643219714],[4.975619292,47.643842516],[4.974363286,47.645004528],[4.971230725,47.647450624],[4.968466292,47.650058796],[4.97146443,47.65200797],[4.971621296,47.652178195],[4.970851821,47.652630558],[4.969466734,47.653264366],[4.969304301,47.653629052],[4.971531566,47.654870018],[4.969074537,47.658378772],[4.968831328,47.658902383],[4.969449252,47.659215202],[4.969417157,47.659609204],[4.970113755,47.660211512],[4.970681795,47.661013165],[4.971442756,47.6616612],[4.970468765,47.662533876],[4.970283656,47.663079018],[4.969346094,47.663820516],[4.968093843,47.664342215],[4.966751334,47.665308398],[4.965620216,47.665972089],[4.964694012,47.666807894],[4.964291029,47.667012748],[4.96469691,47.667393081],[4.96493612,47.667988701],[4.964530446,47.668301644],[4.964402954,47.668748566],[4.964641759,47.66958639],[4.96504102,47.670473738],[4.965144288,47.67114187],[4.965292086,47.671390586],[4.965639877,47.672978376],[4.965771364,47.673218362],[4.96582086,47.673873892],[4.964175026,47.675334932],[4.963595272,47.675954215],[4.962703031,47.676486906],[4.962626441,47.677050015],[4.963169923,47.677907033],[4.963221315,47.67894068],[4.963723225,47.678885431],[4.967448377,47.679650223],[4.96954629,47.680284763],[4.970883587,47.680142477],[4.972178809,47.679908148],[4.973534377,47.679611562],[4.976784725,47.678172788],[4.981114168,47.677005554],[4.986256921,47.675023013],[4.98840848,47.67402034],[4.992103385,47.672903995],[4.995644842,47.671965723],[4.998497012,47.671738717],[4.999058444,47.671567049],[4.998282215,47.671271495],[4.998350139,47.67116319],[4.997168039,47.670779129],[4.997523967,47.670352573],[4.998344043,47.669577741],[4.998060996,47.669352085],[4.998353589,47.669121089],[4.998458541,47.668507042],[4.99808876,47.668456641],[4.99881196,47.666840712],[4.99957103,47.666218174],[5.001260688,47.665567094],[5.001306765,47.665161137],[5.002864815,47.664840023],[5.002635256,47.664618863],[5.001877828,47.664395942],[5.000022837,47.663480509],[4.999330125,47.662956639],[4.998034785,47.662355734],[4.997646013,47.662330867],[4.997313417,47.662987523],[4.99667052,47.663544136],[4.996149364,47.663258617],[4.996128107,47.662833103],[4.995049454,47.661254259],[4.994100398,47.659611068],[4.993604176,47.658992874],[4.993217658,47.658777975],[4.992143331,47.658630627],[4.988795785,47.658742572],[4.987040703,47.658887678],[4.98506715,47.659178727],[4.985289396,47.658525783],[4.985731543,47.655761326],[4.98615476,47.653956985],[4.987191279,47.653807906],[4.987463174,47.653380105],[4.987380759,47.653063674],[4.986964921,47.652489103],[4.98583116,47.65138561],[4.985332725,47.650667477],[4.985239625,47.64966964],[4.985295914,47.649033918],[4.985679501,47.647919934],[4.985645395,47.647397394],[4.985436189,47.646573502],[4.98495575,47.645872168],[4.984142046,47.645344863],[4.984923767,47.644332163],[4.984866861,47.643769492],[4.984434496,47.643607566],[4.98459029,47.643175438],[4.985339233,47.64192739],[4.985790948,47.641893601],[4.985982984,47.641648134],[4.987804591,47.641694583],[4.989089321,47.641813174],[4.98927389,47.641582234],[4.988760865,47.640900376]]]],"type":"MultiPolygon"}</t>
  </si>
  <si>
    <t>47.662975953, 4.979967455</t>
  </si>
  <si>
    <t>{"coordinates":[[[[4.594099967,47.791152252],[4.59369214,47.791273027],[4.594492351,47.792210057],[4.594822394,47.792747489],[4.595296528,47.795461455],[4.594141667,47.795709425],[4.59222203,47.796339564],[4.591001857,47.796459661],[4.58976948,47.796752751],[4.587377678,47.796964318],[4.58392542,47.797546655],[4.581742612,47.797689566],[4.580435694,47.798174405],[4.578359266,47.798121375],[4.574139257,47.797912583],[4.573631568,47.797551221],[4.572860402,47.796682981],[4.570770786,47.795637976],[4.569248685,47.796664793],[4.567212254,47.797468018],[4.565419359,47.798467797],[4.561592521,47.800364259],[4.559881752,47.800982073],[4.5577481,47.801395738],[4.556440216,47.801538244],[4.554834898,47.801607265],[4.554860259,47.80128646],[4.553622953,47.801238056],[4.553710349,47.802537675],[4.553069434,47.802506562],[4.552585036,47.80728849],[4.552327221,47.807382824],[4.552241092,47.80855241],[4.552040002,47.808667596],[4.550570652,47.808595226],[4.549177597,47.80953634],[4.549394268,47.810001573],[4.549931835,47.810702012],[4.549872879,47.810788309],[4.548439989,47.811235737],[4.547189269,47.812020112],[4.547249713,47.812673749],[4.545408943,47.813573913],[4.54528107,47.813956377],[4.544149171,47.814970497],[4.543479182,47.814771379],[4.542094977,47.816211887],[4.54288573,47.816519245],[4.541476708,47.817336244],[4.539457587,47.818778762],[4.538922743,47.819324993],[4.536859846,47.820460176],[4.536582111,47.820053336],[4.535754152,47.820494471],[4.534685872,47.820713702],[4.533911461,47.821158623],[4.533619636,47.821189446],[4.533069297,47.8214793],[4.532422877,47.82117179],[4.531919325,47.821276491],[4.529011731,47.822978875],[4.528240222,47.823713576],[4.527714974,47.823948166],[4.525180157,47.82444296],[4.525080829,47.824335331],[4.522722666,47.824979001],[4.520866708,47.825704327],[4.520279196,47.826614819],[4.519787452,47.826199914],[4.519397606,47.827245566],[4.518757158,47.830375654],[4.520672711,47.834064023],[4.520144833,47.834258103],[4.520570023,47.835521826],[4.520890409,47.83545826],[4.521874396,47.83774632],[4.521789687,47.837823034],[4.522012946,47.8387095],[4.522526503,47.839274439],[4.523210303,47.839014413],[4.52371007,47.838538034],[4.525256168,47.838462125],[4.525774159,47.8385283],[4.527550085,47.839192007],[4.528587831,47.839431432],[4.52910937,47.839434535],[4.531117702,47.838509063],[4.532325507,47.838386167],[4.53330584,47.838628101],[4.53581486,47.83828381],[4.537010953,47.837941378],[4.538410689,47.837244295],[4.539176337,47.837413382],[4.540401328,47.837562028],[4.546495291,47.837052438],[4.547455988,47.836893936],[4.549428454,47.836127948],[4.550167692,47.835940844],[4.551107109,47.835833003],[4.553877968,47.835123888],[4.555034677,47.837417502],[4.555666808,47.839052834],[4.556411759,47.840247381],[4.573843369,47.842191363],[4.576629651,47.843307963],[4.575176515,47.846343074],[4.577746743,47.843732226],[4.579657624,47.840944761],[4.583892145,47.835377644],[4.589434616,47.838934883],[4.592049178,47.836678667],[4.596017986,47.833981775],[4.601666216,47.830864828],[4.604448558,47.8294585],[4.605074385,47.828845007],[4.605756248,47.827874267],[4.606204836,47.827058851],[4.607499261,47.826012191],[4.607682315,47.825655906],[4.609687304,47.824107068],[4.610298588,47.823282198],[4.610254634,47.823199084],[4.611474875,47.820371908],[4.611993192,47.81943668],[4.612502929,47.817337611],[4.612742629,47.816956231],[4.613403121,47.816568158],[4.615306222,47.815905508],[4.616239994,47.815451538],[4.617188371,47.81481912],[4.618632685,47.813532602],[4.62040173,47.812730385],[4.621041519,47.812280439],[4.621359932,47.81180973],[4.622046461,47.810176265],[4.622542344,47.809434835],[4.622620481,47.808710889],[4.623269272,47.807857513],[4.623743651,47.806369203],[4.624336167,47.804987278],[4.626222104,47.803212919],[4.628379864,47.801811037],[4.629258916,47.800192845],[4.629468129,47.799389648],[4.629649336,47.799111664],[4.632498677,47.795612486],[4.6328546,47.795325759],[4.634142964,47.794732561],[4.632477663,47.793490974],[4.631945497,47.793258031],[4.631589178,47.793270195],[4.631422366,47.794060205],[4.627753952,47.793844764],[4.625461439,47.79353721],[4.623795395,47.793445085],[4.621652265,47.793566589],[4.620894981,47.793748108],[4.620128071,47.794096294],[4.615888237,47.794154844],[4.612865217,47.793765296],[4.610417142,47.79418516],[4.609277105,47.794213427],[4.608117676,47.793997992],[4.607649377,47.793841481],[4.60683335,47.79322973],[4.604892783,47.792671193],[4.596914646,47.791509113],[4.595588815,47.791131085],[4.594099967,47.791152252]]]],"type":"MultiPolygon"}</t>
  </si>
  <si>
    <t>47.817618901, 4.576870011</t>
  </si>
  <si>
    <t>{"coordinates":[[[[5.060505027,47.199609813],[5.059098377,47.197346447],[5.05912882,47.196519171],[5.058009324,47.193814804],[5.058287838,47.193428007],[5.057962961,47.192222495],[5.058006876,47.191747107],[5.055238066,47.192655432],[5.051971541,47.192848442],[5.051078114,47.191245921],[5.050105662,47.18999512],[5.049717258,47.188954617],[5.04924682,47.188292009],[5.048483916,47.187685005],[5.047829702,47.186878846],[5.04663514,47.186174995],[5.045087489,47.185112633],[5.044565873,47.184839061],[5.043791688,47.184767172],[5.042503537,47.184970918],[5.041238134,47.185426411],[5.039867744,47.186702367],[5.03922302,47.187014516],[5.039317907,47.187391989],[5.037973421,47.187749773],[5.036704864,47.187600981],[5.035163735,47.187719934],[5.034054346,47.187727718],[5.033373025,47.18728219],[5.033220275,47.186980476],[5.032387791,47.186729419],[5.031928893,47.186786103],[5.031878534,47.187096786],[5.030003495,47.187083741],[5.028625091,47.187279005],[5.0261688,47.187266173],[5.023283092,47.186794293],[5.021904339,47.186839988],[5.022696617,47.191084071],[5.024693492,47.202618836],[5.027639137,47.201853159],[5.02949623,47.201797221],[5.030235355,47.201529407],[5.03111514,47.202712646],[5.032236208,47.203565638],[5.032596223,47.203616058],[5.033047555,47.203425321],[5.033526748,47.203412407],[5.034408602,47.203529307],[5.035657347,47.204471884],[5.036207454,47.204761206],[5.036842662,47.205343517],[5.037350413,47.205595754],[5.038174895,47.206290002],[5.039209385,47.20589986],[5.045061925,47.204951048],[5.046937749,47.204377571],[5.048398139,47.20382672],[5.049157999,47.203653878],[5.052897945,47.203383227],[5.057222367,47.202363601],[5.05807146,47.202452085],[5.058623708,47.202172998],[5.05969322,47.201426315],[5.060060796,47.200914552],[5.060505027,47.199609813]]]],"type":"MultiPolygon"}</t>
  </si>
  <si>
    <t>47.195718941, 5.040273421</t>
  </si>
  <si>
    <t>{"coordinates":[[[[5.115057315,47.101210525],[5.114216375,47.100552234],[5.115064845,47.099822514],[5.11704907,47.098694628],[5.120038046,47.09612078],[5.124405986,47.093006348],[5.123698984,47.092500573],[5.12318226,47.091970583],[5.122805062,47.091031842],[5.124787257,47.090199258],[5.124660184,47.089986342],[5.124254177,47.089990201],[5.124060617,47.089562353],[5.124921762,47.08805777],[5.125354078,47.087550867],[5.12542133,47.086513895],[5.126452607,47.085848267],[5.125473522,47.084492801],[5.125718763,47.084325275],[5.126560919,47.084081019],[5.12602134,47.083371335],[5.127902633,47.082963847],[5.128555152,47.082926613],[5.129028815,47.082734157],[5.129722918,47.082280954],[5.129829307,47.08193675],[5.130775487,47.081123141],[5.130954007,47.080836147],[5.130961498,47.079123886],[5.131785771,47.079163623],[5.132302464,47.077959837],[5.131713558,47.077170029],[5.132556226,47.076442071],[5.133253495,47.075638435],[5.134520092,47.074597316],[5.135075333,47.074270031],[5.134284592,47.073576731],[5.134401513,47.073466494],[5.134693111,47.071907492],[5.134337964,47.071161112],[5.134575581,47.069637331],[5.134419891,47.069200691],[5.133993176,47.068777163],[5.133473871,47.068678675],[5.133793982,47.066074395],[5.134090942,47.065617685],[5.135244197,47.064683119],[5.135788556,47.063717468],[5.135792144,47.063541775],[5.134984569,47.062785746],[5.134724528,47.062409576],[5.134592518,47.061405089],[5.134563886,47.060681495],[5.133475065,47.060710615],[5.13231621,47.061402094],[5.131454497,47.06174223],[5.131316052,47.062041098],[5.130603487,47.062086665],[5.13027646,47.062750169],[5.13039733,47.063608059],[5.130296652,47.063762125],[5.126907651,47.064925156],[5.125357496,47.064722217],[5.125106564,47.064743045],[5.125150932,47.065568121],[5.124045498,47.065947807],[5.123605439,47.065885646],[5.122599349,47.065541174],[5.121619955,47.066712889],[5.120878071,47.066249169],[5.119966613,47.066467641],[5.118399571,47.066372095],[5.117495083,47.066936267],[5.116677999,47.066167679],[5.113909084,47.067053269],[5.113766124,47.066937],[5.110584139,47.0678796],[5.110373008,47.067604258],[5.110071087,47.067602567],[5.10822753,47.068256762],[5.108305691,47.068367916],[5.107277095,47.068728023],[5.10688859,47.068433394],[5.10607067,47.068787847],[5.10549021,47.068843458],[5.104620129,47.069179036],[5.101664231,47.069537256],[5.099072122,47.070200411],[5.099118982,47.070354469],[5.098345743,47.070639605],[5.097237727,47.071299173],[5.096287411,47.071743319],[5.095424461,47.072570443],[5.094759352,47.073027416],[5.09458221,47.07304864],[5.093656073,47.073607606],[5.092506733,47.074564182],[5.090630056,47.075599654],[5.090273379,47.075138678],[5.090153016,47.07516247],[5.08874461,47.07681898],[5.087399303,47.077621434],[5.084828135,47.080136474],[5.083517275,47.081731711],[5.081357389,47.083843873],[5.079959303,47.085473057],[5.079054746,47.087045613],[5.078353711,47.087776018],[5.076226576,47.09102407],[5.075550833,47.091865679],[5.075278747,47.092539726],[5.075175897,47.093944742],[5.074693461,47.096521072],[5.074246705,47.097934958],[5.073777093,47.098481053],[5.073701185,47.099764897],[5.074366085,47.102716906],[5.075367691,47.104271412],[5.075941037,47.104225995],[5.076700602,47.105179619],[5.077283769,47.106141811],[5.077290843,47.106736092],[5.077150212,47.107228555],[5.07682666,47.107800856],[5.076882191,47.108454607],[5.077985473,47.10908323],[5.078671823,47.109264527],[5.079125331,47.109291497],[5.080009206,47.108506473],[5.082335976,47.108297079],[5.084846776,47.10796904],[5.085811007,47.107524756],[5.086890504,47.106344378],[5.087197159,47.105815581],[5.087992604,47.106225412],[5.087465437,47.107122944],[5.087300642,47.107193465],[5.087169613,47.107727197],[5.087230857,47.10801429],[5.087040111,47.108470745],[5.087811813,47.108607218],[5.088893383,47.108638118],[5.089927118,47.108523973],[5.092164688,47.10802239],[5.093637856,47.107811097],[5.095074618,47.107477961],[5.095590309,47.107170509],[5.101712536,47.1059255],[5.103457876,47.105423634],[5.105283939,47.105199466],[5.106846286,47.104708085],[5.108259639,47.104792199],[5.109205077,47.104547997],[5.110521948,47.104492444],[5.111382158,47.104160618],[5.111816412,47.103898709],[5.114439598,47.101602791],[5.115057315,47.101210525]]]],"type":"MultiPolygon"}</t>
  </si>
  <si>
    <t>47.086768179, 5.103987952</t>
  </si>
  <si>
    <t>{"coordinates":[[[[4.91517634,47.248378546],[4.915276033,47.24913514],[4.91592196,47.250820153],[4.917879011,47.250180845],[4.919260527,47.250239932],[4.92023299,47.250177003],[4.921428513,47.250434558],[4.923085769,47.250548465],[4.924559109,47.250881527],[4.926465074,47.251070503],[4.927220646,47.25108136],[4.928127959,47.25097172],[4.931074994,47.250945188],[4.932811117,47.250639798],[4.934432268,47.250190414],[4.936026827,47.250068343],[4.938383688,47.250144232],[4.939432529,47.25007266],[4.942173333,47.249683679],[4.943979919,47.249281483],[4.943895962,47.249154115],[4.939499492,47.247236671],[4.938066112,47.247094943],[4.937743422,47.247204799],[4.934144942,47.246836235],[4.933306335,47.247125784],[4.932271043,47.247646439],[4.931761429,47.247744084],[4.930647515,47.248248924],[4.929949897,47.24845145],[4.928485152,47.248467719],[4.928036818,47.247435066],[4.930059259,47.245567039],[4.930897712,47.245089305],[4.932918662,47.244288376],[4.934727884,47.243374776],[4.939601171,47.243567105],[4.943795722,47.243419405],[4.944758407,47.243748164],[4.947475137,47.244018645],[4.947621824,47.243833372],[4.949158863,47.243881383],[4.949536626,47.244051536],[4.954738231,47.243995465],[4.966837573,47.242712874],[4.97015018,47.242570172],[4.970179266,47.24238957],[4.971308036,47.242194775],[4.97141405,47.242345164],[4.977860111,47.24039105],[4.985281674,47.238368534],[4.986583443,47.24117755],[4.989956228,47.24037765],[5.001514814,47.238178528],[5.017395858,47.235935504],[5.02213809,47.235989754],[5.022856676,47.235900668],[5.024673206,47.235508728],[5.02535539,47.23519062],[5.025177275,47.234955083],[5.024367973,47.235127719],[5.023527492,47.235526034],[5.023107978,47.235621612],[5.021607323,47.235693723],[5.021243684,47.235587495],[5.018139719,47.235321883],[5.016705447,47.235083884],[5.015937064,47.233809454],[5.015658137,47.233140688],[5.015696274,47.232359242],[5.012315653,47.232608904],[5.008943168,47.232970895],[5.008846754,47.23283208],[5.007834549,47.233271979],[5.00706069,47.233225946],[5.006459241,47.233087768],[5.004664262,47.232959429],[5.000600824,47.233266484],[4.997532631,47.233280679],[4.994720454,47.233495713],[4.991918106,47.233441244],[4.99026705,47.233128299],[4.989761444,47.233113565],[4.986842978,47.232384655],[4.986840624,47.232213591],[4.985878545,47.232010346],[4.984086932,47.231433159],[4.983361058,47.231432075],[4.982004258,47.231746162],[4.981464079,47.230792712],[4.980781143,47.230952076],[4.980567016,47.23030734],[4.979609817,47.229804077],[4.976939427,47.230671858],[4.973992374,47.23149656],[4.970866311,47.233283308],[4.969596892,47.234542234],[4.965546639,47.235108988],[4.964756752,47.235564546],[4.96365271,47.235745352],[4.9596885,47.235520667],[4.956865324,47.236457197],[4.952163943,47.236832748],[4.949528062,47.236923038],[4.945775152,47.236691621],[4.941896703,47.23697369],[4.937851061,47.236946839],[4.93635288,47.237090747],[4.935227161,47.237333779],[4.934209373,47.236791536],[4.933763639,47.236824188],[4.931572618,47.236526622],[4.930375386,47.236582587],[4.929386252,47.236542322],[4.929326083,47.235676112],[4.92963273,47.23508386],[4.929313829,47.234671322],[4.929482523,47.233919271],[4.928974232,47.233092037],[4.928893868,47.232768282],[4.929104118,47.23225328],[4.929838641,47.231463892],[4.929670079,47.230413974],[4.930040685,47.229726099],[4.929630507,47.229163791],[4.930051353,47.228586745],[4.930084491,47.228331342],[4.929593357,47.227538944],[4.929594701,47.226986894],[4.929798263,47.226617887],[4.92957321,47.225724701],[4.930555537,47.224365642],[4.931182665,47.223902223],[4.930022868,47.223593749],[4.928643165,47.2237509],[4.92657857,47.223793346],[4.926370382,47.22370135],[4.925929199,47.223895094],[4.925691531,47.22475185],[4.925098567,47.225174147],[4.924912058,47.225429395],[4.924847989,47.226113964],[4.92493424,47.227120229],[4.924601417,47.227867797],[4.923926236,47.228321169],[4.92367822,47.228705311],[4.92340869,47.229522965],[4.922888408,47.230205196],[4.92263553,47.230823554],[4.922162292,47.231269062],[4.921862457,47.231720698],[4.921927114,47.233011888],[4.921426324,47.233501074],[4.920500941,47.234096352],[4.921468813,47.235467128],[4.921722333,47.236752484],[4.921626542,47.238141787],[4.921435924,47.238209785],[4.921162649,47.23888791],[4.921029078,47.240108539],[4.919894727,47.244557024],[4.918629733,47.244423976],[4.91799943,47.244585694],[4.917289651,47.244632555],[4.915752545,47.244990259],[4.914745263,47.245038418],[4.914863515,47.246910456],[4.91517634,47.248378546]]]],"type":"MultiPolygon"}</t>
  </si>
  <si>
    <t>47.238845198, 4.956492654</t>
  </si>
  <si>
    <t>{"coordinates":[[[[4.640938209,47.911732791],[4.647386113,47.91288833],[4.646591444,47.914808702],[4.65118499,47.924045483],[4.651757351,47.925395761],[4.65187087,47.925686713],[4.653005105,47.92538181],[4.653588986,47.926369157],[4.654219657,47.926708635],[4.654294851,47.926886706],[4.655229822,47.92684833],[4.656468866,47.926897476],[4.656708087,47.927567414],[4.658352807,47.927268761],[4.658700688,47.927300755],[4.658804887,47.926992332],[4.659930833,47.926808099],[4.65999019,47.927421163],[4.663154422,47.927061353],[4.663123502,47.926929468],[4.665371986,47.926794995],[4.665416744,47.927068907],[4.667720444,47.926858893],[4.669306177,47.926560923],[4.669317908,47.926295211],[4.672016169,47.926197425],[4.672524086,47.924210754],[4.673210976,47.924206373],[4.673274738,47.923340415],[4.67621501,47.923320096],[4.67753608,47.923212121],[4.67954664,47.92284403],[4.680718538,47.922762456],[4.680823298,47.923194832],[4.68273787,47.923094507],[4.683314102,47.923190668],[4.683743075,47.922317668],[4.687181323,47.92351415],[4.687243825,47.923416035],[4.690576474,47.924487914],[4.690874376,47.924002041],[4.693566643,47.92489582],[4.694236132,47.925185019],[4.697563417,47.923946067],[4.697772356,47.924197793],[4.698950813,47.923818889],[4.700371158,47.923549892],[4.700203595,47.923085133],[4.701923653,47.92276677],[4.702948984,47.922166802],[4.702264599,47.92183106],[4.70246968,47.921419414],[4.699655395,47.919433004],[4.699554164,47.919157218],[4.700087615,47.919046879],[4.70059597,47.918780272],[4.699628923,47.918021029],[4.697564381,47.916105632],[4.697402405,47.914306741],[4.698038333,47.913885271],[4.697218073,47.911515287],[4.696599891,47.91152782],[4.696720288,47.911189418],[4.694497631,47.909677723],[4.691267529,47.908688197],[4.689581444,47.908294792],[4.688634589,47.907864629],[4.687232677,47.907059327],[4.685349586,47.905265331],[4.685802462,47.905108502],[4.683784699,47.903158884],[4.681346021,47.900129654],[4.680282681,47.899142088],[4.680641531,47.897961329],[4.681346726,47.897953932],[4.682307771,47.895797755],[4.682581887,47.895535477],[4.682403108,47.89470898],[4.682098359,47.894173243],[4.68184938,47.892904864],[4.68034371,47.89015839],[4.677031753,47.882504744],[4.675516156,47.879383866],[4.67537642,47.878474879],[4.675985634,47.877596605],[4.675570225,47.877237964],[4.675023036,47.876943315],[4.673525627,47.876599205],[4.672247766,47.876513],[4.670200403,47.876592567],[4.667384249,47.876861259],[4.664407616,47.877475127],[4.662149842,47.877588142],[4.661514434,47.877679056],[4.661154483,47.877849784],[4.660024331,47.878679536],[4.659498458,47.879236081],[4.658041627,47.881347778],[4.658033603,47.882248066],[4.657411289,47.884004093],[4.657390736,47.886647289],[4.657257608,47.887484527],[4.657445585,47.889476651],[4.657408047,47.890546583],[4.656271327,47.890489714],[4.655893782,47.890185382],[4.654822995,47.890182479],[4.654607851,47.891481754],[4.65404884,47.893257562],[4.65491432,47.893370487],[4.654748776,47.894801386],[4.654977913,47.895496685],[4.654454789,47.896277301],[4.654042033,47.896433445],[4.65441954,47.896649566],[4.654439468,47.89694544],[4.653962491,47.896973764],[4.653638623,47.897147558],[4.653981958,47.897684621],[4.653896133,47.89785146],[4.651601749,47.897633514],[4.651455977,47.897723781],[4.651415634,47.899224021],[4.651564213,47.899912356],[4.652017614,47.900760232],[4.652870973,47.901597975],[4.652889354,47.901844361],[4.652283281,47.902199454],[4.647391386,47.903179156],[4.64626819,47.903609883],[4.64551946,47.904072259],[4.64361511,47.905952358],[4.643219829,47.906460178],[4.643050254,47.906864021],[4.643026821,47.907318029],[4.643177352,47.907899224],[4.643586909,47.909019588],[4.64390103,47.909521979],[4.64276632,47.910061749],[4.642233467,47.910451768],[4.640995714,47.911557358],[4.640938209,47.911732791]]]],"type":"MultiPolygon"}</t>
  </si>
  <si>
    <t>47.9060885, 4.669488517</t>
  </si>
  <si>
    <t>{"coordinates":[[[[4.348128137,47.406339548],[4.348850852,47.406864163],[4.349092378,47.406765027],[4.35095479,47.407413253],[4.351443117,47.407476905],[4.351410578,47.408027385],[4.351773996,47.408028564],[4.351794699,47.408586528],[4.352587921,47.408906826],[4.352485647,47.409321267],[4.353299976,47.40984659],[4.353388976,47.410429868],[4.353921543,47.410511002],[4.354128721,47.410731872],[4.355257862,47.410802451],[4.355994206,47.410969433],[4.356605007,47.411363857],[4.356823013,47.411854695],[4.356359002,47.411862808],[4.355389899,47.412509737],[4.352892534,47.413093414],[4.351987183,47.413693655],[4.351396636,47.413839168],[4.35165424,47.417163783],[4.352789551,47.417368464],[4.35271134,47.41705516],[4.35418156,47.417390082],[4.354453932,47.417565175],[4.354603174,47.4180118],[4.355071978,47.418138688],[4.355169354,47.418946947],[4.356146415,47.420234731],[4.356490998,47.420589043],[4.357645387,47.421333651],[4.358476031,47.421708393],[4.358212354,47.422034689],[4.357738998,47.423038675],[4.360219454,47.424124302],[4.364160718,47.425316103],[4.364783263,47.425641922],[4.365720703,47.426350281],[4.367146625,47.425247742],[4.367755743,47.424631061],[4.369351351,47.424098205],[4.371945539,47.422567696],[4.372403529,47.422424544],[4.373530634,47.42240494],[4.374926394,47.422515399],[4.376178821,47.422313322],[4.376305297,47.422175876],[4.379422365,47.422210984],[4.380322749,47.421475539],[4.381119472,47.421505698],[4.38137739,47.421321669],[4.384632982,47.421534158],[4.385822695,47.421422756],[4.386818345,47.421450506],[4.387419849,47.421574782],[4.388001902,47.421204105],[4.388807132,47.421460092],[4.388745006,47.422082963],[4.389642127,47.421993922],[4.390577754,47.421701838],[4.390611354,47.421514167],[4.391388961,47.42136982],[4.391778244,47.421137379],[4.392550684,47.420539318],[4.393765232,47.420007081],[4.395345839,47.420237525],[4.396485739,47.420252658],[4.398109143,47.416885713],[4.398104294,47.416750721],[4.396352823,47.416017278],[4.397055166,47.415329992],[4.399084912,47.412953917],[4.397565237,47.41210246],[4.397844314,47.411716463],[4.396252718,47.410953187],[4.395920088,47.410658268],[4.396381285,47.410288095],[4.397091345,47.409390934],[4.397084001,47.409210955],[4.396428001,47.408772265],[4.397263322,47.408712714],[4.39760978,47.408876915],[4.397981489,47.407822652],[4.396895508,47.40777988],[4.397021029,47.40750737],[4.395430008,47.407575989],[4.394821789,47.407494151],[4.395601174,47.406713211],[4.395865568,47.406833385],[4.396758501,47.405932228],[4.39675483,47.405842238],[4.395401391,47.4051013],[4.395135114,47.405061278],[4.394106321,47.405889323],[4.393340784,47.405570773],[4.394038328,47.405008706],[4.393469671,47.404866064],[4.394556235,47.403812247],[4.394082626,47.403550525],[4.394204175,47.403278065],[4.391789273,47.402511091],[4.392345624,47.401466339],[4.392309092,47.401336227],[4.391781655,47.401655859],[4.391317136,47.401487652],[4.390603626,47.401535801],[4.389851682,47.402249757],[4.389288135,47.402405047],[4.388428621,47.403216614],[4.387939072,47.403464649],[4.387163311,47.403363163],[4.386921804,47.402844747],[4.386081074,47.402948406],[4.385723088,47.403156149],[4.384887984,47.402502547],[4.384624821,47.40253089],[4.38292788,47.40193255],[4.383157921,47.401340093],[4.382119595,47.400928378],[4.381356267,47.40032972],[4.380650136,47.400097715],[4.380013321,47.399570473],[4.376726439,47.40077177],[4.376343061,47.40024961],[4.375842168,47.399901705],[4.374357714,47.400705253],[4.373402033,47.401342278],[4.369961236,47.402186864],[4.370531013,47.401132159],[4.370382813,47.400729655],[4.367609548,47.401490674],[4.366908997,47.401735699],[4.36635151,47.402078976],[4.365300906,47.401909448],[4.364257453,47.401968511],[4.363676166,47.402106778],[4.363161581,47.402521563],[4.362724173,47.402738267],[4.360574718,47.402431212],[4.360118008,47.402619322],[4.359839005,47.403016931],[4.358193722,47.402562583],[4.357931092,47.402612467],[4.357292235,47.403253759],[4.356691007,47.403129326],[4.356081438,47.402779904],[4.353879953,47.402458927],[4.353044912,47.402054492],[4.350852185,47.405131207],[4.350377165,47.405384315],[4.348915819,47.405862243],[4.348128137,47.406339548]]]],"type":"MultiPolygon"}</t>
  </si>
  <si>
    <t>47.412152598, 4.374237142</t>
  </si>
  <si>
    <t>{"coordinates":[[[[5.111691239,47.375699621],[5.111705035,47.375847958],[5.110829163,47.376330346],[5.109540805,47.376808507],[5.109801031,47.377222531],[5.106914471,47.378325815],[5.106377742,47.3786012],[5.104889867,47.380044689],[5.103455437,47.380993699],[5.100812884,47.382241896],[5.099152357,47.382702349],[5.096951568,47.382978012],[5.09680027,47.383245496],[5.093528261,47.383830381],[5.093399428,47.383960576],[5.086829267,47.385111617],[5.087394049,47.385552638],[5.082962711,47.385893281],[5.079264294,47.386842004],[5.076687499,47.387686827],[5.084551187,47.39782909],[5.086278593,47.400469036],[5.08808082,47.402437629],[5.098666938,47.416335607],[5.100031405,47.415809392],[5.100782739,47.415177171],[5.102601775,47.414640011],[5.102204449,47.413608901],[5.102629474,47.413520171],[5.104315126,47.412898945],[5.102546532,47.411473899],[5.103517595,47.411068216],[5.102747446,47.409562072],[5.103323577,47.409437288],[5.103074718,47.408943803],[5.105047641,47.40848036],[5.104358651,47.406608947],[5.105028929,47.406551789],[5.104386529,47.402521887],[5.106300258,47.402516053],[5.107526751,47.402708153],[5.108158266,47.400284208],[5.110182314,47.400690548],[5.110597159,47.400851416],[5.110827954,47.400514934],[5.111354277,47.400408121],[5.111020883,47.39992429],[5.112991275,47.400247808],[5.113285897,47.399310411],[5.11346695,47.398116627],[5.113175049,47.39626325],[5.114840303,47.39635184],[5.113470922,47.393642745],[5.114756242,47.393179014],[5.113142861,47.391443319],[5.115678412,47.39023462],[5.11662214,47.389686129],[5.117961234,47.389109715],[5.117585406,47.388524914],[5.117710446,47.388467703],[5.117161971,47.387775281],[5.118470185,47.387425455],[5.117220163,47.385320276],[5.117907245,47.385259131],[5.118613525,47.385046342],[5.119081543,47.384743337],[5.119570415,47.384095946],[5.118566855,47.381885425],[5.117809355,47.382042415],[5.116968502,47.38203612],[5.116966317,47.381577789],[5.116718687,47.380376486],[5.116320878,47.37923285],[5.115317045,47.378589233],[5.114105898,47.378302387],[5.114119017,47.376785651],[5.113651293,47.375446961],[5.111691239,47.375699621]]]],"type":"MultiPolygon"}</t>
  </si>
  <si>
    <t>47.393755542, 5.099781116</t>
  </si>
  <si>
    <t>{"coordinates":[[[[5.08058138,47.235138234],[5.08381533,47.237076716],[5.087065732,47.240080196],[5.088019293,47.240798795],[5.087157616,47.241867986],[5.090012443,47.24322235],[5.092113695,47.243491543],[5.092879176,47.243995558],[5.096578459,47.24454741],[5.098921313,47.245040859],[5.09739853,47.245805092],[5.096104525,47.246298597],[5.096901625,47.24737388],[5.099809054,47.25023012],[5.101753464,47.252297734],[5.102828099,47.253530951],[5.105593026,47.251449971],[5.105426914,47.251328708],[5.108466061,47.24933183],[5.108630888,47.249454013],[5.110123063,47.247978732],[5.112928691,47.246139978],[5.113831914,47.245398544],[5.115837435,47.243498651],[5.118604015,47.241183151],[5.119337331,47.240832027],[5.118429259,47.24043976],[5.119459069,47.239928314],[5.12190017,47.239325291],[5.122631824,47.238832782],[5.122103851,47.238455197],[5.117381291,47.235487671],[5.121931938,47.23051425],[5.120389488,47.229453668],[5.120101523,47.229694891],[5.119560428,47.229384178],[5.119884046,47.22823631],[5.120924535,47.226661052],[5.108579426,47.221336904],[5.105173901,47.22450405],[5.102954728,47.224718157],[5.101186542,47.225241951],[5.098636846,47.226168024],[5.085771561,47.231774051],[5.084888675,47.232123151],[5.082661583,47.233269101],[5.08058138,47.235138234]]]],"type":"MultiPolygon"}</t>
  </si>
  <si>
    <t>47.23622071, 5.103775597</t>
  </si>
  <si>
    <t>{"coordinates":[[[[5.159709148,47.314245542],[5.163338022,47.314718311],[5.165582673,47.315114135],[5.166953826,47.315751369],[5.169034176,47.317454224],[5.171184217,47.319043169],[5.173412094,47.319214916],[5.175462298,47.319250362],[5.175592825,47.319497375],[5.177351136,47.319649928],[5.177337448,47.319443052],[5.178927458,47.319527593],[5.180408661,47.319150359],[5.181290019,47.31906896],[5.181674329,47.319107668],[5.182708569,47.319398926],[5.183603419,47.320170102],[5.184052645,47.320729916],[5.184370047,47.320881545],[5.185164323,47.320677476],[5.185911329,47.320678723],[5.18620404,47.320776777],[5.187088805,47.321656187],[5.187465288,47.32189225],[5.188129151,47.321965294],[5.189063329,47.321944081],[5.189520485,47.322047132],[5.190655052,47.321938373],[5.192964978,47.321487701],[5.194900393,47.321239489],[5.195742784,47.320917363],[5.196713476,47.320332534],[5.201210111,47.319339573],[5.201015492,47.318759686],[5.201252584,47.317565521],[5.201267168,47.31633865],[5.201472339,47.314915438],[5.201422866,47.313999582],[5.201143488,47.312353207],[5.20183755,47.310743305],[5.202163381,47.309325005],[5.20216075,47.308776597],[5.202851705,47.306092343],[5.204047656,47.30090746],[5.204837834,47.299645131],[5.205055343,47.2988809],[5.20578346,47.297688187],[5.20496054,47.297087822],[5.204311634,47.296727305],[5.202938722,47.295885207],[5.201492053,47.295374109],[5.197063709,47.294427765],[5.195589819,47.294284552],[5.195056569,47.29762592],[5.19285252,47.297499181],[5.192712854,47.297774699],[5.188515313,47.297490102],[5.188505035,47.297822612],[5.18827857,47.298340217],[5.178546411,47.297280527],[5.17779527,47.297854789],[5.177854506,47.298238227],[5.177454416,47.298786084],[5.176660466,47.299252171],[5.176348883,47.299305746],[5.175767327,47.299132932],[5.175506428,47.299489951],[5.175154818,47.299568589],[5.173740201,47.299288898],[5.171930028,47.299964905],[5.171047046,47.30062084],[5.16683592,47.30039515],[5.166846451,47.298982845],[5.162125086,47.304592344],[5.160796016,47.308216693],[5.159709148,47.314245542]]]],"type":"MultiPolygon"}</t>
  </si>
  <si>
    <t>47.308579478, 5.184046106</t>
  </si>
  <si>
    <t>{"coordinates":[[[[4.595984175,47.718584643],[4.596212057,47.719867982],[4.597174573,47.722292702],[4.597451806,47.722773248],[4.598279118,47.72291139],[4.597050864,47.723462004],[4.596615784,47.723546263],[4.59517212,47.723498435],[4.594985077,47.723623418],[4.594026526,47.723647283],[4.593327988,47.723309305],[4.592828804,47.723168462],[4.589133388,47.722638055],[4.587476643,47.722736165],[4.586073327,47.722608458],[4.584759123,47.722426412],[4.584611321,47.72230148],[4.583352205,47.722087164],[4.580646463,47.722172361],[4.578039309,47.722748596],[4.577452685,47.722671884],[4.576193441,47.723219093],[4.578547699,47.72347183],[4.579343745,47.724491859],[4.579494424,47.724894032],[4.578743108,47.727094444],[4.578789467,47.727263063],[4.58227404,47.73155873],[4.582418249,47.731921375],[4.58336884,47.73315084],[4.583713929,47.733357725],[4.584887086,47.73448604],[4.585659958,47.735435219],[4.586185938,47.736338226],[4.587285099,47.739547054],[4.587838505,47.739219066],[4.588578853,47.738894839],[4.589000968,47.73850561],[4.589305247,47.738058564],[4.590237892,47.738186332],[4.590222226,47.739181302],[4.589378003,47.740943719],[4.588932573,47.741446694],[4.587567827,47.742181795],[4.588242933,47.743427557],[4.588372284,47.744005549],[4.588598515,47.743938563],[4.58948294,47.745979978],[4.589800646,47.746160211],[4.590803175,47.745271568],[4.590709568,47.743925197],[4.59119549,47.743705238],[4.591245657,47.743374172],[4.590846647,47.742884469],[4.590929698,47.742001114],[4.591155664,47.741523621],[4.591747905,47.740932219],[4.592440678,47.740489784],[4.593024015,47.740226181],[4.59375164,47.740458437],[4.595341417,47.740779768],[4.596159443,47.740643483],[4.597168445,47.740734146],[4.597880395,47.740710025],[4.598837931,47.740864392],[4.599592564,47.740750555],[4.600277228,47.740884333],[4.600682635,47.740785165],[4.601828715,47.740019591],[4.602563703,47.740229187],[4.603169219,47.740039048],[4.603228396,47.739743861],[4.603629703,47.739464692],[4.604206101,47.739504505],[4.604603524,47.73931811],[4.604876964,47.73957903],[4.606520481,47.739777941],[4.60709629,47.739753832],[4.607499311,47.739974256],[4.608549562,47.740148877],[4.608992716,47.739886219],[4.609869245,47.740097424],[4.610172527,47.740373226],[4.610544099,47.740170962],[4.611323853,47.740182736],[4.611459352,47.740073742],[4.612442566,47.740413994],[4.613301841,47.740231108],[4.614073623,47.740287986],[4.614307532,47.740123617],[4.615497355,47.740190923],[4.616192801,47.739975168],[4.617181878,47.740155957],[4.617525158,47.740604933],[4.618291568,47.741143484],[4.618729044,47.741836919],[4.619151656,47.741909394],[4.618853279,47.742235806],[4.619070573,47.742622604],[4.619545146,47.74273577],[4.620369334,47.743153776],[4.620818394,47.743217777],[4.620996803,47.743028057],[4.622612881,47.743109193],[4.623154194,47.74295945],[4.622746434,47.74276165],[4.622973026,47.742576661],[4.623459988,47.742658131],[4.623585588,47.742443933],[4.624120836,47.742358186],[4.623942633,47.741985259],[4.624162887,47.74185527],[4.624731596,47.741904092],[4.624984889,47.741413547],[4.626469386,47.740508893],[4.62712507,47.740565497],[4.627704275,47.74043411],[4.627940865,47.740009508],[4.629309303,47.739283777],[4.631297151,47.73873935],[4.63228445,47.738686874],[4.632094489,47.738018843],[4.631931428,47.737836567],[4.635004958,47.736318172],[4.635206163,47.736134412],[4.636288415,47.735612448],[4.636929446,47.735193873],[4.637176693,47.735162507],[4.63779332,47.734688452],[4.636994486,47.733966829],[4.637063107,47.733898351],[4.638401597,47.73376979],[4.639180336,47.733621147],[4.6396972,47.733375342],[4.640678607,47.732658494],[4.640830129,47.732379094],[4.640151092,47.732168052],[4.640076192,47.731989052],[4.640182174,47.731357394],[4.640745297,47.730491564],[4.640977372,47.729362099],[4.640553236,47.727678279],[4.639036562,47.727431259],[4.638702819,47.727295494],[4.638174949,47.726661008],[4.637636752,47.726254427],[4.637067152,47.725954512],[4.635902229,47.725602602],[4.634153523,47.725226427],[4.633101431,47.725159193],[4.629139719,47.725494396],[4.627917525,47.725536613],[4.624735363,47.725054197],[4.625439023,47.72437194],[4.625871014,47.723488197],[4.624155256,47.723050199],[4.624429292,47.722586368],[4.624488486,47.722252454],[4.624427763,47.721136089],[4.622922559,47.717271501],[4.622520509,47.715984318],[4.622152484,47.715989422],[4.621159994,47.716208436],[4.618743611,47.716278806],[4.614287098,47.715937973],[4.612653091,47.715236708],[4.612394732,47.715030512],[4.611233912,47.714977186],[4.609730364,47.715589347],[4.607694528,47.71615749],[4.607143438,47.716196571],[4.606349659,47.715973408],[4.605235692,47.715128963],[4.6034953,47.714389421],[4.602572922,47.714235514],[4.6024945,47.713889994],[4.602179425,47.713836693],[4.601680657,47.714018171],[4.60102712,47.714686998],[4.60159796,47.71477281],[4.601386317,47.715143008],[4.60026083,47.715732765],[4.600168912,47.71609232],[4.599040937,47.716466941],[4.598658011,47.716864681],[4.599051366,47.71739225],[4.598910952,47.718180983],[4.598345841,47.718465079],[4.598182567,47.718758989],[4.598400705,47.718915352],[4.599172327,47.718844491],[4.599426669,47.719095783],[4.599092233,47.719331718],[4.598896779,47.719798014],[4.597461415,47.719089324],[4.597774688,47.718192005],[4.595984175,47.718584643]]]],"type":"MultiPolygon"}</t>
  </si>
  <si>
    <t>47.729556831, 4.609263197</t>
  </si>
  <si>
    <t>{"coordinates":[[[[5.222447132,47.171948081],[5.2251541,47.167748617],[5.226009199,47.168147373],[5.226594869,47.168577425],[5.232887434,47.174935458],[5.23440392,47.176657953],[5.239769282,47.174372013],[5.237977239,47.173489812],[5.237779376,47.173082942],[5.237551058,47.172991886],[5.237451896,47.172639849],[5.237009531,47.172419634],[5.237195797,47.172198078],[5.236813647,47.171774052],[5.236933809,47.171678063],[5.23681597,47.171162468],[5.23652731,47.170604241],[5.236115321,47.170478904],[5.235380174,47.170649815],[5.235394808,47.170334306],[5.234724098,47.170307627],[5.234115948,47.169974418],[5.233809494,47.169591253],[5.233687072,47.168932541],[5.233160975,47.168443733],[5.233598733,47.167726478],[5.233919383,47.167369939],[5.233658771,47.166754422],[5.234311061,47.166338343],[5.233252138,47.166438936],[5.232277974,47.165812863],[5.23154832,47.166210608],[5.231183343,47.165688964],[5.230483243,47.165429561],[5.230064517,47.165554713],[5.229048747,47.165006872],[5.228723809,47.165228383],[5.228011329,47.165179955],[5.227610754,47.16526512],[5.226954218,47.164940912],[5.228855026,47.16198623],[5.230861474,47.162255596],[5.231756017,47.162268973],[5.231956148,47.161776962],[5.231246047,47.160892707],[5.229784598,47.160549805],[5.2326585,47.156264049],[5.232744571,47.155601311],[5.233303263,47.15442779],[5.23331594,47.15403306],[5.234046623,47.153537108],[5.234018698,47.15276849],[5.233454633,47.152411012],[5.233191731,47.151961256],[5.233142803,47.151609145],[5.233351586,47.150753999],[5.233311179,47.150575549],[5.231028582,47.148729111],[5.229458052,47.147688506],[5.228211965,47.146638931],[5.228726435,47.146342615],[5.228948284,47.145993392],[5.228958933,47.145644634],[5.229200964,47.145400397],[5.22926365,47.145065047],[5.229826063,47.144077902],[5.230232125,47.143682794],[5.230641881,47.143026424],[5.2316179,47.142146577],[5.231647984,47.141693868],[5.231897562,47.141186488],[5.231533323,47.140901702],[5.23130229,47.139881212],[5.231462961,47.139394461],[5.231047616,47.139245757],[5.23057063,47.138596575],[5.230517259,47.138136469],[5.231545129,47.138414764],[5.233145508,47.138525286],[5.235334655,47.138287566],[5.236348494,47.138258966],[5.236875439,47.137376041],[5.237532687,47.136770698],[5.238422795,47.136369798],[5.240426958,47.135907691],[5.241373007,47.135424625],[5.244026945,47.133294448],[5.24433726,47.132759739],[5.243577587,47.132297125],[5.245327101,47.130732953],[5.245474333,47.130370731],[5.246463974,47.129702137],[5.246251772,47.129550443],[5.246880287,47.129020354],[5.242299667,47.125851543],[5.243567028,47.12516678],[5.247545644,47.123552999],[5.245614859,47.121330733],[5.246384218,47.120952823],[5.248865979,47.119966997],[5.246115852,47.117300426],[5.245824345,47.117302485],[5.245500363,47.116936801],[5.24405402,47.1159165],[5.242902316,47.115697464],[5.242089374,47.114772932],[5.239738349,47.11486983],[5.239372257,47.113679934],[5.23843193,47.112227352],[5.236620929,47.112618159],[5.23625532,47.112105545],[5.23568249,47.110890815],[5.234898656,47.111776912],[5.233628626,47.110164042],[5.23215359,47.110161003],[5.232092573,47.109388509],[5.228935498,47.107661591],[5.231913031,47.104320322],[5.230892823,47.104020275],[5.230198118,47.103361781],[5.230089571,47.103161225],[5.229405117,47.103387883],[5.228716556,47.102845447],[5.228667441,47.102487028],[5.228275409,47.101267877],[5.228183411,47.100605858],[5.228262722,47.100290897],[5.22862164,47.099784108],[5.228756952,47.099292437],[5.22914949,47.098929105],[5.228110969,47.098885178],[5.227345156,47.099248494],[5.22566339,47.099661866],[5.225833495,47.100108024],[5.225623678,47.100520966],[5.225049856,47.100104195],[5.224666096,47.100265594],[5.224253938,47.100953528],[5.223409713,47.10162365],[5.222936109,47.101877738],[5.222600768,47.102638042],[5.221716535,47.103138695],[5.221319141,47.103610173],[5.220732855,47.104011423],[5.220550801,47.103978893],[5.220094439,47.103499498],[5.219437622,47.103885884],[5.219150633,47.104668665],[5.218952531,47.104919249],[5.216511082,47.106239615],[5.215759001,47.107037606],[5.21488085,47.106983279],[5.214837143,47.106561707],[5.214193708,47.106440733],[5.212617259,47.10717793],[5.212489222,47.107593783],[5.2113004,47.108327146],[5.210216022,47.109774522],[5.207845116,47.111796761],[5.205266629,47.114650607],[5.204476724,47.114917851],[5.204097558,47.114905264],[5.203214187,47.114403321],[5.202196451,47.113970578],[5.200331904,47.112927988],[5.199956263,47.11287209],[5.199310158,47.113430176],[5.198688515,47.114458835],[5.198794147,47.114978305],[5.198544846,47.115400048],[5.198054695,47.115901122],[5.197261576,47.117385158],[5.197122697,47.118185774],[5.196327107,47.119189801],[5.195983589,47.119890726],[5.196143074,47.120339825],[5.196046291,47.120555117],[5.196114419,47.121287853],[5.195649243,47.12178844],[5.195221259,47.122068561],[5.194888877,47.122719734],[5.194022297,47.123246844],[5.194318871,47.123822137],[5.193759925,47.124094829],[5.19357673,47.124813418],[5.193085347,47.125060507],[5.191709542,47.126273639],[5.190677378,47.127047034],[5.190214248,47.127860082],[5.18973447,47.128101533],[5.18915426,47.128209785],[5.187722564,47.128733128],[5.187298098,47.128777181],[5.186879582,47.129000348],[5.185973653,47.129049896],[5.185360819,47.129460461],[5.184745857,47.129590963],[5.184086072,47.129852901],[5.182890064,47.130625713],[5.181747864,47.131782972],[5.181395282,47.132494824],[5.180869617,47.133136986],[5.180700326,47.13384538],[5.179769877,47.134041243],[5.179348113,47.134218509],[5.178693429,47.134967565],[5.178159129,47.135364902],[5.177472937,47.135629098],[5.176734761,47.135750166],[5.174945213,47.136538559],[5.174340428,47.137021862],[5.173777238,47.138470765],[5.173930318,47.139680146],[5.174368292,47.140164564],[5.174130445,47.141531698],[5.173798087,47.142192706],[5.173766997,47.142665223],[5.1727843,47.14287912],[5.172761417,47.143129926],[5.172327443,47.143661344],[5.172312689,47.144015571],[5.171817633,47.144243719],[5.171601329,47.144477441],[5.171658768,47.144788883],[5.172091464,47.145141916],[5.172172566,47.145385366],[5.17191498,47.146428633],[5.171990508,47.147253998],[5.171813458,47.147806708],[5.172170733,47.14825302],[5.172099711,47.148750603],[5.172259408,47.149404167],[5.172050016,47.149907949],[5.171749452,47.15031167],[5.172451891,47.150870387],[5.17315191,47.151172465],[5.173691367,47.151552307],[5.175735085,47.153186377],[5.176090574,47.153586779],[5.176889636,47.153496098],[5.176345045,47.151912219],[5.178508596,47.151284295],[5.18228724,47.154350912],[5.182741203,47.153466033],[5.185398757,47.155804363],[5.186027523,47.155518695],[5.189121984,47.156970569],[5.189168897,47.157474939],[5.189581942,47.157891325],[5.189790853,47.158353001],[5.1900785,47.158640265],[5.190760138,47.160822214],[5.189878793,47.16135946],[5.191948262,47.162988264],[5.19375423,47.163948351],[5.192454237,47.165166323],[5.192878326,47.165397859],[5.194212847,47.165804873],[5.193317433,47.168267066],[5.193625348,47.168369307],[5.193407431,47.168822853],[5.194326456,47.169045905],[5.195117125,47.167740305],[5.19612014,47.167723982],[5.196824344,47.166825295],[5.197317905,47.165910788],[5.197233872,47.164757768],[5.202171217,47.165978869],[5.203293643,47.164202165],[5.202857693,47.161874206],[5.203485219,47.161913598],[5.204459394,47.162098592],[5.204947149,47.161723641],[5.205403941,47.161721243],[5.205808479,47.16131365],[5.206245196,47.161369271],[5.205807644,47.162260238],[5.205635301,47.164403442],[5.207143523,47.164117109],[5.208455403,47.166191478],[5.207304993,47.166477308],[5.206402554,47.166949336],[5.206882131,47.167566137],[5.207416213,47.167998167],[5.211617509,47.168713239],[5.222447132,47.171948081]]]],"type":"MultiPolygon"}</t>
  </si>
  <si>
    <t>47.138082111, 5.212104233</t>
  </si>
  <si>
    <t>{"coordinates":[[[[4.317119103,47.181591493],[4.316903314,47.180976267],[4.315189239,47.179250757],[4.314376351,47.178680124],[4.312291025,47.177590871],[4.311611262,47.17706193],[4.311467654,47.176750215],[4.311505781,47.175984436],[4.311685117,47.17548628],[4.31166077,47.17481215],[4.311982668,47.174366402],[4.311109123,47.174499653],[4.310684899,47.174810594],[4.310039,47.174314576],[4.30985313,47.173730512],[4.309268525,47.172876334],[4.308036345,47.171889006],[4.307771484,47.171421984],[4.304361901,47.170045904],[4.303515059,47.168607583],[4.30342124,47.168004465],[4.302212591,47.167817275],[4.302024817,47.167696031],[4.300018799,47.168058928],[4.29978237,47.167781555],[4.29979923,47.167386087],[4.300203578,47.167126731],[4.299801154,47.165660881],[4.298152798,47.164701532],[4.297367621,47.164606786],[4.296487001,47.164386147],[4.29555038,47.163703318],[4.294886643,47.163057947],[4.29538705,47.161798078],[4.29562251,47.161543328],[4.295080346,47.160847075],[4.293246544,47.161116089],[4.291728925,47.161083511],[4.291731643,47.160371257],[4.29145484,47.159948452],[4.290429571,47.159251263],[4.289649606,47.159259956],[4.289102393,47.159010335],[4.289231823,47.158682044],[4.28869837,47.158510604],[4.287287208,47.1596149],[4.287040707,47.160016523],[4.287541702,47.160983393],[4.286941674,47.161175549],[4.286705067,47.161770648],[4.286166922,47.161569534],[4.285204503,47.15996399],[4.283751776,47.157003359],[4.283526715,47.156255814],[4.283715386,47.155476668],[4.283983756,47.155106324],[4.283991865,47.154560585],[4.284240531,47.154139136],[4.284801103,47.153789858],[4.284159034,47.153710544],[4.283623298,47.153274386],[4.282325243,47.152641379],[4.281639765,47.152512109],[4.280017754,47.15185295],[4.279395749,47.151450141],[4.276110364,47.151888894],[4.274971496,47.151897844],[4.274393484,47.151846583],[4.273412474,47.153005402],[4.272741566,47.153268498],[4.272454145,47.153505764],[4.272065215,47.154642752],[4.271716764,47.154811356],[4.269928994,47.154901216],[4.268897582,47.15527179],[4.268600126,47.155308366],[4.26818879,47.154769027],[4.267540114,47.155081371],[4.266313776,47.154179981],[4.265963716,47.1537192],[4.265570536,47.153726201],[4.265361788,47.154111156],[4.264473824,47.154689017],[4.262604329,47.155234361],[4.261968903,47.155212478],[4.259831404,47.155531996],[4.259932835,47.15574879],[4.261774456,47.155758443],[4.261755704,47.155859493],[4.262274748,47.156716422],[4.262815976,47.156773547],[4.260893467,47.15753914],[4.260035765,47.157552982],[4.257383584,47.157147827],[4.255572033,47.157014423],[4.255713973,47.155628961],[4.255405684,47.155314463],[4.25521101,47.154890682],[4.255117681,47.153944469],[4.25442846,47.153822282],[4.253112427,47.153933781],[4.251988826,47.153863103],[4.250979071,47.153295061],[4.249590543,47.153183103],[4.248778723,47.152611104],[4.248328191,47.152933807],[4.248740764,47.153421877],[4.248299812,47.153816509],[4.247800895,47.153589584],[4.246914997,47.153409146],[4.246185588,47.15263275],[4.246294489,47.15163483],[4.246151079,47.150970075],[4.245503421,47.150188292],[4.244490876,47.148693708],[4.243710342,47.149185616],[4.242749048,47.149966688],[4.243357348,47.150303209],[4.240963758,47.151705615],[4.241068538,47.151842253],[4.239811245,47.152669692],[4.241206528,47.152961775],[4.241740791,47.153177544],[4.242551507,47.153704583],[4.243095975,47.154190357],[4.243584666,47.154946848],[4.244886191,47.1561475],[4.243856185,47.156701516],[4.244212954,47.157117269],[4.244807225,47.157585391],[4.244660808,47.15793272],[4.244248627,47.157747167],[4.244073264,47.158041682],[4.244130588,47.158351705],[4.244526831,47.158932706],[4.244307065,47.159419485],[4.243327443,47.159928833],[4.242153964,47.159818076],[4.241498609,47.159907043],[4.240721078,47.159735299],[4.237515627,47.159895667],[4.237157985,47.160129992],[4.234590424,47.160131293],[4.23444499,47.16075502],[4.233659921,47.161348648],[4.233234651,47.161801578],[4.231335809,47.162704181],[4.231733708,47.163015987],[4.234880393,47.164314153],[4.235073446,47.165133257],[4.235857762,47.165828097],[4.236463847,47.166177283],[4.239269694,47.167166532],[4.240110582,47.166989154],[4.240289056,47.166426294],[4.241365377,47.166726296],[4.244140083,47.168705301],[4.244488059,47.169194078],[4.246911865,47.170549211],[4.246463882,47.170646776],[4.245738638,47.170973322],[4.24554108,47.172821262],[4.24559069,47.173025118],[4.246089172,47.173397021],[4.246535851,47.173527273],[4.246714537,47.174287084],[4.247125174,47.17468514],[4.247581387,47.174542465],[4.248044065,47.174052165],[4.248362092,47.174214409],[4.250227825,47.174723713],[4.250886465,47.174712098],[4.250897028,47.175621385],[4.250574915,47.175966114],[4.250617062,47.176245682],[4.251251068,47.17648014],[4.252003295,47.176403579],[4.25253574,47.176529278],[4.252878081,47.176883933],[4.252770576,47.17737131],[4.253397374,47.177408647],[4.253869188,47.177538599],[4.254344709,47.177487528],[4.254631834,47.177228705],[4.255638806,47.177769734],[4.254700168,47.177950983],[4.254372638,47.178289479],[4.254334213,47.178680668],[4.254578923,47.17898145],[4.252720262,47.179465276],[4.252068188,47.179421006],[4.251556684,47.179572399],[4.250944469,47.179993196],[4.250581288,47.180106067],[4.251586912,47.181270219],[4.252973567,47.182064679],[4.253615468,47.182237811],[4.254461327,47.182265568],[4.255848545,47.182458524],[4.25636218,47.182284579],[4.257247058,47.182795405],[4.259065682,47.184266703],[4.264721667,47.186322807],[4.265461346,47.186493906],[4.267853535,47.187628354],[4.270469523,47.189398679],[4.272768472,47.18853517],[4.274236695,47.188401974],[4.275289567,47.18835437],[4.275999641,47.188555442],[4.27827592,47.188744636],[4.280913214,47.188618256],[4.281863332,47.188637458],[4.282381594,47.189157553],[4.283031904,47.189620359],[4.284880493,47.191090026],[4.284915401,47.191390371],[4.285745612,47.191585549],[4.286289126,47.191611929],[4.286212523,47.191833377],[4.28769152,47.192037541],[4.288163017,47.191483056],[4.289714195,47.191833157],[4.291421294,47.191579132],[4.296162625,47.190345747],[4.29707052,47.189871877],[4.297563054,47.18937294],[4.297947923,47.189120117],[4.298574977,47.188887088],[4.297344647,47.188038291],[4.297763694,47.187888632],[4.298410799,47.188213628],[4.298850539,47.188593168],[4.29948884,47.188826416],[4.301015508,47.188982154],[4.30139216,47.18926425],[4.302251668,47.189631858],[4.303308008,47.190654538],[4.304382606,47.191284427],[4.30601839,47.191796331],[4.306353543,47.191781747],[4.30688279,47.192035993],[4.309134169,47.192222163],[4.310064119,47.192386327],[4.311709724,47.192267758],[4.313332066,47.191520948],[4.314549982,47.190712076],[4.314213222,47.190335927],[4.313708721,47.189959879],[4.314644181,47.188728317],[4.315491948,47.187098863],[4.31692266,47.185923782],[4.316932755,47.185580612],[4.317397832,47.184670415],[4.31712686,47.184067523],[4.317048522,47.183132892],[4.317156113,47.182456363],[4.317119103,47.181591493]]]],"type":"MultiPolygon"}</t>
  </si>
  <si>
    <t>47.172389807, 4.276909792</t>
  </si>
  <si>
    <t>{"coordinates":[[[[4.633455921,47.44847359],[4.633447136,47.44962169],[4.632540247,47.450134121],[4.631839128,47.450778715],[4.630166079,47.451981647],[4.627604941,47.454146864],[4.62665051,47.455065078],[4.62477235,47.456079013],[4.624102618,47.457545155],[4.623184618,47.458180113],[4.621498522,47.459667608],[4.620564046,47.460944734],[4.619061231,47.462439542],[4.618629682,47.463272077],[4.617805954,47.463165579],[4.617622053,47.463626419],[4.616830029,47.464481963],[4.616346059,47.465163055],[4.614919033,47.466184961],[4.614485347,47.46637735],[4.614346126,47.466868177],[4.613800305,47.467261099],[4.613763388,47.469031721],[4.614077436,47.469010261],[4.6140258,47.469896031],[4.614208756,47.470503039],[4.61424334,47.471341695],[4.613952235,47.473225681],[4.613905334,47.474136594],[4.613748555,47.474486305],[4.610343163,47.477118373],[4.609149417,47.47765348],[4.605978166,47.480578392],[4.604883458,47.481364185],[4.604382546,47.481844672],[4.605060519,47.481555321],[4.607405435,47.480872925],[4.608187393,47.480509191],[4.608873745,47.480411476],[4.610693745,47.480339501],[4.612063476,47.47986947],[4.613158003,47.48009561],[4.616410678,47.481419952],[4.617826726,47.481911692],[4.618293519,47.482283357],[4.618980302,47.48307783],[4.619748302,47.483658686],[4.620995794,47.484107714],[4.622064501,47.484266604],[4.623195513,47.48433368],[4.62810983,47.485946955],[4.628697677,47.485710045],[4.62902012,47.486048572],[4.629032864,47.486729064],[4.630535942,47.486798968],[4.633555424,47.487548974],[4.636497719,47.48803078],[4.64005886,47.488419166],[4.640334571,47.488616964],[4.641033397,47.488794395],[4.641675257,47.488760141],[4.642227609,47.489185427],[4.644775252,47.489570849],[4.644902192,47.489249429],[4.647457305,47.489747231],[4.64821287,47.489824778],[4.648317754,47.490081697],[4.650089148,47.490276305],[4.652548951,47.49078165],[4.65337959,47.491568483],[4.65371281,47.491690703],[4.653519338,47.492049993],[4.657262513,47.492340736],[4.659747533,47.493011239],[4.659981188,47.49313486],[4.661280961,47.493195563],[4.661497344,47.49327621],[4.662348388,47.493089398],[4.662746713,47.49282621],[4.663246317,47.492744347],[4.663957962,47.492432562],[4.664308706,47.491750479],[4.664751357,47.491418222],[4.665166783,47.490723506],[4.665777622,47.490076414],[4.667598777,47.489137385],[4.667950987,47.488802809],[4.668489861,47.488490767],[4.668790451,47.487736456],[4.66909026,47.487596205],[4.669310165,47.487236509],[4.669305985,47.486804393],[4.669772838,47.486270986],[4.66966968,47.485050667],[4.669856417,47.48281958],[4.669793942,47.482179413],[4.670343322,47.481440435],[4.67163343,47.480860094],[4.671779136,47.480379907],[4.672124203,47.480031912],[4.673896237,47.479107885],[4.674996044,47.478306048],[4.676278205,47.477687951],[4.677084312,47.477178439],[4.677613097,47.477015959],[4.678036058,47.4766128],[4.678228438,47.476098616],[4.678078786,47.475857672],[4.678285759,47.475554865],[4.678609421,47.475585314],[4.679031149,47.475185771],[4.678954168,47.474594435],[4.6793562,47.474287012],[4.679546752,47.473926815],[4.680081879,47.473798446],[4.680608302,47.473392883],[4.68113337,47.473367297],[4.681609402,47.473091211],[4.681986287,47.473125384],[4.682054844,47.472813764],[4.682428635,47.472580569],[4.682839777,47.472690776],[4.683105607,47.47214941],[4.683623945,47.471783566],[4.684205972,47.47158517],[4.685000712,47.471479132],[4.684366544,47.471201988],[4.682155809,47.471589595],[4.681467244,47.471567127],[4.680661118,47.470126459],[4.681379134,47.467789518],[4.681362998,47.467402589],[4.680039501,47.464155123],[4.679423965,47.464552967],[4.679125218,47.464510457],[4.677004417,47.46462476],[4.675518759,47.464203164],[4.675016487,47.464148266],[4.674389577,47.464395883],[4.673715591,47.464879173],[4.670951797,47.46553563],[4.671055633,47.465671897],[4.668995989,47.465918431],[4.665568274,47.46696153],[4.66303211,47.466959067],[4.66140086,47.466165717],[4.660250618,47.466324384],[4.659454574,47.466515807],[4.659552284,47.466798032],[4.658995389,47.466823076],[4.65788823,47.467087349],[4.656561242,47.46711344],[4.656533475,47.467589231],[4.656870687,47.468016611],[4.657945935,47.468436184],[4.657760612,47.468754854],[4.656895253,47.468681636],[4.656567608,47.468778136],[4.653153492,47.468082054],[4.651591629,47.468027688],[4.65000106,47.467041825],[4.649610797,47.466657494],[4.650662838,47.464216984],[4.650651859,47.463947028],[4.649798257,47.463304557],[4.650348806,47.462643985],[4.650387112,47.462249979],[4.648790205,47.462647161],[4.648269651,47.463118223],[4.647736118,47.462520726],[4.646382225,47.462488559],[4.646185574,47.461749434],[4.645716216,47.460992555],[4.644000788,47.459518574],[4.643062102,47.458910569],[4.642617359,47.458261375],[4.641960774,47.458236424],[4.641333773,47.45774736],[4.640715215,47.457620124],[4.641111888,47.456571901],[4.641744218,47.455460028],[4.641863414,47.455061282],[4.642170478,47.452953678],[4.642603768,47.451283671],[4.643126684,47.450113006],[4.643585902,47.449722061],[4.643863987,47.44896542],[4.642973058,47.448350437],[4.642634918,47.44727926],[4.640024165,47.448320898],[4.639393962,47.448286558],[4.638480187,47.44809414],[4.637051556,47.448123247],[4.636467945,47.448006302],[4.635242213,47.447942496],[4.634590765,47.448038083],[4.633455921,47.44847359]]]],"type":"MultiPolygon"}</t>
  </si>
  <si>
    <t>47.473309175, 4.644028926</t>
  </si>
  <si>
    <t>{"coordinates":[[[[4.522145004,47.360054824],[4.522586737,47.360071546],[4.525141799,47.361013153],[4.525606623,47.361049369],[4.52637796,47.360494507],[4.527222005,47.360073741],[4.527921788,47.360822666],[4.528182996,47.361386473],[4.528974835,47.36220261],[4.529189262,47.362751724],[4.52967945,47.363026192],[4.529688535,47.363344809],[4.530393981,47.364010809],[4.530239099,47.36415601],[4.530736167,47.364578046],[4.531039843,47.365049448],[4.531328662,47.36578936],[4.531714513,47.366167838],[4.53238013,47.366365251],[4.532711268,47.366359083],[4.534644785,47.366682014],[4.535139518,47.367437205],[4.534947365,47.367576601],[4.535291476,47.367884489],[4.536616633,47.36787958],[4.536348069,47.368451273],[4.536814157,47.368621586],[4.536724118,47.369133294],[4.535851505,47.370595347],[4.536598472,47.370807868],[4.537514602,47.370818261],[4.538417349,47.371424879],[4.53877061,47.371957731],[4.539245936,47.372263869],[4.539917369,47.372475569],[4.540912188,47.372502],[4.541447253,47.372626361],[4.542407106,47.37341857],[4.543410252,47.374102149],[4.543974456,47.374639388],[4.545878317,47.375943947],[4.551001835,47.378480501],[4.551953087,47.378737919],[4.55406917,47.376284011],[4.555433553,47.377395744],[4.558017176,47.379225838],[4.558589869,47.379500881],[4.558972011,47.379240047],[4.560098808,47.378968319],[4.560514694,47.378728637],[4.560283799,47.378401295],[4.560553656,47.377789912],[4.560348385,47.377477532],[4.561128373,47.377314894],[4.561364825,47.377104629],[4.560980515,47.376880192],[4.560935335,47.37655756],[4.561382085,47.376513744],[4.561161436,47.375673045],[4.561641335,47.375447804],[4.561355963,47.375206733],[4.561180925,47.374521188],[4.56138301,47.374269066],[4.561799838,47.373107368],[4.561693353,47.372909813],[4.561108434,47.372668264],[4.561350766,47.371841154],[4.561931076,47.371469599],[4.560610461,47.371269446],[4.56054577,47.370685963],[4.561031582,47.370483153],[4.561085059,47.370225824],[4.56068374,47.370143877],[4.560864045,47.36969036],[4.560399568,47.369669586],[4.559511167,47.369883198],[4.558669849,47.369664885],[4.558663144,47.369251697],[4.559052182,47.368774675],[4.558688005,47.368602183],[4.558520476,47.368173144],[4.557875145,47.367902676],[4.556784645,47.367819147],[4.555527044,47.367183205],[4.55460044,47.368775786],[4.554403048,47.368824346],[4.551653198,47.368052546],[4.552577737,47.366340265],[4.550473546,47.366030713],[4.55067112,47.365071864],[4.550204944,47.364990747],[4.550391415,47.363097442],[4.550587465,47.363048906],[4.551264056,47.36339553],[4.551728918,47.363431641],[4.552644249,47.363143895],[4.553154388,47.362684182],[4.553271152,47.362277446],[4.553897989,47.361455112],[4.553945886,47.361004276],[4.553578147,47.360111503],[4.553087412,47.359455376],[4.552491476,47.359421922],[4.552313123,47.359074052],[4.551421624,47.358534019],[4.551025943,47.358047688],[4.550012898,47.357381412],[4.549425959,47.356786878],[4.548845424,47.356367833],[4.547916218,47.355987646],[4.546831703,47.355275474],[4.546306151,47.355061874],[4.54555944,47.354346094],[4.544907001,47.353912679],[4.544187849,47.35323254],[4.543799989,47.351725036],[4.542724802,47.350549],[4.542288419,47.349517542],[4.542142661,47.348133772],[4.541517136,47.347803526],[4.540796306,47.347014441],[4.541432813,47.346620628],[4.540964475,47.345950646],[4.540605654,47.345957206],[4.540207143,47.344996368],[4.539819402,47.345010512],[4.539886559,47.344257793],[4.540582319,47.343667813],[4.540496602,47.343173733],[4.540157818,47.343000847],[4.539132361,47.342210387],[4.537524144,47.341745473],[4.537263268,47.341840766],[4.536106813,47.342672723],[4.535660316,47.343086505],[4.534924124,47.343190777],[4.534803109,47.342016462],[4.534616077,47.341868567],[4.531589974,47.341708621],[4.531197083,47.343305696],[4.530691278,47.344242468],[4.529545106,47.346509445],[4.529174381,47.348376333],[4.528510061,47.349611407],[4.526847208,47.353283449],[4.525876201,47.354640485],[4.524198794,47.356412854],[4.523499023,47.357293605],[4.522260952,47.359284376],[4.522145004,47.360054824]]]],"type":"MultiPolygon"}</t>
  </si>
  <si>
    <t>47.361381554, 4.541598194</t>
  </si>
  <si>
    <t>{"coordinates":[[[[5.188581553,47.649559748],[5.19147579,47.647644283],[5.196539613,47.645224238],[5.198158166,47.644374389],[5.20182103,47.64437474],[5.20234843,47.644272052],[5.204308359,47.643593066],[5.20668406,47.643174525],[5.209565532,47.642293444],[5.211408715,47.641887579],[5.212315147,47.641415688],[5.215182755,47.639049882],[5.215348267,47.638415526],[5.215779946,47.63777432],[5.215650352,47.637380579],[5.215946231,47.636902228],[5.217006034,47.63569982],[5.217026648,47.635330243],[5.217829778,47.635069171],[5.218727186,47.634416405],[5.22053774,47.633426611],[5.221111246,47.632962776],[5.221271593,47.632238461],[5.222771526,47.631661544],[5.223894346,47.631497895],[5.224307503,47.631758364],[5.225356846,47.631461932],[5.225399313,47.631010894],[5.227566375,47.630461719],[5.228819048,47.630250523],[5.230245359,47.629540743],[5.230139448,47.628823297],[5.229000571,47.626240906],[5.229043003,47.625789865],[5.229229215,47.625560294],[5.230266384,47.625039832],[5.231121057,47.624838009],[5.233071083,47.62397951],[5.23392067,47.623688618],[5.236417809,47.621871401],[5.237369772,47.621037341],[5.237670904,47.619229734],[5.237641655,47.618690914],[5.237421673,47.618335843],[5.236937985,47.616772892],[5.236511414,47.616858505],[5.235681159,47.61630441],[5.234134495,47.615942313],[5.234049873,47.615734123],[5.23319697,47.615528926],[5.230992691,47.61453463],[5.230512638,47.614455557],[5.228337845,47.6137506],[5.228367847,47.613288988],[5.227775049,47.612773528],[5.227523213,47.612801746],[5.226464909,47.611884547],[5.225082313,47.611204941],[5.223149564,47.610455656],[5.222485231,47.610490817],[5.221857773,47.609012487],[5.221556703,47.608593197],[5.220624494,47.607661841],[5.219937236,47.606664588],[5.220238952,47.606299562],[5.219718033,47.605395494],[5.217202989,47.606327553],[5.215200687,47.606654619],[5.21513795,47.60642619],[5.215281543,47.604880965],[5.214993219,47.604895441],[5.214604874,47.605772661],[5.212820798,47.60558228],[5.210668938,47.60548078],[5.209416517,47.607841199],[5.207000338,47.610301947],[5.206683905,47.610506931],[5.205448416,47.610995818],[5.20318273,47.6116257],[5.202537762,47.612001656],[5.201702065,47.612822431],[5.20105487,47.613306476],[5.200052789,47.613774693],[5.196697943,47.614056678],[5.19578867,47.614062978],[5.195305049,47.613928],[5.193986714,47.613733971],[5.192870939,47.613672993],[5.19090511,47.613763028],[5.187832452,47.614140312],[5.186650999,47.614036383],[5.185299518,47.613715014],[5.185214739,47.613888587],[5.184174423,47.613979191],[5.183044692,47.613869755],[5.182952304,47.614573836],[5.18277375,47.614701437],[5.181942727,47.617729883],[5.181622419,47.617941172],[5.180144133,47.619733667],[5.179063121,47.620624581],[5.179493175,47.625872468],[5.179727705,47.626820762],[5.180227476,47.62793609],[5.180826384,47.630238151],[5.181897723,47.632429632],[5.182359906,47.633209786],[5.182668775,47.633530875],[5.182389858,47.63433298],[5.182298134,47.635380109],[5.18202764,47.635965048],[5.182064806,47.636678404],[5.182227914,47.637246237],[5.182741362,47.638008322],[5.18433452,47.639890177],[5.184502184,47.640861319],[5.184751334,47.641284369],[5.184844425,47.641963361],[5.185000491,47.642195456],[5.18545378,47.644576745],[5.185682244,47.645274814],[5.188581553,47.649559748]]]],"type":"MultiPolygon"}</t>
  </si>
  <si>
    <t>47.625922361, 5.205228641</t>
  </si>
  <si>
    <t>{"coordinates":[[[[4.424547358,47.93803876],[4.4256102,47.937563222],[4.427751793,47.937304994],[4.429959815,47.936729085],[4.432658301,47.93715526],[4.432911059,47.936743535],[4.433190909,47.935252266],[4.433443745,47.934992654],[4.434350321,47.934538743],[4.434656808,47.934034547],[4.434730364,47.933336975],[4.4343741,47.932594244],[4.433694603,47.932032777],[4.433498845,47.931628322],[4.433700023,47.930845483],[4.433903564,47.930645877],[4.43504972,47.930040518],[4.435797823,47.929376105],[4.436050786,47.928825753],[4.436140744,47.92789395],[4.436646434,47.927230694],[4.437295012,47.927096746],[4.438903836,47.927358782],[4.439499598,47.927351484],[4.438996937,47.925408923],[4.438527327,47.92493132],[4.438647023,47.923912739],[4.439074131,47.923366545],[4.439955062,47.922766182],[4.440411923,47.922576959],[4.441688153,47.922480293],[4.442594067,47.922110929],[4.443363274,47.922033071],[4.44372659,47.921900792],[4.443883868,47.921578421],[4.443957285,47.920880837],[4.444221689,47.920509443],[4.444796866,47.920142327],[4.446110608,47.919557293],[4.446945512,47.91869821],[4.447423485,47.918499698],[4.448813272,47.918446558],[4.449689748,47.91773906],[4.451463536,47.917382312],[4.451907395,47.917063588],[4.452581365,47.916248757],[4.453162038,47.915890531],[4.4537595,47.915754421],[4.455219334,47.915865958],[4.455468258,47.916349833],[4.455797385,47.916535677],[4.457509075,47.916748477],[4.458861297,47.917181743],[4.460512121,47.91727374],[4.46197382,47.917450879],[4.464971028,47.918004006],[4.465423017,47.917303481],[4.46996283,47.914038745],[4.472076023,47.912749414],[4.471563857,47.91233728],[4.47319504,47.911098971],[4.474047562,47.910557204],[4.475130023,47.910052148],[4.47692678,47.909429185],[4.477932805,47.908584818],[4.478307013,47.907696191],[4.479160563,47.906522487],[4.479682823,47.906720235],[4.480193013,47.905380725],[4.482889298,47.906009195],[4.483393721,47.904658042],[4.484443668,47.904529557],[4.48430887,47.904209017],[4.484250302,47.902880276],[4.485142787,47.902483738],[4.48745756,47.901204163],[4.488829527,47.900007609],[4.489145926,47.899595839],[4.490186525,47.900187521],[4.492245921,47.899116317],[4.493806107,47.898192749],[4.492978759,47.897616389],[4.492332664,47.897011616],[4.49172061,47.896283989],[4.491237849,47.895489008],[4.493792993,47.894776926],[4.496337198,47.894343967],[4.497917931,47.894772974],[4.500032001,47.895555199],[4.501995244,47.896018869],[4.504848317,47.896047142],[4.508094203,47.896427653],[4.509826569,47.896535006],[4.509787859,47.893243716],[4.510116699,47.884099497],[4.508623986,47.883369777],[4.506079903,47.882416798],[4.504257919,47.881632738],[4.503623952,47.881406826],[4.502661372,47.88120042],[4.499706877,47.880063528],[4.496673636,47.87907159],[4.493531674,47.877873025],[4.49095262,47.876989477],[4.489869061,47.876519863],[4.487918245,47.875514854],[4.484350217,47.873130564],[4.483122411,47.872425076],[4.480716908,47.871320378],[4.479910998,47.870821066],[4.479458462,47.870856477],[4.478301591,47.87043629],[4.474802831,47.86979621],[4.472398188,47.86919451],[4.469045073,47.868736061],[4.469230254,47.869385442],[4.468790941,47.872318189],[4.467998522,47.873562192],[4.466623431,47.873668499],[4.466413154,47.874241812],[4.466454973,47.874981201],[4.466095597,47.876696846],[4.465674428,47.876658901],[4.465619023,47.877075454],[4.466320466,47.876942474],[4.466421607,47.877068129],[4.466615741,47.878187269],[4.466600907,47.879685275],[4.468133966,47.87981823],[4.46834601,47.881389909],[4.467521312,47.881616255],[4.467871931,47.883312218],[4.468424464,47.883308007],[4.468441469,47.884648988],[4.4676901,47.885835755],[4.467389693,47.886732439],[4.467317979,47.887285115],[4.46699785,47.8885826],[4.46687351,47.890524827],[4.467192654,47.89224278],[4.467637383,47.892257024],[4.467312459,47.893139608],[4.4667055,47.893551349],[4.464982842,47.892721341],[4.464185291,47.892531463],[4.46392705,47.893261984],[4.463243092,47.894134631],[4.461976674,47.894950618],[4.462342758,47.895316009],[4.462072809,47.895768533],[4.460467505,47.895458169],[4.459822089,47.896372619],[4.459094676,47.896544584],[4.46034381,47.897141135],[4.461368874,47.89786288],[4.460253185,47.898177402],[4.459888504,47.89849608],[4.456231163,47.900380444],[4.454746434,47.901298967],[4.45412657,47.901393057],[4.453625236,47.90205185],[4.452463588,47.90294204],[4.452005296,47.903169137],[4.450096048,47.903694996],[4.447277826,47.904221229],[4.446523409,47.904537465],[4.445900898,47.905175212],[4.445430098,47.905387134],[4.444503616,47.905628965],[4.444282039,47.905701899],[4.438964095,47.906171338],[4.4385016,47.90629582],[4.437390167,47.907124931],[4.436141763,47.908830614],[4.436070007,47.908998912],[4.436672218,47.909534312],[4.436298268,47.91006275],[4.434713249,47.911057843],[4.434198845,47.911195543],[4.432356361,47.911434056],[4.431729373,47.911617222],[4.430578031,47.912712282],[4.43021085,47.913594358],[4.430297649,47.914877752],[4.430148426,47.915551048],[4.429484014,47.916683368],[4.429022683,47.917899622],[4.427882049,47.919698399],[4.42768242,47.920241787],[4.427557607,47.921575455],[4.427251259,47.922781713],[4.427135616,47.92450681],[4.426657357,47.925496428],[4.426626151,47.926378004],[4.426484027,47.926919789],[4.426536767,47.928981272],[4.426793056,47.929796348],[4.427063475,47.930289917],[4.426782578,47.930452646],[4.426611474,47.930863367],[4.425991217,47.931754792],[4.425942615,47.933036217],[4.425726005,47.933797626],[4.425756755,47.934842262],[4.425332599,47.935556682],[4.424760835,47.936211684],[4.424547358,47.93803876]]]],"type":"MultiPolygon"}</t>
  </si>
  <si>
    <t>47.899266371, 4.468838468</t>
  </si>
  <si>
    <t>{"coordinates":[[[[4.794318367,47.117576221],[4.791391283,47.117862939],[4.790839387,47.117214096],[4.790659901,47.116536971],[4.79025316,47.116206468],[4.789974403,47.115201283],[4.78997289,47.114639372],[4.788781186,47.113233163],[4.788600908,47.112769474],[4.789308971,47.111767031],[4.790520686,47.110837833],[4.78865341,47.111290883],[4.787489923,47.111289061],[4.787003497,47.112372719],[4.785609442,47.112180825],[4.784015488,47.11224595],[4.783680911,47.112379887],[4.782752792,47.112555394],[4.781197759,47.112321803],[4.780399989,47.112450257],[4.77988531,47.112722936],[4.779622884,47.113044863],[4.778874331,47.112546678],[4.777543683,47.112036724],[4.776061004,47.112476452],[4.775307793,47.112556457],[4.773590121,47.112470247],[4.772283192,47.112118363],[4.77177666,47.111877578],[4.771225611,47.111486184],[4.770776172,47.111376898],[4.770500497,47.110855208],[4.770286542,47.110084026],[4.770377195,47.109510801],[4.768520887,47.109577928],[4.768118016,47.109440004],[4.767533685,47.110163958],[4.767083993,47.10964402],[4.765574678,47.110156963],[4.764994459,47.110846621],[4.763807761,47.111586052],[4.763113196,47.110918544],[4.762107687,47.110261175],[4.760510415,47.110788898],[4.755651118,47.111318441],[4.754483677,47.112167345],[4.753059755,47.11372974],[4.75286654,47.114237864],[4.752772701,47.114921885],[4.752271406,47.114921377],[4.751594272,47.114543508],[4.751165271,47.114900309],[4.752196061,47.115971631],[4.754482685,47.117040109],[4.755006955,47.118231655],[4.754880556,47.119333114],[4.754965593,47.119432682],[4.753453813,47.119638418],[4.753419437,47.119838855],[4.75279862,47.120140035],[4.752675132,47.120318409],[4.752973194,47.121694395],[4.75415577,47.12300564],[4.75335569,47.123475237],[4.752772187,47.123991975],[4.752875385,47.1244875],[4.753329783,47.124990309],[4.75366573,47.125785781],[4.753774694,47.127795896],[4.753378026,47.12914909],[4.754068216,47.130408362],[4.754695919,47.131003993],[4.754941244,47.132013358],[4.753216474,47.132051216],[4.752455688,47.132921839],[4.751960404,47.133679473],[4.751370208,47.134278249],[4.750474527,47.134776284],[4.749824836,47.134966216],[4.748729988,47.135468149],[4.74776525,47.136076168],[4.74669945,47.137312465],[4.746006323,47.137751573],[4.746052329,47.138600966],[4.745747346,47.139941034],[4.74553189,47.140297286],[4.745693635,47.141256597],[4.74559976,47.142391762],[4.74505693,47.143928123],[4.744849092,47.144194208],[4.744220577,47.144553083],[4.744089755,47.145078253],[4.744137043,47.145845679],[4.744448261,47.146692874],[4.744368696,47.1476189],[4.744652739,47.148686229],[4.744466137,47.151646324],[4.744525411,47.152661208],[4.744998037,47.152621664],[4.745576551,47.153038882],[4.744279961,47.155190841],[4.744020645,47.155907052],[4.744216896,47.156545258],[4.74457784,47.156969362],[4.745637662,47.157490086],[4.746924752,47.158504453],[4.748203856,47.158498649],[4.749023156,47.158278253],[4.749700886,47.157926717],[4.750446006,47.157780374],[4.751827965,47.157040857],[4.752473137,47.156825774],[4.752522906,47.156610698],[4.753237127,47.156327026],[4.754553505,47.156048631],[4.755593601,47.156002242],[4.758342512,47.156295504],[4.75960772,47.156269972],[4.761283535,47.156043668],[4.762781095,47.155695783],[4.763260904,47.155391305],[4.765052193,47.155104652],[4.765655201,47.155256647],[4.765494774,47.156081265],[4.765290071,47.156360846],[4.766047019,47.156697798],[4.766244502,47.157607007],[4.766742881,47.157989323],[4.767187715,47.158469711],[4.768544,47.15948729],[4.769423317,47.160532858],[4.770199221,47.161122538],[4.771477408,47.161086775],[4.771713954,47.160932768],[4.77183647,47.160282522],[4.772432768,47.158904607],[4.772430968,47.158609266],[4.772669009,47.158059907],[4.772629803,47.157711107],[4.772383091,47.157315056],[4.772477378,47.157091184],[4.772257119,47.156696528],[4.77269012,47.156495385],[4.77368874,47.156432359],[4.774553096,47.15654158],[4.775564149,47.156855664],[4.776531825,47.157335199],[4.77794313,47.157495434],[4.778546119,47.157724807],[4.782846807,47.157348863],[4.783254296,47.157375004],[4.784825287,47.158209885],[4.785749259,47.157527448],[4.786133579,47.156496725],[4.785884259,47.15606472],[4.785698005,47.154906822],[4.786200287,47.154209272],[4.7868378,47.152853151],[4.787485067,47.152587407],[4.788055971,47.152685751],[4.788872228,47.152182352],[4.788774932,47.151796631],[4.78943311,47.151661283],[4.789772682,47.151909079],[4.790835695,47.151880027],[4.792131318,47.151660956],[4.793338745,47.151251424],[4.79346172,47.151059508],[4.79326799,47.15063296],[4.793426742,47.150128007],[4.793088602,47.149963048],[4.793430513,47.148695213],[4.793750214,47.147950026],[4.793511398,47.147516973],[4.793388694,47.14632928],[4.792791298,47.14571087],[4.792132919,47.145401382],[4.791826571,47.145080135],[4.791178049,47.144074382],[4.790940179,47.14398621],[4.790581762,47.142892214],[4.794129684,47.140796662],[4.794955899,47.140440746],[4.796480625,47.139976724],[4.795531471,47.138663177],[4.79446958,47.135350394],[4.795072563,47.135030357],[4.795683415,47.134431931],[4.796392292,47.13424082],[4.795757007,47.13331413],[4.795794621,47.132027588],[4.795672656,47.131020886],[4.795812956,47.130637783],[4.795896276,47.129337022],[4.795559584,47.128142739],[4.795599894,47.126739083],[4.79510699,47.126043417],[4.795184814,47.125290264],[4.7950874,47.124821697],[4.795139086,47.123878036],[4.795090587,47.123451936],[4.79420913,47.121942809],[4.794179401,47.121485799],[4.794328858,47.121298871],[4.794184379,47.120010646],[4.794664885,47.118711823],[4.794506474,47.118431513],[4.794318367,47.117576221]]]],"type":"MultiPolygon"}</t>
  </si>
  <si>
    <t>47.135295291, 4.770985404</t>
  </si>
  <si>
    <t>{"coordinates":[[[[4.65903994,47.192094192],[4.658264197,47.192469994],[4.656055238,47.193278711],[4.653804798,47.194674185],[4.65056533,47.196089114],[4.650790605,47.196714434],[4.651064204,47.196933852],[4.651947684,47.199031065],[4.654300678,47.200018622],[4.655458538,47.200850327],[4.656421096,47.201731638],[4.656704312,47.202176023],[4.656939227,47.203025411],[4.658339828,47.204655937],[4.6588188,47.20459145],[4.66143812,47.20473491],[4.661911276,47.204995564],[4.662460042,47.205479349],[4.662741937,47.205878715],[4.662783004,47.206822722],[4.662383771,47.208271009],[4.661788811,47.211297925],[4.661820273,47.21201695],[4.662699285,47.212494196],[4.663729581,47.213418598],[4.665977367,47.214992741],[4.667192164,47.215598395],[4.668796496,47.214530753],[4.669998892,47.214821391],[4.671356834,47.21569418],[4.672286886,47.215810429],[4.67375487,47.215205728],[4.674545896,47.21454956],[4.675099077,47.215168293],[4.675462315,47.215925742],[4.675997564,47.216095395],[4.677199571,47.216074401],[4.678680797,47.215641435],[4.679513085,47.215292598],[4.680203847,47.214813436],[4.680702578,47.214321748],[4.682188409,47.213615825],[4.683477291,47.213627722],[4.68458317,47.213535109],[4.686555606,47.213599164],[4.687327032,47.213545611],[4.687997951,47.213110813],[4.688763118,47.212816013],[4.68960858,47.212721744],[4.690373812,47.212976224],[4.690705535,47.212976787],[4.691112714,47.212014537],[4.690789097,47.211767126],[4.691416921,47.211644502],[4.691446634,47.211412646],[4.693620944,47.209244046],[4.694169616,47.205517941],[4.696176555,47.20538592],[4.697072617,47.205140472],[4.696946682,47.204918097],[4.696905257,47.20410737],[4.696268572,47.202772274],[4.696033364,47.201514141],[4.695467612,47.200331985],[4.695311855,47.199623783],[4.696009418,47.199161529],[4.6968946,47.198867615],[4.697459562,47.197678802],[4.697823396,47.196606395],[4.697524703,47.196267688],[4.697143921,47.195587999],[4.697389169,47.195070228],[4.698008958,47.194322745],[4.698087574,47.193925379],[4.697991535,47.193477444],[4.698487932,47.192964993],[4.699635917,47.192546536],[4.699831886,47.192351856],[4.700081105,47.191668331],[4.699977262,47.190597374],[4.700221894,47.189476278],[4.699948913,47.188863451],[4.698965803,47.188183601],[4.697632357,47.186907352],[4.697007696,47.186576123],[4.696319918,47.186505155],[4.695198378,47.186208208],[4.69445238,47.186259647],[4.692677983,47.18649721],[4.690757829,47.18726726],[4.689934016,47.187112695],[4.689248959,47.187170415],[4.688224402,47.187143032],[4.68746095,47.187270321],[4.687476425,47.187637494],[4.687010278,47.189369615],[4.68559068,47.188919331],[4.685029593,47.189815374],[4.684224218,47.189364239],[4.683310363,47.190216776],[4.681822524,47.19016095],[4.682269632,47.190941479],[4.682979237,47.19128686],[4.682854888,47.191661467],[4.682088538,47.192163363],[4.681361738,47.192959137],[4.681246616,47.193291285],[4.680813958,47.193311972],[4.680536005,47.192406518],[4.679476429,47.192783881],[4.677719763,47.192921],[4.676419815,47.192283372],[4.675537629,47.19301292],[4.67438757,47.192818839],[4.673836106,47.192290123],[4.67398927,47.191565724],[4.674188515,47.191261183],[4.671234227,47.190137728],[4.670783202,47.190417081],[4.669984681,47.190268312],[4.669084705,47.191320439],[4.668641708,47.191262888],[4.668057458,47.191719743],[4.668275561,47.192192955],[4.667547001,47.193407387],[4.666133748,47.193970714],[4.664495913,47.194193268],[4.663537985,47.193803616],[4.663216128,47.193990135],[4.66267982,47.193820441],[4.661468275,47.19325972],[4.659910341,47.192346461],[4.65903994,47.192094192]]]],"type":"MultiPolygon"}</t>
  </si>
  <si>
    <t>47.201285682, 4.677752246</t>
  </si>
  <si>
    <t>{"coordinates":[[[[5.129222894,47.112927136],[5.140248244,47.11110696],[5.14396473,47.110582389],[5.143647826,47.109480481],[5.142006554,47.106587427],[5.142902219,47.105989918],[5.142956215,47.105722329],[5.142847384,47.104909268],[5.142618874,47.104602782],[5.142269551,47.103546501],[5.142293108,47.102944438],[5.142812378,47.102270143],[5.142892716,47.101703052],[5.144130258,47.100185944],[5.144212369,47.099663851],[5.144061295,47.099082137],[5.144811813,47.099050203],[5.145007378,47.097236284],[5.145162068,47.097046981],[5.146120449,47.097400258],[5.146309254,47.097040999],[5.146388023,47.096501852],[5.146784793,47.095966708],[5.146447321,47.095573089],[5.148357949,47.095034137],[5.14779237,47.094211552],[5.147798297,47.093996187],[5.148489256,47.093298858],[5.150605421,47.092724523],[5.15193402,47.091054317],[5.151713025,47.090836872],[5.151742966,47.090166234],[5.151415289,47.088266565],[5.151237126,47.087866392],[5.152749973,47.088469578],[5.152959247,47.088393628],[5.153730275,47.08752545],[5.153649353,47.087117163],[5.154150104,47.086745771],[5.154579656,47.086275731],[5.154259899,47.086193428],[5.154631303,47.085753293],[5.155821825,47.084594474],[5.156361747,47.084313306],[5.156923033,47.083874123],[5.155815301,47.082848236],[5.156670417,47.082305401],[5.157234537,47.081805819],[5.157878013,47.080423015],[5.157872248,47.0801142],[5.157180955,47.079873122],[5.157709719,47.078490657],[5.158538213,47.078470682],[5.162327988,47.078913204],[5.164786775,47.079468807],[5.165984308,47.079313972],[5.166682991,47.079475602],[5.16692668,47.079634051],[5.167837483,47.079791696],[5.17052911,47.080462598],[5.171700198,47.079258036],[5.172450188,47.078009139],[5.174180886,47.075644788],[5.174440304,47.075408438],[5.175168989,47.073830279],[5.17800888,47.07151793],[5.179226738,47.070011579],[5.179608113,47.069401842],[5.182233074,47.067619419],[5.183673496,47.066373606],[5.184274683,47.065985764],[5.184342182,47.06530899],[5.18303376,47.065222939],[5.178342578,47.064602665],[5.177284427,47.065034214],[5.175818531,47.065030308],[5.175117946,47.065242546],[5.174372895,47.065692491],[5.174118167,47.066044039],[5.174194127,47.066980197],[5.1739351,47.067781255],[5.173954769,47.068661731],[5.173722746,47.0692173],[5.173270864,47.069845454],[5.17289902,47.070104632],[5.171869057,47.070486963],[5.171352175,47.071073099],[5.170326353,47.071984924],[5.169784346,47.072209459],[5.169108195,47.072343743],[5.168719992,47.072688776],[5.16733137,47.073497502],[5.166306275,47.073740988],[5.165081686,47.073809873],[5.163565096,47.073731101],[5.162576866,47.073579377],[5.160972849,47.07316086],[5.16022925,47.072829813],[5.158637721,47.071767063],[5.156470007,47.069875637],[5.155951927,47.069248543],[5.155172395,47.06867586],[5.152500924,47.06782951],[5.15018876,47.067529414],[5.147252488,47.067643464],[5.146574202,47.067922661],[5.146219931,47.068162511],[5.145912972,47.068564499],[5.144582649,47.069054836],[5.142753499,47.068934762],[5.142064234,47.0684738],[5.141765509,47.067988484],[5.141302485,47.067913306],[5.14039879,47.067429289],[5.140017921,47.066633865],[5.139917533,47.065731472],[5.140057887,47.065348798],[5.141987084,47.063178503],[5.142811666,47.062236441],[5.142295221,47.062142444],[5.140884512,47.062164992],[5.140267598,47.061897221],[5.139626355,47.061746982],[5.137597658,47.061540461],[5.136381613,47.061119835],[5.134592518,47.061405089],[5.134724528,47.062409576],[5.134984569,47.062785746],[5.135792144,47.063541775],[5.135788556,47.063717468],[5.135244197,47.064683119],[5.134090942,47.065617685],[5.133793982,47.066074395],[5.133473871,47.068678675],[5.133993176,47.068777163],[5.134419891,47.069200691],[5.134575581,47.069637331],[5.134337964,47.071161112],[5.134693111,47.071907492],[5.134401513,47.073466494],[5.134284592,47.073576731],[5.135075333,47.074270031],[5.134520092,47.074597316],[5.133253495,47.075638435],[5.132556226,47.076442071],[5.131713558,47.077170029],[5.132302464,47.077959837],[5.131785771,47.079163623],[5.130961498,47.079123886],[5.130954007,47.080836147],[5.130775487,47.081123141],[5.129829307,47.08193675],[5.129722918,47.082280954],[5.129028815,47.082734157],[5.128555152,47.082926613],[5.127902633,47.082963847],[5.12602134,47.083371335],[5.126560919,47.084081019],[5.125718763,47.084325275],[5.125473522,47.084492801],[5.126452607,47.085848267],[5.12542133,47.086513895],[5.125354078,47.087550867],[5.124921762,47.08805777],[5.124060617,47.089562353],[5.124254177,47.089990201],[5.124660184,47.089986342],[5.124787257,47.090199258],[5.122805062,47.091031842],[5.12318226,47.091970583],[5.123698984,47.092500573],[5.124405986,47.093006348],[5.120038046,47.09612078],[5.11704907,47.098694628],[5.115064845,47.099822514],[5.114216375,47.100552234],[5.115057315,47.101210525],[5.119125808,47.104518797],[5.120534594,47.104251598],[5.120607034,47.104181822],[5.123430866,47.106285208],[5.125825501,47.108939502],[5.127567695,47.111535504],[5.128767883,47.112362712],[5.129222894,47.112927136]]]],"type":"MultiPolygon"}</t>
  </si>
  <si>
    <t>47.086560546, 5.142300288</t>
  </si>
  <si>
    <t>{"coordinates":[[[[5.009446801,47.124596045],[5.01095525,47.125416386],[5.011100484,47.12591369],[5.00680912,47.126615035],[5.002914877,47.127743426],[5.000771389,47.128156067],[4.99997575,47.12773124],[4.999897056,47.127530868],[4.998624663,47.127770803],[4.997727427,47.128057379],[4.997065066,47.128379519],[4.993727022,47.131388322],[4.991522483,47.132582646],[4.990415455,47.132944821],[4.987091297,47.133699919],[4.986586022,47.133919333],[4.985467943,47.134233919],[4.983002946,47.134849868],[4.983383458,47.135255812],[4.981704801,47.136082493],[4.979703111,47.136595871],[4.979354403,47.136803568],[4.973057147,47.138372771],[4.973352433,47.13879551],[4.973830477,47.140063473],[4.972533101,47.14046114],[4.972842,47.141867977],[4.972281452,47.142095473],[4.971971822,47.142362818],[4.968896159,47.146219222],[4.968018576,47.146189122],[4.968114459,47.146717929],[4.967023568,47.146847248],[4.96712571,47.147366944],[4.964517706,47.147884049],[4.964497807,47.147953731],[4.961968008,47.148046182],[4.962320204,47.150104319],[4.962652162,47.151099224],[4.963275182,47.15120573],[4.963672615,47.15142503],[4.964153795,47.153144158],[4.964633255,47.153295421],[4.964984305,47.153690215],[4.967034609,47.154956709],[4.968058613,47.155087895],[4.9692658,47.155065559],[4.969671391,47.154964997],[4.97067859,47.154889314],[4.972069362,47.154977295],[4.973296567,47.154888834],[4.975429172,47.154901084],[4.975513657,47.155224749],[4.976391687,47.155226869],[4.975954467,47.152846014],[4.976624099,47.152818368],[4.976497178,47.151554329],[4.977179227,47.151505755],[4.976819646,47.149226239],[4.978455707,47.149059591],[4.981825014,47.148856944],[4.981373602,47.146561899],[4.983523949,47.146742098],[4.983575842,47.146824962],[4.985750169,47.147082159],[4.987520782,47.147380472],[4.987587078,47.146637256],[4.988118182,47.146256193],[4.988361014,47.143608819],[4.989303191,47.1437088],[4.990875856,47.144046486],[4.993236149,47.144337265],[4.99498696,47.144636705],[4.99599179,47.1449661],[4.996339225,47.144581862],[4.996909142,47.144537806],[4.997741778,47.14467293],[4.998777299,47.144726193],[5.001251907,47.14457445],[5.003068084,47.144358404],[5.004781037,47.14399372],[5.008317749,47.143936892],[5.009208549,47.143825965],[5.009813294,47.143619134],[5.011113423,47.144431388],[5.011697197,47.144228515],[5.011938691,47.144544925],[5.013531276,47.144033607],[5.014225648,47.144141299],[5.014259509,47.144482033],[5.014721854,47.144420849],[5.01559756,47.143906672],[5.015858191,47.143323053],[5.01618053,47.143048161],[5.016592476,47.142910397],[5.01839075,47.142642186],[5.019076902,47.142319512],[5.019557945,47.141666294],[5.020296136,47.141253545],[5.017032639,47.139402134],[5.018447983,47.13913249],[5.018920857,47.13879012],[5.020173514,47.137456093],[5.021366343,47.136956144],[5.022482782,47.136601611],[5.022315869,47.136163239],[5.021388212,47.134619625],[5.020749715,47.133958037],[5.02118084,47.133489402],[5.021423269,47.133549108],[5.023146253,47.132374334],[5.02522629,47.131467063],[5.027122526,47.130271181],[5.027182352,47.129791916],[5.027654897,47.129093777],[5.029899871,47.125249378],[5.028689353,47.124850037],[5.027622427,47.124654402],[5.026510194,47.124271327],[5.024844188,47.123512482],[5.023103214,47.122301924],[5.022168893,47.12208681],[5.021135172,47.122000409],[5.018802313,47.12206817],[5.018032684,47.122268925],[5.016772849,47.122416082],[5.01482466,47.122256408],[5.012652697,47.122251896],[5.012537687,47.124542306],[5.011438969,47.12451819],[5.010932502,47.124700811],[5.01065689,47.124634455],[5.009446801,47.124596045]]]],"type":"MultiPolygon"}</t>
  </si>
  <si>
    <t>47.13775539, 4.997959719</t>
  </si>
  <si>
    <t>{"coordinates":[[[[4.643169574,47.139706158],[4.643178851,47.140096839],[4.644635834,47.140140074],[4.645366404,47.140337701],[4.646084965,47.140401321],[4.64683423,47.140562653],[4.646719045,47.13964399],[4.646837234,47.139322634],[4.647461303,47.138886016],[4.647764236,47.138391834],[4.648289619,47.137792727],[4.64848926,47.138451745],[4.649748124,47.139783641],[4.650097571,47.140722375],[4.650871399,47.141167886],[4.651660055,47.141192651],[4.651611488,47.141588661],[4.652387118,47.141575786],[4.654269733,47.14181093],[4.65491641,47.142068229],[4.655549897,47.142583254],[4.655924424,47.142745387],[4.657307404,47.142954313],[4.660123212,47.143232724],[4.661711506,47.14363586],[4.66241276,47.144034612],[4.663829832,47.144576154],[4.663942574,47.144807761],[4.664536554,47.145193635],[4.665394715,47.145970121],[4.665890663,47.14583151],[4.666424941,47.146078657],[4.666922319,47.145943623],[4.667857894,47.145936446],[4.667942143,47.144991513],[4.668405341,47.145415273],[4.669133754,47.145112107],[4.6704181,47.144818023],[4.671113645,47.144562145],[4.671871539,47.144401715],[4.672135733,47.144153863],[4.671548849,47.143530194],[4.670617313,47.142815145],[4.671488342,47.142558532],[4.672164723,47.143004411],[4.672343775,47.142777599],[4.673120003,47.142570971],[4.685201916,47.140011119],[4.686413559,47.139508996],[4.686572776,47.139241027],[4.687355769,47.139000884],[4.687267097,47.138318696],[4.687564855,47.137965859],[4.688053147,47.137797546],[4.6877304,47.137099863],[4.688666129,47.136934024],[4.688646139,47.136548901],[4.692374116,47.135244531],[4.691511254,47.13411531],[4.690788151,47.133654016],[4.689803945,47.13235636],[4.689633835,47.13193921],[4.692159819,47.132076988],[4.693942309,47.131859995],[4.69396456,47.132064084],[4.695514987,47.13202066],[4.695604148,47.131080126],[4.697751079,47.13099821],[4.699931431,47.13055376],[4.700787128,47.131786585],[4.702844752,47.1308405],[4.707611679,47.130157888],[4.709153488,47.130177443],[4.71197337,47.130429314],[4.711676168,47.130004168],[4.710759503,47.129268503],[4.710322782,47.128521233],[4.712013911,47.127926194],[4.712186176,47.127741741],[4.712728248,47.127693193],[4.714784354,47.127954499],[4.715191417,47.127892632],[4.715916806,47.127675657],[4.715865747,47.127398156],[4.716171771,47.12731257],[4.716993061,47.128035201],[4.718184638,47.129859058],[4.718472222,47.130105129],[4.719305574,47.130376408],[4.720313803,47.130256059],[4.721491206,47.13059875],[4.721635813,47.130457919],[4.722029867,47.129286789],[4.722550958,47.128499186],[4.722038458,47.127573884],[4.721785367,47.126260199],[4.722073092,47.125437348],[4.722019667,47.124756454],[4.722464023,47.122931697],[4.722220114,47.122111357],[4.722528319,47.120650633],[4.721969455,47.120542788],[4.72169973,47.119946159],[4.72175538,47.119747217],[4.722489337,47.118935729],[4.723122634,47.117947434],[4.72309317,47.117521027],[4.722699102,47.11740893],[4.722765863,47.116938766],[4.723487649,47.116614632],[4.723763994,47.116139542],[4.724043234,47.114105611],[4.724274158,47.113242172],[4.724086936,47.111265622],[4.724444887,47.108972062],[4.724489317,47.106938924],[4.724717495,47.105248844],[4.724615867,47.104834318],[4.724764838,47.103966694],[4.724696999,47.10337156],[4.724278364,47.101952277],[4.724584671,47.100066515],[4.724257111,47.099102437],[4.724081252,47.096696158],[4.724218159,47.096111476],[4.724556458,47.095845278],[4.724413415,47.095042343],[4.724457248,47.094433834],[4.724280278,47.092611109],[4.72440591,47.092004081],[4.724318917,47.091757734],[4.72433451,47.090843467],[4.723932159,47.089352793],[4.723946584,47.088236825],[4.723503219,47.088102054],[4.721004445,47.087846613],[4.718994309,47.087739643],[4.717030569,47.088095721],[4.716080361,47.088440324],[4.7146101,47.088601723],[4.713348125,47.089052687],[4.712555998,47.088937451],[4.711445479,47.088968307],[4.710581816,47.088883834],[4.710642977,47.088401149],[4.708453658,47.088755914],[4.708008655,47.08869315],[4.706329679,47.089009716],[4.705423521,47.088998774],[4.704963077,47.089073105],[4.704354869,47.089478304],[4.702964997,47.089974263],[4.702085368,47.090344726],[4.701021101,47.090923217],[4.70048934,47.091036401],[4.699649755,47.091423365],[4.69711437,47.092728545],[4.696432167,47.092671019],[4.693222808,47.092757694],[4.693257654,47.092943591],[4.692416323,47.09352954],[4.691350176,47.094095359],[4.690846939,47.094068501],[4.690370106,47.093832335],[4.689333872,47.093712404],[4.688671401,47.093274526],[4.68802912,47.093312723],[4.687302184,47.093806012],[4.686383082,47.094058059],[4.685302887,47.094809533],[4.684464669,47.095118919],[4.683838073,47.09523791],[4.683286001,47.095589946],[4.682269938,47.095398518],[4.681855767,47.095563935],[4.680315071,47.09558994],[4.678807105,47.095311976],[4.677612709,47.095745352],[4.677188945,47.096196354],[4.676010499,47.097059025],[4.675233081,47.097333242],[4.674912051,47.097356804],[4.674672076,47.097612424],[4.673957042,47.097645292],[4.673809223,47.097343959],[4.673456456,47.097279726],[4.67334727,47.09758568],[4.671360828,47.097400092],[4.669844511,47.0970654],[4.667550394,47.096396113],[4.666304822,47.095902582],[4.665340983,47.095265401],[4.664779594,47.095105992],[4.664098507,47.095084279],[4.663919175,47.094870738],[4.662595545,47.094109939],[4.660636802,47.093619398],[4.660254833,47.093461892],[4.65985689,47.093128114],[4.659032552,47.092692394],[4.658739414,47.092293172],[4.657999093,47.091973305],[4.657053913,47.092238099],[4.656451049,47.092014408],[4.653815228,47.09007913],[4.652872215,47.089510889],[4.651567454,47.089141418],[4.648833976,47.088917491],[4.648633719,47.089051822],[4.648192532,47.08967226],[4.647599095,47.091006267],[4.647648357,47.092100582],[4.648357058,47.093501574],[4.648877937,47.094063267],[4.649911513,47.094831962],[4.648110951,47.097183652],[4.647665673,47.097629445],[4.646547188,47.099176238],[4.647157427,47.099510639],[4.646582571,47.100377908],[4.647552943,47.10080173],[4.647542156,47.100923452],[4.646904713,47.101339561],[4.646360637,47.101876806],[4.646283828,47.102082314],[4.644883458,47.103082893],[4.644263488,47.10377069],[4.644801205,47.103931436],[4.644755834,47.104259864],[4.64556304,47.104694129],[4.646675999,47.105984014],[4.64720777,47.10642399],[4.64965362,47.107132938],[4.649949652,47.107497021],[4.650604468,47.107775837],[4.650954696,47.109306194],[4.651536074,47.109210544],[4.651903719,47.11027509],[4.651041668,47.110595373],[4.652170005,47.11181925],[4.653322399,47.111288594],[4.654419683,47.110982939],[4.655235459,47.110917235],[4.655741343,47.110982934],[4.654658644,47.112150174],[4.654598077,47.112755278],[4.654738663,47.113510589],[4.654170713,47.113658291],[4.654176125,47.11413548],[4.655121537,47.113865311],[4.654857346,47.114196874],[4.654438108,47.115106976],[4.654389125,47.115702908],[4.654566008,47.116480212],[4.65551122,47.116803474],[4.655582467,47.117018574],[4.654553119,47.118423677],[4.654785391,47.118727425],[4.654046418,47.119923954],[4.654369051,47.120076928],[4.653548084,47.121009878],[4.653980442,47.121127065],[4.652402422,47.123788981],[4.649613591,47.123667597],[4.647721901,47.123373082],[4.64724142,47.12362396],[4.646930239,47.12406153],[4.645881036,47.124741931],[4.645230579,47.125476084],[4.644580625,47.12674602],[4.644459811,47.127197085],[4.644491047,47.127961161],[4.644958586,47.128927048],[4.645950669,47.130520321],[4.647073779,47.131606542],[4.647230436,47.13293254],[4.647500924,47.13375174],[4.646670007,47.133765371],[4.647100747,47.135121686],[4.647808604,47.136131866],[4.647425015,47.136361551],[4.644921013,47.136426894],[4.644260189,47.13622107],[4.644090438,47.138528741],[4.643887558,47.139145759],[4.643169574,47.139706158]]]],"type":"MultiPolygon"}</t>
  </si>
  <si>
    <t>47.114906921, 4.684266306</t>
  </si>
  <si>
    <t>{"coordinates":[[[[4.828497055,46.967751974],[4.827964742,46.968778079],[4.827480452,46.970368989],[4.827470777,46.972572883],[4.825803621,46.972957719],[4.825259607,46.973250915],[4.823671594,46.97375965],[4.822033892,46.97447358],[4.819479147,46.974799394],[4.818189663,46.975345669],[4.816906082,46.975559521],[4.812466071,46.977150458],[4.809951645,46.977899598],[4.809328949,46.978204758],[4.812179121,46.983071791],[4.812464175,46.984311916],[4.812407179,46.984966633],[4.812237539,46.985166525],[4.812237188,46.985548377],[4.811670583,46.985840959],[4.811769034,46.986147411],[4.811294101,46.986897847],[4.810755643,46.987206192],[4.810668761,46.987873084],[4.810347996,46.988512126],[4.813319099,46.989003114],[4.813773125,46.989747061],[4.815072166,46.991118928],[4.815751151,46.990879498],[4.816005097,46.991034003],[4.819327221,46.994790221],[4.821737195,46.996895578],[4.823012715,46.998261426],[4.823191718,46.999352803],[4.823497573,47.000224234],[4.824466477,47.001862383],[4.824744548,47.002611771],[4.824849211,47.002826255],[4.829709103,47.001337195],[4.829527869,47.001116724],[4.832947352,47.000169986],[4.831866083,46.997787105],[4.833317905,46.99724171],[4.832913288,46.996606022],[4.834197743,46.99613352],[4.835033258,46.995930212],[4.83523836,46.996194424],[4.835774412,46.995971558],[4.834076237,46.993950635],[4.837242599,46.99246563],[4.838440296,46.991652236],[4.840200104,46.990765924],[4.840036794,46.990608224],[4.841449089,46.99003093],[4.839039323,46.987868332],[4.84003018,46.987245538],[4.840283191,46.986907384],[4.839823283,46.986541876],[4.840400626,46.985795987],[4.839839007,46.98568967],[4.840333541,46.984985627],[4.841185316,46.984454198],[4.842108314,46.984198106],[4.842625814,46.983551324],[4.842953724,46.983635244],[4.842986602,46.983133091],[4.843289595,46.982409579],[4.843020934,46.982056338],[4.843346711,46.981807973],[4.843144673,46.981478884],[4.843373146,46.981194249],[4.843434517,46.980640306],[4.844452694,46.979473976],[4.846236614,46.978190915],[4.847231404,46.977729195],[4.848057767,46.977614192],[4.849112696,46.977180311],[4.851406667,46.976387917],[4.851884015,46.976072251],[4.852681966,46.975973881],[4.852503804,46.975728178],[4.852563191,46.97531115],[4.852253789,46.974921659],[4.851781093,46.973529725],[4.852478262,46.973102455],[4.852457574,46.97265249],[4.850866313,46.968141739],[4.850924803,46.968005711],[4.853694046,46.966775148],[4.855845495,46.966367699],[4.856172828,46.96636063],[4.852660805,46.965762369],[4.851608931,46.965740537],[4.85108749,46.965841669],[4.849972986,46.965911788],[4.848558065,46.965506694],[4.848275994,46.965798505],[4.847558445,46.966012636],[4.846953782,46.96606555],[4.845165846,46.966448105],[4.843897527,46.967023156],[4.840939572,46.968050257],[4.840736895,46.968048088],[4.839968347,46.967075104],[4.839594187,46.966093122],[4.836925312,46.966646299],[4.834634827,46.966876387],[4.831375814,46.967487453],[4.828497055,46.967751974]]]],"type":"MultiPolygon"}</t>
  </si>
  <si>
    <t>46.981841328, 4.83078393</t>
  </si>
  <si>
    <t>{"coordinates":[[[[4.242749048,47.149966688],[4.241016615,47.149073168],[4.241825298,47.148198305],[4.240828202,47.147883953],[4.240743211,47.147345522],[4.239492244,47.14741115],[4.238463551,47.146869315],[4.238414028,47.146609628],[4.236735412,47.146327744],[4.236483332,47.146212485],[4.235795021,47.146238745],[4.23574394,47.145853017],[4.23452884,47.145063726],[4.234432739,47.144210267],[4.234086314,47.14372054],[4.232330198,47.142468783],[4.231535773,47.142353885],[4.231081085,47.142148929],[4.230901605,47.142726197],[4.230278779,47.142902096],[4.229922177,47.14358299],[4.229523202,47.143969001],[4.229008272,47.145404312],[4.229094435,47.145536656],[4.228830926,47.146192247],[4.22740565,47.146889877],[4.226624189,47.147172785],[4.225765639,47.147142264],[4.222564293,47.146114553],[4.220910844,47.146006852],[4.220172124,47.145613965],[4.219357393,47.144952653],[4.218189107,47.144295959],[4.217671682,47.145400794],[4.216796252,47.145264137],[4.214865905,47.144755882],[4.212875303,47.144383287],[4.213474667,47.146443423],[4.2136836,47.146754571],[4.215996521,47.147720732],[4.216408462,47.147728108],[4.215913129,47.148586893],[4.214855813,47.150979552],[4.21488992,47.151496923],[4.215235168,47.152408104],[4.215293463,47.153295285],[4.21519635,47.15437318],[4.213822299,47.154491143],[4.209688524,47.155445621],[4.210061176,47.15710926],[4.210200997,47.160100713],[4.209590294,47.161709798],[4.208221305,47.163827414],[4.208873624,47.165715932],[4.208786397,47.166005869],[4.208855785,47.166744367],[4.2091334,47.167524809],[4.209482061,47.168058702],[4.209828419,47.168548498],[4.212490138,47.171069664],[4.213105185,47.173578915],[4.213049224,47.173849618],[4.212390347,47.173791691],[4.211716213,47.173466503],[4.210193928,47.172239885],[4.21000808,47.171784428],[4.20951763,47.171523037],[4.208679493,47.171536291],[4.208279985,47.171679121],[4.208339426,47.172386208],[4.208742604,47.172524261],[4.209665981,47.17242548],[4.210167312,47.174051749],[4.211146754,47.174154957],[4.211701959,47.174123938],[4.212185195,47.174356583],[4.212422134,47.174675542],[4.21338083,47.174970732],[4.213141152,47.175702559],[4.212885904,47.175978051],[4.21042446,47.178030584],[4.210222286,47.178494597],[4.210043432,47.179585035],[4.210469284,47.180376528],[4.211345334,47.181102985],[4.214967093,47.183355632],[4.214732254,47.183541775],[4.215180366,47.18396926],[4.215542074,47.18460564],[4.215704089,47.185405284],[4.217485944,47.185531529],[4.217902896,47.185689215],[4.21914741,47.185939934],[4.219406134,47.185758934],[4.220003296,47.185884102],[4.220043366,47.186195214],[4.219075643,47.186969833],[4.22011582,47.186944473],[4.22103453,47.187037436],[4.221808856,47.187344405],[4.221959843,47.187711971],[4.220997525,47.188142601],[4.22135613,47.18869616],[4.221504974,47.189143884],[4.223469652,47.188707168],[4.22373473,47.188747586],[4.22408133,47.189236436],[4.224653964,47.190487323],[4.224860788,47.190753452],[4.224692752,47.191611497],[4.224850399,47.192328338],[4.225456864,47.192626254],[4.225665717,47.193618972],[4.22716101,47.193387947],[4.227598113,47.193498565],[4.227717976,47.19313624],[4.22884664,47.193162988],[4.229308934,47.193335459],[4.22925509,47.193696185],[4.229007872,47.194149902],[4.229287516,47.194595328],[4.230284303,47.194803539],[4.230755277,47.195065951],[4.231107732,47.195690675],[4.229898027,47.1958773],[4.229384012,47.196043926],[4.229655753,47.196374184],[4.230289643,47.196828451],[4.230770928,47.196790024],[4.230976215,47.197102078],[4.23066078,47.197807731],[4.231519372,47.197977783],[4.23159761,47.198337105],[4.231832853,47.198572306],[4.231433371,47.198722416],[4.231049425,47.199320751],[4.230574962,47.199831808],[4.229736524,47.200255789],[4.229489202,47.200648281],[4.228884598,47.201130999],[4.22926407,47.201434004],[4.230666289,47.201861206],[4.230218615,47.202273835],[4.229697109,47.202462149],[4.229443099,47.202735861],[4.229140686,47.203551215],[4.228885641,47.203779917],[4.229697476,47.203634445],[4.231596625,47.203489118],[4.23200868,47.204982976],[4.232246828,47.205055175],[4.233507813,47.204618576],[4.233354882,47.204459936],[4.233548204,47.203844716],[4.234075651,47.203166512],[4.234652533,47.202570613],[4.235294994,47.202127078],[4.235822305,47.20213496],[4.236322528,47.202746387],[4.237334023,47.203586452],[4.23640689,47.204693019],[4.236116501,47.205510065],[4.236357776,47.206063027],[4.235838768,47.206648412],[4.236185482,47.206959847],[4.23679138,47.207797941],[4.237068639,47.208535996],[4.238444432,47.208435763],[4.239098533,47.210676126],[4.239387472,47.211345622],[4.239117075,47.211768092],[4.238333919,47.212417536],[4.240398459,47.21238375],[4.241585356,47.212453873],[4.242156532,47.212869131],[4.243154509,47.212826015],[4.244113951,47.212487978],[4.244589635,47.212487372],[4.246525755,47.211986655],[4.247818377,47.211430711],[4.249444448,47.210099527],[4.250139153,47.209233067],[4.250405811,47.209051913],[4.250306871,47.208546964],[4.250509228,47.208157614],[4.251402031,47.20785715],[4.253062413,47.207440334],[4.254367363,47.207307363],[4.256084699,47.207407609],[4.258460064,47.207396239],[4.258520058,47.207249724],[4.258355046,47.206352029],[4.258058262,47.205412546],[4.257648793,47.204682275],[4.257865154,47.204329675],[4.258413443,47.203764579],[4.261748103,47.201905922],[4.265841527,47.19979577],[4.267395119,47.198281432],[4.26841932,47.197849738],[4.268379837,47.197519727],[4.267663327,47.196712714],[4.267182759,47.196500077],[4.26774174,47.1956674],[4.268140129,47.193906372],[4.268615886,47.19245873],[4.268864062,47.192004014],[4.269258863,47.190373575],[4.271103149,47.189718571],[4.270469523,47.189398679],[4.267853535,47.187628354],[4.265461346,47.186493906],[4.264721667,47.186322807],[4.259065682,47.184266703],[4.257247058,47.182795405],[4.25636218,47.182284579],[4.255848545,47.182458524],[4.254461327,47.182265568],[4.253615468,47.182237811],[4.252973567,47.182064679],[4.251586912,47.181270219],[4.250581288,47.180106067],[4.250944469,47.179993196],[4.251556684,47.179572399],[4.252068188,47.179421006],[4.252720262,47.179465276],[4.254578923,47.17898145],[4.254334213,47.178680668],[4.254372638,47.178289479],[4.254700168,47.177950983],[4.255638806,47.177769734],[4.254631834,47.177228705],[4.254344709,47.177487528],[4.253869188,47.177538599],[4.253397374,47.177408647],[4.252770576,47.17737131],[4.252878081,47.176883933],[4.25253574,47.176529278],[4.252003295,47.176403579],[4.251251068,47.17648014],[4.250617062,47.176245682],[4.250574915,47.175966114],[4.250897028,47.175621385],[4.250886465,47.174712098],[4.250227825,47.174723713],[4.248362092,47.174214409],[4.248044065,47.174052165],[4.247581387,47.174542465],[4.247125174,47.17468514],[4.246714537,47.174287084],[4.246535851,47.173527273],[4.246089172,47.173397021],[4.24559069,47.173025118],[4.24554108,47.172821262],[4.245738638,47.170973322],[4.246463882,47.170646776],[4.246911865,47.170549211],[4.244488059,47.169194078],[4.244140083,47.168705301],[4.241365377,47.166726296],[4.240289056,47.166426294],[4.240110582,47.166989154],[4.239269694,47.167166532],[4.236463847,47.166177283],[4.235857762,47.165828097],[4.235073446,47.165133257],[4.234880393,47.164314153],[4.231733708,47.163015987],[4.231335809,47.162704181],[4.233234651,47.161801578],[4.233659921,47.161348648],[4.23444499,47.16075502],[4.234590424,47.160131293],[4.237157985,47.160129992],[4.237515627,47.159895667],[4.240721078,47.159735299],[4.241498609,47.159907043],[4.242153964,47.159818076],[4.243327443,47.159928833],[4.244307065,47.159419485],[4.244526831,47.158932706],[4.244130588,47.158351705],[4.244073264,47.158041682],[4.244248627,47.157747167],[4.244660808,47.15793272],[4.244807225,47.157585391],[4.244212954,47.157117269],[4.243856185,47.156701516],[4.244886191,47.1561475],[4.243584666,47.154946848],[4.243095975,47.154190357],[4.242551507,47.153704583],[4.241740791,47.153177544],[4.241206528,47.152961775],[4.239811245,47.152669692],[4.241068538,47.151842253],[4.240963758,47.151705615],[4.243357348,47.150303209],[4.242749048,47.149966688]]]],"type":"MultiPolygon"}</t>
  </si>
  <si>
    <t>47.178622203, 4.235923074</t>
  </si>
  <si>
    <t>{"coordinates":[[[[5.372242923,47.431373759],[5.371795342,47.431246895],[5.371809567,47.430608984],[5.370807426,47.43003682],[5.369799221,47.430377074],[5.368599871,47.430326751],[5.367641082,47.430464247],[5.366850924,47.430273189],[5.365987705,47.43020069],[5.364260467,47.430217794],[5.363468006,47.430305044],[5.36300001,47.430165954],[5.362568257,47.429885633],[5.361760265,47.429801174],[5.361619948,47.429598687],[5.362108713,47.429155579],[5.361926588,47.428847672],[5.361986843,47.428588879],[5.362411508,47.428437962],[5.362838342,47.428727389],[5.363057793,47.428677902],[5.363263771,47.427901909],[5.362539137,47.42775092],[5.362436742,47.427565676],[5.363078685,47.427045603],[5.363137598,47.426876895],[5.362833582,47.426332809],[5.363218285,47.425817959],[5.363710712,47.425729602],[5.361250906,47.424327804],[5.359682037,47.425796988],[5.35886547,47.425847773],[5.35725632,47.427429411],[5.356872221,47.427899197],[5.356556807,47.428512585],[5.356344554,47.429389557],[5.355698548,47.429245938],[5.354964085,47.431165556],[5.354283356,47.431802541],[5.353972349,47.431399967],[5.348765972,47.432071669],[5.348017858,47.427812584],[5.347470741,47.428046972],[5.347501363,47.428957749],[5.346238885,47.430100847],[5.345166851,47.430653809],[5.34397862,47.430856974],[5.342622826,47.432145102],[5.342302547,47.432256919],[5.341498226,47.432195661],[5.33914737,47.431063188],[5.337400835,47.430699335],[5.336811233,47.430326631],[5.335916622,47.430263546],[5.3343717,47.430779071],[5.333443863,47.43092827],[5.331995476,47.430887968],[5.331132312,47.430693631],[5.329207403,47.431078911],[5.327104703,47.430732842],[5.326224465,47.431336724],[5.325931893,47.431537099],[5.328342768,47.435674763],[5.329233013,47.43713119],[5.330040797,47.437758929],[5.330176621,47.438043493],[5.330051614,47.439350033],[5.328688605,47.442194323],[5.328888304,47.443153942],[5.328336497,47.444324024],[5.328463983,47.444935665],[5.329242369,47.445464935],[5.329477511,47.446140161],[5.328143918,47.446428917],[5.332333423,47.447305936],[5.334305643,47.447475325],[5.335026406,47.447624769],[5.335475473,47.445440866],[5.342462221,47.44537698],[5.342273532,47.446829809],[5.34813231,47.446015586],[5.347969969,47.447187815],[5.35390819,47.447970231],[5.353975004,47.446711667],[5.358770248,47.446862227],[5.358316123,47.448035885],[5.35830873,47.450008312],[5.367569977,47.450024698],[5.367653155,47.449293532],[5.374253265,47.447833396],[5.37471152,47.44957479],[5.375105043,47.450694295],[5.375294737,47.45092998],[5.375754865,47.450946704],[5.378251204,47.450324743],[5.379160625,47.450413324],[5.379231368,47.449585137],[5.379527505,47.44934763],[5.379627705,47.449033077],[5.380001486,47.448481476],[5.380528851,47.448069927],[5.381415634,47.4476204],[5.381862521,47.44695202],[5.382452755,47.446790439],[5.382283458,47.446357118],[5.382920584,47.445996444],[5.383345516,47.445432076],[5.383095264,47.445029233],[5.383254155,47.444721578],[5.384414845,47.444283527],[5.384322614,47.44394139],[5.38456071,47.443355628],[5.384585521,47.442690481],[5.384057496,47.442429321],[5.383673748,47.441979682],[5.383254959,47.441786527],[5.383022202,47.441418448],[5.38237427,47.441385786],[5.381805081,47.441720752],[5.381045509,47.441446307],[5.380917509,47.44104546],[5.38028991,47.440872779],[5.379760704,47.440494547],[5.379920627,47.44026973],[5.379344467,47.43982041],[5.379339778,47.439595357],[5.378875438,47.439451751],[5.378412832,47.439137895],[5.37843611,47.438944692],[5.378869488,47.438809749],[5.378976383,47.438168141],[5.378793229,47.437929626],[5.378676732,47.437428576],[5.378269808,47.437561177],[5.377931736,47.437032233],[5.377995141,47.436606757],[5.378467277,47.436328729],[5.378234564,47.434914148],[5.378443061,47.434528033],[5.37828457,47.433917968],[5.377866365,47.433347433],[5.377467076,47.433292552],[5.37714838,47.433438657],[5.375794536,47.433228555],[5.374732801,47.432631524],[5.373822184,47.432598775],[5.373063037,47.432060397],[5.372964562,47.431575184],[5.372242923,47.431373759]]]],"type":"MultiPolygon"}</t>
  </si>
  <si>
    <t>47.439248099, 5.355634867</t>
  </si>
  <si>
    <t>{"coordinates":[[[[4.401368664,47.834684552],[4.40191392,47.834829259],[4.403365319,47.835672434],[4.404087055,47.836272291],[4.406029693,47.837235571],[4.406421481,47.837692645],[4.4092968,47.838934528],[4.408807867,47.839403975],[4.408598132,47.839814259],[4.408291675,47.842024184],[4.4080505,47.84286331],[4.40921598,47.84309775],[4.410599615,47.843541088],[4.410645609,47.843410015],[4.412032038,47.843957719],[4.411838906,47.845194135],[4.41192505,47.845718779],[4.410661982,47.848258864],[4.408806427,47.851456846],[4.411851908,47.852126836],[4.421181071,47.854924321],[4.421566343,47.855177992],[4.429642488,47.858092603],[4.432245407,47.858843073],[4.43262701,47.859205669],[4.433067215,47.859410025],[4.43520479,47.860012189],[4.436543322,47.860098423],[4.437873829,47.860579899],[4.439635351,47.86136842],[4.442730733,47.863150472],[4.443593734,47.862273025],[4.443915473,47.862397786],[4.44459015,47.861384027],[4.445351684,47.859679688],[4.445874107,47.859610241],[4.445939444,47.858816414],[4.446351425,47.856999354],[4.44745768,47.855827229],[4.445331879,47.855509586],[4.444918944,47.85453802],[4.444647232,47.853447695],[4.4445805,47.851976785],[4.445956064,47.847876784],[4.4458918,47.846251914],[4.446140485,47.844678094],[4.444863294,47.844670431],[4.444929593,47.842879222],[4.44415287,47.842884288],[4.44421303,47.841752062],[4.4437934,47.84175993],[4.443728623,47.840901086],[4.442746463,47.840971682],[4.44292751,47.840597694],[4.442862171,47.84030865],[4.441925923,47.838325436],[4.440576907,47.836549819],[4.438176944,47.833876127],[4.437470267,47.832758704],[4.436766717,47.831112849],[4.436472928,47.830728483],[4.435297252,47.829566382],[4.434489586,47.828962362],[4.432421707,47.827576205],[4.430627684,47.826577336],[4.429405628,47.826913596],[4.427411885,47.827633703],[4.425724214,47.828005297],[4.42492164,47.827386748],[4.424926961,47.828483067],[4.424685806,47.828662427],[4.424648139,47.82965125],[4.424515185,47.830127244],[4.423124923,47.831175697],[4.421679371,47.831408368],[4.421330669,47.831516113],[4.42112718,47.831855235],[4.420780632,47.83189364],[4.420377697,47.831472751],[4.417989388,47.830241451],[4.417159916,47.830066049],[4.415741198,47.829498991],[4.414475343,47.829099301],[4.413722072,47.828922955],[4.412531569,47.82879238],[4.412153068,47.828482788],[4.411828923,47.828005112],[4.411641122,47.827174736],[4.411799855,47.826558023],[4.41116123,47.826116537],[4.410815874,47.825745331],[4.409276422,47.82621392],[4.407838324,47.826270804],[4.40714146,47.826405191],[4.40400912,47.827753357],[4.403593389,47.828563065],[4.402942827,47.829237859],[4.402718594,47.830061475],[4.401840585,47.831338479],[4.401589488,47.831955379],[4.401639979,47.83229863],[4.401343676,47.834091657],[4.401368664,47.834684552]]]],"type":"MultiPolygon"}</t>
  </si>
  <si>
    <t>47.843100453, 4.426207708</t>
  </si>
  <si>
    <t>{"coordinates":[[[[5.290205048,47.341633547],[5.289907775,47.340380366],[5.290448579,47.340323771],[5.290291394,47.339465894],[5.291941547,47.339201883],[5.298592185,47.337863623],[5.299375816,47.337631063],[5.300141056,47.337031414],[5.301027429,47.337557821],[5.303509377,47.338587544],[5.304399385,47.337808872],[5.304503497,47.337795999],[5.305978578,47.338670929],[5.307883555,47.338604267],[5.307553902,47.332571321],[5.307802338,47.331571207],[5.308077196,47.33103168],[5.308745096,47.330206049],[5.308154165,47.330080004],[5.309123368,47.328837699],[5.309135073,47.328555574],[5.308526264,47.32822905],[5.307719819,47.327957786],[5.306503015,47.327723488],[5.305749812,47.327673605],[5.305150867,47.327390997],[5.305313874,47.326930249],[5.304443362,47.326276574],[5.302806768,47.325487687],[5.30241052,47.325482937],[5.30218126,47.325789189],[5.300224384,47.325839683],[5.299353951,47.32518597],[5.297572323,47.325771515],[5.296996183,47.326484491],[5.294767304,47.327237346],[5.293536834,47.325813479],[5.293370188,47.325757331],[5.291411413,47.322474557],[5.294434867,47.321753793],[5.293864974,47.32025743],[5.29366905,47.318988736],[5.29206097,47.318982672],[5.292024984,47.318605126],[5.289454025,47.31831813],[5.288018897,47.315999432],[5.287597923,47.31612751],[5.286781887,47.314411713],[5.286568736,47.313293749],[5.285481967,47.311873272],[5.286061024,47.311508829],[5.285889235,47.310490917],[5.285523516,47.309987471],[5.283621191,47.308038163],[5.283010784,47.307010864],[5.281334429,47.304828318],[5.281060071,47.303606174],[5.281337269,47.301778782],[5.281314263,47.301019115],[5.280992799,47.29996541],[5.280471223,47.299311907],[5.278609877,47.300031137],[5.277053778,47.300519194],[5.272722205,47.30237291],[5.269830222,47.30424244],[5.268862269,47.305086326],[5.267195054,47.306021318],[5.266706068,47.30560398],[5.266260963,47.304751691],[5.265981021,47.303953814],[5.261591283,47.303372992],[5.26099714,47.303349445],[5.26010963,47.303527942],[5.25686533,47.30461867],[5.255380151,47.305289674],[5.255145118,47.305115921],[5.252343576,47.305876399],[5.250328611,47.30660895],[5.250398454,47.306727376],[5.248110426,47.307802007],[5.246887231,47.308757816],[5.243453585,47.311098251],[5.245020287,47.313667988],[5.245754,47.315569368],[5.245729288,47.315706737],[5.244391733,47.317385202],[5.237742743,47.319271525],[5.237520349,47.318829117],[5.235239125,47.319258518],[5.235456196,47.319637091],[5.235558969,47.320228602],[5.234351607,47.320304081],[5.234591763,47.321205455],[5.233347518,47.321636465],[5.233205447,47.322041763],[5.234889415,47.3217698],[5.23549234,47.322285939],[5.237080094,47.324059241],[5.236147314,47.324559928],[5.235968642,47.325103724],[5.235477755,47.325306804],[5.235125772,47.325855737],[5.23304092,47.326237178],[5.233342892,47.326809548],[5.233966436,47.327119963],[5.236533497,47.329377855],[5.237568853,47.330986174],[5.238151903,47.332197938],[5.239044672,47.333307364],[5.241362372,47.336687591],[5.242308332,47.337544702],[5.243510959,47.338170799],[5.24443233,47.33878701],[5.244559198,47.339666234],[5.245387171,47.340139249],[5.247306882,47.341023419],[5.247643551,47.341311396],[5.248506182,47.341819742],[5.250037885,47.342263787],[5.250873416,47.342977974],[5.251651839,47.343341133],[5.252931284,47.343581995],[5.253651517,47.343884129],[5.255835266,47.34511697],[5.257477311,47.346447659],[5.258268914,47.346743875],[5.259228073,47.346582028],[5.26026465,47.346307894],[5.262478439,47.346518759],[5.263601151,47.346370801],[5.262039948,47.344761239],[5.260608222,47.344146992],[5.259457682,47.343444404],[5.260402324,47.34281362],[5.262113252,47.344111384],[5.264025795,47.343214051],[5.264213288,47.343857923],[5.265352866,47.344832658],[5.267519563,47.344902051],[5.268313558,47.344783879],[5.268723948,47.346341996],[5.269561335,47.346309426],[5.271558686,47.346445995],[5.273674623,47.345534618],[5.274152753,47.345404577],[5.274922475,47.34533907],[5.276403492,47.345361386],[5.27830599,47.345136758],[5.277596282,47.343307154],[5.277655916,47.341528203],[5.278615728,47.341478755],[5.279258217,47.341569716],[5.280817324,47.341530101],[5.281764187,47.341612369],[5.283244285,47.34114829],[5.283590149,47.342301463],[5.283604336,47.342883872],[5.285417522,47.342587032],[5.285864325,47.342407124],[5.286638395,47.341916369],[5.28762196,47.341740294],[5.287929784,47.341377592],[5.288688748,47.341527448],[5.290205048,47.341633547]]]],"type":"MultiPolygon"}</t>
  </si>
  <si>
    <t>47.325446544, 5.268697902</t>
  </si>
  <si>
    <t>{"coordinates":[[[[4.693388583,47.536232353],[4.69343162,47.537465208],[4.693609124,47.537864186],[4.693627431,47.538567994],[4.691808286,47.538937439],[4.689180519,47.53993171],[4.690100885,47.542926435],[4.691346304,47.544675757],[4.692778936,47.548177123],[4.692839166,47.549533069],[4.692658957,47.554131041],[4.692484058,47.557637711],[4.692332982,47.558243131],[4.693554707,47.5590213],[4.696796057,47.560652426],[4.698135744,47.561413525],[4.698861171,47.562140341],[4.699038543,47.56269867],[4.70182085,47.562935414],[4.704571943,47.563402136],[4.704879481,47.563535394],[4.705660385,47.563370919],[4.706371767,47.563528879],[4.706487418,47.563651434],[4.708688619,47.563974846],[4.710443164,47.56397434],[4.711114911,47.564140055],[4.712435909,47.564765315],[4.714078406,47.565003191],[4.714655495,47.565783411],[4.71572226,47.566815725],[4.716006374,47.566922288],[4.718179493,47.5671523],[4.719238187,47.567393299],[4.724112979,47.569059017],[4.727510099,47.570439408],[4.730036666,47.571348229],[4.730891969,47.571754203],[4.735362845,47.572921257],[4.736935738,47.573094126],[4.738858226,47.573502155],[4.740320322,47.574152913],[4.742531258,47.575284959],[4.743427748,47.575643409],[4.744626074,47.576321464],[4.745102347,47.575667893],[4.746379413,47.574846575],[4.747110031,47.574648364],[4.747824818,47.57433244],[4.750167721,47.573679678],[4.751353154,47.573678995],[4.752807083,47.573994791],[4.753793788,47.573938547],[4.754660837,47.574047057],[4.756519188,47.574441357],[4.758073815,47.572033812],[4.758377004,47.571220727],[4.758433344,47.570264604],[4.758787057,47.569572303],[4.758863125,47.568609579],[4.758719997,47.567211688],[4.759001765,47.566153125],[4.759310103,47.565619067],[4.760007336,47.565422176],[4.760287371,47.565038901],[4.760329844,47.564632199],[4.761075291,47.564284214],[4.762069868,47.564391643],[4.763114693,47.564046324],[4.763294515,47.563892346],[4.763698574,47.562955269],[4.764777108,47.562181755],[4.765218747,47.562021111],[4.766659527,47.562710581],[4.76945902,47.564580506],[4.770296176,47.563830411],[4.771287252,47.563390396],[4.773183154,47.562798866],[4.774066598,47.562644076],[4.776533271,47.562017697],[4.778005275,47.561762074],[4.779076153,47.561804269],[4.780239983,47.561601937],[4.781272168,47.560962227],[4.781692797,47.560851361],[4.782982009,47.560700207],[4.784454535,47.559705296],[4.784080536,47.559060955],[4.784030913,47.558172154],[4.783906774,47.557959766],[4.782478888,47.556742697],[4.781793936,47.55642453],[4.781248996,47.555997078],[4.780993005,47.555499484],[4.781274595,47.555089119],[4.781923133,47.554834313],[4.783245594,47.554488167],[4.78377035,47.554470238],[4.784514861,47.55466053],[4.78537215,47.555081385],[4.786219697,47.555090916],[4.786188857,47.554645708],[4.785976747,47.55438785],[4.78586973,47.55385197],[4.786560273,47.553263358],[4.787874442,47.552711101],[4.788262093,47.552332405],[4.788242849,47.551796981],[4.787691798,47.551147261],[4.786747096,47.550298286],[4.783065371,47.549923363],[4.782285643,47.549751608],[4.780487926,47.549121802],[4.779953788,47.549056127],[4.779843008,47.54884443],[4.780132993,47.548008064],[4.780887513,47.547384293],[4.781310413,47.546067798],[4.780749423,47.545155289],[4.775327497,47.54258008],[4.773749762,47.542478941],[4.771467301,47.542057155],[4.770192392,47.542025197],[4.768718761,47.541814366],[4.767638233,47.541347255],[4.766997958,47.541165182],[4.766292801,47.54111194],[4.76452237,47.541374643],[4.76264534,47.540905133],[4.762407133,47.540576499],[4.760473495,47.540284281],[4.757463675,47.539612097],[4.753731518,47.540466919],[4.753321864,47.540382143],[4.750877282,47.539508612],[4.749717378,47.539250513],[4.748646907,47.539287282],[4.748265254,47.539570317],[4.74683111,47.540847819],[4.745826709,47.541931593],[4.74375348,47.542657696],[4.742970705,47.542629784],[4.739933495,47.541562302],[4.738652172,47.541250083],[4.736845992,47.540048012],[4.734911828,47.53952939],[4.73289014,47.538565459],[4.730933805,47.537769791],[4.728303107,47.536881449],[4.724842717,47.53528774],[4.706800507,47.53147377],[4.705418343,47.53144538],[4.70168956,47.531577301],[4.700832967,47.531730258],[4.693388583,47.536232353]]]],"type":"MultiPolygon"}</t>
  </si>
  <si>
    <t>47.552807572, 4.734849153</t>
  </si>
  <si>
    <t>{"coordinates":[[[[5.400142559,47.147095695],[5.401081787,47.14716718],[5.401321279,47.14688299],[5.403201975,47.147431206],[5.403486185,47.14696594],[5.403020703,47.146416267],[5.403251069,47.14575036],[5.40329322,47.14509737],[5.403515672,47.144845954],[5.406888838,47.145409933],[5.407306476,47.146837881],[5.406898041,47.14777231],[5.40814382,47.148498483],[5.412570172,47.15016717],[5.412887385,47.149732717],[5.413352502,47.149741031],[5.413096288,47.150269689],[5.41414137,47.150668523],[5.413865905,47.151032753],[5.415242628,47.151436368],[5.41644234,47.151955352],[5.417007654,47.151106782],[5.417802171,47.151217184],[5.418427415,47.150615951],[5.418810276,47.150380068],[5.4177006,47.150042973],[5.418992131,47.148020895],[5.420177395,47.14589834],[5.420991939,47.14622087],[5.421361673,47.146105046],[5.421888049,47.146213825],[5.422486703,47.146696687],[5.422839936,47.14680098],[5.424615018,47.146904308],[5.424725192,47.147064128],[5.42530504,47.14706999],[5.425723568,47.14739268],[5.426875907,47.147944075],[5.427250123,47.147898395],[5.428024742,47.148300077],[5.429062207,47.149084445],[5.43052922,47.149614787],[5.430796511,47.149891097],[5.43116283,47.150021211],[5.43210542,47.15013561],[5.43283583,47.150024779],[5.43297893,47.150182098],[5.434855397,47.150743408],[5.435237408,47.150782207],[5.435299422,47.151102459],[5.435701246,47.151170563],[5.436988951,47.151616328],[5.437540203,47.151922672],[5.437801182,47.15191267],[5.438281281,47.152163764],[5.439178581,47.150664967],[5.439490213,47.149762179],[5.439391306,47.149152673],[5.439091136,47.148530297],[5.438307192,47.147516393],[5.438173755,47.146610376],[5.437319092,47.144908002],[5.438207875,47.144681208],[5.440003839,47.144401051],[5.438810713,47.141959123],[5.438516589,47.141527571],[5.436828617,47.141945945],[5.436234112,47.141206361],[5.435813971,47.141227818],[5.435307774,47.141039414],[5.435046169,47.140800825],[5.434688476,47.140947965],[5.434069347,47.140918659],[5.432734313,47.140617075],[5.4301142,47.138194253],[5.429328653,47.137693737],[5.428924908,47.137112242],[5.428224901,47.136663966],[5.427468625,47.136314145],[5.424750776,47.137252051],[5.422864673,47.136375536],[5.422116237,47.135612085],[5.42055202,47.135228694],[5.419530882,47.134505161],[5.418746779,47.134356727],[5.41767103,47.133915345],[5.416663438,47.133139262],[5.416072738,47.132476062],[5.415030828,47.132817575],[5.414635723,47.133042897],[5.414285303,47.1329106],[5.413583476,47.133566558],[5.41268188,47.133623197],[5.412417152,47.133429659],[5.412074768,47.133624148],[5.411424834,47.133671026],[5.410575708,47.133395991],[5.410118162,47.133140714],[5.409678684,47.133259757],[5.408863982,47.133252407],[5.408615667,47.133366564],[5.408116439,47.133064409],[5.407419873,47.133101426],[5.406873996,47.133291128],[5.405946515,47.133388785],[5.405514318,47.133907579],[5.404769113,47.134304076],[5.404479284,47.134671287],[5.40445006,47.134962826],[5.404131039,47.135090152],[5.403773063,47.135438962],[5.403736483,47.135920704],[5.403471827,47.136349539],[5.403412338,47.137175829],[5.402944632,47.137462064],[5.402991112,47.137675469],[5.402734417,47.138016767],[5.402748623,47.138512765],[5.403129874,47.138892152],[5.403331649,47.139450006],[5.403627308,47.139833872],[5.403594489,47.140547919],[5.40295448,47.141499757],[5.402109556,47.142119879],[5.402311677,47.142596663],[5.402287781,47.143037607],[5.401751058,47.143227992],[5.401518681,47.143641738],[5.401722948,47.144048223],[5.401778744,47.144500122],[5.401642566,47.14491007],[5.401299132,47.14499466],[5.400903813,47.145781077],[5.400619693,47.146663364],[5.400142559,47.147095695]]]],"type":"MultiPolygon"}</t>
  </si>
  <si>
    <t>47.142403316, 5.419333695</t>
  </si>
  <si>
    <t>{"coordinates":[[[[5.235018222,47.458775758],[5.236034521,47.459392019],[5.237094513,47.460449595],[5.237271806,47.460910865],[5.237723314,47.461324538],[5.238017268,47.462003296],[5.237906339,47.462367444],[5.236348326,47.464901778],[5.236408395,47.465386013],[5.236215362,47.465978671],[5.235726835,47.46687328],[5.235134006,47.467528546],[5.235957897,47.46785853],[5.236986642,47.468863575],[5.238057591,47.470908818],[5.238341151,47.472608076],[5.238592798,47.473480357],[5.238490186,47.473980325],[5.238803264,47.476575042],[5.239368047,47.478708346],[5.240203421,47.48029162],[5.242829408,47.483488385],[5.244034782,47.483974864],[5.246335349,47.48469506],[5.249690306,47.485592965],[5.250341751,47.48614141],[5.251375626,47.486716679],[5.252079886,47.487446001],[5.254055925,47.489886035],[5.254345857,47.489893031],[5.25557928,47.489526047],[5.258239923,47.488694627],[5.259445609,47.488395679],[5.259446929,47.488301098],[5.262022566,47.487755807],[5.265179322,47.486847947],[5.266031181,47.486728714],[5.267658342,47.485624502],[5.270488783,47.484952484],[5.270445381,47.484900199],[5.27371727,47.483770124],[5.274263926,47.483785565],[5.274858558,47.484429543],[5.274829622,47.485061387],[5.275222013,47.486010095],[5.275819659,47.48700522],[5.276450657,47.487784462],[5.278734268,47.487467839],[5.278785549,47.487299335],[5.281163184,47.486664734],[5.283575588,47.486192399],[5.284203263,47.485957656],[5.285456875,47.485665599],[5.285538169,47.485360521],[5.289070894,47.484247403],[5.289006503,47.484015428],[5.293363537,47.482518547],[5.293309227,47.482460181],[5.294732712,47.481950346],[5.29917006,47.479733018],[5.301870846,47.478563877],[5.302908973,47.478085869],[5.30382325,47.477878667],[5.304216451,47.477878992],[5.304112606,47.477441577],[5.303794383,47.477238946],[5.304075867,47.476989326],[5.304715869,47.477261234],[5.304945065,47.476815427],[5.30622417,47.47632091],[5.306470097,47.476140431],[5.309534227,47.47542679],[5.310316393,47.474991614],[5.310608536,47.474712948],[5.313746302,47.473985124],[5.314590704,47.473577498],[5.315627432,47.473256097],[5.315686242,47.473356691],[5.318595348,47.472995305],[5.319413115,47.472648512],[5.319752346,47.472385093],[5.320138305,47.471759618],[5.320006162,47.471315574],[5.32102838,47.470385632],[5.321308146,47.470374651],[5.32228111,47.469657312],[5.323282495,47.468738571],[5.323717262,47.468443515],[5.325542777,47.467420044],[5.328080637,47.464577566],[5.328138591,47.464261209],[5.327824579,47.464125199],[5.32858802,47.461618061],[5.328695704,47.460857629],[5.329476636,47.458479812],[5.330890646,47.45759146],[5.331123395,47.457325633],[5.33275333,47.456670682],[5.332870761,47.455830797],[5.331740718,47.454517895],[5.329309955,47.453061715],[5.328177812,47.451575011],[5.325177732,47.448773875],[5.323412064,47.449632262],[5.321982613,47.450836036],[5.321293597,47.451235225],[5.321090953,47.450940278],[5.320318791,47.451106071],[5.320060082,47.450987851],[5.319757773,47.450384192],[5.319412695,47.450141612],[5.317546686,47.450157173],[5.31522355,47.45007103],[5.313069377,47.450330903],[5.309344784,47.451242398],[5.30901529,47.450775238],[5.306320957,47.451472568],[5.306295928,47.450459929],[5.305140554,47.45051434],[5.304215228,47.450638931],[5.30349697,47.450824257],[5.303649929,47.451231886],[5.304357193,47.45199417],[5.30447481,47.452289927],[5.304314036,47.453089209],[5.304474839,47.453771353],[5.30429813,47.453768548],[5.304586716,47.454581445],[5.304665498,47.455424613],[5.303690871,47.455701468],[5.305098922,47.456671413],[5.302907025,47.457234426],[5.302832347,47.457103521],[5.301202249,47.457299663],[5.300522057,47.457477011],[5.298660126,47.456479955],[5.294403983,47.454577302],[5.291677344,47.453132492],[5.290793123,47.453629897],[5.287025842,47.451379649],[5.28625784,47.451458678],[5.285079464,47.451939304],[5.282393834,47.452288287],[5.282324902,47.452010466],[5.281531173,47.451984604],[5.280734943,47.451557137],[5.280008588,47.450899555],[5.284117539,47.447690445],[5.283802325,47.447396745],[5.283003203,47.447585333],[5.282175674,47.447668206],[5.281427553,47.448088126],[5.281233119,47.448385519],[5.280330991,47.448556294],[5.279303024,47.448889826],[5.279007532,47.448840679],[5.279408257,47.448430282],[5.280367482,47.448135019],[5.282349783,47.446987571],[5.281601089,47.446677152],[5.28082441,47.447112037],[5.279778315,47.447517974],[5.279447602,47.447764],[5.278592327,47.447506981],[5.277407306,47.446988043],[5.27661663,47.446532523],[5.275933512,47.447139352],[5.275280935,47.446746863],[5.275163002,47.446564554],[5.274708468,47.446521208],[5.274756837,47.446128521],[5.274066824,47.445698033],[5.272883547,47.445155601],[5.270828182,47.444677009],[5.27028573,47.44443814],[5.268623673,47.442118305],[5.265603667,47.440515621],[5.264278797,47.440010083],[5.262796604,47.438576416],[5.260749451,47.439510461],[5.257304695,47.440732751],[5.258489565,47.441791322],[5.258831711,47.44222415],[5.259783215,47.442029167],[5.260598771,47.443299315],[5.260908543,47.443373446],[5.261110169,47.444250269],[5.260893631,47.444686741],[5.260203636,47.444693841],[5.25987569,47.445824999],[5.259798414,47.447202542],[5.258115973,47.447475648],[5.257924755,47.447128143],[5.256260239,47.447795315],[5.256730513,47.448527348],[5.255811328,47.449177355],[5.249875267,47.45036932],[5.250261914,47.450597788],[5.250180305,47.451056843],[5.250384233,47.452086727],[5.251331383,47.453520088],[5.252082795,47.453928807],[5.25292687,47.454867049],[5.252433488,47.455163873],[5.252541435,47.456656688],[5.252900402,47.456667751],[5.252889958,47.457082204],[5.247684777,47.457298107],[5.247540393,47.458065456],[5.247266493,47.458214831],[5.246649568,47.459081354],[5.24725529,47.459339824],[5.24722695,47.459487159],[5.237909985,47.458642749],[5.237890282,47.458965521],[5.235018222,47.458775758]]]],"type":"MultiPolygon"}</t>
  </si>
  <si>
    <t>47.466173935, 5.279200729</t>
  </si>
  <si>
    <t>{"coordinates":[[[[4.516805886,47.378088114],[4.518141721,47.37770242],[4.517919497,47.377437911],[4.51739475,47.376319292],[4.517809915,47.37604826],[4.517811651,47.375688086],[4.517430325,47.374578398],[4.516848258,47.373587477],[4.51793558,47.373322977],[4.517388375,47.372252369],[4.516928714,47.371980153],[4.516234346,47.371750613],[4.516827788,47.370286057],[4.517766853,47.368531562],[4.517895438,47.368438945],[4.52049385,47.368794842],[4.520680919,47.36852138],[4.522476826,47.368712157],[4.523443396,47.368540123],[4.52230896,47.36704685],[4.522003232,47.366173883],[4.52192912,47.365009759],[4.522254941,47.362761737],[4.522245269,47.360786423],[4.522145004,47.360054824],[4.522260952,47.359284376],[4.523499023,47.357293605],[4.524198794,47.356412854],[4.525876201,47.354640485],[4.526847208,47.353283449],[4.528510061,47.349611407],[4.529174381,47.348376333],[4.529545106,47.346509445],[4.530691278,47.344242468],[4.529706274,47.344774069],[4.529002665,47.345372189],[4.52809396,47.345839744],[4.526921736,47.346311656],[4.526720561,47.346225162],[4.526021042,47.345338465],[4.525173362,47.345064174],[4.524964035,47.344690559],[4.524226819,47.34466692],[4.523897497,47.34519887],[4.523394932,47.34504159],[4.52279922,47.345849848],[4.522482135,47.345833295],[4.522357723,47.346397669],[4.521290072,47.346261291],[4.521395681,47.347135987],[4.521290336,47.347812658],[4.520452687,47.347846134],[4.51963651,47.34592458],[4.51970047,47.345469947],[4.519568763,47.344561376],[4.518831523,47.344349522],[4.517501115,47.344194936],[4.513268271,47.344274466],[4.512083127,47.344432161],[4.510127948,47.34518871],[4.509795671,47.34514981],[4.507913879,47.344465649],[4.506305865,47.344000303],[4.501988966,47.34363212],[4.49995106,47.343802515],[4.499511515,47.342958226],[4.498042455,47.342626031],[4.497432653,47.342277341],[4.496001746,47.341269339],[4.495847683,47.340731992],[4.495449262,47.340694804],[4.49377766,47.339554816],[4.494356497,47.339269151],[4.494555993,47.339060396],[4.494136627,47.338746154],[4.496028671,47.336770661],[4.496428862,47.337204894],[4.49747917,47.337773008],[4.498142122,47.337892313],[4.499404152,47.337977772],[4.500855107,47.337950928],[4.501542871,47.337252341],[4.503122659,47.335914637],[4.503644313,47.334914755],[4.503784582,47.334059369],[4.504148431,47.333242505],[4.506020071,47.330418031],[4.504514506,47.330851727],[4.503801848,47.331224715],[4.501299958,47.333161411],[4.501102649,47.333209882],[4.50101628,47.334336485],[4.500836062,47.334664755],[4.500146405,47.334631347],[4.499781709,47.334898971],[4.499155711,47.335058318],[4.498364419,47.335132457],[4.497141814,47.335128416],[4.496765158,47.335585265],[4.496776001,47.336164075],[4.496352168,47.336211855],[4.495872923,47.336457531],[4.495539456,47.336373588],[4.494294575,47.335047133],[4.493175755,47.335202884],[4.488563,47.334978475],[4.488008288,47.335178266],[4.488028213,47.335514755],[4.487678481,47.335990137],[4.48791075,47.336294193],[4.487547925,47.336679704],[4.487099539,47.33741926],[4.486575352,47.337574534],[4.485753524,47.337695797],[4.485046572,47.337995663],[4.484905758,47.33841164],[4.484586103,47.338683141],[4.48420358,47.33854937],[4.483982553,47.337885009],[4.483408466,47.338008493],[4.483093773,47.338315941],[4.483382329,47.338692218],[4.480292406,47.339086391],[4.479578254,47.339415126],[4.479118693,47.339513719],[4.478190722,47.339485915],[4.476185586,47.338918065],[4.476047309,47.33861009],[4.476100171,47.338220453],[4.475101007,47.338252055],[4.474575199,47.338156989],[4.474249769,47.338268265],[4.474105181,47.339948412],[4.473062359,47.342010009],[4.47239413,47.341842907],[4.471234113,47.342629232],[4.469241172,47.344104968],[4.465592279,47.347232155],[4.465274211,47.347858328],[4.46515674,47.34874758],[4.464830698,47.349567433],[4.465388163,47.350430165],[4.465177807,47.353449075],[4.464368613,47.354723402],[4.463729047,47.355320306],[4.463019559,47.35578303],[4.46236873,47.356064937],[4.461531793,47.356665212],[4.460578707,47.357672108],[4.461762966,47.358147017],[4.461077671,47.359256791],[4.461206568,47.359659437],[4.463216697,47.360728093],[4.463220477,47.360818082],[4.461936254,47.361831857],[4.462010018,47.362010103],[4.463979436,47.363234122],[4.464748889,47.362634682],[4.46574058,47.36245831],[4.466717987,47.362002094],[4.467416008,47.36339516],[4.470075625,47.363347138],[4.471275159,47.363549846],[4.472016244,47.363851089],[4.473515511,47.364206642],[4.475125223,47.362361164],[4.475739528,47.362533439],[4.476175363,47.362769203],[4.477871745,47.363064572],[4.478157227,47.36342199],[4.479798871,47.363076962],[4.480137204,47.36357236],[4.48062517,47.363871371],[4.482333022,47.363524562],[4.482546952,47.363881082],[4.481955,47.364087616],[4.48230358,47.364425312],[4.482641292,47.364945021],[4.483262387,47.365217111],[4.485703835,47.364992343],[4.486544444,47.365438082],[4.487047009,47.36525788],[4.488316771,47.365074155],[4.48831448,47.365708048],[4.488017906,47.367437863],[4.488600884,47.367862577],[4.489382192,47.368938417],[4.489444408,47.369365297],[4.490109189,47.370252647],[4.490843581,47.370925711],[4.491450182,47.371768781],[4.49240353,47.37254527],[4.494468527,47.373782859],[4.495271018,47.37394721],[4.497058111,47.373914301],[4.497337079,47.374269056],[4.497172682,47.374979767],[4.497622985,47.375536699],[4.499128988,47.376684167],[4.500239094,47.377228976],[4.501089971,47.376988395],[4.501463101,47.376396533],[4.502808067,47.37524648],[4.503522553,47.374917607],[4.504248605,47.374859593],[4.504916081,47.374981506],[4.506995066,47.375618146],[4.510337761,47.376365287],[4.513923501,47.376327641],[4.514314617,47.376565648],[4.514514682,47.376374863],[4.515131718,47.377008789],[4.515926261,47.377356779],[4.516805886,47.378088114]]]],"type":"MultiPolygon"}</t>
  </si>
  <si>
    <t>47.355565978, 4.496175516</t>
  </si>
  <si>
    <t>{"coordinates":[[[[5.176090574,47.153586779],[5.175735085,47.153186377],[5.173691367,47.151552307],[5.17315191,47.151172465],[5.172451891,47.150870387],[5.171749452,47.15031167],[5.172050016,47.149907949],[5.172259408,47.149404167],[5.172099711,47.148750603],[5.172170733,47.14825302],[5.171813458,47.147806708],[5.171990508,47.147253998],[5.17191498,47.146428633],[5.172172566,47.145385366],[5.172091464,47.145141916],[5.171658768,47.144788883],[5.171601329,47.144477441],[5.171817633,47.144243719],[5.172312689,47.144015571],[5.172327443,47.143661344],[5.172761417,47.143129926],[5.1727843,47.14287912],[5.173766997,47.142665223],[5.173798087,47.142192706],[5.173504798,47.142186508],[5.172944489,47.141876405],[5.172306831,47.141121037],[5.171988036,47.140482167],[5.171149698,47.139757579],[5.170701955,47.139586754],[5.169804263,47.139714372],[5.168863613,47.139627535],[5.167350521,47.140075587],[5.166722763,47.140187315],[5.165861886,47.140213341],[5.164133112,47.13995929],[5.162857238,47.13954454],[5.162005483,47.139074118],[5.160643885,47.138100752],[5.157355673,47.136773339],[5.156959557,47.136307893],[5.155806748,47.135765585],[5.15546635,47.135438693],[5.154915977,47.135207577],[5.154589963,47.134448112],[5.15422914,47.134171132],[5.154061284,47.133768973],[5.153137593,47.132617147],[5.151637595,47.132267691],[5.150908132,47.132144361],[5.150215592,47.132119409],[5.149184569,47.131516232],[5.148407869,47.131167705],[5.147261968,47.131091714],[5.146173889,47.131208274],[5.145617648,47.13145726],[5.144380689,47.13161349],[5.143481181,47.131361773],[5.141465618,47.130290428],[5.140524002,47.129642291],[5.13659306,47.126124155],[5.136477019,47.126092975],[5.134657579,47.126432782],[5.132860356,47.126601031],[5.131428345,47.126861591],[5.13128214,47.128036002],[5.130085238,47.128803769],[5.13018808,47.129602532],[5.129464831,47.130435419],[5.129837335,47.131712855],[5.12961128,47.132370871],[5.128994557,47.133195488],[5.125989341,47.133225539],[5.126002956,47.13601182],[5.125278956,47.13726438],[5.124493157,47.137820987],[5.123033382,47.139060022],[5.1229435,47.139860522],[5.122784854,47.140289427],[5.118096093,47.138332754],[5.118376263,47.138878804],[5.118265575,47.139017725],[5.117524214,47.139296979],[5.117363307,47.139635855],[5.117407592,47.139956566],[5.117868615,47.140469586],[5.117223067,47.140937115],[5.117119243,47.142157552],[5.117250366,47.142605462],[5.118017596,47.143519958],[5.118818392,47.143810606],[5.11930772,47.144236644],[5.120674286,47.144915889],[5.121061126,47.145252835],[5.123373494,47.146549645],[5.123861085,47.14666228],[5.124411426,47.147194351],[5.124970699,47.147450665],[5.125365205,47.147846897],[5.126117731,47.148082544],[5.126435121,47.148297364],[5.1272236,47.14910874],[5.127776766,47.149443507],[5.128156135,47.150023735],[5.128959968,47.150754662],[5.129134322,47.151157634],[5.129628,47.151656499],[5.129872453,47.152162652],[5.130442172,47.152547537],[5.131164743,47.15325833],[5.131435819,47.15373607],[5.131918315,47.154051405],[5.132265102,47.154540357],[5.133077047,47.15517294],[5.133489961,47.155797564],[5.134078887,47.155499408],[5.134952432,47.155453576],[5.135308393,47.155107475],[5.136075552,47.154809622],[5.136459409,47.154900704],[5.136631015,47.155299212],[5.137430103,47.155273649],[5.137835882,47.155650719],[5.137491872,47.156397384],[5.137632706,47.15665236],[5.138203633,47.157031782],[5.137842439,47.157412212],[5.13812268,47.157786196],[5.138699233,47.157542283],[5.139785828,47.157740148],[5.140293597,47.157293958],[5.140757477,47.157769913],[5.14128042,47.158004307],[5.141586534,47.158330972],[5.142539043,47.158343964],[5.143060912,47.158484706],[5.143450465,47.158120846],[5.143780983,47.15806519],[5.144574995,47.158143244],[5.144899347,47.157767077],[5.145180306,47.157760069],[5.14629727,47.158089702],[5.146799002,47.158387509],[5.147454485,47.158468113],[5.148364591,47.158973584],[5.148466125,47.159268004],[5.148227651,47.159611965],[5.148572736,47.159987424],[5.149153947,47.160026167],[5.150272845,47.159575788],[5.150398224,47.159904888],[5.151669089,47.160184779],[5.152384285,47.161659311],[5.152848851,47.161455235],[5.155198782,47.161179141],[5.155596753,47.161060052],[5.156180355,47.163103506],[5.156537467,47.16315089],[5.156880123,47.163661464],[5.157959463,47.163640445],[5.158019133,47.163811352],[5.159153388,47.16354613],[5.159417365,47.163839313],[5.160303987,47.163326524],[5.161302887,47.163143962],[5.163719178,47.161396634],[5.164108323,47.161025505],[5.164410118,47.161010855],[5.165181685,47.160758659],[5.167354984,47.159376946],[5.168571701,47.158965984],[5.170491421,47.158536423],[5.171120624,47.158258935],[5.171891211,47.157329436],[5.17507684,47.154769455],[5.176090574,47.153586779]]]],"type":"MultiPolygon"}</t>
  </si>
  <si>
    <t>47.145631552, 5.147537611</t>
  </si>
  <si>
    <t>{"coordinates":[[[[4.758790423,47.074126391],[4.757894321,47.07288017],[4.754884684,47.06995233],[4.754213306,47.069653639],[4.753810063,47.069899304],[4.753261932,47.070067017],[4.751538665,47.070252547],[4.750351885,47.070601928],[4.74958897,47.070731453],[4.749062913,47.070686285],[4.747483802,47.070155444],[4.744070949,47.069246131],[4.741180454,47.069489642],[4.739408195,47.069750473],[4.738339856,47.070096146],[4.736634028,47.070865638],[4.735041103,47.0717865],[4.729548518,47.074373221],[4.728153247,47.074846162],[4.726347891,47.075233358],[4.724058203,47.075892508],[4.723197209,47.07638083],[4.721715725,47.077955424],[4.720989038,47.078357978],[4.708988856,47.081180896],[4.708935424,47.082074107],[4.709521766,47.083311763],[4.710065266,47.085401045],[4.710210441,47.087027046],[4.710675321,47.088132314],[4.710642977,47.088401149],[4.710581816,47.088883834],[4.711445479,47.088968307],[4.712555998,47.088937451],[4.713348125,47.089052687],[4.7146101,47.088601723],[4.716080361,47.088440324],[4.717030569,47.088095721],[4.718994309,47.087739643],[4.721004445,47.087846613],[4.723503219,47.088102054],[4.723946584,47.088236825],[4.723932159,47.089352793],[4.72433451,47.090843467],[4.724318917,47.091757734],[4.72440591,47.092004081],[4.724280278,47.092611109],[4.724457248,47.094433834],[4.724413415,47.095042343],[4.724556458,47.095845278],[4.725405727,47.095928963],[4.727256012,47.095769857],[4.728980302,47.095382971],[4.731717001,47.094945778],[4.733710632,47.0944071],[4.734666856,47.09433152],[4.734983678,47.096104407],[4.739589041,47.095670488],[4.740281078,47.096969441],[4.740462952,47.097946478],[4.740289507,47.098333615],[4.742924069,47.102281467],[4.743934498,47.102939825],[4.744749264,47.103134655],[4.746380919,47.10334506],[4.747153989,47.103514387],[4.748042868,47.103879175],[4.749570914,47.105081683],[4.753032929,47.10649711],[4.753848657,47.10696202],[4.754453819,47.107481451],[4.755194652,47.107063169],[4.75549197,47.106796602],[4.756167638,47.106605335],[4.756714224,47.107026585],[4.757699155,47.108108463],[4.758505725,47.108654528],[4.760737743,47.109591335],[4.762107687,47.110261175],[4.763113196,47.110918544],[4.763807761,47.111586052],[4.764994459,47.110846621],[4.765574678,47.110156963],[4.767083993,47.10964402],[4.767533685,47.110163958],[4.768118016,47.109440004],[4.768520887,47.109577928],[4.770377195,47.109510801],[4.770305932,47.107180413],[4.769340386,47.104486388],[4.768960203,47.103833014],[4.767730606,47.102493815],[4.766867745,47.101236351],[4.766222693,47.100708588],[4.76667124,47.100029036],[4.766572438,47.099509136],[4.766872981,47.09853917],[4.766883592,47.097937451],[4.766778141,47.097536523],[4.766844368,47.096901535],[4.766677856,47.095884673],[4.766804199,47.095192932],[4.766019205,47.094738449],[4.765994436,47.094505588],[4.763247202,47.094773557],[4.762432402,47.094737352],[4.760698951,47.094190126],[4.759659705,47.093983517],[4.759315919,47.093712285],[4.758217984,47.093363372],[4.75837504,47.093125043],[4.757570255,47.093071543],[4.75672574,47.092648521],[4.755987257,47.092079797],[4.755087959,47.09041846],[4.756477138,47.090157818],[4.757226158,47.089877175],[4.756775266,47.088583655],[4.757903097,47.088235112],[4.757917858,47.087798128],[4.758944566,47.088068879],[4.760103778,47.088116973],[4.759924929,47.087808111],[4.761793245,47.087364502],[4.761566477,47.086154034],[4.76094211,47.085000954],[4.760205931,47.084056698],[4.759933988,47.083884333],[4.759207674,47.083847662],[4.757726626,47.083994468],[4.756095783,47.084035468],[4.754533488,47.08286058],[4.754231469,47.082289721],[4.754110538,47.081368506],[4.75528274,47.078903949],[4.755861257,47.078654718],[4.756860443,47.078490944],[4.757566742,47.077996616],[4.758662314,47.077635943],[4.759074476,47.0771776],[4.758984024,47.076748519],[4.758638378,47.076699747],[4.758594104,47.075139785],[4.758790423,47.074126391]]]],"type":"MultiPolygon"}</t>
  </si>
  <si>
    <t>47.088015422, 4.742875853</t>
  </si>
  <si>
    <t>{"coordinates":[[[[4.369977553,47.577421807],[4.371666445,47.577702653],[4.37302431,47.577578651],[4.37477233,47.578088323],[4.37617349,47.578198743],[4.376345084,47.57923022],[4.377822382,47.5796089],[4.37847638,47.579327497],[4.378575564,47.580180673],[4.378715858,47.580358168],[4.380598176,47.58091028],[4.382687326,47.581638162],[4.383756105,47.581754231],[4.38445869,47.582731684],[4.385990488,47.582794525],[4.386660315,47.582918005],[4.38902897,47.584000759],[4.395221097,47.585915571],[4.395911724,47.586578007],[4.398682579,47.586033482],[4.399746637,47.586015323],[4.400547004,47.586090345],[4.400742827,47.585997068],[4.404743749,47.586285676],[4.405342292,47.586275769],[4.407057742,47.585930103],[4.408195521,47.586134243],[4.41009569,47.587090787],[4.411254423,47.587834804],[4.411398554,47.58810224],[4.411226013,47.588824538],[4.413394026,47.591046262],[4.41701362,47.586675697],[4.415367529,47.585871028],[4.41486623,47.584980441],[4.415131057,47.584931317],[4.41573566,47.585100436],[4.41701378,47.583772333],[4.416060657,47.583205031],[4.416172685,47.58266261],[4.417176152,47.58111547],[4.418471253,47.578527663],[4.417950427,47.577652628],[4.418282577,47.577484742],[4.418567417,47.577038346],[4.419244219,47.576422433],[4.41958141,47.575693612],[4.418086761,47.57552093],[4.415127988,47.575422712],[4.415494628,47.574447772],[4.412903434,47.573858893],[4.407954222,47.573092274],[4.405705713,47.572628739],[4.404715841,47.572776602],[4.404874588,47.572388475],[4.404913397,47.571840643],[4.404774048,47.571296757],[4.404218781,47.571023457],[4.403784166,47.571089005],[4.402669403,47.570532542],[4.40197639,47.569825156],[4.401338942,47.568801104],[4.400655855,47.56831866],[4.397969847,47.567646865],[4.39596708,47.56741247],[4.395035196,47.567384006],[4.393444693,47.567502044],[4.388951072,47.568211028],[4.38852918,47.567588562],[4.387396706,47.567519211],[4.384870637,47.567518616],[4.383536205,47.567406612],[4.383062389,47.567190764],[4.381325614,47.566951164],[4.379524713,47.566803224],[4.378329406,47.566823654],[4.37741446,47.567244983],[4.37631711,47.568073576],[4.375776826,47.567858483],[4.375246132,47.567912455],[4.373841796,47.567667924],[4.37311894,47.567905102],[4.368873388,47.568234978],[4.369859689,47.568881495],[4.369118142,47.569325027],[4.369195519,47.569593298],[4.37062034,47.572087405],[4.370952772,47.572081698],[4.371613806,47.573734915],[4.371091658,47.573968819],[4.370992396,47.574870248],[4.369977553,47.577421807]]]],"type":"MultiPolygon"}</t>
  </si>
  <si>
    <t>47.576889187, 4.394799063</t>
  </si>
  <si>
    <t>{"coordinates":[[[[4.586687192,47.285591623],[4.585171076,47.285110808],[4.58516475,47.284851571],[4.584198443,47.284616251],[4.581653154,47.283784766],[4.579319229,47.2828486],[4.577518341,47.280911072],[4.576018197,47.280110271],[4.575236607,47.280123587],[4.573813085,47.279994336],[4.573782612,47.27972192],[4.573254139,47.279341904],[4.571520076,47.279360904],[4.568657243,47.278876501],[4.564934914,47.278408127],[4.56413496,47.278244233],[4.563862586,47.27806872],[4.563098562,47.277183995],[4.562876602,47.27660351],[4.56252632,47.276159817],[4.559816947,47.276167464],[4.543628756,47.273192903],[4.540769084,47.272797818],[4.530212133,47.270761244],[4.52857675,47.270379418],[4.528281301,47.270410324],[4.526912714,47.270059176],[4.525915454,47.270065996],[4.524479299,47.270176722],[4.521614624,47.269967621],[4.51849539,47.270392975],[4.518266309,47.270806564],[4.517185461,47.27113315],[4.517113637,47.271447434],[4.516737545,47.271949382],[4.516353721,47.272271347],[4.514781208,47.272616041],[4.51426002,47.27280563],[4.514706489,47.273766848],[4.515167489,47.273976026],[4.515178518,47.274554849],[4.514374984,47.274725615],[4.514754985,47.27497097],[4.514454049,47.275512446],[4.514007422,47.27576679],[4.51403011,47.276055527],[4.514713747,47.276652582],[4.514659531,47.276888298],[4.514245958,47.277142211],[4.513717988,47.277280561],[4.514088209,47.277882609],[4.513927997,47.278207048],[4.512779383,47.278153599],[4.512821867,47.27881665],[4.513219586,47.279126607],[4.512838826,47.279371983],[4.512865114,47.27974171],[4.512231827,47.279758971],[4.512339221,47.280377955],[4.511974576,47.280397114],[4.511857153,47.280926286],[4.511493941,47.28104357],[4.511443962,47.281618683],[4.511788804,47.28178887],[4.511812978,47.282130712],[4.512024606,47.282362961],[4.511679479,47.28364064],[4.511435333,47.283851815],[4.510796979,47.283737673],[4.510163197,47.28402145],[4.509912173,47.285541908],[4.509961162,47.286060807],[4.510380599,47.286153492],[4.510236008,47.286658703],[4.510787506,47.2872593],[4.510529936,47.28798208],[4.510583758,47.28820198],[4.511705264,47.289494768],[4.51135708,47.29019532],[4.511291545,47.290594154],[4.510647033,47.291534468],[4.510758698,47.292399206],[4.51027436,47.293341934],[4.510583464,47.293603531],[4.511008417,47.293231533],[4.511513123,47.293060186],[4.51303295,47.293031376],[4.513366229,47.29307025],[4.515670428,47.293823533],[4.516524888,47.293946531],[4.517420265,47.293971743],[4.518221279,47.293561485],[4.518904998,47.293356249],[4.519599928,47.293032909],[4.520346997,47.292494583],[4.520925452,47.291937754],[4.521481202,47.291794506],[4.523131889,47.291014707],[4.523065354,47.292075363],[4.523222371,47.292852157],[4.523795317,47.293408292],[4.524213041,47.293624307],[4.522792872,47.295021478],[4.521342003,47.29566449],[4.520899245,47.296106991],[4.518703825,47.296117733],[4.516827503,47.296367374],[4.51620829,47.296515028],[4.514370644,47.297433126],[4.513142428,47.29748156],[4.513236449,47.298751707],[4.513129728,47.299097954],[4.513620148,47.299028531],[4.515921579,47.299768341],[4.516973532,47.299991403],[4.517388282,47.29996077],[4.518318288,47.299615457],[4.518691406,47.299376469],[4.519180871,47.298711866],[4.519893936,47.298465723],[4.520271251,47.298609348],[4.520280267,47.298834332],[4.519870066,47.300101175],[4.520269502,47.300184183],[4.520662493,47.300086293],[4.520855221,47.299179759],[4.521751373,47.299602909],[4.523760638,47.299930407],[4.523801519,47.300344958],[4.525125559,47.301245082],[4.525882451,47.301562882],[4.526748794,47.301726169],[4.529001638,47.301818068],[4.529925098,47.301755476],[4.530040583,47.30134877],[4.529923397,47.300952334],[4.529674789,47.300914192],[4.52942498,47.300229572],[4.529773486,47.300289808],[4.530920182,47.300815834],[4.531953036,47.301155166],[4.533020602,47.301179788],[4.532913274,47.300526608],[4.535220698,47.300260202],[4.535347802,47.300122559],[4.536796499,47.299960221],[4.536618778,47.299022545],[4.536610977,47.298379755],[4.537005739,47.297790161],[4.53728068,47.29713012],[4.537236483,47.29683447],[4.538236694,47.296312484],[4.539382525,47.297039231],[4.540997062,47.297585964],[4.542668796,47.298003156],[4.543861966,47.298071028],[4.544269219,47.298333033],[4.544754341,47.298863222],[4.546660176,47.298352517],[4.548194842,47.298374375],[4.548819333,47.298228279],[4.549218871,47.297992441],[4.549492229,47.298062625],[4.550228522,47.298488593],[4.554543472,47.298855872],[4.557652169,47.298886225],[4.558542176,47.299589206],[4.55926843,47.299574949],[4.559806774,47.299790118],[4.560760323,47.300446308],[4.564427641,47.299565849],[4.564687057,47.29942909],[4.564403694,47.298880054],[4.564930973,47.298760393],[4.565354966,47.299592964],[4.566044008,47.300254479],[4.566386061,47.300137311],[4.567291538,47.300050352],[4.568364327,47.300389724],[4.569562825,47.300591424],[4.571287871,47.30069324],[4.572344866,47.300672623],[4.572266862,47.300404454],[4.575423457,47.29836362],[4.576443428,47.297443947],[4.57754932,47.297017428],[4.579200176,47.29694005],[4.581065348,47.297264018],[4.582339224,47.297688764],[4.583464957,47.297712128],[4.583902781,47.297119078],[4.584865718,47.296425213],[4.585515181,47.296142613],[4.587035054,47.296112834],[4.588010721,47.295941013],[4.588212499,47.294349905],[4.587808429,47.292187212],[4.589269115,47.291502703],[4.589054661,47.290158603],[4.588808271,47.287286916],[4.588882803,47.286451199],[4.586687192,47.285591623]]]],"type":"MultiPolygon"}</t>
  </si>
  <si>
    <t>47.286821843, 4.546193821</t>
  </si>
  <si>
    <t>{"coordinates":[[[[5.079264294,47.386842004],[5.075529727,47.381996418],[5.07268586,47.379186217],[5.072433777,47.379284366],[5.070838025,47.377717989],[5.069216003,47.375296565],[5.06849879,47.375433604],[5.066749567,47.370360576],[5.066426427,47.368476127],[5.06470974,47.368919982],[5.063377591,47.36947135],[5.061874633,47.369924874],[5.058791621,47.370379366],[5.058790905,47.370533368],[5.056736539,47.371438746],[5.0556169,47.37214295],[5.051667719,47.377334869],[5.054733652,47.380505448],[5.056419746,47.382501784],[5.058213525,47.384329595],[5.061853844,47.390312925],[5.061950713,47.390935262],[5.063065229,47.390331056],[5.063365341,47.389928604],[5.064016442,47.389343418],[5.066201503,47.388305031],[5.068106301,47.386843842],[5.069543419,47.385978984],[5.070118171,47.385720208],[5.071333249,47.385493244],[5.073048879,47.385455456],[5.074084023,47.385101997],[5.074599539,47.384820841],[5.076687499,47.387686827],[5.079264294,47.386842004]]]],"type":"MultiPolygon"}</t>
  </si>
  <si>
    <t>47.379539646, 5.063928026</t>
  </si>
  <si>
    <t>{"coordinates":[[[[4.651757351,47.925395761],[4.64881738,47.926248099],[4.649660543,47.928771077],[4.645816537,47.928249802],[4.644743448,47.928240527],[4.643364247,47.928769312],[4.643349824,47.928865829],[4.645303435,47.931312082],[4.644313988,47.931410549],[4.639533402,47.93226949],[4.639824053,47.933352805],[4.636917311,47.933652582],[4.636628448,47.93310302],[4.633706504,47.933518147],[4.629962115,47.933585458],[4.629726649,47.932765997],[4.629109183,47.93276646],[4.629170914,47.93351182],[4.627375915,47.933027219],[4.62543727,47.932705703],[4.621964334,47.932493562],[4.62001286,47.932101024],[4.617805568,47.933333124],[4.617236844,47.933834229],[4.616687059,47.934737432],[4.615426407,47.935566694],[4.613474558,47.935604317],[4.613202048,47.935761082],[4.612368328,47.936095675],[4.611469344,47.936619284],[4.610645384,47.936834913],[4.608571806,47.937895772],[4.607829193,47.938100365],[4.606648271,47.93873851],[4.606106692,47.939433615],[4.605188954,47.940182463],[4.60344315,47.942034462],[4.602862375,47.942809295],[4.602633478,47.94374675],[4.602675216,47.944551795],[4.602522251,47.945874367],[4.602145281,47.946345772],[4.60140321,47.946395493],[4.599146805,47.946832177],[4.599270026,47.947141943],[4.599446585,47.948865079],[4.600134647,47.949644221],[4.600530159,47.950274322],[4.600886992,47.951664653],[4.600926778,47.952849572],[4.600781983,47.953290804],[4.599951825,47.953977199],[4.599779886,47.954496209],[4.600782057,47.954713895],[4.600706141,47.955572744],[4.600325427,47.957210747],[4.600449051,47.95771043],[4.60105047,47.959077621],[4.601476871,47.960905354],[4.601845159,47.961606928],[4.602146318,47.961949369],[4.603480013,47.962754791],[4.60403095,47.963201834],[4.605856303,47.965370497],[4.607272607,47.965005497],[4.607735484,47.964977564],[4.61015498,47.965077667],[4.611259539,47.965216453],[4.612718252,47.965542096],[4.613729836,47.96557592],[4.614837865,47.965387882],[4.615697926,47.965111429],[4.617689568,47.964805002],[4.620594984,47.964052089],[4.621156865,47.963843615],[4.623346877,47.965291391],[4.62488126,47.966028094],[4.625803543,47.966776845],[4.626937753,47.967442545],[4.628427328,47.969029535],[4.629333286,47.969636265],[4.630750599,47.971179222],[4.633889713,47.974002517],[4.634240351,47.974549417],[4.63563214,47.975951349],[4.63635578,47.977637101],[4.636256661,47.97824786],[4.637132482,47.978348183],[4.63747739,47.977579182],[4.637947633,47.977439415],[4.639365917,47.976181088],[4.639937268,47.975886882],[4.639997621,47.975584501],[4.640330958,47.97526661],[4.640758428,47.97521834],[4.640940669,47.974696428],[4.641238137,47.974605864],[4.646219844,47.971770147],[4.649473014,47.970174539],[4.651719437,47.970731681],[4.65340226,47.9690752],[4.654961853,47.969271086],[4.655454509,47.969166036],[4.656239589,47.969282797],[4.656763593,47.969451838],[4.657332763,47.969264691],[4.657544958,47.969063672],[4.65814078,47.969000362],[4.659402793,47.969409216],[4.660678889,47.969710742],[4.661955595,47.96926154],[4.664108609,47.969529926],[4.664948483,47.969512634],[4.665059461,47.969290531],[4.664219895,47.969146697],[4.663345962,47.968889927],[4.663219342,47.968613578],[4.663318094,47.968215225],[4.664390509,47.96843318],[4.665470983,47.968395375],[4.666393999,47.96799614],[4.667635816,47.968017237],[4.667764387,47.967460033],[4.669497317,47.967541652],[4.66949663,47.967264421],[4.673554817,47.966702646],[4.674150962,47.966396214],[4.676614235,47.965457376],[4.676456861,47.965100467],[4.677549366,47.963877802],[4.677710833,47.962457786],[4.67774901,47.96065697],[4.678414388,47.958814792],[4.67828171,47.957163134],[4.678071574,47.956620651],[4.677673449,47.956489513],[4.675743277,47.956134489],[4.675024736,47.95587109],[4.6746677,47.955640341],[4.674244966,47.954983862],[4.672613687,47.951781891],[4.671508529,47.951323241],[4.669145015,47.950858156],[4.669366357,47.950057488],[4.66858756,47.949195413],[4.668033868,47.949227577],[4.667967989,47.948453491],[4.668227668,47.947763898],[4.667707991,47.947641654],[4.667960312,47.947357229],[4.665678618,47.94654706],[4.666986523,47.944679623],[4.665458381,47.944269223],[4.666118722,47.943368721],[4.664330012,47.94276487],[4.663933863,47.942393321],[4.664107993,47.942136114],[4.663389277,47.941944659],[4.66297949,47.942035073],[4.661997431,47.942032765],[4.661490229,47.941878812],[4.661433384,47.939507739],[4.661559595,47.939089187],[4.661465572,47.938781767],[4.661521052,47.937259738],[4.662455779,47.937378838],[4.662468826,47.936683741],[4.662209433,47.935330891],[4.661682772,47.933698274],[4.661353599,47.932254592],[4.65880262,47.932146616],[4.658867872,47.931663215],[4.658706161,47.931374751],[4.657664302,47.931252634],[4.657926567,47.930215564],[4.655941797,47.929792584],[4.655229822,47.92684833],[4.654294851,47.926886706],[4.654219657,47.926708635],[4.653588986,47.926369157],[4.653005105,47.92538181],[4.65187087,47.925686713],[4.651757351,47.925395761]]]],"type":"MultiPolygon"}</t>
  </si>
  <si>
    <t>47.95175427, 4.638292812</t>
  </si>
  <si>
    <t>{"coordinates":[[[[5.218468806,47.456258377],[5.218841724,47.456862731],[5.21904081,47.457469497],[5.219733442,47.458482898],[5.220830699,47.459070728],[5.221689541,47.459896337],[5.222591207,47.460601352],[5.223849834,47.461395897],[5.226079941,47.46300665],[5.228061753,47.465572177],[5.228671738,47.466220591],[5.229058537,47.466420308],[5.232053519,47.467478684],[5.235134006,47.467528546],[5.235726835,47.46687328],[5.236215362,47.465978671],[5.236408395,47.465386013],[5.236348326,47.464901778],[5.237906339,47.462367444],[5.238017268,47.462003296],[5.237723314,47.461324538],[5.237271806,47.460910865],[5.237094513,47.460449595],[5.236034521,47.459392019],[5.235018222,47.458775758],[5.234324111,47.458465791],[5.232394082,47.458003025],[5.231855937,47.457707162],[5.231637934,47.457287189],[5.231966793,47.457149405],[5.23174756,47.455999119],[5.231509726,47.455357994],[5.23066349,47.454231432],[5.229868647,47.452871541],[5.228471398,47.451646555],[5.223868963,47.452809832],[5.222952531,47.452641829],[5.221096464,47.452578206],[5.219193423,47.451925599],[5.218588905,47.452107325],[5.218140512,47.452115872],[5.217221324,47.451656104],[5.216469326,47.451418278],[5.21672567,47.450458828],[5.218305231,47.450483664],[5.221984745,47.451748066],[5.222584226,47.452213003],[5.223337793,47.452487682],[5.224074192,47.452125104],[5.224891663,47.451349426],[5.2252413,47.450625913],[5.22433254,47.450162398],[5.222415636,47.449814491],[5.221743633,47.449424781],[5.221216552,47.44894405],[5.217745134,47.442826263],[5.215942946,47.439853698],[5.214731008,47.436385379],[5.215415578,47.434934182],[5.215500085,47.431361923],[5.221266133,47.422391495],[5.229195145,47.418707843],[5.23732187,47.416734479],[5.248781685,47.410040231],[5.251392525,47.408020181],[5.251782364,47.403185604],[5.247307815,47.398905332],[5.246531191,47.397622625],[5.244008779,47.397375052],[5.24381151,47.397541862],[5.241266556,47.397547724],[5.237694315,47.397091505],[5.236900713,47.396921261],[5.237196224,47.396406756],[5.236257759,47.394575953],[5.236066689,47.394732724],[5.23530424,47.393177703],[5.230984394,47.388929872],[5.229528766,47.38820673],[5.227328844,47.386962898],[5.221777843,47.391822297],[5.217640698,47.394879442],[5.215048109,47.397516168],[5.214695548,47.397778642],[5.21042581,47.399249454],[5.20911909,47.399371549],[5.207730641,47.39924843],[5.201950551,47.399670534],[5.198003216,47.400702509],[5.190747482,47.403773428],[5.184986302,47.403567541],[5.181779263,47.404486879],[5.181071243,47.404885594],[5.179963931,47.40583842],[5.178806224,47.407445071],[5.177503885,47.409836084],[5.17896075,47.411310896],[5.179355111,47.41383132],[5.179411087,47.416023081],[5.179749509,47.416351739],[5.179646018,47.416840869],[5.181298125,47.418184117],[5.181545014,47.41818669],[5.181605408,47.418724979],[5.181255016,47.419471793],[5.179499887,47.420261145],[5.179050711,47.420602759],[5.179624521,47.421433108],[5.179126012,47.422095336],[5.179417951,47.422585161],[5.18089399,47.423934414],[5.181129268,47.424270405],[5.181228957,47.426034484],[5.182362249,47.426654408],[5.181743235,47.426997416],[5.181343262,47.427342617],[5.181522138,47.428509056],[5.18145974,47.429029833],[5.182873338,47.429655303],[5.184113688,47.430327235],[5.184749606,47.429910054],[5.185761929,47.429513715],[5.18766627,47.43133302],[5.188836944,47.432083659],[5.189324125,47.431859264],[5.189707869,47.432188842],[5.193713442,47.432713138],[5.193582751,47.433248719],[5.194392186,47.433342419],[5.197398979,47.434589644],[5.197535602,47.434458287],[5.199063595,47.435178662],[5.2010007,47.43496913],[5.201789109,47.435551268],[5.203669341,47.436088412],[5.20507259,47.43638692],[5.205619148,47.436251385],[5.206254204,47.43674995],[5.20722156,47.437066603],[5.207441246,47.438854505],[5.207930558,47.439583661],[5.208576192,47.441141945],[5.210449789,47.440643491],[5.211936995,47.446474121],[5.212889934,47.446404674],[5.212954191,47.447670505],[5.213141798,47.447809222],[5.214107639,47.449367688],[5.214572151,47.450905068],[5.214998263,47.451930772],[5.216837635,47.453868822],[5.217700225,47.454980758],[5.218468806,47.456258377]]]],"type":"MultiPolygon"}</t>
  </si>
  <si>
    <t>47.417985549, 5.213578936</t>
  </si>
  <si>
    <t>{"coordinates":[[[[4.787119999,47.040298353],[4.787325158,47.042396179],[4.787096646,47.042855397],[4.788108938,47.043666441],[4.789448322,47.044527342],[4.792672659,47.045892117],[4.79339126,47.046741895],[4.793614091,47.04761918],[4.794625613,47.04855986],[4.794922813,47.049137002],[4.795224085,47.04944031],[4.794711403,47.050386658],[4.794656066,47.050862111],[4.794249466,47.051314203],[4.793956954,47.051829362],[4.793904481,47.052351599],[4.793512641,47.053367206],[4.788640618,47.055256463],[4.787140918,47.055411154],[4.790328006,47.058891975],[4.794062222,47.058165835],[4.799670359,47.057641837],[4.80069179,47.057370163],[4.801571727,47.056531534],[4.802567607,47.05498325],[4.803362246,47.054235993],[4.804542663,47.053559251],[4.806243086,47.052790614],[4.807190647,47.052795606],[4.809167297,47.052564741],[4.810116775,47.05258769],[4.812002794,47.052326676],[4.814954036,47.05208312],[4.818244037,47.051570292],[4.823837159,47.050939976],[4.824882524,47.050720839],[4.826966202,47.050542009],[4.828012324,47.050656941],[4.828342052,47.050783205],[4.829755229,47.050920227],[4.830701142,47.050255931],[4.831636393,47.048967703],[4.833738806,47.047559178],[4.838222188,47.045696679],[4.839531993,47.045316498],[4.839803935,47.045061808],[4.845672283,47.042566352],[4.849055338,47.041218113],[4.850506879,47.040481609],[4.859827246,47.040518306],[4.861043965,47.040731954],[4.866628702,47.041998994],[4.867809106,47.042113195],[4.86891056,47.042001716],[4.873680204,47.040956308],[4.883143424,47.040891544],[4.883055447,47.039691601],[4.881098509,47.039483938],[4.880885298,47.038847097],[4.8792885,47.036912524],[4.880219078,47.036550651],[4.880028428,47.036220539],[4.878566132,47.034930385],[4.878071805,47.034276497],[4.87967516,47.033301193],[4.879329501,47.032377416],[4.878509989,47.03221964],[4.878045932,47.031640007],[4.877247808,47.03156653],[4.876804548,47.031622367],[4.875004144,47.032461242],[4.874444519,47.032580199],[4.874025521,47.032804041],[4.87341625,47.032858956],[4.872521866,47.031529794],[4.871284058,47.031121184],[4.87060486,47.030336074],[4.869976038,47.029787898],[4.870241394,47.029539542],[4.869100642,47.028698858],[4.869011513,47.027874466],[4.867593507,47.027621834],[4.866608313,47.027316257],[4.86637505,47.027159725],[4.86483245,47.026959505],[4.862621381,47.02681418],[4.86251698,47.026536683],[4.863765616,47.025890629],[4.862669499,47.025193256],[4.865391348,47.023885792],[4.865141593,47.023594436],[4.864488881,47.023113261],[4.862888461,47.022302455],[4.860344889,47.021941811],[4.859172809,47.021903055],[4.858680351,47.020336766],[4.859004943,47.020240581],[4.864252657,47.019590389],[4.866858035,47.0194177],[4.867619695,47.019698971],[4.869897033,47.019560339],[4.873437897,47.018909443],[4.874828088,47.018897681],[4.875007821,47.019371172],[4.877869512,47.018390746],[4.87734903,47.01758598],[4.876350251,47.016582753],[4.87877634,47.016257805],[4.8787018,47.016045579],[4.880114128,47.015574991],[4.882492129,47.014930137],[4.883934661,47.014836356],[4.891551464,47.01301327],[4.894045177,47.011544935],[4.894118122,47.010508954],[4.894760313,47.010161591],[4.895846786,47.010093316],[4.896588932,47.010230623],[4.89460448,47.005982681],[4.894242144,47.004623324],[4.894688945,47.003399283],[4.895155492,47.00206324],[4.897358865,47.001528103],[4.896541019,47.00005646],[4.896215548,46.99922245],[4.895105506,46.999025442],[4.894039423,46.997303889],[4.893377512,46.995882799],[4.892927696,46.996043281],[4.892537095,46.996015466],[4.892210436,46.996309915],[4.891463965,46.996381593],[4.891237661,46.995519827],[4.890292379,46.995665003],[4.889739631,46.996006378],[4.888241714,46.996383934],[4.887201039,46.996813432],[4.886512098,46.996912056],[4.883547696,46.997741299],[4.879572183,46.999098477],[4.879173766,46.999149094],[4.8767119,46.999899727],[4.876762255,47.00017449],[4.871852105,47.001694288],[4.870026643,47.002581246],[4.869951501,47.002350111],[4.868245306,47.003109024],[4.868176235,47.00293903],[4.867408819,47.003512518],[4.866122259,47.003844933],[4.864445659,47.004167425],[4.862062684,47.004812895],[4.861116752,47.005327979],[4.860521987,47.00480172],[4.859931907,47.004602295],[4.859674463,47.004160652],[4.859222062,47.003753671],[4.859018418,47.003306658],[4.858752525,47.003039864],[4.856861016,47.001553724],[4.853642071,46.999320684],[4.853299627,46.999008277],[4.852650354,46.998155039],[4.849850412,46.999267153],[4.848201328,46.999699741],[4.848337624,47.000182074],[4.846353771,47.000642511],[4.84627184,47.001172465],[4.844373219,47.001701749],[4.844117897,47.001202402],[4.838219254,47.002523106],[4.837367887,47.002611412],[4.836885518,47.00162755],[4.834247264,47.002127009],[4.832947352,47.000169986],[4.829527869,47.001116724],[4.829709103,47.001337195],[4.824849211,47.002826255],[4.824744548,47.002611771],[4.822201954,47.005443737],[4.821932143,47.005601995],[4.822114748,47.005902607],[4.819530854,47.006931305],[4.820119972,47.007692009],[4.820546344,47.007998684],[4.818398719,47.009358188],[4.818683819,47.009613962],[4.817735839,47.01027821],[4.817011078,47.010964152],[4.817445767,47.011048266],[4.81724122,47.011386501],[4.816552192,47.011961106],[4.815830011,47.01178515],[4.813675884,47.013194193],[4.813297253,47.013760298],[4.812816999,47.013770543],[4.808338266,47.015875185],[4.808685038,47.016164239],[4.808083413,47.01640421],[4.807735264,47.016703248],[4.807075732,47.016236273],[4.806153206,47.015897687],[4.805373426,47.016441222],[4.804893181,47.017082733],[4.80352037,47.01761301],[4.801571857,47.01888622],[4.799962269,47.019702927],[4.798786383,47.020613718],[4.797813752,47.021539341],[4.797126654,47.021390639],[4.796908832,47.021611967],[4.796162946,47.022071155],[4.795325807,47.022479525],[4.794885114,47.02296908],[4.794363404,47.023160905],[4.793627104,47.023870284],[4.793199679,47.025235875],[4.793393275,47.02638559],[4.793279218,47.027194266],[4.792892749,47.027256103],[4.792603036,47.028129645],[4.792308523,47.028263898],[4.791885647,47.028736953],[4.791569263,47.029402876],[4.791041559,47.030011737],[4.790783976,47.030703762],[4.790256355,47.031514344],[4.78962429,47.032075285],[4.78861225,47.033571488],[4.788907503,47.03449179],[4.788863497,47.03531018],[4.788643233,47.035420758],[4.788288155,47.035954886],[4.787723788,47.03629503],[4.787516118,47.036626949],[4.787522611,47.037340092],[4.787250562,47.03751811],[4.786899742,47.038221472],[4.787186706,47.03889155],[4.787119999,47.040298353]]]],"type":"MultiPolygon"}</t>
  </si>
  <si>
    <t>47.025576567, 4.837332378</t>
  </si>
  <si>
    <t>{"coordinates":[[[[4.656692195,47.009784269],[4.656998563,47.009385438],[4.657634846,47.00944114],[4.659588018,47.01045049],[4.66120248,47.011488996],[4.662557292,47.012986892],[4.66238284,47.013179418],[4.662796875,47.013584098],[4.663427678,47.014443125],[4.664054858,47.014927579],[4.665247376,47.01440248],[4.668577884,47.011867104],[4.670399128,47.008857281],[4.670697268,47.007642643],[4.671423332,47.006090408],[4.671662142,47.004831597],[4.673086433,47.004701093],[4.674133723,47.004766955],[4.675947196,47.004493887],[4.678081121,47.004366521],[4.678207844,47.003021971],[4.678668201,47.0032215],[4.680323656,47.003795369],[4.681909028,47.003977599],[4.683863755,47.004014835],[4.685506153,47.003998966],[4.687276617,47.003868632],[4.687269503,47.005874246],[4.688653174,47.0060026],[4.689698349,47.005746858],[4.690469235,47.00623357],[4.691413928,47.004955365],[4.692055006,47.004870322],[4.692324764,47.005034769],[4.693391915,47.004473386],[4.693756229,47.004672463],[4.699207004,47.001891601],[4.699407485,47.001527529],[4.698832521,47.00111814],[4.698315332,47.000913224],[4.697426072,46.999507945],[4.697566236,46.998397309],[4.698034374,46.997503382],[4.698324827,46.996275262],[4.697821112,46.995785572],[4.697936474,46.995058933],[4.697697404,46.994906655],[4.697942161,46.994653602],[4.69900529,46.994307452],[4.698910377,46.993926116],[4.698547471,46.993435256],[4.698701032,46.993044858],[4.699076764,46.992771863],[4.699539062,46.992029305],[4.700269058,46.991554767],[4.700626533,46.991454941],[4.701260361,46.991103388],[4.702846272,46.990435199],[4.702530502,46.989978776],[4.703589943,46.989602918],[4.703695957,46.989333888],[4.702810866,46.988727375],[4.702372565,46.988182705],[4.702222204,46.98775446],[4.702896175,46.987550895],[4.701544002,46.985734619],[4.702322613,46.985511504],[4.699174709,46.982956214],[4.698569278,46.983287527],[4.697639247,46.984679962],[4.697418128,46.984678712],[4.69668005,46.98397183],[4.696587005,46.983187917],[4.696226497,46.982728533],[4.696757023,46.982316384],[4.696364283,46.98204569],[4.696432189,46.981819553],[4.698487913,46.979694619],[4.698002449,46.978273488],[4.697125522,46.977751464],[4.697097841,46.977121483],[4.697587877,46.976301973],[4.698844662,46.974970462],[4.699423939,46.97468906],[4.700719823,46.97439349],[4.700546537,46.974029519],[4.701947849,46.973781911],[4.701924293,46.973242825],[4.703149885,46.972722224],[4.703059147,46.972139103],[4.703174014,46.971776283],[4.703821691,46.971537976],[4.702304713,46.969949279],[4.702043087,46.969954942],[4.70113936,46.970333901],[4.700481975,46.970347197],[4.698557507,46.969936984],[4.697093931,46.970587116],[4.696594326,46.970723246],[4.69535792,46.970480265],[4.694825114,46.970564643],[4.694585212,46.970424079],[4.6938814,46.970299335],[4.693032263,46.970491013],[4.691761049,46.970522274],[4.691663035,46.970122964],[4.691112267,46.969549283],[4.689760412,46.968515449],[4.689402436,46.968047902],[4.688475715,46.96722936],[4.687392593,46.966540979],[4.686973384,46.966512891],[4.686069821,46.965338273],[4.68524735,46.964527188],[4.684596962,46.96412964],[4.684135552,46.963675295],[4.683513166,46.963416018],[4.683087104,46.963420435],[4.682206511,46.963021731],[4.681502434,46.96296896],[4.680177236,46.963669994],[4.679106848,46.965460574],[4.679184221,46.966257337],[4.678460712,46.966427267],[4.678202201,46.966617443],[4.67740868,46.968177036],[4.677247691,46.968288344],[4.675991312,46.97002666],[4.673126295,46.977091638],[4.672486794,46.980151066],[4.671940365,46.981797981],[4.671773767,46.985599798],[4.670990439,46.988227228],[4.670563856,46.988816958],[4.670501156,46.990151571],[4.670018425,46.992799852],[4.669556916,46.992814636],[4.669340054,46.993207708],[4.669294324,46.994325943],[4.666792593,46.994507094],[4.663183148,46.996030658],[4.658920065,46.996892603],[4.655002777,46.998562615],[4.656720031,47.000992839],[4.658772326,47.001554111],[4.659531073,47.002599533],[4.660129944,47.003624737],[4.66002522,47.004286337],[4.659718078,47.004872501],[4.65893092,47.005389019],[4.6586879,47.005834675],[4.658249789,47.006143551],[4.657052889,47.00763762],[4.655427694,47.009163033],[4.656692195,47.009784269]]]],"type":"MultiPolygon"}</t>
  </si>
  <si>
    <t>46.98940014, 4.681784961</t>
  </si>
  <si>
    <t>{"coordinates":[[[[5.074840632,47.201088435],[5.07027227,47.200909006],[5.070396934,47.199718906],[5.067170312,47.200616781],[5.064383902,47.201212228],[5.062961418,47.201884189],[5.061656207,47.200341315],[5.060505027,47.199609813],[5.060060796,47.200914552],[5.05969322,47.201426315],[5.058623708,47.202172998],[5.05807146,47.202452085],[5.057222367,47.202363601],[5.052897945,47.203383227],[5.049157999,47.203653878],[5.048398139,47.20382672],[5.046937749,47.204377571],[5.045061925,47.204951048],[5.039209385,47.20589986],[5.039563323,47.206172807],[5.040478346,47.206605179],[5.042902045,47.208311379],[5.041460944,47.209166211],[5.042309101,47.210759686],[5.042664094,47.210711101],[5.044492485,47.213612917],[5.045873788,47.213199487],[5.04706482,47.214489684],[5.047869434,47.215696643],[5.048978857,47.21539695],[5.049980505,47.217090322],[5.052940997,47.216424615],[5.053482122,47.216992294],[5.053825754,47.216922263],[5.054572907,47.218004115],[5.055683987,47.21913084],[5.056123896,47.219815576],[5.05928992,47.218681365],[5.062442425,47.217060092],[5.064339192,47.219092238],[5.066227166,47.217313268],[5.066520873,47.217561092],[5.067431431,47.217109869],[5.068198103,47.216870142],[5.068436304,47.217118052],[5.069081342,47.216018635],[5.07110834,47.215007992],[5.07052545,47.214389806],[5.071933853,47.213689192],[5.071344664,47.212872994],[5.072353636,47.212440683],[5.072338794,47.212089722],[5.072089306,47.211788887],[5.074079759,47.211481295],[5.075226138,47.211186088],[5.075122088,47.210955602],[5.076368061,47.210604565],[5.075569755,47.208719539],[5.075702041,47.208380351],[5.073469701,47.204706319],[5.075995821,47.203287682],[5.074840632,47.201088435]]]],"type":"MultiPolygon"}</t>
  </si>
  <si>
    <t>47.209301901, 5.059598976</t>
  </si>
  <si>
    <t>{"coordinates":[[[[4.24552077,47.52152026],[4.244750831,47.521501477],[4.24290555,47.521990205],[4.241735274,47.520470432],[4.241252173,47.519983134],[4.241037161,47.519537093],[4.239570088,47.519885802],[4.239181014,47.519612658],[4.238521231,47.519758311],[4.237082033,47.520681059],[4.2374785,47.52133134],[4.237065825,47.521761544],[4.236800127,47.521766164],[4.236049284,47.521193461],[4.235592163,47.521426073],[4.235324367,47.521339786],[4.233997991,47.522318014],[4.232273097,47.52146121],[4.230200929,47.522953222],[4.230001641,47.522956226],[4.229364669,47.521842123],[4.229165405,47.521846025],[4.228448286,47.52221729],[4.228164575,47.521726937],[4.227963224,47.521639933],[4.22712107,47.522238472],[4.226855369,47.522243069],[4.226379173,47.521935691],[4.224334611,47.523248154],[4.221578479,47.522447934],[4.220821076,47.522337935],[4.219616536,47.522260519],[4.219087713,47.522324568],[4.218964982,47.522595929],[4.215643931,47.522605405],[4.215155012,47.523782636],[4.214150825,47.523574338],[4.213641657,47.52421252],[4.212802651,47.524900045],[4.21103157,47.525513527],[4.21007415,47.526609176],[4.209542681,47.526617393],[4.208383557,47.527671007],[4.207790346,47.527770781],[4.20748809,47.528630053],[4.206821703,47.528550529],[4.206506009,47.529050736],[4.205975845,47.529058923],[4.2054766,47.529967039],[4.204486753,47.530162722],[4.203902244,47.530532461],[4.203936473,47.531521483],[4.204350548,47.531964631],[4.204588485,47.533085685],[4.203748231,47.53372904],[4.203821371,47.533907434],[4.205707955,47.534686461],[4.207394936,47.53498319],[4.208232437,47.536101626],[4.208919484,47.53662025],[4.20990538,47.536950318],[4.210610913,47.536992508],[4.210971429,47.537179617],[4.212513465,47.53741116],[4.213928754,47.537973493],[4.215145729,47.538582889],[4.215600753,47.538306271],[4.218191359,47.536419315],[4.220804139,47.535162243],[4.221973038,47.534423494],[4.226695799,47.532727335],[4.228517753,47.531663854],[4.229741131,47.531625749],[4.231063735,47.531740527],[4.231357227,47.531670809],[4.232032951,47.531055997],[4.232547804,47.530209716],[4.234220423,47.530401779],[4.23675259,47.530917799],[4.237582467,47.530993616],[4.238305898,47.530949924],[4.239331454,47.530750872],[4.241421187,47.53007055],[4.24565727,47.528008783],[4.246621721,47.52781482],[4.24653842,47.526522037],[4.245709856,47.525758471],[4.244933868,47.524511797],[4.245805337,47.524722151],[4.246259015,47.524399509],[4.245833328,47.523641538],[4.246327326,47.523452604],[4.245423889,47.522039846],[4.24552077,47.52152026]]]],"type":"MultiPolygon"}</t>
  </si>
  <si>
    <t>47.528381461, 4.224507103</t>
  </si>
  <si>
    <t>{"coordinates":[[[[4.61709414,47.598415683],[4.618539449,47.598145366],[4.620771124,47.598261149],[4.62377274,47.598089787],[4.623945746,47.599183054],[4.624175146,47.599898306],[4.623583286,47.600045187],[4.623618529,47.600854072],[4.623846564,47.601524328],[4.624664838,47.601643486],[4.624530243,47.602338594],[4.623951016,47.603076801],[4.623279072,47.603611924],[4.622663771,47.604828686],[4.622335977,47.60512494],[4.621665296,47.605527691],[4.620328731,47.605658788],[4.621102568,47.607337912],[4.621198884,47.608010901],[4.621006098,47.608194538],[4.621365813,47.608817053],[4.622348697,47.610012503],[4.625680508,47.61314332],[4.628611492,47.611065991],[4.629876594,47.610509056],[4.630383766,47.611204211],[4.630653951,47.611288667],[4.636310029,47.609781652],[4.637549835,47.610747401],[4.638422916,47.610954826],[4.641959893,47.611199537],[4.644511304,47.611734421],[4.644789721,47.61199879],[4.646193708,47.612150961],[4.646214265,47.612644939],[4.646365133,47.613047049],[4.646935767,47.613935705],[4.647976227,47.614904157],[4.648785621,47.61515832],[4.649456458,47.61528029],[4.651425028,47.614655562],[4.651630139,47.614786806],[4.652544507,47.615893848],[4.65125772,47.616908691],[4.650686346,47.617549683],[4.650171891,47.617964792],[4.650113596,47.618146577],[4.650543689,47.618620361],[4.65151334,47.617768467],[4.651969776,47.617974483],[4.654196339,47.617165098],[4.654649724,47.616885881],[4.656479737,47.616129786],[4.657207476,47.616024928],[4.660469116,47.616050615],[4.661408891,47.616256021],[4.662422113,47.616596321],[4.664329285,47.617592802],[4.665072268,47.617677642],[4.665858264,47.617561996],[4.667631285,47.617031615],[4.670935955,47.61651531],[4.671450235,47.616100109],[4.672574419,47.615942662],[4.672546697,47.615312842],[4.672986135,47.614719544],[4.673634851,47.614346521],[4.674553825,47.61405785],[4.674942778,47.61402076],[4.675035863,47.613592677],[4.674798976,47.613256658],[4.675140018,47.612838522],[4.675086455,47.612404439],[4.675526118,47.612244177],[4.6754165,47.611678553],[4.675511522,47.611354878],[4.676507687,47.611363986],[4.676612076,47.61099966],[4.676928102,47.61084567],[4.677185326,47.610515161],[4.677157905,47.610193243],[4.677876654,47.610272046],[4.677876865,47.609897513],[4.678227253,47.609778137],[4.679005572,47.609719229],[4.678946911,47.609420268],[4.679366349,47.609380023],[4.679613104,47.608717443],[4.679816874,47.608592969],[4.680311025,47.608684892],[4.680408898,47.608156799],[4.681011985,47.607860916],[4.680849858,47.607447304],[4.681114973,47.607326446],[4.681205706,47.606994723],[4.681627036,47.606592516],[4.681658738,47.606373282],[4.681038527,47.605997779],[4.680881897,47.605547175],[4.681210845,47.605382182],[4.681176745,47.6048911],[4.680926777,47.604477853],[4.681040774,47.603997242],[4.680721932,47.603637204],[4.680959985,47.603164711],[4.680399666,47.602999017],[4.680307343,47.602603306],[4.679973312,47.602267793],[4.680038989,47.601943634],[4.679532789,47.601001082],[4.679502755,47.600723316],[4.679681074,47.600256185],[4.680464258,47.599764142],[4.680466517,47.59928604],[4.680641401,47.599006224],[4.680537054,47.598778145],[4.680821312,47.598209551],[4.681502037,47.59767756],[4.682603511,47.597234935],[4.682659853,47.596910908],[4.682023627,47.59695339],[4.681921798,47.596720774],[4.68231653,47.596575535],[4.68318971,47.596576451],[4.683761787,47.596145949],[4.68376552,47.595715541],[4.682938018,47.595812106],[4.682689108,47.595600518],[4.68299231,47.595338654],[4.682868431,47.594659797],[4.683004132,47.594235589],[4.683731398,47.594000019],[4.68349039,47.593785617],[4.683720428,47.593398761],[4.683415717,47.593316726],[4.683379044,47.593039955],[4.683888828,47.592830028],[4.68356998,47.592510512],[4.684154858,47.592403038],[4.684100806,47.592166132],[4.682090808,47.591860199],[4.681215123,47.591608121],[4.678422415,47.590195196],[4.678020157,47.589633777],[4.677545978,47.589366896],[4.663430962,47.589490609],[4.663077751,47.589003168],[4.661412462,47.588946759],[4.65749162,47.589025019],[4.656290442,47.588914228],[4.656280805,47.588689285],[4.655408082,47.588527006],[4.653923041,47.588015974],[4.652557341,47.587189022],[4.649621768,47.586977566],[4.647409472,47.586571263],[4.645011961,47.588014079],[4.642952284,47.589584434],[4.642377006,47.590135421],[4.641729749,47.590553271],[4.640915312,47.590164985],[4.639905441,47.589869472],[4.638913501,47.590678383],[4.6354809,47.58858199],[4.633837438,47.587845146],[4.632441928,47.58690314],[4.631556886,47.585985493],[4.630739889,47.585552158],[4.630121,47.585069233],[4.629560478,47.584405427],[4.628454439,47.583437724],[4.626699797,47.584372415],[4.625021079,47.585530198],[4.624327606,47.586443767],[4.623207874,47.588220356],[4.622126137,47.589366187],[4.620889548,47.591550413],[4.621042834,47.591996638],[4.620422483,47.593044209],[4.620290813,47.593091052],[4.619305211,47.594910748],[4.61709414,47.598415683]]]],"type":"MultiPolygon"}</t>
  </si>
  <si>
    <t>47.600910696, 4.651478467</t>
  </si>
  <si>
    <t>{"coordinates":[[[[5.105149744,47.026953456],[5.105063524,47.026735269],[5.104472363,47.02603183],[5.103380677,47.025597796],[5.103156774,47.024989433],[5.102198365,47.024256646],[5.101771983,47.023758244],[5.100892807,47.02418044],[5.098379225,47.025079972],[5.09274417,47.027377137],[5.090473944,47.028105459],[5.090076515,47.02814868],[5.088908455,47.028530079],[5.08809835,47.028631195],[5.086836677,47.029044886],[5.085890355,47.029779801],[5.085371509,47.030601555],[5.084212533,47.031186285],[5.083322798,47.031819283],[5.081654515,47.033715504],[5.080504253,47.034699922],[5.079371953,47.035365177],[5.078795887,47.035799752],[5.077571392,47.036980013],[5.076116083,47.03781226],[5.074306249,47.037956463],[5.071707596,47.038280511],[5.07050368,47.038629035],[5.069727066,47.038715008],[5.066126,47.038838036],[5.064438914,47.038438606],[5.063592923,47.038433012],[5.062268086,47.038617894],[5.060335405,47.038651492],[5.058764359,47.039151444],[5.056613574,47.039339273],[5.055651845,47.039269937],[5.053505888,47.03892715],[5.052368581,47.038501556],[5.051927085,47.038462569],[5.047644146,47.040093081],[5.047584571,47.040189604],[5.04813835,47.040895785],[5.048047254,47.041550357],[5.047302942,47.042281357],[5.046475844,47.042879624],[5.045556288,47.043124675],[5.043818003,47.043181569],[5.03945589,47.04363965],[5.039354704,47.044099855],[5.038961256,47.04421758],[5.038766054,47.044979353],[5.038153198,47.046334804],[5.037249507,47.046828079],[5.036384881,47.04755392],[5.037575215,47.048614577],[5.034734914,47.050271362],[5.034598909,47.050438572],[5.034571159,47.051694529],[5.034787746,47.051777173],[5.040482464,47.052461157],[5.047733305,47.053206448],[5.050270599,47.053603647],[5.053303202,47.053960466],[5.052657137,47.054401548],[5.051848564,47.054693306],[5.05146377,47.05472806],[5.050564249,47.054603534],[5.050366814,47.054817786],[5.051210943,47.055045068],[5.052011093,47.055363188],[5.052751588,47.0558796],[5.050836267,47.060199697],[5.051115963,47.060415385],[5.052317157,47.060672345],[5.052750572,47.059836069],[5.052838102,47.059192367],[5.053822457,47.057942814],[5.05714688,47.058722145],[5.059156732,47.059621189],[5.05995774,47.059786133],[5.060223262,47.060319974],[5.060319626,47.061152237],[5.059805307,47.061385664],[5.059856638,47.062660937],[5.060312903,47.063219296],[5.059197588,47.063937166],[5.059472171,47.064155627],[5.060844161,47.063739389],[5.061439793,47.063805316],[5.063307038,47.065069788],[5.063285264,47.066016736],[5.063944984,47.067033468],[5.064153142,47.067995221],[5.063759364,47.069209995],[5.065339729,47.06872514],[5.065397228,47.068608831],[5.065490957,47.067063481],[5.065301072,47.065374597],[5.065445979,47.064821723],[5.065989329,47.064210388],[5.067179973,47.063534333],[5.068013489,47.063204196],[5.068716936,47.06316008],[5.06834119,47.064325918],[5.067633801,47.064989734],[5.067791117,47.066033449],[5.068142505,47.06615685],[5.069441979,47.066118271],[5.070918639,47.066712346],[5.072182706,47.066952665],[5.07349398,47.068352134],[5.073795995,47.069042],[5.073761006,47.069229058],[5.07308616,47.070019311],[5.072704515,47.070207184],[5.072484116,47.070920833],[5.071910222,47.071285972],[5.071275075,47.071566647],[5.072058705,47.072234373],[5.071481531,47.073887465],[5.071645289,47.073998009],[5.073507153,47.074455456],[5.075236633,47.074520777],[5.076706732,47.074388992],[5.080675616,47.07369256],[5.081416917,47.073771974],[5.082509455,47.074036889],[5.088881799,47.074370385],[5.089627198,47.074384828],[5.090012162,47.074283299],[5.089798863,47.073881872],[5.089364052,47.07368349],[5.090436871,47.07309849],[5.091156386,47.072411797],[5.091438503,47.072276099],[5.091112349,47.071683982],[5.090258141,47.07110592],[5.089920709,47.070528413],[5.089901746,47.070073036],[5.090131832,47.06879898],[5.089905756,47.068067251],[5.090419833,47.06782919],[5.090494282,47.067505416],[5.090108389,47.067275531],[5.090104419,47.066900939],[5.089691758,47.066456284],[5.089355776,47.065064576],[5.088783668,47.064177888],[5.087963229,47.064332317],[5.088436602,47.06382661],[5.086823645,47.062029268],[5.086796577,47.06163618],[5.087278207,47.061242007],[5.087347366,47.060747209],[5.087882325,47.060539402],[5.08935328,47.060338084],[5.089392846,47.060270722],[5.088459628,47.059110465],[5.088361042,47.058334097],[5.089358381,47.057373095],[5.089643007,47.057168005],[5.088803359,47.056925609],[5.088722501,47.05657312],[5.089948879,47.05652482],[5.090154153,47.05624461],[5.090221506,47.055431917],[5.089676401,47.054491606],[5.090431147,47.053734022],[5.090750996,47.053112196],[5.090693649,47.052006348],[5.091813003,47.050865686],[5.092449145,47.050687545],[5.092801483,47.048696149],[5.093003359,47.046393153],[5.092972883,47.045845215],[5.092689612,47.044826318],[5.092141054,47.043693342],[5.092031421,47.042258803],[5.091548662,47.041258827],[5.091552941,47.040927313],[5.092076055,47.040623327],[5.092477993,47.040524179],[5.092410155,47.040269626],[5.093045124,47.03982671],[5.093100828,47.039564514],[5.093723858,47.039561325],[5.096201087,47.03906336],[5.096994587,47.038734628],[5.095279704,47.035725178],[5.093881822,47.034362641],[5.094122575,47.034218674],[5.095794129,47.032485224],[5.098090119,47.03034952],[5.100767175,47.029142607],[5.103693066,47.027597854],[5.10475781,47.02706958],[5.105149744,47.026953456]]]],"type":"MultiPolygon"}</t>
  </si>
  <si>
    <t>47.050381838, 5.072658592</t>
  </si>
  <si>
    <t>{"coordinates":[[[[5.04531308,47.595592198],[5.043637101,47.596842525],[5.043261899,47.59705619],[5.042240207,47.597386517],[5.04159702,47.597694007],[5.041235862,47.598136126],[5.040284305,47.598700218],[5.038265591,47.599556668],[5.037500167,47.599732107],[5.037230921,47.599304608],[5.037210203,47.598273093],[5.036982227,47.597217282],[5.033435752,47.59742139],[5.031337562,47.597729852],[5.029637525,47.597727013],[5.028879665,47.597821227],[5.02551833,47.597608586],[5.02230016,47.597098032],[5.015573988,47.596398612],[5.010203282,47.59598701],[5.008400886,47.595702897],[5.006895587,47.595247973],[5.005559549,47.594727093],[5.004276622,47.593811808],[5.002307381,47.595252047],[5.002241384,47.59540895],[5.001632356,47.595674211],[4.998959945,47.596362904],[4.998602754,47.596351013],[4.996723032,47.597023374],[4.995415964,47.59702682],[4.994491404,47.597220903],[4.99391397,47.597549512],[4.990118736,47.599262023],[4.989329753,47.599809411],[4.988773614,47.60049689],[4.988177847,47.600942834],[4.98609775,47.601532892],[4.983242048,47.603177855],[4.982382433,47.603798424],[4.982599371,47.604011736],[4.9818525,47.604442203],[4.981591424,47.605120132],[4.981235061,47.605706036],[4.981111297,47.606245673],[4.980303923,47.607056223],[4.979530965,47.608580195],[4.979318222,47.608767483],[4.978638048,47.60877271],[4.978364153,47.608890802],[4.97731997,47.609097575],[4.977276481,47.609433258],[4.975738016,47.609524134],[4.97521718,47.609697719],[4.974755878,47.609465118],[4.974648701,47.609735248],[4.97396419,47.609623471],[4.973533331,47.6099621],[4.973169569,47.609882711],[4.97269037,47.610066386],[4.972515541,47.610812163],[4.971924727,47.611867498],[4.97019282,47.614223345],[4.969791965,47.615160211],[4.969750605,47.615699341],[4.970283743,47.616867153],[4.968432859,47.618494758],[4.968350612,47.618828387],[4.968607879,47.619412902],[4.969410448,47.620014333],[4.96972759,47.620127834],[4.970085753,47.621821721],[4.970673413,47.62327403],[4.971634467,47.624305856],[4.971196887,47.624646386],[4.971275041,47.624851255],[4.971155951,47.62552135],[4.971243502,47.626196961],[4.971463197,47.62684423],[4.970866947,47.62689211],[4.970910671,47.624974455],[4.970059996,47.624840246],[4.96934051,47.62454355],[4.968855669,47.624433775],[4.966770391,47.624190696],[4.965773673,47.624212881],[4.964455246,47.624468267],[4.962363185,47.625235453],[4.961657992,47.625761419],[4.961345264,47.626203356],[4.961184916,47.626877733],[4.961481761,47.627525524],[4.96108871,47.627739213],[4.960438241,47.627616878],[4.958452827,47.628355187],[4.958512754,47.628608989],[4.958225857,47.62899376],[4.95805711,47.629658368],[4.95775839,47.630265729],[4.957813139,47.631031934],[4.958072263,47.631559713],[4.958746263,47.632539727],[4.959597277,47.63326106],[4.961751538,47.634683508],[4.965138836,47.632471959],[4.966518628,47.631454715],[4.967228399,47.632100039],[4.969925212,47.634178581],[4.970126892,47.634229202],[4.970554662,47.63408963],[4.971078471,47.634097899],[4.972200199,47.634425609],[4.973800328,47.635045953],[4.97485409,47.635083964],[4.975706346,47.635436006],[4.976477431,47.635646255],[4.979961757,47.635956398],[4.983936811,47.636637165],[4.985410453,47.637038907],[4.987461613,47.637959331],[4.987966993,47.638723259],[4.988303624,47.638712127],[4.989235932,47.638348706],[4.991018568,47.638032011],[4.993126063,47.637354094],[4.99356666,47.637166498],[4.995369719,47.636079557],[4.996904203,47.635328521],[5.001051603,47.633886248],[5.001444235,47.633664327],[5.001916898,47.633054766],[5.00260242,47.631054052],[5.002610426,47.630415538],[5.002717416,47.63010757],[5.003643308,47.628834742],[5.004972185,47.625881155],[5.005655851,47.626069303],[5.008684635,47.62723908],[5.010395284,47.627711163],[5.012147353,47.628079863],[5.014342482,47.628858679],[5.015872803,47.629208639],[5.016812336,47.629327477],[5.018867769,47.629896128],[5.019236427,47.629817723],[5.022620734,47.630724385],[5.023082494,47.63106394],[5.024947917,47.632062566],[5.025570193,47.63231379],[5.028944297,47.632944928],[5.030295683,47.633452678],[5.032629899,47.634127894],[5.037040859,47.635045086],[5.040587222,47.637281001],[5.040882411,47.636674377],[5.040217416,47.636667986],[5.040436432,47.636229267],[5.040024469,47.636046479],[5.039847426,47.635631786],[5.039419345,47.635166552],[5.038268008,47.634459127],[5.03823672,47.633988764],[5.038807988,47.63363484],[5.039343779,47.633503032],[5.039519618,47.633328885],[5.039276147,47.632848721],[5.039452058,47.632571928],[5.04011207,47.63206608],[5.040979809,47.631593515],[5.041486048,47.63145591],[5.041556233,47.630853214],[5.042152808,47.630813971],[5.042294467,47.630547676],[5.04294484,47.63024367],[5.043549914,47.630322224],[5.043961216,47.630001686],[5.044501855,47.629823847],[5.044786297,47.629808062],[5.045775432,47.629342338],[5.046240085,47.628920012],[5.04726516,47.628523876],[5.049423872,47.627889044],[5.0502084,47.627507908],[5.050899328,47.626909611],[5.051679102,47.62529679],[5.052698827,47.624418079],[5.052834744,47.624073535],[5.052769097,47.623717226],[5.052304524,47.623134724],[5.051474691,47.622854872],[5.050892882,47.622340154],[5.050014117,47.622172802],[5.050295808,47.621150394],[5.050231166,47.620993057],[5.050871514,47.619184594],[5.050900044,47.61836742],[5.050566095,47.618340871],[5.047922772,47.618656486],[5.045984623,47.618712974],[5.044887534,47.61861514],[5.043783626,47.618617361],[5.040863366,47.618935862],[5.039511071,47.618850541],[5.038638803,47.617246842],[5.038054888,47.61684645],[5.037851289,47.61622242],[5.038112949,47.615995452],[5.037764862,47.615702592],[5.037767367,47.615489151],[5.03832027,47.614938354],[5.038329474,47.614516803],[5.038101091,47.614220053],[5.038294871,47.613854706],[5.0382365,47.613372205],[5.038491319,47.613140853],[5.038788682,47.611652685],[5.039071376,47.610966137],[5.039799888,47.6102736],[5.04038437,47.609471024],[5.041349414,47.608558243],[5.042059363,47.608043396],[5.042508897,47.607264778],[5.043353051,47.60632618],[5.043814966,47.605350148],[5.044682067,47.60469927],[5.044759032,47.60257204],[5.045048143,47.60177821],[5.046221486,47.600088273],[5.046906604,47.599311805],[5.047301923,47.59844227],[5.047229182,47.597690796],[5.046783968,47.596633408],[5.046169564,47.596093125],[5.04531308,47.595592198]]]],"type":"MultiPolygon"}</t>
  </si>
  <si>
    <t>47.616736222, 5.007233613</t>
  </si>
  <si>
    <t>{"coordinates":[[[[5.006635753,47.591911023],[5.006153178,47.592103903],[5.004994659,47.592976501],[5.004276622,47.593811808],[5.005559549,47.594727093],[5.006895587,47.595247973],[5.008400886,47.595702897],[5.010203282,47.59598701],[5.015573988,47.596398612],[5.02230016,47.597098032],[5.02551833,47.597608586],[5.028879665,47.597821227],[5.029637525,47.597727013],[5.031337562,47.597729852],[5.033435752,47.59742139],[5.036982227,47.597217282],[5.037210203,47.598273093],[5.037230921,47.599304608],[5.037500167,47.599732107],[5.038265591,47.599556668],[5.040284305,47.598700218],[5.041235862,47.598136126],[5.04159702,47.597694007],[5.042240207,47.597386517],[5.043261899,47.59705619],[5.043637101,47.596842525],[5.04531308,47.595592198],[5.044856402,47.59499872],[5.044572331,47.594428328],[5.044519609,47.594094296],[5.04409808,47.593583938],[5.045102672,47.592913533],[5.046271898,47.591642353],[5.047216585,47.591008095],[5.048292445,47.590428253],[5.050157881,47.58968326],[5.050889989,47.58961547],[5.051235481,47.589219514],[5.050477797,47.588932989],[5.049888989,47.588607476],[5.050345257,47.588358146],[5.049255135,47.587697475],[5.048268936,47.586691908],[5.047821062,47.586014545],[5.047713959,47.58558152],[5.045898992,47.585209066],[5.045952259,47.585036151],[5.045289766,47.584730816],[5.048426464,47.58188087],[5.046360454,47.580892438],[5.047552738,47.579293071],[5.046386544,47.578516654],[5.04400344,47.575913873],[5.043845057,47.575252132],[5.044216343,47.574557699],[5.043287199,47.574269632],[5.039915579,47.574238593],[5.038143452,47.574070573],[5.036407346,47.573625466],[5.03605274,47.573398444],[5.036179307,47.573123406],[5.035335622,47.573085904],[5.034622762,47.573234304],[5.033626476,47.573242671],[5.031747303,47.573757142],[5.030574005,47.573659614],[5.029427323,47.57408746],[5.028588439,47.574106552],[5.028051267,47.574607523],[5.026116278,47.576038602],[5.02526595,47.576563906],[5.024031768,47.577670332],[5.023399138,47.578604237],[5.022296284,47.579842527],[5.021211981,47.580763536],[5.020558988,47.58151319],[5.020251836,47.5825756],[5.019625718,47.582875473],[5.018017247,47.583381424],[5.017570408,47.58427066],[5.0171181,47.584627841],[5.015468534,47.584681557],[5.014775879,47.585088801],[5.014105364,47.585942265],[5.012638059,47.587301996],[5.011779783,47.588543159],[5.011244646,47.589106137],[5.009582032,47.590443979],[5.007889209,47.591369927],[5.006635753,47.591911023]]]],"type":"MultiPolygon"}</t>
  </si>
  <si>
    <t>47.587193014, 5.030538212</t>
  </si>
  <si>
    <t>{"coordinates":[[[[5.357898706,47.164111875],[5.357224401,47.164847962],[5.355856897,47.167700362],[5.355452952,47.170542144],[5.355912597,47.173952695],[5.35568066,47.174417665],[5.355069123,47.175414556],[5.354812695,47.176346576],[5.35483788,47.177344923],[5.355157138,47.178573266],[5.355520168,47.1793828],[5.356015942,47.180206745],[5.356694896,47.180929686],[5.358500911,47.182350217],[5.360034992,47.183381765],[5.360423469,47.183744927],[5.361144124,47.185024516],[5.361432343,47.186233661],[5.361465851,47.18702738],[5.362097051,47.187953017],[5.362601926,47.18840837],[5.363155511,47.188678988],[5.363923312,47.188863268],[5.364632929,47.188865892],[5.366886941,47.188625294],[5.367199339,47.188037967],[5.369362666,47.187509153],[5.372604368,47.187347304],[5.373549343,47.187414403],[5.374395043,47.187597018],[5.375276559,47.187872563],[5.376587524,47.188867043],[5.379058562,47.191294995],[5.379267236,47.191382578],[5.381536357,47.193243592],[5.382724008,47.194610724],[5.383064091,47.195099105],[5.383849488,47.195587326],[5.384963623,47.197052324],[5.385887152,47.199104883],[5.386683308,47.20007203],[5.386795573,47.200904653],[5.386672956,47.201566483],[5.385676433,47.202757004],[5.384540651,47.204325067],[5.383933792,47.205572397],[5.383624796,47.206920774],[5.383382268,47.208904566],[5.382969669,47.209585864],[5.382603874,47.210518389],[5.38252642,47.211992597],[5.382369793,47.212634401],[5.381304029,47.213760547],[5.380932953,47.214604906],[5.380773392,47.215181017],[5.380769363,47.215687282],[5.381648317,47.218102853],[5.382339206,47.218897459],[5.383501669,47.219504026],[5.384677614,47.219758139],[5.386040176,47.219897614],[5.387067204,47.219804405],[5.388002703,47.219585177],[5.38837105,47.219484814],[5.388863167,47.219075667],[5.391332372,47.216572172],[5.392486111,47.215881847],[5.394363562,47.215414336],[5.395720582,47.215342149],[5.397048274,47.215383138],[5.398839561,47.215682018],[5.400085675,47.216086738],[5.400694444,47.216368649],[5.401687747,47.217091129],[5.402643149,47.218089096],[5.403212522,47.218908621],[5.403479326,47.219701995],[5.403551701,47.220315662],[5.403413681,47.221191289],[5.40297289,47.222599196],[5.402361658,47.223891743],[5.402110914,47.224671529],[5.402208404,47.225433288],[5.40284371,47.226720703],[5.403181773,47.226800158],[5.404081501,47.226755376],[5.405290924,47.226835658],[5.405547363,47.228637107],[5.406648757,47.230527291],[5.407970352,47.231397819],[5.409480233,47.23142318],[5.409628436,47.231307513],[5.410562568,47.228194233],[5.410829285,47.227950003],[5.411929393,47.227302035],[5.411982434,47.226332693],[5.412963566,47.225774556],[5.413652256,47.224975715],[5.41466513,47.225184288],[5.414235357,47.225594949],[5.414775003,47.226217789],[5.417715035,47.225618773],[5.419961866,47.225306169],[5.422403368,47.224854347],[5.42312763,47.224642853],[5.423834521,47.2251901],[5.425999952,47.224099981],[5.426568832,47.223932249],[5.42894324,47.224456242],[5.430079118,47.225103443],[5.430945966,47.225326647],[5.43198446,47.225222892],[5.433129413,47.224842181],[5.434251923,47.223323451],[5.435475368,47.222020555],[5.436093002,47.221675214],[5.436694593,47.221588707],[5.43780458,47.221780625],[5.438992868,47.22174571],[5.439458274,47.221280159],[5.440537737,47.21966319],[5.441256302,47.219241837],[5.442103092,47.218907846],[5.443455758,47.217603935],[5.443749767,47.217150085],[5.444534421,47.217253325],[5.446002415,47.217353844],[5.447703207,47.217631369],[5.448301482,47.217879932],[5.448673647,47.217836939],[5.451825107,47.212323729],[5.452486125,47.210963181],[5.453362361,47.209569248],[5.453109859,47.209394454],[5.451005284,47.209068813],[5.450575047,47.209083319],[5.44991011,47.208907335],[5.449319862,47.208368585],[5.448064993,47.208502296],[5.447543206,47.208363805],[5.447429994,47.208083375],[5.447886623,47.207980954],[5.447986097,47.207669009],[5.447667987,47.207446051],[5.447217566,47.20739432],[5.446776326,47.207515328],[5.445642792,47.207323097],[5.445070846,47.207389213],[5.444787251,47.207052931],[5.444932782,47.206358118],[5.445565653,47.206004292],[5.445753809,47.20569498],[5.446523053,47.205085169],[5.447349127,47.204620968],[5.447804579,47.204028586],[5.448997373,47.203636785],[5.449261127,47.203217783],[5.446205084,47.199691246],[5.445738893,47.200046963],[5.445434953,47.200018253],[5.445063194,47.199660415],[5.444906392,47.199001705],[5.445114489,47.198811766],[5.445641613,47.198662828],[5.447032333,47.19783092],[5.44721204,47.197510974],[5.447771484,47.196910988],[5.447813791,47.196504775],[5.448891613,47.19571008],[5.449707735,47.195669401],[5.450678016,47.194835531],[5.452502282,47.193923221],[5.453207067,47.193412001],[5.454341331,47.193220434],[5.454527903,47.193110196],[5.455342017,47.192997462],[5.456390253,47.191732246],[5.456799959,47.190894897],[5.457011585,47.19017614],[5.457443613,47.189422982],[5.458020727,47.188780232],[5.458081402,47.188546559],[5.458636275,47.188111442],[5.459123874,47.187013923],[5.459090822,47.185943672],[5.458499525,47.184944723],[5.457733674,47.184578177],[5.45781936,47.18422688],[5.458597102,47.184217573],[5.459038347,47.183985726],[5.459186268,47.183608786],[5.459237133,47.182958288],[5.458432029,47.181327071],[5.457721223,47.18086298],[5.457525802,47.18043118],[5.457397296,47.179670999],[5.456181863,47.177816992],[5.456991791,47.176749566],[5.455673493,47.174955382],[5.454764405,47.174080248],[5.45352583,47.173307568],[5.453307257,47.172859138],[5.453428362,47.171401008],[5.453993605,47.170124415],[5.453780491,47.16965065],[5.452918286,47.16843944],[5.452909012,47.168264897],[5.452237974,47.167480176],[5.452326708,47.16702163],[5.452556033,47.166605142],[5.45247736,47.166298762],[5.451394118,47.164059997],[5.451344565,47.162884704],[5.451111114,47.162340207],[5.450600038,47.161498947],[5.450167911,47.161521607],[5.448645169,47.159661417],[5.446096545,47.158965012],[5.44487314,47.158545006],[5.444181034,47.158134485],[5.443386493,47.157910771],[5.443340008,47.15758479],[5.44181614,47.156769376],[5.44091277,47.157028025],[5.440444717,47.156898285],[5.440316568,47.156605551],[5.440507628,47.156305185],[5.440106171,47.154905824],[5.43948304,47.154238017],[5.439152634,47.154318841],[5.438874515,47.153892356],[5.437813045,47.153078854],[5.438281281,47.152163764],[5.437801182,47.15191267],[5.437540203,47.151922672],[5.436988951,47.151616328],[5.435701246,47.151170563],[5.435299422,47.151102459],[5.435237408,47.150782207],[5.434855397,47.150743408],[5.43297893,47.150182098],[5.43283583,47.150024779],[5.43210542,47.15013561],[5.43116283,47.150021211],[5.430796511,47.149891097],[5.43052922,47.149614787],[5.429062207,47.149084445],[5.428024742,47.148300077],[5.427250123,47.147898395],[5.426875907,47.147944075],[5.425723568,47.14739268],[5.42530504,47.14706999],[5.424725192,47.147064128],[5.424615018,47.146904308],[5.422839936,47.14680098],[5.422486703,47.146696687],[5.421888049,47.146213825],[5.421361673,47.146105046],[5.420991939,47.14622087],[5.420177395,47.14589834],[5.418992131,47.148020895],[5.4177006,47.150042973],[5.418810276,47.150380068],[5.418427415,47.150615951],[5.417802171,47.151217184],[5.417007654,47.151106782],[5.41644234,47.151955352],[5.41604695,47.15255988],[5.417116057,47.152904144],[5.416960077,47.153076736],[5.417391701,47.153544197],[5.416955923,47.153690208],[5.418172594,47.154996945],[5.419520695,47.15608295],[5.419718538,47.156312998],[5.419850621,47.156930828],[5.418286397,47.157442705],[5.418040445,47.157258695],[5.415659921,47.157854241],[5.415836819,47.158206329],[5.416226071,47.158258551],[5.41680063,47.158673491],[5.418533063,47.158671526],[5.418087128,47.158974477],[5.418141715,47.159337224],[5.418583311,47.159554975],[5.418956685,47.159488626],[5.42001393,47.159477331],[5.420403148,47.160732891],[5.419757829,47.160889598],[5.420648628,47.16284443],[5.421252312,47.163288463],[5.42065545,47.163495502],[5.418424538,47.164016813],[5.417942411,47.164397078],[5.416956462,47.164027664],[5.416350608,47.164476257],[5.416329456,47.164917146],[5.41650521,47.165154867],[5.416025627,47.166004339],[5.41625116,47.166144646],[5.415843884,47.166604402],[5.416058847,47.167156553],[5.415185497,47.16753146],[5.414138683,47.168308991],[5.415426038,47.16953682],[5.414784866,47.169759162],[5.414028208,47.17038112],[5.410838859,47.169003757],[5.410813524,47.168821442],[5.411265132,47.168494986],[5.410875757,47.168176141],[5.41014852,47.168482213],[5.409543862,47.168015626],[5.411335528,47.167324403],[5.412961291,47.166527623],[5.413013562,47.165837492],[5.412302581,47.165768546],[5.410198678,47.165915056],[5.409222496,47.164995943],[5.409143818,47.164772403],[5.409926596,47.164616498],[5.409578804,47.164311194],[5.407521711,47.164528738],[5.407233874,47.163821365],[5.406957142,47.163480349],[5.406115753,47.163772559],[5.405469446,47.162844755],[5.404870672,47.162478001],[5.40363435,47.162591052],[5.403310285,47.162520321],[5.402754907,47.162947978],[5.402347517,47.163495957],[5.400679029,47.163306301],[5.399234001,47.16332996],[5.398992828,47.163015209],[5.398343717,47.161250672],[5.396492277,47.159529949],[5.395548563,47.158857746],[5.394918642,47.15856004],[5.39490264,47.159120609],[5.393682723,47.159155755],[5.393764817,47.15969538],[5.394358941,47.161355696],[5.394982287,47.161504925],[5.395388909,47.161799146],[5.395821902,47.162359428],[5.396216124,47.163472642],[5.395999964,47.164342692],[5.395314362,47.165407101],[5.394993778,47.16621626],[5.394380425,47.167272863],[5.39405742,47.168206365],[5.394094196,47.168973902],[5.394481413,47.16963241],[5.394431523,47.170856593],[5.394776328,47.172283374],[5.392681362,47.172548266],[5.392928521,47.174304923],[5.391765684,47.174473066],[5.389159268,47.174555709],[5.388404056,47.175635014],[5.387979541,47.175742848],[5.387701649,47.175642298],[5.386416736,47.175977731],[5.3852772,47.175808466],[5.3851662,47.174436293],[5.38497189,47.173807107],[5.384467925,47.173045593],[5.384202084,47.17217289],[5.383089646,47.172375035],[5.382811163,47.171216169],[5.382497004,47.171071318],[5.381614644,47.171219175],[5.380792905,47.171155016],[5.380285288,47.171205086],[5.379559711,47.171015546],[5.379211207,47.170720977],[5.377956758,47.171176384],[5.377007384,47.171392234],[5.376867874,47.171223967],[5.375706891,47.170475905],[5.374812737,47.169338664],[5.372166692,47.168516546],[5.368899921,47.167122525],[5.368214684,47.166977124],[5.367323789,47.16705029],[5.366373981,47.166564424],[5.365114436,47.166152432],[5.361363681,47.165308506],[5.361369946,47.165120134],[5.357898706,47.164111875]]]],"type":"MultiPolygon"}</t>
  </si>
  <si>
    <t>47.188769135, 5.414341888</t>
  </si>
  <si>
    <t>{"coordinates":[[[[5.093003359,47.046393153],[5.092801483,47.048696149],[5.092449145,47.050687545],[5.091813003,47.050865686],[5.090693649,47.052006348],[5.090750996,47.053112196],[5.090431147,47.053734022],[5.089676401,47.054491606],[5.090221506,47.055431917],[5.090154153,47.05624461],[5.089948879,47.05652482],[5.088722501,47.05657312],[5.088803359,47.056925609],[5.089643007,47.057168005],[5.089358381,47.057373095],[5.088361042,47.058334097],[5.088459628,47.059110465],[5.089392846,47.060270722],[5.08935328,47.060338084],[5.087882325,47.060539402],[5.087347366,47.060747209],[5.087278207,47.061242007],[5.086796577,47.06163618],[5.086823645,47.062029268],[5.088436602,47.06382661],[5.087963229,47.064332317],[5.088783668,47.064177888],[5.089355776,47.065064576],[5.089691758,47.066456284],[5.090104419,47.066900939],[5.090108389,47.067275531],[5.090494282,47.067505416],[5.090419833,47.06782919],[5.089905756,47.068067251],[5.090131832,47.06879898],[5.089901746,47.070073036],[5.089920709,47.070528413],[5.090258141,47.07110592],[5.091112349,47.071683982],[5.091438503,47.072276099],[5.091156386,47.072411797],[5.090436871,47.07309849],[5.089364052,47.07368349],[5.089798863,47.073881872],[5.090012162,47.074283299],[5.089958787,47.074640915],[5.090273379,47.075138678],[5.090630056,47.075599654],[5.092506733,47.074564182],[5.093656073,47.073607606],[5.09458221,47.07304864],[5.094759352,47.073027416],[5.095424461,47.072570443],[5.096287411,47.071743319],[5.097237727,47.071299173],[5.098345743,47.070639605],[5.099118982,47.070354469],[5.099072122,47.070200411],[5.101664231,47.069537256],[5.104620129,47.069179036],[5.10549021,47.068843458],[5.10607067,47.068787847],[5.10688859,47.068433394],[5.107277095,47.068728023],[5.108305691,47.068367916],[5.10822753,47.068256762],[5.110071087,47.067602567],[5.110373008,47.067604258],[5.110584139,47.0678796],[5.113766124,47.066937],[5.113909084,47.067053269],[5.116677999,47.066167679],[5.117495083,47.066936267],[5.118399571,47.066372095],[5.119966613,47.066467641],[5.120878071,47.066249169],[5.121619955,47.066712889],[5.122599349,47.065541174],[5.123605439,47.065885646],[5.124045498,47.065947807],[5.125150932,47.065568121],[5.125106564,47.064743045],[5.125357496,47.064722217],[5.126907651,47.064925156],[5.130296652,47.063762125],[5.13039733,47.063608059],[5.13027646,47.062750169],[5.130603487,47.062086665],[5.131316052,47.062041098],[5.131454497,47.06174223],[5.13231621,47.061402094],[5.133475065,47.060710615],[5.134563886,47.060681495],[5.13443506,47.060223643],[5.134731483,47.059654359],[5.138397281,47.057939268],[5.138152684,47.057520489],[5.137511641,47.056874876],[5.137274241,47.056404625],[5.137105099,47.055195476],[5.137128776,47.053697253],[5.136631145,47.053011155],[5.135493549,47.052203591],[5.134477852,47.051878316],[5.131504446,47.051464886],[5.128764224,47.051482999],[5.128205646,47.051553636],[5.124980351,47.052605534],[5.123065382,47.053436922],[5.121745605,47.053822333],[5.121165597,47.053918547],[5.119867972,47.053728014],[5.119530687,47.05356218],[5.118632841,47.052678905],[5.118504647,47.052166086],[5.11639382,47.052642496],[5.116329639,47.05201412],[5.113592076,47.052739731],[5.113790335,47.051611195],[5.113594719,47.051562538],[5.111691777,47.051795486],[5.111575603,47.0509483],[5.111605465,47.050330812],[5.111212924,47.050334385],[5.111207462,47.050632599],[5.108364875,47.050525108],[5.108734049,47.049721297],[5.109298372,47.048921126],[5.108539343,47.048886351],[5.107774991,47.048748994],[5.107887063,47.048211064],[5.107684735,47.046910621],[5.105768762,47.046873519],[5.105666722,47.046419653],[5.104990068,47.046333817],[5.098194156,47.046817738],[5.095245385,47.046921707],[5.094583053,47.046729275],[5.094145056,47.046443608],[5.093003359,47.046393153]]]],"type":"MultiPolygon"}</t>
  </si>
  <si>
    <t>47.059080829, 5.10874813</t>
  </si>
  <si>
    <t>{"coordinates":[[[[5.173798087,47.142192706],[5.174130445,47.141531698],[5.174368292,47.140164564],[5.173930318,47.139680146],[5.173777238,47.138470765],[5.174340428,47.137021862],[5.174945213,47.136538559],[5.176734761,47.135750166],[5.177472937,47.135629098],[5.178159129,47.135364902],[5.178693429,47.134967565],[5.179348113,47.134218509],[5.179769877,47.134041243],[5.180700326,47.13384538],[5.180869617,47.133136986],[5.181395282,47.132494824],[5.181747864,47.131782972],[5.182890064,47.130625713],[5.184086072,47.129852901],[5.184745857,47.129590963],[5.185360819,47.129460461],[5.185973653,47.129049896],[5.186879582,47.129000348],[5.187298098,47.128777181],[5.187722564,47.128733128],[5.18915426,47.128209785],[5.18973447,47.128101533],[5.190214248,47.127860082],[5.190677378,47.127047034],[5.191709542,47.126273639],[5.193085347,47.125060507],[5.19357673,47.124813418],[5.193759925,47.124094829],[5.194318871,47.123822137],[5.194022297,47.123246844],[5.193222906,47.123415116],[5.192348253,47.12264183],[5.191874765,47.122420238],[5.18986531,47.122099845],[5.18852652,47.122145001],[5.184101803,47.121842267],[5.183640457,47.122179714],[5.182234044,47.121695593],[5.180196788,47.121435901],[5.180314005,47.121039209],[5.181374155,47.121086766],[5.181641982,47.120760184],[5.181814509,47.120263375],[5.177881967,47.120413151],[5.176973483,47.119775487],[5.176912766,47.119513642],[5.175583793,47.119375633],[5.17529736,47.119503508],[5.174195565,47.119044184],[5.173152342,47.118302747],[5.172091001,47.117896682],[5.1716112,47.117842647],[5.170862852,47.117967476],[5.170373824,47.118175697],[5.168846975,47.119151818],[5.168596856,47.119198838],[5.167680111,47.1190413],[5.166386187,47.118526962],[5.1652932,47.118218697],[5.164332596,47.118085371],[5.163244707,47.118067898],[5.162693864,47.118281746],[5.161982074,47.118792208],[5.161033579,47.118862173],[5.159457459,47.11914019],[5.15911299,47.119071868],[5.156882596,47.117903929],[5.156121056,47.117666851],[5.155498562,47.117607305],[5.153741503,47.117781441],[5.151865196,47.118141499],[5.151753308,47.118247154],[5.151739366,47.118856244],[5.152029015,47.124225853],[5.152241968,47.125625981],[5.145459966,47.126105927],[5.145180642,47.123498371],[5.139483008,47.12247001],[5.131302356,47.121141315],[5.131242504,47.124064961],[5.131566396,47.125347792],[5.131428345,47.126861591],[5.132860356,47.126601031],[5.134657579,47.126432782],[5.136477019,47.126092975],[5.13659306,47.126124155],[5.140524002,47.129642291],[5.141465618,47.130290428],[5.143481181,47.131361773],[5.144380689,47.13161349],[5.145617648,47.13145726],[5.146173889,47.131208274],[5.147261968,47.131091714],[5.148407869,47.131167705],[5.149184569,47.131516232],[5.150215592,47.132119409],[5.150908132,47.132144361],[5.151637595,47.132267691],[5.153137593,47.132617147],[5.154061284,47.133768973],[5.15422914,47.134171132],[5.154589963,47.134448112],[5.154915977,47.135207577],[5.15546635,47.135438693],[5.155806748,47.135765585],[5.156959557,47.136307893],[5.157355673,47.136773339],[5.160643885,47.138100752],[5.162005483,47.139074118],[5.162857238,47.13954454],[5.164133112,47.13995929],[5.165861886,47.140213341],[5.166722763,47.140187315],[5.167350521,47.140075587],[5.168863613,47.139627535],[5.169804263,47.139714372],[5.170701955,47.139586754],[5.171149698,47.139757579],[5.171988036,47.140482167],[5.172306831,47.141121037],[5.172944489,47.141876405],[5.173504798,47.142186508],[5.173798087,47.142192706]]]],"type":"MultiPolygon"}</t>
  </si>
  <si>
    <t>47.127737411, 5.164587968</t>
  </si>
  <si>
    <t>{"coordinates":[[[[5.383064091,47.195099105],[5.381392673,47.19560995],[5.381240715,47.196475932],[5.381305156,47.197125803],[5.376834146,47.200822184],[5.375607129,47.201975012],[5.377012565,47.202916214],[5.37625228,47.203416381],[5.375461137,47.204804347],[5.374098021,47.206469731],[5.373690167,47.207260781],[5.372847933,47.207942738],[5.37269856,47.207822404],[5.371743193,47.208367065],[5.373142092,47.209517404],[5.373429169,47.210212251],[5.373072969,47.211485903],[5.372877523,47.211370116],[5.371622259,47.212069528],[5.372571926,47.212862494],[5.371592237,47.213247328],[5.371891591,47.213860865],[5.371292402,47.214001928],[5.372125899,47.215067479],[5.370826282,47.215752475],[5.369644258,47.216046861],[5.369304935,47.215816022],[5.368514215,47.216051054],[5.368578919,47.216349656],[5.364937959,47.217392258],[5.363116697,47.21815266],[5.363010712,47.218087271],[5.361456531,47.218819681],[5.360776363,47.218563341],[5.360029678,47.218116508],[5.359918309,47.217958457],[5.358478124,47.218548],[5.358138303,47.218968324],[5.3570275,47.219141339],[5.356790771,47.220285502],[5.355903924,47.22056203],[5.354123616,47.220692785],[5.352317618,47.221022181],[5.352798351,47.2215249],[5.349874629,47.222022856],[5.34995206,47.222251857],[5.34705387,47.222821275],[5.347051571,47.222889772],[5.345186275,47.223104971],[5.343035166,47.223284488],[5.340683453,47.223229342],[5.338310598,47.22338713],[5.331574249,47.226243765],[5.329017921,47.22751106],[5.328468815,47.22789857],[5.327692868,47.22897153],[5.331218038,47.231263094],[5.32984269,47.234401619],[5.329590923,47.235183045],[5.331735029,47.235714547],[5.332932304,47.236915346],[5.334813911,47.237368315],[5.338328815,47.238887116],[5.347580945,47.241830787],[5.34809347,47.241332248],[5.348697542,47.239660093],[5.349406382,47.240477037],[5.349762682,47.241457839],[5.350775999,47.242371277],[5.351177087,47.242530665],[5.351863009,47.242610419],[5.35237933,47.242350459],[5.352815903,47.242504618],[5.359224367,47.241014362],[5.359046786,47.241217023],[5.359633179,47.240806994],[5.36102015,47.239564656],[5.361917505,47.239340121],[5.362246624,47.23897495],[5.363512852,47.238267333],[5.367038188,47.237389294],[5.37040611,47.236302709],[5.370581851,47.236149603],[5.373478791,47.234761826],[5.373520219,47.234322351],[5.3731145,47.233998312],[5.374323292,47.233552941],[5.374896285,47.233233171],[5.375292236,47.233186327],[5.376513058,47.232684844],[5.380018126,47.231959027],[5.37988941,47.231470803],[5.381904543,47.231022299],[5.381692141,47.230555611],[5.382144182,47.229477219],[5.382883476,47.22855594],[5.38337339,47.228183793],[5.382821673,47.22737012],[5.382683612,47.226671332],[5.382087959,47.225909897],[5.383253477,47.225388758],[5.382220487,47.224633616],[5.383903687,47.223861344],[5.38338985,47.223424278],[5.386024908,47.222205469],[5.386920568,47.222189724],[5.387503152,47.222090355],[5.387771722,47.222630633],[5.388349791,47.222459299],[5.388834897,47.221951223],[5.389581838,47.221474672],[5.389716951,47.22085582],[5.388757577,47.220508125],[5.388771848,47.220144857],[5.388233368,47.220046074],[5.388002703,47.219585177],[5.387067204,47.219804405],[5.386040176,47.219897614],[5.384677614,47.219758139],[5.383501669,47.219504026],[5.382339206,47.218897459],[5.381648317,47.218102853],[5.380769363,47.215687282],[5.380773392,47.215181017],[5.380932953,47.214604906],[5.381304029,47.213760547],[5.382369793,47.212634401],[5.38252642,47.211992597],[5.382603874,47.210518389],[5.382969669,47.209585864],[5.383382268,47.208904566],[5.383624796,47.206920774],[5.383933792,47.205572397],[5.384540651,47.204325067],[5.385676433,47.202757004],[5.386672956,47.201566483],[5.386795573,47.200904653],[5.386683308,47.20007203],[5.385887152,47.199104883],[5.384963623,47.197052324],[5.383849488,47.195587326],[5.383064091,47.195099105]]]],"type":"MultiPolygon"}</t>
  </si>
  <si>
    <t>47.225421798, 5.361313001</t>
  </si>
  <si>
    <t>{"coordinates":[[[[4.356882352,47.709596867],[4.352087569,47.710175399],[4.348364497,47.708993206],[4.346575038,47.708217146],[4.344632,47.70811797],[4.34134466,47.707385145],[4.339914436,47.705826195],[4.339374842,47.705422786],[4.33778367,47.705310467],[4.334717661,47.705310385],[4.332707735,47.705570954],[4.331315923,47.705484181],[4.329379428,47.705535011],[4.327723174,47.705860789],[4.326823797,47.705090527],[4.326077693,47.704637188],[4.325244427,47.70491489],[4.325085051,47.703439478],[4.323127056,47.702890021],[4.320024428,47.701351539],[4.31997269,47.701793218],[4.317749731,47.701794879],[4.316580936,47.700852036],[4.311865686,47.697711134],[4.311404061,47.697809031],[4.31064861,47.697182862],[4.309065408,47.696730693],[4.306639353,47.695564167],[4.30519579,47.69503927],[4.304176703,47.69338798],[4.302804222,47.692331147],[4.302660589,47.692018579],[4.3028358,47.69138649],[4.30356068,47.690224362],[4.303268999,47.689582172],[4.301685463,47.687138673],[4.300993343,47.685545825],[4.300445444,47.685710355],[4.299335437,47.685839721],[4.297797619,47.685864901],[4.294620054,47.685615664],[4.292777384,47.684998713],[4.292141293,47.684440421],[4.291786885,47.683733182],[4.291135141,47.683408208],[4.28898796,47.683313973],[4.287358269,47.683561478],[4.285758968,47.683300915],[4.284775161,47.682858031],[4.284022945,47.682676353],[4.283434279,47.683363364],[4.282897542,47.683494382],[4.281744778,47.684007533],[4.281367458,47.684393351],[4.280702645,47.685408852],[4.280331914,47.685514634],[4.279343261,47.685536258],[4.278916102,47.685679561],[4.277706704,47.686558768],[4.277076328,47.687401934],[4.276203289,47.688189231],[4.276219392,47.688639151],[4.27697998,47.689390609],[4.276997168,47.689885527],[4.276663992,47.689890965],[4.275771449,47.689140945],[4.275347512,47.688473126],[4.275087581,47.686858316],[4.274407609,47.686465144],[4.272276756,47.686500051],[4.271364803,47.687055486],[4.27057566,47.687338622],[4.270054101,47.687662056],[4.269873725,47.688205029],[4.269432677,47.688886761],[4.268911096,47.689210189],[4.267193833,47.689598789],[4.266405698,47.689926894],[4.265248928,47.691070053],[4.264274713,47.691761132],[4.262984338,47.69295252],[4.263007176,47.693578804],[4.261741448,47.694011954],[4.263299897,47.696141173],[4.264409637,47.697337229],[4.26557531,47.699539076],[4.266507335,47.700658718],[4.267271701,47.70212854],[4.267537851,47.704572353],[4.267504591,47.705472896],[4.266106185,47.705496142],[4.265035182,47.705379004],[4.2639815,47.705710859],[4.260114739,47.705685065],[4.260122725,47.705910024],[4.256688009,47.706731031],[4.256512759,47.709253413],[4.256231213,47.710492381],[4.253513727,47.714773061],[4.252717716,47.716203863],[4.248120323,47.715369928],[4.246057343,47.715562051],[4.244311818,47.715469007],[4.243227137,47.715801],[4.242465817,47.716329387],[4.241032287,47.717033233],[4.240526877,47.717612002],[4.239760703,47.717876671],[4.238763774,47.718429133],[4.239739761,47.719155135],[4.237997814,47.719794697],[4.237966815,47.719895844],[4.239000997,47.72123065],[4.239774429,47.722020907],[4.23950638,47.722426122],[4.239280486,47.723037929],[4.239345773,47.724582826],[4.240873193,47.72457834],[4.241823876,47.724899517],[4.243077617,47.725515422],[4.2436281,47.725665302],[4.24568034,47.725795602],[4.247973707,47.726366178],[4.251023697,47.726259797],[4.25264444,47.726647535],[4.254290493,47.727429253],[4.254683057,47.727329627],[4.254696008,47.727086442],[4.254994182,47.726887908],[4.255919884,47.726823066],[4.256287988,47.72636543],[4.256620853,47.726167419],[4.257180929,47.726043481],[4.257899132,47.726175289],[4.25813031,47.727433942],[4.257846459,47.727673738],[4.257919594,47.729697431],[4.257769789,47.731094301],[4.257922558,47.731630959],[4.258551213,47.73243075],[4.259237514,47.732958967],[4.260867603,47.733786674],[4.260874531,47.733966632],[4.259234957,47.734713419],[4.258629768,47.736432944],[4.258712419,47.736881237],[4.259770051,47.738437945],[4.2598538,47.738932134],[4.259612301,47.739610756],[4.259170697,47.74029243],[4.259254422,47.740785719],[4.260393897,47.740947187],[4.260506391,47.742204403],[4.26344547,47.742335646],[4.265822401,47.74166725],[4.269030732,47.741001495],[4.270158995,47.741027065],[4.271542262,47.740889624],[4.272060842,47.740755266],[4.273688308,47.740115553],[4.274468708,47.739936928],[4.275751363,47.739890549],[4.277227635,47.739515283],[4.280406515,47.738523673],[4.281497964,47.738019337],[4.283100508,47.737128616],[4.28653382,47.734692874],[4.289448743,47.733288933],[4.290503963,47.73305946],[4.291894821,47.732915391],[4.293081922,47.733007601],[4.29348543,47.733030147],[4.294058068,47.732819478],[4.294785997,47.731477369],[4.295901423,47.731202172],[4.296891767,47.7306673],[4.297027563,47.730709903],[4.29772664,47.731528514],[4.300824937,47.729293187],[4.301745712,47.728808555],[4.302671391,47.72847059],[4.302941631,47.728445977],[4.303384864,47.727966648],[4.303256909,47.727862752],[4.304335133,47.726781328],[4.306197033,47.726540016],[4.307189152,47.726085149],[4.30870445,47.725910681],[4.311792199,47.725716775],[4.312833703,47.726239802],[4.313853432,47.726420096],[4.31601711,47.726299463],[4.317464593,47.7264047],[4.318747074,47.726581092],[4.319538021,47.72678822],[4.320704964,47.727415984],[4.321070146,47.727508181],[4.321901731,47.727523996],[4.322891483,47.727193247],[4.324297414,47.726323072],[4.326330967,47.725585295],[4.328432881,47.725023142],[4.33043678,47.724918459],[4.33266458,47.724378202],[4.334099155,47.724234929],[4.335809478,47.724235221],[4.337212001,47.724516263],[4.338295753,47.724428257],[4.339193032,47.7244585],[4.340372284,47.724825776],[4.341196284,47.724859544],[4.343388829,47.723930605],[4.345355927,47.723850393],[4.345561339,47.724007364],[4.346409841,47.723796862],[4.346514445,47.722551598],[4.346973719,47.721404873],[4.348318745,47.719783443],[4.348229466,47.71920745],[4.353004543,47.713932112],[4.352355029,47.711096808],[4.353600409,47.710767336],[4.356882352,47.709596867]]]],"type":"MultiPolygon"}</t>
  </si>
  <si>
    <t>47.713292448, 4.292182634</t>
  </si>
  <si>
    <t>{"coordinates":[[[[4.507698307,47.456409919],[4.508153294,47.455832308],[4.509609976,47.454624073],[4.510341346,47.454339982],[4.51103855,47.454350741],[4.510186352,47.453645126],[4.509358893,47.453157068],[4.509040371,47.452782153],[4.510289742,47.452510252],[4.5138182,47.452660692],[4.514329984,47.452545994],[4.514974342,47.452190976],[4.516404644,47.451653752],[4.516899205,47.450931533],[4.518165689,47.451219338],[4.521027433,47.44981615],[4.522012684,47.448755265],[4.521846174,47.448033562],[4.522454491,47.447861743],[4.522846682,47.447557697],[4.522394096,47.445830445],[4.522544392,47.44542152],[4.523083441,47.445335236],[4.523243517,47.444803736],[4.523588209,47.444323839],[4.523809431,47.443282838],[4.524732697,47.442708025],[4.525899405,47.442480251],[4.527049408,47.442504782],[4.529808572,47.442227251],[4.531129631,47.442246792],[4.531906398,47.442121325],[4.532242364,47.441803579],[4.532567864,47.441769581],[4.534404716,47.439920358],[4.534389107,47.439421767],[4.534821163,47.43926301],[4.534938869,47.438600596],[4.535488524,47.438609551],[4.536210179,47.438415454],[4.537022329,47.438554189],[4.537575715,47.438369508],[4.538229889,47.438459902],[4.538704393,47.438347386],[4.538528384,47.438179546],[4.537230142,47.437841963],[4.536822905,47.437570032],[4.535669492,47.436312155],[4.535358068,47.436141595],[4.532627606,47.436297338],[4.531245307,47.436126461],[4.530420505,47.436100397],[4.529845916,47.435914376],[4.529033437,47.435111134],[4.528746368,47.434630514],[4.527643084,47.434889],[4.523984154,47.435430373],[4.520416957,47.433315287],[4.518322692,47.432364849],[4.516423558,47.431320895],[4.51566917,47.431107436],[4.514473663,47.430637713],[4.512129803,47.430097373],[4.511228491,47.429612988],[4.510364833,47.42867523],[4.509640778,47.428170524],[4.508125933,47.426768511],[4.507306377,47.42654594],[4.506588812,47.426128466],[4.506223384,47.425777558],[4.504057597,47.425284272],[4.503900318,47.42336765],[4.502380909,47.423353968],[4.499172812,47.422871348],[4.496183126,47.422701855],[4.495002506,47.421373705],[4.494440304,47.420575112],[4.493556799,47.420051649],[4.491890606,47.419812827],[4.49223097,47.418411111],[4.491996974,47.417629904],[4.491048343,47.416193397],[4.486840074,47.416216652],[4.486181017,47.416319612],[4.484802938,47.416659537],[4.484020152,47.416989152],[4.483053744,47.417682144],[4.482599907,47.417915719],[4.482211775,47.418270902],[4.481282877,47.418642875],[4.479979185,47.418605448],[4.479606211,47.418069081],[4.478424856,47.417320603],[4.477791274,47.415462224],[4.47714879,47.415589231],[4.476902252,47.41487388],[4.476812253,47.413340822],[4.475288698,47.413454693],[4.475398654,47.413257021],[4.475225531,47.412701899],[4.474826177,47.412167652],[4.473458338,47.412926878],[4.472938004,47.41339535],[4.472562689,47.415038742],[4.47358081,47.415885685],[4.474075243,47.416452043],[4.474285841,47.417019297],[4.473446533,47.41712897],[4.473605718,47.417756299],[4.473583255,47.418241872],[4.47320344,47.419094813],[4.473873999,47.418877438],[4.474976046,47.418673495],[4.475288937,47.418715445],[4.475283591,47.419244019],[4.475058442,47.420124716],[4.474684979,47.420581426],[4.473914319,47.421983133],[4.474116844,47.422931336],[4.474412364,47.423691086],[4.474984585,47.428044217],[4.475649618,47.429741941],[4.47569641,47.430910897],[4.47598436,47.431489769],[4.476711514,47.434716383],[4.476862314,47.436143315],[4.476662151,47.437017388],[4.476767863,47.438300837],[4.477067081,47.438757114],[4.477696256,47.440398555],[4.478444248,47.44153519],[4.478435706,47.442043092],[4.479003539,47.442277168],[4.479215191,47.442588697],[4.47958607,47.443571658],[4.479765607,47.444738018],[4.479992504,47.445408588],[4.480543332,47.445938185],[4.48070009,47.446519612],[4.480697779,47.448212281],[4.480817517,47.448510571],[4.481698428,47.448256268],[4.483459274,47.450348737],[4.483809992,47.450311854],[4.485006151,47.451565178],[4.485455475,47.45173321],[4.486625285,47.452656429],[4.486528432,47.452897157],[4.486950903,47.453149258],[4.487238705,47.453475105],[4.488374411,47.454315011],[4.48836666,47.454895828],[4.488478494,47.455194211],[4.488363612,47.455645849],[4.489094604,47.455677916],[4.491651147,47.454910508],[4.492578544,47.454893218],[4.493513614,47.455055891],[4.494597949,47.455619992],[4.495515163,47.455332708],[4.496122398,47.455591406],[4.497774439,47.455426107],[4.49903997,47.455537665],[4.499385699,47.455890648],[4.500311727,47.45596605],[4.50062243,47.455779275],[4.502005288,47.455293263],[4.503984241,47.4552362],[4.503997626,47.455760026],[4.507698307,47.456409919]]]],"type":"MultiPolygon"}</t>
  </si>
  <si>
    <t>47.437236808, 4.498765424</t>
  </si>
  <si>
    <t>{"coordinates":[[[[4.476932292,47.09818416],[4.475216458,47.098848999],[4.474822747,47.098821605],[4.474041312,47.099130525],[4.473026436,47.099390186],[4.472175988,47.09808994],[4.471235006,47.098157746],[4.469537469,47.098528715],[4.467586816,47.098467047],[4.463046097,47.098104977],[4.462959028,47.098395128],[4.463609767,47.098856034],[4.463859213,47.099204057],[4.463511186,47.099450687],[4.464738989,47.10042565],[4.466319657,47.101863466],[4.46801875,47.10406335],[4.468562137,47.105178427],[4.468763656,47.105410889],[4.469857879,47.107959702],[4.468054401,47.108326587],[4.46635726,47.108773137],[4.46454555,47.109615515],[4.465672227,47.110985249],[4.466283548,47.110960391],[4.464936993,47.111546547],[4.465084425,47.112021023],[4.465639474,47.112691136],[4.465925004,47.11290813],[4.464279379,47.113606122],[4.463867993,47.113854454],[4.463427021,47.1135962],[4.462597449,47.114134363],[4.463218738,47.114912605],[4.459203415,47.115054281],[4.45944033,47.115424982],[4.460054638,47.115313676],[4.460070232,47.116230145],[4.460396436,47.116585309],[4.459864086,47.116800936],[4.459763979,47.116514053],[4.459257631,47.116764466],[4.45847432,47.11691932],[4.460216955,47.117945465],[4.461243849,47.118795134],[4.461741896,47.119648777],[4.461425058,47.119931922],[4.460579814,47.120431546],[4.459992381,47.120660475],[4.459167107,47.120826667],[4.45925802,47.120968693],[4.458460388,47.121084106],[4.458660598,47.12141385],[4.459186877,47.121946585],[4.458522316,47.122251216],[4.458978651,47.123318804],[4.458807313,47.123958487],[4.459083115,47.124448458],[4.459966424,47.124912753],[4.459256867,47.125700599],[4.460745655,47.126355349],[4.461370731,47.126442002],[4.461482465,47.126864705],[4.461879159,47.12709201],[4.462120567,47.12752838],[4.460543337,47.128626147],[4.459621566,47.129764248],[4.458609817,47.128700967],[4.456954196,47.13007521],[4.456288919,47.129185835],[4.455682794,47.128922428],[4.455538119,47.129378976],[4.454449034,47.12950433],[4.454622408,47.130354878],[4.454782977,47.130388877],[4.454871861,47.131481808],[4.451927213,47.131153217],[4.452077754,47.132185946],[4.45151029,47.132133637],[4.450484921,47.131785416],[4.449853375,47.131705088],[4.448477325,47.131710619],[4.446611124,47.131938371],[4.445677067,47.131844693],[4.444619706,47.131236591],[4.444411891,47.131753342],[4.44391214,47.13215938],[4.44334768,47.132415847],[4.442683049,47.132578114],[4.442117693,47.132850795],[4.441506081,47.133022298],[4.441682421,47.13339919],[4.442197362,47.133806078],[4.442744923,47.134001852],[4.443307564,47.133627451],[4.44413699,47.133902544],[4.444512499,47.133783499],[4.444563716,47.133429884],[4.445242115,47.133387194],[4.44591354,47.133625528],[4.446087807,47.134022249],[4.446791809,47.134588835],[4.446907735,47.134876429],[4.446173666,47.135352939],[4.445715982,47.136491423],[4.445890324,47.136988993],[4.446299923,47.137303533],[4.447271566,47.137515595],[4.447562002,47.137962186],[4.448173561,47.138327319],[4.449028549,47.138665989],[4.449403258,47.138614472],[4.449535411,47.138131077],[4.449829863,47.13799052],[4.451430633,47.137944338],[4.451896916,47.137520679],[4.452810899,47.137502003],[4.453223076,47.137714736],[4.453916704,47.138234586],[4.45424023,47.138829319],[4.454044558,47.139109116],[4.454168622,47.139696451],[4.454716344,47.140187514],[4.454717867,47.140488245],[4.454260836,47.140765925],[4.454537252,47.141374756],[4.453977342,47.141606004],[4.453770059,47.141847227],[4.454130624,47.142737742],[4.454618465,47.142916202],[4.455942098,47.142523169],[4.45673057,47.142447513],[4.457317686,47.142295148],[4.45741582,47.1420688],[4.459777923,47.141428521],[4.460219364,47.141988434],[4.461550283,47.142012151],[4.461741892,47.142215934],[4.462878026,47.142016084],[4.463130086,47.142355969],[4.464621632,47.142025544],[4.466021683,47.141582802],[4.468603262,47.141107045],[4.470280239,47.140610311],[4.471693221,47.140402353],[4.472796968,47.140372101],[4.473095181,47.140226034],[4.473453487,47.139719919],[4.473967889,47.139420721],[4.474661804,47.139171458],[4.475691157,47.138931421],[4.477896453,47.138600722],[4.47824145,47.138621528],[4.479144314,47.138870221],[4.479758799,47.138757011],[4.480321752,47.138113189],[4.480826782,47.137715028],[4.482020762,47.137033404],[4.482426709,47.137015598],[4.483990276,47.138255292],[4.484657211,47.138417823],[4.484472664,47.138808287],[4.485591416,47.139275672],[4.48609838,47.139331294],[4.486846372,47.139130788],[4.487433751,47.139326742],[4.487567699,47.139637478],[4.488046011,47.139945587],[4.488176076,47.140449971],[4.49048528,47.140345511],[4.491288436,47.140421606],[4.491198743,47.140900004],[4.491407296,47.14137816],[4.491714841,47.141713668],[4.491698188,47.142351405],[4.491970696,47.142755798],[4.492364712,47.142782233],[4.492664926,47.142614478],[4.49558725,47.141821262],[4.497964216,47.140497459],[4.498250411,47.140491052],[4.499015538,47.141523873],[4.500921699,47.143672869],[4.50158985,47.144300824],[4.502531645,47.144944133],[4.504513076,47.143399316],[4.505344689,47.144207918],[4.50609823,47.143686652],[4.505954197,47.143585875],[4.507354884,47.143034566],[4.507293143,47.142856179],[4.508206787,47.142586743],[4.509926393,47.14178542],[4.510560176,47.142220174],[4.512618372,47.143091948],[4.513209002,47.142552954],[4.514042323,47.141539841],[4.515091463,47.142101503],[4.515821719,47.142633117],[4.516881066,47.141540482],[4.517563714,47.140194346],[4.517818094,47.140042433],[4.517512354,47.139354888],[4.517442275,47.138413023],[4.517175073,47.137031615],[4.518828827,47.137181906],[4.520885705,47.137167494],[4.523399201,47.137387459],[4.525404063,47.138005777],[4.526817734,47.13815732],[4.527644109,47.138167123],[4.52776566,47.137939501],[4.52858629,47.137235304],[4.529163895,47.136245264],[4.529363744,47.135522249],[4.530438841,47.134905621],[4.530028257,47.134805697],[4.529485723,47.134241074],[4.528725367,47.134137664],[4.527652867,47.134101404],[4.522499072,47.133833466],[4.51743667,47.133669455],[4.516724871,47.133602249],[4.51610567,47.133261885],[4.514080085,47.132694105],[4.513571098,47.132659343],[4.512743577,47.13279353],[4.511779143,47.132798032],[4.511606866,47.132536447],[4.510824739,47.132360268],[4.510407531,47.13249268],[4.509793814,47.132298987],[4.509304964,47.132323375],[4.508647247,47.131971768],[4.507858891,47.132091002],[4.5064669,47.131904731],[4.505375772,47.1320495],[4.503747663,47.132054465],[4.502725636,47.131885851],[4.501422594,47.131954996],[4.499273411,47.131727136],[4.498279266,47.131801247],[4.497437439,47.13213361],[4.49653701,47.132019197],[4.495845696,47.131785013],[4.495093339,47.131775828],[4.494883325,47.131340018],[4.494593279,47.13115827],[4.49394284,47.131445814],[4.493660895,47.131413436],[4.492686682,47.130587682],[4.492300373,47.129597657],[4.491960573,47.129429152],[4.492148733,47.127742864],[4.491977695,47.127093136],[4.491916982,47.126043982],[4.49169071,47.125400369],[4.490961383,47.12421756],[4.490113111,47.121690089],[4.490032947,47.118838456],[4.488741005,47.11877315],[4.487438805,47.118957389],[4.487307863,47.118227897],[4.487518011,47.11809913],[4.487217423,47.117675276],[4.486514584,47.117110716],[4.486668292,47.116705333],[4.486339571,47.116408803],[4.485778997,47.116841024],[4.484884168,47.116775976],[4.484840551,47.116246164],[4.484230655,47.115941531],[4.482517891,47.115584404],[4.482602722,47.115263652],[4.482133015,47.115163418],[4.48219403,47.113832652],[4.482285577,47.113516317],[4.481875845,47.113054227],[4.480986342,47.112316436],[4.480061435,47.111729468],[4.479517071,47.111550938],[4.479961391,47.110823982],[4.480870435,47.109729987],[4.480332492,47.109064228],[4.481344975,47.108664063],[4.48102555,47.108126975],[4.479133151,47.10765414],[4.47863058,47.107074365],[4.47811716,47.106098522],[4.47808319,47.105821613],[4.478759417,47.10446317],[4.479024075,47.104111305],[4.479513972,47.103845704],[4.479952367,47.103481708],[4.480042708,47.103073541],[4.479356882,47.103119237],[4.47912657,47.102896166],[4.478505259,47.10274563],[4.478007425,47.102817729],[4.477412165,47.102318374],[4.476528759,47.102035206],[4.478117573,47.101159463],[4.47868549,47.100565998],[4.47896915,47.099369252],[4.478193942,47.098894714],[4.478194881,47.098688495],[4.477172942,47.0982081],[4.476932292,47.09818416]]]],"type":"MultiPolygon"}</t>
  </si>
  <si>
    <t>47.127420484, 4.479678909</t>
  </si>
  <si>
    <t>{"coordinates":[[[[5.181779263,47.404486879],[5.184986302,47.403567541],[5.190747482,47.403773428],[5.198003216,47.400702509],[5.201950551,47.399670534],[5.207730641,47.39924843],[5.20911909,47.399371549],[5.21042581,47.399249454],[5.214695548,47.397778642],[5.215048109,47.397516168],[5.217640698,47.394879442],[5.221777843,47.391822297],[5.227328844,47.386962898],[5.226594472,47.386809462],[5.227250813,47.385754934],[5.228454353,47.384562932],[5.223441387,47.375880217],[5.224365258,47.374405418],[5.224572569,47.373714316],[5.225202849,47.373025021],[5.227530253,47.370873996],[5.230706479,47.367686278],[5.231266417,47.366647973],[5.233600345,47.364856916],[5.23201718,47.363156434],[5.231081815,47.361668637],[5.230562393,47.358835492],[5.232074645,47.358326439],[5.234835439,47.357756431],[5.235366219,47.357708395],[5.234481527,47.356291693],[5.234379897,47.355919908],[5.235082439,47.353951235],[5.235284973,47.351401396],[5.235226871,47.351183673],[5.234470217,47.350770455],[5.233546902,47.350523442],[5.233161118,47.350487631],[5.228941828,47.351220691],[5.227746777,47.352535046],[5.227068226,47.352948814],[5.225496775,47.353561605],[5.225171122,47.354209054],[5.223736452,47.355149711],[5.222490938,47.355731002],[5.220286565,47.35645669],[5.21909683,47.357202584],[5.217825043,47.357503346],[5.217361146,47.35791926],[5.215196377,47.359254679],[5.214225163,47.360160256],[5.213438036,47.359810524],[5.211834192,47.360128352],[5.210472631,47.360279444],[5.210532762,47.36045211],[5.20802469,47.360956392],[5.205366528,47.362163209],[5.204796648,47.362390161],[5.203835247,47.36115301],[5.203290152,47.36149926],[5.202153344,47.361218223],[5.200215162,47.360948751],[5.198557073,47.360754098],[5.197214131,47.360713762],[5.195365626,47.360853172],[5.195501211,47.361283781],[5.194966058,47.361388452],[5.194230525,47.360385609],[5.193863764,47.359033583],[5.193848082,47.358455716],[5.19399246,47.358097267],[5.193823055,47.357778964],[5.193000856,47.357701729],[5.1928383,47.357972265],[5.191739061,47.358153309],[5.19189201,47.358523257],[5.191780798,47.3589153],[5.188601587,47.359019362],[5.18765655,47.358140201],[5.187284106,47.358009427],[5.187383311,47.357712175],[5.186712609,47.357287127],[5.185988542,47.35743854],[5.18545266,47.357101906],[5.185369985,47.356178583],[5.184582838,47.355887196],[5.183963776,47.356208629],[5.183647581,47.355961515],[5.183243068,47.355921388],[5.18229,47.355460196],[5.182200961,47.355193501],[5.182305036,47.354754773],[5.180961266,47.354037946],[5.177405451,47.353214894],[5.176923426,47.352929445],[5.176996435,47.352442674],[5.176624349,47.351829159],[5.176522773,47.351415903],[5.175767609,47.351550726],[5.175279397,47.351471614],[5.174685285,47.351525965],[5.173060997,47.351076363],[5.171792357,47.351129808],[5.170460125,47.351347428],[5.168619423,47.352361616],[5.168610824,47.352181664],[5.167979345,47.352197054],[5.167226054,47.352575837],[5.166051987,47.352314059],[5.164753963,47.352428311],[5.164131844,47.352610109],[5.162578752,47.352675955],[5.160195943,47.353067005],[5.160340528,47.353564125],[5.160640037,47.353893561],[5.160307824,47.354298686],[5.160682926,47.356471956],[5.160939178,47.357075965],[5.161512882,47.357894704],[5.161661167,47.358778991],[5.161503727,47.359838271],[5.163361252,47.360118892],[5.163333769,47.362263624],[5.16371826,47.362989515],[5.164321019,47.364854142],[5.164823746,47.366012794],[5.165302407,47.366935947],[5.166172755,47.368203012],[5.165285474,47.369602798],[5.165522041,47.370504344],[5.166112108,47.371033677],[5.166132833,47.371382705],[5.165679521,47.37144969],[5.165477571,47.371701105],[5.164751569,47.372040631],[5.164516151,47.372251242],[5.164101752,47.372330104],[5.164040252,47.372974242],[5.164891683,47.37367252],[5.165039302,47.37447216],[5.164237105,47.375815412],[5.164227694,47.376074945],[5.163893218,47.376853844],[5.163115348,47.378078661],[5.161879063,47.37960828],[5.162480249,47.379787111],[5.163833353,47.379904214],[5.170031097,47.380709022],[5.169882267,47.381323273],[5.170587543,47.38122275],[5.171681265,47.38148149],[5.171966576,47.382371304],[5.172221347,47.382408869],[5.171855295,47.383191982],[5.169349796,47.38389257],[5.17025776,47.385424561],[5.170453368,47.386325959],[5.171727542,47.389105562],[5.171678509,47.391266887],[5.171441269,47.3940531],[5.17312117,47.394926758],[5.175005232,47.395731733],[5.177216083,47.396842148],[5.178746628,47.396320877],[5.184760711,47.402426287],[5.18456072,47.402693904],[5.184016393,47.403104872],[5.182140362,47.404168515],[5.181779263,47.404486879]]]],"type":"MultiPolygon"}</t>
  </si>
  <si>
    <t>47.376096012, 5.196336831</t>
  </si>
  <si>
    <t>{"coordinates":[[[[4.539832466,47.098279339],[4.539565712,47.099374274],[4.53958895,47.100187998],[4.541512333,47.100581094],[4.542084099,47.101345182],[4.54206174,47.101577804],[4.542469111,47.102264839],[4.543710196,47.10351255],[4.544116109,47.103779075],[4.544397378,47.103699679],[4.545102319,47.103954102],[4.545309694,47.104195361],[4.545075636,47.104541571],[4.544053078,47.105308031],[4.543811357,47.105617421],[4.543086356,47.106044921],[4.542082384,47.107232537],[4.543937593,47.108505372],[4.543698056,47.108799424],[4.543219807,47.109048036],[4.542908807,47.10937996],[4.542045727,47.109777777],[4.541742357,47.110192439],[4.541060522,47.11047167],[4.540502623,47.110334127],[4.538499807,47.110728183],[4.537545406,47.111163199],[4.537221176,47.111865378],[4.541118281,47.113229961],[4.545400516,47.114310121],[4.54577468,47.11424839],[4.546990699,47.11438071],[4.548800654,47.115075967],[4.549545489,47.115748552],[4.550075127,47.115817995],[4.550292872,47.115683607],[4.551451083,47.115593337],[4.552289776,47.115813506],[4.551958767,47.116320415],[4.553357095,47.116917569],[4.554021042,47.116977987],[4.554370829,47.116665323],[4.555608644,47.117184466],[4.555865484,47.117125182],[4.556543014,47.117701376],[4.556951321,47.117496875],[4.559061207,47.118702109],[4.562427407,47.117643647],[4.563854831,47.116783307],[4.568196786,47.115174788],[4.567160725,47.11161662],[4.570384318,47.11093535],[4.571338234,47.11089988],[4.571637062,47.111015584],[4.572391023,47.110953107],[4.572479269,47.111491297],[4.571815634,47.111620983],[4.571468278,47.112283957],[4.57190584,47.112452704],[4.573338326,47.112362987],[4.576057986,47.111680309],[4.576899207,47.111669742],[4.577438368,47.11147869],[4.579882035,47.111103148],[4.580020796,47.111382203],[4.580399041,47.111371632],[4.579954331,47.109024739],[4.581290274,47.108704816],[4.582639631,47.108123552],[4.58197298,47.105901267],[4.579406121,47.107465381],[4.579602284,47.106283064],[4.579341036,47.105694112],[4.578609224,47.105834676],[4.57858086,47.105091261],[4.578954447,47.104833123],[4.579272659,47.104080472],[4.578750281,47.102004777],[4.578604018,47.100792916],[4.578709957,47.099546994],[4.579058645,47.099070376],[4.578439239,47.098498019],[4.578040294,47.097978479],[4.57772372,47.097164255],[4.577784338,47.096712282],[4.576779464,47.095267198],[4.575679919,47.091437996],[4.576112575,47.091218682],[4.575874672,47.090432195],[4.575660114,47.090309051],[4.575039182,47.090492208],[4.574379855,47.090489483],[4.573632799,47.090281736],[4.572594223,47.089797897],[4.570938863,47.08918646],[4.570264126,47.088744481],[4.570825932,47.088387458],[4.568966771,47.086569403],[4.568717832,47.086804208],[4.567878198,47.086493224],[4.565879155,47.086026852],[4.566314362,47.085033118],[4.565886676,47.085014599],[4.566460204,47.083972164],[4.566985269,47.083395036],[4.566309144,47.083355574],[4.565279591,47.082994016],[4.564136424,47.083623626],[4.56376788,47.083371073],[4.564471311,47.082715902],[4.564035865,47.082429135],[4.562120231,47.083743643],[4.561131386,47.084195541],[4.56052526,47.083841729],[4.55986197,47.083653475],[4.55934318,47.083720807],[4.558655843,47.084342411],[4.558424513,47.084685915],[4.557459311,47.08541031],[4.557136973,47.085524513],[4.556690626,47.085316208],[4.555707932,47.086120967],[4.554827258,47.086532633],[4.553693279,47.087213341],[4.553139511,47.087303627],[4.552455393,47.087628888],[4.550728731,47.08773671],[4.550079689,47.086760283],[4.549803437,47.08719442],[4.548973382,47.088039396],[4.548850718,47.088404836],[4.548922149,47.088734357],[4.547353806,47.0906851],[4.546775751,47.090803596],[4.545428629,47.091552805],[4.544273206,47.091906828],[4.542610398,47.092592684],[4.542299452,47.092785033],[4.542304973,47.093116337],[4.542635652,47.09356757],[4.542896947,47.094266459],[4.542943212,47.095053764],[4.540543448,47.097733181],[4.539832466,47.098279339]]]],"type":"MultiPolygon"}</t>
  </si>
  <si>
    <t>47.101459482, 4.559930499</t>
  </si>
  <si>
    <t>{"coordinates":[[[[4.740991466,47.196923725],[4.741568697,47.19708344],[4.741911608,47.197514124],[4.742871716,47.197257448],[4.74426821,47.197258039],[4.74529543,47.197075073],[4.746356896,47.196644846],[4.746879063,47.196573037],[4.747914608,47.196280962],[4.748360544,47.1958555],[4.750340003,47.195583371],[4.752920802,47.195764964],[4.755257906,47.195400889],[4.75767244,47.195426408],[4.758423619,47.195490649],[4.759341191,47.195673925],[4.763906531,47.19614209],[4.763943987,47.195551691],[4.763918203,47.193435002],[4.764348745,47.191658056],[4.763957697,47.189118288],[4.764094952,47.188792016],[4.766048746,47.188633467],[4.764829208,47.186288232],[4.76479261,47.185615211],[4.764951545,47.183855902],[4.764627234,47.183633017],[4.764487573,47.183240723],[4.764160623,47.181526638],[4.763956137,47.181130828],[4.763852832,47.180557879],[4.763920522,47.180124604],[4.764825534,47.178199937],[4.765287843,47.176147835],[4.765242787,47.175418209],[4.76483846,47.174203282],[4.76486077,47.173836434],[4.765277308,47.172926873],[4.766173832,47.171996481],[4.766210719,47.171671734],[4.766008737,47.170949004],[4.766176258,47.170339504],[4.765817584,47.169952352],[4.765802111,47.169319529],[4.765947991,47.169016533],[4.765591411,47.16877343],[4.765673462,47.167450228],[4.765476477,47.167241612],[4.763923475,47.164092781],[4.763739153,47.163060901],[4.763414989,47.162233766],[4.763385028,47.161762353],[4.763687221,47.160870743],[4.764478579,47.160040116],[4.765393573,47.158632167],[4.765937665,47.15843566],[4.766742881,47.157989323],[4.766244502,47.157607007],[4.766047019,47.156697798],[4.765290071,47.156360846],[4.765494774,47.156081265],[4.765655201,47.155256647],[4.765052193,47.155104652],[4.763260904,47.155391305],[4.762781095,47.155695783],[4.761283535,47.156043668],[4.75960772,47.156269972],[4.758342512,47.156295504],[4.755593601,47.156002242],[4.754553505,47.156048631],[4.753237127,47.156327026],[4.752522906,47.156610698],[4.752473137,47.156825774],[4.751827965,47.157040857],[4.750446006,47.157780374],[4.749700886,47.157926717],[4.749023156,47.158278253],[4.748203856,47.158498649],[4.746924752,47.158504453],[4.743505547,47.158468658],[4.741003681,47.15867111],[4.738133552,47.158753868],[4.736362882,47.159114532],[4.735623595,47.159607391],[4.735058065,47.159797772],[4.732933656,47.160080838],[4.731168064,47.16051969],[4.72974809,47.161936701],[4.729873853,47.163385534],[4.730647201,47.164360027],[4.73131869,47.164793934],[4.733350917,47.164799543],[4.733716097,47.164577052],[4.734790777,47.164205253],[4.736011264,47.16389249],[4.737583175,47.163054848],[4.737733123,47.163896372],[4.737903747,47.164273824],[4.733936097,47.166611599],[4.733734196,47.167312514],[4.734034078,47.168095963],[4.735247378,47.168540642],[4.736659119,47.168341173],[4.734996433,47.169932079],[4.734398983,47.170241799],[4.733187553,47.170553505],[4.732524223,47.170827281],[4.731200108,47.171824133],[4.730911045,47.172239084],[4.731300234,47.173007696],[4.731719189,47.173469691],[4.731949665,47.174065977],[4.731875703,47.17431202],[4.732073082,47.174946622],[4.732626148,47.175676758],[4.733009543,47.176017713],[4.733663376,47.177251516],[4.733956736,47.177584811],[4.734082097,47.178319543],[4.73477839,47.17886112],[4.734526093,47.179146756],[4.733658817,47.179488427],[4.731986901,47.179943886],[4.730274637,47.180624147],[4.729646023,47.180955016],[4.729066276,47.181409421],[4.728045704,47.181874004],[4.727108557,47.182551651],[4.726832417,47.182878147],[4.725789875,47.183524037],[4.726172431,47.183920857],[4.727966288,47.185160202],[4.727874949,47.185236306],[4.728959706,47.187466854],[4.729890239,47.187855479],[4.731399392,47.188121986],[4.732164826,47.188017789],[4.733272688,47.188046239],[4.734212644,47.187906098],[4.735161865,47.18760282],[4.735830483,47.187527965],[4.738948461,47.187832383],[4.738485393,47.190303997],[4.737702048,47.190385992],[4.736972133,47.190731926],[4.73680331,47.191067642],[4.736777588,47.191662355],[4.737203882,47.192714045],[4.737539722,47.19313224],[4.73831791,47.193748209],[4.740434407,47.195712825],[4.740991466,47.196923725]]]],"type":"MultiPolygon"}</t>
  </si>
  <si>
    <t>47.17635415, 4.749018229</t>
  </si>
  <si>
    <t>{"coordinates":[[[[4.81291169,47.365452651],[4.816674072,47.363136454],[4.817819324,47.362164961],[4.817912666,47.361869052],[4.817889508,47.360755552],[4.817036954,47.359881939],[4.819838636,47.358716122],[4.821252293,47.358629138],[4.822577665,47.356957816],[4.826021647,47.356801086],[4.824690466,47.355727043],[4.824593881,47.354991084],[4.823306431,47.35294024],[4.823290875,47.351780691],[4.823881757,47.350960101],[4.823999721,47.350220772],[4.823771229,47.349189729],[4.823397091,47.348784992],[4.823502709,47.34830609],[4.823828584,47.347914676],[4.824608612,47.347553947],[4.825974029,47.346097154],[4.826058687,47.345742842],[4.826043034,47.34446533],[4.827082589,47.343324303],[4.827346041,47.342813197],[4.830013253,47.34189325],[4.831374832,47.341225255],[4.833018827,47.33994497],[4.833257407,47.339677368],[4.833588344,47.339670343],[4.835765182,47.337821512],[4.835183546,47.337276015],[4.835157102,47.337006293],[4.837452356,47.336802514],[4.83743227,47.336370606],[4.838531866,47.333320418],[4.838500548,47.331826131],[4.83824675,47.330410105],[4.83900194,47.329257249],[4.839681706,47.328532406],[4.839528261,47.326876164],[4.839178994,47.326345915],[4.839190207,47.325436258],[4.839475718,47.325033726],[4.839832619,47.324782241],[4.839871189,47.324362009],[4.839280265,47.323735636],[4.838972262,47.322553688],[4.838806344,47.322349206],[4.837960294,47.321967294],[4.83704132,47.320653636],[4.83613138,47.319835091],[4.835014694,47.319165683],[4.833497463,47.318980744],[4.832016588,47.31718336],[4.831247963,47.31561245],[4.830641263,47.314672917],[4.828493779,47.313006663],[4.829298878,47.312115114],[4.829335671,47.3114851],[4.829647131,47.311028152],[4.829987447,47.310058376],[4.832108119,47.307448654],[4.829942508,47.306059158],[4.826715709,47.304993394],[4.825880409,47.305812465],[4.825985309,47.306133186],[4.825575632,47.306388162],[4.824379537,47.307421807],[4.823910687,47.308000978],[4.823788518,47.308418918],[4.822080372,47.310985987],[4.821429813,47.31073776],[4.81923646,47.309658268],[4.818503024,47.309893979],[4.818547075,47.310608266],[4.818350284,47.311521728],[4.818810921,47.311791858],[4.817766658,47.313484897],[4.817635926,47.313925474],[4.817161501,47.3145002],[4.81740655,47.31473769],[4.815210547,47.316871949],[4.814890533,47.317707187],[4.814562573,47.317759137],[4.817059019,47.321644343],[4.817693074,47.322418728],[4.814849211,47.322438902],[4.81473876,47.322932285],[4.813901941,47.32324972],[4.813134657,47.326292679],[4.813480791,47.327365133],[4.812865232,47.327608866],[4.811548703,47.327959884],[4.810586398,47.328486357],[4.809400242,47.329444932],[4.808915252,47.329948644],[4.807931987,47.331820714],[4.80763631,47.332126072],[4.80687951,47.33266192],[4.806116658,47.332703502],[4.806853832,47.333118854],[4.807386828,47.333724676],[4.808337752,47.335215446],[4.807516579,47.335728887],[4.807154166,47.335508511],[4.805627216,47.336344478],[4.8052399,47.337195132],[4.808632977,47.337451199],[4.810904581,47.337839018],[4.811567316,47.341579106],[4.811931894,47.342254168],[4.811757453,47.343012375],[4.811939517,47.344206247],[4.811842508,47.344982156],[4.811596699,47.345353377],[4.811129322,47.345793787],[4.8104094,47.346995416],[4.810064282,47.348272242],[4.810260195,47.348738327],[4.810449588,47.350032035],[4.810483497,47.351193997],[4.81082573,47.352540248],[4.810906845,47.353608726],[4.811379157,47.354175854],[4.811552137,47.354550448],[4.811032858,47.354829581],[4.811236619,47.355644919],[4.81150241,47.355667788],[4.812170996,47.35965178],[4.81291169,47.365452651]]]],"type":"MultiPolygon"}</t>
  </si>
  <si>
    <t>47.333309642, 4.822561184</t>
  </si>
  <si>
    <t>{"coordinates":[[[[4.553622953,47.801238056],[4.55310251,47.801122529],[4.552474004,47.800829293],[4.551591931,47.800545713],[4.550063673,47.800415606],[4.549383633,47.800278768],[4.5488763,47.800062228],[4.548019242,47.799902517],[4.546276774,47.799756287],[4.536326068,47.798099394],[4.535782803,47.797885068],[4.535706888,47.797661916],[4.533967134,47.797559578],[4.531114766,47.796398732],[4.531101695,47.796083836],[4.529693185,47.795930297],[4.529203656,47.795399273],[4.525407822,47.793986844],[4.507288298,47.788682489],[4.505258711,47.788332304],[4.503400587,47.787762039],[4.502936107,47.78782201],[4.501158982,47.786712359],[4.498018113,47.788399005],[4.496399259,47.789066927],[4.493402058,47.789933341],[4.492058048,47.791641011],[4.489324963,47.792214994],[4.48745654,47.792373756],[4.485499982,47.79205561],[4.483562303,47.792317809],[4.48268571,47.792164172],[4.480057164,47.791890445],[4.477250863,47.792382253],[4.476626371,47.792743896],[4.475057277,47.794160738],[4.474693912,47.794353449],[4.473569329,47.794603445],[4.473341962,47.79473863],[4.464490343,47.793626259],[4.462927234,47.793621481],[4.46234796,47.793785343],[4.461585517,47.795305351],[4.461390525,47.796377191],[4.46096708,47.797400569],[4.460027039,47.798343065],[4.45971462,47.79893477],[4.459296788,47.80084654],[4.45948447,47.801746174],[4.459272913,47.802849718],[4.45993593,47.80247149],[4.460038338,47.804158035],[4.46001783,47.805504044],[4.459923349,47.805907597],[4.459682866,47.805957401],[4.460467528,47.807720959],[4.46085456,47.807557706],[4.461373241,47.808830379],[4.461463921,47.809358547],[4.462253444,47.811732344],[4.463603053,47.813671561],[4.464033475,47.814549249],[4.46428629,47.815771216],[4.464910798,47.816949831],[4.465223184,47.818780462],[4.46725281,47.819197056],[4.468344858,47.819539848],[4.469397388,47.819564466],[4.469908242,47.819430239],[4.470854148,47.819852253],[4.47265829,47.821052027],[4.472763921,47.821198327],[4.472232493,47.822617359],[4.471577291,47.823477139],[4.47198777,47.82415791],[4.47221985,47.824574472],[4.474446176,47.825422352],[4.475064369,47.825397473],[4.476105594,47.825829048],[4.476889081,47.826316971],[4.478547819,47.826697537],[4.478984313,47.826963881],[4.479683414,47.82701177],[4.48132367,47.827351123],[4.483130473,47.828532699],[4.484136433,47.829372424],[4.486757061,47.830729974],[4.487775331,47.831384979],[4.48877994,47.831694486],[4.489358233,47.831865374],[4.492296614,47.832436524],[4.493580657,47.833173611],[4.494128012,47.83328906],[4.495187397,47.833214345],[4.499707467,47.832648029],[4.503422161,47.832867808],[4.505545064,47.832865774],[4.506828168,47.833138246],[4.508637539,47.833299514],[4.513109775,47.83481448],[4.514358215,47.835462686],[4.51477599,47.835391578],[4.515424582,47.835819778],[4.518161549,47.836857374],[4.519665221,47.837684053],[4.521435467,47.838807011],[4.523192176,47.840061541],[4.523389325,47.839849242],[4.522526503,47.839274439],[4.522012946,47.8387095],[4.521789687,47.837823034],[4.521874396,47.83774632],[4.520890409,47.83545826],[4.520570023,47.835521826],[4.520144833,47.834258103],[4.520672711,47.834064023],[4.518757158,47.830375654],[4.519397606,47.827245566],[4.519787452,47.826199914],[4.520279196,47.826614819],[4.520866708,47.825704327],[4.522722666,47.824979001],[4.525080829,47.824335331],[4.525180157,47.82444296],[4.527714974,47.823948166],[4.528240222,47.823713576],[4.529011731,47.822978875],[4.531919325,47.821276491],[4.532422877,47.82117179],[4.533069297,47.8214793],[4.533619636,47.821189446],[4.533911461,47.821158623],[4.534685872,47.820713702],[4.535754152,47.820494471],[4.536582111,47.820053336],[4.536859846,47.820460176],[4.538922743,47.819324993],[4.539457587,47.818778762],[4.541476708,47.817336244],[4.54288573,47.816519245],[4.542094977,47.816211887],[4.543479182,47.814771379],[4.544149171,47.814970497],[4.54528107,47.813956377],[4.545408943,47.813573913],[4.547249713,47.812673749],[4.547189269,47.812020112],[4.548439989,47.811235737],[4.549872879,47.810788309],[4.549931835,47.810702012],[4.549394268,47.810001573],[4.549177597,47.80953634],[4.550570652,47.808595226],[4.552040002,47.808667596],[4.552241092,47.80855241],[4.552327221,47.807382824],[4.552585036,47.80728849],[4.553069434,47.802506562],[4.553710349,47.802537675],[4.553622953,47.801238056]]]],"type":"MultiPolygon"}</t>
  </si>
  <si>
    <t>47.810148413, 4.503275679</t>
  </si>
  <si>
    <t>{"coordinates":[[[[4.625680508,47.61314332],[4.625770144,47.613769581],[4.62605255,47.614123968],[4.624047018,47.615468118],[4.622828944,47.616526698],[4.622128231,47.617260274],[4.621692272,47.617943353],[4.621429528,47.618805885],[4.621581632,47.61973648],[4.620907224,47.619803463],[4.620748267,47.62075188],[4.620217298,47.620806964],[4.619763508,47.62261565],[4.619392699,47.623297813],[4.619342389,47.623658629],[4.618604763,47.625067911],[4.616050011,47.626017988],[4.613709671,47.627323361],[4.612527973,47.627706101],[4.610879079,47.62805386],[4.60801283,47.629504111],[4.606638132,47.630026291],[4.6068549,47.630502262],[4.605915064,47.631048158],[4.605954338,47.631999222],[4.609517861,47.634629425],[4.610539294,47.635815428],[4.611987095,47.637930035],[4.614019989,47.64009506],[4.614597298,47.640904541],[4.615186095,47.641388857],[4.616582144,47.642223917],[4.617778424,47.643147254],[4.615734303,47.643479839],[4.615067272,47.64344855],[4.61405115,47.643062867],[4.612911373,47.64286074],[4.611378949,47.642845875],[4.610258065,47.643092703],[4.607582624,47.644359334],[4.60568708,47.645161444],[4.60567572,47.646466107],[4.605569498,47.647097762],[4.605615287,47.648176568],[4.605989923,47.649159026],[4.605901674,47.653220492],[4.605515795,47.653414853],[4.605097834,47.653428698],[4.604014806,47.653081658],[4.604050508,47.653382761],[4.603857211,47.654265884],[4.603392455,47.654895253],[4.602737122,47.65547952],[4.601079336,47.65613874],[4.600875948,47.656332385],[4.600899108,47.656748894],[4.601590869,47.657687404],[4.601572231,47.658087381],[4.600660734,47.658441073],[4.599425094,47.659139498],[4.600248373,47.659708903],[4.600267173,47.660157882],[4.599886577,47.661508099],[4.600697195,47.66169866],[4.603565493,47.663000744],[4.605073923,47.66414769],[4.606484753,47.664795408],[4.606613685,47.664961086],[4.609003049,47.663541796],[4.610099443,47.663087363],[4.612084411,47.663020388],[4.61413656,47.663147811],[4.616090921,47.662862423],[4.616912883,47.662896968],[4.617634342,47.663176873],[4.618087059,47.664174412],[4.618099219,47.664443426],[4.617785217,47.664899711],[4.616450303,47.666365821],[4.616473302,47.666904766],[4.616825266,47.667348234],[4.618676282,47.668571293],[4.620463532,47.669886134],[4.622381334,47.671108208],[4.623335568,47.670054244],[4.62522296,47.668876566],[4.626973665,47.667021951],[4.627987311,47.66564932],[4.629000543,47.664657502],[4.629176729,47.664142788],[4.630768634,47.664469894],[4.631679266,47.664526506],[4.632732492,47.664713459],[4.633883901,47.665103394],[4.634725017,47.663891561],[4.634227503,47.663181897],[4.633861805,47.662424474],[4.633815405,47.661344787],[4.633992011,47.66080215],[4.63436703,47.660254937],[4.635973065,47.658873041],[4.636289637,47.658506695],[4.637159071,47.657050466],[4.637674005,47.656635422],[4.638656375,47.656255235],[4.641289737,47.655573675],[4.639541319,47.652098813],[4.638910699,47.651391933],[4.637601983,47.650383057],[4.636759345,47.649364937],[4.636166664,47.647981396],[4.631998954,47.642439902],[4.633267625,47.640975408],[4.634236124,47.640281244],[4.635964413,47.641776743],[4.637438814,47.643547662],[4.63871065,47.644619178],[4.639749481,47.644393034],[4.642599216,47.642970156],[4.642207995,47.642638047],[4.641987672,47.642145084],[4.642578577,47.640309186],[4.642499395,47.63929477],[4.641983687,47.638292793],[4.642334354,47.636702447],[4.643784956,47.636357937],[4.643806362,47.635323198],[4.644354847,47.634751894],[4.647070632,47.633713402],[4.648878906,47.632792094],[4.650402566,47.63175684],[4.651401551,47.63089824],[4.65198956,47.630661249],[4.654229014,47.630121784],[4.655016674,47.62979552],[4.654507414,47.629349885],[4.654112745,47.628819797],[4.653512482,47.627370711],[4.65305321,47.626602954],[4.652767995,47.625606757],[4.652033874,47.624047019],[4.65074954,47.622047605],[4.649753942,47.620985813],[4.650020018,47.619340802],[4.650543689,47.618620361],[4.650113596,47.618146577],[4.650171891,47.617964792],[4.650686346,47.617549683],[4.65125772,47.616908691],[4.652544507,47.615893848],[4.651630139,47.614786806],[4.651425028,47.614655562],[4.649456458,47.61528029],[4.648785621,47.61515832],[4.647976227,47.614904157],[4.646935767,47.613935705],[4.646365133,47.613047049],[4.646214265,47.612644939],[4.646193708,47.612150961],[4.644789721,47.61199879],[4.644511304,47.611734421],[4.641959893,47.611199537],[4.638422916,47.610954826],[4.637549835,47.610747401],[4.636310029,47.609781652],[4.630653951,47.611288667],[4.630383766,47.611204211],[4.629876594,47.610509056],[4.628611492,47.611065991],[4.625680508,47.61314332]]]],"type":"MultiPolygon"}</t>
  </si>
  <si>
    <t>47.639055413, 4.627206434</t>
  </si>
  <si>
    <t>{"coordinates":[[[[5.175578668,47.191537112],[5.176152165,47.190885995],[5.180149799,47.185530453],[5.181845389,47.184341214],[5.182436309,47.182299168],[5.183360232,47.182410539],[5.184240154,47.180949338],[5.18582032,47.17968836],[5.188624197,47.172758184],[5.190558637,47.172779237],[5.19090248,47.172368346],[5.192122002,47.173515181],[5.193366117,47.172411758],[5.19385848,47.170168859],[5.194326456,47.169045905],[5.193407431,47.168822853],[5.193625348,47.168369307],[5.193317433,47.168267066],[5.194212847,47.165804873],[5.192878326,47.165397859],[5.192454237,47.165166323],[5.19375423,47.163948351],[5.191948262,47.162988264],[5.189878793,47.16135946],[5.190760138,47.160822214],[5.1900785,47.158640265],[5.189790853,47.158353001],[5.189581942,47.157891325],[5.189168897,47.157474939],[5.189121984,47.156970569],[5.186027523,47.155518695],[5.185398757,47.155804363],[5.182741203,47.153466033],[5.18228724,47.154350912],[5.178508596,47.151284295],[5.176345045,47.151912219],[5.176889636,47.153496098],[5.176090574,47.153586779],[5.17507684,47.154769455],[5.171891211,47.157329436],[5.171120624,47.158258935],[5.170491421,47.158536423],[5.168571701,47.158965984],[5.167354984,47.159376946],[5.165181685,47.160758659],[5.164410118,47.161010855],[5.164108323,47.161025505],[5.163719178,47.161396634],[5.161302887,47.163143962],[5.160303987,47.163326524],[5.159417365,47.163839313],[5.159153388,47.16354613],[5.158019133,47.163811352],[5.157959463,47.163640445],[5.156880123,47.163661464],[5.156537467,47.16315089],[5.156180355,47.163103506],[5.155183934,47.163282374],[5.153976654,47.163240903],[5.152891455,47.163511466],[5.152888168,47.163594385],[5.147869599,47.163843428],[5.146829508,47.164120301],[5.146710408,47.164478255],[5.147248839,47.165098702],[5.147815553,47.165269213],[5.148726461,47.16592417],[5.148879779,47.166159088],[5.148851226,47.166965673],[5.148181761,47.168324526],[5.148229764,47.169097267],[5.148477836,47.169389868],[5.149838297,47.170022963],[5.150269677,47.170540013],[5.150355048,47.171057184],[5.15006602,47.171492148],[5.149154783,47.171195653],[5.147006433,47.172563928],[5.14718737,47.172795634],[5.146913148,47.174397515],[5.146456824,47.175176004],[5.145699887,47.175172923],[5.145267705,47.175530371],[5.145239616,47.175786667],[5.144616001,47.1759144],[5.143341159,47.176405428],[5.143256874,47.176842886],[5.14278414,47.177841412],[5.142073333,47.178334593],[5.141863633,47.178940083],[5.141088112,47.180098206],[5.140989923,47.180518807],[5.139989873,47.181213655],[5.138887193,47.182251721],[5.138690617,47.18259038],[5.143198942,47.18444424],[5.143472919,47.184125756],[5.148888406,47.185995025],[5.149676121,47.185210379],[5.153622083,47.186432142],[5.153832657,47.186148134],[5.158617553,47.18812415],[5.158688907,47.187959808],[5.161713216,47.188953511],[5.163245533,47.187403754],[5.166909703,47.188570895],[5.167836321,47.188649017],[5.16974019,47.189012336],[5.172326487,47.190439965],[5.174513128,47.191521099],[5.175208343,47.191789037],[5.175578668,47.191537112]]]],"type":"MultiPolygon"}</t>
  </si>
  <si>
    <t>47.172751002, 5.169104193</t>
  </si>
  <si>
    <t>{"coordinates":[[[[4.715001375,47.641630797],[4.714655758,47.641571048],[4.714248935,47.641886725],[4.714296858,47.642217335],[4.713880714,47.64236749],[4.713807292,47.642653065],[4.713510031,47.642771764],[4.713135397,47.643302138],[4.712761968,47.643455264],[4.711958187,47.644188191],[4.711904709,47.644680542],[4.711467061,47.644825601],[4.711363677,47.645257462],[4.711475543,47.645463794],[4.711316723,47.645870358],[4.711720159,47.646444245],[4.712289372,47.646952679],[4.712484189,47.647916751],[4.712342364,47.648313164],[4.711725919,47.649156779],[4.711248022,47.649294323],[4.710806099,47.649805866],[4.710029143,47.650090932],[4.709388117,47.650501847],[4.708774604,47.65118965],[4.708185812,47.651609697],[4.707954565,47.652044322],[4.707561291,47.652162608],[4.707033029,47.652684399],[4.706684883,47.653297188],[4.7063736,47.654146217],[4.7068774,47.655690976],[4.706798176,47.656213407],[4.706155544,47.656785479],[4.705432458,47.657092233],[4.704609865,47.658371855],[4.702283156,47.65958156],[4.701240788,47.660533948],[4.700959855,47.661126831],[4.700523747,47.661576123],[4.700372719,47.662022167],[4.700563535,47.662949395],[4.700417154,47.663624945],[4.699998087,47.664233339],[4.69799909,47.663607885],[4.697477586,47.663594754],[4.697854251,47.663998016],[4.698566831,47.664779921],[4.699010459,47.665025555],[4.699808472,47.665058065],[4.701022037,47.664622672],[4.701734801,47.663027777],[4.701970062,47.663217015],[4.701955525,47.663972574],[4.702288288,47.664293634],[4.702022176,47.665309441],[4.703180322,47.664557929],[4.703840096,47.665269448],[4.704439742,47.665058138],[4.705374301,47.664942772],[4.705913122,47.665038442],[4.706190362,47.664956069],[4.707227151,47.665120088],[4.707150063,47.665959389],[4.707749192,47.666231528],[4.707663665,47.666640612],[4.707080275,47.667942857],[4.707577514,47.668029224],[4.707790352,47.667808243],[4.709243849,47.668039079],[4.710537946,47.66812008],[4.710964828,47.669835195],[4.71122877,47.670293182],[4.714415958,47.669638778],[4.714938051,47.67058003],[4.716470546,47.670404485],[4.718062574,47.671911597],[4.718659288,47.673097516],[4.718458429,47.673151786],[4.71918097,47.674063963],[4.720803412,47.676466383],[4.72164706,47.676832984],[4.724007855,47.676626235],[4.725270727,47.67705325],[4.726434064,47.67732867],[4.727683422,47.67779007],[4.730668546,47.679444771],[4.732099333,47.68003038],[4.733725107,47.680543757],[4.733011373,47.681635593],[4.733948835,47.681807153],[4.733639148,47.682287101],[4.734103968,47.682354932],[4.736339589,47.683005974],[4.736430566,47.682892986],[4.738171305,47.683411797],[4.738421742,47.683691667],[4.740009591,47.684263141],[4.740899405,47.685055658],[4.742342196,47.685837229],[4.743724188,47.68683756],[4.745907712,47.688127508],[4.746799094,47.688759706],[4.747900877,47.689952336],[4.749091777,47.690161401],[4.750412022,47.691913424],[4.750733454,47.692808905],[4.75140419,47.694107887],[4.751718736,47.695279858],[4.752606081,47.696472954],[4.751937698,47.696789068],[4.751700501,47.697403019],[4.751202081,47.697900242],[4.752963612,47.698910086],[4.753154184,47.69931146],[4.75334418,47.700505998],[4.757127552,47.700541046],[4.757335072,47.700889041],[4.758596761,47.701941422],[4.759167955,47.704377121],[4.758721339,47.705069858],[4.759146051,47.70524893],[4.759848421,47.705556167],[4.76125847,47.703949531],[4.761571352,47.703247094],[4.762285046,47.702485499],[4.763177685,47.70217495],[4.763328275,47.70245357],[4.764624337,47.702283674],[4.765446561,47.701619453],[4.765501101,47.701212598],[4.766473812,47.700703649],[4.767042908,47.700571712],[4.767572619,47.699775049],[4.768155513,47.699898581],[4.769375963,47.699622639],[4.769905454,47.699342738],[4.770357238,47.698650775],[4.771083911,47.698124803],[4.771790373,47.697793597],[4.772683266,47.697494671],[4.774311264,47.697125168],[4.775238317,47.696531308],[4.77636194,47.69595426],[4.777411592,47.695679024],[4.777970329,47.695678633],[4.779194041,47.695984129],[4.780861974,47.695934432],[4.78215685,47.696173992],[4.783653963,47.696757969],[4.784204631,47.696874711],[4.784603562,47.696840714],[4.785335786,47.696365883],[4.785345956,47.695873263],[4.785045305,47.695536639],[4.784508227,47.694550904],[4.784216043,47.693391273],[4.784105596,47.691525732],[4.784236874,47.690547801],[4.784735637,47.689753324],[4.785575982,47.689284941],[4.786656542,47.689141492],[4.7876285,47.689099627],[4.788093109,47.688958377],[4.788515341,47.688547682],[4.789495823,47.687211032],[4.789743312,47.686004435],[4.790488888,47.684146489],[4.791082512,47.683164164],[4.791423439,47.682994184],[4.791329619,47.681312945],[4.791454,47.680650212],[4.791440612,47.679577248],[4.79129463,47.679358909],[4.79078374,47.679191175],[4.791234576,47.678880864],[4.791388814,47.678154651],[4.791598803,47.677897545],[4.793557249,47.676395504],[4.793542278,47.67511819],[4.794139742,47.674254625],[4.795017606,47.673524498],[4.79565643,47.671831998],[4.796277509,47.671196736],[4.796773056,47.670871308],[4.79731481,47.670691019],[4.798301738,47.668968839],[4.798715825,47.668481698],[4.798943328,47.66783717],[4.799019541,47.666896065],[4.798950295,47.666147166],[4.79865202,47.665364879],[4.798550087,47.664634488],[4.797486723,47.664046734],[4.793856405,47.66420785],[4.79144658,47.664201599],[4.789161733,47.663828757],[4.787946375,47.66391128],[4.786549923,47.663720161],[4.784483627,47.663783241],[4.783924704,47.663967335],[4.782819973,47.663970688],[4.782399024,47.664056337],[4.780449942,47.664077944],[4.776532847,47.663952989],[4.775890223,47.661224],[4.775105884,47.661081963],[4.770032397,47.659314175],[4.768842152,47.65862455],[4.767429109,47.658368634],[4.766420368,47.658530638],[4.765398119,47.658808077],[4.763913743,47.65865133],[4.762707334,47.658477768],[4.761685335,47.658117749],[4.761449914,47.657929531],[4.759974423,47.6571928],[4.759270741,47.656947707],[4.757498306,47.65686274],[4.754206541,47.656892395],[4.752590976,47.656998565],[4.751925152,47.656850095],[4.751399392,47.656624796],[4.750153909,47.656475999],[4.748999482,47.655974705],[4.748683757,47.655530175],[4.749228,47.655385182],[4.749506647,47.655146029],[4.749869795,47.653461511],[4.749483328,47.652241073],[4.749578375,47.651401459],[4.749158528,47.651275399],[4.748310406,47.650765911],[4.746775903,47.650412532],[4.744625655,47.649767624],[4.743487079,47.649704492],[4.743039174,47.649860627],[4.739657963,47.649544594],[4.737143612,47.648229738],[4.736221961,47.647912123],[4.73616381,47.648090349],[4.731499843,47.647449218],[4.731280065,47.647984558],[4.73002052,47.647763733],[4.728794065,47.647248004],[4.727828107,47.64695889],[4.725050272,47.646505669],[4.721978431,47.645857748],[4.720389658,47.645257241],[4.718585849,47.644266442],[4.717317957,47.643698986],[4.716321963,47.642637754],[4.715001375,47.641630797]]]],"type":"MultiPolygon"}</t>
  </si>
  <si>
    <t>47.671659569, 4.751193926</t>
  </si>
  <si>
    <t>{"coordinates":[[[[4.737047421,47.273404976],[4.737441245,47.274005093],[4.737954034,47.274519682],[4.738370438,47.274753868],[4.738695176,47.275221746],[4.739538966,47.275906058],[4.74084781,47.277426223],[4.740938855,47.27766348],[4.740740282,47.278558822],[4.744150421,47.279425179],[4.745250273,47.280981755],[4.745511238,47.282008863],[4.745887846,47.282074333],[4.745309576,47.282929472],[4.744828696,47.283931719],[4.745651125,47.284440718],[4.74461777,47.284934408],[4.745190807,47.285302184],[4.745524849,47.285360192],[4.745861752,47.285913411],[4.745354755,47.286560369],[4.745926521,47.286929062],[4.745341793,47.28742411],[4.746273621,47.289138981],[4.746602373,47.289155644],[4.747343485,47.288911266],[4.747488315,47.2891324],[4.747100893,47.28930572],[4.747275405,47.289584938],[4.748072664,47.290089796],[4.748309386,47.289840403],[4.749047764,47.290487515],[4.749611693,47.290166552],[4.751856099,47.292230771],[4.752213145,47.293114139],[4.751975869,47.296552089],[4.753929873,47.297616636],[4.753892413,47.298131366],[4.753612342,47.298553413],[4.750731941,47.299849442],[4.752212258,47.301769397],[4.753606495,47.302144542],[4.754587734,47.301830759],[4.7555923,47.302595368],[4.756096895,47.302278876],[4.758715179,47.303892478],[4.758652165,47.304232007],[4.758243839,47.304618188],[4.757690142,47.305618882],[4.757012256,47.306142408],[4.757700738,47.306266153],[4.758614525,47.30607402],[4.75948045,47.30571422],[4.760505151,47.30567527],[4.762032306,47.305416176],[4.76523601,47.3042086],[4.766259337,47.304088579],[4.770282179,47.304002077],[4.770251705,47.303760317],[4.77145623,47.303756347],[4.773008703,47.302623268],[4.775101377,47.300133907],[4.780663238,47.299763256],[4.78270251,47.299307828],[4.78347465,47.298802508],[4.784069868,47.298868999],[4.783429241,47.297793778],[4.782472961,47.296738712],[4.78261689,47.296329488],[4.782324203,47.295327257],[4.781544426,47.293965112],[4.781758126,47.292187902],[4.781260371,47.29010915],[4.782137499,47.287984973],[4.782635341,47.287234434],[4.782789373,47.286412636],[4.782720827,47.286021983],[4.782825788,47.285516104],[4.782205118,47.28380033],[4.781874665,47.283173272],[4.782296317,47.282600396],[4.776813509,47.278865581],[4.775542005,47.277746847],[4.774963809,47.277747591],[4.774432877,47.277136186],[4.771474706,47.275341725],[4.770333701,47.275326727],[4.769556642,47.274511046],[4.769536708,47.274267322],[4.76792827,47.273556158],[4.765602644,47.273404281],[4.763565521,47.27309309],[4.762540354,47.272534169],[4.761427017,47.272392597],[4.758356518,47.272480604],[4.757979798,47.27261238],[4.75700843,47.272361458],[4.75419579,47.271918673],[4.753107504,47.27140835],[4.75261655,47.270917808],[4.750366681,47.270487137],[4.746150162,47.272353431],[4.737047421,47.273404976]]]],"type":"MultiPolygon"}</t>
  </si>
  <si>
    <t>47.287287254, 4.762807306</t>
  </si>
  <si>
    <t>{"coordinates":[[[[4.987162536,47.11523758],[4.981993736,47.116637536],[4.982023636,47.11687658],[4.978048587,47.119176288],[4.977647523,47.119140819],[4.975573327,47.120107472],[4.97443033,47.1189076],[4.974258692,47.118904226],[4.972390891,47.117220482],[4.970002601,47.118798485],[4.969785638,47.118818391],[4.967784543,47.119622453],[4.967158135,47.119955517],[4.965526698,47.121093671],[4.96653238,47.122765165],[4.968411654,47.12555742],[4.970142405,47.127783008],[4.971501922,47.129343965],[4.97410635,47.131996787],[4.979354403,47.136803568],[4.979703111,47.136595871],[4.981704801,47.136082493],[4.983383458,47.135255812],[4.983002946,47.134849868],[4.985467943,47.134233919],[4.986586022,47.133919333],[4.987091297,47.133699919],[4.990415455,47.132944821],[4.991522483,47.132582646],[4.993727022,47.131388322],[4.997065066,47.128379519],[4.997727427,47.128057379],[4.998624663,47.127770803],[4.999897056,47.127530868],[4.99997575,47.12773124],[5.000771389,47.128156067],[5.002914877,47.127743426],[5.00680912,47.126615035],[5.011100484,47.12591369],[5.01095525,47.125416386],[5.009446801,47.124596045],[5.007867541,47.124636079],[5.007148345,47.124209072],[5.006717424,47.123798675],[5.005782717,47.123146648],[5.005430987,47.121601928],[5.003954527,47.121813941],[5.001618941,47.122305581],[5.00055542,47.122623878],[4.997974384,47.123578988],[4.997787576,47.12345163],[4.998269791,47.123005613],[4.997151078,47.121266083],[4.997647578,47.121099005],[4.996503545,47.119208607],[4.993696835,47.115915834],[4.992517287,47.115056286],[4.992068461,47.114370564],[4.990027879,47.115163993],[4.987299113,47.116365472],[4.987225123,47.11561115],[4.987541225,47.115382371],[4.987162536,47.11523758]]]],"type":"MultiPolygon"}</t>
  </si>
  <si>
    <t>47.125046661, 4.985308654</t>
  </si>
  <si>
    <t>{"coordinates":[[[[5.409785387,47.28254635],[5.410233296,47.280641143],[5.410398507,47.278777832],[5.410155835,47.27776422],[5.409471896,47.276678715],[5.407830122,47.275540139],[5.406847186,47.27522279],[5.405122332,47.274886595],[5.402933076,47.274788765],[5.400984834,47.274783178],[5.398030737,47.274923551],[5.396210273,47.275112487],[5.395555656,47.275241294],[5.392921614,47.276120673],[5.393295521,47.276641647],[5.393870685,47.276956719],[5.393623087,47.277429272],[5.393698057,47.277597049],[5.394413974,47.277536339],[5.39458403,47.277788617],[5.395226132,47.278209478],[5.395739048,47.278374515],[5.395582404,47.27869028],[5.394829007,47.27868242],[5.394104589,47.278938751],[5.394452194,47.279254914],[5.394409889,47.279434118],[5.393927511,47.279598087],[5.393974924,47.279949267],[5.394252332,47.280234455],[5.395447766,47.280449351],[5.395425499,47.280632645],[5.39489307,47.280861598],[5.395318738,47.281028438],[5.395084785,47.281272845],[5.395532393,47.281694118],[5.39580059,47.281802063],[5.396358319,47.281695072],[5.396892562,47.282010975],[5.396617194,47.282424664],[5.396870202,47.283348918],[5.397355056,47.283655031],[5.396762785,47.28396719],[5.396617663,47.284185446],[5.396882398,47.284393433],[5.397323251,47.284187979],[5.397675723,47.284552668],[5.397323118,47.28486708],[5.397421496,47.285677443],[5.397929353,47.285401251],[5.398480166,47.285494341],[5.398691543,47.286078102],[5.398136857,47.286876747],[5.398718322,47.287774392],[5.399275106,47.287674614],[5.399353602,47.288483585],[5.39990149,47.288895563],[5.400379233,47.28969267],[5.400240031,47.290102649],[5.399913088,47.290103107],[5.399007767,47.289216668],[5.398404815,47.28843115],[5.396561612,47.286696743],[5.39570437,47.286974739],[5.3943494,47.28544097],[5.393327152,47.285996154],[5.392723127,47.286015819],[5.391994594,47.28508245],[5.391440146,47.285293827],[5.388337139,47.285968397],[5.384782392,47.285682164],[5.382391595,47.286092449],[5.381741365,47.286294037],[5.378741965,47.287638107],[5.37899123,47.288125653],[5.379791857,47.289136877],[5.37963481,47.289267091],[5.381657123,47.291707793],[5.381427895,47.292031329],[5.379187189,47.292669027],[5.377223694,47.293020898],[5.377352095,47.293499215],[5.375966253,47.293204269],[5.375557231,47.293264881],[5.375161097,47.293886334],[5.375084813,47.294436391],[5.375398607,47.295305398],[5.376138465,47.296199004],[5.376230138,47.296715],[5.377926718,47.297567383],[5.379068895,47.298395985],[5.379404336,47.298436842],[5.380147519,47.298208146],[5.380916515,47.298143735],[5.381273803,47.298975809],[5.381813763,47.299597884],[5.382869258,47.300439938],[5.383468259,47.300542019],[5.38361026,47.300907468],[5.383474254,47.301154337],[5.385015458,47.30124516],[5.386075527,47.302426637],[5.386824971,47.301980714],[5.388985183,47.301014896],[5.389689496,47.300388852],[5.390336944,47.300091811],[5.391080148,47.299626173],[5.391487156,47.299668222],[5.392251388,47.299466935],[5.39347938,47.299333534],[5.393429965,47.299620961],[5.393061645,47.30003115],[5.393367287,47.300175255],[5.39447312,47.300092999],[5.395348966,47.299663324],[5.397074996,47.299149434],[5.397473072,47.299643775],[5.39809776,47.299164328],[5.398681397,47.299366621],[5.399318241,47.299070649],[5.399329309,47.298814634],[5.399675734,47.298449009],[5.399962334,47.297692835],[5.40043758,47.297899162],[5.401114566,47.297406005],[5.401287251,47.297478087],[5.401733916,47.29698609],[5.401991212,47.297055519],[5.402571577,47.296356302],[5.402760912,47.29591286],[5.402599921,47.29556944],[5.403164365,47.295136243],[5.403488106,47.295388927],[5.403989692,47.295119146],[5.403971425,47.294977221],[5.404642845,47.294804792],[5.405333332,47.295737973],[5.406518608,47.295333318],[5.411446735,47.293136963],[5.410812935,47.292347644],[5.41071699,47.2918912],[5.410612844,47.290544171],[5.410935099,47.289967355],[5.409584492,47.287155622],[5.409382316,47.285658414],[5.409785387,47.28254635]]]],"type":"MultiPolygon"}</t>
  </si>
  <si>
    <t>47.2891755, 5.395622898</t>
  </si>
  <si>
    <t>{"coordinates":[[[[4.284012103,47.573064597],[4.284252837,47.573117763],[4.285997664,47.574311177],[4.287091404,47.574871674],[4.287610877,47.57445633],[4.28890411,47.575289183],[4.289455733,47.575820535],[4.290199822,47.576167907],[4.292950053,47.576840557],[4.297362738,47.577486568],[4.302562641,47.577893164],[4.302640794,47.578206478],[4.303835286,47.578141823],[4.304104808,47.58002663],[4.306716204,47.579848876],[4.30743132,47.57873356],[4.308402875,47.577551446],[4.306483263,47.576417036],[4.307188478,47.575823075],[4.306083207,47.575235886],[4.306235442,47.574660722],[4.305921969,47.57261256],[4.305084368,47.570563058],[4.304922079,47.569800559],[4.305101699,47.569257499],[4.305143748,47.568582739],[4.30478687,47.567913342],[4.304176859,47.567608675],[4.30249527,47.567053101],[4.302393801,47.566109868],[4.302101036,47.565394734],[4.301619427,47.564953583],[4.301087591,47.564962217],[4.3006795,47.564699392],[4.300348845,47.564065699],[4.29946033,47.563463427],[4.298114821,47.562718594],[4.297647348,47.560118459],[4.297300018,47.559507448],[4.297312901,47.558339673],[4.297187758,47.558170017],[4.297160766,47.557605856],[4.295581136,47.556192906],[4.293022238,47.553491724],[4.291787843,47.552433197],[4.290633714,47.551777983],[4.288614519,47.551091809],[4.28828221,47.551097281],[4.287494079,47.55133555],[4.287068676,47.55062274],[4.286144133,47.55077338],[4.28558367,47.549972929],[4.284597238,47.550259277],[4.283901479,47.549416196],[4.283767483,47.549373559],[4.282917458,47.549747517],[4.282651625,47.549752241],[4.281546949,47.548601254],[4.28134516,47.548559359],[4.28029577,47.548937289],[4.279899412,47.548988453],[4.279273693,47.548234601],[4.278679057,47.548334749],[4.278263164,47.547846868],[4.277667433,47.54790111],[4.276978772,47.547237962],[4.276451662,47.547381472],[4.276043826,47.547118559],[4.27414437,47.547870336],[4.273878546,47.547875041],[4.272832526,47.546497367],[4.272238968,47.546642484],[4.271589352,47.547058285],[4.271259206,47.547153711],[4.271181097,47.547671309],[4.2700091,47.548655454],[4.268854392,47.549305403],[4.268406661,47.549881935],[4.267885549,47.550224297],[4.267180089,47.550419217],[4.266635362,47.550719517],[4.267142076,47.551115526],[4.266853145,47.551436454],[4.266259774,47.551423993],[4.265913969,47.55175814],[4.265735334,47.552188599],[4.265093082,47.552751923],[4.264086159,47.553415524],[4.26370857,47.553868841],[4.263288739,47.554166871],[4.262198031,47.55421289],[4.261198866,47.554531584],[4.260828331,47.554214201],[4.260470139,47.554307197],[4.260619676,47.554614367],[4.260258408,47.555253848],[4.259293504,47.556124909],[4.259296954,47.556779353],[4.260105378,47.557167632],[4.259808817,47.558352863],[4.260181926,47.559962978],[4.259768463,47.560421169],[4.259320894,47.560391792],[4.258882226,47.561304877],[4.259619013,47.561472472],[4.26035129,47.561505073],[4.260813182,47.561408256],[4.262493096,47.561919432],[4.262699441,47.562096348],[4.26450997,47.562561069],[4.26895312,47.56410716],[4.270240204,47.564760236],[4.271791923,47.565409512],[4.275584593,47.567325243],[4.276069509,47.567857387],[4.27707692,47.568155149],[4.276951995,47.568382478],[4.277424317,47.568553756],[4.278380286,47.569258081],[4.279660639,47.569731078],[4.280844365,47.570389673],[4.282252226,47.571406792],[4.282434342,47.571678466],[4.284012103,47.573064597]]]],"type":"MultiPolygon"}</t>
  </si>
  <si>
    <t>47.562369649, 4.284225414</t>
  </si>
  <si>
    <t>{"coordinates":[[[[4.279395749,47.151450141],[4.278880001,47.151074967],[4.278652479,47.150553442],[4.28158015,47.149396447],[4.282042299,47.149294084],[4.28208821,47.149060369],[4.283063266,47.148659685],[4.283008527,47.148411778],[4.280822751,47.148738527],[4.279208766,47.148745573],[4.27803471,47.148603673],[4.277266285,47.148647272],[4.276389207,47.148561505],[4.276293446,47.147472164],[4.276506502,47.147217699],[4.27654404,47.146796793],[4.276845949,47.146337854],[4.277502362,47.145746242],[4.275381302,47.144566687],[4.276293916,47.144261291],[4.2765309,47.144014665],[4.277540832,47.143695579],[4.277727425,47.143550353],[4.277640254,47.143157836],[4.278156525,47.142446211],[4.278460011,47.141721627],[4.279838961,47.141106709],[4.279541128,47.140623779],[4.279859464,47.140303313],[4.279559083,47.139824013],[4.279189541,47.140044198],[4.2783829,47.140140452],[4.278003687,47.140064504],[4.27765346,47.139485804],[4.27542269,47.139793144],[4.275418174,47.139658131],[4.276045613,47.13879312],[4.275552323,47.138245704],[4.276388388,47.137721448],[4.277097018,47.136442243],[4.276409044,47.136086968],[4.27617695,47.135145893],[4.275278245,47.135140495],[4.274870241,47.135017132],[4.273271118,47.133625592],[4.273065148,47.133173148],[4.272500313,47.13339186],[4.271790601,47.133007083],[4.271192994,47.133290978],[4.269876288,47.132063765],[4.2691188,47.132561902],[4.268015562,47.132890044],[4.267575222,47.132456367],[4.266980659,47.132421461],[4.26629057,47.131578124],[4.265499983,47.131286036],[4.265345957,47.130963571],[4.264997377,47.130896251],[4.265242932,47.130340711],[4.264394641,47.129725097],[4.261270731,47.129457557],[4.258855208,47.129636036],[4.25681922,47.129909387],[4.255241716,47.13026867],[4.253712429,47.130489646],[4.252660729,47.13076666],[4.25276736,47.131040131],[4.252082069,47.131471643],[4.251652764,47.131506902],[4.251199016,47.131739614],[4.24826892,47.132777924],[4.246842953,47.133476712],[4.246382643,47.133484372],[4.24565175,47.133316664],[4.243030501,47.131793448],[4.242236051,47.1318434],[4.241501801,47.13158566],[4.240787817,47.132265025],[4.241888829,47.132692612],[4.242687361,47.1328191],[4.241637364,47.135407344],[4.241065038,47.136223852],[4.242251704,47.136700039],[4.243078943,47.137153065],[4.243644025,47.137852913],[4.244368117,47.141494481],[4.243314773,47.141768722],[4.243114537,47.141726753],[4.242965946,47.141234926],[4.243277709,47.140734552],[4.242999268,47.140334161],[4.241996651,47.139946046],[4.238854804,47.140582998],[4.238758552,47.141619496],[4.238637822,47.14193593],[4.237741496,47.142670348],[4.237158033,47.14295031],[4.236414564,47.14310142],[4.237701137,47.143843107],[4.238824841,47.144789115],[4.241877997,47.145904408],[4.243171124,47.146180455],[4.243483974,47.145954693],[4.245361445,47.145988529],[4.24553919,47.146426915],[4.245324917,47.146863216],[4.244186555,47.146832241],[4.243358815,47.146993305],[4.242754254,47.147332048],[4.241825298,47.148198305],[4.241016615,47.149073168],[4.242749048,47.149966688],[4.243710342,47.149185616],[4.244490876,47.148693708],[4.245503421,47.150188292],[4.246151079,47.150970075],[4.246294489,47.15163483],[4.246185588,47.15263275],[4.246914997,47.153409146],[4.247800895,47.153589584],[4.248299812,47.153816509],[4.248740764,47.153421877],[4.248328191,47.152933807],[4.248778723,47.152611104],[4.249590543,47.153183103],[4.250979071,47.153295061],[4.251988826,47.153863103],[4.253112427,47.153933781],[4.25442846,47.153822282],[4.255117681,47.153944469],[4.25521101,47.154890682],[4.255405684,47.155314463],[4.255713973,47.155628961],[4.255572033,47.157014423],[4.257383584,47.157147827],[4.260035765,47.157552982],[4.260893467,47.15753914],[4.262815976,47.156773547],[4.262274748,47.156716422],[4.261755704,47.155859493],[4.261774456,47.155758443],[4.259932835,47.15574879],[4.259831404,47.155531996],[4.261968903,47.155212478],[4.262604329,47.155234361],[4.264473824,47.154689017],[4.265361788,47.154111156],[4.265570536,47.153726201],[4.265963716,47.1537192],[4.266313776,47.154179981],[4.267540114,47.155081371],[4.26818879,47.154769027],[4.268600126,47.155308366],[4.268897582,47.15527179],[4.269928994,47.154901216],[4.271716764,47.154811356],[4.272065215,47.154642752],[4.272454145,47.153505764],[4.272741566,47.153268498],[4.273412474,47.153005402],[4.274393484,47.151846583],[4.274971496,47.151897844],[4.276110364,47.151888894],[4.279395749,47.151450141]]]],"type":"MultiPolygon"}</t>
  </si>
  <si>
    <t>47.143012172, 4.259600926</t>
  </si>
  <si>
    <t>{"coordinates":[[[[5.39265561,47.154258251],[5.393662652,47.155050761],[5.394618369,47.156143359],[5.394575401,47.158027621],[5.394918642,47.15856004],[5.395548563,47.158857746],[5.396492277,47.159529949],[5.398343717,47.161250672],[5.398992828,47.163015209],[5.399234001,47.16332996],[5.400679029,47.163306301],[5.402347517,47.163495957],[5.402754907,47.162947978],[5.403310285,47.162520321],[5.40363435,47.162591052],[5.404870672,47.162478001],[5.405469446,47.162844755],[5.406115753,47.163772559],[5.406957142,47.163480349],[5.407233874,47.163821365],[5.407521711,47.164528738],[5.409578804,47.164311194],[5.409926596,47.164616498],[5.409143818,47.164772403],[5.409222496,47.164995943],[5.410198678,47.165915056],[5.412302581,47.165768546],[5.413013562,47.165837492],[5.412961291,47.166527623],[5.411335528,47.167324403],[5.409543862,47.168015626],[5.41014852,47.168482213],[5.410875757,47.168176141],[5.411265132,47.168494986],[5.410813524,47.168821442],[5.410838859,47.169003757],[5.414028208,47.17038112],[5.414784866,47.169759162],[5.415426038,47.16953682],[5.414138683,47.168308991],[5.415185497,47.16753146],[5.416058847,47.167156553],[5.415843884,47.166604402],[5.41625116,47.166144646],[5.416025627,47.166004339],[5.41650521,47.165154867],[5.416329456,47.164917146],[5.416350608,47.164476257],[5.416956462,47.164027664],[5.417942411,47.164397078],[5.418424538,47.164016813],[5.42065545,47.163495502],[5.421252312,47.163288463],[5.420648628,47.16284443],[5.419757829,47.160889598],[5.420403148,47.160732891],[5.42001393,47.159477331],[5.418956685,47.159488626],[5.418583311,47.159554975],[5.418141715,47.159337224],[5.418087128,47.158974477],[5.418533063,47.158671526],[5.41680063,47.158673491],[5.416226071,47.158258551],[5.415836819,47.158206329],[5.415659921,47.157854241],[5.418040445,47.157258695],[5.418286397,47.157442705],[5.419850621,47.156930828],[5.419718538,47.156312998],[5.419520695,47.15608295],[5.418172594,47.154996945],[5.416955923,47.153690208],[5.417391701,47.153544197],[5.416960077,47.153076736],[5.417116057,47.152904144],[5.41604695,47.15255988],[5.41644234,47.151955352],[5.415242628,47.151436368],[5.413865905,47.151032753],[5.41414137,47.150668523],[5.413096288,47.150269689],[5.413352502,47.149741031],[5.412887385,47.149732717],[5.412570172,47.15016717],[5.40814382,47.148498483],[5.406898041,47.14777231],[5.407306476,47.146837881],[5.406888838,47.145409933],[5.403515672,47.144845954],[5.40329322,47.14509737],[5.403251069,47.14575036],[5.403020703,47.146416267],[5.403486185,47.14696594],[5.403201975,47.147431206],[5.401321279,47.14688299],[5.401081787,47.14716718],[5.400142559,47.147095695],[5.398518008,47.148355248],[5.398227817,47.149043099],[5.397552018,47.149818202],[5.397254754,47.150317949],[5.396834438,47.150693244],[5.396839684,47.151256077],[5.396454941,47.152223299],[5.396271633,47.152376612],[5.394840387,47.152792645],[5.394098269,47.152909781],[5.393404272,47.152802542],[5.392712684,47.153403203],[5.392796961,47.154111216],[5.39265561,47.154258251]]]],"type":"MultiPolygon"}</t>
  </si>
  <si>
    <t>47.156836605, 5.407294125</t>
  </si>
  <si>
    <t>{"coordinates":[[[[4.885724622,47.123285011],[4.886153221,47.12278902],[4.887573142,47.120988153],[4.890390963,47.118910467],[4.891431616,47.118338708],[4.891549326,47.118121548],[4.89217055,47.117741256],[4.892347155,47.117811312],[4.895096521,47.116122766],[4.897096803,47.115194811],[4.898578853,47.114312252],[4.898625812,47.114035008],[4.899899112,47.112546175],[4.89992919,47.111977424],[4.899753279,47.111215734],[4.900704714,47.11085158],[4.901682058,47.110549132],[4.902217098,47.110048622],[4.902355475,47.109334898],[4.902768165,47.108806679],[4.902832376,47.108346333],[4.902315386,47.107825306],[4.901614745,47.10688403],[4.901581063,47.106490135],[4.90189427,47.105871697],[4.901847756,47.105338425],[4.902805962,47.104571586],[4.90379823,47.103462861],[4.904939103,47.102977575],[4.90493142,47.102722841],[4.904293313,47.102393837],[4.904055816,47.102092455],[4.90396325,47.100666576],[4.904176899,47.10036767],[4.905193589,47.100027616],[4.903279746,47.098004936],[4.901964622,47.097697871],[4.901336304,47.097719013],[4.900046264,47.096476722],[4.898697146,47.096700615],[4.897029029,47.097228716],[4.895943189,47.097927359],[4.892731461,47.098665317],[4.888046644,47.099067924],[4.878610264,47.100044757],[4.87243196,47.10214603],[4.870093899,47.102611636],[4.869356381,47.102832493],[4.868770461,47.102823053],[4.867737999,47.103096395],[4.867562376,47.102785837],[4.866922412,47.102777261],[4.866377406,47.103073338],[4.86545148,47.103224265],[4.865421788,47.103585868],[4.865650409,47.103903679],[4.865676576,47.104659726],[4.865520241,47.1049063],[4.864523884,47.105500529],[4.864242981,47.105921116],[4.863447863,47.106347289],[4.862871321,47.107144567],[4.861429318,47.108280877],[4.861062524,47.108812706],[4.858833595,47.110158865],[4.858880966,47.110308496],[4.862212766,47.11213525],[4.863326173,47.112556786],[4.867574992,47.114646882],[4.868556178,47.115056996],[4.870260581,47.115703061],[4.870317083,47.11554455],[4.872999361,47.11650256],[4.875154849,47.11759783],[4.877712571,47.118156104],[4.877482398,47.118782126],[4.878275969,47.119066425],[4.877839235,47.119330175],[4.879003414,47.120708032],[4.880507429,47.120593533],[4.881144504,47.120815517],[4.882254288,47.121350404],[4.883947637,47.122537687],[4.885724622,47.123285011]]]],"type":"MultiPolygon"}</t>
  </si>
  <si>
    <t>47.108746761, 4.884116014</t>
  </si>
  <si>
    <t>{"coordinates":[[[[4.582166049,47.412449734],[4.581529426,47.413305647],[4.581459423,47.413989984],[4.581218897,47.414559591],[4.580276561,47.415980584],[4.578821264,47.419983601],[4.578112465,47.420826063],[4.578046409,47.421736335],[4.577977627,47.422193757],[4.577968127,47.423808252],[4.578263713,47.424925205],[4.578140584,47.425204189],[4.578521568,47.425886904],[4.578322307,47.426644118],[4.578141034,47.426841057],[4.578295137,47.427298155],[4.578290691,47.428453389],[4.578071891,47.429403546],[4.578917781,47.429517221],[4.578109484,47.430589722],[4.577758147,47.431365202],[4.576704531,47.432309564],[4.576674428,47.432774562],[4.576256952,47.433468099],[4.575358126,47.43426359],[4.574856524,47.435301299],[4.573477197,47.437133295],[4.573646432,47.437654118],[4.573397516,47.438260728],[4.573496416,47.438826621],[4.573145511,47.439394993],[4.573199209,47.439641867],[4.572972824,47.440067198],[4.573861759,47.441685737],[4.57401315,47.442276128],[4.574158768,47.443934427],[4.574052055,47.44445808],[4.574172233,47.445250574],[4.574581741,47.445771746],[4.576496088,47.445517139],[4.576749471,47.445287715],[4.578073278,47.445171633],[4.578046782,47.444542639],[4.578240453,47.444404058],[4.579665297,47.444024582],[4.579861888,47.444390162],[4.580569049,47.444966697],[4.580653811,47.445410325],[4.581165033,47.445867968],[4.582271576,47.44563054],[4.583218718,47.446062439],[4.58503075,47.446567189],[4.585294715,47.446561793],[4.585327415,47.445962606],[4.585666067,47.445924679],[4.586501013,47.446062761],[4.586714061,47.447385192],[4.587432597,47.447356486],[4.588455931,47.447580221],[4.589884756,47.448452072],[4.590424719,47.448667085],[4.592320607,47.449085042],[4.592890849,47.448934082],[4.593698785,47.449232747],[4.595257594,47.450408877],[4.596295422,47.451026705],[4.59631146,47.45138663],[4.596655162,47.451695243],[4.596248591,47.452038456],[4.596872862,47.452140638],[4.597452453,47.451723919],[4.602081581,47.452938815],[4.603077595,47.453530147],[4.605900417,47.453951324],[4.606351174,47.454064853],[4.607009503,47.45446003],[4.608532832,47.45488197],[4.609458837,47.45481875],[4.611806169,47.45544804],[4.612212242,47.455619788],[4.618005085,47.456135457],[4.622625589,47.457124573],[4.624102618,47.457545155],[4.62477235,47.456079013],[4.62665051,47.455065078],[4.627604941,47.454146864],[4.630166079,47.451981647],[4.631839128,47.450778715],[4.632540247,47.450134121],[4.633447136,47.44962169],[4.633455921,47.44847359],[4.63312575,47.44861508],[4.632448189,47.448507537],[4.633875488,47.446128527],[4.633993396,47.445729807],[4.634637573,47.444918526],[4.634697898,47.444242397],[4.635016731,47.44290446],[4.631396942,47.442058485],[4.629519287,47.441762457],[4.626552241,47.441428509],[4.621895276,47.440288805],[4.621345849,47.440069566],[4.616610861,47.437436119],[4.614916912,47.436754647],[4.614642998,47.436164201],[4.614344426,47.435988268],[4.613475829,47.435699591],[4.611749353,47.434771821],[4.610122656,47.434071342],[4.610507186,47.433576216],[4.610424882,47.432692287],[4.608939213,47.430057633],[4.609238513,47.42968524],[4.609395766,47.429133835],[4.609339981,47.427630078],[4.609764985,47.427291058],[4.610448407,47.427118632],[4.610723133,47.426591709],[4.611201413,47.426039458],[4.611366078,47.425470839],[4.611663522,47.425082257],[4.61207013,47.423956552],[4.612068629,47.423157036],[4.611686592,47.423026373],[4.610067437,47.422962357],[4.608983993,47.422800873],[4.607568573,47.422894271],[4.606435416,47.422800079],[4.60659989,47.421161819],[4.606941814,47.420707807],[4.607462267,47.417537582],[4.607338964,47.416213025],[4.607048495,47.415196906],[4.605793088,47.412920972],[4.603841561,47.413219814],[4.601064712,47.413776691],[4.600435371,47.41375654],[4.598089613,47.415026815],[4.598645795,47.415751181],[4.595240211,47.416627185],[4.593750537,47.416315366],[4.593664805,47.415752004],[4.593730409,47.415058714],[4.593187061,47.414451199],[4.592568491,47.412472534],[4.590750351,47.412440691],[4.590025247,47.412545145],[4.589666822,47.41249062],[4.587990128,47.413248232],[4.586383031,47.413087386],[4.585796424,47.412852283],[4.584538365,47.412876632],[4.583689954,47.413207821],[4.582981361,47.41315354],[4.582166049,47.412449734]]]],"type":"MultiPolygon"}</t>
  </si>
  <si>
    <t>47.436205056, 4.60028487</t>
  </si>
  <si>
    <t>{"coordinates":[[[[4.366708302,47.528624023],[4.367977795,47.528990852],[4.368428292,47.528622751],[4.369190494,47.527709917],[4.370458618,47.52786787],[4.371395746,47.528076518],[4.372004535,47.528335838],[4.37239699,47.528193475],[4.373425987,47.527320685],[4.373341543,47.526827424],[4.372985268,47.526204122],[4.373102408,47.525796714],[4.373987636,47.526366067],[4.374904316,47.527744397],[4.375982764,47.528175512],[4.376459875,47.528482278],[4.377382619,47.528285921],[4.378180845,47.528261181],[4.378854456,47.528507096],[4.379668818,47.528695523],[4.380358829,47.52895834],[4.381428281,47.529655997],[4.382751834,47.530309217],[4.383381662,47.530556525],[4.38420967,47.530397249],[4.384590376,47.530674517],[4.385769167,47.529278573],[4.386655208,47.528692754],[4.387163326,47.527886354],[4.387028946,47.527010173],[4.387282705,47.526595722],[4.387139796,47.526415565],[4.387298172,47.525706054],[4.387755035,47.525333299],[4.387808447,47.524523304],[4.387992207,47.524075473],[4.38789963,47.523427468],[4.388636492,47.523345768],[4.389340846,47.522831412],[4.389704525,47.522198675],[4.390442655,47.521706416],[4.390372187,47.521194091],[4.390584589,47.521031306],[4.391269539,47.520028311],[4.391284698,47.519895787],[4.389465299,47.51790174],[4.390175646,47.517263065],[4.389611481,47.516418117],[4.38993506,47.516187384],[4.389766914,47.515290898],[4.389885231,47.514883455],[4.390574305,47.513837197],[4.39124764,47.512340075],[4.391656501,47.510893821],[4.391097219,47.510183864],[4.389929447,47.509169662],[4.389662657,47.50912963],[4.388742762,47.509370171],[4.389060948,47.507295699],[4.389771892,47.506787558],[4.390695406,47.506636994],[4.39165435,47.507184629],[4.392490719,47.506238329],[4.393414621,47.505695208],[4.395319448,47.50430126],[4.394698083,47.503961184],[4.39327464,47.503381316],[4.392556006,47.502978471],[4.393499499,47.501863424],[4.393758235,47.501289539],[4.395696435,47.501486911],[4.395585475,47.501002079],[4.398399518,47.501262736],[4.398610973,47.500152828],[4.39667358,47.499526952],[4.396692857,47.499349362],[4.393176522,47.498745947],[4.391120675,47.498567045],[4.389232378,47.498547263],[4.386569073,47.496047347],[4.386426643,47.495779853],[4.386389063,47.49479087],[4.38655413,47.493932719],[4.386495941,47.4924047],[4.386093688,47.490567469],[4.384895101,47.490497997],[4.378775188,47.490684932],[4.378835821,47.490357405],[4.379186292,47.489679831],[4.380060978,47.488212783],[4.380425153,47.487140709],[4.377211609,47.485413256],[4.376895618,47.485624061],[4.37751008,47.486018331],[4.377209966,47.486433318],[4.376516956,47.48587702],[4.375505933,47.486072626],[4.375391098,47.485790386],[4.374560729,47.485935234],[4.373456697,47.48628497],[4.373016279,47.485840012],[4.372466656,47.485642121],[4.370959249,47.48460742],[4.370075226,47.484887013],[4.368857047,47.485084097],[4.368371977,47.485384195],[4.36716101,47.486384244],[4.367329161,47.486415582],[4.368461194,47.487990417],[4.36962153,47.489319127],[4.370075613,47.491283642],[4.369842851,47.491634795],[4.36942674,47.491984501],[4.368985592,47.492757641],[4.367974003,47.494080358],[4.367611738,47.495030823],[4.367511414,47.495887283],[4.367668264,47.496514749],[4.368230701,47.497158159],[4.368654001,47.497451185],[4.368536531,47.49826013],[4.369362342,47.498396274],[4.369975971,47.498598829],[4.370438098,47.4995252],[4.37045857,47.500065137],[4.369355226,47.500713718],[4.369302041,47.501075361],[4.369916426,47.501513785],[4.368825112,47.502478222],[4.368832374,47.502658195],[4.369248742,47.503145764],[4.369422442,47.504222274],[4.369708507,47.504757287],[4.37046664,47.505463205],[4.370924078,47.506048416],[4.370158581,47.506041215],[4.369586986,47.505875079],[4.369322132,47.506168986],[4.369513998,47.506605173],[4.3691385,47.507196576],[4.368367749,47.507244343],[4.368174889,47.507392454],[4.36882111,47.507878225],[4.369156636,47.508424361],[4.369301973,47.509949547],[4.369198568,47.510426116],[4.368192735,47.510272276],[4.367385739,47.51041139],[4.365893785,47.510942052],[4.365469926,47.511984153],[4.364941642,47.512527814],[4.365179841,47.513113813],[4.366546477,47.514125025],[4.367309481,47.514965947],[4.367943625,47.515288011],[4.367793087,47.516001006],[4.367213261,47.516868484],[4.366662958,47.518111933],[4.365994348,47.52076031],[4.366181843,47.523729953],[4.36633201,47.524457423],[4.366921606,47.526048514],[4.366745894,47.527234446],[4.366708302,47.528624023]]]],"type":"MultiPolygon"}</t>
  </si>
  <si>
    <t>47.508690789, 4.378889697</t>
  </si>
  <si>
    <t>{"coordinates":[[[[4.549009488,47.715576363],[4.549012838,47.714269178],[4.550471099,47.71226214],[4.552435586,47.707948255],[4.55268008,47.707184308],[4.553933887,47.705037691],[4.554741294,47.704004288],[4.554772513,47.702605798],[4.554528444,47.701919457],[4.554771954,47.700438022],[4.554848346,47.699948174],[4.554515889,47.698379869],[4.554475022,47.697390144],[4.55653058,47.692252107],[4.556996639,47.691500498],[4.557832849,47.690503589],[4.558858038,47.689586977],[4.559811231,47.688944992],[4.560102497,47.688555799],[4.560872928,47.687865828],[4.561327403,47.687586985],[4.560586966,47.686204182],[4.559957897,47.685938],[4.55893315,47.684860563],[4.558923906,47.684635624],[4.559441934,47.683476393],[4.559830203,47.682895052],[4.560251505,47.682486118],[4.561181712,47.681929047],[4.562042389,47.681547547],[4.562435178,47.68112188],[4.562884415,47.679529627],[4.56414434,47.678490988],[4.567476721,47.676942926],[4.568402651,47.676790067],[4.570270425,47.676844216],[4.570395679,47.676661582],[4.571064714,47.675164465],[4.571171374,47.674531951],[4.571463975,47.673741191],[4.571701329,47.672161645],[4.571830609,47.671844815],[4.5724656,47.671185387],[4.571886209,47.669344943],[4.571847721,47.668446099],[4.573554289,47.666253503],[4.573607609,47.665937693],[4.573389231,47.665492302],[4.573511788,47.665264686],[4.574092549,47.664803133],[4.575602093,47.664022969],[4.576693917,47.66331414],[4.576136885,47.662683365],[4.575469283,47.662369171],[4.574522192,47.662337822],[4.573650819,47.662569223],[4.572312249,47.662955447],[4.57150148,47.663661356],[4.570425489,47.664186269],[4.565667901,47.665595091],[4.563760723,47.666274213],[4.562291696,47.667262539],[4.561792111,47.667769761],[4.561353423,47.668445415],[4.561031156,47.669774901],[4.560643007,47.670402163],[4.559795175,47.671171497],[4.559469637,47.671752906],[4.558724746,47.671576488],[4.558460979,47.671626818],[4.556459473,47.673148813],[4.555701786,47.672534121],[4.555004107,47.671782688],[4.554868229,47.671739482],[4.553443742,47.672711793],[4.551413164,47.673515681],[4.549949995,47.671968647],[4.54930718,47.670946376],[4.547838893,47.669264345],[4.548871684,47.668480044],[4.550401751,47.666831193],[4.55168376,47.665637542],[4.549613543,47.663922108],[4.548077555,47.66219686],[4.54766881,47.66197991],[4.546317271,47.66151076],[4.544405468,47.660376506],[4.544400254,47.660242436],[4.546229039,47.657777647],[4.546519538,47.657088704],[4.547559476,47.656420446],[4.548331201,47.656198662],[4.548614983,47.656013949],[4.548205291,47.655670976],[4.547330498,47.655462898],[4.546090288,47.656070786],[4.54547007,47.655543335],[4.544271245,47.655970603],[4.541184595,47.657653429],[4.54036037,47.658458325],[4.540394309,47.660002723],[4.539458264,47.661505885],[4.5341426,47.661785545],[4.531147231,47.661842832],[4.529811467,47.661732488],[4.528526695,47.66126226],[4.526468825,47.661435899],[4.52299953,47.661275903],[4.518275381,47.66136438],[4.515223801,47.661647052],[4.515089339,47.661604683],[4.511239842,47.661946206],[4.510442037,47.661961021],[4.509534262,47.662563314],[4.509896921,47.663276129],[4.510914351,47.663392617],[4.51102358,47.664378779],[4.511181331,47.664819663],[4.504102162,47.665904855],[4.503203719,47.665992034],[4.500726763,47.665915835],[4.500136831,47.665979223],[4.499327944,47.666360504],[4.493533318,47.667025255],[4.488856261,47.664475115],[4.488579625,47.664256278],[4.482629338,47.66123507],[4.481483037,47.662184061],[4.479701129,47.664241187],[4.478144832,47.66525925],[4.478038335,47.665936679],[4.478090008,47.66885911],[4.477933439,47.66994228],[4.473447038,47.675962997],[4.471669651,47.678211669],[4.470039358,47.67941869],[4.468766545,47.68083005],[4.467892758,47.681969016],[4.467239958,47.682613674],[4.466496204,47.683587154],[4.465385491,47.684597636],[4.464751519,47.684959371],[4.464247986,47.685071004],[4.465418454,47.685263394],[4.467904081,47.685333941],[4.46908913,47.685522509],[4.470758347,47.68610558],[4.471313945,47.686383063],[4.470644539,47.687441154],[4.470666073,47.687980121],[4.472063315,47.689573951],[4.472615343,47.690058526],[4.474535546,47.691417981],[4.475024821,47.691994259],[4.475312953,47.692528961],[4.475480518,47.693380264],[4.475840353,47.694048195],[4.476529581,47.694621042],[4.476483309,47.695116752],[4.476692099,47.695337372],[4.477304556,47.695641116],[4.478789626,47.69610847],[4.481125712,47.696440799],[4.480882568,47.697288292],[4.481193736,47.698072951],[4.481936078,47.699784782],[4.483878062,47.701474192],[4.484538159,47.702670318],[4.485091669,47.703151214],[4.486578569,47.704152282],[4.487580642,47.704600457],[4.488748477,47.704966395],[4.48972905,47.705121352],[4.491373201,47.705016679],[4.491625659,47.704506632],[4.492505707,47.704500807],[4.493542957,47.704679316],[4.49568066,47.705196637],[4.49801155,47.706559461],[4.501690192,47.707279286],[4.504151173,47.708138892],[4.505233714,47.708405838],[4.505459731,47.709560622],[4.505503295,47.712330059],[4.507184183,47.713422895],[4.508386297,47.714328333],[4.516379964,47.717125524],[4.519731596,47.717944452],[4.521387821,47.718156985],[4.523757724,47.718648276],[4.52470363,47.718884415],[4.52633798,47.719449153],[4.528336026,47.719390662],[4.529132916,47.71949998],[4.530571562,47.719983496],[4.531772646,47.720230644],[4.531752892,47.720610798],[4.532732648,47.720861734],[4.533231132,47.720892113],[4.535035733,47.721341071],[4.53546117,47.721567747],[4.536129096,47.721644502],[4.536288753,47.719316214],[4.536620566,47.718471042],[4.537658784,47.718252149],[4.539322195,47.717556002],[4.541582688,47.716058861],[4.543822353,47.71545858],[4.546825029,47.715733099],[4.549009488,47.715576363]]]],"type":"MultiPolygon"}</t>
  </si>
  <si>
    <t>47.687105565, 4.520045311</t>
  </si>
  <si>
    <t>{"coordinates":[[[[4.883143424,47.040891544],[4.895431477,47.040911162],[4.895442965,47.039775334],[4.894633788,47.038115321],[4.897635402,47.037649064],[4.898784616,47.037401424],[4.89984611,47.036982302],[4.900750914,47.036789997],[4.902049991,47.036160709],[4.901928683,47.035933056],[4.902442441,47.035634603],[4.902266489,47.035388939],[4.900481475,47.03381438],[4.900458469,47.0335725],[4.901843072,47.033092204],[4.900150676,47.031115351],[4.902735748,47.030577456],[4.904307228,47.030132773],[4.904356667,47.02981675],[4.905410795,47.028746566],[4.905289213,47.028399143],[4.90581817,47.027377245],[4.905152347,47.027208115],[4.904754556,47.026908477],[4.903809394,47.026436845],[4.902803559,47.026074277],[4.898741817,47.025550359],[4.899308575,47.024364863],[4.900035689,47.023320819],[4.900647672,47.022037307],[4.899809325,47.022127656],[4.896371112,47.021274587],[4.895786955,47.021177912],[4.89464756,47.0211705],[4.895628776,47.020686084],[4.896798295,47.019864445],[4.897625318,47.019452791],[4.898751002,47.019071342],[4.899914888,47.019326874],[4.902342846,47.019690355],[4.902614563,47.018506998],[4.902564217,47.0180125],[4.902393792,47.017660474],[4.90502345,47.017733284],[4.904889457,47.016249511],[4.904430025,47.013565208],[4.903608049,47.012173836],[4.903396153,47.012251179],[4.902704137,47.011333173],[4.902496555,47.011383425],[4.901459,47.009962269],[4.899928084,47.010046919],[4.898111762,47.010477569],[4.896729065,47.010396731],[4.896588932,47.010230623],[4.895846786,47.010093316],[4.894760313,47.010161591],[4.894118122,47.010508954],[4.894045177,47.011544935],[4.891551464,47.01301327],[4.883934661,47.014836356],[4.882492129,47.014930137],[4.880114128,47.015574991],[4.8787018,47.016045579],[4.87877634,47.016257805],[4.876350251,47.016582753],[4.87734903,47.01758598],[4.877869512,47.018390746],[4.875007821,47.019371172],[4.874828088,47.018897681],[4.873437897,47.018909443],[4.869897033,47.019560339],[4.867619695,47.019698971],[4.866858035,47.0194177],[4.864252657,47.019590389],[4.859004943,47.020240581],[4.858680351,47.020336766],[4.859172809,47.021903055],[4.860344889,47.021941811],[4.862888461,47.022302455],[4.864488881,47.023113261],[4.865141593,47.023594436],[4.865391348,47.023885792],[4.862669499,47.025193256],[4.863765616,47.025890629],[4.86251698,47.026536683],[4.862621381,47.02681418],[4.86483245,47.026959505],[4.86637505,47.027159725],[4.866608313,47.027316257],[4.867593507,47.027621834],[4.869011513,47.027874466],[4.869100642,47.028698858],[4.870241394,47.029539542],[4.869976038,47.029787898],[4.87060486,47.030336074],[4.871284058,47.031121184],[4.872521866,47.031529794],[4.87341625,47.032858956],[4.874025521,47.032804041],[4.874444519,47.032580199],[4.875004144,47.032461242],[4.876804548,47.031622367],[4.877247808,47.03156653],[4.878045932,47.031640007],[4.878509989,47.03221964],[4.879329501,47.032377416],[4.87967516,47.033301193],[4.878071805,47.034276497],[4.878566132,47.034930385],[4.880028428,47.036220539],[4.880219078,47.036550651],[4.8792885,47.036912524],[4.880885298,47.038847097],[4.881098509,47.039483938],[4.883055447,47.039691601],[4.883143424,47.040891544]]]],"type":"MultiPolygon"}</t>
  </si>
  <si>
    <t>47.025603891, 4.886667726</t>
  </si>
  <si>
    <t>{"coordinates":[[[[4.499110233,47.025510702],[4.497265903,47.026292849],[4.496510422,47.02649805],[4.495943172,47.02679536],[4.494383302,47.027818707],[4.493885801,47.028448286],[4.491657943,47.028511306],[4.491241242,47.028634653],[4.490686413,47.029097466],[4.490488148,47.029405291],[4.49034888,47.030037433],[4.490422541,47.030797396],[4.490037931,47.033563263],[4.489580324,47.03320807],[4.487174267,47.032355701],[4.486582867,47.032067055],[4.482997481,47.029990704],[4.48176302,47.029398722],[4.480241291,47.030096307],[4.480613534,47.030895671],[4.476990974,47.031348183],[4.474863245,47.031369075],[4.474561064,47.030817334],[4.474007429,47.030365154],[4.471350524,47.030877197],[4.471552606,47.031526574],[4.470766192,47.031617637],[4.46986746,47.031259881],[4.469398948,47.031707982],[4.469174596,47.032465444],[4.469485644,47.033296236],[4.469839002,47.033600606],[4.469356927,47.033793141],[4.467516537,47.034067779],[4.467158834,47.034378488],[4.467638251,47.034765908],[4.468152974,47.035531081],[4.465497519,47.03649591],[4.464946998,47.036497491],[4.461964456,47.037109795],[4.461701877,47.036265764],[4.461146642,47.035460555],[4.458785766,47.036705152],[4.457511173,47.037110254],[4.457928628,47.038228785],[4.457731273,47.038432084],[4.457652731,47.039035497],[4.457732279,47.039249708],[4.45754346,47.039671715],[4.45841448,47.040318071],[4.459784184,47.04069968],[4.45937453,47.041382018],[4.45829634,47.041649573],[4.45784439,47.041839877],[4.456954118,47.041896134],[4.455375432,47.04182509],[4.45538346,47.041976269],[4.453551691,47.041654453],[4.452736027,47.041350448],[4.452001768,47.041183188],[4.449988573,47.040970753],[4.448881699,47.041005355],[4.448096569,47.0411998],[4.44767646,47.041203266],[4.446271846,47.041039867],[4.445707733,47.041076646],[4.444953693,47.041005939],[4.443788047,47.040320845],[4.444209756,47.040032823],[4.444073055,47.039452823],[4.444695899,47.03924873],[4.443163928,47.038901388],[4.442534112,47.038893949],[4.442112228,47.038731729],[4.441706981,47.039784044],[4.441390846,47.040326475],[4.439634847,47.038741025],[4.439724448,47.038297774],[4.439454395,47.037950854],[4.43910554,47.038056956],[4.433528063,47.040911494],[4.431899197,47.039194683],[4.430876455,47.03837712],[4.430194721,47.038597176],[4.429045294,47.037619981],[4.428563096,47.037914099],[4.427811167,47.037273254],[4.427428284,47.037637277],[4.42760012,47.037859371],[4.426882644,47.038322077],[4.427064276,47.038665615],[4.426963141,47.039174733],[4.427126637,47.039928211],[4.426667158,47.040335499],[4.426040052,47.040630495],[4.425712186,47.040934401],[4.425078426,47.041277198],[4.424364236,47.041966766],[4.424401046,47.042263469],[4.424114585,47.042439892],[4.424090819,47.042737341],[4.423202282,47.043260662],[4.423071635,47.044051086],[4.422799919,47.044287655],[4.422768137,47.044731079],[4.423130832,47.044947227],[4.423414908,47.045978369],[4.423068439,47.046277992],[4.422213673,47.046585676],[4.422089387,47.047318389],[4.421574881,47.04734093],[4.421272489,47.0468638],[4.420081883,47.046074323],[4.419556489,47.046433766],[4.419193848,47.046369786],[4.418667083,47.047028198],[4.417410609,47.046688837],[4.41622138,47.046501719],[4.41504589,47.046536836],[4.414034679,47.046758129],[4.413133784,47.047067209],[4.412124056,47.047748606],[4.412195601,47.047864793],[4.41145074,47.048197165],[4.410178555,47.048617013],[4.409338117,47.049124329],[4.408093014,47.04942226],[4.406245553,47.04960865],[4.406852325,47.0504459],[4.407462204,47.051098514],[4.406962685,47.051545827],[4.40768555,47.051983653],[4.407370235,47.052320667],[4.409106308,47.053364756],[4.406565354,47.053437143],[4.403411747,47.052901901],[4.400939611,47.052782429],[4.400791722,47.05444468],[4.400603259,47.054544215],[4.401083051,47.05541455],[4.401492059,47.055385276],[4.402211228,47.055072192],[4.402504204,47.055394604],[4.403086811,47.055606343],[4.4036838,47.05596558],[4.404749492,47.055956229],[4.405249532,47.056437299],[4.406477473,47.056940124],[4.406517044,47.057194474],[4.406154781,47.057298835],[4.403940835,47.057488744],[4.403413397,47.057575294],[4.402755907,47.057829105],[4.402239078,47.058374757],[4.402100507,47.058721317],[4.4025037,47.059075708],[4.402591724,47.059572596],[4.403253642,47.059640197],[4.404590427,47.060424466],[4.405035656,47.061632877],[4.404853519,47.061824189],[4.404975196,47.062195501],[4.405562544,47.062990671],[4.406158498,47.063407538],[4.406791224,47.063515995],[4.407999292,47.064209945],[4.40749929,47.064946312],[4.406950755,47.065439243],[4.405161351,47.066357877],[4.404241632,47.067122744],[4.405032373,47.067781274],[4.406649324,47.067070048],[4.407693298,47.066169479],[4.408504816,47.06590656],[4.409101821,47.065806533],[4.408280598,47.067413965],[4.407748818,47.067943613],[4.407079375,47.068450623],[4.406274681,47.068724254],[4.404995778,47.06946288],[4.406117756,47.070439741],[4.406580864,47.070509744],[4.407234865,47.070773721],[4.408485178,47.071110569],[4.408781131,47.071138477],[4.409258165,47.070227697],[4.409276994,47.071705124],[4.409480578,47.07203131],[4.410017559,47.072405654],[4.410123226,47.072716825],[4.410115159,47.073467007],[4.410421671,47.073948615],[4.410933242,47.074257532],[4.41188467,47.074501643],[4.413084484,47.075572935],[4.413615789,47.075678095],[4.413991167,47.076120131],[4.414441675,47.076461296],[4.415328905,47.076316266],[4.41602876,47.076364422],[4.416289406,47.076602552],[4.416408247,47.077112557],[4.416577273,47.077174418],[4.416721546,47.077799371],[4.417036659,47.078454645],[4.417314488,47.078794314],[4.419077201,47.079107656],[4.42012624,47.078598617],[4.420614527,47.078470154],[4.421318969,47.079241292],[4.421645142,47.079163443],[4.421936094,47.079749666],[4.42080401,47.079808611],[4.420900658,47.081675879],[4.420472451,47.082685155],[4.420387374,47.0838595],[4.420666423,47.084293694],[4.42143123,47.084601253],[4.422078549,47.085252428],[4.422415986,47.086000159],[4.422794488,47.086505161],[4.423559414,47.086366078],[4.424524915,47.085785093],[4.427878337,47.084823447],[4.427484611,47.084292536],[4.42747587,47.082816788],[4.427142125,47.082658826],[4.427636977,47.082179973],[4.427750676,47.081794071],[4.428514026,47.081001238],[4.430614802,47.08108331],[4.430525919,47.079968737],[4.43149541,47.079892801],[4.431883303,47.078912794],[4.432040905,47.078891031],[4.432086377,47.078170997],[4.432451492,47.077525342],[4.432927418,47.077577973],[4.433604696,47.077420097],[4.433937997,47.077561837],[4.433347584,47.07845882],[4.435153146,47.078744372],[4.436787947,47.077963168],[4.436707698,47.077375262],[4.437922429,47.07760058],[4.438188806,47.077308216],[4.438509316,47.077315933],[4.438632046,47.078013166],[4.438905251,47.078520329],[4.438874526,47.078752131],[4.440715187,47.078376219],[4.440558406,47.078675327],[4.441086814,47.079606124],[4.440932547,47.079653971],[4.441497034,47.080405124],[4.4421783,47.080248049],[4.443385429,47.080481509],[4.444960322,47.080566285],[4.445591735,47.081254449],[4.445550567,47.081489085],[4.447440676,47.081529364],[4.448007565,47.082660453],[4.448475075,47.083133643],[4.449119467,47.084351099],[4.44944937,47.084559473],[4.449371197,47.084888222],[4.449419035,47.085490934],[4.449948804,47.08558154],[4.450397439,47.085841549],[4.450869201,47.085931979],[4.45103869,47.086204493],[4.450987682,47.086562618],[4.451845069,47.086873319],[4.452233106,47.087232233],[4.452891204,47.087436473],[4.453449625,47.0882957],[4.453888304,47.088478381],[4.453978381,47.088689758],[4.454456699,47.089070941],[4.454880435,47.089188072],[4.455491642,47.089509948],[4.455757538,47.089884795],[4.455542464,47.090464702],[4.455656159,47.090622652],[4.456313934,47.09071522],[4.456477546,47.090866238],[4.457289303,47.09080198],[4.457968675,47.09066915],[4.458339913,47.090696884],[4.458647244,47.090457985],[4.459588272,47.09000668],[4.460360928,47.089424226],[4.461013268,47.088781154],[4.461672346,47.088970925],[4.462250494,47.088801529],[4.463662203,47.087915613],[4.462315577,47.086291104],[4.461461566,47.085036748],[4.461878747,47.084718109],[4.462337165,47.083781227],[4.46146247,47.082881016],[4.460904454,47.082574707],[4.462060419,47.082423219],[4.463104734,47.082432517],[4.463404114,47.082194605],[4.463531582,47.081548255],[4.463727368,47.081427814],[4.468039434,47.080172799],[4.468481086,47.079835815],[4.46939304,47.079488349],[4.470165248,47.079092227],[4.471602477,47.078141048],[4.47247113,47.076836906],[4.474619499,47.076637524],[4.476586402,47.076791605],[4.476487855,47.07545476],[4.476925441,47.075309595],[4.478076898,47.075193121],[4.478981891,47.075269789],[4.47872239,47.076141167],[4.479624772,47.076314215],[4.479861789,47.075008194],[4.480371535,47.07470721],[4.480584172,47.074386618],[4.480955861,47.074386358],[4.481774369,47.07419397],[4.485021039,47.071235653],[4.485948615,47.06926339],[4.486378517,47.067933257],[4.486862055,47.067737035],[4.487305975,47.067346818],[4.48930047,47.066983449],[4.489584462,47.066815902],[4.489916847,47.06634877],[4.490585786,47.065995259],[4.492371305,47.065940695],[4.492574353,47.06537257],[4.492466923,47.06487149],[4.494165968,47.064979201],[4.495826694,47.064892879],[4.495977357,47.065621219],[4.496735947,47.066553298],[4.497422782,47.067178338],[4.498504592,47.06674469],[4.500075902,47.066379417],[4.500231294,47.065427392],[4.500624842,47.065172848],[4.50080294,47.064705886],[4.50053103,47.063790024],[4.500205081,47.063442168],[4.500269283,47.062433694],[4.500151412,47.06212816],[4.500398094,47.061995287],[4.500532256,47.061607237],[4.500599574,47.060805833],[4.500470954,47.060682336],[4.499679411,47.060744841],[4.499596979,47.060386618],[4.498310175,47.060456442],[4.498353179,47.059727393],[4.499180058,47.059988612],[4.498968065,47.059472684],[4.502757055,47.058499566],[4.502717462,47.057361868],[4.503263519,47.057144951],[4.503180031,47.056418445],[4.502642499,47.056089557],[4.502920928,47.05563119],[4.502556158,47.055544085],[4.502755883,47.053868384],[4.504377908,47.053871586],[4.503930771,47.053145312],[4.503689834,47.052915223],[4.503511092,47.052269199],[4.503014505,47.05184793],[4.505555315,47.050972887],[4.505383971,47.050781515],[4.506131626,47.050473708],[4.50781702,47.051381025],[4.508187137,47.050811587],[4.507133883,47.05041381],[4.505698393,47.049442894],[4.504670719,47.048921395],[4.505717377,47.048187366],[4.506538754,47.047831769],[4.50486986,47.046283071],[4.505072934,47.046006676],[4.503893437,47.04547094],[4.50436857,47.045218919],[4.503626286,47.045007965],[4.503553683,47.044813504],[4.503792879,47.044036869],[4.503777279,47.043098762],[4.503551788,47.042854063],[4.503099416,47.042645635],[4.504067501,47.041033761],[4.504151408,47.040310475],[4.504478493,47.040325125],[4.504631235,47.039236243],[4.504381658,47.038079662],[4.503847035,47.037754343],[4.503170991,47.03755333],[4.504012245,47.035978223],[4.503994964,47.035168906],[4.503567594,47.033018692],[4.504171768,47.03267494],[4.504743357,47.032201938],[4.504814091,47.031621099],[4.504487369,47.031381322],[4.50391546,47.03127531],[4.503481466,47.030872138],[4.503510195,47.030437726],[4.501210244,47.029758061],[4.500187933,47.028987918],[4.499888385,47.028160655],[4.499612563,47.02771309],[4.49967305,47.026524553],[4.499110233,47.025510702]]]],"type":"MultiPolygon"}</t>
  </si>
  <si>
    <t>47.057531804, 4.45638855</t>
  </si>
  <si>
    <t>{"coordinates":[[[[5.248781685,47.410040231],[5.23732187,47.416734479],[5.229195145,47.418707843],[5.221266133,47.422391495],[5.215500085,47.431361923],[5.215415578,47.434934182],[5.214731008,47.436385379],[5.215942946,47.439853698],[5.217745134,47.442826263],[5.221216552,47.44894405],[5.221743633,47.449424781],[5.222415636,47.449814491],[5.22433254,47.450162398],[5.2252413,47.450625913],[5.224891663,47.451349426],[5.224074192,47.452125104],[5.223337793,47.452487682],[5.222584226,47.452213003],[5.221984745,47.451748066],[5.218305231,47.450483664],[5.21672567,47.450458828],[5.216469326,47.451418278],[5.217221324,47.451656104],[5.218140512,47.452115872],[5.218588905,47.452107325],[5.219193423,47.451925599],[5.221096464,47.452578206],[5.222952531,47.452641829],[5.223868963,47.452809832],[5.228471398,47.451646555],[5.229868647,47.452871541],[5.23066349,47.454231432],[5.231509726,47.455357994],[5.23174756,47.455999119],[5.231966793,47.457149405],[5.231637934,47.457287189],[5.231855937,47.457707162],[5.232394082,47.458003025],[5.234324111,47.458465791],[5.235018222,47.458775758],[5.237890282,47.458965521],[5.237909985,47.458642749],[5.24722695,47.459487159],[5.24725529,47.459339824],[5.246649568,47.459081354],[5.247266493,47.458214831],[5.247540393,47.458065456],[5.247684777,47.457298107],[5.252889958,47.457082204],[5.252900402,47.456667751],[5.252541435,47.456656688],[5.252433488,47.455163873],[5.25292687,47.454867049],[5.252082795,47.453928807],[5.251331383,47.453520088],[5.250384233,47.452086727],[5.250180305,47.451056843],[5.250261914,47.450597788],[5.249875267,47.45036932],[5.255811328,47.449177355],[5.256730513,47.448527348],[5.256260239,47.447795315],[5.257924755,47.447128143],[5.258115973,47.447475648],[5.259798414,47.447202542],[5.25987569,47.445824999],[5.260203636,47.444693841],[5.260893631,47.444686741],[5.261110169,47.444250269],[5.260908543,47.443373446],[5.260598771,47.443299315],[5.259783215,47.442029167],[5.258831711,47.44222415],[5.258489565,47.441791322],[5.257304695,47.440732751],[5.260749451,47.439510461],[5.262796604,47.438576416],[5.264847287,47.437005571],[5.268738043,47.435856303],[5.26821337,47.433966354],[5.267775808,47.433913646],[5.26907982,47.432425712],[5.269667818,47.431299349],[5.26842424,47.43120473],[5.267738001,47.430638148],[5.265881266,47.429726938],[5.262149679,47.427533755],[5.261461025,47.428070369],[5.261088583,47.42817577],[5.260476907,47.42764372],[5.259679126,47.428204958],[5.257821434,47.427202685],[5.25621252,47.426055972],[5.25664053,47.425852249],[5.255104834,47.424741023],[5.256325459,47.424137393],[5.254913388,47.423219188],[5.255629434,47.422765832],[5.255089811,47.42239806],[5.256543007,47.421615208],[5.255874591,47.42089872],[5.255477111,47.42107033],[5.255262973,47.420837635],[5.256976738,47.420067735],[5.25640701,47.419236764],[5.255979202,47.419381048],[5.255418246,47.418442736],[5.25497855,47.418399029],[5.253098741,47.41585085],[5.251156788,47.413998177],[5.248781685,47.410040231]]]],"type":"MultiPolygon"}</t>
  </si>
  <si>
    <t>47.435920381, 5.240104785</t>
  </si>
  <si>
    <t>{"coordinates":[[[[5.488004925,47.280173575],[5.487651862,47.275321898],[5.488340374,47.271557528],[5.488500943,47.271110039],[5.488037156,47.266810148],[5.487250304,47.265333668],[5.486644477,47.264451366],[5.485085832,47.263193177],[5.483697249,47.261061249],[5.48313662,47.260410341],[5.475933528,47.263847413],[5.474849774,47.26321304],[5.473707935,47.262322298],[5.475043502,47.262133474],[5.475492391,47.261968972],[5.475734934,47.261690883],[5.476347888,47.261555299],[5.477102558,47.260992457],[5.478504065,47.26014017],[5.477823155,47.259920542],[5.476996662,47.259527483],[5.476745248,47.259325693],[5.476260178,47.258647019],[5.475702651,47.258319362],[5.473015995,47.257176968],[5.472259645,47.256955314],[5.472075088,47.256768301],[5.471736705,47.255911747],[5.469983601,47.256137354],[5.467433901,47.25670504],[5.465933394,47.257189112],[5.464583654,47.257730305],[5.46280868,47.258144511],[5.463365842,47.259043276],[5.461370063,47.259692726],[5.460972936,47.259572357],[5.460412956,47.259738259],[5.460471409,47.260032446],[5.459029307,47.260581836],[5.458547441,47.260604664],[5.45608376,47.261469298],[5.45504192,47.26047178],[5.452918187,47.262089329],[5.452539092,47.262045107],[5.45215302,47.261529072],[5.451950337,47.260769574],[5.451634227,47.260336722],[5.447879301,47.261146511],[5.446601783,47.261216707],[5.44664022,47.261595985],[5.44626297,47.26301622],[5.446965359,47.264900946],[5.445930763,47.264874136],[5.442801329,47.264054729],[5.440979189,47.263409481],[5.440215754,47.26332197],[5.440608119,47.26249319],[5.441019317,47.26199186],[5.440028521,47.261471403],[5.441288354,47.260225358],[5.441920825,47.260284996],[5.442123571,47.259244037],[5.441207757,47.25920838],[5.441164372,47.25898142],[5.441252631,47.257691582],[5.442234123,47.25774657],[5.442266916,47.256663254],[5.442131293,47.256095076],[5.441771934,47.255639692],[5.440326757,47.255743975],[5.439519898,47.255659177],[5.438032695,47.25509961],[5.436780143,47.254258582],[5.435320699,47.253521864],[5.433862284,47.252047445],[5.433063275,47.251667014],[5.432862033,47.251400131],[5.433353749,47.251362791],[5.434715437,47.251958377],[5.435000665,47.251012971],[5.434528855,47.250438335],[5.435053015,47.24992024],[5.435158657,47.249419941],[5.435610385,47.249084403],[5.436381002,47.248955624],[5.436997212,47.247405198],[5.437650417,47.246788003],[5.439030828,47.246660792],[5.438939391,47.246044843],[5.438527343,47.245767093],[5.438348497,47.245148478],[5.439401962,47.245074975],[5.440835023,47.244331462],[5.441302093,47.244218947],[5.441973337,47.244408364],[5.442638026,47.244307893],[5.442652228,47.244038287],[5.442331389,47.242944403],[5.441508371,47.242324953],[5.441033938,47.241808941],[5.439878112,47.241607203],[5.439515307,47.241335625],[5.440241341,47.240606094],[5.437133489,47.238858392],[5.434874067,47.238728443],[5.429477956,47.239979245],[5.427005432,47.241164108],[5.42337313,47.241444562],[5.422947773,47.241426434],[5.423415774,47.243094626],[5.422953237,47.243132217],[5.422786645,47.244219222],[5.42236459,47.245126024],[5.422367234,47.245624948],[5.421961574,47.246954726],[5.422114222,47.247671182],[5.423251244,47.248481452],[5.422606336,47.249228087],[5.422315108,47.25048522],[5.421759787,47.251371383],[5.421396724,47.25256156],[5.421540908,47.253236761],[5.422437724,47.254086283],[5.421695948,47.25609048],[5.420776032,47.256197056],[5.420382819,47.256366487],[5.42030854,47.256626532],[5.420578941,47.257254965],[5.420605566,47.257992966],[5.420317956,47.258539377],[5.421332721,47.258804606],[5.422370337,47.260369028],[5.423052119,47.260818632],[5.423478325,47.261614931],[5.424582267,47.262975295],[5.425117955,47.263001021],[5.425556307,47.263156677],[5.426118313,47.263560133],[5.426805058,47.264264504],[5.42742993,47.264477495],[5.428034088,47.264378382],[5.428540261,47.264628979],[5.429940981,47.266549606],[5.430184537,47.267224514],[5.430291205,47.267886079],[5.430185425,47.268589924],[5.43052704,47.26912137],[5.430522506,47.269840206],[5.429368482,47.270334539],[5.428989675,47.270941423],[5.428045628,47.271924915],[5.427840548,47.272950575],[5.426998179,47.27413548],[5.425860811,47.275001405],[5.425305673,47.275075161],[5.424002134,47.275720273],[5.424527835,47.276049739],[5.424883331,47.276888941],[5.425150796,47.276921177],[5.425340801,47.27726036],[5.426307816,47.27795437],[5.42637882,47.278149232],[5.428159208,47.279444971],[5.428666011,47.27994054],[5.429027924,47.280597658],[5.429773498,47.280431631],[5.430552566,47.280099173],[5.431155795,47.279975748],[5.432275454,47.279565887],[5.433507071,47.281423365],[5.434427027,47.281308591],[5.434474902,47.28099235],[5.436828287,47.280674533],[5.437237304,47.281375673],[5.437367281,47.282315048],[5.436279895,47.282473893],[5.436161874,47.282702441],[5.436163315,47.283872387],[5.436742975,47.283753933],[5.437438389,47.283765443],[5.437761253,47.28405498],[5.438944744,47.28397156],[5.439983653,47.283619165],[5.440370163,47.283328222],[5.442168151,47.282495987],[5.443384063,47.281787668],[5.44361923,47.281865577],[5.44431247,47.28267329],[5.444871513,47.284196263],[5.445830097,47.284057167],[5.445837472,47.282416877],[5.446551055,47.282420743],[5.44683103,47.283365954],[5.447300845,47.283538882],[5.44856624,47.2844687],[5.448858143,47.284484154],[5.448796045,47.283586588],[5.449792983,47.28362138],[5.450400963,47.284704666],[5.450829284,47.284692916],[5.451112365,47.285066121],[5.451424312,47.285810696],[5.450202618,47.286421046],[5.449954459,47.286697391],[5.450030148,47.287021838],[5.450825365,47.286898761],[5.451411242,47.287873526],[5.455626138,47.286748604],[5.45882842,47.285598157],[5.458424187,47.285066315],[5.458878195,47.284892768],[5.459815055,47.285753774],[5.460217576,47.286247819],[5.460671518,47.28705511],[5.461667615,47.286261192],[5.460087612,47.283901595],[5.460608985,47.283523059],[5.461071818,47.283715894],[5.461750189,47.284857077],[5.462673145,47.286020084],[5.464447059,47.285562694],[5.465852328,47.285466182],[5.466312636,47.285516742],[5.466512933,47.285814213],[5.46949522,47.284894214],[5.471991098,47.286320884],[5.472859029,47.285852043],[5.477907604,47.28396005],[5.478616176,47.283625168],[5.488004925,47.280173575]]]],"type":"MultiPolygon"}</t>
  </si>
  <si>
    <t>47.267919458, 5.452905452</t>
  </si>
  <si>
    <t>{"coordinates":[[[[4.665784948,47.294859706],[4.665489998,47.296402794],[4.664220409,47.299127732],[4.664246547,47.299757665],[4.664065956,47.300166353],[4.663306495,47.300946215],[4.662494605,47.302042876],[4.66201478,47.303177097],[4.660833353,47.304911142],[4.65980193,47.307046424],[4.660109013,47.308029811],[4.660141928,47.308794711],[4.66004112,47.3095165],[4.660386968,47.309869027],[4.660476422,47.310407108],[4.660278941,47.311941572],[4.660045818,47.312666154],[4.660318654,47.312840538],[4.660266195,47.31315644],[4.659888435,47.31361386],[4.65971326,47.314157525],[4.659846048,47.315155107],[4.66015508,47.31671384],[4.660186618,47.317562496],[4.660463195,47.319227042],[4.659477753,47.319946169],[4.659189747,47.320395998],[4.657909197,47.323652237],[4.660060082,47.325032479],[4.660451992,47.325543721],[4.660427486,47.325864625],[4.661815063,47.325641277],[4.662282725,47.326074894],[4.664671883,47.326206346],[4.667263804,47.326469903],[4.66813922,47.3268121],[4.669366188,47.327641772],[4.669852837,47.328172332],[4.670576647,47.328067376],[4.671518298,47.328408595],[4.67300736,47.329188535],[4.677544352,47.330829399],[4.684265922,47.330367431],[4.684383425,47.330608844],[4.684827334,47.330658231],[4.68696653,47.330455192],[4.687263308,47.330163642],[4.68697143,47.329599708],[4.687235307,47.329525641],[4.684829185,47.324556861],[4.684808693,47.324072724],[4.685555136,47.320726673],[4.683930402,47.316801831],[4.683642998,47.315490459],[4.683484353,47.315498162],[4.683297194,47.314807538],[4.683584773,47.314393668],[4.683166963,47.31213152],[4.682521555,47.312195803],[4.682470456,47.311748124],[4.681917304,47.310657603],[4.682025017,47.304924735],[4.682173963,47.304016731],[4.681891867,47.301687771],[4.68006473,47.301716936],[4.679811001,47.300714813],[4.679619519,47.300602328],[4.67964863,47.299501564],[4.67853543,47.299459141],[4.678645843,47.299095566],[4.674088161,47.296408744],[4.67338678,47.295477896],[4.673306878,47.295164794],[4.670727509,47.295172242],[4.665784948,47.294859706]]]],"type":"MultiPolygon"}</t>
  </si>
  <si>
    <t>47.313997891, 4.672348437</t>
  </si>
  <si>
    <t>{"coordinates":[[[[4.274764544,47.381109724],[4.276120848,47.382903597],[4.27733775,47.383571779],[4.277773196,47.383988346],[4.277828551,47.384419894],[4.280625921,47.384543068],[4.280989168,47.384322087],[4.281821198,47.384247192],[4.282478278,47.383730361],[4.282667014,47.383806607],[4.283596941,47.383779237],[4.284363341,47.383621318],[4.284897093,47.383878315],[4.285532992,47.383806461],[4.287031673,47.383781776],[4.287196228,47.383899698],[4.287951797,47.383953452],[4.289110909,47.384361057],[4.289860569,47.384499495],[4.290117397,47.384705521],[4.290828375,47.384778659],[4.291126086,47.385140886],[4.291955107,47.385271226],[4.292788082,47.385565377],[4.294302581,47.38580962],[4.295317355,47.385671372],[4.296689559,47.385896462],[4.297255722,47.38617465],[4.298584626,47.386417308],[4.299535016,47.38619331],[4.300302837,47.386422412],[4.300797348,47.386696882],[4.301544806,47.386468836],[4.301510414,47.387127361],[4.301810461,47.387582269],[4.302219211,47.387709139],[4.302660324,47.387476415],[4.303489278,47.387219533],[4.304435833,47.38754654],[4.304721793,47.387257927],[4.304507325,47.386452738],[4.304168481,47.386365606],[4.303030216,47.386331553],[4.302832765,47.386061866],[4.303777084,47.38591623],[4.304015204,47.385786613],[4.303806801,47.384903026],[4.304186943,47.384671879],[4.30487863,47.384659616],[4.305157814,47.384147795],[4.304182032,47.38419746],[4.303939262,47.38391748],[4.304167885,47.383343205],[4.3046287,47.383213789],[4.305109589,47.383528009],[4.30532049,47.383478824],[4.305546555,47.382909077],[4.305112687,47.3825115],[4.305375442,47.382251055],[4.305983069,47.382054261],[4.306573091,47.382223195],[4.306963152,47.382454697],[4.306817586,47.382791257],[4.307517824,47.383021971],[4.307948272,47.382952305],[4.308174189,47.382432072],[4.308192914,47.382004204],[4.308486454,47.38148501],[4.309040957,47.381176255],[4.309524357,47.380507266],[4.310192614,47.380569061],[4.310921261,47.380823744],[4.311336625,47.380734428],[4.311363843,47.380383891],[4.311050359,47.379814815],[4.311529992,47.379643743],[4.312212602,47.378992301],[4.312085345,47.378666916],[4.31173496,47.378377362],[4.312291868,47.378331461],[4.312760381,47.378789843],[4.312998901,47.37927423],[4.313602776,47.379630242],[4.315553458,47.37798938],[4.316172194,47.377330533],[4.316444238,47.377505719],[4.316542063,47.378359029],[4.319250291,47.37993182],[4.320823135,47.381254558],[4.322320293,47.382353952],[4.321609229,47.382815806],[4.32202942,47.384212848],[4.322334796,47.384501083],[4.322715209,47.384445437],[4.323658423,47.386245272],[4.325380476,47.388014614],[4.325525866,47.388372189],[4.324968349,47.389416627],[4.324917389,47.389822358],[4.325792759,47.390212126],[4.325820932,47.390976187],[4.32604326,47.391602983],[4.325192481,47.391887284],[4.325085897,47.392563747],[4.324024422,47.392907161],[4.325535172,47.393950537],[4.325749293,47.394352344],[4.326491851,47.396498365],[4.326595651,47.397531659],[4.326477324,47.397894041],[4.327078424,47.398018631],[4.327763347,47.398636541],[4.331648057,47.399739139],[4.33190136,47.399420222],[4.332005635,47.398653748],[4.33252266,47.398329108],[4.333372383,47.39799975],[4.334172318,47.398121123],[4.334471251,47.397825085],[4.334818318,47.397704959],[4.336092875,47.396333522],[4.336543598,47.396010525],[4.337589621,47.395632962],[4.337912695,47.395402361],[4.338167626,47.393929185],[4.33905861,47.3924955],[4.339159892,47.391666927],[4.340393566,47.391640107],[4.341066486,47.391192083],[4.34172661,47.391398747],[4.341971977,47.391137519],[4.342065563,47.38952664],[4.341983877,47.389123332],[4.342776541,47.389064662],[4.343438924,47.387298653],[4.343428183,47.387028676],[4.342822462,47.386769174],[4.342920524,47.385867705],[4.343379604,47.385724649],[4.344335848,47.385794626],[4.344016383,47.38537246],[4.34449162,47.385345357],[4.345293649,47.385556661],[4.34534557,47.384614307],[4.34682672,47.384841149],[4.347481977,47.383853987],[4.348741914,47.383877191],[4.34911564,47.383240816],[4.348772478,47.38293148],[4.348819017,47.382357424],[4.351028608,47.382297552],[4.351524777,47.382208053],[4.352303937,47.381881171],[4.353163705,47.381649683],[4.35364581,47.381423486],[4.353792427,47.381087752],[4.355069933,47.38018243],[4.351466286,47.378835156],[4.350615416,47.377365784],[4.350476626,47.375433462],[4.350642115,47.374531196],[4.350948179,47.373895598],[4.350936269,47.373580617],[4.349814696,47.371936115],[4.348218948,47.369983784],[4.348462381,47.369439853],[4.346575953,47.368573086],[4.346688235,47.368030677],[4.346469371,47.367494807],[4.347804578,47.367786347],[4.348284553,47.366688661],[4.345226324,47.365751729],[4.346042105,47.364938274],[4.348121528,47.363629375],[4.347270421,47.36250661],[4.346927825,47.361897445],[4.346089063,47.359469023],[4.346291803,47.357093356],[4.346171396,47.355093275],[4.346234268,47.354430789],[4.345439865,47.354241014],[4.34492332,47.354564818],[4.342297575,47.354097289],[4.340945208,47.356497028],[4.336657378,47.354092987],[4.336269807,47.353586048],[4.335445486,47.353310115],[4.3340846,47.352714413],[4.333579525,47.352169198],[4.333248144,47.352109077],[4.331695433,47.351255348],[4.331178425,47.35076158],[4.330147452,47.350323214],[4.328975049,47.349255313],[4.327287235,47.348342747],[4.328194092,47.347515766],[4.327286181,47.347014745],[4.326605583,47.346491313],[4.327062198,47.346099848],[4.327522116,47.346002757],[4.330083851,47.343107638],[4.329834558,47.343096987],[4.328534719,47.342920986],[4.326318142,47.342311569],[4.325592134,47.342199209],[4.323486243,47.342261938],[4.322027832,47.342153397],[4.319944861,47.342394069],[4.319167821,47.342360579],[4.318786997,47.342010166],[4.318314811,47.34176883],[4.317987275,47.341430414],[4.317509892,47.341246756],[4.317137538,47.340862929],[4.317484028,47.340570887],[4.318274963,47.3394995],[4.316931756,47.338414509],[4.316064292,47.338255976],[4.31523066,47.338450891],[4.310982328,47.338370169],[4.310565549,47.33800843],[4.308145865,47.337689073],[4.306650616,47.337747319],[4.304719869,47.337979705],[4.303397239,47.338001758],[4.301810289,47.337610797],[4.300961036,47.337326799],[4.300333873,47.337243787],[4.298828223,47.337200311],[4.297775544,47.337047314],[4.29700106,47.336841682],[4.297103956,47.337811108],[4.294722286,47.337855687],[4.294642142,47.337608085],[4.293927396,47.337847439],[4.2934667,47.338351362],[4.293177089,47.339029846],[4.292278946,47.339464805],[4.292331069,47.339979223],[4.292828115,47.340708373],[4.292854176,47.341075424],[4.294283494,47.342398319],[4.293730045,47.342682691],[4.293852718,47.343210727],[4.294533803,47.344098982],[4.29488487,47.344265234],[4.297287297,47.344629179],[4.297233759,47.344989914],[4.296912569,47.345621941],[4.296942748,47.346103288],[4.296077371,47.346033716],[4.293778522,47.346726495],[4.292434301,47.346961142],[4.290850933,47.347057076],[4.289854663,47.346888074],[4.289150199,47.347065158],[4.289852475,47.348119766],[4.291535325,47.348633171],[4.291394503,47.349056997],[4.293596831,47.350949322],[4.293353169,47.351338281],[4.294268348,47.351931318],[4.294759908,47.352647014],[4.294699465,47.353491307],[4.293449446,47.354947575],[4.293501487,47.355402567],[4.293987641,47.356003082],[4.294086113,47.3565701],[4.29456453,47.356849278],[4.294859983,47.35717821],[4.295351395,47.357446436],[4.295964944,47.357943784],[4.296335621,47.358533873],[4.296767038,47.358950418],[4.297234805,47.359609647],[4.297969153,47.360333421],[4.297325096,47.36032981],[4.296703716,47.360442085],[4.296476557,47.360802054],[4.294857027,47.361502568],[4.293873654,47.361825038],[4.29275486,47.361532276],[4.291577179,47.361765054],[4.290891931,47.362087786],[4.289657098,47.362259056],[4.289272092,47.363496788],[4.290173969,47.363529995],[4.289981419,47.363843649],[4.289663546,47.365007709],[4.289196597,47.36603477],[4.289406267,47.366267431],[4.289105169,47.367082873],[4.287905115,47.36799021],[4.287676231,47.368392494],[4.288107904,47.36876405],[4.286399736,47.36959597],[4.28615745,47.371871991],[4.28642021,47.37199693],[4.286668384,47.372508272],[4.285859517,47.372491114],[4.285427819,47.372838015],[4.285397329,47.373446076],[4.284973045,47.375430594],[4.284549763,47.376517469],[4.283916685,47.37692511],[4.282930055,47.377236714],[4.282126491,47.377277992],[4.280027442,47.377853027],[4.279575859,47.378092085],[4.279095613,47.37774084],[4.277778823,47.378716873],[4.278923176,47.379625323],[4.279089044,47.379910702],[4.278008293,47.380058539],[4.277080644,47.379677992],[4.27700256,47.379905732],[4.276286155,47.380325049],[4.276017909,47.380248766],[4.274764544,47.381109724]]]],"type":"MultiPolygon"}</t>
  </si>
  <si>
    <t>47.366958331, 4.317209988</t>
  </si>
  <si>
    <t>{"coordinates":[[[[4.522145004,47.360054824],[4.522245269,47.360786423],[4.522254941,47.362761737],[4.52192912,47.365009759],[4.522003232,47.366173883],[4.52230896,47.36704685],[4.523443396,47.368540123],[4.522476826,47.368712157],[4.520680919,47.36852138],[4.52049385,47.368794842],[4.517895438,47.368438945],[4.517766853,47.368531562],[4.516827788,47.370286057],[4.516234346,47.371750613],[4.516928714,47.371980153],[4.517388375,47.372252369],[4.51793558,47.373322977],[4.516848258,47.373587477],[4.517430325,47.374578398],[4.517811651,47.375688086],[4.517809915,47.37604826],[4.51739475,47.376319292],[4.517919497,47.377437911],[4.518141721,47.37770242],[4.516805886,47.378088114],[4.51734728,47.37909217],[4.518033669,47.379551403],[4.519094486,47.379985031],[4.519381661,47.380482787],[4.519482846,47.381293603],[4.519649132,47.381594856],[4.519947309,47.383088281],[4.520628837,47.383794265],[4.520792749,47.384245009],[4.521185707,47.384404636],[4.521348499,47.384768959],[4.521928424,47.385350212],[4.522900884,47.386168523],[4.52375993,47.386680383],[4.524720905,47.387559154],[4.525660878,47.388211299],[4.526605642,47.388704907],[4.528207417,47.38899089],[4.53030867,47.388892121],[4.531180403,47.389008496],[4.532370034,47.38929985],[4.533101589,47.38966026],[4.53347616,47.389962348],[4.53532906,47.391931323],[4.536003772,47.39211059],[4.53687107,47.391746182],[4.537900001,47.390961855],[4.537713481,47.390329557],[4.538564574,47.38967903],[4.539324971,47.388594815],[4.539235173,47.388376312],[4.53981269,47.387203577],[4.540377039,47.386357849],[4.540550796,47.385853135],[4.540204373,47.384546775],[4.539851704,47.383760914],[4.541545796,47.383018158],[4.541260883,47.382837358],[4.540460084,47.381634261],[4.540548435,47.381387287],[4.539800842,47.380466199],[4.538990862,47.379726009],[4.539269958,47.379427889],[4.537509169,47.376500646],[4.53740022,47.375520671],[4.538570763,47.375155834],[4.539808471,47.37463793],[4.54066172,47.374441144],[4.541440944,47.374067058],[4.542407106,47.37341857],[4.541447253,47.372626361],[4.540912188,47.372502],[4.539917369,47.372475569],[4.539245936,47.372263869],[4.53877061,47.371957731],[4.538417349,47.371424879],[4.537514602,47.370818261],[4.536598472,47.370807868],[4.535851505,47.370595347],[4.536724118,47.369133294],[4.536814157,47.368621586],[4.536348069,47.368451273],[4.536616633,47.36787958],[4.535291476,47.367884489],[4.534947365,47.367576601],[4.535139518,47.367437205],[4.534644785,47.366682014],[4.532711268,47.366359083],[4.53238013,47.366365251],[4.531714513,47.366167838],[4.531328662,47.36578936],[4.531039843,47.365049448],[4.530736167,47.364578046],[4.530239099,47.36415601],[4.530393981,47.364010809],[4.529688535,47.363344809],[4.52967945,47.363026192],[4.529189262,47.362751724],[4.528974835,47.36220261],[4.528182996,47.361386473],[4.527921788,47.360822666],[4.527222005,47.360073741],[4.52637796,47.360494507],[4.525606623,47.361049369],[4.525141799,47.361013153],[4.522586737,47.360071546],[4.522145004,47.360054824]]]],"type":"MultiPolygon"}</t>
  </si>
  <si>
    <t>47.376644905, 4.529063631</t>
  </si>
  <si>
    <t>{"coordinates":[[[[4.952789493,47.469499139],[4.952814092,47.471083514],[4.952202488,47.472665951],[4.951112133,47.473466714],[4.951340756,47.474091394],[4.951333507,47.47476685],[4.950989028,47.475591127],[4.952061209,47.476111624],[4.951565191,47.476677313],[4.951386988,47.477180947],[4.951451818,47.477684109],[4.951316638,47.478056457],[4.950165086,47.478967187],[4.948741887,47.479422324],[4.948175587,47.479773968],[4.947732456,47.480481024],[4.94761922,47.480836791],[4.947970815,47.481336959],[4.949699771,47.482455188],[4.949758414,47.482898124],[4.949474448,47.483598919],[4.948780643,47.484645137],[4.947910408,47.486392142],[4.946580542,47.487593051],[4.945465297,47.488596764],[4.944177628,47.490121095],[4.942539647,47.491402731],[4.942189315,47.491889406],[4.941981015,47.491860464],[4.941471718,47.492286756],[4.940792757,47.492614123],[4.938301412,47.493081512],[4.937313233,47.493345571],[4.936746361,47.493577405],[4.935102538,47.494558283],[4.934670601,47.495031881],[4.934251436,47.495822218],[4.934034666,47.497176464],[4.933546415,47.497894109],[4.933508477,47.498241404],[4.933739161,47.498595046],[4.934223686,47.498840023],[4.934883759,47.498905598],[4.935628585,47.499624374],[4.936161544,47.500986873],[4.935895581,47.501568468],[4.935993716,47.502370921],[4.936747015,47.503652318],[4.936764221,47.503833918],[4.936252362,47.504377281],[4.936130633,47.504685449],[4.93635411,47.505536242],[4.936440361,47.50692777],[4.937312591,47.507931654],[4.939061505,47.509363055],[4.940606687,47.511037337],[4.942640233,47.510054401],[4.943512024,47.509834565],[4.943956567,47.509633557],[4.944776052,47.5096568],[4.946296456,47.511192757],[4.947362981,47.512014137],[4.947957692,47.511374797],[4.948762182,47.511715214],[4.950007441,47.51116763],[4.954575918,47.509586466],[4.963748984,47.507501696],[4.967738524,47.506385379],[4.97541957,47.505307239],[4.9763957,47.505111497],[4.981386359,47.502944009],[4.982882328,47.50257819],[4.983028427,47.50232538],[4.984384063,47.50175933],[4.984848615,47.501458773],[4.98518887,47.501317908],[4.98568501,47.500830417],[4.98685045,47.495931933],[4.987060828,47.493761869],[4.987289478,47.49315737],[4.987134065,47.492228057],[4.987631699,47.491497407],[4.988011682,47.490496827],[4.98862751,47.49033774],[4.98955755,47.490375884],[4.989832644,47.490164081],[4.989812553,47.489909597],[4.988822303,47.488787441],[4.988901256,47.487945072],[4.989138658,47.487577236],[4.989121049,47.486710403],[4.98971364,47.486249154],[4.989758959,47.485753132],[4.990490959,47.485504705],[4.990589809,47.485340934],[4.991541991,47.484655619],[4.99186742,47.484226841],[4.991925025,47.483811647],[4.992772086,47.482551829],[4.992518267,47.48215637],[4.99192425,47.481542518],[4.988967941,47.480196444],[4.987838175,47.47917481],[4.98737366,47.478934213],[4.983729174,47.478257082],[4.982116576,47.478575389],[4.981934215,47.478277741],[4.981326645,47.478261967],[4.980466724,47.478102808],[4.97970245,47.477692592],[4.979321363,47.477336188],[4.978810471,47.475983387],[4.978096687,47.475285057],[4.97769175,47.475109144],[4.976969241,47.475108807],[4.97543531,47.475505826],[4.972713785,47.475644711],[4.971454386,47.475419317],[4.96984431,47.474506496],[4.968565503,47.473607862],[4.96829008,47.472799411],[4.968181108,47.471569436],[4.967804298,47.470820326],[4.967829859,47.470395781],[4.967155746,47.469939838],[4.967023127,47.469691753],[4.966484642,47.469637818],[4.966050672,47.470043147],[4.965348525,47.470342245],[4.964560573,47.470800366],[4.964213481,47.471185311],[4.963765999,47.471476501],[4.963273033,47.472048496],[4.962901951,47.47301103],[4.962703202,47.472987367],[4.962000642,47.472479648],[4.961843648,47.47225448],[4.960982468,47.471621564],[4.95998748,47.470525362],[4.95980342,47.470068331],[4.959752836,47.469375836],[4.959500547,47.468868626],[4.958991911,47.468432363],[4.957736254,47.468992854],[4.957046072,47.469547428],[4.95606651,47.470941576],[4.954888227,47.470495833],[4.954384934,47.470023443],[4.953692193,47.469745125],[4.952789493,47.469499139]]]],"type":"MultiPolygon"}</t>
  </si>
  <si>
    <t>47.491689207, 4.962887245</t>
  </si>
  <si>
    <t>{"coordinates":[[[[5.160455158,47.678143139],[5.160502597,47.678820276],[5.160797484,47.679352373],[5.161145422,47.679614265],[5.162014842,47.679682827],[5.162024804,47.679862726],[5.161584001,47.680434538],[5.167825555,47.680376582],[5.17116531,47.680699078],[5.178439513,47.68098244],[5.179319006,47.679306571],[5.17924057,47.679083829],[5.177965725,47.677675018],[5.177742222,47.677229872],[5.175564331,47.668913601],[5.175391753,47.666676554],[5.173262844,47.66647665],[5.173188507,47.66609175],[5.173459633,47.665679716],[5.173693364,47.661309197],[5.174345634,47.657333372],[5.174578274,47.656697841],[5.174556439,47.656293054],[5.174138372,47.655943362],[5.173526735,47.654473533],[5.173409708,47.653531157],[5.173196595,47.653370343],[5.172707373,47.652777953],[5.171626665,47.652026375],[5.170884963,47.651679987],[5.169373497,47.650525795],[5.16872897,47.649913762],[5.16803502,47.649429604],[5.166911141,47.648891287],[5.165988688,47.648324914],[5.165773736,47.648084882],[5.166026098,47.647408481],[5.16524147,47.646658559],[5.16471714,47.646018164],[5.163112878,47.644999778],[5.162149842,47.644514265],[5.158984192,47.642444194],[5.157292468,47.641530896],[5.155932174,47.640047787],[5.153932214,47.638360356],[5.150375088,47.636211736],[5.149714399,47.635949266],[5.148766828,47.635708279],[5.148756555,47.635387013],[5.148421409,47.635235603],[5.148695449,47.634828969],[5.146692289,47.634640696],[5.146538206,47.635281034],[5.145105632,47.635169588],[5.143348198,47.634764243],[5.141808614,47.633977597],[5.139548478,47.632096603],[5.138828452,47.631746918],[5.137840217,47.631618242],[5.134091493,47.631645384],[5.132406982,47.632126368],[5.131190993,47.63193156],[5.130038497,47.631958889],[5.129448211,47.631821083],[5.128536613,47.631843103],[5.127335032,47.631675006],[5.12625248,47.631418289],[5.123457508,47.630172527],[5.118834488,47.627534506],[5.117761546,47.626711169],[5.117044088,47.625849863],[5.116077834,47.624894015],[5.115857852,47.625594031],[5.115359189,47.626286489],[5.114085131,47.627344151],[5.113808263,47.627785869],[5.113728566,47.628699442],[5.114119296,47.630425687],[5.114775737,47.630620899],[5.115032391,47.631013339],[5.115528535,47.630995348],[5.116809256,47.632387609],[5.1176143,47.632869148],[5.118909413,47.633312979],[5.119805098,47.633728028],[5.120375354,47.634099457],[5.123270157,47.635339876],[5.124776483,47.636100354],[5.124452075,47.6389606],[5.12453599,47.64039885],[5.12441456,47.64159862],[5.124153735,47.64234261],[5.124168364,47.643044673],[5.121137316,47.642912463],[5.120856503,47.643054426],[5.119136118,47.643482733],[5.11861523,47.643685772],[5.117980033,47.64567461],[5.11780208,47.647032065],[5.11819256,47.646933143],[5.117879915,47.648019312],[5.117957212,47.648153874],[5.117435262,47.649439225],[5.117996625,47.649851345],[5.117765379,47.650773061],[5.118182844,47.650916763],[5.118533291,47.650580856],[5.119613111,47.650793578],[5.119770858,47.651041031],[5.12023076,47.651045292],[5.119755783,47.650192212],[5.120239672,47.650096091],[5.121617899,47.649536223],[5.121579707,47.648776964],[5.1213469,47.648484954],[5.121358916,47.648183996],[5.121935046,47.647961935],[5.121946022,47.647467406],[5.122348331,47.647565446],[5.12258825,47.647064957],[5.125369461,47.646773078],[5.126312917,47.646975612],[5.126396003,47.647288347],[5.127214865,47.647674126],[5.128215042,47.647694628],[5.128825718,47.647905005],[5.129175089,47.648211984],[5.128927178,47.648577571],[5.128602415,47.648720352],[5.127285959,47.649022561],[5.12769695,47.64923748],[5.128827185,47.649210587],[5.128440761,47.649444534],[5.128661906,47.649843893],[5.13052613,47.649844127],[5.130800891,47.650017399],[5.130887173,47.650375993],[5.13202412,47.65048311],[5.132699623,47.650647264],[5.132716209,47.650962108],[5.13319558,47.651219881],[5.134209324,47.651511111],[5.135084517,47.651669802],[5.135276156,47.651530336],[5.134592101,47.65118627],[5.134718527,47.651048897],[5.135382812,47.651032255],[5.136038594,47.650836581],[5.136847238,47.650997376],[5.137167056,47.65076462],[5.137699581,47.650752176],[5.138571637,47.650865877],[5.138651665,47.651133638],[5.13732353,47.651211068],[5.137338341,47.651480923],[5.139136042,47.651482238],[5.139017737,47.651755431],[5.13608684,47.653605393],[5.13986122,47.655109362],[5.139753266,47.65560747],[5.140162553,47.655777357],[5.14075854,47.655717816],[5.141480945,47.655520892],[5.141946932,47.65550965],[5.142820881,47.655668307],[5.143506819,47.656056412],[5.144146012,47.656806441],[5.144265634,47.657792908],[5.144400618,47.657835451],[5.144445604,47.658689125],[5.144916568,47.658767821],[5.14500835,47.659260467],[5.145711101,47.659866153],[5.146346985,47.659704105],[5.146820613,47.659881791],[5.14777082,47.660872801],[5.147432433,47.661041996],[5.147689031,47.661257883],[5.147621893,47.661510334],[5.14800744,47.661618501],[5.148004495,47.661909391],[5.148572946,47.662024999],[5.148496716,47.662448698],[5.148890743,47.662601727],[5.149092473,47.663109456],[5.149412979,47.663554671],[5.149874261,47.663590307],[5.150227349,47.663785504],[5.150311804,47.664028864],[5.150680568,47.664149938],[5.150897661,47.664674489],[5.151311283,47.664684883],[5.152248638,47.66508902],[5.1522806,47.66538557],[5.153002791,47.665544247],[5.153097276,47.666002621],[5.153575875,47.66626843],[5.154317407,47.666410535],[5.154737466,47.666909728],[5.155032765,47.666894378],[5.155477924,47.667123879],[5.155717633,47.667612888],[5.156313628,47.667979168],[5.156472528,47.668216648],[5.156429309,47.6687631],[5.156702242,47.668952554],[5.156851414,47.669575593],[5.156671005,47.669894068],[5.157066096,47.670895246],[5.157398849,47.671179039],[5.158005238,47.671175047],[5.159414227,47.672720254],[5.159482299,47.672919789],[5.159293778,47.673432909],[5.159336717,47.673999379],[5.16006384,47.674243463],[5.160030725,47.674479084],[5.160466444,47.674670923],[5.160510099,47.675419264],[5.161027076,47.675510554],[5.160767521,47.676376151],[5.160381268,47.676846105],[5.160115254,47.677355254],[5.160473016,47.677925809],[5.160455158,47.678143139]]]],"type":"MultiPolygon"}</t>
  </si>
  <si>
    <t>47.652763876, 5.150622041</t>
  </si>
  <si>
    <t>{"coordinates":[[[[4.935000882,47.325983537],[4.934592432,47.325601327],[4.933921647,47.324738116],[4.933654761,47.324277903],[4.933350912,47.32334284],[4.932515764,47.322216709],[4.932560615,47.322064679],[4.929939384,47.319585077],[4.92917307,47.319154766],[4.92842579,47.318885325],[4.926659569,47.318746256],[4.926709363,47.318178114],[4.927175571,47.317332009],[4.92686134,47.315918935],[4.924944403,47.314491023],[4.924183367,47.314056992],[4.92378053,47.312976762],[4.923895498,47.312896513],[4.922407951,47.311770316],[4.921774105,47.311780811],[4.920771912,47.311339944],[4.919650779,47.312608386],[4.918587425,47.31293844],[4.917466497,47.312917339],[4.916970537,47.313007476],[4.91521624,47.313790151],[4.914871681,47.313522083],[4.914891298,47.313069709],[4.914671312,47.312247579],[4.914224649,47.31197489],[4.913455157,47.311077172],[4.912690233,47.310752991],[4.912497699,47.310031261],[4.912499924,47.309238784],[4.912372575,47.308971633],[4.91183002,47.306227739],[4.912050834,47.305922434],[4.912548857,47.305743133],[4.912915995,47.305792013],[4.913312657,47.306149278],[4.914037526,47.306057182],[4.914449946,47.305630746],[4.915299488,47.303243905],[4.915459114,47.302448827],[4.915466689,47.301287952],[4.915022759,47.299864377],[4.914525766,47.299105347],[4.914097313,47.297929151],[4.913021456,47.29637731],[4.912816737,47.29553511],[4.912613464,47.295142238],[4.912507232,47.294277703],[4.911955711,47.292467768],[4.911461508,47.29133767],[4.911102625,47.289992821],[4.910979764,47.289069123],[4.910662189,47.288587178],[4.909443437,47.287288898],[4.908620865,47.285965178],[4.907588592,47.283467936],[4.90723939,47.283025224],[4.906151736,47.282021922],[4.905224761,47.280585529],[4.904671373,47.27901062],[4.904584451,47.278499657],[4.904614212,47.277696814],[4.90497278,47.276949806],[4.904511545,47.276629594],[4.901551611,47.275919923],[4.900434581,47.275575323],[4.900066949,47.275394039],[4.897690465,47.275053827],[4.897325908,47.275858542],[4.897125501,47.275953672],[4.896808215,47.276636042],[4.896939728,47.277700094],[4.896663921,47.278058503],[4.896478089,47.278679289],[4.895946961,47.27941468],[4.895852457,47.279698984],[4.896063795,47.280288063],[4.896485677,47.280693599],[4.89680056,47.281179227],[4.89750813,47.281505347],[4.898180676,47.282150814],[4.899023849,47.282531437],[4.899140699,47.283029306],[4.899346222,47.283340218],[4.899809047,47.283629807],[4.900118931,47.284010149],[4.900652772,47.284286865],[4.901216856,47.284969212],[4.901803811,47.286633633],[4.9023247,47.287552615],[4.902755213,47.28808676],[4.903059427,47.288866111],[4.903134549,47.28982842],[4.903489688,47.290923912],[4.903280551,47.292043968],[4.903234158,47.29297585],[4.903567826,47.293688979],[4.902319198,47.295207893],[4.901663349,47.295862502],[4.901229264,47.296762012],[4.900810048,47.297221832],[4.900415519,47.298005426],[4.900258306,47.298575316],[4.900134637,47.300055963],[4.900380728,47.301810611],[4.900368561,47.303673944],[4.897375927,47.3075122],[4.895291607,47.309712846],[4.891733185,47.317655611],[4.89173575,47.31855516],[4.891337491,47.319165878],[4.891375663,47.319948683],[4.891643025,47.320734058],[4.891063618,47.321954656],[4.890973468,47.323493259],[4.891092273,47.323933465],[4.891747475,47.324750341],[4.891814633,47.325453429],[4.89159058,47.326386383],[4.891365593,47.32654133],[4.89056912,47.326790229],[4.890233923,47.327125265],[4.890374535,47.327545304],[4.890778913,47.327670191],[4.890932903,47.328131435],[4.890548794,47.328356508],[4.890368941,47.328890723],[4.890391665,47.329686383],[4.890641403,47.330120855],[4.891344428,47.330526331],[4.890976847,47.331183369],[4.890943103,47.331541412],[4.891134433,47.33189669],[4.891532299,47.332211683],[4.891486231,47.333272305],[4.891735115,47.334283098],[4.892093204,47.334784238],[4.892137142,47.335053667],[4.892734057,47.335227639],[4.893432697,47.335168525],[4.894780989,47.335726447],[4.896199142,47.337660956],[4.896947122,47.337835142],[4.897556346,47.338767998],[4.898774531,47.339538714],[4.899926289,47.340116],[4.900296047,47.340082936],[4.902383049,47.339537294],[4.904506403,47.339643871],[4.906075566,47.33906613],[4.906264558,47.339090943],[4.907703854,47.338773752],[4.909730019,47.33868102],[4.91139785,47.3390534],[4.91126249,47.339641846],[4.911230817,47.341319076],[4.91126439,47.342819637],[4.911387915,47.343423632],[4.910848468,47.344049342],[4.910742366,47.344455406],[4.909444852,47.344404704],[4.908894933,47.345370059],[4.909794737,47.345264319],[4.910537242,47.345689745],[4.911287513,47.345737734],[4.91185931,47.34557344],[4.914943085,47.345557761],[4.916328717,47.345700598],[4.917378144,47.345963332],[4.918330458,47.346066473],[4.920036111,47.346080614],[4.922381068,47.345855427],[4.923194923,47.344830705],[4.924109148,47.34387185],[4.925685874,47.342436451],[4.926511143,47.341400707],[4.928043782,47.340622463],[4.927174636,47.340582859],[4.925931513,47.340236979],[4.924582067,47.340028822],[4.923654524,47.339801056],[4.922555444,47.339776932],[4.921097802,47.33932109],[4.92011807,47.338781688],[4.918931296,47.337564028],[4.918166999,47.336972424],[4.918566568,47.336625438],[4.919463275,47.336178385],[4.92124893,47.336030893],[4.92222467,47.335757206],[4.922709025,47.335448423],[4.923324719,47.335330169],[4.923361122,47.334202148],[4.923484703,47.333843505],[4.923242154,47.333100112],[4.922983164,47.332637044],[4.922598545,47.332253499],[4.922914199,47.331969119],[4.92400817,47.33229859],[4.92524447,47.334047572],[4.926542479,47.335188585],[4.927032113,47.335322739],[4.92773088,47.335341759],[4.928853075,47.335163738],[4.929172186,47.334681175],[4.92889723,47.334402086],[4.929043777,47.333246116],[4.928432854,47.332537667],[4.928782604,47.330622806],[4.929547066,47.330481335],[4.929472373,47.329398377],[4.929700982,47.328094259],[4.930102812,47.32788767],[4.93030027,47.327596228],[4.929500532,47.326423564],[4.930526062,47.325809487],[4.930453354,47.325739556],[4.932086906,47.324835298],[4.932478877,47.324539715],[4.9329271,47.324629508],[4.934940618,47.326038572],[4.935000882,47.325983537]]]],"type":"MultiPolygon"}</t>
  </si>
  <si>
    <t>47.31841782, 4.909254473</t>
  </si>
  <si>
    <t>{"coordinates":[[[[4.57972952,47.138347485],[4.580326476,47.13804848],[4.58066903,47.138973993],[4.58116724,47.13944714],[4.580891362,47.139804797],[4.581385552,47.139825959],[4.582565196,47.139595517],[4.584073259,47.139763081],[4.584937492,47.139667502],[4.58532333,47.139728851],[4.587319119,47.14032462],[4.587642564,47.141358434],[4.588207903,47.142001721],[4.589494174,47.141716617],[4.58981624,47.141807643],[4.590468411,47.141680718],[4.591120655,47.141422319],[4.591151447,47.141079714],[4.591784297,47.140745937],[4.592189763,47.140845714],[4.592703291,47.14080623],[4.59342201,47.140877378],[4.593681682,47.141268212],[4.594278096,47.141264498],[4.594342346,47.140536926],[4.594649704,47.140398519],[4.594915927,47.139717689],[4.595870528,47.139198458],[4.595926498,47.138726734],[4.59617719,47.138235216],[4.59696841,47.138082022],[4.59746448,47.137766309],[4.597838879,47.137931331],[4.599261824,47.13807646],[4.599743794,47.136664145],[4.599994753,47.136360814],[4.601225753,47.135332543],[4.6022498,47.134668217],[4.602981881,47.134392434],[4.604845781,47.134148678],[4.605476137,47.134179553],[4.606342038,47.133878479],[4.606605332,47.133547947],[4.606806604,47.132863485],[4.607101714,47.132449666],[4.608589779,47.132260594],[4.609401762,47.132939073],[4.610620578,47.134336774],[4.611511734,47.135145608],[4.612100572,47.135376033],[4.612501186,47.13531372],[4.612753604,47.135105791],[4.61247357,47.134258736],[4.612356806,47.133443622],[4.612539729,47.132809832],[4.612532021,47.132420029],[4.612142042,47.131293553],[4.612510061,47.12917318],[4.612065793,47.126495919],[4.612099078,47.12593265],[4.612282624,47.125276338],[4.612388706,47.123265869],[4.612252196,47.121525325],[4.611767924,47.12077206],[4.610958192,47.120296176],[4.610604439,47.119936404],[4.610642745,47.118966944],[4.610886086,47.117707371],[4.610712735,47.116894841],[4.610396896,47.11647871],[4.609326932,47.115546287],[4.608613881,47.11446121],[4.607986168,47.114113344],[4.606517177,47.113907736],[4.605156616,47.1129577],[4.604008314,47.112490069],[4.603340172,47.112954081],[4.602919387,47.113086883],[4.602114525,47.11312325],[4.601506099,47.112978593],[4.600801257,47.113007262],[4.599624835,47.112835338],[4.596579846,47.113526667],[4.595334688,47.113037775],[4.594244754,47.113247311],[4.594124064,47.113180537],[4.593605125,47.113786514],[4.592956263,47.113745926],[4.59062182,47.113130606],[4.590779476,47.113556169],[4.588915895,47.113878048],[4.58910403,47.114756139],[4.588324944,47.115668228],[4.588530494,47.116018395],[4.588739221,47.117013266],[4.588274957,47.117284385],[4.588524294,47.118403866],[4.587734844,47.118563286],[4.5872093,47.118859555],[4.586927271,47.11998903],[4.586302599,47.121489701],[4.585914331,47.121834507],[4.584896138,47.122337425],[4.586345344,47.122986619],[4.585733872,47.123502875],[4.585106857,47.123356586],[4.583626585,47.123939663],[4.584542286,47.1253787],[4.584744599,47.125932427],[4.585205084,47.125933321],[4.585664147,47.126603291],[4.583494224,47.126708655],[4.583605015,47.127111455],[4.584744723,47.127596515],[4.585321118,47.127993834],[4.585458372,47.128308922],[4.584566471,47.128444508],[4.584604514,47.128751051],[4.585049412,47.129746291],[4.585746293,47.130694852],[4.583899535,47.132283384],[4.583451533,47.132035582],[4.581560489,47.133377949],[4.582294087,47.134903234],[4.581666281,47.135138739],[4.579365241,47.136275058],[4.578892901,47.136412974],[4.57972952,47.138347485]]]],"type":"MultiPolygon"}</t>
  </si>
  <si>
    <t>47.126663321, 4.597033643</t>
  </si>
  <si>
    <t>{"coordinates":[[[[4.78080384,47.474339223],[4.781512061,47.474989284],[4.783632895,47.475944556],[4.785769258,47.478557188],[4.78882962,47.481508547],[4.790229761,47.482666555],[4.790743138,47.483441108],[4.791814618,47.486404045],[4.792241033,47.48715832],[4.792708082,47.487658056],[4.793589139,47.487827272],[4.793967525,47.48805915],[4.795055995,47.489025613],[4.795546796,47.48920263],[4.796708509,47.491161988],[4.797301107,47.49163996],[4.798113601,47.492336032],[4.798589121,47.492610515],[4.798924881,47.493074437],[4.80090582,47.494342199],[4.801541114,47.494902327],[4.802510315,47.495435675],[4.803031065,47.495907527],[4.803600489,47.496640639],[4.804042694,47.496240319],[4.804469581,47.496095046],[4.804959207,47.495643565],[4.805987601,47.497811088],[4.807190561,47.499243871],[4.808036842,47.499635018],[4.808967451,47.500319279],[4.810125357,47.500809117],[4.811129945,47.500969081],[4.812838156,47.500562546],[4.814221207,47.499697344],[4.815592268,47.49930232],[4.816098346,47.498945977],[4.817030929,47.497807738],[4.818413512,47.496815534],[4.818973881,47.496611399],[4.8201389,47.496685043],[4.821910347,47.49728313],[4.822379487,47.49767737],[4.822080617,47.497913448],[4.823115964,47.498508622],[4.823784985,47.498802485],[4.824191319,47.498717789],[4.823944895,47.500024526],[4.82380608,47.500278811],[4.82377831,47.500984259],[4.824365144,47.500893134],[4.824428826,47.501318927],[4.825243725,47.501291756],[4.825627739,47.501564863],[4.826319688,47.50140005],[4.828466002,47.50032462],[4.828943446,47.500609756],[4.82987698,47.499273308],[4.832535554,47.496361933],[4.839510981,47.497840309],[4.839650243,47.497640021],[4.84104761,47.49778452],[4.842235685,47.498062872],[4.84326406,47.498178965],[4.84477168,47.498013737],[4.848749441,47.497970487],[4.849329604,47.497188729],[4.850339938,47.496821526],[4.852225671,47.496373769],[4.852770734,47.496038253],[4.853135783,47.4954922],[4.853510009,47.495364691],[4.855207712,47.494439056],[4.856865377,47.493930924],[4.857695737,47.493816838],[4.858256833,47.493868216],[4.85858549,47.494035852],[4.859415078,47.494702423],[4.86041464,47.495213205],[4.860193962,47.494712498],[4.859246717,47.493910047],[4.861944039,47.493883171],[4.863540599,47.493301185],[4.865474054,47.492856947],[4.870201816,47.493567198],[4.870677083,47.493101255],[4.87070688,47.492813544],[4.870494156,47.492428881],[4.870876468,47.49196443],[4.87155654,47.491657268],[4.871922973,47.491157051],[4.871906918,47.490698097],[4.872572445,47.490013887],[4.873310249,47.489876865],[4.87365899,47.489593027],[4.873795844,47.488948827],[4.875514235,47.488439446],[4.87801326,47.48750146],[4.878270584,47.486885025],[4.879147072,47.486197373],[4.879350989,47.485573693],[4.879866311,47.485080049],[4.88006162,47.484627586],[4.879964642,47.484097903],[4.879592392,47.483672609],[4.878550802,47.482682743],[4.878461139,47.482360938],[4.876481577,47.48234783],[4.871992341,47.482089623],[4.870571366,47.482362772],[4.869986245,47.482229002],[4.869498811,47.482001818],[4.867865875,47.480807051],[4.866549885,47.479253317],[4.865057522,47.478048155],[4.864502099,47.477163832],[4.863983604,47.47596647],[4.862876795,47.475036039],[4.862221595,47.473801236],[4.861708772,47.473184545],[4.860206476,47.471991185],[4.860004466,47.471260569],[4.859638042,47.47053708],[4.858456255,47.469660029],[4.858022276,47.469476066],[4.856513493,47.469315547],[4.855589201,47.469045749],[4.855109159,47.468528453],[4.855004824,47.467970053],[4.854696213,47.467532862],[4.853896635,47.467028755],[4.853616245,47.466677553],[4.852410993,47.466076345],[4.851490261,47.465792051],[4.850191066,47.465737069],[4.848811978,47.466752142],[4.848330439,47.466996598],[4.847393817,47.467290594],[4.846234367,47.467207238],[4.845207347,47.466882261],[4.844176545,47.466370047],[4.842670007,47.465846446],[4.841946832,47.465088932],[4.841181198,47.464524774],[4.840866061,47.464164187],[4.839910621,47.463601222],[4.839179312,47.463455204],[4.838427087,47.46343467],[4.837330643,47.462592079],[4.835514715,47.461830157],[4.834575103,47.461571241],[4.833646212,47.460578307],[4.831182981,47.458316509],[4.830596752,47.458061907],[4.829775213,47.457448132],[4.830823023,47.457263278],[4.831150848,47.456367606],[4.830994894,47.456038704],[4.830494589,47.456160926],[4.829932456,47.455911344],[4.830250277,47.455421922],[4.829664873,47.454763013],[4.829403327,47.45480134],[4.829018849,47.454116759],[4.828631766,47.453822101],[4.828785724,47.453471219],[4.828351504,47.452495681],[4.826591864,47.44978963],[4.826189592,47.449787839],[4.825847901,47.449382608],[4.825135575,47.447605542],[4.82440788,47.446350058],[4.824735926,47.44635572],[4.824063883,47.44482383],[4.823916713,47.4443219],[4.822644435,47.444183359],[4.818420852,47.444217916],[4.816625529,47.443880383],[4.816084593,47.443976167],[4.81601431,47.443743154],[4.814397354,47.443733259],[4.811803872,47.443223508],[4.80810197,47.443021762],[4.805858339,47.444461254],[4.805037534,47.444602747],[4.804457901,47.444614437],[4.802821721,47.445019771],[4.802067829,47.445335789],[4.801283396,47.445967419],[4.800271534,47.446507118],[4.789422029,47.449967249],[4.789180543,47.450169052],[4.78850147,47.450384783],[4.785566265,47.451810179],[4.785539636,47.452564231],[4.785766618,47.455350217],[4.785250562,47.455321216],[4.785851006,47.457004773],[4.78504819,47.457732911],[4.784854523,47.457538692],[4.784383172,47.457656668],[4.784512118,47.457860885],[4.783824125,47.458370255],[4.782992756,47.459558023],[4.782737107,47.460094078],[4.78293483,47.460370176],[4.782588355,47.462206006],[4.782366656,47.462446207],[4.782137337,47.463295198],[4.782291125,47.463567467],[4.782233151,47.464258964],[4.782350102,47.464860445],[4.781786568,47.465881124],[4.780857994,47.466746212],[4.780080295,47.467836788],[4.781393271,47.468067918],[4.780585844,47.469901782],[4.780635449,47.470315208],[4.780248321,47.470533622],[4.78005405,47.471480213],[4.779709716,47.472027517],[4.779558282,47.472585379],[4.77970811,47.472937846],[4.78080384,47.474339223]]]],"type":"MultiPolygon"}</t>
  </si>
  <si>
    <t>47.474606091, 4.822407701</t>
  </si>
  <si>
    <t>{"coordinates":[[[[4.897311805,47.442870203],[4.898330992,47.443427165],[4.902313077,47.445300795],[4.904858163,47.443749119],[4.908052717,47.442325404],[4.908521636,47.442261887],[4.908839888,47.442812243],[4.911664321,47.442773983],[4.914318649,47.442507038],[4.914092112,47.441887654],[4.91418314,47.441649339],[4.915691309,47.440435927],[4.916273061,47.440113892],[4.917366222,47.44002655],[4.91795783,47.439906045],[4.918115884,47.44050224],[4.918057742,47.440768831],[4.918174776,47.441368403],[4.918495554,47.44187547],[4.918934966,47.441951967],[4.920291396,47.442432043],[4.92096914,47.442418156],[4.921817917,47.442214146],[4.925975258,47.440635356],[4.926568712,47.441230636],[4.926916105,47.44203259],[4.928599922,47.441244713],[4.928998135,47.441466828],[4.929711165,47.442322142],[4.931426928,47.44370919],[4.92997542,47.444167289],[4.930135625,47.444745424],[4.930053858,47.445054735],[4.931324608,47.44506787],[4.932205667,47.44450757],[4.932485559,47.444429086],[4.933340308,47.443765662],[4.934047418,47.443388328],[4.935991787,47.444118682],[4.937867018,47.445064463],[4.938551652,47.445056662],[4.94006719,47.445854422],[4.940734745,47.446400673],[4.941404882,47.447640227],[4.941400556,47.448765866],[4.941502078,47.449149566],[4.942036185,47.449711543],[4.943232199,47.450588431],[4.944512339,47.451331535],[4.944838739,47.450961398],[4.944694344,47.450750403],[4.945459439,47.450251372],[4.945733801,47.450239582],[4.94795166,47.451835006],[4.948237618,47.452214714],[4.948316357,47.452919352],[4.949408845,47.45375559],[4.948935383,47.454060668],[4.949549192,47.454693313],[4.949781774,47.454773159],[4.94830478,47.456286339],[4.94756646,47.457194644],[4.946807814,47.457836751],[4.947862921,47.458409796],[4.949581763,47.459124793],[4.951152171,47.45999173],[4.951384258,47.45972941],[4.950919136,47.459280677],[4.950799495,47.458474976],[4.951019206,47.458128222],[4.950766399,47.45767593],[4.950759701,47.457127666],[4.950911416,47.456445282],[4.951304506,47.456083914],[4.95228055,47.455653339],[4.952592156,47.455133053],[4.952500908,47.454960796],[4.952975649,47.454145124],[4.954158422,47.453523768],[4.954722165,47.453037961],[4.955030413,47.451663191],[4.954437023,47.451445341],[4.954286933,47.45118853],[4.954240208,47.450344687],[4.954502186,47.449157088],[4.954492333,47.447032174],[4.953717135,47.445795354],[4.953944647,47.444245448],[4.953440594,47.443563258],[4.953592937,47.442427022],[4.953217466,47.441848927],[4.953751303,47.441128602],[4.954110746,47.44101271],[4.954676229,47.440578195],[4.955460322,47.440169719],[4.95592613,47.439259628],[4.955529556,47.43832171],[4.955578861,47.438036335],[4.955942129,47.43740801],[4.956901707,47.436573355],[4.957052265,47.436189927],[4.956995261,47.435247201],[4.956794127,47.434827366],[4.956544281,47.434745123],[4.960224798,47.433270344],[4.959739128,47.432618485],[4.959237513,47.432618829],[4.959167004,47.432323763],[4.958220011,47.432555817],[4.958147943,47.431709693],[4.957179212,47.431818741],[4.955517453,47.43224649],[4.954074262,47.432409409],[4.953485687,47.432572371],[4.952756109,47.432617036],[4.952215326,47.432562178],[4.950214758,47.431376502],[4.949696174,47.431165481],[4.94769378,47.430620022],[4.943912684,47.429802609],[4.943404537,47.429146557],[4.941926867,47.428210439],[4.941513741,47.427831936],[4.941244483,47.427432122],[4.940861443,47.427151266],[4.940323382,47.426986452],[4.93725356,47.426710745],[4.935723789,47.426237354],[4.935262847,47.426002799],[4.934551498,47.425337484],[4.933665134,47.424932606],[4.931849468,47.424439604],[4.930893111,47.423969234],[4.927811719,47.421706157],[4.926677639,47.421345852],[4.924001787,47.420280776],[4.923730363,47.420074557],[4.92316703,47.419349997],[4.922327498,47.41872905],[4.920610599,47.418095574],[4.919016303,47.417735591],[4.917529501,47.417301778],[4.917069459,47.417273343],[4.915489878,47.417509173],[4.914908809,47.41739808],[4.91383327,47.417074508],[4.912824939,47.41621765],[4.911409496,47.415922157],[4.910620208,47.415663186],[4.909767161,47.414955029],[4.909484946,47.414555356],[4.907953556,47.414019502],[4.907009496,47.413920627],[4.906444112,47.413689474],[4.905906189,47.413185929],[4.906120918,47.412957296],[4.905950831,47.411718351],[4.905644378,47.411493756],[4.904896153,47.411230473],[4.903599038,47.411086928],[4.902725782,47.41122458],[4.902937702,47.410692544],[4.902252529,47.41018689],[4.901606792,47.40937173],[4.900764246,47.408803808],[4.899665465,47.408266179],[4.899959119,47.407981339],[4.897889228,47.407437944],[4.896952389,47.406902149],[4.896818324,47.406449605],[4.896914527,47.406057236],[4.897587652,47.405101673],[4.897638707,47.404782978],[4.896925016,47.404517281],[4.896143637,47.403237865],[4.89602886,47.402955192],[4.89624063,47.401930617],[4.896209416,47.401310709],[4.895156493,47.401951894],[4.895069814,47.403439064],[4.895233742,47.405186884],[4.895144815,47.405785337],[4.894305579,47.406133081],[4.893040465,47.406252733],[4.892659282,47.406238227],[4.892284039,47.405978699],[4.891976845,47.406256535],[4.89141709,47.405842426],[4.889751796,47.405107714],[4.889045454,47.404974216],[4.888274978,47.405015545],[4.887796778,47.404957575],[4.886290029,47.404466965],[4.884737468,47.40384201],[4.88455732,47.403509059],[4.883120284,47.402848894],[4.882624071,47.402466131],[4.881507692,47.402400457],[4.880986636,47.402480924],[4.880290102,47.402360722],[4.879913779,47.402294771],[4.878828018,47.402307817],[4.877947471,47.402007782],[4.877260317,47.401321926],[4.87659775,47.400352925],[4.876542064,47.40008819],[4.875208408,47.401012862],[4.871982422,47.400540778],[4.870813541,47.400527174],[4.869950586,47.400729249],[4.868285047,47.401496194],[4.86843664,47.401888157],[4.867938823,47.402141078],[4.8674038,47.402772784],[4.866876056,47.402738036],[4.866514626,47.402870802],[4.866559608,47.403096093],[4.865908057,47.403276735],[4.865467409,47.40315324],[4.864840111,47.403383012],[4.864825341,47.403720917],[4.864098713,47.403726265],[4.863513897,47.404224583],[4.862885417,47.40423015],[4.862411256,47.404478165],[4.861726111,47.404418001],[4.861058426,47.404707828],[4.860509284,47.404630172],[4.859752802,47.404845774],[4.86054413,47.4070095],[4.861386407,47.40888156],[4.861253999,47.409423048],[4.861384019,47.409958534],[4.861325139,47.410822104],[4.861704673,47.411399519],[4.861989692,47.412501605],[4.864799223,47.415702702],[4.865290105,47.415818192],[4.866163741,47.417477206],[4.866181974,47.417657903],[4.86585538,47.418070144],[4.866507308,47.419266281],[4.866481758,47.419561136],[4.866206089,47.420178762],[4.865902323,47.420523103],[4.866154474,47.420791892],[4.868051117,47.419405379],[4.869145064,47.420149582],[4.869584385,47.420230766],[4.87032321,47.41999828],[4.871226007,47.420548339],[4.871000003,47.421257024],[4.87197264,47.420881197],[4.871922369,47.420733432],[4.872751158,47.420569718],[4.873782745,47.420476567],[4.876185178,47.420582814],[4.876030974,47.42076359],[4.875768323,47.421788031],[4.876127846,47.422469274],[4.876827908,47.423326912],[4.876710129,47.423562928],[4.876975387,47.423862999],[4.877710387,47.42424013],[4.878949611,47.425298855],[4.879124116,47.425583279],[4.880467787,47.426856408],[4.881614159,47.427610455],[4.883869936,47.430026763],[4.884632532,47.430656429],[4.885294126,47.431545255],[4.885781693,47.432503531],[4.887033511,47.433947358],[4.887929553,47.435574332],[4.889770214,47.436626786],[4.891959163,47.438257037],[4.895121791,47.440957329],[4.896427875,47.442196673],[4.897311805,47.442870203]]]],"type":"MultiPolygon"}</t>
  </si>
  <si>
    <t>47.426536873, 4.908010201</t>
  </si>
  <si>
    <t>{"coordinates":[[[[5.118402993,46.967278907],[5.118509541,46.968486553],[5.118980364,46.970226107],[5.11959164,46.971352423],[5.119913987,46.971787828],[5.120429547,46.972251203],[5.121676939,46.972854229],[5.122306622,46.973039891],[5.123780891,46.973254133],[5.126678846,46.973499756],[5.128090738,46.973733107],[5.129588363,46.974405288],[5.130224364,46.97488351],[5.130792648,46.975846641],[5.131017285,46.976737761],[5.130262694,46.9791601],[5.130219895,46.980411024],[5.130625161,46.981477141],[5.131266361,46.982218258],[5.132569089,46.982913819],[5.134850922,46.983639886],[5.136825568,46.98262069],[5.138331522,46.981798388],[5.138875072,46.982762841],[5.140392109,46.982387042],[5.142122478,46.983508687],[5.144073562,46.98415425],[5.144451935,46.984502083],[5.145163909,46.984368155],[5.146482617,46.98373747],[5.146715087,46.984652735],[5.147645118,46.984077905],[5.147508839,46.983662528],[5.148144391,46.983460651],[5.148509781,46.983051244],[5.149427092,46.982654069],[5.150315648,46.982526725],[5.15203648,46.982478422],[5.152597972,46.982400394],[5.153438027,46.982542333],[5.154124178,46.982488091],[5.154954483,46.982319467],[5.155601876,46.981887654],[5.156412627,46.981822963],[5.156888215,46.981043989],[5.157601184,46.980442511],[5.158544933,46.979194523],[5.159311631,46.978588425],[5.159433756,46.978153811],[5.15982632,46.977966324],[5.160498537,46.977466465],[5.161383978,46.977165261],[5.161813314,46.976844677],[5.163989011,46.976231043],[5.163699699,46.975940145],[5.163546836,46.975540407],[5.163160189,46.975316184],[5.162830971,46.974948574],[5.16632012,46.974112104],[5.16798705,46.97390785],[5.168201184,46.973767821],[5.168639564,46.973084064],[5.168875756,46.972936414],[5.170403912,46.972849121],[5.172840729,46.972583469],[5.173549604,46.97241069],[5.174497501,46.972291944],[5.174528132,46.972758824],[5.17490103,46.973556108],[5.174951563,46.974157715],[5.175181304,46.974601925],[5.175777668,46.975229264],[5.176686439,46.975771445],[5.177525275,46.975949259],[5.179530651,46.976109532],[5.181026243,46.975604796],[5.181364053,46.975334505],[5.181665858,46.97482441],[5.18139059,46.974036109],[5.181143037,46.972467285],[5.180893534,46.972023459],[5.179234448,46.9713757],[5.177348521,46.969342436],[5.175324286,46.969230221],[5.167631021,46.969264297],[5.167212507,46.968835329],[5.170537937,46.966784067],[5.169334112,46.965670951],[5.16846943,46.965237771],[5.16757828,46.964505152],[5.166901435,46.964162101],[5.166126185,46.963891148],[5.164188693,46.963770808],[5.163062363,46.963602797],[5.162457571,46.963842915],[5.158582594,46.964556806],[5.155729531,46.96483535],[5.155338537,46.965456025],[5.154777366,46.965438591],[5.154442409,46.96555113],[5.153728166,46.966974943],[5.150503714,46.966289353],[5.147357899,46.965858905],[5.146908122,46.965697951],[5.145030144,46.96449176],[5.144590806,46.962637322],[5.144072664,46.962642454],[5.143338452,46.962407515],[5.141784714,46.962240938],[5.141052954,46.96190146],[5.140439976,46.961803858],[5.139529574,46.962002692],[5.138315082,46.962429625],[5.138052973,46.962421876],[5.137067055,46.962142028],[5.135897377,46.962505057],[5.134577561,46.962631274],[5.132192024,46.96302217],[5.130642869,46.963171496],[5.130267233,46.962620016],[5.1292471,46.961904805],[5.128717357,46.961782187],[5.12769224,46.961808312],[5.127019167,46.962021581],[5.126122595,46.962807293],[5.125658259,46.962942849],[5.12588679,46.963468234],[5.12418274,46.963526657],[5.123675309,46.96377108],[5.123061833,46.963359059],[5.121287682,46.963407922],[5.120024238,46.963094306],[5.118808459,46.965103538],[5.11849117,46.966071286],[5.118402993,46.967278907]]]],"type":"MultiPolygon"}</t>
  </si>
  <si>
    <t>46.972021191, 5.146050017</t>
  </si>
  <si>
    <t>{"coordinates":[[[[5.245247228,47.176664328],[5.246695815,47.176148074],[5.247699815,47.176025012],[5.248195259,47.176059524],[5.2493854,47.175776118],[5.250836646,47.175609212],[5.253124569,47.175708812],[5.254923954,47.175875524],[5.255592632,47.176009304],[5.256718704,47.175647814],[5.257661208,47.17550785],[5.25913556,47.174601853],[5.26008039,47.173731394],[5.262736293,47.172625747],[5.263815871,47.17204083],[5.264544594,47.171090796],[5.26525041,47.170789677],[5.265308424,47.170096838],[5.265813697,47.169518634],[5.266561785,47.169563433],[5.266870146,47.169484441],[5.267084191,47.169141602],[5.267152733,47.168605269],[5.267753517,47.168382747],[5.27049067,47.168117436],[5.277765841,47.164361051],[5.283873632,47.164518099],[5.28409966,47.163838141],[5.285525694,47.16364697],[5.285655668,47.16288244],[5.28566187,47.162313097],[5.286818038,47.161583236],[5.288493736,47.16148887],[5.289173958,47.161306092],[5.289341764,47.160966824],[5.289892377,47.160438048],[5.290119821,47.159700404],[5.290546582,47.159116431],[5.2913401,47.158338758],[5.292216166,47.15791881],[5.293267888,47.157190048],[5.293671506,47.156683979],[5.29466071,47.155883488],[5.294914509,47.155580333],[5.294940447,47.15476381],[5.294829046,47.154225617],[5.294605069,47.153958055],[5.294194796,47.154028336],[5.293585006,47.153661241],[5.294636665,47.152623534],[5.294108357,47.151441519],[5.293994979,47.150329635],[5.294293615,47.149777906],[5.29452159,47.148931257],[5.295002387,47.148565055],[5.295558803,47.147774034],[5.295604981,47.147432663],[5.295387912,47.146892962],[5.295503633,47.146107981],[5.296049517,47.145287443],[5.296036853,47.144835555],[5.296332623,47.14424875],[5.296276666,47.143710356],[5.296067791,47.143331714],[5.295889472,47.142338205],[5.295530102,47.141463574],[5.295542523,47.139772758],[5.295281465,47.138509785],[5.295375505,47.1380837],[5.295161228,47.137546645],[5.29530871,47.137135712],[5.295250486,47.136667614],[5.290343313,47.140709828],[5.290236882,47.140690319],[5.289288739,47.13968772],[5.288959113,47.139603274],[5.287471664,47.139793914],[5.287214123,47.13951079],[5.28691628,47.13893124],[5.283528639,47.138917095],[5.282987074,47.138409897],[5.282021824,47.138962139],[5.281313133,47.139588573],[5.281398351,47.142130389],[5.280615218,47.142184558],[5.280586027,47.143428058],[5.280905023,47.143884715],[5.277266363,47.14390415],[5.277000564,47.142675465],[5.277075936,47.142022797],[5.277285811,47.141398105],[5.277310031,47.140534786],[5.27697232,47.138572567],[5.27653872,47.138588306],[5.276515423,47.137599828],[5.275796519,47.137548223],[5.275695787,47.136819761],[5.275078003,47.136693209],[5.274258434,47.136976822],[5.273919177,47.136819569],[5.273972147,47.136354683],[5.274149702,47.136152144],[5.275018347,47.136155781],[5.274996262,47.135726595],[5.274131687,47.134943798],[5.273980989,47.134344212],[5.273975589,47.133653503],[5.274292068,47.133052838],[5.274887805,47.132658338],[5.275001199,47.132405721],[5.27505454,47.130512359],[5.272816269,47.130294265],[5.272592007,47.130609403],[5.270730631,47.130440605],[5.270458943,47.131102527],[5.270155665,47.131453437],[5.269167649,47.131997914],[5.268364521,47.132169482],[5.268536192,47.130824116],[5.266859074,47.130548966],[5.266662637,47.13058524],[5.266606318,47.13134831],[5.264845048,47.13142604],[5.264459824,47.131115646],[5.259324667,47.13372892],[5.258951391,47.133828979],[5.258005647,47.134409459],[5.256709283,47.135379553],[5.256194433,47.135881359],[5.255715862,47.136587806],[5.256306847,47.1367375],[5.256370274,47.13736943],[5.256610357,47.138153729],[5.255972673,47.138465186],[5.255355819,47.139085162],[5.255427114,47.139652991],[5.253412614,47.140120962],[5.252525795,47.140536324],[5.254165102,47.141921138],[5.254699757,47.142615938],[5.254708872,47.142991337],[5.254942855,47.143346141],[5.254019622,47.144027918],[5.254868181,47.145125502],[5.25400858,47.145435867],[5.254409633,47.145934225],[5.255039346,47.146060656],[5.255485299,47.146275327],[5.255795622,47.147096986],[5.25666278,47.148573373],[5.255375738,47.149112743],[5.256192364,47.149918226],[5.256869862,47.150742628],[5.256925332,47.151751186],[5.257528144,47.153155265],[5.256944943,47.153510692],[5.255043843,47.154365552],[5.255996616,47.154983748],[5.256980255,47.155991319],[5.256350012,47.156201753],[5.255966816,47.156604613],[5.256535411,47.157128518],[5.254768675,47.157947425],[5.25343822,47.158717281],[5.25245732,47.159573986],[5.254105275,47.160804621],[5.254367381,47.161072415],[5.254366579,47.161557884],[5.255133921,47.16200227],[5.255327464,47.162272298],[5.254056796,47.163715583],[5.253890371,47.164377203],[5.25259714,47.165914576],[5.252281167,47.166537673],[5.250352193,47.168254907],[5.249016062,47.169686792],[5.248459722,47.171007146],[5.248572333,47.171995674],[5.248125065,47.172323191],[5.24746266,47.172527892],[5.24474507,47.175296975],[5.244869055,47.176052916],[5.245247228,47.176664328]]]],"type":"MultiPolygon"}</t>
  </si>
  <si>
    <t>47.152554867, 5.27099554</t>
  </si>
  <si>
    <t>{"coordinates":[[[[5.325015414,47.339452245],[5.318172531,47.341023719],[5.317939145,47.340559158],[5.317698264,47.339368853],[5.317733416,47.338403594],[5.316999565,47.338284047],[5.316750902,47.337802677],[5.314371474,47.337650187],[5.31418303,47.337427889],[5.312472346,47.337236814],[5.311755031,47.33731594],[5.311758311,47.338099407],[5.310150347,47.338325037],[5.310161963,47.338440984],[5.307883555,47.338604267],[5.305978578,47.338670929],[5.304503497,47.337795999],[5.304399385,47.337808872],[5.303509377,47.338587544],[5.301027429,47.337557821],[5.300141056,47.337031414],[5.299375816,47.337631063],[5.298592185,47.337863623],[5.291941547,47.339201883],[5.290291394,47.339465894],[5.290448579,47.340323771],[5.289907775,47.340380366],[5.290205048,47.341633547],[5.290301512,47.341999991],[5.29166042,47.341739929],[5.293467642,47.341739377],[5.293456153,47.341966556],[5.294448886,47.341943345],[5.294480171,47.34236511],[5.296202508,47.342578736],[5.297905101,47.342918812],[5.297518494,47.343265989],[5.2971828,47.343812091],[5.298419922,47.344451361],[5.298230837,47.346409413],[5.298150255,47.346446131],[5.29926945,47.348506176],[5.299476946,47.348462442],[5.3003452,47.347912993],[5.301102037,47.350172926],[5.300955706,47.3504379],[5.303493737,47.354920331],[5.305463364,47.356375357],[5.306813905,47.356437706],[5.307265468,47.356675503],[5.308021137,47.357512463],[5.308608451,47.358532883],[5.308758599,47.359003616],[5.309465263,47.359439871],[5.312223128,47.359863235],[5.312119175,47.360280482],[5.313266792,47.359753299],[5.317449539,47.357476963],[5.318603838,47.356646987],[5.319073696,47.357398621],[5.319630853,47.358053946],[5.320672961,47.357296437],[5.321779224,47.356980734],[5.322498707,47.357772396],[5.323614555,47.357586172],[5.324247379,47.358457009],[5.326298025,47.358218731],[5.329430823,47.357171589],[5.329531311,47.357196592],[5.330189855,47.35807769],[5.328827486,47.359210056],[5.32999563,47.35940368],[5.330420552,47.359574379],[5.330613512,47.360080253],[5.330838855,47.360202718],[5.332328243,47.360376364],[5.333313213,47.358978653],[5.333829482,47.358476549],[5.333319826,47.358216603],[5.332690788,47.357710484],[5.332140293,47.356663319],[5.331837453,47.356312756],[5.333810975,47.355675118],[5.333621024,47.35545198],[5.335136307,47.35470104],[5.334720061,47.354394192],[5.334037464,47.354727627],[5.333057026,47.353880933],[5.333469668,47.353617772],[5.332739654,47.353074054],[5.334213302,47.352372593],[5.332744766,47.351606853],[5.331325063,47.3503781],[5.331126763,47.349901153],[5.328358605,47.348011352],[5.32907167,47.347312589],[5.329741258,47.34634541],[5.32835723,47.345384289],[5.328505776,47.344715757],[5.329539854,47.343324285],[5.326569996,47.342548947],[5.326339222,47.341229666],[5.325015414,47.339452245]]]],"type":"MultiPolygon"}</t>
  </si>
  <si>
    <t>47.348150847, 5.314246019</t>
  </si>
  <si>
    <t>{"coordinates":[[[[4.116226663,47.497856423],[4.116252448,47.497946201],[4.11448104,47.501040212],[4.112499741,47.503569938],[4.113673011,47.504535499],[4.116392389,47.505608679],[4.117135818,47.505962553],[4.117252015,47.506118983],[4.117382269,47.506884744],[4.117250542,47.507320826],[4.117322543,47.508350918],[4.117795692,47.509375362],[4.117748344,47.509970878],[4.117283986,47.512039593],[4.115309391,47.514266805],[4.114554573,47.514646727],[4.115340265,47.515173955],[4.118864577,47.514487498],[4.119747938,47.514409695],[4.120404436,47.514476306],[4.120377387,47.514770945],[4.122391677,47.51514137],[4.123272977,47.515471371],[4.123755236,47.515845725],[4.124210835,47.515962864],[4.126092655,47.517043895],[4.127452551,47.517948097],[4.12785131,47.518141392],[4.128599199,47.518253885],[4.131717589,47.518039098],[4.134701571,47.517503248],[4.136001913,47.517535593],[4.136790659,47.518006833],[4.137646728,47.518393688],[4.137394334,47.518773354],[4.138734555,47.519304016],[4.138262964,47.519936993],[4.138069474,47.520461925],[4.138280039,47.520489577],[4.138124027,47.521464264],[4.138964156,47.523034185],[4.140408643,47.524896169],[4.141603624,47.525525445],[4.14004789,47.521190694],[4.140479974,47.518705392],[4.140471929,47.517580163],[4.138965954,47.517751532],[4.138507528,47.516629804],[4.137901817,47.515892116],[4.138054342,47.514504247],[4.138188866,47.514206752],[4.138633785,47.513883718],[4.137049848,47.513383341],[4.137831398,47.512269309],[4.139296,47.50860269],[4.138566541,47.508227213],[4.137783379,47.508012501],[4.139157772,47.504981433],[4.140878446,47.502247638],[4.140186742,47.502019443],[4.140324321,47.501742619],[4.141871765,47.501170208],[4.141234731,47.501075621],[4.14209823,47.499394488],[4.142761615,47.499541927],[4.14336837,47.498779761],[4.144424706,47.496430526],[4.1449032,47.49098017],[4.141933495,47.489496886],[4.141594879,47.489438087],[4.140559453,47.488841455],[4.140813371,47.488540983],[4.140561227,47.488239165],[4.139842971,47.487815872],[4.139345695,47.487977382],[4.13908887,47.48782955],[4.138389125,47.488462971],[4.138356563,47.488805387],[4.137513124,47.488428316],[4.137242113,47.488175289],[4.137695179,47.487808061],[4.137213321,47.487320324],[4.135687793,47.48734421],[4.135432924,47.487663586],[4.133980331,47.487243812],[4.133737505,47.48656468],[4.133207394,47.486618452],[4.132971895,47.487476888],[4.132640918,47.48752692],[4.130468338,47.486973661],[4.128109433,47.486966822],[4.127507799,47.486841209],[4.126695466,47.48635933],[4.126624904,47.486224974],[4.127883206,47.485118083],[4.124387987,47.483615135],[4.1243402,47.483426542],[4.124655065,47.48292656],[4.124519089,47.482838747],[4.12239022,47.482646821],[4.122316459,47.482422467],[4.117740834,47.480231126],[4.118578811,47.479724338],[4.118033534,47.478795105],[4.116971646,47.479389562],[4.116942416,47.479770652],[4.115469421,47.481349417],[4.115289906,47.48178416],[4.115310329,47.482445653],[4.115497501,47.483270296],[4.116273059,47.484797803],[4.116429416,47.485863108],[4.116900716,47.486618406],[4.117627705,47.486960732],[4.119062798,47.48788412],[4.120044973,47.489185451],[4.120439678,47.48951385],[4.122330354,47.490431914],[4.12323711,47.490475389],[4.122877089,47.491231473],[4.121978428,47.492144887],[4.121405274,47.49287331],[4.119416699,47.494771262],[4.117283119,47.49660215],[4.116226663,47.497856423]]]],"type":"MultiPolygon"}</t>
  </si>
  <si>
    <t>47.500827642, 4.128862764</t>
  </si>
  <si>
    <t>{"coordinates":[[[[5.35568066,47.174417665],[5.354805878,47.174409342],[5.351905088,47.174587201],[5.349866523,47.175060927],[5.346320461,47.176375792],[5.346166306,47.17617266],[5.344725652,47.176213556],[5.342869177,47.176412362],[5.342193087,47.175537071],[5.341325725,47.176124746],[5.340792686,47.176199474],[5.340415992,47.175920673],[5.339817452,47.175825591],[5.339682815,47.175523883],[5.338402777,47.175886599],[5.338042866,47.175993843],[5.338050048,47.177405962],[5.339983341,47.177970358],[5.340446428,47.178504106],[5.341117781,47.179027337],[5.341020669,47.179710214],[5.336305635,47.180705231],[5.336758129,47.181025747],[5.336034044,47.181843762],[5.336691774,47.184061464],[5.337514113,47.186083094],[5.332493681,47.188611647],[5.333846485,47.191076551],[5.334191468,47.191932442],[5.33339534,47.192098898],[5.333602604,47.194044675],[5.333024861,47.194220238],[5.333747819,47.194711848],[5.333554424,47.195493024],[5.333699651,47.195672934],[5.333936094,47.197925249],[5.333663121,47.1979992],[5.334104134,47.198661312],[5.333747094,47.198777488],[5.334428638,47.203521086],[5.336471365,47.203176374],[5.341378875,47.2020343],[5.343909746,47.201157196],[5.345188213,47.200351335],[5.346136381,47.200093454],[5.347456622,47.199549716],[5.347517808,47.199437693],[5.348287525,47.199209531],[5.348919871,47.198801312],[5.349795808,47.198403459],[5.350860087,47.198112559],[5.356580006,47.196860561],[5.35774121,47.196672103],[5.359921295,47.196485393],[5.364845276,47.195862559],[5.374399498,47.196202077],[5.381071755,47.195166205],[5.382724008,47.194610724],[5.381536357,47.193243592],[5.379267236,47.191382578],[5.379058562,47.191294995],[5.376587524,47.188867043],[5.375276559,47.187872563],[5.374395043,47.187597018],[5.373549343,47.187414403],[5.372604368,47.187347304],[5.369362666,47.187509153],[5.367199339,47.188037967],[5.366886941,47.188625294],[5.364632929,47.188865892],[5.363923312,47.188863268],[5.363155511,47.188678988],[5.362601926,47.18840837],[5.362097051,47.187953017],[5.361465851,47.18702738],[5.361432343,47.186233661],[5.361144124,47.185024516],[5.360423469,47.183744927],[5.360034992,47.183381765],[5.358500911,47.182350217],[5.356694896,47.180929686],[5.356015942,47.180206745],[5.355520168,47.1793828],[5.355157138,47.178573266],[5.35483788,47.177344923],[5.354812695,47.176346576],[5.355069123,47.175414556],[5.35568066,47.174417665]]]],"type":"MultiPolygon"}</t>
  </si>
  <si>
    <t>47.18956268, 5.351594816</t>
  </si>
  <si>
    <t>{"coordinates":[[[[4.505191224,47.016144765],[4.504040727,47.017903124],[4.503259157,47.017686378],[4.503239609,47.018166598],[4.50248183,47.018473627],[4.499994058,47.018834658],[4.499348209,47.019285192],[4.498401183,47.019654083],[4.498404657,47.020253768],[4.498541439,47.020485221],[4.499000664,47.020710687],[4.498836267,47.021239611],[4.498223063,47.02215617],[4.498080231,47.023130557],[4.498626656,47.024267094],[4.498960282,47.024615757],[4.499110233,47.025510702],[4.49967305,47.026524553],[4.499612563,47.02771309],[4.499888385,47.028160655],[4.500187933,47.028987918],[4.501210244,47.029758061],[4.503510195,47.030437726],[4.503481466,47.030872138],[4.50391546,47.03127531],[4.504487369,47.031381322],[4.504814091,47.031621099],[4.504743357,47.032201938],[4.504171768,47.03267494],[4.503567594,47.033018692],[4.503994964,47.035168906],[4.504012245,47.035978223],[4.503170991,47.03755333],[4.503847035,47.037754343],[4.504381658,47.038079662],[4.504631235,47.039236243],[4.504478493,47.040325125],[4.504151408,47.040310475],[4.504067501,47.041033761],[4.503099416,47.042645635],[4.503551788,47.042854063],[4.503777279,47.043098762],[4.503792879,47.044036869],[4.503553683,47.044813504],[4.503626286,47.045007965],[4.50436857,47.045218919],[4.503893437,47.04547094],[4.505072934,47.046006676],[4.50486986,47.046283071],[4.506538754,47.047831769],[4.505717377,47.048187366],[4.504670719,47.048921395],[4.505698393,47.049442894],[4.507133883,47.05041381],[4.508187137,47.050811587],[4.508028749,47.050235541],[4.508045817,47.049714836],[4.507863141,47.049683902],[4.508543257,47.048893398],[4.510114681,47.048411815],[4.511747624,47.048716432],[4.511961037,47.048809991],[4.512506375,47.048712803],[4.51334151,47.048426315],[4.516745305,47.046393386],[4.51723588,47.046411256],[4.517580609,47.046255445],[4.518856591,47.046281897],[4.519406302,47.045171564],[4.519418094,47.044701351],[4.519207324,47.043484857],[4.519372678,47.042947789],[4.519799547,47.042528846],[4.520600818,47.042260758],[4.521267707,47.041805331],[4.523402364,47.042061751],[4.524450817,47.041591366],[4.524483946,47.041878187],[4.524989928,47.041883213],[4.525321155,47.042090456],[4.531264092,47.041090609],[4.532947879,47.041008839],[4.534192642,47.04109947],[4.534816533,47.041313604],[4.536746428,47.041732787],[4.537483001,47.041740093],[4.539633186,47.042076151],[4.541082749,47.042048714],[4.542197634,47.041833922],[4.543987447,47.041682138],[4.546077669,47.041900913],[4.546596711,47.042131696],[4.546921681,47.041933736],[4.54775423,47.041750587],[4.546980752,47.040823529],[4.546922638,47.040634302],[4.546322621,47.040243416],[4.545898841,47.040072591],[4.545740902,47.039617251],[4.545883742,47.039315473],[4.546105656,47.037727621],[4.546293143,47.037697196],[4.546470964,47.037145509],[4.547419117,47.035805469],[4.54719759,47.035475252],[4.547299112,47.034697659],[4.54721243,47.034200843],[4.547322386,47.033717601],[4.547759033,47.033190359],[4.548187877,47.033401631],[4.550033216,47.032074749],[4.552295864,47.033217711],[4.553687576,47.032561438],[4.554452433,47.032869022],[4.555539627,47.032798551],[4.556255419,47.032911375],[4.557104788,47.032906228],[4.558212716,47.032595918],[4.558960012,47.032613747],[4.560209294,47.032455495],[4.561410149,47.032125888],[4.562349534,47.032364423],[4.562793878,47.032335898],[4.563291431,47.032052708],[4.563582868,47.031474239],[4.56368695,47.031020775],[4.563934739,47.029254227],[4.563399232,47.028225895],[4.563312061,47.02748956],[4.563472013,47.026373466],[4.563771586,47.025304108],[4.564503672,47.02375522],[4.563929353,47.023567591],[4.563335853,47.023536006],[4.562215993,47.023290017],[4.561151586,47.02272989],[4.560888037,47.022404768],[4.559842337,47.022035284],[4.559061839,47.021501019],[4.558477249,47.021229755],[4.55689689,47.020674752],[4.555999263,47.020460826],[4.554857536,47.02000074],[4.5532654,47.019399921],[4.551655756,47.018509353],[4.550940935,47.017827369],[4.549526186,47.017485263],[4.549134261,47.017087996],[4.548331231,47.016634108],[4.548146295,47.016291694],[4.547210238,47.016478941],[4.545606887,47.016399563],[4.545281774,47.016265237],[4.544222829,47.015516678],[4.542561974,47.015312856],[4.541767781,47.01479667],[4.541121796,47.014767475],[4.540476526,47.014624802],[4.539499243,47.014751304],[4.537931857,47.014499343],[4.535509666,47.013865214],[4.534540813,47.013315282],[4.533430047,47.012867183],[4.531803356,47.012563698],[4.531177333,47.01226223],[4.530459439,47.012156486],[4.529555974,47.01177404],[4.528553896,47.011535173],[4.527752051,47.011625934],[4.527253878,47.011980121],[4.526589917,47.012291473],[4.524142074,47.012652503],[4.522819086,47.013078793],[4.518405448,47.013203571],[4.517294971,47.012713892],[4.515441963,47.012317699],[4.513034347,47.012049416],[4.511418317,47.011604127],[4.507612171,47.012452645],[4.50681618,47.012990731],[4.506332829,47.013739951],[4.505946497,47.014852605],[4.505431437,47.015457254],[4.505191224,47.016144765]]]],"type":"MultiPolygon"}</t>
  </si>
  <si>
    <t>47.028255345, 4.527385032</t>
  </si>
  <si>
    <t>{"coordinates":[[[[5.108579426,47.221336904],[5.120924535,47.226661052],[5.119884046,47.22823631],[5.119560428,47.229384178],[5.120101523,47.229694891],[5.120389488,47.229453668],[5.126732453,47.224191454],[5.127562536,47.224689556],[5.128030355,47.224417992],[5.127155111,47.223881097],[5.131509058,47.220729159],[5.136955872,47.216218603],[5.137447234,47.216409472],[5.137291546,47.216815813],[5.138942274,47.217475211],[5.139009607,47.217872033],[5.140757887,47.218556623],[5.141987171,47.217194711],[5.143378088,47.21594327],[5.143952996,47.214979796],[5.145589555,47.216177923],[5.15169072,47.217790337],[5.152559387,47.218093016],[5.158105396,47.221013182],[5.161913281,47.222478632],[5.163622948,47.220483401],[5.166200522,47.218247666],[5.165502937,47.217796892],[5.166516741,47.216253209],[5.164843747,47.2155739],[5.166454863,47.213601171],[5.172716929,47.209174473],[5.168789211,47.207081197],[5.167502748,47.206378481],[5.166685419,47.206101072],[5.161086524,47.204798903],[5.160553644,47.20475841],[5.159803142,47.204827342],[5.159773067,47.20499992],[5.157415349,47.207435874],[5.15401009,47.2102533],[5.150538137,47.208832702],[5.148126664,47.211459478],[5.146704671,47.210668087],[5.146369391,47.211109291],[5.145306128,47.211656739],[5.144150704,47.212512088],[5.143662696,47.212637296],[5.143193877,47.212481159],[5.142720358,47.212804228],[5.138495317,47.211120715],[5.137287392,47.212985636],[5.134282304,47.211032695],[5.133903943,47.211589932],[5.130899083,47.209804413],[5.129972922,47.210513105],[5.128754064,47.210171666],[5.127501443,47.209611088],[5.127136238,47.209800616],[5.126560152,47.20970402],[5.125822353,47.209762591],[5.125072339,47.209411609],[5.125407245,47.208990289],[5.125347043,47.208670781],[5.124932672,47.207849831],[5.124189789,47.207109654],[5.123444056,47.206832432],[5.123071698,47.20657268],[5.122121741,47.206176711],[5.121561766,47.205750177],[5.120390424,47.205436601],[5.119151446,47.204781123],[5.117593342,47.204175595],[5.117264563,47.20394745],[5.116753416,47.203248921],[5.116424684,47.20312254],[5.116015422,47.203266908],[5.115127277,47.203196671],[5.114735899,47.203728865],[5.113818823,47.204671418],[5.111719845,47.206310059],[5.112171033,47.206727815],[5.112901763,47.207162986],[5.113174441,47.207846968],[5.112622404,47.209169204],[5.112134225,47.209526635],[5.111948039,47.209901075],[5.112629289,47.21018585],[5.113174959,47.21061899],[5.112703272,47.210858145],[5.112298119,47.21090696],[5.112763377,47.211513582],[5.113124799,47.211394416],[5.113801982,47.211642334],[5.113882721,47.211847097],[5.114877068,47.212093725],[5.115461179,47.212327122],[5.116468307,47.212394285],[5.113692162,47.215271929],[5.108579426,47.221336904]]]],"type":"MultiPolygon"}</t>
  </si>
  <si>
    <t>47.214789255, 5.137108506</t>
  </si>
  <si>
    <t>{"coordinates":[[[[5.227405746,47.213743181],[5.227669282,47.212797857],[5.227554885,47.21204623],[5.228251886,47.211993198],[5.230000371,47.208896509],[5.22932692,47.208400614],[5.230819355,47.207929673],[5.231815906,47.207389011],[5.234447117,47.203758267],[5.234777744,47.203509618],[5.235566109,47.203272849],[5.235733305,47.203098501],[5.236281024,47.201841447],[5.238848024,47.200650751],[5.241047442,47.196475185],[5.241657995,47.195684316],[5.242844149,47.195262368],[5.243611204,47.194644982],[5.243873838,47.19473266],[5.244725301,47.193700236],[5.244440171,47.193516627],[5.244043417,47.193032565],[5.243880576,47.192517851],[5.243906819,47.192038201],[5.24246907,47.191715701],[5.242041511,47.192521047],[5.241691337,47.192456675],[5.24084515,47.192950391],[5.23972832,47.1932593],[5.238735825,47.193254173],[5.237162414,47.192433474],[5.233671376,47.194495774],[5.233722139,47.194986543],[5.233231048,47.195156327],[5.232192595,47.195190757],[5.231502123,47.195395898],[5.231106939,47.194501074],[5.231840923,47.19423025],[5.231648451,47.193762925],[5.231703335,47.193079185],[5.230795166,47.192048339],[5.230512801,47.191228794],[5.229654035,47.189698936],[5.22897637,47.189063522],[5.227986907,47.189480645],[5.221499252,47.196409576],[5.219526308,47.198135188],[5.217858128,47.199755857],[5.213962043,47.204913544],[5.212383979,47.208348965],[5.211414126,47.212244675],[5.201195377,47.218531976],[5.205290338,47.219815847],[5.206756197,47.221519832],[5.209266101,47.221829551],[5.211123658,47.222541635],[5.211533654,47.222288842],[5.211891012,47.222299133],[5.212409269,47.222107313],[5.213171526,47.221612725],[5.213495127,47.2212526],[5.216646866,47.219781973],[5.218125965,47.220163452],[5.21865781,47.21924454],[5.219375931,47.219252402],[5.220435755,47.218187371],[5.221138789,47.218278369],[5.221002252,47.2191654],[5.221680744,47.219237952],[5.221684011,47.2204051],[5.222490752,47.220733668],[5.222948124,47.218974078],[5.223930949,47.218190586],[5.225513674,47.217370346],[5.227725827,47.216492952],[5.229267352,47.215669848],[5.228303532,47.214707603],[5.227341983,47.214086646],[5.227405746,47.213743181]]]],"type":"MultiPolygon"}</t>
  </si>
  <si>
    <t>47.206482504, 5.223135796</t>
  </si>
  <si>
    <t>{"coordinates":[[[[4.980299241,47.540595208],[4.981733301,47.540360142],[4.98245094,47.54013364],[4.983481597,47.539563248],[4.985288424,47.538374544],[4.986082626,47.537561437],[4.989035829,47.533737386],[4.989820815,47.533072978],[4.992187181,47.531460406],[4.995679946,47.52779442],[4.997346119,47.52663043],[4.99795719,47.526404753],[5.000250185,47.524870698],[4.999295183,47.524536813],[4.999140217,47.524338674],[5.000168453,47.523005492],[5.000501497,47.522136255],[5.000558877,47.520862949],[4.999855304,47.520781379],[5.000419656,47.519664152],[5.000736451,47.519285031],[5.001790885,47.51858439],[5.006536633,47.516471375],[5.006983629,47.516127812],[5.007877431,47.515223677],[5.007695555,47.514804502],[5.007711744,47.514102777],[5.007187618,47.513842573],[5.006639979,47.514053705],[5.006553212,47.514433385],[5.005541712,47.514609277],[5.003686,47.512615202],[5.002923704,47.513163171],[5.002728195,47.513053075],[5.003397485,47.512328418],[5.003252483,47.512218356],[5.002036551,47.511796235],[5.000696688,47.51157793],[4.999376639,47.51117828],[4.993530487,47.508153011],[4.992554398,47.507315187],[4.990981254,47.506823425],[4.989460754,47.506638694],[4.987792699,47.505880178],[4.986332052,47.504657977],[4.98572139,47.503457291],[4.985740619,47.50304456],[4.985939215,47.502738626],[4.984848615,47.501458773],[4.984384063,47.50175933],[4.983028427,47.50232538],[4.982882328,47.50257819],[4.981386359,47.502944009],[4.9763957,47.505111497],[4.97541957,47.505307239],[4.967738524,47.506385379],[4.963748984,47.507501696],[4.954575918,47.509586466],[4.950007441,47.51116763],[4.948762182,47.511715214],[4.950306699,47.512340383],[4.949709188,47.513339953],[4.950253022,47.513747751],[4.949950854,47.513953603],[4.952203873,47.516254293],[4.952607239,47.516781488],[4.952963509,47.517001526],[4.956174325,47.519788523],[4.957930557,47.52150406],[4.958497592,47.521888019],[4.958816222,47.522240134],[4.960095957,47.523028102],[4.960822643,47.522291034],[4.961923113,47.523010865],[4.962482613,47.523586724],[4.964635419,47.524834465],[4.965611196,47.525197093],[4.966165673,47.525562318],[4.97442,47.533598672],[4.974369542,47.533708478],[4.976544515,47.53535722],[4.976693904,47.535369994],[4.976962611,47.536344201],[4.978367397,47.537907821],[4.978860527,47.538549559],[4.978948694,47.538847904],[4.980299241,47.540595208]]]],"type":"MultiPolygon"}</t>
  </si>
  <si>
    <t>47.518863362, 4.979226103</t>
  </si>
  <si>
    <t>{"coordinates":[[[[5.438505787,47.344654908],[5.437177557,47.345286225],[5.436761647,47.345611081],[5.436237689,47.345832825],[5.435533299,47.346429419],[5.435047639,47.346648554],[5.434643838,47.347094735],[5.433828886,47.347591862],[5.43358678,47.347454632],[5.432690916,47.348301096],[5.432250683,47.349055152],[5.431070313,47.349239279],[5.430773799,47.349597638],[5.429626417,47.350334957],[5.428855551,47.351134642],[5.428034465,47.35097168],[5.427572356,47.351478495],[5.426560779,47.352143594],[5.426373225,47.352362766],[5.427743405,47.3531204],[5.4269672,47.353774277],[5.426872647,47.354174337],[5.427471327,47.354517582],[5.427165341,47.355751554],[5.426256712,47.35696569],[5.42595641,47.357798752],[5.42538963,47.358337462],[5.424939758,47.359116903],[5.424120472,47.359934672],[5.423537162,47.360753817],[5.423586868,47.361003158],[5.424197206,47.361221888],[5.423522984,47.361965474],[5.422370492,47.363536809],[5.422689572,47.364584804],[5.422386346,47.36503244],[5.422618352,47.365385156],[5.422255997,47.365961914],[5.422110374,47.366641329],[5.421414653,47.366998974],[5.421150606,47.367580884],[5.421106889,47.368227552],[5.42048481,47.368778193],[5.420596966,47.368737129],[5.424378723,47.370369495],[5.424525849,47.370280865],[5.426495985,47.371161992],[5.426253921,47.371291335],[5.425703177,47.371191155],[5.425636077,47.371847319],[5.424982168,47.372192401],[5.424968749,47.37262859],[5.424559379,47.372957759],[5.42502941,47.373237055],[5.425126454,47.373741187],[5.424511863,47.374164702],[5.424279216,47.374766677],[5.424281983,47.375297094],[5.426356437,47.376135521],[5.426605852,47.375670088],[5.42875262,47.376464633],[5.429082083,47.375571521],[5.431658592,47.375930127],[5.434146443,47.37605817],[5.436345989,47.376493918],[5.436527593,47.376259547],[5.436903966,47.376226437],[5.438499063,47.37657755],[5.439150845,47.377002483],[5.439487932,47.377388087],[5.44101306,47.378385493],[5.441390538,47.378318121],[5.442041356,47.378953809],[5.442788013,47.379888292],[5.441296224,47.380352847],[5.441655813,47.380765891],[5.443371993,47.380278602],[5.445102787,47.38144996],[5.44674574,47.382031421],[5.446828601,47.382190891],[5.447921052,47.382709172],[5.451559348,47.384208607],[5.451767186,47.384026796],[5.452084727,47.383257253],[5.452560095,47.383184178],[5.452755706,47.383343967],[5.453228338,47.384428272],[5.455968201,47.385705161],[5.457974862,47.386317509],[5.460852828,47.387391423],[5.461967013,47.387395748],[5.463872052,47.387727347],[5.463618258,47.38835147],[5.463763766,47.388776191],[5.464501155,47.389036156],[5.465991399,47.389372913],[5.466952017,47.389756919],[5.470093979,47.391572543],[5.471099626,47.391867295],[5.471785202,47.39292899],[5.472112692,47.393789348],[5.47271203,47.394217016],[5.473790113,47.394441756],[5.476379883,47.39460097],[5.477769953,47.395606192],[5.478032579,47.395261951],[5.478750649,47.395272761],[5.480498034,47.394711312],[5.480552572,47.394399425],[5.480904947,47.39421808],[5.480767322,47.393795011],[5.481024533,47.39359228],[5.480856042,47.393104122],[5.481465542,47.393062291],[5.481735247,47.39284308],[5.482264725,47.393020911],[5.483677519,47.392854736],[5.484130375,47.392695551],[5.48473776,47.392665457],[5.484917568,47.392481484],[5.485083038,47.391902431],[5.485880491,47.391824136],[5.486352225,47.391471799],[5.487043826,47.391256159],[5.487249523,47.390915814],[5.487654402,47.391066566],[5.489064143,47.390893183],[5.489535495,47.390390432],[5.490629245,47.390666919],[5.491006326,47.390675951],[5.491563227,47.390501898],[5.491893686,47.390249836],[5.492173538,47.39059239],[5.49245069,47.390477468],[5.492380137,47.389872841],[5.492717088,47.389874622],[5.493064921,47.390538149],[5.493425194,47.390470978],[5.493930632,47.390730331],[5.494596125,47.390866461],[5.495142207,47.390688119],[5.495485385,47.390709573],[5.495630859,47.390358797],[5.495028955,47.39027805],[5.494976312,47.39008734],[5.495838305,47.389914823],[5.496797496,47.390234671],[5.497101184,47.390205631],[5.497271073,47.389923679],[5.497206632,47.389166711],[5.497581862,47.388709222],[5.496193982,47.388125689],[5.495888338,47.387884572],[5.495143332,47.386865714],[5.493454532,47.38385954],[5.493140674,47.382585539],[5.493232361,47.381135315],[5.494829315,47.377325482],[5.495007086,47.376501164],[5.494766425,47.375717353],[5.493912179,47.374968327],[5.492245458,47.37376838],[5.491903376,47.37311193],[5.491649392,47.372296875],[5.489426496,47.370736841],[5.488795471,47.369937963],[5.488590027,47.369253358],[5.488614338,47.368377395],[5.489502133,47.366483199],[5.489710481,47.365631211],[5.48954,47.365014308],[5.488332635,47.362877682],[5.488088998,47.361911986],[5.488165165,47.359582139],[5.488848197,47.356048608],[5.487519932,47.355787046],[5.486788977,47.355429821],[5.486224604,47.355377954],[5.485487986,47.355470275],[5.48510226,47.354983162],[5.484780219,47.355355721],[5.484439148,47.355374725],[5.484362311,47.355003493],[5.484045876,47.355067903],[5.483746351,47.355354414],[5.483106107,47.35506638],[5.48233721,47.355148562],[5.481434565,47.352912585],[5.479889224,47.350418324],[5.477164348,47.351161875],[5.47589541,47.350803447],[5.47402332,47.350010225],[5.473647842,47.349598513],[5.47336795,47.348241771],[5.47270711,47.346756237],[5.470696604,47.343528715],[5.4702117,47.342551902],[5.46873579,47.34077115],[5.467589529,47.341316096],[5.467039679,47.341403434],[5.465899521,47.341274537],[5.464867492,47.341393718],[5.464847783,47.340762771],[5.464294136,47.340680852],[5.463447591,47.341001436],[5.462993404,47.341296579],[5.46159794,47.341176657],[5.460829524,47.341034426],[5.458942506,47.341232914],[5.457796096,47.341024812],[5.455944548,47.340464144],[5.45565704,47.340319814],[5.455160456,47.339660223],[5.454605642,47.339552163],[5.452724307,47.339642351],[5.452588808,47.339895596],[5.451525098,47.339988308],[5.450844748,47.339858563],[5.450028311,47.339853275],[5.449171176,47.340204599],[5.4485473,47.340789672],[5.448169234,47.340954357],[5.447864888,47.341689404],[5.447265355,47.341792106],[5.446234497,47.342286669],[5.445709074,47.342736355],[5.445581912,47.343144327],[5.44512611,47.343464651],[5.444361157,47.343572621],[5.44374794,47.343782769],[5.442273847,47.343769645],[5.44160708,47.344171847],[5.440106973,47.344373598],[5.439275679,47.344567589],[5.438770738,47.344536763],[5.438505787,47.344654908]]]],"type":"MultiPolygon"}</t>
  </si>
  <si>
    <t>47.366644381, 5.46029203</t>
  </si>
  <si>
    <t>{"coordinates":[[[[4.806544417,46.979418256],[4.807352159,46.97921558],[4.809328949,46.978204758],[4.809951645,46.977899598],[4.812466071,46.977150458],[4.816906082,46.975559521],[4.818189663,46.975345669],[4.819479147,46.974799394],[4.822033892,46.97447358],[4.823671594,46.97375965],[4.825259607,46.973250915],[4.825803621,46.972957719],[4.827470777,46.972572883],[4.827480452,46.970368989],[4.827964742,46.968778079],[4.828497055,46.967751974],[4.829540176,46.966037818],[4.830521441,46.96486859],[4.831945858,46.963423937],[4.832811831,46.961999849],[4.832692506,46.961312792],[4.833024243,46.959690955],[4.833292617,46.959187759],[4.833138188,46.958629145],[4.833805079,46.95808629],[4.834001415,46.957398716],[4.832460453,46.956485697],[4.831391884,46.956547704],[4.830875843,46.956340657],[4.830236466,46.955676263],[4.828200054,46.954344171],[4.82784596,46.953868868],[4.826283055,46.954052139],[4.824962477,46.951985474],[4.822605014,46.952786468],[4.822012336,46.952839964],[4.821257345,46.952721307],[4.81812495,46.951679228],[4.816369154,46.956063059],[4.816371679,46.956686228],[4.815173666,46.956771737],[4.81430884,46.956752026],[4.813540941,46.957073009],[4.812953781,46.957175003],[4.811675547,46.957967798],[4.809576109,46.95886713],[4.808788848,46.959515296],[4.807377551,46.960266],[4.807254729,46.960448042],[4.804825027,46.961940542],[4.80407238,46.962722319],[4.803853759,46.963345341],[4.802294093,46.964188358],[4.801542672,46.964811596],[4.803127635,46.96681584],[4.799974798,46.967069524],[4.802427061,46.971489108],[4.802909005,46.972053445],[4.803553316,46.972515276],[4.805456144,46.974257852],[4.805396217,46.974393877],[4.804684547,46.974634663],[4.803637026,46.97474741],[4.803388502,46.9750674],[4.803547397,46.975649393],[4.803966439,46.976180487],[4.805226416,46.977306314],[4.804704191,46.977468485],[4.804988662,46.977988172],[4.805490546,46.978595414],[4.806135185,46.978867204],[4.806544417,46.979418256]]]],"type":"MultiPolygon"}</t>
  </si>
  <si>
    <t>46.965383102, 4.817096603</t>
  </si>
  <si>
    <t>{"coordinates":[[[[5.218468806,47.456258377],[5.217700225,47.454980758],[5.216837635,47.453868822],[5.214998263,47.451930772],[5.214572151,47.450905068],[5.214107639,47.449367688],[5.213141798,47.447809222],[5.212954191,47.447670505],[5.212889934,47.446404674],[5.211936995,47.446474121],[5.210449789,47.440643491],[5.208576192,47.441141945],[5.207930558,47.439583661],[5.207441246,47.438854505],[5.20722156,47.437066603],[5.206254204,47.43674995],[5.205619148,47.436251385],[5.20507259,47.43638692],[5.203669341,47.436088412],[5.201789109,47.435551268],[5.2010007,47.43496913],[5.199063595,47.435178662],[5.197535602,47.434458287],[5.197398979,47.434589644],[5.194392186,47.433342419],[5.193582751,47.433248719],[5.193713442,47.432713138],[5.189707869,47.432188842],[5.189324125,47.431859264],[5.188836944,47.432083659],[5.18766627,47.43133302],[5.185761929,47.429513715],[5.184749606,47.429910054],[5.184113688,47.430327235],[5.182873338,47.429655303],[5.18145974,47.429029833],[5.180445739,47.429418062],[5.180025078,47.429288164],[5.179243654,47.429619792],[5.177130429,47.427092843],[5.175816737,47.425917913],[5.174842919,47.425595722],[5.17378442,47.424592503],[5.164472587,47.425825166],[5.161984484,47.425627392],[5.161808911,47.425551409],[5.16107965,47.425335324],[5.160375966,47.426378599],[5.159458729,47.427128659],[5.160554822,47.427852142],[5.160192618,47.42854507],[5.160240499,47.428975533],[5.160602651,47.429597375],[5.160471678,47.430430092],[5.160846207,47.431753213],[5.16106565,47.431863503],[5.161384091,47.432322259],[5.160578574,47.432389451],[5.160694179,47.432557504],[5.158882806,47.433516869],[5.15903912,47.433674262],[5.155108216,47.435360879],[5.157134639,47.437101858],[5.158802873,47.438844046],[5.159107201,47.439050922],[5.160411109,47.438240563],[5.160754473,47.438230585],[5.165779808,47.437350095],[5.165848811,47.438958048],[5.165484017,47.439948209],[5.164444578,47.440732994],[5.163556565,47.442539747],[5.163420098,47.443137529],[5.163646206,47.443148634],[5.164563982,47.444508463],[5.164422672,47.444592138],[5.167225991,47.447571119],[5.167030962,47.447639588],[5.168336297,47.449058809],[5.168171672,47.44918975],[5.169256402,47.44981521],[5.169535409,47.449591182],[5.170965436,47.450317351],[5.171625992,47.45079401],[5.173891171,47.45351542],[5.174433189,47.45339273],[5.174651546,47.454225234],[5.174862119,47.455977313],[5.175068108,47.456374196],[5.17474092,47.456491073],[5.176179783,47.458538977],[5.176791666,47.458729252],[5.177277378,47.459114596],[5.180658742,47.459133245],[5.181371474,47.459028037],[5.181735932,47.459760534],[5.183723356,47.462291551],[5.183860733,47.462892322],[5.184576196,47.463764108],[5.184773921,47.463663142],[5.186085,47.465526918],[5.186338522,47.465523958],[5.188407986,47.467647221],[5.188755185,47.46808375],[5.189412043,47.469467203],[5.190274586,47.470293865],[5.191202105,47.47004678],[5.191552767,47.47063182],[5.193714018,47.470188585],[5.197845137,47.468557272],[5.197269196,47.467532543],[5.195136226,47.464970273],[5.198331508,47.46403737],[5.197871747,47.463027558],[5.197409318,47.462502278],[5.19653615,47.460769038],[5.196223362,47.460394919],[5.198836859,47.459916929],[5.199363843,47.460979499],[5.200235885,47.46080903],[5.19992511,47.459967508],[5.201046188,47.459686063],[5.202896961,47.459422318],[5.202995934,47.459116967],[5.205062742,47.459102146],[5.205073883,47.458985767],[5.206571228,47.458942983],[5.206566835,47.458771966],[5.208922966,47.458593098],[5.208880777,47.458503846],[5.210802995,47.458428629],[5.210772213,47.458294134],[5.211817506,47.458237354],[5.214074062,47.457899078],[5.213602297,47.455737769],[5.216131318,47.455441096],[5.217002953,47.456482623],[5.218468806,47.456258377]]]],"type":"MultiPolygon"}</t>
  </si>
  <si>
    <t>47.445516798, 5.186933551</t>
  </si>
  <si>
    <t>{"coordinates":[[[[4.413903091,47.474338241],[4.412304657,47.475005864],[4.411536784,47.475244755],[4.408970429,47.475415382],[4.408948138,47.475829796],[4.408593739,47.476895552],[4.407597746,47.476591585],[4.407471705,47.477050467],[4.406860569,47.477797908],[4.406580342,47.477695956],[4.405173723,47.477482457],[4.405514845,47.478184185],[4.405546185,47.47877081],[4.405529244,47.479238276],[4.405872289,47.479810335],[4.406448876,47.479768261],[4.407400055,47.48033567],[4.407154206,47.480834712],[4.408426212,47.481127243],[4.408313111,47.481623782],[4.409592537,47.482096272],[4.409630536,47.483085254],[4.410381514,47.483611847],[4.411004623,47.484275031],[4.412230045,47.485063256],[4.412698385,47.485144907],[4.413466594,47.486120526],[4.413408828,47.486347205],[4.414628085,47.486999533],[4.416197845,47.488096842],[4.41620524,47.488275914],[4.413540388,47.489719067],[4.413578466,47.490708043],[4.414162435,47.492046915],[4.416906315,47.494337267],[4.416735503,47.49506049],[4.415953887,47.49629621],[4.416522909,47.496413535],[4.419161176,47.495961883],[4.420093,47.496034257],[4.42278183,47.496886452],[4.423592064,47.497231275],[4.425026976,47.498285098],[4.425633158,47.498499158],[4.428774562,47.499027869],[4.430184815,47.499451716],[4.430573301,47.498826635],[4.430466713,47.498367886],[4.431069656,47.498310964],[4.43190915,47.497710947],[4.432095917,47.497392643],[4.432193883,47.496536145],[4.433423004,47.495704448],[4.433957869,47.495785196],[4.434278598,47.495509354],[4.435779342,47.494851647],[4.436744035,47.494069987],[4.43763003,47.493079518],[4.43690529,47.492852578],[4.434240831,47.491622276],[4.431054829,47.489362063],[4.43093662,47.489163646],[4.427783454,47.486679664],[4.426520015,47.485571554],[4.426170824,47.485127475],[4.426151019,47.484633445],[4.423991234,47.483727146],[4.422286331,47.482543359],[4.420833033,47.481879561],[4.418085207,47.480324898],[4.417620589,47.480332355],[4.417916679,47.479427537],[4.417879721,47.478483558],[4.417466813,47.478086144],[4.415360314,47.476818913],[4.415549487,47.476590634],[4.415067742,47.476149933],[4.413903091,47.474338241]]]],"type":"MultiPolygon"}</t>
  </si>
  <si>
    <t>47.487946354, 4.420852998</t>
  </si>
  <si>
    <t>{"coordinates":[[[[5.48313662,47.260410341],[5.481648389,47.258695747],[5.480055892,47.256353775],[5.479707067,47.256047792],[5.478471652,47.256396658],[5.477996184,47.256184349],[5.478378255,47.255949206],[5.47868462,47.25553554],[5.479732759,47.255371717],[5.48010519,47.254956635],[5.481386059,47.254246497],[5.48156575,47.253926504],[5.482215738,47.253391984],[5.482932856,47.252965007],[5.483461537,47.252468205],[5.484533454,47.252247984],[5.485845326,47.251038139],[5.486354783,47.250384111],[5.486297791,47.249695393],[5.486474625,47.248914292],[5.486333051,47.248541735],[5.484965869,47.247666742],[5.484429248,47.247189161],[5.483875126,47.246962349],[5.483584318,47.24639393],[5.483138875,47.245971135],[5.484493759,47.244206444],[5.486316682,47.243383743],[5.48408112,47.240858355],[5.484362021,47.240497455],[5.483368114,47.239738742],[5.482775283,47.239445202],[5.48457031,47.238079094],[5.484178556,47.237643442],[5.483554229,47.237440652],[5.48255476,47.237476476],[5.480207651,47.237081777],[5.479279239,47.23817078],[5.478945146,47.238382386],[5.477268239,47.238383113],[5.476712753,47.238612054],[5.47507137,47.238493997],[5.473880599,47.238913928],[5.471336569,47.238780854],[5.470311406,47.238488363],[5.469497603,47.238132814],[5.468517926,47.238052805],[5.467739071,47.23770911],[5.467023767,47.237626161],[5.466642479,47.237732453],[5.466035514,47.237676015],[5.465594643,47.237896159],[5.465038703,47.238000756],[5.464686637,47.23819649],[5.462944533,47.239487298],[5.462707491,47.23953827],[5.461509635,47.239401589],[5.4607739,47.239883774],[5.460101182,47.240182675],[5.45881879,47.240395431],[5.457693872,47.240812894],[5.45716861,47.241126664],[5.45650086,47.241390311],[5.455652636,47.241988333],[5.455119631,47.242104105],[5.454740316,47.241820313],[5.451962431,47.242360981],[5.450999173,47.242438998],[5.450255415,47.241848555],[5.448538196,47.241082324],[5.445881299,47.241433847],[5.443956977,47.241317716],[5.441775298,47.241300648],[5.441460815,47.241248727],[5.440241341,47.240606094],[5.439515307,47.241335625],[5.439878112,47.241607203],[5.441033938,47.241808941],[5.441508371,47.242324953],[5.442331389,47.242944403],[5.442652228,47.244038287],[5.442638026,47.244307893],[5.441973337,47.244408364],[5.441302093,47.244218947],[5.440835023,47.244331462],[5.439401962,47.245074975],[5.438348497,47.245148478],[5.438527343,47.245767093],[5.438939391,47.246044843],[5.439030828,47.246660792],[5.437650417,47.246788003],[5.436997212,47.247405198],[5.436381002,47.248955624],[5.435610385,47.249084403],[5.435158657,47.249419941],[5.435053015,47.24992024],[5.434528855,47.250438335],[5.435000665,47.251012971],[5.434715437,47.251958377],[5.433353749,47.251362791],[5.432862033,47.251400131],[5.433063275,47.251667014],[5.433862284,47.252047445],[5.435320699,47.253521864],[5.436780143,47.254258582],[5.438032695,47.25509961],[5.439519898,47.255659177],[5.440326757,47.255743975],[5.441771934,47.255639692],[5.442131293,47.256095076],[5.442266916,47.256663254],[5.442234123,47.25774657],[5.441252631,47.257691582],[5.441164372,47.25898142],[5.441207757,47.25920838],[5.442123571,47.259244037],[5.441920825,47.260284996],[5.441288354,47.260225358],[5.440028521,47.261471403],[5.441019317,47.26199186],[5.440608119,47.26249319],[5.440215754,47.26332197],[5.440979189,47.263409481],[5.442801329,47.264054729],[5.445930763,47.264874136],[5.446965359,47.264900946],[5.44626297,47.26301622],[5.44664022,47.261595985],[5.446601783,47.261216707],[5.447879301,47.261146511],[5.451634227,47.260336722],[5.451950337,47.260769574],[5.45215302,47.261529072],[5.452539092,47.262045107],[5.452918187,47.262089329],[5.45504192,47.26047178],[5.45608376,47.261469298],[5.458547441,47.260604664],[5.459029307,47.260581836],[5.460471409,47.260032446],[5.460412956,47.259738259],[5.460972936,47.259572357],[5.461370063,47.259692726],[5.463365842,47.259043276],[5.46280868,47.258144511],[5.464583654,47.257730305],[5.465933394,47.257189112],[5.467433901,47.25670504],[5.469983601,47.256137354],[5.471736705,47.255911747],[5.472075088,47.256768301],[5.472259645,47.256955314],[5.473015995,47.257176968],[5.475702651,47.258319362],[5.476260178,47.258647019],[5.476745248,47.259325693],[5.476996662,47.259527483],[5.477823155,47.259920542],[5.478504065,47.26014017],[5.477102558,47.260992457],[5.476347888,47.261555299],[5.475734934,47.261690883],[5.475492391,47.261968972],[5.475043502,47.262133474],[5.473707935,47.262322298],[5.474849774,47.26321304],[5.475933528,47.263847413],[5.48313662,47.260410341]]]],"type":"MultiPolygon"}</t>
  </si>
  <si>
    <t>47.249949013, 5.461291223</t>
  </si>
  <si>
    <t>{"coordinates":[[[[4.133419719,47.420445495],[4.132524596,47.419704274],[4.131920936,47.419761466],[4.131970675,47.420106691],[4.130222623,47.419615026],[4.120853575,47.422900777],[4.113301088,47.425431061],[4.113359336,47.425489022],[4.102096515,47.429231575],[4.099871043,47.430042176],[4.098923788,47.430495862],[4.101414807,47.432404302],[4.108343631,47.43742687],[4.10665928,47.438622258],[4.105941498,47.438947779],[4.105852622,47.440299033],[4.105665444,47.440616808],[4.104886333,47.441122958],[4.102918721,47.441782615],[4.10112872,47.443790064],[4.10113057,47.443880073],[4.10448135,47.444907943],[4.10588507,47.446048761],[4.107296604,47.446986928],[4.110707249,47.444678545],[4.11160453,47.444814922],[4.112785387,47.443908768],[4.112528491,47.443615934],[4.112168462,47.442765916],[4.112158894,47.442496826],[4.112409556,47.442042493],[4.113183691,47.441363487],[4.113691705,47.441544083],[4.11392752,47.441333863],[4.11534256,47.441865877],[4.115595314,47.441577167],[4.116129713,47.441877237],[4.117884197,47.442585118],[4.119422572,47.443554332],[4.119766642,47.443698667],[4.120307942,47.443374761],[4.121928563,47.442882004],[4.122558685,47.442111595],[4.122886793,47.441874358],[4.123634019,47.441816731],[4.123991966,47.441926709],[4.12455107,47.441694439],[4.125098485,47.441284925],[4.125398285,47.441343245],[4.126747143,47.440868352],[4.128366683,47.440456539],[4.129175152,47.440157909],[4.129732864,47.440868216],[4.13173582,47.441835459],[4.132982935,47.442010583],[4.135133924,47.44181767],[4.136868135,47.441870965],[4.140200674,47.442326314],[4.145058742,47.443124881],[4.147257659,47.443806343],[4.149075692,47.444546443],[4.150011334,47.445228616],[4.151298976,47.446479876],[4.151784822,47.447349239],[4.153125946,47.447936446],[4.154570563,47.447843801],[4.155539925,47.447314721],[4.155371433,47.446763623],[4.155451381,47.446347801],[4.154958258,47.445204839],[4.154716035,47.445049694],[4.154549827,47.444296009],[4.155512938,47.443972253],[4.155755979,47.443734867],[4.155793182,47.442998969],[4.15531094,47.442667052],[4.155660439,47.442320575],[4.155650031,47.442022686],[4.155080871,47.441413445],[4.155098777,47.440582308],[4.155308119,47.44025973],[4.156277808,47.439691025],[4.156370306,47.439242666],[4.156777502,47.439172898],[4.156749788,47.43881126],[4.157162519,47.438506463],[4.15745104,47.437734753],[4.158035538,47.437396733],[4.158137897,47.437159841],[4.158508519,47.436995001],[4.158824582,47.436148289],[4.159210646,47.435961686],[4.159868636,47.43503594],[4.159258405,47.433692494],[4.159345553,47.433489062],[4.159117243,47.432748602],[4.159496927,47.432391007],[4.159453281,47.432029527],[4.158944053,47.431857244],[4.158860083,47.431655516],[4.159094906,47.431225542],[4.158725068,47.430933932],[4.15849239,47.430542824],[4.158192148,47.430462986],[4.157922927,47.429976811],[4.157927745,47.429647258],[4.158127522,47.429069087],[4.158046188,47.428620653],[4.157711202,47.428467337],[4.157187623,47.428488751],[4.156963018,47.42816328],[4.156351713,47.427869562],[4.156263222,47.427580549],[4.156586791,47.426775177],[4.154570202,47.426093883],[4.153144468,47.425125809],[4.152729775,47.425273965],[4.151888322,47.425379529],[4.1512294,47.425336535],[4.146336051,47.423748131],[4.145873633,47.424270351],[4.14529362,47.424442615],[4.144239263,47.424455691],[4.142591234,47.424063157],[4.141293314,47.423602347],[4.140158678,47.423457722],[4.138813584,47.423397073],[4.135951584,47.421928779],[4.134408461,47.421660246],[4.134078237,47.421914645],[4.132957935,47.421692387],[4.133089557,47.42151825],[4.133802659,47.421366356],[4.134192428,47.421105076],[4.134322456,47.420793209],[4.133819137,47.420452406],[4.133419719,47.420445495]]]],"type":"MultiPolygon"}</t>
  </si>
  <si>
    <t>47.433479063, 4.13109878</t>
  </si>
  <si>
    <t>{"coordinates":[[[[4.866447432,47.063346454],[4.874184118,47.071172368],[4.873725056,47.071313998],[4.872415193,47.071324423],[4.873982596,47.07288402],[4.874370676,47.073165008],[4.874736941,47.072969946],[4.875336576,47.073155641],[4.875712529,47.072973927],[4.875892774,47.073305113],[4.874579256,47.073970337],[4.874125863,47.073972288],[4.87331999,47.074224906],[4.872822191,47.074618419],[4.871402455,47.075263713],[4.870801636,47.075728228],[4.870690122,47.076085758],[4.871116205,47.076512034],[4.870938565,47.07686343],[4.870406657,47.077072867],[4.870181786,47.077316958],[4.869771434,47.078180939],[4.869373659,47.079484192],[4.869097544,47.079733612],[4.868688246,47.079715915],[4.868779997,47.08053755],[4.868531856,47.080795522],[4.868602166,47.081378854],[4.869049719,47.081396833],[4.868932085,47.081806692],[4.868267097,47.082476658],[4.868865647,47.082856926],[4.869102423,47.08284139],[4.871815695,47.084777826],[4.871970845,47.08518327],[4.871621979,47.085274474],[4.872065427,47.085932811],[4.872645981,47.085755001],[4.872966203,47.086167675],[4.873687059,47.086043421],[4.874249416,47.086745751],[4.876329522,47.08707223],[4.876639828,47.08704738],[4.87776724,47.087201079],[4.878014179,47.086795414],[4.88052822,47.084138387],[4.881411959,47.084111397],[4.881574109,47.084413149],[4.88173342,47.086749334],[4.882025865,47.087346152],[4.882185445,47.088102733],[4.882658635,47.088777658],[4.882592605,47.089114645],[4.882135356,47.089916392],[4.882205563,47.09026557],[4.888442165,47.090593423],[4.888754889,47.090674769],[4.891189817,47.090621449],[4.891253916,47.091621834],[4.891757972,47.092307926],[4.893163887,47.092539771],[4.89360179,47.092955866],[4.89389222,47.093377979],[4.894337634,47.09366967],[4.895223995,47.093187746],[4.895869844,47.092466605],[4.895919502,47.091478765],[4.897046792,47.090987471],[4.897214566,47.090396644],[4.898157741,47.089658],[4.898858449,47.088849485],[4.899760568,47.088369066],[4.899315708,47.088092696],[4.899365194,47.087850529],[4.89834163,47.086716411],[4.897365282,47.086211011],[4.897331889,47.086086379],[4.896082513,47.085390025],[4.895881423,47.085145666],[4.897667038,47.083545762],[4.897812382,47.08332994],[4.900881395,47.080702959],[4.901200588,47.080819286],[4.902488131,47.079945253],[4.902063678,47.079722593],[4.903928008,47.078458103],[4.90237388,47.077566009],[4.904168798,47.076428737],[4.904786267,47.076144785],[4.907265168,47.078621017],[4.908586217,47.077915668],[4.908395048,47.07750546],[4.908796312,47.077407874],[4.912012015,47.075782303],[4.913933666,47.075511838],[4.914803297,47.075500134],[4.91692788,47.074820094],[4.917795948,47.075320824],[4.9200805,47.075988044],[4.921634504,47.075796506],[4.921670918,47.075708544],[4.92275073,47.075823869],[4.923088958,47.076066802],[4.923409985,47.075827308],[4.9237005,47.07598908],[4.926241118,47.07540731],[4.928839415,47.07467052],[4.929726722,47.074489998],[4.932033451,47.074264133],[4.932364621,47.074345952],[4.93316465,47.074930561],[4.933829914,47.07521212],[4.934204446,47.076318977],[4.934601029,47.076423111],[4.93522291,47.076192956],[4.936433562,47.075435094],[4.936307783,47.074905855],[4.936381018,47.074448931],[4.936735919,47.073796361],[4.937649263,47.072984029],[4.940153989,47.071815365],[4.941398273,47.071703507],[4.941873151,47.071419947],[4.941330038,47.068013133],[4.948727214,47.067067271],[4.950557241,47.066280792],[4.953103096,47.064771616],[4.955357839,47.064943317],[4.956493998,47.064907873],[4.957433249,47.064603773],[4.962725135,47.062070672],[4.962786986,47.062176792],[4.96429915,47.061212667],[4.963733653,47.06030457],[4.963205578,47.059917281],[4.963423768,47.059828916],[4.964818189,47.057985996],[4.964683522,47.05779826],[4.964832647,47.056754629],[4.964629058,47.056447384],[4.964195303,47.056478176],[4.963956179,47.056063462],[4.962837219,47.055516003],[4.962870899,47.055029106],[4.962642044,47.054389064],[4.961276082,47.053099188],[4.961122911,47.05316303],[4.96063818,47.052660618],[4.960102544,47.052352697],[4.959299505,47.052228529],[4.958630919,47.052359648],[4.95832927,47.05218104],[4.958594294,47.05182261],[4.958603839,47.050887624],[4.960142381,47.050112225],[4.960278018,47.049565959],[4.960600847,47.049384863],[4.961114492,47.048870905],[4.961830064,47.048475096],[4.962087367,47.048159117],[4.961011472,47.047522651],[4.960014331,47.046804685],[4.959034518,47.046381814],[4.942771357,47.043914199],[4.941261679,47.043808998],[4.937769274,47.043229124],[4.921446249,47.040799168],[4.910646845,47.040855863],[4.906978706,47.040804819],[4.900929331,47.040920762],[4.895431477,47.040911162],[4.895095442,47.04132104],[4.894969679,47.042241702],[4.894746814,47.042685745],[4.894323575,47.043088945],[4.893969888,47.043221729],[4.892617162,47.044394852],[4.890712297,47.046281255],[4.89000417,47.046865616],[4.88793076,47.047931593],[4.88730626,47.048497459],[4.88490508,47.051122237],[4.885274745,47.05227435],[4.884854582,47.0525811],[4.884440293,47.052716643],[4.883989053,47.052699688],[4.882671235,47.053753237],[4.882734301,47.053899004],[4.882359404,47.05452201],[4.881260256,47.055499933],[4.880571877,47.055901091],[4.879902995,47.056899912],[4.879264727,47.057643367],[4.878870707,47.057681296],[4.878192377,47.058220965],[4.877530379,47.058548729],[4.876666312,47.059129231],[4.874327489,47.059252755],[4.873656518,47.059854416],[4.870430425,47.061071134],[4.870750197,47.061513542],[4.869880446,47.061819408],[4.870310185,47.062354597],[4.866447432,47.063346454]]]],"type":"MultiPolygon"}</t>
  </si>
  <si>
    <t>47.062217247, 4.912111253</t>
  </si>
  <si>
    <t>{"coordinates":[[[[4.230315393,47.589688929],[4.230826814,47.589072281],[4.231022924,47.588978389],[4.232099369,47.58932082],[4.232762106,47.58926521],[4.235233262,47.588634127],[4.236476685,47.590497941],[4.237830975,47.589676979],[4.238230049,47.589670945],[4.240370437,47.590040719],[4.241162771,47.589892759],[4.242250596,47.590549158],[4.24441266,47.591503777],[4.244943719,47.591450401],[4.245976016,47.590578764],[4.246701822,47.590431478],[4.248406044,47.589729085],[4.25044591,47.589155405],[4.251909125,47.589131616],[4.25270933,47.589207652],[4.25285134,47.589475298],[4.254691325,47.590705056],[4.255186561,47.59150634],[4.256288109,47.592567566],[4.258411775,47.592442963],[4.25854931,47.592575614],[4.25921443,47.592563939],[4.259354359,47.592741576],[4.260216656,47.592682756],[4.26020284,47.592322812],[4.260726983,47.592089392],[4.263314675,47.591329522],[4.26319581,47.591142659],[4.262471317,47.590612158],[4.26305363,47.590251165],[4.263644259,47.590017012],[4.263962203,47.590237728],[4.263790417,47.590795034],[4.264541212,47.591199209],[4.265578076,47.591207776],[4.270933123,47.59070757],[4.272815254,47.590726671],[4.274438865,47.591009632],[4.275117094,47.590990521],[4.275990844,47.590855839],[4.276872755,47.590895707],[4.277719443,47.590798218],[4.278947725,47.590353551],[4.279631158,47.590329856],[4.281154794,47.590438274],[4.282877053,47.590061961],[4.283871324,47.590070833],[4.285679699,47.590232775],[4.286644743,47.590133017],[4.287554588,47.590172496],[4.290234436,47.589886333],[4.291225695,47.589550384],[4.291576667,47.589646427],[4.292940808,47.589212711],[4.295908863,47.588577531],[4.296894849,47.588246092],[4.297761621,47.58832108],[4.300044847,47.588912335],[4.301709735,47.588973899],[4.303776984,47.589164181],[4.303668637,47.589795562],[4.305413965,47.590261284],[4.305845476,47.589894559],[4.306486593,47.588195827],[4.30636109,47.587253775],[4.306515551,47.586550756],[4.306484527,47.586207209],[4.306742263,47.585592157],[4.306388647,47.584408692],[4.30645799,47.582565112],[4.306370218,47.582077261],[4.306012333,47.581370972],[4.306389435,47.580360274],[4.306716204,47.579848876],[4.304104808,47.58002663],[4.303835286,47.578141823],[4.302640794,47.578206478],[4.302562641,47.577893164],[4.297362738,47.577486568],[4.292950053,47.576840557],[4.290199822,47.576167907],[4.289455733,47.575820535],[4.28890411,47.575289183],[4.287610877,47.57445633],[4.287091404,47.574871674],[4.285997664,47.574311177],[4.284252837,47.573117763],[4.284012103,47.573064597],[4.28323488,47.573715924],[4.282914934,47.573466473],[4.282601049,47.573524839],[4.280512949,47.573046338],[4.279913475,47.573011505],[4.27945608,47.573243383],[4.277915565,47.572909171],[4.276983648,47.572879763],[4.276125189,47.573029594],[4.275586312,47.572858139],[4.275069379,47.5732716],[4.274339334,47.573284077],[4.272992494,47.574656348],[4.272089382,47.575390894],[4.27008795,47.57519934],[4.268824605,47.575220287],[4.268499077,47.575405675],[4.267039972,47.575474643],[4.266659415,47.575976609],[4.264766263,47.575694664],[4.263691405,47.575360617],[4.262855175,47.574990669],[4.261692198,47.574754784],[4.261439753,47.575331868],[4.261255704,47.575481497],[4.2606517,47.575311577],[4.259458281,47.575420791],[4.259311763,47.575018164],[4.256407221,47.575058479],[4.25594303,47.57432708],[4.255271438,47.57360061],[4.254937928,47.573560987],[4.254298178,47.574246647],[4.254248619,47.574742313],[4.253861041,47.575063363],[4.252949744,47.575573686],[4.252213838,47.575451051],[4.250172111,47.57597888],[4.247854098,47.576242256],[4.24559359,47.576234],[4.245065082,47.576333266],[4.244394618,47.576163972],[4.243584345,47.575817917],[4.242864226,47.576144274],[4.241876036,47.576385256],[4.239821847,47.57655384],[4.239231283,47.576788774],[4.238628378,47.576663741],[4.23676683,47.576649278],[4.23525346,47.577078517],[4.235003189,47.577532185],[4.234477019,47.577676389],[4.234285385,47.577904375],[4.233690334,47.578004292],[4.233364667,47.578189583],[4.230863947,47.578325817],[4.230327838,47.577230484],[4.229634447,47.577855354],[4.227639142,47.579142993],[4.227731807,47.579585833],[4.225827164,47.584481514],[4.22574049,47.585459174],[4.226069856,47.587229168],[4.226382577,47.587751617],[4.228668459,47.588784444],[4.230315393,47.589688929]]]],"type":"MultiPolygon"}</t>
  </si>
  <si>
    <t>47.582991692, 4.266570447</t>
  </si>
  <si>
    <t>{"coordinates":[[[[4.554771954,47.700438022],[4.554528444,47.701919457],[4.554772513,47.702605798],[4.554741294,47.704004288],[4.553933887,47.705037691],[4.55268008,47.707184308],[4.552435586,47.707948255],[4.550471099,47.71226214],[4.549012838,47.714269178],[4.549009488,47.715576363],[4.548956601,47.715959662],[4.552923343,47.716859524],[4.553741135,47.716953093],[4.554678374,47.716888428],[4.555822799,47.717934592],[4.556301843,47.717802188],[4.557252844,47.718481814],[4.558819518,47.719183839],[4.564669424,47.720823401],[4.570089845,47.721503385],[4.570840368,47.72175528],[4.575628355,47.722472306],[4.577452685,47.722671884],[4.578039309,47.722748596],[4.580646463,47.722172361],[4.583352205,47.722087164],[4.584611321,47.72230148],[4.584759123,47.722426412],[4.586073327,47.722608458],[4.587476643,47.722736165],[4.589133388,47.722638055],[4.592828804,47.723168462],[4.593327988,47.723309305],[4.594026526,47.723647283],[4.594985077,47.723623418],[4.59517212,47.723498435],[4.596615784,47.723546263],[4.597050864,47.723462004],[4.598279118,47.72291139],[4.597451806,47.722773248],[4.597174573,47.722292702],[4.596212057,47.719867982],[4.595984175,47.718584643],[4.595878957,47.718234083],[4.595815843,47.716750442],[4.59567312,47.716528228],[4.596130338,47.716294229],[4.596696715,47.715518592],[4.597101532,47.714070873],[4.596995465,47.713647405],[4.596317425,47.713099407],[4.595063744,47.712303585],[4.594167942,47.711430854],[4.593272325,47.710340254],[4.59107913,47.710551055],[4.590340066,47.71072585],[4.589643662,47.710631788],[4.589032705,47.710853447],[4.588574351,47.710914587],[4.587799157,47.710862094],[4.587616912,47.710475662],[4.588720472,47.708657486],[4.588487615,47.70840768],[4.586799431,47.707300784],[4.586362499,47.707229289],[4.586477305,47.70696396],[4.587072698,47.706489555],[4.587101733,47.70612096],[4.586153641,47.705858344],[4.585725845,47.705824534],[4.584617675,47.706053811],[4.583393313,47.706188324],[4.582720131,47.706559334],[4.581016601,47.706727311],[4.580202107,47.70737119],[4.579438009,47.706970998],[4.57773413,47.706271997],[4.576974895,47.705809607],[4.575456618,47.704574225],[4.574742974,47.70434437],[4.57279257,47.704008714],[4.571939993,47.703679883],[4.570206237,47.703498816],[4.569282363,47.703601239],[4.566374323,47.702307859],[4.565770045,47.70257522],[4.565534466,47.702863751],[4.563829502,47.702116851],[4.562416532,47.701184178],[4.561834052,47.700966896],[4.559982114,47.700662123],[4.559557783,47.700425617],[4.556104429,47.700217746],[4.555308212,47.700077997],[4.554771954,47.700438022]]]],"type":"MultiPolygon"}</t>
  </si>
  <si>
    <t>47.713045261, 4.572788742</t>
  </si>
  <si>
    <t>{"coordinates":[[[[4.817270943,47.223453584],[4.820196427,47.223539146],[4.820411541,47.223489841],[4.821072372,47.222979677],[4.821470929,47.222492542],[4.822916833,47.222760671],[4.824044738,47.22257723],[4.824899458,47.22291317],[4.825439897,47.223336002],[4.826544626,47.223754441],[4.827501189,47.223974393],[4.828743072,47.224149313],[4.829588691,47.223710925],[4.831492015,47.223435022],[4.83329391,47.222937364],[4.834808255,47.222768416],[4.836573818,47.222717935],[4.838418386,47.221691821],[4.839551646,47.221396479],[4.841911826,47.220183818],[4.842835038,47.220279003],[4.845429671,47.220741099],[4.846461565,47.221152406],[4.846923246,47.221509757],[4.847546707,47.221805093],[4.848867117,47.222033476],[4.849408734,47.222023933],[4.851045706,47.22161778],[4.851861154,47.221614657],[4.852565349,47.221298126],[4.853246229,47.221494358],[4.854645077,47.221505298],[4.855938452,47.221677301],[4.856919612,47.221573332],[4.859273616,47.222028171],[4.859915181,47.221965645],[4.860804464,47.222568224],[4.861724974,47.223537705],[4.862100087,47.22417825],[4.862355923,47.224351541],[4.864349052,47.225106547],[4.864606594,47.225290612],[4.865480314,47.225555711],[4.866175126,47.225540923],[4.868491342,47.225737737],[4.869590713,47.225572322],[4.869890848,47.225345951],[4.869891369,47.224904689],[4.870353523,47.224890027],[4.870870169,47.224617835],[4.871943269,47.224723877],[4.873275623,47.224379061],[4.873685795,47.224466085],[4.874184674,47.22486055],[4.874742465,47.225048742],[4.876947363,47.223494773],[4.880364146,47.220841373],[4.880529618,47.220470374],[4.880905925,47.220421041],[4.881308645,47.220144347],[4.882068629,47.21897213],[4.882407385,47.218605517],[4.883525406,47.217958782],[4.885605171,47.21745038],[4.886613579,47.216770277],[4.887300914,47.216545659],[4.885221968,47.215341278],[4.884755839,47.214976043],[4.884192351,47.214283697],[4.884123101,47.213929115],[4.884427871,47.213121788],[4.884331321,47.212742435],[4.884048751,47.212334589],[4.884118448,47.211645452],[4.884712338,47.210867642],[4.884904423,47.210239551],[4.88459105,47.209895243],[4.883718121,47.209233143],[4.88336004,47.208366352],[4.882224769,47.208438834],[4.88131752,47.208758849],[4.880841041,47.208699946],[4.876536608,47.208767046],[4.868890666,47.205160661],[4.868397929,47.205621574],[4.868032485,47.205448263],[4.867173192,47.20696059],[4.866241596,47.207304292],[4.864083972,47.207771281],[4.862600153,47.208692968],[4.85830191,47.209666116],[4.855918571,47.209800675],[4.854469603,47.209553721],[4.853635661,47.209551758],[4.853093401,47.209654086],[4.85257003,47.209959628],[4.852092561,47.209909629],[4.851543514,47.209507767],[4.85117663,47.20979099],[4.850808776,47.209469979],[4.850303174,47.209408715],[4.84933679,47.209667285],[4.848850951,47.209142832],[4.848243296,47.209265092],[4.848301583,47.209615365],[4.847588368,47.209819452],[4.847778821,47.210439574],[4.845648876,47.209949422],[4.845398071,47.209379787],[4.843303828,47.208502702],[4.842716144,47.208706563],[4.8411233,47.208114132],[4.839350492,47.20786133],[4.838809092,47.207563749],[4.838071942,47.20699011],[4.836907174,47.206508798],[4.832984439,47.207457038],[4.831316507,47.208419951],[4.829908312,47.20882312],[4.829715185,47.208972954],[4.827557349,47.209133084],[4.825527898,47.209572112],[4.82443719,47.209908975],[4.823864279,47.2102782],[4.822560019,47.21055357],[4.820981036,47.210638732],[4.81937133,47.210831516],[4.818015859,47.211195888],[4.816868308,47.212043258],[4.815494972,47.212897757],[4.812289904,47.214185232],[4.812467542,47.214554363],[4.813000536,47.215153867],[4.813896511,47.215934993],[4.814531491,47.21677513],[4.814637774,47.217183197],[4.81461041,47.217782463],[4.815734968,47.219185847],[4.81633253,47.220285907],[4.816392629,47.22077394],[4.81662166,47.2212152],[4.816645742,47.22165427],[4.816851198,47.222140924],[4.816829425,47.222631141],[4.817270943,47.223453584]]]],"type":"MultiPolygon"}</t>
  </si>
  <si>
    <t>47.215715476, 4.85077659</t>
  </si>
  <si>
    <t>{"coordinates":[[[[4.743403179,47.341457972],[4.743724535,47.341359502],[4.744409897,47.341700384],[4.74634017,47.342030655],[4.746141049,47.342465862],[4.747317962,47.34268588],[4.74858208,47.342817231],[4.748499187,47.343119227],[4.750622885,47.343487937],[4.751562814,47.343833044],[4.752109779,47.344233597],[4.752511931,47.344296864],[4.753654035,47.344949558],[4.75621954,47.345820247],[4.757297776,47.345895786],[4.758285579,47.345839417],[4.758725651,47.345886782],[4.759274999,47.34579202],[4.760275617,47.345359054],[4.761904378,47.346061921],[4.762875907,47.346195754],[4.763280338,47.346166204],[4.764181654,47.345776132],[4.765351789,47.344939848],[4.766901261,47.345848252],[4.766834475,47.344624658],[4.767407457,47.342714194],[4.768464747,47.339944525],[4.768692145,47.339569176],[4.772788075,47.337404173],[4.772613389,47.336246156],[4.773137334,47.334945107],[4.771868192,47.334537662],[4.772656178,47.333330735],[4.774256557,47.33125776],[4.773013733,47.330080938],[4.77205761,47.328841198],[4.767873531,47.325174387],[4.765858678,47.323667969],[4.762272353,47.320678015],[4.760317111,47.319364196],[4.755495892,47.319084217],[4.749662544,47.320332058],[4.742744867,47.320044405],[4.731020628,47.323744151],[4.731369071,47.323872222],[4.73144794,47.325085749],[4.733089608,47.326711777],[4.734169844,47.32911695],[4.733567299,47.329487926],[4.736427833,47.331569338],[4.736767017,47.331327449],[4.737507864,47.331955683],[4.739499646,47.333010903],[4.739294897,47.333191357],[4.739486121,47.333615304],[4.740872902,47.33463634],[4.740746107,47.334729186],[4.745970464,47.338444339],[4.747185677,47.339151824],[4.747044519,47.339495216],[4.745734318,47.339736426],[4.745008568,47.33994543],[4.743403179,47.341457972]]]],"type":"MultiPolygon"}</t>
  </si>
  <si>
    <t>47.331598741, 4.754291197</t>
  </si>
  <si>
    <t>{"coordinates":[[[[5.069862862,47.435776687],[5.070653567,47.434361445],[5.070686419,47.434009667],[5.071737248,47.432973398],[5.071504126,47.432573225],[5.071441072,47.432178129],[5.070998116,47.431705149],[5.071484433,47.431411934],[5.071152055,47.431121587],[5.072230375,47.430214494],[5.071037712,47.429502725],[5.071427315,47.429145495],[5.07044146,47.428633551],[5.072887476,47.426516141],[5.070861198,47.425279822],[5.072009182,47.424152664],[5.067711379,47.422365102],[5.063300809,47.420329047],[5.060965859,47.420093088],[5.058646672,47.419438072],[5.057967688,47.419446485],[5.05647832,47.419012672],[5.054904384,47.418206628],[5.054008791,47.418032442],[5.05225622,47.417514074],[5.051410852,47.417126465],[5.050060621,47.41685851],[5.048892512,47.416877292],[5.048439293,47.41682134],[5.042901383,47.418519822],[5.042792169,47.418369557],[5.041680259,47.418715059],[5.040407045,47.419598273],[5.03873479,47.420595626],[5.037707361,47.421350232],[5.035658301,47.424620674],[5.036230429,47.425394988],[5.034396935,47.426486042],[5.034706699,47.42671115],[5.033164346,47.427923159],[5.031684943,47.42873243],[5.02971412,47.429636702],[5.028080539,47.430827718],[5.027873742,47.431078956],[5.028186734,47.431284214],[5.02688578,47.432535147],[5.025899234,47.433117834],[5.024422671,47.433692831],[5.023087925,47.433947471],[5.022719361,47.434097957],[5.021503845,47.435261794],[5.020803305,47.436216767],[5.019807077,47.437109333],[5.019399499,47.437352333],[5.01723249,47.438065282],[5.015804257,47.439330894],[5.015199084,47.439755596],[5.014175435,47.440205549],[5.013098492,47.440897742],[5.011776643,47.441289798],[5.010810861,47.441727013],[5.009462894,47.442096081],[5.008043985,47.44294541],[5.007748016,47.443264783],[5.007603894,47.443633762],[5.007698016,47.444374129],[5.007941195,47.445089412],[5.007870143,47.445637226],[5.007225089,47.447409679],[5.007544352,47.448065119],[5.007432278,47.44836871],[5.007399197,47.449292265],[5.007589686,47.449734713],[5.008318235,47.450117451],[5.008564657,47.450564335],[5.009660531,47.451360344],[5.009524461,47.451484257],[5.009347189,47.452491343],[5.008613295,47.453382871],[5.009772397,47.453562766],[5.00996268,47.453503651],[5.011332513,47.452507478],[5.011901019,47.452232914],[5.013021406,47.451383306],[5.013717807,47.45105069],[5.014967044,47.449922387],[5.015299213,47.449930143],[5.01576198,47.449669095],[5.016426698,47.449624263],[5.01976711,47.448614537],[5.020515226,47.447965815],[5.021966798,47.446190077],[5.022783527,47.445532042],[5.023370505,47.445257998],[5.024260808,47.44517768],[5.025373082,47.445245674],[5.026720918,47.444908841],[5.028557834,47.444868731],[5.030341796,47.445182504],[5.03382094,47.445637728],[5.034233327,47.445661136],[5.034995042,47.445550567],[5.035931347,47.445912392],[5.039082088,47.446281356],[5.040446243,47.446792332],[5.04168974,47.447515223],[5.042572466,47.447131436],[5.043576934,47.446042226],[5.044672872,47.44463803],[5.045934503,47.443924284],[5.047776096,47.443104866],[5.047464592,47.442977076],[5.051289308,47.439735497],[5.053163669,47.439049584],[5.05307219,47.438809867],[5.055434254,47.438417875],[5.055483949,47.4386061],[5.058566318,47.438619145],[5.05857214,47.438736106],[5.062718724,47.439156142],[5.062864862,47.438918523],[5.064522804,47.439164669],[5.066118276,47.437137253],[5.066212008,47.43688345],[5.067495114,47.435087583],[5.06907595,47.435435888],[5.069862862,47.435776687]]]],"type":"MultiPolygon"}</t>
  </si>
  <si>
    <t>47.433787821, 5.042452703</t>
  </si>
  <si>
    <t>{"coordinates":[[[[5.068436304,47.217118052],[5.068198103,47.216870142],[5.067431431,47.217109869],[5.066520873,47.217561092],[5.066227166,47.217313268],[5.064339192,47.219092238],[5.062442425,47.217060092],[5.05928992,47.218681365],[5.056123896,47.219815576],[5.055683987,47.21913084],[5.054572907,47.218004115],[5.053825754,47.216922263],[5.053482122,47.216992294],[5.052940997,47.216424615],[5.049980505,47.217090322],[5.046918798,47.217737928],[5.045853196,47.218252962],[5.045325548,47.21862881],[5.042273614,47.219154541],[5.042186334,47.219675708],[5.040006434,47.220228331],[5.040903632,47.221926316],[5.04092974,47.222231149],[5.040424163,47.222354424],[5.040901965,47.223763505],[5.038181452,47.22400861],[5.028642971,47.225392644],[5.030342623,47.235256462],[5.030473998,47.236004328],[5.032513148,47.235661497],[5.03303861,47.236095358],[5.036426234,47.236306059],[5.03846314,47.236288266],[5.042199013,47.236545807],[5.042952828,47.236410047],[5.043248901,47.236267942],[5.044237019,47.236278437],[5.045595145,47.236178829],[5.046260591,47.235562804],[5.046105754,47.235142271],[5.046187291,47.234609498],[5.049006255,47.232458675],[5.051174231,47.231305424],[5.052097099,47.232206767],[5.056110799,47.230122858],[5.060331837,47.228627694],[5.061089113,47.228827664],[5.063160383,47.231711366],[5.065564983,47.230359103],[5.066911876,47.229490352],[5.069930688,47.227132803],[5.070260465,47.226736062],[5.071074207,47.226101926],[5.073434292,47.225458138],[5.072410301,47.224134595],[5.070072136,47.221946557],[5.072944736,47.220405648],[5.073687025,47.220184333],[5.07340864,47.219889421],[5.072304235,47.220146931],[5.071913663,47.220027834],[5.071487424,47.220252494],[5.071366285,47.219887224],[5.070578759,47.219345642],[5.068436304,47.217118052]]]],"type":"MultiPolygon"}</t>
  </si>
  <si>
    <t>47.226273938, 5.049911015</t>
  </si>
  <si>
    <t>{"coordinates":[[[[5.100227764,47.191889723],[5.092011374,47.194303429],[5.090535341,47.195352255],[5.090676706,47.19599813],[5.090554757,47.196328147],[5.086615836,47.199049616],[5.086094556,47.199134655],[5.0834647,47.199125252],[5.078302934,47.200718364],[5.074840632,47.201088435],[5.075995821,47.203287682],[5.073469701,47.204706319],[5.075702041,47.208380351],[5.075569755,47.208719539],[5.076368061,47.210604565],[5.075122088,47.210955602],[5.075226138,47.211186088],[5.074079759,47.211481295],[5.072089306,47.211788887],[5.072338794,47.212089722],[5.072353636,47.212440683],[5.071344664,47.212872994],[5.071933853,47.213689192],[5.07052545,47.214389806],[5.07110834,47.215007992],[5.069081342,47.216018635],[5.068436304,47.217118052],[5.070578759,47.219345642],[5.071366285,47.219887224],[5.071487424,47.220252494],[5.071913663,47.220027834],[5.072304235,47.220146931],[5.07340864,47.219889421],[5.073687025,47.220184333],[5.075222554,47.219555255],[5.076797608,47.221491201],[5.078244121,47.223963475],[5.079069813,47.224120675],[5.078953287,47.225551984],[5.079995012,47.227363268],[5.080806996,47.226993863],[5.082361406,47.22862481],[5.083013646,47.228329406],[5.083353112,47.228321503],[5.08463447,47.229215251],[5.085750937,47.230151579],[5.084829588,47.230496868],[5.085771561,47.231774051],[5.098636846,47.226168024],[5.101186542,47.225241951],[5.102954728,47.224718157],[5.105173901,47.22450405],[5.108579426,47.221336904],[5.113692162,47.215271929],[5.116468307,47.212394285],[5.115461179,47.212327122],[5.114877068,47.212093725],[5.113882721,47.211847097],[5.113801982,47.211642334],[5.113124799,47.211394416],[5.112763377,47.211513582],[5.112298119,47.21090696],[5.112703272,47.210858145],[5.113174959,47.21061899],[5.112629289,47.21018585],[5.111948039,47.209901075],[5.112134225,47.209526635],[5.112622404,47.209169204],[5.113174441,47.207846968],[5.112901763,47.207162986],[5.112171033,47.206727815],[5.111719845,47.206310059],[5.113818823,47.204671418],[5.114735899,47.203728865],[5.115127277,47.203196671],[5.115028816,47.203179556],[5.115658652,47.200646379],[5.115999513,47.195168109],[5.114436585,47.193860162],[5.113819768,47.193461648],[5.108938537,47.194726819],[5.107973511,47.195084813],[5.105350222,47.1952388],[5.10296888,47.195228028],[5.102373867,47.194946136],[5.101573012,47.194704901],[5.101493367,47.193984969],[5.101221184,47.1933757],[5.100227764,47.191889723]]]],"type":"MultiPolygon"}</t>
  </si>
  <si>
    <t>47.21098985, 5.094050935</t>
  </si>
  <si>
    <t>{"coordinates":[[[[4.666057052,46.912022575],[4.664104406,46.91284149],[4.663934708,46.913477037],[4.664403636,46.91389623],[4.665825634,46.91560386],[4.666148452,46.915758592],[4.666962794,46.916808578],[4.667660425,46.917311803],[4.667820818,46.917782278],[4.668577443,46.918578228],[4.66890368,46.919226411],[4.669211504,46.919447994],[4.669608076,46.91998979],[4.669860205,46.920621034],[4.669801839,46.920774075],[4.670558752,46.921279126],[4.670745244,46.92152948],[4.672692436,46.922992564],[4.672478978,46.923188383],[4.674958032,46.925056166],[4.675764124,46.925829738],[4.676584681,46.926305908],[4.677210215,46.92651204],[4.679323556,46.926921639],[4.679326993,46.927117012],[4.680978715,46.927095633],[4.681762833,46.926989633],[4.682388395,46.927787408],[4.682543107,46.928323686],[4.682206396,46.929036445],[4.682198273,46.930592737],[4.683317775,46.931419318],[4.684453964,46.932442868],[4.68584413,46.932755751],[4.686117097,46.932993109],[4.686298852,46.933383096],[4.687746181,46.934304801],[4.68764876,46.934637635],[4.687877026,46.936306638],[4.68806829,46.93691622],[4.689176957,46.936715362],[4.689938114,46.9363755],[4.691087831,46.935469781],[4.691322214,46.935018762],[4.691563781,46.934839607],[4.692872292,46.934682609],[4.694674551,46.93383571],[4.697007828,46.933112446],[4.707614865,46.930823235],[4.707918297,46.930232468],[4.707896093,46.929737484],[4.707633403,46.928870526],[4.707324878,46.92867517],[4.706586788,46.927114608],[4.707858037,46.926492394],[4.708222394,46.925916932],[4.708819224,46.925501926],[4.709457727,46.925241197],[4.709783818,46.925576776],[4.7102299,46.925466591],[4.711611448,46.924676991],[4.715134543,46.922901813],[4.716468913,46.921706696],[4.716875252,46.921878055],[4.71853511,46.919759477],[4.719095169,46.919143234],[4.718848007,46.919017239],[4.720039772,46.917765666],[4.720237405,46.917450216],[4.719660963,46.917260694],[4.720354413,46.916335357],[4.721054379,46.915078505],[4.721033768,46.914843763],[4.720630474,46.914766933],[4.72067714,46.914457338],[4.721506365,46.914248626],[4.721789758,46.913324902],[4.721661663,46.913140396],[4.720693989,46.913044982],[4.720222567,46.912891719],[4.718842059,46.912749319],[4.71767382,46.912752332],[4.717247155,46.912518239],[4.717103685,46.912262812],[4.715244041,46.911639397],[4.716560538,46.909889781],[4.716149606,46.909736501],[4.717520137,46.907994173],[4.716129426,46.907235899],[4.71585911,46.907248031],[4.715643794,46.9068811],[4.714404995,46.906560926],[4.713160659,46.906438947],[4.711804125,46.906217758],[4.710045892,46.905509902],[4.709367186,46.904948109],[4.708581991,46.905008389],[4.708140067,46.904579064],[4.707093745,46.904442377],[4.705849738,46.903995208],[4.703568005,46.90397494],[4.702410397,46.90389209],[4.701093878,46.904104262],[4.699616547,46.904217026],[4.697402356,46.903962391],[4.696689194,46.903721638],[4.693985311,46.902388057],[4.692393729,46.901451441],[4.691216182,46.902409835],[4.689522145,46.902524752],[4.688889474,46.902208923],[4.688622011,46.901259138],[4.68820022,46.900963629],[4.688630602,46.900481818],[4.688100775,46.900260839],[4.687560696,46.899837378],[4.685208614,46.900884958],[4.685233575,46.900969246],[4.683182838,46.901780927],[4.682997942,46.902341982],[4.683530043,46.902720552],[4.682087677,46.903662006],[4.682504564,46.903926989],[4.682661627,46.904202971],[4.681046785,46.905135223],[4.678504544,46.903664741],[4.675621148,46.904963012],[4.67177295,46.907064111],[4.671933318,46.908511696],[4.671810983,46.90991115],[4.672056991,46.910600115],[4.671989073,46.911208983],[4.669355555,46.912147737],[4.668881014,46.912697652],[4.667495254,46.912422332],[4.667358979,46.912648545],[4.666951421,46.912558082],[4.66625018,46.912234116],[4.666057052,46.912022575]]]],"type":"MultiPolygon"}</t>
  </si>
  <si>
    <t>46.917044131, 4.693376033</t>
  </si>
  <si>
    <t>{"coordinates":[[[[4.855306722,47.572121651],[4.856562747,47.573960947],[4.858958731,47.575826189],[4.861018804,47.578051489],[4.864151908,47.580133562],[4.864389283,47.580529536],[4.864432651,47.581352686],[4.864575489,47.581708753],[4.864919818,47.582080507],[4.865883871,47.582669247],[4.866341898,47.583171534],[4.866712064,47.584167729],[4.867142828,47.584879336],[4.867494653,47.586149535],[4.868599799,47.58749681],[4.86991278,47.589418784],[4.870692218,47.591153015],[4.871874461,47.592416188],[4.87308839,47.593518575],[4.87402977,47.594173339],[4.875188211,47.594716564],[4.875791744,47.595301111],[4.870051439,47.595697552],[4.869781569,47.595555116],[4.869262302,47.595550828],[4.868616962,47.595747539],[4.868224931,47.596032029],[4.867445381,47.598138762],[4.867233126,47.598387958],[4.86720578,47.599242844],[4.866894618,47.600318358],[4.866383065,47.600954995],[4.864614821,47.605022293],[4.864959688,47.605481372],[4.863910402,47.607115183],[4.86193166,47.608555827],[4.860613866,47.609748207],[4.860323192,47.610844076],[4.859245655,47.612629548],[4.859007089,47.613158256],[4.859481572,47.613897998],[4.86158242,47.614653234],[4.861027308,47.61523021],[4.860325339,47.615490796],[4.860953118,47.616081331],[4.862136519,47.61778845],[4.861533161,47.618433723],[4.861371936,47.618889173],[4.860462348,47.619804026],[4.860362795,47.620118936],[4.860392227,47.620925186],[4.859940272,47.621789524],[4.859202133,47.622581886],[4.861090645,47.623692553],[4.860752112,47.623990563],[4.85883451,47.625218573],[4.857672239,47.625612515],[4.857425988,47.625999082],[4.856632331,47.626921058],[4.855725754,47.627775495],[4.855235246,47.629412023],[4.854923206,47.629362958],[4.854654691,47.629838106],[4.854061873,47.630371522],[4.854623107,47.630615609],[4.854340381,47.631027057],[4.853962507,47.630770154],[4.854062399,47.63165181],[4.854270136,47.632110392],[4.85686926,47.63441991],[4.85699529,47.634864479],[4.856604942,47.635360474],[4.856680848,47.635972404],[4.85696235,47.636367684],[4.857483672,47.636802366],[4.858667536,47.637174284],[4.860234931,47.638191936],[4.860493443,47.638538054],[4.861494174,47.638813823],[4.86199068,47.639031897],[4.862152784,47.64031771],[4.862394148,47.640629884],[4.863108327,47.640976834],[4.864429056,47.641220464],[4.866131357,47.64121309],[4.866803205,47.641072705],[4.86773829,47.641107277],[4.868139953,47.640631772],[4.868344625,47.64057988],[4.869343232,47.641096911],[4.870084011,47.641365062],[4.869945134,47.642192005],[4.870238889,47.642705003],[4.87275726,47.641654465],[4.873632826,47.641662934],[4.875187764,47.641972914],[4.876459048,47.642323444],[4.877820648,47.642324974],[4.877958888,47.641748328],[4.877952193,47.640952525],[4.878186328,47.640186163],[4.879452816,47.637829378],[4.879631127,47.636159955],[4.879688216,47.633091528],[4.879821434,47.631919822],[4.878438985,47.630750894],[4.878429891,47.630643898],[4.879299957,47.630085185],[4.882118733,47.628812606],[4.883090019,47.628180203],[4.8845784,47.62699203],[4.885175994,47.626301713],[4.8861664,47.625647365],[4.887159969,47.6253468],[4.888028734,47.624906886],[4.891565511,47.62271309],[4.897344274,47.622983087],[4.898240937,47.623930104],[4.898201298,47.624313403],[4.897714684,47.625460272],[4.897056148,47.62660453],[4.895250241,47.628144659],[4.894839745,47.628587095],[4.894111738,47.629765773],[4.893759135,47.630601623],[4.893703781,47.631031092],[4.893816111,47.632357302],[4.89426201,47.633511534],[4.894132436,47.633989025],[4.893008883,47.636073562],[4.892774186,47.636967819],[4.892424619,47.637665857],[4.891981609,47.638020571],[4.890748812,47.638455597],[4.890409323,47.638687081],[4.89318485,47.641634012],[4.892658954,47.641643434],[4.892072252,47.641778988],[4.891389592,47.641650488],[4.890914188,47.642220005],[4.890697784,47.642805137],[4.889915511,47.643701042],[4.889911764,47.646152763],[4.889408129,47.647130587],[4.888777289,47.648015929],[4.887895518,47.648550584],[4.887777016,47.648854116],[4.886741781,47.649043706],[4.88515682,47.648947744],[4.884731014,47.649001432],[4.884750983,47.649604344],[4.885087848,47.650087798],[4.885143548,47.65124925],[4.886570181,47.652442593],[4.88707633,47.652625293],[4.888065785,47.653248556],[4.890392995,47.653868182],[4.890718023,47.654541785],[4.891095732,47.654784169],[4.893249019,47.655644246],[4.894489624,47.656281392],[4.895343407,47.655032268],[4.89687946,47.653784666],[4.89821381,47.653086833],[4.899462262,47.652222914],[4.902620358,47.65028259],[4.904038364,47.649207876],[4.904383751,47.64943994],[4.905329258,47.648903219],[4.906417845,47.648642365],[4.907493141,47.6480846],[4.911311699,47.646780599],[4.912438484,47.646472244],[4.921073512,47.644548755],[4.921738251,47.643843643],[4.921943943,47.643007424],[4.922323424,47.642335813],[4.923367855,47.642075523],[4.923967962,47.641796432],[4.925279642,47.64078352],[4.927243392,47.639531143],[4.931917003,47.637000439],[4.933740985,47.636310286],[4.935301625,47.635853162],[4.936762001,47.635240114],[4.94080757,47.634251881],[4.941189401,47.634092472],[4.941874108,47.633617399],[4.94261534,47.632865866],[4.944059358,47.630967262],[4.944319587,47.63050554],[4.944500698,47.62970029],[4.944842751,47.629108451],[4.946389147,47.627209906],[4.947177184,47.626650241],[4.947832061,47.626310682],[4.948289689,47.626770344],[4.949753542,47.625752796],[4.952394652,47.624224845],[4.95456357,47.622280655],[4.954361983,47.622230907],[4.95205165,47.620782123],[4.952307983,47.620617569],[4.951841049,47.620339955],[4.95214082,47.620125154],[4.951446909,47.619685662],[4.949081115,47.618499758],[4.949365409,47.617350627],[4.94927396,47.616013286],[4.949636022,47.613894942],[4.949758399,47.613563358],[4.950181565,47.613045772],[4.952820877,47.610903758],[4.953681326,47.610075413],[4.954362348,47.609802001],[4.955345758,47.609787335],[4.95556673,47.609531525],[4.954571366,47.609219553],[4.951772302,47.608663125],[4.950176901,47.608143253],[4.949717579,47.608070791],[4.949078249,47.608173306],[4.947717802,47.608545362],[4.946571836,47.609103806],[4.946038705,47.609271162],[4.9457605,47.608834611],[4.946055021,47.608659529],[4.946406164,47.608211586],[4.94636266,47.608004322],[4.941861779,47.607435503],[4.940885426,47.608265687],[4.939754688,47.608731971],[4.939083452,47.608030019],[4.938580901,47.607756545],[4.938468567,47.60810956],[4.938982475,47.608622348],[4.938284417,47.609308326],[4.936889457,47.608731824],[4.933356394,47.60749654],[4.933221016,47.60739794],[4.933339939,47.606380339],[4.93353614,47.606099772],[4.934164907,47.605668877],[4.933681795,47.605085329],[4.933093441,47.604646682],[4.931806714,47.604002601],[4.92978237,47.60331848],[4.927184304,47.602191806],[4.924974571,47.601531372],[4.92393316,47.601336052],[4.92305252,47.60028181],[4.922306575,47.599788083],[4.920388793,47.598986798],[4.918343767,47.598717899],[4.917343121,47.598765854],[4.916604803,47.597147389],[4.916396197,47.596972539],[4.916170686,47.596437813],[4.915376735,47.596309485],[4.914050965,47.595678458],[4.912352422,47.595044521],[4.908457983,47.593040992],[4.907457183,47.591814827],[4.907239285,47.590595669],[4.906890276,47.589990913],[4.906265738,47.589571634],[4.90509559,47.588482372],[4.904028746,47.588049592],[4.9039548,47.587916642],[4.904367388,47.587357074],[4.904401571,47.586972053],[4.903609908,47.585633495],[4.904128869,47.585519682],[4.905138342,47.584420043],[4.906544068,47.585363196],[4.90730131,47.586145861],[4.908813364,47.587194396],[4.909552648,47.587584772],[4.913011666,47.587548827],[4.915018941,47.587260194],[4.916420797,47.58686442],[4.918880365,47.58568231],[4.920076694,47.585420426],[4.921825145,47.585560916],[4.923394126,47.585373896],[4.926604368,47.585233599],[4.929892572,47.585409762],[4.930935022,47.584942321],[4.932640394,47.583781395],[4.933209493,47.584356322],[4.935219717,47.583346974],[4.936292632,47.582694397],[4.937421208,47.581705938],[4.938490014,47.580538381],[4.93963271,47.579794572],[4.942500833,47.577135704],[4.943124305,47.576753457],[4.943551346,47.575800024],[4.943579261,47.574519191],[4.943762623,47.574182988],[4.944517579,47.573831857],[4.946394226,47.573335955],[4.947158235,47.573306999],[4.948499076,47.572786689],[4.948219509,47.572636489],[4.947637456,47.571488291],[4.947661114,47.570348887],[4.947529385,47.569655075],[4.947134009,47.56913764],[4.945808679,47.568108984],[4.945386037,47.567536174],[4.94530761,47.567062969],[4.945425368,47.566387503],[4.945683685,47.565845654],[4.946166744,47.565192005],[4.94621535,47.564261976],[4.946046359,47.563639915],[4.945640799,47.563133449],[4.943939841,47.562232592],[4.943535716,47.561947596],[4.942819424,47.561235603],[4.941820261,47.559840407],[4.941578818,47.559272669],[4.941563801,47.558932565],[4.941027296,47.559213418],[4.940022155,47.559373306],[4.936921635,47.560111848],[4.932856712,47.560926618],[4.931422454,47.561029613],[4.930812578,47.561159464],[4.929666696,47.56158631],[4.928624576,47.561755714],[4.927432843,47.562129272],[4.925279425,47.563133668],[4.924221095,47.564036224],[4.923524049,47.565515371],[4.923256566,47.565882642],[4.922416795,47.566576285],[4.920448857,47.567936787],[4.919924104,47.56895747],[4.918606318,47.570346851],[4.917297823,47.571403817],[4.91706723,47.572244973],[4.916881473,47.57255596],[4.916395387,47.572877283],[4.915059657,47.573511484],[4.91307002,47.57520715],[4.912382869,47.575488533],[4.911828183,47.575604771],[4.905055886,47.574757538],[4.902948194,47.574344443],[4.901964014,47.574094878],[4.90165506,47.573937844],[4.899811938,47.572469627],[4.899661835,47.57221456],[4.898540593,47.57143867],[4.89792821,47.571203729],[4.896071482,47.567771927],[4.896093036,47.565792519],[4.895222852,47.56511336],[4.894547101,47.56425186],[4.894186811,47.563957881],[4.89352695,47.563093415],[4.893210993,47.562435856],[4.890206335,47.562747501],[4.88758531,47.562698107],[4.885579396,47.56198503],[4.883580211,47.562102869],[4.882638231,47.562551164],[4.881761306,47.562656254],[4.880420443,47.562694986],[4.879902922,47.563411933],[4.87869228,47.5645065],[4.877288359,47.564152743],[4.875901364,47.56420477],[4.874475889,47.563766689],[4.873541412,47.56302808],[4.872882328,47.562251728],[4.871790583,47.562338583],[4.871486456,47.561859056],[4.870658114,47.56118625],[4.868406189,47.560314757],[4.866909256,47.559311388],[4.865878214,47.558887599],[4.86487587,47.558218437],[4.864335981,47.557993869],[4.863248931,47.55786988],[4.861568959,47.558289275],[4.86074206,47.558072872],[4.860260725,47.558077849],[4.858939128,47.55839965],[4.856854335,47.559037017],[4.856804741,47.559983209],[4.857010681,47.561239565],[4.856735245,47.561275463],[4.857434291,47.5637827],[4.857223767,47.564193924],[4.856592225,47.56458664],[4.8558807,47.565357884],[4.855707727,47.566352854],[4.855947525,47.568354183],[4.856209256,47.568612028],[4.856058051,47.569123148],[4.856049369,47.570213644],[4.856276146,47.57172447],[4.855306722,47.572121651]]]],"type":"MultiPolygon"}</t>
  </si>
  <si>
    <t>47.604896657, 4.900489154</t>
  </si>
  <si>
    <t>{"coordinates":[[[[5.34565147,47.076606467],[5.344988836,47.076558668],[5.343736433,47.076895724],[5.342576187,47.076926456],[5.341480913,47.077056741],[5.340707261,47.0773066],[5.33951828,47.077526133],[5.337598361,47.078038761],[5.336079925,47.078232497],[5.335392625,47.0781329],[5.334451176,47.077797043],[5.333833783,47.077362762],[5.333651327,47.076467539],[5.331659805,47.076849111],[5.330665294,47.077755471],[5.330424283,47.078158445],[5.329986428,47.078491529],[5.32916592,47.078909785],[5.328635076,47.079074505],[5.32691854,47.080026001],[5.324741189,47.0809336],[5.322823847,47.081940412],[5.319756152,47.083151329],[5.319323048,47.083168128],[5.318202738,47.082934807],[5.317957569,47.082967646],[5.31686182,47.083766023],[5.315454942,47.084290506],[5.315410199,47.08450757],[5.312632807,47.085607092],[5.311726167,47.085898142],[5.308593367,47.086122889],[5.304472592,47.086866239],[5.303251801,47.087151776],[5.299635855,47.088480248],[5.297899151,47.088946222],[5.29503183,47.089526495],[5.292744171,47.090187069],[5.291734615,47.090605196],[5.288822245,47.092861488],[5.288299316,47.093529345],[5.287261986,47.095346749],[5.286428894,47.096445857],[5.287617013,47.096875397],[5.287432302,47.097215909],[5.286225525,47.09709297],[5.285109681,47.099768455],[5.281982789,47.098938543],[5.280981383,47.101425281],[5.280851833,47.102197922],[5.284141321,47.1026896],[5.286137915,47.102864499],[5.287987997,47.10278827],[5.29351701,47.102185139],[5.296129068,47.102099064],[5.29743402,47.102201037],[5.297996119,47.102390719],[5.299333969,47.103108989],[5.302557358,47.105876606],[5.303455425,47.106394628],[5.304715219,47.10698019],[5.305931221,47.107343241],[5.307724994,47.107674034],[5.31249929,47.10829019],[5.312662264,47.10809148],[5.313933606,47.107529231],[5.314713932,47.107053357],[5.315179189,47.106582886],[5.315715949,47.105535438],[5.31639284,47.103144944],[5.316513112,47.102475119],[5.316505094,47.101613314],[5.31685148,47.101171336],[5.319160857,47.099784794],[5.319522475,47.099483011],[5.319476048,47.098342758],[5.319715522,47.098022709],[5.320579571,47.097718945],[5.321724617,47.097171746],[5.323313746,47.096707482],[5.324514456,47.096473481],[5.32496943,47.096166199],[5.325180654,47.095375639],[5.325024958,47.09402862],[5.325047683,47.092965335],[5.325731311,47.091936491],[5.326959502,47.090936311],[5.327817898,47.089649935],[5.328051519,47.089074184],[5.328393613,47.088567402],[5.328603953,47.088460484],[5.329594202,47.08836577],[5.334550693,47.088166683],[5.335292041,47.088019303],[5.337201445,47.087225013],[5.338098404,47.086956474],[5.357404817,47.083583822],[5.357924602,47.083287691],[5.359401032,47.080836431],[5.359102032,47.080693017],[5.358204777,47.079985352],[5.358105437,47.07982435],[5.35814696,47.079115539],[5.358002869,47.078896002],[5.357203597,47.078407908],[5.356588829,47.078671747],[5.355803325,47.079162441],[5.354761855,47.079226902],[5.353763907,47.078657265],[5.352691071,47.078335039],[5.35197131,47.077824574],[5.349936054,47.07792723],[5.349066035,47.078113353],[5.348398489,47.077499123],[5.347742433,47.077057594],[5.346812208,47.077071986],[5.345947697,47.077263378],[5.34565147,47.076606467]]]],"type":"MultiPolygon"}</t>
  </si>
  <si>
    <t>47.091453506, 5.316872612</t>
  </si>
  <si>
    <t>{"coordinates":[[[[5.349617768,47.126029649],[5.35267616,47.125863897],[5.353952887,47.125937898],[5.355970994,47.126216555],[5.361223015,47.127202006],[5.363039642,47.12775937],[5.364644588,47.128454338],[5.365740932,47.12913717],[5.367286215,47.130274668],[5.3679985,47.130895985],[5.369643035,47.132667317],[5.370275188,47.133565878],[5.370551574,47.13420782],[5.371470051,47.137801716],[5.3730599,47.13781505],[5.375364566,47.137455207],[5.376490051,47.137145667],[5.376869065,47.135983177],[5.377692375,47.134271129],[5.380179646,47.133507518],[5.380178141,47.133264358],[5.379874768,47.132731077],[5.380430189,47.13150099],[5.380994344,47.131006599],[5.381659789,47.130892921],[5.382452396,47.131117988],[5.382982448,47.130837758],[5.383137975,47.130534617],[5.383800817,47.130123746],[5.384587479,47.129409481],[5.384711463,47.128841279],[5.385237258,47.128465649],[5.385878543,47.128224543],[5.386460819,47.127485656],[5.387344092,47.126838732],[5.38745574,47.126677902],[5.388528417,47.126553073],[5.389067025,47.126259126],[5.390049002,47.122691828],[5.39273762,47.120445694],[5.393903232,47.119950496],[5.393708823,47.119524879],[5.393334688,47.119211967],[5.392721565,47.117588053],[5.39197997,47.116546855],[5.39145983,47.115232658],[5.392189723,47.111730882],[5.392380253,47.111505363],[5.393302428,47.111325951],[5.395387669,47.110509953],[5.397026083,47.110031043],[5.398533675,47.109370175],[5.399251523,47.108840068],[5.400191281,47.108375607],[5.40073018,47.107945582],[5.400895855,47.107696245],[5.399982185,47.107264853],[5.398809577,47.106350635],[5.398233948,47.105510494],[5.398037074,47.103220437],[5.39752875,47.101252991],[5.397576681,47.100936744],[5.398057177,47.100114324],[5.398159702,47.098445857],[5.398655472,47.096722392],[5.398687426,47.096136257],[5.398555873,47.095669709],[5.398167152,47.095114821],[5.397519976,47.094649961],[5.396751713,47.09433893],[5.39497193,47.093198572],[5.391978254,47.09177707],[5.391121517,47.090629259],[5.391394197,47.089759822],[5.388666871,47.090325129],[5.388485181,47.090600001],[5.387705407,47.090800761],[5.386833575,47.091186263],[5.387709576,47.092086007],[5.387978243,47.093357682],[5.385267003,47.094142347],[5.385292904,47.0942508],[5.383752635,47.09461404],[5.382804414,47.094944339],[5.383376373,47.09579904],[5.383752615,47.09577687],[5.383854453,47.096230535],[5.383613172,47.096292256],[5.384310624,47.097448809],[5.386360723,47.100406805],[5.387168209,47.101811469],[5.390049498,47.106281659],[5.390046853,47.106519503],[5.382727057,47.110441886],[5.382221595,47.110139753],[5.381782863,47.110362261],[5.381237717,47.109997891],[5.38080189,47.110256364],[5.379346451,47.109772916],[5.377302294,47.110747203],[5.374162324,47.108351872],[5.374080872,47.108389573],[5.370987381,47.105514927],[5.370399507,47.105436009],[5.369274751,47.106167925],[5.368959503,47.106829202],[5.368091099,47.107962073],[5.366746359,47.108823666],[5.366561971,47.108860766],[5.366040845,47.109371326],[5.364373133,47.110480888],[5.3629305,47.11124896],[5.361843481,47.111672884],[5.359791572,47.112267813],[5.359164018,47.112579653],[5.355586802,47.115044855],[5.354040738,47.116380559],[5.353092889,47.117789636],[5.352944753,47.118295242],[5.352052007,47.119819377],[5.351781904,47.120463468],[5.351296577,47.12095341],[5.351606229,47.121759547],[5.351435111,47.12261599],[5.350057887,47.124925457],[5.349595332,47.124788941],[5.349316746,47.125481834],[5.349617768,47.126029649]]]],"type":"MultiPolygon"}</t>
  </si>
  <si>
    <t>47.116270528, 5.377231654</t>
  </si>
  <si>
    <t>{"coordinates":[[[[5.431070313,47.349239279],[5.425881775,47.347356433],[5.425447475,47.347276339],[5.424604298,47.347883868],[5.422622548,47.346608477],[5.422031273,47.346309185],[5.419442186,47.345432782],[5.417799626,47.345475094],[5.414241409,47.346322767],[5.414410177,47.34494938],[5.41254511,47.345553741],[5.411982947,47.345251994],[5.410884302,47.344040024],[5.410843494,47.343898569],[5.409147662,47.342310802],[5.408924403,47.342001109],[5.408271481,47.341712935],[5.406884039,47.339582857],[5.406013357,47.338574167],[5.405874323,47.338251015],[5.405941919,47.337808299],[5.404490837,47.337683444],[5.40433702,47.33756234],[5.404317009,47.336879166],[5.400653324,47.337167516],[5.40082808,47.337845689],[5.400295683,47.337909833],[5.40003577,47.337193791],[5.399892777,47.337225567],[5.399422563,47.335865408],[5.399180276,47.335720907],[5.397994664,47.335842667],[5.39707168,47.335852717],[5.396116676,47.335709411],[5.394555958,47.336154099],[5.395135693,47.337091418],[5.393104457,47.337652064],[5.392382284,47.338006486],[5.39161138,47.336554324],[5.390624762,47.336771879],[5.38853764,47.33756596],[5.389361754,47.338845925],[5.389766731,47.339817485],[5.392138244,47.339486759],[5.393305547,47.339784235],[5.394257631,47.340513941],[5.39580465,47.34079816],[5.397895522,47.341866396],[5.397847026,47.342263678],[5.398789799,47.344679536],[5.398490782,47.345489982],[5.397988365,47.346019124],[5.397367625,47.346510177],[5.396549416,47.346615325],[5.396382939,47.346804291],[5.396082525,47.347821904],[5.396445057,47.348461982],[5.392565122,47.347396363],[5.392265803,47.3503422],[5.39188312,47.351805504],[5.391487879,47.354979366],[5.390487009,47.360267755],[5.39021693,47.364082071],[5.389344053,47.365912087],[5.387996725,47.367776163],[5.387459805,47.36872835],[5.385819658,47.372029503],[5.386253499,47.372096247],[5.386801949,47.372414611],[5.387484958,47.372628438],[5.388554402,47.373154039],[5.388898419,47.37400166],[5.389201805,47.374472753],[5.389163522,47.375041833],[5.389587699,47.375486125],[5.389731494,47.376124412],[5.390368789,47.376709319],[5.391004423,47.37675118],[5.392799328,47.376208987],[5.394892911,47.375467876],[5.395923621,47.37533135],[5.396955619,47.375283049],[5.399379438,47.375583373],[5.400241362,47.375793432],[5.399921404,47.376080135],[5.400339074,47.376376821],[5.400465042,47.376673227],[5.400322501,47.377457915],[5.399907834,47.377435857],[5.399340102,47.377667333],[5.398747269,47.37816771],[5.398624951,47.378456634],[5.39860419,47.37905958],[5.397913471,47.379239549],[5.398000938,47.379920418],[5.398201912,47.380055868],[5.398992597,47.380183649],[5.399346673,47.379947581],[5.399754091,47.37995538],[5.400039858,47.379852211],[5.400501909,47.380102949],[5.400796582,47.379724904],[5.401256227,47.379744228],[5.402177187,47.379050627],[5.402574075,47.378409282],[5.402949969,47.378216882],[5.402909834,47.377853858],[5.4033051,47.377797952],[5.40388628,47.377452699],[5.404191122,47.377124869],[5.403948381,47.376738117],[5.404035964,47.376532764],[5.404701562,47.376621664],[5.404991161,47.376042872],[5.405964379,47.376693695],[5.406450309,47.376176579],[5.406750736,47.376371198],[5.407160433,47.375869168],[5.408153841,47.375906226],[5.408384848,47.376031129],[5.409183468,47.376100135],[5.41010156,47.3760838],[5.412338476,47.375969839],[5.413968008,47.37573516],[5.414033197,47.375151097],[5.414732252,47.374716878],[5.414878624,47.374110413],[5.415085818,47.373912471],[5.415029491,47.373603824],[5.415370965,47.373355357],[5.414675497,47.373103223],[5.415017138,47.37259357],[5.415184839,47.372137066],[5.415730004,47.372260829],[5.416004928,47.372036259],[5.416095093,47.371712858],[5.416421155,47.371416974],[5.416486934,47.371052651],[5.417450581,47.370372441],[5.417945626,47.370296394],[5.41820422,47.370121694],[5.418023121,47.369780519],[5.41798409,47.36932651],[5.418940085,47.369094963],[5.419930797,47.368957251],[5.42048481,47.368778193],[5.421106889,47.368227552],[5.421150606,47.367580884],[5.421414653,47.366998974],[5.422110374,47.366641329],[5.422255997,47.365961914],[5.422618352,47.365385156],[5.422386346,47.36503244],[5.422689572,47.364584804],[5.422370492,47.363536809],[5.423522984,47.361965474],[5.424197206,47.361221888],[5.423586868,47.361003158],[5.423537162,47.360753817],[5.424120472,47.359934672],[5.424939758,47.359116903],[5.42538963,47.358337462],[5.42595641,47.357798752],[5.426256712,47.35696569],[5.427165341,47.355751554],[5.427471327,47.354517582],[5.426872647,47.354174337],[5.4269672,47.353774277],[5.427743405,47.3531204],[5.426373225,47.352362766],[5.426560779,47.352143594],[5.427572356,47.351478495],[5.428034465,47.35097168],[5.428855551,47.351134642],[5.429626417,47.350334957],[5.430773799,47.349597638],[5.431070313,47.349239279]]]],"type":"MultiPolygon"}</t>
  </si>
  <si>
    <t>47.358454362, 5.406230234</t>
  </si>
  <si>
    <t>{"coordinates":[[[[4.299627352,47.679603501],[4.300919664,47.679466701],[4.301550273,47.679471385],[4.304374469,47.679946723],[4.305423541,47.680328402],[4.305939202,47.680319942],[4.306740652,47.680006719],[4.30674056,47.679894195],[4.307733915,47.679742657],[4.30872018,47.679411149],[4.31037971,47.679247628],[4.316589179,47.677864468],[4.319761881,47.675399941],[4.319276664,47.674913005],[4.318730341,47.672763174],[4.318785176,47.672447483],[4.31916949,47.672035353],[4.320103162,47.672064422],[4.321488887,47.67172649],[4.32174352,47.671406738],[4.323355551,47.669985074],[4.325483238,47.669903353],[4.326212378,47.669801461],[4.327200797,47.669514778],[4.327481294,47.669272137],[4.327051002,47.66901146],[4.32680348,47.668276098],[4.326481107,47.667853057],[4.326088742,47.6661156],[4.325947561,47.665850739],[4.325614013,47.66588873],[4.324241947,47.661831723],[4.324013293,47.660887289],[4.323859349,47.658550276],[4.322770907,47.656139222],[4.322100427,47.653977288],[4.32198311,47.653060394],[4.321355221,47.651001497],[4.320511457,47.649853355],[4.320174467,47.648940741],[4.319569077,47.646655622],[4.318865174,47.644855928],[4.318784202,47.643574027],[4.317981076,47.641960892],[4.317679489,47.641021762],[4.316629855,47.638592193],[4.315874315,47.637228766],[4.314423261,47.634014199],[4.31389748,47.632403311],[4.313257451,47.631289728],[4.312631404,47.630581085],[4.311700101,47.628613751],[4.310176937,47.629494164],[4.309063962,47.629888339],[4.306944916,47.630802391],[4.304934304,47.631415418],[4.304554037,47.631604212],[4.303297044,47.631830697],[4.301906975,47.632443947],[4.301305591,47.632522666],[4.300698991,47.6324421],[4.299114466,47.63382267],[4.298505472,47.63369891],[4.296737697,47.632694095],[4.295791991,47.632304892],[4.29479357,47.632322265],[4.293162541,47.631405003],[4.29164847,47.630035414],[4.290900134,47.629598978],[4.289648425,47.629934184],[4.288716593,47.629949871],[4.287378654,47.629747672],[4.285045829,47.629651831],[4.283585218,47.629829931],[4.282848131,47.629470739],[4.281319329,47.629138234],[4.279719058,47.628601243],[4.279198223,47.62820635],[4.27863689,47.627510325],[4.278489886,47.627043819],[4.276921604,47.627673126],[4.274835688,47.628877901],[4.273736553,47.629750502],[4.271872081,47.631536147],[4.270379091,47.632595746],[4.26761256,47.633980627],[4.267350017,47.634590221],[4.267514498,47.635178977],[4.266826556,47.635373685],[4.266782246,47.635919696],[4.266601685,47.636336652],[4.266679705,47.636705795],[4.266139775,47.637077135],[4.265056364,47.637052864],[4.264401824,47.63714097],[4.263118294,47.637215169],[4.261554195,47.636971009],[4.261224806,47.637066388],[4.261037595,47.637429394],[4.260507425,47.637482827],[4.260122886,47.637893872],[4.2601298,47.63807384],[4.260989974,47.638006945],[4.261008648,47.638515363],[4.260578722,47.638753158],[4.260004016,47.63923377],[4.259307034,47.640008265],[4.259528043,47.640906994],[4.259753177,47.641246647],[4.260247433,47.641701324],[4.261660111,47.642239707],[4.262456023,47.642268918],[4.262825842,47.641966951],[4.263332424,47.64181564],[4.264359584,47.641766719],[4.26495924,47.641664806],[4.265551457,47.642035581],[4.266137285,47.641912206],[4.266795021,47.641956388],[4.267265192,47.641562397],[4.267982716,47.640198891],[4.268616925,47.639646477],[4.269568682,47.639173428],[4.270899583,47.638737657],[4.271477866,47.638635041],[4.272410278,47.638916559],[4.273266322,47.640127922],[4.274384051,47.641028552],[4.274848834,47.641582513],[4.275580375,47.642206478],[4.27673213,47.642521575],[4.278289676,47.643260723],[4.279369191,47.643950173],[4.280222267,47.643584344],[4.283782456,47.642514532],[4.285168336,47.643864921],[4.286081238,47.645153885],[4.28647939,47.645147701],[4.287191535,47.646395656],[4.286733543,47.646627554],[4.287504213,47.647649809],[4.288356183,47.649389531],[4.288790592,47.64933883],[4.289029157,47.650335434],[4.289398273,47.650228737],[4.289899056,47.65132507],[4.290276174,47.651438834],[4.290798097,47.651920984],[4.290743728,47.652261865],[4.291029626,47.652734918],[4.293059323,47.65490359],[4.294559292,47.657308549],[4.294280999,47.658908603],[4.294352801,47.660220312],[4.293977108,47.66181604],[4.294679935,47.663487143],[4.294960522,47.66472542],[4.295467222,47.665286935],[4.295822767,47.666318231],[4.295748989,47.667176044],[4.294908847,47.668799422],[4.293733249,47.669891784],[4.293124426,47.670615983],[4.293144967,47.671188285],[4.295505695,47.674935795],[4.296551838,47.676026044],[4.299123573,47.679771136],[4.299627352,47.679603501]]]],"type":"MultiPolygon"}</t>
  </si>
  <si>
    <t>47.651551426, 4.301138244</t>
  </si>
  <si>
    <t>{"coordinates":[[[[5.022696617,47.191084071],[5.022485685,47.190920248],[5.020427577,47.190397816],[5.020295853,47.18998585],[5.018407634,47.189482933],[5.017240513,47.189572613],[5.016649242,47.189905316],[5.015121537,47.190067895],[5.012812316,47.190034206],[5.007760489,47.191239506],[5.006773941,47.191779836],[5.005547617,47.192232451],[5.005614032,47.192348375],[5.003639552,47.192791409],[5.003421478,47.192931168],[5.003462084,47.193418573],[5.002663651,47.1936197],[5.002484659,47.193460693],[5.001881723,47.193518846],[5.001580662,47.193665438],[5.001841963,47.194367868],[4.999988701,47.196119966],[5.000880404,47.196969109],[5.000249955,47.197212344],[5.000059603,47.197458784],[4.998758248,47.198244026],[4.997806371,47.199439287],[4.997499247,47.199637305],[4.99626023,47.200110748],[4.995538211,47.200273583],[4.995498309,47.200622788],[4.996769631,47.202301143],[5.005528675,47.206506756],[5.007507702,47.208474432],[5.011384285,47.213753841],[5.010877565,47.21607348],[5.011094323,47.216356096],[5.011591945,47.216691473],[5.011499156,47.217073121],[5.011066057,47.217544428],[5.011381352,47.218093701],[5.011991532,47.218328061],[5.016419562,47.218540168],[5.01763264,47.218108395],[5.020873354,47.217361187],[5.02268419,47.217045011],[5.023023902,47.216869774],[5.023680528,47.216264835],[5.023609506,47.216168814],[5.024748909,47.215573447],[5.025436804,47.215448853],[5.02622849,47.214991932],[5.026678522,47.214903911],[5.026837032,47.215076749],[5.024693492,47.202618836],[5.022696617,47.191084071]]]],"type":"MultiPolygon"}</t>
  </si>
  <si>
    <t>47.203112751, 5.013918623</t>
  </si>
  <si>
    <t>{"coordinates":[[[[4.228885641,47.203779917],[4.228159278,47.203792122],[4.227912004,47.204245835],[4.227072469,47.204799461],[4.226575563,47.205662787],[4.226131178,47.206164502],[4.226352606,47.206836545],[4.225757487,47.207275926],[4.225731344,47.207926278],[4.225926943,47.208102484],[4.226427563,47.208096286],[4.227199438,47.208396944],[4.227789385,47.208252035],[4.228280179,47.207873175],[4.228774254,47.208101135],[4.228713638,47.208281854],[4.228140574,47.208645381],[4.226867857,47.210022042],[4.226882131,47.210416257],[4.22662208,47.210717037],[4.224434953,47.212038517],[4.223320391,47.213056013],[4.22264203,47.213209034],[4.220026004,47.214039745],[4.220521147,47.215304064],[4.219906062,47.2154519],[4.22156173,47.219753568],[4.219425416,47.220131715],[4.218051724,47.220514415],[4.210509824,47.223876199],[4.207867933,47.225763932],[4.198925967,47.232612244],[4.198146418,47.232984053],[4.197611217,47.232813111],[4.19643324,47.233101688],[4.195203159,47.233841874],[4.194746304,47.23398434],[4.192441744,47.234200747],[4.192247838,47.234338697],[4.191493444,47.235431394],[4.191312775,47.235928452],[4.191353217,47.237097611],[4.191253883,47.238044015],[4.19042239,47.238822368],[4.190364926,47.239093067],[4.18979011,47.239642788],[4.189092038,47.239760694],[4.188153282,47.240294331],[4.188198177,47.24059099],[4.188580612,47.240966123],[4.18858823,47.241191136],[4.187882189,47.24178721],[4.187629789,47.242151741],[4.187583558,47.242692432],[4.187701086,47.243524064],[4.18744331,47.244124544],[4.187540402,47.244390057],[4.187879167,47.244582866],[4.187646948,47.244784225],[4.186934789,47.245105744],[4.188667129,47.248707449],[4.19002878,47.250307829],[4.190678005,47.249888799],[4.190708927,47.249732719],[4.191523349,47.249966551],[4.192141431,47.249813439],[4.192738925,47.249864918],[4.192682699,47.250787465],[4.191908965,47.251733596],[4.19184863,47.251994421],[4.191957286,47.253137661],[4.19182033,47.253879164],[4.19197243,47.254118897],[4.193011907,47.254241461],[4.193475031,47.254432974],[4.194286398,47.255001752],[4.195852511,47.256326248],[4.196675389,47.256696811],[4.198539305,47.257137646],[4.198641963,47.257352671],[4.199824911,47.257737498],[4.202695397,47.259187056],[4.203661851,47.258996057],[4.209971933,47.257131476],[4.221191544,47.256246766],[4.222044876,47.25597127],[4.22725432,47.254826816],[4.227603727,47.255360636],[4.230478744,47.256749142],[4.231133625,47.257511104],[4.231815831,47.257213942],[4.23250857,47.257664868],[4.233679083,47.258994867],[4.234016369,47.25916955],[4.235208257,47.259239696],[4.236049861,47.259662905],[4.236633488,47.260254525],[4.236852809,47.26087704],[4.236792216,47.261290053],[4.238781953,47.261142767],[4.239714376,47.261200331],[4.241032558,47.261468048],[4.242830569,47.261723407],[4.245095913,47.261369576],[4.247107045,47.261347068],[4.24777889,47.261004005],[4.248221922,47.260603977],[4.248823647,47.260317486],[4.250939795,47.259523966],[4.251139013,47.259389463],[4.25153515,47.258737824],[4.253505966,47.257898105],[4.25454783,47.257659946],[4.255623738,47.257237734],[4.257160044,47.255862432],[4.258050081,47.25490289],[4.258885595,47.254214043],[4.259162403,47.253159404],[4.25899418,47.252695738],[4.260103003,47.251765315],[4.260624929,47.251466121],[4.261259008,47.250874884],[4.261800787,47.250689816],[4.26263277,47.250136934],[4.26314961,47.249960235],[4.263247702,47.248000853],[4.263777605,47.247030778],[4.265255776,47.24764492],[4.265424599,47.247345954],[4.266191769,47.247694127],[4.267157504,47.247939284],[4.267281311,47.247806476],[4.26746966,47.246877931],[4.267674833,47.2466632],[4.267691911,47.246265948],[4.268128553,47.245662423],[4.268005479,47.243695547],[4.268214947,47.243663543],[4.268977701,47.243882093],[4.269251908,47.242615862],[4.265625306,47.239526698],[4.264880172,47.239042324],[4.262791772,47.238216034],[4.262076045,47.237687204],[4.259755903,47.236670702],[4.258560962,47.235998494],[4.258681765,47.23568115],[4.260455681,47.234603031],[4.260749434,47.234164053],[4.258298366,47.232741976],[4.255834944,47.231690938],[4.257130054,47.230433476],[4.264461149,47.220997864],[4.263972504,47.220956374],[4.261639457,47.221276222],[4.260040907,47.222091352],[4.25938302,47.221821185],[4.259583218,47.220324374],[4.260416188,47.219832712],[4.260308724,47.218517519],[4.259892089,47.218389693],[4.259880346,47.218057579],[4.255469317,47.21772729],[4.253881173,47.217854331],[4.253505371,47.218400427],[4.252989305,47.218768862],[4.252404048,47.219003886],[4.251486154,47.219199281],[4.246674582,47.219435719],[4.246972631,47.21855374],[4.246955891,47.218059611],[4.246744104,47.217702637],[4.246339955,47.21748459],[4.244147795,47.217437016],[4.243974289,47.216905853],[4.244804215,47.214337154],[4.244557612,47.21367352],[4.244456852,47.21291648],[4.244589635,47.212487372],[4.244113951,47.212487978],[4.243154509,47.212826015],[4.242156532,47.212869131],[4.241585356,47.212453873],[4.240398459,47.21238375],[4.238333919,47.212417536],[4.239117075,47.211768092],[4.239387472,47.211345622],[4.239098533,47.210676126],[4.238444432,47.208435763],[4.237068639,47.208535996],[4.23679138,47.207797941],[4.236185482,47.206959847],[4.235838768,47.206648412],[4.236357776,47.206063027],[4.236116501,47.205510065],[4.23640689,47.204693019],[4.237334023,47.203586452],[4.236322528,47.202746387],[4.235822305,47.20213496],[4.235294994,47.202127078],[4.234652533,47.202570613],[4.234075651,47.203166512],[4.233548204,47.203844716],[4.233354882,47.204459936],[4.233507813,47.204618576],[4.232246828,47.205055175],[4.23200868,47.204982976],[4.231596625,47.203489118],[4.229697476,47.203634445],[4.228885641,47.203779917]]]],"type":"MultiPolygon"}</t>
  </si>
  <si>
    <t>47.237473882, 4.229583257</t>
  </si>
  <si>
    <t>{"coordinates":[[[[4.825701228,47.287692189],[4.827217134,47.287592686],[4.826804896,47.286950828],[4.826915629,47.286432205],[4.826795917,47.286219774],[4.826191918,47.285697996],[4.825717426,47.284703223],[4.825144052,47.284225081],[4.824585636,47.283602623],[4.824273451,47.283684074],[4.823502046,47.283608853],[4.822618925,47.284414257],[4.821797232,47.284651383],[4.820958639,47.284468242],[4.820695356,47.284313889],[4.820263287,47.283786681],[4.820426737,47.283260034],[4.820321156,47.28311221],[4.820206321,47.282222531],[4.819369295,47.282084378],[4.818796705,47.28182231],[4.817669655,47.281481581],[4.81667209,47.281017247],[4.816408071,47.280683699],[4.817679592,47.28021084],[4.818987306,47.279400617],[4.820297013,47.27900187],[4.819952741,47.278565132],[4.819354545,47.278171097],[4.818255517,47.276271191],[4.817383229,47.275400582],[4.816756313,47.274546834],[4.815981993,47.272854336],[4.815528803,47.272598487],[4.815130423,47.271928456],[4.813971224,47.271059609],[4.813296729,47.270400192],[4.813110875,47.270028494],[4.812782087,47.269890456],[4.812038051,47.270777356],[4.811385863,47.271289114],[4.810677312,47.271699093],[4.810165497,47.271861965],[4.809381144,47.271985863],[4.807914421,47.271961907],[4.805882407,47.272675229],[4.802882291,47.273519726],[4.800612366,47.274283475],[4.79926186,47.274531352],[4.798145172,47.274847628],[4.797871791,47.275257983],[4.797106029,47.275465253],[4.795750416,47.275284539],[4.794805518,47.275635042],[4.792202136,47.277831942],[4.792296381,47.278158261],[4.791209781,47.279062916],[4.790873392,47.278895218],[4.78854351,47.280930223],[4.785153779,47.282017979],[4.782296317,47.282600396],[4.781874665,47.283173272],[4.782205118,47.28380033],[4.782825788,47.285516104],[4.782720827,47.286021983],[4.782789373,47.286412636],[4.782635341,47.287234434],[4.782137499,47.287984973],[4.781260371,47.29010915],[4.781758126,47.292187902],[4.781544426,47.293965112],[4.782324203,47.295327257],[4.78261689,47.296329488],[4.782472961,47.296738712],[4.783429241,47.297793778],[4.784069868,47.298868999],[4.784365454,47.299279571],[4.784905969,47.29977102],[4.787865947,47.299696644],[4.788786991,47.299609513],[4.789113354,47.301816939],[4.78922694,47.302007888],[4.792712921,47.301190496],[4.7927407,47.30138817],[4.793498124,47.301434999],[4.795553199,47.301097062],[4.795819501,47.301301852],[4.796430397,47.301360833],[4.797010395,47.301050196],[4.797678558,47.300882266],[4.797974429,47.300704792],[4.798730753,47.300600324],[4.799848481,47.300259725],[4.80034039,47.299809963],[4.801502616,47.299415529],[4.802627915,47.299301705],[4.804269304,47.2987107],[4.808937382,47.298025708],[4.808664792,47.298382043],[4.807507571,47.298647704],[4.807310791,47.299211765],[4.80561424,47.300642014],[4.805345077,47.301455728],[4.811293258,47.301746652],[4.811315078,47.301333893],[4.812675732,47.301956491],[4.813556864,47.302686519],[4.813828979,47.304197768],[4.814819193,47.305764425],[4.815360099,47.306452934],[4.816489443,47.307472613],[4.817438415,47.305626191],[4.818192689,47.305303713],[4.818218462,47.304970133],[4.82041205,47.303133893],[4.821371769,47.301493473],[4.82161458,47.301666156],[4.821596175,47.302489482],[4.821742711,47.302672681],[4.822285267,47.302549803],[4.822694417,47.302006693],[4.823586848,47.302636516],[4.82439873,47.302765132],[4.825068044,47.302671765],[4.825615748,47.302778413],[4.826473898,47.302827044],[4.827945188,47.303309951],[4.828115468,47.303101059],[4.829681717,47.303223156],[4.8299181,47.302856536],[4.829569462,47.302764781],[4.829553351,47.302408444],[4.826099053,47.301224685],[4.824069917,47.299632129],[4.823142909,47.299035269],[4.819453132,47.297688427],[4.816106315,47.296300984],[4.815451946,47.295855581],[4.815112394,47.29544307],[4.815069954,47.295088044],[4.814331914,47.294829442],[4.814695258,47.293948494],[4.815692948,47.292882928],[4.815974604,47.292679514],[4.816650845,47.29252035],[4.817161888,47.292172867],[4.816938766,47.292071905],[4.816966406,47.291597819],[4.817842323,47.291590403],[4.818692892,47.29091252],[4.818800729,47.290579452],[4.819262759,47.290153485],[4.820549807,47.289547084],[4.822480901,47.288849511],[4.823468651,47.288317114],[4.824891373,47.287772466],[4.825701228,47.287692189]]]],"type":"MultiPolygon"}</t>
  </si>
  <si>
    <t>47.288487386, 4.803540865</t>
  </si>
  <si>
    <t>{"coordinates":[[[[4.886024742,46.9875538],[4.887422213,46.987396757],[4.88748072,46.987865913],[4.887897454,46.98777714],[4.887766255,46.985830387],[4.887924168,46.985717029],[4.888036063,46.984701122],[4.888680743,46.984357347],[4.891715493,46.984996583],[4.894691307,46.985942014],[4.894756567,46.985701382],[4.894146997,46.985506955],[4.894296892,46.984977641],[4.899365309,46.98566162],[4.89979529,46.985501438],[4.900155406,46.984028422],[4.899586253,46.983972952],[4.899637242,46.982803128],[4.90133527,46.982178953],[4.902157829,46.982069028],[4.903035802,46.982224762],[4.90753301,46.981755118],[4.909918146,46.981660716],[4.912458016,46.981439415],[4.91282251,46.97995187],[4.913869552,46.976856218],[4.913928217,46.974760424],[4.914077013,46.974429232],[4.91491998,46.973376835],[4.914813865,46.972498699],[4.914619788,46.97222003],[4.914559157,46.971659955],[4.914631998,46.970039445],[4.914810607,46.969361921],[4.914724151,46.967887251],[4.914244261,46.967896118],[4.913688126,46.967683797],[4.913055666,46.967768141],[4.912223759,46.967346942],[4.911786876,46.967492879],[4.91083095,46.967507821],[4.909026472,46.96741162],[4.908485236,46.967322411],[4.907884192,46.967625955],[4.90755666,46.96755302],[4.907084998,46.967794979],[4.906182866,46.967843216],[4.905096412,46.967514434],[4.903242705,46.967215417],[4.90257871,46.967375875],[4.902030798,46.96739572],[4.90081709,46.967150951],[4.899269359,46.966647793],[4.898500787,46.965966079],[4.898073345,46.965782186],[4.897304147,46.965981269],[4.896664128,46.966037728],[4.896439479,46.966234153],[4.895413163,46.966454563],[4.894489743,46.966570604],[4.894239643,46.966341455],[4.894010966,46.965785033],[4.893409111,46.963513675],[4.891064476,46.957524374],[4.887539966,46.957581223],[4.88719241,46.958966644],[4.886992996,46.959245494],[4.886101242,46.959700481],[4.88494943,46.95997869],[4.883929067,46.960556443],[4.883560981,46.960940711],[4.883496642,46.961208341],[4.882882673,46.961180543],[4.881838458,46.961338983],[4.880414791,46.961820616],[4.880429695,46.962135585],[4.880915092,46.962664429],[4.876358141,46.964593911],[4.875041028,46.96504132],[4.875624822,46.965980161],[4.875638669,46.966265427],[4.874411343,46.966533948],[4.873739316,46.965592031],[4.872914403,46.965780148],[4.874479598,46.968388079],[4.874942339,46.970197972],[4.873437813,46.970480893],[4.872393142,46.970859899],[4.872429443,46.971451905],[4.872062188,46.971940589],[4.872576612,46.972015994],[4.872237479,46.97244298],[4.873429266,46.973991573],[4.87298993,46.97445081],[4.873068987,46.974719706],[4.873476957,46.975025588],[4.87322285,46.975210736],[4.873115112,46.975708716],[4.873397504,46.977060432],[4.874274108,46.977978312],[4.875317257,46.979371696],[4.87367621,46.979861271],[4.87394625,46.98021082],[4.873634203,46.980281632],[4.875765805,46.983384675],[4.876339773,46.983579777],[4.877442354,46.98448225],[4.877039828,46.984903976],[4.877488951,46.985255106],[4.877247586,46.985467071],[4.878163264,46.986140225],[4.877949269,46.986306717],[4.878957164,46.987322391],[4.880798093,46.986482756],[4.882083772,46.98610155],[4.883114255,46.988065151],[4.88439966,46.987901869],[4.886024742,46.9875538]]]],"type":"MultiPolygon"}</t>
  </si>
  <si>
    <t>46.974042264, 4.891800839</t>
  </si>
  <si>
    <t>{"coordinates":[[[[4.559557783,47.700425617],[4.559982114,47.700662123],[4.561834052,47.700966896],[4.562416532,47.701184178],[4.563829502,47.702116851],[4.565534466,47.702863751],[4.565770045,47.70257522],[4.566374323,47.702307859],[4.569282363,47.703601239],[4.570206237,47.703498816],[4.571939993,47.703679883],[4.57279257,47.704008714],[4.574742974,47.70434437],[4.575456618,47.704574225],[4.576974895,47.705809607],[4.57773413,47.706271997],[4.579438009,47.706970998],[4.580202107,47.70737119],[4.581016601,47.706727311],[4.582720131,47.706559334],[4.583393313,47.706188324],[4.584617675,47.706053811],[4.585725845,47.705824534],[4.586153641,47.705858344],[4.587101733,47.70612096],[4.587072698,47.706489555],[4.586477305,47.70696396],[4.586362499,47.707229289],[4.586799431,47.707300784],[4.588487615,47.70840768],[4.588720472,47.708657486],[4.587616912,47.710475662],[4.587799157,47.710862094],[4.588574351,47.710914587],[4.589032705,47.710853447],[4.589643662,47.710631788],[4.590340066,47.71072585],[4.59107913,47.710551055],[4.593272325,47.710340254],[4.594167942,47.711430854],[4.595063744,47.712303585],[4.596317425,47.713099407],[4.596995465,47.713647405],[4.597101532,47.714070873],[4.596696715,47.715518592],[4.596130338,47.716294229],[4.59567312,47.716528228],[4.595815843,47.716750442],[4.595878957,47.718234083],[4.595984175,47.718584643],[4.597774688,47.718192005],[4.597461415,47.719089324],[4.598896779,47.719798014],[4.599092233,47.719331718],[4.599426669,47.719095783],[4.599172327,47.718844491],[4.598400705,47.718915352],[4.598182567,47.718758989],[4.598345841,47.718465079],[4.598910952,47.718180983],[4.599051366,47.71739225],[4.598658011,47.716864681],[4.599040937,47.716466941],[4.600168912,47.71609232],[4.60026083,47.715732765],[4.601386317,47.715143008],[4.60159796,47.71477281],[4.60102712,47.714686998],[4.601680657,47.714018171],[4.602179425,47.713836693],[4.6024945,47.713889994],[4.602572922,47.714235514],[4.6034953,47.714389421],[4.605235692,47.715128963],[4.606349659,47.715973408],[4.607143438,47.716196571],[4.607694528,47.71615749],[4.609730364,47.715589347],[4.611233912,47.714977186],[4.612542638,47.71418764],[4.613605442,47.713383467],[4.617548923,47.71155191],[4.617572788,47.711107756],[4.619945388,47.708946725],[4.619632668,47.707873452],[4.621205094,47.707212488],[4.62112488,47.706899411],[4.621717934,47.706752551],[4.621636349,47.70639448],[4.621845643,47.706040479],[4.622261547,47.70620846],[4.622901816,47.706035732],[4.622491179,47.705558892],[4.621435173,47.704823622],[4.621046847,47.705123389],[4.620829684,47.704999462],[4.621116662,47.703954789],[4.621051792,47.70375133],[4.620371498,47.70282629],[4.619265869,47.701903535],[4.618925387,47.701495031],[4.617726938,47.699709299],[4.617807952,47.69925895],[4.617152616,47.697658352],[4.61762261,47.696755194],[4.617791343,47.696031752],[4.617757491,47.6952679],[4.617977937,47.694183638],[4.618515298,47.692733984],[4.618444591,47.692644937],[4.617165053,47.692310637],[4.616890417,47.692136183],[4.616331893,47.689986878],[4.615905079,47.689366195],[4.615872564,47.688601422],[4.61609981,47.687697118],[4.615894533,47.687566716],[4.611470246,47.686932773],[4.611576477,47.686301125],[4.61230164,47.684577927],[4.612058925,47.682018222],[4.61070226,47.681459851],[4.610692799,47.681234915],[4.612301439,47.679898354],[4.612423891,47.679671599],[4.610874177,47.679251832],[4.611256307,47.678839646],[4.611114981,47.678662441],[4.611291848,47.678118943],[4.610851648,47.677182431],[4.610373221,47.67687753],[4.609636434,47.676801251],[4.609243521,47.676944402],[4.608661547,47.677360232],[4.60807283,47.677596999],[4.607735722,47.67751341],[4.606762722,47.67658781],[4.606352273,47.676326072],[4.605371963,47.67675006],[4.604411833,47.677668007],[4.603591665,47.67876408],[4.603259927,47.67877043],[4.602945714,47.679226671],[4.601943791,47.67915578],[4.601988182,47.680189574],[4.601865731,47.680462231],[4.601919547,47.681720962],[4.601684015,47.682445299],[4.599198198,47.683528132],[4.598614751,47.683899816],[4.598913464,47.684658252],[4.600426197,47.685753878],[4.601752576,47.687168029],[4.600568115,47.687505642],[4.601045881,47.689341031],[4.599129828,47.689738157],[4.599298012,47.690544288],[4.599254234,47.691085041],[4.598764209,47.692084726],[4.598507082,47.692314205],[4.595080757,47.691661494],[4.593289775,47.691830852],[4.592930212,47.692782819],[4.592946895,47.693073374],[4.591520525,47.692415804],[4.591129815,47.69277222],[4.591092648,47.693447917],[4.592063007,47.694328662],[4.591480737,47.694745303],[4.590559922,47.695033309],[4.588131232,47.695240966],[4.586915152,47.695555458],[4.584015456,47.697010866],[4.579277369,47.697679914],[4.57807124,47.697523347],[4.577483497,47.697804952],[4.576951715,47.697859837],[4.576101385,47.698235901],[4.571604531,47.699042722],[4.570560854,47.699602292],[4.570101016,47.699746204],[4.568435025,47.699733448],[4.567350849,47.699960441],[4.563528786,47.700367196],[4.561506834,47.700495036],[4.559557783,47.700425617]]]],"type":"MultiPolygon"}</t>
  </si>
  <si>
    <t>47.699908034, 4.600441426</t>
  </si>
  <si>
    <t>{"coordinates":[[[[5.259936986,47.100692914],[5.259686038,47.101503024],[5.258093566,47.103131039],[5.258207425,47.103550331],[5.259948962,47.104785355],[5.263135067,47.10517247],[5.263483891,47.10512331],[5.264298885,47.105494642],[5.264669723,47.105341469],[5.265245217,47.105506728],[5.266249588,47.105361851],[5.268093041,47.105439188],[5.268436295,47.104944286],[5.26933007,47.104460194],[5.269677433,47.103906663],[5.269007834,47.103730664],[5.26896429,47.10263359],[5.26928799,47.102050801],[5.269969135,47.101687065],[5.270307047,47.101222884],[5.270463641,47.100619054],[5.27304832,47.10110507],[5.275423204,47.101432134],[5.275524797,47.100714092],[5.274874224,47.099988336],[5.274556979,47.09987839],[5.273497106,47.099767739],[5.27214934,47.0990854],[5.271464728,47.098645811],[5.270496288,47.098325278],[5.270152124,47.09829601],[5.268404504,47.098327614],[5.266019784,47.098201453],[5.265382423,47.098225654],[5.264670726,47.09842694],[5.26427901,47.098647173],[5.264217156,47.099184289],[5.264314467,47.100401903],[5.262963449,47.100519325],[5.26069946,47.100569024],[5.259936986,47.100692914]]]],"type":"MultiPolygon"}</t>
  </si>
  <si>
    <t>47.101837846, 5.265947133</t>
  </si>
  <si>
    <t>{"coordinates":[[[[4.113181436,47.398279585],[4.113541049,47.398357169],[4.113629057,47.399338543],[4.113954414,47.399936822],[4.113746547,47.400781485],[4.113819423,47.401289451],[4.114017026,47.401609862],[4.114567794,47.402079037],[4.117311348,47.403733552],[4.117902724,47.404367075],[4.117848325,47.4046836],[4.119003784,47.406356029],[4.119934663,47.407431917],[4.121896922,47.408107128],[4.12210207,47.407834162],[4.123642202,47.408235227],[4.124937428,47.408213704],[4.125199064,47.407915878],[4.125888456,47.407463563],[4.125854741,47.406489776],[4.126357407,47.40611399],[4.126532999,47.405698155],[4.127111152,47.405191992],[4.127513525,47.405029641],[4.127868867,47.404711994],[4.128628503,47.404386822],[4.129156668,47.404342082],[4.129282671,47.404091478],[4.128886063,47.403960285],[4.128617546,47.403614478],[4.128851519,47.402949592],[4.129302013,47.402743553],[4.12961772,47.40281161],[4.129912865,47.402533253],[4.132271962,47.401657732],[4.132318428,47.401283658],[4.13264244,47.40130571],[4.133415084,47.401160438],[4.134376717,47.401173569],[4.134651212,47.401111472],[4.134923022,47.400797318],[4.136377692,47.400486915],[4.136811857,47.400326021],[4.137419473,47.399590841],[4.137559195,47.399239259],[4.137914501,47.399049422],[4.138135978,47.398614213],[4.138548498,47.398371596],[4.138603853,47.397793965],[4.137976333,47.397214915],[4.138655937,47.397062415],[4.137834121,47.396449255],[4.138004223,47.396280135],[4.13815347,47.395690781],[4.138418986,47.395394685],[4.138952828,47.395059949],[4.139724802,47.394763389],[4.1395506,47.394052962],[4.14006284,47.393576185],[4.140405763,47.393429675],[4.140858431,47.393643106],[4.142223594,47.39349826],[4.142553298,47.393229433],[4.143191916,47.393271772],[4.143452627,47.39306304],[4.143784835,47.393222727],[4.144128014,47.392964566],[4.144431655,47.392406994],[4.14471393,47.392153032],[4.14483543,47.391696284],[4.146016321,47.391926831],[4.147756665,47.391598161],[4.147670508,47.391289309],[4.148178769,47.390817035],[4.148755672,47.390516938],[4.149334605,47.390435592],[4.150082673,47.389957337],[4.150661457,47.389004494],[4.151413437,47.388277709],[4.15243888,47.387877718],[4.15286438,47.387444056],[4.152448818,47.387168182],[4.152364335,47.386629738],[4.151684846,47.386100791],[4.15028082,47.385660039],[4.149315754,47.384608127],[4.149604854,47.384490029],[4.149495004,47.384065272],[4.148865572,47.383085663],[4.14831867,47.382554485],[4.146672937,47.381776663],[4.146352513,47.381235139],[4.146557219,47.380890105],[4.147258866,47.380291683],[4.149254602,47.38175477],[4.149949341,47.381205917],[4.149997171,47.380902041],[4.149789451,47.380672718],[4.148883568,47.380151395],[4.149003721,47.379944038],[4.14816229,47.379646248],[4.148282575,47.379383071],[4.146988416,47.378925889],[4.14701449,47.378781583],[4.148436708,47.377729489],[4.148447256,47.377541221],[4.147273398,47.376695722],[4.146797764,47.37689038],[4.145802771,47.376474348],[4.145543911,47.376455292],[4.145080938,47.376001599],[4.144629555,47.375842189],[4.14371177,47.376434621],[4.142670128,47.376502485],[4.142444985,47.376137373],[4.141518157,47.375372217],[4.14049746,47.375239988],[4.137936249,47.374462019],[4.135777888,47.374178827],[4.136401199,47.373572231],[4.137469336,47.3733187],[4.137511067,47.372849233],[4.138123046,47.371960042],[4.138363983,47.371822637],[4.139106629,47.371720829],[4.139322653,47.371409006],[4.138970151,47.370785848],[4.138976545,47.370400454],[4.139620943,47.37016636],[4.139561421,47.369236026],[4.139368186,47.368873296],[4.139525195,47.368279354],[4.139929286,47.368150249],[4.141362472,47.367931813],[4.142135553,47.367332716],[4.142155005,47.366814847],[4.142459679,47.366000674],[4.142997823,47.365198609],[4.142445,47.362386976],[4.143445617,47.360531498],[4.144135649,47.359585681],[4.144687991,47.359266932],[4.144837794,47.359022372],[4.145238841,47.357450977],[4.14551453,47.356959389],[4.14506834,47.355794281],[4.144718833,47.35549612],[4.144048547,47.355128191],[4.143448767,47.354462461],[4.1430574,47.354561745],[4.142905595,47.355147542],[4.142503828,47.355505316],[4.142270105,47.355977578],[4.140993417,47.356749085],[4.140127636,47.3570943],[4.139355549,47.357235119],[4.137803861,47.35778781],[4.13715513,47.357310694],[4.136905632,47.357478792],[4.135641498,47.356845631],[4.134812116,47.35753527],[4.134289114,47.356987585],[4.134324191,47.356766667],[4.134060196,47.356311886],[4.132441442,47.355822599],[4.132139976,47.355537437],[4.132068546,47.355103283],[4.130242297,47.354446729],[4.129804909,47.35412327],[4.128814186,47.352939086],[4.128446312,47.351825373],[4.126743324,47.350217738],[4.12672875,47.348766575],[4.126155041,47.347625139],[4.12492652,47.346209144],[4.12442185,47.345451464],[4.12452672,47.343692136],[4.124045709,47.343177309],[4.123136084,47.342751256],[4.12279897,47.342022559],[4.122298441,47.341586241],[4.12041579,47.340801335],[4.119506753,47.340082645],[4.118015502,47.338562871],[4.116350803,47.336659409],[4.115902676,47.336317994],[4.113886009,47.335571183],[4.113740912,47.334833415],[4.113197829,47.334126471],[4.112968425,47.333984619],[4.112326995,47.334538156],[4.11188057,47.334532527],[4.11162817,47.334814941],[4.110808404,47.33475166],[4.110279602,47.335373432],[4.109800238,47.335760647],[4.1095464,47.335718057],[4.108445096,47.334720219],[4.107136121,47.335145048],[4.106436502,47.335192229],[4.105754468,47.336350227],[4.105614994,47.336908849],[4.104904261,47.337318052],[4.103794387,47.338670072],[4.104385905,47.33883821],[4.105337566,47.338614883],[4.10618723,47.338969621],[4.106080535,47.339255136],[4.107497474,47.339500025],[4.10804503,47.339718981],[4.108148114,47.340221272],[4.108661146,47.341204921],[4.108613537,47.341657332],[4.108243285,47.34213623],[4.108173187,47.342461912],[4.108257381,47.343524377],[4.108027246,47.344054155],[4.107640162,47.344360351],[4.108341883,47.345563677],[4.1082655,47.346868056],[4.107931206,47.347165646],[4.107556501,47.348842896],[4.107066989,47.349130259],[4.106723179,47.350187797],[4.106819673,47.350819795],[4.106765861,47.352064534],[4.106517663,47.352684509],[4.10600887,47.353195327],[4.104946571,47.353526844],[4.104193969,47.353586217],[4.102481003,47.353523257],[4.102319101,47.353767876],[4.101837894,47.353753534],[4.101647285,47.353568077],[4.100993087,47.35390379],[4.099835488,47.353983177],[4.099162342,47.354688185],[4.098294378,47.355132141],[4.097940261,47.355631556],[4.098165485,47.35634337],[4.098045757,47.356513759],[4.09819766,47.356879648],[4.097785598,47.357526359],[4.097742235,47.359357088],[4.098598537,47.361057773],[4.097941266,47.361378191],[4.097883608,47.361603811],[4.098780481,47.3617898],[4.100831059,47.361568724],[4.103030283,47.361618094],[4.103949065,47.361901968],[4.105638169,47.362787114],[4.105382892,47.363259501],[4.105206309,47.364078656],[4.10533697,47.364310592],[4.10523298,47.365630525],[4.10623539,47.367909557],[4.106155238,47.369806356],[4.105896065,47.370476846],[4.106426136,47.370796809],[4.107671225,47.371792387],[4.10765779,47.372682012],[4.107535323,47.373169341],[4.107904797,47.373283759],[4.107967148,47.373543352],[4.10707977,47.374149607],[4.106487546,47.375508396],[4.106790337,47.376501244],[4.109163395,47.377299697],[4.11031661,47.377304893],[4.111564015,47.378081633],[4.112995646,47.378153463],[4.113631284,47.378317531],[4.113756773,47.378552207],[4.114477795,47.379252932],[4.115558529,47.379658504],[4.115905526,47.380154839],[4.116596971,47.380578543],[4.116710717,47.381012294],[4.117107794,47.381302877],[4.117595483,47.380916463],[4.117930894,47.381046482],[4.118280677,47.381802069],[4.118481247,47.382648221],[4.119465794,47.383140211],[4.119614488,47.383405267],[4.119656838,47.383909926],[4.119303941,47.384530929],[4.11886437,47.38474673],[4.117974981,47.384941648],[4.117346709,47.385262792],[4.117171876,47.385460737],[4.117196224,47.386502146],[4.116875034,47.387120135],[4.116362466,47.387396947],[4.115572881,47.387357711],[4.115046391,47.387539219],[4.114853775,47.387839064],[4.114890777,47.388598559],[4.114238091,47.389151295],[4.114121635,47.38954404],[4.113676602,47.390201917],[4.113344495,47.390488691],[4.112765863,47.390714802],[4.112647938,47.391165177],[4.113801212,47.392435254],[4.113815471,47.392866358],[4.113645285,47.393034542],[4.112804862,47.393424313],[4.111719156,47.394581671],[4.112320731,47.395970471],[4.112587761,47.396251508],[4.112286735,47.39656859],[4.112761828,47.397802846],[4.113181436,47.398279585]]]],"type":"MultiPolygon"}</t>
  </si>
  <si>
    <t>47.372228118, 4.124249389</t>
  </si>
  <si>
    <t>{"coordinates":[[[[4.368857047,47.485084097],[4.370075226,47.484887013],[4.370959249,47.48460742],[4.372466656,47.485642121],[4.373016279,47.485840012],[4.373456697,47.48628497],[4.374560729,47.485935234],[4.375391098,47.485790386],[4.375505933,47.486072626],[4.376516956,47.48587702],[4.377209966,47.486433318],[4.37751008,47.486018331],[4.376895618,47.485624061],[4.377211609,47.485413256],[4.380425153,47.487140709],[4.380060978,47.488212783],[4.379186292,47.489679831],[4.378835821,47.490357405],[4.378775188,47.490684932],[4.384895101,47.490497997],[4.386093688,47.490567469],[4.386015151,47.490253297],[4.384505979,47.487266033],[4.385307364,47.487387049],[4.385636775,47.487336315],[4.386402898,47.486557439],[4.38704972,47.486095985],[4.387703694,47.485859518],[4.388130736,47.484862293],[4.38865194,47.484628303],[4.389965993,47.48429032],[4.391140105,47.483729817],[4.390753348,47.483310391],[4.389462124,47.482736101],[4.390544611,47.482074962],[4.390324842,47.481539202],[4.391384304,47.481475232],[4.392831004,47.48113473],[4.393391238,47.480922758],[4.392562788,47.48006477],[4.391891727,47.479640644],[4.392428617,47.479297511],[4.393231565,47.479023217],[4.394211945,47.47908621],[4.394256448,47.478500477],[4.395957491,47.477884995],[4.397421123,47.477994385],[4.399723098,47.477458065],[4.400126175,47.477586466],[4.400884134,47.47716861],[4.401322873,47.477695415],[4.401723843,47.47769239],[4.402114692,47.477505822],[4.404405262,47.478410045],[4.405546185,47.47877081],[4.405514845,47.478184185],[4.405173723,47.477482457],[4.406580342,47.477695956],[4.406860569,47.477797908],[4.407471705,47.477050467],[4.407597746,47.476591585],[4.408593739,47.476895552],[4.408948138,47.475829796],[4.408970429,47.475415382],[4.411536784,47.475244755],[4.412304657,47.475005864],[4.413903091,47.474338241],[4.413517849,47.473427298],[4.413175061,47.470351478],[4.413362734,47.46986573],[4.414409951,47.469599125],[4.41437297,47.469254753],[4.414900867,47.469183516],[4.414555575,47.468175755],[4.414210829,47.468193447],[4.413960126,47.466241902],[4.41453886,47.465935066],[4.415830673,47.464929914],[4.415079204,47.464527604],[4.414279928,47.464224905],[4.413735933,47.463885789],[4.413364807,47.463456341],[4.412740951,47.462102629],[4.412238483,47.461726089],[4.411004569,47.461099123],[4.410738135,47.460459523],[4.410745074,47.460168635],[4.411793562,47.457288403],[4.41175182,47.456963893],[4.41144412,47.456420228],[4.411697309,47.456054329],[4.411731713,47.455244522],[4.411511818,47.454707895],[4.410231975,47.452481603],[4.409853731,47.451273449],[4.409493838,47.450560249],[4.409086087,47.45029779],[4.404785867,47.448889444],[4.403275595,47.448287339],[4.404492505,47.447369636],[4.40407032,47.447162253],[4.403776619,47.446793061],[4.402279523,47.445829755],[4.399919768,47.444610313],[4.399130856,47.445451699],[4.398643106,47.446137306],[4.396749141,47.447000051],[4.394861049,47.446052146],[4.392978352,47.445411157],[4.391649441,47.445344224],[4.389775459,47.444883144],[4.389378649,47.444934698],[4.388527359,47.445219456],[4.387816054,47.445682602],[4.385791579,47.446482801],[4.385141569,47.446854268],[4.384191585,47.447995472],[4.384134899,47.448267142],[4.383569435,47.449086854],[4.382840104,47.450808827],[4.382790686,47.451259574],[4.38182767,47.454009776],[4.381806107,47.45446019],[4.381631675,47.454696343],[4.381572165,47.457534846],[4.381124527,47.458450376],[4.381155004,47.458757022],[4.379800524,47.459770631],[4.379043115,47.460773552],[4.378925003,47.461135977],[4.377175784,47.460742538],[4.376792877,47.461288155],[4.376335969,47.460969444],[4.376334912,47.460463481],[4.374175987,47.460139663],[4.373381152,47.460153543],[4.37190337,47.461439507],[4.369098588,47.464412939],[4.369037006,47.464548709],[4.369728221,47.465256326],[4.370687168,47.466049018],[4.370766731,47.466408205],[4.36941071,47.467376688],[4.369492722,47.467779962],[4.368470734,47.468832735],[4.368544334,47.469011031],[4.37099216,47.47168586],[4.367091831,47.473744801],[4.366221358,47.474288897],[4.366658396,47.474503444],[4.36962373,47.475080814],[4.371684585,47.476011782],[4.372399344,47.476232039],[4.373635252,47.476423637],[4.373228002,47.477682566],[4.373752565,47.477838434],[4.373425169,47.478897453],[4.373590172,47.47896213],[4.373151258,47.479557005],[4.372241465,47.480174534],[4.375037263,47.481840433],[4.375147425,47.482147936],[4.37328702,47.483243949],[4.373101812,47.482858102],[4.372043691,47.482095411],[4.371383961,47.482522722],[4.369820802,47.48273018],[4.36840498,47.483090739],[4.368857047,47.485084097]]]],"type":"MultiPolygon"}</t>
  </si>
  <si>
    <t>47.466412034, 4.39144975</t>
  </si>
  <si>
    <t>{"coordinates":[[[[4.626691914,47.315537051],[4.628027342,47.315825377],[4.628270959,47.315956124],[4.628179887,47.316402211],[4.62855259,47.31821314],[4.629265545,47.319890533],[4.62933335,47.320466753],[4.629584159,47.320702746],[4.629700292,47.321431359],[4.629994539,47.321963881],[4.630541587,47.323712926],[4.630909635,47.324407385],[4.631371663,47.325928011],[4.632450975,47.327931589],[4.631465056,47.328085911],[4.630877552,47.328276949],[4.630961342,47.328680962],[4.631694722,47.32880122],[4.634335143,47.328658739],[4.634479688,47.328925931],[4.634512223,47.329689931],[4.634385302,47.329827681],[4.634474529,47.330365778],[4.634895104,47.330911815],[4.63455787,47.330971488],[4.635988596,47.332460447],[4.639087933,47.33159646],[4.640905464,47.330786525],[4.642519003,47.330323407],[4.643133779,47.329639392],[4.644094654,47.329229606],[4.651550244,47.327442714],[4.660427486,47.325864625],[4.660451992,47.325543721],[4.660060082,47.325032479],[4.657909197,47.323652237],[4.659189747,47.320395998],[4.659477753,47.319946169],[4.660463195,47.319227042],[4.660186618,47.317562496],[4.66015508,47.31671384],[4.659846048,47.315155107],[4.658671438,47.315106164],[4.657443286,47.315295687],[4.65617198,47.314859112],[4.654272374,47.314484603],[4.64962094,47.313229859],[4.648601374,47.313011131],[4.647354059,47.312920786],[4.645982536,47.312579168],[4.644737056,47.31207277],[4.644272576,47.31203703],[4.642654852,47.311349493],[4.641716382,47.311053021],[4.639564176,47.310896149],[4.637902381,47.310626969],[4.637352157,47.310731077],[4.636946274,47.31092319],[4.636012834,47.310790479],[4.63465767,47.311068894],[4.63307006,47.311540553],[4.630838256,47.311944705],[4.629142481,47.312518676],[4.628375597,47.313163336],[4.627307614,47.314489332],[4.626691914,47.315537051]]]],"type":"MultiPolygon"}</t>
  </si>
  <si>
    <t>47.320517794, 4.643105681</t>
  </si>
  <si>
    <t>{"coordinates":[[[[4.083783355,47.419811152],[4.084064702,47.419621272],[4.084708613,47.419518941],[4.084808965,47.419168697],[4.085103408,47.419036311],[4.085974645,47.4190903],[4.086306191,47.419283465],[4.086532508,47.418996864],[4.086342336,47.41858001],[4.086807226,47.418415418],[4.087178796,47.418816172],[4.087935829,47.418667751],[4.087744394,47.418254512],[4.088252659,47.417940062],[4.088431595,47.417476545],[4.089756496,47.417272381],[4.090099991,47.417074703],[4.090667358,47.417058581],[4.090975257,47.416741496],[4.091653513,47.416374121],[4.093263548,47.416105121],[4.093755557,47.415711575],[4.09381283,47.415138457],[4.094158483,47.414658057],[4.095122531,47.414323984],[4.09564596,47.414301049],[4.096547667,47.414421293],[4.09686049,47.414282401],[4.097626446,47.413602664],[4.097938967,47.413449368],[4.099365782,47.41324143],[4.099961031,47.412711838],[4.100438557,47.412585783],[4.101378972,47.411815242],[4.101336971,47.411062102],[4.101020483,47.410827424],[4.101139818,47.410567912],[4.102140718,47.410483709],[4.10323476,47.410221257],[4.104459095,47.409267039],[4.10442933,47.40885229],[4.104745861,47.408252395],[4.104349708,47.40801308],[4.104185185,47.407751758],[4.103767712,47.407635983],[4.103942113,47.407153575],[4.104260002,47.406941691],[4.104040501,47.406328879],[4.104535383,47.406082903],[4.104340333,47.40569133],[4.104973667,47.405214464],[4.105420552,47.40534256],[4.105549116,47.405082055],[4.1062469,47.404709003],[4.106760672,47.40409462],[4.106800732,47.403658499],[4.107285014,47.403543154],[4.107509449,47.403302441],[4.107636042,47.40275476],[4.107628592,47.401624068],[4.107434869,47.401361228],[4.107496827,47.400894288],[4.107841531,47.400955826],[4.108907011,47.400925864],[4.110212472,47.401278926],[4.110862026,47.400629917],[4.111749477,47.400711465],[4.111791008,47.399900807],[4.112415153,47.399626551],[4.112236612,47.399265442],[4.112925067,47.398768197],[4.113181436,47.398279585],[4.112761828,47.397802846],[4.112286735,47.39656859],[4.112587761,47.396251508],[4.112320731,47.395970471],[4.111719156,47.394581671],[4.112804862,47.393424313],[4.113645285,47.393034542],[4.113815471,47.392866358],[4.113801212,47.392435254],[4.112647938,47.391165177],[4.112765863,47.390714802],[4.113344495,47.390488691],[4.113676602,47.390201917],[4.114121635,47.38954404],[4.114238091,47.389151295],[4.114890777,47.388598559],[4.114853775,47.387839064],[4.115046391,47.387539219],[4.115572881,47.387357711],[4.116362466,47.387396947],[4.116875034,47.387120135],[4.117196224,47.386502146],[4.117171876,47.385460737],[4.117346709,47.385262792],[4.117974981,47.384941648],[4.11886437,47.38474673],[4.119303941,47.384530929],[4.119656838,47.383909926],[4.119614488,47.383405267],[4.119465794,47.383140211],[4.118481247,47.382648221],[4.118280677,47.381802069],[4.117930894,47.381046482],[4.117595483,47.380916463],[4.117107794,47.381302877],[4.116710717,47.381012294],[4.116596971,47.380578543],[4.115905526,47.380154839],[4.115558529,47.379658504],[4.114477795,47.379252932],[4.113756773,47.378552207],[4.113631284,47.378317531],[4.112995646,47.378153463],[4.111564015,47.378081633],[4.11031661,47.377304893],[4.109163395,47.377299697],[4.106790337,47.376501244],[4.101444539,47.37473432],[4.1022711,47.374389773],[4.101980158,47.373517441],[4.101718956,47.373511814],[4.101100039,47.372801941],[4.100805027,47.37224655],[4.100005712,47.371785961],[4.099225139,47.371592579],[4.098381566,47.37155824],[4.097897849,47.371752774],[4.097156471,47.372244135],[4.096292989,47.373311034],[4.095836392,47.376131472],[4.094914353,47.377061165],[4.094793988,47.377527752],[4.09409506,47.37828608],[4.093440322,47.377507182],[4.093691303,47.37662073],[4.093332491,47.376248681],[4.093079695,47.375550628],[4.093158662,47.374222847],[4.0929511,47.373207462],[4.090941704,47.373130908],[4.089411937,47.372982303],[4.088351875,47.372664525],[4.087615562,47.372756946],[4.080173538,47.376088116],[4.079485896,47.376823743],[4.078926422,47.377013498],[4.077194735,47.379749345],[4.077020879,47.380794395],[4.076467279,47.381675507],[4.076136858,47.382515838],[4.076127577,47.382912052],[4.077236592,47.384274725],[4.081685797,47.388706059],[4.083627228,47.388474612],[4.084764047,47.388444204],[4.08546639,47.390854029],[4.085933159,47.391710347],[4.086825514,47.391846956],[4.089937033,47.391779118],[4.089863934,47.392161526],[4.090163031,47.392396399],[4.090289205,47.393254993],[4.090180463,47.393644937],[4.090279021,47.394058146],[4.090083544,47.3947469],[4.08949176,47.395050442],[4.089707505,47.395293298],[4.089167175,47.396237362],[4.088452386,47.396622176],[4.086223961,47.395790441],[4.082049777,47.39445822],[4.08120629,47.394511081],[4.080618826,47.395228669],[4.080246141,47.397065116],[4.079591634,47.398076814],[4.078881863,47.398649681],[4.076205349,47.399865559],[4.07573894,47.400146262],[4.071117866,47.400208723],[4.069798274,47.399996699],[4.068547009,47.399353697],[4.06825772,47.398676641],[4.067088016,47.398531631],[4.066776265,47.39865693],[4.066745522,47.398911092],[4.06696401,47.399562693],[4.066808149,47.399726174],[4.066887279,47.400171089],[4.067219878,47.400959386],[4.066910422,47.402333356],[4.066004471,47.40411972],[4.065514667,47.404829129],[4.065197029,47.407262796],[4.069564912,47.407108375],[4.070886195,47.406998087],[4.071489925,47.407213995],[4.07207874,47.40900463],[4.071830999,47.409547981],[4.07264482,47.41012116],[4.07274596,47.411198762],[4.071933728,47.412695312],[4.072625276,47.413584715],[4.073117972,47.414477748],[4.073602605,47.41509987],[4.074884205,47.415845169],[4.075626462,47.415687961],[4.077039063,47.416019698],[4.078196275,47.41591895],[4.078721285,47.415973501],[4.079981328,47.41715828],[4.080553979,47.41746986],[4.080852352,47.418190011],[4.080667316,47.418683282],[4.081267125,47.419485258],[4.081682389,47.4194895],[4.082491757,47.419829479],[4.083783355,47.419811152]]]],"type":"MultiPolygon"}</t>
  </si>
  <si>
    <t>47.395061142, 4.092939228</t>
  </si>
  <si>
    <t>{"coordinates":[[[[4.56138301,47.374269066],[4.561924762,47.374484183],[4.56211295,47.374255657],[4.562576602,47.374246723],[4.568233289,47.374958375],[4.568303009,47.375484162],[4.568545356,47.375975205],[4.568783059,47.376941714],[4.568611939,47.377254658],[4.568832132,47.377803624],[4.568674323,47.378752961],[4.570767923,47.378453671],[4.575252459,47.378006715],[4.576709758,47.377978852],[4.579338168,47.377477666],[4.579988641,47.377195108],[4.58030791,47.376918849],[4.580786144,47.375695017],[4.581587603,47.37585879],[4.582111363,47.375775129],[4.583224069,47.376334427],[4.582997181,47.377090244],[4.583075261,47.37793915],[4.583667641,47.37806884],[4.58421731,47.378816778],[4.584836138,47.379078459],[4.586005589,47.379132739],[4.585954145,47.3794999],[4.588566053,47.379113081],[4.589521025,47.380204806],[4.590204156,47.381203],[4.590906399,47.381861482],[4.592380069,47.382693974],[4.592921975,47.38330872],[4.593252125,47.384202785],[4.593646285,47.384484607],[4.598441393,47.384349441],[4.601850839,47.385093055],[4.604761767,47.38499078],[4.604837412,47.385214834],[4.606220588,47.385007549],[4.60701692,47.385037061],[4.607836044,47.385605588],[4.609504365,47.385887735],[4.61369561,47.386300538],[4.615650925,47.386425546],[4.617066216,47.385173227],[4.616811981,47.384523976],[4.616863043,47.38428286],[4.616528311,47.383425836],[4.616638251,47.382147544],[4.615734093,47.381926012],[4.613703743,47.380799908],[4.613664745,47.378931224],[4.613155116,47.378911286],[4.612162861,47.376506585],[4.611379334,47.37592859],[4.611136162,47.375643834],[4.610878588,47.374173451],[4.610285331,47.373485664],[4.610192301,47.372903495],[4.610852755,47.37207768],[4.611559288,47.371374577],[4.611858727,47.37088601],[4.61203703,47.370203734],[4.611928792,47.369601067],[4.611345522,47.368979775],[4.610900772,47.368336752],[4.60984348,47.367596867],[4.610758977,47.367145686],[4.610161065,47.366609229],[4.607896126,47.365061285],[4.60755625,47.364996657],[4.607008691,47.364635066],[4.60637642,47.364497943],[4.605352542,47.364028577],[4.604838038,47.363707937],[4.604600041,47.362529897],[4.604112418,47.362487108],[4.602954594,47.362189746],[4.602216982,47.361763224],[4.602171997,47.361455007],[4.601450573,47.361437039],[4.60030342,47.361096285],[4.599805797,47.361117544],[4.599665224,47.360002981],[4.597721948,47.359625439],[4.597110157,47.359639252],[4.597967862,47.358628013],[4.597223329,47.358544609],[4.5951333,47.358042084],[4.593922203,47.357596799],[4.592576144,47.356889533],[4.59207915,47.356082382],[4.589666609,47.355109668],[4.589264478,47.355266437],[4.588695252,47.355149966],[4.58764489,47.355117503],[4.58675212,47.355485358],[4.586280978,47.355101018],[4.585621965,47.355443162],[4.585189656,47.355206853],[4.583111735,47.355375648],[4.583081746,47.354987984],[4.581584143,47.354885926],[4.578365658,47.354117535],[4.576841779,47.354157136],[4.57633178,47.353800295],[4.575333984,47.353706682],[4.573861001,47.353177402],[4.57285528,47.353264855],[4.571578827,47.352704073],[4.57097883,47.352620347],[4.570488799,47.352129053],[4.570275377,47.351536774],[4.567062391,47.351488317],[4.566960366,47.350762172],[4.566016897,47.350847826],[4.565955513,47.350469586],[4.565023981,47.34969249],[4.56377829,47.349772293],[4.563556691,47.349351189],[4.561023686,47.34981024],[4.56046632,47.349596231],[4.557643904,47.349534165],[4.556513683,47.349118924],[4.556028949,47.348393396],[4.554053567,47.347201603],[4.553212223,47.346557366],[4.551676101,47.345799953],[4.550258105,47.345507349],[4.549472837,47.345747427],[4.546753171,47.346852441],[4.546784208,47.347607459],[4.547117377,47.347997395],[4.54601276,47.34851272],[4.545278008,47.348346919],[4.544700423,47.348808399],[4.542288419,47.349517542],[4.542724802,47.350549],[4.543799989,47.351725036],[4.544187849,47.35323254],[4.544907001,47.353912679],[4.54555944,47.354346094],[4.546306151,47.355061874],[4.546831703,47.355275474],[4.547916218,47.355987646],[4.548845424,47.356367833],[4.549425959,47.356786878],[4.550012898,47.357381412],[4.551025943,47.358047688],[4.551421624,47.358534019],[4.552313123,47.359074052],[4.552491476,47.359421922],[4.553087412,47.359455376],[4.553578147,47.360111503],[4.553945886,47.361004276],[4.553897989,47.361455112],[4.553271152,47.362277446],[4.553154388,47.362684182],[4.552644249,47.363143895],[4.551728918,47.363431641],[4.551264056,47.36339553],[4.550587465,47.363048906],[4.550391415,47.363097442],[4.550204944,47.364990747],[4.55067112,47.365071864],[4.550473546,47.366030713],[4.552577737,47.366340265],[4.551653198,47.368052546],[4.554403048,47.368824346],[4.55460044,47.368775786],[4.555527044,47.367183205],[4.556784645,47.367819147],[4.557875145,47.367902676],[4.558520476,47.368173144],[4.558688005,47.368602183],[4.559052182,47.368774675],[4.558663144,47.369251697],[4.558669849,47.369664885],[4.559511167,47.369883198],[4.560399568,47.369669586],[4.560864045,47.36969036],[4.56068374,47.370143877],[4.561085059,47.370225824],[4.561031582,47.370483153],[4.56054577,47.370685963],[4.560610461,47.371269446],[4.561931076,47.371469599],[4.561350766,47.371841154],[4.561108434,47.372668264],[4.561693353,47.372909813],[4.561799838,47.373107368],[4.56138301,47.374269066]]]],"type":"MultiPolygon"}</t>
  </si>
  <si>
    <t>47.366544356, 4.580822499</t>
  </si>
  <si>
    <t>{"coordinates":[[[[4.300993343,47.685545825],[4.300908785,47.684976041],[4.300438987,47.684844437],[4.300247475,47.684535098],[4.299795726,47.684159337],[4.299573249,47.683727915],[4.299621716,47.682927099],[4.299916202,47.682539441],[4.299592339,47.681448399],[4.299627352,47.679603501],[4.299123573,47.679771136],[4.298395468,47.680142004],[4.297849379,47.680214682],[4.29751661,47.680124755],[4.296835564,47.679471565],[4.29500157,47.678106486],[4.294657151,47.67770071],[4.293327914,47.677248219],[4.292467863,47.676849939],[4.292301131,47.67657002],[4.291824674,47.674674062],[4.290964697,47.674276671],[4.289383672,47.673383117],[4.288539785,47.67342933],[4.287422038,47.673670296],[4.286202983,47.673690016],[4.282850361,47.673112019],[4.281546268,47.672088392],[4.280778868,47.671101181],[4.280372016,47.670808572],[4.279844863,47.670667612],[4.277927663,47.670526551],[4.277482282,47.670571928],[4.276774986,47.670421221],[4.275819539,47.670537876],[4.271412824,47.668273277],[4.27101268,47.668091287],[4.268670493,47.668231057],[4.266033716,47.668536908],[4.265826127,47.667651559],[4.265500662,47.667021343],[4.265066439,47.66646882],[4.26381565,47.665423715],[4.263564543,47.665061849],[4.262859974,47.663220451],[4.262813352,47.662545804],[4.259199713,47.658377249],[4.258311397,47.657717066],[4.25700044,47.656478992],[4.256604342,47.656575973],[4.255716088,47.655915769],[4.249661582,47.652379858],[4.247534054,47.650903752],[4.24726086,47.650387251],[4.247519272,47.65015764],[4.248744622,47.648266723],[4.248803348,47.647531528],[4.248317127,47.647076718],[4.247824833,47.645507516],[4.241220821,47.645990154],[4.233740841,47.64621431],[4.233353498,47.645996949],[4.227662607,47.641245293],[4.226941138,47.641034122],[4.227129273,47.641743308],[4.227449797,47.642069416],[4.227734379,47.642106935],[4.22761927,47.642661771],[4.22764715,47.643236708],[4.228003562,47.643732576],[4.2284864,47.643933647],[4.228820372,47.643743793],[4.22935904,47.644228737],[4.230052893,47.64433756],[4.230203652,47.644636641],[4.23011234,47.645009387],[4.230576307,47.645142232],[4.230455949,47.645468474],[4.231114498,47.645778408],[4.231036009,47.646129414],[4.231490022,47.646234455],[4.231819838,47.646556852],[4.232343529,47.646563932],[4.232295093,47.647004642],[4.233821229,47.646867909],[4.234084328,47.647299929],[4.234459442,47.647160936],[4.235051249,47.647175387],[4.235235862,47.646806152],[4.234435401,47.646755198],[4.234482302,47.646536853],[4.236228872,47.646370753],[4.236886099,47.646449317],[4.237045767,47.64672849],[4.237387949,47.646893205],[4.237889221,47.647828609],[4.237780914,47.648213243],[4.237142869,47.648733116],[4.237291918,47.649128528],[4.237846079,47.649127159],[4.238297769,47.649589579],[4.238286219,47.649838157],[4.238924831,47.64997362],[4.23893072,47.650399354],[4.239582272,47.650804737],[4.24032773,47.650836435],[4.239950359,47.651165413],[4.240196178,47.651481476],[4.240942564,47.651839034],[4.240853489,47.652133446],[4.242022144,47.653059942],[4.242941939,47.653596585],[4.24333697,47.653453751],[4.243663955,47.653706829],[4.2435308,47.653938698],[4.243978225,47.654271512],[4.243560473,47.654582927],[4.243691461,47.654772376],[4.244253667,47.655056256],[4.244556524,47.655416712],[4.244365908,47.655984069],[4.245118979,47.656224503],[4.245334513,47.656382442],[4.245100546,47.656747716],[4.245607841,47.656790021],[4.245900909,47.656673471],[4.246346599,47.656816352],[4.246404142,47.65722623],[4.246779324,47.657715538],[4.247214585,47.657810816],[4.247222335,47.658085294],[4.247934554,47.65896979],[4.248768014,47.659169734],[4.24908759,47.659502094],[4.250050283,47.659643934],[4.250336506,47.659917234],[4.249803785,47.660156084],[4.24943951,47.660589374],[4.243705175,47.663189998],[4.241929861,47.663689581],[4.241114314,47.663745954],[4.240657821,47.663942543],[4.239735174,47.663863213],[4.239040177,47.664003812],[4.238469957,47.664468056],[4.237650459,47.665905347],[4.23691976,47.666231751],[4.235316922,47.666129876],[4.235056671,47.66628566],[4.234681036,47.666868453],[4.234114661,47.667213808],[4.233284998,47.667469218],[4.232409589,47.667821425],[4.231759579,47.667720253],[4.231172692,47.668044204],[4.230582188,47.668153945],[4.229866644,47.668620574],[4.229321671,47.668855856],[4.226314939,47.670875962],[4.22595445,47.671369447],[4.225834009,47.672797512],[4.225745767,47.673133308],[4.226004771,47.673384445],[4.226056619,47.675523651],[4.226338737,47.676605419],[4.227168052,47.678586132],[4.227436403,47.678952392],[4.227862393,47.679044239],[4.228858075,47.6796216],[4.230721518,47.679447167],[4.236421035,47.678634473],[4.245022792,47.677735716],[4.250894354,47.677000596],[4.252233446,47.679364568],[4.250720751,47.679884867],[4.250729728,47.680153928],[4.252193712,47.681929638],[4.252337023,47.682242269],[4.251820181,47.68265559],[4.251640672,47.683242635],[4.251799098,47.683915181],[4.253998594,47.683969029],[4.25539087,47.683765949],[4.256390016,47.683794825],[4.257263072,47.683960077],[4.258326714,47.683897324],[4.261868556,47.683047181],[4.262054072,47.682887645],[4.263071246,47.682665116],[4.263875044,47.68260782],[4.265072355,47.682112368],[4.266354156,47.681807729],[4.267642126,47.681370681],[4.268551394,47.681321211],[4.270731281,47.68139476],[4.271555584,47.681192256],[4.272248666,47.680630196],[4.272717243,47.680491868],[4.273271622,47.680541644],[4.2742057,47.680806027],[4.277430351,47.68086716],[4.278676168,47.6811227],[4.279438049,47.68159777],[4.280601798,47.681487808],[4.282049129,47.681696095],[4.282779021,47.682169694],[4.284022945,47.682676353],[4.284775161,47.682858031],[4.285758968,47.683300915],[4.287358269,47.683561478],[4.28898796,47.683313973],[4.291135141,47.683408208],[4.291786885,47.683733182],[4.292141293,47.684440421],[4.292777384,47.684998713],[4.294620054,47.685615664],[4.297797619,47.685864901],[4.299335437,47.685839721],[4.300445444,47.685710355],[4.300993343,47.685545825]]]],"type":"MultiPolygon"}</t>
  </si>
  <si>
    <t>47.670775251, 4.257959812</t>
  </si>
  <si>
    <t>{"coordinates":[[[[4.321764777,47.423438548],[4.32781606,47.424909185],[4.327894137,47.425222505],[4.328359383,47.425259509],[4.328818861,47.425117413],[4.329064998,47.425306369],[4.331079415,47.426289896],[4.331088149,47.426534683],[4.33353641,47.427195391],[4.337083497,47.428078409],[4.33988365,47.42848015],[4.340822499,47.428779044],[4.341888139,47.428895504],[4.344227791,47.429395185],[4.345321645,47.428520936],[4.346083948,47.427653213],[4.34653507,47.427285164],[4.347419173,47.426145025],[4.348123603,47.425458022],[4.348689848,47.425870109],[4.349653447,47.424570573],[4.350787548,47.424826608],[4.351828844,47.424821716],[4.353239403,47.424572133],[4.35417528,47.424228124],[4.354623853,47.423815055],[4.355491018,47.424321741],[4.355978714,47.424511428],[4.357073253,47.423727988],[4.357738998,47.423038675],[4.358212354,47.422034689],[4.358476031,47.421708393],[4.357645387,47.421333651],[4.356490998,47.420589043],[4.356146415,47.420234731],[4.355169354,47.418946947],[4.355071978,47.418138688],[4.354603174,47.4180118],[4.354453932,47.417565175],[4.35418156,47.417390082],[4.35271134,47.41705516],[4.352789551,47.417368464],[4.35165424,47.417163783],[4.351396636,47.413839168],[4.351987183,47.413693655],[4.352892534,47.413093414],[4.355389899,47.412509737],[4.356359002,47.411862808],[4.356823013,47.411854695],[4.356605007,47.411363857],[4.355994206,47.410969433],[4.355257862,47.410802451],[4.354128721,47.410731872],[4.353921543,47.410511002],[4.353388976,47.410429868],[4.353299976,47.40984659],[4.352485647,47.409321267],[4.352587921,47.408906826],[4.351794699,47.408586528],[4.351773996,47.408028564],[4.351410578,47.408027385],[4.351443117,47.407476905],[4.35095479,47.407413253],[4.349092378,47.406765027],[4.348850852,47.406864163],[4.348128137,47.406339548],[4.345973226,47.40787706],[4.344532389,47.406903364],[4.342400977,47.405942125],[4.3413112,47.405266848],[4.340382129,47.404388034],[4.339245145,47.404421841],[4.338058162,47.404577755],[4.337474873,47.404426907],[4.337129139,47.404548826],[4.334931512,47.404646999],[4.332453258,47.406046618],[4.332872252,47.406310114],[4.332237415,47.406913404],[4.332928793,47.407410566],[4.333045486,47.407676625],[4.332353613,47.407960053],[4.33201507,47.407785666],[4.331435947,47.407963359],[4.332498962,47.410072353],[4.331239534,47.410093977],[4.328847664,47.409909753],[4.327945675,47.4106007],[4.329868641,47.412411789],[4.329876876,47.412636776],[4.329127431,47.41386438],[4.328952133,47.414497509],[4.328634905,47.414863063],[4.328577949,47.41513381],[4.327876671,47.41520304],[4.328002642,47.415683274],[4.328243778,47.416046952],[4.328814618,47.416119661],[4.329194753,47.417006636],[4.329963664,47.417203121],[4.329170926,47.419147873],[4.328923403,47.41959726],[4.326514468,47.419383468],[4.32612819,47.421141695],[4.326165661,47.421637344],[4.323748008,47.42161086],[4.32350265,47.421989084],[4.322516264,47.42179773],[4.322329553,47.423047694],[4.321764777,47.423438548]]]],"type":"MultiPolygon"}</t>
  </si>
  <si>
    <t>47.417254366, 4.340894258</t>
  </si>
  <si>
    <t>{"coordinates":[[[[4.702371253,47.952290763],[4.700886625,47.953336625],[4.700244484,47.954038128],[4.700100765,47.954320152],[4.700439856,47.954531281],[4.700592614,47.955283392],[4.699923653,47.955901567],[4.698808821,47.955987897],[4.697064843,47.957016751],[4.695707013,47.958766421],[4.694517891,47.960052769],[4.69273585,47.961449358],[4.692230394,47.960434978],[4.690397305,47.961619832],[4.686307478,47.964035134],[4.684368614,47.965906408],[4.683548056,47.966487947],[4.683048354,47.966579715],[4.682163872,47.966076598],[4.681779559,47.966256723],[4.681309181,47.966132031],[4.677549366,47.963877802],[4.676456861,47.965100467],[4.676614235,47.965457376],[4.674150962,47.966396214],[4.673554817,47.966702646],[4.66949663,47.967264421],[4.669497317,47.967541652],[4.667764387,47.967460033],[4.667635816,47.968017237],[4.666393999,47.96799614],[4.665470983,47.968395375],[4.664390509,47.96843318],[4.663318094,47.968215225],[4.663219342,47.968613578],[4.663345962,47.968889927],[4.664219895,47.969146697],[4.665059461,47.969290531],[4.664948483,47.969512634],[4.664108609,47.969529926],[4.661955595,47.96926154],[4.660678889,47.969710742],[4.659402793,47.969409216],[4.65814078,47.969000362],[4.657544958,47.969063672],[4.657332763,47.969264691],[4.656763593,47.969451838],[4.656239589,47.969282797],[4.655454509,47.969166036],[4.654961853,47.969271086],[4.65340226,47.9690752],[4.651719437,47.970731681],[4.649473014,47.970174539],[4.646219844,47.971770147],[4.641238137,47.974605864],[4.640940669,47.974696428],[4.640758428,47.97521834],[4.640330958,47.97526661],[4.639997621,47.975584501],[4.639937268,47.975886882],[4.639365917,47.976181088],[4.637947633,47.977439415],[4.63747739,47.977579182],[4.637132482,47.978348183],[4.637022298,47.978513539],[4.63745422,47.97878206],[4.636856697,47.979055014],[4.636618395,47.979412976],[4.637006948,47.980187068],[4.636523902,47.980434122],[4.636218346,47.980741713],[4.635658276,47.980925927],[4.635133774,47.98139408],[4.635312213,47.981485211],[4.636200394,47.982635803],[4.636955129,47.982850328],[4.638535318,47.982487178],[4.638955623,47.98263884],[4.639855397,47.983294182],[4.638354355,47.984483451],[4.640882629,47.986810098],[4.64140792,47.987146611],[4.642264827,47.988405606],[4.643412173,47.989646136],[4.643846108,47.990407867],[4.644163899,47.990753568],[4.644398284,47.991263354],[4.645433766,47.99261164],[4.647164601,47.994412837],[4.647595452,47.99528801],[4.647345893,47.995585841],[4.64735898,47.995963704],[4.647987988,47.996871204],[4.648320975,47.997142871],[4.650391549,47.998175066],[4.651271109,47.998771196],[4.651456571,47.999170941],[4.653582131,48.000843185],[4.654353001,48.001821565],[4.6544213,48.002505586],[4.654705756,48.002767117],[4.657408527,48.004446473],[4.657758515,48.004743978],[4.658134123,48.005388561],[4.65890275,48.005562248],[4.659451182,48.005771439],[4.660275058,48.006295378],[4.664334422,48.010327204],[4.667811793,48.01170463],[4.669591597,48.0126317],[4.670532359,48.013026994],[4.670941533,48.01332542],[4.671553911,48.014281634],[4.671840055,48.0145494],[4.67292308,48.015029965],[4.673262048,48.015270874],[4.674244445,48.015750157],[4.678712332,48.01703666],[4.68168678,48.018351547],[4.683303498,48.019240238],[4.685019107,48.019819655],[4.687439297,48.020993817],[4.689289482,48.021540639],[4.691080231,48.021905566],[4.692343366,48.022343762],[4.694321492,48.022608734],[4.696182605,48.023199397],[4.698827031,48.023905641],[4.699438288,48.02384551],[4.699587818,48.023404099],[4.699984399,48.0236369],[4.700536304,48.023734239],[4.700711979,48.02348057],[4.702168194,48.022449598],[4.703057215,48.021681546],[4.70434622,48.02029382],[4.70674805,48.018427287],[4.708116218,48.016920451],[4.711216348,48.015374922],[4.71259075,48.014316195],[4.714878371,48.012295422],[4.716177155,48.011391671],[4.717822209,48.010784389],[4.71842191,48.011076271],[4.722720619,48.010149296],[4.721207302,48.009482853],[4.719920603,48.009143422],[4.719597766,48.009074331],[4.710642615,48.009032953],[4.703988596,48.006883722],[4.701336625,48.005834761],[4.700745855,48.005523762],[4.699998205,48.004169091],[4.698910792,48.003134363],[4.697310147,48.002112432],[4.696413455,48.001376468],[4.693125868,47.999687505],[4.6925165,47.999000483],[4.691730308,47.99739518],[4.692393114,47.99719482],[4.692697136,47.996804295],[4.693271018,47.996549402],[4.694035273,47.996418682],[4.695445097,47.996346162],[4.695381929,47.995587371],[4.694805049,47.994448031],[4.694339852,47.993235968],[4.693523753,47.9930857],[4.695592953,47.992542819],[4.695471284,47.992218728],[4.697861533,47.991988021],[4.699082812,47.992061297],[4.697613358,47.991273305],[4.697684281,47.990766411],[4.699177481,47.991249818],[4.701880799,47.991792213],[4.702313722,47.992245011],[4.702952211,47.994003611],[4.703340799,47.993910673],[4.702884442,47.992937946],[4.703086787,47.992432747],[4.703580652,47.992277974],[4.702716219,47.991834129],[4.701638447,47.991427568],[4.699989222,47.991222786],[4.698197272,47.990664493],[4.698518434,47.990183689],[4.699012244,47.989818307],[4.699865084,47.988732134],[4.700523696,47.988154633],[4.700643513,47.987918868],[4.700544751,47.98730641],[4.700175177,47.987196537],[4.70125027,47.986436585],[4.701654824,47.986257907],[4.702480279,47.986075836],[4.703404766,47.986096654],[4.70473092,47.986558107],[4.706303158,47.986624418],[4.706586775,47.986354765],[4.714104312,47.982444178],[4.718870262,47.978465324],[4.719516596,47.977395514],[4.719574754,47.976708759],[4.720805954,47.97528023],[4.721911104,47.974347709],[4.720557772,47.97300291],[4.717459514,47.971666495],[4.716885977,47.970926856],[4.716160827,47.970513478],[4.714149387,47.97007385],[4.713122154,47.969644154],[4.71159867,47.96829093],[4.710279128,47.967731344],[4.709866117,47.96772565],[4.708462849,47.967935981],[4.707171288,47.96799435],[4.705879037,47.967406415],[4.703916868,47.966741764],[4.702367594,47.966328542],[4.699661087,47.965771813],[4.699939053,47.9651611],[4.699584423,47.964885385],[4.699334436,47.964152685],[4.69972954,47.963308042],[4.700603352,47.962680608],[4.70217106,47.96133381],[4.702327767,47.961080401],[4.702473146,47.959931514],[4.703215397,47.959883855],[4.704749435,47.960162265],[4.705614163,47.960422463],[4.70621471,47.960885423],[4.70802292,47.961810613],[4.708502517,47.96159661],[4.707840046,47.961042748],[4.707795672,47.960830058],[4.708326658,47.959257892],[4.708239873,47.958935102],[4.707474564,47.959056939],[4.706911663,47.958514227],[4.705226138,47.957482823],[4.704208518,47.956633444],[4.704193939,47.954553419],[4.705224472,47.953471798],[4.705812644,47.952636028],[4.705357982,47.952289768],[4.704960612,47.952141609],[4.704662397,47.952326864],[4.704017754,47.952406424],[4.702371253,47.952290763]]]],"type":"MultiPolygon"}</t>
  </si>
  <si>
    <t>47.98893583, 4.680413288</t>
  </si>
  <si>
    <t>{"coordinates":[[[[5.272722205,47.30237291],[5.272039228,47.301313655],[5.270727675,47.299759652],[5.270774694,47.298836505],[5.270906943,47.298332276],[5.270807581,47.297798355],[5.270518642,47.297508608],[5.270292919,47.297023091],[5.26949838,47.296391093],[5.268510134,47.295905173],[5.267610893,47.29536347],[5.26615627,47.294741645],[5.264899182,47.293717877],[5.264456761,47.293020432],[5.263659559,47.293170179],[5.261789963,47.29325347],[5.258697513,47.293595601],[5.256690054,47.294556886],[5.255345589,47.293717541],[5.251857457,47.293748364],[5.244126764,47.295238239],[5.243918549,47.294975687],[5.243299626,47.295180383],[5.243887541,47.296292971],[5.242496062,47.296574741],[5.242240326,47.295617838],[5.241323619,47.29569769],[5.241368063,47.296128221],[5.241931887,47.296886445],[5.241850229,47.29743559],[5.24156431,47.297626637],[5.239982632,47.298078662],[5.239866472,47.298277236],[5.238968337,47.298517918],[5.238122434,47.298963823],[5.237048721,47.300424588],[5.237088042,47.3008282],[5.236653263,47.301514733],[5.236132303,47.30270726],[5.234710186,47.303880216],[5.22449217,47.300762327],[5.221272121,47.300883446],[5.221351066,47.300423531],[5.219655517,47.300144369],[5.219905747,47.299536183],[5.217712426,47.299384492],[5.215597124,47.299134006],[5.215873856,47.298108348],[5.214102871,47.297666638],[5.21415188,47.297089323],[5.214451552,47.296234343],[5.212789539,47.29576892],[5.212605301,47.295249188],[5.211609021,47.295261877],[5.211601302,47.295781667],[5.210547451,47.297515578],[5.209373073,47.297673033],[5.206711272,47.297586792],[5.20578346,47.297688187],[5.205055343,47.2988809],[5.204837834,47.299645131],[5.204047656,47.30090746],[5.202851705,47.306092343],[5.20216075,47.308776597],[5.202163381,47.309325005],[5.20183755,47.310743305],[5.201143488,47.312353207],[5.201422866,47.313999582],[5.201472339,47.314915438],[5.201267168,47.31633865],[5.201252584,47.317565521],[5.201015492,47.318759686],[5.201210111,47.319339573],[5.201407579,47.320699311],[5.201275378,47.320866624],[5.201778319,47.321213717],[5.203383434,47.321566912],[5.203128796,47.321977907],[5.204275705,47.322299258],[5.203929798,47.323100139],[5.204399677,47.323383006],[5.20485429,47.322778188],[5.20614852,47.323202992],[5.207820489,47.3233117],[5.20955605,47.32290584],[5.209540416,47.322397308],[5.212223926,47.322176894],[5.214872108,47.32164639],[5.215776574,47.32164354],[5.215913287,47.320784473],[5.217780107,47.320898322],[5.218143348,47.320297895],[5.220198048,47.319927202],[5.221396011,47.319784506],[5.221308573,47.319463769],[5.224418982,47.318843143],[5.225526761,47.318250937],[5.227066332,47.317628822],[5.228967676,47.317172654],[5.228856466,47.316982062],[5.233703804,47.316321515],[5.234219646,47.31745174],[5.235239125,47.319258518],[5.237520349,47.318829117],[5.237742743,47.319271525],[5.244391733,47.317385202],[5.245729288,47.315706737],[5.245754,47.315569368],[5.245020287,47.313667988],[5.243453585,47.311098251],[5.246887231,47.308757816],[5.248110426,47.307802007],[5.250398454,47.306727376],[5.250328611,47.30660895],[5.252343576,47.305876399],[5.255145118,47.305115921],[5.255380151,47.305289674],[5.25686533,47.30461867],[5.26010963,47.303527942],[5.26099714,47.303349445],[5.261591283,47.303372992],[5.265981021,47.303953814],[5.266260963,47.304751691],[5.266706068,47.30560398],[5.267195054,47.306021318],[5.268862269,47.305086326],[5.269830222,47.30424244],[5.272722205,47.30237291]]]],"type":"MultiPolygon"}</t>
  </si>
  <si>
    <t>47.307271239, 5.230887045</t>
  </si>
  <si>
    <t>{"coordinates":[[[[4.965526698,47.121093671],[4.967158135,47.119955517],[4.967784543,47.119622453],[4.969785638,47.118818391],[4.970002601,47.118798485],[4.972390891,47.117220482],[4.974258692,47.118904226],[4.97443033,47.1189076],[4.975573327,47.120107472],[4.977647523,47.119140819],[4.978048587,47.119176288],[4.982023636,47.11687658],[4.981993736,47.116637536],[4.987162536,47.11523758],[4.986118032,47.114602596],[4.985367494,47.113996779],[4.985482587,47.113683199],[4.986553506,47.11310284],[4.987782239,47.112259487],[4.989351169,47.111556163],[4.9892069,47.111292971],[4.990810459,47.110599838],[4.991286239,47.110302556],[4.991329482,47.110009119],[4.992061658,47.109796576],[4.991549799,47.109402828],[4.988076545,47.107399341],[4.987122415,47.106635829],[4.986320371,47.106455082],[4.985573475,47.106016714],[4.983905116,47.10473229],[4.984466136,47.10427867],[4.983875925,47.103724128],[4.984286439,47.103446005],[4.984258031,47.103104268],[4.983863531,47.10249143],[4.983048641,47.101923627],[4.982981356,47.101564544],[4.983915808,47.10082984],[4.985037067,47.099151701],[4.984274157,47.097307774],[4.984352772,47.097293816],[4.983289774,47.095213673],[4.984333237,47.095150737],[4.985042763,47.093826388],[4.983586334,47.093202059],[4.983090586,47.093061066],[4.982330285,47.092969638],[4.980904758,47.093148977],[4.979116314,47.093716364],[4.977995819,47.093907555],[4.977169905,47.094148634],[4.977639126,47.094753011],[4.977120017,47.095089706],[4.977571741,47.095576405],[4.976562361,47.096209672],[4.975955285,47.096413678],[4.97498269,47.096288004],[4.974568191,47.094368718],[4.972504562,47.094626395],[4.972156422,47.093869534],[4.971395989,47.093954552],[4.969837837,47.093862235],[4.969183774,47.094115637],[4.968297407,47.093857854],[4.966154132,47.09554781],[4.963698038,47.097016989],[4.963752921,47.097075496],[4.961765699,47.097987307],[4.959462575,47.098663981],[4.960666047,47.10035109],[4.958461325,47.100944119],[4.959087383,47.10202142],[4.95757912,47.10243692],[4.957851747,47.102970853],[4.957396698,47.103079424],[4.95753165,47.103490507],[4.958068861,47.104046077],[4.958747632,47.105157609],[4.95842396,47.105252249],[4.958722908,47.105783934],[4.958476675,47.106231192],[4.958128736,47.106456827],[4.955414682,47.107016089],[4.95584873,47.107745425],[4.955983138,47.107705327],[4.959007259,47.113244949],[4.956624095,47.113770709],[4.956684489,47.1139444],[4.953434769,47.114767533],[4.952205241,47.115204363],[4.954830404,47.115819243],[4.956302356,47.116391437],[4.958054291,47.116135743],[4.95837654,47.117924243],[4.958961757,47.117908928],[4.958949658,47.118156793],[4.96120816,47.118224784],[4.960810922,47.119780518],[4.962199708,47.119911864],[4.964736495,47.121603317],[4.965526698,47.121093671]]]],"type":"MultiPolygon"}</t>
  </si>
  <si>
    <t>47.107380027, 4.972096449</t>
  </si>
  <si>
    <t>{"coordinates":[[[[4.700563535,47.662949395],[4.700251102,47.662680251],[4.699496694,47.662593092],[4.699251435,47.662466116],[4.698314185,47.661114892],[4.698258666,47.660543111],[4.697888224,47.660460265],[4.69790289,47.659832546],[4.696991163,47.658987807],[4.696747122,47.658521396],[4.696439944,47.65841602],[4.695849346,47.657946535],[4.694388298,47.657383437],[4.694170159,47.656808609],[4.693088407,47.656900813],[4.691211266,47.656072714],[4.688605986,47.655265914],[4.687495938,47.655895051],[4.68656568,47.655468237],[4.68549391,47.654695043],[4.684651081,47.654883655],[4.684253718,47.654410427],[4.683676924,47.654626707],[4.683117168,47.654116201],[4.681511284,47.653896242],[4.680741016,47.653554409],[4.67984704,47.65343042],[4.679838227,47.653108241],[4.680341969,47.653026274],[4.680501558,47.652762893],[4.681030289,47.65267066],[4.680502205,47.652360452],[4.67993389,47.652634211],[4.679381214,47.65268537],[4.678509571,47.651957852],[4.678864003,47.651788907],[4.678365837,47.651370224],[4.678631007,47.651243974],[4.67760454,47.649913676],[4.677038464,47.649325807],[4.676360409,47.64894751],[4.675631045,47.649353202],[4.675163214,47.648965581],[4.67475399,47.648831902],[4.674239421,47.64924711],[4.6731631,47.648998742],[4.672555188,47.648944425],[4.670184287,47.645985761],[4.669742256,47.645270943],[4.66918082,47.643975337],[4.668434509,47.641538091],[4.667992304,47.639835641],[4.668054911,47.638940751],[4.668913219,47.634142498],[4.668942312,47.631069353],[4.668619825,47.628933942],[4.6687059,47.627853248],[4.668976417,47.626453011],[4.669330031,47.625410806],[4.669820862,47.624455767],[4.669934571,47.624003988],[4.669912431,47.623509137],[4.669650527,47.623012311],[4.668405656,47.621955138],[4.667071315,47.620547209],[4.666415928,47.619260121],[4.665072268,47.617677642],[4.664329285,47.617592802],[4.662422113,47.616596321],[4.661408891,47.616256021],[4.660469116,47.616050615],[4.657207476,47.616024928],[4.656479737,47.616129786],[4.654649724,47.616885881],[4.654196339,47.617165098],[4.651969776,47.617974483],[4.65151334,47.617768467],[4.650543689,47.618620361],[4.650020018,47.619340802],[4.649753942,47.620985813],[4.65074954,47.622047605],[4.652033874,47.624047019],[4.652767995,47.625606757],[4.65305321,47.626602954],[4.653512482,47.627370711],[4.654112745,47.628819797],[4.654507414,47.629349885],[4.655016674,47.62979552],[4.654229014,47.630121784],[4.65198956,47.630661249],[4.651401551,47.63089824],[4.650402566,47.63175684],[4.648878906,47.632792094],[4.647070632,47.633713402],[4.644354847,47.634751894],[4.643806362,47.635323198],[4.643784956,47.636357937],[4.642334354,47.636702447],[4.641983687,47.638292793],[4.642499395,47.63929477],[4.642578577,47.640309186],[4.641987672,47.642145084],[4.642207995,47.642638047],[4.642599216,47.642970156],[4.639749481,47.644393034],[4.63871065,47.644619178],[4.637438814,47.643547662],[4.635964413,47.641776743],[4.634236124,47.640281244],[4.633267625,47.640975408],[4.631998954,47.642439902],[4.636166664,47.647981396],[4.636759345,47.649364937],[4.637601983,47.650383057],[4.638910699,47.651391933],[4.639541319,47.652098813],[4.641289737,47.655573675],[4.638656375,47.656255235],[4.637674005,47.656635422],[4.637159071,47.657050466],[4.636289637,47.658506695],[4.635973065,47.658873041],[4.63436703,47.660254937],[4.633992011,47.66080215],[4.633815405,47.661344787],[4.633861805,47.662424474],[4.634227503,47.663181897],[4.634725017,47.663891561],[4.633883901,47.665103394],[4.632732492,47.664713459],[4.631679266,47.664526506],[4.630768634,47.664469894],[4.629176729,47.664142788],[4.629000543,47.664657502],[4.627987311,47.66564932],[4.626973665,47.667021951],[4.62522296,47.668876566],[4.623335568,47.670054244],[4.622381334,47.671108208],[4.618551934,47.67343268],[4.617314843,47.674087194],[4.617317573,47.674177183],[4.618539517,47.67469233],[4.619901524,47.675385577],[4.621274441,47.676348738],[4.62229678,47.675338857],[4.62292078,47.674337196],[4.623699708,47.673871743],[4.624210836,47.673366792],[4.62439707,47.673048208],[4.624912257,47.672633225],[4.625760482,47.670682243],[4.62669696,47.669223374],[4.627258338,47.669887164],[4.628421895,47.67062899],[4.629236123,47.670973252],[4.62776546,47.672397268],[4.626766388,47.673946141],[4.62646734,47.674717333],[4.626495894,47.67539124],[4.626705255,47.675612494],[4.627940935,47.676442447],[4.628151681,47.676708694],[4.628874958,47.678043622],[4.629057175,47.679164621],[4.629348156,47.679743941],[4.630041533,47.680142097],[4.63087814,47.680428419],[4.631544098,47.680757628],[4.631470457,47.681052144],[4.632007451,47.681131075],[4.632059107,47.680815259],[4.632491315,47.679997181],[4.632870573,47.679539949],[4.634352236,47.678385803],[4.635816034,47.67678175],[4.637043416,47.675903007],[4.639483448,47.674797485],[4.640034548,47.673646405],[4.640452009,47.673091379],[4.64042192,47.672416595],[4.641416895,47.672307198],[4.644171019,47.672837466],[4.645639113,47.672898732],[4.64676596,47.672786533],[4.646719899,47.673237321],[4.648544337,47.673830095],[4.648684442,47.674007274],[4.649626552,47.674213651],[4.649637569,47.674483578],[4.650315996,47.674740484],[4.649897848,47.675873534],[4.650057128,47.676454665],[4.650571508,47.677569147],[4.65085581,47.677968456],[4.651409342,47.678452189],[4.653189421,47.679541571],[4.652670265,47.679866709],[4.653412674,47.680077679],[4.653385919,47.680977432],[4.654242345,47.680780761],[4.655049974,47.680944884],[4.654930495,47.681261672],[4.655337094,47.681433269],[4.65566465,47.681291789],[4.656623496,47.681902998],[4.656044568,47.682364038],[4.656521936,47.682624657],[4.656917523,47.682527223],[4.657291034,47.683006277],[4.657648957,47.683283889],[4.659181263,47.683342278],[4.660183829,47.683085872],[4.660319958,47.682833662],[4.659973019,47.682266913],[4.659609065,47.681881361],[4.659648037,47.681463079],[4.660142178,47.681320122],[4.660240434,47.681735554],[4.660465291,47.681978136],[4.66128059,47.682044878],[4.661786592,47.680785402],[4.662592316,47.680160857],[4.663194427,47.679377154],[4.663467752,47.679207614],[4.664027365,47.679497642],[4.663953147,47.679767881],[4.664534117,47.679759611],[4.664917144,47.679132964],[4.665328687,47.678694069],[4.666485815,47.679121417],[4.667250913,47.67911861],[4.667685839,47.678873833],[4.667956238,47.679037427],[4.667774024,47.679690028],[4.667852001,47.680265094],[4.669281443,47.681553698],[4.669669072,47.682437638],[4.670348775,47.682856461],[4.670406607,47.682574748],[4.670932428,47.681571526],[4.67157915,47.68110854],[4.67334453,47.680354059],[4.674794786,47.680009191],[4.676477657,47.679897743],[4.677501659,47.680115327],[4.67893923,47.680215328],[4.679427776,47.680531512],[4.679490656,47.681131096],[4.680280897,47.680529156],[4.681990394,47.680416346],[4.682304238,47.680307398],[4.684577515,47.678925139],[4.684628903,47.678484159],[4.684136847,47.677677393],[4.683312097,47.677310252],[4.682975202,47.677026111],[4.682774183,47.676654487],[4.682481848,47.675585556],[4.683038699,47.675067979],[4.68347131,47.675259812],[4.684045549,47.675039974],[4.684126441,47.674857851],[4.684723319,47.67459537],[4.68460561,47.674202741],[4.68486724,47.673961295],[4.685084252,47.673489117],[4.685099328,47.672869503],[4.685017129,47.671786743],[4.684837916,47.671134817],[4.684901211,47.67052261],[4.685345484,47.670030049],[4.687381566,47.668665545],[4.687571141,47.668296391],[4.687420285,47.66786733],[4.687927924,47.666851676],[4.688596924,47.666471092],[4.688839484,47.66659723],[4.68981451,47.666411181],[4.689927695,47.666155663],[4.690854477,47.665877573],[4.691516545,47.665447557],[4.691952885,47.665296294],[4.693024999,47.665188938],[4.694177614,47.665224453],[4.694601921,47.665156181],[4.697118751,47.663793529],[4.697854251,47.663998016],[4.697477586,47.663594754],[4.69799909,47.663607885],[4.699998087,47.664233339],[4.700417154,47.663624945],[4.700563535,47.662949395]]]],"type":"MultiPolygon"}</t>
  </si>
  <si>
    <t>47.655912586, 4.659360071</t>
  </si>
  <si>
    <t>{"coordinates":[[[[4.952205241,47.115204363],[4.953434769,47.114767533],[4.956684489,47.1139444],[4.956624095,47.113770709],[4.959007259,47.113244949],[4.955983138,47.107705327],[4.95584873,47.107745425],[4.955414682,47.107016089],[4.958128736,47.106456827],[4.958476675,47.106231192],[4.958722908,47.105783934],[4.95842396,47.105252249],[4.958747632,47.105157609],[4.958068861,47.104046077],[4.95753165,47.103490507],[4.957396698,47.103079424],[4.957851747,47.102970853],[4.95757912,47.10243692],[4.959087383,47.10202142],[4.958461325,47.100944119],[4.960666047,47.10035109],[4.959462575,47.098663981],[4.961765699,47.097987307],[4.963752921,47.097075496],[4.963698038,47.097016989],[4.966154132,47.09554781],[4.968297407,47.093857854],[4.967937149,47.093634337],[4.967469411,47.092922727],[4.967458363,47.091861118],[4.967081551,47.090821945],[4.966628339,47.090399174],[4.96622971,47.089845788],[4.965801141,47.088615664],[4.965841896,47.086550815],[4.967203713,47.083942043],[4.966378003,47.079774637],[4.966185731,47.080539811],[4.965249903,47.08108888],[4.964701092,47.081296341],[4.962497928,47.081837205],[4.961756803,47.082448681],[4.96058176,47.08280274],[4.960143005,47.082738134],[4.959404325,47.082801093],[4.956636766,47.083233432],[4.955941528,47.083985485],[4.955612321,47.085923721],[4.956101144,47.088094876],[4.956449694,47.089015683],[4.946460236,47.089862472],[4.945599307,47.090889223],[4.944348506,47.09576892],[4.94318113,47.09367578],[4.94301804,47.093212019],[4.942003312,47.093303819],[4.942030162,47.093756361],[4.941702565,47.093923969],[4.941476111,47.094043948],[4.940993666,47.093866529],[4.939814951,47.093945753],[4.93849993,47.094121811],[4.936971225,47.094553598],[4.936693,47.094811323],[4.937205159,47.095815895],[4.933419341,47.097590374],[4.932141769,47.098115157],[4.932759772,47.098909945],[4.931822244,47.099356091],[4.933290327,47.100428455],[4.931435325,47.101219547],[4.931636185,47.101451242],[4.931003492,47.1017563],[4.931278522,47.101996663],[4.92768594,47.103733491],[4.926586536,47.104156173],[4.925723808,47.104337152],[4.926665928,47.106266699],[4.925915152,47.106480936],[4.925049692,47.105810911],[4.922328401,47.107136801],[4.922711208,47.107736522],[4.922188681,47.107953242],[4.921372469,47.108109098],[4.920412186,47.108478975],[4.919678881,47.108666763],[4.919124067,47.109014587],[4.918683123,47.10970814],[4.918504705,47.110662104],[4.917736489,47.111871705],[4.917863833,47.112707124],[4.91715716,47.113867969],[4.916497131,47.11456064],[4.915754472,47.115081766],[4.914165517,47.115584478],[4.914010139,47.116001311],[4.915201754,47.116938888],[4.9166471,47.118332439],[4.917830142,47.119174671],[4.919008818,47.12026372],[4.919798422,47.120799963],[4.923175351,47.12348069],[4.92365388,47.12380144],[4.924401317,47.124521169],[4.924902157,47.124321014],[4.925351113,47.124921425],[4.929230704,47.123015117],[4.933221949,47.121176151],[4.933431765,47.120735867],[4.935329626,47.120422246],[4.937020387,47.119963468],[4.937084899,47.120106479],[4.938143211,47.119781654],[4.938663566,47.120603262],[4.940680433,47.120004778],[4.941232096,47.120522356],[4.941962136,47.120314676],[4.941988533,47.119765782],[4.943693386,47.119553426],[4.94559141,47.119173891],[4.94536797,47.118137484],[4.945385449,47.117744538],[4.947556587,47.117294633],[4.947027733,47.11638675],[4.949671053,47.115899133],[4.951546034,47.11543433],[4.952205241,47.115204363]]]],"type":"MultiPolygon"}</t>
  </si>
  <si>
    <t>47.105047387, 4.942821951</t>
  </si>
  <si>
    <t>{"coordinates":[[[[4.321764777,47.423438548],[4.322329553,47.423047694],[4.322516264,47.42179773],[4.32350265,47.421989084],[4.323748008,47.42161086],[4.326165661,47.421637344],[4.32612819,47.421141695],[4.326514468,47.419383468],[4.328923403,47.41959726],[4.329170926,47.419147873],[4.329963664,47.417203121],[4.329194753,47.417006636],[4.328814618,47.416119661],[4.328243778,47.416046952],[4.328002642,47.415683274],[4.327876671,47.41520304],[4.328577949,47.41513381],[4.328634905,47.414863063],[4.328952133,47.414497509],[4.329127431,47.41386438],[4.329876876,47.412636776],[4.329868641,47.412411789],[4.327945675,47.4106007],[4.328847664,47.409909753],[4.331239534,47.410093977],[4.332498962,47.410072353],[4.331435947,47.407963359],[4.33201507,47.407785666],[4.332353613,47.407960053],[4.333045486,47.407676625],[4.332928793,47.407410566],[4.332237415,47.406913404],[4.332872252,47.406310114],[4.332453258,47.406046618],[4.334931512,47.404646999],[4.337129139,47.404548826],[4.337474873,47.404426907],[4.338058162,47.404577755],[4.339245145,47.404421841],[4.340382129,47.404388034],[4.339754453,47.40336349],[4.33946648,47.402506092],[4.339138997,47.401977768],[4.338744856,47.401647384],[4.339995345,47.399684666],[4.339519612,47.399378633],[4.338313755,47.399039587],[4.336448966,47.398756722],[4.336254837,47.398894903],[4.335186238,47.398688397],[4.334806431,47.399144724],[4.334072761,47.399022595],[4.334172318,47.398121123],[4.333372383,47.39799975],[4.33252266,47.398329108],[4.332005635,47.398653748],[4.33190136,47.399420222],[4.331648057,47.399739139],[4.327763347,47.398636541],[4.327078424,47.398018631],[4.326477324,47.397894041],[4.326595651,47.397531659],[4.326491851,47.396498365],[4.325749293,47.394352344],[4.325535172,47.393950537],[4.324024422,47.392907161],[4.325085897,47.392563747],[4.325192481,47.391887284],[4.32604326,47.391602983],[4.325820932,47.390976187],[4.325792759,47.390212126],[4.324917389,47.389822358],[4.324968349,47.389416627],[4.325525866,47.388372189],[4.325380476,47.388014614],[4.323658423,47.386245272],[4.322715209,47.384445437],[4.322334796,47.384501083],[4.32202942,47.384212848],[4.321609229,47.382815806],[4.322320293,47.382353952],[4.320823135,47.381254558],[4.319250291,47.37993182],[4.316542063,47.378359029],[4.316444238,47.377505719],[4.316172194,47.377330533],[4.315553458,47.37798938],[4.313602776,47.379630242],[4.312998901,47.37927423],[4.312760381,47.378789843],[4.312291868,47.378331461],[4.31173496,47.378377362],[4.312085345,47.378666916],[4.312212602,47.378992301],[4.311529992,47.379643743],[4.311050359,47.379814815],[4.311363843,47.380383891],[4.311336625,47.380734428],[4.310921261,47.380823744],[4.310192614,47.380569061],[4.309524357,47.380507266],[4.309040957,47.381176255],[4.308486454,47.38148501],[4.308192914,47.382004204],[4.308174189,47.382432072],[4.307948272,47.382952305],[4.307517824,47.383021971],[4.306817586,47.382791257],[4.306963152,47.382454697],[4.306573091,47.382223195],[4.305983069,47.382054261],[4.305375442,47.382251055],[4.305112687,47.3825115],[4.305546555,47.382909077],[4.30532049,47.383478824],[4.305109589,47.383528009],[4.3046287,47.383213789],[4.304167885,47.383343205],[4.303939262,47.38391748],[4.304182032,47.38419746],[4.305157814,47.384147795],[4.30487863,47.384659616],[4.304186943,47.384671879],[4.303806801,47.384903026],[4.304015204,47.385786613],[4.303777084,47.38591623],[4.302832765,47.386061866],[4.303030216,47.386331553],[4.304168481,47.386365606],[4.304507325,47.386452738],[4.304721793,47.387257927],[4.304435833,47.38754654],[4.303489278,47.387219533],[4.302660324,47.387476415],[4.302219211,47.387709139],[4.302533776,47.388270122],[4.303310152,47.388467596],[4.303539595,47.388853065],[4.303335558,47.389676452],[4.303126561,47.3899687],[4.302409578,47.389979435],[4.302635649,47.390335233],[4.302202515,47.391061247],[4.301889006,47.391144887],[4.301319852,47.391019811],[4.301070966,47.391308],[4.301073232,47.392220906],[4.301746993,47.39228539],[4.301946894,47.392546047],[4.301465163,47.39290977],[4.301011077,47.393538778],[4.299750171,47.394139892],[4.299712375,47.39515138],[4.299556756,47.395732929],[4.299261414,47.39640337],[4.299552416,47.397140184],[4.300251597,47.397594235],[4.300447209,47.398060216],[4.301275389,47.398201305],[4.301461587,47.398388289],[4.301521699,47.3988981],[4.302090261,47.399159131],[4.30210379,47.399388562],[4.301838074,47.399858805],[4.301984447,47.400371251],[4.302930718,47.401332102],[4.303823715,47.402063959],[4.304706313,47.403293805],[4.305029016,47.403966327],[4.30487435,47.404258867],[4.304037115,47.404731023],[4.303170516,47.404759644],[4.302355695,47.405281954],[4.302455204,47.405775117],[4.302123453,47.406257802],[4.301071365,47.406622502],[4.30055541,47.406892968],[4.300032755,47.406942026],[4.299186169,47.407579009],[4.299279045,47.408073148],[4.29909517,47.408147227],[4.299505057,47.408369529],[4.299628548,47.408922746],[4.299489301,47.409524815],[4.300392343,47.410065717],[4.301272826,47.410332268],[4.303335858,47.411177977],[4.304056875,47.411593946],[4.303961573,47.412037971],[4.305434999,47.412251025],[4.305541789,47.412333556],[4.305117306,47.413420503],[4.305499229,47.413907791],[4.304429286,47.414906544],[4.3058362,47.414781819],[4.307045336,47.415303929],[4.308902886,47.416359822],[4.309865162,47.416385003],[4.311008436,47.416760161],[4.31339998,47.417787456],[4.313888279,47.41817268],[4.314085723,47.418543182],[4.314101254,47.419392907],[4.314224638,47.419826367],[4.3144802,47.420132288],[4.31426408,47.420893698],[4.315086163,47.421635272],[4.315683808,47.422527932],[4.316000641,47.42284306],[4.316397928,47.422274967],[4.317716119,47.422473419],[4.3181895,47.42273455],[4.321764777,47.423438548]]]],"type":"MultiPolygon"}</t>
  </si>
  <si>
    <t>47.401240858, 4.3167685</t>
  </si>
  <si>
    <t>{"coordinates":[[[[5.105149744,47.026953456],[5.105403444,47.027784634],[5.10596325,47.028021202],[5.106927814,47.028773661],[5.108769309,47.029550627],[5.109985622,47.029597755],[5.114071305,47.029993157],[5.114247605,47.029920578],[5.115072279,47.029990136],[5.116344523,47.029951511],[5.116030382,47.028792723],[5.116133332,47.027588463],[5.116418392,47.026661868],[5.11775527,47.024176761],[5.119118203,47.022358543],[5.119632457,47.021870853],[5.121448854,47.020770207],[5.125543212,47.019426761],[5.126542344,47.018947221],[5.127698836,47.01821709],[5.128500901,47.017583549],[5.128727474,47.017050683],[5.129468844,47.016748796],[5.129840214,47.016415004],[5.130690635,47.015072633],[5.130741191,47.014051249],[5.131366479,47.013345293],[5.131938306,47.012419658],[5.133037063,47.009900013],[5.132499557,47.009426288],[5.132586352,47.008123224],[5.133116473,47.005910398],[5.134215087,47.004158104],[5.134928929,47.003364922],[5.136770251,47.001819521],[5.13731923,47.001652638],[5.138495169,47.001493049],[5.140197087,47.000785994],[5.141711954,47.000409328],[5.142323946,47.000039501],[5.142955725,46.999206358],[5.14348642,46.997684273],[5.143725365,46.996672883],[5.143717966,46.995325615],[5.144372253,46.99257451],[5.14439914,46.991560752],[5.144203645,46.991344621],[5.142112198,46.99068455],[5.141490725,46.990414176],[5.141040122,46.990004627],[5.140869714,46.990354549],[5.140945585,46.991737475],[5.139835445,46.99335316],[5.139545365,46.99510224],[5.139593393,46.995716508],[5.139969116,46.996361626],[5.139406976,46.996892638],[5.139629649,46.997562211],[5.139084755,46.997565108],[5.137014418,46.997343177],[5.135025475,46.998247341],[5.134386887,46.99814477],[5.131834129,46.999742011],[5.13025058,46.999146193],[5.129026638,46.998822025],[5.128414069,46.999212507],[5.126889108,46.998230978],[5.12428264,46.996995544],[5.122970046,46.998097799],[5.122055526,46.997773269],[5.121710053,46.997758907],[5.117783168,46.998398465],[5.114540066,46.999491001],[5.114464998,46.999624774],[5.114950333,47.000521045],[5.11491082,47.000655068],[5.113840063,47.000845813],[5.114072247,47.002505982],[5.114279968,47.00340644],[5.114857609,47.004709019],[5.115211726,47.004943006],[5.115735414,47.005640425],[5.115260778,47.006464223],[5.114933991,47.006760225],[5.114487963,47.006970146],[5.11358774,47.006273314],[5.113119904,47.006598913],[5.113070415,47.006949275],[5.113905928,47.008313785],[5.113917896,47.00855224],[5.11251083,47.010449573],[5.113894711,47.010987147],[5.113884899,47.011173763],[5.112389448,47.012193668],[5.11174864,47.012441366],[5.111491766,47.012438861],[5.110658922,47.012153274],[5.110019384,47.012164067],[5.109168621,47.012363351],[5.109959202,47.012915415],[5.109387862,47.013728343],[5.109270196,47.014087153],[5.109560106,47.015710241],[5.109549708,47.016219302],[5.108923644,47.016913439],[5.109212188,47.017085596],[5.108744215,47.017680473],[5.108560355,47.018401654],[5.108102659,47.018585641],[5.107340496,47.01856083],[5.106896304,47.018686023],[5.105968391,47.019712589],[5.105812453,47.020002742],[5.10667611,47.020603031],[5.106085439,47.021261379],[5.105044459,47.022024305],[5.103231851,47.022927374],[5.101771983,47.023758244],[5.102198365,47.024256646],[5.103156774,47.024989433],[5.103380677,47.025597796],[5.104472363,47.02603183],[5.105063524,47.026735269],[5.105149744,47.026953456]]]],"type":"MultiPolygon"}</t>
  </si>
  <si>
    <t>47.011250518, 5.121542837</t>
  </si>
  <si>
    <t>{"coordinates":[[[[4.483066337,47.485527918],[4.481226051,47.485597252],[4.480494025,47.485734405],[4.478793488,47.485574142],[4.471803124,47.486005706],[4.468395789,47.48705257],[4.467389607,47.487268722],[4.465991785,47.487686066],[4.464628188,47.487995824],[4.463274654,47.48813978],[4.46261329,47.488338054],[4.460020211,47.488472321],[4.459023276,47.488445199],[4.458487245,47.488320466],[4.457630629,47.488470738],[4.45577832,47.488639754],[4.452855261,47.488558307],[4.451204606,47.48876795],[4.450021066,47.489059987],[4.449040403,47.489437719],[4.448575735,47.489446199],[4.448172452,47.489317967],[4.44771033,47.489371428],[4.445492159,47.49035691],[4.443825205,47.490162409],[4.443230286,47.490217498],[4.442980995,47.490627528],[4.443842634,47.490611449],[4.444523927,47.491049559],[4.445351679,47.491844172],[4.445500695,47.492246564],[4.441769575,47.491909269],[4.441710686,47.492090061],[4.441938269,47.493338679],[4.437765354,47.492974312],[4.43763003,47.493079518],[4.436744035,47.494069987],[4.435779342,47.494851647],[4.434278598,47.495509354],[4.433957869,47.495785196],[4.433423004,47.495704448],[4.432193883,47.496536145],[4.432095917,47.497392643],[4.43190915,47.497710947],[4.431069656,47.498310964],[4.430466713,47.498367886],[4.430573301,47.498826635],[4.430184815,47.499451716],[4.428774562,47.499027869],[4.425633158,47.498499158],[4.425026976,47.498285098],[4.423592064,47.497231275],[4.42278183,47.496886452],[4.420093,47.496034257],[4.419161176,47.495961883],[4.416522909,47.496413535],[4.416364407,47.497451714],[4.415872767,47.497849323],[4.415730774,47.498407437],[4.415519672,47.498763822],[4.415632953,47.49912887],[4.415181146,47.49987801],[4.415871994,47.501334411],[4.416408462,47.501675408],[4.41726417,47.502883113],[4.418639305,47.50343537],[4.41944916,47.503913471],[4.420576672,47.50514575],[4.42166673,47.50591662],[4.424136457,47.507003737],[4.425645944,47.507455237],[4.426783118,47.507646587],[4.4289934,47.508166888],[4.42961152,47.508375379],[4.430061389,47.507359717],[4.430680918,47.507422336],[4.43116266,47.507599182],[4.431769475,47.507186591],[4.432971178,47.508248583],[4.433359111,47.508345546],[4.434325984,47.508972865],[4.43452137,47.508875928],[4.436736315,47.510307134],[4.440917913,47.51326252],[4.442194685,47.514287478],[4.444525582,47.515813434],[4.445946143,47.516892387],[4.447033689,47.517547815],[4.448759183,47.517516475],[4.456401687,47.517646299],[4.457927948,47.517619114],[4.459268982,47.517476288],[4.459183931,47.518401967],[4.458913906,47.518977941],[4.457800237,47.519759836],[4.45724464,47.520342979],[4.459192744,47.521014541],[4.460616431,47.521753865],[4.462491256,47.522123789],[4.462764515,47.52229862],[4.462978852,47.522700167],[4.46346141,47.52314066],[4.466920802,47.524922092],[4.466402016,47.525246427],[4.467486277,47.525766662],[4.468493958,47.526062776],[4.469640338,47.524827515],[4.471433091,47.523174444],[4.472724839,47.522251521],[4.480643424,47.519315226],[4.483712076,47.517970751],[4.484432589,47.517977782],[4.485103559,47.517540686],[4.485325999,47.517223642],[4.486669047,47.516773468],[4.486695005,47.516512046],[4.484334446,47.515542789],[4.482996406,47.51511867],[4.483201348,47.514218451],[4.483601755,47.513370661],[4.482759725,47.51310048],[4.481218521,47.512151344],[4.48141868,47.511509577],[4.481817657,47.51123351],[4.482628602,47.510910786],[4.482610816,47.510460856],[4.483679415,47.510373429],[4.484397987,47.510218427],[4.484885162,47.509913316],[4.483278838,47.509489018],[4.483893043,47.508829371],[4.487083116,47.509487348],[4.488078214,47.509911298],[4.490521874,47.510674145],[4.492058081,47.510915577],[4.492352331,47.510555284],[4.491462686,47.510388412],[4.490476375,47.509994989],[4.489517347,47.509244684],[4.488724151,47.508865884],[4.488082823,47.508309578],[4.487971087,47.507827535],[4.488134044,47.507666998],[4.488493598,47.506835915],[4.48964201,47.506325164],[4.4908394,47.506046958],[4.490478752,47.504691191],[4.492378747,47.504071761],[4.491661202,47.502734972],[4.493460255,47.502881186],[4.49420708,47.502600615],[4.49432304,47.502138164],[4.493681041,47.501699837],[4.49231987,47.501818116],[4.491789609,47.5015269],[4.491830694,47.501237372],[4.492227271,47.500641683],[4.491775111,47.500530432],[4.491967374,47.500278581],[4.492986872,47.500296132],[4.493262551,47.499748806],[4.493981611,47.49904634],[4.495335711,47.49839244],[4.49559836,47.49814058],[4.49305678,47.497849964],[4.49158218,47.497517728],[4.491626328,47.496766294],[4.491744108,47.496464079],[4.489823877,47.496347301],[4.489587571,47.495541834],[4.489842288,47.494479798],[4.490180584,47.494034313],[4.490351654,47.493355982],[4.489085348,47.493200214],[4.489427505,47.491843554],[4.488990206,47.491881557],[4.488463775,47.490291111],[4.487395486,47.490374982],[4.487692879,47.492233052],[4.486990547,47.492294238],[4.486771021,47.491803664],[4.487166956,47.491758995],[4.4869116,47.490361352],[4.486480277,47.489514251],[4.486463716,47.489109316],[4.487206776,47.48779076],[4.487904181,47.487936709],[4.48813212,47.487535854],[4.487708214,47.48743323],[4.487833619,47.486879729],[4.487367729,47.486843364],[4.48697453,47.486985234],[4.486894182,47.48662703],[4.486425716,47.486545677],[4.486473044,47.486049895],[4.487200596,47.485991089],[4.487098072,47.485743008],[4.485903839,47.485784359],[4.485734379,47.485612758],[4.485563107,47.484897383],[4.483066337,47.485527918]]]],"type":"MultiPolygon"}</t>
  </si>
  <si>
    <t>47.503297238, 4.460638979</t>
  </si>
  <si>
    <t>{"coordinates":[[[[4.523732322,47.904892214],[4.522827346,47.904984966],[4.522745314,47.904178612],[4.522928424,47.902815238],[4.521857337,47.902388961],[4.521105859,47.902184468],[4.521435167,47.901717533],[4.522470481,47.900663559],[4.523192439,47.900446265],[4.524325053,47.899752865],[4.52370431,47.898925598],[4.523156205,47.898436736],[4.522464551,47.898216173],[4.520112051,47.898705724],[4.518594426,47.898809076],[4.517332276,47.896657873],[4.516219762,47.896649742],[4.51594722,47.896714471],[4.513941811,47.897500061],[4.513107235,47.898180519],[4.512960164,47.898092401],[4.51270531,47.897462892],[4.512509427,47.896459967],[4.509826569,47.896535006],[4.508094203,47.896427653],[4.504848317,47.896047142],[4.501995244,47.896018869],[4.500032001,47.895555199],[4.497917931,47.894772974],[4.496337198,47.894343967],[4.493792993,47.894776926],[4.491237849,47.895489008],[4.49172061,47.896283989],[4.492332664,47.897011616],[4.492978759,47.897616389],[4.493806107,47.898192749],[4.492245921,47.899116317],[4.490186525,47.900187521],[4.489145926,47.899595839],[4.488829527,47.900007609],[4.48745756,47.901204163],[4.485142787,47.902483738],[4.484250302,47.902880276],[4.48430887,47.904209017],[4.484443668,47.904529557],[4.483393721,47.904658042],[4.482889298,47.906009195],[4.480193013,47.905380725],[4.479682823,47.906720235],[4.479160563,47.906522487],[4.478307013,47.907696191],[4.477932805,47.908584818],[4.47692678,47.909429185],[4.475130023,47.910052148],[4.474047562,47.910557204],[4.47319504,47.911098971],[4.471563857,47.91233728],[4.472076023,47.912749414],[4.46996283,47.914038745],[4.465423017,47.917303481],[4.464971028,47.918004006],[4.46197382,47.917450879],[4.460512121,47.91727374],[4.458861297,47.917181743],[4.457509075,47.916748477],[4.455797385,47.916535677],[4.455468258,47.916349833],[4.455219334,47.915865958],[4.4537595,47.915754421],[4.453162038,47.915890531],[4.452581365,47.916248757],[4.451907395,47.917063588],[4.451463536,47.917382312],[4.449689748,47.91773906],[4.448813272,47.918446558],[4.447423485,47.918499698],[4.446945512,47.91869821],[4.446110608,47.919557293],[4.444796866,47.920142327],[4.444221689,47.920509443],[4.443957285,47.920880837],[4.443883868,47.921578421],[4.44372659,47.921900792],[4.443363274,47.922033071],[4.442594067,47.922110929],[4.441688153,47.922480293],[4.440411923,47.922576959],[4.439955062,47.922766182],[4.439074131,47.923366545],[4.438647023,47.923912739],[4.438527327,47.92493132],[4.438996937,47.925408923],[4.439499598,47.927351484],[4.440418936,47.927621046],[4.441653613,47.927518591],[4.442703773,47.927575006],[4.444144579,47.927517698],[4.44506451,47.92702123],[4.446622681,47.926651913],[4.447150646,47.925877622],[4.447920718,47.925338872],[4.44851416,47.925100229],[4.449972608,47.924759998],[4.450205773,47.924520392],[4.450517902,47.923789253],[4.451239939,47.923259174],[4.453779333,47.922686809],[4.455008449,47.922337651],[4.456260784,47.922152011],[4.457070053,47.922119472],[4.458834809,47.922258687],[4.460319883,47.922745194],[4.461070321,47.923250724],[4.461710844,47.924772937],[4.461993709,47.925221271],[4.462537734,47.925718558],[4.463538387,47.926359573],[4.464499238,47.927304411],[4.465192355,47.927718818],[4.465839034,47.927954679],[4.466976317,47.928206014],[4.467393606,47.928234106],[4.468857125,47.9280781],[4.469604715,47.928378386],[4.471212432,47.928544585],[4.473042527,47.928953703],[4.474503253,47.929564552],[4.475894605,47.929846816],[4.478157156,47.930007392],[4.480374176,47.929735547],[4.481608401,47.930432873],[4.482677147,47.930910849],[4.483593258,47.931581565],[4.483973995,47.931450741],[4.485834281,47.932117611],[4.486928649,47.932408002],[4.488440795,47.932646285],[4.489592964,47.933324766],[4.490178784,47.933581068],[4.491443835,47.933937661],[4.493667019,47.934404477],[4.495406992,47.934548863],[4.497337004,47.935731328],[4.498482169,47.936202787],[4.499045174,47.936312619],[4.499342289,47.936635567],[4.500910714,47.93909354],[4.500858978,47.939490248],[4.499773635,47.941327722],[4.500093326,47.941547767],[4.499902159,47.943125392],[4.500544044,47.943700465],[4.50323827,47.942145751],[4.504011515,47.941210547],[4.504964667,47.939534944],[4.505667094,47.939835583],[4.506349374,47.938954633],[4.507915751,47.939677131],[4.508144104,47.939604892],[4.508432844,47.939112426],[4.509990572,47.939529871],[4.510150559,47.93973844],[4.511235829,47.939557967],[4.51177207,47.939196426],[4.511816459,47.938826809],[4.51151252,47.938220445],[4.511548128,47.938059767],[4.512123579,47.93761761],[4.513002809,47.937306554],[4.514909293,47.93600563],[4.516046015,47.935378891],[4.516320316,47.934900092],[4.516909727,47.934433426],[4.517346619,47.933926421],[4.517678881,47.933788912],[4.518327103,47.933318778],[4.518851668,47.932553201],[4.51930426,47.932221507],[4.520111781,47.931936526],[4.52103301,47.930946177],[4.521720897,47.930507013],[4.522881502,47.929972606],[4.522815832,47.929784433],[4.522285075,47.929584285],[4.521716666,47.929565545],[4.521577153,47.929277515],[4.521777834,47.92908319],[4.523447474,47.928973338],[4.523817955,47.929142256],[4.523840552,47.929556017],[4.52485594,47.929096383],[4.525534775,47.928577203],[4.52608787,47.929041681],[4.526473331,47.929125785],[4.526770205,47.928598058],[4.527212844,47.928667914],[4.527785921,47.928197801],[4.52796925,47.927727355],[4.526681454,47.927096012],[4.526796734,47.926401421],[4.526657179,47.926298821],[4.52530592,47.926439691],[4.524432976,47.925935254],[4.52465526,47.925747845],[4.525128985,47.925921719],[4.526255664,47.925981796],[4.52732566,47.92560784],[4.527188048,47.925107362],[4.52727099,47.924918159],[4.527842541,47.924489469],[4.528276871,47.923946447],[4.528552974,47.923815037],[4.52964366,47.923928656],[4.530171222,47.923786766],[4.530641667,47.923243264],[4.53066047,47.92273445],[4.529578512,47.921668396],[4.528764807,47.921266733],[4.527744895,47.920586009],[4.527157654,47.920374915],[4.526329711,47.9205477],[4.526278835,47.920315229],[4.52681026,47.919703439],[4.527870262,47.919312503],[4.528342116,47.918958016],[4.528980412,47.918757082],[4.529336961,47.91853731],[4.529688941,47.917787422],[4.529977118,47.917472225],[4.529731751,47.9173215],[4.530030483,47.916908052],[4.530451399,47.916831457],[4.531324683,47.917211629],[4.53170053,47.917243633],[4.531918191,47.917037366],[4.531833015,47.916730634],[4.531240855,47.915976849],[4.531373569,47.915657374],[4.532222169,47.915693112],[4.532901576,47.916175716],[4.533255416,47.916141393],[4.533356814,47.915897035],[4.533136745,47.915370633],[4.533199417,47.914898148],[4.532992297,47.914170848],[4.532972806,47.913588719],[4.533245803,47.913352022],[4.534096702,47.913190589],[4.533966562,47.91299606],[4.533153945,47.912443191],[4.533345229,47.912251667],[4.532475278,47.911381796],[4.532004854,47.91122591],[4.530483736,47.911359161],[4.529985815,47.910899382],[4.529543998,47.910620697],[4.528398246,47.908724639],[4.526834424,47.905695341],[4.52637316,47.905250372],[4.524967495,47.904597138],[4.523732322,47.904892214]]]],"type":"MultiPolygon"}</t>
  </si>
  <si>
    <t>47.917573204, 4.496921593</t>
  </si>
  <si>
    <t>{"coordinates":[[[[5.338402777,47.175886599],[5.338413054,47.17560628],[5.338093242,47.174690444],[5.336642947,47.175116925],[5.336152783,47.173957737],[5.335678059,47.173884454],[5.334871622,47.173959266],[5.334376132,47.173711664],[5.332883112,47.173457147],[5.332506279,47.173539496],[5.331838319,47.173121528],[5.331545445,47.172580716],[5.331685802,47.172192399],[5.330952937,47.171586591],[5.328492623,47.172601632],[5.327499485,47.171443519],[5.326880373,47.171787414],[5.325884724,47.17063114],[5.325668895,47.170190542],[5.324244465,47.168798785],[5.323741405,47.169077286],[5.323345076,47.169472533],[5.322098331,47.1695651],[5.321270088,47.169868127],[5.319953209,47.169620721],[5.319494764,47.169647922],[5.318797752,47.169502467],[5.317966447,47.169489394],[5.317414414,47.169674277],[5.317214468,47.169999821],[5.316131591,47.170217839],[5.314526894,47.170279658],[5.31325353,47.170614042],[5.312443914,47.17055276],[5.310336811,47.170818199],[5.309786152,47.170758936],[5.309358239,47.171621309],[5.310141962,47.172125359],[5.309545154,47.172345322],[5.308557095,47.172897326],[5.3049619,47.175767342],[5.309053523,47.179328109],[5.309684656,47.179075042],[5.309633581,47.180409049],[5.310038225,47.180634249],[5.310625223,47.181168341],[5.311499231,47.181095054],[5.312823455,47.180647096],[5.315178816,47.183042636],[5.319620466,47.181607236],[5.321398655,47.184028628],[5.322327699,47.183331793],[5.323965292,47.182890932],[5.327281046,47.186951212],[5.327879072,47.186757255],[5.328550445,47.187281457],[5.32918595,47.18831976],[5.326260355,47.190173605],[5.326870778,47.190907096],[5.326780916,47.191151182],[5.326798494,47.191863258],[5.326361471,47.192573659],[5.325579971,47.19307932],[5.327302628,47.194446154],[5.328490748,47.194542962],[5.329281122,47.192288903],[5.33339534,47.192098898],[5.334191468,47.191932442],[5.333846485,47.191076551],[5.332493681,47.188611647],[5.337514113,47.186083094],[5.336691774,47.184061464],[5.336034044,47.181843762],[5.336758129,47.181025747],[5.336305635,47.180705231],[5.341020669,47.179710214],[5.341117781,47.179027337],[5.340446428,47.178504106],[5.339983341,47.177970358],[5.338050048,47.177405962],[5.338042866,47.175993843],[5.338402777,47.175886599]]]],"type":"MultiPolygon"}</t>
  </si>
  <si>
    <t>47.178798233, 5.324181172</t>
  </si>
  <si>
    <t>{"coordinates":[[[[4.722566941,47.477979458],[4.722614025,47.478369528],[4.721792071,47.479860112],[4.721476707,47.480213222],[4.720759751,47.480757744],[4.71994702,47.481256856],[4.718691193,47.482475603],[4.718173841,47.483199039],[4.717694486,47.48398944],[4.717431807,47.484661396],[4.717462829,47.485793615],[4.717309176,47.486262277],[4.717084199,47.486536608],[4.717003217,47.48703481],[4.716631817,47.487755185],[4.716006955,47.488608046],[4.715629959,47.48940323],[4.714667715,47.490548271],[4.714448744,47.491508594],[4.714588715,47.492270052],[4.714069919,47.492870134],[4.713727298,47.493122778],[4.712607607,47.493668666],[4.712247598,47.494291614],[4.712288176,47.495559644],[4.712415886,47.495938625],[4.713561436,47.495908274],[4.714916818,47.496041393],[4.716470123,47.496090546],[4.716918986,47.496209084],[4.717880781,47.496620782],[4.718460664,47.496971478],[4.719019604,47.497497154],[4.719576579,47.497795961],[4.720497193,47.498495465],[4.721883862,47.498607333],[4.724996176,47.497970645],[4.725020316,47.498183676],[4.723510395,47.499029867],[4.722781579,47.499873493],[4.720720743,47.500819629],[4.718715574,47.502218694],[4.718005922,47.502959362],[4.717905257,47.503258869],[4.718051302,47.503669086],[4.718572697,47.504388896],[4.718539882,47.504691004],[4.718773682,47.505144044],[4.719495164,47.505928426],[4.719728351,47.506072645],[4.720961149,47.506517234],[4.723649057,47.506633266],[4.724884835,47.506468218],[4.728415782,47.505655979],[4.729808369,47.50553357],[4.73206854,47.50520287],[4.732982814,47.504918262],[4.734979696,47.504050295],[4.736416485,47.503612917],[4.73857196,47.503212518],[4.743690687,47.503716767],[4.744826334,47.504437175],[4.745122201,47.504464257],[4.749965514,47.507754525],[4.751238443,47.508766333],[4.75273827,47.510212297],[4.753766736,47.5108577],[4.755717531,47.511787225],[4.7570022,47.512664638],[4.757549803,47.512949903],[4.762849951,47.509972423],[4.764756308,47.507577366],[4.766063861,47.507053341],[4.765628695,47.506913174],[4.765670266,47.505435017],[4.770698716,47.503357152],[4.770867082,47.502863884],[4.77052169,47.502544994],[4.77242139,47.500328172],[4.779161535,47.494809593],[4.779037758,47.494123585],[4.778612305,47.493314328],[4.77883069,47.492090963],[4.778801494,47.490892987],[4.779598107,47.490919536],[4.780404331,47.491354711],[4.782072271,47.49161643],[4.783496039,47.491726096],[4.784299222,47.491550825],[4.785029712,47.491506318],[4.785833344,47.491304917],[4.786315292,47.491296627],[4.786799022,47.491063209],[4.787068371,47.491093292],[4.78911046,47.491697622],[4.790168838,47.491765098],[4.790855028,47.491706829],[4.79074523,47.492395518],[4.792315241,47.492586566],[4.792410642,47.492261856],[4.791825635,47.492207829],[4.791934588,47.491891015],[4.794179523,47.491648466],[4.794187068,47.491516892],[4.796000806,47.491845498],[4.796070661,47.491710261],[4.797301107,47.49163996],[4.796708509,47.491161988],[4.795546796,47.48920263],[4.795055995,47.489025613],[4.793967525,47.48805915],[4.793589139,47.487827272],[4.792708082,47.487658056],[4.792241033,47.48715832],[4.791814618,47.486404045],[4.790743138,47.483441108],[4.790229761,47.482666555],[4.78882962,47.481508547],[4.785769258,47.478557188],[4.783632895,47.475944556],[4.781512061,47.474989284],[4.78080384,47.474339223],[4.780411674,47.474327212],[4.778269726,47.476290397],[4.776521115,47.47598394],[4.7764345,47.475815086],[4.773378333,47.475284514],[4.772559295,47.474974642],[4.770160188,47.475114683],[4.763897949,47.474533513],[4.760525009,47.474782644],[4.746563617,47.472872467],[4.746559382,47.473190369],[4.747149199,47.47331838],[4.745050564,47.477745553],[4.74441277,47.478714023],[4.743791727,47.480034289],[4.742632026,47.479904885],[4.741779354,47.480312911],[4.741497991,47.480278402],[4.740154014,47.479669122],[4.739560463,47.479305229],[4.738738202,47.478973561],[4.738041731,47.478466235],[4.7368963,47.477874663],[4.735953021,47.477700548],[4.734502402,47.477607814],[4.732943906,47.47738251],[4.732605109,47.477255195],[4.73217389,47.476857336],[4.731173413,47.476761466],[4.73011766,47.476927521],[4.729207008,47.477268787],[4.728556844,47.477369379],[4.728084757,47.47759698],[4.726592252,47.478099023],[4.725507059,47.478135816],[4.723978149,47.478003594],[4.723533341,47.478047994],[4.722566941,47.477979458]]]],"type":"MultiPolygon"}</t>
  </si>
  <si>
    <t>47.490542969, 4.751955954</t>
  </si>
  <si>
    <t>{"coordinates":[[[[5.004276622,47.593811808],[5.004994659,47.592976501],[5.006153178,47.592103903],[5.006635753,47.591911023],[5.006368287,47.591806672],[5.005252166,47.591645773],[5.002094534,47.591811638],[5.000436754,47.591474501],[4.999704775,47.590694687],[4.999093655,47.589622866],[4.999968313,47.58934406],[5.000458653,47.589323049],[5.000914462,47.588948768],[5.000902994,47.588109783],[5.001168919,47.587605495],[5.00275044,47.586728375],[5.002991988,47.586319944],[5.003479429,47.584732254],[5.0038321,47.584412854],[5.004457899,47.584066252],[5.004690972,47.583822738],[5.0048357,47.583352937],[5.004877048,47.582646302],[5.005133933,47.582257411],[5.005595893,47.581872198],[5.0059349,47.581331524],[5.006140145,47.580134946],[5.006385942,47.57969942],[5.007160884,47.579251191],[5.007789883,47.579098103],[5.008087079,47.578897598],[5.008122355,47.578384653],[5.007760439,47.577712869],[5.007916978,47.577169024],[5.008363533,47.576658905],[5.009322713,47.576193081],[5.009992072,47.57566381],[5.010798621,47.573370951],[5.011522099,47.572301386],[5.011556762,47.571773142],[5.010639675,47.570137581],[5.008795952,47.568165008],[5.008947896,47.567818431],[5.008759442,47.567335449],[5.007327441,47.566260686],[5.006450839,47.566157813],[5.005373435,47.565702719],[5.004478266,47.565601051],[5.003742467,47.565421003],[5.001243147,47.565219897],[4.999634804,47.564297537],[4.998971303,47.564128826],[4.998704648,47.56386417],[4.996860307,47.56331679],[4.99559184,47.562800049],[4.995831037,47.561902739],[4.995173892,47.559587296],[4.99551801,47.558792639],[4.995273085,47.558325009],[4.992629778,47.556392876],[4.992243314,47.556195083],[4.990746246,47.555748827],[4.988469478,47.554687355],[4.986676429,47.554112831],[4.984976102,47.553240464],[4.983541685,47.552793952],[4.983087985,47.552574762],[4.982607434,47.552528007],[4.982406112,47.553052773],[4.980713187,47.554853566],[4.980049493,47.556038982],[4.979611433,47.556421893],[4.978856143,47.556643608],[4.974825382,47.557100012],[4.974248658,47.557295262],[4.97357419,47.557833421],[4.973353484,47.558124388],[4.972845989,47.559258493],[4.972992409,47.560125816],[4.972219298,47.561344547],[4.972467086,47.562147127],[4.972446438,47.562524749],[4.972229561,47.562848063],[4.971778694,47.563211349],[4.970821048,47.563684944],[4.968587989,47.563555178],[4.967426801,47.563704429],[4.964809694,47.564381533],[4.963936419,47.564691574],[4.963386308,47.564998871],[4.962770291,47.565576496],[4.961972917,47.566577659],[4.961207711,47.567912326],[4.960825215,47.568075428],[4.959622756,47.568227094],[4.958499403,47.568722275],[4.95806515,47.569070819],[4.957824625,47.569732153],[4.954881592,47.569585221],[4.953377609,47.570115542],[4.952580881,47.570631306],[4.951817773,47.5718128],[4.95152904,47.572031027],[4.950209737,47.572593331],[4.948499076,47.572786689],[4.947158235,47.573306999],[4.946394226,47.573335955],[4.944517579,47.573831857],[4.943762623,47.574182988],[4.943579261,47.574519191],[4.944274714,47.57501903],[4.94511092,47.575802846],[4.946712185,47.576986275],[4.947684557,47.577378828],[4.949207384,47.577649628],[4.950378491,47.577981212],[4.951549367,47.57874318],[4.952614141,47.579113438],[4.954244627,47.580033361],[4.954578357,47.580425747],[4.955000476,47.580687895],[4.95583725,47.581698527],[4.95700379,47.582591973],[4.958117295,47.583054105],[4.959983557,47.584808265],[4.960970015,47.585976617],[4.961906375,47.5866857],[4.962500358,47.587421242],[4.964128498,47.588772361],[4.964969258,47.589810773],[4.966474179,47.59052285],[4.967183526,47.590990808],[4.968027654,47.591901285],[4.969141529,47.593376258],[4.97101369,47.594008248],[4.972399665,47.595566833],[4.972836091,47.595922318],[4.973539214,47.596650558],[4.97361534,47.597989963],[4.97348001,47.598146219],[4.972784238,47.598302045],[4.974311958,47.599513359],[4.978009323,47.601685547],[4.980129307,47.604214834],[4.980066413,47.604529239],[4.980403136,47.60510068],[4.981235061,47.605706036],[4.981591424,47.605120132],[4.9818525,47.604442203],[4.982599371,47.604011736],[4.982382433,47.603798424],[4.983242048,47.603177855],[4.98609775,47.601532892],[4.988177847,47.600942834],[4.988773614,47.60049689],[4.989329753,47.599809411],[4.990118736,47.599262023],[4.99391397,47.597549512],[4.994491404,47.597220903],[4.995415964,47.59702682],[4.996723032,47.597023374],[4.998602754,47.596351013],[4.998959945,47.596362904],[5.001632356,47.595674211],[5.002241384,47.59540895],[5.002307381,47.595252047],[5.004276622,47.593811808]]]],"type":"MultiPolygon"}</t>
  </si>
  <si>
    <t>47.577930533, 4.98200027</t>
  </si>
  <si>
    <t>{"coordinates":[[[[5.48855504,47.285020115],[5.488004925,47.280173575],[5.478616176,47.283625168],[5.477907604,47.28396005],[5.472859029,47.285852043],[5.471991098,47.286320884],[5.46949522,47.284894214],[5.466512933,47.285814213],[5.466312636,47.285516742],[5.465852328,47.285466182],[5.464447059,47.285562694],[5.462673145,47.286020084],[5.461750189,47.284857077],[5.461071818,47.283715894],[5.460608985,47.283523059],[5.460087612,47.283901595],[5.461667615,47.286261192],[5.460671518,47.28705511],[5.460217576,47.286247819],[5.459815055,47.285753774],[5.458878195,47.284892768],[5.458424187,47.285066315],[5.45882842,47.285598157],[5.455626138,47.286748604],[5.451411242,47.287873526],[5.451423587,47.288202013],[5.45105381,47.288453009],[5.450959966,47.289268303],[5.450393658,47.28941897],[5.450000036,47.289756931],[5.450531628,47.290992241],[5.449663443,47.290997065],[5.448864432,47.289789914],[5.447183016,47.290162245],[5.446807333,47.290313376],[5.445486003,47.290308811],[5.44335992,47.291295712],[5.443202307,47.291264805],[5.442770789,47.292575365],[5.441876411,47.293751557],[5.441325614,47.294070277],[5.438894342,47.295017576],[5.438599069,47.295337216],[5.437276053,47.295619003],[5.436498507,47.295493028],[5.436186383,47.295033034],[5.434582587,47.296159209],[5.434236921,47.296302463],[5.433454604,47.296334184],[5.432986551,47.29666914],[5.431890587,47.296586737],[5.430734922,47.297086505],[5.429837079,47.297579061],[5.428304714,47.297771458],[5.426775034,47.297671963],[5.426765235,47.297953176],[5.425423798,47.297946998],[5.424787956,47.29917078],[5.424532258,47.299489554],[5.42493306,47.300419672],[5.425478174,47.300821684],[5.426168937,47.30175114],[5.426542076,47.303415871],[5.427059241,47.303432977],[5.427341504,47.303760319],[5.427547802,47.304750337],[5.427982544,47.305521216],[5.427883994,47.305801583],[5.427958086,47.306415186],[5.427789525,47.306552911],[5.428896983,47.30744121],[5.430516187,47.308049484],[5.429812133,47.309024333],[5.429050491,47.309429362],[5.428114693,47.309731752],[5.427951951,47.30941272],[5.425999223,47.309629182],[5.424690333,47.310027607],[5.425004644,47.310477675],[5.425592219,47.310849979],[5.425960418,47.310968376],[5.426914915,47.311196103],[5.430848729,47.311709118],[5.432347589,47.312083915],[5.432625763,47.312202377],[5.433579225,47.313048827],[5.433897539,47.313526709],[5.433944218,47.31400128],[5.433559092,47.314649726],[5.432756499,47.315262788],[5.430490523,47.316053303],[5.42961416,47.316471543],[5.426783077,47.318181674],[5.426470424,47.318472817],[5.426186256,47.318984026],[5.426151583,47.31988721],[5.426433201,47.320960311],[5.426783966,47.321541108],[5.427037621,47.321760969],[5.42788309,47.322121566],[5.429074522,47.322253357],[5.429860575,47.322032457],[5.430548673,47.321608253],[5.431678612,47.320470475],[5.432587439,47.319861502],[5.433467918,47.319591764],[5.434904286,47.319342783],[5.436323708,47.319275174],[5.437897043,47.319417771],[5.43863816,47.319579634],[5.442101336,47.320736234],[5.44405026,47.321126636],[5.445869661,47.321609801],[5.448133742,47.322490661],[5.448754928,47.322896369],[5.449587527,47.323667785],[5.450152017,47.324020642],[5.451949349,47.324858141],[5.453127985,47.325199812],[5.454780448,47.325503534],[5.456001787,47.325475001],[5.457011955,47.325058234],[5.457706233,47.324946266],[5.459018151,47.325015757],[5.460990027,47.325293711],[5.46186402,47.325721011],[5.462675562,47.326374797],[5.464633194,47.328821801],[5.465323265,47.329511472],[5.465694821,47.329726948],[5.466325944,47.32991169],[5.467680638,47.330130589],[5.468606118,47.330205486],[5.469773655,47.32998431],[5.470669524,47.329502306],[5.470860053,47.32886418],[5.470271803,47.327884159],[5.469789808,47.327456688],[5.469728953,47.327084204],[5.470156025,47.326894084],[5.470721368,47.327002744],[5.471378207,47.327257163],[5.472262022,47.3271762],[5.472831957,47.326866841],[5.472941561,47.326600609],[5.472861879,47.32596373],[5.472954238,47.325352008],[5.473731508,47.324138455],[5.474574827,47.324070945],[5.475658435,47.324417119],[5.475917475,47.324404389],[5.476535507,47.323932764],[5.476789046,47.323485124],[5.476821631,47.322813426],[5.476621417,47.321775618],[5.476831541,47.3211911],[5.476499105,47.3206749],[5.475635901,47.320683405],[5.474662034,47.321480551],[5.474145438,47.321566318],[5.473668919,47.321400842],[5.473404389,47.321035401],[5.473836832,47.320330866],[5.473801772,47.320058709],[5.472994811,47.318959067],[5.47306113,47.318558655],[5.4728146,47.318152299],[5.472197363,47.317979007],[5.471424309,47.318074727],[5.471070956,47.3182822],[5.470646757,47.31833176],[5.470164202,47.318206928],[5.469686562,47.317929777],[5.46900183,47.31712383],[5.468873593,47.316725757],[5.468947511,47.316403545],[5.4693934,47.316278774],[5.470189018,47.316357317],[5.471318258,47.31672057],[5.472395093,47.3167796],[5.47508433,47.315414506],[5.47534109,47.314865022],[5.474776691,47.313912433],[5.474804124,47.31350204],[5.474988657,47.313281942],[5.475386964,47.313188785],[5.475974158,47.313228499],[5.476385735,47.313365629],[5.477504003,47.314381147],[5.47787666,47.314592957],[5.478410194,47.314588771],[5.479125678,47.314337514],[5.479401909,47.31309228],[5.479906389,47.312860836],[5.480627609,47.313164264],[5.480722298,47.314152988],[5.48059928,47.314901379],[5.480442559,47.315321742],[5.479643165,47.315878328],[5.479508843,47.31629641],[5.479599653,47.316513335],[5.480163175,47.316641802],[5.481943883,47.316541593],[5.482771786,47.316658989],[5.483697702,47.316948114],[5.485134379,47.316797574],[5.48616565,47.316472861],[5.486783169,47.316108368],[5.487034544,47.315731001],[5.487204402,47.315195059],[5.488070438,47.314735165],[5.488954504,47.314521663],[5.490198389,47.314470665],[5.490800964,47.314641475],[5.49233378,47.314766191],[5.49346969,47.314757106],[5.495424252,47.314495334],[5.496093082,47.314666494],[5.496583741,47.314964876],[5.496930925,47.315766222],[5.497343989,47.315990613],[5.497831695,47.315940489],[5.498158133,47.315726306],[5.498755017,47.31398144],[5.499419552,47.313406005],[5.50035527,47.312852645],[5.501196593,47.312775072],[5.501811008,47.312943769],[5.502702627,47.313575744],[5.503582672,47.31376032],[5.504261336,47.31360247],[5.504798081,47.313127934],[5.505045459,47.312270544],[5.504658034,47.311062976],[5.504488161,47.309721012],[5.504777885,47.308778043],[5.505155891,47.308279909],[5.505676069,47.308019188],[5.50659685,47.307829975],[5.507674173,47.307845431],[5.508696951,47.30799716],[5.509418264,47.308243667],[5.509252689,47.30787436],[5.500053343,47.299202903],[5.499292179,47.299632717],[5.498995258,47.299682345],[5.49729309,47.299693772],[5.495913431,47.29980722],[5.49541766,47.299965596],[5.494181979,47.299872371],[5.49353799,47.300146511],[5.493204197,47.300713911],[5.4922727,47.300898748],[5.486798799,47.295375182],[5.48632841,47.295052008],[5.485619719,47.294871743],[5.485721133,47.293544658],[5.483808772,47.293644158],[5.483573789,47.293315033],[5.482040312,47.292274228],[5.482435506,47.292002772],[5.481948474,47.291089086],[5.481832872,47.2906214],[5.486334674,47.289668455],[5.486772246,47.285224073],[5.48855504,47.285020115]]]],"type":"MultiPolygon"}</t>
  </si>
  <si>
    <t>47.305383229, 5.463721936</t>
  </si>
  <si>
    <t>{"coordinates":[[[[4.593033898,47.144622408],[4.592494536,47.144905378],[4.593251782,47.145786427],[4.593258631,47.146241074],[4.593629046,47.14711754],[4.593558371,47.147762355],[4.59664055,47.150752678],[4.598042429,47.151644612],[4.598830005,47.152473879],[4.59913974,47.153035999],[4.599823389,47.152942807],[4.600132166,47.153116833],[4.600131299,47.153665235],[4.599779035,47.153716029],[4.600185396,47.154330839],[4.600673667,47.154769823],[4.601273321,47.155669208],[4.601873745,47.156283129],[4.601697319,47.156476471],[4.60239041,47.157009865],[4.603266538,47.157527212],[4.603128288,47.15762818],[4.604493868,47.15884291],[4.605185592,47.159594221],[4.606611967,47.162135384],[4.607287737,47.162526714],[4.607780297,47.163237553],[4.608178826,47.163319363],[4.61002883,47.163372889],[4.612451191,47.162919551],[4.614286489,47.162658947],[4.616468546,47.162823],[4.617181348,47.162466361],[4.623022205,47.161720961],[4.627513186,47.160698894],[4.62827886,47.159823665],[4.630556766,47.158533626],[4.63150426,47.158259135],[4.631432373,47.158021521],[4.630561961,47.157397145],[4.630828248,47.156948555],[4.631704516,47.156764213],[4.632546016,47.15700088],[4.633245361,47.157773534],[4.63886402,47.156517183],[4.64052355,47.156304571],[4.64119743,47.154678647],[4.64219376,47.153845072],[4.642439016,47.152710581],[4.642664687,47.152362492],[4.643295535,47.152012252],[4.64369168,47.151670745],[4.644065777,47.151126039],[4.64522409,47.150067714],[4.646369451,47.149407577],[4.647430993,47.148554115],[4.648121791,47.148094935],[4.648256202,47.148130841],[4.649047468,47.147547758],[4.649941881,47.147359414],[4.650186106,47.14718844],[4.650830624,47.147158536],[4.651246118,47.147278677],[4.652643257,47.147214609],[4.652488785,47.147600424],[4.652345332,47.149163022],[4.652417931,47.150754952],[4.655048573,47.150579587],[4.656758111,47.150026538],[4.656617368,47.149742197],[4.657157623,47.149583179],[4.659149727,47.148606419],[4.660160614,47.149199754],[4.660072999,47.149055131],[4.661785435,47.148684765],[4.662028991,47.148150877],[4.662103902,47.147498745],[4.662334202,47.147305433],[4.663322757,47.146790554],[4.663779659,47.146412982],[4.665394715,47.145970121],[4.664536554,47.145193635],[4.663942574,47.144807761],[4.663829832,47.144576154],[4.66241276,47.144034612],[4.661711506,47.14363586],[4.660123212,47.143232724],[4.657307404,47.142954313],[4.655924424,47.142745387],[4.655549897,47.142583254],[4.65491641,47.142068229],[4.654269733,47.14181093],[4.652387118,47.141575786],[4.651611488,47.141588661],[4.651660055,47.141192651],[4.650871399,47.141167886],[4.650097571,47.140722375],[4.649748124,47.139783641],[4.64848926,47.138451745],[4.648289619,47.137792727],[4.647764236,47.138391834],[4.647461303,47.138886016],[4.646837234,47.139322634],[4.646719045,47.13964399],[4.64683423,47.140562653],[4.646084965,47.140401321],[4.645366404,47.140337701],[4.644635834,47.140140074],[4.643178851,47.140096839],[4.643169574,47.139706158],[4.642629398,47.139303203],[4.64048466,47.139773071],[4.638701386,47.140022562],[4.638507833,47.140210804],[4.636841027,47.139212339],[4.637014243,47.139049602],[4.636210862,47.13888627],[4.635685612,47.139146734],[4.635545083,47.13986461],[4.634906965,47.140189699],[4.634468265,47.140171584],[4.633672753,47.139919876],[4.632972575,47.139460605],[4.631141157,47.138730927],[4.631606915,47.138074208],[4.631931691,47.137381654],[4.632403225,47.135653266],[4.632384115,47.134630579],[4.631726661,47.134751514],[4.631281509,47.134562385],[4.630463719,47.134443342],[4.630342411,47.13418481],[4.62955073,47.134274306],[4.628736435,47.134532506],[4.628321076,47.134455508],[4.627676207,47.134818474],[4.627092769,47.135031092],[4.626723207,47.134984961],[4.626312271,47.135229367],[4.624428569,47.135821337],[4.624528046,47.135969421],[4.622990972,47.136548394],[4.622393186,47.136943087],[4.622135681,47.137550924],[4.621455709,47.138197099],[4.620953441,47.138916421],[4.613676372,47.13868676],[4.611657418,47.13825115],[4.610423242,47.139124695],[4.609847603,47.139337115],[4.608291873,47.139697331],[4.607621264,47.139956084],[4.601821727,47.14330526],[4.600661884,47.143891313],[4.598565892,47.143797822],[4.596590764,47.143818787],[4.593905139,47.144360078],[4.59370733,47.144767117],[4.593033898,47.144622408]]]],"type":"MultiPolygon"}</t>
  </si>
  <si>
    <t>47.148685761, 4.624657399</t>
  </si>
  <si>
    <t>{"coordinates":[[[[5.232326365,47.086240394],[5.232975445,47.08624767],[5.233556298,47.086008576],[5.235575092,47.084703196],[5.236168542,47.084005401],[5.237861646,47.082862096],[5.238859703,47.082287948],[5.239826653,47.081949472],[5.242021311,47.081836663],[5.242232371,47.080760761],[5.242079933,47.080265644],[5.242223508,47.079913395],[5.242082149,47.079526144],[5.241732655,47.079079883],[5.24186015,47.078753166],[5.242352042,47.078248249],[5.242426949,47.077766733],[5.242211553,47.077247618],[5.24178123,47.077076732],[5.241696443,47.076876625],[5.242121993,47.07655223],[5.242436754,47.07613181],[5.242567943,47.075418628],[5.241790142,47.074436668],[5.241021384,47.074084103],[5.240154488,47.07409821],[5.23970524,47.073756555],[5.239269285,47.072782363],[5.238521956,47.072151057],[5.237850796,47.070781514],[5.237622052,47.070669757],[5.237034636,47.070714457],[5.236496332,47.070226802],[5.235896112,47.069994335],[5.235595455,47.069069751],[5.235567964,47.068406482],[5.234871205,47.068070498],[5.234595008,47.067608387],[5.233769767,47.067607233],[5.233255167,47.067276724],[5.233187717,47.066761938],[5.232772673,47.066320521],[5.232826257,47.06560885],[5.232377115,47.064502488],[5.232436091,47.064303198],[5.233189182,47.064122918],[5.234135465,47.063738045],[5.234995553,47.063181901],[5.236705785,47.062593982],[5.236956945,47.061975755],[5.236945048,47.061116734],[5.236742203,47.060770296],[5.236791735,47.060184794],[5.23648844,47.059704298],[5.236806724,47.059274815],[5.236800121,47.058893053],[5.237300107,47.058650093],[5.236259042,47.058399146],[5.236275972,47.057980902],[5.23688463,47.056926126],[5.236679591,47.056335645],[5.236342047,47.055950383],[5.235682909,47.055532615],[5.235018088,47.054850153],[5.234014554,47.053530251],[5.232871177,47.052332834],[5.232585364,47.051890719],[5.232489688,47.051457538],[5.231822219,47.051186722],[5.230180313,47.049530556],[5.2299261,47.048927503],[5.229701252,47.047344839],[5.230884837,47.044451499],[5.235625064,47.042782729],[5.23639074,47.03814467],[5.235945815,47.038185711],[5.235535811,47.037256933],[5.235801926,47.036079983],[5.23327118,47.036112746],[5.232880791,47.035465496],[5.231913274,47.033222572],[5.236438691,47.03100397],[5.237246128,47.030843315],[5.238260496,47.03084437],[5.238643938,47.030592849],[5.239088802,47.028932352],[5.238477681,47.028076835],[5.236754339,47.026732177],[5.236400056,47.026351743],[5.235955646,47.026275686],[5.232721915,47.027007486],[5.232263129,47.027220814],[5.230706705,47.028412789],[5.229945828,47.028679681],[5.229576628,47.028032911],[5.22962858,47.027441055],[5.229025948,47.026946504],[5.2281012,47.026849067],[5.22708116,47.027123644],[5.226739214,47.027072596],[5.22631593,47.026326882],[5.225711102,47.025937738],[5.221035638,47.026718611],[5.219432597,47.023034103],[5.218678443,47.023175597],[5.217313254,47.018958685],[5.218038565,47.018853781],[5.218746466,47.018581678],[5.219636173,47.019176141],[5.221760277,47.018626387],[5.223492855,47.01797245],[5.224595067,47.017458534],[5.225350574,47.016808983],[5.225701355,47.015989795],[5.22565562,47.01513592],[5.224526767,47.012508745],[5.223895396,47.010543891],[5.222370539,47.010703865],[5.216719976,47.011373664],[5.213687097,47.011624623],[5.214078942,47.013184307],[5.214441774,47.014164501],[5.216239168,47.017625578],[5.215733326,47.018039698],[5.21157772,47.017930249],[5.208674747,47.018243429],[5.207855092,47.018263613],[5.207412718,47.017751478],[5.205660098,47.016533028],[5.205024144,47.016213726],[5.204280203,47.016152278],[5.204084107,47.016381194],[5.203199169,47.017027668],[5.201461808,47.018150645],[5.199579738,47.019667247],[5.199602632,47.020326111],[5.200015996,47.020806403],[5.19873317,47.02083805],[5.197217605,47.021073164],[5.196742629,47.021084906],[5.195813767,47.021724049],[5.19610099,47.022277007],[5.194983742,47.023498863],[5.194502869,47.02388449],[5.194776331,47.025070891],[5.194755731,47.025600882],[5.194604501,47.026092826],[5.195216791,47.026638705],[5.195407473,47.027084518],[5.194902748,47.027823665],[5.194264142,47.027959198],[5.194606267,47.02866333],[5.195030902,47.028902043],[5.195709195,47.028932378],[5.198296482,47.027838355],[5.19884961,47.029129304],[5.198748476,47.029427553],[5.198367306,47.029674393],[5.196672261,47.030392973],[5.195779402,47.030431573],[5.194772455,47.031163156],[5.195030858,47.031427546],[5.194852589,47.031805617],[5.193371987,47.032390372],[5.192251298,47.032528744],[5.187904827,47.032350894],[5.187539089,47.03223263],[5.187145668,47.031821269],[5.186809097,47.031837552],[5.186437183,47.032054453],[5.185804722,47.032180813],[5.185437496,47.033359542],[5.185044048,47.033695735],[5.18505793,47.034038629],[5.184792399,47.034248107],[5.183885226,47.034618332],[5.183173368,47.034411129],[5.1806166,47.033308384],[5.179038492,47.032787866],[5.175730929,47.032303533],[5.175420249,47.03240666],[5.176116928,47.033153698],[5.176502687,47.033507596],[5.177366611,47.033991181],[5.17606344,47.034310267],[5.175620994,47.035818222],[5.175493578,47.035990849],[5.174720698,47.036132403],[5.177834043,47.03891534],[5.177618423,47.03922023],[5.177639931,47.03959],[5.176839366,47.042051312],[5.179437149,47.043410962],[5.178353277,47.045055318],[5.17702088,47.04537496],[5.177949203,47.04552318],[5.179808983,47.045635802],[5.179878139,47.046108249],[5.178852678,47.04688326],[5.178796212,47.047149122],[5.179018388,47.048050102],[5.179133592,47.049369208],[5.180139385,47.050291424],[5.180829572,47.050642264],[5.181440979,47.050836971],[5.182523021,47.051036293],[5.185284731,47.053468118],[5.18514002,47.054027469],[5.18573489,47.05465839],[5.184799187,47.05569925],[5.18465857,47.055969408],[5.181740485,47.057689892],[5.18314211,47.058813562],[5.189782208,47.061383579],[5.19161789,47.061991845],[5.192269782,47.061978576],[5.193056852,47.062113148],[5.194835751,47.061939761],[5.197042697,47.061629411],[5.198239511,47.061371569],[5.200460282,47.061078002],[5.198522814,47.06240465],[5.197029788,47.063577804],[5.196646144,47.063931856],[5.196518434,47.06461519],[5.197833232,47.065924976],[5.197913671,47.066152215],[5.197757537,47.066752328],[5.197549702,47.066957131],[5.196214583,47.067447262],[5.195817581,47.067668266],[5.194744998,47.068488438],[5.19378584,47.069019133],[5.19258627,47.07002453],[5.192073463,47.070316168],[5.191717031,47.070855223],[5.190619094,47.074786727],[5.190517198,47.076140554],[5.19094948,47.077142902],[5.19153669,47.077966681],[5.192690599,47.078849058],[5.193034084,47.078736262],[5.193350527,47.07889868],[5.1932384,47.07918902],[5.193817609,47.079620251],[5.19601235,47.080287388],[5.197008618,47.080307181],[5.197986432,47.080230044],[5.198821327,47.08007546],[5.199550135,47.079712132],[5.200058085,47.079138647],[5.200286385,47.078723597],[5.200264436,47.078250265],[5.199836231,47.077643263],[5.199367628,47.076368735],[5.199292637,47.074756169],[5.199475337,47.074096106],[5.200917352,47.072539316],[5.201797614,47.072013668],[5.203763547,47.072990342],[5.206102407,47.074928082],[5.206761939,47.075709878],[5.207314567,47.076101922],[5.209506281,47.077080493],[5.211835716,47.078393238],[5.213594239,47.079189082],[5.215072715,47.079649816],[5.217296113,47.079820636],[5.218681325,47.079839984],[5.219462981,47.080059149],[5.220379226,47.080024435],[5.220986566,47.08014066],[5.223000837,47.080738705],[5.223756843,47.081038495],[5.225755821,47.082318597],[5.22673931,47.083240854],[5.22762832,47.084652188],[5.22838954,47.085299507],[5.229340097,47.085709895],[5.23034935,47.085976837],[5.232326365,47.086240394]]]],"type":"MultiPolygon"}</t>
  </si>
  <si>
    <t>47.049975884, 5.211420227</t>
  </si>
  <si>
    <t>{"coordinates":[[[[5.089547419,47.282634216],[5.088012955,47.280881434],[5.087284327,47.280520814],[5.086597805,47.280698867],[5.08611987,47.279978008],[5.085908808,47.279995312],[5.085077066,47.278954807],[5.089023901,47.276862934],[5.089034016,47.276646617],[5.087347453,47.273869021],[5.087745905,47.273669129],[5.086497926,47.271994021],[5.085594804,47.271020544],[5.086076204,47.270674175],[5.088985762,47.269551935],[5.090955537,47.26910218],[5.09137388,47.269720531],[5.093695694,47.268730343],[5.098590479,47.266412068],[5.099929457,47.26553409],[5.100876826,47.265063044],[5.103509288,47.264143572],[5.107045097,47.263254459],[5.108011436,47.262797417],[5.104264917,47.260128616],[5.104611457,47.259890879],[5.098353944,47.255340211],[5.098465378,47.254941942],[5.101753464,47.252297734],[5.099809054,47.25023012],[5.096901625,47.24737388],[5.096104525,47.246298597],[5.09739853,47.245805092],[5.098921313,47.245040859],[5.096578459,47.24454741],[5.092879176,47.243995558],[5.092113695,47.243491543],[5.090012443,47.24322235],[5.087157616,47.241867986],[5.088019293,47.240798795],[5.087065732,47.240080196],[5.08381533,47.237076716],[5.08058138,47.235138234],[5.073656431,47.240784646],[5.071282504,47.242562488],[5.069581769,47.243968034],[5.068360116,47.245178588],[5.067565565,47.246182486],[5.066434597,47.246520551],[5.065089753,47.247178514],[5.06538047,47.247654238],[5.064846642,47.248079809],[5.067869175,47.250706025],[5.068758585,47.251718605],[5.069214525,47.252086906],[5.05885232,47.256111372],[5.059478199,47.259672785],[5.055036242,47.263134989],[5.053992746,47.26245014],[5.053488032,47.261808875],[5.052706076,47.2611473],[5.051131658,47.262424232],[5.050595527,47.262969545],[5.049720107,47.263325432],[5.049718045,47.263479463],[5.047003569,47.264143389],[5.049725407,47.264851781],[5.050629905,47.265603966],[5.048892341,47.26812381],[5.049477233,47.272220003],[5.054175124,47.269644161],[5.060039448,47.273969988],[5.061863205,47.275428905],[5.062081181,47.275660976],[5.062172442,47.276073609],[5.062524858,47.276016012],[5.067137563,47.280071959],[5.067239022,47.279991803],[5.070081882,47.280756112],[5.071454645,47.282312084],[5.071878735,47.282053256],[5.075451389,47.281321181],[5.082432976,47.28168327],[5.087103864,47.281768636],[5.089547419,47.282634216]]]],"type":"MultiPolygon"}</t>
  </si>
  <si>
    <t>47.260593121, 5.078237298</t>
  </si>
  <si>
    <t>{"coordinates":[[[[5.247911663,47.554569905],[5.24720732,47.554680734],[5.246243828,47.555018975],[5.245720184,47.554808438],[5.244967874,47.554315942],[5.24443035,47.554439753],[5.2423086,47.555072199],[5.241573849,47.555219598],[5.240464765,47.555639833],[5.239743812,47.55608502],[5.239375733,47.556634189],[5.238843879,47.556481411],[5.238402827,47.556813156],[5.238127693,47.556786919],[5.236345078,47.556213283],[5.234994699,47.555954614],[5.233613761,47.555791969],[5.233500702,47.556078691],[5.232700549,47.556062496],[5.231331106,47.556270607],[5.230933601,47.556117024],[5.226427225,47.556032953],[5.224309005,47.55547815],[5.224020127,47.555664659],[5.224008728,47.556061993],[5.223684369,47.556450888],[5.222365314,47.557519702],[5.22117058,47.558060246],[5.22047942,47.55829853],[5.220202605,47.558519918],[5.21942931,47.558894834],[5.218863051,47.559065896],[5.218672494,47.559314454],[5.21832274,47.55938144],[5.21781305,47.559729718],[5.217354963,47.55981497],[5.216920532,47.560117689],[5.216522543,47.560176581],[5.216377033,47.560453095],[5.215694443,47.559872644],[5.215374873,47.559993977],[5.214772959,47.559722656],[5.21562955,47.55914178],[5.21351909,47.557297134],[5.212848197,47.556997397],[5.212411898,47.556644579],[5.211308329,47.555500278],[5.211806369,47.555191871],[5.211258278,47.554901502],[5.21066792,47.555389954],[5.210882042,47.555646136],[5.210456444,47.555873022],[5.207445912,47.557026842],[5.207006976,47.556899176],[5.206518523,47.556603154],[5.206070665,47.556807033],[5.2058177,47.557381825],[5.203982172,47.558064879],[5.2029905,47.558566276],[5.202073678,47.558560179],[5.20081587,47.558349796],[5.200988924,47.558546438],[5.201043476,47.559128021],[5.201516845,47.560026774],[5.20215024,47.560579419],[5.201777183,47.560791772],[5.202575176,47.561787047],[5.200993404,47.562498573],[5.200020185,47.563192297],[5.200277568,47.56346569],[5.200971121,47.563120326],[5.201705296,47.563954723],[5.200997988,47.56422471],[5.201935051,47.565203856],[5.202721346,47.566268687],[5.203474535,47.565981614],[5.203896055,47.566395076],[5.204373072,47.566573362],[5.204874769,47.566124444],[5.205314287,47.565909924],[5.205724211,47.566267769],[5.205419331,47.566456332],[5.206253686,47.567232977],[5.206915909,47.566934096],[5.20777314,47.566074121],[5.208087176,47.566042963],[5.208350434,47.566264],[5.208928281,47.565823528],[5.209811103,47.566516386],[5.21071969,47.566995335],[5.212466802,47.568509239],[5.212733692,47.568881479],[5.215423372,47.567549036],[5.215637298,47.567092929],[5.216738735,47.56660645],[5.217999102,47.566295235],[5.221319664,47.565102833],[5.220601722,47.564218718],[5.220971207,47.564049595],[5.220463525,47.563550486],[5.221815629,47.56349592],[5.224375353,47.563112148],[5.224999356,47.562697727],[5.226648978,47.5622169],[5.227427946,47.561882351],[5.228390474,47.561228217],[5.231437901,47.560484675],[5.232178262,47.559895993],[5.23325201,47.55951794],[5.235554769,47.55881736],[5.236759069,47.558571846],[5.237572621,47.558271683],[5.241301609,47.557196922],[5.243525026,47.556639083],[5.244951464,47.556078536],[5.247160271,47.555396638],[5.247800965,47.555100633],[5.247911663,47.554569905]]]],"type":"MultiPolygon"}</t>
  </si>
  <si>
    <t>47.560887274, 5.217741354</t>
  </si>
  <si>
    <t>{"coordinates":[[[[4.906261712,47.164247916],[4.906773384,47.164788824],[4.907890834,47.165805145],[4.908546014,47.166295951],[4.909801054,47.167913353],[4.910173213,47.168725813],[4.910592881,47.169239405],[4.910691911,47.169648421],[4.911021396,47.170039225],[4.91100634,47.1702475],[4.91061861,47.170597009],[4.91078865,47.171146239],[4.910640409,47.171508906],[4.910630505,47.172048498],[4.910321198,47.172784848],[4.910491041,47.173477268],[4.910330403,47.174160733],[4.910078847,47.174738533],[4.909540223,47.175414723],[4.909867253,47.176145076],[4.910990017,47.176930739],[4.911420775,47.177047905],[4.912184906,47.177031685],[4.912979142,47.176859168],[4.914004373,47.176794496],[4.915928527,47.17723546],[4.915132607,47.179810686],[4.915043847,47.180619945],[4.915383866,47.182528884],[4.915369112,47.183079362],[4.914792192,47.184053388],[4.915803088,47.184064585],[4.916573445,47.184183317],[4.916374276,47.185638294],[4.916424651,47.186496581],[4.91656457,47.187012979],[4.91700773,47.187883676],[4.917557763,47.187786316],[4.918163025,47.187867248],[4.918602583,47.187709575],[4.919129636,47.187745869],[4.918758423,47.188301353],[4.920835623,47.188428116],[4.921276767,47.186908781],[4.921857912,47.184094833],[4.921169417,47.17890559],[4.926419619,47.178907513],[4.92783875,47.178850572],[4.930317995,47.179111852],[4.933408828,47.17900625],[4.933972349,47.178846446],[4.934114803,47.178583807],[4.933949935,47.178185815],[4.934006516,47.17766525],[4.933833214,47.176628006],[4.933609111,47.175977946],[4.934305947,47.175633102],[4.93619826,47.17511157],[4.937015035,47.174393674],[4.937786631,47.173852136],[4.938194035,47.173356314],[4.939534176,47.172210877],[4.938394965,47.171417654],[4.937210979,47.17033339],[4.936446804,47.16946453],[4.936308397,47.168700471],[4.936413902,47.166420295],[4.936139457,47.164884031],[4.936289388,47.16361894],[4.93679078,47.163608751],[4.938128382,47.16338914],[4.938960658,47.16318068],[4.94010899,47.16272917],[4.940225998,47.161835654],[4.940648253,47.161791652],[4.9403487,47.159891087],[4.940011206,47.15887911],[4.940831485,47.158852751],[4.943527831,47.158092459],[4.94370949,47.158150647],[4.945307706,47.158022933],[4.946411251,47.157688282],[4.946553385,47.157566116],[4.947519747,47.1574544],[4.950619212,47.156856462],[4.950529615,47.156642737],[4.95122115,47.15659866],[4.953302164,47.15617001],[4.952497261,47.155381188],[4.952285916,47.154904751],[4.952333422,47.153884509],[4.951807464,47.15255874],[4.952076399,47.151273598],[4.952058736,47.150822711],[4.950965369,47.149647897],[4.951666972,47.149446948],[4.956331368,47.148481127],[4.961853717,47.14795266],[4.961968008,47.148046182],[4.964497807,47.147953731],[4.964517706,47.147884049],[4.96712571,47.147366944],[4.967023568,47.146847248],[4.968114459,47.146717929],[4.968018576,47.146189122],[4.968896159,47.146219222],[4.971971822,47.142362818],[4.972281452,47.142095473],[4.972842,47.141867977],[4.972533101,47.14046114],[4.973830477,47.140063473],[4.973352433,47.13879551],[4.973057147,47.138372771],[4.979354403,47.136803568],[4.97410635,47.131996787],[4.971501922,47.129343965],[4.970142405,47.127783008],[4.968411654,47.12555742],[4.96653238,47.122765165],[4.965526698,47.121093671],[4.964736495,47.121603317],[4.962199708,47.119911864],[4.960810922,47.119780518],[4.96120816,47.118224784],[4.958949658,47.118156793],[4.958961757,47.117908928],[4.95837654,47.117924243],[4.958054291,47.116135743],[4.956302356,47.116391437],[4.954830404,47.115819243],[4.952205241,47.115204363],[4.951546034,47.11543433],[4.949671053,47.115899133],[4.947027733,47.11638675],[4.947556587,47.117294633],[4.945385449,47.117744538],[4.94536797,47.118137484],[4.94559141,47.119173891],[4.943693386,47.119553426],[4.941988533,47.119765782],[4.941962136,47.120314676],[4.941232096,47.120522356],[4.940680433,47.120004778],[4.938663566,47.120603262],[4.938143211,47.119781654],[4.937084899,47.120106479],[4.937020387,47.119963468],[4.935329626,47.120422246],[4.933431765,47.120735867],[4.933221949,47.121176151],[4.929230704,47.123015117],[4.925351113,47.124921425],[4.92623957,47.126447506],[4.925913526,47.126517776],[4.926193619,47.127339834],[4.926389693,47.127324861],[4.926674553,47.127910889],[4.926493629,47.128054391],[4.926504188,47.128534218],[4.92698199,47.129312455],[4.926364259,47.12993513],[4.926645012,47.13036903],[4.92675529,47.130906633],[4.926642358,47.131106639],[4.92688388,47.132989303],[4.927210128,47.133071224],[4.92723293,47.133929984],[4.926999388,47.133931173],[4.925709669,47.13569254],[4.923681919,47.138039824],[4.92365444,47.138194277],[4.92273138,47.138438364],[4.921779055,47.138417263],[4.921122709,47.139108989],[4.921137847,47.139681495],[4.920526448,47.140449919],[4.919730447,47.14070538],[4.919803005,47.140926615],[4.912302659,47.143539966],[4.912188405,47.144076786],[4.912665139,47.144455246],[4.914429061,47.145174441],[4.914531344,47.145972445],[4.915561679,47.146958615],[4.917051724,47.147767857],[4.917755207,47.148395598],[4.917850991,47.148675885],[4.91716258,47.149584248],[4.917044141,47.15015086],[4.917255904,47.150574217],[4.917675226,47.150968918],[4.917642585,47.151275648],[4.917055293,47.15146549],[4.917462859,47.151752319],[4.917603846,47.152338047],[4.916555363,47.152626483],[4.915269689,47.151813852],[4.914961143,47.152046799],[4.914537479,47.152012383],[4.914456036,47.15168953],[4.912824132,47.1520173],[4.912965423,47.152464343],[4.912561672,47.152581784],[4.912697135,47.152901944],[4.912082344,47.153024673],[4.91260392,47.154068804],[4.91330264,47.15511901],[4.913279452,47.1556183],[4.912265836,47.155887208],[4.911785908,47.156165303],[4.91031524,47.158214031],[4.909679872,47.15749777],[4.909603866,47.157141504],[4.908580593,47.156654973],[4.907529813,47.156584042],[4.905205076,47.159948072],[4.904833954,47.160728654],[4.903409239,47.160988036],[4.903658531,47.161802537],[4.904797535,47.163282314],[4.906261712,47.164247916]]]],"type":"MultiPolygon"}</t>
  </si>
  <si>
    <t>47.14659194, 4.938547235</t>
  </si>
  <si>
    <t>{"coordinates":[[[[4.415597718,47.364123494],[4.416037574,47.365926958],[4.417453065,47.367788751],[4.418250634,47.36943388],[4.418638449,47.370767979],[4.419089022,47.37096686],[4.419079392,47.371654851],[4.419298999,47.372190583],[4.419635084,47.372319732],[4.422038944,47.37265589],[4.423303619,47.372965439],[4.423831888,47.373193962],[4.424167303,47.373047596],[4.426486085,47.373969938],[4.427079541,47.373907731],[4.427603756,47.374032746],[4.428052641,47.373817448],[4.428653485,47.37472933],[4.429064199,47.374623441],[4.429901099,47.375688176],[4.430996576,47.375712509],[4.431471659,47.375038593],[4.433975562,47.374895183],[4.435047799,47.375190773],[4.435721266,47.37549308],[4.436324898,47.375662093],[4.437027406,47.375019556],[4.437314216,47.375236598],[4.438324838,47.374321034],[4.438730948,47.374538397],[4.440330954,47.373114917],[4.440856319,47.373429835],[4.442115494,47.373036966],[4.442696666,47.372666908],[4.442620531,47.372398644],[4.441994562,47.371644706],[4.441985863,47.371419723],[4.442748325,47.370596333],[4.443566245,47.369322966],[4.444013193,47.369088721],[4.444574353,47.3682237],[4.444357573,47.367998602],[4.443819224,47.367003186],[4.443058146,47.366052851],[4.443290351,47.365768153],[4.444426595,47.365738729],[4.445034567,47.365579909],[4.445660162,47.365780113],[4.4473611,47.365658099],[4.448029918,47.365348145],[4.448407147,47.365282219],[4.448704051,47.36503902],[4.448492359,47.364757143],[4.448512025,47.364405755],[4.449697898,47.363811131],[4.450927441,47.363068288],[4.450783719,47.362800873],[4.452411798,47.362096255],[4.453072716,47.362084391],[4.455170072,47.36094889],[4.453978825,47.359776215],[4.454656926,47.358590944],[4.454251127,47.358138635],[4.453854958,47.357161289],[4.452623361,47.355668572],[4.449632202,47.353779137],[4.448744049,47.353075321],[4.448405475,47.352901269],[4.447613462,47.352960661],[4.447023843,47.353106663],[4.44552839,47.35380866],[4.445152263,47.354355362],[4.444247748,47.354912233],[4.442726908,47.355510966],[4.441815153,47.355504276],[4.441328318,47.355384265],[4.440656194,47.354482328],[4.440012304,47.354285927],[4.439442022,47.353919341],[4.437905486,47.353587223],[4.436494823,47.353551552],[4.435287191,47.353428721],[4.433828106,47.353415224],[4.432838191,47.353506669],[4.430400068,47.354092238],[4.429371981,47.353845585],[4.425668927,47.353948707],[4.425764371,47.354299579],[4.423120106,47.354710152],[4.423269769,47.355157601],[4.421028354,47.355422733],[4.420497781,47.355400409],[4.420803492,47.356587853],[4.41757968,47.356883834],[4.417668901,47.357552615],[4.416883435,47.357813397],[4.418143492,47.358864955],[4.418486608,47.359413589],[4.418038066,47.359638753],[4.417099994,47.359841974],[4.417579995,47.360406048],[4.416988128,47.360523111],[4.41576912,47.360575785],[4.415611338,47.361626629],[4.416898019,47.361727093],[4.418095739,47.361519805],[4.418310646,47.362130328],[4.415148408,47.363065641],[4.415597718,47.364123494]]]],"type":"MultiPolygon"}</t>
  </si>
  <si>
    <t>47.363309662, 4.433731118</t>
  </si>
  <si>
    <t>{"coordinates":[[[[5.061950713,47.390935262],[5.058242405,47.393440459],[5.055385208,47.394424835],[5.051048946,47.395609941],[5.050758298,47.399798817],[5.050819409,47.400841424],[5.049996673,47.400587583],[5.044343968,47.40006576],[5.042301893,47.400076433],[5.040653686,47.400260258],[5.041974817,47.402318123],[5.044602814,47.407268823],[5.045293568,47.410179698],[5.048439293,47.41682134],[5.048892512,47.416877292],[5.050060621,47.41685851],[5.051410852,47.417126465],[5.05225622,47.417514074],[5.054008791,47.418032442],[5.054904384,47.418206628],[5.05647832,47.419012672],[5.057967688,47.419446485],[5.058646672,47.419438072],[5.060965859,47.420093088],[5.063300809,47.420329047],[5.067711379,47.422365102],[5.072009182,47.424152664],[5.075108916,47.424669229],[5.08224702,47.422398474],[5.08726925,47.421072067],[5.091475285,47.418760551],[5.099153634,47.417007611],[5.098666938,47.416335607],[5.08808082,47.402437629],[5.086278593,47.400469036],[5.084551187,47.39782909],[5.076687499,47.387686827],[5.074599539,47.384820841],[5.074084023,47.385101997],[5.073048879,47.385455456],[5.071333249,47.385493244],[5.070118171,47.385720208],[5.069543419,47.385978984],[5.068106301,47.386843842],[5.066201503,47.388305031],[5.064016442,47.389343418],[5.063365341,47.389928604],[5.063065229,47.390331056],[5.061950713,47.390935262]]]],"type":"MultiPolygon"}</t>
  </si>
  <si>
    <t>47.406804735, 5.069716471</t>
  </si>
  <si>
    <t>{"coordinates":[[[[4.432658301,47.93715526],[4.433759659,47.937612575],[4.434085575,47.937925431],[4.434432964,47.938487349],[4.434729821,47.938715949],[4.436472532,47.939160905],[4.43781196,47.939651276],[4.439267219,47.940608261],[4.440157082,47.941461447],[4.44131025,47.94204497],[4.447561466,47.943981638],[4.449965484,47.944643272],[4.462358604,47.949105388],[4.466334891,47.950405984],[4.475083789,47.953482836],[4.478351231,47.95370191],[4.481078014,47.953799894],[4.483621211,47.952699405],[4.487704591,47.951817898],[4.491282082,47.950913865],[4.491573657,47.950800353],[4.492245326,47.950052845],[4.493206547,47.950786818],[4.495192829,47.951522149],[4.496505811,47.951756566],[4.49673903,47.951854407],[4.497889577,47.951745239],[4.500106712,47.951164299],[4.501487034,47.951079165],[4.501991613,47.949829677],[4.502716939,47.949042717],[4.503914366,47.948652057],[4.504265939,47.948435133],[4.504652347,47.947557086],[4.505008583,47.946371588],[4.505404647,47.946023575],[4.505719323,47.945451578],[4.506124137,47.945081847],[4.506373053,47.944270362],[4.506622466,47.943854016],[4.507206121,47.943225458],[4.50743083,47.942788724],[4.507867395,47.942264661],[4.508668588,47.941702612],[4.509389254,47.941041678],[4.510150559,47.93973844],[4.509990572,47.939529871],[4.508432844,47.939112426],[4.508144104,47.939604892],[4.507915751,47.939677131],[4.506349374,47.938954633],[4.505667094,47.939835583],[4.504964667,47.939534944],[4.504011515,47.941210547],[4.50323827,47.942145751],[4.500544044,47.943700465],[4.499902159,47.943125392],[4.500093326,47.941547767],[4.499773635,47.941327722],[4.500858978,47.939490248],[4.500910714,47.93909354],[4.499342289,47.936635567],[4.499045174,47.936312619],[4.498482169,47.936202787],[4.497337004,47.935731328],[4.495406992,47.934548863],[4.493667019,47.934404477],[4.491443835,47.933937661],[4.490178784,47.933581068],[4.489592964,47.933324766],[4.488440795,47.932646285],[4.486928649,47.932408002],[4.485834281,47.932117611],[4.483973995,47.931450741],[4.483593258,47.931581565],[4.482677147,47.930910849],[4.481608401,47.930432873],[4.480374176,47.929735547],[4.478157156,47.930007392],[4.475894605,47.929846816],[4.474503253,47.929564552],[4.473042527,47.928953703],[4.471212432,47.928544585],[4.469604715,47.928378386],[4.468857125,47.9280781],[4.467393606,47.928234106],[4.466976317,47.928206014],[4.465839034,47.927954679],[4.465192355,47.927718818],[4.464499238,47.927304411],[4.463538387,47.926359573],[4.462537734,47.925718558],[4.461993709,47.925221271],[4.461710844,47.924772937],[4.461070321,47.923250724],[4.460319883,47.922745194],[4.458834809,47.922258687],[4.457070053,47.922119472],[4.456260784,47.922152011],[4.455008449,47.922337651],[4.453779333,47.922686809],[4.451239939,47.923259174],[4.450517902,47.923789253],[4.450205773,47.924520392],[4.449972608,47.924759998],[4.44851416,47.925100229],[4.447920718,47.925338872],[4.447150646,47.925877622],[4.446622681,47.926651913],[4.44506451,47.92702123],[4.444144579,47.927517698],[4.442703773,47.927575006],[4.441653613,47.927518591],[4.440418936,47.927621046],[4.439499598,47.927351484],[4.438903836,47.927358782],[4.437295012,47.927096746],[4.436646434,47.927230694],[4.436140744,47.92789395],[4.436050786,47.928825753],[4.435797823,47.929376105],[4.43504972,47.930040518],[4.433903564,47.930645877],[4.433700023,47.930845483],[4.433498845,47.931628322],[4.433694603,47.932032777],[4.4343741,47.932594244],[4.434730364,47.933336975],[4.434656808,47.934034547],[4.434350321,47.934538743],[4.433443745,47.934992654],[4.433190909,47.935252266],[4.432911059,47.936743535],[4.432658301,47.93715526]]]],"type":"MultiPolygon"}</t>
  </si>
  <si>
    <t>47.938922299, 4.469387052</t>
  </si>
  <si>
    <t>{"coordinates":[[[[5.070389504,47.181737891],[5.071028221,47.18312959],[5.068628245,47.183547135],[5.068758085,47.183832104],[5.067512755,47.184356875],[5.068954914,47.186237666],[5.06773285,47.187094339],[5.067936751,47.187243799],[5.066576375,47.188627972],[5.064607847,47.188935061],[5.064966105,47.190421847],[5.063865613,47.190628787],[5.061835335,47.190671255],[5.062037957,47.191511496],[5.060159449,47.191412542],[5.058006876,47.191747107],[5.057962961,47.192222495],[5.058287838,47.193428007],[5.058009324,47.193814804],[5.05912882,47.196519171],[5.059098377,47.197346447],[5.060505027,47.199609813],[5.061656207,47.200341315],[5.062961418,47.201884189],[5.064383902,47.201212228],[5.067170312,47.200616781],[5.070396934,47.199718906],[5.07027227,47.200909006],[5.074840632,47.201088435],[5.078302934,47.200718364],[5.0834647,47.199125252],[5.086094556,47.199134655],[5.086615836,47.199049616],[5.090554757,47.196328147],[5.090676706,47.19599813],[5.090535341,47.195352255],[5.092011374,47.194303429],[5.100227764,47.191889723],[5.105117233,47.190465362],[5.107511548,47.189631988],[5.108004755,47.189339322],[5.109044348,47.189234836],[5.110017274,47.18891271],[5.109453695,47.187510835],[5.108638574,47.186734953],[5.11034593,47.185839272],[5.111218847,47.185192038],[5.11171673,47.18448139],[5.112387355,47.183022789],[5.112120896,47.183099698],[5.107857709,47.180626876],[5.109690024,47.179419117],[5.110046159,47.179001951],[5.110110298,47.178515357],[5.107974936,47.177178131],[5.10378366,47.17615653],[5.101960368,47.169985386],[5.099839923,47.170066197],[5.099709154,47.170878212],[5.098559798,47.17398542],[5.097335709,47.17588986],[5.096889044,47.176290613],[5.09584323,47.176941771],[5.095415397,47.177419628],[5.095099653,47.178028745],[5.094574696,47.179303585],[5.09326638,47.181188784],[5.09279645,47.182487836],[5.092008638,47.184037591],[5.091626803,47.184477676],[5.09094763,47.184779033],[5.089691129,47.184977332],[5.089139037,47.185217846],[5.088262081,47.184542007],[5.087564727,47.184136704],[5.085725614,47.183583558],[5.084309452,47.182865166],[5.08307057,47.182596568],[5.081580379,47.182387411],[5.080743423,47.18195666],[5.079547655,47.180819977],[5.079025987,47.180993253],[5.076337862,47.180956833],[5.07532266,47.180731873],[5.072803807,47.181660474],[5.070806723,47.181801576],[5.070389504,47.181737891]]]],"type":"MultiPolygon"}</t>
  </si>
  <si>
    <t>47.188864915, 5.08508035</t>
  </si>
  <si>
    <t>{"coordinates":[[[[4.392788307,47.60687741],[4.391897778,47.606623356],[4.391915526,47.605363691],[4.391198418,47.605735941],[4.389820477,47.604501002],[4.389746595,47.604321831],[4.39013607,47.604045317],[4.389725912,47.603782826],[4.388745217,47.604205011],[4.388540794,47.604073305],[4.387424045,47.602743405],[4.386434848,47.60294061],[4.386004071,47.602139098],[4.381440658,47.599340288],[4.380333968,47.598234365],[4.379216383,47.596859383],[4.377976164,47.594494658],[4.37699964,47.594559298],[4.375452984,47.592381812],[4.373401546,47.590959259],[4.372382928,47.589176131],[4.371290746,47.587842185],[4.370300534,47.587265048],[4.369778838,47.586587877],[4.369030472,47.586151932],[4.366973729,47.585545861],[4.366832312,47.585791487],[4.365855999,47.585806519],[4.365050355,47.585939281],[4.364009024,47.587003856],[4.363567557,47.587641894],[4.363236359,47.587647564],[4.362927863,47.588282246],[4.362632558,47.589277775],[4.362605724,47.59031248],[4.36360451,47.590340426],[4.363702329,47.591148611],[4.363843727,47.591370222],[4.36445302,47.591674589],[4.360829673,47.594302416],[4.360179022,47.594673702],[4.356234003,47.595866526],[4.355588058,47.596372768],[4.355275829,47.596918344],[4.354872552,47.598544374],[4.354784953,47.599760726],[4.354867058,47.600163985],[4.355220022,47.600698236],[4.355773687,47.601273367],[4.355177462,47.601328903],[4.35443546,47.602826523],[4.353765458,47.602702859],[4.35365045,47.603154315],[4.352643092,47.60290222],[4.352243956,47.602909544],[4.351739268,47.603637386],[4.351417464,47.603912986],[4.350081513,47.605511074],[4.348989967,47.606564374],[4.348993571,47.606654357],[4.350355081,47.607485747],[4.351644205,47.60813791],[4.352039794,47.608041505],[4.3524631,47.608356188],[4.350763225,47.60956959],[4.350984101,47.610038762],[4.350808418,47.610671864],[4.350370182,47.611398928],[4.350381004,47.611668875],[4.352651073,47.615408308],[4.353491364,47.61651847],[4.354351635,47.616368058],[4.354921056,47.617348116],[4.355479648,47.618058224],[4.355220713,47.618243078],[4.355711623,47.618908958],[4.356286527,47.619473934],[4.356823878,47.619451488],[4.356918677,47.619252334],[4.356538965,47.61856176],[4.35657001,47.618368748],[4.356676161,47.618249584],[4.357934056,47.617608395],[4.359313396,47.617397895],[4.359540901,47.617025248],[4.35996906,47.616950943],[4.360464379,47.617474515],[4.361193378,47.617502029],[4.361691506,47.617038899],[4.361206964,47.61693832],[4.360550725,47.616578669],[4.361350783,47.615947278],[4.361503111,47.615185697],[4.36201152,47.614813369],[4.362096373,47.614277635],[4.362518629,47.614077356],[4.36361187,47.613980872],[4.364330873,47.613775319],[4.36497306,47.61415852],[4.365511712,47.614189132],[4.365967799,47.613698565],[4.366456792,47.613765764],[4.366901009,47.614216088],[4.36735428,47.614499759],[4.368435645,47.614822882],[4.368784755,47.61452261],[4.368747877,47.613863163],[4.369129306,47.613681343],[4.370280382,47.613608424],[4.371513382,47.613926138],[4.372859112,47.614019253],[4.373117908,47.61409093],[4.374032732,47.615132555],[4.374705675,47.615465827],[4.375575822,47.615546505],[4.376447115,47.615774802],[4.376761409,47.615674771],[4.376643535,47.61523414],[4.377290283,47.614706171],[4.377770341,47.615045302],[4.378028011,47.61558871],[4.378523412,47.61564498],[4.378989905,47.615509836],[4.378989145,47.615222667],[4.378525177,47.614785224],[4.378752114,47.614241497],[4.379457202,47.614169252],[4.380658302,47.614228876],[4.382424654,47.614471749],[4.382993798,47.614342576],[4.383100492,47.614144158],[4.382896295,47.613610929],[4.383131534,47.613286755],[4.383997233,47.613915673],[4.384697747,47.614848126],[4.386464955,47.614097055],[4.388227272,47.613210977],[4.389527457,47.612423098],[4.389529357,47.612240324],[4.38738832,47.610436478],[4.387047033,47.609700528],[4.387452239,47.609668706],[4.387818195,47.609151214],[4.388062266,47.609015075],[4.389106639,47.609041365],[4.389750122,47.608958086],[4.390582477,47.608561968],[4.390679097,47.608182711],[4.391257997,47.607971457],[4.392164109,47.608158711],[4.392523935,47.608122911],[4.392850831,47.607692292],[4.392706484,47.607261893],[4.392788307,47.60687741]]]],"type":"MultiPolygon"}</t>
  </si>
  <si>
    <t>47.604187679, 4.369146125</t>
  </si>
  <si>
    <t>{"coordinates":[[[[4.336561744,47.878168827],[4.339241579,47.873494618],[4.340565444,47.868911437],[4.339108589,47.86859053],[4.338658404,47.868615469],[4.338414032,47.868314019],[4.336552791,47.867976089],[4.335790714,47.868099081],[4.334786484,47.867901683],[4.33406038,47.867965748],[4.332705945,47.867938833],[4.332283187,47.867777114],[4.331308407,47.867152699],[4.330741539,47.866898097],[4.331373025,47.866475081],[4.331907058,47.866647243],[4.33390569,47.867025989],[4.335484018,47.867126851],[4.335999382,47.867034573],[4.335581988,47.863787215],[4.334811592,47.861287363],[4.335072473,47.860917147],[4.335661101,47.858793374],[4.33624687,47.857355517],[4.33783728,47.852422739],[4.334196205,47.852014148],[4.329728565,47.849621052],[4.327267519,47.848047611],[4.326316603,47.847558801],[4.32558824,47.847575136],[4.325059968,47.847410982],[4.324712756,47.84716107],[4.324302761,47.847181902],[4.323531079,47.846961981],[4.323420571,47.846658987],[4.323035761,47.846724537],[4.322541476,47.846152234],[4.322193139,47.846017542],[4.321671371,47.846006321],[4.321063208,47.846285009],[4.319490288,47.846429631],[4.318675386,47.846083248],[4.316605457,47.846838299],[4.316176167,47.847159959],[4.316620084,47.847698649],[4.317147759,47.84810948],[4.315684283,47.848518356],[4.315362968,47.848989121],[4.315355473,47.849766907],[4.314200692,47.848763618],[4.313882409,47.84881669],[4.312899568,47.848221916],[4.311222913,47.846929199],[4.311089255,47.846931593],[4.309527937,47.848037278],[4.309261723,47.848087056],[4.308512595,47.847694863],[4.307532521,47.848296269],[4.306664072,47.848652492],[4.305486073,47.848166044],[4.305031361,47.847673339],[4.304277843,47.847046238],[4.304144184,47.847048625],[4.301260004,47.848745872],[4.30010098,47.847994526],[4.297895625,47.846119705],[4.297695129,47.846122824],[4.295457101,47.847015276],[4.294776005,47.84666635],[4.294393746,47.847167433],[4.293856675,47.847131953],[4.293399414,47.847408831],[4.289473562,47.846035276],[4.288952989,47.846403744],[4.288449634,47.846379571],[4.282500554,47.84399286],[4.280833927,47.842802219],[4.27941824,47.842201992],[4.278885346,47.841726243],[4.278383318,47.841532791],[4.277137956,47.840784861],[4.276878893,47.840297119],[4.276353727,47.840030101],[4.274405502,47.839630034],[4.271300803,47.838781618],[4.270512623,47.840150233],[4.270038874,47.840410997],[4.26965647,47.8409138],[4.268799191,47.841687275],[4.267894804,47.842224521],[4.266136434,47.842779084],[4.264801358,47.842806091],[4.263048415,47.842690865],[4.262012286,47.843426609],[4.260995563,47.843854296],[4.260678396,47.846153886],[4.259399738,47.846533967],[4.259558305,47.846679882],[4.260701337,47.846782816],[4.260587167,47.847325009],[4.262267051,47.847567074],[4.262416748,47.848014617],[4.264552756,47.848429962],[4.264215632,47.84954793],[4.264141722,47.850488439],[4.263795152,47.851491293],[4.26359247,47.85269692],[4.263321462,47.8532228],[4.263436722,47.853683313],[4.263055968,47.853980848],[4.263529064,47.854698538],[4.26365185,47.855531613],[4.263449703,47.856085555],[4.263532239,47.85663193],[4.263351223,47.857174842],[4.263963253,47.85743468],[4.263714314,47.857933319],[4.263663507,47.858383918],[4.264276369,47.860533063],[4.263885697,47.860809103],[4.262552199,47.860921572],[4.262562625,47.86119149],[4.263308203,47.863466121],[4.262675016,47.863613353],[4.262799728,47.864020657],[4.261620965,47.864231359],[4.261754214,47.864435149],[4.261788903,47.864994638],[4.262741031,47.865884495],[4.263221183,47.866219564],[4.263997358,47.866571246],[4.265193534,47.866865288],[4.265209898,47.867327762],[4.264847942,47.868081447],[4.264945208,47.868177609],[4.266850182,47.868293873],[4.266617617,47.869760844],[4.266240818,47.870396779],[4.265875241,47.87139173],[4.265476485,47.871443736],[4.265220533,47.87176243],[4.264185011,47.871759189],[4.264168372,47.873027604],[4.264494905,47.87381887],[4.262921807,47.874221051],[4.261805675,47.874656101],[4.260348637,47.875666362],[4.259054933,47.875046582],[4.258432588,47.874923644],[4.257289466,47.874277028],[4.256555281,47.874289392],[4.254424442,47.873397693],[4.25398842,47.873288941],[4.252355567,47.873201966],[4.250181853,47.87338266],[4.248981852,47.873668166],[4.248281835,47.873654012],[4.246231412,47.874016039],[4.246055535,47.874217727],[4.246497897,47.874483057],[4.246800684,47.875185512],[4.246683622,47.875670105],[4.246866924,47.876240615],[4.246793831,47.876888557],[4.246520007,47.877249702],[4.246111691,47.877353048],[4.246561056,47.877858627],[4.249595891,47.878842556],[4.250869052,47.879329444],[4.253198935,47.880427002],[4.254215908,47.880997597],[4.254411357,47.880945103],[4.255287258,47.881490194],[4.255785753,47.882031216],[4.256135836,47.882180485],[4.257918445,47.882646542],[4.259088912,47.883084037],[4.259594032,47.883168627],[4.262671692,47.884410986],[4.263886514,47.88507838],[4.26515375,47.886203341],[4.268619664,47.88794451],[4.268603803,47.889129198],[4.268996715,47.889555193],[4.269495908,47.890564195],[4.269568383,47.89158051],[4.270163636,47.893303137],[4.271871262,47.894920106],[4.273765521,47.896501721],[4.286412155,47.890589762],[4.284322147,47.889774662],[4.281973349,47.888436698],[4.280613469,47.887870983],[4.279417257,47.887043342],[4.277860379,47.885517544],[4.277059168,47.885086119],[4.279575212,47.883713079],[4.280231783,47.883195567],[4.281115836,47.883566661],[4.283478609,47.883720867],[4.284272976,47.883867894],[4.286247055,47.884767975],[4.286400617,47.885030919],[4.286321845,47.885590741],[4.286624226,47.885754844],[4.287916253,47.885839685],[4.288394708,47.885759727],[4.288944364,47.885525969],[4.289577462,47.885532516],[4.29167352,47.886434766],[4.297101389,47.884912258],[4.298450762,47.88444189],[4.301280835,47.883621164],[4.303453153,47.882827477],[4.309588062,47.880107494],[4.310643807,47.879730268],[4.31481707,47.877678162],[4.31963818,47.87570503],[4.330849632,47.876553241],[4.336561744,47.878168827]]]],"type":"MultiPolygon"}</t>
  </si>
  <si>
    <t>47.865618205, 4.293876402</t>
  </si>
  <si>
    <t>{"coordinates":[[[[4.756470529,47.049356203],[4.757326195,47.048847887],[4.757799866,47.048383202],[4.758157247,47.047665429],[4.758351062,47.046497169],[4.759058761,47.046544028],[4.75948617,47.046479882],[4.75989841,47.046031432],[4.764614117,47.046327807],[4.765542281,47.045502227],[4.767869654,47.042870335],[4.768133586,47.041476743],[4.768163544,47.04054151],[4.769144184,47.040437337],[4.770415889,47.040411545],[4.773357308,47.039763945],[4.773966596,47.039824831],[4.774010416,47.039635041],[4.775013236,47.039685373],[4.775203468,47.039501437],[4.775934628,47.039582953],[4.77644224,47.038996089],[4.776731298,47.03845311],[4.776812177,47.03790883],[4.776741897,47.037054383],[4.776890461,47.036405498],[4.777814698,47.035511429],[4.778798192,47.033938319],[4.778881974,47.033402997],[4.77859286,47.032863514],[4.776848403,47.031366627],[4.775977206,47.030067917],[4.77480279,47.028638778],[4.774434311,47.027045049],[4.77491996,47.02635406],[4.774801144,47.024662836],[4.774531841,47.023281014],[4.773665536,47.021644501],[4.773487986,47.021130307],[4.773522685,47.020743434],[4.774234627,47.020087693],[4.77427429,47.019852037],[4.773241123,47.019788662],[4.771517038,47.019216259],[4.770410134,47.01899189],[4.768102253,47.018966923],[4.76650762,47.018565371],[4.76555841,47.018410587],[4.764819024,47.018390373],[4.764023852,47.018476373],[4.761338331,47.018983868],[4.760257425,47.019111123],[4.758644416,47.019033043],[4.756926862,47.019222197],[4.754823715,47.019135312],[4.754678031,47.01935276],[4.754740011,47.01984172],[4.754436704,47.019949894],[4.753105495,47.020764406],[4.752431998,47.021030389],[4.752617071,47.02149857],[4.75217337,47.021906952],[4.752769551,47.022341876],[4.752859137,47.022545842],[4.752226715,47.022779681],[4.751133264,47.023659902],[4.750697829,47.02424286],[4.750367457,47.02441087],[4.750789378,47.02519786],[4.75110964,47.026342108],[4.751530818,47.026740068],[4.75269662,47.029060212],[4.752877967,47.029899475],[4.752839014,47.030444],[4.752684538,47.03087861],[4.752065755,47.031373398],[4.751110826,47.031778723],[4.751259868,47.031988093],[4.750537506,47.032335852],[4.749476339,47.032552757],[4.747726502,47.033142099],[4.746647495,47.033744683],[4.746443368,47.033990018],[4.745420012,47.034196408],[4.744087281,47.034611885],[4.742796641,47.03551571],[4.742388012,47.035629041],[4.74105111,47.035753669],[4.739747188,47.036043485],[4.739514068,47.036248719],[4.739493729,47.037007286],[4.739273687,47.038027317],[4.739629063,47.039081007],[4.739411839,47.039207654],[4.738798192,47.039909414],[4.737767808,47.040433732],[4.736887748,47.040758559],[4.736396961,47.041145069],[4.736227511,47.042634415],[4.737460559,47.042551933],[4.739320991,47.042233955],[4.739444422,47.043570306],[4.741959107,47.043848497],[4.741928283,47.044403697],[4.74126435,47.044813551],[4.741344982,47.045352662],[4.743461036,47.046175357],[4.743657828,47.046027399],[4.748523008,47.047931448],[4.747958319,47.048801817],[4.747638752,47.049511779],[4.74972452,47.050245666],[4.750282972,47.050402006],[4.750744451,47.050412122],[4.752294106,47.05013377],[4.752457107,47.050243865],[4.75394962,47.050315769],[4.756470529,47.049356203]]]],"type":"MultiPolygon"}</t>
  </si>
  <si>
    <t>47.034340011, 4.759370439</t>
  </si>
  <si>
    <t>{"coordinates":[[[[4.459015089,47.533210451],[4.459378419,47.532348819],[4.460398602,47.531250281],[4.460871713,47.530856324],[4.461471494,47.530963145],[4.464292336,47.528974093],[4.467486277,47.525766662],[4.466402016,47.525246427],[4.466920802,47.524922092],[4.46346141,47.52314066],[4.462978852,47.522700167],[4.462764515,47.52229862],[4.462491256,47.522123789],[4.460616431,47.521753865],[4.459192744,47.521014541],[4.45724464,47.520342979],[4.457800237,47.519759836],[4.458913906,47.518977941],[4.459183931,47.518401967],[4.459268982,47.517476288],[4.457927948,47.517619114],[4.456401687,47.517646299],[4.448759183,47.517516475],[4.447033689,47.517547815],[4.445946143,47.516892387],[4.444525582,47.515813434],[4.442194685,47.514287478],[4.440917913,47.51326252],[4.436736315,47.510307134],[4.43452137,47.508875928],[4.434325984,47.508972865],[4.433359111,47.508345546],[4.432971178,47.508248583],[4.431769475,47.507186591],[4.43116266,47.507599182],[4.430680918,47.507422336],[4.430061389,47.507359717],[4.42961152,47.508375379],[4.429683401,47.508529349],[4.428750314,47.509363671],[4.429136427,47.509541697],[4.428059967,47.511278073],[4.427644625,47.512544485],[4.42761418,47.513445159],[4.426458673,47.514514461],[4.426311579,47.515476881],[4.426955839,47.515516711],[4.426879579,47.516742952],[4.42640094,47.517233172],[4.4258764,47.518245225],[4.424960342,47.518779502],[4.424610462,47.519414888],[4.423961635,47.519953992],[4.425578085,47.520814723],[4.428677967,47.521929149],[4.429630131,47.522496365],[4.430101232,47.522667945],[4.429880217,47.523796928],[4.429398409,47.525065054],[4.42940708,47.525290021],[4.4312781,47.525571363],[4.431518986,47.524937297],[4.431789044,47.523357559],[4.431916944,47.523220043],[4.432987074,47.523425664],[4.432785998,47.525048671],[4.434123096,47.525295115],[4.434144197,47.525834134],[4.436214548,47.526112043],[4.436599443,47.52574448],[4.437208401,47.526048477],[4.437421351,47.52640507],[4.437317129,47.527126593],[4.439124354,47.52745361],[4.439020153,47.528175135],[4.443303886,47.528997264],[4.445514676,47.529497446],[4.445816849,47.528726645],[4.446753068,47.528889687],[4.447698042,47.529277688],[4.448292148,47.529176677],[4.449368777,47.529517114],[4.449139385,47.530421164],[4.450210945,47.530671626],[4.450113206,47.531528125],[4.452589893,47.532023065],[4.456018034,47.533039952],[4.457091008,47.533290333],[4.457955886,47.533319134],[4.459015089,47.533210451]]]],"type":"MultiPolygon"}</t>
  </si>
  <si>
    <t>47.52155977, 4.44461305</t>
  </si>
  <si>
    <t>{"coordinates":[[[[4.538824971,47.153210709],[4.537020608,47.153306723],[4.535538093,47.153533507],[4.535087419,47.152541774],[4.534540521,47.152666086],[4.533231701,47.152780682],[4.531642816,47.153026835],[4.531710069,47.153163715],[4.530508624,47.153294868],[4.530480608,47.153516752],[4.530035631,47.153558654],[4.529686853,47.152758252],[4.528956486,47.152929986],[4.527913449,47.153294039],[4.527042684,47.153728747],[4.526956926,47.153963098],[4.525214055,47.154274225],[4.525297077,47.1544091],[4.524621039,47.154869138],[4.523920603,47.155587023],[4.522492429,47.154518064],[4.521356918,47.155256063],[4.520176808,47.155818146],[4.519546123,47.154753082],[4.51758601,47.155320875],[4.517573106,47.154394473],[4.516325947,47.154544987],[4.515178341,47.1545276],[4.515125219,47.154703884],[4.514511304,47.154559742],[4.514235416,47.154888416],[4.513207456,47.15429045],[4.512050044,47.154863859],[4.5104903,47.155354263],[4.510218056,47.155390232],[4.509852971,47.154704346],[4.508733294,47.155024201],[4.508890147,47.155298596],[4.508219515,47.155485626],[4.507633304,47.155812025],[4.506409545,47.156706802],[4.506251374,47.156573792],[4.504775946,47.1578176],[4.503624173,47.158598853],[4.503960536,47.158683628],[4.501952792,47.160063077],[4.504061984,47.161417885],[4.50310013,47.162148039],[4.503335049,47.163043639],[4.503621888,47.163623406],[4.504992415,47.164902246],[4.505516026,47.166063323],[4.504849334,47.166254783],[4.505742813,47.167138213],[4.506716628,47.168862512],[4.506599799,47.169406104],[4.506154296,47.169764876],[4.506026375,47.170384249],[4.505852739,47.170549489],[4.505976477,47.170913462],[4.50514314,47.171380826],[4.503961514,47.171859912],[4.503901374,47.172165045],[4.504685399,47.173854005],[4.504981365,47.17395461],[4.506611536,47.174261173],[4.508177694,47.17421467],[4.508603647,47.174429731],[4.511523528,47.175048078],[4.512623705,47.175429909],[4.513422489,47.175800361],[4.514291622,47.175948377],[4.51478387,47.176171553],[4.515925282,47.176280877],[4.516459428,47.176490892],[4.51776919,47.176294541],[4.51807728,47.176027571],[4.519332687,47.176526162],[4.520345981,47.176400306],[4.521171826,47.176417373],[4.522747832,47.176670395],[4.523168204,47.176918794],[4.523694425,47.176987508],[4.523942073,47.176032472],[4.526312998,47.17539794],[4.527068641,47.175128646],[4.529627243,47.173898171],[4.530605233,47.174901859],[4.533502329,47.174756372],[4.534087195,47.174519909],[4.535236208,47.173598822],[4.537947023,47.17345299],[4.538096707,47.173561758],[4.539855373,47.173414119],[4.540397042,47.173238529],[4.540976896,47.172966979],[4.541083098,47.172709836],[4.541747642,47.171891478],[4.54223271,47.171492418],[4.542220489,47.171296282],[4.54213498,47.171261402],[4.542337175,47.170206975],[4.542365657,47.169357464],[4.542170954,47.168921534],[4.541205695,47.167905165],[4.540713971,47.167194044],[4.539674288,47.164542519],[4.538922219,47.1645138],[4.538620576,47.164399849],[4.538514986,47.163569228],[4.539108203,47.163445184],[4.539084907,47.162861095],[4.538849395,47.161965568],[4.538291466,47.162076536],[4.537884323,47.160949168],[4.537873972,47.160679167],[4.538896036,47.159624652],[4.538859191,47.158704871],[4.538647064,47.15811879],[4.537888891,47.157595793],[4.538847148,47.157867603],[4.540042114,47.157830099],[4.539921748,47.156944746],[4.540135042,47.156878876],[4.540331917,47.1563774],[4.54004326,47.155700492],[4.539425103,47.155549333],[4.539226858,47.154755962],[4.539269921,47.153907153],[4.538824971,47.153210709]]]],"type":"MultiPolygon"}</t>
  </si>
  <si>
    <t>47.164801942, 4.522623294</t>
  </si>
  <si>
    <t>{"coordinates":[[[[4.242512081,47.555166974],[4.24144167,47.554485182],[4.23894645,47.553433218],[4.236551387,47.553889854],[4.235239105,47.554361085],[4.234397847,47.554959653],[4.234066547,47.555009971],[4.232690141,47.55368316],[4.232009808,47.553244727],[4.229913492,47.554087876],[4.229518103,47.55418477],[4.228288328,47.55321466],[4.227755585,47.553178858],[4.227772252,47.553672917],[4.227505362,47.553632515],[4.226691113,47.553151348],[4.226747401,47.552880683],[4.223059884,47.551950748],[4.221638685,47.551208537],[4.221304031,47.55116973],[4.219805819,47.552003732],[4.219235712,47.552777602],[4.217444529,47.55289624],[4.216011225,47.551794891],[4.216126261,47.551298557],[4.214853642,47.551003937],[4.21465527,47.551051916],[4.214016296,47.551782365],[4.213039563,47.552338075],[4.212071572,47.553162859],[4.212078313,47.553342837],[4.212622203,47.55369458],[4.211913323,47.554335719],[4.211754026,47.555462676],[4.211499267,47.555781307],[4.211043073,47.556013806],[4.21031192,47.556025896],[4.209574345,47.555812988],[4.20917552,47.555818924],[4.208366946,47.557406326],[4.207853006,47.557909481],[4.207822195,47.558900064],[4.208689383,47.559020716],[4.208523295,47.559968588],[4.205734622,47.559508617],[4.205365215,47.559345891],[4.204313887,47.55931624],[4.204400181,47.559899604],[4.205787141,47.561541713],[4.206157175,47.562615472],[4.206717872,47.563532416],[4.20751342,47.564482036],[4.207764416,47.56528875],[4.208520067,47.566471937],[4.209175231,47.568091874],[4.210163066,47.56906919],[4.210576182,47.569924628],[4.212419074,47.572352329],[4.213070287,47.572910907],[4.214255185,47.573596263],[4.215009908,47.574259081],[4.215484151,47.574521511],[4.217282499,47.574626995],[4.217951832,47.574751444],[4.218462457,47.57415826],[4.218225072,47.573082258],[4.219077735,47.570864174],[4.219540789,47.570811622],[4.220034756,47.569724374],[4.220354675,47.569404144],[4.222447304,47.568425284],[4.223367266,47.567821484],[4.223719426,47.568039249],[4.226718844,47.569250978],[4.228042823,47.569616949],[4.229244297,47.569571888],[4.229838976,47.569690754],[4.23035832,47.56965737],[4.230984478,47.569468017],[4.231455651,47.569480149],[4.232065034,47.569313473],[4.232662167,47.569480911],[4.235595284,47.569366162],[4.236174794,47.569231288],[4.236355812,47.569006111],[4.238388016,47.568934144],[4.240104932,47.569032937],[4.240838587,47.568891901],[4.242713186,47.568907057],[4.242566009,47.569671129],[4.242902908,47.569800776],[4.242725031,47.570388727],[4.244256306,47.570453428],[4.244525671,47.570538779],[4.244370732,47.571139991],[4.245914745,47.571008282],[4.248445619,47.570299745],[4.249797209,47.569791042],[4.249801358,47.569285961],[4.246100327,47.568128229],[4.244064264,47.566947236],[4.244421313,47.565772212],[4.244869544,47.565314608],[4.24544179,47.563444095],[4.243742961,47.56205784],[4.242931379,47.561646076],[4.241512405,47.560450359],[4.239283163,47.557803938],[4.239345182,47.557668242],[4.241100191,47.556559384],[4.240887122,47.556203353],[4.242061999,47.555599385],[4.242512081,47.555166974]]]],"type":"MultiPolygon"}</t>
  </si>
  <si>
    <t>47.562129289, 4.225073082</t>
  </si>
  <si>
    <t>{"coordinates":[[[[4.364127697,47.326518939],[4.362483343,47.326636383],[4.361845568,47.325925374],[4.360434322,47.325364783],[4.358789239,47.324562913],[4.359629332,47.32401016],[4.360413791,47.323300488],[4.359300512,47.322790414],[4.357727774,47.322803413],[4.356301205,47.322941634],[4.355814717,47.322396292],[4.355408656,47.322151632],[4.355347175,47.321709371],[4.354643595,47.321008094],[4.353834284,47.320576355],[4.353828421,47.32039635],[4.355438528,47.319244006],[4.355487225,47.319075069],[4.354096165,47.318727553],[4.353339649,47.318340213],[4.352863692,47.317894677],[4.35205596,47.316734511],[4.351749293,47.316123132],[4.350147607,47.31624081],[4.349902219,47.314958842],[4.350299303,47.314744439],[4.350024887,47.314466716],[4.349783514,47.313133379],[4.349473568,47.312284335],[4.350468169,47.311457037],[4.350436952,47.310900073],[4.350274298,47.310380652],[4.350509924,47.310222147],[4.352872892,47.310010058],[4.352618132,47.308462592],[4.354365947,47.308374686],[4.354492398,47.308192236],[4.354540746,47.306750181],[4.354430406,47.306574095],[4.355088368,47.306471877],[4.355045445,47.305347816],[4.355234458,47.305074598],[4.356656398,47.304195432],[4.356803577,47.302843155],[4.357375573,47.300493699],[4.357857044,47.299224844],[4.358673989,47.298086215],[4.359354988,47.296859134],[4.359189593,47.296494619],[4.358562694,47.296145411],[4.358507987,47.295342917],[4.358279366,47.294623492],[4.357604206,47.294248733],[4.356553543,47.293363345],[4.356049599,47.293269293],[4.355526838,47.292953966],[4.354960903,47.292448262],[4.353772599,47.29087657],[4.346505016,47.289776232],[4.345219492,47.289647082],[4.34486046,47.289260481],[4.343296972,47.289021984],[4.343280612,47.287679715],[4.342979079,47.287104264],[4.342603381,47.285414106],[4.342022299,47.285671133],[4.340440325,47.286118897],[4.339974619,47.286174697],[4.338426223,47.286590533],[4.338359005,47.286973067],[4.337630144,47.287780103],[4.33759749,47.288488173],[4.33741295,47.288889165],[4.337417716,47.28961211],[4.336960335,47.289897396],[4.336129365,47.290166274],[4.335782245,47.290522316],[4.334898785,47.290862919],[4.334483741,47.29013659],[4.33343855,47.290145904],[4.333154287,47.289782719],[4.331247942,47.28996487],[4.331144899,47.290559397],[4.331267269,47.29101178],[4.331718657,47.291657569],[4.332123688,47.291874412],[4.33227249,47.292484956],[4.331643141,47.291974466],[4.330597307,47.290890711],[4.330295941,47.290744704],[4.329946224,47.290944093],[4.326402242,47.290726249],[4.325976952,47.290598755],[4.325643123,47.29106716],[4.325048741,47.290844354],[4.324594948,47.292244207],[4.324574478,47.29329247],[4.324688772,47.29374135],[4.324312402,47.294095889],[4.32419806,47.294611304],[4.323883034,47.295307282],[4.324152826,47.295568011],[4.323891096,47.296439852],[4.323684581,47.298263651],[4.323119888,47.300592135],[4.322878271,47.302980858],[4.322696181,47.303434016],[4.321425336,47.303051429],[4.320366858,47.303068877],[4.314826914,47.303479304],[4.313711758,47.303723324],[4.312142752,47.304245274],[4.306760196,47.30536482],[4.305334879,47.305758108],[4.305282379,47.307246994],[4.305148576,47.307297118],[4.304772283,47.306519835],[4.303414645,47.306103815],[4.302996027,47.305653833],[4.302697446,47.304913487],[4.30234757,47.304622995],[4.301699155,47.304357459],[4.300767896,47.304163517],[4.300281698,47.304310321],[4.298792546,47.305567688],[4.297583588,47.305988171],[4.296444561,47.306619445],[4.296112867,47.307026509],[4.295669741,47.307314169],[4.295560647,47.30767553],[4.295278465,47.307830839],[4.294570757,47.307961182],[4.293941278,47.307932186],[4.293335965,47.308082089],[4.293589895,47.30878694],[4.29339407,47.30901061],[4.293306187,47.309868729],[4.292558956,47.310118347],[4.292003287,47.310021892],[4.291315131,47.310196115],[4.291197943,47.31181896],[4.290821132,47.313270921],[4.287542227,47.31256724],[4.283476987,47.311805537],[4.282951317,47.311634878],[4.282854527,47.311850232],[4.282672069,47.312303326],[4.281792058,47.313205296],[4.281965419,47.314699769],[4.280350961,47.315451372],[4.280574311,47.315823455],[4.281573077,47.316455286],[4.282096846,47.317154479],[4.282180052,47.317478587],[4.282056678,47.319353581],[4.28186628,47.319752738],[4.281890219,47.320200849],[4.282645107,47.321926588],[4.283841864,47.323412445],[4.284141096,47.324352703],[4.284358223,47.324572688],[4.285796017,47.324065185],[4.285338376,47.32381005],[4.285365993,47.322696011],[4.285492713,47.322513638],[4.286487374,47.322634974],[4.287129289,47.3219607],[4.289334615,47.320998066],[4.29152268,47.321192535],[4.292556658,47.32113241],[4.292922896,47.321000483],[4.294919441,47.320609989],[4.295530815,47.320431202],[4.295722725,47.320263395],[4.296776247,47.320081467],[4.297002954,47.320258105],[4.296396516,47.322779564],[4.29583224,47.32403285],[4.295010596,47.325322317],[4.292579389,47.326696329],[4.29298929,47.327331014],[4.293785733,47.327849749],[4.29536368,47.328430891],[4.295722685,47.32805234],[4.296864412,47.328390733],[4.298606134,47.328623367],[4.299888556,47.328591012],[4.303994744,47.328795275],[4.304030724,47.328531968],[4.304695976,47.328551507],[4.304764796,47.330674663],[4.304603742,47.331077129],[4.305055857,47.33115308],[4.305159828,47.33194332],[4.305452826,47.332609888],[4.305795781,47.333097624],[4.305413014,47.333423352],[4.304992074,47.334793913],[4.304546028,47.335295917],[4.304438424,47.335718489],[4.304644431,47.335911551],[4.304278409,47.336436964],[4.304286394,47.33665656],[4.303893063,47.337094044],[4.303397239,47.338001758],[4.304719869,47.337979705],[4.306650616,47.337747319],[4.308145865,47.337689073],[4.310565549,47.33800843],[4.310982328,47.338370169],[4.31523066,47.338450891],[4.316064292,47.338255976],[4.316931756,47.338414509],[4.318274963,47.3394995],[4.317484028,47.340570887],[4.317137538,47.340862929],[4.317509892,47.341246756],[4.317987275,47.341430414],[4.318314811,47.34176883],[4.318786997,47.342010166],[4.319167821,47.342360579],[4.319944861,47.342394069],[4.322027832,47.342153397],[4.323486243,47.342261938],[4.325592134,47.342199209],[4.326318142,47.342311569],[4.328534719,47.342920986],[4.329834558,47.343096987],[4.329917767,47.342766506],[4.328760107,47.342554667],[4.329090471,47.341881026],[4.32986247,47.34128336],[4.329789151,47.341104129],[4.327479754,47.339524317],[4.326999963,47.339083225],[4.325478643,47.338086799],[4.325742349,47.337877608],[4.326163941,47.337250652],[4.327509337,47.335686675],[4.328185133,47.335164847],[4.329100362,47.334792434],[4.329507788,47.334772465],[4.331992282,47.335835228],[4.334349508,47.336676112],[4.335258761,47.336915961],[4.338119003,47.337316115],[4.341629406,47.337389964],[4.344142271,47.337243865],[4.344794073,47.338043039],[4.345376464,47.338397337],[4.346655237,47.338685938],[4.347873836,47.338001938],[4.347658644,47.337555157],[4.348246123,47.337320549],[4.348968223,47.337172609],[4.350353407,47.337058374],[4.350944458,47.336913746],[4.353103583,47.336187233],[4.355386866,47.335187322],[4.357684395,47.33391619],[4.357438413,47.333773207],[4.358552041,47.332876032],[4.359517395,47.333341926],[4.360234351,47.333934973],[4.36098757,47.331099914],[4.364127697,47.326518939]]]],"type":"MultiPolygon"}</t>
  </si>
  <si>
    <t>47.316424741, 4.327350785</t>
  </si>
  <si>
    <t>{"coordinates":[[[[5.005547617,47.192232451],[5.00357542,47.192559272],[5.003191751,47.192828874],[5.001338113,47.1928276],[5.00096395,47.192926823],[4.998131469,47.192822629],[4.996756096,47.192999446],[4.993627029,47.193662133],[4.992809476,47.193026896],[4.992971833,47.192630555],[4.992104165,47.191033472],[4.990931404,47.19086542],[4.990405482,47.191005042],[4.989318552,47.191085857],[4.988524124,47.191395786],[4.98732802,47.191704497],[4.984466723,47.191962491],[4.983936556,47.191450149],[4.98446394,47.191421301],[4.983027028,47.188350678],[4.980095083,47.189089777],[4.978042425,47.189600352],[4.976620891,47.189742596],[4.976405423,47.189667024],[4.973701588,47.189389835],[4.972752102,47.189471754],[4.971157168,47.18978529],[4.968345324,47.190527446],[4.968415852,47.191624929],[4.967706284,47.191693722],[4.965178234,47.192179721],[4.964603282,47.192317354],[4.96413892,47.192553071],[4.96351163,47.192234104],[4.962571814,47.192329283],[4.962356006,47.192497741],[4.962395679,47.192824872],[4.960339618,47.193431544],[4.960512414,47.193714095],[4.957632914,47.194784931],[4.957226641,47.194330714],[4.956333499,47.194075637],[4.95181232,47.194764293],[4.946049841,47.195875278],[4.946108828,47.196008469],[4.944418195,47.196352056],[4.943429137,47.1967694],[4.94170081,47.197204534],[4.940982831,47.197519153],[4.937379641,47.19850614],[4.936034007,47.197865837],[4.935595354,47.197351751],[4.934847043,47.195868445],[4.934493027,47.195392566],[4.933135899,47.194208491],[4.931870425,47.19472941],[4.931916499,47.194908751],[4.93152719,47.195620372],[4.931132135,47.195988078],[4.930792479,47.196132425],[4.92924097,47.196489679],[4.928806849,47.196689626],[4.928695051,47.197035496],[4.929289725,47.197812669],[4.929159607,47.198237192],[4.928358524,47.198779151],[4.927875567,47.199239263],[4.926342277,47.199702437],[4.925721927,47.20009008],[4.92535701,47.200452761],[4.925122144,47.201052824],[4.924229939,47.202337414],[4.925718877,47.202847593],[4.926092864,47.203107036],[4.926742765,47.203359186],[4.927938884,47.204214613],[4.928105651,47.204517121],[4.929263079,47.205545182],[4.930193004,47.206160972],[4.930374644,47.206509157],[4.930681963,47.206713863],[4.930980063,47.207140254],[4.931484929,47.208356576],[4.931953529,47.20889359],[4.932187104,47.209399402],[4.933682987,47.209948089],[4.934058648,47.210251605],[4.934849089,47.21047615],[4.936980247,47.21093854],[4.94023363,47.211368594],[4.940759022,47.211608345],[4.941494708,47.211815751],[4.944559707,47.21174814],[4.945965364,47.21096628],[4.94826339,47.210157691],[4.949733798,47.209378297],[4.951255553,47.20848545],[4.951894263,47.208205426],[4.952523174,47.208056144],[4.95447113,47.207802663],[4.956974469,47.207595602],[4.958065369,47.207323214],[4.959243488,47.207305096],[4.961786444,47.206772162],[4.962462799,47.206729187],[4.962516512,47.205955604],[4.962686042,47.205350262],[4.962668137,47.204750798],[4.963860974,47.204630621],[4.964416259,47.204638316],[4.966908603,47.204532987],[4.967306597,47.204575759],[4.968983576,47.204216764],[4.969039694,47.204305865],[4.970816853,47.20397666],[4.97094921,47.204631813],[4.972600608,47.204512748],[4.97471916,47.204160558],[4.974752772,47.204320284],[4.976979667,47.204112096],[4.977042736,47.204282125],[4.980585438,47.203849678],[4.980527777,47.203719182],[4.982351464,47.20339981],[4.982402532,47.20356644],[4.984025359,47.20299652],[4.98495361,47.203085082],[4.985925344,47.202740624],[4.986374209,47.202478969],[4.988889085,47.202235893],[4.992361506,47.201338698],[4.995538211,47.200273583],[4.99626023,47.200110748],[4.997499247,47.199637305],[4.997806371,47.199439287],[4.998758248,47.198244026],[5.000059603,47.197458784],[5.000249955,47.197212344],[5.000880404,47.196969109],[4.999988701,47.196119966],[5.001841963,47.194367868],[5.001580662,47.193665438],[5.001881723,47.193518846],[5.002484659,47.193460693],[5.002663651,47.1936197],[5.003462084,47.193418573],[5.003421478,47.192931168],[5.003639552,47.192791409],[5.005614032,47.192348375],[5.005547617,47.192232451]]]],"type":"MultiPolygon"}</t>
  </si>
  <si>
    <t>47.19979636, 4.961892779</t>
  </si>
  <si>
    <t>{"coordinates":[[[[4.759146051,47.70524893],[4.757805301,47.706614119],[4.757474395,47.707297909],[4.757169885,47.707528456],[4.756596863,47.707544265],[4.755782387,47.707437656],[4.754817891,47.707473737],[4.753879904,47.707991066],[4.751075486,47.709146736],[4.750647951,47.70945023],[4.750512413,47.709790766],[4.750490373,47.710947061],[4.750189152,47.711279272],[4.749843815,47.711202512],[4.749594149,47.710464412],[4.749434446,47.71027234],[4.748882032,47.710388634],[4.748378549,47.710858006],[4.747872155,47.711564194],[4.74768435,47.71197933],[4.747811156,47.712713867],[4.748249981,47.71328169],[4.749138526,47.713570002],[4.749391392,47.714080282],[4.747060589,47.715168444],[4.746387271,47.715586325],[4.745997524,47.716271855],[4.745665665,47.71660721],[4.744456136,47.716906139],[4.744308614,47.717004669],[4.743614776,47.719324228],[4.748418121,47.719096795],[4.749558976,47.719265197],[4.751167147,47.719850627],[4.753832147,47.721089106],[4.756832246,47.722815847],[4.757789829,47.723896206],[4.758495235,47.724369056],[4.758741287,47.72462824],[4.759670559,47.72610153],[4.759754574,47.726665642],[4.759063313,47.727794182],[4.757800522,47.729436359],[4.758165177,47.730983859],[4.758720906,47.732457362],[4.759498666,47.733864506],[4.760257579,47.73465974],[4.760700804,47.734947462],[4.765189114,47.736125832],[4.766521324,47.736618888],[4.76923553,47.737815767],[4.771598653,47.738123926],[4.774160889,47.738599171],[4.776800277,47.739225336],[4.778894592,47.740592554],[4.779532464,47.740190336],[4.779812042,47.739889894],[4.78719902,47.741393329],[4.78747113,47.741587235],[4.787336782,47.741879176],[4.787719352,47.74202368],[4.787944792,47.742338035],[4.787571151,47.742539102],[4.787742093,47.742740855],[4.788344548,47.742835184],[4.788198981,47.743150704],[4.788745019,47.743234189],[4.792010196,47.743405713],[4.792572702,47.742669674],[4.7934917,47.742254972],[4.794914182,47.741968484],[4.797005918,47.742174062],[4.800640255,47.743435319],[4.802927347,47.744322901],[4.804542319,47.746486598],[4.807027325,47.74733954],[4.810181419,47.746825362],[4.811895702,47.746875363],[4.813459835,47.747337294],[4.814624655,47.747792791],[4.816092533,47.748248978],[4.81981795,47.750782136],[4.821363677,47.752495642],[4.82258177,47.752825093],[4.824897667,47.753634381],[4.828237329,47.755057838],[4.831200857,47.756059452],[4.83322922,47.757195375],[4.835010922,47.758725854],[4.835819356,47.759287561],[4.837807771,47.760072022],[4.838773541,47.752972518],[4.838531995,47.752704426],[4.842412128,47.750447621],[4.843205245,47.750066918],[4.846329057,47.748760885],[4.846842091,47.748619548],[4.847442461,47.748610075],[4.846543869,47.747564611],[4.844901596,47.745973583],[4.843045974,47.743923141],[4.842728643,47.744048777],[4.842406011,47.743442557],[4.840792794,47.742375885],[4.840005492,47.741647324],[4.839235434,47.740489947],[4.839743575,47.739127019],[4.838780731,47.73791235],[4.837653763,47.737393475],[4.834090481,47.736466251],[4.831518391,47.735174999],[4.828118222,47.731877271],[4.827029784,47.731035389],[4.827018783,47.730792481],[4.826660767,47.730392038],[4.826326514,47.730334234],[4.823257602,47.728665231],[4.818520786,47.728476056],[4.816078605,47.728506783],[4.813808781,47.727995511],[4.811828939,47.727456299],[4.810649097,47.727290903],[4.811114903,47.726431117],[4.811130315,47.725903307],[4.810839833,47.724933686],[4.809944926,47.724788181],[4.809766158,47.724239067],[4.809322069,47.724088383],[4.809384064,47.723713803],[4.809840359,47.723634722],[4.80949908,47.723171848],[4.81006394,47.723225231],[4.810289102,47.722940856],[4.809802662,47.722407305],[4.809553769,47.722268008],[4.810160057,47.721734658],[4.810094857,47.721190088],[4.809569761,47.720539195],[4.808622702,47.720348572],[4.807591581,47.720039501],[4.807076864,47.719654024],[4.806186017,47.719192425],[4.804854782,47.718687198],[4.804489531,47.718617207],[4.803243635,47.716493716],[4.801201239,47.716692635],[4.798699038,47.71595688],[4.796497409,47.715626992],[4.7962302,47.715812954],[4.795769738,47.715766906],[4.79459051,47.716046087],[4.793946554,47.716612344],[4.793171187,47.71707978],[4.792356521,47.716181168],[4.791182447,47.716495346],[4.78920473,47.715800876],[4.788229159,47.715630332],[4.786916976,47.715526142],[4.785940542,47.715329485],[4.784986358,47.714960524],[4.783963495,47.714412544],[4.780277042,47.712717639],[4.779434357,47.712369444],[4.778366486,47.711708664],[4.77503474,47.70863796],[4.773708951,47.707638041],[4.772977611,47.707225091],[4.772674465,47.706572473],[4.77189349,47.705869474],[4.767755728,47.701033593],[4.767389872,47.700698812],[4.767042908,47.700571712],[4.766473812,47.700703649],[4.765501101,47.701212598],[4.765446561,47.701619453],[4.764624337,47.702283674],[4.763328275,47.70245357],[4.763177685,47.70217495],[4.762285046,47.702485499],[4.761571352,47.703247094],[4.76125847,47.703949531],[4.759848421,47.705556167],[4.759146051,47.70524893]]]],"type":"MultiPolygon"}</t>
  </si>
  <si>
    <t>47.730124796, 4.793899388</t>
  </si>
  <si>
    <t>{"coordinates":[[[[5.046475844,47.042879624],[5.047302942,47.042281357],[5.048047254,47.041550357],[5.04813835,47.040895785],[5.047584571,47.040189604],[5.047644146,47.040093081],[5.051927085,47.038462569],[5.052368581,47.038501556],[5.053505888,47.03892715],[5.055651845,47.039269937],[5.056613574,47.039339273],[5.058764359,47.039151444],[5.060335405,47.038651492],[5.062268086,47.038617894],[5.063592923,47.038433012],[5.064438914,47.038438606],[5.066126,47.038838036],[5.069727066,47.038715008],[5.07050368,47.038629035],[5.071707596,47.038280511],[5.074306249,47.037956463],[5.076116083,47.03781226],[5.077571392,47.036980013],[5.078795887,47.035799752],[5.079371953,47.035365177],[5.080504253,47.034699922],[5.081654515,47.033715504],[5.083322798,47.031819283],[5.084212533,47.031186285],[5.085371509,47.030601555],[5.085890355,47.029779801],[5.086836677,47.029044886],[5.08809835,47.028631195],[5.088908455,47.028530079],[5.090076515,47.02814868],[5.083821252,47.021289854],[5.082115865,47.019893101],[5.081084387,47.019304666],[5.078319128,47.0179792],[5.075149725,47.016619506],[5.071707665,47.015596959],[5.070396117,47.015323279],[5.069172097,47.01523715],[5.067510018,47.014371694],[5.066813329,47.014094164],[5.061340462,47.013951561],[5.060143823,47.013718945],[5.059087616,47.013681052],[5.056968392,47.013771976],[5.05600069,47.01401798],[5.05547994,47.014347883],[5.055144298,47.01421336],[5.054110431,47.013274383],[5.053438382,47.013296248],[5.053113074,47.013537102],[5.052662895,47.013922477],[5.051901837,47.014097223],[5.05151173,47.014331118],[5.051141584,47.014882583],[5.050529381,47.015475273],[5.049455984,47.015678967],[5.048827109,47.016180078],[5.04799469,47.016314635],[5.04702029,47.017046125],[5.045513144,47.017863601],[5.04374442,47.019773655],[5.041802337,47.019262238],[5.042796752,47.020379445],[5.043306041,47.021517839],[5.044077876,47.022667795],[5.041646405,47.024715632],[5.037499393,47.026401927],[5.036634399,47.028051834],[5.034863023,47.029384478],[5.034505348,47.029505161],[5.031218175,47.029693629],[5.028955112,47.029129099],[5.028310657,47.029925769],[5.02692244,47.030489624],[5.025730434,47.031158094],[5.024883582,47.031196365],[5.024273302,47.03157182],[5.023342596,47.031903352],[5.02283123,47.032177095],[5.023925978,47.03284779],[5.023837439,47.033261829],[5.024688106,47.033394618],[5.024964084,47.033868911],[5.025483356,47.033700393],[5.025956092,47.033976697],[5.026141314,47.034313883],[5.02658302,47.034184547],[5.026853744,47.034448182],[5.027222276,47.034439911],[5.028073111,47.034190808],[5.028450291,47.033851851],[5.028696999,47.033826803],[5.029560857,47.034029574],[5.030124348,47.034301564],[5.031408389,47.034188018],[5.031774519,47.034395925],[5.031896551,47.03469819],[5.032466412,47.034998877],[5.032734039,47.0348996],[5.033441842,47.03487543],[5.033917134,47.035008457],[5.034086553,47.035204512],[5.035341308,47.035257154],[5.037563222,47.035734928],[5.038119625,47.03682928],[5.038618013,47.037259088],[5.039901025,47.037604787],[5.040656583,47.037553611],[5.041454302,47.037607059],[5.041911886,47.037340488],[5.042346692,47.037307581],[5.044588352,47.038198262],[5.044785323,47.03845956],[5.04523635,47.038715457],[5.045165196,47.038993211],[5.046202738,47.039672819],[5.046128082,47.039962343],[5.046379323,47.040160533],[5.046375503,47.040476722],[5.046805709,47.04053034],[5.046863767,47.041157951],[5.046636173,47.041340309],[5.046668082,47.042008011],[5.046409195,47.04261602],[5.046475844,47.042879624]]]],"type":"MultiPolygon"}</t>
  </si>
  <si>
    <t>47.027561683, 5.059716941</t>
  </si>
  <si>
    <t>{"coordinates":[[[[4.565589187,47.879276978],[4.564962095,47.879383458],[4.5632578,47.879851748],[4.559899811,47.879233915],[4.558889204,47.878583031],[4.557887351,47.879050911],[4.557538944,47.878805293],[4.557275466,47.878900605],[4.556447279,47.878126659],[4.555822022,47.8784329],[4.553917805,47.876734336],[4.552704669,47.877481317],[4.551270168,47.878025976],[4.550651152,47.878363612],[4.548213561,47.880118682],[4.547569714,47.88070777],[4.546822424,47.881880614],[4.546313863,47.88288918],[4.543941788,47.885252688],[4.542746447,47.886209057],[4.542367225,47.887113286],[4.541785285,47.887074124],[4.541019082,47.887602668],[4.539479648,47.888049537],[4.538471581,47.888453415],[4.536759848,47.889237358],[4.535543796,47.889994089],[4.532775851,47.891745932],[4.532914988,47.891929544],[4.53228574,47.892478743],[4.532327964,47.892782439],[4.532089726,47.89292147],[4.531587337,47.893507715],[4.530736279,47.893327986],[4.5299513,47.894094335],[4.530789959,47.894354344],[4.531116985,47.894369882],[4.532160447,47.894769432],[4.5329795,47.89495227],[4.535823256,47.895954762],[4.536341339,47.896420556],[4.537068568,47.896805297],[4.537633581,47.896857308],[4.53946648,47.89678198],[4.540284061,47.897004392],[4.541510985,47.897540974],[4.542513087,47.898400947],[4.54337423,47.898647069],[4.544090917,47.8989887],[4.546388133,47.900376184],[4.547958561,47.900890172],[4.548198159,47.901440598],[4.54817111,47.902165566],[4.548545135,47.902964457],[4.54863464,47.903646481],[4.548366066,47.904168501],[4.548794602,47.904632721],[4.549260679,47.905603221],[4.549297609,47.906088807],[4.550648144,47.909517599],[4.550619389,47.909633196],[4.550818904,47.909680068],[4.551592578,47.910452965],[4.552497424,47.910811862],[4.553259311,47.910860296],[4.554173423,47.910620467],[4.554586531,47.910051515],[4.554545494,47.909655999],[4.554055917,47.908801949],[4.554273177,47.908220286],[4.555184579,47.908300933],[4.559640781,47.908324644],[4.559790503,47.908408169],[4.566844944,47.908645504],[4.567006878,47.908870178],[4.57005903,47.9087682],[4.571006488,47.910111138],[4.572244631,47.911231442],[4.575397634,47.912267553],[4.576629032,47.912389649],[4.577752703,47.912265641],[4.578914916,47.911141949],[4.579663215,47.911857398],[4.580895744,47.911388042],[4.582206188,47.911242574],[4.58337043,47.911492423],[4.583948942,47.911765466],[4.585737154,47.912912416],[4.589293949,47.913425124],[4.588956351,47.909259333],[4.586167141,47.909065705],[4.585745217,47.909148815],[4.584205545,47.908878851],[4.582421965,47.907612095],[4.581217394,47.906634564],[4.580231675,47.906171658],[4.579303892,47.906125631],[4.577960954,47.905624303],[4.576303952,47.905455729],[4.575485804,47.905494613],[4.574532135,47.905071737],[4.573804677,47.904195749],[4.573051665,47.903495627],[4.573062204,47.901411654],[4.572767535,47.901134756],[4.572695684,47.900652342],[4.572895733,47.900356215],[4.573393128,47.900020997],[4.573635563,47.899438955],[4.574235655,47.899362499],[4.574334288,47.898535743],[4.574714153,47.897217335],[4.575062553,47.897004728],[4.575160562,47.896428219],[4.575574054,47.896334456],[4.576055254,47.89464382],[4.576927948,47.894779725],[4.577149827,47.894093532],[4.578082756,47.893779445],[4.578747008,47.891676765],[4.579321934,47.891612322],[4.581111464,47.89026771],[4.581691727,47.890293199],[4.581306734,47.889094882],[4.580794309,47.888245739],[4.579833006,47.887242408],[4.579098642,47.886713999],[4.577063689,47.884839334],[4.576298753,47.884315818],[4.570518181,47.881162657],[4.56672421,47.87919792],[4.566272091,47.879112139],[4.565589187,47.879276978]]]],"type":"MultiPolygon"}</t>
  </si>
  <si>
    <t>47.894650025, 4.560212903</t>
  </si>
  <si>
    <t>{"coordinates":[[[[4.394679426,47.427609331],[4.393994467,47.427493294],[4.393495733,47.427242675],[4.393533944,47.426671408],[4.393120282,47.426222595],[4.391850364,47.425395085],[4.392178318,47.424639384],[4.39130708,47.424347295],[4.391323491,47.423599824],[4.390936361,47.423047148],[4.390995341,47.422610683],[4.391778244,47.421137379],[4.391388961,47.42136982],[4.390611354,47.421514167],[4.390577754,47.421701838],[4.389642127,47.421993922],[4.388745006,47.422082963],[4.388807132,47.421460092],[4.388001902,47.421204105],[4.387419849,47.421574782],[4.386818345,47.421450506],[4.385822695,47.421422756],[4.384632982,47.421534158],[4.38137739,47.421321669],[4.381119472,47.421505698],[4.380322749,47.421475539],[4.379422365,47.422210984],[4.376305297,47.422175876],[4.376178821,47.422313322],[4.374926394,47.422515399],[4.373530634,47.42240494],[4.372403529,47.422424544],[4.371945539,47.422567696],[4.369351351,47.424098205],[4.367755743,47.424631061],[4.367146625,47.425247742],[4.365720703,47.426350281],[4.366350177,47.426686815],[4.368707698,47.428451652],[4.369498144,47.42927065],[4.368255817,47.430498903],[4.368047218,47.430591388],[4.363712756,47.431328316],[4.362984485,47.431386367],[4.359478999,47.432953422],[4.358574046,47.433161161],[4.358539499,47.433420857],[4.359829252,47.435513443],[4.360750839,47.435854695],[4.361434942,47.436405792],[4.361330649,47.436740131],[4.361773013,47.437281449],[4.360402498,47.437970017],[4.359522439,47.438220687],[4.359718013,47.439233962],[4.359045396,47.440339307],[4.358731656,47.440578854],[4.357930542,47.440595407],[4.357522946,47.44084955],[4.356920745,47.44101773],[4.356171935,47.441999701],[4.355912577,47.442605935],[4.355230058,47.443219798],[4.3547016,47.443523955],[4.352419814,47.44439859],[4.350801046,47.44430665],[4.3501355,47.44464929],[4.349857019,47.445079269],[4.349966376,47.446206094],[4.350243001,47.44670256],[4.351261835,47.447368672],[4.352398859,47.447720993],[4.355034826,47.449089424],[4.355878641,47.449758434],[4.356875474,47.451070278],[4.356964874,47.451717462],[4.356701313,47.45205455],[4.356105667,47.45243422],[4.355057119,47.452540964],[4.353434748,47.452211418],[4.352878329,47.45220078],[4.352390242,47.452635901],[4.352441031,47.453333052],[4.354112554,47.455342922],[4.35556604,47.455184656],[4.356078353,47.455234509],[4.356918258,47.455535329],[4.360530287,47.455645322],[4.362168231,47.45626809],[4.36317711,47.456582194],[4.363791482,47.456990042],[4.364891841,47.457350775],[4.365528353,47.457376623],[4.366007102,47.457098211],[4.366202333,47.456529623],[4.366861348,47.455877263],[4.368928944,47.456168078],[4.370007236,47.456495711],[4.373168105,47.456660139],[4.374226352,47.456360452],[4.375036523,47.456325676],[4.376185547,47.456046505],[4.37764882,47.4563218],[4.378012919,47.456646106],[4.378882605,47.456963522],[4.379984692,47.457593288],[4.380299591,47.457964986],[4.381124527,47.458450376],[4.381572165,47.457534846],[4.381631675,47.454696343],[4.381806107,47.45446019],[4.38182767,47.454009776],[4.382790686,47.451259574],[4.382840104,47.450808827],[4.383569435,47.449086854],[4.384134899,47.448267142],[4.384191585,47.447995472],[4.385141569,47.446854268],[4.385791579,47.446482801],[4.387816054,47.445682602],[4.388527359,47.445219456],[4.389378649,47.444934698],[4.389775459,47.444883144],[4.389426838,47.444438946],[4.388476486,47.44387138],[4.386627197,47.443848411],[4.386705626,47.443494551],[4.385983699,47.442880127],[4.384702182,47.442436217],[4.385975131,47.441215532],[4.387093896,47.440499951],[4.388142647,47.440207446],[4.389013994,47.439317432],[4.387888008,47.438932923],[4.387206676,47.438449469],[4.388046888,47.437894754],[4.387295605,47.437323003],[4.38825032,47.436271742],[4.389251852,47.434724733],[4.390275117,47.433761767],[4.390540364,47.433756797],[4.391689507,47.434321069],[4.391889626,47.434362791],[4.392436609,47.433710712],[4.391919561,47.433318954],[4.391144185,47.432891568],[4.391712212,47.432539049],[4.392536494,47.431376767],[4.393312101,47.430946129],[4.393540717,47.430706604],[4.394087359,47.429329755],[4.39445748,47.429174964],[4.394857427,47.428484119],[4.394288434,47.428389202],[4.394679426,47.427609331]]]],"type":"MultiPolygon"}</t>
  </si>
  <si>
    <t>47.439760965, 4.373554548</t>
  </si>
  <si>
    <t>{"coordinates":[[[[4.272800396,47.408656734],[4.272137331,47.408491128],[4.272226945,47.408020183],[4.271382542,47.406862609],[4.271288541,47.406198303],[4.270388948,47.405843506],[4.268323729,47.404818079],[4.267378805,47.404451149],[4.266864166,47.403941775],[4.266348794,47.404355231],[4.265883773,47.404317979],[4.26407864,47.406049111],[4.26297881,47.406480606],[4.263111732,47.406831185],[4.262129766,47.407594508],[4.261760829,47.407527386],[4.261209873,47.407897088],[4.256995085,47.406139391],[4.25588498,47.405512162],[4.255006262,47.404854516],[4.254457205,47.405362814],[4.253291295,47.406146952],[4.252641131,47.406472666],[4.252711883,47.406606051],[4.253526539,47.407132959],[4.25106807,47.408792594],[4.251202874,47.409226894],[4.249643871,47.408515304],[4.249059936,47.408498169],[4.247675412,47.408955982],[4.246924782,47.409355666],[4.246300454,47.410282474],[4.246145051,47.410728892],[4.246025683,47.411755622],[4.245882871,47.412116375],[4.245905076,47.412729247],[4.246025632,47.413065571],[4.24694847,47.414079332],[4.247231784,47.414569663],[4.247165548,47.414915191],[4.248541611,47.417674275],[4.248220041,47.418105372],[4.246579758,47.418584818],[4.245657358,47.418734246],[4.245227167,47.419686873],[4.24459936,47.420641612],[4.243709463,47.421735996],[4.245117561,47.422162983],[4.248616809,47.42363439],[4.24956351,47.426002829],[4.249652457,47.426631185],[4.250421355,47.427743801],[4.25106688,47.429082815],[4.252356234,47.430662479],[4.251867751,47.431390678],[4.251984213,47.431945811],[4.252404842,47.432401338],[4.253647796,47.432900225],[4.254441649,47.433031216],[4.255126663,47.433556808],[4.256500505,47.43431624],[4.256786133,47.434387881],[4.257439583,47.434923703],[4.257915836,47.434976175],[4.258513318,47.43510566],[4.259322491,47.434757492],[4.260098858,47.434650955],[4.260823204,47.434927604],[4.261005222,47.435275849],[4.261336455,47.435536948],[4.264422442,47.436758478],[4.265023598,47.43715438],[4.26599681,47.437234727],[4.266420867,47.436930312],[4.266936826,47.43619185],[4.267931358,47.436052275],[4.268689855,47.435527234],[4.269294703,47.43490213],[4.26930956,47.434241145],[4.269020552,47.433971505],[4.268214412,47.433828142],[4.267226003,47.434112603],[4.266734845,47.433822651],[4.266333009,47.433269737],[4.266376459,47.432806508],[4.266962371,47.432166316],[4.267286958,47.431528968],[4.267208297,47.431288543],[4.266768258,47.431139382],[4.266732954,47.43082466],[4.268464415,47.429256372],[4.269562598,47.429633327],[4.269820366,47.429369425],[4.271646671,47.42973481],[4.272614362,47.430202293],[4.27431425,47.430271018],[4.276440331,47.430741982],[4.27769696,47.430304145],[4.27840556,47.429752577],[4.279106119,47.428976015],[4.279727762,47.427840193],[4.280372414,47.42733523],[4.281176393,47.426891531],[4.281004862,47.42593189],[4.280699992,47.425054744],[4.280955838,47.424602673],[4.281516201,47.423959082],[4.278539556,47.42169064],[4.277864123,47.420791449],[4.276925933,47.420109411],[4.274842865,47.418306427],[4.27367194,47.417651223],[4.272893569,47.416712615],[4.272299681,47.415554109],[4.272533247,47.415000564],[4.271798865,47.414739402],[4.272273682,47.412335777],[4.273327259,47.410402078],[4.27282543,47.409375811],[4.272800396,47.408656734]]]],"type":"MultiPolygon"}</t>
  </si>
  <si>
    <t>47.420242268, 4.262018786</t>
  </si>
  <si>
    <t>{"coordinates":[[[[4.447132175,47.956383863],[4.447679028,47.955898282],[4.443762365,47.954176887],[4.441586209,47.952643748],[4.439301269,47.950010193],[4.43718277,47.948022621],[4.436263329,47.947019461],[4.435333258,47.945919214],[4.434602773,47.944668008],[4.431377423,47.943398608],[4.429367588,47.942489679],[4.428237775,47.942221689],[4.427906997,47.942076293],[4.425301852,47.94009622],[4.425108198,47.93981864],[4.424962011,47.938864516],[4.424547358,47.93803876],[4.424760835,47.936211684],[4.422809642,47.936526058],[4.419314613,47.9372632],[4.418140828,47.937649111],[4.41445534,47.939185884],[4.414136798,47.938844084],[4.412109226,47.937754158],[4.411830088,47.93733177],[4.41081111,47.935532129],[4.410051288,47.933099303],[4.409745962,47.9324459],[4.409684517,47.931947987],[4.409387333,47.931096464],[4.407832311,47.929024194],[4.405366228,47.926578464],[4.403891265,47.925395374],[4.400835954,47.925218527],[4.398386005,47.924534843],[4.39691327,47.924293139],[4.393945616,47.92362632],[4.393707634,47.923793861],[4.390819753,47.925044114],[4.390679319,47.92566414],[4.384265087,47.925423968],[4.383895704,47.925535431],[4.38173467,47.925396154],[4.380036035,47.925477328],[4.377416935,47.925902307],[4.374406046,47.926558633],[4.373452186,47.926596792],[4.373199062,47.926699661],[4.371029945,47.927025626],[4.369432538,47.927762527],[4.369003689,47.927854834],[4.364926603,47.928044489],[4.360230303,47.927954947],[4.359953487,47.928022958],[4.359449743,47.926603954],[4.358157718,47.926510889],[4.357081617,47.926063382],[4.356471354,47.925659992],[4.355802461,47.924900841],[4.355288664,47.924026487],[4.35455916,47.923199622],[4.354582151,47.922998638],[4.353592601,47.922632909],[4.351651031,47.92237444],[4.350864572,47.922621109],[4.350151538,47.922701314],[4.349785891,47.923119555],[4.34922506,47.923340219],[4.348315027,47.923467679],[4.347461732,47.923825803],[4.346990348,47.924563878],[4.346330296,47.924991783],[4.345923284,47.925576101],[4.34487603,47.925839218],[4.344514597,47.926161985],[4.344293119,47.926670366],[4.343958435,47.92683351],[4.343242042,47.926889408],[4.34290898,47.927222645],[4.342264514,47.927581043],[4.342057205,47.927962345],[4.342151046,47.928389712],[4.342628403,47.928677683],[4.343131382,47.928443313],[4.343407868,47.928467154],[4.343838305,47.928752957],[4.34438242,47.929296681],[4.345639616,47.929915945],[4.346022781,47.93018518],[4.346806463,47.930457023],[4.34828569,47.930535465],[4.349935742,47.930853146],[4.351847217,47.931075089],[4.352817665,47.931263736],[4.35397809,47.932756204],[4.353985271,47.933247565],[4.353285396,47.933639063],[4.352046679,47.934593007],[4.350998212,47.935235123],[4.350244972,47.936005248],[4.349643241,47.936413596],[4.348665356,47.936567937],[4.348339613,47.93650507],[4.347373756,47.936553053],[4.346800571,47.936820647],[4.346701615,47.937090904],[4.34697769,47.937782599],[4.346417407,47.937925832],[4.345038216,47.939529361],[4.344268592,47.939235744],[4.3440889,47.939439416],[4.344247837,47.93994974],[4.343742057,47.940659384],[4.343434957,47.94133345],[4.342594031,47.941981214],[4.342018074,47.942724953],[4.340442943,47.943423385],[4.339672154,47.943986619],[4.338995818,47.944258949],[4.337913068,47.9445116],[4.335500914,47.944905367],[4.33208786,47.946040389],[4.329063521,47.946761384],[4.326762228,47.947148314],[4.324748193,47.947290744],[4.321325139,47.948254548],[4.320881388,47.94872667],[4.320431939,47.948970238],[4.31659077,47.950584844],[4.314391431,47.95131151],[4.31219126,47.951898634],[4.310934284,47.952540004],[4.309496679,47.952758543],[4.309029341,47.953420793],[4.308597041,47.95376583],[4.308135329,47.953842074],[4.307165948,47.953761053],[4.30647846,47.953973011],[4.305767853,47.954334631],[4.306774146,47.955315312],[4.30780443,47.9560176],[4.307950149,47.956330099],[4.307559576,47.958042755],[4.309000871,47.961170613],[4.309888003,47.961605359],[4.312718284,47.962690757],[4.314138766,47.961392306],[4.313764527,47.961323584],[4.316265513,47.960423451],[4.316840306,47.961013752],[4.317531638,47.960738688],[4.319745609,47.959616681],[4.321308936,47.959490212],[4.325486746,47.9597978],[4.331407477,47.959124248],[4.334473855,47.959088576],[4.33687381,47.958716582],[4.340350216,47.958045148],[4.3414777,47.957643458],[4.342176021,47.957174653],[4.342619785,47.956654748],[4.343111308,47.955851675],[4.343999491,47.956055738],[4.349642367,47.956598625],[4.350310553,47.95658105],[4.350796116,47.95670598],[4.351505761,47.956685222],[4.353533775,47.956868902],[4.355850327,47.956964612],[4.358353529,47.956970814],[4.361492056,47.957192822],[4.363298964,47.958207858],[4.364594605,47.958567252],[4.365631746,47.95898274],[4.366198506,47.958356007],[4.368155375,47.959205413],[4.369594085,47.96012113],[4.369080142,47.960872374],[4.368774659,47.961082047],[4.367986505,47.961334239],[4.368383796,47.961566333],[4.368529747,47.961873357],[4.36890592,47.961858177],[4.369723186,47.961643441],[4.370939811,47.960807497],[4.372435485,47.961642409],[4.373777979,47.960545745],[4.376076244,47.960703377],[4.375979163,47.961196852],[4.375783588,47.961509664],[4.379974414,47.961421839],[4.380875207,47.961174543],[4.381601482,47.961327121],[4.383765767,47.959686037],[4.387316153,47.962168889],[4.387958831,47.96224951],[4.389963626,47.962096212],[4.391508525,47.962546872],[4.393879937,47.962167749],[4.394416624,47.962243291],[4.395457758,47.96264587],[4.397232037,47.962237763],[4.39794349,47.963147379],[4.398670217,47.963669777],[4.403242902,47.965649448],[4.403771718,47.965729541],[4.404995916,47.965651012],[4.407856028,47.966362956],[4.408532974,47.966569965],[4.409510705,47.967201798],[4.410498698,47.967613883],[4.414190887,47.968360692],[4.417200226,47.968678184],[4.421249493,47.96798935],[4.422514407,47.967179286],[4.42333557,47.966914626],[4.424391349,47.96680283],[4.425696877,47.966858112],[4.426076338,47.966814806],[4.427215375,47.966211433],[4.428166383,47.965942462],[4.428495944,47.965738641],[4.428991512,47.964931549],[4.43049518,47.963490238],[4.431034034,47.963196554],[4.432262361,47.962877368],[4.432670221,47.962695982],[4.434408016,47.961345371],[4.434826069,47.960649907],[4.435018637,47.960486442],[4.436313782,47.959965678],[4.438042674,47.959627711],[4.438285474,47.959439323],[4.438800739,47.958723752],[4.439500191,47.958327252],[4.44077832,47.958120774],[4.445603377,47.957616891],[4.446259026,47.95723799],[4.447132175,47.956383863]]]],"type":"MultiPolygon"}</t>
  </si>
  <si>
    <t>47.946888364, 4.382373238</t>
  </si>
  <si>
    <t>{"coordinates":[[[[4.669963173,47.693955163],[4.673234757,47.69299822],[4.674757573,47.692787363],[4.675357229,47.692775172],[4.676609099,47.693065124],[4.677574146,47.693180923],[4.67850251,47.692978543],[4.6790239,47.69297916],[4.681980285,47.693195953],[4.68477858,47.694443065],[4.688913145,47.694931693],[4.691834729,47.694971387],[4.694589763,47.695518477],[4.6970689,47.696193746],[4.696981312,47.696416485],[4.698382226,47.696731952],[4.698760707,47.697017245],[4.699157929,47.697513829],[4.702080471,47.701796264],[4.703085119,47.703060932],[4.711878659,47.700129085],[4.711880844,47.69998951],[4.713372053,47.699955069],[4.714104692,47.699513999],[4.714651113,47.699917417],[4.715264824,47.700546717],[4.715997596,47.700979806],[4.716423001,47.701103204],[4.717947769,47.70115734],[4.719728469,47.701042042],[4.720405925,47.702115117],[4.72075585,47.702130675],[4.722105234,47.702658186],[4.72382242,47.703546674],[4.725306271,47.704188302],[4.726020123,47.704403741],[4.727860661,47.704773589],[4.730001726,47.705032731],[4.730686361,47.7053332],[4.731007371,47.705607537],[4.731364297,47.705591451],[4.732348777,47.704898961],[4.733372183,47.70466593],[4.734052363,47.705033967],[4.735036384,47.706049298],[4.737421124,47.7050659],[4.73959229,47.704038813],[4.742093043,47.702529624],[4.746147969,47.700387689],[4.743983397,47.699407163],[4.742788659,47.698964026],[4.737944147,47.697587557],[4.735866436,47.696809058],[4.732847234,47.69627405],[4.729917323,47.695571091],[4.7280212,47.694958121],[4.728181135,47.694791005],[4.726811593,47.694336786],[4.726425122,47.694014788],[4.723929372,47.693123412],[4.721172598,47.692280841],[4.718184141,47.690287444],[4.717027625,47.689361833],[4.715303963,47.688792942],[4.715938627,47.687964369],[4.714888955,47.688243553],[4.713131527,47.687451855],[4.711443772,47.6872506],[4.710695764,47.687291256],[4.707292771,47.685696174],[4.705725651,47.68484577],[4.703640143,47.684376519],[4.702764856,47.684271332],[4.701838651,47.683823872],[4.70087712,47.683773044],[4.700247613,47.683891134],[4.699524282,47.683700888],[4.69882698,47.683657905],[4.697852316,47.683236326],[4.697510048,47.682661512],[4.697064316,47.682479824],[4.696568127,47.682136814],[4.694789957,47.680509682],[4.693386921,47.679903415],[4.691812274,47.678887284],[4.689015792,47.677634911],[4.688378801,47.677641412],[4.688114112,47.677912619],[4.686908106,47.677925527],[4.686550512,47.678252088],[4.684807966,47.677907198],[4.684136847,47.677677393],[4.684628903,47.678484159],[4.684577515,47.678925139],[4.682304238,47.680307398],[4.681990394,47.680416346],[4.680280897,47.680529156],[4.679490656,47.681131096],[4.679427776,47.680531512],[4.67893923,47.680215328],[4.677501659,47.680115327],[4.676477657,47.679897743],[4.674794786,47.680009191],[4.67334453,47.680354059],[4.67157915,47.68110854],[4.670932428,47.681571526],[4.670406607,47.682574748],[4.670348775,47.682856461],[4.669937208,47.683166635],[4.667552752,47.683484256],[4.667101654,47.6838526],[4.666851774,47.684218074],[4.666493576,47.685170271],[4.665995142,47.68594441],[4.666351789,47.686477692],[4.667739653,47.687754301],[4.668612506,47.689401055],[4.668780434,47.690208005],[4.66928837,47.691142441],[4.66982002,47.693046131],[4.669963173,47.693955163]]]],"type":"MultiPolygon"}</t>
  </si>
  <si>
    <t>47.69194797, 4.702074259</t>
  </si>
  <si>
    <t>{"coordinates":[[[[4.884567683,47.154564754],[4.884668411,47.154349684],[4.884552422,47.153940022],[4.885216239,47.153292524],[4.885270815,47.152475738],[4.885692954,47.152203199],[4.885820422,47.151583345],[4.885753441,47.150952251],[4.88596781,47.15047687],[4.885946073,47.14966763],[4.886135759,47.149053066],[4.88605309,47.148840983],[4.885628949,47.148640768],[4.885777764,47.147688263],[4.887026731,47.147280666],[4.886623777,47.146893696],[4.887106922,47.146819177],[4.887286483,47.146293028],[4.887546891,47.146416659],[4.888085428,47.146077371],[4.887834806,47.145856322],[4.887295381,47.145906547],[4.887618482,47.145182637],[4.887438902,47.144879379],[4.887647791,47.144361756],[4.889089712,47.143813203],[4.88957211,47.143944011],[4.890190536,47.143888883],[4.891254657,47.14400928],[4.891479354,47.14371743],[4.89217575,47.143740265],[4.892457549,47.143345717],[4.892940013,47.143478312],[4.893131942,47.143193298],[4.893847273,47.143341891],[4.893881628,47.143080168],[4.894516365,47.143226474],[4.895455578,47.142835561],[4.896259791,47.143071838],[4.896817111,47.142518768],[4.897291295,47.142865812],[4.89766797,47.142955094],[4.898045392,47.142466206],[4.8982443,47.142380092],[4.899425893,47.142725426],[4.899734517,47.14249432],[4.900372854,47.142667551],[4.900602118,47.142955566],[4.900981628,47.143050194],[4.901714989,47.142923772],[4.902520677,47.143163584],[4.903147804,47.142869596],[4.903455505,47.141081432],[4.904036828,47.139156381],[4.903673088,47.139021879],[4.904123395,47.138767716],[4.904122859,47.138416507],[4.903401236,47.137229738],[4.902775743,47.136633951],[4.90230196,47.136447221],[4.899100827,47.135676702],[4.895882832,47.135024344],[4.894486361,47.134492478],[4.893087675,47.133784121],[4.892408968,47.132457899],[4.89167101,47.130570693],[4.891584774,47.129392373],[4.891399075,47.128387685],[4.891252254,47.128114514],[4.888958297,47.12625272],[4.887438625,47.123701931],[4.886153221,47.12278902],[4.885724622,47.123285011],[4.885150511,47.123996805],[4.884877561,47.124492057],[4.884365682,47.124757957],[4.883761265,47.12539639],[4.883030725,47.126843772],[4.882886163,47.129465842],[4.883210602,47.131575065],[4.882273624,47.130478129],[4.881623774,47.130233844],[4.881189948,47.13046964],[4.882051028,47.131321067],[4.880814574,47.131586127],[4.879196018,47.131338662],[4.878628364,47.130348267],[4.878243622,47.129910542],[4.877599331,47.128689043],[4.875999116,47.127108417],[4.875522629,47.126421816],[4.87442362,47.126728708],[4.875176532,47.12781338],[4.875536773,47.127851667],[4.876838854,47.129358788],[4.87731289,47.131072054],[4.877281097,47.132810638],[4.876156442,47.13496139],[4.87633129,47.135055814],[4.876009083,47.13561848],[4.875908389,47.136251399],[4.873280739,47.137273774],[4.871597938,47.137308213],[4.869435213,47.136975754],[4.867852077,47.135963891],[4.865095717,47.135826448],[4.865137352,47.135618651],[4.862719841,47.135356816],[4.860501881,47.134681973],[4.860101288,47.135234147],[4.86022072,47.135482578],[4.860753405,47.135621702],[4.860149532,47.136249188],[4.85997391,47.136704987],[4.859340348,47.13930244],[4.858841928,47.139239305],[4.85861016,47.140822585],[4.859931187,47.140933737],[4.860102571,47.141463205],[4.859211159,47.142977839],[4.85849453,47.143668362],[4.858146645,47.143914394],[4.857438714,47.144168907],[4.857069293,47.144517944],[4.856729934,47.144628753],[4.855219677,47.145694004],[4.854205115,47.146283011],[4.855669631,47.147222214],[4.855380453,47.147525831],[4.856014535,47.148114523],[4.855951084,47.148188485],[4.857236785,47.148916208],[4.857479474,47.14875742],[4.860786423,47.15079085],[4.860706361,47.151300943],[4.860476429,47.151446926],[4.86132186,47.152151063],[4.863445062,47.153309214],[4.865043576,47.154333497],[4.866788521,47.153105841],[4.867043275,47.153028788],[4.867589231,47.152555298],[4.869061192,47.151719244],[4.870233183,47.151217618],[4.870744952,47.151091375],[4.871637465,47.150601457],[4.872226539,47.150420824],[4.872795992,47.150359379],[4.873571598,47.15007666],[4.874852012,47.150227027],[4.875206141,47.150388791],[4.874726508,47.152385868],[4.876111982,47.152746149],[4.87603155,47.152938368],[4.884172467,47.155116921],[4.884444954,47.155018827],[4.884567683,47.154564754]]]],"type":"MultiPolygon"}</t>
  </si>
  <si>
    <t>47.141202245, 4.878802538</t>
  </si>
  <si>
    <t>{"coordinates":[[[[4.876714909,47.171411832],[4.876452206,47.170770403],[4.876059561,47.17026526],[4.876337541,47.169223333],[4.875449181,47.168664984],[4.875425116,47.168201596],[4.875812146,47.167409153],[4.876498815,47.166954958],[4.876465024,47.16662951],[4.87669432,47.166464596],[4.877456087,47.166271235],[4.877436377,47.165743837],[4.87786321,47.165601832],[4.878756343,47.164859702],[4.879020691,47.164564536],[4.87896288,47.164345742],[4.878858254,47.164034051],[4.879409841,47.163759437],[4.880218094,47.163613031],[4.880122698,47.162998608],[4.880714172,47.162807991],[4.880924321,47.162020202],[4.881293491,47.161816083],[4.881303508,47.161611497],[4.880935335,47.161390543],[4.880870072,47.161109733],[4.880469512,47.160944237],[4.880526061,47.160635332],[4.881446402,47.159692815],[4.881983992,47.158906004],[4.88248539,47.159048241],[4.882649011,47.158441314],[4.882967379,47.158220004],[4.882809356,47.157212162],[4.883184562,47.156728768],[4.883613914,47.156547976],[4.883565924,47.156308311],[4.883997303,47.155996905],[4.884223302,47.155551057],[4.884172467,47.155116921],[4.87603155,47.152938368],[4.876111982,47.152746149],[4.874726508,47.152385868],[4.875206141,47.150388791],[4.874852012,47.150227027],[4.873571598,47.15007666],[4.872795992,47.150359379],[4.872226539,47.150420824],[4.871637465,47.150601457],[4.870744952,47.151091375],[4.870233183,47.151217618],[4.869061192,47.151719244],[4.867589231,47.152555298],[4.867043275,47.153028788],[4.866788521,47.153105841],[4.865043576,47.154333497],[4.864699444,47.154612807],[4.86359949,47.155215876],[4.862971206,47.155448425],[4.862005154,47.156106957],[4.861778552,47.156578884],[4.86204693,47.157086074],[4.861054369,47.157246124],[4.860799392,47.158501975],[4.860121043,47.160458944],[4.859970584,47.160537007],[4.85884812,47.159995804],[4.85721962,47.159787805],[4.855956536,47.159762138],[4.855983844,47.160247991],[4.856204584,47.160906346],[4.85604565,47.161734688],[4.855466207,47.162391464],[4.854625447,47.161595355],[4.851311963,47.162379634],[4.852809337,47.165490441],[4.854805737,47.165181105],[4.857522181,47.165037587],[4.859793063,47.164380655],[4.865966813,47.163985923],[4.867814037,47.164328055],[4.86893084,47.164853054],[4.868565662,47.16532633],[4.868543602,47.165641875],[4.867762977,47.166319971],[4.866448288,47.167095827],[4.865816771,47.167314932],[4.864988856,47.167773139],[4.86447554,47.168202859],[4.864539717,47.168721436],[4.863651104,47.16944897],[4.862952497,47.170554366],[4.863140971,47.170887233],[4.864136129,47.171290863],[4.865187154,47.170257229],[4.86537274,47.170392021],[4.866387453,47.16964533],[4.866929494,47.169587061],[4.867789679,47.169754194],[4.86821111,47.169721278],[4.869415944,47.170952677],[4.870332088,47.172425568],[4.870389695,47.172943347],[4.86984422,47.173397924],[4.870385413,47.173352261],[4.871073124,47.174216471],[4.873756509,47.173528289],[4.875070091,47.173060354],[4.875748552,47.172482025],[4.876270123,47.172404232],[4.876361376,47.171991206],[4.876671226,47.172015001],[4.876714909,47.171411832]]]],"type":"MultiPolygon"}</t>
  </si>
  <si>
    <t>47.161218094, 4.87020583</t>
  </si>
  <si>
    <t>{"coordinates":[[[[4.750731941,47.299849442],[4.750440003,47.300070857],[4.746088332,47.301515914],[4.745577419,47.302209749],[4.741745011,47.303715261],[4.740334079,47.30437575],[4.739888155,47.305321612],[4.738866074,47.305523322],[4.735924045,47.305713234],[4.725576418,47.304253917],[4.723439383,47.3061379],[4.718880955,47.311086833],[4.718746255,47.311552558],[4.71789844,47.313110277],[4.717980367,47.313767292],[4.71836067,47.314480221],[4.71869088,47.314868828],[4.719130086,47.314898343],[4.720078262,47.315275092],[4.720519428,47.315282962],[4.720514904,47.315926849],[4.720966157,47.316084042],[4.72177683,47.3166312],[4.721722753,47.316761667],[4.722322336,47.317456023],[4.722376896,47.317794682],[4.721688699,47.318301036],[4.722105674,47.319205204],[4.722488632,47.319172509],[4.72279705,47.3197055],[4.723217678,47.320144979],[4.723081289,47.320557606],[4.723672684,47.320912608],[4.724202947,47.32109563],[4.724210052,47.321275613],[4.725214165,47.321286811],[4.726342759,47.321174588],[4.728619464,47.321926804],[4.729058165,47.322349785],[4.730218987,47.323072661],[4.730653802,47.323620856],[4.731020628,47.323744151],[4.742744867,47.320044405],[4.749662544,47.320332058],[4.755495892,47.319084217],[4.760317111,47.319364196],[4.762272353,47.320678015],[4.763562195,47.320115455],[4.76388771,47.318012444],[4.763425545,47.317648477],[4.764719069,47.316636517],[4.767973277,47.309545403],[4.767281201,47.307946816],[4.76523601,47.3042086],[4.762032306,47.305416176],[4.760505151,47.30567527],[4.75948045,47.30571422],[4.758614525,47.30607402],[4.757700738,47.306266153],[4.757012256,47.306142408],[4.757690142,47.305618882],[4.758243839,47.304618188],[4.758652165,47.304232007],[4.758715179,47.303892478],[4.756096895,47.302278876],[4.7555923,47.302595368],[4.754587734,47.301830759],[4.753606495,47.302144542],[4.752212258,47.301769397],[4.750731941,47.299849442]]]],"type":"MultiPolygon"}</t>
  </si>
  <si>
    <t>47.312214866, 4.743149971</t>
  </si>
  <si>
    <t>{"coordinates":[[[[4.459054665,47.575924195],[4.461749431,47.574634574],[4.462345591,47.574542477],[4.46305292,47.574283331],[4.46373606,47.574161327],[4.465783364,47.5740582],[4.465828674,47.573964002],[4.46672493,47.573754676],[4.469507579,47.572720347],[4.47132381,47.571909707],[4.472991761,47.571368296],[4.47493593,47.570569488],[4.475237355,47.568140305],[4.476237338,47.565382678],[4.476835626,47.563735679],[4.476997292,47.562895462],[4.476970517,47.561445434],[4.476759876,47.560657646],[4.476788447,47.560151321],[4.476472782,47.558642828],[4.476648576,47.558458744],[4.476757316,47.557965808],[4.477193422,47.554111534],[4.476625478,47.551557389],[4.474926088,47.550598473],[4.473896398,47.549763413],[4.4736141,47.549363649],[4.473651412,47.548642941],[4.473900762,47.548233757],[4.473859528,47.547220545],[4.473444164,47.547251002],[4.472924508,47.547067605],[4.472817108,47.546451358],[4.4725409,47.54622347],[4.471832072,47.546364762],[4.470958442,47.545784291],[4.470571922,47.546186197],[4.470196092,47.546348488],[4.469906604,47.546797783],[4.469305924,47.546762139],[4.469021037,47.546314681],[4.468269835,47.546462787],[4.468024974,47.546600914],[4.467583101,47.547118744],[4.467097407,47.547154565],[4.466413802,47.54690748],[4.466199194,47.546500544],[4.466645837,47.546107801],[4.467028607,47.546101185],[4.467065131,47.545784722],[4.466012789,47.545279387],[4.465534876,47.545501465],[4.464757711,47.545720999],[4.464121796,47.545660562],[4.4634341,47.545894268],[4.463324374,47.54630618],[4.46277242,47.546350017],[4.462409683,47.546116889],[4.462022481,47.546107339],[4.461406826,47.545863875],[4.460911168,47.545972719],[4.460058354,47.546295802],[4.459434269,47.545938095],[4.459116287,47.545931271],[4.459095907,47.546353763],[4.458763089,47.546583],[4.458331846,47.547298725],[4.45707339,47.547669172],[4.455576403,47.547875127],[4.454316995,47.548309476],[4.453928602,47.548745558],[4.453631655,47.548877102],[4.452908813,47.548848297],[4.451576878,47.54832741],[4.451377509,47.548330792],[4.451141992,47.548863994],[4.45121949,47.549808335],[4.451002416,47.55004151],[4.450583811,47.550100735],[4.450034065,47.549737553],[4.449276516,47.54965514],[4.448503311,47.549387457],[4.447823418,47.549373393],[4.446884116,47.54960112],[4.446247587,47.549617118],[4.445600392,47.550369682],[4.44497705,47.550381908],[4.444605458,47.550655698],[4.443899871,47.550577108],[4.443406071,47.550215903],[4.442464589,47.549920554],[4.442132698,47.550384706],[4.442826303,47.551251206],[4.44220102,47.551487614],[4.441949821,47.551739199],[4.442592803,47.552059852],[4.44255517,47.552439339],[4.442800715,47.552914354],[4.442906125,47.553961884],[4.44253973,47.554133869],[4.441572099,47.553808226],[4.441007454,47.553828708],[4.44019656,47.553989072],[4.440383804,47.554373883],[4.440254261,47.554847232],[4.439493265,47.554688274],[4.439084847,47.554930089],[4.438039484,47.555076225],[4.437841196,47.554972436],[4.437413803,47.554113431],[4.435991374,47.554529779],[4.436499165,47.555214044],[4.436599231,47.556067182],[4.438563961,47.557021574],[4.441943206,47.558444609],[4.443032878,47.559100045],[4.446333233,47.561874356],[4.447103159,47.562849717],[4.4478317,47.564456685],[4.44791944,47.564994866],[4.447812735,47.565671402],[4.447400012,47.566983733],[4.447417496,47.567432756],[4.448449687,47.568313925],[4.453308774,47.57182491],[4.456579081,47.573789953],[4.457062049,47.574230461],[4.457917674,47.575699833],[4.458255133,47.575828858],[4.459054665,47.575924195]]]],"type":"MultiPolygon"}</t>
  </si>
  <si>
    <t>47.55961594, 4.460601471</t>
  </si>
  <si>
    <t>{"coordinates":[[[[4.116392045,47.123220027],[4.11534127,47.12382262],[4.112604549,47.124936645],[4.109775484,47.126376531],[4.109298395,47.126912336],[4.108699598,47.128586496],[4.107399453,47.129518245],[4.106940416,47.129971931],[4.107702119,47.130571502],[4.108887712,47.131829691],[4.10922107,47.132641346],[4.110610403,47.132321887],[4.113700209,47.131993258],[4.116290362,47.131557719],[4.116787354,47.131410661],[4.117166047,47.131794173],[4.116780206,47.132529913],[4.115649647,47.134066978],[4.115057248,47.134386924],[4.114726002,47.13470255],[4.114846613,47.134856255],[4.11637529,47.135338529],[4.116745281,47.136001246],[4.117586442,47.136223623],[4.118713292,47.136033557],[4.119255225,47.136142665],[4.119478595,47.137049896],[4.118776311,47.137924661],[4.117518149,47.138338392],[4.116397286,47.138310494],[4.116002494,47.138362023],[4.112200209,47.140820669],[4.111496194,47.142003335],[4.111060202,47.142426201],[4.110394016,47.142885488],[4.114091368,47.145232369],[4.114996719,47.146126734],[4.117627466,47.145580036],[4.11861562,47.145565087],[4.119345347,47.145688587],[4.120012315,47.145903629],[4.121633638,47.145113595],[4.125219131,47.14384346],[4.125796784,47.143384047],[4.126304334,47.142791156],[4.126501281,47.142743319],[4.127037244,47.143004615],[4.128137928,47.142820116],[4.129550456,47.14290718],[4.131929144,47.143379151],[4.132405593,47.143821082],[4.132943862,47.144127348],[4.133604438,47.144162297],[4.134786289,47.144009353],[4.135565918,47.143682068],[4.136271252,47.14308629],[4.137450649,47.142443532],[4.137698823,47.14275983],[4.138905149,47.142955053],[4.140851485,47.143134868],[4.141221466,47.144154061],[4.14286612,47.143982964],[4.14390669,47.143703467],[4.144420068,47.143642567],[4.144665091,47.143373628],[4.144219923,47.142731551],[4.144553055,47.142634616],[4.144927381,47.143358428],[4.145974645,47.14382887],[4.147933373,47.144897128],[4.148933878,47.145338294],[4.149273165,47.145343929],[4.150005208,47.145572559],[4.151327126,47.145798919],[4.151592837,47.145696332],[4.153448616,47.145646337],[4.153614656,47.145758131],[4.15511576,47.146215863],[4.15942639,47.146907477],[4.160906444,47.147303218],[4.161284942,47.14759655],[4.161543226,47.146905159],[4.161659214,47.145980193],[4.162205387,47.145971108],[4.163732501,47.147384683],[4.164368414,47.147069453],[4.166193188,47.14790195],[4.166581754,47.148232079],[4.166904076,47.148001931],[4.167842641,47.148437257],[4.168908561,47.148780351],[4.171754634,47.1490496],[4.172101381,47.148972257],[4.174010743,47.147258365],[4.175192872,47.147603824],[4.175884907,47.14974153],[4.176615097,47.149877272],[4.17740904,47.150151921],[4.178550802,47.150940749],[4.179399356,47.151779375],[4.180268316,47.151921783],[4.18086843,47.15184183],[4.181367628,47.151493686],[4.181895061,47.150507773],[4.181891767,47.150417767],[4.182847358,47.149457189],[4.184433248,47.147632078],[4.185152621,47.146676598],[4.186550497,47.147047644],[4.187792674,47.147539123],[4.18853528,47.146981357],[4.189035762,47.146934798],[4.189410711,47.146761671],[4.190974126,47.145366185],[4.190873203,47.145039479],[4.190619245,47.144953853],[4.189241003,47.145530773],[4.188760746,47.14499817],[4.188148598,47.144468721],[4.187216545,47.14421357],[4.186880457,47.143993719],[4.186385068,47.143011964],[4.186374171,47.142696937],[4.186892939,47.142463817],[4.189417244,47.141797717],[4.18916498,47.141130414],[4.188720447,47.140719898],[4.188142856,47.140678109],[4.188279842,47.139888854],[4.188228426,47.139113239],[4.188338538,47.138481829],[4.188255059,47.137987467],[4.187599405,47.136198803],[4.186861063,47.135805702],[4.187052317,47.13562276],[4.187513972,47.135615321],[4.188262773,47.134388493],[4.187883642,47.133709883],[4.186121038,47.133477655],[4.184612817,47.131792251],[4.184680709,47.131519635],[4.185035192,47.131380045],[4.18482103,47.129560728],[4.183324925,47.129141147],[4.182058127,47.128588645],[4.180939689,47.128363262],[4.179679016,47.127787262],[4.180042179,47.127321653],[4.181066634,47.126450416],[4.181062356,47.126315399],[4.179202261,47.125895879],[4.179133025,47.125806545],[4.180032173,47.125117574],[4.179962937,47.12502824],[4.176440425,47.124657134],[4.174741809,47.124136857],[4.173904122,47.123713168],[4.172829589,47.123013651],[4.172348233,47.122535015],[4.169558846,47.124084027],[4.170221958,47.124488803],[4.169304958,47.124481869],[4.168438925,47.124148467],[4.168953334,47.123840736],[4.168711797,47.123409184],[4.172064758,47.12151053],[4.170897302,47.120416661],[4.171323086,47.120099911],[4.171812877,47.119451163],[4.173965582,47.118238103],[4.175075844,47.117917991],[4.175858751,47.117527363],[4.176652145,47.116892614],[4.178404955,47.116100422],[4.179243274,47.115592154],[4.179885112,47.115086784],[4.177414755,47.113339963],[4.177122864,47.113260997],[4.176384096,47.11361607],[4.175852733,47.113744828],[4.175101042,47.113749767],[4.17411457,47.113512174],[4.173306139,47.113939966],[4.172630013,47.114932765],[4.170282803,47.11580922],[4.169404269,47.116048609],[4.167783021,47.117257121],[4.16638927,47.118314749],[4.165463944,47.11932082],[4.165610813,47.11976864],[4.164251359,47.120464835],[4.16223773,47.121351269],[4.160744213,47.121951525],[4.160507847,47.12194039],[4.158449874,47.121382962],[4.158329246,47.12086464],[4.158356586,47.119865823],[4.158221955,47.119432279],[4.157893009,47.119163651],[4.157413813,47.119023483],[4.155966899,47.117921456],[4.154642915,47.116213116],[4.153946067,47.11477673],[4.150831012,47.113433756],[4.150231216,47.113263244],[4.148584382,47.113348941],[4.147995286,47.113308869],[4.147804209,47.113502551],[4.147853465,47.113895537],[4.147562016,47.114145138],[4.147070727,47.115292618],[4.146303174,47.115979129],[4.145455799,47.116262145],[4.143851476,47.117547583],[4.142548054,47.117972847],[4.14045117,47.118365405],[4.139147703,47.118790631],[4.137133481,47.119915236],[4.135388907,47.120694107],[4.133521207,47.121391322],[4.133535192,47.121805366],[4.134109869,47.123225058],[4.134496607,47.124927513],[4.134235669,47.125128158],[4.132891064,47.126807061],[4.131424668,47.128784267],[4.129690399,47.129820457],[4.127936766,47.130439029],[4.127034968,47.130658508],[4.123769222,47.130008679],[4.122616603,47.129081663],[4.121339844,47.128336816],[4.118610997,47.127229642],[4.118192658,47.126142413],[4.117918245,47.12569667],[4.117694495,47.124894783],[4.117147517,47.124027588],[4.116392045,47.123220027]]]],"type":"MultiPolygon"}</t>
  </si>
  <si>
    <t>47.133486414, 4.152733668</t>
  </si>
  <si>
    <t>{"coordinates":[[[[4.893222517,47.799325722],[4.89433431,47.795388838],[4.896894222,47.79269069],[4.899300187,47.791076214],[4.900159105,47.79066166],[4.902047754,47.790015217],[4.903726546,47.788172071],[4.904548474,47.787547417],[4.90736573,47.786016105],[4.908552383,47.785469207],[4.909158202,47.785041601],[4.910503218,47.784293138],[4.911596068,47.783330904],[4.915360504,47.779328827],[4.916741607,47.777104112],[4.917962007,47.777094036],[4.918156284,47.776555178],[4.919561239,47.776515054],[4.921342053,47.776120333],[4.923883657,47.775343067],[4.923788429,47.773410789],[4.921095997,47.772930112],[4.920756205,47.772803341],[4.920898147,47.771629724],[4.920656481,47.770780204],[4.920891724,47.768750669],[4.920883264,47.767221196],[4.918813159,47.76717681],[4.916915786,47.766848665],[4.916753597,47.766980063],[4.91582146,47.766867475],[4.915574877,47.767102886],[4.914991215,47.767062916],[4.914600557,47.767451031],[4.913861949,47.767707086],[4.913719922,47.767879564],[4.912781338,47.767736447],[4.912309566,47.767763058],[4.911887545,47.767613297],[4.911566554,47.767748181],[4.911131114,47.767633748],[4.910832402,47.767831286],[4.910208805,47.767757733],[4.909727635,47.767969048],[4.909424692,47.767602165],[4.908981741,47.767687713],[4.908393259,47.767550556],[4.907780772,47.767563238],[4.907398025,47.767689212],[4.907104063,47.76757246],[4.906535701,47.767624029],[4.906027187,47.767445045],[4.90603208,47.767059638],[4.905591982,47.767001079],[4.904191575,47.766526896],[4.902618924,47.76646333],[4.901968532,47.766685465],[4.901021333,47.766561301],[4.900708178,47.766392627],[4.900303558,47.766429804],[4.9003924,47.766748868],[4.89919411,47.766623361],[4.898478277,47.7670329],[4.897683993,47.767115097],[4.897450892,47.767431277],[4.896230551,47.767136842],[4.895903962,47.76726547],[4.895408947,47.76768942],[4.894597363,47.767548603],[4.894313699,47.767682834],[4.893687813,47.767994556],[4.892885777,47.767784251],[4.892126881,47.768035993],[4.891264291,47.768150761],[4.890783184,47.768591571],[4.89050463,47.768456523],[4.889821365,47.768657513],[4.889622986,47.76886238],[4.889142087,47.768970972],[4.888040653,47.7698071],[4.886738903,47.770531208],[4.886711776,47.77085845],[4.886226343,47.77099051],[4.886054959,47.77124175],[4.885699015,47.77133481],[4.885076389,47.771816586],[4.886382443,47.772794877],[4.887290513,47.774110875],[4.887168442,47.775451571],[4.886781549,47.776744316],[4.886672144,47.779572979],[4.886813933,47.780294525],[4.887079961,47.780941145],[4.88817555,47.782380151],[4.888579542,47.784090481],[4.888694942,47.785873883],[4.88854433,47.787200628],[4.888768489,47.788434902],[4.889262259,47.79015098],[4.889597224,47.790968435],[4.890205454,47.791843599],[4.890489059,47.793395608],[4.890852936,47.794235999],[4.891590857,47.795450268],[4.892501329,47.798396582],[4.892694732,47.798762572],[4.893222517,47.799325722]]]],"type":"MultiPolygon"}</t>
  </si>
  <si>
    <t>47.778130542, 4.901702088</t>
  </si>
  <si>
    <t>{"coordinates":[[[[4.754213306,47.069653639],[4.754232249,47.06938499],[4.753477844,47.068194219],[4.753237232,47.067036172],[4.753375847,47.066921501],[4.753357595,47.066157219],[4.752707906,47.06494234],[4.75228297,47.064478702],[4.751747121,47.064130213],[4.751825966,47.063839043],[4.75142249,47.063589406],[4.751331545,47.063020742],[4.751395364,47.062388494],[4.751206329,47.061883454],[4.750931141,47.061566131],[4.751107333,47.060944788],[4.75135796,47.060749174],[4.751758317,47.060903401],[4.752276966,47.06088563],[4.752764315,47.061161908],[4.753319704,47.061017499],[4.753496043,47.060320504],[4.754093252,47.059638732],[4.753752277,47.057946384],[4.75432654,47.057005601],[4.754338132,47.056146306],[4.75413162,47.055266007],[4.754396669,47.055231364],[4.754387742,47.054835259],[4.754856426,47.054214869],[4.754435712,47.053433282],[4.754744181,47.053194455],[4.754709031,47.052923925],[4.754953136,47.052326757],[4.754792753,47.051568232],[4.754949525,47.05112188],[4.755505008,47.050943236],[4.755914783,47.050983837],[4.756373157,47.050736422],[4.756172151,47.050349541],[4.757064004,47.049778539],[4.756470529,47.049356203],[4.75394962,47.050315769],[4.752457107,47.050243865],[4.752294106,47.05013377],[4.750744451,47.050412122],[4.750282972,47.050402006],[4.74972452,47.050245666],[4.747638752,47.049511779],[4.747958319,47.048801817],[4.748523008,47.047931448],[4.743657828,47.046027399],[4.743461036,47.046175357],[4.741344982,47.045352662],[4.74126435,47.044813551],[4.741928283,47.044403697],[4.741959107,47.043848497],[4.739444422,47.043570306],[4.739320991,47.042233955],[4.737460559,47.042551933],[4.736227511,47.042634415],[4.736221479,47.042733566],[4.733156241,47.042989431],[4.732428901,47.043559581],[4.73245565,47.043982435],[4.731981537,47.044233593],[4.73169526,47.044672848],[4.731076076,47.044878448],[4.73066918,47.044761171],[4.73028291,47.045246047],[4.729608131,47.045608266],[4.727660757,47.046055262],[4.722908969,47.047549995],[4.721301488,47.048371839],[4.719016345,47.049098384],[4.7180516,47.049254122],[4.716219115,47.049094952],[4.715778122,47.049106907],[4.715489407,47.04893559],[4.715451509,47.048530912],[4.715126416,47.04816832],[4.714642317,47.048150292],[4.714392859,47.04879968],[4.714492427,47.048823417],[4.71402576,47.051469816],[4.713807651,47.054102616],[4.713372405,47.055085252],[4.713460643,47.055706213],[4.713278664,47.056116854],[4.712918475,47.058343813],[4.712635423,47.059348502],[4.712454334,47.061863673],[4.712508968,47.06229782],[4.712844116,47.062767433],[4.71399034,47.063587029],[4.715298877,47.064702281],[4.714206279,47.065239904],[4.713668737,47.06574317],[4.712080893,47.066374568],[4.71052735,47.067257583],[4.70951513,47.068213617],[4.708753246,47.068502249],[4.708002927,47.068948298],[4.707748492,47.069529298],[4.706681064,47.070242978],[4.706648979,47.070770261],[4.706908272,47.071341869],[4.706864157,47.07303011],[4.707002216,47.073477434],[4.707540867,47.073879216],[4.707685754,47.074125621],[4.70775003,47.07482348],[4.708004096,47.075686933],[4.708218888,47.076059279],[4.708006113,47.076541504],[4.708242818,47.077314259],[4.709036723,47.077990524],[4.709218949,47.078249883],[4.709041476,47.078639734],[4.709127906,47.080285518],[4.708936821,47.080662062],[4.708988856,47.081180896],[4.720989038,47.078357978],[4.721715725,47.077955424],[4.723197209,47.07638083],[4.724058203,47.075892508],[4.726347891,47.075233358],[4.728153247,47.074846162],[4.729548518,47.074373221],[4.735041103,47.0717865],[4.736634028,47.070865638],[4.738339856,47.070096146],[4.739408195,47.069750473],[4.741180454,47.069489642],[4.744070949,47.069246131],[4.747483802,47.070155444],[4.749062913,47.070686285],[4.74958897,47.070731453],[4.750351885,47.070601928],[4.751538665,47.070252547],[4.753261932,47.070067017],[4.753810063,47.069899304],[4.754213306,47.069653639]]]],"type":"MultiPolygon"}</t>
  </si>
  <si>
    <t>47.060963164, 4.730776438</t>
  </si>
  <si>
    <t>{"coordinates":[[[[4.608350235,47.919054431],[4.609102751,47.91927366],[4.608667868,47.918091428],[4.607819564,47.916742928],[4.609590891,47.91625059],[4.609388257,47.915706079],[4.609701383,47.915258017],[4.610623893,47.914991528],[4.611224681,47.914183958],[4.611258715,47.913629001],[4.611636742,47.913687724],[4.611562172,47.913304385],[4.611898949,47.91297481],[4.612404663,47.913005674],[4.614418294,47.910844659],[4.61669607,47.909625126],[4.618055915,47.909259839],[4.619045818,47.908793419],[4.621925937,47.907182009],[4.621661339,47.906847206],[4.624559297,47.90446855],[4.625056833,47.904628193],[4.624662666,47.904915396],[4.625659659,47.905428187],[4.626714327,47.904545832],[4.626650471,47.904427896],[4.627102884,47.903901338],[4.62604858,47.903571184],[4.624034322,47.902624194],[4.62076343,47.901248046],[4.616056199,47.899601738],[4.614999167,47.899044685],[4.614216336,47.898436144],[4.616472458,47.893137384],[4.612824822,47.89241882],[4.612257842,47.892259179],[4.611370901,47.891876188],[4.611028852,47.891498316],[4.6104668,47.891456519],[4.610090093,47.890773966],[4.610211942,47.889451762],[4.610970244,47.889478264],[4.611071344,47.889016895],[4.61108276,47.887761015],[4.610227209,47.887748451],[4.610109856,47.885864225],[4.608140231,47.885873224],[4.608354878,47.884078962],[4.606557789,47.884126979],[4.60651852,47.883669334],[4.603996531,47.883685824],[4.603591562,47.88325928],[4.603363595,47.883243491],[4.601486007,47.883549976],[4.600539143,47.883879748],[4.599473239,47.883989695],[4.597765313,47.884643969],[4.59725431,47.884605916],[4.596655528,47.884318811],[4.595231005,47.884340881],[4.594080486,47.884262896],[4.593520303,47.88436952],[4.591986778,47.885130259],[4.590314578,47.885551698],[4.590290687,47.886183931],[4.590090978,47.886620512],[4.590105427,47.887013684],[4.590394248,47.887541763],[4.590276578,47.888036642],[4.589909112,47.888502499],[4.588868243,47.889050385],[4.587764778,47.889474886],[4.587039851,47.889624213],[4.584865364,47.890531241],[4.584168348,47.890674772],[4.582853757,47.890753716],[4.582137422,47.890563539],[4.581691727,47.890293199],[4.581111464,47.89026771],[4.579321934,47.891612322],[4.578747008,47.891676765],[4.578082756,47.893779445],[4.577149827,47.894093532],[4.576927948,47.894779725],[4.576055254,47.89464382],[4.575574054,47.896334456],[4.575160562,47.896428219],[4.575062553,47.897004728],[4.574714153,47.897217335],[4.574334288,47.898535743],[4.574235655,47.899362499],[4.573635563,47.899438955],[4.573393128,47.900020997],[4.572895733,47.900356215],[4.572695684,47.900652342],[4.572767535,47.901134756],[4.573062204,47.901411654],[4.573051665,47.903495627],[4.573804677,47.904195749],[4.574532135,47.905071737],[4.575485804,47.905494613],[4.576303952,47.905455729],[4.577960954,47.905624303],[4.579303892,47.906125631],[4.580231675,47.906171658],[4.581217394,47.906634564],[4.582421965,47.907612095],[4.584205545,47.908878851],[4.585745217,47.909148815],[4.586167141,47.909065705],[4.588956351,47.909259333],[4.589293949,47.913425124],[4.59030728,47.915338607],[4.590606468,47.915671208],[4.590958324,47.916643994],[4.590961031,47.917136334],[4.590040514,47.920825865],[4.590129944,47.921397141],[4.590479155,47.922012608],[4.591092508,47.922370656],[4.592416537,47.922580448],[4.593494149,47.922254387],[4.5938912,47.922410124],[4.595066382,47.921632654],[4.595313953,47.921404258],[4.59537385,47.921080295],[4.595906545,47.920714803],[4.59807316,47.919644783],[4.600423001,47.919147414],[4.601878749,47.919285994],[4.608350235,47.919054431]]]],"type":"MultiPolygon"}</t>
  </si>
  <si>
    <t>47.901695614, 4.598427874</t>
  </si>
  <si>
    <t>{"coordinates":[[[[4.384697747,47.614848126],[4.383997233,47.613915673],[4.383131534,47.613286755],[4.382896295,47.613610929],[4.383100492,47.614144158],[4.382993798,47.614342576],[4.382424654,47.614471749],[4.380658302,47.614228876],[4.379457202,47.614169252],[4.378752114,47.614241497],[4.378525177,47.614785224],[4.378989145,47.615222667],[4.378989905,47.615509836],[4.378523412,47.61564498],[4.378028011,47.61558871],[4.377770341,47.615045302],[4.377290283,47.614706171],[4.376643535,47.61523414],[4.376761409,47.615674771],[4.376447115,47.615774802],[4.375575822,47.615546505],[4.374705675,47.615465827],[4.374032732,47.615132555],[4.373117908,47.61409093],[4.372859112,47.614019253],[4.371513382,47.613926138],[4.370280382,47.613608424],[4.369129306,47.613681343],[4.368747877,47.613863163],[4.368784755,47.61452261],[4.368435645,47.614822882],[4.36735428,47.614499759],[4.366901009,47.614216088],[4.366456792,47.613765764],[4.365967799,47.613698565],[4.365511712,47.614189132],[4.36497306,47.61415852],[4.364330873,47.613775319],[4.36361187,47.613980872],[4.362518629,47.614077356],[4.362096373,47.614277635],[4.36201152,47.614813369],[4.361503111,47.615185697],[4.361350783,47.615947278],[4.360550725,47.616578669],[4.361206964,47.61693832],[4.361691506,47.617038899],[4.361193378,47.617502029],[4.360464379,47.617474515],[4.35996906,47.616950943],[4.359540901,47.617025248],[4.359313396,47.617397895],[4.357934056,47.617608395],[4.356676161,47.618249584],[4.35657001,47.618368748],[4.358327049,47.619448417],[4.35915074,47.620108611],[4.360979725,47.620976747],[4.360989455,47.621201693],[4.360560815,47.622198752],[4.360575315,47.622558678],[4.36259515,47.624952269],[4.362618071,47.625537157],[4.362379371,47.626984822],[4.362563908,47.628631903],[4.362651738,47.63165477],[4.362846146,47.633270224],[4.363173373,47.634975049],[4.364067724,47.637814747],[4.364400239,47.63810884],[4.365933777,47.642809933],[4.366002504,47.644714016],[4.366232508,47.645528735],[4.366167424,47.645640224],[4.370560421,47.649617299],[4.37084732,47.651035393],[4.371494922,47.65228361],[4.373040662,47.6544161],[4.373583282,47.65463658],[4.374280507,47.655324257],[4.37743211,47.657769074],[4.37778508,47.658434681],[4.378297186,47.659070503],[4.379650937,47.660304942],[4.380932002,47.660891162],[4.381289151,47.66120112],[4.381682049,47.662427983],[4.38251198,47.663446225],[4.382768457,47.664035538],[4.383293191,47.66371515],[4.383688632,47.663188339],[4.384413481,47.66287728],[4.386946602,47.664615288],[4.387132867,47.664962365],[4.387312165,47.665758735],[4.387731338,47.66640102],[4.389226211,47.668074782],[4.389566037,47.66858567],[4.389700092,47.669485199],[4.391630663,47.669820519],[4.392685115,47.669880879],[4.398411103,47.66918686],[4.398741436,47.66867158],[4.398846674,47.668161694],[4.398919099,47.665130667],[4.397681211,47.66396618],[4.397376635,47.663378373],[4.396461322,47.660789456],[4.39903511,47.660510211],[4.397459851,47.658976163],[4.396052223,47.656563268],[4.399439698,47.655970909],[4.40033046,47.656404053],[4.401942321,47.656744819],[4.402479807,47.656764476],[4.402517602,47.657289758],[4.403029588,47.657555482],[4.405813211,47.657358186],[4.406693104,47.657426819],[4.407170389,47.657588515],[4.407525245,47.657857012],[4.407829332,47.658423196],[4.410523302,47.657756948],[4.411755927,47.656904847],[4.410630623,47.655819252],[4.408041463,47.654243562],[4.407357161,47.653556825],[4.40635726,47.652875683],[4.405564406,47.651809444],[4.404834385,47.651610269],[4.404384477,47.651322201],[4.402772791,47.649361045],[4.402367798,47.647840908],[4.401876785,47.646493747],[4.400559677,47.644885517],[4.39947568,47.64418822],[4.399404223,47.644054041],[4.401865192,47.642300583],[4.403652633,47.640773922],[4.403287008,47.639837564],[4.402838874,47.639359518],[4.40199372,47.63796529],[4.400907069,47.636807115],[4.399527393,47.635545311],[4.397089351,47.63379022],[4.395139495,47.632210196],[4.394649465,47.632060306],[4.391547015,47.630247313],[4.391335153,47.629936553],[4.391275483,47.628362741],[4.391123991,47.627915324],[4.390016531,47.626810409],[4.389387175,47.62601218],[4.388238391,47.623827447],[4.38827576,47.623062696],[4.388455882,47.62256452],[4.389082296,47.621563201],[4.389261257,47.621020925],[4.389238046,47.620436042],[4.388887136,47.619947781],[4.388405465,47.619551099],[4.387317731,47.618940156],[4.385830774,47.618336643],[4.385757802,47.616448793],[4.385604054,47.615911369],[4.384697747,47.614848126]]]],"type":"MultiPolygon"}</t>
  </si>
  <si>
    <t>47.639873578, 4.382559787</t>
  </si>
  <si>
    <t>{"coordinates":[[[[4.977384149,46.99970816],[4.976435083,46.998019543],[4.975345575,46.997240248],[4.975030901,46.996158584],[4.974791508,46.994507338],[4.974910076,46.99353804],[4.974782559,46.992750376],[4.974884763,46.99252167],[4.97552003,46.991932594],[4.975701768,46.991431438],[4.977810691,46.989750765],[4.978128065,46.989072557],[4.977916081,46.98720109],[4.977022629,46.986667023],[4.976193133,46.987161268],[4.974794542,46.988685657],[4.972351457,46.990516087],[4.970720087,46.991149182],[4.970102131,46.990878742],[4.96961965,46.990822135],[4.968546468,46.991062003],[4.968068432,46.991271898],[4.96672873,46.991530705],[4.965941818,46.991318961],[4.965223114,46.991751795],[4.963734875,46.991835675],[4.963646865,46.992419874],[4.962836592,46.992760586],[4.962019687,46.99284653],[4.961953192,46.992392848],[4.961608409,46.992286132],[4.961263594,46.992468516],[4.961346556,46.992940831],[4.959921169,46.993234337],[4.959451381,46.993019864],[4.958905133,46.993056158],[4.958180978,46.992723513],[4.957468867,46.992614013],[4.956799823,46.992348872],[4.95625978,46.992229242],[4.955590845,46.992257693],[4.955547017,46.992428653],[4.954904478,46.992386405],[4.954141148,46.992716353],[4.953439561,46.992715625],[4.953048165,46.993030261],[4.952629605,46.992994116],[4.952210519,46.993125493],[4.951725616,46.993038231],[4.951416097,46.993506383],[4.950359066,46.993577392],[4.948790393,46.993987559],[4.948425868,46.993515489],[4.948150661,46.993476006],[4.948047621,46.993976686],[4.946991373,46.994033241],[4.946653716,46.993393197],[4.945936321,46.99309999],[4.945576909,46.993097945],[4.945136001,46.99335485],[4.944448494,46.993452897],[4.943774031,46.993803792],[4.943572272,46.994159331],[4.943044692,46.994641939],[4.943421661,46.994729254],[4.943366751,46.995471384],[4.942528362,46.996133042],[4.940845198,46.998122899],[4.94015318,46.998170561],[4.939568903,46.998432554],[4.938830765,46.998589056],[4.938728826,46.998866356],[4.938388582,46.999069306],[4.9378761,46.9989113],[4.937313167,46.999291804],[4.936964225,46.999215706],[4.93653734,46.999609233],[4.936093318,46.999855345],[4.935794022,47.000833925],[4.93542307,47.001172472],[4.935093982,47.001650811],[4.934658329,47.001616688],[4.934770185,47.001946236],[4.934052241,47.002558076],[4.934062904,47.002819074],[4.933379257,47.002844939],[4.933301126,47.003126337],[4.932651967,47.003601024],[4.931806789,47.004116813],[4.933759072,47.005547605],[4.936656278,47.007955882],[4.937108458,47.008485956],[4.93782929,47.008246902],[4.940350526,47.008610717],[4.940325934,47.008695788],[4.941143971,47.009915866],[4.941294163,47.010650938],[4.94127766,47.011290648],[4.941671679,47.011885626],[4.941859054,47.012629078],[4.937071979,47.014699855],[4.938105402,47.015463333],[4.938587466,47.015943367],[4.93939453,47.017405903],[4.939731157,47.017795613],[4.940582177,47.018281145],[4.942812405,47.019254112],[4.944197508,47.020051245],[4.945871673,47.021486523],[4.947670855,47.023281712],[4.950505,47.025395319],[4.951313727,47.026344401],[4.952689407,47.027200134],[4.953710652,47.027432326],[4.954982255,47.027594525],[4.955881348,47.027980968],[4.95645514,47.027713673],[4.956830504,47.027422719],[4.957959632,47.027796241],[4.959742955,47.027613782],[4.960185894,47.027842222],[4.96164219,47.02761305],[4.962292585,47.028620587],[4.966791347,47.026725707],[4.966895854,47.026232193],[4.967241606,47.026467666],[4.969975274,47.025513237],[4.971343655,47.024935102],[4.972036972,47.023904668],[4.971808425,47.02359696],[4.973188786,47.022483633],[4.974312962,47.020668587],[4.974434466,47.020281947],[4.974834628,47.020276903],[4.977269053,47.019146387],[4.978157885,47.018964545],[4.975381825,47.017991686],[4.973663589,47.016306305],[4.974501325,47.016132569],[4.972118157,47.013148141],[4.97335669,47.011259994],[4.971743077,47.009619629],[4.974328358,47.010033848],[4.9738131,47.009409526],[4.975437417,47.008713477],[4.972880343,47.006366976],[4.973795458,47.005973069],[4.978024208,47.001944241],[4.977384149,46.99970816]]]],"type":"MultiPolygon"}</t>
  </si>
  <si>
    <t>47.008430095, 4.95773717</t>
  </si>
  <si>
    <t>{"coordinates":[[[[5.044216343,47.574557699],[5.043845057,47.575252132],[5.04400344,47.575913873],[5.046386544,47.578516654],[5.047552738,47.579293071],[5.046360454,47.580892438],[5.048426464,47.58188087],[5.045289766,47.584730816],[5.045952259,47.585036151],[5.045898992,47.585209066],[5.047713959,47.58558152],[5.047821062,47.586014545],[5.048268936,47.586691908],[5.049255135,47.587697475],[5.050345257,47.588358146],[5.049888989,47.588607476],[5.050477797,47.588932989],[5.051235481,47.589219514],[5.050889989,47.58961547],[5.050157881,47.58968326],[5.048292445,47.590428253],[5.047216585,47.591008095],[5.046271898,47.591642353],[5.045102672,47.592913533],[5.04409808,47.593583938],[5.044519609,47.594094296],[5.044572331,47.594428328],[5.044856402,47.59499872],[5.04531308,47.595592198],[5.046169564,47.596093125],[5.046783968,47.596633408],[5.047229182,47.597690796],[5.047301923,47.59844227],[5.046906604,47.599311805],[5.046221486,47.600088273],[5.045048143,47.60177821],[5.044759032,47.60257204],[5.044682067,47.60469927],[5.043814966,47.605350148],[5.043353051,47.60632618],[5.042508897,47.607264778],[5.042059363,47.608043396],[5.041349414,47.608558243],[5.04038437,47.609471024],[5.039799888,47.6102736],[5.039071376,47.610966137],[5.038788682,47.611652685],[5.038491319,47.613140853],[5.0382365,47.613372205],[5.038294871,47.613854706],[5.038101091,47.614220053],[5.038329474,47.614516803],[5.03832027,47.614938354],[5.037767367,47.615489151],[5.037764862,47.615702592],[5.038112949,47.615995452],[5.037851289,47.61622242],[5.038054888,47.61684645],[5.038638803,47.617246842],[5.039511071,47.618850541],[5.040863366,47.618935862],[5.043783626,47.618617361],[5.044887534,47.61861514],[5.045984623,47.618712974],[5.047922772,47.618656486],[5.050566095,47.618340871],[5.050900044,47.61836742],[5.050871514,47.619184594],[5.051687295,47.618996483],[5.052666206,47.619171965],[5.054477916,47.619324686],[5.054788464,47.619711801],[5.05528968,47.619758805],[5.055394911,47.62003608],[5.055125522,47.620199294],[5.055629048,47.620859436],[5.055990333,47.621145709],[5.05772888,47.620745915],[5.060849122,47.619846298],[5.063605475,47.618871991],[5.064428448,47.619146476],[5.064717818,47.618467849],[5.065104596,47.618000897],[5.065710073,47.617679543],[5.066499185,47.616873213],[5.067250073,47.615665068],[5.067378876,47.615655584],[5.068446275,47.616430846],[5.068670843,47.616727606],[5.071990912,47.617830273],[5.072488076,47.617361336],[5.073128933,47.617575063],[5.073401453,47.617254177],[5.074370891,47.616602162],[5.075321807,47.61612515],[5.076267101,47.615777889],[5.078092914,47.616191114],[5.078883843,47.616530898],[5.079421789,47.616666286],[5.080758445,47.616862175],[5.080766904,47.616600903],[5.080085434,47.616268185],[5.078571053,47.615201144],[5.077537149,47.614126436],[5.077421169,47.613746722],[5.077544256,47.613008887],[5.077870265,47.612250333],[5.078349502,47.611802397],[5.079000176,47.611517083],[5.079347365,47.611473982],[5.083066079,47.611329351],[5.086139269,47.611328501],[5.087117219,47.611377653],[5.087718623,47.611536179],[5.088457051,47.611861531],[5.089234764,47.612441897],[5.089483616,47.612063767],[5.088653625,47.611474433],[5.088197883,47.611295298],[5.089566135,47.609205238],[5.092899168,47.610706871],[5.109539664,47.619337824],[5.111869002,47.617387706],[5.113045378,47.616760433],[5.113928689,47.616400479],[5.115854416,47.616235033],[5.117473017,47.61668652],[5.118690198,47.616854429],[5.119382007,47.616837371],[5.12163059,47.616552515],[5.122704721,47.616304281],[5.124992234,47.615225369],[5.126068981,47.6142414],[5.126925108,47.613670237],[5.130377398,47.611018533],[5.131821714,47.609640609],[5.132509383,47.608622258],[5.133602112,47.60631247],[5.133711892,47.605394714],[5.134646696,47.603400251],[5.135982426,47.601079684],[5.135992221,47.59979367],[5.136311471,47.598589334],[5.136004733,47.598209557],[5.135628058,47.597478985],[5.134968305,47.596826527],[5.13260912,47.596019639],[5.129927391,47.594500036],[5.128581407,47.593159518],[5.128110563,47.592534192],[5.126579859,47.591767002],[5.124045891,47.590304905],[5.122890053,47.590125138],[5.120529032,47.5892262],[5.119732505,47.589245174],[5.118975307,47.58965152],[5.117936564,47.589772127],[5.116928029,47.590419837],[5.115088377,47.590953842],[5.113764115,47.590251179],[5.110800814,47.589567355],[5.110109541,47.589488012],[5.108587094,47.58902209],[5.106671868,47.587371056],[5.105797714,47.5862982],[5.103352498,47.58419565],[5.102269788,47.581202282],[5.102393319,47.580959638],[5.10214585,47.580792112],[5.102188192,47.580481597],[5.103777063,47.578924904],[5.103781721,47.578434978],[5.10355853,47.577802388],[5.102000562,47.57655904],[5.101622844,47.576800861],[5.100431353,47.575941684],[5.100289971,47.575594857],[5.099657112,47.574897598],[5.099083613,47.57462698],[5.096966415,47.574013134],[5.095139266,47.573261676],[5.091890507,47.571441651],[5.089743746,47.569930464],[5.088606611,47.568853188],[5.087304422,47.56801117],[5.086682054,47.567405501],[5.085712301,47.56696632],[5.08447757,47.566248226],[5.083592187,47.565310475],[5.080849519,47.563379359],[5.081669863,47.562649768],[5.082187218,47.561485261],[5.0821646,47.560085471],[5.081857704,47.55934448],[5.081815784,47.558336727],[5.081985917,47.558128388],[5.080911272,47.557449721],[5.079977849,47.556297592],[5.078980056,47.557182515],[5.076751789,47.55789665],[5.075147112,47.558810352],[5.074697361,47.559218151],[5.07364533,47.560765815],[5.072093838,47.56055027],[5.071643392,47.560563674],[5.068649478,47.561058933],[5.064099777,47.561125134],[5.063106211,47.561370525],[5.06226042,47.561205395],[5.061621173,47.561290532],[5.061399505,47.561441222],[5.060958494,47.562251307],[5.060708239,47.563178679],[5.060756916,47.563474964],[5.061515719,47.564729372],[5.061725552,47.564892244],[5.063650172,47.565431788],[5.064510563,47.565559732],[5.066131606,47.566160436],[5.065599447,47.566195074],[5.065301177,47.566532617],[5.064354904,47.566145071],[5.062465594,47.568072113],[5.061709896,47.567796432],[5.060892216,47.567603781],[5.056476963,47.569725694],[5.053658445,47.570889185],[5.052286297,47.57136445],[5.050917804,47.57203953],[5.050218039,47.572285042],[5.049985029,47.573043698],[5.048555047,47.573019294],[5.048145535,47.573096718],[5.047197387,47.573562676],[5.04619706,47.574369002],[5.045095871,47.574626925],[5.044216343,47.574557699]]]],"type":"MultiPolygon"}</t>
  </si>
  <si>
    <t>47.59417997, 5.082084249</t>
  </si>
  <si>
    <t>{"coordinates":[[[[4.599793602,47.344933842],[4.599154689,47.34492103],[4.597810685,47.344452405],[4.597413479,47.344459669],[4.597282131,47.344809032],[4.598563761,47.34518488],[4.598635793,47.346402139],[4.599010723,47.346491521],[4.598887079,47.347321597],[4.599151771,47.348157132],[4.599224945,47.349056531],[4.598761874,47.349388852],[4.599046663,47.350187193],[4.598869412,47.350685756],[4.59883392,47.351406569],[4.597521777,47.351701944],[4.596981108,47.352010113],[4.5968087,47.352494199],[4.596955984,47.353080138],[4.597260736,47.353169591],[4.597185994,47.353507369],[4.59815591,47.353464318],[4.597907446,47.354286202],[4.59689838,47.354617018],[4.597420284,47.355279743],[4.59847368,47.355547081],[4.599077028,47.35560721],[4.598921568,47.35612618],[4.600453003,47.35593852],[4.599920639,47.356348333],[4.603911621,47.35670209],[4.604099886,47.356927293],[4.606241118,47.357500982],[4.60662281,47.357326429],[4.607567148,47.357488946],[4.608229097,47.35769048],[4.608753619,47.357992957],[4.610524154,47.358486162],[4.612057063,47.359228447],[4.613543632,47.359441918],[4.613735579,47.359303291],[4.614715353,47.358968235],[4.6152061,47.358059207],[4.61599261,47.357863688],[4.616838622,47.357532273],[4.617773887,47.356821439],[4.619333317,47.355982145],[4.619496832,47.356219375],[4.6200171,47.355984318],[4.621959621,47.354757872],[4.62244463,47.354715984],[4.623185965,47.354212205],[4.623786421,47.353519503],[4.625463115,47.351921238],[4.626103511,47.351892467],[4.627190153,47.350631983],[4.62748644,47.350047967],[4.628513651,47.348752285],[4.629425629,47.34841895],[4.630972556,47.347443703],[4.631608842,47.346845897],[4.633211002,47.345598819],[4.633523078,47.345188343],[4.633572986,47.344782454],[4.63310742,47.343022385],[4.634084042,47.343119401],[4.63468564,47.343299123],[4.635312947,47.343670269],[4.636388573,47.343190506],[4.636360539,47.342531796],[4.636931234,47.340134946],[4.636380788,47.339894187],[4.635676553,47.339866289],[4.635702731,47.339377894],[4.635425627,47.338847848],[4.640090739,47.335590978],[4.639422767,47.335100675],[4.638765473,47.334916362],[4.638176706,47.334894054],[4.637530443,47.334984206],[4.636931073,47.335222262],[4.635053266,47.336277894],[4.635001329,47.336573062],[4.634279566,47.336272576],[4.63262899,47.336701879],[4.631987406,47.337164707],[4.631483613,47.337759758],[4.63124187,47.338304304],[4.631812025,47.339238132],[4.633126952,47.340486537],[4.63160022,47.341638917],[4.628210697,47.341693684],[4.626961107,47.34189848],[4.624025478,47.342901205],[4.621895048,47.342628433],[4.621107391,47.342602512],[4.620885924,47.342243636],[4.620091578,47.34225922],[4.61942693,47.34218295],[4.61724381,47.342225972],[4.616141642,47.342533046],[4.615695429,47.343156036],[4.6151793,47.34348106],[4.612870441,47.34366171],[4.611611341,47.343641368],[4.610867104,47.34329693],[4.610622266,47.343481308],[4.610048791,47.343573897],[4.609207537,47.34427887],[4.607635693,47.344741836],[4.607312656,47.344925488],[4.60515645,47.345119178],[4.604696367,47.345017485],[4.603176416,47.345046576],[4.602149377,47.345167895],[4.601134672,47.345214301],[4.6000991,47.345138529],[4.599793602,47.344933842]]]],"type":"MultiPolygon"}</t>
  </si>
  <si>
    <t>47.348892074, 4.615895971</t>
  </si>
  <si>
    <t>{"coordinates":[[[[5.325015414,47.339452245],[5.326339222,47.341229666],[5.326569996,47.342548947],[5.329539854,47.343324285],[5.328505776,47.344715757],[5.32835723,47.345384289],[5.329741258,47.34634541],[5.32907167,47.347312589],[5.328358605,47.348011352],[5.331126763,47.349901153],[5.331325063,47.3503781],[5.332744766,47.351606853],[5.334213302,47.352372593],[5.332739654,47.353074054],[5.333469668,47.353617772],[5.333057026,47.353880933],[5.334037464,47.354727627],[5.334720061,47.354394192],[5.335136307,47.35470104],[5.333621024,47.35545198],[5.333810975,47.355675118],[5.331837453,47.356312756],[5.332140293,47.356663319],[5.332690788,47.357710484],[5.333319826,47.358216603],[5.333829482,47.358476549],[5.333313213,47.358978653],[5.332328243,47.360376364],[5.332735437,47.36044384],[5.333588067,47.360360972],[5.334522954,47.360432251],[5.337505108,47.361251284],[5.338402953,47.36050282],[5.340487339,47.361249783],[5.340122507,47.360270061],[5.340168174,47.359190207],[5.340431829,47.358884091],[5.340992407,47.358639538],[5.341074437,47.357785905],[5.341333007,47.357242126],[5.341200517,47.356514399],[5.341415669,47.356220965],[5.342005411,47.355734453],[5.343266467,47.355476664],[5.343802893,47.354862429],[5.344808414,47.354823224],[5.347310985,47.353105639],[5.348113719,47.352733671],[5.348354787,47.352427991],[5.351721386,47.353708107],[5.351944791,47.35339287],[5.352656654,47.353246064],[5.352867459,47.352976111],[5.352812205,47.352653008],[5.353009842,47.352445464],[5.354390369,47.352195037],[5.354866963,47.35124783],[5.355526442,47.350965173],[5.356471467,47.349278954],[5.357165144,47.349292798],[5.357102831,47.348809527],[5.356607223,47.348447627],[5.3568832,47.348093486],[5.355876133,47.346102827],[5.355050381,47.34377345],[5.354617662,47.343001383],[5.354652438,47.342374744],[5.353348504,47.341737414],[5.352722288,47.34105392],[5.352315413,47.3399634],[5.352333385,47.339799123],[5.35052909,47.339472705],[5.349698303,47.339168896],[5.349315454,47.339533288],[5.348541691,47.339109435],[5.346862124,47.338483233],[5.346581577,47.337915206],[5.345701448,47.337390812],[5.345041948,47.336639503],[5.341791386,47.334104103],[5.341521466,47.333747496],[5.341051795,47.33348858],[5.340212897,47.332721949],[5.340372021,47.332664704],[5.339351155,47.331309124],[5.340058532,47.330640117],[5.338697862,47.329480509],[5.33801581,47.329970675],[5.337922058,47.330312098],[5.337555417,47.330379822],[5.337428729,47.33072551],[5.336128457,47.33104348],[5.335856824,47.331224566],[5.335177891,47.33114816],[5.335084362,47.3315256],[5.334461835,47.331619174],[5.334264143,47.332068956],[5.331484006,47.333727015],[5.331088817,47.333687217],[5.330844618,47.333982118],[5.330352862,47.33406764],[5.33032635,47.334311339],[5.32968547,47.334562863],[5.32961409,47.334963269],[5.329278709,47.335050152],[5.327982987,47.335965046],[5.327631607,47.336507957],[5.32692567,47.337154338],[5.326148464,47.338235338],[5.325022723,47.339284584],[5.325015414,47.339452245]]]],"type":"MultiPolygon"}</t>
  </si>
  <si>
    <t>47.345224268, 5.340269419</t>
  </si>
  <si>
    <t>{"coordinates":[[[[4.461878747,47.084718109],[4.463014031,47.08428863],[4.464551191,47.083852247],[4.466575793,47.086265046],[4.467911516,47.08743581],[4.467770479,47.09005256],[4.467705943,47.090491006],[4.467794778,47.091332716],[4.468241123,47.091745765],[4.467811511,47.092383348],[4.468872529,47.092659823],[4.469276398,47.092529526],[4.471042737,47.092367491],[4.471881804,47.092530601],[4.472349642,47.093053219],[4.475793756,47.094117781],[4.478018085,47.095510304],[4.47838119,47.095624523],[4.479278297,47.095689588],[4.480594236,47.096697476],[4.480572586,47.096773393],[4.481002945,47.096647218],[4.481783211,47.096154569],[4.482500242,47.095856327],[4.482646945,47.095532978],[4.483152645,47.095413933],[4.483823074,47.094908272],[4.484801696,47.095012769],[4.48567237,47.095314947],[4.48620577,47.095148708],[4.48658583,47.095207755],[4.486709096,47.095470008],[4.487814665,47.095730429],[4.488392745,47.095940902],[4.488640027,47.096157433],[4.489453962,47.096456712],[4.490333564,47.096650684],[4.490742767,47.096952469],[4.491395731,47.097104331],[4.492210221,47.097470219],[4.492693839,47.097458573],[4.493244698,47.097303783],[4.494103718,47.097610551],[4.495230094,47.097714852],[4.495622127,47.098061866],[4.496491187,47.098491851],[4.499613386,47.099425708],[4.500160458,47.099750885],[4.500929812,47.099912891],[4.501458909,47.100207679],[4.502650675,47.101378118],[4.503157603,47.101349918],[4.503504076,47.101715507],[4.504076128,47.101610816],[4.504196443,47.101905506],[4.50456468,47.101869199],[4.505895173,47.10271453],[4.506723311,47.102948671],[4.507140741,47.102643373],[4.50806537,47.102885251],[4.50899287,47.10285244],[4.510725728,47.102193178],[4.512463357,47.101799467],[4.513107793,47.101455159],[4.513842284,47.101829147],[4.514769164,47.101634212],[4.516022109,47.100701108],[4.516503619,47.100754225],[4.517130398,47.100439841],[4.519189132,47.099651908],[4.52036039,47.099006179],[4.520571789,47.099160982],[4.523506858,47.099382583],[4.524571985,47.099089395],[4.52531872,47.099102058],[4.526328903,47.099011286],[4.52616748,47.099225029],[4.527298422,47.099533367],[4.528365144,47.098645808],[4.528593022,47.098962465],[4.528636051,47.099410334],[4.529122084,47.0993904],[4.529298212,47.099741958],[4.5307776,47.099177592],[4.531132232,47.099545694],[4.534764848,47.098002736],[4.535028149,47.097663362],[4.536379571,47.096453176],[4.536821688,47.095448666],[4.536696704,47.094209465],[4.537044965,47.093798718],[4.536797622,47.093494042],[4.536376645,47.091954411],[4.538892716,47.08993358],[4.539277643,47.090069831],[4.539886662,47.089973472],[4.541362594,47.088793979],[4.543310082,47.090365454],[4.543847831,47.090496949],[4.544055824,47.090347392],[4.544906138,47.090113612],[4.545314958,47.089794779],[4.545561146,47.088954037],[4.545627345,47.087997737],[4.54626595,47.08695724],[4.547093622,47.086395969],[4.545673612,47.086024155],[4.545444387,47.085892147],[4.544713466,47.085827177],[4.543567848,47.085598449],[4.542650738,47.084923622],[4.542441928,47.084398724],[4.541339406,47.083693043],[4.540461954,47.083850619],[4.53937671,47.083748914],[4.539283528,47.083301714],[4.538925746,47.082913866],[4.539021419,47.082201209],[4.539372815,47.081626522],[4.53923362,47.080860262],[4.539661308,47.080095455],[4.539975625,47.079746381],[4.540263672,47.079677708],[4.541039743,47.079757412],[4.542836782,47.08018278],[4.543498072,47.080212672],[4.54534048,47.079827858],[4.547202457,47.07888535],[4.546879625,47.077556948],[4.546582452,47.077628462],[4.546127013,47.07742114],[4.54557415,47.076619896],[4.544090374,47.075714928],[4.54341593,47.07517734],[4.542961555,47.074176661],[4.542128899,47.073682601],[4.541697262,47.07361452],[4.540756311,47.073250665],[4.54031358,47.072932391],[4.539775867,47.072749553],[4.537596165,47.072576866],[4.536107309,47.07227159],[4.534538173,47.072294238],[4.533168329,47.071909002],[4.53206186,47.071932681],[4.531368791,47.071847316],[4.530939758,47.07196286],[4.530427321,47.072901651],[4.530159066,47.073109614],[4.52957274,47.073302876],[4.52924436,47.073296416],[4.528116958,47.073047487],[4.526573287,47.072247546],[4.525992742,47.072132748],[4.525140318,47.071725275],[4.524481111,47.071625015],[4.524401074,47.071871002],[4.523880458,47.072477592],[4.521827005,47.073974242],[4.515946059,47.07590743],[4.512508212,47.076793524],[4.512570293,47.075858011],[4.512405344,47.074629211],[4.512429723,47.073900402],[4.512073296,47.071670969],[4.51168606,47.070927734],[4.511631747,47.070447587],[4.510920501,47.069334887],[4.510634351,47.068482268],[4.510142879,47.068062763],[4.509234476,47.067626191],[4.509010971,47.06703299],[4.508346398,47.066690478],[4.507773883,47.066953687],[4.50727578,47.067050234],[4.507270801,47.066494701],[4.504991867,47.06662526],[4.504598129,47.066069386],[4.505040396,47.065955569],[4.503771927,47.063141865],[4.503409862,47.063248331],[4.502891426,47.062519381],[4.503028289,47.062465372],[4.502970386,47.061191041],[4.50341239,47.061069127],[4.504377575,47.061043057],[4.504204342,47.060217767],[4.503993392,47.059788281],[4.503640158,47.0598325],[4.503389277,47.060097806],[4.502770269,47.060109461],[4.501907001,47.059914475],[4.500507818,47.060586406],[4.500470954,47.060682336],[4.500599574,47.060805833],[4.500532256,47.061607237],[4.500398094,47.061995287],[4.500151412,47.06212816],[4.500269283,47.062433694],[4.500205081,47.063442168],[4.50053103,47.063790024],[4.50080294,47.064705886],[4.500624842,47.065172848],[4.500231294,47.065427392],[4.500075902,47.066379417],[4.498504592,47.06674469],[4.497422782,47.067178338],[4.496735947,47.066553298],[4.495977357,47.065621219],[4.495826694,47.064892879],[4.494165968,47.064979201],[4.492466923,47.06487149],[4.492574353,47.06537257],[4.492371305,47.065940695],[4.490585786,47.065995259],[4.489916847,47.06634877],[4.489584462,47.066815902],[4.48930047,47.066983449],[4.487305975,47.067346818],[4.486862055,47.067737035],[4.486378517,47.067933257],[4.485948615,47.06926339],[4.485021039,47.071235653],[4.481774369,47.07419397],[4.480955861,47.074386358],[4.480584172,47.074386618],[4.480371535,47.07470721],[4.479861789,47.075008194],[4.479624772,47.076314215],[4.47872239,47.076141167],[4.478981891,47.075269789],[4.478076898,47.075193121],[4.476925441,47.075309595],[4.476487855,47.07545476],[4.476586402,47.076791605],[4.474619499,47.076637524],[4.47247113,47.076836906],[4.471602477,47.078141048],[4.470165248,47.079092227],[4.46939304,47.079488349],[4.468481086,47.079835815],[4.468039434,47.080172799],[4.463727368,47.081427814],[4.463531582,47.081548255],[4.463404114,47.082194605],[4.463104734,47.082432517],[4.462060419,47.082423219],[4.460904454,47.082574707],[4.46146247,47.082881016],[4.462337165,47.083781227],[4.461878747,47.084718109]]]],"type":"MultiPolygon"}</t>
  </si>
  <si>
    <t>47.084238392, 4.505907144</t>
  </si>
  <si>
    <t>{"coordinates":[[[[4.599425094,47.659139498],[4.597679552,47.660388646],[4.596912646,47.661122946],[4.595103952,47.660888369],[4.595045395,47.661069222],[4.594050562,47.661179125],[4.593448553,47.661100909],[4.592771905,47.660843653],[4.591184417,47.661099348],[4.589258597,47.661226383],[4.587764402,47.662110051],[4.586761717,47.663614513],[4.584813117,47.663202522],[4.584488153,47.663388782],[4.581342893,47.663022661],[4.580407053,47.662831859],[4.579437623,47.662451548],[4.57775359,47.662240226],[4.577266136,47.6618894],[4.575809819,47.659732201],[4.574858944,47.659300287],[4.574845648,47.658985373],[4.574230401,47.658592143],[4.573017199,47.658255575],[4.572936015,47.657897461],[4.572103788,47.657103821],[4.572023938,47.656790702],[4.570962513,47.656900405],[4.56973583,47.657824358],[4.570791674,47.659153368],[4.571374817,47.660357286],[4.572139154,47.661106831],[4.572952872,47.661451486],[4.573650819,47.662569223],[4.574522192,47.662337822],[4.575469283,47.662369171],[4.576136885,47.662683365],[4.576693917,47.66331414],[4.575602093,47.664022969],[4.574092549,47.664803133],[4.573511788,47.665264686],[4.573389231,47.665492302],[4.573607609,47.665937693],[4.573554289,47.666253503],[4.571847721,47.668446099],[4.571886209,47.669344943],[4.5724656,47.671185387],[4.571830609,47.671844815],[4.571701329,47.672161645],[4.571463975,47.673741191],[4.571171374,47.674531951],[4.571064714,47.675164465],[4.570395679,47.676661582],[4.570270425,47.676844216],[4.568402651,47.676790067],[4.567476721,47.676942926],[4.56414434,47.678490988],[4.562884415,47.679529627],[4.562435178,47.68112188],[4.562042389,47.681547547],[4.561181712,47.681929047],[4.560251505,47.682486118],[4.559830203,47.682895052],[4.559441934,47.683476393],[4.558923906,47.684635624],[4.55893315,47.684860563],[4.559957897,47.685938],[4.560586966,47.686204182],[4.561327403,47.687586985],[4.560872928,47.687865828],[4.560102497,47.688555799],[4.559811231,47.688944992],[4.558858038,47.689586977],[4.557832849,47.690503589],[4.556996639,47.691500498],[4.55653058,47.692252107],[4.554475022,47.697390144],[4.554515889,47.698379869],[4.554848346,47.699948174],[4.554771954,47.700438022],[4.555308212,47.700077997],[4.556104429,47.700217746],[4.559557783,47.700425617],[4.561506834,47.700495036],[4.563528786,47.700367196],[4.567350849,47.699960441],[4.568435025,47.699733448],[4.570101016,47.699746204],[4.570560854,47.699602292],[4.571604531,47.699042722],[4.576101385,47.698235901],[4.576951715,47.697859837],[4.577483497,47.697804952],[4.57807124,47.697523347],[4.579277369,47.697679914],[4.584015456,47.697010866],[4.586915152,47.695555458],[4.588131232,47.695240966],[4.590559922,47.695033309],[4.591480737,47.694745303],[4.592063007,47.694328662],[4.591092648,47.693447917],[4.591129815,47.69277222],[4.591520525,47.692415804],[4.592946895,47.693073374],[4.592930212,47.692782819],[4.593289775,47.691830852],[4.595080757,47.691661494],[4.598507082,47.692314205],[4.598764209,47.692084726],[4.599254234,47.691085041],[4.599298012,47.690544288],[4.599129828,47.689738157],[4.601045881,47.689341031],[4.600568115,47.687505642],[4.601752576,47.687168029],[4.600426197,47.685753878],[4.598913464,47.684658252],[4.598614751,47.683899816],[4.599198198,47.683528132],[4.601684015,47.682445299],[4.601919547,47.681720962],[4.601865731,47.680462231],[4.601988182,47.680189574],[4.601943791,47.67915578],[4.602945714,47.679226671],[4.603259927,47.67877043],[4.603591665,47.67876408],[4.604411833,47.677668007],[4.605371963,47.67675006],[4.606352273,47.676326072],[4.606762722,47.67658781],[4.607735722,47.67751341],[4.60807283,47.677596999],[4.608661547,47.677360232],[4.609243521,47.676944402],[4.609636434,47.676801251],[4.610373221,47.67687753],[4.610851648,47.677182431],[4.611291848,47.678118943],[4.611114981,47.678662441],[4.611256307,47.678839646],[4.610874177,47.679251832],[4.612423891,47.679671599],[4.613279406,47.677854762],[4.614010823,47.677841065],[4.616295945,47.678291136],[4.618842152,47.678645721],[4.619754426,47.67817845],[4.620503563,47.676993217],[4.621274441,47.676348738],[4.619901524,47.675385577],[4.618539517,47.67469233],[4.617317573,47.674177183],[4.617314843,47.674087194],[4.618551934,47.67343268],[4.622381334,47.671108208],[4.620463532,47.669886134],[4.618676282,47.668571293],[4.616825266,47.667348234],[4.616473302,47.666904766],[4.616450303,47.666365821],[4.617785217,47.664899711],[4.618099219,47.664443426],[4.618087059,47.664174412],[4.617634342,47.663176873],[4.616912883,47.662896968],[4.616090921,47.662862423],[4.61413656,47.663147811],[4.612084411,47.663020388],[4.610099443,47.663087363],[4.609003049,47.663541796],[4.606613685,47.664961086],[4.606484753,47.664795408],[4.605073923,47.66414769],[4.603565493,47.663000744],[4.600697195,47.66169866],[4.599886577,47.661508099],[4.600267173,47.660157882],[4.600248373,47.659708903],[4.599425094,47.659139498]]]],"type":"MultiPolygon"}</t>
  </si>
  <si>
    <t>47.679433815, 4.585917585</t>
  </si>
  <si>
    <t>{"coordinates":[[[[4.559427924,47.239102854],[4.560216463,47.239668524],[4.561284068,47.239917979],[4.564228367,47.239731518],[4.56825463,47.239153065],[4.571756971,47.23901739],[4.572453497,47.2389188],[4.57263103,47.238795733],[4.572698622,47.238304076],[4.572422718,47.236871615],[4.571532254,47.235354741],[4.573349432,47.235242748],[4.575309193,47.234763209],[4.576255764,47.234672903],[4.577355861,47.234678649],[4.577893894,47.234812696],[4.579168035,47.234262283],[4.580320755,47.233584746],[4.580740935,47.233712283],[4.58231975,47.233588992],[4.583266866,47.233787663],[4.583949277,47.233482094],[4.585343491,47.233330668],[4.586912862,47.232753618],[4.588310667,47.232590402],[4.588749473,47.232766278],[4.588481321,47.233802765],[4.588848681,47.233886875],[4.589568056,47.231925744],[4.589993214,47.23114823],[4.590802948,47.230412259],[4.591735366,47.229802461],[4.591745159,47.229642046],[4.594487547,47.22899835],[4.595423384,47.228550555],[4.596878778,47.228327911],[4.597936048,47.228053109],[4.598261993,47.227011296],[4.599288174,47.227070077],[4.599637232,47.226984219],[4.599506142,47.226665468],[4.599228209,47.224386659],[4.598708828,47.224389322],[4.598740375,47.224161073],[4.598126736,47.222148022],[4.598645354,47.221631212],[4.597709052,47.220545572],[4.596929457,47.21988458],[4.597972245,47.219172354],[4.597440255,47.217547167],[4.597620612,47.217478947],[4.597593372,47.21656176],[4.599332957,47.214929551],[4.598801494,47.214878355],[4.592971881,47.213753837],[4.59269926,47.214187102],[4.592637511,47.215002861],[4.591959995,47.216134136],[4.588654647,47.215773395],[4.588725084,47.215473479],[4.587997635,47.215408713],[4.588018088,47.215116686],[4.585866035,47.214873323],[4.58340405,47.21442615],[4.582466277,47.214129206],[4.581364536,47.214053302],[4.580371408,47.213895766],[4.579613908,47.214651668],[4.579060378,47.214568267],[4.577952657,47.214739135],[4.57654391,47.214604334],[4.576488442,47.214876124],[4.574421292,47.214551253],[4.574132873,47.214449819],[4.573358328,47.215078047],[4.572766347,47.215351716],[4.572283924,47.215440204],[4.572114706,47.214985972],[4.564807119,47.217412542],[4.565224148,47.217755383],[4.564526028,47.217971913],[4.563344538,47.216654298],[4.562612363,47.216107698],[4.562067206,47.215902542],[4.561911236,47.216174779],[4.561614067,47.217683429],[4.558526542,47.229169625],[4.557838874,47.232126011],[4.558021881,47.233240997],[4.559004018,47.23679443],[4.559427924,47.239102854]]]],"type":"MultiPolygon"}</t>
  </si>
  <si>
    <t>47.225573152, 4.577089304</t>
  </si>
  <si>
    <t>{"coordinates":[[[[4.487110297,47.597362192],[4.485049637,47.59749466],[4.483040121,47.596881013],[4.481523055,47.596745431],[4.480983791,47.596833299],[4.479673009,47.597225338],[4.47875883,47.597713168],[4.476203161,47.598236166],[4.475653256,47.597265422],[4.475295018,47.596920644],[4.473990896,47.597989539],[4.473672538,47.598366272],[4.472817253,47.599737379],[4.47262402,47.600839048],[4.472311969,47.601348937],[4.471846331,47.60135751],[4.470906195,47.601149694],[4.469289562,47.600639793],[4.464200828,47.60811114],[4.463814889,47.608503995],[4.463894944,47.608801879],[4.463704013,47.60926701],[4.462923558,47.610226572],[4.462371638,47.611510962],[4.461840966,47.612064968],[4.461710733,47.612559943],[4.46176808,47.613341555],[4.463012431,47.616190607],[4.462466138,47.616370301],[4.463055854,47.618552351],[4.463008825,47.623006528],[4.462456542,47.626177855],[4.462414588,47.627028223],[4.462473971,47.629730051],[4.462137175,47.633915953],[4.462166073,47.634630393],[4.462649282,47.636467162],[4.463490078,47.636916661],[4.464301466,47.637216179],[4.464982232,47.637609157],[4.467756024,47.64039213],[4.468993487,47.641359651],[4.469949451,47.641971502],[4.470622786,47.642139477],[4.47121172,47.641903398],[4.471479236,47.641943241],[4.472499361,47.642465137],[4.474963117,47.644129233],[4.47640806,47.64531732],[4.476689641,47.645672062],[4.476848189,47.646298433],[4.479007315,47.648688296],[4.481079749,47.650539967],[4.482448242,47.651458873],[4.482933402,47.651945154],[4.484836926,47.654564114],[4.485958441,47.655938042],[4.486179889,47.656473575],[4.486128385,47.658498888],[4.486274335,47.658811219],[4.500772489,47.656742605],[4.501895496,47.656496812],[4.504558949,47.656492258],[4.507334952,47.655991053],[4.506544109,47.652946689],[4.504482891,47.648126271],[4.504271266,47.646196144],[4.503734498,47.644923788],[4.503515487,47.644006542],[4.503591571,47.643633756],[4.503503964,47.643172151],[4.503849303,47.64237998],[4.50474906,47.641597772],[4.505252019,47.640869284],[4.507071963,47.637061121],[4.507674169,47.636595116],[4.508192028,47.634606051],[4.50832127,47.634513456],[4.513284716,47.633835277],[4.515076613,47.633712119],[4.518120171,47.633250377],[4.519890002,47.632587271],[4.520819195,47.632524761],[4.521757463,47.632687193],[4.524043727,47.633274068],[4.524443066,47.633266156],[4.526888789,47.632860599],[4.529025117,47.633000103],[4.530150075,47.632844029],[4.531328563,47.632372148],[4.533962089,47.631692098],[4.538932711,47.629573191],[4.540289774,47.628602813],[4.541276277,47.628314315],[4.541730347,47.628035539],[4.542915191,47.627698494],[4.543435809,47.627418832],[4.544783561,47.626223453],[4.546340084,47.625249462],[4.547792276,47.624123784],[4.547198377,47.623940795],[4.545816857,47.62327668],[4.544091793,47.622197562],[4.545137439,47.621748897],[4.545812068,47.621134082],[4.546530745,47.620247695],[4.547077284,47.618981865],[4.547188055,47.618439329],[4.547572877,47.618072317],[4.548285117,47.617609135],[4.550437516,47.616578562],[4.551166317,47.61489976],[4.551695493,47.613225405],[4.552032905,47.611733652],[4.552019782,47.611419627],[4.549573491,47.610206127],[4.548018408,47.60960556],[4.543095159,47.607989905],[4.542012421,47.607560371],[4.539981401,47.6066995],[4.538079568,47.605745964],[4.534832996,47.604457173],[4.530828842,47.602553434],[4.529069457,47.601822055],[4.528196951,47.601613811],[4.521633329,47.600773163],[4.51825563,47.599950172],[4.518253149,47.598645695],[4.516151958,47.598240871],[4.514949536,47.598128643],[4.507769966,47.598218002],[4.505250767,47.598515198],[4.504151775,47.598152147],[4.500906614,47.597482699],[4.499655621,47.59753479],[4.498595231,47.597833797],[4.497222364,47.598001761],[4.487218772,47.597864064],[4.487110297,47.597362192]]]],"type":"MultiPolygon"}</t>
  </si>
  <si>
    <t>47.622277394, 4.500077087</t>
  </si>
  <si>
    <t>{"coordinates":[[[[4.568469943,47.159145754],[4.56586047,47.15807351],[4.564951168,47.158491918],[4.563976732,47.157804526],[4.563353636,47.157986733],[4.56252793,47.157191965],[4.564496532,47.156520639],[4.565620762,47.156003877],[4.564415275,47.154859474],[4.56264694,47.15551549],[4.562334373,47.154888482],[4.561053436,47.155373108],[4.559868715,47.154030276],[4.561048789,47.15348219],[4.560441738,47.152941091],[4.560300723,47.152675553],[4.561197246,47.152091666],[4.560169961,47.151396851],[4.557900681,47.152666463],[4.557429763,47.151856077],[4.556571404,47.152026107],[4.555923462,47.152397707],[4.554406147,47.152604492],[4.553962961,47.151746896],[4.551986452,47.152325403],[4.551668788,47.151883032],[4.551268982,47.150513379],[4.550001428,47.150361976],[4.549362305,47.149480873],[4.548046661,47.149767718],[4.544771994,47.146825531],[4.544173445,47.146480537],[4.544258607,47.146136323],[4.543081977,47.145699084],[4.542713443,47.146241576],[4.542572669,47.146672074],[4.542687567,47.147596221],[4.542415688,47.147688991],[4.542901424,47.148242605],[4.543148698,47.14876518],[4.540746376,47.149315855],[4.539670816,47.149829927],[4.53945634,47.150176757],[4.538941903,47.150696863],[4.539037727,47.151186341],[4.538501305,47.151306932],[4.538342021,47.151969088],[4.538824971,47.153210709],[4.539269921,47.153907153],[4.539226858,47.154755962],[4.539425103,47.155549333],[4.54004326,47.155700492],[4.540331917,47.1563774],[4.540135042,47.156878876],[4.539921748,47.156944746],[4.540042114,47.157830099],[4.538847148,47.157867603],[4.537888891,47.157595793],[4.538647064,47.15811879],[4.538859191,47.158704871],[4.538896036,47.159624652],[4.537873972,47.160679167],[4.537884323,47.160949168],[4.538291466,47.162076536],[4.538849395,47.161965568],[4.539084907,47.162861095],[4.539108203,47.163445184],[4.538514986,47.163569228],[4.538620576,47.164399849],[4.538922219,47.1645138],[4.539674288,47.164542519],[4.540713971,47.167194044],[4.541205695,47.167905165],[4.542170954,47.168921534],[4.542365657,47.169357464],[4.542337175,47.170206975],[4.54213498,47.171261402],[4.542220489,47.171296282],[4.543157079,47.171678202],[4.543778389,47.172715351],[4.54216503,47.173601289],[4.542510552,47.173954168],[4.545437477,47.174528349],[4.545958896,47.174383618],[4.546662645,47.173782619],[4.547990712,47.17344791],[4.548506031,47.173183488],[4.549472841,47.17314444],[4.550037188,47.172656942],[4.550752323,47.172361921],[4.551188573,47.172516358],[4.552384858,47.172055498],[4.552452643,47.171750234],[4.552922153,47.171638584],[4.554535999,47.171600718],[4.554934971,47.17124148],[4.554703463,47.171043786],[4.554140308,47.169878047],[4.553328662,47.168565263],[4.5543069,47.168284697],[4.555535494,47.168215068],[4.556474584,47.167768424],[4.557285758,47.167601736],[4.558082668,47.167581108],[4.564268063,47.168152334],[4.564680887,47.167773063],[4.564540214,47.166703413],[4.566272613,47.166207243],[4.568398412,47.166526042],[4.56915472,47.165701773],[4.569961225,47.164471608],[4.569349032,47.164033278],[4.569929666,47.163162759],[4.569931276,47.162538714],[4.570395252,47.162467587],[4.569747763,47.16095368],[4.569290241,47.161019314],[4.568580305,47.161393625],[4.568444419,47.16130632],[4.568277773,47.160616119],[4.569464133,47.160372222],[4.568618776,47.159677715],[4.568469943,47.159145754]]]],"type":"MultiPolygon"}</t>
  </si>
  <si>
    <t>47.160748462, 4.551649509</t>
  </si>
  <si>
    <t>{"coordinates":[[[[5.352171331,47.48867341],[5.353024138,47.490995848],[5.353546782,47.491308589],[5.353891734,47.491357453],[5.353934846,47.492276958],[5.357639939,47.492230834],[5.358476884,47.492348073],[5.3600899,47.492889058],[5.360406315,47.492923172],[5.36232848,47.492460034],[5.363130177,47.492470788],[5.364781038,47.492814618],[5.365821346,47.493293306],[5.367196902,47.493510311],[5.370120999,47.494219028],[5.371034475,47.4941428],[5.372735389,47.493635363],[5.374234723,47.493376966],[5.376250898,47.493117911],[5.378771784,47.492914255],[5.379155886,47.493573733],[5.380254662,47.493720591],[5.380874869,47.49392225],[5.384561601,47.493491103],[5.388232608,47.49047641],[5.387983394,47.489030692],[5.390182175,47.488432632],[5.390456857,47.488900698],[5.391432725,47.488617694],[5.391189775,47.48805712],[5.39055786,47.487563068],[5.390372694,47.486719425],[5.389401033,47.486292679],[5.389339846,47.485636513],[5.388673883,47.485539404],[5.388489482,47.485247796],[5.38901384,47.48494075],[5.389073871,47.484589193],[5.388883084,47.484154526],[5.388132479,47.483440453],[5.388151307,47.482820469],[5.387561455,47.482046359],[5.387460592,47.481482863],[5.386973263,47.480921887],[5.386489027,47.480876877],[5.386036723,47.480505201],[5.385931298,47.47989857],[5.384757144,47.479127411],[5.38448133,47.478840372],[5.384434568,47.478476595],[5.384100894,47.478143008],[5.383693885,47.477952313],[5.383252945,47.477954135],[5.382851673,47.478578343],[5.382153893,47.478390891],[5.381947613,47.477994354],[5.381452639,47.477498353],[5.380891692,47.477131582],[5.380460842,47.477001702],[5.380072775,47.477087085],[5.379833587,47.477354043],[5.379387306,47.477175843],[5.379663729,47.476760431],[5.379049463,47.476448775],[5.37856354,47.476424481],[5.377834354,47.476695139],[5.377134432,47.476697724],[5.376224699,47.478616511],[5.37565647,47.478863156],[5.375332804,47.478843642],[5.373858822,47.478376584],[5.372709913,47.477540853],[5.371993365,47.477558154],[5.371428689,47.47743547],[5.371644049,47.478068691],[5.371705231,47.47866993],[5.371453053,47.478914619],[5.372593026,47.479578535],[5.373440448,47.480205176],[5.37361547,47.480467278],[5.373956986,47.481487872],[5.373415051,47.481759185],[5.373621644,47.481924282],[5.372429671,47.482725768],[5.369931988,47.480833191],[5.368915574,47.481189787],[5.369497979,47.482462154],[5.368782655,47.48274868],[5.368833094,47.482927769],[5.366396264,47.483039454],[5.36558563,47.483003691],[5.366078851,47.48616638],[5.36456694,47.486166469],[5.36439762,47.485972683],[5.363931609,47.486100118],[5.36370956,47.485374263],[5.362783982,47.485474098],[5.362033365,47.48565503],[5.361383852,47.483822036],[5.360672076,47.483919319],[5.36030259,47.482921774],[5.358000361,47.483224177],[5.35597771,47.484023394],[5.354804854,47.484360514],[5.355973477,47.485767878],[5.355768842,47.485857571],[5.356709247,47.487149769],[5.354982672,47.487616067],[5.352171331,47.48867341]]]],"type":"MultiPolygon"}</t>
  </si>
  <si>
    <t>47.486837099, 5.373457941</t>
  </si>
  <si>
    <t>{"coordinates":[[[[4.829222764,47.571421601],[4.839409643,47.570907579],[4.840513737,47.571172882],[4.841990637,47.571214399],[4.842876384,47.571397591],[4.843622884,47.571786463],[4.845511088,47.571948387],[4.847933644,47.572518692],[4.848387488,47.572753703],[4.850778798,47.573149771],[4.852116704,47.572826012],[4.852892838,47.572570587],[4.855306722,47.572121651],[4.856276146,47.57172447],[4.856049369,47.570213644],[4.856058051,47.569123148],[4.856209256,47.568612028],[4.855947525,47.568354183],[4.855707727,47.566352854],[4.8558807,47.565357884],[4.856592225,47.56458664],[4.857223767,47.564193924],[4.857434291,47.5637827],[4.856735245,47.561275463],[4.857010681,47.561239565],[4.856804741,47.559983209],[4.856854335,47.559037017],[4.858939128,47.55839965],[4.860260725,47.558077849],[4.86074206,47.558072872],[4.861568959,47.558289275],[4.863248931,47.55786988],[4.864335981,47.557993869],[4.86487587,47.558218437],[4.865878214,47.558887599],[4.866909256,47.559311388],[4.868406189,47.560314757],[4.870658114,47.56118625],[4.871486456,47.561859056],[4.871790583,47.562338583],[4.872882328,47.562251728],[4.873541412,47.56302808],[4.874475889,47.563766689],[4.875901364,47.56420477],[4.877288359,47.564152743],[4.87869228,47.5645065],[4.879902922,47.563411933],[4.880420443,47.562694986],[4.881761306,47.562656254],[4.882638231,47.562551164],[4.883580211,47.562102869],[4.885579396,47.56198503],[4.88758531,47.562698107],[4.890206335,47.562747501],[4.893210993,47.562435856],[4.89355396,47.561415547],[4.893406107,47.560809283],[4.890386262,47.559109706],[4.889586614,47.558388845],[4.889493884,47.558098621],[4.889689819,47.557132026],[4.890075573,47.556568432],[4.890373276,47.556373624],[4.888252174,47.554540571],[4.888155592,47.553425646],[4.887813729,47.552671249],[4.886628543,47.55168739],[4.884968801,47.550595941],[4.884741762,47.550267365],[4.884074669,47.550697729],[4.882286474,47.549883838],[4.882101372,47.549952554],[4.879880305,47.549421134],[4.879543455,47.549561623],[4.878234542,47.549327001],[4.878386541,47.548089213],[4.87788501,47.547251821],[4.877849672,47.546965165],[4.878526583,47.546284368],[4.879354765,47.546388975],[4.878286418,47.545504894],[4.877440831,47.545017893],[4.87625697,47.544781237],[4.875276354,47.544727682],[4.873859383,47.544820694],[4.872761447,47.544644749],[4.872119247,47.544305709],[4.871474237,47.543772226],[4.869999116,47.542164381],[4.869255786,47.541745912],[4.868826799,47.541646542],[4.867395292,47.541549727],[4.865163554,47.541002896],[4.863503472,47.540756622],[4.862546422,47.540499096],[4.861880033,47.540454816],[4.860220928,47.540044609],[4.859897351,47.539993047],[4.859219136,47.538958509],[4.858165274,47.539127476],[4.857372435,47.539920749],[4.85686506,47.539936935],[4.855614356,47.539837096],[4.852808014,47.53855005],[4.851456751,47.539615069],[4.850877936,47.539564834],[4.850759923,47.539958376],[4.850836849,47.540298403],[4.851197951,47.540934648],[4.8510374,47.541290149],[4.851201132,47.541794469],[4.851669948,47.541969803],[4.852060984,47.542586662],[4.852129905,47.542887197],[4.851809493,47.543119184],[4.852039196,47.543416266],[4.851513683,47.543677621],[4.85119819,47.544167039],[4.850481842,47.544447626],[4.848874732,47.545887628],[4.848497608,47.546018761],[4.847694971,47.545958552],[4.846914341,47.546034846],[4.845726308,47.545866378],[4.844596508,47.546036421],[4.843365833,47.545903718],[4.842524073,47.5460971],[4.842038396,47.546127283],[4.840420086,47.545936745],[4.838957483,47.546406411],[4.837540625,47.54662143],[4.836492194,47.546219269],[4.834137489,47.545030011],[4.833472022,47.545052181],[4.832037255,47.54478301],[4.830472437,47.544831896],[4.82761189,47.545488127],[4.827508461,47.546119114],[4.82697792,47.546004076],[4.826997375,47.545561684],[4.826518292,47.545512466],[4.82613189,47.545723805],[4.825635052,47.545583022],[4.824985835,47.54499083],[4.824833337,47.544964405],[4.823822116,47.54541511],[4.822019968,47.545875466],[4.820699111,47.546021251],[4.818573497,47.546043618],[4.818017444,47.546116216],[4.81621802,47.546619657],[4.814183072,47.547315813],[4.813447136,47.547456915],[4.813240451,47.547283655],[4.811883521,47.547504631],[4.809783934,47.548218821],[4.808540041,47.548794551],[4.807525952,47.549245156],[4.806648139,47.549518067],[4.808217713,47.552042697],[4.809255979,47.553287115],[4.809728796,47.553738969],[4.810451807,47.554195041],[4.811091862,47.554439908],[4.81208759,47.554622523],[4.812511828,47.554621332],[4.812984521,47.554950724],[4.813320366,47.555049046],[4.814059501,47.55640972],[4.814200896,47.556891921],[4.814182519,47.557682733],[4.813794279,47.558118249],[4.812573739,47.558172339],[4.811517004,47.558467872],[4.811032803,47.558702285],[4.810727974,47.559009543],[4.810282386,47.559873612],[4.809812935,47.560190625],[4.80749019,47.560772267],[4.80653815,47.56113726],[4.806018537,47.561584687],[4.805539201,47.562358321],[4.80611869,47.564665995],[4.806151305,47.565119275],[4.806381158,47.565583006],[4.807071328,47.566401553],[4.808222995,47.566979749],[4.809864052,47.567630475],[4.812133934,47.567561021],[4.812434095,47.567624786],[4.813665671,47.568242204],[4.816346606,47.569814851],[4.81709116,47.570113882],[4.818424345,47.570429846],[4.819289839,47.570802609],[4.821722447,47.571170714],[4.824999546,47.571177117],[4.827395396,47.571441236],[4.829222764,47.571421601]]]],"type":"MultiPolygon"}</t>
  </si>
  <si>
    <t>47.55649713, 4.845721035</t>
  </si>
  <si>
    <t>{"coordinates":[[[[5.12555423,47.047403625],[5.125104114,47.047751453],[5.123980368,47.048292701],[5.1236473,47.048534796],[5.121557838,47.049315331],[5.120054993,47.050069751],[5.118965726,47.051189431],[5.118497464,47.05201671],[5.118504647,47.052166086],[5.118632841,47.052678905],[5.119530687,47.05356218],[5.119867972,47.053728014],[5.121165597,47.053918547],[5.121745605,47.053822333],[5.123065382,47.053436922],[5.124980351,47.052605534],[5.128205646,47.051553636],[5.128764224,47.051482999],[5.131504446,47.051464886],[5.134477852,47.051878316],[5.135493549,47.052203591],[5.136631145,47.053011155],[5.137128776,47.053697253],[5.137105099,47.055195476],[5.137274241,47.056404625],[5.137511641,47.056874876],[5.138152684,47.057520489],[5.138397281,47.057939268],[5.134731483,47.059654359],[5.13443506,47.060223643],[5.134563886,47.060681495],[5.134592518,47.061405089],[5.136381613,47.061119835],[5.137597658,47.061540461],[5.139626355,47.061746982],[5.140267598,47.061897221],[5.140884512,47.062164992],[5.142295221,47.062142444],[5.142811666,47.062236441],[5.141987084,47.063178503],[5.143201835,47.063829662],[5.143931909,47.064622199],[5.144166541,47.064655672],[5.145218306,47.064455117],[5.146397283,47.063774842],[5.146958028,47.063557272],[5.148295326,47.063378401],[5.149051412,47.063399464],[5.149819956,47.063534674],[5.150495079,47.063839139],[5.150787738,47.064104788],[5.151052417,47.064032311],[5.152100716,47.06338233],[5.152518402,47.062850367],[5.152177539,47.062466734],[5.152967163,47.062040422],[5.158110857,47.060444853],[5.158427569,47.059565298],[5.159065562,47.058579764],[5.157825058,47.057813967],[5.159615203,47.05673755],[5.157706997,47.054631443],[5.157525651,47.054611413],[5.155571385,47.05306364],[5.155041883,47.052278239],[5.155452124,47.052189524],[5.154628372,47.051196156],[5.152852612,47.049460373],[5.151539499,47.047659206],[5.149943821,47.046568501],[5.147424114,47.044572685],[5.146208024,47.043712645],[5.145913507,47.043297511],[5.145940606,47.04291873],[5.144559752,47.042386874],[5.144258352,47.042328523],[5.142595933,47.042469259],[5.137390113,47.043495204],[5.136321473,47.04379238],[5.134199854,47.044583654],[5.132667105,47.045373922],[5.130996999,47.045923527],[5.130366005,47.046394501],[5.128647163,47.047313337],[5.127910152,47.047469221],[5.127076944,47.047357578],[5.12555423,47.047403625]]]],"type":"MultiPolygon"}</t>
  </si>
  <si>
    <t>47.053108372, 5.142430626</t>
  </si>
  <si>
    <t>{"coordinates":[[[[4.429642488,47.858092603],[4.428472705,47.860201468],[4.427800949,47.86118539],[4.428165784,47.861223256],[4.427370146,47.864069258],[4.427001338,47.864581419],[4.425773032,47.865465879],[4.426191659,47.865463491],[4.426436229,47.866451563],[4.424890748,47.867781831],[4.425202821,47.868045379],[4.423621398,47.868835987],[4.422687129,47.869616029],[4.421299802,47.870514066],[4.420494366,47.870360896],[4.420364998,47.870475878],[4.419408602,47.870680978],[4.419051748,47.870593481],[4.417794401,47.871051542],[4.418098393,47.871363813],[4.416706587,47.871998111],[4.416606305,47.872752727],[4.416189143,47.872912583],[4.410672302,47.87973175],[4.410011171,47.880381481],[4.408763116,47.880898735],[4.405243895,47.881854543],[4.404437608,47.883647327],[4.404121941,47.883804124],[4.401818321,47.884436537],[4.402117472,47.886694955],[4.402280178,47.887535519],[4.402751406,47.888859358],[4.402811739,47.88967414],[4.402746626,47.891008886],[4.402444121,47.8910071],[4.402553215,47.894225497],[4.402287373,47.895511331],[4.402518367,47.895693094],[4.405295831,47.896965941],[4.406265218,47.897939055],[4.406197786,47.898677952],[4.406526972,47.899887356],[4.408292373,47.904424342],[4.409842749,47.906146544],[4.410429444,47.907016202],[4.410115139,47.907329613],[4.411449538,47.909734864],[4.410953463,47.909808334],[4.411014934,47.912171268],[4.411358873,47.91352539],[4.411366126,47.914754843],[4.411190296,47.916299729],[4.411433669,47.916338209],[4.411178959,47.916981242],[4.409094824,47.917408609],[4.407762727,47.917415582],[4.405954195,47.917532656],[4.404128534,47.917913635],[4.401780268,47.918838183],[4.39953694,47.919581412],[4.400758074,47.921709985],[4.401866112,47.922899294],[4.402377192,47.924503464],[4.403891265,47.925395374],[4.405366228,47.926578464],[4.407832311,47.929024194],[4.409387333,47.931096464],[4.409684517,47.931947987],[4.409745962,47.9324459],[4.410051288,47.933099303],[4.41081111,47.935532129],[4.411830088,47.93733177],[4.412109226,47.937754158],[4.414136798,47.938844084],[4.41445534,47.939185884],[4.418140828,47.937649111],[4.419314613,47.9372632],[4.422809642,47.936526058],[4.424760835,47.936211684],[4.425332599,47.935556682],[4.425756755,47.934842262],[4.425726005,47.933797626],[4.425942615,47.933036217],[4.425991217,47.931754792],[4.426611474,47.930863367],[4.426782578,47.930452646],[4.427063475,47.930289917],[4.426793056,47.929796348],[4.426536767,47.928981272],[4.426484027,47.926919789],[4.426626151,47.926378004],[4.426657357,47.925496428],[4.427135616,47.92450681],[4.427251259,47.922781713],[4.427557607,47.921575455],[4.42768242,47.920241787],[4.427882049,47.919698399],[4.429022683,47.917899622],[4.429484014,47.916683368],[4.430148426,47.915551048],[4.430297649,47.914877752],[4.43021085,47.913594358],[4.430578031,47.912712282],[4.431729373,47.911617222],[4.432356361,47.911434056],[4.434198845,47.911195543],[4.434713249,47.911057843],[4.436298268,47.91006275],[4.436672218,47.909534312],[4.436070007,47.908998912],[4.436141763,47.908830614],[4.437390167,47.907124931],[4.4385016,47.90629582],[4.438964095,47.906171338],[4.444282039,47.905701899],[4.444503616,47.905628965],[4.444838124,47.905327812],[4.445727919,47.904132309],[4.447015683,47.901970571],[4.447628314,47.90111961],[4.44961954,47.898696229],[4.451005967,47.897167802],[4.45350499,47.894921693],[4.455122097,47.893222933],[4.452840157,47.892293465],[4.452103166,47.892064951],[4.452710547,47.890931383],[4.451194651,47.889820478],[4.450420138,47.889049643],[4.449336876,47.887605722],[4.448533705,47.886076423],[4.448141024,47.88580943],[4.447177109,47.885548581],[4.444202677,47.885659926],[4.443037464,47.885377216],[4.442568216,47.885049038],[4.443885127,47.884463966],[4.443926785,47.884273528],[4.443606389,47.883612276],[4.443324135,47.883270999],[4.442256209,47.883316531],[4.442169527,47.882736115],[4.44244566,47.882655311],[4.44314258,47.882794365],[4.443616396,47.883045074],[4.445082583,47.883030632],[4.44502891,47.882779257],[4.445573369,47.880610448],[4.443354334,47.880246204],[4.443917741,47.877985353],[4.440082975,47.877538301],[4.442236279,47.873614298],[4.441421479,47.873317365],[4.441971403,47.872087331],[4.441399975,47.871933228],[4.4413417,47.870475731],[4.441184191,47.870094209],[4.440021018,47.869873555],[4.440267502,47.869589689],[4.442511676,47.866265833],[4.443042987,47.865634606],[4.443446388,47.864776316],[4.444313187,47.86384121],[4.442730733,47.863150472],[4.439635351,47.86136842],[4.437873829,47.860579899],[4.436543322,47.860098423],[4.43520479,47.860012189],[4.433067215,47.859410025],[4.43262701,47.859205669],[4.432245407,47.858843073],[4.429642488,47.858092603]]]],"type":"MultiPolygon"}</t>
  </si>
  <si>
    <t>47.897111685, 4.424910489</t>
  </si>
  <si>
    <t>{"coordinates":[[[[4.826021647,47.356801086],[4.826297198,47.356915615],[4.827962212,47.357090233],[4.829674129,47.356891298],[4.831237835,47.356892775],[4.831746683,47.356970297],[4.832164722,47.356755699],[4.832846252,47.356573862],[4.836849048,47.356407093],[4.838410478,47.356110456],[4.842076972,47.355875889],[4.842670185,47.35594032],[4.843935307,47.35646953],[4.844970893,47.356604368],[4.847229593,47.356431606],[4.848526696,47.356502823],[4.849893075,47.356699888],[4.851272119,47.356994886],[4.853169277,47.357097009],[4.854219231,47.357263051],[4.856070303,47.357717945],[4.857006396,47.357618343],[4.857394079,47.35767788],[4.859324114,47.357656914],[4.862108589,47.357436728],[4.862475327,47.357236348],[4.863238186,47.357033217],[4.866966676,47.356334029],[4.869243101,47.356367662],[4.869497867,47.35614925],[4.870012171,47.355963581],[4.872995585,47.355448176],[4.874525433,47.356908381],[4.876879122,47.36036151],[4.878301454,47.361885535],[4.879504809,47.363625596],[4.879976452,47.364036685],[4.881138727,47.363657686],[4.881527413,47.363328124],[4.882895079,47.362722464],[4.883065822,47.362263157],[4.884135071,47.361161655],[4.886345516,47.359651714],[4.886887955,47.358985559],[4.88746507,47.358552062],[4.888441569,47.358208421],[4.889608261,47.357659072],[4.890470561,47.357384806],[4.890915864,47.356859786],[4.891130042,47.356281796],[4.891277788,47.355323084],[4.891664414,47.354788209],[4.893034117,47.354324665],[4.894974246,47.353242176],[4.896828803,47.352702239],[4.897458866,47.352646025],[4.898808341,47.352961655],[4.899338091,47.352953896],[4.900092073,47.353066733],[4.901197632,47.353341302],[4.901746513,47.353611467],[4.902290501,47.353631376],[4.904164613,47.354203995],[4.905629868,47.354867036],[4.906119906,47.354412359],[4.907334732,47.353733267],[4.907579272,47.353455506],[4.909233271,47.352235195],[4.910456453,47.351160619],[4.910810349,47.350568583],[4.911048962,47.349753322],[4.911007759,47.349600917],[4.909977568,47.34824192],[4.907517054,47.345593503],[4.906987703,47.344753038],[4.906147375,47.342840692],[4.905783777,47.342413525],[4.905540111,47.34167012],[4.904150848,47.341570438],[4.901737495,47.341170542],[4.900530094,47.340856225],[4.900296047,47.340082936],[4.899926289,47.340116],[4.898774531,47.339538714],[4.897556346,47.338767998],[4.896947122,47.337835142],[4.896199142,47.337660956],[4.894780989,47.335726447],[4.893432697,47.335168525],[4.892734057,47.335227639],[4.892137142,47.335053667],[4.892093204,47.334784238],[4.891735115,47.334283098],[4.891486231,47.333272305],[4.891532299,47.332211683],[4.891134433,47.33189669],[4.890943103,47.331541412],[4.890976847,47.331183369],[4.891344428,47.330526331],[4.890641403,47.330120855],[4.890391665,47.329686383],[4.890368941,47.328890723],[4.890548794,47.328356508],[4.88906693,47.328437356],[4.887674929,47.328399661],[4.885334438,47.328658304],[4.88116959,47.328598883],[4.8809445,47.32871419],[4.877701833,47.328664916],[4.87618258,47.328472457],[4.874869695,47.328424326],[4.872889519,47.327813337],[4.870433221,47.327714255],[4.86923696,47.328846514],[4.868523463,47.328629275],[4.868018763,47.328588769],[4.865049216,47.328737357],[4.863404277,47.32847111],[4.862246502,47.328503191],[4.862343581,47.328285519],[4.857379532,47.329202472],[4.856509115,47.32908042],[4.855742479,47.329469974],[4.854598903,47.330220332],[4.853404008,47.330597799],[4.852968773,47.330037445],[4.851812973,47.32886095],[4.849865548,47.327040611],[4.84772279,47.325235955],[4.846386843,47.323974928],[4.845155825,47.323414591],[4.843999625,47.323026844],[4.843892114,47.322865565],[4.842074229,47.323995703],[4.839938638,47.324861604],[4.839832619,47.324782241],[4.839475718,47.325033726],[4.839190207,47.325436258],[4.839178994,47.326345915],[4.839528261,47.326876164],[4.839681706,47.328532406],[4.83900194,47.329257249],[4.83824675,47.330410105],[4.838500548,47.331826131],[4.838531866,47.333320418],[4.83743227,47.336370606],[4.837452356,47.336802514],[4.835157102,47.337006293],[4.835183546,47.337276015],[4.835765182,47.337821512],[4.833588344,47.339670343],[4.833257407,47.339677368],[4.833018827,47.33994497],[4.831374832,47.341225255],[4.830013253,47.34189325],[4.827346041,47.342813197],[4.827082589,47.343324303],[4.826043034,47.34446533],[4.826058687,47.345742842],[4.825974029,47.346097154],[4.824608612,47.347553947],[4.823828584,47.347914676],[4.823502709,47.34830609],[4.823397091,47.348784992],[4.823771229,47.349189729],[4.823999721,47.350220772],[4.823881757,47.350960101],[4.823290875,47.351780691],[4.823306431,47.35294024],[4.824593881,47.354991084],[4.824690466,47.355727043],[4.826021647,47.356801086]]]],"type":"MultiPolygon"}</t>
  </si>
  <si>
    <t>47.34391981, 4.865525397</t>
  </si>
  <si>
    <t>{"coordinates":[[[[4.878461139,47.482360938],[4.878550802,47.482682743],[4.879592392,47.483672609],[4.879964642,47.484097903],[4.88006162,47.484627586],[4.879866311,47.485080049],[4.879350989,47.485573693],[4.879147072,47.486197373],[4.878270584,47.486885025],[4.87801326,47.48750146],[4.875514235,47.488439446],[4.873795844,47.488948827],[4.87365899,47.489593027],[4.873310249,47.489876865],[4.872572445,47.490013887],[4.871906918,47.490698097],[4.871922973,47.491157051],[4.87155654,47.491657268],[4.870876468,47.49196443],[4.870494156,47.492428881],[4.87070688,47.492813544],[4.870677083,47.493101255],[4.870201816,47.493567198],[4.865474054,47.492856947],[4.863540599,47.493301185],[4.861944039,47.493883171],[4.859246717,47.493910047],[4.860193962,47.494712498],[4.86041464,47.495213205],[4.859415078,47.494702423],[4.85858549,47.494035852],[4.858256833,47.493868216],[4.857695737,47.493816838],[4.856865377,47.493930924],[4.855207712,47.494439056],[4.853510009,47.495364691],[4.853135783,47.4954922],[4.852770734,47.496038253],[4.852225671,47.496373769],[4.850339938,47.496821526],[4.849329604,47.497188729],[4.848749441,47.497970487],[4.84477168,47.498013737],[4.84326406,47.498178965],[4.842235685,47.498062872],[4.84104761,47.49778452],[4.839650243,47.497640021],[4.839510981,47.497840309],[4.832535554,47.496361933],[4.82987698,47.499273308],[4.828943446,47.500609756],[4.828466002,47.50032462],[4.826319688,47.50140005],[4.825627739,47.501564863],[4.825243725,47.501291756],[4.824428826,47.501318927],[4.824365144,47.500893134],[4.82377831,47.500984259],[4.82380608,47.500278811],[4.823944895,47.500024526],[4.824191319,47.498717789],[4.823784985,47.498802485],[4.823115964,47.498508622],[4.822080617,47.497913448],[4.822379487,47.49767737],[4.821910347,47.49728313],[4.8201389,47.496685043],[4.818973881,47.496611399],[4.818413512,47.496815534],[4.817030929,47.497807738],[4.816098346,47.498945977],[4.815592268,47.49930232],[4.814221207,47.499697344],[4.812838156,47.500562546],[4.811129945,47.500969081],[4.810125357,47.500809117],[4.808967451,47.500319279],[4.808036842,47.499635018],[4.807190561,47.499243871],[4.805987601,47.497811088],[4.804959207,47.495643565],[4.804469581,47.496095046],[4.804042694,47.496240319],[4.803600489,47.496640639],[4.80393635,47.496947876],[4.804338148,47.497043398],[4.804300359,47.497341114],[4.804620802,47.497781847],[4.804411491,47.498036299],[4.803714441,47.498326216],[4.803945483,47.498558542],[4.803908106,47.498986809],[4.803496783,47.499042699],[4.80340869,47.49942493],[4.804016756,47.499647817],[4.804097856,47.500161587],[4.803955099,47.500498744],[4.804090694,47.500934236],[4.804673851,47.501008941],[4.804400851,47.501620936],[4.80466552,47.501628542],[4.805338973,47.502055699],[4.805346139,47.502701171],[4.805824657,47.502981881],[4.806246352,47.503429142],[4.806698116,47.503350106],[4.806970227,47.503774474],[4.806779191,47.504137594],[4.807255864,47.504441737],[4.807452518,47.504716908],[4.806815681,47.504903263],[4.807003829,47.505201977],[4.807473235,47.505251421],[4.807728026,47.505634637],[4.808211834,47.505677551],[4.808310086,47.506028981],[4.808639166,47.506054486],[4.809025421,47.506316807],[4.809460327,47.506328062],[4.8101674,47.506607005],[4.810503902,47.507205041],[4.810345265,47.507465018],[4.810635972,47.507730619],[4.81105014,47.507796214],[4.81106672,47.508207435],[4.811737058,47.508577881],[4.81223492,47.509034741],[4.812794303,47.509032343],[4.813062477,47.509887145],[4.813841048,47.510195568],[4.813310942,47.510473936],[4.813254013,47.510911513],[4.81368164,47.511138059],[4.813204917,47.511305748],[4.813453348,47.511773688],[4.813877294,47.511656341],[4.814275509,47.511916658],[4.814070493,47.51221968],[4.814617646,47.512835132],[4.814145218,47.512894711],[4.814084006,47.513166682],[4.814522509,47.513360642],[4.815167025,47.513476659],[4.81521396,47.513763153],[4.816041978,47.514116711],[4.816580559,47.514635046],[4.816334188,47.515089982],[4.816360289,47.515349789],[4.815895981,47.517175814],[4.813603432,47.525293397],[4.813104293,47.525705435],[4.812699112,47.525752255],[4.812412815,47.526522035],[4.812224372,47.526649218],[4.810972155,47.526531822],[4.810970988,47.525790823],[4.810062694,47.525779721],[4.81002017,47.52554448],[4.809595664,47.525491646],[4.80944349,47.525001498],[4.809178245,47.524862454],[4.809098412,47.524545857],[4.802788229,47.524700353],[4.799993526,47.524841687],[4.798801487,47.524969937],[4.798048518,47.525149926],[4.79793943,47.525265958],[4.798207122,47.525794854],[4.797403398,47.526284453],[4.796240923,47.526700342],[4.79677133,47.527531322],[4.796838453,47.528065114],[4.797083403,47.528471011],[4.796982135,47.528740885],[4.795004998,47.529759965],[4.794673427,47.530298095],[4.792984219,47.531581018],[4.792569962,47.532072692],[4.792474336,47.532511746],[4.792576494,47.532743373],[4.79173975,47.532728325],[4.791867819,47.533574512],[4.791772226,47.533776766],[4.790925115,47.533651125],[4.790440909,47.533722489],[4.789301972,47.534291906],[4.788254509,47.534416924],[4.787892677,47.534649369],[4.787680144,47.534973162],[4.790485944,47.536178924],[4.792542716,47.536891027],[4.794354812,47.53736286],[4.795278618,47.53771149],[4.797069807,47.539379302],[4.797346249,47.539731589],[4.799900449,47.541112079],[4.80036166,47.54154074],[4.801442401,47.541886898],[4.801714225,47.542179822],[4.801655353,47.542603008],[4.802129528,47.543297072],[4.801617369,47.543803795],[4.807273149,47.546330959],[4.80781289,47.547859533],[4.808540041,47.548794551],[4.809783934,47.548218821],[4.811883521,47.547504631],[4.813240451,47.547283655],[4.813447136,47.547456915],[4.814183072,47.547315813],[4.81621802,47.546619657],[4.818017444,47.546116216],[4.818573497,47.546043618],[4.820699111,47.546021251],[4.822019968,47.545875466],[4.823822116,47.54541511],[4.824833337,47.544964405],[4.824985835,47.54499083],[4.825635052,47.545583022],[4.82613189,47.545723805],[4.826518292,47.545512466],[4.826997375,47.545561684],[4.82697792,47.546004076],[4.827508461,47.546119114],[4.82761189,47.545488127],[4.830472437,47.544831896],[4.832037255,47.54478301],[4.833472022,47.545052181],[4.834137489,47.545030011],[4.836492194,47.546219269],[4.837540625,47.54662143],[4.838957483,47.546406411],[4.840420086,47.545936745],[4.842038396,47.546127283],[4.842524073,47.5460971],[4.843365833,47.545903718],[4.844596508,47.546036421],[4.845726308,47.545866378],[4.846914341,47.546034846],[4.847694971,47.545958552],[4.848497608,47.546018761],[4.848874732,47.545887628],[4.850481842,47.544447626],[4.85119819,47.544167039],[4.851513683,47.543677621],[4.852039196,47.543416266],[4.851809493,47.543119184],[4.852129905,47.542887197],[4.852060984,47.542586662],[4.851669948,47.541969803],[4.851201132,47.541794469],[4.8510374,47.541290149],[4.851197951,47.540934648],[4.850836849,47.540298403],[4.850759923,47.539958376],[4.850877936,47.539564834],[4.851456751,47.539615069],[4.852808014,47.53855005],[4.855614356,47.539837096],[4.85686506,47.539936935],[4.857372435,47.539920749],[4.858165274,47.539127476],[4.859219136,47.538958509],[4.859897351,47.539993047],[4.860220928,47.540044609],[4.861356459,47.53962401],[4.861743931,47.539639433],[4.862956902,47.538198336],[4.863724612,47.53748826],[4.864189304,47.537278242],[4.864475645,47.53660557],[4.864552879,47.536151436],[4.864383229,47.535823704],[4.863374959,47.535314894],[4.863138095,47.534965725],[4.863272665,47.534821312],[4.862637311,47.534406479],[4.86072173,47.533765375],[4.867213691,47.529383782],[4.867817401,47.529159815],[4.869088437,47.529277202],[4.87059145,47.529071211],[4.874523365,47.529550088],[4.875120923,47.529530572],[4.877343842,47.529230974],[4.877040246,47.528497534],[4.876549439,47.528452313],[4.875707246,47.527864401],[4.874734064,47.527407346],[4.874076694,47.527274753],[4.868471745,47.524754475],[4.867283482,47.523235633],[4.866645992,47.522680393],[4.865937828,47.522461229],[4.864303382,47.522171345],[4.860965745,47.522135546],[4.860831834,47.521648766],[4.861230983,47.521086846],[4.861237668,47.520782403],[4.861554273,47.520255114],[4.863254149,47.519830873],[4.863995733,47.519828018],[4.86578911,47.518770161],[4.866431805,47.518143093],[4.866836415,47.51793042],[4.867183256,47.518042817],[4.867358234,47.517724872],[4.867974678,47.517526808],[4.86934459,47.51667827],[4.867796842,47.515783774],[4.867778367,47.515521152],[4.866782893,47.514683519],[4.866398232,47.514515002],[4.865967334,47.513859205],[4.866110473,47.513238334],[4.866863496,47.512233125],[4.86826109,47.511077114],[4.86878284,47.50961639],[4.870233098,47.509019561],[4.871356474,47.509222125],[4.870822497,47.508013347],[4.869859143,47.507369712],[4.869851839,47.507198751],[4.870338969,47.506688504],[4.870421754,47.50559768],[4.870748904,47.505035073],[4.870152196,47.504120832],[4.870083097,47.503816702],[4.869171385,47.503089394],[4.869606716,47.502618698],[4.869725315,47.502134174],[4.870464579,47.501691911],[4.871644322,47.501573018],[4.872763541,47.501699098],[4.874000355,47.501237107],[4.874250726,47.500456924],[4.874562495,47.500291634],[4.874736176,47.499901661],[4.874442729,47.498655709],[4.874624191,47.498184573],[4.874987204,47.497927516],[4.87521042,47.497510633],[4.875264642,47.496745308],[4.876442957,47.49628603],[4.876860517,47.496031689],[4.877590778,47.49495833],[4.877746245,47.494504715],[4.878171049,47.494457348],[4.879933959,47.493471767],[4.880709729,47.493393514],[4.88046935,47.491997244],[4.881692875,47.489692221],[4.882142502,47.489331992],[4.883323177,47.48871953],[4.883760899,47.488361287],[4.884116667,47.487071532],[4.885313118,47.485966262],[4.885669208,47.485780413],[4.887433114,47.485211587],[4.885806292,47.483790059],[4.885223012,47.483333083],[4.884636341,47.48300582],[4.883986798,47.482929889],[4.881478359,47.483024466],[4.880201945,47.482799265],[4.878461139,47.482360938]]]],"type":"MultiPolygon"}</t>
  </si>
  <si>
    <t>47.520315127, 4.837284317</t>
  </si>
  <si>
    <t>{"coordinates":[[[[4.576124787,47.071563432],[4.574728537,47.070374],[4.571503206,47.070684454],[4.571046403,47.068938299],[4.570329389,47.06703539],[4.570776743,47.065018498],[4.56808473,47.062765098],[4.567125424,47.062177481],[4.566768465,47.061729371],[4.56286725,47.059890263],[4.562271299,47.060106338],[4.558915306,47.062625333],[4.555261285,47.061902852],[4.5526434,47.063616583],[4.551357364,47.064126428],[4.550812033,47.063493497],[4.550441265,47.063339986],[4.550348515,47.062818044],[4.551206236,47.059741248],[4.546942876,47.05788576],[4.546173119,47.058061756],[4.546161777,47.058171768],[4.541009876,47.061042034],[4.540248186,47.061779789],[4.539786558,47.062365859],[4.540233171,47.063792588],[4.539108928,47.064388386],[4.538580092,47.064467468],[4.537009588,47.065220469],[4.536533974,47.065317744],[4.535627865,47.066078997],[4.534807501,47.067955711],[4.53351192,47.068556429],[4.534017321,47.069273713],[4.535005198,47.069530741],[4.535373641,47.069787888],[4.536882267,47.069956937],[4.538944539,47.069297347],[4.539465385,47.069398468],[4.53972307,47.0696994],[4.540469595,47.070180217],[4.541146324,47.07010906],[4.542010294,47.070225404],[4.542292005,47.070444066],[4.542484887,47.070828702],[4.541926585,47.071446685],[4.541716309,47.072021301],[4.540756311,47.073250665],[4.541697262,47.07361452],[4.542128899,47.073682601],[4.542961555,47.074176661],[4.54341593,47.07517734],[4.544090374,47.075714928],[4.54557415,47.076619896],[4.546127013,47.07742114],[4.546582452,47.077628462],[4.546879625,47.077556948],[4.547202457,47.07888535],[4.54534048,47.079827858],[4.543498072,47.080212672],[4.542836782,47.08018278],[4.541039743,47.079757412],[4.540263672,47.079677708],[4.539975625,47.079746381],[4.539661308,47.080095455],[4.53923362,47.080860262],[4.539372815,47.081626522],[4.539021419,47.082201209],[4.538925746,47.082913866],[4.539283528,47.083301714],[4.53937671,47.083748914],[4.540461954,47.083850619],[4.541339406,47.083693043],[4.542441928,47.084398724],[4.542650738,47.084923622],[4.543567848,47.085598449],[4.544713466,47.085827177],[4.545444387,47.085892147],[4.545673612,47.086024155],[4.547093622,47.086395969],[4.54626595,47.08695724],[4.545627345,47.087997737],[4.545561146,47.088954037],[4.545314958,47.089794779],[4.544906138,47.090113612],[4.544055824,47.090347392],[4.543847831,47.090496949],[4.543310082,47.090365454],[4.541362594,47.088793979],[4.539886662,47.089973472],[4.539277643,47.090069831],[4.538892716,47.08993358],[4.536376645,47.091954411],[4.536797622,47.093494042],[4.537044965,47.093798718],[4.536696704,47.094209465],[4.536821688,47.095448666],[4.536379571,47.096453176],[4.535028149,47.097663362],[4.535405607,47.097767308],[4.539832466,47.098279339],[4.540543448,47.097733181],[4.542943212,47.095053764],[4.542896947,47.094266459],[4.542635652,47.09356757],[4.542304973,47.093116337],[4.542299452,47.092785033],[4.542610398,47.092592684],[4.544273206,47.091906828],[4.545428629,47.091552805],[4.546775751,47.090803596],[4.547353806,47.0906851],[4.548922149,47.088734357],[4.548850718,47.088404836],[4.548973382,47.088039396],[4.549803437,47.08719442],[4.550079689,47.086760283],[4.550728731,47.08773671],[4.552455393,47.087628888],[4.553139511,47.087303627],[4.553693279,47.087213341],[4.554827258,47.086532633],[4.555707932,47.086120967],[4.556690626,47.085316208],[4.557136973,47.085524513],[4.557459311,47.08541031],[4.558424513,47.084685915],[4.558655843,47.084342411],[4.55934318,47.083720807],[4.55986197,47.083653475],[4.56052526,47.083841729],[4.561131386,47.084195541],[4.562120231,47.083743643],[4.564035865,47.082429135],[4.564471311,47.082715902],[4.56376788,47.083371073],[4.564136424,47.083623626],[4.565279591,47.082994016],[4.566309144,47.083355574],[4.566985269,47.083395036],[4.566460204,47.083972164],[4.567459858,47.083893777],[4.567810519,47.083802574],[4.569209651,47.082683187],[4.570309142,47.081280595],[4.571705326,47.081013982],[4.57222346,47.08101594],[4.572614117,47.082116431],[4.573180154,47.082314041],[4.57479428,47.081745461],[4.575706813,47.081935635],[4.577238889,47.082033603],[4.57779801,47.082264603],[4.578145288,47.082644373],[4.577853012,47.083513738],[4.578784245,47.083890936],[4.579328154,47.083331503],[4.579200457,47.082347206],[4.579383648,47.081535158],[4.579381376,47.080737351],[4.580069433,47.080239878],[4.581724238,47.08002904],[4.581535864,47.079584072],[4.580886473,47.078791515],[4.580581374,47.078681324],[4.580047091,47.077812447],[4.579297449,47.077826296],[4.578977601,47.077932422],[4.577144994,47.078777796],[4.576170619,47.078815401],[4.575467508,47.078752948],[4.574516438,47.079001838],[4.573810651,47.079073586],[4.572301986,47.078780747],[4.572346236,47.078128188],[4.573536642,47.078130897],[4.575019297,47.077894582],[4.574883269,47.077118408],[4.576022384,47.076855244],[4.577154557,47.075859159],[4.57825957,47.075062443],[4.577652729,47.074459292],[4.576989454,47.073954161],[4.576817759,47.073716972],[4.576124787,47.071563432]]]],"type":"MultiPolygon"}</t>
  </si>
  <si>
    <t>47.074603804, 4.555459771</t>
  </si>
  <si>
    <t>{"coordinates":[[[[4.261479894,47.375247679],[4.26245937,47.375754732],[4.263203402,47.376506523],[4.264653824,47.377254228],[4.26583034,47.378356925],[4.266129033,47.379106344],[4.266634881,47.379253889],[4.26741863,47.379213834],[4.268184138,47.37946748],[4.269247923,47.380002367],[4.269774676,47.380360346],[4.27002623,47.380963517],[4.270793014,47.380821889],[4.272520216,47.380655341],[4.274764544,47.381109724],[4.276017909,47.380248766],[4.276286155,47.380325049],[4.27700256,47.379905732],[4.277080644,47.379677992],[4.278008293,47.380058539],[4.279089044,47.379910702],[4.278923176,47.379625323],[4.277778823,47.378716873],[4.279095613,47.37774084],[4.279575859,47.378092085],[4.280027442,47.377853027],[4.282126491,47.377277992],[4.282930055,47.377236714],[4.283916685,47.37692511],[4.284549763,47.376517469],[4.284973045,47.375430594],[4.285397329,47.373446076],[4.285427819,47.372838015],[4.285859517,47.372491114],[4.286668384,47.372508272],[4.28642021,47.37199693],[4.28615745,47.371871991],[4.286399736,47.36959597],[4.288107904,47.36876405],[4.287676231,47.368392494],[4.287905115,47.36799021],[4.289105169,47.367082873],[4.289406267,47.366267431],[4.289196597,47.36603477],[4.289663546,47.365007709],[4.289981419,47.363843649],[4.290173969,47.363529995],[4.289272092,47.363496788],[4.289657098,47.362259056],[4.287686393,47.362301618],[4.287377701,47.362193397],[4.286777481,47.361642737],[4.286119173,47.361432144],[4.284906312,47.359035362],[4.284613086,47.359516683],[4.284612768,47.359835405],[4.283799828,47.358975565],[4.283454425,47.359380931],[4.280524665,47.357708919],[4.280083841,47.357169973],[4.279377729,47.356895944],[4.279129533,47.356655586],[4.27910529,47.356305622],[4.278281403,47.356148127],[4.27755221,47.354903779],[4.275763905,47.354248176],[4.274815279,47.354247784],[4.273046831,47.353812505],[4.272013675,47.35315217],[4.271283487,47.353088135],[4.270737465,47.352744778],[4.270085646,47.351625584],[4.26967446,47.350429029],[4.269431929,47.349977009],[4.269022344,47.349631253],[4.268362089,47.34949711],[4.267712125,47.349237704],[4.267472458,47.348962115],[4.267177522,47.347131345],[4.266619972,47.346913241],[4.266532417,47.346402804],[4.266184155,47.345790769],[4.266073424,47.344859226],[4.265833899,47.344532312],[4.26468084,47.343887624],[4.263644499,47.342629424],[4.263465393,47.341885892],[4.263076026,47.341663241],[4.262655522,47.341017768],[4.262551412,47.340646159],[4.262630996,47.340313068],[4.262502161,47.340016456],[4.262640829,47.339210945],[4.26367785,47.338364152],[4.263912643,47.337929434],[4.262400615,47.337895458],[4.259584993,47.337227362],[4.257470246,47.337018889],[4.256762682,47.337005839],[4.256706024,47.336113315],[4.256344264,47.335595932],[4.254290822,47.335683851],[4.253416169,47.335604159],[4.25124094,47.334785796],[4.250713548,47.335114698],[4.249266214,47.335637166],[4.248724629,47.336040039],[4.248523942,47.335953063],[4.248037998,47.33533165],[4.247933163,47.334924023],[4.247004275,47.335302238],[4.247751611,47.336229664],[4.249077013,47.337580331],[4.250103745,47.338217529],[4.250648235,47.338393535],[4.251359884,47.3392628],[4.251271149,47.339660805],[4.252006964,47.340145361],[4.252457798,47.341642264],[4.25293744,47.342272729],[4.253463797,47.342350782],[4.253972694,47.342815265],[4.254540176,47.343009013],[4.255696428,47.343909462],[4.257092435,47.344751484],[4.258853556,47.345344642],[4.260183895,47.345699356],[4.260841526,47.34662677],[4.260613425,47.347574599],[4.260724805,47.347917319],[4.262772154,47.349183464],[4.264343574,47.350543887],[4.264322572,47.351564196],[4.264437462,47.352054529],[4.264972165,47.353156121],[4.264943042,47.354000052],[4.265186377,47.354374643],[4.266193719,47.354954289],[4.265848209,47.355359603],[4.268552243,47.357260429],[4.267449541,47.357863082],[4.26714461,47.358135607],[4.266579295,47.35776183],[4.26538306,47.358557253],[4.265107628,47.358227129],[4.263638596,47.358749101],[4.264523191,47.359346302],[4.264137358,47.359672819],[4.264951414,47.360199658],[4.264165983,47.36043779],[4.264532353,47.361421468],[4.264300338,47.361528431],[4.264626134,47.36191473],[4.264452616,47.362423505],[4.265180447,47.362607353],[4.264989282,47.362985773],[4.265636217,47.362941815],[4.265685033,47.365347868],[4.265462581,47.366141681],[4.265926305,47.366362614],[4.264615057,47.367403266],[4.264363891,47.36776703],[4.263808084,47.36825025],[4.268229833,47.368339832],[4.268910745,47.368272978],[4.269214177,47.368663109],[4.268348424,47.368647351],[4.268894385,47.369430081],[4.268762917,47.37042728],[4.268765033,47.371637299],[4.267840751,47.372343339],[4.267467235,47.372521176],[4.265569598,47.372194328],[4.264396799,47.37231153],[4.264481038,47.37284901],[4.263717768,47.373473135],[4.262809641,47.373912461],[4.262345388,47.374234419],[4.261479894,47.375247679]]]],"type":"MultiPolygon"}</t>
  </si>
  <si>
    <t>47.361757374, 4.271783053</t>
  </si>
  <si>
    <t>{"coordinates":[[[[4.444619706,47.131236591],[4.444279008,47.131029239],[4.443158444,47.130966684],[4.442216195,47.131157624],[4.441587428,47.131081718],[4.44008576,47.130335939],[4.439220099,47.130035156],[4.436857752,47.129864621],[4.436251192,47.129977505],[4.435821471,47.130339417],[4.435501004,47.130790916],[4.434967813,47.131132497],[4.434517263,47.131208319],[4.434015539,47.131096581],[4.433275171,47.130445727],[4.431104291,47.129436187],[4.430060898,47.12914744],[4.429469666,47.128744143],[4.429173343,47.128664963],[4.426803818,47.128668098],[4.425785886,47.128891352],[4.424412618,47.128649841],[4.423916587,47.12870187],[4.423396454,47.128540788],[4.422792186,47.128740917],[4.422411734,47.128723084],[4.422034391,47.129023069],[4.42152173,47.129095102],[4.420690751,47.128703711],[4.419353697,47.128784054],[4.419452337,47.129323111],[4.418611048,47.12919116],[4.418331088,47.128830813],[4.41770674,47.128770032],[4.417115436,47.128861919],[4.41676782,47.128687888],[4.416617496,47.129544251],[4.416128334,47.129456593],[4.415510447,47.130646438],[4.415944007,47.130927473],[4.415281893,47.1309869],[4.414675047,47.131442743],[4.414748693,47.131885761],[4.414325794,47.132362764],[4.411878105,47.133971135],[4.41149701,47.134081136],[4.410687874,47.134524117],[4.4083139,47.135224766],[4.407651005,47.135610118],[4.407267607,47.135683215],[4.406667833,47.136010165],[4.40543773,47.136404198],[4.405120098,47.13748138],[4.405311547,47.137434933],[4.406563095,47.137659243],[4.407357401,47.138211459],[4.407099741,47.138552257],[4.405976756,47.139462745],[4.406348602,47.139957069],[4.407384888,47.140324455],[4.407339267,47.140598743],[4.40686656,47.141296028],[4.406777359,47.141872493],[4.407248257,47.142621334],[4.407978632,47.143198635],[4.4098145,47.143657117],[4.41155858,47.143885277],[4.412776594,47.143729945],[4.413241775,47.14375398],[4.414431959,47.143343245],[4.415333599,47.143403356],[4.416518293,47.142985463],[4.417692364,47.142866634],[4.418420127,47.142438111],[4.418643371,47.142446179],[4.418972932,47.142983303],[4.418195913,47.144699162],[4.41807806,47.145737012],[4.417465525,47.147637239],[4.417547297,47.14823683],[4.417761326,47.148545759],[4.417764565,47.149270572],[4.418049267,47.149456176],[4.418471014,47.15013444],[4.418410793,47.150453934],[4.41624613,47.150303056],[4.415252092,47.149644391],[4.414726694,47.149490536],[4.413302089,47.149372876],[4.411532482,47.149487218],[4.409539972,47.149456576],[4.408909389,47.149267058],[4.408484769,47.148877836],[4.407173964,47.148921695],[4.406301484,47.149172716],[4.405277308,47.149933419],[4.404798173,47.150185955],[4.404464335,47.150746475],[4.404035055,47.151139771],[4.402956229,47.151426585],[4.401914823,47.152086616],[4.401561158,47.152596944],[4.40051643,47.153029192],[4.400751058,47.15327037],[4.400552407,47.153600532],[4.399487716,47.153671938],[4.398576001,47.153839634],[4.397735016,47.154647576],[4.397069376,47.155142746],[4.396373715,47.156058775],[4.396360604,47.15646953],[4.395190188,47.157048214],[4.394627413,47.157184658],[4.393687173,47.158395356],[4.393761183,47.159214757],[4.393306295,47.159491262],[4.392707573,47.159412926],[4.392713346,47.159636163],[4.393048786,47.159947277],[4.393569916,47.160240848],[4.394103959,47.160880025],[4.394250305,47.161382503],[4.394614043,47.161867955],[4.394654891,47.16268055],[4.394966427,47.163036068],[4.395901397,47.163351653],[4.397020999,47.163913521],[4.397241092,47.164661823],[4.398043653,47.165062729],[4.398505499,47.164646555],[4.398849566,47.164575766],[4.399959363,47.164809069],[4.400271009,47.164811603],[4.402956513,47.163852546],[4.405807138,47.162496132],[4.407017513,47.162638102],[4.407045615,47.163359906],[4.407474686,47.163511365],[4.407440569,47.163822429],[4.408193995,47.164563325],[4.40868953,47.165286645],[4.408368843,47.165645317],[4.408381859,47.166243945],[4.408804989,47.166671904],[4.411128266,47.167510723],[4.411564896,47.168250957],[4.411967596,47.168401821],[4.414831709,47.168512725],[4.417937892,47.168088439],[4.41838977,47.168351232],[4.418029729,47.16876804],[4.417167985,47.170239991],[4.416349853,47.170962243],[4.416109495,47.171763865],[4.414452538,47.173278832],[4.414160541,47.173774934],[4.414132402,47.174764849],[4.415254359,47.176454752],[4.415216524,47.177175557],[4.4150393,47.177717979],[4.415261173,47.178823694],[4.418781929,47.180628289],[4.422980767,47.182445158],[4.424552143,47.183283946],[4.427564677,47.184727154],[4.42837747,47.185244783],[4.431033074,47.182594452],[4.432930634,47.181144706],[4.435067699,47.179320082],[4.436062748,47.180432385],[4.437100726,47.182112319],[4.437459735,47.18195569],[4.438824652,47.181831588],[4.439300255,47.182183149],[4.439706979,47.182033124],[4.440386337,47.181262911],[4.440560769,47.18067456],[4.441315616,47.179716111],[4.442275764,47.178978407],[4.443118826,47.178603228],[4.444618123,47.178126213],[4.445388994,47.177571831],[4.448360061,47.175942737],[4.448165115,47.175421122],[4.447075099,47.174957519],[4.44725959,47.174697688],[4.446352756,47.174268707],[4.445625479,47.173788853],[4.445237143,47.173391206],[4.445881624,47.172951851],[4.446928229,47.172440835],[4.448164603,47.172014779],[4.449277815,47.171968434],[4.449575474,47.172185315],[4.450330767,47.173165436],[4.450331158,47.174062266],[4.450819193,47.174727877],[4.453745239,47.176969282],[4.456187111,47.178634121],[4.456213085,47.178764357],[4.455629225,47.17900311],[4.455149221,47.179371118],[4.455481598,47.179697401],[4.456926785,47.178980489],[4.458367557,47.180393146],[4.459797245,47.181491672],[4.459097558,47.182135298],[4.458974273,47.18236196],[4.462198237,47.182123201],[4.465779481,47.182056317],[4.46693886,47.181855246],[4.46796964,47.181975448],[4.470225753,47.181553336],[4.47288496,47.181722143],[4.473004707,47.180740942],[4.47388081,47.180710885],[4.475985075,47.180293293],[4.476531916,47.180777962],[4.477753249,47.180815508],[4.47735458,47.179907549],[4.477330931,47.178757088],[4.478005272,47.178690854],[4.479075977,47.178390843],[4.480178957,47.177920225],[4.482284798,47.17612662],[4.483453683,47.175654226],[4.48302364,47.174807915],[4.484518651,47.174239487],[4.484847372,47.174188449],[4.485451385,47.174447232],[4.486285222,47.173846741],[4.486546642,47.173797462],[4.486951434,47.174014674],[4.487875314,47.173997403],[4.487966753,47.173005739],[4.486147135,47.172049426],[4.48547172,47.172073401],[4.485320259,47.171273948],[4.485545057,47.170902782],[4.485896902,47.170733486],[4.485349206,47.170265078],[4.483736304,47.169569906],[4.483703169,47.169229962],[4.479284196,47.167898024],[4.478847014,47.167892804],[4.478143247,47.167266978],[4.477492598,47.166940318],[4.476360075,47.166037213],[4.47523298,47.165282601],[4.474783314,47.16520639],[4.474175496,47.165381615],[4.473243537,47.16582209],[4.472245462,47.165824882],[4.47193718,47.165559569],[4.472024195,47.16478228],[4.471787254,47.164325166],[4.471170206,47.163824258],[4.470577691,47.163834488],[4.470328319,47.162534712],[4.469669762,47.162591699],[4.468085151,47.162530766],[4.465823788,47.162343316],[4.46608099,47.161607098],[4.466054236,47.160042465],[4.466327175,47.159157472],[4.466291505,47.158671684],[4.46592601,47.157368867],[4.466057808,47.156439739],[4.466363395,47.155784846],[4.466928045,47.155045628],[4.468604115,47.153434184],[4.468834557,47.153316903],[4.469182508,47.152813639],[4.468698627,47.152785563],[4.468454824,47.152509518],[4.467846008,47.152256111],[4.467760233,47.151966355],[4.467350023,47.152074207],[4.467025537,47.151985574],[4.466819704,47.151552367],[4.466442283,47.151603973],[4.46593984,47.151863363],[4.465303235,47.151994786],[4.464786217,47.15171859],[4.464800007,47.151400558],[4.464196307,47.151237112],[4.463736822,47.150940374],[4.463342591,47.151004789],[4.463119422,47.150758187],[4.463263775,47.150387178],[4.462897129,47.150154996],[4.462537626,47.150428773],[4.462409419,47.150762658],[4.461970522,47.150348595],[4.461570403,47.150585063],[4.461164644,47.150321854],[4.460621125,47.15013782],[4.4605436,47.149956008],[4.460888425,47.149676119],[4.460699676,47.149432679],[4.460133585,47.148074745],[4.459819814,47.147941835],[4.458942988,47.148023127],[4.458328182,47.147788656],[4.457463768,47.147011655],[4.456541195,47.146572146],[4.456516903,47.145917827],[4.456079253,47.145595571],[4.455608602,47.145663623],[4.455236866,47.145435983],[4.455038195,47.144774852],[4.455305036,47.143855741],[4.454943259,47.143067896],[4.454618465,47.142916202],[4.454130624,47.142737742],[4.453770059,47.141847227],[4.453977342,47.141606004],[4.454537252,47.141374756],[4.454260836,47.140765925],[4.454717867,47.140488245],[4.454716344,47.140187514],[4.454168622,47.139696451],[4.454044558,47.139109116],[4.45424023,47.138829319],[4.453916704,47.138234586],[4.453223076,47.137714736],[4.452810899,47.137502003],[4.451896916,47.137520679],[4.451430633,47.137944338],[4.449829863,47.13799052],[4.449535411,47.138131077],[4.449403258,47.138614472],[4.449028549,47.138665989],[4.448173561,47.138327319],[4.447562002,47.137962186],[4.447271566,47.137515595],[4.446299923,47.137303533],[4.445890324,47.136988993],[4.445715982,47.136491423],[4.446173666,47.135352939],[4.446907735,47.134876429],[4.446791809,47.134588835],[4.446087807,47.134022249],[4.44591354,47.133625528],[4.445242115,47.133387194],[4.444563716,47.133429884],[4.444512499,47.133783499],[4.44413699,47.133902544],[4.443307564,47.133627451],[4.442744923,47.134001852],[4.442197362,47.133806078],[4.441682421,47.13339919],[4.441506081,47.133022298],[4.442117693,47.132850795],[4.442683049,47.132578114],[4.44334768,47.132415847],[4.44391214,47.13215938],[4.444411891,47.131753342],[4.444619706,47.131236591]]]],"type":"MultiPolygon"}</t>
  </si>
  <si>
    <t>47.158291832, 4.437630175</t>
  </si>
  <si>
    <t>{"coordinates":[[[[5.179076515,46.998522672],[5.17940953,46.998162415],[5.180483703,46.997606214],[5.182320991,46.996877052],[5.182522958,46.996630047],[5.182094586,46.996160787],[5.181312046,46.995690115],[5.182810582,46.994952035],[5.183357211,46.994894857],[5.183156548,46.994652767],[5.183901511,46.994552203],[5.184247416,46.994349305],[5.1830394,46.99266627],[5.182304548,46.991257089],[5.182360047,46.991066896],[5.183566427,46.989812831],[5.184173724,46.989759904],[5.184267697,46.990423732],[5.18446823,46.99072797],[5.185380485,46.991315054],[5.18609787,46.991347398],[5.186509811,46.991085598],[5.186685471,46.990807559],[5.187114017,46.989623138],[5.187795947,46.989593095],[5.187900521,46.989477625],[5.188983378,46.989012143],[5.188746697,46.988660862],[5.189491289,46.988326088],[5.189170251,46.987971905],[5.190821404,46.986980425],[5.191323241,46.986437686],[5.191421637,46.985943139],[5.191943547,46.985635996],[5.192798039,46.9854162],[5.194255915,46.984757094],[5.195302719,46.984444452],[5.197898335,46.984157244],[5.199709752,46.983358928],[5.201071156,46.98317804],[5.201511574,46.983198457],[5.200659608,46.982218546],[5.199789871,46.981706429],[5.19929687,46.981137584],[5.198784621,46.980160189],[5.198504925,46.979852079],[5.197837129,46.979644135],[5.196008389,46.978653977],[5.19464171,46.977698234],[5.194019789,46.977128218],[5.194207056,46.976943616],[5.196707318,46.975711611],[5.197275842,46.975291866],[5.196379238,46.974503722],[5.196433207,46.974277521],[5.197042112,46.973362526],[5.196680005,46.972741638],[5.195770478,46.97046849],[5.195433224,46.970296573],[5.194841714,46.970311434],[5.193376569,46.971203076],[5.192863827,46.971440702],[5.19097763,46.971847637],[5.190152948,46.972408221],[5.188746628,46.97316358],[5.187453709,46.973600626],[5.183284372,46.974334431],[5.18231145,46.974583421],[5.181665858,46.97482441],[5.181364053,46.975334505],[5.181026243,46.975604796],[5.179530651,46.976109532],[5.177525275,46.975949259],[5.176686439,46.975771445],[5.175777668,46.975229264],[5.175181304,46.974601925],[5.174951563,46.974157715],[5.17490103,46.973556108],[5.174528132,46.972758824],[5.174497501,46.972291944],[5.173549604,46.97241069],[5.172840729,46.972583469],[5.170403912,46.972849121],[5.168875756,46.972936414],[5.168639564,46.973084064],[5.168201184,46.973767821],[5.16798705,46.97390785],[5.16632012,46.974112104],[5.162830971,46.974948574],[5.163160189,46.975316184],[5.163546836,46.975540407],[5.163699699,46.975940145],[5.163989011,46.976231043],[5.161813314,46.976844677],[5.161383978,46.977165261],[5.160498537,46.977466465],[5.15982632,46.977966324],[5.159433756,46.978153811],[5.159311631,46.978588425],[5.158544933,46.979194523],[5.157601184,46.980442511],[5.156888215,46.981043989],[5.156412627,46.981822963],[5.155601876,46.981887654],[5.154954483,46.982319467],[5.154124178,46.982488091],[5.153438027,46.982542333],[5.152597972,46.982400394],[5.15203648,46.982478422],[5.150315648,46.982526725],[5.149427092,46.982654069],[5.148509781,46.983051244],[5.148144391,46.983460651],[5.147508839,46.983662528],[5.147645118,46.984077905],[5.146715087,46.984652735],[5.146482617,46.98373747],[5.145163909,46.984368155],[5.144451935,46.984502083],[5.144073562,46.98415425],[5.142122478,46.983508687],[5.140392109,46.982387042],[5.138875072,46.982762841],[5.138331522,46.981798388],[5.136825568,46.98262069],[5.137770875,46.983793866],[5.137657662,46.984691234],[5.140710094,46.985994648],[5.141557152,46.986213101],[5.14296159,46.98667969],[5.143698079,46.987262253],[5.144220197,46.988014521],[5.145541277,46.988335819],[5.147474546,46.988395319],[5.147849149,46.988944963],[5.148742691,46.989105757],[5.149098929,46.989391841],[5.149597312,46.989379854],[5.151467604,46.990005187],[5.154863625,46.990699275],[5.155032971,46.99085283],[5.15764886,46.996926741],[5.160085068,46.997571978],[5.161576188,46.998054738],[5.16199871,46.998053127],[5.16254213,46.998210469],[5.163579991,46.997959539],[5.16469592,46.997094673],[5.165014056,46.996492455],[5.165453634,46.996194188],[5.165393251,46.995443254],[5.165731387,46.995143286],[5.16565744,46.994546623],[5.166183253,46.994199898],[5.167018792,46.994158088],[5.171094912,46.994893873],[5.171897272,46.994779697],[5.172399052,46.995080085],[5.172526054,46.99539023],[5.172944212,46.99577145],[5.173658323,46.996113768],[5.17422473,46.996514708],[5.175125367,46.996944471],[5.177233554,46.997545996],[5.17850686,46.998303755],[5.179076515,46.998522672]]]],"type":"MultiPolygon"}</t>
  </si>
  <si>
    <t>46.984532655, 5.172618372</t>
  </si>
  <si>
    <t>{"coordinates":[[[[5.212508249,47.26731532],[5.212209134,47.267216555],[5.211559936,47.267966533],[5.208434693,47.266934554],[5.208063541,47.267497294],[5.204179845,47.266325638],[5.203353439,47.266015323],[5.203004364,47.266472256],[5.200294873,47.264536965],[5.193729459,47.259563043],[5.193442539,47.259436983],[5.190485041,47.26301874],[5.188800512,47.265380396],[5.188107083,47.26661109],[5.189482679,47.26640681],[5.189425336,47.273636985],[5.185034434,47.272715622],[5.183935873,47.275182325],[5.184931063,47.275347305],[5.18370517,47.278459423],[5.182515596,47.278788012],[5.179459999,47.280256687],[5.180384401,47.282849226],[5.179692115,47.284150978],[5.178785716,47.28650503],[5.180403904,47.290959554],[5.178546411,47.297280527],[5.18827857,47.298340217],[5.188505035,47.297822612],[5.188515313,47.297490102],[5.192712854,47.297774699],[5.19285252,47.297499181],[5.195056569,47.29762592],[5.195589819,47.294284552],[5.197063709,47.294427765],[5.201492053,47.295374109],[5.202938722,47.295885207],[5.204311634,47.296727305],[5.204852924,47.29630455],[5.205337881,47.29557396],[5.205963828,47.295085648],[5.207682375,47.29299961],[5.208255919,47.292139435],[5.208702691,47.291158288],[5.208928394,47.290080481],[5.20941429,47.288828407],[5.209416382,47.288106989],[5.208757248,47.286562407],[5.208431416,47.284625121],[5.209330134,47.283242703],[5.210122726,47.281083279],[5.210482362,47.280689169],[5.211255238,47.27869582],[5.215833674,47.268963883],[5.215862198,47.268853464],[5.212158927,47.268118118],[5.212508249,47.26731532]]]],"type":"MultiPolygon"}</t>
  </si>
  <si>
    <t>47.28099196, 5.196089588</t>
  </si>
  <si>
    <t>{"coordinates":[[[[4.973444019,47.393182757],[4.97357449,47.393628984],[4.97630187,47.395128786],[4.977190246,47.395988053],[4.97790782,47.39692586],[4.978523004,47.397532225],[4.978980575,47.397748658],[4.979498262,47.397725438],[4.979230818,47.397234724],[4.979060073,47.396525347],[4.97915099,47.395862843],[4.979590586,47.39483871],[4.979480915,47.394203033],[4.979509642,47.393616327],[4.979358058,47.393246107],[4.980261013,47.392345551],[4.98243945,47.390795604],[4.983902947,47.389995317],[4.987537839,47.388679745],[4.99079889,47.387942272],[4.993107659,47.386379976],[4.994808048,47.385539463],[4.994787772,47.384103523],[4.994619716,47.383827253],[4.993769512,47.383034096],[4.993499856,47.382628095],[4.993975238,47.382469558],[4.995488512,47.381734898],[4.995618487,47.381237394],[4.9959155,47.380810862],[4.998597872,47.377902087],[4.998590779,47.376609093],[4.99825369,47.375496469],[4.999864906,47.37522652],[4.999821904,47.374251118],[5.000750697,47.373101402],[5.000740888,47.372696345],[5.003264075,47.369092291],[5.003888179,47.368660996],[5.004410816,47.367323739],[5.004704039,47.365984132],[5.00844374,47.364444524],[5.010597933,47.36229918],[5.010790571,47.361710516],[5.009038312,47.361705708],[5.007483407,47.361237305],[5.006536019,47.361030344],[5.006020224,47.361059062],[5.005084228,47.361404804],[5.003601659,47.361310612],[5.001901759,47.360542066],[4.999914184,47.360267422],[4.999871326,47.359970993],[4.998500258,47.35995136],[4.996943323,47.35981604],[4.995153092,47.359999882],[4.994515359,47.358851882],[4.992887324,47.359120254],[4.990971389,47.359737529],[4.990041075,47.359845319],[4.989658625,47.360003153],[4.988841621,47.360736643],[4.98817983,47.360151837],[4.985723395,47.363283465],[4.984976879,47.363990506],[4.983240409,47.365095354],[4.980712144,47.3660804],[4.98016178,47.36610779],[4.978510095,47.366605084],[4.977119212,47.366843076],[4.976876187,47.366974181],[4.971663875,47.367892995],[4.966596352,47.367921236],[4.964769757,47.36885893],[4.963798345,47.369261661],[4.955866772,47.371337783],[4.952228519,47.372694761],[4.950597024,47.373686577],[4.950065023,47.37414845],[4.945337188,47.37997547],[4.946915927,47.378946799],[4.948755222,47.377392355],[4.950111163,47.376401591],[4.953583537,47.378816009],[4.954629947,47.379372926],[4.955212651,47.379937634],[4.956298827,47.380456947],[4.957347213,47.380812098],[4.959093683,47.381730886],[4.960842875,47.382178648],[4.961194919,47.3823429],[4.963126594,47.384007708],[4.963947563,47.384304508],[4.965213682,47.384446997],[4.966168511,47.385139533],[4.967848983,47.385769352],[4.968237605,47.385989695],[4.96880459,47.386914799],[4.968993843,47.388493747],[4.969839564,47.390147119],[4.970499005,47.390771685],[4.972347016,47.391299548],[4.973183982,47.391810329],[4.973437693,47.392650678],[4.973444019,47.393182757]]]],"type":"MultiPolygon"}</t>
  </si>
  <si>
    <t>47.375804434, 4.980513731</t>
  </si>
  <si>
    <t>{"coordinates":[[[[4.904814377,47.858667018],[4.906566686,47.861834438],[4.906908073,47.862102565],[4.915297633,47.865343635],[4.918444616,47.86742851],[4.920862749,47.868627689],[4.924182216,47.870808617],[4.927454904,47.871545321],[4.928235715,47.871123779],[4.929558802,47.87082385],[4.931564458,47.87082416],[4.933417714,47.870423633],[4.935920896,47.869647752],[4.936905096,47.869266006],[4.937679506,47.868708566],[4.937928422,47.868343453],[4.938575087,47.867879042],[4.939615204,47.867271285],[4.940204539,47.867032875],[4.945448203,47.866241142],[4.946649963,47.866214006],[4.95162154,47.866687771],[4.954099565,47.866767159],[4.954775741,47.865581956],[4.955639618,47.862773148],[4.957041594,47.861392172],[4.958993486,47.85896399],[4.960073438,47.857815216],[4.962562287,47.854069902],[4.963290966,47.852613675],[4.963404297,47.852205757],[4.96329951,47.850093676],[4.963019237,47.848480579],[4.960134236,47.845575941],[4.961188948,47.843932414],[4.960430844,47.839405005],[4.960744626,47.838993735],[4.961131471,47.838714482],[4.961661262,47.838612891],[4.962995992,47.838582452],[4.963870786,47.838698345],[4.965977994,47.839415666],[4.966175384,47.839365542],[4.968068603,47.837119097],[4.968649475,47.836700619],[4.96854451,47.834588524],[4.968343604,47.833243276],[4.968346106,47.831938726],[4.973253549,47.831197228],[4.96871665,47.829236158],[4.965942473,47.829091851],[4.963899031,47.829329563],[4.96179083,47.829443183],[4.960303587,47.829827272],[4.958991872,47.83040377],[4.958560238,47.83095385],[4.958190044,47.831212112],[4.956407026,47.831808154],[4.955121356,47.832731679],[4.954383122,47.833126604],[4.953376458,47.833530499],[4.951550757,47.834023643],[4.94977768,47.834348432],[4.947453898,47.834897507],[4.944971822,47.835068346],[4.943011423,47.835684225],[4.941570817,47.836438209],[4.941017601,47.836631024],[4.939719911,47.836575975],[4.939699892,47.836796873],[4.936215704,47.838569472],[4.935301186,47.838866353],[4.935128543,47.838752167],[4.93421017,47.839053605],[4.933123623,47.839547764],[4.932498692,47.839682302],[4.929285504,47.840974878],[4.926903963,47.842083551],[4.923643066,47.843321834],[4.923539896,47.843279413],[4.922567613,47.843795003],[4.920585447,47.844379343],[4.920290854,47.844405773],[4.919721168,47.844998469],[4.918453938,47.845680898],[4.91816025,47.84547324],[4.916316393,47.846409946],[4.91343961,47.849044259],[4.912603463,47.84955754],[4.911864431,47.850540066],[4.908186534,47.854343217],[4.907549736,47.855122391],[4.907063316,47.856029652],[4.904814377,47.858667018]]]],"type":"MultiPolygon"}</t>
  </si>
  <si>
    <t>47.85190111, 4.938713642</t>
  </si>
  <si>
    <t>{"coordinates":[[[[4.395147185,47.881870581],[4.395748633,47.880775189],[4.395523375,47.880197292],[4.395589581,47.879865262],[4.396951725,47.878747312],[4.398561717,47.8769324],[4.399017452,47.876252778],[4.398860896,47.875083588],[4.398670031,47.874796024],[4.397776767,47.874050565],[4.396252881,47.873387314],[4.393919428,47.873073009],[4.391458424,47.873097715],[4.391277139,47.872050324],[4.391344496,47.870382501],[4.390811657,47.870367215],[4.390698561,47.870084117],[4.390299231,47.870109551],[4.390164641,47.869516165],[4.392118655,47.86883501],[4.391301828,47.867629532],[4.390186804,47.866937952],[4.388429226,47.866790439],[4.388086967,47.867053724],[4.387002272,47.867368092],[4.386271013,47.867744883],[4.386080506,47.867723731],[4.385275305,47.866958235],[4.384700179,47.866858809],[4.384336789,47.866927905],[4.383215474,47.866658491],[4.382424408,47.866331168],[4.380702041,47.865889686],[4.379789341,47.86551337],[4.379032936,47.865025395],[4.380133061,47.86427526],[4.378691027,47.863086949],[4.378415992,47.862694126],[4.377176183,47.862441349],[4.374253006,47.860506156],[4.373483376,47.860226229],[4.371610248,47.859736872],[4.371075998,47.859714313],[4.370343211,47.859824589],[4.369668557,47.859751456],[4.369110881,47.859857879],[4.36802089,47.859393529],[4.367038474,47.859470689],[4.366364704,47.85963966],[4.365601605,47.860184118],[4.36326856,47.861523627],[4.363112603,47.861700963],[4.363007238,47.862234158],[4.361301096,47.86272743],[4.358761618,47.864162852],[4.355502896,47.865881965],[4.355111752,47.866227627],[4.354281073,47.866752984],[4.353917812,47.866776079],[4.354075703,47.865938049],[4.353617384,47.864855096],[4.353147224,47.864882122],[4.353074104,47.863901837],[4.352976933,47.863710332],[4.352251441,47.863217331],[4.352497489,47.863056974],[4.353153969,47.862993597],[4.353507424,47.862849102],[4.353497972,47.862530569],[4.352954552,47.862201093],[4.352607725,47.861870247],[4.352515409,47.860923487],[4.351630641,47.860897678],[4.35106509,47.860590951],[4.34495025,47.858543231],[4.342013647,47.858297823],[4.340949162,47.858568329],[4.339945803,47.853731751],[4.339431281,47.853003129],[4.339080451,47.852666889],[4.33783728,47.852422739],[4.33624687,47.857355517],[4.335661101,47.858793374],[4.335072473,47.860917147],[4.334811592,47.861287363],[4.335581988,47.863787215],[4.335999382,47.867034573],[4.335484018,47.867126851],[4.33390569,47.867025989],[4.331907058,47.866647243],[4.331373025,47.866475081],[4.330741539,47.866898097],[4.331308407,47.867152699],[4.332283187,47.867777114],[4.332705945,47.867938833],[4.33406038,47.867965748],[4.334786484,47.867901683],[4.335790714,47.868099081],[4.336552791,47.867976089],[4.338414032,47.868314019],[4.338658404,47.868615469],[4.339108589,47.86859053],[4.340565444,47.868911437],[4.339241579,47.873494618],[4.336561744,47.878168827],[4.343853642,47.877216053],[4.349977941,47.877552616],[4.350197871,47.878467297],[4.34980907,47.879120748],[4.349909785,47.880398644],[4.349772181,47.880986197],[4.350898914,47.881831937],[4.351281356,47.882400903],[4.351815445,47.882618879],[4.352440513,47.883729612],[4.352773882,47.884156921],[4.353507393,47.885740753],[4.353611289,47.88645694],[4.353997667,47.886705413],[4.354303085,47.887504784],[4.355226861,47.888360023],[4.355335379,47.889046451],[4.355784051,47.889637139],[4.35602638,47.890427331],[4.356002455,47.891167493],[4.355888444,47.891524351],[4.356222652,47.892662721],[4.356549247,47.892926278],[4.358028118,47.893658966],[4.358376335,47.894086986],[4.358266548,47.89455631],[4.357133707,47.896366913],[4.357079571,47.897129024],[4.356632638,47.897395219],[4.356932314,47.897442161],[4.358443947,47.897985443],[4.360206152,47.898799434],[4.360928447,47.898675851],[4.362252227,47.899458888],[4.362673671,47.898877933],[4.362741176,47.898066159],[4.362939631,47.897454487],[4.363891485,47.896681047],[4.364278152,47.896206701],[4.364319937,47.895905581],[4.364791339,47.895603968],[4.366202599,47.894117684],[4.369362475,47.893286077],[4.370342664,47.894083834],[4.371496346,47.894446606],[4.373015864,47.893946388],[4.376609804,47.893652271],[4.377625825,47.8931957],[4.378836942,47.892470396],[4.37911817,47.892219563],[4.379506197,47.892164598],[4.380069943,47.892279487],[4.381335971,47.892278098],[4.381756016,47.892167842],[4.382567238,47.891764044],[4.382971728,47.890748457],[4.382975848,47.890444172],[4.383910963,47.889095588],[4.384704488,47.889452575],[4.385462368,47.889058386],[4.386648839,47.888780644],[4.387294875,47.888255446],[4.387390687,47.887824961],[4.388004185,47.887489167],[4.388969915,47.887164505],[4.389440904,47.88619041],[4.390481327,47.885142059],[4.391831142,47.884463577],[4.392836846,47.883267996],[4.394701715,47.882231421],[4.395147185,47.881870581]]]],"type":"MultiPolygon"}</t>
  </si>
  <si>
    <t>47.875860643, 4.366065681</t>
  </si>
  <si>
    <t>{"coordinates":[[[[4.51675255,47.534048208],[4.516143376,47.534506288],[4.514586906,47.535032493],[4.513272385,47.5360291],[4.511443116,47.53678388],[4.51117087,47.536653263],[4.511814646,47.536147046],[4.512190951,47.535679407],[4.511557585,47.535801059],[4.511155462,47.536249224],[4.509011949,47.537459092],[4.507977237,47.538153112],[4.506771493,47.539525463],[4.505808271,47.540352684],[4.505503034,47.541033655],[4.503987737,47.541332305],[4.50332588,47.541389457],[4.501593199,47.541286641],[4.498297993,47.541933135],[4.497761308,47.541807686],[4.497016351,47.541461632],[4.493112845,47.540229653],[4.491711667,47.540903008],[4.490861733,47.541463063],[4.490110159,47.541545595],[4.489783021,47.541686621],[4.488514108,47.543149611],[4.487077686,47.544329326],[4.485763486,47.543832908],[4.484635353,47.542949678],[4.482599638,47.545488314],[4.482185424,47.545319822],[4.481609355,47.545452285],[4.481006121,47.545900194],[4.479788675,47.545920151],[4.478813489,47.546478102],[4.477772757,47.546541713],[4.476734312,47.546784443],[4.476725175,47.547127572],[4.476297403,47.547141991],[4.475857928,47.54740684],[4.475217127,47.54702602],[4.474247962,47.547081491],[4.473859528,47.547220545],[4.473900762,47.548233757],[4.473651412,47.548642941],[4.4736141,47.549363649],[4.473896398,47.549763413],[4.474926088,47.550598473],[4.476625478,47.551557389],[4.477193422,47.554111534],[4.476757316,47.557965808],[4.476648576,47.558458744],[4.476472782,47.558642828],[4.476788447,47.560151321],[4.476759876,47.560657646],[4.476970517,47.561445434],[4.476997292,47.562895462],[4.476835626,47.563735679],[4.476237338,47.565382678],[4.477668832,47.565486993],[4.482374952,47.565484903],[4.482913277,47.564943289],[4.483266277,47.564290592],[4.487580305,47.564446326],[4.488857323,47.564782948],[4.489669038,47.5651282],[4.490793912,47.565016598],[4.49172455,47.5649993],[4.492059437,47.565083245],[4.49327896,47.565645628],[4.493962848,47.566127531],[4.494433281,47.566253848],[4.494677448,47.565709644],[4.495184912,47.56511525],[4.495854769,47.565238105],[4.497327257,47.563860671],[4.500891061,47.563209873],[4.502256088,47.562463963],[4.504931407,47.560685604],[4.505148158,47.560778238],[4.505878137,47.560722901],[4.506157971,47.561024489],[4.506061738,47.561432666],[4.506507952,47.561407997],[4.506647779,47.561225232],[4.507570614,47.560745153],[4.508308195,47.560912076],[4.508949664,47.56036],[4.50880772,47.560137662],[4.507778561,47.559347004],[4.508354895,47.558796673],[4.508396884,47.558210936],[4.508725343,47.558114857],[4.509340256,47.558507534],[4.510172096,47.557727912],[4.511207134,47.557032979],[4.51185755,47.556705844],[4.512243443,47.556383935],[4.512731321,47.555295447],[4.513143775,47.554831844],[4.513511251,47.552967953],[4.514199532,47.55144471],[4.514397314,47.550540038],[4.513788912,47.550281447],[4.513905057,47.549874803],[4.514570861,47.549906671],[4.515003754,47.549133989],[4.51518117,47.548590602],[4.515094055,47.548097466],[4.514380505,47.546895825],[4.513622489,47.54623584],[4.512503893,47.544862084],[4.511782967,47.544195303],[4.521557281,47.539522511],[4.519886577,47.538465731],[4.5188507,47.538272159],[4.517542684,47.538327004],[4.51739478,47.538221792],[4.517991058,47.537167871],[4.519475665,47.535515368],[4.519774254,47.534888461],[4.521700999,47.533874786],[4.520914171,47.533694187],[4.520679327,47.533476674],[4.520160271,47.533736431],[4.519508851,47.533829553],[4.518873579,47.533789214],[4.518677413,47.533997041],[4.517269958,47.534151314],[4.51675255,47.534048208]]]],"type":"MultiPolygon"}</t>
  </si>
  <si>
    <t>47.551567606, 4.4962381</t>
  </si>
  <si>
    <t>{"coordinates":[[[[4.447132175,47.956383863],[4.449413754,47.957693278],[4.450704529,47.958293914],[4.453263526,47.959304603],[4.455754902,47.95984983],[4.45749919,47.959003736],[4.45943042,47.959060782],[4.463091703,47.959022467],[4.466456791,47.959370272],[4.469910764,47.95992569],[4.471629199,47.961680965],[4.47246372,47.962150262],[4.473288976,47.962382045],[4.474078161,47.962472962],[4.474800074,47.96269883],[4.475696992,47.962134019],[4.476194699,47.962778535],[4.477268671,47.962941461],[4.482226765,47.963404702],[4.48291288,47.963259235],[4.483996839,47.963921524],[4.484184195,47.963672534],[4.485099753,47.964063311],[4.486227109,47.964694429],[4.486885227,47.964936332],[4.489331404,47.96614029],[4.491165182,47.967296163],[4.492169208,47.967778473],[4.492633893,47.968288325],[4.493560502,47.968876017],[4.493087778,47.968176351],[4.495806628,47.967775453],[4.495786845,47.968309459],[4.497524786,47.968342239],[4.497551146,47.968468816],[4.498993096,47.968366732],[4.502984978,47.967674901],[4.5088294,47.966526227],[4.509708707,47.96643573],[4.514348266,47.966516472],[4.515103282,47.966297922],[4.516387376,47.966443383],[4.518382346,47.966794774],[4.524967164,47.968570043],[4.529014447,47.969763209],[4.529641021,47.969738857],[4.531754594,47.969966066],[4.533298906,47.969927934],[4.535618465,47.969723041],[4.537721841,47.969690149],[4.539657829,47.969570301],[4.541499143,47.969329249],[4.543442677,47.969193037],[4.548297945,47.968341607],[4.552536487,47.967946372],[4.547325234,47.966240974],[4.543616002,47.965570555],[4.537847177,47.964399522],[4.537008246,47.964123361],[4.533076529,47.9623763],[4.532632575,47.962224571],[4.532321359,47.962399647],[4.530433437,47.961529541],[4.530247614,47.961638172],[4.529308305,47.96141007],[4.52711984,47.95982644],[4.525618516,47.959205963],[4.523798079,47.957831718],[4.521372562,47.957315876],[4.520528451,47.957179182],[4.511656798,47.956494324],[4.507720556,47.956941826],[4.506379766,47.957008522],[4.505091194,47.957357166],[4.5036481,47.95759706],[4.503189031,47.957947669],[4.502780444,47.957951993],[4.49913121,47.957371225],[4.498927457,47.957273912],[4.499100799,47.956911663],[4.499461415,47.955163574],[4.500200222,47.953617678],[4.500585475,47.952268911],[4.501335729,47.951508646],[4.501487034,47.951079165],[4.500106712,47.951164299],[4.497889577,47.951745239],[4.49673903,47.951854407],[4.496505811,47.951756566],[4.495192829,47.951522149],[4.493206547,47.950786818],[4.492245326,47.950052845],[4.491573657,47.950800353],[4.491282082,47.950913865],[4.487704591,47.951817898],[4.483621211,47.952699405],[4.481078014,47.953799894],[4.478351231,47.95370191],[4.475083789,47.953482836],[4.466334891,47.950405984],[4.462358604,47.949105388],[4.449965484,47.944643272],[4.447561466,47.943981638],[4.44131025,47.94204497],[4.440157082,47.941461447],[4.439267219,47.940608261],[4.43781196,47.939651276],[4.436472532,47.939160905],[4.434729821,47.938715949],[4.434432964,47.938487349],[4.434085575,47.937925431],[4.433759659,47.937612575],[4.432658301,47.93715526],[4.429959815,47.936729085],[4.427751793,47.937304994],[4.4256102,47.937563222],[4.424547358,47.93803876],[4.424962011,47.938864516],[4.425108198,47.93981864],[4.425301852,47.94009622],[4.427906997,47.942076293],[4.428237775,47.942221689],[4.429367588,47.942489679],[4.431377423,47.943398608],[4.434602773,47.944668008],[4.435333258,47.945919214],[4.436263329,47.947019461],[4.43718277,47.948022621],[4.439301269,47.950010193],[4.441586209,47.952643748],[4.443762365,47.954176887],[4.447679028,47.955898282],[4.447132175,47.956383863]]]],"type":"MultiPolygon"}</t>
  </si>
  <si>
    <t>47.957089656, 4.484522397</t>
  </si>
  <si>
    <t>{"coordinates":[[[[4.507553251,47.314417019],[4.507090106,47.314425734],[4.506021272,47.314175787],[4.504213857,47.313506814],[4.503717721,47.313660906],[4.501752365,47.313449542],[4.501739118,47.314064685],[4.50131279,47.314679768],[4.498542484,47.314090684],[4.497873386,47.313835503],[4.499226728,47.31199563],[4.496554882,47.310753341],[4.495269886,47.310057685],[4.493787695,47.309410474],[4.490814601,47.307845987],[4.489948268,47.307682433],[4.488954674,47.307655565],[4.488299499,47.307802628],[4.487637934,47.30781471],[4.486802038,47.307363516],[4.486481615,47.307026369],[4.485766208,47.306623147],[4.485185104,47.306624281],[4.484798681,47.306293376],[4.484317961,47.306190576],[4.483890506,47.305332561],[4.483135145,47.304919029],[4.483229119,47.304103869],[4.482461478,47.304203716],[4.48137594,47.303432429],[4.480570798,47.303132065],[4.479771948,47.303011695],[4.478786075,47.303165622],[4.477683954,47.302751069],[4.476059771,47.303086874],[4.476370107,47.30397522],[4.47648784,47.305031687],[4.476324451,47.305348003],[4.476386666,47.306070229],[4.476093947,47.306256732],[4.475270249,47.306485999],[4.475208595,47.308000346],[4.475414241,47.308546972],[4.472661368,47.308812429],[4.473089787,47.309614646],[4.473196328,47.310602826],[4.473202018,47.312402638],[4.473675861,47.314327963],[4.472840936,47.314973334],[4.472335589,47.315567699],[4.472077281,47.315707834],[4.471418172,47.315764811],[4.470209573,47.31533713],[4.469545447,47.315259101],[4.468953748,47.31536023],[4.469196248,47.316480848],[4.469255368,47.317963941],[4.467538853,47.318040574],[4.466155639,47.318201211],[4.46493582,47.318575863],[4.464904862,47.319042655],[4.465049468,47.319732328],[4.46355801,47.319955525],[4.463202952,47.320919813],[4.462978497,47.321186454],[4.46307849,47.321551652],[4.462922912,47.321770605],[4.463123966,47.32181129],[4.464021691,47.322441049],[4.464479373,47.323006123],[4.465025771,47.322988425],[4.465405804,47.323861506],[4.466000153,47.324435653],[4.466163769,47.324899087],[4.466594122,47.324995396],[4.466986138,47.325384813],[4.466778413,47.325779105],[4.467535168,47.32667353],[4.467482924,47.326893884],[4.468417628,47.327079253],[4.468970871,47.327552161],[4.468646225,47.327835387],[4.468875494,47.328228656],[4.470221365,47.328484441],[4.470794054,47.328650963],[4.470668318,47.328992001],[4.471188677,47.329326656],[4.471468205,47.330006506],[4.471907027,47.330023455],[4.47193172,47.330585882],[4.471666361,47.331051143],[4.471035975,47.33129323],[4.471152668,47.331830181],[4.471354259,47.332033815],[4.471131,47.332295954],[4.47119561,47.332623776],[4.471700422,47.332873089],[4.471582701,47.333361688],[4.471375292,47.333574105],[4.471868629,47.334032452],[4.471969733,47.334386822],[4.471857157,47.334724992],[4.47241046,47.335196082],[4.472132905,47.335313949],[4.472388875,47.335664555],[4.472124168,47.336057776],[4.473204503,47.33734423],[4.474249769,47.338268265],[4.474575199,47.338156989],[4.475101007,47.338252055],[4.476100171,47.338220453],[4.476047309,47.33861009],[4.476185586,47.338918065],[4.478190722,47.339485915],[4.479118693,47.339513719],[4.479578254,47.339415126],[4.480292406,47.339086391],[4.483382329,47.338692218],[4.483093773,47.338315941],[4.483408466,47.338008493],[4.483982553,47.337885009],[4.48420358,47.33854937],[4.484586103,47.338683141],[4.484905758,47.33841164],[4.485046572,47.337995663],[4.485753524,47.337695797],[4.486575352,47.337574534],[4.487099539,47.33741926],[4.487547925,47.336679704],[4.48791075,47.336294193],[4.487678481,47.335990137],[4.488028213,47.335514755],[4.488008288,47.335178266],[4.488563,47.334978475],[4.493175755,47.335202884],[4.494294575,47.335047133],[4.495539456,47.336373588],[4.495872923,47.336457531],[4.496352168,47.336211855],[4.496776001,47.336164075],[4.496765158,47.335585265],[4.497141814,47.335128416],[4.498364419,47.335132457],[4.499155711,47.335058318],[4.499781709,47.334898971],[4.500146405,47.334631347],[4.500836062,47.334664755],[4.50101628,47.334336485],[4.501102649,47.333209882],[4.501299958,47.333161411],[4.503801848,47.331224715],[4.504514506,47.330851727],[4.506020071,47.330418031],[4.506267314,47.329129065],[4.506492613,47.328710161],[4.50626365,47.328101764],[4.506165604,47.327344904],[4.505686679,47.325567436],[4.506092849,47.324090924],[4.505870039,47.322190379],[4.506041525,47.321883822],[4.505926329,47.321600791],[4.505104711,47.320491352],[4.504533514,47.320284461],[4.503686465,47.320203594],[4.503247233,47.319176528],[4.502812542,47.318878721],[4.504059708,47.317787499],[4.50485074,47.317288333],[4.505036684,47.316836625],[4.505822018,47.315899032],[4.506317424,47.315435204],[4.507558339,47.314551112],[4.507553251,47.314417019]]]],"type":"MultiPolygon"}</t>
  </si>
  <si>
    <t>47.322340032, 4.485744596</t>
  </si>
  <si>
    <t>{"coordinates":[[[[4.967815991,47.174425399],[4.967496877,47.174728009],[4.965470027,47.175644087],[4.965091436,47.175909875],[4.964773117,47.176850061],[4.965246084,47.177468826],[4.963963972,47.178093957],[4.964204899,47.17865182],[4.965362524,47.180983543],[4.966355753,47.184380706],[4.967139891,47.186390947],[4.970907985,47.185614533],[4.974501713,47.184768923],[4.975113787,47.185861674],[4.975290656,47.185929801],[4.976268616,47.185689776],[4.976766645,47.185726303],[4.977544656,47.187270993],[4.978889508,47.187021078],[4.97924957,47.187795713],[4.979586047,47.187713414],[4.980095083,47.189089777],[4.983027028,47.188350678],[4.98446394,47.191421301],[4.983936556,47.191450149],[4.984466723,47.191962491],[4.98732802,47.191704497],[4.988524124,47.191395786],[4.989318552,47.191085857],[4.990405482,47.191005042],[4.990931404,47.19086542],[4.992104165,47.191033472],[4.992971833,47.192630555],[4.992809476,47.193026896],[4.993627029,47.193662133],[4.996756096,47.192999446],[4.998131469,47.192822629],[5.00096395,47.192926823],[5.001338113,47.1928276],[5.003191751,47.192828874],[5.00357542,47.192559272],[5.005547617,47.192232451],[5.006773941,47.191779836],[5.007760489,47.191239506],[5.012812316,47.190034206],[5.015121537,47.190067895],[5.016649242,47.189905316],[5.017240513,47.189572613],[5.018407634,47.189482933],[5.020295853,47.18998585],[5.020427577,47.190397816],[5.022485685,47.190920248],[5.022696617,47.191084071],[5.021904339,47.186839988],[5.021609236,47.184716179],[5.019387964,47.172409821],[5.021383756,47.172170559],[5.027144566,47.172102251],[5.026844552,47.171114162],[5.026270082,47.170272267],[5.026465744,47.168664004],[5.024903689,47.166702851],[5.021040791,47.167960027],[5.018725239,47.168577703],[5.018757603,47.168771664],[5.015480497,47.168681071],[5.013691614,47.169012096],[5.013317285,47.168854701],[5.013090522,47.168405653],[5.010252255,47.168749465],[5.010200645,47.167862391],[5.010779899,47.165516229],[5.011312597,47.164788311],[5.013098641,47.163183949],[5.013816097,47.162419484],[5.01386767,47.159561941],[5.01293926,47.159874383],[5.011046287,47.158506884],[5.01117184,47.157944541],[5.010686092,47.157629672],[5.010276947,47.155865334],[5.009512595,47.156539635],[5.007505434,47.157061682],[5.006233759,47.15762228],[5.006202603,47.157813744],[5.005490985,47.158098052],[5.003188105,47.159297879],[5.001711112,47.160233917],[5.000407733,47.160797698],[4.999175651,47.161575471],[4.99756517,47.162262498],[4.997664168,47.162403981],[4.993550831,47.164073419],[4.993621504,47.164270328],[4.992514387,47.164504628],[4.991662894,47.164795758],[4.989426567,47.166025673],[4.987886949,47.166671717],[4.984249101,47.167643708],[4.98446961,47.168395507],[4.983971167,47.168486903],[4.984295272,47.169720534],[4.983489154,47.169848721],[4.983091111,47.169833926],[4.983308073,47.170346236],[4.983579621,47.170547814],[4.981821486,47.170608544],[4.981587245,47.170738634],[4.980857046,47.170777247],[4.979444948,47.171126505],[4.979087872,47.171400079],[4.977875358,47.171646843],[4.977300113,47.172021399],[4.975419103,47.172729836],[4.974728772,47.173100039],[4.9745373,47.173352761],[4.97291524,47.173345292],[4.972331805,47.173209342],[4.972021965,47.173439761],[4.971350321,47.17356377],[4.970722119,47.173287185],[4.970372228,47.173289538],[4.96915674,47.173782114],[4.968465,47.174151402],[4.968208122,47.174133255],[4.967815991,47.174425399]]]],"type":"MultiPolygon"}</t>
  </si>
  <si>
    <t>47.17760782, 4.997427841</t>
  </si>
  <si>
    <t>{"coordinates":[[[[4.786148567,47.971538653],[4.785293857,47.971832484],[4.78417322,47.971792786],[4.782646284,47.970553029],[4.782962409,47.96982901],[4.782799417,47.969406608],[4.782401313,47.969366736],[4.781723823,47.968910724],[4.781386903,47.96845765],[4.780057232,47.967938597],[4.778523937,47.968301163],[4.778111741,47.968480228],[4.776941215,47.968629349],[4.776537612,47.96858504],[4.775997103,47.968135028],[4.774212992,47.968213276],[4.774287548,47.967837686],[4.773618061,47.967778476],[4.773513907,47.968070798],[4.770481089,47.967843765],[4.769761078,47.967555755],[4.767056821,47.967050941],[4.765797302,47.96674131],[4.764878903,47.966411243],[4.760712388,47.965460148],[4.758287873,47.966756651],[4.760132485,47.971691584],[4.759603145,47.971695907],[4.758395381,47.972019127],[4.756547847,47.972170066],[4.751775775,47.972941581],[4.750829023,47.971550553],[4.749498514,47.970267845],[4.748155638,47.968608144],[4.747303652,47.966915027],[4.746664753,47.966440241],[4.74634433,47.966071439],[4.745599989,47.965690929],[4.745326424,47.964872254],[4.744712301,47.96571941],[4.744124777,47.967009041],[4.744023501,47.968045714],[4.743671725,47.968475802],[4.740972922,47.970620343],[4.739019049,47.971656523],[4.737713188,47.972507565],[4.737328697,47.973128045],[4.728069774,47.973205988],[4.726983574,47.97241182],[4.722546272,47.973886535],[4.721911104,47.974347709],[4.720805954,47.97528023],[4.719574754,47.976708759],[4.719516596,47.977395514],[4.718870262,47.978465324],[4.714104312,47.982444178],[4.706586775,47.986354765],[4.706303158,47.986624418],[4.70473092,47.986558107],[4.703404766,47.986096654],[4.702480279,47.986075836],[4.701654824,47.986257907],[4.70125027,47.986436585],[4.700175177,47.987196537],[4.700544751,47.98730641],[4.700643513,47.987918868],[4.700523696,47.988154633],[4.699865084,47.988732134],[4.699012244,47.989818307],[4.698518434,47.990183689],[4.698197272,47.990664493],[4.699989222,47.991222786],[4.701638447,47.991427568],[4.702716219,47.991834129],[4.703580652,47.992277974],[4.703086787,47.992432747],[4.702884442,47.992937946],[4.703340799,47.993910673],[4.702952211,47.994003611],[4.702313722,47.992245011],[4.701880799,47.991792213],[4.699177481,47.991249818],[4.697684281,47.990766411],[4.697613358,47.991273305],[4.699082812,47.992061297],[4.697861533,47.991988021],[4.695471284,47.992218728],[4.695592953,47.992542819],[4.693523753,47.9930857],[4.694339852,47.993235968],[4.694805049,47.994448031],[4.695381929,47.995587371],[4.695445097,47.996346162],[4.694035273,47.996418682],[4.693271018,47.996549402],[4.692697136,47.996804295],[4.692393114,47.99719482],[4.691730308,47.99739518],[4.6925165,47.999000483],[4.693125868,47.999687505],[4.696413455,48.001376468],[4.697310147,48.002112432],[4.698910792,48.003134363],[4.699998205,48.004169091],[4.700745855,48.005523762],[4.701336625,48.005834761],[4.703988596,48.006883722],[4.710642615,48.009032953],[4.719597766,48.009074331],[4.719920603,48.009143422],[4.721080179,48.008707909],[4.725057094,48.007874662],[4.727132658,48.007847812],[4.727787231,48.007600569],[4.730259714,48.007200583],[4.733043375,48.006514223],[4.735347636,48.00556753],[4.736609638,48.005316676],[4.742141037,48.004618308],[4.74715336,48.00429014],[4.749296639,48.004246588],[4.75568974,48.004788644],[4.759316243,48.004938797],[4.763496403,48.005481999],[4.767264194,48.00576391],[4.769942319,48.005708347],[4.771405228,48.005453194],[4.773058981,48.004969213],[4.774057951,48.005480732],[4.776548588,48.00639459],[4.777710269,48.006996335],[4.778754944,48.007268588],[4.781792098,48.00735675],[4.782784605,48.007074374],[4.784242029,48.006856051],[4.785692475,48.006749431],[4.786681222,48.006754223],[4.788721003,48.0078538],[4.789488928,48.008111264],[4.789457033,48.007683283],[4.789918173,48.007674468],[4.789948454,48.007379662],[4.789490696,48.007091381],[4.789926843,48.006739993],[4.790538732,48.006826097],[4.790636079,48.006451958],[4.791009885,48.006399461],[4.791123923,48.00604307],[4.791702241,48.005890241],[4.79321632,48.006119212],[4.79291252,48.005703477],[4.792012852,48.00504028],[4.792446973,48.004154229],[4.79223953,48.003731623],[4.792629044,48.003430442],[4.793678454,48.003287527],[4.793688878,48.002882304],[4.793393407,48.002632969],[4.793170823,48.002119681],[4.793631154,48.001929934],[4.793483972,48.001663036],[4.793746111,48.001522218],[4.792954672,48.000369499],[4.79330682,47.999282159],[4.793244846,47.996539465],[4.794526101,47.99655413],[4.795701064,47.996439883],[4.796323813,47.99499014],[4.796837917,47.994529514],[4.80205963,47.992980585],[4.804427713,47.992030626],[4.807759717,47.990407795],[4.809486628,47.989929361],[4.80964836,47.989364277],[4.810588224,47.988653993],[4.809877527,47.98818245],[4.808168062,47.98665508],[4.806139875,47.985844602],[4.803334258,47.985354768],[4.801345554,47.984834353],[4.799945856,47.984798176],[4.797938071,47.985057528],[4.798350065,47.986609392],[4.797551607,47.986708914],[4.796370803,47.984508083],[4.794635815,47.984468862],[4.793986266,47.983025027],[4.793517331,47.98097443],[4.792705762,47.981080422],[4.792510147,47.980212055],[4.792332292,47.980225568],[4.791522258,47.978512317],[4.789724531,47.976251501],[4.789728538,47.975695143],[4.788376134,47.972960344],[4.787472357,47.971361907],[4.786148567,47.971538653]]]],"type":"MultiPolygon"}</t>
  </si>
  <si>
    <t>47.98956162, 4.750585646</t>
  </si>
  <si>
    <t>{"coordinates":[[[[4.267783075,47.503348657],[4.264247659,47.503176407],[4.262856612,47.503006035],[4.260980691,47.501822687],[4.259824647,47.501418365],[4.256013674,47.50093285],[4.25541334,47.50093932],[4.254331871,47.501106715],[4.254177344,47.502675753],[4.253769322,47.50425652],[4.253307932,47.504354211],[4.253014466,47.505438593],[4.252647996,47.506299591],[4.250571927,47.508144035],[4.251060894,47.50848539],[4.251317845,47.508848141],[4.251695074,47.509126774],[4.251624259,47.509450731],[4.253425493,47.511186895],[4.254022506,47.511203879],[4.254250327,47.51151292],[4.255303759,47.512123663],[4.255535172,47.512358841],[4.25554451,47.512756659],[4.255791737,47.513325665],[4.256564342,47.513971832],[4.256407341,47.514585707],[4.25689638,47.516113588],[4.256643325,47.516485426],[4.256160382,47.517650176],[4.256585633,47.518611577],[4.257204338,47.519378233],[4.25755577,47.520137867],[4.256607825,47.520404666],[4.256833323,47.521121546],[4.257435645,47.521246489],[4.256856079,47.521750586],[4.25735627,47.522731881],[4.257884246,47.522633457],[4.258864306,47.524011984],[4.258886108,47.524147688],[4.257896145,47.524382541],[4.258230833,47.524937092],[4.261065776,47.527979055],[4.260881336,47.528387068],[4.263461592,47.529918386],[4.264550621,47.530665499],[4.265254857,47.531777783],[4.265624814,47.532806367],[4.26554567,47.534292657],[4.265269582,47.535826996],[4.265351978,47.536275331],[4.266451524,47.537291489],[4.267639412,47.538891845],[4.26791079,47.539067145],[4.268443419,47.539102764],[4.269565923,47.540856855],[4.26972078,47.541331405],[4.274082947,47.54071846],[4.275341998,47.540607468],[4.275866642,47.540418976],[4.276133503,47.540459268],[4.276477256,47.540768796],[4.277007504,47.540759389],[4.277992725,47.540428102],[4.27859639,47.540597935],[4.278990534,47.540456773],[4.280322722,47.540569089],[4.280851911,47.540515563],[4.281297462,47.539967811],[4.282009885,47.539461235],[4.282859753,47.539087282],[4.283352523,47.539843481],[4.285097927,47.540000708],[4.286209522,47.539840808],[4.287720322,47.539364999],[4.288076796,47.540034458],[4.288672407,47.539979263],[4.289021877,47.540467843],[4.289478949,47.540235923],[4.289947563,47.540317165],[4.291693967,47.539028461],[4.292845416,47.539638681],[4.294701114,47.539518161],[4.297823853,47.539509553],[4.297884373,47.539373839],[4.299080425,47.539354218],[4.303132065,47.541129342],[4.304824542,47.542000776],[4.305948235,47.541846855],[4.307080082,47.541917897],[4.30888811,47.542291932],[4.309749518,47.542231845],[4.310276488,47.542088184],[4.310662159,47.541766956],[4.311783622,47.541522977],[4.312431529,47.541106965],[4.31316002,47.541049248],[4.313975858,47.53973107],[4.314557271,47.539315795],[4.315186552,47.538360717],[4.31570173,47.537902069],[4.316075597,47.537265862],[4.316528958,47.536942948],[4.316924083,47.536846659],[4.317637214,47.536383966],[4.318234105,47.536329504],[4.318770289,47.53645488],[4.319339891,47.535725519],[4.320700993,47.534802636],[4.321084325,47.534391371],[4.321188996,47.533624054],[4.320682019,47.533657707],[4.32061899,47.532989519],[4.321061304,47.532006813],[4.321331129,47.530338252],[4.322994052,47.528136228],[4.321553419,47.527715036],[4.321220348,47.527468536],[4.320732379,47.527408345],[4.320398495,47.527182558],[4.319803336,47.527087567],[4.318905163,47.526508954],[4.318650155,47.526247158],[4.315532367,47.524805036],[4.313891939,47.524143832],[4.313918572,47.523767217],[4.312630315,47.52256096],[4.31252362,47.522220957],[4.311278033,47.521830753],[4.307817546,47.519888129],[4.307659098,47.519658536],[4.307795756,47.519160051],[4.305511352,47.518892171],[4.305123936,47.518646234],[4.304711444,47.518679661],[4.304675379,47.517909429],[4.304859054,47.517703011],[4.304649146,47.516724961],[4.304848608,47.51574953],[4.302916497,47.515535274],[4.30013074,47.515627603],[4.299789456,47.515364028],[4.288860675,47.515470996],[4.288307404,47.515617556],[4.287713404,47.515231602],[4.287194633,47.514547724],[4.28622308,47.513712194],[4.2851984,47.513374192],[4.28457524,47.512767977],[4.283789472,47.51252816],[4.281745704,47.512248164],[4.280687934,47.511913188],[4.277503047,47.509474195],[4.275649974,47.507823588],[4.274469857,47.507032556],[4.273833697,47.506820746],[4.273173165,47.505919588],[4.271544176,47.505580867],[4.268945605,47.504526165],[4.26830827,47.504150488],[4.267783075,47.503348657]]]],"type":"MultiPolygon"}</t>
  </si>
  <si>
    <t>47.524548939, 4.284428836</t>
  </si>
  <si>
    <t>{"coordinates":[[[[4.661497344,47.49327621],[4.661280961,47.493195563],[4.659981188,47.49313486],[4.659747533,47.493011239],[4.657262513,47.492340736],[4.653519338,47.492049993],[4.653316743,47.492286062],[4.652267297,47.494394288],[4.650959089,47.495481562],[4.648944878,47.49646627],[4.647502173,47.496899945],[4.646327722,47.49737393],[4.645099108,47.498117873],[4.641017829,47.500025662],[4.640320934,47.50047935],[4.640189674,47.501181674],[4.639695278,47.502607589],[4.639701928,47.503084682],[4.639502225,47.503808675],[4.638838627,47.505351309],[4.638384726,47.505585482],[4.632499945,47.50772628],[4.631380618,47.507928328],[4.63101335,47.508085629],[4.629688096,47.508027642],[4.629385139,47.508158828],[4.62900871,47.508015533],[4.628339761,47.508258974],[4.623013905,47.511018109],[4.62118435,47.511729639],[4.615973071,47.51408169],[4.614999887,47.514640788],[4.614041474,47.515513892],[4.614046876,47.515648868],[4.613093856,47.51665784],[4.609249859,47.519954003],[4.605605762,47.523283287],[4.603632561,47.525254275],[4.601808102,47.526826134],[4.595785051,47.532877938],[4.59660632,47.533446505],[4.598343506,47.535257572],[4.598613256,47.535342106],[4.599708397,47.536086061],[4.60092169,47.536512369],[4.602124254,47.536668713],[4.604339494,47.537209959],[4.605360241,47.53777482],[4.606399846,47.538789578],[4.607834083,47.53970615],[4.609489794,47.539321374],[4.609922891,47.539309992],[4.610603217,47.538987281],[4.611252453,47.538250844],[4.611729722,47.538073184],[4.611896357,47.537735057],[4.612412054,47.537685611],[4.612701182,47.537970618],[4.614261652,47.538881766],[4.615480156,47.539826442],[4.618400385,47.542828162],[4.620405754,47.544678399],[4.622460075,47.546077757],[4.622830867,47.546465141],[4.623510148,47.547683735],[4.624602923,47.551217611],[4.624460265,47.552037096],[4.62392391,47.553030424],[4.623218515,47.553669573],[4.622739841,47.554724214],[4.622454368,47.555090117],[4.620212714,47.556735562],[4.619301665,47.557130852],[4.619214008,47.557354449],[4.618264771,47.558202224],[4.614754405,47.561094993],[4.613215658,47.562996154],[4.61284515,47.563633302],[4.612496246,47.564810341],[4.612585645,47.565348397],[4.612923411,47.565476974],[4.612969279,47.566555822],[4.61312919,47.567182033],[4.612762931,47.567476099],[4.611033937,47.568899983],[4.611045795,47.569160911],[4.611387382,47.569680178],[4.611280621,47.569977856],[4.613101106,47.571187032],[4.614065012,47.572399931],[4.615180267,47.574701009],[4.615294017,47.575823028],[4.61559508,47.576627342],[4.616448298,47.577914678],[4.617000509,47.578399498],[4.618266479,47.578463876],[4.619322191,47.578263764],[4.619832445,47.577758807],[4.62000889,47.577215268],[4.619972353,47.576361376],[4.619323928,47.575204468],[4.618034327,47.574181595],[4.618675351,47.571977731],[4.619076604,47.571214095],[4.619615794,47.569427582],[4.621527522,47.568771702],[4.623070911,47.568078601],[4.624887609,47.566837877],[4.627783458,47.56630953],[4.638098432,47.563495674],[4.641379635,47.562531215],[4.641701023,47.562254794],[4.643221622,47.56208933],[4.644538677,47.561793467],[4.645257499,47.56150873],[4.645833825,47.561002718],[4.645802346,47.560282899],[4.645081624,47.558992991],[4.64506794,47.558678069],[4.646212321,47.557486091],[4.647597881,47.556698544],[4.650463142,47.554472026],[4.652480793,47.553356753],[4.654652653,47.55198446],[4.65971268,47.549063892],[4.659908162,47.54906381],[4.663575713,47.547521488],[4.665613029,47.546798243],[4.666901377,47.546194613],[4.668267004,47.545895077],[4.671212502,47.545557587],[4.672188476,47.545088022],[4.674490597,47.544547192],[4.676647045,47.54432353],[4.679145772,47.543355718],[4.680425117,47.542642221],[4.681256121,47.542302516],[4.685558585,47.541110462],[4.689180519,47.53993171],[4.691808286,47.538937439],[4.693627431,47.538567994],[4.693609124,47.537864186],[4.69343162,47.537465208],[4.693388583,47.536232353],[4.692616717,47.534739075],[4.692312772,47.533537016],[4.691603805,47.533357331],[4.691184266,47.532870926],[4.689759491,47.530695628],[4.687680906,47.527976062],[4.687224637,47.527081414],[4.688314736,47.526410172],[4.689376914,47.526581156],[4.691172588,47.526617241],[4.691503277,47.526565624],[4.693725255,47.52549795],[4.694048664,47.525216841],[4.695080599,47.523343502],[4.695009958,47.522750294],[4.694499957,47.522050028],[4.693110644,47.52136794],[4.692686708,47.520950029],[4.69205911,47.521110402],[4.691673436,47.520725246],[4.691372227,47.519942705],[4.691169384,47.51899217],[4.691962877,47.51857279],[4.692139258,47.518098442],[4.69212989,47.51767631],[4.691679838,47.517608113],[4.691840893,47.516481227],[4.691498629,47.515786616],[4.69093201,47.515603963],[4.690309564,47.514369596],[4.686427549,47.513271579],[4.685391676,47.512577082],[4.684203964,47.511026728],[4.683360299,47.510145762],[4.682239871,47.509125628],[4.682194337,47.50898763],[4.680958933,47.507774666],[4.680453615,47.507466829],[4.681913257,47.506091626],[4.683069206,47.505455485],[4.684494798,47.504521916],[4.685610458,47.503241671],[4.683302075,47.503143592],[4.680951574,47.503311681],[4.680586671,47.502312141],[4.681500327,47.502212523],[4.681682426,47.501749809],[4.680571203,47.501565963],[4.68060087,47.501410673],[4.677439127,47.50049285],[4.677906776,47.500110665],[4.677550861,47.499564768],[4.67717194,47.499301915],[4.673387741,47.498271395],[4.670012996,47.496989085],[4.667544269,47.496723728],[4.665971741,47.496269035],[4.664658261,47.495642253],[4.663696316,47.494613376],[4.66331589,47.494341497],[4.662134423,47.493899176],[4.661782592,47.493905996],[4.661497344,47.49327621]]]],"type":"MultiPolygon"}</t>
  </si>
  <si>
    <t>47.529077614, 4.647640085</t>
  </si>
  <si>
    <t>{"coordinates":[[[[5.235801926,47.036079983],[5.235535811,47.037256933],[5.235945815,47.038185711],[5.23639074,47.03814467],[5.235625064,47.042782729],[5.230884837,47.044451499],[5.229701252,47.047344839],[5.2299261,47.048927503],[5.230180313,47.049530556],[5.231822219,47.051186722],[5.232489688,47.051457538],[5.232585364,47.051890719],[5.232871177,47.052332834],[5.234014554,47.053530251],[5.235018088,47.054850153],[5.235682909,47.055532615],[5.236342047,47.055950383],[5.236679591,47.056335645],[5.23688463,47.056926126],[5.236275972,47.057980902],[5.236259042,47.058399146],[5.237300107,47.058650093],[5.237769703,47.058468967],[5.238110293,47.058005722],[5.239034646,47.057381648],[5.239080208,47.056891694],[5.23929529,47.056580391],[5.239990655,47.056504761],[5.240463778,47.056123603],[5.240896292,47.055907154],[5.241864119,47.055982046],[5.242352135,47.055864491],[5.242987402,47.055294632],[5.243492343,47.055330761],[5.243793927,47.055547372],[5.243975677,47.055956356],[5.244832837,47.055746954],[5.245037218,47.055907808],[5.245012625,47.05642528],[5.245294448,47.056546799],[5.245808894,47.05652599],[5.246599788,47.056845666],[5.246879978,47.056864534],[5.247595608,47.056579505],[5.247918954,47.056590326],[5.251475892,47.058007187],[5.252529279,47.057699331],[5.254619796,47.057357716],[5.256635071,47.056887834],[5.256934933,47.056589251],[5.257870486,47.05689972],[5.258327893,47.056901587],[5.258844315,47.057211234],[5.259500792,47.057120035],[5.261156937,47.057830698],[5.261919101,47.057682474],[5.265873046,47.057651818],[5.267635518,47.057565893],[5.26874192,47.057674768],[5.268949299,47.058375038],[5.269322106,47.060313212],[5.271217148,47.063718419],[5.272065798,47.064777159],[5.274205523,47.066567968],[5.277331884,47.065902919],[5.282642215,47.065452253],[5.285604362,47.065301818],[5.285861887,47.064597782],[5.287832422,47.063445512],[5.289062284,47.063229301],[5.290065615,47.063141864],[5.291927608,47.065952949],[5.292664898,47.065652799],[5.293765811,47.065038286],[5.298373619,47.062830059],[5.299177397,47.062297962],[5.301919164,47.060972469],[5.299993789,47.05974353],[5.298991769,47.05865381],[5.298415454,47.058707611],[5.297491702,47.058526031],[5.296212747,47.058019147],[5.295838128,47.057795112],[5.296240673,47.057034123],[5.296240536,47.056504513],[5.296499686,47.055997669],[5.296519093,47.05549379],[5.296273221,47.054052148],[5.296085205,47.053783873],[5.295457968,47.053290144],[5.293997822,47.052578775],[5.29310966,47.052549575],[5.291504151,47.051827551],[5.290646473,47.051677934],[5.290002215,47.051805999],[5.290136161,47.051360198],[5.288681159,47.050860326],[5.288548645,47.050532394],[5.288266145,47.050334433],[5.284996889,47.048876973],[5.28434045,47.048281084],[5.283921432,47.048032671],[5.283764936,47.04716839],[5.283490833,47.046482972],[5.283159872,47.046041866],[5.282706577,47.045138416],[5.282637975,47.043890498],[5.283224273,47.043484399],[5.283315746,47.043030438],[5.282950356,47.04252246],[5.282759022,47.041955197],[5.282319299,47.041558572],[5.282597528,47.040878446],[5.282701382,47.040063057],[5.281942507,47.039316061],[5.281404924,47.039034855],[5.280999569,47.038546576],[5.27987481,47.038119338],[5.279200203,47.038118244],[5.278157332,47.037476807],[5.278446814,47.037093701],[5.278138016,47.0360829],[5.278247869,47.035533105],[5.278118954,47.035381628],[5.277187074,47.034871298],[5.276961503,47.034239849],[5.276566741,47.033813495],[5.276756899,47.03335579],[5.276855094,47.032498185],[5.276264221,47.03216937],[5.27605,47.031556611],[5.27621418,47.031326397],[5.275736653,47.03024866],[5.275706682,47.029350348],[5.275300554,47.028465754],[5.275422728,47.026926744],[5.275065753,47.027239118],[5.27014909,47.029257104],[5.266165616,47.030699926],[5.26592831,47.030852298],[5.264007269,47.031502461],[5.259501696,47.032533755],[5.258296567,47.032886088],[5.256212401,47.033356466],[5.254889744,47.033513807],[5.253700099,47.03376491],[5.251319734,47.034115783],[5.2484161,47.034302963],[5.245324639,47.034820674],[5.241125998,47.03532647],[5.235801926,47.036079983]]]],"type":"MultiPolygon"}</t>
  </si>
  <si>
    <t>47.048116282, 5.264311933</t>
  </si>
  <si>
    <t>{"coordinates":[[[[4.946580542,47.487593051],[4.945625999,47.487024616],[4.944859305,47.486251338],[4.942643877,47.485088928],[4.939198376,47.483519258],[4.938196126,47.483206382],[4.934839641,47.481556765],[4.933057875,47.480989364],[4.932320856,47.480552278],[4.931998077,47.480147034],[4.93155969,47.479188136],[4.930498463,47.478341313],[4.930122508,47.47819177],[4.927059858,47.477457311],[4.925768751,47.477010443],[4.925356755,47.476522915],[4.92528945,47.47623949],[4.925478225,47.474878508],[4.925150742,47.474266223],[4.923260308,47.473288972],[4.922179817,47.471270023],[4.921090785,47.469787865],[4.919435284,47.468615785],[4.917935407,47.467300649],[4.917669646,47.46696196],[4.917226067,47.466144463],[4.9167114,47.464676216],[4.916120252,47.463370404],[4.915598093,47.461245854],[4.9148739,47.460079091],[4.913117635,47.459047248],[4.912179553,47.458617843],[4.910015415,47.458282392],[4.909197709,47.458025674],[4.90804861,47.457187296],[4.907526848,47.456553833],[4.906950109,47.45612837],[4.905430554,47.455621994],[4.904100841,47.455077377],[4.899978588,47.454364057],[4.897383234,47.4542155],[4.896202099,47.453626951],[4.89477005,47.453187447],[4.895230246,47.451524047],[4.896349054,47.44832997],[4.896492524,47.448033188],[4.897121607,47.447730292],[4.897391812,47.447189223],[4.897374614,47.446666347],[4.897069873,47.445895134],[4.89767185,47.44434106],[4.897311805,47.442870203],[4.896427875,47.442196673],[4.895121791,47.440957329],[4.891959163,47.438257037],[4.889770214,47.436626786],[4.887929553,47.435574332],[4.887033511,47.433947358],[4.885781693,47.432503531],[4.885294126,47.431545255],[4.884632532,47.430656429],[4.883869936,47.430026763],[4.881614159,47.427610455],[4.880467787,47.426856408],[4.879124116,47.425583279],[4.878949611,47.425298855],[4.877710387,47.42424013],[4.876975387,47.423862999],[4.876710129,47.423562928],[4.876827908,47.423326912],[4.876127846,47.422469274],[4.875768323,47.421788031],[4.876030974,47.42076359],[4.876185178,47.420582814],[4.873782745,47.420476567],[4.872751158,47.420569718],[4.871922369,47.420733432],[4.87197264,47.420881197],[4.871000003,47.421257024],[4.871226007,47.420548339],[4.87032321,47.41999828],[4.869584385,47.420230766],[4.869145064,47.420149582],[4.868051117,47.419405379],[4.866154474,47.420791892],[4.862612197,47.423122285],[4.862626887,47.423392182],[4.860992975,47.423946892],[4.860001383,47.424162649],[4.85812036,47.424403412],[4.853372983,47.424824012],[4.851279221,47.424899671],[4.852875065,47.426540076],[4.853439584,47.427439626],[4.853897922,47.427379197],[4.855222229,47.426768298],[4.856014405,47.426616095],[4.856640527,47.426611507],[4.857835587,47.425833357],[4.858046392,47.425790371],[4.859713098,47.427783426],[4.860076939,47.428555589],[4.859406344,47.429955686],[4.859588271,47.430418305],[4.85962477,47.430934574],[4.858927467,47.431069077],[4.858229447,47.431489026],[4.857730403,47.431945414],[4.857744899,47.432478241],[4.857192719,47.43408173],[4.857334067,47.435364396],[4.857757645,47.436825344],[4.857817009,47.437848191],[4.857704296,47.438463187],[4.857807058,47.43909185],[4.857689224,47.439941941],[4.85854736,47.440384758],[4.860108302,47.440618242],[4.863286173,47.441357983],[4.864088695,47.441802551],[4.863884731,47.44212007],[4.863426552,47.4421121],[4.86319084,47.442432827],[4.861786954,47.44221398],[4.861488598,47.441801852],[4.858663025,47.441002409],[4.858518566,47.441237929],[4.857861951,47.441171877],[4.857630159,47.44172124],[4.857986119,47.442226103],[4.857488315,47.442415037],[4.85699527,47.442320256],[4.856775853,47.441963584],[4.85538506,47.442696209],[4.855101802,47.443140135],[4.854641769,47.443500437],[4.853535078,47.443968285],[4.853559113,47.444164196],[4.852877903,47.44427049],[4.852658664,47.443726518],[4.847898429,47.444440608],[4.847342484,47.44379212],[4.847217148,47.443390717],[4.847230431,47.442736794],[4.846656949,47.442040859],[4.843619388,47.440898654],[4.842814586,47.439765154],[4.842161276,47.439137994],[4.842378724,47.438900439],[4.842223176,47.438506713],[4.84128072,47.437806688],[4.840656563,47.437794952],[4.840309972,47.437479881],[4.840540757,47.437360075],[4.840112728,47.436953547],[4.839924374,47.436454086],[4.840592122,47.436344477],[4.840090019,47.436060679],[4.839586128,47.436188404],[4.838823227,47.435845693],[4.838532738,47.435540535],[4.838725127,47.435036856],[4.839012102,47.434853134],[4.838629938,47.434390049],[4.838502524,47.433886921],[4.838492121,47.43304248],[4.838817053,47.432805034],[4.839587894,47.433534805],[4.839984765,47.433460097],[4.840815026,47.432674393],[4.841591324,47.431053034],[4.841167311,47.430916576],[4.82977953,47.435973855],[4.827312206,47.437833293],[4.825917067,47.439926173],[4.825382252,47.440862002],[4.824036735,47.443714934],[4.823916713,47.4443219],[4.824063883,47.44482383],[4.824735926,47.44635572],[4.82440788,47.446350058],[4.825135575,47.447605542],[4.825847901,47.449382608],[4.826189592,47.449787839],[4.826591864,47.44978963],[4.828351504,47.452495681],[4.828785724,47.453471219],[4.828631766,47.453822101],[4.829018849,47.454116759],[4.829403327,47.45480134],[4.829664873,47.454763013],[4.830250277,47.455421922],[4.829932456,47.455911344],[4.830494589,47.456160926],[4.830994894,47.456038704],[4.831150848,47.456367606],[4.830823023,47.457263278],[4.829775213,47.457448132],[4.830596752,47.458061907],[4.831182981,47.458316509],[4.833646212,47.460578307],[4.834575103,47.461571241],[4.835514715,47.461830157],[4.837330643,47.462592079],[4.838427087,47.46343467],[4.839179312,47.463455204],[4.839910621,47.463601222],[4.840866061,47.464164187],[4.841181198,47.464524774],[4.841946832,47.465088932],[4.842670007,47.465846446],[4.844176545,47.466370047],[4.845207347,47.466882261],[4.846234367,47.467207238],[4.847393817,47.467290594],[4.848330439,47.466996598],[4.848811978,47.466752142],[4.850191066,47.465737069],[4.851490261,47.465792051],[4.852410993,47.466076345],[4.853616245,47.466677553],[4.853896635,47.467028755],[4.854696213,47.467532862],[4.855004824,47.467970053],[4.855109159,47.468528453],[4.855589201,47.469045749],[4.856513493,47.469315547],[4.858022276,47.469476066],[4.858456255,47.469660029],[4.859638042,47.47053708],[4.860004466,47.471260569],[4.860206476,47.471991185],[4.861708772,47.473184545],[4.862221595,47.473801236],[4.862876795,47.475036039],[4.863983604,47.47596647],[4.864502099,47.477163832],[4.865057522,47.478048155],[4.866549885,47.479253317],[4.867865875,47.480807051],[4.869498811,47.482001818],[4.869986245,47.482229002],[4.870571366,47.482362772],[4.871992341,47.482089623],[4.876481577,47.48234783],[4.878461139,47.482360938],[4.880201945,47.482799265],[4.881478359,47.483024466],[4.883986798,47.482929889],[4.884636341,47.48300582],[4.885223012,47.483333083],[4.885806292,47.483790059],[4.887433114,47.485211587],[4.888189149,47.485292976],[4.889133937,47.485265049],[4.891285832,47.484475569],[4.891764434,47.484411969],[4.892706622,47.484423674],[4.89407289,47.484745424],[4.895324003,47.485753356],[4.895711809,47.485938835],[4.89663858,47.486189372],[4.899204273,47.486394279],[4.901803498,47.48638338],[4.905050731,47.48666437],[4.906954043,47.487328352],[4.911026178,47.488163838],[4.912679698,47.488414028],[4.914914089,47.489007614],[4.916053945,47.48945439],[4.918136598,47.489889235],[4.920168488,47.490537381],[4.921349543,47.49061245],[4.92166259,47.490562265],[4.922428584,47.490325417],[4.923016651,47.490313008],[4.924449315,47.490513554],[4.927449604,47.490640428],[4.928652866,47.490925757],[4.929580905,47.491057157],[4.933073192,47.49112171],[4.936864679,47.49167102],[4.937659694,47.491686611],[4.939246934,47.491567451],[4.941981015,47.491860464],[4.942189315,47.491889406],[4.942539647,47.491402731],[4.944177628,47.490121095],[4.945465297,47.488596764],[4.946580542,47.487593051]]]],"type":"MultiPolygon"}</t>
  </si>
  <si>
    <t>47.459082309, 4.879275781</t>
  </si>
  <si>
    <t>{"coordinates":[[[[5.33579775,47.498877555],[5.332584709,47.50927396],[5.334733712,47.509543406],[5.336904983,47.510169884],[5.337217819,47.509815996],[5.340348504,47.510466388],[5.340481594,47.510288107],[5.341908563,47.510791658],[5.347559179,47.51346335],[5.349214499,47.514047766],[5.349293884,47.513918287],[5.353059658,47.514341205],[5.354066196,47.514136261],[5.353919147,47.514751608],[5.354294478,47.514852992],[5.354238105,47.515293601],[5.355219628,47.515667308],[5.35555462,47.515094088],[5.357637772,47.515730974],[5.358418265,47.514559768],[5.36074751,47.515230342],[5.360891702,47.515033801],[5.361933081,47.515317084],[5.36206161,47.515127163],[5.363382774,47.515424573],[5.363613197,47.51561532],[5.365121896,47.515974648],[5.365609179,47.516322277],[5.366929076,47.516680011],[5.366767484,47.51711376],[5.368439575,47.516088271],[5.370450875,47.515639419],[5.371605787,47.515243987],[5.372343155,47.51481562],[5.373250241,47.513988445],[5.373489773,47.513874598],[5.374859795,47.513894412],[5.376385506,47.513558915],[5.376534133,47.515198507],[5.376924761,47.515164423],[5.377881539,47.514738748],[5.378187281,47.515037799],[5.38284376,47.512351743],[5.383338223,47.512858554],[5.384763962,47.514038839],[5.386040252,47.514877252],[5.386821099,47.514293904],[5.38803533,47.515111053],[5.390215411,47.513654264],[5.391317749,47.512414079],[5.391773023,47.51147805],[5.392953184,47.510077748],[5.393450079,47.508379875],[5.393476829,47.507997483],[5.394605691,47.505869652],[5.393594426,47.505784167],[5.393199901,47.50424419],[5.392747345,47.503278168],[5.392038708,47.502231847],[5.39054054,47.502460727],[5.388105889,47.502491752],[5.386035424,47.502732304],[5.38530251,47.502896808],[5.384491111,47.503208806],[5.382764153,47.504060958],[5.382053281,47.503258681],[5.384126163,47.502177019],[5.386532004,47.501649553],[5.386880463,47.501387552],[5.386101299,47.500484933],[5.388821584,47.500067149],[5.389873271,47.499602495],[5.389699495,47.498895509],[5.39040511,47.498478475],[5.390210957,47.498237503],[5.390452163,47.497776863],[5.390055413,47.497314005],[5.389434837,47.497403286],[5.388603638,47.492626579],[5.38942627,47.492451204],[5.388676876,47.490993235],[5.388232608,47.49047641],[5.384561601,47.493491103],[5.380874869,47.49392225],[5.380254662,47.493720591],[5.379155886,47.493573733],[5.378771784,47.492914255],[5.376250898,47.493117911],[5.374234723,47.493376966],[5.372735389,47.493635363],[5.371034475,47.4941428],[5.370120999,47.494219028],[5.367196902,47.493510311],[5.365821346,47.493293306],[5.364781038,47.492814618],[5.363130177,47.492470788],[5.36232848,47.492460034],[5.360406315,47.492923172],[5.3600899,47.492889058],[5.358476884,47.492348073],[5.357639939,47.492230834],[5.353934846,47.492276958],[5.353891734,47.491357453],[5.353546782,47.491308589],[5.353024138,47.490995848],[5.352171331,47.48867341],[5.351349227,47.488862019],[5.348230055,47.490022738],[5.347947957,47.490013116],[5.346479272,47.490425455],[5.346372475,47.48980802],[5.345943415,47.489446533],[5.345687281,47.489604787],[5.345243272,47.489417407],[5.344651574,47.489619339],[5.343824445,47.48926946],[5.342289841,47.490391812],[5.338807099,47.489320795],[5.338491911,47.490225882],[5.335529608,47.489844051],[5.335520057,47.490203565],[5.335262386,47.490905764],[5.338080387,47.491511136],[5.337584838,47.4930025],[5.337014806,47.493701965],[5.337147797,47.494373814],[5.33706074,47.495939827],[5.33689889,47.496371738],[5.336077073,47.497544536],[5.33579775,47.498877555]]]],"type":"MultiPolygon"}</t>
  </si>
  <si>
    <t>47.503204211, 5.362889519</t>
  </si>
  <si>
    <t>{"coordinates":[[[[4.33546172,47.773960251],[4.335421251,47.774635833],[4.334923041,47.77558938],[4.334505908,47.776901165],[4.334397337,47.777577521],[4.334947895,47.778017726],[4.334256586,47.779154401],[4.333894265,47.780150501],[4.33339349,47.78105816],[4.331462547,47.782935344],[4.327770284,47.785314052],[4.327267581,47.785722116],[4.327395836,47.786044718],[4.328273371,47.787168965],[4.32890758,47.787747772],[4.332182586,47.791424606],[4.332998737,47.79217055],[4.332865416,47.792447513],[4.334327317,47.793480449],[4.335347597,47.794426586],[4.336310885,47.795016905],[4.33752757,47.796227227],[4.338467713,47.797010424],[4.339801178,47.79871627],[4.340300787,47.799562998],[4.341044733,47.79982003],[4.341710416,47.799887123],[4.345046765,47.799425805],[4.346947503,47.799252748],[4.347278834,47.799991562],[4.348298526,47.801691019],[4.348796638,47.802156065],[4.349865677,47.802795463],[4.351492022,47.804333976],[4.352083339,47.804153427],[4.355427589,47.801740201],[4.356367934,47.801259443],[4.356330524,47.800892614],[4.360551068,47.798125228],[4.361318257,47.798399866],[4.361557718,47.798830058],[4.363715424,47.799980567],[4.372839678,47.80057525],[4.375383913,47.800954087],[4.376616322,47.801389694],[4.37673742,47.801680821],[4.377365805,47.802007395],[4.377850919,47.801908976],[4.379747601,47.801116127],[4.380889613,47.800229524],[4.382369867,47.799764694],[4.383583791,47.799539731],[4.383811149,47.799394821],[4.383700245,47.798675105],[4.383299945,47.798128935],[4.382426712,47.797942105],[4.382375641,47.797776179],[4.383379023,47.796751659],[4.384263813,47.795637615],[4.384606741,47.79459568],[4.385725948,47.793765103],[4.386213329,47.793244446],[4.386889675,47.792747655],[4.387067375,47.791314294],[4.38655609,47.790557909],[4.38703579,47.789180383],[4.388003403,47.788996092],[4.388345586,47.788800303],[4.388732897,47.787007087],[4.388822922,47.785287604],[4.390732835,47.782730078],[4.390771116,47.781230845],[4.390170555,47.780633961],[4.390381303,47.779550357],[4.389931681,47.778493494],[4.389360473,47.778047486],[4.388970302,47.777271666],[4.388337753,47.776469913],[4.388229531,47.775802369],[4.388249071,47.774708431],[4.386991902,47.773917672],[4.384738304,47.77316659],[4.380253355,47.773493181],[4.374621041,47.77313814],[4.374310515,47.772696201],[4.368931194,47.770698713],[4.368009302,47.77052135],[4.367251946,47.77051129],[4.366337899,47.769962952],[4.363571425,47.768718756],[4.363161025,47.76843908],[4.361462052,47.767581179],[4.359352946,47.766659602],[4.35833602,47.766887442],[4.357098881,47.766962096],[4.356460776,47.767071208],[4.353577409,47.767095568],[4.35181522,47.76721044],[4.350273776,47.767185015],[4.346677101,47.766932975],[4.346648232,47.766636252],[4.342814463,47.767304089],[4.342375427,47.766995864],[4.341349123,47.767596332],[4.340665083,47.768374706],[4.340160073,47.769158228],[4.338696053,47.772584788],[4.338409115,47.773706068],[4.337915201,47.774190597],[4.337364247,47.773946644],[4.336478945,47.773788419],[4.33546172,47.773960251]]]],"type":"MultiPolygon"}</t>
  </si>
  <si>
    <t>47.78485468, 4.359809668</t>
  </si>
  <si>
    <t>{"coordinates":[[[[4.572023938,47.656790702],[4.571998708,47.656205868],[4.57229714,47.655390711],[4.572274566,47.654850854],[4.571100016,47.652837446],[4.569700429,47.651414025],[4.569374947,47.651627259],[4.569429135,47.652019949],[4.568767916,47.652098149],[4.566968863,47.650589131],[4.564867006,47.64811005],[4.564084017,47.646896167],[4.565664606,47.646324931],[4.566089579,47.646097769],[4.565856126,47.645587743],[4.56529636,47.644898434],[4.565089938,47.644446562],[4.565273041,47.643513228],[4.565196338,47.641670497],[4.564584,47.641367205],[4.563746868,47.640438529],[4.561902026,47.639303657],[4.560349945,47.637883061],[4.560321378,47.637634967],[4.559709587,47.636983236],[4.559459048,47.636432013],[4.559115895,47.636038672],[4.555513677,47.634373475],[4.553811212,47.633037621],[4.553912066,47.632887734],[4.555085081,47.632280642],[4.555874539,47.632040558],[4.55732558,47.631743035],[4.556627098,47.630946599],[4.555700002,47.629479797],[4.555267775,47.628678005],[4.555253752,47.628059702],[4.554870499,47.627978378],[4.554666074,47.627452637],[4.554343397,47.62725617],[4.553000577,47.626967039],[4.55178428,47.62654027],[4.550086406,47.625717457],[4.547792276,47.624123784],[4.546340084,47.625249462],[4.544783561,47.626223453],[4.543435809,47.627418832],[4.542915191,47.627698494],[4.541730347,47.628035539],[4.541276277,47.628314315],[4.540289774,47.628602813],[4.538932711,47.629573191],[4.533962089,47.631692098],[4.531328563,47.632372148],[4.530150075,47.632844029],[4.529025117,47.633000103],[4.526888789,47.632860599],[4.524443066,47.633266156],[4.524043727,47.633274068],[4.521757463,47.632687193],[4.520819195,47.632524761],[4.519890002,47.632587271],[4.518120171,47.633250377],[4.515076613,47.633712119],[4.513284716,47.633835277],[4.50832127,47.634513456],[4.508192028,47.634606051],[4.507674169,47.636595116],[4.507071963,47.637061121],[4.505252019,47.640869284],[4.50474906,47.641597772],[4.503849303,47.64237998],[4.503503964,47.643172151],[4.503591571,47.643633756],[4.503515487,47.644006542],[4.503734498,47.644923788],[4.504271266,47.646196144],[4.504482891,47.648126271],[4.506544109,47.652946689],[4.507334952,47.655991053],[4.504558949,47.656492258],[4.501895496,47.656496812],[4.500772489,47.656742605],[4.486274335,47.658811219],[4.485877385,47.65886398],[4.485353574,47.659098401],[4.484124082,47.659975558],[4.482629338,47.66123507],[4.488579625,47.664256278],[4.488856261,47.664475115],[4.493533318,47.667025255],[4.499327944,47.666360504],[4.500136831,47.665979223],[4.500726763,47.665915835],[4.503203719,47.665992034],[4.504102162,47.665904855],[4.511181331,47.664819663],[4.51102358,47.664378779],[4.510914351,47.663392617],[4.509896921,47.663276129],[4.509534262,47.662563314],[4.510442037,47.661961021],[4.511239842,47.661946206],[4.515089339,47.661604683],[4.515223801,47.661647052],[4.518275381,47.66136438],[4.52299953,47.661275903],[4.526468825,47.661435899],[4.528526695,47.66126226],[4.529811467,47.661732488],[4.531147231,47.661842832],[4.5341426,47.661785545],[4.539458264,47.661505885],[4.540394309,47.660002723],[4.54036037,47.658458325],[4.541184595,47.657653429],[4.544271245,47.655970603],[4.54547007,47.655543335],[4.546090288,47.656070786],[4.547330498,47.655462898],[4.548205291,47.655670976],[4.548614983,47.656013949],[4.548331201,47.656198662],[4.547559476,47.656420446],[4.546519538,47.657088704],[4.546229039,47.657777647],[4.544400254,47.660242436],[4.544405468,47.660376506],[4.546317271,47.66151076],[4.54766881,47.66197991],[4.548077555,47.66219686],[4.549613543,47.663922108],[4.55168376,47.665637542],[4.550401751,47.666831193],[4.548871684,47.668480044],[4.547838893,47.669264345],[4.54930718,47.670946376],[4.549949995,47.671968647],[4.551413164,47.673515681],[4.553443742,47.672711793],[4.554868229,47.671739482],[4.555004107,47.671782688],[4.555701786,47.672534121],[4.556459473,47.673148813],[4.558460979,47.671626818],[4.558724746,47.671576488],[4.559469637,47.671752906],[4.559795175,47.671171497],[4.560643007,47.670402163],[4.561031156,47.669774901],[4.561353423,47.668445415],[4.561792111,47.667769761],[4.562291696,47.667262539],[4.563760723,47.666274213],[4.565667901,47.665595091],[4.570425489,47.664186269],[4.57150148,47.663661356],[4.572312249,47.662955447],[4.573650819,47.662569223],[4.572952872,47.661451486],[4.572139154,47.661106831],[4.571374817,47.660357286],[4.570791674,47.659153368],[4.56973583,47.657824358],[4.570962513,47.656900405],[4.572023938,47.656790702]]]],"type":"MultiPolygon"}</t>
  </si>
  <si>
    <t>47.649509782, 4.53489255</t>
  </si>
  <si>
    <t>{"coordinates":[[[[5.135982426,47.601079684],[5.134646696,47.603400251],[5.133711892,47.605394714],[5.133602112,47.60631247],[5.132509383,47.608622258],[5.131821714,47.609640609],[5.130377398,47.611018533],[5.126925108,47.613670237],[5.126068981,47.6142414],[5.124992234,47.615225369],[5.122704721,47.616304281],[5.12163059,47.616552515],[5.119382007,47.616837371],[5.118690198,47.616854429],[5.117473017,47.61668652],[5.115854416,47.616235033],[5.113928689,47.616400479],[5.113045378,47.616760433],[5.111869002,47.617387706],[5.109539664,47.619337824],[5.109306986,47.619583342],[5.110863831,47.620560084],[5.111762101,47.621013865],[5.113051574,47.622433923],[5.115236685,47.623934992],[5.116077834,47.624894015],[5.117044088,47.625849863],[5.117761546,47.626711169],[5.118834488,47.627534506],[5.123457508,47.630172527],[5.12625248,47.631418289],[5.127335032,47.631675006],[5.128536613,47.631843103],[5.129448211,47.631821083],[5.130038497,47.631958889],[5.131190993,47.63193156],[5.132406982,47.632126368],[5.134091493,47.631645384],[5.137840217,47.631618242],[5.138828452,47.631746918],[5.139548478,47.632096603],[5.141808614,47.633977597],[5.143348198,47.634764243],[5.145105632,47.635169588],[5.146538206,47.635281034],[5.146692289,47.634640696],[5.148695449,47.634828969],[5.148421409,47.635235603],[5.148756555,47.635387013],[5.148766828,47.635708279],[5.149714399,47.635949266],[5.150375088,47.636211736],[5.150276753,47.635391451],[5.151015049,47.630044583],[5.151741408,47.62800612],[5.151930453,47.627706393],[5.152742876,47.627010688],[5.15331482,47.626363534],[5.153860392,47.625360288],[5.154663734,47.624870036],[5.155301717,47.62477092],[5.157125497,47.623627],[5.158994988,47.623088202],[5.159780216,47.621987748],[5.160789358,47.621319858],[5.161445756,47.621183448],[5.161965219,47.621184637],[5.163548078,47.62146327],[5.164271866,47.621872164],[5.164844074,47.621761607],[5.166991012,47.621827135],[5.16730508,47.621460227],[5.166957491,47.621198346],[5.16694387,47.620928466],[5.164722324,47.619613604],[5.162934279,47.618279865],[5.162888285,47.617769265],[5.163509155,47.617283227],[5.163845926,47.617443568],[5.165036369,47.617308944],[5.165984839,47.617315664],[5.16800216,47.616882925],[5.16898286,47.616798078],[5.170141763,47.616969238],[5.170697947,47.616924682],[5.172298097,47.617204675],[5.172437325,47.616960764],[5.171801342,47.616615118],[5.171728281,47.616292316],[5.170856557,47.615945647],[5.17026755,47.615575708],[5.168988461,47.615264511],[5.1690897,47.614773687],[5.169051948,47.614139572],[5.169362686,47.613561113],[5.171190904,47.611724425],[5.170586175,47.611228717],[5.169971125,47.610347805],[5.169724239,47.609482558],[5.169789791,47.608572784],[5.168977319,47.608435707],[5.169155718,47.607517533],[5.168941665,47.606181638],[5.168634558,47.605275186],[5.167064356,47.604903646],[5.166272389,47.604384378],[5.165941133,47.604062761],[5.165137802,47.602770208],[5.165155501,47.602418703],[5.165587244,47.601246407],[5.165105946,47.601492156],[5.164350597,47.601316169],[5.163206564,47.601897459],[5.161863313,47.601603586],[5.160364321,47.601606128],[5.158353269,47.60079781],[5.157273723,47.600571044],[5.157065699,47.600760382],[5.156175697,47.600578728],[5.154014861,47.600542988],[5.153941998,47.600683903],[5.154705133,47.601020993],[5.154942643,47.601265132],[5.154865012,47.601617741],[5.154133836,47.602601022],[5.152355134,47.602667151],[5.151281572,47.602523061],[5.150185819,47.602687323],[5.148897563,47.603030707],[5.148183289,47.602915091],[5.145817252,47.602810938],[5.143179722,47.602941337],[5.14226444,47.602892407],[5.141281167,47.6026088],[5.140111407,47.601791039],[5.138634476,47.601679441],[5.13758814,47.601349236],[5.136486572,47.600703075],[5.135982426,47.601079684]]]],"type":"MultiPolygon"}</t>
  </si>
  <si>
    <t>47.617293647, 5.143105989</t>
  </si>
  <si>
    <t>{"coordinates":[[[[4.841808762,47.278933383],[4.842154872,47.279341213],[4.841540823,47.279879551],[4.840371635,47.280784189],[4.840411162,47.281204091],[4.8401889,47.282248585],[4.839397915,47.282877064],[4.838651936,47.284009098],[4.838524001,47.28510432],[4.838659082,47.286073807],[4.838581512,47.286204707],[4.838580149,47.287286215],[4.838789634,47.287993381],[4.83871866,47.288433044],[4.83822049,47.288610229],[4.837439649,47.288726153],[4.836271916,47.288480796],[4.836089501,47.287867749],[4.835150689,47.287310792],[4.833956338,47.286827204],[4.833302377,47.286782609],[4.832618371,47.286633128],[4.831724419,47.286264538],[4.831181994,47.286308219],[4.828824934,47.287821292],[4.82572704,47.288957865],[4.825626281,47.288719021],[4.825701228,47.287692189],[4.824891373,47.287772466],[4.823468651,47.288317114],[4.822480901,47.288849511],[4.820549807,47.289547084],[4.819262759,47.290153485],[4.818800729,47.290579452],[4.818692892,47.29091252],[4.817842323,47.291590403],[4.816966406,47.291597819],[4.816938766,47.292071905],[4.817161888,47.292172867],[4.816650845,47.29252035],[4.815974604,47.292679514],[4.815692948,47.292882928],[4.814695258,47.293948494],[4.814331914,47.294829442],[4.815069954,47.295088044],[4.815112394,47.29544307],[4.815451946,47.295855581],[4.816106315,47.296300984],[4.819453132,47.297688427],[4.823142909,47.299035269],[4.824069917,47.299632129],[4.826099053,47.301224685],[4.829553351,47.302408444],[4.829569462,47.302764781],[4.8299181,47.302856536],[4.829681717,47.303223156],[4.828115468,47.303101059],[4.827945188,47.303309951],[4.826473898,47.302827044],[4.825615748,47.302778413],[4.825068044,47.302671765],[4.82439873,47.302765132],[4.823586848,47.302636516],[4.822694417,47.302006693],[4.822285267,47.302549803],[4.821742711,47.302672681],[4.821596175,47.302489482],[4.82161458,47.301666156],[4.821371769,47.301493473],[4.82041205,47.303133893],[4.818218462,47.304970133],[4.818192689,47.305303713],[4.817438415,47.305626191],[4.816489443,47.307472613],[4.816200653,47.308289361],[4.818503024,47.309893979],[4.81923646,47.309658268],[4.821429813,47.31073776],[4.822080372,47.310985987],[4.823788518,47.308418918],[4.823910687,47.308000978],[4.824379537,47.307421807],[4.825575632,47.306388162],[4.825985309,47.306133186],[4.825880409,47.305812465],[4.826715709,47.304993394],[4.829942508,47.306059158],[4.832108119,47.307448654],[4.829987447,47.310058376],[4.829647131,47.311028152],[4.829335671,47.3114851],[4.829298878,47.312115114],[4.828493779,47.313006663],[4.830641263,47.314672917],[4.831247963,47.31561245],[4.832016588,47.31718336],[4.833497463,47.318980744],[4.835014694,47.319165683],[4.83613138,47.319835091],[4.83704132,47.320653636],[4.837960294,47.321967294],[4.838806344,47.322349206],[4.838972262,47.322553688],[4.839280265,47.323735636],[4.839871189,47.324362009],[4.839832619,47.324782241],[4.839938638,47.324861604],[4.842074229,47.323995703],[4.843892114,47.322865565],[4.843999625,47.323026844],[4.845155825,47.323414591],[4.846386843,47.323974928],[4.84772279,47.325235955],[4.849865548,47.327040611],[4.851812973,47.32886095],[4.852968773,47.330037445],[4.853404008,47.330597799],[4.854598903,47.330220332],[4.855742479,47.329469974],[4.856509115,47.32908042],[4.857379532,47.329202472],[4.862343581,47.328285519],[4.862246502,47.328503191],[4.863404277,47.32847111],[4.865049216,47.328737357],[4.868018763,47.328588769],[4.868523463,47.328629275],[4.86923696,47.328846514],[4.870433221,47.327714255],[4.872889519,47.327813337],[4.874869695,47.328424326],[4.87618258,47.328472457],[4.877701833,47.328664916],[4.8809445,47.32871419],[4.88116959,47.328598883],[4.885334438,47.328658304],[4.887674929,47.328399661],[4.88906693,47.328437356],[4.890548794,47.328356508],[4.890932903,47.328131435],[4.890778913,47.327670191],[4.890374535,47.327545304],[4.890233923,47.327125265],[4.89056912,47.326790229],[4.891365593,47.32654133],[4.89159058,47.326386383],[4.891814633,47.325453429],[4.891747475,47.324750341],[4.891092273,47.323933465],[4.890973468,47.323493259],[4.891063618,47.321954656],[4.891643025,47.320734058],[4.891375663,47.319948683],[4.891337491,47.319165878],[4.89173575,47.31855516],[4.891733185,47.317655611],[4.895291607,47.309712846],[4.897375927,47.3075122],[4.900368561,47.303673944],[4.900380728,47.301810611],[4.900134637,47.300055963],[4.900258306,47.298575316],[4.900415519,47.298005426],[4.900810048,47.297221832],[4.901229264,47.296762012],[4.901663349,47.295862502],[4.902319198,47.295207893],[4.903567826,47.293688979],[4.903234158,47.29297585],[4.903280551,47.292043968],[4.903489688,47.290923912],[4.903134549,47.28982842],[4.903059427,47.288866111],[4.902755213,47.28808676],[4.9023247,47.287552615],[4.901803811,47.286633633],[4.901216856,47.284969212],[4.900652772,47.284286865],[4.900118931,47.284010149],[4.899809047,47.283629807],[4.899346222,47.283340218],[4.899140699,47.283029306],[4.899023849,47.282531437],[4.898180676,47.282150814],[4.89750813,47.281505347],[4.89680056,47.281179227],[4.896485677,47.280693599],[4.896063795,47.280288063],[4.895852457,47.279698984],[4.895946961,47.27941468],[4.896478089,47.278679289],[4.896663921,47.278058503],[4.896939728,47.277700094],[4.896808215,47.276636042],[4.897125501,47.275953672],[4.896703334,47.275839006],[4.89652742,47.275428549],[4.896266335,47.275304045],[4.8957664,47.274747597],[4.895289388,47.27514081],[4.894779055,47.275302233],[4.893932721,47.275878872],[4.893037912,47.276206854],[4.89247205,47.275430845],[4.892229447,47.275267308],[4.891450002,47.275452017],[4.891585942,47.275667723],[4.890986082,47.275842296],[4.889413024,47.275170036],[4.888617462,47.275047015],[4.887896797,47.275059647],[4.887483439,47.274931297],[4.887070593,47.275307222],[4.886604522,47.275373336],[4.886418506,47.27512512],[4.886621119,47.274677875],[4.886480213,47.274093937],[4.886127983,47.273746666],[4.885670966,47.273580299],[4.884838137,47.273563217],[4.884317755,47.273476218],[4.884481125,47.272739652],[4.884274027,47.272417934],[4.884224123,47.272013516],[4.8831212,47.271159737],[4.88012095,47.269847743],[4.87931526,47.269205232],[4.877803747,47.268429163],[4.87598749,47.267941664],[4.87537889,47.268016342],[4.8746719,47.267849472],[4.873496237,47.267862165],[4.873004907,47.268151058],[4.872635627,47.268184036],[4.871670237,47.268498586],[4.871839644,47.269108195],[4.871124965,47.270354317],[4.871083914,47.270733191],[4.871852703,47.271951775],[4.871214876,47.273164237],[4.870739823,47.273846376],[4.869881746,47.274852564],[4.868895668,47.275755449],[4.866757317,47.274304054],[4.866702206,47.274355369],[4.865389931,47.272876245],[4.865061438,47.272370043],[4.864785791,47.272166459],[4.864201037,47.271976847],[4.863169369,47.271108231],[4.862979697,47.270560171],[4.862520146,47.270355933],[4.862207274,47.270642814],[4.861327953,47.270847834],[4.859039701,47.271132169],[4.858216504,47.271315554],[4.857515964,47.271717591],[4.857098527,47.272387043],[4.856123327,47.273226608],[4.854788827,47.275348816],[4.854819731,47.276129053],[4.855044491,47.276238921],[4.855537049,47.277168461],[4.856052522,47.278799119],[4.855422155,47.278630904],[4.855573367,47.279101246],[4.855573547,47.280102595],[4.855685885,47.280481708],[4.854202032,47.28039107],[4.851471156,47.279747608],[4.850273426,47.279549698],[4.848508485,47.279403138],[4.847755389,47.279244041],[4.845888747,47.279217927],[4.844467146,47.279011813],[4.841808762,47.278933383]]]],"type":"MultiPolygon"}</t>
  </si>
  <si>
    <t>47.300305297, 4.863873416</t>
  </si>
  <si>
    <t>{"coordinates":[[[[4.912507232,47.294277703],[4.913444792,47.2941785],[4.914422175,47.293859809],[4.915111585,47.293408985],[4.91563649,47.29268802],[4.915978146,47.292396018],[4.917272734,47.291806414],[4.918701326,47.290856177],[4.91999945,47.290367339],[4.921204997,47.290214109],[4.923877799,47.289196371],[4.926211091,47.288678587],[4.927376072,47.287875796],[4.928025122,47.287891127],[4.929040009,47.288437979],[4.931309583,47.288653268],[4.934290313,47.288512663],[4.935073405,47.288280781],[4.935403309,47.287960098],[4.935341885,47.286549115],[4.934152723,47.284507665],[4.934061329,47.284064334],[4.934190865,47.2835822],[4.935301747,47.282606425],[4.936601699,47.280636013],[4.936385968,47.280304622],[4.937186645,47.279352914],[4.937860922,47.278272737],[4.938128531,47.278098068],[4.937541982,47.277097484],[4.937495274,47.276499418],[4.937277939,47.275866381],[4.937247064,47.274936659],[4.937081276,47.274595429],[4.936709712,47.272509725],[4.936275905,47.271082437],[4.933898425,47.26935618],[4.93315786,47.268519334],[4.931853515,47.267639645],[4.931041329,47.266906639],[4.930035524,47.266233582],[4.929403843,47.265552491],[4.927084449,47.265949461],[4.925201071,47.26655347],[4.92397605,47.266369381],[4.922766102,47.266088673],[4.919095787,47.264814895],[4.918004286,47.264700575],[4.91712056,47.264959227],[4.91658527,47.265306669],[4.916181571,47.265857252],[4.915945977,47.266373539],[4.915733666,47.26739463],[4.911514323,47.267345378],[4.910266876,47.267422663],[4.908817362,47.267695971],[4.906487294,47.267127349],[4.906577193,47.266603572],[4.90516242,47.266774505],[4.90459237,47.266703722],[4.903871711,47.266825417],[4.903048746,47.265515168],[4.902649935,47.265161506],[4.901881541,47.264756271],[4.900751391,47.263922012],[4.900130508,47.26327301],[4.900050404,47.262878096],[4.899530675,47.263668256],[4.8993339,47.264351366],[4.899591966,47.267161243],[4.900514385,47.269527086],[4.900491616,47.270566649],[4.899486866,47.272159903],[4.897272403,47.2737063],[4.896878959,47.274254841],[4.896506318,47.275205568],[4.89652742,47.275428549],[4.896703334,47.275839006],[4.897125501,47.275953672],[4.897325908,47.275858542],[4.897690465,47.275053827],[4.900066949,47.275394039],[4.900434581,47.275575323],[4.901551611,47.275919923],[4.904511545,47.276629594],[4.90497278,47.276949806],[4.904614212,47.277696814],[4.904584451,47.278499657],[4.904671373,47.27901062],[4.905224761,47.280585529],[4.906151736,47.282021922],[4.90723939,47.283025224],[4.907588592,47.283467936],[4.908620865,47.285965178],[4.909443437,47.287288898],[4.910662189,47.288587178],[4.910979764,47.289069123],[4.911102625,47.289992821],[4.911461508,47.29133767],[4.911955711,47.292467768],[4.912507232,47.294277703]]]],"type":"MultiPolygon"}</t>
  </si>
  <si>
    <t>47.277407139, 4.919079052</t>
  </si>
  <si>
    <t>{"coordinates":[[[[4.967815991,47.174425399],[4.968208122,47.174133255],[4.968465,47.174151402],[4.96915674,47.173782114],[4.970372228,47.173289538],[4.970722119,47.173287185],[4.971350321,47.17356377],[4.972021965,47.173439761],[4.972331805,47.173209342],[4.97291524,47.173345292],[4.9745373,47.173352761],[4.974728772,47.173100039],[4.975419103,47.172729836],[4.977300113,47.172021399],[4.977875358,47.171646843],[4.979087872,47.171400079],[4.979444948,47.171126505],[4.980857046,47.170777247],[4.981587245,47.170738634],[4.981821486,47.170608544],[4.983579621,47.170547814],[4.983308073,47.170346236],[4.983091111,47.169833926],[4.983489154,47.169848721],[4.984295272,47.169720534],[4.983971167,47.168486903],[4.98446961,47.168395507],[4.984249101,47.167643708],[4.987886949,47.166671717],[4.989426567,47.166025673],[4.991662894,47.164795758],[4.992514387,47.164504628],[4.993621504,47.164270328],[4.993550831,47.164073419],[4.997664168,47.162403981],[4.99756517,47.162262498],[4.999175651,47.161575471],[5.000407733,47.160797698],[5.001711112,47.160233917],[5.003188105,47.159297879],[5.005490985,47.158098052],[5.006202603,47.157813744],[5.006233759,47.15762228],[5.007505434,47.157061682],[5.009512595,47.156539635],[5.010276947,47.155865334],[5.010415201,47.155254138],[5.010588036,47.155003476],[5.010537182,47.154631518],[5.01082841,47.153874471],[5.011075298,47.153733292],[5.011489765,47.153059657],[5.012490692,47.152147075],[5.012853143,47.151601321],[5.013113889,47.151442786],[5.013730016,47.150479247],[5.014386171,47.149704131],[5.014744123,47.149533092],[5.01518151,47.14908599],[5.014259509,47.144482033],[5.014225648,47.144141299],[5.013531276,47.144033607],[5.011938691,47.144544925],[5.011697197,47.144228515],[5.011113423,47.144431388],[5.009813294,47.143619134],[5.009208549,47.143825965],[5.008317749,47.143936892],[5.004781037,47.14399372],[5.003068084,47.144358404],[5.001251907,47.14457445],[4.998777299,47.144726193],[4.997741778,47.14467293],[4.996909142,47.144537806],[4.996339225,47.144581862],[4.99599179,47.1449661],[4.99498696,47.144636705],[4.993236149,47.144337265],[4.990875856,47.144046486],[4.989303191,47.1437088],[4.988361014,47.143608819],[4.988118182,47.146256193],[4.987587078,47.146637256],[4.987520782,47.147380472],[4.985750169,47.147082159],[4.983575842,47.146824962],[4.983523949,47.146742098],[4.981373602,47.146561899],[4.981825014,47.148856944],[4.978455707,47.149059591],[4.976819646,47.149226239],[4.977179227,47.151505755],[4.976497178,47.151554329],[4.976624099,47.152818368],[4.975954467,47.152846014],[4.976391687,47.155226869],[4.976498609,47.15555015],[4.975621533,47.155610153],[4.975790834,47.156122391],[4.974866312,47.156112954],[4.975027828,47.156845065],[4.974920331,47.157009903],[4.97549841,47.157868188],[4.973639378,47.158514994],[4.973757308,47.15888672],[4.971631518,47.15942547],[4.972523643,47.160675571],[4.972314721,47.160919584],[4.969974088,47.161326876],[4.970666763,47.162358845],[4.969151346,47.162514317],[4.969479628,47.163764124],[4.96908915,47.163810392],[4.969187987,47.164238282],[4.96865439,47.164306796],[4.96867301,47.164527118],[4.968189307,47.16476859],[4.96688029,47.164792641],[4.964570579,47.165075918],[4.964369079,47.165018099],[4.962320493,47.165510333],[4.962191982,47.165245043],[4.959042628,47.166260188],[4.958674596,47.166524878],[4.958354948,47.165905294],[4.956730352,47.166184925],[4.956675396,47.166053471],[4.954942033,47.166465497],[4.954975629,47.166627031],[4.953810543,47.16672505],[4.953091626,47.166600297],[4.953048348,47.166754122],[4.952459946,47.166805474],[4.952407341,47.166592928],[4.950837871,47.166682427],[4.949553337,47.166873373],[4.949449308,47.166662593],[4.948190919,47.166882802],[4.948086259,47.166690943],[4.947286209,47.167279862],[4.947045327,47.167155134],[4.944336724,47.168355177],[4.944244609,47.168290983],[4.940376463,47.169308675],[4.939268174,47.169665855],[4.938537371,47.169797869],[4.937210979,47.17033339],[4.938394965,47.171417654],[4.939534176,47.172210877],[4.938194035,47.173356314],[4.937786631,47.173852136],[4.937015035,47.174393674],[4.93619826,47.17511157],[4.934305947,47.175633102],[4.933609111,47.175977946],[4.933833214,47.176628006],[4.934006516,47.17766525],[4.933949935,47.178185815],[4.934114803,47.178583807],[4.934627347,47.177814277],[4.935949691,47.176903327],[4.936755348,47.176756571],[4.938136028,47.176257074],[4.940075581,47.175837351],[4.940764583,47.175606068],[4.941458587,47.175110834],[4.942211158,47.174372363],[4.943608105,47.173850912],[4.945097829,47.173668296],[4.945356808,47.173562182],[4.947964594,47.17365702],[4.947775373,47.174522938],[4.94781185,47.174764575],[4.948306922,47.174868815],[4.949125485,47.174861341],[4.950346304,47.174729113],[4.950453747,47.174486853],[4.951115815,47.17420643],[4.951952143,47.174142802],[4.953568262,47.174386612],[4.953501767,47.17360965],[4.954159294,47.173677803],[4.954082559,47.173091933],[4.954766082,47.172312216],[4.955383308,47.171889335],[4.955324137,47.171532812],[4.955671278,47.170546236],[4.955527688,47.169756167],[4.955523978,47.168817844],[4.957437595,47.168603589],[4.957701659,47.168093908],[4.960350253,47.167756403],[4.962900989,47.167597007],[4.962516382,47.169725258],[4.962475609,47.170961522],[4.962689571,47.171976433],[4.964621044,47.171633878],[4.964897065,47.172140714],[4.96667461,47.171778223],[4.967889101,47.17422153],[4.967815991,47.174425399]]]],"type":"MultiPolygon"}</t>
  </si>
  <si>
    <t>47.159223964, 4.982765188</t>
  </si>
  <si>
    <t>{"coordinates":[[[[4.91592196,47.250820153],[4.914010357,47.251585651],[4.912906202,47.251628187],[4.911831676,47.252169112],[4.911049261,47.252184712],[4.910533657,47.251967178],[4.910441487,47.252425261],[4.910543785,47.253107971],[4.909736153,47.253642677],[4.909120786,47.253334927],[4.908955924,47.253608698],[4.908060149,47.253374898],[4.906634994,47.254734712],[4.907588946,47.255265637],[4.906902382,47.255523672],[4.904796379,47.255813133],[4.904284713,47.255968321],[4.904006423,47.256326794],[4.903901017,47.256749067],[4.905440654,47.258839093],[4.906161616,47.260519316],[4.906661561,47.260703808],[4.907696837,47.260765127],[4.90864574,47.260703587],[4.910908304,47.260273701],[4.913006631,47.258389439],[4.913571237,47.258086554],[4.913912694,47.258500561],[4.915240699,47.257905904],[4.915953525,47.257679805],[4.919083512,47.256395234],[4.91996091,47.257889084],[4.920897899,47.258754276],[4.921152015,47.259831593],[4.921411814,47.260105549],[4.922010879,47.259509383],[4.922873121,47.259133979],[4.924164209,47.258988291],[4.925707722,47.259021204],[4.926562067,47.258832312],[4.927847022,47.258921721],[4.928591881,47.259110153],[4.929655777,47.259084349],[4.931151636,47.258453395],[4.933039568,47.257875321],[4.933959542,47.257452944],[4.934845156,47.257546234],[4.935823531,47.257791057],[4.937576638,47.258024732],[4.938884246,47.257935336],[4.940074766,47.257680387],[4.940732496,47.258312357],[4.943596864,47.256829842],[4.946462633,47.256120784],[4.951494111,47.255062742],[4.956617118,47.25423527],[4.957284625,47.254513976],[4.957812658,47.254994051],[4.958005227,47.255305986],[4.959556831,47.255163606],[4.960733611,47.254898768],[4.961712511,47.254431043],[4.962651005,47.254161211],[4.963606668,47.253746094],[4.964892171,47.253345192],[4.9661542,47.253134686],[4.968062446,47.252945619],[4.969382003,47.253331157],[4.970224564,47.25376531],[4.970754193,47.253600517],[4.971653779,47.253894108],[4.97214595,47.25425856],[4.973069847,47.254132977],[4.973491213,47.254261787],[4.979125774,47.253076998],[4.980023251,47.252558273],[4.980394006,47.252497909],[4.98297269,47.252701485],[4.983706211,47.252830323],[4.98482617,47.252821963],[4.987301738,47.253490988],[4.988428768,47.253673387],[4.989810217,47.253725334],[4.991229754,47.25362712],[4.991638403,47.253554362],[4.990433023,47.25054203],[4.99576034,47.250220812],[4.998124509,47.249600141],[5.000713301,47.249152952],[5.003138092,47.248884145],[5.0043877,47.248949901],[5.010060744,47.248260023],[5.010714458,47.248270301],[5.011918825,47.248010761],[5.012224719,47.247491238],[5.013135763,47.246886461],[5.013307825,47.246325131],[5.01574764,47.244345645],[5.01679299,47.24319907],[5.01732197,47.24274139],[5.017638476,47.242330632],[5.016975214,47.241535277],[5.01815812,47.240990566],[5.019148546,47.240391559],[5.0203058,47.24015076],[5.021913083,47.239957033],[5.022116291,47.238890831],[5.022706089,47.237802573],[5.022309968,47.236938645],[5.02213809,47.235989754],[5.017395858,47.235935504],[5.001514814,47.238178528],[4.989956228,47.24037765],[4.986583443,47.24117755],[4.985281674,47.238368534],[4.977860111,47.24039105],[4.97141405,47.242345164],[4.971308036,47.242194775],[4.970179266,47.24238957],[4.97015018,47.242570172],[4.966837573,47.242712874],[4.954738231,47.243995465],[4.949536626,47.244051536],[4.949158863,47.243881383],[4.947621824,47.243833372],[4.947475137,47.244018645],[4.944758407,47.243748164],[4.943795722,47.243419405],[4.939601171,47.243567105],[4.934727884,47.243374776],[4.932918662,47.244288376],[4.930897712,47.245089305],[4.930059259,47.245567039],[4.928036818,47.247435066],[4.928485152,47.248467719],[4.929949897,47.24845145],[4.930647515,47.248248924],[4.931761429,47.247744084],[4.932271043,47.247646439],[4.933306335,47.247125784],[4.934144942,47.246836235],[4.937743422,47.247204799],[4.938066112,47.247094943],[4.939499492,47.247236671],[4.943895962,47.249154115],[4.943979919,47.249281483],[4.942173333,47.249683679],[4.939432529,47.25007266],[4.938383688,47.250144232],[4.936026827,47.250068343],[4.934432268,47.250190414],[4.932811117,47.250639798],[4.931074994,47.250945188],[4.928127959,47.25097172],[4.927220646,47.25108136],[4.926465074,47.251070503],[4.924559109,47.250881527],[4.923085769,47.250548465],[4.921428513,47.250434558],[4.92023299,47.250177003],[4.919260527,47.250239932],[4.917879011,47.250180845],[4.91592196,47.250820153]]]],"type":"MultiPolygon"}</t>
  </si>
  <si>
    <t>47.248291693, 4.965561918</t>
  </si>
  <si>
    <t>{"coordinates":[[[[5.048892341,47.26812381],[5.050629905,47.265603966],[5.049725407,47.264851781],[5.047003569,47.264143389],[5.049718045,47.263479463],[5.049720107,47.263325432],[5.050595527,47.262969545],[5.051131658,47.262424232],[5.052706076,47.2611473],[5.053488032,47.261808875],[5.053992746,47.26245014],[5.055036242,47.263134989],[5.059478199,47.259672785],[5.05885232,47.256111372],[5.069214525,47.252086906],[5.068758585,47.251718605],[5.067869175,47.250706025],[5.064846642,47.248079809],[5.06538047,47.247654238],[5.065089753,47.247178514],[5.066434597,47.246520551],[5.067565565,47.246182486],[5.068360116,47.245178588],[5.069581769,47.243968034],[5.071282504,47.242562488],[5.073656431,47.240784646],[5.08058138,47.235138234],[5.082661583,47.233269101],[5.084888675,47.232123151],[5.085771561,47.231774051],[5.084829588,47.230496868],[5.085750937,47.230151579],[5.08463447,47.229215251],[5.083353112,47.228321503],[5.083013646,47.228329406],[5.082361406,47.22862481],[5.080806996,47.226993863],[5.079995012,47.227363268],[5.078953287,47.225551984],[5.079069813,47.224120675],[5.078244121,47.223963475],[5.076797608,47.221491201],[5.075222554,47.219555255],[5.073687025,47.220184333],[5.072944736,47.220405648],[5.070072136,47.221946557],[5.072410301,47.224134595],[5.073434292,47.225458138],[5.071074207,47.226101926],[5.070260465,47.226736062],[5.069930688,47.227132803],[5.066911876,47.229490352],[5.065564983,47.230359103],[5.063160383,47.231711366],[5.061089113,47.228827664],[5.060331837,47.228627694],[5.056110799,47.230122858],[5.052097099,47.232206767],[5.051174231,47.231305424],[5.049006255,47.232458675],[5.046187291,47.234609498],[5.046105754,47.235142271],[5.046260591,47.235562804],[5.045595145,47.236178829],[5.044237019,47.236278437],[5.043248901,47.236267942],[5.042952828,47.236410047],[5.042199013,47.236545807],[5.03846314,47.236288266],[5.036426234,47.236306059],[5.03303861,47.236095358],[5.032513148,47.235661497],[5.030473998,47.236004328],[5.030342623,47.235256462],[5.02989738,47.235090452],[5.029314024,47.235083556],[5.028797091,47.23487467],[5.027522979,47.234782593],[5.02535539,47.23519062],[5.024673206,47.235508728],[5.022856676,47.235900668],[5.02213809,47.235989754],[5.022309968,47.236938645],[5.022706089,47.237802573],[5.023832577,47.237167829],[5.026418758,47.236637244],[5.030761167,47.237621206],[5.030821204,47.237880417],[5.032074495,47.239168767],[5.031806453,47.239703896],[5.032401632,47.240476949],[5.032784852,47.240644938],[5.033262,47.24140835],[5.033303943,47.242377517],[5.033657459,47.242913452],[5.034758042,47.243516426],[5.037353481,47.241375237],[5.038376259,47.24243703],[5.037986766,47.242767179],[5.038111407,47.243334142],[5.038511324,47.243836828],[5.040087401,47.245223883],[5.03903729,47.24637256],[5.037758264,47.247030844],[5.035806929,47.247852214],[5.033590336,47.248585445],[5.032664752,47.248765578],[5.035356781,47.264535695],[5.036477612,47.270897324],[5.037884709,47.270425937],[5.045401267,47.267230844],[5.048892341,47.26812381]]]],"type":"MultiPolygon"}</t>
  </si>
  <si>
    <t>47.244959998, 5.054334077</t>
  </si>
  <si>
    <t>{"coordinates":[[[[4.187156815,47.570477662],[4.186235363,47.570794913],[4.187429712,47.572043086],[4.188053725,47.572945966],[4.188033608,47.573895912],[4.188365515,47.57518166],[4.188675412,47.575895986],[4.188683078,47.576120965],[4.189160542,47.57647349],[4.189038535,47.576789813],[4.187764915,47.578385385],[4.187161506,47.580148768],[4.186137107,47.581289869],[4.18715326,47.581813369],[4.188181431,47.582696829],[4.190039357,47.584511656],[4.191655738,47.587004988],[4.193069389,47.589411246],[4.194231496,47.59222696],[4.194726845,47.593073501],[4.195405061,47.593468055],[4.196069198,47.59341174],[4.196288507,47.593993736],[4.196494735,47.594169866],[4.19715523,47.59406947],[4.198459918,47.595218268],[4.198875451,47.595706422],[4.197317825,47.596810776],[4.197664833,47.597210515],[4.197161442,47.598027677],[4.197001724,47.59915549],[4.196980389,47.600460126],[4.196614381,47.601410908],[4.196722741,47.602623291],[4.196557635,47.603571112],[4.196655309,47.604365903],[4.197617751,47.604310123],[4.198602922,47.603962431],[4.199075664,47.603616394],[4.200029036,47.602387702],[4.200670051,47.601831078],[4.201876223,47.601193014],[4.203262706,47.600820444],[4.204301383,47.600725112],[4.205333546,47.600754069],[4.208782723,47.601074892],[4.210544903,47.601366308],[4.212105832,47.601410426],[4.213104769,47.601323531],[4.2158276,47.600897307],[4.219890275,47.601035868],[4.220901236,47.601184638],[4.221700578,47.601449943],[4.221137352,47.600101901],[4.22111499,47.59935675],[4.222649952,47.600361537],[4.222982575,47.600356252],[4.224541816,47.599340658],[4.22725876,47.599071766],[4.227235286,47.598397744],[4.226652753,47.596967108],[4.22625964,47.59526441],[4.225673016,47.591855111],[4.225642773,47.591001112],[4.227097903,47.590796774],[4.227954736,47.590558204],[4.227464351,47.589891792],[4.227596335,47.589844492],[4.230253068,47.589756203],[4.230315393,47.589688929],[4.228668459,47.588784444],[4.226382577,47.587751617],[4.226069856,47.587229168],[4.22574049,47.585459174],[4.225827164,47.584481514],[4.227731807,47.579585833],[4.227639142,47.579142993],[4.229634447,47.577855354],[4.230327838,47.577230484],[4.230863947,47.578325817],[4.233364667,47.578189583],[4.233690334,47.578004292],[4.234285385,47.577904375],[4.234477019,47.577676389],[4.235003189,47.577532185],[4.23525346,47.577078517],[4.23676683,47.576649278],[4.238628378,47.576663741],[4.239231283,47.576788774],[4.239821847,47.57655384],[4.241876036,47.576385256],[4.242864226,47.576144274],[4.243584345,47.575817917],[4.243307059,47.575507589],[4.242665739,47.5743027],[4.242251018,47.573859697],[4.241640271,47.573510604],[4.241964835,47.57328029],[4.243471173,47.572670087],[4.243792319,47.57235068],[4.244024317,47.571402055],[4.244370732,47.571139991],[4.244525671,47.570538779],[4.244256306,47.570453428],[4.242725031,47.570388727],[4.242902908,47.569800776],[4.242566009,47.569671129],[4.242713186,47.568907057],[4.240838587,47.568891901],[4.240104932,47.569032937],[4.238388016,47.568934144],[4.236355812,47.569006111],[4.236174794,47.569231288],[4.235595284,47.569366162],[4.232662167,47.569480911],[4.232065034,47.569313473],[4.231455651,47.569480149],[4.230984478,47.569468017],[4.23035832,47.56965737],[4.229838976,47.569690754],[4.229244297,47.569571888],[4.228042823,47.569616949],[4.226718844,47.569250978],[4.223719426,47.568039249],[4.223367266,47.567821484],[4.222447304,47.568425284],[4.220354675,47.569404144],[4.220034756,47.569724374],[4.219540789,47.570811622],[4.219077735,47.570864174],[4.218225072,47.573082258],[4.218462457,47.57415826],[4.217951832,47.574751444],[4.217282499,47.574626995],[4.215484151,47.574521511],[4.215009908,47.574259081],[4.214255185,47.573596263],[4.213070287,47.572910907],[4.212419074,47.572352329],[4.210576182,47.569924628],[4.21036673,47.570719908],[4.210547796,47.572135899],[4.209944161,47.573735573],[4.208070123,47.57351643],[4.206776863,47.572682695],[4.206509874,47.572641344],[4.20499538,47.573026091],[4.204198508,47.573083831],[4.203856296,47.572774082],[4.203968131,47.572187776],[4.202111116,47.57230775],[4.20273505,47.571127417],[4.201385496,47.570564272],[4.200985569,47.570526079],[4.198493522,47.571510452],[4.198323866,47.572368315],[4.197532682,47.572560986],[4.196540001,47.572666595],[4.196647563,47.571945307],[4.194772821,47.571570219],[4.192423019,47.570888477],[4.191158743,47.570863582],[4.190595155,47.569927693],[4.188340256,47.57009832],[4.187156815,47.570477662]]]],"type":"MultiPolygon"}</t>
  </si>
  <si>
    <t>47.583975244, 4.211857416</t>
  </si>
  <si>
    <t>{"coordinates":[[[[5.307883555,47.338604267],[5.310161963,47.338440984],[5.310150347,47.338325037],[5.311758311,47.338099407],[5.311755031,47.33731594],[5.312472346,47.337236814],[5.31418303,47.337427889],[5.314371474,47.337650187],[5.316750902,47.337802677],[5.316999565,47.338284047],[5.317733416,47.338403594],[5.317698264,47.339368853],[5.317939145,47.340559158],[5.318172531,47.341023719],[5.325015414,47.339452245],[5.325022723,47.339284584],[5.326148464,47.338235338],[5.32692567,47.337154338],[5.327631607,47.336507957],[5.327982987,47.335965046],[5.329278709,47.335050152],[5.32961409,47.334963269],[5.32968547,47.334562863],[5.33032635,47.334311339],[5.330352862,47.33406764],[5.330844618,47.333982118],[5.331088817,47.333687217],[5.331484006,47.333727015],[5.334264143,47.332068956],[5.334461835,47.331619174],[5.335084362,47.3315256],[5.335177891,47.33114816],[5.335856824,47.331224566],[5.336128457,47.33104348],[5.337428729,47.33072551],[5.337555417,47.330379822],[5.337922058,47.330312098],[5.33801581,47.329970675],[5.338697862,47.329480509],[5.338804087,47.329212686],[5.339609969,47.328433621],[5.340703071,47.328561093],[5.341002479,47.328410056],[5.34161935,47.328521902],[5.343172453,47.328353674],[5.343993316,47.328404652],[5.345094469,47.327867258],[5.345996985,47.327725639],[5.346628588,47.327871385],[5.346975119,47.32764733],[5.347522209,47.327859625],[5.348264363,47.327837412],[5.349193418,47.327697033],[5.350730974,47.328021661],[5.35052001,47.327469343],[5.348865981,47.327328096],[5.34833606,47.326963254],[5.348171165,47.325525584],[5.349152497,47.324855477],[5.349157251,47.32372329],[5.34842139,47.322586273],[5.347326983,47.322032904],[5.347049726,47.321750309],[5.347366006,47.321592608],[5.330817443,47.309290255],[5.32437367,47.304602927],[5.32389908,47.309117369],[5.322887425,47.308780972],[5.320899985,47.308538836],[5.320138902,47.308576569],[5.319566885,47.308791544],[5.318495699,47.308946239],[5.317904048,47.308768025],[5.317207936,47.308439688],[5.316692904,47.307950123],[5.315791173,47.307520509],[5.315155463,47.307333253],[5.314664083,47.306808083],[5.312094898,47.307567184],[5.311364231,47.308311242],[5.310600836,47.308787561],[5.310114866,47.308941335],[5.309938875,47.309251949],[5.310709233,47.30998323],[5.311324923,47.31075091],[5.309215569,47.31207718],[5.309438287,47.312206041],[5.308116826,47.313102325],[5.305353262,47.314586527],[5.305372103,47.315333666],[5.305098233,47.315370627],[5.305437193,47.316417618],[5.305166072,47.316734616],[5.305182522,47.317025188],[5.30490451,47.317459403],[5.304616107,47.318484627],[5.305186126,47.320100722],[5.306160391,47.320612736],[5.306051516,47.320791419],[5.301585046,47.319175193],[5.301282979,47.319203697],[5.300717091,47.319782301],[5.300767378,47.320275742],[5.301069553,47.320589471],[5.300900402,47.321494338],[5.300214633,47.321717771],[5.299519515,47.321661294],[5.299185378,47.321003259],[5.29845297,47.321158258],[5.297286889,47.320990409],[5.294434867,47.321753793],[5.291411413,47.322474557],[5.293370188,47.325757331],[5.293536834,47.325813479],[5.294767304,47.327237346],[5.296996183,47.326484491],[5.297572323,47.325771515],[5.299353951,47.32518597],[5.300224384,47.325839683],[5.30218126,47.325789189],[5.30241052,47.325482937],[5.302806768,47.325487687],[5.304443362,47.326276574],[5.305313874,47.326930249],[5.305150867,47.327390997],[5.305749812,47.327673605],[5.306503015,47.327723488],[5.307719819,47.327957786],[5.308526264,47.32822905],[5.309135073,47.328555574],[5.309123368,47.328837699],[5.308154165,47.330080004],[5.308745096,47.330206049],[5.308077196,47.33103168],[5.307802338,47.331571207],[5.307553902,47.332571321],[5.307883555,47.338604267]]]],"type":"MultiPolygon"}</t>
  </si>
  <si>
    <t>47.323005489, 5.322056752</t>
  </si>
  <si>
    <t>{"coordinates":[[[[4.979498262,47.397725438],[4.978980575,47.397748658],[4.978523004,47.397532225],[4.97790782,47.39692586],[4.977190246,47.395988053],[4.97630187,47.395128786],[4.97357449,47.393628984],[4.973444019,47.393182757],[4.972557113,47.393657956],[4.970045254,47.394265151],[4.968812797,47.394359868],[4.968045667,47.394234182],[4.965546612,47.393131044],[4.964409252,47.392889128],[4.963662988,47.392789175],[4.962046926,47.392728212],[4.96052644,47.392851115],[4.959787018,47.393228277],[4.959364492,47.393604596],[4.958143912,47.394314928],[4.956557497,47.395503255],[4.955625557,47.395730547],[4.955011766,47.395736368],[4.953510857,47.396217238],[4.952421263,47.396813647],[4.951951318,47.397164619],[4.952059047,47.396481149],[4.952222999,47.396212756],[4.951992954,47.39605003],[4.94985248,47.395902249],[4.948245755,47.395479846],[4.946571919,47.395472764],[4.945274913,47.395069447],[4.945137124,47.395986636],[4.944697643,47.39684944],[4.927621628,47.402887798],[4.911741992,47.397315841],[4.911291068,47.398914377],[4.91161652,47.404842186],[4.911621778,47.408001822],[4.910331934,47.412191249],[4.910746341,47.414661605],[4.910620208,47.415663186],[4.911409496,47.415922157],[4.912824939,47.41621765],[4.91383327,47.417074508],[4.914908809,47.41739808],[4.915489878,47.417509173],[4.917069459,47.417273343],[4.917529501,47.417301778],[4.919016303,47.417735591],[4.920610599,47.418095574],[4.922327498,47.41872905],[4.92316703,47.419349997],[4.923730363,47.420074557],[4.924001787,47.420280776],[4.926677639,47.421345852],[4.927811719,47.421706157],[4.930893111,47.423969234],[4.931849468,47.424439604],[4.933665134,47.424932606],[4.934551498,47.425337484],[4.935262847,47.426002799],[4.935723789,47.426237354],[4.93725356,47.426710745],[4.940323382,47.426986452],[4.940861443,47.427151266],[4.941244483,47.427432122],[4.941513741,47.427831936],[4.941926867,47.428210439],[4.943404537,47.429146557],[4.943912684,47.429802609],[4.94769378,47.430620022],[4.949696174,47.431165481],[4.950214758,47.431376502],[4.952215326,47.432562178],[4.952756109,47.432617036],[4.953485687,47.432572371],[4.954074262,47.432409409],[4.955517453,47.43224649],[4.957179212,47.431818741],[4.958147943,47.431709693],[4.958759841,47.431531906],[4.959185962,47.431245587],[4.959328263,47.431000065],[4.959232523,47.430341635],[4.958502929,47.429041941],[4.958760005,47.427362744],[4.959182508,47.426724402],[4.960408382,47.425631293],[4.961189527,47.425221921],[4.962081548,47.42497816],[4.962828714,47.424945745],[4.964044647,47.424670389],[4.965165144,47.424072464],[4.96595526,47.423800678],[4.966642784,47.423409058],[4.96719346,47.422976525],[4.969317241,47.421736659],[4.970331921,47.421439429],[4.972272166,47.421272377],[4.972619535,47.421121511],[4.973095855,47.420545233],[4.973446139,47.419429006],[4.974073587,47.418922197],[4.975564298,47.418188214],[4.977234829,47.417582623],[4.977560245,47.417341166],[4.979506274,47.416473321],[4.980302247,47.41600593],[4.980901425,47.415311364],[4.98147514,47.414897276],[4.981535869,47.414494628],[4.98176128,47.414240454],[4.982688157,47.41379873],[4.984456632,47.41247638],[4.988250982,47.410269328],[4.990831243,47.40909598],[4.992782787,47.408033301],[4.995200359,47.406949086],[4.994640808,47.406063602],[4.993842289,47.405207427],[4.993511353,47.403834456],[4.992562091,47.402739526],[4.990923625,47.401334917],[4.988826626,47.400437899],[4.987701917,47.400150966],[4.987120459,47.399921376],[4.985454576,47.398916076],[4.984224009,47.398419303],[4.980137152,47.39768034],[4.979498262,47.397725438]]]],"type":"MultiPolygon"}</t>
  </si>
  <si>
    <t>47.41056133, 4.951148088</t>
  </si>
  <si>
    <t>{"coordinates":[[[[4.723144439,47.631758777],[4.722987009,47.632286884],[4.72198907,47.633226224],[4.719825595,47.63420613],[4.718666879,47.634581509],[4.718195769,47.635007986],[4.718342294,47.635463189],[4.718119504,47.635824791],[4.71837456,47.636796077],[4.718456289,47.638051709],[4.717961931,47.638419105],[4.717493493,47.639757553],[4.717268566,47.640136289],[4.716421218,47.640919407],[4.715929686,47.641168811],[4.715393027,47.641133478],[4.715039362,47.641237705],[4.715001375,47.641630797],[4.716321963,47.642637754],[4.717317957,47.643698986],[4.718585849,47.644266442],[4.720389658,47.645257241],[4.721978431,47.645857748],[4.725050272,47.646505669],[4.727828107,47.64695889],[4.728794065,47.647248004],[4.73002052,47.647763733],[4.731280065,47.647984558],[4.731499843,47.647449218],[4.73616381,47.648090349],[4.736221961,47.647912123],[4.737143612,47.648229738],[4.739657963,47.649544594],[4.743039174,47.649860627],[4.743487079,47.649704492],[4.744625655,47.649767624],[4.746775903,47.650412532],[4.748310406,47.650765911],[4.749158528,47.651275399],[4.749578375,47.651401459],[4.749483328,47.652241073],[4.749869795,47.653461511],[4.749506647,47.655146029],[4.749228,47.655385182],[4.748683757,47.655530175],[4.748999482,47.655974705],[4.750153909,47.656475999],[4.751399392,47.656624796],[4.751925152,47.656850095],[4.752590976,47.656998565],[4.754206541,47.656892395],[4.757498306,47.65686274],[4.759270741,47.656947707],[4.759974423,47.6571928],[4.761449914,47.657929531],[4.761685335,47.658117749],[4.762707334,47.658477768],[4.763913743,47.65865133],[4.765398119,47.658808077],[4.766420368,47.658530638],[4.767429109,47.658368634],[4.768842152,47.65862455],[4.770032397,47.659314175],[4.775105884,47.661081963],[4.775890223,47.661224],[4.776532847,47.663952989],[4.780449942,47.664077944],[4.782399024,47.664056337],[4.782819973,47.663970688],[4.783924704,47.663967335],[4.784483627,47.663783241],[4.786549923,47.663720161],[4.787946375,47.66391128],[4.789161733,47.663828757],[4.79144658,47.664201599],[4.793856405,47.66420785],[4.797486723,47.664046734],[4.798550087,47.664634488],[4.799192296,47.663957467],[4.799962365,47.66355487],[4.800420963,47.663124656],[4.800517527,47.662787348],[4.800396599,47.661850177],[4.80059853,47.66143652],[4.800995946,47.661168402],[4.802605493,47.660724936],[4.803418974,47.660228912],[4.803637278,47.659787986],[4.80357288,47.659381134],[4.803745608,47.659208307],[4.803514354,47.658793226],[4.803949305,47.658375065],[4.804328377,47.657841623],[4.80434564,47.6574065],[4.805272783,47.656490955],[4.805803895,47.656198246],[4.806809448,47.655277875],[4.807378068,47.654598339],[4.808432476,47.653902278],[4.808941678,47.653672015],[4.811896287,47.653058129],[4.811753059,47.652685813],[4.811943004,47.65227592],[4.811976568,47.65153803],[4.812903726,47.650551293],[4.813342873,47.649398358],[4.81317799,47.648898533],[4.813306758,47.648100642],[4.813237125,47.647267116],[4.812729498,47.646129773],[4.812895123,47.646102894],[4.812973249,47.645539874],[4.813451159,47.644156749],[4.814568636,47.642385548],[4.81553215,47.641494553],[4.816555849,47.640963647],[4.816364971,47.640835166],[4.815816184,47.640524079],[4.814338522,47.640202211],[4.813492672,47.639929939],[4.811092202,47.639539523],[4.809720542,47.639238461],[4.808684538,47.638817845],[4.808024395,47.638245549],[4.807076067,47.636872809],[4.806585179,47.636341102],[4.804714319,47.635022223],[4.804056153,47.634348136],[4.802193681,47.632800402],[4.801591897,47.632019192],[4.801157319,47.631219195],[4.800769455,47.630066444],[4.800062424,47.628887999],[4.799948837,47.628481898],[4.800062832,47.628189332],[4.800860841,47.627248782],[4.801720315,47.626670114],[4.801610423,47.626570971],[4.802293947,47.625712306],[4.802784511,47.624898031],[4.803405871,47.622870777],[4.801861562,47.621741281],[4.80143138,47.620871887],[4.80134197,47.620471715],[4.801420855,47.61838981],[4.801962814,47.616930097],[4.801923821,47.614788783],[4.799913483,47.614243572],[4.799166028,47.613360152],[4.797370413,47.612150737],[4.79670673,47.610945489],[4.796592001,47.609237501],[4.795989686,47.607480293],[4.795556969,47.606885519],[4.795440829,47.606321888],[4.794827225,47.605652463],[4.794596547,47.605601989],[4.792911606,47.60466451],[4.792183293,47.603947314],[4.790925522,47.60248645],[4.790843589,47.601313655],[4.79034588,47.601079997],[4.78973924,47.600336611],[4.788881306,47.599959012],[4.779568965,47.597612805],[4.776593019,47.597023397],[4.774828639,47.596561353],[4.774265588,47.596801302],[4.772357253,47.596412536],[4.768086368,47.595783147],[4.766427529,47.594806183],[4.765618332,47.594566331],[4.764088138,47.594539951],[4.763719328,47.594657167],[4.763329055,47.595132142],[4.762735045,47.594999761],[4.759322976,47.593605295],[4.757429215,47.592924358],[4.756749741,47.592579853],[4.755136872,47.593113712],[4.754883317,47.593295793],[4.753633263,47.593692725],[4.753299204,47.593733758],[4.752685059,47.594000479],[4.752022069,47.594969295],[4.751488638,47.595303224],[4.750010519,47.596013255],[4.748652676,47.597105008],[4.744438697,47.593442469],[4.744051006,47.593634633],[4.744373802,47.593941326],[4.744298632,47.594207148],[4.742520237,47.595955158],[4.742744451,47.596626162],[4.740325404,47.597099819],[4.737399982,47.597311764],[4.737761302,47.596144053],[4.737757458,47.595862305],[4.736995911,47.59589705],[4.737209373,47.596321532],[4.736974674,47.596921947],[4.736778351,47.598129516],[4.736132781,47.59886659],[4.736057922,47.600494605],[4.735465211,47.600975193],[4.734404042,47.601500553],[4.733758829,47.601963906],[4.73353248,47.602823482],[4.733247629,47.603111317],[4.733052825,47.604245924],[4.727087342,47.604485591],[4.725955176,47.605949163],[4.724253324,47.607747956],[4.723889688,47.608072041],[4.724043266,47.608457814],[4.72514984,47.609907198],[4.725601061,47.61031558],[4.726888842,47.610861044],[4.727334294,47.611255099],[4.728599861,47.612017851],[4.728530511,47.612631099],[4.727206067,47.613752697],[4.726974622,47.614212585],[4.72675119,47.615126117],[4.726842231,47.616993842],[4.726134202,47.617087141],[4.725058867,47.617022004],[4.725100748,47.617287881],[4.725604519,47.617383974],[4.725898545,47.617582201],[4.726691591,47.618552728],[4.727006195,47.61872814],[4.72748889,47.619242286],[4.727678623,47.619838193],[4.72776358,47.620940731],[4.727596642,47.621707573],[4.727700652,47.62191761],[4.727648437,47.622526099],[4.728292019,47.623894966],[4.728376611,47.624451012],[4.72820382,47.625325079],[4.727400263,47.625638575],[4.726372366,47.625769015],[4.725689554,47.626275182],[4.725632962,47.626831515],[4.72619947,47.6278351],[4.72712624,47.628858564],[4.72712912,47.629359098],[4.72634326,47.630262931],[4.72578072,47.630412594],[4.725818468,47.630632614],[4.724876297,47.630698751],[4.724116713,47.631387003],[4.723782681,47.631601707],[4.723144439,47.631758777]]]],"type":"MultiPolygon"}</t>
  </si>
  <si>
    <t>47.629318672, 4.766439896</t>
  </si>
  <si>
    <t>{"coordinates":[[[[5.087272662,47.457499922],[5.086233185,47.455186282],[5.086719142,47.45508482],[5.086363766,47.454346483],[5.085574921,47.453420506],[5.085251301,47.453599199],[5.084071515,47.452519928],[5.084485657,47.452313502],[5.083095637,47.450538302],[5.083342099,47.45042403],[5.082716299,47.449557249],[5.08334473,47.449263246],[5.082287545,47.448226787],[5.082670691,47.447974996],[5.081921465,47.447210374],[5.080866521,47.44575153],[5.079784192,47.444987447],[5.081015634,47.444464757],[5.079948889,47.442768384],[5.079179844,47.440909095],[5.078267639,47.441242366],[5.077414379,47.440084255],[5.07841753,47.43970074],[5.077134317,47.438201814],[5.077485689,47.437747994],[5.075318386,47.436824939],[5.074513465,47.436191836],[5.07402027,47.436102474],[5.073494675,47.435724628],[5.070886578,47.435960182],[5.069862862,47.435776687],[5.06907595,47.435435888],[5.067495114,47.435087583],[5.066212008,47.43688345],[5.066118276,47.437137253],[5.064522804,47.439164669],[5.062864862,47.438918523],[5.062718724,47.439156142],[5.05857214,47.438736106],[5.058566318,47.438619145],[5.055483949,47.4386061],[5.055434254,47.438417875],[5.05307219,47.438809867],[5.053163669,47.439049584],[5.051289308,47.439735497],[5.047464592,47.442977076],[5.047776096,47.443104866],[5.045934503,47.443924284],[5.044672872,47.44463803],[5.043576934,47.446042226],[5.042572466,47.447131436],[5.04168974,47.447515223],[5.040446243,47.446792332],[5.039082088,47.446281356],[5.035931347,47.445912392],[5.034995042,47.445550567],[5.034233327,47.445661136],[5.03382094,47.445637728],[5.030341796,47.445182504],[5.028557834,47.444868731],[5.026720918,47.444908841],[5.025373082,47.445245674],[5.024260808,47.44517768],[5.023370505,47.445257998],[5.022783527,47.445532042],[5.021966798,47.446190077],[5.020515226,47.447965815],[5.01976711,47.448614537],[5.016426698,47.449624263],[5.01576198,47.449669095],[5.015299213,47.449930143],[5.014967044,47.449922387],[5.013717807,47.45105069],[5.013021406,47.451383306],[5.011901019,47.452232914],[5.011332513,47.452507478],[5.00996268,47.453503651],[5.009772397,47.453562766],[5.008613295,47.453382871],[5.007526872,47.453831139],[5.007503886,47.454669873],[5.007193232,47.455059731],[5.007390913,47.455516462],[5.007325733,47.45583185],[5.006543164,47.456560315],[5.00639805,47.45722286],[5.006240996,47.457460589],[5.005577766,47.458008697],[5.005423835,47.458542625],[5.005047154,47.459084892],[5.004235474,47.459569815],[5.003331005,47.459952775],[5.00451251,47.460798684],[5.005149627,47.461572918],[5.005594517,47.462567473],[5.006543981,47.463561434],[5.007501885,47.46346928],[5.00857004,47.463095171],[5.010822702,47.461946006],[5.011974586,47.461504684],[5.017119071,47.460075756],[5.017707698,47.461496402],[5.016812571,47.461949542],[5.018084222,47.462538022],[5.019688867,47.46311801],[5.021582229,47.463466045],[5.022906507,47.463898679],[5.026407137,47.463979171],[5.028068045,47.464848919],[5.02883584,47.464856252],[5.030055851,47.465583276],[5.03056876,47.466117316],[5.030749548,47.466437432],[5.031426662,47.467028935],[5.033024681,47.466377913],[5.033425065,47.466116087],[5.033922678,47.465966921],[5.035429399,47.465256228],[5.036078803,47.46501345],[5.036903348,47.464836941],[5.038891008,47.464099776],[5.039413335,47.463868209],[5.040831672,47.46296719],[5.042361694,47.462558555],[5.043103654,47.462237572],[5.043057368,47.462103313],[5.044682439,47.461681272],[5.04816559,47.461272455],[5.048407262,47.461654508],[5.049728071,47.461228745],[5.050522339,47.461131012],[5.051157928,47.461189151],[5.05649493,47.46044304],[5.057774398,47.460325878],[5.057870428,47.460786128],[5.068400704,47.457920549],[5.075026461,47.46426812],[5.078068361,47.46323413],[5.082491511,47.461903409],[5.085673322,47.460820786],[5.086040026,47.459259068],[5.087272662,47.457499922]]]],"type":"MultiPolygon"}</t>
  </si>
  <si>
    <t>47.452430956, 5.049465476</t>
  </si>
  <si>
    <t>{"coordinates":[[[[4.477683954,47.302751069],[4.478786075,47.303165622],[4.479771948,47.303011695],[4.480570798,47.303132065],[4.48137594,47.303432429],[4.482461478,47.304203716],[4.483229119,47.304103869],[4.483135145,47.304919029],[4.483890506,47.305332561],[4.484317961,47.306190576],[4.484798681,47.306293376],[4.485185104,47.306624281],[4.485766208,47.306623147],[4.486481615,47.307026369],[4.486802038,47.307363516],[4.487637934,47.30781471],[4.488299499,47.307802628],[4.488954674,47.307655565],[4.489948268,47.307682433],[4.490814601,47.307845987],[4.493787695,47.309410474],[4.495269886,47.310057685],[4.496554882,47.310753341],[4.499226728,47.31199563],[4.497873386,47.313835503],[4.498542484,47.314090684],[4.50131279,47.314679768],[4.501739118,47.314064685],[4.501752365,47.313449542],[4.503717721,47.313660906],[4.504213857,47.313506814],[4.506021272,47.314175787],[4.507090106,47.314425734],[4.507553251,47.314417019],[4.508137164,47.314135714],[4.509998168,47.312706],[4.510945676,47.310291404],[4.510879236,47.309859176],[4.511741409,47.308225428],[4.511993277,47.307344255],[4.512459118,47.30654043],[4.512958933,47.306614052],[4.515291069,47.306366634],[4.51550395,47.306170268],[4.520825653,47.305708089],[4.521880923,47.305529484],[4.521611081,47.304742466],[4.521589949,47.30413677],[4.52178717,47.303482291],[4.522448816,47.303334952],[4.522836752,47.303104761],[4.522932354,47.301621438],[4.523198034,47.301094815],[4.523801519,47.300344958],[4.523760638,47.299930407],[4.521751373,47.299602909],[4.520855221,47.299179759],[4.520662493,47.300086293],[4.520269502,47.300184183],[4.519870066,47.300101175],[4.520280267,47.298834332],[4.520271251,47.298609348],[4.519893936,47.298465723],[4.519180871,47.298711866],[4.518691406,47.299376469],[4.518318288,47.299615457],[4.517388282,47.29996077],[4.516973532,47.299991403],[4.515921579,47.299768341],[4.513620148,47.299028531],[4.513129728,47.299097954],[4.513236449,47.298751707],[4.513142428,47.29748156],[4.514370644,47.297433126],[4.51620829,47.296515028],[4.516827503,47.296367374],[4.518703825,47.296117733],[4.520899245,47.296106991],[4.521342003,47.29566449],[4.522792872,47.295021478],[4.524213041,47.293624307],[4.523795317,47.293408292],[4.523222371,47.292852157],[4.523065354,47.292075363],[4.523131889,47.291014707],[4.521481202,47.291794506],[4.520925452,47.291937754],[4.520346997,47.292494583],[4.519599928,47.293032909],[4.518904998,47.293356249],[4.518221279,47.293561485],[4.517420265,47.293971743],[4.516524888,47.293946531],[4.515670428,47.293823533],[4.513366229,47.29307025],[4.51303295,47.293031376],[4.511513123,47.293060186],[4.511008417,47.293231533],[4.510583464,47.293603531],[4.51027436,47.293341934],[4.510758698,47.292399206],[4.510647033,47.291534468],[4.508944141,47.292347181],[4.508623575,47.292666491],[4.506414306,47.292886077],[4.501286327,47.29195128],[4.500964411,47.292223765],[4.499789283,47.292605423],[4.499174453,47.292435988],[4.49785439,47.292224331],[4.494537889,47.291938444],[4.493486113,47.292093349],[4.492291915,47.291980854],[4.491233738,47.29200076],[4.49077458,47.292098501],[4.489428943,47.293110724],[4.489028309,47.293076248],[4.488576797,47.293354862],[4.486889932,47.293804179],[4.486801847,47.294160066],[4.486265205,47.295045731],[4.486438632,47.295669289],[4.48424578,47.295819809],[4.482669808,47.296119078],[4.481154924,47.296282486],[4.480287566,47.296073855],[4.478743591,47.295517283],[4.478154661,47.296720515],[4.476871043,47.29663151],[4.475693582,47.296889596],[4.474674451,47.296889044],[4.474579247,47.297133361],[4.474856658,47.29788527],[4.474702716,47.298207767],[4.474966155,47.298595192],[4.47498901,47.299186463],[4.475222736,47.300082088],[4.475780943,47.300791708],[4.477683954,47.302751069]]]],"type":"MultiPolygon"}</t>
  </si>
  <si>
    <t>47.301451523, 4.500483593</t>
  </si>
  <si>
    <t>{"coordinates":[[[[4.684770968,47.259745286],[4.683647412,47.261161817],[4.683487522,47.263236093],[4.681979078,47.266263705],[4.677746217,47.26762707],[4.674866162,47.268810469],[4.673071631,47.270106007],[4.671545582,47.271486791],[4.669111806,47.273291223],[4.666942304,47.275090003],[4.665980809,47.275784555],[4.665283734,47.276473502],[4.663773786,47.278258245],[4.662427831,47.279231113],[4.662053042,47.27973353],[4.661944101,47.280275359],[4.661168095,47.282181011],[4.661076953,47.283127784],[4.66012716,47.285621202],[4.659418512,47.286755994],[4.658806914,47.288077585],[4.658596807,47.28881625],[4.65876121,47.289726048],[4.658325997,47.290160879],[4.65805244,47.290816708],[4.658457227,47.291325076],[4.658583288,47.291764491],[4.659477489,47.291920989],[4.660899562,47.292370675],[4.661351754,47.292399319],[4.664013895,47.29224862],[4.664977086,47.293605278],[4.665295833,47.294409301],[4.665654763,47.294545519],[4.665784948,47.294859706],[4.670727509,47.295172242],[4.673306878,47.295164794],[4.674818443,47.294954796],[4.675687641,47.294688323],[4.677841208,47.294312335],[4.679805173,47.29367252],[4.680587298,47.293585559],[4.681704505,47.293337058],[4.682588305,47.293031602],[4.683207432,47.292727277],[4.686306128,47.292023161],[4.687294253,47.291964675],[4.68896332,47.29159102],[4.691694474,47.291197359],[4.692260001,47.29104234],[4.693453592,47.290533281],[4.694565629,47.290250513],[4.69514738,47.288722955],[4.695710248,47.288736341],[4.696395373,47.288011368],[4.69493986,47.286591916],[4.695454183,47.285822618],[4.694956787,47.28524099],[4.695645278,47.284497961],[4.696192472,47.284016324],[4.696770146,47.283662103],[4.697779767,47.283325872],[4.701108752,47.282645891],[4.701734275,47.282842922],[4.701984265,47.282045954],[4.703141742,47.28199295],[4.703069059,47.281745491],[4.701545837,47.280611655],[4.700903627,47.279343325],[4.701332797,47.279232579],[4.700624874,47.27839563],[4.697672837,47.277429455],[4.695033427,47.274248919],[4.692739555,47.274005975],[4.692035995,47.274015339],[4.691368395,47.273906215],[4.690265634,47.273211829],[4.689583628,47.273022764],[4.689286274,47.272654306],[4.688854845,47.271050572],[4.688745988,47.269354796],[4.688499455,47.26853987],[4.688736727,47.266955212],[4.68896947,47.266110795],[4.689606111,47.265322626],[4.689607919,47.265211843],[4.692265156,47.263647724],[4.693065584,47.263316378],[4.693722445,47.263298683],[4.694308486,47.262922735],[4.695600858,47.262546365],[4.695577148,47.26246567],[4.693941312,47.26193309],[4.689346019,47.261635432],[4.68718294,47.259852494],[4.686602618,47.259989701],[4.685258885,47.259866963],[4.684770968,47.259745286]]]],"type":"MultiPolygon"}</t>
  </si>
  <si>
    <t>47.280878732, 4.679657817</t>
  </si>
  <si>
    <t>{"coordinates":[[[[5.37969944,47.320302961],[5.380922717,47.320410272],[5.381542904,47.32053715],[5.381954034,47.320997048],[5.382115479,47.321620582],[5.382614494,47.32223989],[5.383049491,47.322550689],[5.383083938,47.322789553],[5.382715673,47.323355509],[5.382390223,47.323513496],[5.381610673,47.323616853],[5.380643707,47.323615971],[5.379770179,47.323959912],[5.379495316,47.32415378],[5.379509171,47.324585803],[5.378673218,47.325001016],[5.378422371,47.325497904],[5.378573445,47.326426069],[5.378217498,47.327002565],[5.377799531,47.327315541],[5.377864644,47.32752946],[5.378572274,47.328372372],[5.378772407,47.328823094],[5.378056179,47.329849181],[5.377110184,47.330324275],[5.376338098,47.330449057],[5.375616306,47.330692588],[5.375194845,47.330628259],[5.374795061,47.33075442],[5.374507757,47.331057506],[5.37455313,47.3315141],[5.37489869,47.331779025],[5.374466218,47.332244491],[5.373520581,47.332399821],[5.373183097,47.333126326],[5.372730461,47.333046414],[5.372602325,47.332575298],[5.371881748,47.332667475],[5.371181369,47.332587213],[5.370361727,47.332866032],[5.369652838,47.332803047],[5.368641575,47.332372463],[5.368381571,47.332334536],[5.367243356,47.332749522],[5.36623622,47.332952879],[5.365622947,47.332985189],[5.365112094,47.333207244],[5.363859116,47.333484034],[5.362971618,47.333576851],[5.362570784,47.333770537],[5.362023584,47.333829402],[5.361176041,47.333686328],[5.360399741,47.333807485],[5.360188564,47.33421706],[5.358731199,47.334396178],[5.356062478,47.335047473],[5.355617018,47.335281668],[5.35538488,47.335546658],[5.354456547,47.337004685],[5.354278516,47.337597304],[5.353941462,47.337645566],[5.353428826,47.338433196],[5.35310167,47.338707311],[5.353328522,47.339076474],[5.353262155,47.339436267],[5.352333385,47.339799123],[5.352315413,47.3399634],[5.352722288,47.34105392],[5.353348504,47.341737414],[5.354652438,47.342374744],[5.354617662,47.343001383],[5.355050381,47.34377345],[5.355001495,47.343112482],[5.355367616,47.342669156],[5.355412395,47.342361135],[5.355246548,47.342024062],[5.354768724,47.341522197],[5.356177889,47.340783923],[5.35648562,47.340399416],[5.357318722,47.339819617],[5.358153556,47.339008315],[5.359851959,47.339908665],[5.364920025,47.343098264],[5.364557216,47.343645127],[5.366272071,47.346234627],[5.367389385,47.345759744],[5.368243729,47.346592518],[5.369075574,47.347095216],[5.370570041,47.347808641],[5.37280783,47.348249285],[5.374197407,47.349135928],[5.380378173,47.341581913],[5.382106272,47.335798627],[5.382375818,47.335334673],[5.38274165,47.334950701],[5.383647897,47.334415136],[5.385162924,47.334640707],[5.385681239,47.334826398],[5.386326965,47.335225622],[5.387174464,47.335961136],[5.38853764,47.33756596],[5.390624762,47.336771879],[5.39161138,47.336554324],[5.392382284,47.338006486],[5.393104457,47.337652064],[5.395135693,47.337091418],[5.394555958,47.336154099],[5.396116676,47.335709411],[5.39707168,47.335852717],[5.397994664,47.335842667],[5.399180276,47.335720907],[5.399357435,47.33535699],[5.399799195,47.334984902],[5.401968514,47.334405067],[5.401666437,47.333664682],[5.402758253,47.333313359],[5.402515088,47.332971642],[5.403203941,47.332734027],[5.402652926,47.33187811],[5.402525968,47.331379978],[5.402001878,47.330681113],[5.401301409,47.329948067],[5.401503072,47.329777277],[5.400414601,47.329046846],[5.399882971,47.328829973],[5.399875944,47.328495078],[5.400733019,47.327932469],[5.401347853,47.327403684],[5.401088284,47.327079416],[5.400730509,47.327284056],[5.399889749,47.328003941],[5.398255259,47.327118157],[5.398675628,47.326772632],[5.39783853,47.326299972],[5.39781114,47.325924069],[5.396373518,47.325380941],[5.396978786,47.324904614],[5.396642959,47.324799867],[5.395377641,47.324644051],[5.393849252,47.324232458],[5.39411752,47.323862165],[5.393668254,47.323619249],[5.393778082,47.323319772],[5.390166196,47.322461124],[5.386904074,47.321006154],[5.385622037,47.320799241],[5.383808597,47.320197938],[5.382160353,47.320303824],[5.382074209,47.320153383],[5.37969944,47.320302961]]]],"type":"MultiPolygon"}</t>
  </si>
  <si>
    <t>47.33437116, 5.379212117</t>
  </si>
  <si>
    <t>{"coordinates":[[[[4.810708832,47.177618471],[4.810021929,47.177889461],[4.809147408,47.175604101],[4.808902108,47.175181988],[4.808370412,47.174529311],[4.807503377,47.173879167],[4.807223285,47.17352153],[4.807004622,47.172987332],[4.807164422,47.172240107],[4.808007094,47.170986032],[4.807603051,47.170436719],[4.806829807,47.169824728],[4.806554426,47.169488629],[4.806201203,47.168721492],[4.805458953,47.168244988],[4.804484256,47.166663559],[4.804405351,47.166082151],[4.804217861,47.165609598],[4.803503198,47.165087625],[4.802629286,47.163989092],[4.802995281,47.163562848],[4.803508984,47.162264395],[4.803863002,47.161717664],[4.804655631,47.160982189],[4.80607855,47.159947806],[4.806861839,47.159525842],[4.807247765,47.159813388],[4.809483217,47.158680722],[4.810495239,47.158112873],[4.81111738,47.157651075],[4.80858568,47.154284871],[4.808236948,47.15333486],[4.807787873,47.152659276],[4.806926744,47.152135109],[4.805420767,47.15096091],[4.805459476,47.15065863],[4.804112797,47.149351353],[4.80074167,47.147383075],[4.800343154,47.146557188],[4.800577136,47.145975409],[4.800989437,47.146029328],[4.801436741,47.145708982],[4.801731667,47.145173979],[4.802249962,47.144687727],[4.801460196,47.144200231],[4.800680624,47.144096197],[4.79924251,47.144389626],[4.798833365,47.144627423],[4.798215537,47.144821634],[4.795088542,47.145292532],[4.79424897,47.145645952],[4.793485457,47.145826187],[4.793388694,47.14632928],[4.793511398,47.147516973],[4.793750214,47.147950026],[4.793430513,47.148695213],[4.793088602,47.149963048],[4.793426742,47.150128007],[4.79326799,47.15063296],[4.79346172,47.151059508],[4.793338745,47.151251424],[4.792131318,47.151660956],[4.790835695,47.151880027],[4.789772682,47.151909079],[4.78943311,47.151661283],[4.788774932,47.151796631],[4.788872228,47.152182352],[4.788055971,47.152685751],[4.787485067,47.152587407],[4.7868378,47.152853151],[4.786200287,47.154209272],[4.785698005,47.154906822],[4.785884259,47.15606472],[4.786133579,47.156496725],[4.785749259,47.157527448],[4.784825287,47.158209885],[4.783254296,47.157375004],[4.782846807,47.157348863],[4.778546119,47.157724807],[4.77794313,47.157495434],[4.776531825,47.157335199],[4.775564149,47.156855664],[4.774553096,47.15654158],[4.77368874,47.156432359],[4.77269012,47.156495385],[4.772257119,47.156696528],[4.772477378,47.157091184],[4.772383091,47.157315056],[4.772629803,47.157711107],[4.772669009,47.158059907],[4.772430968,47.158609266],[4.772432768,47.158904607],[4.77183647,47.160282522],[4.771713954,47.160932768],[4.771477408,47.161086775],[4.770199221,47.161122538],[4.769423317,47.160532858],[4.768544,47.15948729],[4.767187715,47.158469711],[4.766742881,47.157989323],[4.765937665,47.15843566],[4.765393573,47.158632167],[4.764478579,47.160040116],[4.763687221,47.160870743],[4.763385028,47.161762353],[4.763414989,47.162233766],[4.763739153,47.163060901],[4.763923475,47.164092781],[4.765476477,47.167241612],[4.765673462,47.167450228],[4.765591411,47.16877343],[4.765947991,47.169016533],[4.765802111,47.169319529],[4.765817584,47.169952352],[4.766176258,47.170339504],[4.766008737,47.170949004],[4.766210719,47.171671734],[4.766173832,47.171996481],[4.765277308,47.172926873],[4.76486077,47.173836434],[4.76483846,47.174203282],[4.765242787,47.175418209],[4.765287843,47.176147835],[4.764825534,47.178199937],[4.763920522,47.180124604],[4.763852832,47.180557879],[4.763956137,47.181130828],[4.764160623,47.181526638],[4.764487573,47.183240723],[4.764627234,47.183633017],[4.764951545,47.183855902],[4.76479261,47.185615211],[4.764829208,47.186288232],[4.766048746,47.188633467],[4.764094952,47.188792016],[4.763957697,47.189118288],[4.764348745,47.191658056],[4.763918203,47.193435002],[4.763943987,47.195551691],[4.764838642,47.195478629],[4.765645982,47.195200677],[4.766153895,47.19493719],[4.768522833,47.194701132],[4.769074782,47.194692703],[4.7696957,47.194933558],[4.770095105,47.195267845],[4.770639961,47.195364876],[4.771321742,47.195286914],[4.773646343,47.194747959],[4.774934756,47.194277069],[4.77632812,47.193984656],[4.777047589,47.193928594],[4.77707391,47.194485603],[4.777365242,47.194786404],[4.778504909,47.195492017],[4.778640932,47.19585013],[4.77875494,47.19690107],[4.779058457,47.197489842],[4.77980195,47.197879145],[4.780263877,47.198742835],[4.781054581,47.199599667],[4.781283922,47.20054077],[4.781692808,47.201118009],[4.782493795,47.201605466],[4.783412579,47.202656622],[4.787360454,47.2005021],[4.787973269,47.201488603],[4.792112817,47.196845552],[4.790960593,47.196404115],[4.795254596,47.192885984],[4.7972104,47.192231598],[4.799136632,47.190614989],[4.800132861,47.190067306],[4.80076893,47.189573842],[4.801742742,47.190133223],[4.802257066,47.190304423],[4.802506229,47.190565296],[4.803890047,47.19129568],[4.804483074,47.191961827],[4.804745687,47.192465625],[4.805166116,47.192790462],[4.805838441,47.192944775],[4.806892609,47.192982365],[4.807426138,47.193094709],[4.808104015,47.192509601],[4.808359884,47.192103976],[4.809142804,47.191539734],[4.809616572,47.190896569],[4.809947788,47.190650055],[4.811756124,47.189742876],[4.812626699,47.189665317],[4.81355613,47.189374308],[4.814134422,47.188385488],[4.813775183,47.18772113],[4.813123046,47.18691007],[4.812992565,47.186173688],[4.812345214,47.185229272],[4.812190389,47.184867886],[4.81212793,47.18399356],[4.811370224,47.183575867],[4.811128133,47.182936684],[4.810266119,47.17945615],[4.811128261,47.177876664],[4.810708832,47.177618471]]]],"type":"MultiPolygon"}</t>
  </si>
  <si>
    <t>47.174737459, 4.78765265</t>
  </si>
  <si>
    <t>{"coordinates":[[[[4.538704393,47.438347386],[4.538539009,47.438688107],[4.538031407,47.439126988],[4.537835306,47.439969612],[4.538239163,47.440076819],[4.5383458,47.440416644],[4.538681091,47.440400506],[4.539682138,47.44059975],[4.539817065,47.440907687],[4.540827787,47.441027562],[4.54169697,47.441255546],[4.542559893,47.441219801],[4.543573173,47.442302999],[4.543941074,47.442543016],[4.544424874,47.443028191],[4.545058499,47.443830101],[4.545588212,47.444249836],[4.545469297,47.444406276],[4.545788365,47.444700957],[4.546236817,47.444604064],[4.546762805,47.444802355],[4.54821127,47.444773192],[4.549676932,47.447494368],[4.550481985,47.448528058],[4.550849803,47.449266851],[4.551420444,47.449858883],[4.551716023,47.450394255],[4.552278196,47.452204574],[4.552934657,47.452138195],[4.55336956,47.452396196],[4.553893934,47.45331296],[4.553954622,47.454397976],[4.553745848,47.457313404],[4.554838453,47.457406858],[4.555401113,47.45785672],[4.557039463,47.458182354],[4.558384637,47.458104031],[4.558347848,47.458801396],[4.55845644,47.459385172],[4.559592778,47.459929973],[4.559738269,47.459729046],[4.559848988,47.459018085],[4.560260004,47.459227761],[4.56012782,47.460386485],[4.559813298,47.460846278],[4.560511342,47.460927859],[4.561633133,47.460744451],[4.562750276,47.460720456],[4.562895292,47.461094857],[4.562503276,47.461764579],[4.562986067,47.461885048],[4.563604306,47.462279204],[4.563563035,47.462638999],[4.564301991,47.462983811],[4.563850452,47.463524686],[4.565879818,47.46472819],[4.567371049,47.464055369],[4.56857224,47.4622754],[4.571411727,47.461811241],[4.57171456,47.461906192],[4.573570982,47.461557888],[4.574076223,47.461402499],[4.574345814,47.461044114],[4.574462622,47.460140378],[4.575285276,47.458906566],[4.575355416,47.458628307],[4.575098618,47.457796251],[4.575288546,47.456941943],[4.575194401,47.455952825],[4.575592904,47.455284768],[4.57613974,47.454740752],[4.575931438,47.454293393],[4.575181805,47.453223109],[4.57507347,47.45260873],[4.57511464,47.452112976],[4.574625278,47.451315576],[4.573594344,47.450020396],[4.573198419,47.450052758],[4.572380689,47.449100424],[4.572307887,47.448790783],[4.57234849,47.446421387],[4.572239637,47.445652148],[4.572378522,47.445183885],[4.574172233,47.445250574],[4.574052055,47.44445808],[4.574158768,47.443934427],[4.57401315,47.442276128],[4.573861759,47.441685737],[4.572972824,47.440067198],[4.573199209,47.439641867],[4.573145511,47.439394993],[4.573496416,47.438826621],[4.573397516,47.438260728],[4.573646432,47.437654118],[4.573477197,47.437133295],[4.574856524,47.435301299],[4.575358126,47.43426359],[4.576256952,47.433468099],[4.576674428,47.432774562],[4.576704531,47.432309564],[4.577758147,47.431365202],[4.578109484,47.430589722],[4.578917781,47.429517221],[4.578071891,47.429403546],[4.578290691,47.428453389],[4.578295137,47.427298155],[4.578141034,47.426841057],[4.578322307,47.426644118],[4.578521568,47.425886904],[4.578140584,47.425204189],[4.578263713,47.424925205],[4.577968127,47.423808252],[4.577977627,47.422193757],[4.578046409,47.421736335],[4.577518239,47.421910968],[4.574732377,47.422320566],[4.569570212,47.421409826],[4.567709802,47.420985628],[4.566647791,47.420961219],[4.564332791,47.421095915],[4.55645306,47.421292547],[4.554408433,47.421556682],[4.551074528,47.422699628],[4.547407715,47.423804588],[4.545329311,47.424834319],[4.542528045,47.426012254],[4.541388927,47.426354183],[4.53911432,47.426842581],[4.537871516,47.427271381],[4.536024168,47.427485761],[4.534981779,47.42810366],[4.534365109,47.428715935],[4.532950935,47.429650242],[4.532538998,47.429999605],[4.532528293,47.430506648],[4.531971978,47.430957851],[4.531624715,47.431017344],[4.530460904,47.432126593],[4.529606946,47.432285481],[4.528748475,47.432611888],[4.52795271,47.433322818],[4.52843477,47.434313181],[4.528746368,47.434630514],[4.529033437,47.435111134],[4.529845916,47.435914376],[4.530420505,47.436100397],[4.531245307,47.436126461],[4.532627606,47.436297338],[4.535358068,47.436141595],[4.535669492,47.436312155],[4.536822905,47.437570032],[4.537230142,47.437841963],[4.538528384,47.438179546],[4.538704393,47.438347386]]]],"type":"MultiPolygon"}</t>
  </si>
  <si>
    <t>47.438812822, 4.558674541</t>
  </si>
  <si>
    <t>{"coordinates":[[[[4.593558371,47.147762355],[4.592374184,47.147441877],[4.591415981,47.14730918],[4.591517737,47.14825148],[4.591456273,47.14844953],[4.590428199,47.149035465],[4.5898768,47.149449156],[4.589491336,47.150208148],[4.588645245,47.15083479],[4.589042644,47.150882462],[4.588829217,47.151209563],[4.588160802,47.151326794],[4.587064642,47.152158561],[4.585896636,47.151492913],[4.585110309,47.151192122],[4.584500053,47.151626402],[4.583688664,47.151954475],[4.584420066,47.152407307],[4.582751205,47.152709288],[4.581838703,47.152786597],[4.581932262,47.153410246],[4.579644765,47.153504523],[4.579668021,47.154072403],[4.579416341,47.154852944],[4.576368329,47.154853976],[4.576412921,47.155024458],[4.575266813,47.155059873],[4.575331918,47.155841495],[4.573891554,47.155881801],[4.573891581,47.156153743],[4.574368424,47.157653743],[4.573442716,47.15791486],[4.571308451,47.158426503],[4.570424016,47.157885619],[4.569383289,47.158458925],[4.568469943,47.159145754],[4.568618776,47.159677715],[4.569464133,47.160372222],[4.568277773,47.160616119],[4.568444419,47.16130632],[4.568580305,47.161393625],[4.569290241,47.161019314],[4.569747763,47.16095368],[4.570395252,47.162467587],[4.569931276,47.162538714],[4.569929666,47.163162759],[4.569349032,47.164033278],[4.569961225,47.164471608],[4.56915472,47.165701773],[4.568398412,47.166526042],[4.566272613,47.166207243],[4.564540214,47.166703413],[4.564680887,47.167773063],[4.564268063,47.168152334],[4.558082668,47.167581108],[4.557285758,47.167601736],[4.556474584,47.167768424],[4.555535494,47.168215068],[4.5543069,47.168284697],[4.553328662,47.168565263],[4.554140308,47.169878047],[4.554703463,47.171043786],[4.554934971,47.17124148],[4.555201529,47.171281121],[4.555956078,47.171985949],[4.556519243,47.172830214],[4.557259039,47.173617173],[4.56067097,47.175201067],[4.56019359,47.176408713],[4.562103073,47.176997082],[4.563628771,47.1771926],[4.564679434,47.177082958],[4.566634284,47.17645952],[4.56813899,47.176160909],[4.568608821,47.176331936],[4.569584252,47.175998153],[4.570682445,47.175436681],[4.571643376,47.174742892],[4.571895512,47.17446843],[4.572263832,47.173786281],[4.572580619,47.173465016],[4.57310327,47.173365168],[4.575146262,47.173279763],[4.576425411,47.172272743],[4.57755138,47.171988168],[4.57802023,47.171990783],[4.578609142,47.172350145],[4.578578565,47.173108753],[4.579293368,47.173527627],[4.582767964,47.174076289],[4.583949177,47.173918762],[4.584482368,47.174042935],[4.585888004,47.174510843],[4.587980061,47.175640169],[4.58952512,47.176131334],[4.589778578,47.175367861],[4.591128841,47.175433957],[4.591732425,47.175570636],[4.592574458,47.176089433],[4.592884426,47.175541287],[4.594161394,47.175183336],[4.594836934,47.174806642],[4.595127323,47.173687862],[4.595417881,47.173421822],[4.597145438,47.172942367],[4.597993669,47.172512846],[4.59843143,47.172891303],[4.598805452,47.172724054],[4.598909918,47.17237323],[4.599548638,47.171781803],[4.60075827,47.171117647],[4.603751288,47.170480114],[4.604607484,47.170896875],[4.60490106,47.170778446],[4.605475435,47.169581859],[4.605965929,47.168982546],[4.606618002,47.167736249],[4.606895396,47.167607233],[4.607409039,47.167121051],[4.608867496,47.165555578],[4.609301275,47.164872391],[4.609657024,47.163920146],[4.61002883,47.163372889],[4.608178826,47.163319363],[4.607780297,47.163237553],[4.607287737,47.162526714],[4.606611967,47.162135384],[4.605185592,47.159594221],[4.604493868,47.15884291],[4.603128288,47.15762818],[4.603266538,47.157527212],[4.60239041,47.157009865],[4.601697319,47.156476471],[4.601873745,47.156283129],[4.601273321,47.155669208],[4.600673667,47.154769823],[4.600185396,47.154330839],[4.599779035,47.153716029],[4.600131299,47.153665235],[4.600132166,47.153116833],[4.599823389,47.152942807],[4.59913974,47.153035999],[4.598830005,47.152473879],[4.598042429,47.151644612],[4.59664055,47.150752678],[4.593558371,47.147762355]]]],"type":"MultiPolygon"}</t>
  </si>
  <si>
    <t>47.164462236, 4.584557496</t>
  </si>
  <si>
    <t>{"coordinates":[[[[4.685548611,47.040706968],[4.684735277,47.039845319],[4.684266611,47.038757108],[4.683470476,47.0375584],[4.683195748,47.036689788],[4.6820453,47.035954606],[4.681318475,47.035794089],[4.679450565,47.034858601],[4.67856264,47.034557225],[4.676071131,47.034193578],[4.674964567,47.033679221],[4.674334054,47.033946817],[4.674229124,47.034470647],[4.673591882,47.035413735],[4.673499185,47.036162519],[4.671287008,47.036143225],[4.670015989,47.035932879],[4.669589226,47.036018296],[4.668536881,47.036490074],[4.667939247,47.036630185],[4.66608472,47.036633542],[4.665174577,47.036720513],[4.664125941,47.036587942],[4.662505922,47.036122289],[4.662160305,47.036105651],[4.661510949,47.036320316],[4.660338263,47.037035992],[4.659497445,47.036507761],[4.658245736,47.036367249],[4.656698217,47.03603015],[4.6562595,47.035726662],[4.654024444,47.034744703],[4.652294139,47.034070666],[4.651358393,47.033879632],[4.650918836,47.03397777],[4.648508429,47.034062635],[4.648262226,47.033979699],[4.647599947,47.03416025],[4.647017137,47.034614324],[4.646304597,47.03478838],[4.646062775,47.034417209],[4.645505562,47.03445847],[4.64567031,47.035153128],[4.645561286,47.035595038],[4.644391041,47.035791813],[4.644272166,47.035435097],[4.64318995,47.036230354],[4.642635154,47.036351713],[4.642255864,47.035617778],[4.641141197,47.035563384],[4.639965979,47.035987116],[4.639134247,47.036141207],[4.639153003,47.035934721],[4.637841385,47.036118126],[4.637771677,47.035557189],[4.633627989,47.037302558],[4.633388422,47.037003371],[4.632510864,47.037080618],[4.631288228,47.03707178],[4.630971388,47.03748419],[4.630537519,47.037293103],[4.630419362,47.037044427],[4.629280002,47.037612526],[4.628533703,47.037893208],[4.628125971,47.037913365],[4.627314003,47.038419195],[4.626639967,47.038606993],[4.626065209,47.039160802],[4.624780109,47.039922717],[4.624381923,47.040041783],[4.624262923,47.040552249],[4.623900785,47.040862617],[4.621817726,47.041988717],[4.61984372,47.042142493],[4.616885137,47.041619326],[4.614531953,47.04305705],[4.613459517,47.043802353],[4.612609571,47.04454364],[4.612817692,47.044807286],[4.613580401,47.045157739],[4.614044055,47.045463739],[4.615125216,47.045757502],[4.615880275,47.046203502],[4.616669037,47.046542765],[4.618494627,47.046837781],[4.620460107,47.046876862],[4.62163594,47.047206158],[4.622202872,47.04757101],[4.622799249,47.047468979],[4.62379491,47.048158289],[4.625529715,47.049022697],[4.62677671,47.050180315],[4.627204302,47.050291359],[4.628868264,47.050550669],[4.630602258,47.051034096],[4.631862807,47.051240523],[4.632248399,47.05105137],[4.633544732,47.051395053],[4.633993372,47.051330174],[4.635668188,47.051554113],[4.635738403,47.051697202],[4.63761183,47.051518471],[4.637697603,47.051696458],[4.641863802,47.050961928],[4.642586615,47.05271937],[4.643102037,47.052727349],[4.643734724,47.052994807],[4.645827409,47.053351333],[4.649113169,47.053641268],[4.649354084,47.052729204],[4.649721203,47.052713155],[4.649831399,47.052180274],[4.65057577,47.052048971],[4.650604238,47.051429006],[4.650939588,47.05127923],[4.650950135,47.050891855],[4.653256411,47.049662977],[4.65335916,47.049318408],[4.65385899,47.049291441],[4.654618137,47.048612381],[4.655348603,47.048115633],[4.655864002,47.04808123],[4.657428547,47.047031293],[4.659992542,47.0458391],[4.668937596,47.042676319],[4.675202463,47.040665691],[4.679630611,47.040263676],[4.684891799,47.040766081],[4.685548611,47.040706968]]]],"type":"MultiPolygon"}</t>
  </si>
  <si>
    <t>47.042639329, 4.646873893</t>
  </si>
  <si>
    <t>{"coordinates":[[[[5.11660118,47.651892665],[5.117435262,47.649439225],[5.117957212,47.648153874],[5.117879915,47.648019312],[5.11819256,47.646933143],[5.11780208,47.647032065],[5.117980033,47.64567461],[5.11861523,47.643685772],[5.119136118,47.643482733],[5.120856503,47.643054426],[5.121137316,47.642912463],[5.124168364,47.643044673],[5.124153735,47.64234261],[5.12441456,47.64159862],[5.12453599,47.64039885],[5.124452075,47.6389606],[5.124776483,47.636100354],[5.123270157,47.635339876],[5.120375354,47.634099457],[5.119805098,47.633728028],[5.118909413,47.633312979],[5.1176143,47.632869148],[5.116809256,47.632387609],[5.115528535,47.630995348],[5.115032391,47.631013339],[5.114775737,47.630620899],[5.114119296,47.630425687],[5.113728566,47.628699442],[5.113808263,47.627785869],[5.114085131,47.627344151],[5.115359189,47.626286489],[5.115857852,47.625594031],[5.116077834,47.624894015],[5.115236685,47.623934992],[5.113051574,47.622433923],[5.111762101,47.621013865],[5.110863831,47.620560084],[5.109306986,47.619583342],[5.109539664,47.619337824],[5.092899168,47.610706871],[5.089566135,47.609205238],[5.088197883,47.611295298],[5.088653625,47.611474433],[5.089483616,47.612063767],[5.089234764,47.612441897],[5.088457051,47.611861531],[5.087718623,47.611536179],[5.087117219,47.611377653],[5.086139269,47.611328501],[5.083066079,47.611329351],[5.079347365,47.611473982],[5.079000176,47.611517083],[5.078349502,47.611802397],[5.077870265,47.612250333],[5.077544256,47.613008887],[5.077421169,47.613746722],[5.077537149,47.614126436],[5.078571053,47.615201144],[5.080085434,47.616268185],[5.080766904,47.616600903],[5.080758445,47.616862175],[5.079421789,47.616666286],[5.078883843,47.616530898],[5.078092914,47.616191114],[5.076267101,47.615777889],[5.075321807,47.61612515],[5.074370891,47.616602162],[5.073401453,47.617254177],[5.073128933,47.617575063],[5.072488076,47.617361336],[5.071990912,47.617830273],[5.068670843,47.616727606],[5.068446275,47.616430846],[5.067378876,47.615655584],[5.067250073,47.615665068],[5.066499185,47.616873213],[5.065710073,47.617679543],[5.065104596,47.618000897],[5.064717818,47.618467849],[5.064428448,47.619146476],[5.063605475,47.618871991],[5.060849122,47.619846298],[5.05772888,47.620745915],[5.055990333,47.621145709],[5.055629048,47.620859436],[5.055125522,47.620199294],[5.055394911,47.62003608],[5.05528968,47.619758805],[5.054788464,47.619711801],[5.054477916,47.619324686],[5.052666206,47.619171965],[5.051687295,47.618996483],[5.050871514,47.619184594],[5.050231166,47.620993057],[5.050295808,47.621150394],[5.050014117,47.622172802],[5.050892882,47.622340154],[5.051474691,47.622854872],[5.052304524,47.623134724],[5.052769097,47.623717226],[5.052834744,47.624073535],[5.052698827,47.624418079],[5.051679102,47.62529679],[5.050899328,47.626909611],[5.0502084,47.627507908],[5.049423872,47.627889044],[5.04726516,47.628523876],[5.046240085,47.628920012],[5.045775432,47.629342338],[5.044786297,47.629808062],[5.044501855,47.629823847],[5.045534599,47.631121253],[5.045117636,47.63136356],[5.045497524,47.6317873],[5.045776071,47.632277643],[5.04508492,47.632630099],[5.045389747,47.633284756],[5.044753911,47.633725381],[5.044171662,47.634278516],[5.045746835,47.635788822],[5.047211518,47.637507236],[5.049349749,47.639728845],[5.053471701,47.644332234],[5.055502567,47.646416058],[5.059400151,47.651703888],[5.064218327,47.658582535],[5.064204961,47.659339104],[5.063872743,47.660293988],[5.063576641,47.662217058],[5.063264308,47.662756506],[5.062531503,47.66303866],[5.061373838,47.663329205],[5.060594315,47.664092979],[5.059464381,47.664895338],[5.058856531,47.665549828],[5.058441399,47.665775936],[5.058622469,47.66649576],[5.058791482,47.666730486],[5.059370608,47.666988599],[5.059906683,47.666856698],[5.061287908,47.666864759],[5.061326484,47.667035153],[5.061830024,47.667268476],[5.062484535,47.667028227],[5.06334229,47.666873526],[5.064206562,47.666852861],[5.065684553,47.667087861],[5.065102678,47.66872155],[5.06596527,47.668656784],[5.066182952,47.669011292],[5.067045593,47.667640948],[5.066836218,47.667466373],[5.067201606,47.666782815],[5.067044341,47.666336301],[5.067377344,47.665023939],[5.067773754,47.664969205],[5.067755803,47.664609365],[5.068944283,47.664460474],[5.069165714,47.665289419],[5.068471593,47.667290676],[5.067950611,47.668189484],[5.069158821,47.668581379],[5.069352025,47.668441999],[5.070080076,47.667074914],[5.0708239,47.665977662],[5.071421798,47.664658792],[5.071530824,47.664205762],[5.072329819,47.664187094],[5.072869071,47.664309888],[5.073830595,47.664871784],[5.074236661,47.664996935],[5.075436937,47.665014342],[5.076299422,47.6649486],[5.076374359,47.665127347],[5.076055941,47.665404924],[5.077160355,47.666143433],[5.078516851,47.667911104],[5.078934385,47.668261134],[5.079531946,47.668202782],[5.079501147,47.667618073],[5.079138781,47.667041964],[5.077142594,47.664523935],[5.076989668,47.664122375],[5.077176667,47.663893052],[5.076954098,47.66344861],[5.076933001,47.663043806],[5.077264158,47.662991099],[5.077925325,47.664190379],[5.0783914,47.66417939],[5.078363736,47.663640544],[5.078484132,47.663412403],[5.07824837,47.662698078],[5.07883791,47.662503911],[5.078677088,47.661968333],[5.079726501,47.661673239],[5.079154749,47.660921675],[5.078246615,47.660087853],[5.078236974,47.659908845],[5.079083101,47.659528231],[5.08077389,47.660028471],[5.082178608,47.660130406],[5.083123893,47.660378276],[5.083654153,47.660441754],[5.083552491,47.659647613],[5.084223539,47.659767104],[5.084184365,47.659003362],[5.083273096,47.658124613],[5.083183643,47.657676907],[5.083964904,47.657343333],[5.08430923,47.657560491],[5.085314426,47.657671314],[5.085796754,47.657975145],[5.086199704,47.65805529],[5.086686893,47.658449071],[5.087076657,47.658260229],[5.085611625,47.656989807],[5.085536669,47.656811064],[5.086126152,47.656617759],[5.086600497,47.656785769],[5.087337676,47.656859041],[5.087956636,47.657248661],[5.088705261,47.657545921],[5.091104121,47.65757955],[5.091246983,47.657756173],[5.092512324,47.657771337],[5.0946982,47.657539485],[5.094769619,47.657627345],[5.094139691,47.658317542],[5.093834667,47.658865052],[5.093870447,47.659538814],[5.094281385,47.659753849],[5.094727358,47.658078305],[5.094919126,47.657938906],[5.09577974,47.657828931],[5.097157198,47.658695618],[5.098147863,47.658537371],[5.098776702,47.65910774],[5.099047867,47.659191109],[5.100328828,47.658688175],[5.100440244,47.65901302],[5.101232558,47.659300411],[5.101516961,47.659584327],[5.104153747,47.658754421],[5.103932749,47.658355018],[5.104037971,47.657812879],[5.103371417,47.656523789],[5.103390535,47.655623036],[5.103637323,47.655257529],[5.104348285,47.65483504],[5.106622746,47.653745976],[5.106541543,47.653478217],[5.103011582,47.654732149],[5.102740434,47.654648789],[5.108874341,47.649687716],[5.11020915,47.649745551],[5.111888352,47.650020449],[5.113538092,47.650593894],[5.11660118,47.651892665]]]],"type":"MultiPolygon"}</t>
  </si>
  <si>
    <t>47.637177872, 5.083751743</t>
  </si>
  <si>
    <t>{"coordinates":[[[[4.593033898,47.144622408],[4.592406785,47.144303266],[4.59184674,47.144154288],[4.591506161,47.144866748],[4.590713487,47.145779024],[4.590607393,47.145806596],[4.590161071,47.14454756],[4.590459293,47.143472794],[4.590666356,47.143065634],[4.589610345,47.142120236],[4.58981624,47.141807643],[4.589494174,47.141716617],[4.588207903,47.142001721],[4.587642564,47.141358434],[4.587319119,47.14032462],[4.58532333,47.139728851],[4.584937492,47.139667502],[4.584073259,47.139763081],[4.582565196,47.139595517],[4.581385552,47.139825959],[4.580891362,47.139804797],[4.58116724,47.13944714],[4.58066903,47.138973993],[4.580326476,47.13804848],[4.57972952,47.138347485],[4.577514904,47.139061162],[4.577359054,47.138380726],[4.576985199,47.137961697],[4.577194539,47.137359127],[4.577058978,47.136875618],[4.577208739,47.136401727],[4.576515235,47.136512932],[4.576592145,47.136931506],[4.576521067,47.137614135],[4.575696801,47.138037781],[4.573702075,47.138193697],[4.573464306,47.136739961],[4.5722477,47.136742992],[4.572220077,47.136339054],[4.569940602,47.1365483],[4.570126498,47.13681412],[4.570480018,47.137805247],[4.569419961,47.138290578],[4.569131439,47.138579041],[4.568592144,47.139410287],[4.566174234,47.1401283],[4.566035186,47.140701983],[4.565608553,47.140825718],[4.563551025,47.140822922],[4.56271072,47.140653279],[4.562361193,47.140887619],[4.562183996,47.140556837],[4.561725814,47.140639562],[4.560011441,47.139817145],[4.558570616,47.139598837],[4.557466273,47.139104941],[4.556320191,47.139038419],[4.555757409,47.138926225],[4.554759647,47.139060299],[4.554197854,47.139439741],[4.552896646,47.139622898],[4.552262661,47.139924958],[4.552104554,47.140117078],[4.551558121,47.140068577],[4.55169491,47.139777692],[4.55153201,47.139482721],[4.551053287,47.139631414],[4.550569465,47.140336663],[4.549935245,47.140447813],[4.547982905,47.141211432],[4.546676095,47.141477436],[4.545480613,47.141576252],[4.544613961,47.141130387],[4.543469688,47.140759355],[4.542662805,47.140187513],[4.541682231,47.139310019],[4.541445099,47.138817021],[4.540740943,47.138882228],[4.540254715,47.139600071],[4.540048538,47.140097172],[4.540096379,47.140524257],[4.540613824,47.141220633],[4.540628934,47.14156441],[4.541423217,47.142157145],[4.541686695,47.142878511],[4.542260995,47.14376142],[4.542166574,47.144013008],[4.542638932,47.144515475],[4.543106838,47.145415106],[4.543081977,47.145699084],[4.544258607,47.146136323],[4.544173445,47.146480537],[4.544771994,47.146825531],[4.548046661,47.149767718],[4.549362305,47.149480873],[4.550001428,47.150361976],[4.551268982,47.150513379],[4.551668788,47.151883032],[4.551986452,47.152325403],[4.553962961,47.151746896],[4.554406147,47.152604492],[4.555923462,47.152397707],[4.556571404,47.152026107],[4.557429763,47.151856077],[4.557900681,47.152666463],[4.560169961,47.151396851],[4.561197246,47.152091666],[4.560300723,47.152675553],[4.560441738,47.152941091],[4.561048789,47.15348219],[4.559868715,47.154030276],[4.561053436,47.155373108],[4.562334373,47.154888482],[4.56264694,47.15551549],[4.564415275,47.154859474],[4.565620762,47.156003877],[4.564496532,47.156520639],[4.56252793,47.157191965],[4.563353636,47.157986733],[4.563976732,47.157804526],[4.564951168,47.158491918],[4.56586047,47.15807351],[4.568469943,47.159145754],[4.569383289,47.158458925],[4.570424016,47.157885619],[4.571308451,47.158426503],[4.573442716,47.15791486],[4.574368424,47.157653743],[4.573891581,47.156153743],[4.573891554,47.155881801],[4.575331918,47.155841495],[4.575266813,47.155059873],[4.576412921,47.155024458],[4.576368329,47.154853976],[4.579416341,47.154852944],[4.579668021,47.154072403],[4.579644765,47.153504523],[4.581932262,47.153410246],[4.581838703,47.152786597],[4.582751205,47.152709288],[4.584420066,47.152407307],[4.583688664,47.151954475],[4.584500053,47.151626402],[4.585110309,47.151192122],[4.585896636,47.151492913],[4.587064642,47.152158561],[4.588160802,47.151326794],[4.588829217,47.151209563],[4.589042644,47.150882462],[4.588645245,47.15083479],[4.589491336,47.150208148],[4.5898768,47.149449156],[4.590428199,47.149035465],[4.591456273,47.14844953],[4.591517737,47.14825148],[4.591415981,47.14730918],[4.592374184,47.147441877],[4.593558371,47.147762355],[4.593629046,47.14711754],[4.593258631,47.146241074],[4.593251782,47.145786427],[4.592494536,47.144905378],[4.593033898,47.144622408]]]],"type":"MultiPolygon"}</t>
  </si>
  <si>
    <t>47.146750851, 4.568212044</t>
  </si>
  <si>
    <t>{"coordinates":[[[[5.123733929,47.549657755],[5.123320009,47.549684203],[5.123750418,47.551210754],[5.124216634,47.551897419],[5.123295058,47.552035766],[5.122705824,47.555384505],[5.122987419,47.555474828],[5.122625513,47.55687893],[5.122249615,47.557596234],[5.12245421,47.557958098],[5.122184703,47.558239443],[5.123034772,47.558541834],[5.122379962,47.559270518],[5.122079444,47.560714019],[5.121280359,47.561830716],[5.121617526,47.561946145],[5.121800319,47.562495701],[5.122464138,47.562729447],[5.122087253,47.563155018],[5.123080661,47.563781667],[5.123052102,47.563933463],[5.122452038,47.564065946],[5.122371093,47.564205189],[5.123080779,47.56519088],[5.122428719,47.565957329],[5.122007703,47.566310764],[5.121900984,47.566806156],[5.12193532,47.567536701],[5.121740621,47.567927438],[5.118898425,47.569631435],[5.11813322,47.570332378],[5.116569489,47.571230598],[5.116022013,47.571786204],[5.115501206,47.57335163],[5.115983677,47.574816016],[5.115800639,47.57526776],[5.116708311,47.576447093],[5.117368551,47.576888938],[5.118711505,47.577466058],[5.121047423,47.578081842],[5.121636356,47.578301649],[5.123090572,47.578428271],[5.124085205,47.5786767],[5.125911237,47.579317879],[5.127041608,47.579899678],[5.127767418,47.580414108],[5.128106414,47.581139992],[5.128498862,47.581537136],[5.128725323,47.58204356],[5.128758573,47.582410338],[5.129360579,47.582855881],[5.130858982,47.583385905],[5.132184378,47.584048736],[5.133265777,47.585332823],[5.133598913,47.585642791],[5.134200635,47.586012677],[5.135845512,47.586607493],[5.136802885,47.586584563],[5.137419398,47.586724547],[5.138112462,47.586682135],[5.13874814,47.586469684],[5.139141346,47.586450771],[5.140192452,47.586940252],[5.142193633,47.587423092],[5.143331094,47.588106358],[5.144907441,47.589376747],[5.146857978,47.590649236],[5.148529932,47.589229966],[5.15190027,47.585831674],[5.153217396,47.584630479],[5.153919837,47.58449145],[5.154888432,47.584780622],[5.158270704,47.582089668],[5.158319827,47.58175739],[5.160255558,47.580359168],[5.16106012,47.580246118],[5.162756417,47.580661315],[5.163439881,47.579694153],[5.164122457,47.579921017],[5.165331777,47.578302958],[5.16647062,47.577212964],[5.167255594,47.577536959],[5.167809437,47.577674346],[5.167942636,47.577349504],[5.167005733,47.576888764],[5.167736515,47.574860845],[5.169714914,47.569053867],[5.166994203,47.56781317],[5.166051042,47.567292208],[5.165391973,47.566820893],[5.164762087,47.566215764],[5.164340539,47.565662595],[5.163633779,47.564406946],[5.16327528,47.563143033],[5.162913795,47.562955236],[5.159140939,47.561476334],[5.158181753,47.561245558],[5.157706997,47.561414626],[5.156850338,47.560724504],[5.156608102,47.560622728],[5.155451181,47.560798996],[5.152061885,47.560676089],[5.152056127,47.560334918],[5.150986147,47.560192573],[5.151076899,47.559968484],[5.150491151,47.559792889],[5.149513086,47.559157181],[5.148397573,47.558080066],[5.14780665,47.557245411],[5.147716413,47.556191724],[5.146941701,47.556244709],[5.145894051,47.556556644],[5.145682573,47.555828455],[5.145525105,47.554656242],[5.145119885,47.553674082],[5.144967687,47.5523676],[5.144435809,47.552504348],[5.144297499,47.553002149],[5.143423246,47.55322533],[5.143076981,47.553214585],[5.142848197,47.552650594],[5.141272864,47.553568294],[5.139034919,47.554715139],[5.136431804,47.553051973],[5.136477484,47.552797205],[5.135459341,47.552282778],[5.13561017,47.552029686],[5.135082108,47.551896182],[5.1342486,47.551541349],[5.134376588,47.551415643],[5.133438236,47.551199594],[5.133094503,47.550985268],[5.133857942,47.550251827],[5.131962802,47.549456263],[5.131776866,47.549796437],[5.129289879,47.548999942],[5.12881199,47.549056393],[5.12745471,47.549006426],[5.126732524,47.549073629],[5.126358608,47.548701352],[5.126004814,47.54906889],[5.125347238,47.549188933],[5.124797249,47.549037774],[5.124296833,47.549096417],[5.124228743,47.549625329],[5.123733929,47.549657755]]]],"type":"MultiPolygon"}</t>
  </si>
  <si>
    <t>47.570000042, 5.141508415</t>
  </si>
  <si>
    <t>{"coordinates":[[[[4.597936048,47.228053109],[4.596878778,47.228327911],[4.595423384,47.228550555],[4.594487547,47.22899835],[4.591745159,47.229642046],[4.591735366,47.229802461],[4.590802948,47.230412259],[4.589993214,47.23114823],[4.589568056,47.231925744],[4.588848681,47.233886875],[4.588481321,47.233802765],[4.588749473,47.232766278],[4.588310667,47.232590402],[4.586912862,47.232753618],[4.585343491,47.233330668],[4.583949277,47.233482094],[4.583266866,47.233787663],[4.58231975,47.233588992],[4.580740935,47.233712283],[4.580320755,47.233584746],[4.579168035,47.234262283],[4.577893894,47.234812696],[4.577355861,47.234678649],[4.576255764,47.234672903],[4.575309193,47.234763209],[4.573349432,47.235242748],[4.571532254,47.235354741],[4.572422718,47.236871615],[4.572698622,47.238304076],[4.57263103,47.238795733],[4.572453497,47.2389188],[4.571756971,47.23901739],[4.56825463,47.239153065],[4.564228367,47.239731518],[4.561284068,47.239917979],[4.560216463,47.239668524],[4.559427924,47.239102854],[4.559628561,47.240595781],[4.559814237,47.240934549],[4.56072055,47.242869096],[4.56140559,47.243510887],[4.561790614,47.244475471],[4.56242611,47.245322323],[4.562464653,47.246694068],[4.56232838,47.247192044],[4.563954083,47.247529401],[4.564511374,47.247776706],[4.565342248,47.248700143],[4.566203226,47.249339532],[4.566416517,47.250033587],[4.566633888,47.250141404],[4.566320018,47.25048871],[4.567145967,47.251059231],[4.568966661,47.252136743],[4.566315945,47.254070693],[4.566780291,47.254121148],[4.567521828,47.254062503],[4.568324892,47.254254242],[4.568900922,47.25486865],[4.568827339,47.25529285],[4.56896472,47.256148204],[4.568846414,47.256762099],[4.569891441,47.258761326],[4.570697459,47.259504074],[4.572487436,47.261915488],[4.576643771,47.264635094],[4.577325456,47.266543745],[4.578332386,47.267769042],[4.578465483,47.268382225],[4.578955988,47.269048171],[4.580026885,47.270961412],[4.580291348,47.272531762],[4.580328255,47.274101609],[4.580831791,47.274668322],[4.58176705,47.276192606],[4.581403444,47.276964729],[4.581453728,47.278178722],[4.582076938,47.27984232],[4.582672644,47.280256496],[4.582944123,47.280578747],[4.583184666,47.281737017],[4.58362465,47.282523388],[4.584416226,47.283385996],[4.584845997,47.283376524],[4.586530351,47.283014043],[4.588474892,47.282725412],[4.590563725,47.281858495],[4.591981677,47.281662563],[4.592821312,47.281196322],[4.595720399,47.277810482],[4.596561279,47.277389216],[4.597010759,47.277065177],[4.597468151,47.276072906],[4.598465682,47.274336636],[4.59946157,47.272902924],[4.600125943,47.272377812],[4.600834612,47.271608067],[4.602326586,47.270399793],[4.602428552,47.270181379],[4.604851357,47.268428049],[4.605301798,47.268051736],[4.605333472,47.26787211],[4.606383836,47.267341617],[4.608252677,47.266225288],[4.610557328,47.264469867],[4.612748403,47.263122076],[4.612926588,47.262668477],[4.612882331,47.261634485],[4.612995752,47.261182687],[4.613557062,47.260405901],[4.613542315,47.260046829],[4.613132341,47.259740079],[4.613113546,47.259290119],[4.613289013,47.258746512],[4.613678886,47.258604221],[4.614405893,47.2585896],[4.614728307,47.258403222],[4.615102037,47.257855951],[4.615618697,47.257575919],[4.616533237,47.257332661],[4.618807463,47.256432908],[4.618730614,47.256164747],[4.620648704,47.254641416],[4.62176144,47.254394445],[4.623606511,47.254267775],[4.629806583,47.251521774],[4.631228966,47.250979511],[4.630814263,47.25073592],[4.630141968,47.250981292],[4.629888414,47.250687708],[4.629819432,47.249590128],[4.631317999,47.24911973],[4.630523285,47.248249367],[4.629475767,47.247414068],[4.629034399,47.246943932],[4.628692647,47.246357137],[4.628040917,47.246057435],[4.62817557,47.245526079],[4.628086113,47.245322933],[4.626885473,47.244755394],[4.626461169,47.244279606],[4.627207519,47.243119257],[4.627010195,47.24289061],[4.626228585,47.242972712],[4.625917097,47.242772678],[4.624914099,47.241085787],[4.623378879,47.239986233],[4.624464921,47.239522594],[4.623076677,47.238472302],[4.622242969,47.237263859],[4.620945614,47.237295514],[4.620171241,47.237483728],[4.618435842,47.238072553],[4.616435014,47.239552897],[4.615626455,47.239837005],[4.61515531,47.239821959],[4.61445803,47.241082396],[4.611618009,47.242760728],[4.611172923,47.243174818],[4.610715776,47.243318938],[4.610115752,47.243195808],[4.60964518,47.242979931],[4.610096988,47.242745844],[4.610608163,47.242330841],[4.610791637,47.241967212],[4.610875557,47.240840485],[4.610201472,47.240539195],[4.608703732,47.239488455],[4.606752375,47.237104115],[4.605406548,47.236885043],[4.605946577,47.235223438],[4.605985906,47.234592578],[4.605356614,47.233795392],[4.604332281,47.233005472],[4.603391385,47.232618692],[4.602311745,47.2317899],[4.601891778,47.23162642],[4.601363752,47.231030415],[4.601055055,47.230474599],[4.600942285,47.229173205],[4.60054784,47.228800463],[4.600652491,47.228008422],[4.599914215,47.228030322],[4.599201529,47.227934805],[4.597936048,47.228053109]]]],"type":"MultiPolygon"}</t>
  </si>
  <si>
    <t>47.252495292, 4.593690158</t>
  </si>
  <si>
    <t>{"coordinates":[[[[4.980299241,47.540595208],[4.978948694,47.538847904],[4.978860527,47.538549559],[4.978367397,47.537907821],[4.976962611,47.536344201],[4.976693904,47.535369994],[4.976544515,47.53535722],[4.974369542,47.533708478],[4.97442,47.533598672],[4.966165673,47.525562318],[4.965611196,47.525197093],[4.964635419,47.524834465],[4.962482613,47.523586724],[4.961923113,47.523010865],[4.960822643,47.522291034],[4.960095957,47.523028102],[4.958816222,47.522240134],[4.958497592,47.521888019],[4.957930557,47.52150406],[4.956174325,47.519788523],[4.952963509,47.517001526],[4.952607239,47.516781488],[4.952203873,47.516254293],[4.949950854,47.513953603],[4.950253022,47.513747751],[4.949709188,47.513339953],[4.950306699,47.512340383],[4.948762182,47.511715214],[4.947957692,47.511374797],[4.947362981,47.512014137],[4.946296456,47.511192757],[4.944776052,47.5096568],[4.943956567,47.509633557],[4.943512024,47.509834565],[4.942640233,47.510054401],[4.940606687,47.511037337],[4.939061505,47.509363055],[4.937312591,47.507931654],[4.936440361,47.50692777],[4.93635411,47.505536242],[4.936130633,47.504685449],[4.936252362,47.504377281],[4.936764221,47.503833918],[4.936747015,47.503652318],[4.935993716,47.502370921],[4.935895581,47.501568468],[4.936161544,47.500986873],[4.935628585,47.499624374],[4.934883759,47.498905598],[4.934223686,47.498840023],[4.933739161,47.498595046],[4.933508477,47.498241404],[4.933546415,47.497894109],[4.934034666,47.497176464],[4.934251436,47.495822218],[4.934670601,47.495031881],[4.935102538,47.494558283],[4.936746361,47.493577405],[4.937313233,47.493345571],[4.938301412,47.493081512],[4.940792757,47.492614123],[4.941471718,47.492286756],[4.941981015,47.491860464],[4.939246934,47.491567451],[4.937659694,47.491686611],[4.936864679,47.49167102],[4.933073192,47.49112171],[4.929580905,47.491057157],[4.928652866,47.490925757],[4.927449604,47.490640428],[4.924449315,47.490513554],[4.923016651,47.490313008],[4.922428584,47.490325417],[4.92166259,47.490562265],[4.921590892,47.491044277],[4.921370206,47.491409891],[4.919059411,47.492172831],[4.918470494,47.492569716],[4.918144595,47.493188275],[4.918261898,47.493606843],[4.918201443,47.494032841],[4.917482245,47.494873075],[4.9170104,47.496239586],[4.917265936,47.49743835],[4.917087402,47.498166131],[4.917195848,47.499116096],[4.917530469,47.499406829],[4.917798869,47.499851723],[4.9185804,47.502081814],[4.918820059,47.502280462],[4.919688136,47.502587613],[4.919783085,47.502752627],[4.920747277,47.502701618],[4.921947716,47.504159418],[4.922090406,47.504543347],[4.929908165,47.514790602],[4.937105754,47.519284047],[4.937776824,47.520416427],[4.941223698,47.524229979],[4.941492016,47.524407395],[4.942000525,47.526110623],[4.941955967,47.526421111],[4.942201661,47.526743869],[4.942351819,47.527657095],[4.942827752,47.528754879],[4.943549259,47.529402858],[4.94432743,47.530511803],[4.94555747,47.531651921],[4.946158273,47.532488286],[4.945949069,47.532548504],[4.947281397,47.534377517],[4.94790428,47.535562867],[4.949671696,47.535718807],[4.949539381,47.537413806],[4.949918815,47.538046757],[4.949931843,47.540955787],[4.949597985,47.543833696],[4.949500373,47.546991281],[4.949224809,47.547895401],[4.949525869,47.550060363],[4.949323722,47.550607591],[4.94924763,47.551547992],[4.948260823,47.552571143],[4.947275758,47.55382566],[4.945460787,47.555448776],[4.944188347,47.556265957],[4.943152511,47.556750532],[4.943355154,47.556946145],[4.942999718,47.557194277],[4.94238022,47.558045577],[4.941563801,47.558932565],[4.941578818,47.559272669],[4.941820261,47.559840407],[4.942819424,47.561235603],[4.943535716,47.561947596],[4.943939841,47.562232592],[4.945640799,47.563133449],[4.946046359,47.563639915],[4.94621535,47.564261976],[4.946166744,47.565192005],[4.945683685,47.565845654],[4.945425368,47.566387503],[4.94530761,47.567062969],[4.945386037,47.567536174],[4.945808679,47.568108984],[4.947134009,47.56913764],[4.947529385,47.569655075],[4.947661114,47.570348887],[4.947637456,47.571488291],[4.948219509,47.572636489],[4.948499076,47.572786689],[4.950209737,47.572593331],[4.95152904,47.572031027],[4.951817773,47.5718128],[4.952580881,47.570631306],[4.953377609,47.570115542],[4.954881592,47.569585221],[4.957824625,47.569732153],[4.95806515,47.569070819],[4.958499403,47.568722275],[4.959622756,47.568227094],[4.960825215,47.568075428],[4.961207711,47.567912326],[4.961972917,47.566577659],[4.962770291,47.565576496],[4.963386308,47.564998871],[4.963936419,47.564691574],[4.964809694,47.564381533],[4.967426801,47.563704429],[4.968587989,47.563555178],[4.970821048,47.563684944],[4.971778694,47.563211349],[4.972229561,47.562848063],[4.972446438,47.562524749],[4.972467086,47.562147127],[4.972219298,47.561344547],[4.972992409,47.560125816],[4.972845989,47.559258493],[4.973353484,47.558124388],[4.97357419,47.557833421],[4.974248658,47.557295262],[4.974825382,47.557100012],[4.978856143,47.556643608],[4.979611433,47.556421893],[4.980049493,47.556038982],[4.980713187,47.554853566],[4.982406112,47.553052773],[4.982607434,47.552528007],[4.983087985,47.552574762],[4.98278745,47.552181886],[4.981601359,47.549643051],[4.98075046,47.548251049],[4.980443849,47.54704699],[4.980617722,47.545494409],[4.980223609,47.544512438],[4.979648969,47.543538934],[4.979515304,47.542910006],[4.979578476,47.542425406],[4.98028495,47.540819657],[4.980299241,47.540595208]]]],"type":"MultiPolygon"}</t>
  </si>
  <si>
    <t>47.534415573, 4.95287413</t>
  </si>
  <si>
    <t>{"coordinates":[[[[4.987966993,47.638723259],[4.987686135,47.639194437],[4.987572521,47.639649263],[4.98768984,47.639866059],[4.988760865,47.640900376],[4.98927389,47.641582234],[4.989089321,47.641813174],[4.987804591,47.641694583],[4.985982984,47.641648134],[4.985790948,47.641893601],[4.985339233,47.64192739],[4.98459029,47.643175438],[4.984434496,47.643607566],[4.984866861,47.643769492],[4.984923767,47.644332163],[4.984142046,47.645344863],[4.98495575,47.645872168],[4.985436189,47.646573502],[4.985645395,47.647397394],[4.985679501,47.647919934],[4.985295914,47.649033918],[4.985239625,47.64966964],[4.985332725,47.650667477],[4.98583116,47.65138561],[4.986964921,47.652489103],[4.987380759,47.653063674],[4.987463174,47.653380105],[4.987191279,47.653807906],[4.98615476,47.653956985],[4.985731543,47.655761326],[4.985289396,47.658525783],[4.98506715,47.659178727],[4.987040703,47.658887678],[4.988795785,47.658742572],[4.992143331,47.658630627],[4.993217658,47.658777975],[4.993604176,47.658992874],[4.994100398,47.659611068],[4.995049454,47.661254259],[4.996128107,47.662833103],[4.996149364,47.663258617],[4.99667052,47.663544136],[4.997313417,47.662987523],[4.997646013,47.662330867],[4.998034785,47.662355734],[4.999330125,47.662956639],[5.000022837,47.663480509],[5.001877828,47.664395942],[5.002635256,47.664618863],[5.002864815,47.664840023],[5.001306765,47.665161137],[5.001260688,47.665567094],[5.001978586,47.665446754],[5.003417495,47.665431099],[5.004138376,47.665532186],[5.006229623,47.666133771],[5.006968751,47.665727616],[5.009159702,47.664269176],[5.013396441,47.662706133],[5.014931151,47.661629839],[5.015531762,47.662322678],[5.018252571,47.660823405],[5.018309074,47.66066126],[5.016976642,47.659436338],[5.016764991,47.658138939],[5.016319071,47.656989643],[5.016716526,47.656011271],[5.017837321,47.654920464],[5.017637366,47.654002824],[5.016881527,47.652304243],[5.016564143,47.651134719],[5.016588964,47.650910094],[5.017068788,47.649961809],[5.017667971,47.649210444],[5.018119291,47.648812782],[5.01914339,47.648375506],[5.01975545,47.64821186],[5.020809247,47.648031567],[5.022186257,47.648012242],[5.023370227,47.647821569],[5.023673281,47.647415647],[5.022764438,47.646498583],[5.022765989,47.645942116],[5.02297194,47.645540577],[5.023596593,47.644972417],[5.026437599,47.643720247],[5.028183811,47.643076775],[5.028720404,47.642927896],[5.030090303,47.64279515],[5.030575383,47.642448171],[5.031198169,47.641554057],[5.031973263,47.64116151],[5.03330157,47.640672892],[5.034695825,47.640272249],[5.037006219,47.640209471],[5.037724065,47.640063692],[5.038166666,47.639827269],[5.038714949,47.639706952],[5.038821525,47.639079316],[5.039024017,47.638556252],[5.039792012,47.638398779],[5.040231314,47.637937306],[5.040131044,47.637440236],[5.040587222,47.637281001],[5.037040859,47.635045086],[5.032629899,47.634127894],[5.030295683,47.633452678],[5.028944297,47.632944928],[5.025570193,47.63231379],[5.024947917,47.632062566],[5.023082494,47.63106394],[5.022620734,47.630724385],[5.019236427,47.629817723],[5.018867769,47.629896128],[5.016812336,47.629327477],[5.015872803,47.629208639],[5.014342482,47.628858679],[5.012147353,47.628079863],[5.010395284,47.627711163],[5.008684635,47.62723908],[5.005655851,47.626069303],[5.004972185,47.625881155],[5.003643308,47.628834742],[5.002717416,47.63010757],[5.002610426,47.630415538],[5.00260242,47.631054052],[5.001916898,47.633054766],[5.001444235,47.633664327],[5.001051603,47.633886248],[4.996904203,47.635328521],[4.995369719,47.636079557],[4.99356666,47.637166498],[4.993126063,47.637354094],[4.991018568,47.638032011],[4.989235932,47.638348706],[4.988303624,47.638712127],[4.987966993,47.638723259]]]],"type":"MultiPolygon"}</t>
  </si>
  <si>
    <t>47.645397668, 5.007821211</t>
  </si>
  <si>
    <t>{"coordinates":[[[[4.260817365,47.443249141],[4.261038569,47.444527868],[4.261179177,47.444750519],[4.261722286,47.445102051],[4.263065864,47.445574539],[4.264466492,47.445820417],[4.265663885,47.445552618],[4.267108668,47.445476578],[4.267544976,47.445799536],[4.268665182,47.445803536],[4.26887018,47.446221741],[4.270323693,47.447856133],[4.270834796,47.447693902],[4.271673471,47.44707434],[4.271935141,47.44764227],[4.275323462,47.448924131],[4.276617846,47.448047456],[4.276815781,47.447999369],[4.278673975,47.448615482],[4.280024699,47.448710473],[4.280295661,47.448885752],[4.280789968,47.449686982],[4.282395547,47.450003315],[4.28054521,47.451718048],[4.281021952,47.452505065],[4.282722932,47.454362555],[4.283229904,47.455356298],[4.284265306,47.456797059],[4.285066826,47.458225088],[4.2851396,47.458602409],[4.284837177,47.459054995],[4.285109153,47.459546256],[4.285172908,47.460377425],[4.28476312,47.461722488],[4.285402214,47.464344294],[4.286268543,47.465921945],[4.287214363,47.466882909],[4.287946573,47.467903847],[4.2888782,47.468493134],[4.288980172,47.469309471],[4.290675482,47.470787879],[4.292793921,47.469549884],[4.292992986,47.469545873],[4.295640963,47.471210791],[4.295940844,47.471641396],[4.297862796,47.471612788],[4.298988498,47.471273429],[4.298823581,47.47087914],[4.2985542,47.469188691],[4.306548037,47.469986061],[4.307082674,47.469532613],[4.307373225,47.469469032],[4.309126799,47.470702542],[4.310590605,47.46996764],[4.310576394,47.469387108],[4.310914725,47.468618048],[4.310780759,47.46829815],[4.311465288,47.468112183],[4.312400094,47.46773703],[4.31258098,47.467154299],[4.311769184,47.466101095],[4.314374018,47.464639344],[4.314171954,47.464304013],[4.315336339,47.463279827],[4.316125878,47.46223826],[4.315818876,47.461738462],[4.314881187,47.461126048],[4.313824846,47.460600494],[4.312993204,47.459817611],[4.311866145,47.459058758],[4.312740075,47.458318763],[4.312590662,47.458017946],[4.313544652,47.456808884],[4.313668439,47.456443765],[4.31348702,47.456191026],[4.312851886,47.455948807],[4.312486891,47.455138148],[4.314322848,47.454388188],[4.314499794,47.454783224],[4.316361982,47.453698022],[4.316722441,47.454052266],[4.317740584,47.454216304],[4.319003515,47.45467196],[4.319183909,47.45482837],[4.320122192,47.454767316],[4.321113505,47.454434661],[4.322227546,47.455363731],[4.323238057,47.455861822],[4.324544713,47.456740064],[4.324769076,47.457009403],[4.325210334,47.456548827],[4.325590313,47.456294216],[4.325398467,47.45567609],[4.326701545,47.453676072],[4.326857005,47.452503902],[4.327483931,47.451503715],[4.327480794,47.451109416],[4.328066895,47.450230332],[4.328193005,47.449695911],[4.327795891,47.449203471],[4.325986272,47.448000582],[4.325073617,47.447053947],[4.323915292,47.446690799],[4.321482291,47.446034214],[4.320926272,47.445767733],[4.320302163,47.44564607],[4.319332064,47.445702086],[4.318978268,47.445562947],[4.317787408,47.445438689],[4.317510881,47.445311275],[4.316405144,47.445356198],[4.314999093,47.445169523],[4.314449348,47.444994771],[4.314119278,47.44474011],[4.312757992,47.444429561],[4.312581791,47.444550389],[4.311803573,47.444366497],[4.30990847,47.443662194],[4.309800108,47.443572483],[4.306725502,47.44271394],[4.306450858,47.443042934],[4.304173891,47.442347326],[4.29754743,47.439865425],[4.295692857,47.438847135],[4.294810565,47.438798435],[4.292348497,47.43899686],[4.291279147,47.439005129],[4.29040207,47.438732162],[4.290051331,47.438329113],[4.292746965,47.432413889],[4.292102876,47.432224776],[4.291745067,47.431142076],[4.292293271,47.430711943],[4.291562063,47.429880073],[4.28955809,47.428147597],[4.28889677,47.428673504],[4.288188236,47.428395052],[4.286993941,47.427611495],[4.285660534,47.42650265],[4.283727175,47.427482828],[4.28252928,47.426157279],[4.281176393,47.426891531],[4.280372414,47.42733523],[4.279727762,47.427840193],[4.279106119,47.428976015],[4.27840556,47.429752577],[4.27769696,47.430304145],[4.276440331,47.430741982],[4.27431425,47.430271018],[4.272614362,47.430202293],[4.271646671,47.42973481],[4.269820366,47.429369425],[4.269562598,47.429633327],[4.268464415,47.429256372],[4.266732954,47.43082466],[4.266768258,47.431139382],[4.267208297,47.431288543],[4.267286958,47.431528968],[4.266962371,47.432166316],[4.266376459,47.432806508],[4.266333009,47.433269737],[4.266734845,47.433822651],[4.267226003,47.434112603],[4.268214412,47.433828142],[4.269020552,47.433971505],[4.26930956,47.434241145],[4.269294703,47.43490213],[4.268689855,47.435527234],[4.267931358,47.436052275],[4.266936826,47.43619185],[4.266420867,47.436930312],[4.26599681,47.437234727],[4.265023598,47.43715438],[4.264422442,47.436758478],[4.261336455,47.435536948],[4.261005222,47.435275849],[4.260823204,47.434927604],[4.260098858,47.434650955],[4.259322491,47.434757492],[4.258513318,47.43510566],[4.257915836,47.434976175],[4.257645529,47.435387833],[4.256661715,47.435419169],[4.256355573,47.435717773],[4.255453671,47.435960685],[4.255382662,47.436327873],[4.255821174,47.43646809],[4.256165201,47.436879415],[4.256100325,47.437677781],[4.256835614,47.437854404],[4.257291659,47.438232105],[4.257915939,47.438597182],[4.257912706,47.439194116],[4.258110956,47.439555694],[4.258958714,47.439999376],[4.259686949,47.440720739],[4.260186452,47.440856678],[4.260733676,47.440539248],[4.261012553,47.44054793],[4.261287099,47.440879866],[4.261851872,47.441307688],[4.262838219,47.441548173],[4.263466015,47.441833957],[4.263380236,47.442360663],[4.262948655,47.442967647],[4.262224463,47.443322118],[4.261529695,47.443348557],[4.260817365,47.443249141]]]],"type":"MultiPolygon"}</t>
  </si>
  <si>
    <t>47.448972645, 4.292800476</t>
  </si>
  <si>
    <t>{"coordinates":[[[[4.423405878,47.595849937],[4.423136076,47.595764101],[4.419796962,47.595419452],[4.418926182,47.59525539],[4.414396992,47.591431129],[4.413394026,47.591046262],[4.411226013,47.588824538],[4.411398554,47.58810224],[4.411254423,47.587834804],[4.41009569,47.587090787],[4.408195521,47.586134243],[4.407057742,47.585930103],[4.405342292,47.586275769],[4.404743749,47.586285676],[4.400742827,47.585997068],[4.400547004,47.586090345],[4.399746637,47.586015323],[4.398682579,47.586033482],[4.395911724,47.586578007],[4.395221097,47.585915571],[4.38902897,47.584000759],[4.386660315,47.582918005],[4.385990488,47.582794525],[4.38445869,47.582731684],[4.383756105,47.581754231],[4.382687326,47.581638162],[4.380598176,47.58091028],[4.378715858,47.580358168],[4.378575564,47.580180673],[4.37847638,47.579327497],[4.377822382,47.5796089],[4.376345084,47.57923022],[4.37617349,47.578198743],[4.37477233,47.578088323],[4.37302431,47.577578651],[4.371666445,47.577702653],[4.369977553,47.577421807],[4.369739688,47.578626448],[4.36919309,47.579985054],[4.368691356,47.580758861],[4.368962125,47.580888923],[4.368584947,47.581435304],[4.367818356,47.582259026],[4.365639352,47.584410956],[4.365580126,47.5845926],[4.367133555,47.585239702],[4.366973729,47.585545861],[4.369030472,47.586151932],[4.369778838,47.586587877],[4.370300534,47.587265048],[4.371290746,47.587842185],[4.372382928,47.589176131],[4.373401546,47.590959259],[4.375452984,47.592381812],[4.37699964,47.594559298],[4.377976164,47.594494658],[4.379216383,47.596859383],[4.380333968,47.598234365],[4.381440658,47.599340288],[4.386004071,47.602139098],[4.386434848,47.60294061],[4.387424045,47.602743405],[4.388540794,47.604073305],[4.388745217,47.604205011],[4.389725912,47.603782826],[4.39013607,47.604045317],[4.389746595,47.604321831],[4.389820477,47.604501002],[4.391198418,47.605735941],[4.391915526,47.605363691],[4.391897778,47.606623356],[4.392788307,47.60687741],[4.393008746,47.606703732],[4.394134528,47.606280679],[4.394382495,47.605887008],[4.394473025,47.605173826],[4.394589288,47.605038299],[4.39552766,47.605035188],[4.395766817,47.604916196],[4.396089204,47.604009387],[4.396412417,47.603643619],[4.39847015,47.602773647],[4.399047194,47.602952186],[4.399498915,47.602919763],[4.399662399,47.602656729],[4.399747804,47.60200482],[4.400043067,47.60224975],[4.400757705,47.601787448],[4.401436371,47.602135804],[4.402787843,47.600987049],[4.402987389,47.60098285],[4.404038192,47.601461757],[4.409126238,47.596446322],[4.412700523,47.597832732],[4.413930678,47.59844892],[4.414886434,47.599106233],[4.415701908,47.599541975],[4.416241479,47.599711881],[4.41642989,47.599438616],[4.417597486,47.598697932],[4.418176368,47.598193056],[4.418300763,47.597965579],[4.418946133,47.59745899],[4.419623666,47.597762243],[4.420543723,47.597475569],[4.422174296,47.596681488],[4.423405878,47.595849937]]]],"type":"MultiPolygon"}</t>
  </si>
  <si>
    <t>47.591941177, 4.391748131</t>
  </si>
  <si>
    <t>{"coordinates":[[[[4.501158982,47.786712359],[4.50126716,47.786475123],[4.500893369,47.785866884],[4.500701855,47.784901635],[4.501133419,47.784291178],[4.502269123,47.783217096],[4.503322849,47.782883111],[4.503911923,47.782601891],[4.505210652,47.781722828],[4.506049897,47.781032396],[4.509601631,47.779023356],[4.509790707,47.778297163],[4.509767567,47.776587091],[4.509973202,47.775785967],[4.509993909,47.7748684],[4.51022132,47.773282023],[4.513987977,47.768806215],[4.51474777,47.768103236],[4.515770206,47.766308508],[4.51608991,47.766001002],[4.516548458,47.765271302],[4.518480781,47.765235459],[4.518626107,47.765087741],[4.518686315,47.764015719],[4.518579716,47.762759517],[4.519326307,47.759821465],[4.519008796,47.758613008],[4.519021544,47.758030409],[4.519169904,47.757942964],[4.522081122,47.757834939],[4.523317885,47.757947585],[4.523602322,47.757763843],[4.523831376,47.757091107],[4.524374253,47.757075038],[4.526434926,47.756218199],[4.52763953,47.756327617],[4.528870864,47.756623917],[4.529497776,47.757070335],[4.529980526,47.757656366],[4.530266418,47.757663432],[4.530792887,47.757262258],[4.531590417,47.757234724],[4.532042486,47.757774337],[4.534025162,47.757827596],[4.534192106,47.757922631],[4.534183625,47.75633117],[4.533919231,47.755402016],[4.533716412,47.753505227],[4.533812145,47.751267845],[4.534151601,47.74891924],[4.534096686,47.74812507],[4.533890267,47.747446313],[4.533709403,47.746125366],[4.53342033,47.74544949],[4.53262722,47.739781307],[4.532454051,47.737659057],[4.532608229,47.737080898],[4.532789366,47.736975901],[4.533666963,47.734363666],[4.534059408,47.733812088],[4.533657487,47.733524784],[4.534645376,47.73289158],[4.536266448,47.730756587],[4.535972697,47.726029761],[4.535733426,47.725875362],[4.535583159,47.725337198],[4.535561901,47.724322022],[4.53534764,47.722627905],[4.53546117,47.721567747],[4.535035733,47.721341071],[4.533231132,47.720892113],[4.532732648,47.720861734],[4.531752892,47.720610798],[4.531772646,47.720230644],[4.530571562,47.719983496],[4.529132916,47.71949998],[4.528336026,47.719390662],[4.52633798,47.719449153],[4.52470363,47.718884415],[4.523757724,47.718648276],[4.521387821,47.718156985],[4.519731596,47.717944452],[4.516379964,47.717125524],[4.508386297,47.714328333],[4.507184183,47.713422895],[4.505503295,47.712330059],[4.504963634,47.712869036],[4.50444962,47.71384429],[4.504661849,47.713990998],[4.504196255,47.715169978],[4.505484974,47.715364054],[4.503824744,47.718076175],[4.500082972,47.718221435],[4.500009302,47.718352911],[4.500076764,47.719801403],[4.499143856,47.719834066],[4.499093012,47.720729537],[4.499332151,47.722116413],[4.498977957,47.722377513],[4.498233219,47.722556293],[4.49786215,47.722929234],[4.496964885,47.724754657],[4.495070036,47.724647451],[4.495265131,47.725846749],[4.495151471,47.727881791],[4.495312103,47.728375757],[4.493557359,47.73046236],[4.493963572,47.730768649],[4.492687048,47.733116492],[4.491102497,47.735524055],[4.490774701,47.735779389],[4.489407139,47.736074066],[4.489538721,47.737057222],[4.490052988,47.737122693],[4.489755131,47.738114915],[4.489476395,47.738455141],[4.489097783,47.73842125],[4.488423489,47.739792744],[4.487533211,47.739930991],[4.487304296,47.740717982],[4.484724717,47.740865958],[4.484285245,47.741138893],[4.484505329,47.742092122],[4.482954981,47.742299917],[4.481485883,47.741159055],[4.478452875,47.742617929],[4.478675701,47.742856369],[4.478303205,47.743187848],[4.475550848,47.744185795],[4.47607658,47.744903831],[4.472000162,47.745711333],[4.471139196,47.745707753],[4.471087665,47.746499678],[4.470841185,47.746998786],[4.469819764,47.748000937],[4.469681292,47.748496885],[4.467826699,47.748425633],[4.467528781,47.748900173],[4.466149982,47.748900345],[4.464717943,47.749585319],[4.463028092,47.750118662],[4.461091802,47.750428207],[4.460930711,47.750735384],[4.460462378,47.750839349],[4.460583054,47.751151113],[4.457335963,47.751852322],[4.457314179,47.753104766],[4.457155765,47.753266973],[4.456220636,47.755339154],[4.454751783,47.755225085],[4.454538815,47.75573634],[4.454071764,47.755644921],[4.453150678,47.758041868],[4.452350969,47.759556911],[4.452081173,47.760433442],[4.450999639,47.761260622],[4.451709601,47.761641604],[4.452030904,47.761478287],[4.453603816,47.762121312],[4.456074575,47.763519217],[4.456433075,47.764276319],[4.457343772,47.765402829],[4.458182196,47.766034227],[4.458821248,47.766210807],[4.458277512,47.766637968],[4.45701702,47.767416117],[4.457182833,47.767620197],[4.455371896,47.768632023],[4.455200827,47.768577437],[4.453423758,47.767164606],[4.451364971,47.768147938],[4.449786086,47.769055979],[4.449373255,47.769390557],[4.449281697,47.769803975],[4.449371697,47.770117926],[4.450786197,47.771162631],[4.451801384,47.772546238],[4.452525446,47.773878536],[4.453482767,47.774900071],[4.454417726,47.775590608],[4.455561833,47.776066096],[4.456208309,47.776070663],[4.457518488,47.778122989],[4.459997066,47.778265857],[4.461135592,47.778825977],[4.462923183,47.779531014],[4.463160356,47.779559558],[4.464098183,47.780006933],[4.463820051,47.780285865],[4.466369356,47.781343202],[4.466501291,47.782011287],[4.467060344,47.782863062],[4.46725663,47.7838301],[4.467813976,47.785296716],[4.467267392,47.786690742],[4.466120136,47.78887634],[4.465806383,47.789851559],[4.463273858,47.792867305],[4.46234796,47.793785343],[4.462927234,47.793621481],[4.464490343,47.793626259],[4.473341962,47.79473863],[4.473569329,47.794603445],[4.474693912,47.794353449],[4.475057277,47.794160738],[4.476626371,47.792743896],[4.477250863,47.792382253],[4.480057164,47.791890445],[4.48268571,47.792164172],[4.483562303,47.792317809],[4.485499982,47.79205561],[4.48745654,47.792373756],[4.489324963,47.792214994],[4.492058048,47.791641011],[4.493402058,47.789933341],[4.496399259,47.789066927],[4.498018113,47.788399005],[4.501158982,47.786712359]]]],"type":"MultiPolygon"}</t>
  </si>
  <si>
    <t>47.755412205, 4.495676638</t>
  </si>
  <si>
    <t>{"coordinates":[[[[4.241421187,47.53007055],[4.239331454,47.530750872],[4.238305898,47.530949924],[4.237582467,47.530993616],[4.23675259,47.530917799],[4.234220423,47.530401779],[4.232547804,47.530209716],[4.232032951,47.531055997],[4.231357227,47.531670809],[4.231063735,47.531740527],[4.229741131,47.531625749],[4.228517753,47.531663854],[4.226695799,47.532727335],[4.221973038,47.534423494],[4.220804139,47.535162243],[4.218191359,47.536419315],[4.215600753,47.538306271],[4.215145729,47.538582889],[4.213928754,47.537973493],[4.212513465,47.53741116],[4.210971429,47.537179617],[4.210610913,47.536992508],[4.20990538,47.536950318],[4.208919484,47.53662025],[4.208232437,47.536101626],[4.207394936,47.53498319],[4.205707955,47.534686461],[4.203821371,47.533907434],[4.203748231,47.53372904],[4.204588485,47.533085685],[4.204350548,47.531964631],[4.203936473,47.531521483],[4.203902244,47.530532461],[4.203097271,47.530320209],[4.20250168,47.530374968],[4.198152776,47.529499689],[4.192011732,47.529255658],[4.191583474,47.529840697],[4.189454841,47.531608017],[4.189071798,47.53177757],[4.18823173,47.531958083],[4.186558235,47.532798853],[4.183843263,47.535234612],[4.183759302,47.536305856],[4.182120936,47.536940947],[4.180953668,47.537539735],[4.179653841,47.538277589],[4.178668865,47.538946529],[4.176134254,47.538128595],[4.17532498,47.53778116],[4.174962706,47.537508436],[4.174543245,47.537779134],[4.172474243,47.537031151],[4.167825828,47.534982038],[4.167271534,47.53443574],[4.166228628,47.533732284],[4.165219072,47.533032986],[4.163805494,47.535084355],[4.163353516,47.535450763],[4.163301321,47.535679045],[4.163895401,47.535855865],[4.163304807,47.536328085],[4.162194465,47.535579354],[4.160154413,47.534805658],[4.158125222,47.534469337],[4.156985355,47.534071044],[4.155518184,47.533781313],[4.153478193,47.533187549],[4.150600419,47.532699247],[4.149643319,47.534676615],[4.149182444,47.534818895],[4.149354112,47.535940702],[4.14835972,47.536000914],[4.147985799,47.536726588],[4.148067543,47.539109614],[4.145957444,47.539592193],[4.145919945,47.540447787],[4.147088339,47.540500216],[4.149342152,47.541073979],[4.149208899,47.541430886],[4.150817428,47.541856138],[4.150827209,47.542125213],[4.153378825,47.542939923],[4.153432726,47.544513904],[4.154529341,47.54548611],[4.155549724,47.546189891],[4.155557247,47.546414875],[4.154471926,47.547691356],[4.154348828,47.547963545],[4.154995342,47.549393019],[4.156532722,47.551617566],[4.156872576,47.551837453],[4.158081701,47.552223356],[4.159633998,47.552919117],[4.162636426,47.553276327],[4.164574466,47.553606282],[4.166664204,47.552538424],[4.169396766,47.550831218],[4.170916503,47.550581908],[4.171940286,47.550213331],[4.173291947,47.551455571],[4.174264519,47.55208495],[4.17452775,47.552384779],[4.17540925,47.55413226],[4.175470262,47.55460877],[4.175329061,47.555505027],[4.177185316,47.557005003],[4.177669159,47.557537559],[4.178832963,47.55850886],[4.180254735,47.559295691],[4.180394315,47.559473425],[4.179743829,47.559888712],[4.179890041,47.560246427],[4.180937233,47.561714013],[4.181196694,47.56346414],[4.181564278,47.564448873],[4.181745332,47.565839698],[4.182173768,47.566687876],[4.182933309,47.567530896],[4.184556172,47.568314735],[4.186465658,47.569723998],[4.187156815,47.570477662],[4.188340256,47.57009832],[4.190595155,47.569927693],[4.191158743,47.570863582],[4.192423019,47.570888477],[4.194772821,47.571570219],[4.196647563,47.571945307],[4.196540001,47.572666595],[4.197532682,47.572560986],[4.198323866,47.572368315],[4.198493522,47.571510452],[4.200985569,47.570526079],[4.201385496,47.570564272],[4.20273505,47.571127417],[4.202111116,47.57230775],[4.203968131,47.572187776],[4.203856296,47.572774082],[4.204198508,47.573083831],[4.20499538,47.573026091],[4.206509874,47.572641344],[4.206776863,47.572682695],[4.208070123,47.57351643],[4.209944161,47.573735573],[4.210547796,47.572135899],[4.21036673,47.570719908],[4.210576182,47.569924628],[4.210163066,47.56906919],[4.209175231,47.568091874],[4.208520067,47.566471937],[4.207764416,47.56528875],[4.20751342,47.564482036],[4.206717872,47.563532416],[4.206157175,47.562615472],[4.205787141,47.561541713],[4.204400181,47.559899604],[4.204313887,47.55931624],[4.205365215,47.559345891],[4.205734622,47.559508617],[4.208523295,47.559968588],[4.208689383,47.559020716],[4.207822195,47.558900064],[4.207853006,47.557909481],[4.208366946,47.557406326],[4.20917552,47.555818924],[4.209574345,47.555812988],[4.21031192,47.556025896],[4.211043073,47.556013806],[4.211499267,47.555781307],[4.211754026,47.555462676],[4.211913323,47.554335719],[4.212622203,47.55369458],[4.212078313,47.553342837],[4.212071572,47.553162859],[4.213039563,47.552338075],[4.214016296,47.551782365],[4.21465527,47.551051916],[4.214853642,47.551003937],[4.216126261,47.551298557],[4.216011225,47.551794891],[4.217444529,47.55289624],[4.219235712,47.552777602],[4.219805819,47.552003732],[4.221304031,47.55116973],[4.221638685,47.551208537],[4.223059884,47.551950748],[4.226747401,47.552880683],[4.226691113,47.553151348],[4.227505362,47.553632515],[4.227772252,47.553672917],[4.227755585,47.553178858],[4.228288328,47.55321466],[4.229518103,47.55418477],[4.229913492,47.554087876],[4.232009808,47.553244727],[4.232690141,47.55368316],[4.234066547,47.555009971],[4.234397847,47.554959653],[4.235239105,47.554361085],[4.236551387,47.553889854],[4.23894645,47.553433218],[4.24144167,47.554485182],[4.242512081,47.555166974],[4.243096027,47.554772745],[4.243565744,47.554899174],[4.245318217,47.553746163],[4.246233972,47.553325869],[4.247325617,47.554118121],[4.247655569,47.554067779],[4.248696324,47.553420165],[4.248211832,47.552888803],[4.248404367,47.552705792],[4.249384172,47.552239773],[4.24928605,47.551341475],[4.25074003,47.551137739],[4.251530705,47.550944705],[4.250683258,47.549563809],[4.252393001,47.54904132],[4.254658478,47.547383911],[4.255323058,47.547373158],[4.255570629,47.546874453],[4.257627075,47.546795578],[4.259107143,47.547310757],[4.261303417,47.547409458],[4.261623222,47.547044096],[4.261722947,47.546142763],[4.26151109,47.545785853],[4.260477927,47.544768934],[4.260459826,47.544001212],[4.259351505,47.543403715],[4.257968253,47.542817275],[4.256144184,47.54231119],[4.254866666,47.542091779],[4.252705452,47.542287866],[4.252441233,47.541168087],[4.251976064,47.541174883],[4.251956793,47.540635837],[4.250671236,47.53813792],[4.250012585,47.538283622],[4.249802963,47.538017593],[4.248807595,47.53803366],[4.248721904,47.537495324],[4.248373851,47.537050724],[4.248562899,47.536777722],[4.248284735,47.536422399],[4.247127007,47.53563176],[4.245566197,47.534713078],[4.24492876,47.533599067],[4.244698919,47.532748077],[4.243969117,47.53280448],[4.243757453,47.532448436],[4.241421187,47.53007055]]]],"type":"MultiPolygon"}</t>
  </si>
  <si>
    <t>47.547053971, 4.202220492</t>
  </si>
  <si>
    <t>{"coordinates":[[[[4.203902244,47.530532461],[4.204486753,47.530162722],[4.2054766,47.529967039],[4.205975845,47.529058923],[4.206506009,47.529050736],[4.206821703,47.528550529],[4.20748809,47.528630053],[4.207790346,47.527770781],[4.208383557,47.527671007],[4.209542681,47.526617393],[4.21007415,47.526609176],[4.21103157,47.525513527],[4.212802651,47.524900045],[4.213641657,47.52421252],[4.214150825,47.523574338],[4.215155012,47.523782636],[4.215643931,47.522605405],[4.218964982,47.522595929],[4.219087713,47.522324568],[4.219616536,47.522260519],[4.220821076,47.522337935],[4.221578479,47.522447934],[4.224334611,47.523248154],[4.226379173,47.521935691],[4.226855369,47.522243069],[4.22712107,47.522238472],[4.227963224,47.521639933],[4.228164575,47.521726937],[4.228448286,47.52221729],[4.229165405,47.521846025],[4.229364669,47.521842123],[4.230001641,47.522956226],[4.230200929,47.522953222],[4.232273097,47.52146121],[4.233997991,47.522318014],[4.235324367,47.521339786],[4.235592163,47.521426073],[4.236049284,47.521193461],[4.236800127,47.521766164],[4.237065825,47.521761544],[4.2374785,47.52133134],[4.237082033,47.520681059],[4.238521231,47.519758311],[4.238169988,47.519224587],[4.238557235,47.51890268],[4.238211779,47.518503933],[4.238464852,47.518184352],[4.23754501,47.517485616],[4.237423756,47.516897231],[4.236959857,47.516949869],[4.236607587,47.516370237],[4.236866459,47.516186537],[4.236049266,47.515614537],[4.236499538,47.515202842],[4.235811808,47.51453944],[4.235738567,47.514360164],[4.237101607,47.51348325],[4.236134894,47.512419492],[4.236123629,47.512104519],[4.234547995,47.510735714],[4.234738059,47.510507733],[4.234523138,47.510061678],[4.234707717,47.509653703],[4.232163286,47.507176095],[4.231373188,47.507369002],[4.230662124,47.506030615],[4.228816324,47.506421005],[4.228663436,47.505838344],[4.22846187,47.505797256],[4.227415285,47.506218807],[4.22725668,47.505502065],[4.226805257,47.504298661],[4.22173367,47.504980333],[4.22210095,47.503202958],[4.222084702,47.502142615],[4.221340986,47.500349879],[4.220045655,47.500580414],[4.219928431,47.501032676],[4.21953237,47.501083636],[4.218679802,47.499523391],[4.218346782,47.499483661],[4.217489316,47.499632166],[4.216639618,47.50000565],[4.21564364,47.500022348],[4.215302851,47.499757623],[4.214301464,47.499594313],[4.213373208,47.499609385],[4.210869194,47.500144086],[4.210789347,47.49978571],[4.210262837,47.499883907],[4.210418872,47.500556585],[4.208224616,47.500456924],[4.207663443,47.500373616],[4.20710691,47.50173248],[4.206203104,47.502715926],[4.205719254,47.502881181],[4.204060517,47.504207315],[4.202948868,47.505287408],[4.202273815,47.506405298],[4.201321293,47.507356795],[4.201177147,47.507801209],[4.186651769,47.509818965],[4.185512609,47.509858467],[4.183371208,47.509700181],[4.183282898,47.510573426],[4.182488261,47.510631006],[4.182318541,47.511488872],[4.181696523,47.512744735],[4.180956119,47.512311115],[4.179217492,47.511802071],[4.178901403,47.512532675],[4.178749151,47.513884597],[4.178496733,47.514249052],[4.17797809,47.51459279],[4.178607836,47.515130177],[4.178864685,47.515569603],[4.180011381,47.516649106],[4.180854976,47.517179813],[4.181065187,47.517491872],[4.18101633,47.517987506],[4.180432765,47.518401232],[4.17945298,47.518866678],[4.176539159,47.519857596],[4.175706515,47.520006437],[4.175395197,47.52059564],[4.175073972,47.520915767],[4.174614612,47.521058136],[4.172327961,47.52217406],[4.172270443,47.522399701],[4.172854978,47.523964755],[4.173537776,47.524494431],[4.174303173,47.525516607],[4.174870643,47.526542573],[4.175278813,47.526850845],[4.174975051,47.52766503],[4.174808463,47.528612869],[4.174548329,47.528751427],[4.17212239,47.529167452],[4.172204804,47.529652756],[4.171986142,47.530046561],[4.171655762,47.530316355],[4.169647448,47.531477132],[4.168628974,47.532559537],[4.168406715,47.533094709],[4.167742067,47.533459665],[4.166228628,47.533732284],[4.167271534,47.53443574],[4.167825828,47.534982038],[4.172474243,47.537031151],[4.174543245,47.537779134],[4.174962706,47.537508436],[4.17532498,47.53778116],[4.176134254,47.538128595],[4.178668865,47.538946529],[4.179653841,47.538277589],[4.180953668,47.537539735],[4.182120936,47.536940947],[4.183759302,47.536305856],[4.183843263,47.535234612],[4.186558235,47.532798853],[4.18823173,47.531958083],[4.189071798,47.53177757],[4.189454841,47.531608017],[4.191583474,47.529840697],[4.192011732,47.529255658],[4.198152776,47.529499689],[4.20250168,47.530374968],[4.203097271,47.530320209],[4.203902244,47.530532461]]]],"type":"MultiPolygon"}</t>
  </si>
  <si>
    <t>47.518072499, 4.202946473</t>
  </si>
  <si>
    <t>{"coordinates":[[[[4.771347727,46.935383688],[4.771268261,46.934523051],[4.771042207,46.934244642],[4.77073056,46.933560483],[4.769954834,46.932715943],[4.76983923,46.932116128],[4.768753862,46.930927808],[4.76792175,46.929804038],[4.767832378,46.929482999],[4.769530576,46.928669826],[4.773297239,46.926232579],[4.779891507,46.923968604],[4.780408598,46.921028296],[4.779564377,46.918540398],[4.779237982,46.918966915],[4.778718945,46.918451685],[4.778158714,46.918442321],[4.777754824,46.918790777],[4.777761206,46.919304916],[4.777187128,46.91943445],[4.7767953,46.918910046],[4.777081547,46.918421114],[4.775339668,46.918170584],[4.775299493,46.917627247],[4.774861868,46.91726835],[4.774670893,46.916895745],[4.773792104,46.917311841],[4.773561202,46.91776569],[4.773284142,46.917974388],[4.772886035,46.917898561],[4.772907681,46.917596531],[4.772581551,46.917470963],[4.772312258,46.91795692],[4.770475609,46.917941928],[4.769633525,46.918356527],[4.767461122,46.91840428],[4.765346765,46.917935067],[4.765143123,46.918582107],[4.764641047,46.918260182],[4.764117502,46.918327638],[4.763904591,46.918650606],[4.763533813,46.918727428],[4.763179305,46.918496899],[4.763094367,46.917866888],[4.762046306,46.91772982],[4.760828194,46.917294547],[4.760438658,46.916915949],[4.760015132,46.916946735],[4.759232,46.917236075],[4.758227284,46.917097411],[4.757927094,46.917121804],[4.757569994,46.917417241],[4.756785867,46.917433702],[4.755674245,46.917159757],[4.754734054,46.916700371],[4.753745907,46.916869416],[4.75366587,46.918211604],[4.74714953,46.92204441],[4.746749977,46.922330548],[4.744371568,46.924554987],[4.743571807,46.925557728],[4.741145304,46.930135131],[4.742957517,46.930807488],[4.744177992,46.931637369],[4.745622435,46.933091548],[4.749758276,46.937918974],[4.751481608,46.937500148],[4.75404286,46.936647978],[4.755011861,46.936647637],[4.758641751,46.940560265],[4.761210663,46.939053999],[4.762186913,46.938387058],[4.762741733,46.937780589],[4.763332181,46.937420331],[4.764056372,46.937210221],[4.765727479,46.936967593],[4.76920392,46.935924544],[4.771347727,46.935383688]]]],"type":"MultiPolygon"}</t>
  </si>
  <si>
    <t>46.92718555, 4.759967003</t>
  </si>
  <si>
    <t>{"coordinates":[[[[4.632445795,46.993641009],[4.640267348,46.995580608],[4.643347047,46.996568804],[4.651820437,46.997844555],[4.653297748,46.998117875],[4.655002777,46.998562615],[4.659394608,46.990188465],[4.659778387,46.989529152],[4.665150108,46.981744],[4.665651448,46.979950982],[4.666595649,46.977885],[4.666312862,46.97618165],[4.666147699,46.971251739],[4.665970669,46.970288908],[4.666020088,46.969374138],[4.665840126,46.968529321],[4.665558947,46.967900297],[4.664780934,46.964423703],[4.664226439,46.964187658],[4.660917613,46.964856738],[4.658482961,46.963622003],[4.657096455,46.962805325],[4.655772031,46.96238218],[4.654397782,46.961533775],[4.654181575,46.960873173],[4.654213533,46.960198204],[4.653685058,46.960078806],[4.653202915,46.959323856],[4.652783089,46.958885904],[4.651012222,46.95770814],[4.650238215,46.957429243],[4.649449002,46.956694882],[4.649402475,46.956463206],[4.648911178,46.956224383],[4.646609153,46.956040247],[4.645359997,46.955834743],[4.645494291,46.956357845],[4.644896526,46.956941824],[4.644894692,46.957832491],[4.643768501,46.957995339],[4.642984292,46.95824516],[4.640833462,46.958624296],[4.64035956,46.958914711],[4.640521532,46.959094316],[4.639791488,46.96004667],[4.638055815,46.960846707],[4.636501397,46.961118227],[4.636987229,46.961567907],[4.637555769,46.962402744],[4.637000148,46.963340894],[4.637196166,46.96394958],[4.637224869,46.964766865],[4.637044968,46.965211586],[4.636200042,46.965719775],[4.635459999,46.966347143],[4.6354371,46.966807645],[4.635119769,46.967232697],[4.635223484,46.967704011],[4.634767491,46.968764109],[4.631878346,46.969236382],[4.630316227,46.970133799],[4.629382326,46.970313596],[4.628214579,46.971072131],[4.628009922,46.971440638],[4.627538101,46.971849838],[4.627619918,46.972163872],[4.62711695,46.972369086],[4.626323866,46.97338257],[4.624813435,46.974036935],[4.621821366,46.975738732],[4.621065607,46.975896143],[4.620916667,46.976018907],[4.622958833,46.977426548],[4.624499398,46.97877728],[4.625385268,46.979270002],[4.625759294,46.979718601],[4.626025941,46.980796387],[4.62622363,46.98067563],[4.627055897,46.980828692],[4.6271156,46.981762607],[4.62698151,46.982466015],[4.627424895,46.983949246],[4.627572784,46.984053423],[4.628037717,46.984896968],[4.628452362,46.985163078],[4.628974452,46.986766764],[4.629861094,46.98806452],[4.63100418,46.98896241],[4.631093322,46.989212399],[4.631009959,46.990374366],[4.631401422,46.990960482],[4.631276496,46.991094627],[4.631478642,46.992340809],[4.632445795,46.993641009]]]],"type":"MultiPolygon"}</t>
  </si>
  <si>
    <t>46.977907233, 4.646451171</t>
  </si>
  <si>
    <t>{"coordinates":[[[[5.04930623,46.981583287],[5.04871285,46.981552397],[5.047585384,46.981353558],[5.046115077,46.980893298],[5.044918895,46.980651521],[5.042612855,46.980570792],[5.038733359,46.980571875],[5.037607681,46.980418841],[5.037139392,46.980249686],[5.034232277,46.980176701],[5.032565731,46.979952998],[5.031120654,46.980894406],[5.030436577,46.981110895],[5.029721279,46.980426386],[5.029247594,46.979622341],[5.02878764,46.979919538],[5.026966021,46.979244558],[5.025516006,46.978617064],[5.023002673,46.977038216],[5.020472474,46.97426536],[5.020091512,46.974176565],[5.02008481,46.973645304],[5.019876442,46.973210341],[5.018781063,46.973228619],[5.018225008,46.972960953],[5.018879547,46.970863611],[5.01872619,46.970738405],[5.017922545,46.970604763],[5.017458225,46.970608383],[5.016692698,46.970367791],[5.017893175,46.969782991],[5.017653262,46.969524201],[5.017244687,46.968694652],[5.016843932,46.968462091],[5.015955744,46.969834887],[5.015828959,46.970174843],[5.014592897,46.971429419],[5.014253728,46.971578545],[5.012358002,46.97193947],[5.011908203,46.972086016],[5.011062574,46.972662763],[5.010293042,46.972915749],[5.009668443,46.973563385],[5.007340885,46.97140546],[5.007839863,46.970988785],[5.006635184,46.970082094],[5.00628454,46.970631279],[5.005804409,46.971024203],[5.00452277,46.971198694],[5.004190873,46.971757453],[5.003364846,46.972190601],[5.002814237,46.97235147],[5.002466513,46.973051899],[5.002455452,46.973392532],[4.994400767,46.977758767],[4.988187596,46.981348767],[4.987934013,46.981395467],[4.985814153,46.982618108],[4.986719175,46.983466228],[4.985513382,46.984174168],[4.983411916,46.985651322],[4.982425182,46.985911452],[4.98166971,46.986699871],[4.981200445,46.986680011],[4.980280196,46.98634907],[4.97845474,46.985845418],[4.977022629,46.986667023],[4.977916081,46.98720109],[4.978128065,46.989072557],[4.977810691,46.989750765],[4.975701768,46.991431438],[4.97552003,46.991932594],[4.974884763,46.99252167],[4.974782559,46.992750376],[4.974910076,46.99353804],[4.974791508,46.994507338],[4.975030901,46.996158584],[4.975345575,46.997240248],[4.976435083,46.998019543],[4.977384149,46.99970816],[4.977634714,46.99936073],[4.978606809,46.999376488],[4.980870701,46.998971995],[4.981302685,46.999982282],[4.981724698,46.99996693],[4.983241549,46.999688696],[4.983233231,46.998781011],[4.9840579,46.99876143],[4.986963092,46.998328676],[4.98726275,46.998995382],[4.987838653,46.999513229],[4.990216594,46.998847206],[4.992647221,46.9984333],[4.992648746,46.998189204],[4.997560582,46.998554592],[4.99759464,46.998372076],[4.998857697,46.99846008],[4.998795967,46.998890749],[5.000166261,46.998852595],[5.001634581,46.998653313],[5.001783492,46.999261356],[5.002372516,46.999383529],[5.00337512,46.999121156],[5.00560571,46.998852747],[5.005635643,46.99891437],[5.007296128,46.998679253],[5.007219815,46.999353351],[5.007349324,46.999650108],[5.007753466,46.999685407],[5.008651687,46.999519369],[5.009200505,47.000541938],[5.010418337,47.000721568],[5.011259358,47.000963592],[5.013400325,47.000338145],[5.013261681,47.000503578],[5.013512157,47.001325087],[5.013996959,47.00126349],[5.014398737,47.002152605],[5.014280514,47.002795018],[5.014793171,47.003056258],[5.01491091,47.003424362],[5.015261527,47.003788399],[5.016140853,47.003714499],[5.017157414,47.003367103],[5.018479257,47.003403432],[5.019851988,47.004096318],[5.020722594,47.004774564],[5.025055979,47.003806077],[5.025676465,47.003395305],[5.025982374,47.003337698],[5.028333899,47.002185907],[5.030736188,47.001546536],[5.033451402,47.000513424],[5.033612959,47.000363773],[5.034123161,47.000103503],[5.036178443,46.999587214],[5.035196362,46.995848875],[5.035203764,46.995591162],[5.03596869,46.993988037],[5.036634668,46.993951066],[5.037356189,46.993746491],[5.038319001,46.993273761],[5.039047464,46.992486338],[5.040115982,46.989969068],[5.041116241,46.989932462],[5.043166521,46.98856502],[5.044883835,46.987826687],[5.046000746,46.987048541],[5.049125034,46.985515128],[5.050364834,46.984683418],[5.050917164,46.984013425],[5.050908279,46.983502015],[5.050691888,46.983105975],[5.049473724,46.981870319],[5.04930623,46.981583287]]]],"type":"MultiPolygon"}</t>
  </si>
  <si>
    <t>46.988326741, 5.011427312</t>
  </si>
  <si>
    <t>{"coordinates":[[[[4.788933926,46.932272518],[4.788389594,46.933026654],[4.787028803,46.933900618],[4.786379265,46.9346951],[4.78795042,46.935411021],[4.789270283,46.935882261],[4.788665451,46.93767031],[4.787740206,46.938995019],[4.787555198,46.942149041],[4.78799389,46.942213383],[4.788564979,46.94413358],[4.788900526,46.946167299],[4.787361768,46.946282126],[4.784216463,46.946291223],[4.781801404,46.946471767],[4.780770678,46.946400337],[4.780014221,46.950026058],[4.780072006,46.950223294],[4.779427893,46.950951901],[4.778308329,46.951380741],[4.778904366,46.954106611],[4.779879383,46.954678742],[4.780631592,46.954914788],[4.780845456,46.955138431],[4.781281913,46.955211841],[4.782160207,46.95616009],[4.781980166,46.956284451],[4.783788416,46.957870332],[4.783641188,46.957952762],[4.784263864,46.958406927],[4.784778337,46.958133294],[4.787248386,46.960634675],[4.788689141,46.959811719],[4.789660764,46.959520165],[4.790899434,46.959269484],[4.791955321,46.96112359],[4.792760396,46.960847206],[4.794652735,46.959801012],[4.796698468,46.958266981],[4.796978819,46.958232893],[4.798813819,46.957445089],[4.799924392,46.957102647],[4.801168878,46.956871576],[4.803996019,46.956650864],[4.805800535,46.95641188],[4.806735454,46.956207211],[4.806674689,46.955845226],[4.80719881,46.955510099],[4.808492637,46.953885865],[4.810468078,46.952431032],[4.808127713,46.950210882],[4.806268707,46.948261428],[4.804403315,46.946904632],[4.803747738,46.946766294],[4.804960198,46.945386526],[4.805870643,46.944061008],[4.806727847,46.943268565],[4.807852598,46.9419838],[4.808279249,46.941254833],[4.808506979,46.940593828],[4.808556734,46.940115733],[4.808455695,46.93957156],[4.808756286,46.938769819],[4.80944436,46.938034943],[4.810597889,46.937379209],[4.811955858,46.936900367],[4.811281692,46.936400327],[4.812216687,46.936091135],[4.813560624,46.935508927],[4.814146217,46.935524027],[4.815071937,46.935331135],[4.816331229,46.93602727],[4.81764303,46.934998824],[4.816628456,46.934424929],[4.817444893,46.933797851],[4.816533802,46.933094439],[4.814830645,46.932333249],[4.814240229,46.931859825],[4.812319308,46.931699121],[4.811976031,46.931459557],[4.811070043,46.931062225],[4.808869937,46.930689709],[4.808178912,46.93192356],[4.807571096,46.932579721],[4.806609842,46.933361198],[4.80589895,46.933018406],[4.804463257,46.93270317],[4.803558887,46.93231386],[4.800441196,46.931627723],[4.799771778,46.931778671],[4.798614138,46.931599513],[4.797146144,46.931694461],[4.796121529,46.93152221],[4.79562881,46.93180817],[4.793443172,46.931552212],[4.792528076,46.931589863],[4.79083922,46.931327929],[4.790620551,46.931394368],[4.789888994,46.931138257],[4.789379805,46.931920671],[4.788933926,46.932272518]]]],"type":"MultiPolygon"}</t>
  </si>
  <si>
    <t>46.945432822, 4.796477767</t>
  </si>
  <si>
    <t>{"coordinates":[[[[5.033612959,47.000363773],[5.033451402,47.000513424],[5.030736188,47.001546536],[5.028333899,47.002185907],[5.025982374,47.003337698],[5.025676465,47.003395305],[5.025055979,47.003806077],[5.020722594,47.004774564],[5.019851988,47.004096318],[5.018479257,47.003403432],[5.017157414,47.003367103],[5.016140853,47.003714499],[5.015261527,47.003788399],[5.01491091,47.003424362],[5.014793171,47.003056258],[5.014280514,47.002795018],[5.014398737,47.002152605],[5.013996959,47.00126349],[5.013512157,47.001325087],[5.013261681,47.000503578],[5.013400325,47.000338145],[5.011259358,47.000963592],[5.010418337,47.000721568],[5.009200505,47.000541938],[5.008651687,46.999519369],[5.007753466,46.999685407],[5.007349324,46.999650108],[5.007219815,46.999353351],[5.007296128,46.998679253],[5.005635643,46.99891437],[5.00560571,46.998852747],[5.00337512,46.999121156],[5.002372516,46.999383529],[5.001783492,46.999261356],[5.001634581,46.998653313],[5.000166261,46.998852595],[4.998795967,46.998890749],[4.998857697,46.99846008],[4.99759464,46.998372076],[4.997560582,46.998554592],[4.992648746,46.998189204],[4.992647221,46.9984333],[4.990216594,46.998847206],[4.987838653,46.999513229],[4.98726275,46.998995382],[4.986963092,46.998328676],[4.9840579,46.99876143],[4.983233231,46.998781011],[4.983241549,46.999688696],[4.981724698,46.99996693],[4.981302685,46.999982282],[4.980870701,46.998971995],[4.978606809,46.999376488],[4.977634714,46.99936073],[4.977384149,46.99970816],[4.978024208,47.001944241],[4.973795458,47.005973069],[4.972880343,47.006366976],[4.975437417,47.008713477],[4.9738131,47.009409526],[4.974328358,47.010033848],[4.971743077,47.009619629],[4.97335669,47.011259994],[4.972118157,47.013148141],[4.974501325,47.016132569],[4.973663589,47.016306305],[4.975381825,47.017991686],[4.978157885,47.018964545],[4.97863933,47.01887794],[4.978680593,47.019285212],[4.979338625,47.020135821],[4.979816803,47.02046265],[4.979996747,47.020736954],[4.980446156,47.020638283],[4.981672137,47.022322111],[4.983841801,47.021872364],[4.985807106,47.021596308],[4.985762443,47.021098134],[4.98740343,47.02074207],[4.986906582,47.020016618],[4.988020598,47.019656104],[4.988318041,47.020044552],[4.99054564,47.019098337],[4.990846211,47.01985688],[4.990739325,47.020422511],[4.991296426,47.021101876],[4.992298524,47.020813499],[4.993002523,47.021475912],[4.993642374,47.021327969],[4.993992667,47.022040614],[4.994470692,47.022039561],[4.994974289,47.022302847],[4.996454617,47.021947629],[4.996963443,47.022031592],[4.998226969,47.022081778],[4.998122432,47.021570233],[5.000309701,47.020995583],[5.000977207,47.021843209],[5.001998446,47.021610254],[5.002991759,47.021228271],[5.00483487,47.020891866],[5.004903951,47.020978928],[5.007251889,47.020831852],[5.009221134,47.020382407],[5.010768195,47.019771864],[5.012428189,47.019365575],[5.013427921,47.018876214],[5.014886173,47.018676048],[5.015135622,47.018832005],[5.015764552,47.019522613],[5.017836818,47.01894333],[5.018242643,47.019477513],[5.019303643,47.020416325],[5.019595357,47.021032655],[5.020238831,47.021476213],[5.020435004,47.021896975],[5.020994338,47.022203305],[5.021169057,47.022613634],[5.021424344,47.02281901],[5.021404282,47.023127376],[5.021719029,47.023478513],[5.022711388,47.023249483],[5.021896236,47.022759411],[5.021889768,47.02248123],[5.020842748,47.021108994],[5.019905503,47.020381478],[5.018976137,47.019054],[5.020607058,47.018682324],[5.023897383,47.017470975],[5.023981168,47.017844168],[5.027852133,47.019263172],[5.029364126,47.01863678],[5.031292146,47.017973328],[5.032096765,47.017413383],[5.032445958,47.017034373],[5.033467251,47.016668742],[5.034555597,47.016580215],[5.035162502,47.016890142],[5.035554554,47.017299321],[5.03708389,47.017275945],[5.037682531,47.017645446],[5.038060993,47.017728828],[5.040184582,47.018759467],[5.041014276,47.018899709],[5.041802337,47.019262238],[5.04374442,47.019773655],[5.045513144,47.017863601],[5.04702029,47.017046125],[5.04799469,47.016314635],[5.048827109,47.016180078],[5.049455984,47.015678967],[5.050529381,47.015475273],[5.051141584,47.014882583],[5.05151173,47.014331118],[5.051901837,47.014097223],[5.052662895,47.013922477],[5.053113074,47.013537102],[5.052691203,47.012831299],[5.053475124,47.012358028],[5.053689552,47.011625595],[5.052073563,47.010196201],[5.051753701,47.008119607],[5.051031723,47.007137232],[5.04993354,47.006232686],[5.049146399,47.005890912],[5.048619038,47.00576788],[5.04751037,47.005973988],[5.046850971,47.005945156],[5.045981388,47.005650756],[5.045914566,47.0051728],[5.0447122,47.005164388],[5.044384112,47.004705471],[5.043758852,47.003316952],[5.04343431,47.003194808],[5.042553714,47.003268939],[5.041925066,47.003495317],[5.041101045,47.003916983],[5.040870574,47.00394988],[5.039585458,47.003736633],[5.038384873,47.003704708],[5.037168297,47.003807247],[5.035959514,47.004081659],[5.033962398,47.000903401],[5.033885257,47.000567922],[5.033612959,47.000363773]]]],"type":"MultiPolygon"}</t>
  </si>
  <si>
    <t>47.010419339, 5.009086484</t>
  </si>
  <si>
    <t>{"coordinates":[[[[4.889739631,46.996006378],[4.890292379,46.995665003],[4.891237661,46.995519827],[4.891463965,46.996381593],[4.892210436,46.996309915],[4.892537095,46.996015466],[4.892927696,46.996043281],[4.893377512,46.995882799],[4.894039423,46.997303889],[4.895105506,46.999025442],[4.896215548,46.99922245],[4.896541019,47.00005646],[4.897358865,47.001528103],[4.895155492,47.00206324],[4.894688945,47.003399283],[4.896469583,47.002933245],[4.905200475,47.00017229],[4.907828625,46.999518261],[4.911529959,46.999098568],[4.911699791,46.999136281],[4.914570701,46.998872539],[4.914550124,46.997809267],[4.915714156,46.998153792],[4.917022974,46.998757076],[4.917565952,46.998404023],[4.917516364,46.997192632],[4.917281543,46.997252372],[4.917634423,46.995141792],[4.918342048,46.995089502],[4.918454257,46.992356096],[4.918097246,46.989641297],[4.9181929,46.988813849],[4.917401963,46.988741438],[4.917660836,46.986950329],[4.917469725,46.983976092],[4.914177506,46.984472065],[4.914152459,46.984285154],[4.91304966,46.98447186],[4.911958354,46.984462934],[4.911940032,46.984354264],[4.910459868,46.984327451],[4.910089303,46.982705289],[4.909769196,46.982696179],[4.909918146,46.981660716],[4.90753301,46.981755118],[4.903035802,46.982224762],[4.902157829,46.982069028],[4.90133527,46.982178953],[4.899637242,46.982803128],[4.899586253,46.983972952],[4.900155406,46.984028422],[4.89979529,46.985501438],[4.899365309,46.98566162],[4.894296892,46.984977641],[4.894146997,46.985506955],[4.894756567,46.985701382],[4.894691307,46.985942014],[4.891715493,46.984996583],[4.888680743,46.984357347],[4.888036063,46.984701122],[4.887924168,46.985717029],[4.887766255,46.985830387],[4.887897454,46.98777714],[4.88748072,46.987865913],[4.887422213,46.987396757],[4.886024742,46.9875538],[4.886256369,46.988081367],[4.887066222,46.992200973],[4.886901365,46.993246562],[4.886681822,46.993631106],[4.886983757,46.994776232],[4.887601584,46.994564392],[4.88835004,46.993910019],[4.88899828,46.995245803],[4.889350836,46.995202206],[4.889739631,46.996006378]]]],"type":"MultiPolygon"}</t>
  </si>
  <si>
    <t>46.99156924, 4.903258281</t>
  </si>
  <si>
    <t>{"coordinates":[[[[4.662246383,47.162423228],[4.661131331,47.162570706],[4.660822696,47.162794854],[4.659155701,47.163197864],[4.657970676,47.16356063],[4.657556876,47.163757459],[4.656501449,47.163913042],[4.656266859,47.164012751],[4.655769536,47.165100448],[4.655616297,47.165741985],[4.655331691,47.165890132],[4.655438188,47.167034927],[4.654914833,47.166933451],[4.655038316,47.167643068],[4.655284282,47.168256384],[4.655580901,47.168584421],[4.656529231,47.169150767],[4.655754875,47.170076736],[4.657028443,47.171084167],[4.657557634,47.171373751],[4.659203276,47.173011572],[4.66002382,47.17366977],[4.660768831,47.174104825],[4.66204045,47.174529617],[4.662992152,47.174472728],[4.663809082,47.174199851],[4.663844659,47.174410954],[4.663450845,47.175085672],[4.663808156,47.175708175],[4.664565607,47.176458197],[4.665247403,47.176939158],[4.666058505,47.177373229],[4.666660709,47.177586082],[4.667723466,47.177744573],[4.668779329,47.177723057],[4.670816927,47.177546894],[4.671478246,47.177578772],[4.676332941,47.178425285],[4.676795297,47.177114687],[4.677336129,47.177051924],[4.677670429,47.176591434],[4.677789281,47.176040415],[4.678058987,47.176092337],[4.679266079,47.173595793],[4.679413808,47.172955204],[4.680278233,47.172641899],[4.680820611,47.17229184],[4.683352979,47.172320784],[4.684499882,47.172215855],[4.684545968,47.173182311],[4.685938867,47.172751413],[4.686673553,47.172386819],[4.687332799,47.172438447],[4.688446285,47.171857606],[4.688955781,47.171387322],[4.68965467,47.170977306],[4.691116058,47.16978713],[4.692554382,47.168831399],[4.695507327,47.168509036],[4.697451889,47.168033895],[4.697972766,47.168095595],[4.698498615,47.168482298],[4.699564785,47.167998393],[4.698253085,47.166893825],[4.696999837,47.165673122],[4.695827096,47.164742986],[4.694706317,47.164329863],[4.694921185,47.164738244],[4.693895057,47.164815397],[4.692219766,47.164486905],[4.690500942,47.164285094],[4.691043558,47.163779196],[4.688936636,47.163494782],[4.689674003,47.162925715],[4.689693055,47.162396846],[4.686355373,47.161849392],[4.681934351,47.160853834],[4.681526018,47.160038516],[4.67967019,47.160221246],[4.680165202,47.161234321],[4.678407631,47.161309345],[4.677996489,47.160359884],[4.676950675,47.160565944],[4.677406294,47.161756997],[4.676209864,47.162003053],[4.674963226,47.162163376],[4.675353903,47.163262625],[4.674677321,47.163158953],[4.67355576,47.163181477],[4.671686477,47.162679899],[4.670434302,47.162705179],[4.669433681,47.16245487],[4.669406257,47.161825823],[4.668870202,47.161612033],[4.66839906,47.16183134],[4.666628505,47.162383632],[4.666162952,47.162314693],[4.665178002,47.162356781],[4.664103416,47.162232658],[4.663450462,47.162379818],[4.66262764,47.162755436],[4.662246383,47.162423228]]]],"type":"MultiPolygon"}</t>
  </si>
  <si>
    <t>47.168553334, 4.674414902</t>
  </si>
  <si>
    <t>{"coordinates":[[[[4.810708832,47.177618471],[4.810048674,47.176092505],[4.81069903,47.17607063],[4.811114228,47.176556721],[4.812425175,47.177208896],[4.815324144,47.178306243],[4.816997571,47.178816706],[4.822598487,47.17845492],[4.824325855,47.178723089],[4.82581747,47.178854468],[4.829990612,47.179036233],[4.832175469,47.179007085],[4.835025314,47.179151967],[4.836074473,47.179011063],[4.838160736,47.178570023],[4.840899342,47.178590452],[4.842833369,47.177832061],[4.844264629,47.17681779],[4.846440152,47.176018566],[4.847095296,47.176213438],[4.847769718,47.175969439],[4.848602894,47.176233503],[4.848765369,47.17608052],[4.849397537,47.176182991],[4.850529462,47.176646689],[4.851734854,47.176020459],[4.852345906,47.175509089],[4.853018912,47.175646907],[4.8537421,47.17593791],[4.854350314,47.175804797],[4.855280322,47.176195138],[4.856090948,47.175727377],[4.857518455,47.175378491],[4.858173437,47.174878991],[4.858397025,47.174278349],[4.859279719,47.173145713],[4.860182822,47.172566571],[4.860597117,47.172173584],[4.861239836,47.172047084],[4.862441557,47.171283015],[4.862801097,47.170949436],[4.862952497,47.170554366],[4.863651104,47.16944897],[4.864539717,47.168721436],[4.86447554,47.168202859],[4.864988856,47.167773139],[4.865816771,47.167314932],[4.866448288,47.167095827],[4.867762977,47.166319971],[4.868543602,47.165641875],[4.868565662,47.16532633],[4.86893084,47.164853054],[4.867814037,47.164328055],[4.865966813,47.163985923],[4.859793063,47.164380655],[4.857522181,47.165037587],[4.854805737,47.165181105],[4.852809337,47.165490441],[4.851311963,47.162379634],[4.851227699,47.16219457],[4.849798006,47.162624469],[4.848067588,47.162756571],[4.847191009,47.162914648],[4.845566806,47.163295366],[4.844006137,47.163874067],[4.842434007,47.16384867],[4.837890908,47.164864649],[4.836616852,47.165023552],[4.836043366,47.165243374],[4.833373878,47.165914253],[4.83014374,47.16660294],[4.825785315,47.167120226],[4.82374665,47.16720189],[4.821105226,47.167148017],[4.82025892,47.167385558],[4.81741331,47.167737346],[4.81648636,47.16777711],[4.815046138,47.16829859],[4.814527204,47.168338243],[4.813582532,47.168597088],[4.813166728,47.168836837],[4.812439098,47.169737948],[4.811751291,47.169939625],[4.81048687,47.170076474],[4.808811485,47.170637572],[4.808007094,47.170986032],[4.807164422,47.172240107],[4.807004622,47.172987332],[4.807223285,47.17352153],[4.807503377,47.173879167],[4.808370412,47.174529311],[4.808902108,47.175181988],[4.809147408,47.175604101],[4.810021929,47.177889461],[4.810708832,47.177618471]]]],"type":"MultiPolygon"}</t>
  </si>
  <si>
    <t>47.171376712, 4.837134797</t>
  </si>
  <si>
    <t>{"coordinates":[[[[4.487875314,47.173997403],[4.486951434,47.174014674],[4.486546642,47.173797462],[4.486285222,47.173846741],[4.485451385,47.174447232],[4.484847372,47.174188449],[4.484518651,47.174239487],[4.48302364,47.174807915],[4.483453683,47.175654226],[4.482284798,47.17612662],[4.480178957,47.177920225],[4.479075977,47.178390843],[4.478005272,47.178690854],[4.477330931,47.178757088],[4.47735458,47.179907549],[4.477753249,47.180815508],[4.476531916,47.180777962],[4.475985075,47.180293293],[4.47388081,47.180710885],[4.473004707,47.180740942],[4.47288496,47.181722143],[4.470225753,47.181553336],[4.46796964,47.181975448],[4.46693886,47.181855246],[4.465779481,47.182056317],[4.462198237,47.182123201],[4.46234772,47.182569731],[4.461564536,47.182764208],[4.462039951,47.184318661],[4.464071409,47.18568327],[4.462352261,47.186383018],[4.463403511,47.187544806],[4.461787531,47.188154998],[4.462270505,47.188916071],[4.462614134,47.189166555],[4.464449951,47.188965071],[4.465374095,47.18894798],[4.465384088,47.189217984],[4.464664293,47.189366656],[4.465186799,47.189928221],[4.465352124,47.190760832],[4.465563088,47.190892327],[4.46692153,47.191735945],[4.468392881,47.192891467],[4.470202785,47.194155228],[4.472178688,47.194819864],[4.473395713,47.198114384],[4.473928888,47.198239064],[4.47400872,47.198597321],[4.474338647,47.199066751],[4.47439301,47.19979721],[4.474737784,47.200325878],[4.474182213,47.20131352],[4.474425879,47.201286107],[4.474914992,47.201826443],[4.475848291,47.202616842],[4.476858898,47.205067545],[4.476869528,47.205743633],[4.477594168,47.206149492],[4.477945749,47.20596132],[4.478150381,47.206291869],[4.477557564,47.206789265],[4.478174473,47.207024512],[4.478900819,47.207010741],[4.479847965,47.207578525],[4.479465617,47.207945381],[4.479676326,47.20825604],[4.480698357,47.209047068],[4.481239255,47.209351703],[4.481908451,47.209564652],[4.482627228,47.209370868],[4.483427176,47.209581235],[4.485248301,47.208872676],[4.487257278,47.207934767],[4.487791852,47.208105289],[4.488374714,47.207824071],[4.487201591,47.206541612],[4.487910123,47.206122817],[4.488821899,47.20579145],[4.489554531,47.205957617],[4.490339273,47.205762936],[4.49092085,47.2054367],[4.491334776,47.205878888],[4.492877507,47.208145222],[4.493702942,47.208939571],[4.495114377,47.210849194],[4.495837773,47.210775026],[4.498259086,47.209985576],[4.500418178,47.20950922],[4.500542218,47.208271316],[4.499637998,47.20711876],[4.499687467,47.206712924],[4.500142025,47.206524251],[4.501846014,47.206222139],[4.501951326,47.205545446],[4.50259596,47.205445243],[4.503188666,47.205189033],[4.502681165,47.204001637],[4.5048396,47.203511696],[4.506806306,47.203159273],[4.50765314,47.202873622],[4.507430763,47.202293031],[4.507477647,47.20179718],[4.507717422,47.201206973],[4.507630938,47.200713757],[4.507343883,47.200134908],[4.505563484,47.198548075],[4.506073724,47.198133543],[4.50469723,47.196719732],[4.504342878,47.196141749],[4.504191726,47.19564937],[4.504206448,47.194805466],[4.50530114,47.194223067],[4.505697585,47.19408645],[4.50734538,47.193915544],[4.508161415,47.193761752],[4.507403315,47.192116607],[4.507619406,47.190635268],[4.505755793,47.190265117],[4.505603348,47.189773656],[4.505321445,47.1893289],[4.503839401,47.188619695],[4.503635947,47.188665557],[4.50008019,47.187671656],[4.499888194,47.1871807],[4.500532955,47.186808569],[4.500901283,47.186801995],[4.501304655,47.186299723],[4.501863327,47.185825149],[4.501935388,47.185567588],[4.501705699,47.185335551],[4.501121683,47.185043275],[4.500777656,47.184689357],[4.500485676,47.183975487],[4.500400515,47.183526368],[4.501379075,47.18323815],[4.501158168,47.182657526],[4.500747587,47.18214239],[4.500117508,47.182138848],[4.498555037,47.181662033],[4.497714586,47.180742747],[4.49600881,47.180999812],[4.495749402,47.180789758],[4.494132093,47.178619857],[4.493795596,47.177867825],[4.493541766,47.176620382],[4.493592006,47.176289271],[4.492773729,47.176020685],[4.491774936,47.175813849],[4.490646758,47.175655493],[4.489684568,47.175625555],[4.490058089,47.173996347],[4.487875314,47.173997403]]]],"type":"MultiPolygon"}</t>
  </si>
  <si>
    <t>47.192385079, 4.486757718</t>
  </si>
  <si>
    <t>{"coordinates":[[[[5.505303865,47.284093967],[5.50555257,47.283381547],[5.505431194,47.283134675],[5.503257179,47.283973324],[5.500934467,47.285088047],[5.501187852,47.285327574],[5.500043397,47.285680097],[5.497437946,47.286837768],[5.491686816,47.288443976],[5.488305981,47.289244298],[5.48855504,47.285020115],[5.486772246,47.285224073],[5.486334674,47.289668455],[5.481832872,47.2906214],[5.481948474,47.291089086],[5.482435506,47.292002772],[5.482040312,47.292274228],[5.483573789,47.293315033],[5.483808772,47.293644158],[5.485721133,47.293544658],[5.485619719,47.294871743],[5.48632841,47.295052008],[5.486798799,47.295375182],[5.4922727,47.300898748],[5.493204197,47.300713911],[5.49353799,47.300146511],[5.494181979,47.299872371],[5.49541766,47.299965596],[5.495913431,47.29980722],[5.49729309,47.299693772],[5.498995258,47.299682345],[5.499292179,47.299632717],[5.500053343,47.299202903],[5.509252689,47.30787436],[5.509418264,47.308243667],[5.510080539,47.308530176],[5.511446135,47.308621325],[5.512456179,47.308500387],[5.514012578,47.307660563],[5.5162723,47.306062395],[5.516456757,47.305703522],[5.516277345,47.304898588],[5.516626829,47.304190268],[5.517142998,47.303987225],[5.517801456,47.303966636],[5.518354538,47.304070824],[5.518763203,47.303552161],[5.518650226,47.302780914],[5.518085519,47.30200506],[5.513740239,47.297940756],[5.511249365,47.295213341],[5.508867628,47.293569755],[5.507639971,47.291746264],[5.506575811,47.289481489],[5.506219938,47.288067877],[5.505057105,47.286210534],[5.504882365,47.28501818],[5.505066412,47.284309859],[5.505303865,47.284093967]]]],"type":"MultiPolygon"}</t>
  </si>
  <si>
    <t>47.295734009, 5.50123924</t>
  </si>
  <si>
    <t>{"coordinates":[[[[5.114756242,47.393179014],[5.113470922,47.393642745],[5.114840303,47.39635184],[5.113175049,47.39626325],[5.11346695,47.398116627],[5.113285897,47.399310411],[5.112991275,47.400247808],[5.111020883,47.39992429],[5.111354277,47.400408121],[5.110827954,47.400514934],[5.110597159,47.400851416],[5.110182314,47.400690548],[5.108158266,47.400284208],[5.107526751,47.402708153],[5.106300258,47.402516053],[5.104386529,47.402521887],[5.105028929,47.406551789],[5.104358651,47.406608947],[5.105047641,47.40848036],[5.103074718,47.408943803],[5.103323577,47.409437288],[5.102747446,47.409562072],[5.103517595,47.411068216],[5.102546532,47.411473899],[5.104315126,47.412898945],[5.102629474,47.413520171],[5.102204449,47.413608901],[5.102601775,47.414640011],[5.100782739,47.415177171],[5.100031405,47.415809392],[5.098666938,47.416335607],[5.099153634,47.417007611],[5.099903728,47.417934206],[5.100550654,47.41896982],[5.102331864,47.420846725],[5.103226202,47.422267774],[5.104755628,47.424114074],[5.109654801,47.430555835],[5.112364737,47.429816871],[5.112401681,47.429744159],[5.114180214,47.428977934],[5.114163307,47.42885217],[5.116937474,47.428768402],[5.119138955,47.428800362],[5.124700542,47.427194157],[5.125873699,47.427096181],[5.126735756,47.426849891],[5.124183765,47.42118904],[5.122166123,47.421569867],[5.121585463,47.41977312],[5.122400719,47.419754645],[5.123469891,47.419547823],[5.12344537,47.418661259],[5.12477082,47.417858104],[5.126692594,47.416102085],[5.128455984,47.415071148],[5.128418307,47.413788593],[5.128582907,47.413423571],[5.128620806,47.412741181],[5.128103252,47.41243637],[5.126914628,47.411033487],[5.126792918,47.410774561],[5.126090966,47.410636109],[5.125716515,47.410259331],[5.125190754,47.40954582],[5.124885263,47.408197915],[5.124982181,47.407698154],[5.125551043,47.406823254],[5.125542141,47.406465008],[5.126103917,47.406415115],[5.126748077,47.406168299],[5.126298916,47.404008047],[5.126828434,47.403881295],[5.126611606,47.403263897],[5.127219825,47.403081672],[5.126970691,47.402118163],[5.125774579,47.402493043],[5.1254597,47.402747345],[5.124776577,47.40291382],[5.123826122,47.402794304],[5.124059861,47.400994385],[5.121833126,47.400932382],[5.12179592,47.401366214],[5.120956061,47.401325704],[5.121072912,47.400859802],[5.120512362,47.400805189],[5.120708876,47.398866374],[5.120484021,47.397172082],[5.120560946,47.396635766],[5.119967031,47.395702845],[5.119968851,47.395447062],[5.119114227,47.394594534],[5.116954686,47.395051722],[5.116835615,47.394756716],[5.115969307,47.39498411],[5.114756242,47.393179014]]]],"type":"MultiPolygon"}</t>
  </si>
  <si>
    <t>47.413632921, 5.114675935</t>
  </si>
  <si>
    <t>{"coordinates":[[[[4.625589601,47.285119742],[4.624263256,47.28357426],[4.622767263,47.284076026],[4.621866135,47.28372575],[4.616927602,47.280510792],[4.613368641,47.277438529],[4.610883811,47.275980136],[4.608105783,47.274755368],[4.606432924,47.27424999],[4.606389626,47.273731038],[4.604081683,47.272291663],[4.603914737,47.27148538],[4.602428552,47.270181379],[4.602326586,47.270399793],[4.600834612,47.271608067],[4.600125943,47.272377812],[4.59946157,47.272902924],[4.598465682,47.274336636],[4.597468151,47.276072906],[4.597010759,47.277065177],[4.596561279,47.277389216],[4.595720399,47.277810482],[4.592821312,47.281196322],[4.591981677,47.281662563],[4.590563725,47.281858495],[4.588474892,47.282725412],[4.586530351,47.283014043],[4.584845997,47.283376524],[4.584416226,47.283385996],[4.585307766,47.284182401],[4.585966684,47.28453897],[4.586687192,47.285591623],[4.588882803,47.286451199],[4.588808271,47.287286916],[4.589054661,47.290158603],[4.589269115,47.291502703],[4.587808429,47.292187212],[4.588212499,47.294349905],[4.588010721,47.295941013],[4.587035054,47.296112834],[4.585515181,47.296142613],[4.584865718,47.296425213],[4.583902781,47.297119078],[4.583464957,47.297712128],[4.585629212,47.298839621],[4.585335971,47.30002588],[4.58514532,47.301504274],[4.590382808,47.301762179],[4.592717873,47.302256006],[4.593649253,47.302372882],[4.594593961,47.302804716],[4.595526132,47.303125962],[4.596183875,47.303254683],[4.597071264,47.30327129],[4.59808801,47.303142041],[4.598134422,47.30394548],[4.59880928,47.303937086],[4.599464104,47.303789399],[4.600228107,47.303352068],[4.600204274,47.302774324],[4.601525036,47.301432484],[4.60202856,47.301405726],[4.602256348,47.300965875],[4.60311161,47.300882932],[4.604753529,47.301477933],[4.605212674,47.301560726],[4.605752007,47.301492036],[4.606911336,47.301573237],[4.607779273,47.301780921],[4.60946377,47.302513032],[4.610385797,47.302404797],[4.611771549,47.302619673],[4.61606371,47.302158399],[4.618241167,47.302025412],[4.619291419,47.301824375],[4.619388722,47.301012632],[4.619697903,47.300511281],[4.620628552,47.299988646],[4.622348155,47.298460903],[4.62591869,47.297086401],[4.62832219,47.296471024],[4.630233365,47.294768486],[4.630966151,47.293358915],[4.631072741,47.292772135],[4.630982244,47.292189024],[4.630743583,47.292043807],[4.629502779,47.292194501],[4.628662109,47.292098251],[4.627751723,47.292583753],[4.626806974,47.29267804],[4.626969234,47.290650689],[4.627474805,47.289821503],[4.62782184,47.289438452],[4.626710379,47.289226229],[4.625090333,47.289087751],[4.624851223,47.288970441],[4.624485079,47.288240813],[4.624210689,47.287000253],[4.624227332,47.286500279],[4.62394994,47.28586035],[4.625589601,47.285119742]]]],"type":"MultiPolygon"}</t>
  </si>
  <si>
    <t>47.289792914, 4.605914531</t>
  </si>
  <si>
    <t>{"coordinates":[[[[5.294434867,47.321753793],[5.297286889,47.320990409],[5.29845297,47.321158258],[5.299185378,47.321003259],[5.299519515,47.321661294],[5.300214633,47.321717771],[5.300900402,47.321494338],[5.301069553,47.320589471],[5.300767378,47.320275742],[5.300717091,47.319782301],[5.301282979,47.319203697],[5.301585046,47.319175193],[5.306051516,47.320791419],[5.306160391,47.320612736],[5.305186126,47.320100722],[5.304616107,47.318484627],[5.30490451,47.317459403],[5.305182522,47.317025188],[5.305166072,47.316734616],[5.305437193,47.316417618],[5.305098233,47.315370627],[5.305372103,47.315333666],[5.305353262,47.314586527],[5.308116826,47.313102325],[5.309438287,47.312206041],[5.309215569,47.31207718],[5.311324923,47.31075091],[5.310709233,47.30998323],[5.309938875,47.309251949],[5.310114866,47.308941335],[5.310600836,47.308787561],[5.311364231,47.308311242],[5.312094898,47.307567184],[5.314664083,47.306808083],[5.315155463,47.307333253],[5.315791173,47.307520509],[5.316692904,47.307950123],[5.317207936,47.308439688],[5.317904048,47.308768025],[5.318495699,47.308946239],[5.319566885,47.308791544],[5.320138902,47.308576569],[5.320899985,47.308538836],[5.322887425,47.308780972],[5.32389908,47.309117369],[5.32437367,47.304602927],[5.32029155,47.301599064],[5.341017529,47.302546367],[5.341471039,47.297886335],[5.338098688,47.298516331],[5.336728952,47.296793989],[5.336002423,47.296922097],[5.335411324,47.296785391],[5.334459339,47.296721689],[5.334389525,47.296303397],[5.33462458,47.295985247],[5.335579636,47.295632793],[5.337288124,47.295619105],[5.337633616,47.296135415],[5.338536356,47.296862051],[5.338994516,47.297077075],[5.338796021,47.296319137],[5.338980817,47.296215442],[5.340307249,47.296183293],[5.34137948,47.296241818],[5.343438529,47.296100281],[5.344199068,47.295781404],[5.344849789,47.295039639],[5.344334828,47.294736622],[5.344045045,47.293890472],[5.343761391,47.293548556],[5.341721741,47.292554005],[5.340904336,47.292478634],[5.336974394,47.291847254],[5.331727513,47.291797008],[5.328372911,47.291913911],[5.319937212,47.291589344],[5.319954732,47.288838463],[5.316181556,47.288545494],[5.313866586,47.289193308],[5.311656452,47.289110376],[5.307523962,47.288093875],[5.304810516,47.28800191],[5.303914276,47.288615927],[5.302873655,47.289475071],[5.302600219,47.289858761],[5.30029418,47.29028727],[5.299854799,47.29100027],[5.29983842,47.291483329],[5.29912411,47.292299042],[5.29818218,47.292559971],[5.296968156,47.293268485],[5.295348434,47.294613646],[5.294079492,47.295061133],[5.293264579,47.295477117],[5.292655085,47.295991708],[5.29173225,47.29657823],[5.291090379,47.297265469],[5.292864041,47.298436366],[5.293178041,47.298875969],[5.293256157,47.299620138],[5.292967171,47.300045537],[5.2924003,47.300350339],[5.292776387,47.301034585],[5.293326181,47.301321826],[5.290502682,47.303041031],[5.290707296,47.303181991],[5.289720985,47.304270488],[5.29010102,47.304581808],[5.289566505,47.304808502],[5.289027296,47.304366129],[5.288264657,47.303962382],[5.285152656,47.303389667],[5.284631024,47.300838586],[5.284821913,47.300253029],[5.281314263,47.301019115],[5.281337269,47.301778782],[5.281060071,47.303606174],[5.281334429,47.304828318],[5.283010784,47.307010864],[5.283621191,47.308038163],[5.285523516,47.309987471],[5.285889235,47.310490917],[5.286061024,47.311508829],[5.285481967,47.311873272],[5.286568736,47.313293749],[5.286781887,47.314411713],[5.287597923,47.31612751],[5.288018897,47.315999432],[5.289454025,47.31831813],[5.292024984,47.318605126],[5.29206097,47.318982672],[5.29366905,47.318988736],[5.293864974,47.32025743],[5.294434867,47.321753793]]]],"type":"MultiPolygon"}</t>
  </si>
  <si>
    <t>47.302482753, 5.308934905</t>
  </si>
  <si>
    <t>{"coordinates":[[[[4.849055338,47.041218113],[4.849242559,47.042875773],[4.849860998,47.044237443],[4.851621562,47.045977957],[4.854220948,47.049197231],[4.853003402,47.049309529],[4.851818343,47.049523959],[4.853030104,47.050854483],[4.851022055,47.051699895],[4.851202466,47.051888826],[4.850085412,47.052397534],[4.849881246,47.052245905],[4.847838122,47.053378203],[4.84876789,47.054362959],[4.849275747,47.055186056],[4.849785727,47.056224353],[4.849751594,47.056535596],[4.85113031,47.058004855],[4.85279909,47.057634085],[4.852727704,47.057474028],[4.856548137,47.056866047],[4.85878208,47.056224939],[4.859268567,47.055964049],[4.860630281,47.05769734],[4.863436386,47.06023045],[4.866447432,47.063346454],[4.870310185,47.062354597],[4.869880446,47.061819408],[4.870750197,47.061513542],[4.870430425,47.061071134],[4.873656518,47.059854416],[4.874327489,47.059252755],[4.876666312,47.059129231],[4.877530379,47.058548729],[4.878192377,47.058220965],[4.878870707,47.057681296],[4.879264727,47.057643367],[4.879902995,47.056899912],[4.880571877,47.055901091],[4.881260256,47.055499933],[4.882359404,47.05452201],[4.882734301,47.053899004],[4.882671235,47.053753237],[4.883989053,47.052699688],[4.884440293,47.052716643],[4.884854582,47.0525811],[4.885274745,47.05227435],[4.88490508,47.051122237],[4.88730626,47.048497459],[4.88793076,47.047931593],[4.89000417,47.046865616],[4.890712297,47.046281255],[4.892617162,47.044394852],[4.893969888,47.043221729],[4.894323575,47.043088945],[4.894746814,47.042685745],[4.894969679,47.042241702],[4.895095442,47.04132104],[4.895431477,47.040911162],[4.883143424,47.040891544],[4.873680204,47.040956308],[4.86891056,47.042001716],[4.867809106,47.042113195],[4.866628702,47.041998994],[4.861043965,47.040731954],[4.859827246,47.040518306],[4.850506879,47.040481609],[4.849055338,47.041218113]]]],"type":"MultiPolygon"}</t>
  </si>
  <si>
    <t>47.049483588, 4.869291056</t>
  </si>
  <si>
    <t>{"coordinates":[[[[5.103113902,46.948835609],[5.099212279,46.945602155],[5.09867061,46.945267961],[5.097615701,46.944823316],[5.097358802,46.945286432],[5.096987562,46.947006264],[5.097026402,46.947770228],[5.097323228,46.94843763],[5.097576668,46.949512023],[5.097407076,46.950056412],[5.097561194,46.950503043],[5.098393302,46.951338133],[5.09954784,46.952075478],[5.099957277,46.952660663],[5.100017148,46.952982913],[5.100606184,46.953552215],[5.100906338,46.95366023],[5.101463624,46.954122926],[5.102426354,46.955168166],[5.102587715,46.955596645],[5.102586931,46.957334954],[5.102059389,46.958247045],[5.101042692,46.958657367],[5.099626402,46.958094128],[5.098297943,46.95772562],[5.096931011,46.956805686],[5.096267421,46.955908078],[5.09602893,46.956067329],[5.094600088,46.95514309],[5.093273744,46.955607605],[5.093992796,46.95671588],[5.091882996,46.957739508],[5.092615782,46.960085959],[5.091274778,46.960447137],[5.090981768,46.959096048],[5.090104228,46.960011724],[5.088927653,46.960441047],[5.087971701,46.960486281],[5.087346216,46.960436361],[5.086470021,46.960162205],[5.085528902,46.95943258],[5.085176006,46.958946298],[5.085360997,46.958115241],[5.084988496,46.957870692],[5.084206046,46.957979409],[5.084015419,46.958118855],[5.084007675,46.95958978],[5.081160053,46.960250061],[5.080811788,46.960259048],[5.080025462,46.959789579],[5.079717985,46.959764503],[5.078728523,46.960135405],[5.078395202,46.96005405],[5.077104586,46.959229783],[5.076583905,46.959544485],[5.076152307,46.95954145],[5.075236922,46.960026272],[5.074598995,46.959411792],[5.073314224,46.960006821],[5.07296071,46.960324805],[5.072889255,46.960931334],[5.072446764,46.961124824],[5.072825567,46.961706146],[5.072537659,46.9625003],[5.072792092,46.964743773],[5.073084612,46.966058882],[5.073605858,46.967231175],[5.071569847,46.96803783],[5.06958963,46.968310257],[5.06875982,46.968526892],[5.065928372,46.967011408],[5.064622876,46.968483043],[5.064571395,46.968754162],[5.065467701,46.969588332],[5.06704204,46.970811137],[5.06567257,46.97102391],[5.061266013,46.972298821],[5.060627689,46.972674091],[5.058890856,46.973434639],[5.058068208,46.974084281],[5.057075465,46.975278243],[5.059099833,46.976259858],[5.059687606,46.976973488],[5.060774046,46.976856811],[5.06260033,46.976782738],[5.063799523,46.97713776],[5.065013096,46.977179986],[5.066383394,46.976571821],[5.067911775,46.976140936],[5.070091319,46.974709426],[5.070256689,46.974732576],[5.071018292,46.974416283],[5.072141326,46.974397913],[5.07258307,46.97449085],[5.074912451,46.97549283],[5.075944826,46.976025455],[5.07702138,46.976405966],[5.077812899,46.975944083],[5.079077307,46.975358387],[5.080047855,46.975309365],[5.080862067,46.975403658],[5.082264686,46.975366636],[5.083882349,46.980120821],[5.085214854,46.979730172],[5.085368162,46.979951665],[5.085640423,46.980902342],[5.085850582,46.981028237],[5.08684828,46.980725583],[5.08729136,46.980510414],[5.087435564,46.98141567],[5.088268514,46.983660347],[5.089300422,46.983901052],[5.089771392,46.983896124],[5.090465564,46.983469243],[5.092422663,46.983199588],[5.093119664,46.983322043],[5.09375436,46.983297014],[5.095505584,46.983556129],[5.095700892,46.983162595],[5.098093969,46.983546909],[5.098425503,46.982764508],[5.100212333,46.983160705],[5.10044042,46.982697214],[5.099854006,46.982203519],[5.100406106,46.98127299],[5.101263768,46.981432098],[5.101322341,46.981077071],[5.100992393,46.980849809],[5.101366896,46.980090933],[5.102034276,46.979351036],[5.102629394,46.979459978],[5.103006834,46.978540724],[5.104019388,46.977068585],[5.104256472,46.977141717],[5.105330262,46.975824262],[5.106298573,46.976021842],[5.107319206,46.974389204],[5.108160732,46.973833425],[5.108064356,46.973150679],[5.108791014,46.97248441],[5.108033549,46.97111303],[5.107979122,46.970257489],[5.108248238,46.969567161],[5.110099964,46.969107278],[5.113551613,46.9674706],[5.117178811,46.967431986],[5.118402993,46.967278907],[5.11849117,46.966071286],[5.118808459,46.965103538],[5.120024238,46.963094306],[5.120257558,46.962133499],[5.120130045,46.961398191],[5.119764694,46.960837483],[5.119190957,46.960464342],[5.117769203,46.960036524],[5.11614537,46.959654728],[5.113439626,46.959426046],[5.108788235,46.959263525],[5.107804277,46.958960877],[5.106812047,46.958310713],[5.106489347,46.958030196],[5.106139145,46.95748268],[5.106036512,46.956705474],[5.106176923,46.955987775],[5.107045387,46.953767961],[5.107029092,46.952877494],[5.106764394,46.95189069],[5.106466208,46.951326913],[5.106018543,46.950842423],[5.104998164,46.95007297],[5.103113902,46.948835609]]]],"type":"MultiPolygon"}</t>
  </si>
  <si>
    <t>46.967887061, 5.091998353</t>
  </si>
  <si>
    <t>{"coordinates":[[[[4.985814153,46.982618108],[4.987934013,46.981395467],[4.988187596,46.981348767],[4.994400767,46.977758767],[5.002455452,46.973392532],[5.002466513,46.973051899],[5.002814237,46.97235147],[5.003364846,46.972190601],[5.003327829,46.972008414],[5.000767677,46.96903212],[5.000538796,46.969104539],[4.999335035,46.967222368],[4.998880263,46.967341029],[4.997928491,46.966151569],[4.996881995,46.966634424],[4.99627067,46.965827229],[4.997478706,46.965265929],[4.996397644,46.963637384],[4.996302068,46.963649846],[4.99548451,46.962279717],[4.995357883,46.962306225],[4.995005633,46.961530567],[4.995382814,46.961449288],[4.995515308,46.961225438],[4.996004797,46.961157524],[4.996312916,46.960595596],[4.997059419,46.96054124],[4.997401183,46.960213792],[4.998050893,46.960388068],[4.998470896,46.960113299],[4.998745854,46.96046969],[4.998990893,46.960443827],[4.999745379,46.959645387],[5.00025929,46.960024649],[5.000720476,46.960045468],[5.002454996,46.959212889],[5.002712278,46.959233638],[5.003217371,46.959622947],[5.003603014,46.959735132],[5.004204409,46.959705766],[5.004486248,46.959501826],[5.005390788,46.959240223],[5.004565534,46.958376447],[5.004476985,46.958010525],[5.003220293,46.958175567],[5.002240906,46.958085402],[5.001880186,46.958219556],[5.000384729,46.958473372],[4.999237144,46.958814804],[4.998107753,46.958865903],[4.997560295,46.958966353],[4.997156187,46.95927957],[4.996679305,46.959118509],[4.996012039,46.959358824],[4.995077638,46.959275925],[4.994823406,46.958981312],[4.994209296,46.959272033],[4.993519994,46.959414544],[4.991909865,46.960163781],[4.991437826,46.960312434],[4.990968178,46.960240387],[4.990587741,46.960518947],[4.990225529,46.960220785],[4.989905862,46.960292048],[4.98974491,46.960601042],[4.989373717,46.960487662],[4.989178376,46.959969563],[4.988531332,46.96004557],[4.988467531,46.95977738],[4.987703992,46.959904925],[4.986875451,46.958192686],[4.986593914,46.958263283],[4.986618896,46.958692456],[4.985666265,46.958685449],[4.985203651,46.95851779],[4.98449492,46.959027141],[4.983722041,46.959115193],[4.98328671,46.959511756],[4.982464098,46.959606959],[4.981952808,46.959403199],[4.980935611,46.959357634],[4.980770506,46.959446931],[4.980836116,46.960268083],[4.980748577,46.960392073],[4.979765148,46.960622412],[4.979442752,46.960835092],[4.978973859,46.960639597],[4.978813565,46.960932352],[4.978034682,46.960785403],[4.97794143,46.961077007],[4.97755667,46.96120339],[4.977251787,46.961535548],[4.976471832,46.961719139],[4.976112082,46.96199009],[4.975327085,46.962071988],[4.974819161,46.962356281],[4.974151165,46.962508217],[4.972609914,46.962306733],[4.971958346,46.962476389],[4.970953122,46.962580035],[4.970362975,46.962197445],[4.969773296,46.962296682],[4.969586704,46.961905393],[4.968364618,46.962122598],[4.967074266,46.961982503],[4.965731416,46.961954067],[4.965116115,46.961710577],[4.964636651,46.96191058],[4.96453989,46.962107665],[4.964892202,46.962462815],[4.965727307,46.962853865],[4.965502415,46.963144999],[4.965604763,46.963607979],[4.965241295,46.964104116],[4.965240372,46.96433199],[4.965838632,46.96443167],[4.966101401,46.964313711],[4.966694576,46.964599002],[4.966812681,46.965060812],[4.966163084,46.965105212],[4.965803655,46.964916804],[4.965260642,46.965034135],[4.962663708,46.964636154],[4.96096603,46.964656029],[4.960640242,46.964487748],[4.960014536,46.963123127],[4.95928882,46.963099434],[4.95796878,46.963555957],[4.95730886,46.963641912],[4.956778056,46.963587877],[4.955502596,46.963132181],[4.955132548,46.963194294],[4.954510525,46.963746115],[4.95382561,46.963941449],[4.953379737,46.964417327],[4.952540282,46.964559432],[4.952164721,46.964979177],[4.952438297,46.965378026],[4.952831423,46.966718703],[4.953033977,46.968246334],[4.953529322,46.970157173],[4.954835187,46.970103524],[4.957255337,46.969865241],[4.958407437,46.969852888],[4.959448504,46.969935175],[4.96159386,46.970391347],[4.964788061,46.970382006],[4.96463627,46.971490561],[4.964859653,46.97202533],[4.96596083,46.97303508],[4.966690122,46.973153238],[4.97073632,46.973085973],[4.974817377,46.974116737],[4.974974451,46.974094234],[4.976004145,46.973286746],[4.976334339,46.975407473],[4.97711797,46.976649519],[4.977957837,46.977665438],[4.97850619,46.978050509],[4.981061438,46.977469877],[4.981655028,46.978154966],[4.982596684,46.979503238],[4.985814153,46.982618108]]]],"type":"MultiPolygon"}</t>
  </si>
  <si>
    <t>46.968903274, 4.981361243</t>
  </si>
  <si>
    <t>{"coordinates":[[[[4.808007094,47.170986032],[4.808811485,47.170637572],[4.81048687,47.170076474],[4.811751291,47.169939625],[4.812439098,47.169737948],[4.813166728,47.168836837],[4.813582532,47.168597088],[4.814527204,47.168338243],[4.815046138,47.16829859],[4.81648636,47.16777711],[4.81741331,47.167737346],[4.82025892,47.167385558],[4.821105226,47.167148017],[4.82374665,47.16720189],[4.825785315,47.167120226],[4.83014374,47.16660294],[4.833373878,47.165914253],[4.836043366,47.165243374],[4.836616852,47.165023552],[4.837890908,47.164864649],[4.842434007,47.16384867],[4.844006137,47.163874067],[4.845566806,47.163295366],[4.847191009,47.162914648],[4.848067588,47.162756571],[4.849798006,47.162624469],[4.851227699,47.16219457],[4.851311963,47.162379634],[4.854625447,47.161595355],[4.855466207,47.162391464],[4.85604565,47.161734688],[4.856204584,47.160906346],[4.855983844,47.160247991],[4.855956536,47.159762138],[4.85721962,47.159787805],[4.85884812,47.159995804],[4.859970584,47.160537007],[4.860121043,47.160458944],[4.860799392,47.158501975],[4.861054369,47.157246124],[4.86204693,47.157086074],[4.861778552,47.156578884],[4.862005154,47.156106957],[4.862971206,47.155448425],[4.86359949,47.155215876],[4.864699444,47.154612807],[4.865043576,47.154333497],[4.863445062,47.153309214],[4.86132186,47.152151063],[4.860476429,47.151446926],[4.860706361,47.151300943],[4.860786423,47.15079085],[4.857479474,47.14875742],[4.857236785,47.148916208],[4.855951084,47.148188485],[4.856014535,47.148114523],[4.855380453,47.147525831],[4.855669631,47.147222214],[4.854205115,47.146283011],[4.853119589,47.147035242],[4.852420707,47.14709416],[4.851537238,47.147005637],[4.850825564,47.147191727],[4.847799641,47.148330638],[4.846562003,47.148692599],[4.846272374,47.148869223],[4.844308752,47.149618264],[4.843858999,47.149706479],[4.843288257,47.149962319],[4.841573698,47.150430879],[4.839604051,47.150543254],[4.836452633,47.151033668],[4.831241929,47.152225696],[4.831264348,47.15234151],[4.830252271,47.152470987],[4.830288914,47.152694641],[4.827502664,47.152826023],[4.827241326,47.152671656],[4.825726092,47.15306839],[4.824938164,47.153502266],[4.82474734,47.153792544],[4.824264361,47.154109941],[4.823699141,47.154298955],[4.822233003,47.155134328],[4.821317862,47.155438703],[4.820596811,47.15547076],[4.820082088,47.155396907],[4.817079743,47.155349527],[4.813915306,47.156094373],[4.81351842,47.156383359],[4.812184276,47.156635691],[4.811894864,47.156940998],[4.811325614,47.157326329],[4.81111738,47.157651075],[4.810495239,47.158112873],[4.809483217,47.158680722],[4.807247765,47.159813388],[4.806861839,47.159525842],[4.80607855,47.159947806],[4.804655631,47.160982189],[4.803863002,47.161717664],[4.803508984,47.162264395],[4.802995281,47.163562848],[4.802629286,47.163989092],[4.803503198,47.165087625],[4.804217861,47.165609598],[4.804405351,47.166082151],[4.804484256,47.166663559],[4.805458953,47.168244988],[4.806201203,47.168721492],[4.806554426,47.169488629],[4.806829807,47.169824728],[4.807603051,47.170436719],[4.808007094,47.170986032]]]],"type":"MultiPolygon"}</t>
  </si>
  <si>
    <t>47.158742541, 4.833815229</t>
  </si>
  <si>
    <t>{"coordinates":[[[[4.662817024,47.407023461],[4.663802556,47.404505357],[4.664139059,47.402144196],[4.664915472,47.399772231],[4.665173115,47.399528135],[4.665918908,47.39702694],[4.666453865,47.395765013],[4.667000983,47.393658328],[4.668445491,47.389627202],[4.669573658,47.387791284],[4.670166821,47.387211905],[4.670609145,47.386174583],[4.670533225,47.385780394],[4.670603206,47.384962718],[4.671108704,47.384166694],[4.671493813,47.382358538],[4.671851331,47.381452086],[4.671899658,47.381046206],[4.672321953,47.380091998],[4.672879544,47.379225883],[4.673597181,47.377457048],[4.673931151,47.376010678],[4.674771468,47.37401316],[4.668892148,47.374755934],[4.664486623,47.376650546],[4.663738437,47.377700331],[4.661738894,47.377425497],[4.661429662,47.377926944],[4.656515592,47.377665732],[4.65642878,47.377172645],[4.654539985,47.377349015],[4.65405393,47.377491894],[4.653915869,47.377743272],[4.654246872,47.377902436],[4.650194933,47.378345407],[4.65011419,47.376669096],[4.64998172,47.376671877],[4.647866853,47.377946242],[4.646635119,47.377117316],[4.644685921,47.378307337],[4.644160633,47.378425519],[4.643750352,47.378100873],[4.642123368,47.378777564],[4.641678326,47.379222347],[4.641827125,47.379579507],[4.641094492,47.379853671],[4.641448739,47.380036853],[4.641610686,47.380736881],[4.64198779,47.381622954],[4.642178844,47.382363988],[4.641990114,47.383084275],[4.642346536,47.383943626],[4.642739405,47.384261319],[4.642349119,47.385413046],[4.642676578,47.38545614],[4.642212875,47.385942606],[4.637903204,47.388430885],[4.636865206,47.388869592],[4.637148202,47.389496787],[4.638286163,47.390376654],[4.637023556,47.391103052],[4.63651524,47.391608129],[4.632180428,47.394034406],[4.632199715,47.394798571],[4.63135608,47.39535515],[4.631321882,47.395625748],[4.630697043,47.396052297],[4.630681293,47.396929502],[4.631472349,47.398173555],[4.632303462,47.39868502],[4.633868185,47.400031643],[4.635691128,47.401971574],[4.637715647,47.402648088],[4.640309595,47.403122051],[4.641679158,47.403714993],[4.643074314,47.404665914],[4.643902527,47.404600185],[4.646488546,47.404638333],[4.646562983,47.404816458],[4.647888491,47.404835499],[4.647962932,47.405013623],[4.648888029,47.404950088],[4.650658284,47.404509892],[4.65265878,47.404784913],[4.655669846,47.405444392],[4.658486297,47.406198411],[4.6613199,47.406604563],[4.661604354,47.406795886],[4.662434992,47.406850644],[4.662817024,47.407023461]]]],"type":"MultiPolygon"}</t>
  </si>
  <si>
    <t>47.390913656, 4.653419584</t>
  </si>
  <si>
    <t>{"coordinates":[[[[4.578531682,47.195199503],[4.578757021,47.194639949],[4.580408363,47.194956002],[4.582973706,47.194726472],[4.583625921,47.194533863],[4.584592322,47.193974968],[4.585261996,47.193927085],[4.585505838,47.194356868],[4.586493854,47.194800773],[4.587123895,47.195290096],[4.587331471,47.19520621],[4.588154203,47.196225958],[4.588850092,47.196707165],[4.589578211,47.196355902],[4.591309273,47.195164237],[4.594200937,47.200287711],[4.597279217,47.199394373],[4.597606987,47.199131421],[4.596957838,47.197602385],[4.597019876,47.197511484],[4.600096067,47.196865722],[4.600996338,47.196308503],[4.60158248,47.196116706],[4.602370673,47.196011257],[4.602890807,47.195821266],[4.602189309,47.194844965],[4.602904821,47.194606348],[4.603124194,47.195096765],[4.603896356,47.194631342],[4.604611858,47.194392714],[4.604535168,47.194124538],[4.605255981,47.194020002],[4.605097243,47.193392777],[4.605550003,47.193159585],[4.605465272,47.192710528],[4.605253898,47.192400096],[4.60513299,47.19162377],[4.604623001,47.19144354],[4.604294159,47.190205454],[4.604829957,47.190099881],[4.604404404,47.188896452],[4.604947873,47.188517029],[4.607131206,47.188158983],[4.606508469,47.187740802],[4.605180339,47.187542205],[4.604363913,47.187139304],[4.605199512,47.186457778],[4.605032073,47.186246688],[4.606067866,47.185369681],[4.606598286,47.185174126],[4.607816279,47.184340499],[4.608206921,47.184197303],[4.60926428,47.184221334],[4.609726081,47.18389615],[4.609673526,47.183463756],[4.609865804,47.183136014],[4.609530026,47.182595897],[4.610184743,47.182583194],[4.610892029,47.182164544],[4.609485139,47.180122933],[4.608935736,47.179592987],[4.609968959,47.179077965],[4.608666072,47.176358643],[4.607774787,47.175566903],[4.604607484,47.170896875],[4.603751288,47.170480114],[4.60075827,47.171117647],[4.599548638,47.171781803],[4.598909918,47.17237323],[4.598805452,47.172724054],[4.59843143,47.172891303],[4.597993669,47.172512846],[4.597145438,47.172942367],[4.595417881,47.173421822],[4.595127323,47.173687862],[4.594836934,47.174806642],[4.594161394,47.175183336],[4.592884426,47.175541287],[4.592574458,47.176089433],[4.591732425,47.175570636],[4.591128841,47.175433957],[4.589778578,47.175367861],[4.58952512,47.176131334],[4.587980061,47.175640169],[4.585888004,47.174510843],[4.584482368,47.174042935],[4.583949177,47.173918762],[4.582767964,47.174076289],[4.579293368,47.173527627],[4.578578565,47.173108753],[4.578609142,47.172350145],[4.57802023,47.171990783],[4.57755138,47.171988168],[4.576425411,47.172272743],[4.575146262,47.173279763],[4.57310327,47.173365168],[4.572580619,47.173465016],[4.572263832,47.173786281],[4.571895512,47.17446843],[4.571643376,47.174742892],[4.570682445,47.175436681],[4.569584252,47.175998153],[4.568608821,47.176331936],[4.56813899,47.176160909],[4.566634284,47.17645952],[4.564679434,47.177082958],[4.563628771,47.1771926],[4.562103073,47.176997082],[4.56019359,47.176408713],[4.56067097,47.175201067],[4.557259039,47.173617173],[4.556519243,47.172830214],[4.555956078,47.171985949],[4.555201529,47.171281121],[4.554934971,47.17124148],[4.554535999,47.171600718],[4.552922153,47.171638584],[4.552452643,47.171750234],[4.552384858,47.172055498],[4.551188573,47.172516358],[4.550752323,47.172361921],[4.550037188,47.172656942],[4.549472841,47.17314444],[4.548506031,47.173183488],[4.547990712,47.17344791],[4.546662645,47.173782619],[4.545958896,47.174383618],[4.545437477,47.174528349],[4.542510552,47.173954168],[4.54216503,47.173601289],[4.543778389,47.172715351],[4.543157079,47.171678202],[4.542220489,47.171296282],[4.54223271,47.171492418],[4.541747642,47.171891478],[4.541083098,47.172709836],[4.540976896,47.172966979],[4.540397042,47.173238529],[4.540652461,47.173719576],[4.541409487,47.174470385],[4.545275868,47.175430962],[4.546815793,47.17594167],[4.547962363,47.176549464],[4.549873975,47.178087986],[4.551638047,47.179269172],[4.553198261,47.179836253],[4.553854278,47.17982385],[4.554593175,47.180623444],[4.554890182,47.181166934],[4.555119322,47.181326839],[4.555781296,47.182113951],[4.556070122,47.182693566],[4.556163546,47.183366753],[4.556864446,47.183854384],[4.556875488,47.18409916],[4.557735604,47.184382943],[4.558193617,47.184418202],[4.559170201,47.184755336],[4.560714771,47.185047889],[4.563225136,47.184940193],[4.564432853,47.185411932],[4.565111238,47.185848493],[4.567448587,47.188098641],[4.568596628,47.190326136],[4.569148176,47.191845839],[4.569364542,47.192742463],[4.569472534,47.193908891],[4.569695545,47.194489364],[4.570238114,47.194838591],[4.573536231,47.195045961],[4.574448821,47.193501883],[4.577304413,47.193351375],[4.577704466,47.193434171],[4.57737828,47.19510536],[4.578531682,47.195199503]]]],"type":"MultiPolygon"}</t>
  </si>
  <si>
    <t>47.183366064, 4.583110378</t>
  </si>
  <si>
    <t>{"coordinates":[[[[4.903147804,47.142869596],[4.904147692,47.142964814],[4.90535896,47.142729642],[4.905726427,47.142782126],[4.90609863,47.143266799],[4.906818312,47.143499893],[4.906808535,47.143857576],[4.907106557,47.144259716],[4.907919707,47.144149951],[4.909821197,47.144767885],[4.910215906,47.144583059],[4.911012355,47.144597826],[4.911987855,47.144488053],[4.912390142,47.144591273],[4.912665139,47.144455246],[4.912188405,47.144076786],[4.912302659,47.143539966],[4.919803005,47.140926615],[4.919730447,47.14070538],[4.920526448,47.140449919],[4.921137847,47.139681495],[4.921122709,47.139108989],[4.921779055,47.138417263],[4.92273138,47.138438364],[4.92365444,47.138194277],[4.923681919,47.138039824],[4.925709669,47.13569254],[4.926999388,47.133931173],[4.92723293,47.133929984],[4.927210128,47.133071224],[4.92688388,47.132989303],[4.926642358,47.131106639],[4.92675529,47.130906633],[4.926645012,47.13036903],[4.926364259,47.12993513],[4.92698199,47.129312455],[4.926504188,47.128534218],[4.926493629,47.128054391],[4.926674553,47.127910889],[4.926389693,47.127324861],[4.926193619,47.127339834],[4.925913526,47.126517776],[4.92623957,47.126447506],[4.925351113,47.124921425],[4.924902157,47.124321014],[4.924401317,47.124521169],[4.92365388,47.12380144],[4.923175351,47.12348069],[4.919798422,47.120799963],[4.919008818,47.12026372],[4.917830142,47.119174671],[4.9166471,47.118332439],[4.915201754,47.116938888],[4.914010139,47.116001311],[4.910595055,47.113706398],[4.908560708,47.112621485],[4.906219119,47.111052594],[4.905272042,47.110606211],[4.904490465,47.109616754],[4.904191774,47.109488389],[4.903217887,47.109290087],[4.902768165,47.108806679],[4.902355475,47.109334898],[4.902217098,47.110048622],[4.901682058,47.110549132],[4.900704714,47.11085158],[4.899753279,47.111215734],[4.89992919,47.111977424],[4.899899112,47.112546175],[4.898625812,47.114035008],[4.898578853,47.114312252],[4.897096803,47.115194811],[4.895096521,47.116122766],[4.892347155,47.117811312],[4.89217055,47.117741256],[4.891549326,47.118121548],[4.891431616,47.118338708],[4.890390963,47.118910467],[4.887573142,47.120988153],[4.886153221,47.12278902],[4.887438625,47.123701931],[4.888958297,47.12625272],[4.891252254,47.128114514],[4.891399075,47.128387685],[4.891584774,47.129392373],[4.89167101,47.130570693],[4.892408968,47.132457899],[4.893087675,47.133784121],[4.894486361,47.134492478],[4.895882832,47.135024344],[4.899100827,47.135676702],[4.90230196,47.136447221],[4.902775743,47.136633951],[4.903401236,47.137229738],[4.904122859,47.138416507],[4.904123395,47.138767716],[4.903673088,47.139021879],[4.904036828,47.139156381],[4.903455505,47.141081432],[4.903147804,47.142869596]]]],"type":"MultiPolygon"}</t>
  </si>
  <si>
    <t>47.127485072, 4.907818655</t>
  </si>
  <si>
    <t>{"coordinates":[[[[4.613202048,47.935761082],[4.612896708,47.935587047],[4.61310575,47.934884773],[4.613066023,47.934194915],[4.612710367,47.933246554],[4.612236745,47.93255905],[4.611373143,47.93014413],[4.611553579,47.929778899],[4.611632099,47.929100919],[4.612255101,47.927961797],[4.612561422,47.927640743],[4.61218624,47.927326344],[4.611685192,47.926571701],[4.610963449,47.923796569],[4.610974738,47.92249211],[4.61082733,47.922179983],[4.609437407,47.920991946],[4.609488066,47.920631196],[4.608390286,47.919978328],[4.608350235,47.919054431],[4.601878749,47.919285994],[4.600423001,47.919147414],[4.59807316,47.919644783],[4.595906545,47.920714803],[4.59537385,47.921080295],[4.595313953,47.921404258],[4.595066382,47.921632654],[4.5938912,47.922410124],[4.593494149,47.922254387],[4.592416537,47.922580448],[4.591594693,47.922772515],[4.588293907,47.922826196],[4.585749268,47.922774164],[4.584300133,47.922634395],[4.582215323,47.92255358],[4.580759321,47.922362552],[4.579986859,47.922460259],[4.57724254,47.921906654],[4.575063744,47.921139272],[4.573079665,47.92061408],[4.568172819,47.921010043],[4.567177419,47.921131345],[4.566555037,47.921323274],[4.568332587,47.921431872],[4.56818149,47.923116236],[4.567821,47.923470299],[4.568306145,47.924570083],[4.568452442,47.924535725],[4.569128966,47.926626692],[4.569547557,47.927240389],[4.570646318,47.927575854],[4.573855088,47.928157597],[4.575175932,47.928663769],[4.577155548,47.929703862],[4.577962567,47.93035912],[4.5785088,47.931026879],[4.5802567,47.931881906],[4.580831937,47.93293722],[4.580729324,47.933764018],[4.580858816,47.934333857],[4.581330397,47.935235739],[4.581737401,47.935588511],[4.582680245,47.936077185],[4.583144119,47.936449889],[4.583393373,47.936992007],[4.583972236,47.937177732],[4.584705411,47.937641312],[4.584598008,47.938261148],[4.584714052,47.938558425],[4.585288645,47.938914324],[4.586212782,47.939804679],[4.586377792,47.940663872],[4.5863646,47.941521869],[4.586054104,47.943458628],[4.585754056,47.944535625],[4.585861473,47.945484705],[4.584694463,47.945974813],[4.584681583,47.946261225],[4.58410797,47.9465687],[4.583169602,47.947314044],[4.581712369,47.947958351],[4.580332856,47.94842427],[4.579836899,47.948686572],[4.579056605,47.949434257],[4.579124,47.949942818],[4.580016582,47.950400684],[4.579930554,47.951021122],[4.579127699,47.951912227],[4.578517855,47.952311071],[4.577897936,47.952416608],[4.577532611,47.952297296],[4.577130764,47.953247812],[4.577111354,47.953676528],[4.57834461,47.957205528],[4.579641779,47.957026081],[4.580184778,47.95676585],[4.581169454,47.955858793],[4.581933244,47.955364253],[4.583925016,47.953677612],[4.58452624,47.952542559],[4.584910424,47.952261043],[4.586953438,47.951801417],[4.588044066,47.951710175],[4.588336526,47.951543301],[4.590881291,47.950883297],[4.592343429,47.950804988],[4.592582509,47.950735139],[4.592861799,47.950264191],[4.592839431,47.949742424],[4.593095684,47.948995449],[4.593107432,47.948449816],[4.595649871,47.948298306],[4.599792328,47.953842552],[4.600742107,47.952990707],[4.600782938,47.952745317],[4.599764575,47.950345955],[4.59890542,47.949047067],[4.59855271,47.948191347],[4.598037524,47.947456651],[4.598763629,47.946921102],[4.599146805,47.946832177],[4.60140321,47.946395493],[4.602145281,47.946345772],[4.602522251,47.945874367],[4.602675216,47.944551795],[4.602633478,47.94374675],[4.602862375,47.942809295],[4.60344315,47.942034462],[4.605188954,47.940182463],[4.606106692,47.939433615],[4.606648271,47.93873851],[4.607829193,47.938100365],[4.608571806,47.937895772],[4.610645384,47.936834913],[4.611469344,47.936619284],[4.612368328,47.936095675],[4.613202048,47.935761082]]]],"type":"MultiPolygon"}</t>
  </si>
  <si>
    <t>47.933853839, 4.593057339</t>
  </si>
  <si>
    <t>{"coordinates":[[[[5.355716061,47.591695912],[5.355786467,47.592115033],[5.356682189,47.592925426],[5.356204327,47.593258362],[5.356766662,47.593783716],[5.357367015,47.593813014],[5.359290475,47.59371831],[5.359500515,47.593892366],[5.360828524,47.596197855],[5.362632713,47.598671091],[5.364029039,47.598634711],[5.364523708,47.5991623],[5.365533638,47.600531336],[5.365546225,47.60075531],[5.364764233,47.601045815],[5.364706398,47.601182965],[5.365715001,47.602551126],[5.3655151,47.603118001],[5.366838941,47.604957937],[5.368227872,47.604601075],[5.368659447,47.605174953],[5.369191462,47.605161454],[5.369802177,47.605511065],[5.370890613,47.604744232],[5.371196929,47.604895601],[5.373036326,47.604069363],[5.373840369,47.604484362],[5.374273072,47.604393614],[5.375798949,47.604602103],[5.37618733,47.604293423],[5.376932974,47.604472754],[5.377873053,47.60342701],[5.37815393,47.603634712],[5.379419337,47.603197383],[5.380456752,47.602634114],[5.381293059,47.601950667],[5.381654699,47.601461507],[5.382094758,47.601058997],[5.383493225,47.601307808],[5.38506246,47.601236127],[5.385722644,47.600993],[5.385779805,47.600633422],[5.386078399,47.600432804],[5.386954415,47.600282514],[5.387595526,47.600357652],[5.387513652,47.59995589],[5.386620585,47.599784145],[5.386399613,47.599397835],[5.386671687,47.599080689],[5.387217973,47.599209098],[5.387692248,47.599126453],[5.387994619,47.598891533],[5.387986584,47.598533287],[5.387470191,47.598180039],[5.38663457,47.598220544],[5.386522661,47.597980591],[5.386931841,47.597782211],[5.38762742,47.597825616],[5.387890031,47.597713981],[5.387888406,47.597350201],[5.387653326,47.596499508],[5.387075412,47.59652664],[5.387189946,47.596259541],[5.387615444,47.59595006],[5.38924335,47.595348509],[5.388386878,47.595070667],[5.388536035,47.594655171],[5.385540501,47.594919964],[5.386169285,47.593975962],[5.384675097,47.592682727],[5.382764554,47.590827942],[5.381644069,47.591075048],[5.380763071,47.59179724],[5.379312568,47.591151428],[5.379027409,47.591234688],[5.377957715,47.590889076],[5.378001127,47.590249717],[5.378265271,47.589754446],[5.378169918,47.589137726],[5.377713102,47.589162345],[5.377139618,47.589466701],[5.377200756,47.588447858],[5.376024954,47.588587975],[5.375515384,47.586678423],[5.375597543,47.586191365],[5.37505157,47.586215988],[5.37317955,47.585964109],[5.37333423,47.585461169],[5.372943211,47.585258399],[5.371814233,47.584922944],[5.371663145,47.584637846],[5.369963769,47.584435538],[5.368166091,47.584657548],[5.36750094,47.584575591],[5.36711233,47.584366449],[5.366834847,47.583421121],[5.366244834,47.583322324],[5.364865163,47.582222837],[5.364466555,47.58160685],[5.363246937,47.580573442],[5.362894741,47.579952908],[5.365314318,47.578720582],[5.364111794,47.577531044],[5.360332873,47.575588579],[5.360395792,47.574934422],[5.360052776,47.572020044],[5.360204665,47.571271331],[5.360780059,47.5707716],[5.361466674,47.569988647],[5.361886998,47.569744197],[5.362691808,47.569498262],[5.363868237,47.568509055],[5.36399971,47.568082239],[5.365152268,47.567907584],[5.365917357,47.56757688],[5.366431061,47.56724857],[5.366419618,47.566749906],[5.365575885,47.566235706],[5.365134033,47.565481914],[5.364809191,47.564455587],[5.36347118,47.561970215],[5.363568405,47.560709295],[5.363323142,47.560187452],[5.363022391,47.559944998],[5.362777054,47.559722133],[5.361090255,47.558701768],[5.360215536,47.559319232],[5.359279536,47.55960383],[5.358641837,47.559684269],[5.358055796,47.559096364],[5.35788876,47.558597243],[5.35717896,47.557525546],[5.356508588,47.556924929],[5.356173745,47.556421091],[5.35633217,47.556091896],[5.355918957,47.555530206],[5.356428342,47.554954376],[5.356603959,47.55450236],[5.356221243,47.554481277],[5.35596039,47.554056091],[5.3554465,47.553805317],[5.354550566,47.553971099],[5.353684961,47.554463157],[5.35146963,47.554815834],[5.350152681,47.554816268],[5.342066893,47.553137361],[5.34005902,47.554825646],[5.336534495,47.556210194],[5.336233548,47.556446759],[5.339740153,47.5586629],[5.341838765,47.560528998],[5.344947947,47.561772291],[5.346768528,47.562390356],[5.348159227,47.562671246],[5.349793768,47.562687854],[5.34966941,47.563006446],[5.349982537,47.563591786],[5.349895692,47.563946543],[5.347715662,47.564506451],[5.346911444,47.564917068],[5.346497156,47.564754303],[5.346434887,47.565548021],[5.346565946,47.566472028],[5.345531853,47.567133104],[5.345244048,47.567518013],[5.345180421,47.56919067],[5.345401598,47.569227647],[5.345363814,47.569821854],[5.345194779,47.570366469],[5.345678294,47.570650318],[5.344239513,47.573280859],[5.343259995,47.576342508],[5.342756031,47.577262157],[5.342729968,47.578215433],[5.342028512,47.580155731],[5.342359888,47.581672759],[5.342035106,47.582795023],[5.342027645,47.583231924],[5.342477284,47.583044595],[5.343019435,47.583388513],[5.3448021,47.584309053],[5.346159701,47.584460064],[5.346956306,47.584353991],[5.35083337,47.583473573],[5.352023604,47.582725565],[5.351958271,47.582420704],[5.353530483,47.581311073],[5.35444023,47.580210287],[5.354818007,47.579602012],[5.354833442,47.578442724],[5.354926072,47.578098654],[5.357370241,47.577059612],[5.360145874,47.579518664],[5.360406659,47.579848384],[5.356992924,47.580844042],[5.356895898,47.581450255],[5.356127218,47.582429342],[5.355960652,47.583239575],[5.356013177,47.584882871],[5.355868406,47.586700347],[5.355361998,47.586716874],[5.355380967,47.587086606],[5.356439164,47.587176905],[5.35663613,47.587809596],[5.355521922,47.58792845],[5.35561012,47.588781264],[5.356031461,47.590215393],[5.356704963,47.590364786],[5.357091005,47.591299834],[5.356986235,47.591459542],[5.355716061,47.591695912]]]],"type":"MultiPolygon"}</t>
  </si>
  <si>
    <t>47.580389843, 5.360944654</t>
  </si>
  <si>
    <t>{"coordinates":[[[[4.960489605,47.732816237],[4.95999321,47.730823118],[4.956132549,47.72846133],[4.95451913,47.727622173],[4.953089644,47.726994203],[4.952969014,47.726761231],[4.952483822,47.726957497],[4.95063822,47.727390727],[4.949379962,47.727538643],[4.948928698,47.727714522],[4.946498774,47.728189829],[4.945876348,47.728392852],[4.940623005,47.729425439],[4.939565444,47.729370047],[4.93746589,47.728586434],[4.937362531,47.729083325],[4.937623003,47.73004416],[4.937586566,47.731316922],[4.937499346,47.731707306],[4.93677273,47.733047312],[4.936609114,47.733722561],[4.936756284,47.734503406],[4.937786935,47.735797214],[4.937841337,47.736118628],[4.937508453,47.736910121],[4.937730992,47.737267465],[4.937035557,47.738696083],[4.936555878,47.738828265],[4.936307096,47.739327557],[4.9357206,47.739458802],[4.936119936,47.740016697],[4.937074851,47.740767068],[4.93744186,47.741279577],[4.937665828,47.742262619],[4.937517966,47.743041142],[4.937549706,47.743693347],[4.937805116,47.744109567],[4.938625958,47.744914364],[4.938698638,47.745407434],[4.938534824,47.746260947],[4.939083414,47.747909344],[4.939750979,47.748975062],[4.941098309,47.750157351],[4.941285102,47.750740359],[4.94112408,47.751486689],[4.941265426,47.753203046],[4.940830842,47.75406285],[4.940823554,47.75452213],[4.940270767,47.754373738],[4.939627121,47.754589676],[4.937282626,47.753192497],[4.935001152,47.752313711],[4.93446736,47.753238151],[4.934563061,47.753777658],[4.934034681,47.75407989],[4.933777238,47.754527096],[4.934340014,47.754767185],[4.935591316,47.755510868],[4.937133236,47.756681879],[4.93792353,47.75744937],[4.938389753,47.758189811],[4.938745528,47.759453358],[4.938792402,47.760007173],[4.9385955,47.760686566],[4.939271435,47.761318194],[4.939955595,47.762211672],[4.941805406,47.762480812],[4.942211906,47.762606415],[4.944416493,47.763996817],[4.943996031,47.764951824],[4.944236399,47.765756311],[4.9449953,47.766279392],[4.946008526,47.766526348],[4.947412812,47.76658493],[4.947782059,47.765946771],[4.948913212,47.765876632],[4.949093196,47.765467597],[4.950027173,47.765446644],[4.949605095,47.765006218],[4.94983952,47.764370297],[4.950546911,47.763814727],[4.950822953,47.762638822],[4.952155818,47.762609405],[4.954430514,47.762738015],[4.95562828,47.762665798],[4.956754711,47.762505629],[4.958991959,47.76187041],[4.958538688,47.760801216],[4.95886758,47.760703882],[4.958650206,47.760348292],[4.958628315,47.7598985],[4.958930435,47.75791275],[4.958951772,47.755662499],[4.958996594,47.75521159],[4.96001868,47.754288761],[4.96015805,47.753070096],[4.96010499,47.751991501],[4.959948404,47.751545763],[4.960331305,47.751176523],[4.961040068,47.750665873],[4.961286615,47.750255698],[4.96173487,47.749885357],[4.962581281,47.748111939],[4.963342697,47.747329394],[4.96392432,47.746956806],[4.963970752,47.746550882],[4.963315749,47.745440066],[4.963774946,47.745295513],[4.964440132,47.745234833],[4.964930126,47.744369499],[4.965329803,47.743010499],[4.96563663,47.74246335],[4.966143065,47.740562356],[4.965789373,47.74016495],[4.962519339,47.737449522],[4.960524673,47.736234199],[4.959485457,47.735448511],[4.958714579,47.734700639],[4.957993178,47.733591802],[4.957362013,47.732976633],[4.956809747,47.732583422],[4.956803455,47.732448478],[4.959289495,47.732842639],[4.960489605,47.732816237]]]],"type":"MultiPolygon"}</t>
  </si>
  <si>
    <t>47.745545857, 4.949646789</t>
  </si>
  <si>
    <t>{"coordinates":[[[[4.411697309,47.456054329],[4.41144412,47.456420228],[4.41175182,47.456963893],[4.411793562,47.457288403],[4.410745074,47.460168635],[4.410738135,47.460459523],[4.411004569,47.461099123],[4.412238483,47.461726089],[4.412740951,47.462102629],[4.413364807,47.463456341],[4.413735933,47.463885789],[4.414279928,47.464224905],[4.415079204,47.464527604],[4.415830673,47.464929914],[4.4167317,47.465665318],[4.41772572,47.466802927],[4.418100583,47.467421382],[4.421233213,47.467491225],[4.422697784,47.4676444],[4.423904523,47.467937558],[4.424312481,47.468199963],[4.424935607,47.468863978],[4.425338656,47.468991392],[4.426713349,47.469058286],[4.426543588,47.469962486],[4.427657821,47.470269344],[4.427748012,47.469917113],[4.428619157,47.470170222],[4.428532655,47.470959063],[4.428291537,47.471626456],[4.42833205,47.472050009],[4.430977791,47.471727624],[4.431371698,47.472256672],[4.432404321,47.473183007],[4.434568742,47.474371794],[4.435407216,47.474492008],[4.435308423,47.475908527],[4.436763884,47.476454179],[4.436788067,47.478394067],[4.437051622,47.478317889],[4.437204283,47.47881028],[4.437195471,47.479520739],[4.439099808,47.479765518],[4.439112236,47.480079575],[4.439580573,47.480161118],[4.439666906,47.480655226],[4.439879668,47.481010922],[4.440429254,47.481495699],[4.441177973,47.48197711],[4.442802015,47.482757385],[4.442624083,47.48330068],[4.443162568,47.483470471],[4.443172504,47.483740443],[4.443977724,47.48395104],[4.443868703,47.484537598],[4.444085264,47.484983271],[4.445358785,47.485320398],[4.445452672,47.485993571],[4.446475539,47.485950262],[4.446759402,47.486477023],[4.44711036,47.486783272],[4.447518838,47.487890087],[4.448570753,47.489311214],[4.448575735,47.489446199],[4.449040403,47.489437719],[4.450021066,47.489059987],[4.451204606,47.48876795],[4.452855261,47.488558307],[4.45577832,47.488639754],[4.457630629,47.488470738],[4.458487245,47.488320466],[4.459023276,47.488445199],[4.460020211,47.488472321],[4.46261329,47.488338054],[4.463274654,47.48813978],[4.464628188,47.487995824],[4.465991785,47.487686066],[4.467389607,47.487268722],[4.468395789,47.48705257],[4.471803124,47.486005706],[4.478793488,47.485574142],[4.476582328,47.481059159],[4.474949511,47.478434693],[4.471304528,47.478546523],[4.46830805,47.478287233],[4.46399562,47.478321717],[4.46390284,47.477648541],[4.463683753,47.477018367],[4.463353003,47.476966704],[4.462099603,47.477071579],[4.46109162,47.477069824],[4.4596229,47.476827148],[4.459084405,47.476656533],[4.459323515,47.475977394],[4.45827053,47.47578531],[4.45860965,47.474731286],[4.45494357,47.474302677],[4.455171425,47.47335449],[4.453581818,47.473105147],[4.453579373,47.471939258],[4.453251994,47.471814598],[4.451068684,47.471557323],[4.451097255,47.471043782],[4.450098236,47.470927481],[4.448757356,47.470592146],[4.448524546,47.469741535],[4.447927314,47.469751664],[4.447511706,47.46930937],[4.447103626,47.469047046],[4.44522458,47.468496878],[4.44481395,47.468188661],[4.444064848,47.467933259],[4.443521667,47.46728816],[4.44258202,47.467105335],[4.442764864,47.466697024],[4.440562863,47.466376764],[4.440039527,47.466566003],[4.439633924,47.466393655],[4.4390845,47.465908871],[4.438765588,47.464565027],[4.437909296,47.464715156],[4.437696612,47.464359453],[4.436771449,47.464466308],[4.436786395,47.464825353],[4.436049058,47.464658886],[4.434989982,47.464723263],[4.434854872,47.464635796],[4.434275603,47.463431098],[4.43275837,47.463638847],[4.432558111,47.463597195],[4.432473099,47.46314898],[4.431902696,47.462124226],[4.431371927,47.462134354],[4.430844317,47.460523858],[4.428859001,47.460649978],[4.428338937,47.459219443],[4.427862146,47.458912879],[4.427478556,47.457570698],[4.42727207,47.457394065],[4.426404711,47.457275049],[4.426112213,47.456560174],[4.422839477,47.455989801],[4.422214005,47.455280786],[4.419563074,47.455328449],[4.418930108,47.45498594],[4.417873239,47.454876373],[4.41681155,47.455036053],[4.415976236,47.455273098],[4.415596448,47.455669358],[4.414546123,47.455958524],[4.413721062,47.45578038],[4.413168813,47.455778982],[4.412622377,47.455947673],[4.411697309,47.456054329]]]],"type":"MultiPolygon"}</t>
  </si>
  <si>
    <t>47.473966075, 4.443788599</t>
  </si>
  <si>
    <t>{"coordinates":[[[[4.728213789,46.919375165],[4.727049924,46.920260772],[4.724581083,46.921732366],[4.724563707,46.921846999],[4.725214901,46.923059333],[4.725193581,46.923503636],[4.724999509,46.923724481],[4.724281241,46.922840959],[4.723179211,46.922329707],[4.722741502,46.922040863],[4.722109229,46.921916128],[4.721100384,46.921192729],[4.719849377,46.920499953],[4.719233875,46.920033635],[4.71853511,46.919759477],[4.716875252,46.921878055],[4.716468913,46.921706696],[4.715134543,46.922901813],[4.711611448,46.924676991],[4.7102299,46.925466591],[4.709783818,46.925576776],[4.709457727,46.925241197],[4.708819224,46.925501926],[4.708222394,46.925916932],[4.707858037,46.926492394],[4.706586788,46.927114608],[4.707324878,46.92867517],[4.707633403,46.928870526],[4.707896093,46.929737484],[4.707918297,46.930232468],[4.707614865,46.930823235],[4.707424263,46.932447983],[4.70763477,46.9342433],[4.708208984,46.935356899],[4.708580546,46.936339315],[4.709138029,46.937047002],[4.710094028,46.937882958],[4.710727006,46.938814659],[4.711252272,46.940289197],[4.71166879,46.940819751],[4.712689155,46.941608802],[4.713541906,46.942086938],[4.71412401,46.941825225],[4.715058091,46.941177331],[4.715859661,46.940912343],[4.718970227,46.942469012],[4.721062981,46.943730103],[4.721981534,46.943710983],[4.723418683,46.943501287],[4.723566943,46.943903426],[4.724552529,46.943883283],[4.726376452,46.943473241],[4.72698958,46.943854905],[4.729121392,46.94336906],[4.729331494,46.943524409],[4.730327612,46.943381581],[4.730724938,46.943798885],[4.731179262,46.943655176],[4.731654638,46.944004662],[4.7322587,46.944307185],[4.733168589,46.945166163],[4.733570337,46.945720278],[4.734090331,46.945573769],[4.73474885,46.945605288],[4.73528158,46.945773782],[4.735591887,46.945362953],[4.736813632,46.944751976],[4.73881266,46.943900519],[4.741143016,46.943131377],[4.742559,46.942471474],[4.742684764,46.942334487],[4.742287982,46.941732597],[4.744578596,46.942385092],[4.744966889,46.942437752],[4.744118757,46.941214998],[4.74551752,46.940675995],[4.746081881,46.94035855],[4.748124461,46.939806158],[4.74938959,46.939609551],[4.748691729,46.938562862],[4.748390778,46.938282845],[4.749758276,46.937918974],[4.745622435,46.933091548],[4.744177992,46.931637369],[4.742957517,46.930807488],[4.741145304,46.930135131],[4.743571807,46.925557728],[4.744371568,46.924554987],[4.741314003,46.922267828],[4.740151443,46.92110563],[4.738747152,46.922235442],[4.737445207,46.922952128],[4.736890628,46.923488227],[4.736361116,46.923331401],[4.735403468,46.922776662],[4.733939228,46.921548701],[4.732555579,46.921029167],[4.730529828,46.919953698],[4.729372305,46.919556811],[4.728213789,46.919375165]]]],"type":"MultiPolygon"}</t>
  </si>
  <si>
    <t>46.932711218, 4.727485404</t>
  </si>
  <si>
    <t>{"coordinates":[[[[5.129222894,47.112927136],[5.131719324,47.117039362],[5.131736234,47.11746685],[5.141712914,47.117854421],[5.144590316,47.117883056],[5.159849659,47.109437464],[5.164857095,47.106804903],[5.164739704,47.106181153],[5.163628384,47.106198351],[5.160911698,47.106807556],[5.158219523,47.107009147],[5.158477825,47.10565246],[5.157657303,47.104992293],[5.157201357,47.104772938],[5.157993589,47.103474736],[5.157906086,47.103134125],[5.157099729,47.103156377],[5.156866391,47.102895941],[5.156690976,47.101050191],[5.156892407,47.100612323],[5.157240497,47.100279795],[5.158599039,47.099390718],[5.159885369,47.098280513],[5.163305348,47.097558192],[5.163264762,47.097335591],[5.166762593,47.096419871],[5.168230467,47.096123955],[5.168925956,47.096069478],[5.168752902,47.095439568],[5.169829353,47.095544558],[5.170056136,47.096231099],[5.171733152,47.095954629],[5.172634766,47.095615254],[5.173185628,47.095310387],[5.171438952,47.09398773],[5.168905519,47.092545616],[5.171150087,47.090187902],[5.171575712,47.089623303],[5.171420161,47.089133569],[5.170995459,47.088509288],[5.170414373,47.088487778],[5.169604045,47.08830755],[5.171045736,47.086188261],[5.170432195,47.085589142],[5.170676226,47.085100007],[5.168512224,47.084702012],[5.169861407,47.082775409],[5.169311632,47.082350713],[5.169188308,47.081907204],[5.17052911,47.080462598],[5.167837483,47.079791696],[5.16692668,47.079634051],[5.166682991,47.079475602],[5.165984308,47.079313972],[5.164786775,47.079468807],[5.162327988,47.078913204],[5.158538213,47.078470682],[5.157709719,47.078490657],[5.157180955,47.079873122],[5.157872248,47.0801142],[5.157878013,47.080423015],[5.157234537,47.081805819],[5.156670417,47.082305401],[5.155815301,47.082848236],[5.156923033,47.083874123],[5.156361747,47.084313306],[5.155821825,47.084594474],[5.154631303,47.085753293],[5.154259899,47.086193428],[5.154579656,47.086275731],[5.154150104,47.086745771],[5.153649353,47.087117163],[5.153730275,47.08752545],[5.152959247,47.088393628],[5.152749973,47.088469578],[5.151237126,47.087866392],[5.151415289,47.088266565],[5.151742966,47.090166234],[5.151713025,47.090836872],[5.15193402,47.091054317],[5.150605421,47.092724523],[5.148489256,47.093298858],[5.147798297,47.093996187],[5.14779237,47.094211552],[5.148357949,47.095034137],[5.146447321,47.095573089],[5.146784793,47.095966708],[5.146388023,47.096501852],[5.146309254,47.097040999],[5.146120449,47.097400258],[5.145162068,47.097046981],[5.145007378,47.097236284],[5.144811813,47.099050203],[5.144061295,47.099082137],[5.144212369,47.099663851],[5.144130258,47.100185944],[5.142892716,47.101703052],[5.142812378,47.102270143],[5.142293108,47.102944438],[5.142269551,47.103546501],[5.142618874,47.104602782],[5.142847384,47.104909268],[5.142956215,47.105722329],[5.142902219,47.105989918],[5.142006554,47.106587427],[5.143647826,47.109480481],[5.14396473,47.110582389],[5.140248244,47.11110696],[5.129222894,47.112927136]]]],"type":"MultiPolygon"}</t>
  </si>
  <si>
    <t>47.099107946, 5.154042673</t>
  </si>
  <si>
    <t>{"coordinates":[[[[4.354224449,47.903155747],[4.35362802,47.902548758],[4.353611097,47.901832476],[4.353401837,47.901657569],[4.352691882,47.901584741],[4.35328681,47.901135938],[4.353427623,47.900778776],[4.353366713,47.900017095],[4.354082017,47.899460688],[4.354488995,47.898676508],[4.355819083,47.897770957],[4.356632638,47.897395219],[4.357079571,47.897129024],[4.357133707,47.896366913],[4.358266548,47.89455631],[4.358376335,47.894086986],[4.358028118,47.893658966],[4.356549247,47.892926278],[4.356222652,47.892662721],[4.355888444,47.891524351],[4.356002455,47.891167493],[4.35602638,47.890427331],[4.355784051,47.889637139],[4.355335379,47.889046451],[4.355226861,47.888360023],[4.354303085,47.887504784],[4.353997667,47.886705413],[4.353611289,47.88645694],[4.353507393,47.885740753],[4.352773882,47.884156921],[4.352440513,47.883729612],[4.351815445,47.882618879],[4.351281356,47.882400903],[4.350898914,47.881831937],[4.349772181,47.880986197],[4.349909785,47.880398644],[4.34980907,47.879120748],[4.350197871,47.878467297],[4.349977941,47.877552616],[4.343853642,47.877216053],[4.336561744,47.878168827],[4.330849632,47.876553241],[4.31963818,47.87570503],[4.31481707,47.877678162],[4.310643807,47.879730268],[4.309588062,47.880107494],[4.303453153,47.882827477],[4.301280835,47.883621164],[4.298450762,47.88444189],[4.297101389,47.884912258],[4.29167352,47.886434766],[4.289577462,47.885532516],[4.288944364,47.885525969],[4.288394708,47.885759727],[4.287916253,47.885839685],[4.286624226,47.885754844],[4.286321845,47.885590741],[4.286400617,47.885030919],[4.286247055,47.884767975],[4.284272976,47.883867894],[4.283478609,47.883720867],[4.281115836,47.883566661],[4.280231783,47.883195567],[4.279575212,47.883713079],[4.277059168,47.885086119],[4.277860379,47.885517544],[4.279417257,47.887043342],[4.280613469,47.887870983],[4.281973349,47.888436698],[4.284322147,47.889774662],[4.286412155,47.890589762],[4.273765521,47.896501721],[4.275457023,47.898162916],[4.277096495,47.899326005],[4.278567198,47.900092173],[4.279886705,47.900470233],[4.280759352,47.900412113],[4.282157964,47.900129523],[4.282962117,47.900062234],[4.286030449,47.900855845],[4.286495513,47.900880453],[4.28906236,47.90064168],[4.289928939,47.90038914],[4.290553899,47.900108646],[4.291133017,47.899979868],[4.293981004,47.899910712],[4.295312321,47.899725915],[4.296588669,47.899866643],[4.297957564,47.90017915],[4.300047123,47.90105972],[4.301785803,47.901220474],[4.303610061,47.901704284],[4.303398803,47.902477104],[4.30379653,47.902811121],[4.305868249,47.902849305],[4.310997913,47.903888451],[4.312921023,47.905114487],[4.318537185,47.904436797],[4.329069092,47.901426967],[4.331243715,47.900498637],[4.340927346,47.900527059],[4.342025292,47.900329095],[4.343526954,47.899846572],[4.345755892,47.900017266],[4.34937743,47.902209742],[4.350837939,47.902793313],[4.351844663,47.903007651],[4.352078446,47.90319938],[4.354224449,47.903155747]]]],"type":"MultiPolygon"}</t>
  </si>
  <si>
    <t>47.89086093, 4.319915315</t>
  </si>
  <si>
    <t>{"coordinates":[[[[4.757549803,47.512949903],[4.7570022,47.512664638],[4.755717531,47.511787225],[4.753766736,47.5108577],[4.75273827,47.510212297],[4.751238443,47.508766333],[4.749965514,47.507754525],[4.745122201,47.504464257],[4.744826334,47.504437175],[4.743690687,47.503716767],[4.73857196,47.503212518],[4.736416485,47.503612917],[4.734979696,47.504050295],[4.732982814,47.504918262],[4.73206854,47.50520287],[4.729808369,47.50553357],[4.728415782,47.505655979],[4.724884835,47.506468218],[4.723649057,47.506633266],[4.720961149,47.506517234],[4.719728351,47.506072645],[4.719495164,47.505928426],[4.718773682,47.505144044],[4.718539882,47.504691004],[4.717501459,47.504421799],[4.716807431,47.504325784],[4.715605461,47.504301171],[4.715467544,47.503978168],[4.713574917,47.50383765],[4.713354768,47.504390113],[4.712619468,47.505038385],[4.712060323,47.505793909],[4.711769554,47.507046992],[4.711864989,47.507994578],[4.711067728,47.50791265],[4.710838242,47.509005465],[4.709928678,47.508653267],[4.70958007,47.508722308],[4.709574705,47.509136555],[4.709932493,47.509354597],[4.710267456,47.509980838],[4.710380881,47.51307103],[4.709366007,47.51308502],[4.709224879,47.513575989],[4.708835421,47.51353218],[4.708648991,47.513936477],[4.707569157,47.514996727],[4.707157748,47.515597894],[4.703939922,47.513962209],[4.702862956,47.513696138],[4.702621932,47.514098521],[4.702052951,47.513925859],[4.701784235,47.51429353],[4.700579215,47.513887051],[4.699228749,47.513963473],[4.698214125,47.513860316],[4.696450121,47.513510558],[4.694951724,47.513363994],[4.693092554,47.513407227],[4.693075936,47.513637961],[4.692019336,47.513677617],[4.692041843,47.513969007],[4.691010029,47.514036205],[4.690836624,47.514394363],[4.690309564,47.514369596],[4.69093201,47.515603963],[4.691498629,47.515786616],[4.691840893,47.516481227],[4.691679838,47.517608113],[4.69212989,47.51767631],[4.692139258,47.518098442],[4.691962877,47.51857279],[4.691169384,47.51899217],[4.691372227,47.519942705],[4.691673436,47.520725246],[4.69205911,47.521110402],[4.692686708,47.520950029],[4.693110644,47.52136794],[4.694499957,47.522050028],[4.695009958,47.522750294],[4.695080599,47.523343502],[4.694048664,47.525216841],[4.693725255,47.52549795],[4.691503277,47.526565624],[4.691172588,47.526617241],[4.689376914,47.526581156],[4.688314736,47.526410172],[4.687224637,47.527081414],[4.687680906,47.527976062],[4.689759491,47.530695628],[4.691184266,47.532870926],[4.691603805,47.533357331],[4.692312772,47.533537016],[4.692616717,47.534739075],[4.693388583,47.536232353],[4.700832967,47.531730258],[4.70168956,47.531577301],[4.705418343,47.53144538],[4.706800507,47.53147377],[4.724842717,47.53528774],[4.728303107,47.536881449],[4.730933805,47.537769791],[4.73289014,47.538565459],[4.734911828,47.53952939],[4.736845992,47.540048012],[4.738652172,47.541250083],[4.739933495,47.541562302],[4.742970705,47.542629784],[4.74375348,47.542657696],[4.745826709,47.541931593],[4.74683111,47.540847819],[4.748265254,47.539570317],[4.748646907,47.539287282],[4.749717378,47.539250513],[4.750877282,47.539508612],[4.753321864,47.540382143],[4.753731518,47.540466919],[4.757463675,47.539612097],[4.760473495,47.540284281],[4.762407133,47.540576499],[4.76264534,47.540905133],[4.76452237,47.541374643],[4.766292801,47.54111194],[4.766997958,47.541165182],[4.767638233,47.541347255],[4.768718761,47.541814366],[4.770192392,47.542025197],[4.771467301,47.542057155],[4.773749762,47.542478941],[4.775327497,47.54258008],[4.780749423,47.545155289],[4.781310413,47.546067798],[4.780887513,47.547384293],[4.783303464,47.546775636],[4.785027604,47.546915824],[4.786227015,47.546634549],[4.787403442,47.546461658],[4.789795986,47.546229578],[4.792500668,47.546106098],[4.792646234,47.546203802],[4.795900542,47.54652828],[4.795990797,47.546364823],[4.797143358,47.546274135],[4.798856076,47.545797538],[4.80046263,47.545170393],[4.800773342,47.544959409],[4.801617369,47.543803795],[4.802129528,47.543297072],[4.801655353,47.542603008],[4.801714225,47.542179822],[4.801442401,47.541886898],[4.80036166,47.54154074],[4.799900449,47.541112079],[4.797346249,47.539731589],[4.797069807,47.539379302],[4.795278618,47.53771149],[4.794354812,47.53736286],[4.792542716,47.536891027],[4.790485944,47.536178924],[4.787680144,47.534973162],[4.786453277,47.534225749],[4.784929621,47.532711247],[4.78243133,47.531428623],[4.780280141,47.529786798],[4.778926218,47.529129485],[4.778481001,47.528453794],[4.77373522,47.526250858],[4.773147806,47.525894243],[4.771911543,47.524409416],[4.77049618,47.52217008],[4.769032361,47.520752605],[4.768292818,47.51981213],[4.767976906,47.519583725],[4.765887222,47.518528652],[4.76070095,47.515013719],[4.759295828,47.513952687],[4.757549803,47.512949903]]]],"type":"MultiPolygon"}</t>
  </si>
  <si>
    <t>47.525457663, 4.740473645</t>
  </si>
  <si>
    <t>{"coordinates":[[[[4.592833688,47.053760098],[4.591392045,47.053396352],[4.590304968,47.053394212],[4.589871935,47.052694176],[4.589402743,47.052242275],[4.586684112,47.052359794],[4.586662015,47.052190802],[4.584858873,47.052256078],[4.583120624,47.052602293],[4.581282441,47.053540581],[4.579744351,47.053974956],[4.578231663,47.053927193],[4.577347541,47.053791586],[4.576515687,47.053054624],[4.576619063,47.052759649],[4.576317957,47.052284691],[4.576277743,47.051088471],[4.575993618,47.050517826],[4.568421086,47.045369161],[4.567925912,47.045012081],[4.567786699,47.044482673],[4.56783452,47.044133529],[4.566831124,47.04224258],[4.566814113,47.04188351],[4.565249392,47.041846193],[4.565564853,47.041368253],[4.566402541,47.041092146],[4.566555547,47.040645222],[4.567044519,47.040245968],[4.567100506,47.039769742],[4.567813571,47.039376449],[4.567825104,47.039002583],[4.568772226,47.037417439],[4.568564313,47.037061861],[4.569464232,47.03643729],[4.570105661,47.035575792],[4.570708217,47.035144359],[4.570802953,47.034326311],[4.57099897,47.034137239],[4.570840256,47.033526153],[4.570415643,47.033463489],[4.569664334,47.03281003],[4.568629524,47.032507114],[4.568232237,47.032659292],[4.567943278,47.033049534],[4.566289761,47.032893673],[4.565356465,47.032729829],[4.56409952,47.032259687],[4.563660837,47.032847355],[4.562793878,47.032335898],[4.562349534,47.032364423],[4.561410149,47.032125888],[4.560209294,47.032455495],[4.558960012,47.032613747],[4.558212716,47.032595918],[4.557104788,47.032906228],[4.556255419,47.032911375],[4.555539627,47.032798551],[4.554452433,47.032869022],[4.553687576,47.032561438],[4.552295864,47.033217711],[4.550033216,47.032074749],[4.548187877,47.033401631],[4.547759033,47.033190359],[4.547322386,47.033717601],[4.54721243,47.034200843],[4.547299112,47.034697659],[4.54719759,47.035475252],[4.547419117,47.035805469],[4.546470964,47.037145509],[4.546293143,47.037697196],[4.546105656,47.037727621],[4.545883742,47.039315473],[4.545740902,47.039617251],[4.545898841,47.040072591],[4.546322621,47.040243416],[4.546922638,47.040634302],[4.546980752,47.040823529],[4.54775423,47.041750587],[4.547734657,47.042170482],[4.547499279,47.042782374],[4.548731764,47.042764053],[4.549396132,47.042641679],[4.551058302,47.04208177],[4.551749177,47.042011256],[4.552658262,47.041787421],[4.553219036,47.04154485],[4.554401754,47.041446092],[4.555555395,47.04116131],[4.556037484,47.041297095],[4.555866427,47.04162358],[4.555948316,47.042088036],[4.555367225,47.042493885],[4.555769097,47.04277123],[4.556470889,47.04349028],[4.557027994,47.043851076],[4.557445984,47.044503707],[4.557809322,47.044586156],[4.557982754,47.045117813],[4.558448624,47.045694153],[4.558184874,47.046049807],[4.557468512,47.046653799],[4.557574666,47.046954035],[4.556423536,47.047512554],[4.556076421,47.04863295],[4.556281353,47.048658104],[4.555595074,47.050216208],[4.556454435,47.050776448],[4.557039864,47.051431326],[4.556817595,47.051901681],[4.556315047,47.052521692],[4.556834932,47.052913608],[4.557062109,47.05320681],[4.558160662,47.053561202],[4.557841863,47.05433903],[4.557037466,47.055503412],[4.557125006,47.05575167],[4.557477586,47.05591531],[4.557498111,47.056169875],[4.556904678,47.05729449],[4.557324111,47.057628324],[4.555261285,47.061902852],[4.558915306,47.062625333],[4.562271299,47.060106338],[4.56286725,47.059890263],[4.566768465,47.061729371],[4.567125424,47.062177481],[4.56808473,47.062765098],[4.570776743,47.065018498],[4.570329389,47.06703539],[4.571046403,47.068938299],[4.571503206,47.070684454],[4.574728537,47.070374],[4.576124787,47.071563432],[4.577505529,47.070778268],[4.57843526,47.070120816],[4.580622591,47.067898202],[4.581241741,47.067034257],[4.582662908,47.064893221],[4.584670563,47.062354205],[4.585642938,47.060510143],[4.586149526,47.059946679],[4.587916772,47.058876918],[4.590470964,47.057595486],[4.593223287,47.055798875],[4.593014139,47.055230838],[4.592833688,47.053760098]]]],"type":"MultiPolygon"}</t>
  </si>
  <si>
    <t>47.051010674, 4.567762436</t>
  </si>
  <si>
    <t>{"coordinates":[[[[4.894241889,47.81110375],[4.905020019,47.814595868],[4.904719504,47.813258444],[4.905814438,47.813043485],[4.907147723,47.813922071],[4.908151845,47.813858014],[4.908924912,47.812644458],[4.910141118,47.81160193],[4.910995949,47.8109551],[4.911329943,47.810802908],[4.911682767,47.810022015],[4.912913842,47.808987314],[4.91535535,47.807647434],[4.915747749,47.807336725],[4.916276334,47.806688884],[4.91655409,47.805793064],[4.917036994,47.80506494],[4.916915899,47.80496789],[4.917477617,47.804461745],[4.918431671,47.804941285],[4.91868359,47.805516041],[4.918973631,47.805258313],[4.919597087,47.805389446],[4.920143414,47.805160827],[4.921476799,47.804820271],[4.9212828,47.804258974],[4.923599247,47.80497811],[4.924311089,47.804929511],[4.925593072,47.804609558],[4.925907862,47.804150642],[4.925680789,47.8029723],[4.926166414,47.802729344],[4.929381635,47.801885997],[4.929280361,47.801783232],[4.930172089,47.801427338],[4.930347473,47.801620711],[4.932071533,47.800488544],[4.932854867,47.80068089],[4.933579228,47.800500586],[4.933605085,47.800256181],[4.935078354,47.799762809],[4.934137507,47.798325276],[4.93465576,47.798320321],[4.935570427,47.797826261],[4.937319492,47.798597712],[4.938942573,47.79800098],[4.938944612,47.797433763],[4.939837209,47.796702356],[4.942444273,47.796234225],[4.942669125,47.796427661],[4.944327099,47.795948211],[4.944790495,47.795978333],[4.94520412,47.796693502],[4.946171541,47.796001316],[4.947590854,47.795390739],[4.950470829,47.793660176],[4.954041028,47.790793554],[4.955247493,47.789595832],[4.951908197,47.788373994],[4.951499348,47.78815393],[4.945510918,47.786194554],[4.943358299,47.785887272],[4.943082113,47.785713594],[4.937070709,47.7829232],[4.931009841,47.781843884],[4.927247561,47.781342263],[4.924918425,47.780134553],[4.923766959,47.779799655],[4.922027097,47.779703977],[4.921394144,47.779042742],[4.920702326,47.778563427],[4.917962007,47.777094036],[4.916741607,47.777104112],[4.915360504,47.779328827],[4.911596068,47.783330904],[4.910503218,47.784293138],[4.909158202,47.785041601],[4.908552383,47.785469207],[4.90736573,47.786016105],[4.904548474,47.787547417],[4.903726546,47.788172071],[4.902047754,47.790015217],[4.900159105,47.79066166],[4.899300187,47.791076214],[4.896894222,47.79269069],[4.89433431,47.795388838],[4.893222517,47.799325722],[4.892945227,47.799831657],[4.893759344,47.800855621],[4.893072492,47.801042274],[4.89400686,47.807881872],[4.89300674,47.809069286],[4.892908636,47.809466991],[4.894268137,47.809514345],[4.894092913,47.809997923],[4.894241889,47.81110375]]]],"type":"MultiPolygon"}</t>
  </si>
  <si>
    <t>47.79513604, 4.918708604</t>
  </si>
  <si>
    <t>{"coordinates":[[[[4.508031679,47.880088277],[4.50824634,47.879919893],[4.509539853,47.878022866],[4.510664911,47.877168556],[4.51189411,47.876025747],[4.514349091,47.876394658],[4.513362728,47.874694407],[4.514072306,47.873866122],[4.515294594,47.872673854],[4.517032744,47.871323679],[4.520324756,47.868223267],[4.519903937,47.867729136],[4.519085556,47.865869221],[4.519046053,47.865610489],[4.519608372,47.86544028],[4.519816276,47.865226052],[4.519312218,47.864673586],[4.518946978,47.864016703],[4.518948566,47.863463989],[4.518639809,47.863144832],[4.517694736,47.862464844],[4.516386594,47.86077957],[4.516168293,47.860676173],[4.509342344,47.85911241],[4.507481447,47.858533235],[4.506855723,47.858258626],[4.505177433,47.857277401],[4.501663788,47.855902891],[4.49975161,47.854968691],[4.500166811,47.85465823],[4.501294932,47.855202793],[4.501965459,47.855219414],[4.502460646,47.855042043],[4.503606683,47.854233424],[4.504270371,47.854008878],[4.505153514,47.85388323],[4.505728566,47.854542864],[4.505901595,47.854985319],[4.506708606,47.854815629],[4.509100727,47.853760504],[4.509790676,47.853284445],[4.510266648,47.85271482],[4.510908479,47.851629068],[4.508685881,47.85087814],[4.506800425,47.849799684],[4.505574265,47.849238429],[4.504860658,47.848784006],[4.504035324,47.849059238],[4.502991211,47.849590212],[4.501205808,47.848213333],[4.500159012,47.847086228],[4.498438908,47.845838095],[4.497256349,47.844682093],[4.496417249,47.843612613],[4.494750372,47.842253027],[4.493535758,47.84094977],[4.492802066,47.840534237],[4.490474733,47.838596992],[4.489880925,47.837064365],[4.489761243,47.835990194],[4.489252231,47.835001083],[4.489226388,47.834651248],[4.488718688,47.833421774],[4.48877994,47.831694486],[4.487775331,47.831384979],[4.486757061,47.830729974],[4.484136433,47.829372424],[4.483130473,47.828532699],[4.48132367,47.827351123],[4.479683414,47.82701177],[4.478984313,47.826963881],[4.478547819,47.826697537],[4.476889081,47.826316971],[4.476105594,47.825829048],[4.475064369,47.825397473],[4.474446176,47.825422352],[4.47221985,47.824574472],[4.47198777,47.82415791],[4.471369675,47.824813786],[4.471351253,47.825742084],[4.470792126,47.827612433],[4.470485481,47.828269796],[4.470515537,47.830709752],[4.470413811,47.832831801],[4.470177305,47.833077809],[4.468942577,47.835129438],[4.467017015,47.837343621],[4.466285692,47.837973875],[4.464964678,47.838456664],[4.464963243,47.839374839],[4.464774451,47.840092819],[4.464464464,47.840682689],[4.464394783,47.84116244],[4.465457191,47.843081796],[4.465292694,47.843274683],[4.466097413,47.843557176],[4.467748808,47.844333154],[4.468514985,47.844574706],[4.469030882,47.844614153],[4.468588675,47.844967149],[4.470288705,47.846144851],[4.471765076,47.847597181],[4.471417192,47.847879692],[4.472416523,47.849342497],[4.473207562,47.850236314],[4.472961085,47.850462647],[4.475498656,47.851884495],[4.474052116,47.853058472],[4.473482946,47.854139499],[4.471776617,47.855788385],[4.470472143,47.856883118],[4.469955555,47.85749989],[4.469677775,47.858191981],[4.469631091,47.858631836],[4.469747857,47.859129953],[4.467602351,47.858786854],[4.466983924,47.859447192],[4.466085635,47.861114683],[4.465974466,47.861594048],[4.468604626,47.862239861],[4.469182818,47.862252425],[4.468447167,47.865157389],[4.467578764,47.868005494],[4.467565352,47.868585351],[4.469045073,47.868736061],[4.472398188,47.86919451],[4.474802831,47.86979621],[4.478301591,47.87043629],[4.479458462,47.870856477],[4.479910998,47.870821066],[4.480716908,47.871320378],[4.483122411,47.872425076],[4.484350217,47.873130564],[4.487918245,47.875514854],[4.489869061,47.876519863],[4.49095262,47.876989477],[4.493531674,47.877873025],[4.496673636,47.87907159],[4.499706877,47.880063528],[4.502661372,47.88120042],[4.503623952,47.881406826],[4.504257919,47.881632738],[4.506134174,47.880650027],[4.507761743,47.880100747],[4.508031679,47.880088277]]]],"type":"MultiPolygon"}</t>
  </si>
  <si>
    <t>47.856047438, 4.489563791</t>
  </si>
  <si>
    <t>{"coordinates":[[[[4.716238582,47.32816055],[4.715126267,47.328911744],[4.712735504,47.328489607],[4.71278405,47.329388432],[4.711924165,47.331163272],[4.711731533,47.332681551],[4.710742495,47.332360262],[4.710131378,47.331720046],[4.708786179,47.331942447],[4.70881104,47.332390499],[4.708399338,47.33285488],[4.708359122,47.334670754],[4.708256227,47.334891974],[4.707197463,47.335918733],[4.706755904,47.336861677],[4.706044408,47.337647406],[4.705574398,47.33790463],[4.705239218,47.338361571],[4.705293819,47.339204477],[4.704620158,47.340348913],[4.704717102,47.340481655],[4.704286311,47.341307372],[4.703908117,47.342413251],[4.704085416,47.342990529],[4.70383944,47.344505964],[4.703824339,47.345198618],[4.704124199,47.347006789],[4.704314217,47.34936043],[4.704284425,47.350883495],[4.703942874,47.352102284],[4.704268457,47.354301759],[4.704161345,47.354975951],[4.703934402,47.354881133],[4.703821358,47.35578592],[4.702856942,47.359216281],[4.702507763,47.361324793],[4.701450457,47.363127624],[4.701185793,47.364351574],[4.700517322,47.365965013],[4.700227844,47.366365435],[4.699673348,47.368022221],[4.698783228,47.369377765],[4.69831191,47.369854674],[4.697228109,47.370620558],[4.696380366,47.371433409],[4.696079611,47.371562957],[4.695284452,47.371650195],[4.693890344,47.371616497],[4.692448762,47.372388449],[4.69218861,47.372755106],[4.691838904,47.373644408],[4.691186898,47.374615544],[4.690353644,47.375640635],[4.689417852,47.376483525],[4.688963876,47.377178941],[4.687406756,47.380226052],[4.686228271,47.380184628],[4.686047445,47.380673474],[4.686251504,47.381134227],[4.686882707,47.381477131],[4.686979846,47.38199436],[4.687636007,47.381697603],[4.687950135,47.38186412],[4.68846083,47.382378944],[4.690107535,47.383225713],[4.692059963,47.385482561],[4.692574838,47.38583343],[4.693349898,47.386026536],[4.695297553,47.385776648],[4.696895534,47.386040565],[4.698519207,47.386194234],[4.699480817,47.385872238],[4.700670898,47.385731477],[4.702408781,47.385389994],[4.70326348,47.38671189],[4.704267939,47.387029423],[4.704862785,47.387432191],[4.705600234,47.38760776],[4.707384186,47.38846218],[4.707747914,47.388600904],[4.714202012,47.389961891],[4.715202271,47.390434264],[4.715409975,47.389963883],[4.714783045,47.388478438],[4.71322656,47.386738368],[4.712669356,47.385689487],[4.712189709,47.385200422],[4.711001566,47.384528195],[4.710446498,47.384042935],[4.710068959,47.383969252],[4.710654145,47.382905351],[4.711066967,47.382381534],[4.711690052,47.38200769],[4.712596433,47.381662985],[4.713040364,47.381615925],[4.714245488,47.381659387],[4.71542149,47.381828425],[4.715978426,47.381791391],[4.716573068,47.38156561],[4.719540322,47.381782875],[4.719634801,47.381711244],[4.718712634,47.380403964],[4.717426387,47.378861644],[4.71729117,47.378364808],[4.717437828,47.377770163],[4.713790842,47.378011281],[4.714247859,47.376923135],[4.714647352,47.37635808],[4.715177432,47.374198246],[4.715166765,47.373325893],[4.714535165,47.372807564],[4.714305205,47.370796707],[4.714549108,47.370092578],[4.714742443,47.368014244],[4.71460118,47.367285182],[4.714744187,47.366493398],[4.715839984,47.365242737],[4.716752091,47.36355447],[4.716972776,47.362830866],[4.71734369,47.362536347],[4.71727129,47.362096207],[4.717427987,47.361733719],[4.717846725,47.361608673],[4.717720929,47.360908197],[4.717777238,47.360431938],[4.720332398,47.358331247],[4.720495968,47.357522939],[4.720754026,47.357016677],[4.720915843,47.356030108],[4.722297061,47.353692826],[4.722867056,47.352916304],[4.723913579,47.352414545],[4.723984565,47.351737266],[4.724363899,47.351337245],[4.724967563,47.350991521],[4.725172892,47.350660713],[4.72551097,47.349678719],[4.725320279,47.348857653],[4.724548956,47.347572478],[4.723753528,47.34677299],[4.725991051,47.345368399],[4.726250952,47.345458183],[4.727299898,47.345284112],[4.728331175,47.345548809],[4.728843119,47.345443043],[4.729202887,47.345055001],[4.729952533,47.344802521],[4.730621484,47.34475924],[4.731531501,47.344960883],[4.737515963,47.344807589],[4.741750458,47.345025108],[4.742179543,47.344898014],[4.742578411,47.344085235],[4.743096656,47.342788025],[4.743403179,47.341457972],[4.745008568,47.33994543],[4.745734318,47.339736426],[4.747044519,47.339495216],[4.747185677,47.339151824],[4.745970464,47.338444339],[4.740746107,47.334729186],[4.740872902,47.33463634],[4.739486121,47.333615304],[4.739294897,47.333191357],[4.739499646,47.333010903],[4.737507864,47.331955683],[4.736767017,47.331327449],[4.736427833,47.331569338],[4.736034617,47.331942599],[4.735243106,47.331876991],[4.733993672,47.332190999],[4.732969159,47.332210795],[4.732224528,47.332530757],[4.731378485,47.332088649],[4.731186144,47.332161751],[4.729592209,47.3319793],[4.727860705,47.332131138],[4.725910182,47.331650492],[4.724422106,47.331505116],[4.721694163,47.329743808],[4.718096201,47.326945396],[4.717229313,47.327418345],[4.716238582,47.32816055]]]],"type":"MultiPolygon"}</t>
  </si>
  <si>
    <t>47.356304428, 4.713737232</t>
  </si>
  <si>
    <t>{"coordinates":[[[[4.970126892,47.634229202],[4.969371413,47.634621003],[4.967985307,47.635612274],[4.96768062,47.636416943],[4.967141807,47.637266972],[4.967052966,47.637603408],[4.967119969,47.638662024],[4.968051647,47.63965025],[4.968152876,47.640516508],[4.965974031,47.641728189],[4.965495986,47.642132398],[4.965163386,47.642796168],[4.964320196,47.643053451],[4.963862125,47.643494232],[4.96369082,47.643907682],[4.963971482,47.644908681],[4.963758234,47.645304829],[4.963874819,47.645793572],[4.963882199,47.646754146],[4.963467461,47.647757829],[4.962987717,47.64829891],[4.961881474,47.651260803],[4.961099398,47.651915896],[4.96125881,47.652446239],[4.961294087,47.653079506],[4.960459582,47.653831813],[4.960600808,47.654121163],[4.960192697,47.655308392],[4.958051684,47.655284866],[4.956992796,47.656134544],[4.956134998,47.656617998],[4.95548992,47.656870093],[4.953019149,47.657559678],[4.950936308,47.657634988],[4.949785042,47.657784757],[4.949303655,47.65799537],[4.948619143,47.658737881],[4.948007136,47.659678159],[4.946868292,47.661045879],[4.945173827,47.662492164],[4.94329804,47.663902721],[4.940419644,47.665417231],[4.93984903,47.665852573],[4.939081397,47.666184938],[4.939721863,47.667303356],[4.940332862,47.667977485],[4.941055818,47.668577722],[4.944488798,47.670607682],[4.945800963,47.671571734],[4.946440884,47.672596488],[4.946645377,47.67377975],[4.947041365,47.674949918],[4.948136424,47.676535203],[4.948839744,47.67932808],[4.949320174,47.679231835],[4.949779162,47.680153345],[4.950362831,47.679963538],[4.951001074,47.680755102],[4.952507177,47.681798675],[4.952813605,47.681537857],[4.954862457,47.681964595],[4.956102506,47.682113119],[4.957536054,47.682520393],[4.959181912,47.682826854],[4.96034989,47.681304583],[4.961463441,47.681384943],[4.961801123,47.681322555],[4.96206297,47.681047153],[4.962994075,47.680807334],[4.963221315,47.67894068],[4.963169923,47.677907033],[4.962626441,47.677050015],[4.962703031,47.676486906],[4.963595272,47.675954215],[4.964175026,47.675334932],[4.96582086,47.673873892],[4.965771364,47.673218362],[4.965639877,47.672978376],[4.965292086,47.671390586],[4.965144288,47.67114187],[4.96504102,47.670473738],[4.964641759,47.66958639],[4.964402954,47.668748566],[4.964530446,47.668301644],[4.96493612,47.667988701],[4.96469691,47.667393081],[4.964291029,47.667012748],[4.964694012,47.666807894],[4.965620216,47.665972089],[4.966751334,47.665308398],[4.968093843,47.664342215],[4.969346094,47.663820516],[4.970283656,47.663079018],[4.970468765,47.662533876],[4.971442756,47.6616612],[4.970681795,47.661013165],[4.970113755,47.660211512],[4.969417157,47.659609204],[4.969449252,47.659215202],[4.968831328,47.658902383],[4.969074537,47.658378772],[4.971531566,47.654870018],[4.969304301,47.653629052],[4.969466734,47.653264366],[4.970851821,47.652630558],[4.971621296,47.652178195],[4.97146443,47.65200797],[4.968466292,47.650058796],[4.971230725,47.647450624],[4.974363286,47.645004528],[4.975619292,47.643842516],[4.976508856,47.643219714],[4.978081181,47.642362952],[4.979370106,47.641912538],[4.982323879,47.64119887],[4.984816418,47.640049977],[4.985957306,47.639705548],[4.986974424,47.639615319],[4.987907631,47.640526835],[4.988760865,47.640900376],[4.98768984,47.639866059],[4.987572521,47.639649263],[4.987686135,47.639194437],[4.987966993,47.638723259],[4.987461613,47.637959331],[4.985410453,47.637038907],[4.983936811,47.636637165],[4.979961757,47.635956398],[4.976477431,47.635646255],[4.975706346,47.635436006],[4.97485409,47.635083964],[4.973800328,47.635045953],[4.972200199,47.634425609],[4.971078471,47.634097899],[4.970554662,47.63408963],[4.970126892,47.634229202]]]],"type":"MultiPolygon"}</t>
  </si>
  <si>
    <t>47.660105183, 4.961119118</t>
  </si>
  <si>
    <t>{"coordinates":[[[[4.643300155,47.727233722],[4.642207069,47.727483133],[4.640553236,47.727678279],[4.640977372,47.729362099],[4.640745297,47.730491564],[4.640182174,47.731357394],[4.640076192,47.731989052],[4.640151092,47.732168052],[4.640830129,47.732379094],[4.640678607,47.732658494],[4.6396972,47.733375342],[4.639180336,47.733621147],[4.638401597,47.73376979],[4.637063107,47.733898351],[4.636994486,47.733966829],[4.63779332,47.734688452],[4.637176693,47.735162507],[4.636929446,47.735193873],[4.636288415,47.735612448],[4.635206163,47.736134412],[4.635004958,47.736318172],[4.631931428,47.737836567],[4.632094489,47.738018843],[4.63228445,47.738686874],[4.631297151,47.73873935],[4.629309303,47.739283777],[4.627940865,47.740009508],[4.627704275,47.74043411],[4.62712507,47.740565497],[4.626469386,47.740508893],[4.624984889,47.741413547],[4.624731596,47.741904092],[4.624162887,47.74185527],[4.623942633,47.741985259],[4.624120836,47.742358186],[4.623585588,47.742443933],[4.623459988,47.742658131],[4.622973026,47.742576661],[4.622746434,47.74276165],[4.623154194,47.74295945],[4.622612881,47.743109193],[4.620996803,47.743028057],[4.620818394,47.743217777],[4.620838219,47.743386747],[4.622711807,47.743289669],[4.623620428,47.743105124],[4.624841098,47.74435572],[4.625417539,47.745225448],[4.625712653,47.746803966],[4.62636212,47.748577412],[4.627684737,47.751322752],[4.627977007,47.752281038],[4.628625049,47.752257621],[4.629186996,47.752343427],[4.630379364,47.752920082],[4.630387543,47.753100015],[4.629929199,47.753389971],[4.631412652,47.754534211],[4.631368199,47.754651861],[4.630427005,47.754998959],[4.631279872,47.75599534],[4.632078734,47.756491938],[4.632609662,47.757131803],[4.633228217,47.757581395],[4.633975312,47.757607881],[4.634601933,47.757841297],[4.635998348,47.758100865],[4.636356506,47.758503666],[4.63666995,47.758624417],[4.637816057,47.758341022],[4.637802761,47.758603175],[4.636671064,47.760614816],[4.636295057,47.761847087],[4.636465247,47.762171492],[4.637104472,47.762595568],[4.638034052,47.764861952],[4.637245948,47.765849723],[4.636600935,47.767714111],[4.637676077,47.76746142],[4.638829382,47.767362465],[4.640354807,47.767336606],[4.641764687,47.767460886],[4.642302686,47.767413732],[4.643344402,47.767074135],[4.644762791,47.766868774],[4.645063512,47.766705209],[4.645765015,47.766030082],[4.64635115,47.765812989],[4.646132485,47.764571042],[4.64582679,47.764098216],[4.646156286,47.763484127],[4.645735894,47.762324234],[4.646769795,47.759189486],[4.646646102,47.758298192],[4.646803738,47.757610896],[4.646833455,47.756802066],[4.647684452,47.755052636],[4.648015267,47.755001167],[4.648185139,47.754365008],[4.649498642,47.754749816],[4.649717046,47.75456039],[4.650336275,47.753692835],[4.650142274,47.753506519],[4.650349942,47.753057074],[4.650798896,47.752597023],[4.651054148,47.752175713],[4.651814586,47.752290119],[4.652221911,47.751650602],[4.652690557,47.751266787],[4.653318984,47.749881445],[4.652801153,47.74971231],[4.653045236,47.748975166],[4.653067181,47.748521135],[4.651314247,47.747994027],[4.651068815,47.74830087],[4.650730928,47.748338044],[4.651552338,47.746374733],[4.651324435,47.745610942],[4.651354738,47.745210806],[4.650960955,47.745080424],[4.650474443,47.74303473],[4.650935347,47.742575407],[4.652975328,47.742810388],[4.652751931,47.741546898],[4.652938397,47.741577574],[4.653119329,47.742117866],[4.654762205,47.742115357],[4.654120867,47.739815292],[4.655539743,47.739349608],[4.65649756,47.739508003],[4.657204134,47.739140603],[4.658815727,47.739422057],[4.659667452,47.73900217],[4.659888309,47.73820952],[4.660346377,47.737406302],[4.660931823,47.737435806],[4.661431731,47.737290072],[4.661714062,47.737399495],[4.662625608,47.737358641],[4.663107875,47.73724646],[4.664063447,47.737845948],[4.667120121,47.737949188],[4.667436874,47.737537763],[4.667566693,47.738274119],[4.667168417,47.738468845],[4.667733772,47.73917739],[4.670383303,47.740849182],[4.671486946,47.742249519],[4.671728787,47.742385604],[4.672468887,47.742535275],[4.672776456,47.74191691],[4.672711879,47.741305663],[4.673218664,47.74112377],[4.674016583,47.74035345],[4.675678395,47.73993626],[4.676617465,47.739623928],[4.678146984,47.738779177],[4.678704139,47.738333664],[4.679377626,47.73743005],[4.680381664,47.735668245],[4.681200144,47.733821769],[4.683665802,47.729122987],[4.684837249,47.727390232],[4.685129464,47.727348213],[4.684394967,47.725640191],[4.684587491,47.725610412],[4.684049453,47.724375796],[4.683457713,47.723763131],[4.682760014,47.723216806],[4.681648247,47.722824071],[4.679801023,47.721912534],[4.677907265,47.72125821],[4.677322328,47.720604004],[4.675517739,47.720619058],[4.674951414,47.719749413],[4.674699711,47.719593669],[4.673575205,47.719385595],[4.673323366,47.71922535],[4.672748266,47.718584485],[4.671827978,47.718378876],[4.669691849,47.717688273],[4.668836509,47.717170223],[4.667996304,47.717177704],[4.666983488,47.717552244],[4.664844515,47.718944795],[4.663727564,47.720856629],[4.663245822,47.722134642],[4.663088631,47.722142278],[4.661252888,47.721587691],[4.660770821,47.722001451],[4.66034153,47.72192562],[4.659183206,47.722387679],[4.658383305,47.72257817],[4.656815761,47.722795733],[4.654915214,47.722816328],[4.652817079,47.723434752],[4.650828682,47.723677984],[4.650343407,47.723862179],[4.649288271,47.724515336],[4.647502161,47.725175177],[4.646487434,47.725454134],[4.645056595,47.725566084],[4.644958935,47.726335372],[4.643854279,47.727117009],[4.643300155,47.727233722]]]],"type":"MultiPolygon"}</t>
  </si>
  <si>
    <t>47.738604881, 4.652764477</t>
  </si>
  <si>
    <t>{"coordinates":[[[[4.894206813,47.701002153],[4.894017165,47.701520211],[4.893583275,47.701845953],[4.892890143,47.701894987],[4.891849836,47.701819987],[4.890915267,47.702281663],[4.890700569,47.702470601],[4.890507303,47.703338938],[4.890032969,47.703803969],[4.889532173,47.704011933],[4.88889744,47.7046182],[4.888513884,47.704483944],[4.888031179,47.704977011],[4.885376833,47.705653656],[4.882125983,47.706853023],[4.878617013,47.707204741],[4.876689515,47.707543592],[4.8761833,47.708698719],[4.876860591,47.709446822],[4.877197592,47.710190479],[4.877295874,47.711427738],[4.877637709,47.712421604],[4.877438509,47.713355729],[4.876185108,47.714963095],[4.876027721,47.715342851],[4.875925625,47.716270012],[4.874362763,47.716972099],[4.874482754,47.718372865],[4.873932677,47.718892155],[4.875712396,47.720823616],[4.875682859,47.722220473],[4.876013936,47.723248722],[4.875399997,47.723471038],[4.876673986,47.724979339],[4.87647125,47.725057316],[4.87575815,47.724623997],[4.875120555,47.726145837],[4.872269825,47.731709472],[4.870563459,47.731341526],[4.870820354,47.731170863],[4.870143302,47.730853074],[4.868641704,47.730919376],[4.867777125,47.731456257],[4.868015861,47.732175391],[4.867980308,47.732835881],[4.868124023,47.733623154],[4.869794366,47.733837759],[4.869875755,47.734711554],[4.870406402,47.734963262],[4.870720907,47.735444399],[4.871668526,47.736016246],[4.871864206,47.736305715],[4.872375541,47.736538816],[4.871989262,47.737015854],[4.872190424,47.737878728],[4.872320291,47.739219002],[4.872454964,47.739367198],[4.870938407,47.73992623],[4.870840645,47.740144766],[4.869178748,47.741165251],[4.86686064,47.743191011],[4.865447585,47.74411834],[4.86492417,47.744341852],[4.864215244,47.747120658],[4.864043666,47.749235484],[4.864132276,47.75005064],[4.864496519,47.751341264],[4.864332159,47.752327903],[4.867843365,47.75214319],[4.869683273,47.753634417],[4.870314753,47.753330834],[4.870491545,47.753499066],[4.872656627,47.75409736],[4.872986954,47.754113683],[4.875094904,47.753618987],[4.878680386,47.754175506],[4.880529405,47.753608342],[4.883792429,47.752935575],[4.885117482,47.75340851],[4.886479119,47.754084308],[4.887566614,47.755122829],[4.892355777,47.759112165],[4.892618924,47.759566163],[4.892659405,47.760103887],[4.893040099,47.76048396],[4.893505535,47.760618681],[4.894366182,47.762216291],[4.894587618,47.762810506],[4.894487324,47.763781748],[4.893862017,47.764783989],[4.893585081,47.765444783],[4.893828311,47.766125974],[4.894270892,47.766855256],[4.894313699,47.767682834],[4.894597363,47.767548603],[4.895408947,47.76768942],[4.895903962,47.76726547],[4.896230551,47.767136842],[4.897450892,47.767431277],[4.897683993,47.767115097],[4.898478277,47.7670329],[4.89919411,47.766623361],[4.9003924,47.766748868],[4.900303558,47.766429804],[4.900708178,47.766392627],[4.901021333,47.766561301],[4.901968532,47.766685465],[4.902618924,47.76646333],[4.904191575,47.766526896],[4.905591982,47.767001079],[4.90603208,47.767059638],[4.906027187,47.767445045],[4.906535701,47.767624029],[4.907104063,47.76757246],[4.907398025,47.767689212],[4.907780772,47.767563238],[4.908393259,47.767550556],[4.908981741,47.767687713],[4.909424692,47.767602165],[4.909727635,47.767969048],[4.910208805,47.767757733],[4.910832402,47.767831286],[4.911131114,47.767633748],[4.911566554,47.767748181],[4.911887545,47.767613297],[4.912309566,47.767763058],[4.912781338,47.767736447],[4.913719922,47.767879564],[4.913861949,47.767707086],[4.914600557,47.767451031],[4.914991215,47.767062916],[4.915574877,47.767102886],[4.91582146,47.766867475],[4.916753597,47.766980063],[4.916915786,47.766848665],[4.918127456,47.766602848],[4.918632775,47.766321778],[4.919645202,47.766216956],[4.919746576,47.765806557],[4.921757442,47.765986943],[4.923628687,47.766035445],[4.924224521,47.765932023],[4.925861888,47.765310905],[4.926707554,47.764842339],[4.926607093,47.764169664],[4.926317008,47.763681069],[4.925416027,47.762583111],[4.92462203,47.76178409],[4.923176369,47.760871527],[4.922683244,47.760342143],[4.922439977,47.759447633],[4.922415466,47.758953767],[4.922682277,47.758947585],[4.924252111,47.759677152],[4.925747455,47.760228763],[4.927294146,47.760464402],[4.928513534,47.760842259],[4.930739801,47.761333149],[4.932817225,47.761511346],[4.935287356,47.76154617],[4.939955595,47.762211672],[4.939271435,47.761318194],[4.9385955,47.760686566],[4.938792402,47.760007173],[4.938745528,47.759453358],[4.938389753,47.758189811],[4.93792353,47.75744937],[4.937133236,47.756681879],[4.935591316,47.755510868],[4.934340014,47.754767185],[4.933777238,47.754527096],[4.934034681,47.75407989],[4.934563061,47.753777658],[4.93446736,47.753238151],[4.935001152,47.752313711],[4.937282626,47.753192497],[4.939627121,47.754589676],[4.940270767,47.754373738],[4.940823554,47.75452213],[4.940830842,47.75406285],[4.941265426,47.753203046],[4.94112408,47.751486689],[4.941285102,47.750740359],[4.941098309,47.750157351],[4.939750979,47.748975062],[4.939083414,47.747909344],[4.938534824,47.746260947],[4.938698638,47.745407434],[4.938625958,47.744914364],[4.937805116,47.744109567],[4.937549706,47.743693347],[4.937517966,47.743041142],[4.937665828,47.742262619],[4.93744186,47.741279577],[4.937074851,47.740767068],[4.936119936,47.740016697],[4.9357206,47.739458802],[4.936307096,47.739327557],[4.936555878,47.738828265],[4.937035557,47.738696083],[4.937730992,47.737267465],[4.937508453,47.736910121],[4.937841337,47.736118628],[4.937786935,47.735797214],[4.936756284,47.734503406],[4.936609114,47.733722561],[4.93677273,47.733047312],[4.937499346,47.731707306],[4.937586566,47.731316922],[4.937623003,47.73004416],[4.937362531,47.729083325],[4.93746589,47.728586434],[4.939565444,47.729370047],[4.940623005,47.729425439],[4.945876348,47.728392852],[4.946498774,47.728189829],[4.948928698,47.727714522],[4.949379962,47.727538643],[4.95063822,47.727390727],[4.952483822,47.726957497],[4.952969014,47.726761231],[4.953089644,47.726994203],[4.95451913,47.727622173],[4.956132549,47.72846133],[4.95999321,47.730823118],[4.960489605,47.732816237],[4.961473083,47.733828833],[4.962503031,47.734435494],[4.964755058,47.735464596],[4.965939566,47.735122385],[4.967003352,47.735053191],[4.967738452,47.735082248],[4.969830625,47.735574644],[4.970051518,47.733320096],[4.970404611,47.732367001],[4.97058898,47.73204788],[4.971540771,47.731081995],[4.971765157,47.730221997],[4.971657862,47.729414404],[4.970703321,47.727636117],[4.968826549,47.726103829],[4.966627548,47.724803813],[4.965171206,47.72366685],[4.964111871,47.722475487],[4.963496342,47.722174303],[4.963325138,47.720063186],[4.963482975,47.719205216],[4.963664347,47.718841137],[4.965183004,47.717186924],[4.965682,47.716500585],[4.965860029,47.716046523],[4.965819516,47.715237798],[4.965309147,47.714349635],[4.964397234,47.713424997],[4.962815927,47.712471071],[4.961659417,47.712002487],[4.960442567,47.711669954],[4.959237702,47.710211782],[4.95882228,47.709906322],[4.958214552,47.709740031],[4.957141984,47.709629234],[4.956913934,47.709049628],[4.95479995,47.709712514],[4.953533021,47.711540661],[4.952994539,47.712863246],[4.950892688,47.713680712],[4.950438846,47.713782815],[4.949688659,47.713807025],[4.947967529,47.713728559],[4.946893637,47.714276735],[4.94658986,47.714141338],[4.94569613,47.714253443],[4.943518813,47.714250023],[4.942772778,47.714168781],[4.940469756,47.714193502],[4.939919138,47.712334442],[4.939532945,47.712646059],[4.938506503,47.713216779],[4.937083811,47.713677008],[4.935831649,47.714608873],[4.935175455,47.715348098],[4.934404457,47.715938863],[4.933615238,47.716800022],[4.933384862,47.71721618],[4.931027762,47.717335241],[4.930154547,47.717242513],[4.922567192,47.718088612],[4.920612023,47.717848829],[4.920200588,47.716686959],[4.920065502,47.715715023],[4.920160169,47.715047227],[4.920848293,47.713337911],[4.920897495,47.712556518],[4.920075211,47.710135529],[4.919936259,47.709314908],[4.920339674,47.708368341],[4.921534696,47.706662394],[4.923186245,47.705153302],[4.92405797,47.704508731],[4.925856036,47.702185985],[4.926188161,47.701374715],[4.926122611,47.700631217],[4.925450334,47.698340127],[4.925406937,47.697249633],[4.923423244,47.695829133],[4.922779712,47.695512894],[4.922153727,47.695424148],[4.920095964,47.695719052],[4.919964556,47.695847257],[4.916502987,47.696934924],[4.912385118,47.698431168],[4.908986783,47.700250442],[4.907673413,47.699849618],[4.905338863,47.700504403],[4.904492267,47.700662246],[4.902439681,47.701446528],[4.90225522,47.701285669],[4.901398529,47.701721855],[4.900530925,47.70196464],[4.900207715,47.701727704],[4.898768454,47.702247161],[4.896257235,47.702215878],[4.89532806,47.701590808],[4.894206813,47.701002153]]]],"type":"MultiPolygon"}</t>
  </si>
  <si>
    <t>47.732685964, 4.910996282</t>
  </si>
  <si>
    <t>{"coordinates":[[[[4.247824833,47.645507516],[4.248317127,47.647076718],[4.248803348,47.647531528],[4.248744622,47.648266723],[4.247519272,47.65015764],[4.24726086,47.650387251],[4.247534054,47.650903752],[4.249661582,47.652379858],[4.255716088,47.655915769],[4.256604342,47.656575973],[4.25700044,47.656478992],[4.258311397,47.657717066],[4.259199713,47.658377249],[4.262813352,47.662545804],[4.262859974,47.663220451],[4.263564543,47.665061849],[4.26381565,47.665423715],[4.265066439,47.66646882],[4.265500662,47.667021343],[4.265826127,47.667651559],[4.266033716,47.668536908],[4.268670493,47.668231057],[4.27101268,47.668091287],[4.271412824,47.668273277],[4.275819539,47.670537876],[4.276774986,47.670421221],[4.277482282,47.670571928],[4.277927663,47.670526551],[4.279844863,47.670667612],[4.280372016,47.670808572],[4.280778868,47.671101181],[4.281546268,47.672088392],[4.282850361,47.673112019],[4.286202983,47.673690016],[4.287422038,47.673670296],[4.288539785,47.67342933],[4.289383672,47.673383117],[4.290964697,47.674276671],[4.291824674,47.674674062],[4.292301131,47.67657002],[4.292467863,47.676849939],[4.293327914,47.677248219],[4.294657151,47.67770071],[4.29500157,47.678106486],[4.296835564,47.679471565],[4.29751661,47.680124755],[4.297849379,47.680214682],[4.298395468,47.680142004],[4.299123573,47.679771136],[4.296551838,47.676026044],[4.295505695,47.674935795],[4.293144967,47.671188285],[4.293124426,47.670615983],[4.293733249,47.669891784],[4.294908847,47.668799422],[4.295748989,47.667176044],[4.295822767,47.666318231],[4.295467222,47.665286935],[4.294960522,47.66472542],[4.294679935,47.663487143],[4.293977108,47.66181604],[4.294352801,47.660220312],[4.294280999,47.658908603],[4.294559292,47.657308549],[4.293059323,47.65490359],[4.291029626,47.652734918],[4.290743728,47.652261865],[4.290798097,47.651920984],[4.290276174,47.651438834],[4.289899056,47.65132507],[4.289398273,47.650228737],[4.289029157,47.650335434],[4.288790592,47.64933883],[4.288356183,47.649389531],[4.287504213,47.647649809],[4.286733543,47.646627554],[4.287191535,47.646395656],[4.28647939,47.645147701],[4.286081238,47.645153885],[4.285168336,47.643864921],[4.283782456,47.642514532],[4.280222267,47.643584344],[4.279369191,47.643950173],[4.278289676,47.643260723],[4.27673213,47.642521575],[4.275580375,47.642206478],[4.274848834,47.641582513],[4.274384051,47.641028552],[4.273266322,47.640127922],[4.272410278,47.638916559],[4.271477866,47.638635041],[4.270899583,47.638737657],[4.269568682,47.639173428],[4.268616925,47.639646477],[4.267982716,47.640198891],[4.267265192,47.641562397],[4.266795021,47.641956388],[4.266137285,47.641912206],[4.265551457,47.642035581],[4.26495924,47.641664806],[4.264359584,47.641766719],[4.263332424,47.64181564],[4.262825842,47.641966951],[4.262456023,47.642268918],[4.261660111,47.642239707],[4.260247433,47.641701324],[4.259753177,47.641246647],[4.259528043,47.640906994],[4.259307034,47.640008265],[4.260004016,47.63923377],[4.260578722,47.638753158],[4.261008648,47.638515363],[4.260989974,47.638006945],[4.2601298,47.63807384],[4.260122886,47.637893872],[4.260507425,47.637482827],[4.261037595,47.637429394],[4.261224806,47.637066388],[4.261554195,47.636971009],[4.263118294,47.637215169],[4.264401824,47.63714097],[4.264342888,47.636789624],[4.262877306,47.636768568],[4.261335083,47.636435047],[4.260403107,47.636449608],[4.258903134,47.637284976],[4.258523099,47.637830999],[4.25816827,47.639051007],[4.256142849,47.642239744],[4.255895593,47.642996778],[4.255347604,47.642974761],[4.253796631,47.6433515],[4.251234536,47.644293578],[4.249649358,47.644634619],[4.249192571,47.644867256],[4.248742356,47.645323973],[4.247824833,47.645507516]]]],"type":"MultiPolygon"}</t>
  </si>
  <si>
    <t>47.656080482, 4.274404797</t>
  </si>
  <si>
    <t>{"coordinates":[[[[5.18145974,47.429029833],[5.181522138,47.428509056],[5.181343262,47.427342617],[5.181743235,47.426997416],[5.182362249,47.426654408],[5.181228957,47.426034484],[5.181129268,47.424270405],[5.18089399,47.423934414],[5.179417951,47.422585161],[5.179126012,47.422095336],[5.179624521,47.421433108],[5.179050711,47.420602759],[5.179499887,47.420261145],[5.181255016,47.419471793],[5.181605408,47.418724979],[5.181545014,47.41818669],[5.181298125,47.418184117],[5.179646018,47.416840869],[5.179749509,47.416351739],[5.179411087,47.416023081],[5.179355111,47.41383132],[5.17896075,47.411310896],[5.177503885,47.409836084],[5.178806224,47.407445071],[5.179963931,47.40583842],[5.181071243,47.404885594],[5.181779263,47.404486879],[5.182140362,47.404168515],[5.184016393,47.403104872],[5.18456072,47.402693904],[5.184760711,47.402426287],[5.178746628,47.396320877],[5.177216083,47.396842148],[5.175005232,47.395731733],[5.17312117,47.394926758],[5.171441269,47.3940531],[5.167064062,47.395543224],[5.166888836,47.395243908],[5.165847471,47.395401096],[5.164660293,47.395691568],[5.163674558,47.396077338],[5.161250466,47.397235494],[5.161001052,47.397496783],[5.157755358,47.398510736],[5.156618883,47.399272964],[5.155248933,47.400035006],[5.152420036,47.402252297],[5.151707512,47.402708547],[5.152982525,47.404268986],[5.152246798,47.404511342],[5.153636289,47.407400643],[5.151790954,47.408024653],[5.154404243,47.41109391],[5.151391577,47.412152873],[5.152587809,47.413431104],[5.154063792,47.415561446],[5.155035042,47.417938863],[5.155723427,47.418823934],[5.156288919,47.419358272],[5.158286128,47.420519833],[5.158988348,47.421153381],[5.159552443,47.422309995],[5.160566713,47.42370499],[5.160953582,47.424578521],[5.161808911,47.425551409],[5.161984484,47.425627392],[5.164472587,47.425825166],[5.17378442,47.424592503],[5.174842919,47.425595722],[5.175816737,47.425917913],[5.177130429,47.427092843],[5.179243654,47.429619792],[5.180025078,47.429288164],[5.180445739,47.429418062],[5.18145974,47.429029833]]]],"type":"MultiPolygon"}</t>
  </si>
  <si>
    <t>47.410459987, 5.167987771</t>
  </si>
  <si>
    <t>{"coordinates":[[[[4.441970418,47.43231962],[4.442822767,47.431894899],[4.444334945,47.431140561],[4.446148195,47.430531017],[4.445681356,47.429751722],[4.44558635,47.429033531],[4.444952171,47.428099652],[4.445333785,47.427687958],[4.444140658,47.426000229],[4.443843015,47.425195417],[4.443487923,47.424572285],[4.442875284,47.4225136],[4.442753009,47.421076369],[4.442551033,47.420029074],[4.442534579,47.41922077],[4.442308267,47.418205287],[4.441950702,47.417537163],[4.442023455,47.416050693],[4.44193227,47.415422482],[4.440644611,47.413016508],[4.439873211,47.411951047],[4.439374433,47.411059576],[4.439236123,47.409909744],[4.438993079,47.40915646],[4.439535174,47.408402464],[4.439651574,47.407995866],[4.439842099,47.406102777],[4.439808525,47.405247862],[4.439519781,47.40466891],[4.438334806,47.403160182],[4.4374406,47.402255583],[4.437352082,47.401921747],[4.43704929,47.401608566],[4.439297848,47.400157304],[4.441130981,47.399781662],[4.44167535,47.399560631],[4.441566296,47.399203643],[4.441693187,47.398941868],[4.438548639,47.397786046],[4.43814945,47.397783782],[4.436937417,47.396594095],[4.436612286,47.395990376],[4.436503703,47.395401987],[4.435625322,47.394240577],[4.432616075,47.394212868],[4.431743686,47.393967013],[4.430552253,47.393987981],[4.428026937,47.393809242],[4.425896075,47.393754362],[4.425039098,47.393637918],[4.422167362,47.392994216],[4.418078008,47.391828691],[4.413936951,47.390958068],[4.411254074,47.390275787],[4.407204075,47.388622318],[4.406294311,47.38835872],[4.404953502,47.388239879],[4.404310206,47.388329583],[4.404125459,47.387704271],[4.403893657,47.387813312],[4.403970403,47.388719036],[4.403871942,47.389616971],[4.403174955,47.390796737],[4.402880595,47.390998365],[4.402373161,47.391620324],[4.402642945,47.3916954],[4.402269025,47.392251822],[4.403797589,47.392651138],[4.403616497,47.393077387],[4.404150293,47.393158275],[4.40418695,47.394102296],[4.401850515,47.394957005],[4.402249192,47.395396969],[4.401522753,47.395454346],[4.402020733,47.396345085],[4.400986089,47.396279226],[4.400924915,47.395917124],[4.400572355,47.395871853],[4.400631626,47.396414947],[4.399236492,47.396304795],[4.397722393,47.396005184],[4.397578521,47.396640755],[4.397585421,47.397210589],[4.397367324,47.397898372],[4.396554017,47.397778493],[4.396090538,47.398056862],[4.396154962,47.397170152],[4.395159758,47.397142481],[4.395049208,47.397684013],[4.394721551,47.397780679],[4.394673429,47.398275544],[4.394188137,47.398225543],[4.394227874,47.39873376],[4.394112343,47.399186216],[4.392423902,47.399017374],[4.392934111,47.399566775],[4.392521362,47.399808508],[4.392886828,47.40019668],[4.392522069,47.40055038],[4.392309092,47.401336227],[4.392345624,47.401466339],[4.391789273,47.402511091],[4.394204175,47.403278065],[4.394082626,47.403550525],[4.394556235,47.403812247],[4.393469671,47.404866064],[4.394038328,47.405008706],[4.393340784,47.405570773],[4.394106321,47.405889323],[4.395135114,47.405061278],[4.395401391,47.4051013],[4.39675483,47.405842238],[4.396758501,47.405932228],[4.395865568,47.406833385],[4.395601174,47.406713211],[4.394821789,47.407494151],[4.395430008,47.407575989],[4.397021029,47.40750737],[4.396895508,47.40777988],[4.397981489,47.407822652],[4.39760978,47.408876915],[4.397263322,47.408712714],[4.396428001,47.408772265],[4.397084001,47.409210955],[4.397091345,47.409390934],[4.396381285,47.410288095],[4.395920088,47.410658268],[4.396252718,47.410953187],[4.397844314,47.411716463],[4.397565237,47.41210246],[4.399084912,47.412953917],[4.397055166,47.415329992],[4.396352823,47.416017278],[4.398104294,47.416750721],[4.398109143,47.416885713],[4.396485739,47.420252658],[4.395345839,47.420237525],[4.393765232,47.420007081],[4.392550684,47.420539318],[4.391778244,47.421137379],[4.390995341,47.422610683],[4.390936361,47.423047148],[4.391323491,47.423599824],[4.39130708,47.424347295],[4.392178318,47.424639384],[4.391850364,47.425395085],[4.393120282,47.426222595],[4.393533944,47.426671408],[4.393495733,47.427242675],[4.393994467,47.427493294],[4.394679426,47.427609331],[4.395349087,47.426068039],[4.396409169,47.424339287],[4.396608081,47.424335999],[4.397621984,47.424857721],[4.398626206,47.42510945],[4.399809813,47.424863829],[4.400423597,47.425303008],[4.402879154,47.425349052],[4.405992736,47.425293459],[4.406459217,47.425375153],[4.406816466,47.425995666],[4.407048931,47.426208934],[4.407941051,47.42597846],[4.41085457,47.424974406],[4.411480794,47.424925394],[4.412664314,47.424678743],[4.413405916,47.424980352],[4.413865027,47.424882939],[4.419621899,47.424599455],[4.419985464,47.42540262],[4.420467986,47.425888313],[4.421213361,47.42627986],[4.422485343,47.426617247],[4.426662233,47.426631828],[4.42779433,47.426746688],[4.428889842,47.426733239],[4.430082999,47.427594608],[4.430348905,47.42791366],[4.432363779,47.427300951],[4.434344845,47.428945772],[4.435323008,47.428710426],[4.435759904,47.429120991],[4.441970418,47.43231962]]]],"type":"MultiPolygon"}</t>
  </si>
  <si>
    <t>47.410359424, 4.418554279</t>
  </si>
  <si>
    <t>{"coordinates":[[[[4.529306808,47.458956935],[4.529103448,47.45876243],[4.528791556,47.457928305],[4.528826883,47.457445255],[4.528011882,47.457262381],[4.527551311,47.456846163],[4.526901631,47.455989454],[4.524688449,47.45658568],[4.523947402,47.456621494],[4.523518183,47.457025965],[4.522864589,47.457429769],[4.522265794,47.457379979],[4.521002548,47.457819653],[4.518461241,47.458412843],[4.516477486,47.458585457],[4.514214171,47.458402437],[4.513022634,47.45847015],[4.51153231,47.457688205],[4.509709002,47.456912361],[4.507698307,47.456409919],[4.503997626,47.455760026],[4.503984241,47.4552362],[4.502005288,47.455293263],[4.50062243,47.455779275],[4.500311727,47.45596605],[4.499385699,47.455890648],[4.49903997,47.455537665],[4.497774439,47.455426107],[4.496122398,47.455591406],[4.495515163,47.455332708],[4.494597949,47.455619992],[4.493513614,47.455055891],[4.492578544,47.454893218],[4.491651147,47.454910508],[4.489094604,47.455677916],[4.488363612,47.455645849],[4.48812246,47.456235052],[4.487956559,47.457048378],[4.488107049,47.457495722],[4.489091496,47.458287135],[4.489199634,47.458643186],[4.489691422,47.458951112],[4.49065461,47.459787801],[4.490867628,47.460143407],[4.490896965,47.460863301],[4.490529468,47.461635093],[4.489948913,47.462050377],[4.487978969,47.462536543],[4.486668593,47.462966537],[4.486294639,47.46288668],[4.486343114,47.46334163],[4.487079294,47.46489521],[4.487524578,47.465725933],[4.487992626,47.466180923],[4.488886902,47.468594089],[4.489087199,47.468634743],[4.489908954,47.469249963],[4.489350075,47.469636153],[4.488568879,47.469620033],[4.487874879,47.469826976],[4.487659129,47.471046081],[4.488949852,47.471096208],[4.490443488,47.470994269],[4.491013852,47.471973731],[4.491998989,47.471730628],[4.492771014,47.471131015],[4.493471586,47.470398164],[4.493670663,47.47039471],[4.495615384,47.470898244],[4.496037489,47.47051288],[4.496872468,47.470694821],[4.499660514,47.470822808],[4.499883855,47.471448364],[4.501088513,47.471695739],[4.501680617,47.471549453],[4.502559459,47.471731688],[4.502448875,47.472002315],[4.503560375,47.47209961],[4.503888315,47.472003541],[4.505824637,47.472297235],[4.505878688,47.472141679],[4.506615326,47.472177167],[4.50716388,47.471380474],[4.509487294,47.469108539],[4.509706209,47.469196635],[4.510336369,47.468894953],[4.511347074,47.468574823],[4.512110536,47.468903438],[4.512454867,47.468918773],[4.514363422,47.468279935],[4.516000541,47.467997533],[4.516711032,47.467533609],[4.517235382,47.467389025],[4.519306423,47.467239573],[4.521237908,47.46657151],[4.52230631,47.466509828],[4.522678323,47.465911639],[4.523973169,47.464290288],[4.523539396,47.464163615],[4.523834565,47.463898652],[4.524467019,47.464148771],[4.525316176,47.463476797],[4.525831802,47.463447532],[4.52627056,47.463283321],[4.526834305,47.462846465],[4.527262907,47.462745407],[4.527378759,47.462338732],[4.526688627,47.461881406],[4.528714583,47.461323618],[4.528096201,47.460775323],[4.526768913,47.461205095],[4.526649481,47.460927555],[4.527025131,47.460785776],[4.526437269,47.460236172],[4.528002373,47.45972045],[4.528844527,47.459318643],[4.529306808,47.458956935]]]],"type":"MultiPolygon"}</t>
  </si>
  <si>
    <t>47.463090644, 4.505321596</t>
  </si>
  <si>
    <t>{"coordinates":[[[[4.756470529,47.049356203],[4.757064004,47.049778539],[4.756172151,47.050349541],[4.756373157,47.050736422],[4.755914783,47.050983837],[4.755505008,47.050943236],[4.754949525,47.05112188],[4.754792753,47.051568232],[4.754953136,47.052326757],[4.754709031,47.052923925],[4.754744181,47.053194455],[4.754435712,47.053433282],[4.754856426,47.054214869],[4.754387742,47.054835259],[4.754396669,47.055231364],[4.75413162,47.055266007],[4.754338132,47.056146306],[4.75432654,47.057005601],[4.753752277,47.057946384],[4.754093252,47.059638732],[4.753496043,47.060320504],[4.753319704,47.061017499],[4.752764315,47.061161908],[4.752276966,47.06088563],[4.751758317,47.060903401],[4.75135796,47.060749174],[4.751107333,47.060944788],[4.750931141,47.061566131],[4.751206329,47.061883454],[4.751395364,47.062388494],[4.751331545,47.063020742],[4.75142249,47.063589406],[4.751825966,47.063839043],[4.751747121,47.064130213],[4.75228297,47.064478702],[4.752707906,47.06494234],[4.753357595,47.066157219],[4.753375847,47.066921501],[4.753237232,47.067036172],[4.753477844,47.068194219],[4.754232249,47.06938499],[4.754213306,47.069653639],[4.754884684,47.06995233],[4.757894321,47.07288017],[4.758790423,47.074126391],[4.759710232,47.073673825],[4.760795254,47.073356517],[4.762919306,47.07353396],[4.762287658,47.071629943],[4.76147332,47.06998266],[4.760794635,47.069097865],[4.759793386,47.068425104],[4.761190428,47.068100335],[4.763982859,47.066837503],[4.776570367,47.06161779],[4.782652983,47.060362387],[4.790328006,47.058891975],[4.787140918,47.055411154],[4.788640618,47.055256463],[4.793512641,47.053367206],[4.793904481,47.052351599],[4.793956954,47.051829362],[4.794249466,47.051314203],[4.794656066,47.050862111],[4.794711403,47.050386658],[4.795224085,47.04944031],[4.794922813,47.049137002],[4.794625613,47.04855986],[4.793614091,47.04761918],[4.79339126,47.046741895],[4.792672659,47.045892117],[4.789448322,47.044527342],[4.788108938,47.043666441],[4.787096646,47.042855397],[4.787325158,47.042396179],[4.787119999,47.040298353],[4.783323746,47.039152091],[4.782203372,47.039172088],[4.780304927,47.03952557],[4.777981408,47.039812621],[4.775934628,47.039582953],[4.775203468,47.039501437],[4.775013236,47.039685373],[4.774010416,47.039635041],[4.773966596,47.039824831],[4.773357308,47.039763945],[4.770415889,47.040411545],[4.769144184,47.040437337],[4.768163544,47.04054151],[4.768133586,47.041476743],[4.767869654,47.042870335],[4.765542281,47.045502227],[4.764614117,47.046327807],[4.75989841,47.046031432],[4.75948617,47.046479882],[4.759058761,47.046544028],[4.758351062,47.046497169],[4.758157247,47.047665429],[4.757799866,47.048383202],[4.757326195,47.048847887],[4.756470529,47.049356203]]]],"type":"MultiPolygon"}</t>
  </si>
  <si>
    <t>47.053947691, 4.771815537</t>
  </si>
  <si>
    <t>{"coordinates":[[[[5.267859626,47.012106748],[5.26913678,47.00965784],[5.270039414,47.008169232],[5.271218621,47.008217187],[5.271612286,47.005618096],[5.271136226,47.005256374],[5.271111587,47.004545297],[5.271494956,47.003799169],[5.272206099,47.003364536],[5.27291593,47.003211848],[5.27425058,47.003076565],[5.274453745,47.002554651],[5.274078257,47.001923447],[5.274496182,47.001811628],[5.275888764,47.00170851],[5.276583246,47.001411086],[5.276147053,47.000714433],[5.276541918,47.000586848],[5.276791623,47.000170295],[5.277585867,46.999866392],[5.278699283,46.999669671],[5.279233976,46.999174526],[5.278570353,46.998673325],[5.274155204,46.998466797],[5.274251813,46.997978507],[5.274751871,46.997566932],[5.275500812,46.996688379],[5.275787684,46.996091853],[5.275391017,46.995425942],[5.274599929,46.994834459],[5.272947934,46.994556269],[5.27249232,46.994396811],[5.272296373,46.9936819],[5.271878656,46.993046116],[5.274774998,46.991614554],[5.274163216,46.991215889],[5.273119438,46.990936522],[5.272554042,46.990638715],[5.272111518,46.990163748],[5.271784135,46.9895469],[5.270057358,46.989583593],[5.270228807,46.989372155],[5.269821576,46.988953229],[5.267405153,46.988646767],[5.265949231,46.987953902],[5.265399044,46.987420677],[5.263007846,46.985985937],[5.260618684,46.983684623],[5.25955837,46.983508142],[5.257999213,46.983677382],[5.257469268,46.983625605],[5.257166784,46.983190176],[5.257093578,46.982761068],[5.257472867,46.982388857],[5.258212843,46.981892492],[5.258108662,46.981289252],[5.257018629,46.980526066],[5.256477256,46.980451991],[5.256105142,46.980176446],[5.255320386,46.979852224],[5.254782693,46.980685987],[5.254772158,46.981852615],[5.252761074,46.981945952],[5.25263992,46.981597041],[5.251785361,46.98174523],[5.250853982,46.981629202],[5.250107916,46.981886049],[5.248574366,46.98203755],[5.24387508,46.981576026],[5.243440878,46.981642117],[5.240874911,46.981589314],[5.23951923,46.981809295],[5.240518401,46.983846204],[5.240598676,46.98419502],[5.226426899,46.987788501],[5.222097635,46.989065398],[5.222763487,46.990660318],[5.223159935,46.991177787],[5.22614732,46.993620523],[5.22669126,46.993914463],[5.229158575,46.997304788],[5.235309822,46.997606411],[5.236488267,46.997579071],[5.236731275,46.998360673],[5.238491458,46.998233766],[5.237827049,47.00018226],[5.239311901,47.000303871],[5.23922764,47.001288171],[5.239710568,47.001345451],[5.24096378,47.002007454],[5.241925413,47.002400395],[5.243840953,47.001731771],[5.245883138,47.00069046],[5.247308834,47.00075007],[5.248047062,47.000994192],[5.248709135,47.001337971],[5.24933809,47.002119232],[5.251626613,47.001399071],[5.251438871,47.000369625],[5.25376649,46.99976845],[5.255322667,46.999484946],[5.255683258,46.999607599],[5.257036812,47.001028567],[5.257578781,47.001426885],[5.25800008,47.00130065],[5.257922226,47.001831789],[5.258289607,47.002021854],[5.258508991,47.00251385],[5.259137862,47.004737094],[5.260661808,47.005033306],[5.26220219,47.004967091],[5.261982995,47.006712454],[5.261767404,47.007569649],[5.260778313,47.008633849],[5.259955219,47.009166074],[5.259780223,47.009546896],[5.26080786,47.010157264],[5.262211925,47.010668373],[5.264340013,47.011581388],[5.266286361,47.011896262],[5.267578029,47.012017707],[5.267859626,47.012106748]]]],"type":"MultiPolygon"}</t>
  </si>
  <si>
    <t>46.994067602, 5.252524033</t>
  </si>
  <si>
    <t>{"coordinates":[[[[5.332584709,47.50927396],[5.33579775,47.498877555],[5.335216473,47.498682082],[5.334791172,47.498345695],[5.334150444,47.498036138],[5.332693782,47.496963941],[5.329801509,47.494475062],[5.3287196,47.493674493],[5.328884948,47.493565822],[5.324042469,47.490922164],[5.323686054,47.490516822],[5.321314625,47.489205177],[5.319648085,47.487478701],[5.319322317,47.486614354],[5.31833692,47.487052732],[5.317893129,47.486530239],[5.317329538,47.486861152],[5.315955751,47.485294501],[5.31249503,47.483083075],[5.311233636,47.482913597],[5.310973321,47.483899465],[5.310109371,47.483920209],[5.309386519,47.4827161],[5.308737197,47.482199451],[5.307456069,47.481787176],[5.306882692,47.481737298],[5.305896189,47.481780252],[5.304659728,47.48120136],[5.304281706,47.480906256],[5.301870846,47.478563877],[5.29917006,47.479733018],[5.294732712,47.481950346],[5.293309227,47.482460181],[5.293363537,47.482518547],[5.289006503,47.484015428],[5.289070894,47.484247403],[5.285538169,47.485360521],[5.285456875,47.485665599],[5.284203263,47.485957656],[5.283575588,47.486192399],[5.281163184,47.486664734],[5.278785549,47.487299335],[5.278734268,47.487467839],[5.276450657,47.487784462],[5.275819659,47.48700522],[5.275222013,47.486010095],[5.274829622,47.485061387],[5.274858558,47.484429543],[5.274263926,47.483785565],[5.27371727,47.483770124],[5.270445381,47.484900199],[5.270488783,47.484952484],[5.267658342,47.485624502],[5.266031181,47.486728714],[5.265179322,47.486847947],[5.262022566,47.487755807],[5.259446929,47.488301098],[5.259445609,47.488395679],[5.258239923,47.488694627],[5.25557928,47.489526047],[5.255919774,47.490039059],[5.253376978,47.493134777],[5.253067651,47.493866587],[5.25209377,47.494657175],[5.251375034,47.495480644],[5.250733069,47.498287385],[5.250060066,47.499346798],[5.249353215,47.499917874],[5.248790776,47.501079604],[5.248154842,47.501852821],[5.247522383,47.502867308],[5.247489267,47.503344323],[5.246673838,47.503863444],[5.246405942,47.504129762],[5.246029018,47.504964609],[5.245940254,47.505730863],[5.244883512,47.506803038],[5.244270676,47.507749585],[5.243543396,47.5081229],[5.243895203,47.508620416],[5.245829825,47.509652958],[5.247893646,47.509330395],[5.248467013,47.510133401],[5.24914854,47.510284142],[5.250754545,47.511178864],[5.252701818,47.511843638],[5.253697295,47.512063025],[5.255229324,47.512587203],[5.256802001,47.513758949],[5.257574736,47.514651706],[5.258132387,47.515833191],[5.258810507,47.518166805],[5.259231894,47.51920504],[5.260782097,47.521662212],[5.260691941,47.522233989],[5.261050836,47.522767338],[5.26216521,47.523748891],[5.262540201,47.524410697],[5.263228828,47.527236661],[5.264196301,47.528042744],[5.264367023,47.528463571],[5.265024747,47.528736255],[5.266141037,47.528817216],[5.267075439,47.528716197],[5.267099448,47.529156984],[5.267723811,47.529677044],[5.270205967,47.531049743],[5.270487409,47.531383756],[5.27134027,47.53293044],[5.271564604,47.536176035],[5.272010046,47.5367698],[5.27252615,47.538087101],[5.273347427,47.538011653],[5.274332652,47.537788919],[5.27446068,47.538047571],[5.274977576,47.538006867],[5.275815212,47.537534856],[5.275869413,47.537308668],[5.276492638,47.53698582],[5.276822358,47.536640786],[5.277290435,47.536640648],[5.277963995,47.536438379],[5.279156945,47.536316904],[5.279903867,47.535933085],[5.28020541,47.535956904],[5.282848859,47.534926299],[5.284836622,47.534299313],[5.285291537,47.53448941],[5.285756706,47.534079557],[5.288129753,47.535217187],[5.290113772,47.535217848],[5.291024033,47.535420589],[5.291530513,47.5356961],[5.291813652,47.536003915],[5.294547958,47.537373853],[5.295515668,47.538077021],[5.29727949,47.53904726],[5.298355275,47.539416883],[5.29869952,47.539443415],[5.300180048,47.539112536],[5.301064077,47.539104995],[5.303212022,47.538770807],[5.303459311,47.538676769],[5.304044315,47.537902462],[5.304421114,47.536339804],[5.304214616,47.535775653],[5.304772676,47.534068926],[5.304740897,47.533486012],[5.304077741,47.532661631],[5.303565895,47.532663642],[5.303566787,47.533486708],[5.303246676,47.533494835],[5.302963762,47.532730473],[5.302493261,47.532611893],[5.302403323,47.532252558],[5.30635086,47.532122284],[5.306809143,47.533190249],[5.306945883,47.533277596],[5.308444373,47.53352169],[5.308984543,47.533251638],[5.308945558,47.532872387],[5.309117358,47.532601526],[5.308946057,47.531929521],[5.311579057,47.531135295],[5.311776899,47.531713115],[5.311692665,47.532071396],[5.312090123,47.532560607],[5.312618115,47.532501503],[5.313295451,47.532943732],[5.314318052,47.532392119],[5.314739591,47.532699835],[5.313408745,47.533349424],[5.314005048,47.534100338],[5.314418194,47.534152471],[5.314837193,47.533971249],[5.315128108,47.534025807],[5.316436295,47.533282993],[5.31714984,47.533915393],[5.317513702,47.533597476],[5.318526644,47.533958257],[5.317031546,47.535358597],[5.316402652,47.53600507],[5.316346675,47.536186289],[5.317595145,47.537500564],[5.317777404,47.53756358],[5.318301827,47.537175829],[5.318549606,47.536817892],[5.31909684,47.535576879],[5.320542734,47.535831772],[5.321604081,47.534641746],[5.321012242,47.533598106],[5.321194062,47.533559365],[5.322553359,47.533933927],[5.322991159,47.533543376],[5.32346411,47.532860349],[5.324327304,47.530846651],[5.324675615,47.529530324],[5.32508005,47.528771208],[5.325166496,47.528435384],[5.329601414,47.517801481],[5.331787895,47.512032978],[5.332584709,47.50927396]]]],"type":"MultiPolygon"}</t>
  </si>
  <si>
    <t>47.508892517, 5.292565724</t>
  </si>
  <si>
    <t>{"coordinates":[[[[4.829423792,47.912426913],[4.828207984,47.912426943],[4.826764994,47.912167637],[4.825163538,47.912089015],[4.821845693,47.911625622],[4.821400366,47.912187953],[4.821605366,47.912777104],[4.821389552,47.913823782],[4.818165362,47.913673],[4.81694336,47.913336335],[4.816492197,47.913338814],[4.815574852,47.912983019],[4.814677608,47.912901467],[4.81407314,47.913197969],[4.813558906,47.913313935],[4.812911059,47.913281629],[4.812367653,47.913131582],[4.810886422,47.918303544],[4.810680725,47.920163812],[4.815222094,47.920639228],[4.816522394,47.920950396],[4.815586513,47.921504982],[4.814582147,47.922328876],[4.81343689,47.923812074],[4.810633956,47.926643201],[4.812459495,47.927309993],[4.815853367,47.928246885],[4.813984457,47.930035628],[4.814996783,47.930732039],[4.81565588,47.930969406],[4.815176825,47.931453008],[4.815918491,47.931793518],[4.816356493,47.931519392],[4.81521238,47.933040387],[4.814579381,47.934193402],[4.815381768,47.935407058],[4.816105438,47.937059414],[4.816562597,47.937813002],[4.815997727,47.937904551],[4.816148401,47.938823109],[4.817423265,47.938808797],[4.817289305,47.939082725],[4.817319565,47.940161576],[4.817452879,47.940494382],[4.818336739,47.940757963],[4.818380049,47.94123979],[4.81823389,47.942604027],[4.819799415,47.942897556],[4.820289403,47.942925973],[4.820941565,47.942761037],[4.820937016,47.943096875],[4.820010953,47.943205742],[4.823222429,47.943752776],[4.824643873,47.944140295],[4.827699742,47.945300847],[4.827748602,47.945513431],[4.828669735,47.94564943],[4.829590943,47.945204803],[4.830105484,47.945361524],[4.830072963,47.944884933],[4.830247075,47.944611266],[4.830163091,47.944002249],[4.830797555,47.943752017],[4.830910014,47.943012113],[4.83066361,47.942588365],[4.830662877,47.942140084],[4.83153669,47.941877115],[4.831556525,47.943382815],[4.831874725,47.943751432],[4.831949795,47.944295773],[4.832975586,47.943854889],[4.834361471,47.94348309],[4.83413811,47.943145406],[4.83450434,47.942577973],[4.835192262,47.942596036],[4.835360666,47.94285536],[4.835914812,47.942956526],[4.836655362,47.942637089],[4.837816765,47.942322768],[4.840094646,47.941983754],[4.842177869,47.941865593],[4.842157887,47.942486136],[4.843001758,47.942481004],[4.842864985,47.94124359],[4.842612989,47.941124216],[4.842348941,47.940734974],[4.841296767,47.940025916],[4.841246204,47.939456888],[4.841519526,47.939341882],[4.843268029,47.939001197],[4.844172703,47.939089622],[4.845397523,47.939407962],[4.84703413,47.939393948],[4.848271285,47.93921966],[4.849117578,47.939400785],[4.850529229,47.939466779],[4.851338674,47.939244282],[4.852395431,47.939083595],[4.853935378,47.939179032],[4.854741431,47.939281535],[4.855620746,47.939525106],[4.859649996,47.93996821],[4.861091774,47.940204637],[4.862757322,47.940670649],[4.865121474,47.941686372],[4.866094238,47.940508775],[4.86507064,47.940126241],[4.864243093,47.939603758],[4.863882789,47.939072058],[4.863724848,47.938580356],[4.863449467,47.938406485],[4.860728346,47.937520611],[4.860040842,47.93713091],[4.859384324,47.936019658],[4.858757725,47.935493957],[4.856418863,47.934194147],[4.855923252,47.933620451],[4.856009122,47.932628878],[4.855513498,47.93205428],[4.852133433,47.929967851],[4.851251364,47.929717097],[4.847151704,47.928996662],[4.846839538,47.928532568],[4.846388646,47.927391905],[4.846529546,47.926129413],[4.847115467,47.924839218],[4.847013867,47.924575257],[4.847310686,47.922367801],[4.847042233,47.921465521],[4.844947208,47.920989836],[4.843473589,47.920976066],[4.842278123,47.921182065],[4.841111621,47.921644155],[4.840133645,47.922522772],[4.839689113,47.922757485],[4.837452497,47.921015505],[4.836527463,47.919865117],[4.834942306,47.918909577],[4.833990471,47.918569766],[4.831960822,47.918118936],[4.831212824,47.917864143],[4.830928803,47.917511192],[4.83109244,47.916742572],[4.830937759,47.916295784],[4.830174949,47.915727046],[4.829015183,47.915257206],[4.828942307,47.915124211],[4.829423792,47.912426913]]]],"type":"MultiPolygon"}</t>
  </si>
  <si>
    <t>47.929691976, 4.83176242</t>
  </si>
  <si>
    <t>{"coordinates":[[[[4.722566941,47.477979458],[4.723533341,47.478047994],[4.723978149,47.478003594],[4.725507059,47.478135816],[4.726592252,47.478099023],[4.728084757,47.47759698],[4.728556844,47.477369379],[4.729207008,47.477268787],[4.73011766,47.476927521],[4.731173413,47.476761466],[4.73217389,47.476857336],[4.732605109,47.477255195],[4.732943906,47.47738251],[4.734502402,47.477607814],[4.735953021,47.477700548],[4.7368963,47.477874663],[4.738041731,47.478466235],[4.738738202,47.478973561],[4.739560463,47.479305229],[4.740154014,47.479669122],[4.741497991,47.480278402],[4.741779354,47.480312911],[4.742632026,47.479904885],[4.743791727,47.480034289],[4.74441277,47.478714023],[4.745050564,47.477745553],[4.747149199,47.47331838],[4.746559382,47.473190369],[4.746563617,47.472872467],[4.746281999,47.472421993],[4.746255069,47.471270796],[4.745805035,47.471071354],[4.746131952,47.470346139],[4.747348533,47.469539143],[4.748245941,47.469369004],[4.749139611,47.468759521],[4.74942246,47.468394214],[4.74988079,47.46734467],[4.74998753,47.467279137],[4.749580148,47.46562133],[4.750161241,47.463981979],[4.750023518,47.462896371],[4.752464879,47.455868952],[4.756163611,47.451988301],[4.760536774,47.44861235],[4.765551731,47.446039554],[4.76542453,47.445079848],[4.765642783,47.443849281],[4.765631166,47.443134533],[4.765447299,47.442549355],[4.764897835,47.441945412],[4.76594242,47.440297122],[4.766059992,47.439676756],[4.76582773,47.438951849],[4.765060399,47.43801806],[4.765102568,47.437364622],[4.765289412,47.436752209],[4.766355001,47.435422338],[4.766951088,47.433941113],[4.76782268,47.432646586],[4.768237378,47.431621916],[4.768170974,47.430816154],[4.767648551,47.430144279],[4.767467982,47.429698616],[4.767187363,47.428150564],[4.767290878,47.427708688],[4.766339084,47.427333263],[4.764175201,47.426775424],[4.763148005,47.425155842],[4.760638132,47.423392124],[4.760265142,47.423346444],[4.758531499,47.422591104],[4.757184789,47.421819989],[4.756661994,47.421696425],[4.754818149,47.419476818],[4.753893965,47.418964913],[4.753963948,47.418792779],[4.753107878,47.418334767],[4.751702663,47.418040792],[4.749100771,47.415711854],[4.748960565,47.415561792],[4.739660231,47.42104071],[4.739531104,47.421681032],[4.73882042,47.423329504],[4.737218447,47.425520722],[4.73593112,47.42874539],[4.735633825,47.428702104],[4.73467682,47.430945783],[4.733712573,47.432271146],[4.732888274,47.432591364],[4.732440615,47.432617839],[4.73199744,47.4329882],[4.731429499,47.433070486],[4.731207435,47.433425849],[4.730610942,47.433610301],[4.73044377,47.43352905],[4.723711489,47.436813698],[4.71716142,47.442330038],[4.717975255,47.444489783],[4.719453906,47.449040155],[4.719464315,47.450935331],[4.720665674,47.451763047],[4.721711079,47.452280621],[4.720144546,47.452441543],[4.717442568,47.45320896],[4.717468324,47.454467328],[4.717754964,47.455747057],[4.718471337,47.456848466],[4.717953449,47.457506193],[4.717444593,47.458901203],[4.717252238,47.458947259],[4.716385919,47.459711861],[4.715600638,47.460520281],[4.715354409,47.460956996],[4.714963168,47.461964893],[4.714677581,47.464157942],[4.713700711,47.465869554],[4.715192315,47.466216747],[4.716856238,47.466388507],[4.717722282,47.466646749],[4.718633784,47.46707989],[4.719051291,47.467469897],[4.719580286,47.468271533],[4.720871137,47.469475186],[4.721008151,47.470019695],[4.722890248,47.473624018],[4.723083134,47.474211817],[4.723308568,47.475851683],[4.723288883,47.476477741],[4.723005977,47.477466948],[4.722566941,47.477979458]]]],"type":"MultiPolygon"}</t>
  </si>
  <si>
    <t>47.448179245, 4.740686309</t>
  </si>
  <si>
    <t>{"coordinates":[[[[4.718539882,47.504691004],[4.718572697,47.504388896],[4.718051302,47.503669086],[4.717905257,47.503258869],[4.718005922,47.502959362],[4.718715574,47.502218694],[4.720720743,47.500819629],[4.722781579,47.499873493],[4.723510395,47.499029867],[4.725020316,47.498183676],[4.724996176,47.497970645],[4.721883862,47.498607333],[4.720497193,47.498495465],[4.719576579,47.497795961],[4.719019604,47.497497154],[4.718460664,47.496971478],[4.717880781,47.496620782],[4.716918986,47.496209084],[4.716470123,47.496090546],[4.714916818,47.496041393],[4.713561436,47.495908274],[4.712415886,47.495938625],[4.712288176,47.495559644],[4.712247598,47.494291614],[4.712607607,47.493668666],[4.713727298,47.493122778],[4.714069919,47.492870134],[4.714588715,47.492270052],[4.714448744,47.491508594],[4.714667715,47.490548271],[4.715629959,47.48940323],[4.716006955,47.488608046],[4.716631817,47.487755185],[4.717003217,47.48703481],[4.717084199,47.486536608],[4.717309176,47.486262277],[4.717462829,47.485793615],[4.717431807,47.484661396],[4.717694486,47.48398944],[4.718173841,47.483199039],[4.718691193,47.482475603],[4.71994702,47.481256856],[4.720759751,47.480757744],[4.721476707,47.480213222],[4.721792071,47.479860112],[4.722614025,47.478369528],[4.722566941,47.477979458],[4.723005977,47.477466948],[4.723288883,47.476477741],[4.723308568,47.475851683],[4.723083134,47.474211817],[4.722890248,47.473624018],[4.721008151,47.470019695],[4.720871137,47.469475186],[4.719580286,47.468271533],[4.719051291,47.467469897],[4.718633784,47.46707989],[4.717722282,47.466646749],[4.716856238,47.466388507],[4.715192315,47.466216747],[4.713700711,47.465869554],[4.714677581,47.464157942],[4.70869239,47.460588568],[4.708272412,47.460990902],[4.708094541,47.461491426],[4.708185393,47.461634155],[4.707639052,47.461987918],[4.70715831,47.462150736],[4.706561906,47.462642087],[4.706330292,47.462540137],[4.7051781,47.462964893],[4.704889127,47.463438226],[4.705004111,47.463630125],[4.704605611,47.463999715],[4.704130904,47.46401927],[4.703562346,47.463801595],[4.7029706,47.464148796],[4.702801163,47.46437367],[4.702740075,47.464874276],[4.702342802,47.465533764],[4.702358888,47.465914391],[4.702664259,47.466331305],[4.70186174,47.46606392],[4.701560358,47.465855835],[4.701473675,47.4653844],[4.701258238,47.464997682],[4.70060358,47.464911806],[4.700405358,47.465066866],[4.700248721,47.465569767],[4.699875828,47.465827319],[4.698198295,47.466270477],[4.697005162,47.467335018],[4.695733492,47.46759845],[4.695265431,47.467870878],[4.694984169,47.468255834],[4.694697334,47.469429603],[4.694057836,47.469698219],[4.692451904,47.469597321],[4.69143047,47.469966012],[4.689352147,47.470380646],[4.68884348,47.470840916],[4.688523793,47.470977907],[4.685614246,47.471269468],[4.685000712,47.471479132],[4.684205972,47.47158517],[4.683623945,47.471783566],[4.683105607,47.47214941],[4.682839777,47.472690776],[4.682428635,47.472580569],[4.682054844,47.472813764],[4.681986287,47.473125384],[4.681609402,47.473091211],[4.68113337,47.473367297],[4.680608302,47.473392883],[4.680081879,47.473798446],[4.679546752,47.473926815],[4.6793562,47.474287012],[4.678954168,47.474594435],[4.679031149,47.475185771],[4.678609421,47.475585314],[4.678285759,47.475554865],[4.678078786,47.475857672],[4.678228438,47.476098616],[4.678036058,47.4766128],[4.677613097,47.477015959],[4.677084312,47.477178439],[4.676278205,47.477687951],[4.674996044,47.478306048],[4.673896237,47.479107885],[4.672124203,47.480031912],[4.671779136,47.480379907],[4.67163343,47.480860094],[4.670343322,47.481440435],[4.669793942,47.482179413],[4.669856417,47.48281958],[4.66966968,47.485050667],[4.669772838,47.486270986],[4.669305985,47.486804393],[4.669310165,47.487236509],[4.66909026,47.487596205],[4.668790451,47.487736456],[4.668489861,47.488490767],[4.667950987,47.488802809],[4.667598777,47.489137385],[4.665777622,47.490076414],[4.665166783,47.490723506],[4.664751357,47.491418222],[4.664308706,47.491750479],[4.663957962,47.492432562],[4.663246317,47.492744347],[4.662746713,47.49282621],[4.662348388,47.493089398],[4.661497344,47.49327621],[4.661782592,47.493905996],[4.662134423,47.493899176],[4.66331589,47.494341497],[4.663696316,47.494613376],[4.664658261,47.495642253],[4.665971741,47.496269035],[4.667544269,47.496723728],[4.670012996,47.496989085],[4.673387741,47.498271395],[4.67717194,47.499301915],[4.677550861,47.499564768],[4.677906776,47.500110665],[4.677439127,47.50049285],[4.68060087,47.501410673],[4.680571203,47.501565963],[4.681682426,47.501749809],[4.681500327,47.502212523],[4.680586671,47.502312141],[4.680951574,47.503311681],[4.683302075,47.503143592],[4.685610458,47.503241671],[4.684494798,47.504521916],[4.683069206,47.505455485],[4.681913257,47.506091626],[4.680453615,47.507466829],[4.680958933,47.507774666],[4.682194337,47.50898763],[4.682239871,47.509125628],[4.683360299,47.510145762],[4.684203964,47.511026728],[4.685391676,47.512577082],[4.686427549,47.513271579],[4.690309564,47.514369596],[4.690836624,47.514394363],[4.691010029,47.514036205],[4.692041843,47.513969007],[4.692019336,47.513677617],[4.693075936,47.513637961],[4.693092554,47.513407227],[4.694951724,47.513363994],[4.696450121,47.513510558],[4.698214125,47.513860316],[4.699228749,47.513963473],[4.700579215,47.513887051],[4.701784235,47.51429353],[4.702052951,47.513925859],[4.702621932,47.514098521],[4.702862956,47.513696138],[4.703939922,47.513962209],[4.707157748,47.515597894],[4.707569157,47.514996727],[4.708648991,47.513936477],[4.708835421,47.51353218],[4.709224879,47.513575989],[4.709366007,47.51308502],[4.710380881,47.51307103],[4.710267456,47.509980838],[4.709932493,47.509354597],[4.709574705,47.509136555],[4.70958007,47.508722308],[4.709928678,47.508653267],[4.710838242,47.509005465],[4.711067728,47.50791265],[4.711864989,47.507994578],[4.711769554,47.507046992],[4.712060323,47.505793909],[4.712619468,47.505038385],[4.713354768,47.504390113],[4.713574917,47.50383765],[4.715467544,47.503978168],[4.715605461,47.504301171],[4.716807431,47.504325784],[4.717501459,47.504421799],[4.718539882,47.504691004]]]],"type":"MultiPolygon"}</t>
  </si>
  <si>
    <t>47.488803885, 4.696760719</t>
  </si>
  <si>
    <t>{"coordinates":[[[[4.715202271,47.390434264],[4.715004091,47.391285381],[4.718001085,47.392248699],[4.718913984,47.392268521],[4.719872947,47.392194912],[4.720196349,47.392480062],[4.720779052,47.392292256],[4.721657662,47.392276547],[4.722051876,47.39212394],[4.724545645,47.392936972],[4.725598038,47.393129354],[4.725635466,47.392809149],[4.727110569,47.393033961],[4.727625093,47.393158678],[4.727761052,47.392728058],[4.728230189,47.392308693],[4.728202264,47.392018273],[4.727763727,47.391494443],[4.72794482,47.390366226],[4.728395293,47.390191151],[4.728492484,47.389997917],[4.73126249,47.390290756],[4.732287303,47.390163838],[4.732345129,47.390271027],[4.733289042,47.390061567],[4.733747231,47.390289745],[4.73505674,47.39031523],[4.735742813,47.390250963],[4.736366342,47.389893189],[4.7372305,47.389719103],[4.738798589,47.388969019],[4.7404246,47.388411636],[4.741705492,47.387230905],[4.742983418,47.386572449],[4.745258751,47.386252876],[4.746786104,47.385520399],[4.748308097,47.384950059],[4.751148544,47.383182083],[4.751391274,47.38314511],[4.755122811,47.383414784],[4.758691491,47.382274926],[4.761053661,47.381095613],[4.767321333,47.379478751],[4.771884721,47.378047815],[4.771832126,47.377659629],[4.771733107,47.376106984],[4.771996843,47.375262855],[4.765706525,47.374683262],[4.7650233,47.374706246],[4.763625343,47.374922863],[4.762921948,47.374775958],[4.761995011,47.374885461],[4.759654842,47.374625572],[4.758597439,47.374677594],[4.757223303,47.374853253],[4.756700482,47.375119582],[4.755074025,47.374147374],[4.754821119,47.373912578],[4.754154598,47.372784491],[4.752652785,47.371080117],[4.751744456,47.370824582],[4.751564884,47.370074525],[4.748321622,47.370401597],[4.747868848,47.370336373],[4.745728588,47.369450101],[4.745383336,47.369389555],[4.745123981,47.369035978],[4.742466815,47.367248872],[4.74401628,47.364358645],[4.744895091,47.361103883],[4.745117711,47.361062722],[4.747616801,47.359102727],[4.748250925,47.358758224],[4.747665089,47.358266394],[4.748239073,47.357906588],[4.749678808,47.357885816],[4.750236108,47.357624398],[4.750887995,47.356972563],[4.751574702,47.356535404],[4.751756926,47.356312949],[4.752529592,47.355749327],[4.753386353,47.355367219],[4.7540347,47.354933325],[4.754257289,47.354405907],[4.754728444,47.353821609],[4.755340769,47.353462087],[4.755475583,47.353127787],[4.754921,47.352902951],[4.754791151,47.352376353],[4.754241522,47.352059594],[4.753276562,47.351804929],[4.752970328,47.351516006],[4.752404086,47.35056828],[4.752499151,47.349462903],[4.751844877,47.348820851],[4.75069446,47.34836186],[4.750279877,47.348080866],[4.749661055,47.347346423],[4.749374092,47.346631291],[4.748665331,47.345737918],[4.748736965,47.344805781],[4.749170384,47.344405761],[4.750622885,47.343487937],[4.748499187,47.343119227],[4.74858208,47.342817231],[4.747317962,47.34268588],[4.746141049,47.342465862],[4.74634017,47.342030655],[4.744409897,47.341700384],[4.743724535,47.341359502],[4.743403179,47.341457972],[4.743096656,47.342788025],[4.742578411,47.344085235],[4.742179543,47.344898014],[4.741750458,47.345025108],[4.737515963,47.344807589],[4.731531501,47.344960883],[4.730621484,47.34475924],[4.729952533,47.344802521],[4.729202887,47.345055001],[4.728843119,47.345443043],[4.728331175,47.345548809],[4.727299898,47.345284112],[4.726250952,47.345458183],[4.725991051,47.345368399],[4.723753528,47.34677299],[4.724548956,47.347572478],[4.725320279,47.348857653],[4.72551097,47.349678719],[4.725172892,47.350660713],[4.724967563,47.350991521],[4.724363899,47.351337245],[4.723984565,47.351737266],[4.723913579,47.352414545],[4.722867056,47.352916304],[4.722297061,47.353692826],[4.720915843,47.356030108],[4.720754026,47.357016677],[4.720495968,47.357522939],[4.720332398,47.358331247],[4.717777238,47.360431938],[4.717720929,47.360908197],[4.717846725,47.361608673],[4.717427987,47.361733719],[4.71727129,47.362096207],[4.71734369,47.362536347],[4.716972776,47.362830866],[4.716752091,47.36355447],[4.715839984,47.365242737],[4.714744187,47.366493398],[4.71460118,47.367285182],[4.714742443,47.368014244],[4.714549108,47.370092578],[4.714305205,47.370796707],[4.714535165,47.372807564],[4.715166765,47.373325893],[4.715177432,47.374198246],[4.714647352,47.37635808],[4.714247859,47.376923135],[4.713790842,47.378011281],[4.717437828,47.377770163],[4.71729117,47.378364808],[4.717426387,47.378861644],[4.718712634,47.380403964],[4.719634801,47.381711244],[4.719540322,47.381782875],[4.716573068,47.38156561],[4.715978426,47.381791391],[4.71542149,47.381828425],[4.714245488,47.381659387],[4.713040364,47.381615925],[4.712596433,47.381662985],[4.711690052,47.38200769],[4.711066967,47.382381534],[4.710654145,47.382905351],[4.710068959,47.383969252],[4.710446498,47.384042935],[4.711001566,47.384528195],[4.712189709,47.385200422],[4.712669356,47.385689487],[4.71322656,47.386738368],[4.714783045,47.388478438],[4.715409975,47.389963883],[4.715202271,47.390434264]]]],"type":"MultiPolygon"}</t>
  </si>
  <si>
    <t>47.369429248, 4.735378967</t>
  </si>
  <si>
    <t>{"coordinates":[[[[4.702948984,47.922166802],[4.704224067,47.922630796],[4.703930088,47.922942917],[4.70384564,47.923566155],[4.702923219,47.924869464],[4.702469709,47.92588692],[4.702373923,47.927159335],[4.70092458,47.929785392],[4.699285952,47.931649929],[4.69760452,47.934147868],[4.69708184,47.935186097],[4.696325983,47.937562617],[4.696053926,47.938061629],[4.695655913,47.938559758],[4.693815281,47.940069757],[4.693601668,47.940638131],[4.693623762,47.942001541],[4.69377596,47.942320701],[4.696078943,47.943830339],[4.698794432,47.945331269],[4.699780665,47.946339577],[4.700921459,47.947278128],[4.701508117,47.948107674],[4.70401405,47.948662762],[4.704960422,47.94921793],[4.702954893,47.950269578],[4.70288669,47.950565814],[4.702402178,47.950832977],[4.702263809,47.951656815],[4.702371253,47.952290763],[4.704017754,47.952406424],[4.704662397,47.952326864],[4.704960612,47.952141609],[4.705357982,47.952289768],[4.705812644,47.952636028],[4.705224472,47.953471798],[4.704193939,47.954553419],[4.704208518,47.956633444],[4.705226138,47.957482823],[4.706911663,47.958514227],[4.707474564,47.959056939],[4.708239873,47.958935102],[4.709144849,47.958489877],[4.710695198,47.958360205],[4.71202438,47.958602795],[4.713688836,47.959225744],[4.714110167,47.959242104],[4.715542214,47.959059185],[4.716705569,47.959145717],[4.718449905,47.959543296],[4.719119208,47.959808954],[4.720718107,47.960637998],[4.721563792,47.960928064],[4.721987881,47.960987563],[4.723051274,47.960965678],[4.723565326,47.960865427],[4.724704224,47.960280728],[4.725427854,47.960072976],[4.728397247,47.959772808],[4.730878797,47.959595868],[4.733852932,47.959893191],[4.734587049,47.959310764],[4.735341021,47.958188848],[4.735471521,47.957835862],[4.734934206,47.954479024],[4.734689839,47.954095565],[4.73395847,47.953530259],[4.73342933,47.953330129],[4.730562159,47.952808887],[4.729420167,47.952100174],[4.72890844,47.951898867],[4.727180504,47.95183516],[4.725273619,47.952407761],[4.723388915,47.95259204],[4.722482792,47.952293871],[4.721323876,47.952092114],[4.721830244,47.951138637],[4.722337845,47.95042998],[4.7240111,47.949019209],[4.725456539,47.94826887],[4.726512668,47.947990513],[4.727700106,47.947794831],[4.727228603,47.947592926],[4.724930585,47.947092888],[4.724285968,47.946717082],[4.724048579,47.946091356],[4.724011197,47.945683234],[4.724438695,47.945397913],[4.723912151,47.945232809],[4.723527532,47.944858585],[4.723417327,47.944518142],[4.724114172,47.942750814],[4.722973894,47.943075393],[4.721942226,47.943238142],[4.720095705,47.943763873],[4.719180379,47.942969829],[4.71604412,47.940983122],[4.715724437,47.941081406],[4.715441327,47.940446429],[4.715288785,47.939416176],[4.714600975,47.939398311],[4.714496982,47.938170213],[4.713898781,47.936281408],[4.71395553,47.935840403],[4.714470272,47.934483554],[4.716545424,47.929854328],[4.71500834,47.927964833],[4.714320437,47.926612927],[4.713362645,47.924450304],[4.713327194,47.924057449],[4.713539047,47.923443147],[4.720648833,47.921206714],[4.72418319,47.918618205],[4.725609303,47.917751999],[4.721661168,47.912741975],[4.722602435,47.912369903],[4.72310642,47.912303997],[4.721907219,47.9108336],[4.721163171,47.91059786],[4.723215788,47.909651379],[4.721101683,47.905604587],[4.72121883,47.902776312],[4.720773367,47.898986785],[4.722701166,47.89655863],[4.722726293,47.891970026],[4.723057912,47.891424148],[4.722889844,47.890946816],[4.725133213,47.891817654],[4.725481159,47.891486673],[4.726494905,47.892038884],[4.727094296,47.892731312],[4.727890188,47.894073478],[4.728281901,47.894511503],[4.729301063,47.894734143],[4.729827794,47.893194267],[4.73008394,47.893004154],[4.729552405,47.891684212],[4.729226103,47.88943225],[4.731272448,47.88832276],[4.73149968,47.887698278],[4.731342408,47.887266706],[4.730296207,47.886004765],[4.73024192,47.885242204],[4.728722851,47.883717161],[4.727571543,47.88296355],[4.727452877,47.882688938],[4.725148613,47.882651716],[4.720243866,47.87533224],[4.715611728,47.878400388],[4.714824395,47.878508216],[4.713791352,47.878424285],[4.712333741,47.87890916],[4.710577856,47.879274137],[4.707924954,47.879999618],[4.706976755,47.880474309],[4.706046779,47.88135021],[4.705457858,47.881762953],[4.704883351,47.880957532],[4.704027733,47.880231806],[4.703219292,47.879891568],[4.701972301,47.878935658],[4.699844234,47.877791757],[4.69916808,47.877569301],[4.696829507,47.877162047],[4.694943449,47.877055175],[4.694378586,47.877132646],[4.693217586,47.877649906],[4.691810164,47.877951062],[4.690951776,47.878265895],[4.689188539,47.879118556],[4.687890965,47.879467593],[4.686852488,47.881360304],[4.686609329,47.882173061],[4.686194814,47.882562494],[4.685821486,47.882310406],[4.685562685,47.881576875],[4.684610038,47.880399613],[4.682964421,47.879395216],[4.682535105,47.879275346],[4.680394335,47.878985553],[4.679647104,47.878671285],[4.67871576,47.878670208],[4.676427973,47.877875645],[4.675985634,47.877596605],[4.67537642,47.878474879],[4.675516156,47.879383866],[4.677031753,47.882504744],[4.68034371,47.89015839],[4.68184938,47.892904864],[4.682098359,47.894173243],[4.682403108,47.89470898],[4.682581887,47.895535477],[4.682307771,47.895797755],[4.681346726,47.897953932],[4.680641531,47.897961329],[4.680282681,47.899142088],[4.681346021,47.900129654],[4.683784699,47.903158884],[4.685802462,47.905108502],[4.685349586,47.905265331],[4.687232677,47.907059327],[4.688634589,47.907864629],[4.689581444,47.908294792],[4.691267529,47.908688197],[4.694497631,47.909677723],[4.696720288,47.911189418],[4.696599891,47.91152782],[4.697218073,47.911515287],[4.698038333,47.913885271],[4.697402405,47.914306741],[4.697564381,47.916105632],[4.699628923,47.918021029],[4.70059597,47.918780272],[4.700087615,47.919046879],[4.699554164,47.919157218],[4.699655395,47.919433004],[4.70246968,47.921419414],[4.702264599,47.92183106],[4.702948984,47.922166802]]]],"type":"MultiPolygon"}</t>
  </si>
  <si>
    <t>47.912010967, 4.706965882</t>
  </si>
  <si>
    <t>{"coordinates":[[[[5.348009266,47.387589432],[5.34507366,47.385173836],[5.344585666,47.385537618],[5.342674847,47.383475038],[5.338298258,47.379961658],[5.337317564,47.380459605],[5.333800033,47.37824006],[5.333022162,47.379072525],[5.328939359,47.377629696],[5.328602042,47.378075048],[5.328596817,47.378656941],[5.328272761,47.379926977],[5.326763769,47.379527611],[5.326697824,47.379749578],[5.324871137,47.38196108],[5.3247398,47.382234788],[5.324872391,47.383427229],[5.325305522,47.384302952],[5.326360224,47.384987015],[5.32617845,47.38510683],[5.327121986,47.385612091],[5.329287824,47.38641437],[5.331049211,47.386452908],[5.331375687,47.386214907],[5.331947489,47.386312409],[5.332888726,47.386641153],[5.334760708,47.38519953],[5.335762709,47.384244574],[5.336207067,47.384308592],[5.337624877,47.385470681],[5.340238571,47.387050877],[5.341196851,47.387889853],[5.342139529,47.387278266],[5.343869533,47.388326819],[5.344535346,47.389087009],[5.345542714,47.390621126],[5.346006928,47.391016129],[5.346738926,47.391408426],[5.346932755,47.391200977],[5.347754341,47.390913305],[5.349024691,47.390728234],[5.349377598,47.390610328],[5.349016327,47.390143911],[5.347797658,47.389025666],[5.347882598,47.38875467],[5.347805324,47.387959196],[5.348009266,47.387589432]]]],"type":"MultiPolygon"}</t>
  </si>
  <si>
    <t>47.383730873, 5.335655946</t>
  </si>
  <si>
    <t>{"coordinates":[[[[4.862952497,47.170554366],[4.862801097,47.170949436],[4.862441557,47.171283015],[4.861239836,47.172047084],[4.860597117,47.172173584],[4.860182822,47.172566571],[4.859279719,47.173145713],[4.858397025,47.174278349],[4.858173437,47.174878991],[4.857518455,47.175378491],[4.856090948,47.175727377],[4.855280322,47.176195138],[4.854350314,47.175804797],[4.8537421,47.17593791],[4.853018912,47.175646907],[4.852345906,47.175509089],[4.851734854,47.176020459],[4.850529462,47.176646689],[4.849397537,47.176182991],[4.848765369,47.17608052],[4.848602894,47.176233503],[4.847769718,47.175969439],[4.847095296,47.176213438],[4.846440152,47.176018566],[4.844264629,47.17681779],[4.842833369,47.177832061],[4.840899342,47.178590452],[4.838160736,47.178570023],[4.836074473,47.179011063],[4.835025314,47.179151967],[4.832175469,47.179007085],[4.829990612,47.179036233],[4.82581747,47.178854468],[4.824325855,47.178723089],[4.822598487,47.17845492],[4.816997571,47.178816706],[4.815324144,47.178306243],[4.812425175,47.177208896],[4.811114228,47.176556721],[4.81069903,47.17607063],[4.810048674,47.176092505],[4.810708832,47.177618471],[4.811128261,47.177876664],[4.810266119,47.17945615],[4.811128133,47.182936684],[4.811370224,47.183575867],[4.81212793,47.18399356],[4.812190389,47.184867886],[4.812345214,47.185229272],[4.812992565,47.186173688],[4.813123046,47.18691007],[4.813775183,47.18772113],[4.814134422,47.188385488],[4.81355613,47.189374308],[4.814342235,47.190043687],[4.815465604,47.190450226],[4.816020114,47.190518977],[4.816925254,47.19048677],[4.817533417,47.190618609],[4.819046793,47.190602954],[4.821737639,47.190873139],[4.822733501,47.191023165],[4.824225307,47.191539989],[4.825510277,47.1910992],[4.82610324,47.191054732],[4.826685764,47.190819515],[4.828328029,47.190475717],[4.829560694,47.189663793],[4.830180594,47.18936313],[4.831145095,47.189251528],[4.831598582,47.189107477],[4.832534333,47.189044046],[4.833238381,47.189120254],[4.834802627,47.188699253],[4.835956428,47.188561197],[4.836855877,47.188750453],[4.837722105,47.188779035],[4.839189575,47.189160975],[4.841043195,47.189091],[4.842255618,47.188813269],[4.843957237,47.188124302],[4.844305632,47.188114252],[4.845219331,47.187832241],[4.847038837,47.186962144],[4.847362436,47.186614782],[4.847983017,47.184875869],[4.848708102,47.184988568],[4.850834793,47.184950996],[4.851765546,47.185128829],[4.852974389,47.185249975],[4.853034607,47.184313362],[4.853838363,47.184178926],[4.85456905,47.183879056],[4.855266904,47.183393299],[4.855945103,47.18375525],[4.856604391,47.184334529],[4.857478231,47.184508727],[4.858697443,47.184394608],[4.859412622,47.184143585],[4.860545558,47.183979502],[4.861450602,47.183642567],[4.862150626,47.183145025],[4.862463859,47.183188616],[4.862558764,47.182457659],[4.865725426,47.182931691],[4.865816259,47.183189581],[4.867156376,47.183059016],[4.867672676,47.182749911],[4.867567924,47.182014964],[4.866572258,47.181488897],[4.864606572,47.18098475],[4.865240571,47.180565697],[4.865365916,47.180676244],[4.866064049,47.179783373],[4.866333292,47.179587219],[4.865939637,47.178975797],[4.867773053,47.178562609],[4.867752962,47.178173902],[4.868711115,47.177620823],[4.869515532,47.176748726],[4.8699634,47.176106615],[4.869632042,47.17603452],[4.869568743,47.175390758],[4.869263987,47.17494361],[4.871073124,47.174216471],[4.870385413,47.173352261],[4.86984422,47.173397924],[4.870389695,47.172943347],[4.870332088,47.172425568],[4.869415944,47.170952677],[4.86821111,47.169721278],[4.867789679,47.169754194],[4.866929494,47.169587061],[4.866387453,47.16964533],[4.86537274,47.170392021],[4.865187154,47.170257229],[4.864136129,47.171290863],[4.863140971,47.170887233],[4.862952497,47.170554366]]]],"type":"MultiPolygon"}</t>
  </si>
  <si>
    <t>47.181886714, 4.839545062</t>
  </si>
  <si>
    <t>{"coordinates":[[[[4.446224416,47.24681469],[4.44717149,47.246629994],[4.448120137,47.246209363],[4.449590839,47.245878543],[4.450196237,47.24562606],[4.452287959,47.24503532],[4.453255918,47.244353285],[4.45432601,47.243732988],[4.454906978,47.243703189],[4.455176826,47.243218982],[4.454310425,47.243010152],[4.454391974,47.24255442],[4.453758861,47.242415593],[4.453835856,47.241986931],[4.453161486,47.241984581],[4.453470823,47.240270818],[4.451459696,47.239039937],[4.451850176,47.238616355],[4.451388151,47.238201647],[4.451337371,47.23793666],[4.450246475,47.237145342],[4.449468626,47.237519738],[4.449022633,47.237110223],[4.45056383,47.235775442],[4.450059339,47.235647592],[4.450307363,47.23504031],[4.449730017,47.23515198],[4.449385234,47.234965404],[4.448510162,47.235017761],[4.445554736,47.235431927],[4.445614517,47.235295219],[4.44659935,47.234850734],[4.445886472,47.233806143],[4.44604596,47.233149552],[4.445719574,47.23290871],[4.445228691,47.230088427],[4.44460596,47.22909943],[4.444390553,47.228560064],[4.443823746,47.228717495],[4.443818668,47.22710041],[4.4433735,47.227012312],[4.443571072,47.226641581],[4.442313956,47.226194417],[4.442168952,47.225666776],[4.441429353,47.2252942],[4.440656943,47.225127323],[4.440372865,47.224637425],[4.44019102,47.223967073],[4.439608965,47.223109004],[4.439716932,47.221365355],[4.440218988,47.220174166],[4.440081507,47.219827413],[4.437889514,47.218563431],[4.437825725,47.218253578],[4.436607479,47.2178671],[4.436268617,47.217648897],[4.436741237,47.216244688],[4.436361117,47.215965769],[4.436278118,47.215183433],[4.436040824,47.214561482],[4.434837201,47.21457099],[4.434801875,47.214088803],[4.43433721,47.213859546],[4.43401444,47.214045426],[4.431724045,47.213687468],[4.429691071,47.213268663],[4.429984291,47.212318705],[4.429515909,47.212147102],[4.426835971,47.214535627],[4.425121741,47.21632154],[4.424794027,47.216372392],[4.424092123,47.217014913],[4.421633221,47.21998406],[4.421188028,47.220441529],[4.420013926,47.22082329],[4.418640437,47.22116246],[4.418254039,47.221394993],[4.41782358,47.222212433],[4.416947878,47.223488223],[4.416437896,47.223947365],[4.416190797,47.224401491],[4.416341236,47.224794033],[4.415803654,47.225460603],[4.412202088,47.225418103],[4.412472658,47.2284735],[4.410054445,47.228601989],[4.408500397,47.228769452],[4.407779892,47.228916868],[4.406292232,47.229753398],[4.405264612,47.23049159],[4.405083462,47.23094489],[4.405213436,47.232580255],[4.404730584,47.232668044],[4.402429494,47.233645836],[4.402220999,47.233812232],[4.402757218,47.234300067],[4.403483472,47.235534736],[4.404477749,47.236906618],[4.405086474,47.236575095],[4.405353297,47.237122909],[4.404902791,47.237387686],[4.403394845,47.237964202],[4.404489469,47.23887386],[4.404858405,47.238573157],[4.40556798,47.238406985],[4.407185539,47.237371704],[4.407534036,47.23704873],[4.40774729,47.236407753],[4.408494709,47.236072727],[4.408486648,47.23566404],[4.409151477,47.235406548],[4.409147563,47.235156282],[4.409533272,47.235043544],[4.410776556,47.236377229],[4.410974771,47.236373917],[4.412079349,47.23594718],[4.413662142,47.23736854],[4.415431665,47.236588805],[4.415718779,47.237200278],[4.416641136,47.238037194],[4.417415125,47.238911933],[4.417959578,47.238601838],[4.419361707,47.239931689],[4.419792624,47.240579207],[4.420854704,47.240694954],[4.421604787,47.241311542],[4.421903435,47.242205585],[4.422587594,47.242777954],[4.423121118,47.242903767],[4.425706611,47.243126816],[4.427859165,47.241833452],[4.42710237,47.240917151],[4.428114155,47.2404824],[4.429139909,47.241071233],[4.43013021,47.241469607],[4.431285314,47.241800209],[4.431759909,47.241450393],[4.433428068,47.241733218],[4.434705571,47.24179395],[4.436399747,47.241366888],[4.437867173,47.243338604],[4.438039693,47.244252181],[4.438302704,47.244248018],[4.439979292,47.243853537],[4.440165758,47.244694004],[4.441393974,47.244738168],[4.44126834,47.245723878],[4.441582415,47.246884203],[4.4427835,47.246753111],[4.445261358,47.24689693],[4.446224416,47.24681469]]]],"type":"MultiPolygon"}</t>
  </si>
  <si>
    <t>47.231467075, 4.430029313</t>
  </si>
  <si>
    <t>{"coordinates":[[[[4.594124064,47.113180537],[4.594244754,47.113247311],[4.595334688,47.113037775],[4.596579846,47.113526667],[4.599624835,47.112835338],[4.600801257,47.113007262],[4.601506099,47.112978593],[4.602114525,47.11312325],[4.602919387,47.113086883],[4.603340172,47.112954081],[4.604008314,47.112490069],[4.605156616,47.1129577],[4.606517177,47.113907736],[4.607986168,47.114113344],[4.607896011,47.113876868],[4.608921643,47.113768053],[4.610485682,47.113931785],[4.61098134,47.11436252],[4.611284146,47.114122373],[4.612351267,47.115224111],[4.615896545,47.11445964],[4.617431274,47.114216666],[4.617552035,47.113933122],[4.617111705,47.113237796],[4.617979236,47.113048265],[4.617899775,47.112598229],[4.618424265,47.112581885],[4.618381616,47.112171857],[4.618778479,47.112166303],[4.618122835,47.110845448],[4.618191938,47.110467174],[4.617779011,47.110376598],[4.617801711,47.110078217],[4.61729381,47.107613463],[4.6170101,47.106949263],[4.616886869,47.105611049],[4.616597474,47.104976643],[4.618755707,47.104951853],[4.618478763,47.103810298],[4.617999157,47.103869239],[4.617565023,47.103509711],[4.617591604,47.102593534],[4.617112869,47.102153584],[4.617074568,47.101492254],[4.617976962,47.101284222],[4.618525936,47.10129635],[4.618799918,47.101153838],[4.61814055,47.098078862],[4.618384109,47.098065547],[4.618326339,47.09324148],[4.617821666,47.093428644],[4.61685123,47.093517862],[4.616745778,47.092903395],[4.615198574,47.093061898],[4.614950399,47.092524165],[4.614928347,47.092184085],[4.615086761,47.091221939],[4.61540696,47.090334975],[4.612666011,47.09095947],[4.612550212,47.090746766],[4.608242541,47.091760403],[4.608287206,47.091975901],[4.605325673,47.092725755],[4.604638431,47.092672262],[4.603347494,47.092758611],[4.602950865,47.092855962],[4.601929676,47.092834997],[4.601373082,47.09291835],[4.600308807,47.093267172],[4.599601607,47.09369659],[4.598287618,47.093984912],[4.597759243,47.093775196],[4.596795283,47.094440473],[4.59623779,47.095251413],[4.595640051,47.095549623],[4.593650529,47.095469906],[4.593392672,47.095623843],[4.591958019,47.096115465],[4.590873589,47.096366321],[4.589900268,47.0963608],[4.589075369,47.096648592],[4.589956794,47.097428007],[4.590452824,47.097748063],[4.590968583,47.098557713],[4.590959681,47.098836988],[4.59117895,47.099206775],[4.591060195,47.099383104],[4.589851955,47.099954427],[4.589918116,47.100543339],[4.591416229,47.101303455],[4.592021913,47.102432438],[4.591405378,47.102499457],[4.591134186,47.102739118],[4.590960052,47.103497025],[4.591220368,47.104229144],[4.59032375,47.104414373],[4.590889036,47.106676732],[4.590848399,47.107132038],[4.589862028,47.10745087],[4.589532671,47.108134366],[4.589583442,47.10846955],[4.589871953,47.108815874],[4.590613509,47.109183882],[4.591057492,47.109256117],[4.591923871,47.109205472],[4.592277309,47.109293357],[4.593259257,47.110029039],[4.593926919,47.11079606],[4.594357187,47.110983734],[4.594440232,47.111561603],[4.594771032,47.112533172],[4.594124064,47.113180537]]]],"type":"MultiPolygon"}</t>
  </si>
  <si>
    <t>47.103087271, 4.605311663</t>
  </si>
  <si>
    <t>{"coordinates":[[[[4.959181912,47.682826854],[4.957536054,47.682520393],[4.956102506,47.682113119],[4.954862457,47.681964595],[4.952813605,47.681537857],[4.952507177,47.681798675],[4.951001074,47.680755102],[4.950362831,47.679963538],[4.949779162,47.680153345],[4.949320174,47.679231835],[4.948839744,47.67932808],[4.948136424,47.676535203],[4.947041365,47.674949918],[4.946645377,47.67377975],[4.946440884,47.672596488],[4.945800963,47.671571734],[4.944488798,47.670607682],[4.941055818,47.668577722],[4.937999888,47.668663548],[4.933738343,47.668547761],[4.932271049,47.669474182],[4.931693827,47.669914092],[4.931407451,47.670251055],[4.931083801,47.670258203],[4.929874311,47.670060295],[4.929744056,47.670107463],[4.929414418,47.671754246],[4.928956389,47.673095224],[4.929529782,47.673689895],[4.929484111,47.674343403],[4.928721684,47.674640496],[4.928154366,47.674693072],[4.927457682,47.674633435],[4.926682685,47.67443553],[4.925302909,47.674913841],[4.924658397,47.675782486],[4.923687073,47.676128903],[4.922001763,47.678636179],[4.921396367,47.680038064],[4.921133395,47.680435836],[4.920257303,47.68120832],[4.919439922,47.68131628],[4.916924892,47.68233892],[4.91197777,47.682875505],[4.91192191,47.683102404],[4.912325808,47.683917809],[4.911333903,47.684291465],[4.910680841,47.68441018],[4.910199093,47.684956455],[4.909857241,47.685983925],[4.909719434,47.686864006],[4.90988878,47.686938668],[4.908882704,47.687700578],[4.908194585,47.688033231],[4.907564637,47.688463968],[4.906252747,47.689028267],[4.906310336,47.68940817],[4.906142499,47.68982326],[4.906153155,47.690195825],[4.90302708,47.690219736],[4.901242562,47.690545877],[4.899021102,47.691259028],[4.898464057,47.692054964],[4.898303509,47.692639185],[4.898389695,47.693823523],[4.898237526,47.694156415],[4.898170309,47.694777835],[4.898538073,47.695518239],[4.898453849,47.695961668],[4.898567358,47.69649012],[4.898088446,47.697010182],[4.89723057,47.697599414],[4.896801699,47.69817718],[4.896512698,47.698413252],[4.894641068,47.699186361],[4.894095865,47.699606642],[4.894024278,47.699881501],[4.894206813,47.701002153],[4.89532806,47.701590808],[4.896257235,47.702215878],[4.898768454,47.702247161],[4.900207715,47.701727704],[4.900530925,47.70196464],[4.901398529,47.701721855],[4.90225522,47.701285669],[4.902439681,47.701446528],[4.904492267,47.700662246],[4.905338863,47.700504403],[4.907673413,47.699849618],[4.908986783,47.700250442],[4.912385118,47.698431168],[4.916502987,47.696934924],[4.919964556,47.695847257],[4.920095964,47.695719052],[4.922153727,47.695424148],[4.922779712,47.695512894],[4.923423244,47.695829133],[4.925406937,47.697249633],[4.925450334,47.698340127],[4.926122611,47.700631217],[4.926188161,47.701374715],[4.925856036,47.702185985],[4.92405797,47.704508731],[4.923186245,47.705153302],[4.921534696,47.706662394],[4.920339674,47.708368341],[4.919936259,47.709314908],[4.920075211,47.710135529],[4.920897495,47.712556518],[4.920848293,47.713337911],[4.920160169,47.715047227],[4.920065502,47.715715023],[4.920200588,47.716686959],[4.920612023,47.717848829],[4.922567192,47.718088612],[4.930154547,47.717242513],[4.931027762,47.717335241],[4.933384862,47.71721618],[4.933615238,47.716800022],[4.934404457,47.715938863],[4.935175455,47.715348098],[4.935831649,47.714608873],[4.937083811,47.713677008],[4.938506503,47.713216779],[4.939532945,47.712646059],[4.939919138,47.712334442],[4.940469756,47.714193502],[4.942772778,47.714168781],[4.943518813,47.714250023],[4.94569613,47.714253443],[4.94658986,47.714141338],[4.946893637,47.714276735],[4.947967529,47.713728559],[4.949688659,47.713807025],[4.950438846,47.713782815],[4.950892688,47.713680712],[4.952994539,47.712863246],[4.953533021,47.711540661],[4.95479995,47.709712514],[4.956913934,47.709049628],[4.956828761,47.708691818],[4.955599444,47.708089342],[4.953807611,47.706914631],[4.953655493,47.706512919],[4.953824326,47.70587896],[4.95377309,47.704845324],[4.954050405,47.703714363],[4.954416154,47.703031194],[4.953725987,47.702832945],[4.954048236,47.701909212],[4.954632664,47.70115216],[4.956431104,47.70000476],[4.956917391,47.699845366],[4.958345055,47.699680113],[4.959095871,47.697828131],[4.959609931,47.697119048],[4.970284872,47.692369491],[4.971976754,47.691566666],[4.972422776,47.691151283],[4.972440823,47.69016149],[4.972296604,47.689939735],[4.971748002,47.689636564],[4.96970861,47.688828207],[4.969569063,47.688696405],[4.969387308,47.687710878],[4.968567642,47.687324024],[4.967052727,47.687463866],[4.966766805,47.686833927],[4.966572678,47.686631912],[4.964511382,47.685296227],[4.963994381,47.684472986],[4.961949072,47.6836763],[4.959181912,47.682826854]]]],"type":"MultiPolygon"}</t>
  </si>
  <si>
    <t>47.693462477, 4.935269267</t>
  </si>
  <si>
    <t>{"coordinates":[[[[4.618925387,47.701495031],[4.621026775,47.701745004],[4.621589378,47.702133318],[4.622330293,47.70158829],[4.622658334,47.701455903],[4.622668336,47.700645532],[4.623830367,47.700529475],[4.626078308,47.700250671],[4.630871251,47.699553751],[4.631468311,47.69949771],[4.631940247,47.699623464],[4.632741264,47.699651896],[4.634265791,47.699442447],[4.634212877,47.698934539],[4.635367024,47.698606915],[4.635913363,47.699201549],[4.636434585,47.69923837],[4.636962006,47.699433548],[4.637863607,47.699480342],[4.638327456,47.699993297],[4.638873114,47.70039077],[4.63895076,47.700920836],[4.639791983,47.700694782],[4.64014152,47.701262448],[4.640322,47.701363447],[4.641296396,47.701044588],[4.641482257,47.701276948],[4.642755026,47.702288078],[4.643686481,47.7023065],[4.643674244,47.704417786],[4.644088317,47.704438074],[4.645273814,47.706247134],[4.64476482,47.706392933],[4.64514961,47.706846654],[4.646826162,47.70947973],[4.646961489,47.710233142],[4.646852503,47.713353172],[4.646726604,47.7138978],[4.645777219,47.71520573],[4.64392802,47.717141172],[4.643718522,47.717571737],[4.643773574,47.718015689],[4.644197412,47.718781252],[4.644431433,47.719490964],[4.64493197,47.720147415],[4.645079911,47.720963666],[4.644491427,47.721780366],[4.64444736,47.722297731],[4.644686374,47.72282282],[4.644590103,47.72342104],[4.644122275,47.724387283],[4.643677999,47.724993093],[4.643002491,47.725585943],[4.643165165,47.725712394],[4.64301179,47.726666113],[4.643300155,47.727233722],[4.643854279,47.727117009],[4.644958935,47.726335372],[4.645056595,47.725566084],[4.646487434,47.725454134],[4.647502161,47.725175177],[4.649288271,47.724515336],[4.650343407,47.723862179],[4.650828682,47.723677984],[4.652817079,47.723434752],[4.654915214,47.722816328],[4.656815761,47.722795733],[4.658383305,47.72257817],[4.659183206,47.722387679],[4.66034153,47.72192562],[4.660770821,47.722001451],[4.661252888,47.721587691],[4.663088631,47.722142278],[4.663245822,47.722134642],[4.663727564,47.720856629],[4.664844515,47.718944795],[4.666983488,47.717552244],[4.667996304,47.717177704],[4.668176289,47.7170464],[4.667237811,47.715362786],[4.666999935,47.714752197],[4.666897851,47.714090159],[4.667596631,47.711781829],[4.667495392,47.711018948],[4.668519053,47.708524122],[4.668391549,47.705601877],[4.668743104,47.702986086],[4.668793244,47.701094807],[4.668901642,47.700553098],[4.670219309,47.698682433],[4.669938904,47.698373143],[4.670705234,47.697592466],[4.67035547,47.697240055],[4.670737241,47.696826778],[4.670055643,47.696480907],[4.669963173,47.693955163],[4.66982002,47.693046131],[4.66928837,47.691142441],[4.668780434,47.690208005],[4.668612506,47.689401055],[4.667739653,47.687754301],[4.666351789,47.686477692],[4.665995142,47.68594441],[4.666493576,47.685170271],[4.666851774,47.684218074],[4.667101654,47.6838526],[4.667552752,47.683484256],[4.669937208,47.683166635],[4.670348775,47.682856461],[4.669669072,47.682437638],[4.669281443,47.681553698],[4.667852001,47.680265094],[4.667774024,47.679690028],[4.667956238,47.679037427],[4.667685839,47.678873833],[4.667250913,47.67911861],[4.666485815,47.679121417],[4.665328687,47.678694069],[4.664917144,47.679132964],[4.664534117,47.679759611],[4.663953147,47.679767881],[4.664027365,47.679497642],[4.663467752,47.679207614],[4.663194427,47.679377154],[4.662592316,47.680160857],[4.661786592,47.680785402],[4.66128059,47.682044878],[4.660465291,47.681978136],[4.660240434,47.681735554],[4.660142178,47.681320122],[4.659648037,47.681463079],[4.659609065,47.681881361],[4.659973019,47.682266913],[4.660319958,47.682833662],[4.660183829,47.683085872],[4.659181263,47.683342278],[4.657648957,47.683283889],[4.657291034,47.683006277],[4.656917523,47.682527223],[4.656521936,47.682624657],[4.656044568,47.682364038],[4.656623496,47.681902998],[4.65566465,47.681291789],[4.655337094,47.681433269],[4.654930495,47.681261672],[4.655049974,47.680944884],[4.654242345,47.680780761],[4.653385919,47.680977432],[4.653412674,47.680077679],[4.652670265,47.679866709],[4.653189421,47.679541571],[4.651409342,47.678452189],[4.65085581,47.677968456],[4.650571508,47.677569147],[4.650057128,47.676454665],[4.649897848,47.675873534],[4.650315996,47.674740484],[4.649637569,47.674483578],[4.649626552,47.674213651],[4.648684442,47.674007274],[4.648544337,47.673830095],[4.646719899,47.673237321],[4.64676596,47.672786533],[4.645639113,47.672898732],[4.644171019,47.672837466],[4.641416895,47.672307198],[4.64042192,47.672416595],[4.640452009,47.673091379],[4.640034548,47.673646405],[4.639483448,47.674797485],[4.637043416,47.675903007],[4.635816034,47.67678175],[4.634352236,47.678385803],[4.632870573,47.679539949],[4.632491315,47.679997181],[4.632059107,47.680815259],[4.632007451,47.681131075],[4.631470457,47.681052144],[4.631544098,47.680757628],[4.63087814,47.680428419],[4.630041533,47.680142097],[4.629348156,47.679743941],[4.629057175,47.679164621],[4.628874958,47.678043622],[4.628151681,47.676708694],[4.627940935,47.676442447],[4.626705255,47.675612494],[4.626495894,47.67539124],[4.62646734,47.674717333],[4.626766388,47.673946141],[4.62776546,47.672397268],[4.629236123,47.670973252],[4.628421895,47.67062899],[4.627258338,47.669887164],[4.62669696,47.669223374],[4.625760482,47.670682243],[4.624912257,47.672633225],[4.62439707,47.673048208],[4.624210836,47.673366792],[4.623699708,47.673871743],[4.62292078,47.674337196],[4.62229678,47.675338857],[4.621274441,47.676348738],[4.620503563,47.676993217],[4.619754426,47.67817845],[4.618842152,47.678645721],[4.616295945,47.678291136],[4.614010823,47.677841065],[4.613279406,47.677854762],[4.612423891,47.679671599],[4.612301439,47.679898354],[4.610692799,47.681234915],[4.61070226,47.681459851],[4.612058925,47.682018222],[4.61230164,47.684577927],[4.611576477,47.686301125],[4.611470246,47.686932773],[4.615894533,47.687566716],[4.61609981,47.687697118],[4.615872564,47.688601422],[4.615905079,47.689366195],[4.616331893,47.689986878],[4.616890417,47.692136183],[4.617165053,47.692310637],[4.618444591,47.692644937],[4.618515298,47.692733984],[4.617977937,47.694183638],[4.617757491,47.6952679],[4.617791343,47.696031752],[4.61762261,47.696755194],[4.617152616,47.697658352],[4.617807952,47.69925895],[4.617726938,47.699709299],[4.618925387,47.701495031]]]],"type":"MultiPolygon"}</t>
  </si>
  <si>
    <t>47.695123627, 4.645278091</t>
  </si>
  <si>
    <t>{"coordinates":[[[[5.308758599,47.359003616],[5.308608451,47.358532883],[5.308021137,47.357512463],[5.307265468,47.356675503],[5.306813905,47.356437706],[5.305463364,47.356375357],[5.303493737,47.354920331],[5.300955706,47.3504379],[5.301102037,47.350172926],[5.3003452,47.347912993],[5.299476946,47.348462442],[5.29926945,47.348506176],[5.298150255,47.346446131],[5.298230837,47.346409413],[5.298419922,47.344451361],[5.2971828,47.343812091],[5.297518494,47.343265989],[5.297905101,47.342918812],[5.296202508,47.342578736],[5.294480171,47.34236511],[5.294448886,47.341943345],[5.293456153,47.341966556],[5.293467642,47.341739377],[5.29166042,47.341739929],[5.290301512,47.341999991],[5.290205048,47.341633547],[5.288688748,47.341527448],[5.287929784,47.341377592],[5.28762196,47.341740294],[5.286638395,47.341916369],[5.285864325,47.342407124],[5.285417522,47.342587032],[5.283604336,47.342883872],[5.283590149,47.342301463],[5.283244285,47.34114829],[5.281764187,47.341612369],[5.280817324,47.341530101],[5.279258217,47.341569716],[5.278615728,47.341478755],[5.277655916,47.341528203],[5.277596282,47.343307154],[5.27830599,47.345136758],[5.276403492,47.345361386],[5.274922475,47.34533907],[5.274152753,47.345404577],[5.273674623,47.345534618],[5.271558686,47.346445995],[5.269561335,47.346309426],[5.268723948,47.346341996],[5.268313558,47.344783879],[5.267519563,47.344902051],[5.265352866,47.344832658],[5.264213288,47.343857923],[5.264025795,47.343214051],[5.262113252,47.344111384],[5.260402324,47.34281362],[5.259457682,47.343444404],[5.260608222,47.344146992],[5.262039948,47.344761239],[5.263601151,47.346370801],[5.262478439,47.346518759],[5.26026465,47.346307894],[5.259228073,47.346582028],[5.258268914,47.346743875],[5.257477311,47.346447659],[5.255835266,47.34511697],[5.253651517,47.343884129],[5.252931284,47.343581995],[5.251651839,47.343341133],[5.250873416,47.342977974],[5.250037885,47.342263787],[5.248506182,47.341819742],[5.247643551,47.341311396],[5.247306882,47.341023419],[5.245387171,47.340139249],[5.244559198,47.339666234],[5.244299206,47.34146433],[5.244658597,47.34267588],[5.243434748,47.343066066],[5.243105002,47.343482202],[5.243401145,47.345653199],[5.242350926,47.345570813],[5.240420687,47.34592777],[5.239039879,47.346877496],[5.237547372,47.34731062],[5.237033507,47.347316916],[5.23316657,47.346925727],[5.233606265,47.34781155],[5.234556027,47.347931071],[5.234846277,47.348059674],[5.236058027,47.349187297],[5.237381949,47.349889473],[5.23580602,47.35089875],[5.235284973,47.351401396],[5.235082439,47.353951235],[5.234379897,47.355919908],[5.234481527,47.356291693],[5.235366219,47.357708395],[5.236802012,47.357719484],[5.241642605,47.358080075],[5.241444212,47.358438731],[5.241390483,47.359309728],[5.242361145,47.361667628],[5.241263828,47.362368738],[5.241459859,47.362999864],[5.2445346,47.36315034],[5.246204435,47.362891123],[5.246916391,47.362863848],[5.249361265,47.362975943],[5.24922646,47.365103023],[5.249447192,47.365056422],[5.253477435,47.365577213],[5.253875482,47.365838766],[5.256117064,47.365525988],[5.25714737,47.365471755],[5.257533823,47.367882311],[5.257905171,47.369397979],[5.26124432,47.369143924],[5.261156898,47.368768281],[5.261695976,47.368726269],[5.262196169,47.368830906],[5.262659703,47.368726419],[5.262871615,47.368910514],[5.263566954,47.369147333],[5.264071587,47.369513946],[5.264476565,47.36956099],[5.265433064,47.369891772],[5.266308168,47.370021503],[5.266594242,47.370234765],[5.269003514,47.370091382],[5.268681386,47.369652783],[5.271435833,47.370116809],[5.273436565,47.370343355],[5.273593531,47.371419186],[5.273895923,47.371547456],[5.275021414,47.371547041],[5.275040169,47.371707878],[5.27743959,47.371893229],[5.277491289,47.372080438],[5.283592786,47.371503195],[5.285467839,47.371422203],[5.285923022,47.371713145],[5.286340866,47.372154319],[5.286653377,47.372767776],[5.286117764,47.37301607],[5.286864253,47.373857842],[5.288455255,47.373207816],[5.289530967,47.372599442],[5.291367084,47.374181613],[5.292963312,47.376414213],[5.290754103,47.377397997],[5.292055526,47.378501676],[5.293436088,47.379625393],[5.293743407,47.379525667],[5.297389332,47.38230402],[5.300603511,47.381161534],[5.300364007,47.380740296],[5.301864157,47.380165736],[5.29972683,47.375498853],[5.300573147,47.375169596],[5.300385709,47.374385287],[5.302321938,47.374059653],[5.302004545,47.373182458],[5.300893218,47.371134902],[5.300105703,47.368599107],[5.299799252,47.368377322],[5.30058328,47.367463907],[5.298858759,47.365981436],[5.298926873,47.36556041],[5.299266094,47.365248395],[5.299809271,47.365025104],[5.301954601,47.364946596],[5.30482049,47.363591117],[5.306954891,47.362797655],[5.307385475,47.362885469],[5.308093884,47.362129303],[5.307681085,47.361376495],[5.307500436,47.360042691],[5.308758599,47.359003616]]]],"type":"MultiPolygon"}</t>
  </si>
  <si>
    <t>47.357498296, 5.274054345</t>
  </si>
  <si>
    <t>{"coordinates":[[[[5.255696026,47.226480208],[5.251610654,47.226067913],[5.25183911,47.225556418],[5.249222864,47.225401884],[5.248708418,47.226093646],[5.246711732,47.227193318],[5.246124314,47.226582369],[5.246210661,47.225547672],[5.246105325,47.225304742],[5.243065523,47.229733476],[5.242690808,47.23025949],[5.242910498,47.230391234],[5.242660355,47.231653351],[5.24192382,47.233649882],[5.242192488,47.233909469],[5.2433171,47.234242554],[5.245443167,47.235029961],[5.245758759,47.235209376],[5.245585953,47.237815536],[5.245326943,47.239402954],[5.244591866,47.241434592],[5.244427061,47.242396948],[5.243634258,47.243902829],[5.245149648,47.244372435],[5.246006091,47.244897119],[5.246511837,47.244909835],[5.24690346,47.245071563],[5.24840031,47.245159621],[5.249097283,47.245285698],[5.252860214,47.246522141],[5.25850573,47.247073353],[5.258324268,47.248546711],[5.266901467,47.248197384],[5.274192941,47.246627975],[5.280290716,47.245113108],[5.282267499,47.244572552],[5.282185021,47.244156281],[5.281675254,47.243643946],[5.281534334,47.24337743],[5.282217666,47.242308432],[5.282510425,47.242101826],[5.282408071,47.241871477],[5.282809342,47.241386237],[5.282998893,47.240773673],[5.282559778,47.239869074],[5.282946398,47.239630897],[5.282980929,47.239385243],[5.282497868,47.238753502],[5.282112432,47.238552143],[5.28206241,47.23824601],[5.28119737,47.238179279],[5.281266852,47.237666349],[5.280986323,47.237194532],[5.280362491,47.236797016],[5.279742756,47.236589452],[5.27905052,47.235638482],[5.278894499,47.234858895],[5.278173431,47.234911798],[5.277546895,47.235260951],[5.272439165,47.232861941],[5.269293317,47.232857834],[5.265254891,47.230435774],[5.262767778,47.229554906],[5.263099887,47.229183663],[5.259103638,47.228287148],[5.259679601,47.227992218],[5.259128895,47.227818325],[5.255378753,47.227174467],[5.255696026,47.226480208]]]],"type":"MultiPolygon"}</t>
  </si>
  <si>
    <t>47.238028183, 5.260939938</t>
  </si>
  <si>
    <t>{"coordinates":[[[[5.379160625,47.450413324],[5.378251204,47.450324743],[5.375754865,47.450946704],[5.375294737,47.45092998],[5.375105043,47.450694295],[5.37471152,47.44957479],[5.374253265,47.447833396],[5.367653155,47.449293532],[5.367569977,47.450024698],[5.35830873,47.450008312],[5.358316123,47.448035885],[5.358770248,47.446862227],[5.353975004,47.446711667],[5.35390819,47.447970231],[5.347969969,47.447187815],[5.34813231,47.446015586],[5.342273532,47.446829809],[5.342462221,47.44537698],[5.335475473,47.445440866],[5.335026406,47.447624769],[5.334305643,47.447475325],[5.332333423,47.447305936],[5.328143918,47.446428917],[5.327332722,47.446672088],[5.326765292,47.447148131],[5.325929213,47.448194199],[5.325177732,47.448773875],[5.328177812,47.451575011],[5.329309955,47.453061715],[5.331740718,47.454517895],[5.332870761,47.455830797],[5.33275333,47.456670682],[5.331123395,47.457325633],[5.330890646,47.45759146],[5.329476636,47.458479812],[5.328695704,47.460857629],[5.32858802,47.461618061],[5.327824579,47.464125199],[5.328138591,47.464261209],[5.328080637,47.464577566],[5.325542777,47.467420044],[5.323717262,47.468443515],[5.323282495,47.468738571],[5.32228111,47.469657312],[5.321308146,47.470374651],[5.32102838,47.470385632],[5.320006162,47.471315574],[5.320138305,47.471759618],[5.319752346,47.472385093],[5.319413115,47.472648512],[5.318595348,47.472995305],[5.315686242,47.473356691],[5.315627432,47.473256097],[5.314590704,47.473577498],[5.313746302,47.473985124],[5.310608536,47.474712948],[5.312002385,47.476508004],[5.313101238,47.477222834],[5.313617241,47.47745213],[5.314915964,47.477504665],[5.316661496,47.477415015],[5.316640158,47.478088155],[5.319106536,47.479489856],[5.319863057,47.480700444],[5.322279978,47.481600554],[5.324625024,47.482342652],[5.325486741,47.481537458],[5.326647417,47.48070377],[5.327875716,47.480295583],[5.32895533,47.48007317],[5.331622276,47.479818073],[5.33265351,47.479644323],[5.332943018,47.479337736],[5.335983542,47.478421243],[5.336744144,47.477982717],[5.337200683,47.477516968],[5.337606347,47.477954604],[5.342003966,47.477820305],[5.342576728,47.475610502],[5.342767518,47.475295967],[5.344887452,47.474295088],[5.345756483,47.473969588],[5.347959759,47.473447875],[5.350378732,47.473241468],[5.354423308,47.472639216],[5.358987605,47.472258641],[5.363041426,47.47171894],[5.364582769,47.471793013],[5.364459432,47.471256073],[5.363619472,47.470672445],[5.363240367,47.469907447],[5.364936832,47.469585714],[5.366970916,47.469450715],[5.367076148,47.469277466],[5.367052638,47.468475529],[5.368456302,47.468531635],[5.368562446,47.468829368],[5.370894112,47.468936805],[5.372671611,47.468706967],[5.373031645,47.4684997],[5.37311633,47.467923403],[5.373745871,47.467863738],[5.375536958,47.466833862],[5.377152784,47.466404622],[5.379516838,47.466047423],[5.379602996,47.465565651],[5.379418392,47.465266829],[5.378691808,47.46508445],[5.378289005,47.465105289],[5.378108724,47.465531345],[5.377610767,47.465622569],[5.377254221,47.464980531],[5.376666242,47.464659322],[5.376607593,47.464474999],[5.37601865,47.464580682],[5.375720039,47.464824531],[5.375191336,47.464881249],[5.374733317,47.465064406],[5.374199942,47.465135625],[5.373808878,47.46539126],[5.372135309,47.465626205],[5.371159044,47.466192747],[5.370563493,47.466659669],[5.36976553,47.466814605],[5.36897185,47.46709643],[5.368346372,47.466977672],[5.368206623,47.466580658],[5.368543691,47.466304527],[5.367804673,47.465750395],[5.367818197,47.465275515],[5.367071468,47.465177228],[5.366935562,47.465016987],[5.367213986,47.464435855],[5.367949096,47.464061573],[5.368574444,47.463938079],[5.369217006,47.463603495],[5.369552139,47.463284172],[5.370260808,47.46309323],[5.370192236,47.462654242],[5.37116344,47.462244511],[5.371504304,47.462234865],[5.371864595,47.461884402],[5.372215947,47.461991616],[5.374971703,47.460290056],[5.375775106,47.459990877],[5.376543902,47.460049031],[5.377106467,47.459918666],[5.377328267,47.460218534],[5.3776617,47.460281068],[5.378142974,47.459994756],[5.378168128,47.459425073],[5.378918566,47.45939893],[5.379018128,47.459159141],[5.378480101,47.459124207],[5.378305363,47.458718011],[5.378994232,47.45856164],[5.379266106,47.458792937],[5.379726742,47.458819544],[5.380185619,47.458985775],[5.380890942,47.458960542],[5.381781282,47.459542117],[5.383899837,47.460030993],[5.384132739,47.460012714],[5.38508441,47.459614971],[5.385554146,47.459279331],[5.386174467,47.459015352],[5.386036113,47.458801147],[5.38529863,47.45852177],[5.385281823,47.457906112],[5.384631588,47.457677178],[5.384368578,47.457466425],[5.384097053,47.456945143],[5.384148208,47.456543333],[5.383837411,47.456302938],[5.383807444,47.455898287],[5.383094852,47.45516269],[5.381276413,47.454341649],[5.381185632,47.454002183],[5.380283716,47.452948933],[5.38010807,47.451775455],[5.379296988,47.451689373],[5.379138361,47.451555727],[5.379551224,47.450538626],[5.379160625,47.450413324]]]],"type":"MultiPolygon"}</t>
  </si>
  <si>
    <t>47.462096204, 5.347585709</t>
  </si>
  <si>
    <t>{"coordinates":[[[[4.944059358,47.630967262],[4.946767802,47.631967481],[4.949557503,47.632782607],[4.950996157,47.633367237],[4.952261492,47.634092504],[4.952900726,47.635362151],[4.953647776,47.635609866],[4.953984118,47.635263898],[4.954901431,47.634595777],[4.955500019,47.63442729],[4.957123745,47.634207413],[4.957631489,47.634068349],[4.959597277,47.63326106],[4.958746263,47.632539727],[4.958072263,47.631559713],[4.957813139,47.631031934],[4.95775839,47.630265729],[4.95805711,47.629658368],[4.958225857,47.62899376],[4.958512754,47.628608989],[4.958452827,47.628355187],[4.960438241,47.627616878],[4.96108871,47.627739213],[4.961481761,47.627525524],[4.961184916,47.626877733],[4.961345264,47.626203356],[4.961657992,47.625761419],[4.962363185,47.625235453],[4.964455246,47.624468267],[4.965773673,47.624212881],[4.966770391,47.624190696],[4.968855669,47.624433775],[4.96934051,47.62454355],[4.970059996,47.624840246],[4.970910671,47.624974455],[4.970866947,47.62689211],[4.971463197,47.62684423],[4.971243502,47.626196961],[4.971155951,47.62552135],[4.971275041,47.624851255],[4.971196887,47.624646386],[4.971634467,47.624305856],[4.970673413,47.62327403],[4.970085753,47.621821721],[4.96972759,47.620127834],[4.969410448,47.620014333],[4.968607879,47.619412902],[4.968350612,47.618828387],[4.968432859,47.618494758],[4.970283743,47.616867153],[4.969750605,47.615699341],[4.969791965,47.615160211],[4.97019282,47.614223345],[4.971924727,47.611867498],[4.972515541,47.610812163],[4.97269037,47.610066386],[4.973169569,47.609882711],[4.973533331,47.6099621],[4.97396419,47.609623471],[4.974648701,47.609735248],[4.974755878,47.609465118],[4.97521718,47.609697719],[4.975738016,47.609524134],[4.977276481,47.609433258],[4.97731997,47.609097575],[4.978364153,47.608890802],[4.978638048,47.60877271],[4.979318222,47.608767483],[4.979530965,47.608580195],[4.980303923,47.607056223],[4.981111297,47.606245673],[4.981235061,47.605706036],[4.980403136,47.60510068],[4.980066413,47.604529239],[4.980129307,47.604214834],[4.978009323,47.601685547],[4.974311958,47.599513359],[4.972784238,47.598302045],[4.97348001,47.598146219],[4.97361534,47.597989963],[4.973539214,47.596650558],[4.972836091,47.595922318],[4.970322807,47.597037147],[4.968308629,47.597827466],[4.96757069,47.598717794],[4.967392731,47.599198904],[4.96700715,47.599789759],[4.967973691,47.601200592],[4.967944233,47.60202675],[4.968184082,47.602646679],[4.968002082,47.60352403],[4.967364249,47.604387455],[4.966601866,47.605195348],[4.966393621,47.605577921],[4.966600378,47.60714292],[4.966935769,47.607501028],[4.967229298,47.608023711],[4.967276991,47.608378562],[4.96709104,47.608643709],[4.966379095,47.608436909],[4.964919966,47.608186858],[4.963194348,47.608546334],[4.962766495,47.608533719],[4.962321738,47.608858133],[4.961959561,47.608640024],[4.961253295,47.608840973],[4.960582537,47.608558713],[4.95952113,47.608878164],[4.959150748,47.608653881],[4.957670799,47.608597674],[4.956865703,47.608427493],[4.956203654,47.608454795],[4.956018706,47.608639773],[4.955678725,47.609463021],[4.95556673,47.609531525],[4.955345758,47.609787335],[4.954362348,47.609802001],[4.953681326,47.610075413],[4.952820877,47.610903758],[4.950181565,47.613045772],[4.949758399,47.613563358],[4.949636022,47.613894942],[4.94927396,47.616013286],[4.949365409,47.617350627],[4.949081115,47.618499758],[4.951446909,47.619685662],[4.95214082,47.620125154],[4.951841049,47.620339955],[4.952307983,47.620617569],[4.95205165,47.620782123],[4.954361983,47.622230907],[4.95456357,47.622280655],[4.952394652,47.624224845],[4.949753542,47.625752796],[4.948289689,47.626770344],[4.947832061,47.626310682],[4.947177184,47.626650241],[4.946389147,47.627209906],[4.944842751,47.629108451],[4.944500698,47.62970029],[4.944319587,47.63050554],[4.944059358,47.630967262]]]],"type":"MultiPolygon"}</t>
  </si>
  <si>
    <t>47.616311744, 4.962156157</t>
  </si>
  <si>
    <t>{"coordinates":[[[[4.297367621,47.164606786],[4.297557307,47.164479504],[4.298284209,47.164511873],[4.299154562,47.164744319],[4.299943279,47.164712055],[4.300427293,47.164800261],[4.301331898,47.164592006],[4.301611149,47.163964882],[4.301523139,47.163382406],[4.301340038,47.163289921],[4.302299653,47.162464258],[4.301997529,47.162199334],[4.301324754,47.162056531],[4.300573855,47.161357246],[4.299775241,47.160375764],[4.300257313,47.159893132],[4.300343765,47.159482474],[4.300928527,47.158661031],[4.30139468,47.157575296],[4.302883064,47.156785098],[4.304290333,47.155590609],[4.304499069,47.155216385],[4.304902442,47.15508488],[4.305292083,47.155312794],[4.306135642,47.155533784],[4.308493003,47.155852918],[4.308883059,47.156097022],[4.311327307,47.155754212],[4.313509389,47.155163109],[4.314093708,47.154928671],[4.314695584,47.155143339],[4.316392508,47.153876975],[4.316607515,47.153870928],[4.317245375,47.153398155],[4.317706622,47.152936394],[4.318237969,47.15339766],[4.319077368,47.153932849],[4.320155216,47.15417898],[4.321635244,47.154192704],[4.324554289,47.153142764],[4.325265131,47.152796069],[4.328076623,47.151083661],[4.330104227,47.150879392],[4.330042961,47.150643286],[4.330918193,47.150542282],[4.332941221,47.15015433],[4.332322945,47.14943751],[4.332124576,47.149421785],[4.331567772,47.148734869],[4.331197305,47.147950362],[4.33165759,47.146121713],[4.331939251,47.145343208],[4.332255728,47.144905561],[4.32325071,47.142258093],[4.321227054,47.141104365],[4.321892137,47.139597567],[4.321374953,47.139440497],[4.321548187,47.1389712],[4.319431169,47.137985986],[4.319572699,47.137676427],[4.318281263,47.137100471],[4.317974407,47.137934156],[4.316861253,47.137633483],[4.317354079,47.136579782],[4.316423881,47.136204988],[4.316688262,47.13611644],[4.316849612,47.135753534],[4.317398543,47.13526826],[4.314774695,47.134484124],[4.312482738,47.134484033],[4.311359444,47.134413031],[4.308437227,47.133833828],[4.308166418,47.133657706],[4.307049419,47.133410108],[4.306585048,47.13368548],[4.30520102,47.133580445],[4.303664714,47.133834576],[4.302817104,47.133813509],[4.301758479,47.133632735],[4.301285869,47.133622744],[4.300734254,47.133346215],[4.299875199,47.133397289],[4.299048978,47.133059006],[4.297353975,47.13253147],[4.295137412,47.132041264],[4.293953927,47.131658321],[4.292480603,47.130962558],[4.292415891,47.130739977],[4.291625725,47.130250869],[4.290021448,47.12964838],[4.289278282,47.12941265],[4.288468448,47.129478399],[4.288383875,47.129527963],[4.289395816,47.13162277],[4.290758216,47.135124612],[4.288854394,47.135243981],[4.289036307,47.136118961],[4.286865988,47.13629709],[4.286348287,47.136444212],[4.285546259,47.136509852],[4.284243066,47.13636495],[4.282049226,47.135444743],[4.280200952,47.134904248],[4.279297764,47.135321226],[4.279975553,47.136358212],[4.280057576,47.136700363],[4.280652195,47.136735202],[4.281038102,47.138258935],[4.281564387,47.138249506],[4.281645241,47.138652897],[4.27765346,47.139485804],[4.278003687,47.140064504],[4.2783829,47.140140452],[4.279189541,47.140044198],[4.279559083,47.139824013],[4.279859464,47.140303313],[4.279541128,47.140623779],[4.279838961,47.141106709],[4.278460011,47.141721627],[4.278156525,47.142446211],[4.277640254,47.143157836],[4.277727425,47.143550353],[4.277540832,47.143695579],[4.2765309,47.144014665],[4.276293916,47.144261291],[4.275381302,47.144566687],[4.277502362,47.145746242],[4.276845949,47.146337854],[4.27654404,47.146796793],[4.276506502,47.147217699],[4.276293446,47.147472164],[4.276389207,47.148561505],[4.277266285,47.148647272],[4.27803471,47.148603673],[4.279208766,47.148745573],[4.280822751,47.148738527],[4.283008527,47.148411778],[4.283063266,47.148659685],[4.28208821,47.149060369],[4.282042299,47.149294084],[4.28158015,47.149396447],[4.278652479,47.150553442],[4.278880001,47.151074967],[4.279395749,47.151450141],[4.280017754,47.15185295],[4.281639765,47.152512109],[4.282325243,47.152641379],[4.283623298,47.153274386],[4.284159034,47.153710544],[4.284801103,47.153789858],[4.284240531,47.154139136],[4.283991865,47.154560585],[4.283983756,47.155106324],[4.283715386,47.155476668],[4.283526715,47.156255814],[4.283751776,47.157003359],[4.285204503,47.15996399],[4.286166922,47.161569534],[4.286705067,47.161770648],[4.286941674,47.161175549],[4.287541702,47.160983393],[4.287040707,47.160016523],[4.287287208,47.1596149],[4.28869837,47.158510604],[4.289231823,47.158682044],[4.289102393,47.159010335],[4.289649606,47.159259956],[4.290429571,47.159251263],[4.29145484,47.159948452],[4.291731643,47.160371257],[4.291728925,47.161083511],[4.293246544,47.161116089],[4.295080346,47.160847075],[4.29562251,47.161543328],[4.29538705,47.161798078],[4.294886643,47.163057947],[4.29555038,47.163703318],[4.296487001,47.164386147],[4.297367621,47.164606786]]]],"type":"MultiPolygon"}</t>
  </si>
  <si>
    <t>47.146276905, 4.30158502</t>
  </si>
  <si>
    <t>{"coordinates":[[[[4.699406485,47.258448485],[4.705192685,47.261019919],[4.706501086,47.259860686],[4.706355587,47.258694023],[4.705110781,47.256562021],[4.705544639,47.255479584],[4.708101157,47.256352327],[4.711390011,47.256545161],[4.712737109,47.256275843],[4.71376853,47.255356535],[4.718488063,47.256449194],[4.72059746,47.257063552],[4.7208342,47.256897954],[4.72178629,47.257098134],[4.721128781,47.257919217],[4.722737311,47.258874143],[4.723746712,47.259828949],[4.723956146,47.259636737],[4.725368554,47.259011517],[4.7253835,47.259353473],[4.725791524,47.259661666],[4.727062494,47.258957487],[4.728882565,47.259494062],[4.729781152,47.260125399],[4.73024697,47.260296743],[4.730355196,47.260576976],[4.731050742,47.261145598],[4.731238258,47.261998246],[4.731648432,47.262699892],[4.73199461,47.26301619],[4.731918602,47.265049685],[4.731605275,47.265876492],[4.731222481,47.266354052],[4.731198314,47.266589435],[4.73160307,47.266916566],[4.73232085,47.267310158],[4.732358606,47.26774272],[4.733955607,47.268324872],[4.734745307,47.270453477],[4.735093541,47.273002895],[4.735664726,47.273073591],[4.736668488,47.273388138],[4.737047421,47.273404976],[4.749420082,47.266646495],[4.749841002,47.266166497],[4.750569606,47.264857919],[4.751245984,47.264220978],[4.752050231,47.263814423],[4.752709229,47.263618968],[4.753599401,47.262886933],[4.755046394,47.262234712],[4.755915035,47.261533599],[4.755766414,47.260871297],[4.755892416,47.260598346],[4.755782582,47.260070529],[4.756227202,47.259023745],[4.756116778,47.258437405],[4.756274826,47.257364343],[4.757645079,47.256676328],[4.757586579,47.256505223],[4.759731438,47.255885582],[4.761478726,47.253709606],[4.765418115,47.253653298],[4.769526317,47.251292644],[4.774676583,47.247299519],[4.774964912,47.247020457],[4.776647012,47.243659287],[4.776454737,47.243042697],[4.776512891,47.242761754],[4.776885664,47.242158116],[4.776679752,47.241368842],[4.776758838,47.240721079],[4.776631611,47.24043217],[4.776634777,47.239847704],[4.777021373,47.239342907],[4.777925782,47.238663577],[4.778378664,47.23788491],[4.77931159,47.236790004],[4.774906632,47.235281677],[4.766866987,47.238303175],[4.761928192,47.239298643],[4.761906768,47.239613239],[4.760780683,47.239626746],[4.760336922,47.239803678],[4.760238828,47.240038393],[4.758872902,47.240278844],[4.75885491,47.24041599],[4.757998131,47.240659511],[4.757010982,47.240393525],[4.756086094,47.239847438],[4.747827639,47.244040622],[4.747530485,47.244377379],[4.747462335,47.244680968],[4.746538469,47.24493892],[4.7462333,47.245355036],[4.745573727,47.245445111],[4.745429701,47.245733632],[4.745008301,47.245950687],[4.744596188,47.245802007],[4.742964727,47.24634252],[4.742321684,47.246902377],[4.740855337,47.246703787],[4.739941312,47.246164614],[4.737823924,47.246606088],[4.737058565,47.24620604],[4.735616296,47.246219535],[4.734792451,47.246383145],[4.733835819,47.246447882],[4.732832449,47.246744732],[4.732431819,47.246664273],[4.731631537,47.246287223],[4.73031928,47.246724635],[4.730235647,47.246878964],[4.72907058,47.247124165],[4.728477264,47.247425667],[4.726706537,47.247918497],[4.725191598,47.247523229],[4.724783113,47.246785515],[4.724297475,47.246527999],[4.724380332,47.246266529],[4.724165537,47.245588965],[4.724079548,47.244062139],[4.723912732,47.24347841],[4.72394822,47.243100583],[4.723330482,47.241525832],[4.722225239,47.239755713],[4.72185451,47.240606766],[4.721233737,47.24128864],[4.719469096,47.241843405],[4.717769865,47.242253098],[4.716963008,47.242575714],[4.714792537,47.242929308],[4.713741433,47.243223096],[4.712950883,47.243602172],[4.710027885,47.244618733],[4.709367307,47.244969753],[4.707130513,47.242822671],[4.707147858,47.242536065],[4.705010088,47.246674569],[4.704426584,47.24866598],[4.703702057,47.250548701],[4.702108509,47.252971849],[4.70204087,47.253592362],[4.701528369,47.254740774],[4.701399198,47.255339678],[4.700403317,47.256260153],[4.700146169,47.256618706],[4.699406485,47.258448485]]]],"type":"MultiPolygon"}</t>
  </si>
  <si>
    <t>47.252354232, 4.740516493</t>
  </si>
  <si>
    <t>{"coordinates":[[[[4.446140485,47.844678094],[4.446178695,47.844214947],[4.454913108,47.84471002],[4.455928151,47.844373371],[4.458658677,47.844667998],[4.460176798,47.844684213],[4.464306644,47.844224056],[4.465292694,47.843274683],[4.465457191,47.843081796],[4.464394783,47.84116244],[4.464464464,47.840682689],[4.464774451,47.840092819],[4.464963243,47.839374839],[4.464964678,47.838456664],[4.466285692,47.837973875],[4.467017015,47.837343621],[4.468942577,47.835129438],[4.470177305,47.833077809],[4.470413811,47.832831801],[4.470515537,47.830709752],[4.470485481,47.828269796],[4.470792126,47.827612433],[4.471351253,47.825742084],[4.471369675,47.824813786],[4.47198777,47.82415791],[4.471577291,47.823477139],[4.472232493,47.822617359],[4.472763921,47.821198327],[4.47265829,47.821052027],[4.470854148,47.819852253],[4.469908242,47.819430239],[4.469397388,47.819564466],[4.468344858,47.819539848],[4.46725281,47.819197056],[4.465223184,47.818780462],[4.464910798,47.816949831],[4.46428629,47.815771216],[4.464033475,47.814549249],[4.463603053,47.813671561],[4.462253444,47.811732344],[4.461463921,47.809358547],[4.461373241,47.808830379],[4.46085456,47.807557706],[4.460467528,47.807720959],[4.459682866,47.805957401],[4.459923349,47.805907597],[4.46001783,47.805504044],[4.460038338,47.804158035],[4.45993593,47.80247149],[4.459272913,47.802849718],[4.45948447,47.801746174],[4.458946819,47.801969811],[4.458138751,47.802125696],[4.456131916,47.802319881],[4.453185305,47.802007191],[4.450535093,47.801440512],[4.447980352,47.800992317],[4.446741739,47.800694356],[4.445953455,47.800398928],[4.444781282,47.800234252],[4.444094145,47.800022181],[4.443471239,47.799616678],[4.440777966,47.798684842],[4.438242054,47.798035467],[4.43443784,47.796523906],[4.43306358,47.796638839],[4.432351502,47.796836581],[4.430648225,47.797037423],[4.429461387,47.797068111],[4.428143029,47.796977066],[4.427325812,47.796692669],[4.427005668,47.796461625],[4.426476846,47.795821743],[4.425188638,47.796206488],[4.424397008,47.796776917],[4.424247151,47.797067692],[4.424108893,47.797841716],[4.424140345,47.798268012],[4.425030515,47.79977937],[4.425243072,47.800382597],[4.42532132,47.801108978],[4.42439777,47.801495576],[4.423167289,47.800997432],[4.4220446,47.801082175],[4.421866865,47.801180649],[4.421593882,47.801764566],[4.421115982,47.802430183],[4.420386286,47.802923317],[4.419229217,47.803473832],[4.417876859,47.803616224],[4.416814036,47.803994544],[4.416400642,47.804225482],[4.416029898,47.804502711],[4.416160527,47.805444501],[4.41779249,47.807268298],[4.418482537,47.808441858],[4.417167336,47.811036723],[4.417501753,47.812002149],[4.41793836,47.813943008],[4.417681785,47.81474545],[4.4169935,47.815997788],[4.415610377,47.817255813],[4.415210998,47.818670276],[4.414600152,47.81891889],[4.413418021,47.81899436],[4.41251956,47.819484971],[4.41208826,47.819902437],[4.411927441,47.82023833],[4.411989588,47.820716463],[4.412502533,47.82110815],[4.413408384,47.821548209],[4.414166707,47.822069253],[4.414460829,47.822373556],[4.414527964,47.822837225],[4.414434773,47.823755603],[4.41404113,47.824484073],[4.413750026,47.824796335],[4.412354583,47.825803318],[4.411799855,47.826558023],[4.411641122,47.827174736],[4.411828923,47.828005112],[4.412153068,47.828482788],[4.412531569,47.82879238],[4.413722072,47.828922955],[4.414475343,47.829099301],[4.415741198,47.829498991],[4.417159916,47.830066049],[4.417989388,47.830241451],[4.420377697,47.831472751],[4.420780632,47.83189364],[4.42112718,47.831855235],[4.421330669,47.831516113],[4.421679371,47.831408368],[4.423124923,47.831175697],[4.424515185,47.830127244],[4.424648139,47.82965125],[4.424685806,47.828662427],[4.424926961,47.828483067],[4.42492164,47.827386748],[4.425724214,47.828005297],[4.427411885,47.827633703],[4.429405628,47.826913596],[4.430627684,47.826577336],[4.432421707,47.827576205],[4.434489586,47.828962362],[4.435297252,47.829566382],[4.436472928,47.830728483],[4.436766717,47.831112849],[4.437470267,47.832758704],[4.438176944,47.833876127],[4.440576907,47.836549819],[4.441925923,47.838325436],[4.442862171,47.84030865],[4.44292751,47.840597694],[4.442746463,47.840971682],[4.443728623,47.840901086],[4.4437934,47.84175993],[4.44421303,47.841752062],[4.44415287,47.842884288],[4.444929593,47.842879222],[4.444863294,47.844670431],[4.446140485,47.844678094]]]],"type":"MultiPolygon"}</t>
  </si>
  <si>
    <t>47.8200231, 4.443299111</t>
  </si>
  <si>
    <t>{"coordinates":[[[[4.633523078,47.345188343],[4.633211002,47.345598819],[4.631608842,47.346845897],[4.630972556,47.347443703],[4.629425629,47.34841895],[4.628513651,47.348752285],[4.62748644,47.350047967],[4.627190153,47.350631983],[4.626103511,47.351892467],[4.625463115,47.351921238],[4.623786421,47.353519503],[4.623185965,47.354212205],[4.62244463,47.354715984],[4.621959621,47.354757872],[4.6200171,47.355984318],[4.619496832,47.356219375],[4.619333317,47.355982145],[4.617773887,47.356821439],[4.616838622,47.357532273],[4.61599261,47.357863688],[4.6152061,47.358059207],[4.614715353,47.358968235],[4.613735579,47.359303291],[4.613543632,47.359441918],[4.6129982,47.359987934],[4.612902042,47.360712293],[4.612356696,47.361129546],[4.611685095,47.361270322],[4.610490715,47.362360164],[4.610646637,47.362963073],[4.610117936,47.363141477],[4.608463253,47.364704981],[4.607896126,47.365061285],[4.610161065,47.366609229],[4.610758977,47.367145686],[4.60984348,47.367596867],[4.610900772,47.368336752],[4.611345522,47.368979775],[4.611928792,47.369601067],[4.61203703,47.370203734],[4.611858727,47.37088601],[4.611559288,47.371374577],[4.610852755,47.37207768],[4.610192301,47.372903495],[4.610285331,47.373485664],[4.610878588,47.374173451],[4.611136162,47.375643834],[4.611379334,47.37592859],[4.612162861,47.376506585],[4.613155116,47.378911286],[4.613664745,47.378931224],[4.613703743,47.380799908],[4.615734093,47.381926012],[4.616638251,47.382147544],[4.616528311,47.383425836],[4.616863043,47.38428286],[4.616811981,47.384523976],[4.617066216,47.385173227],[4.617377824,47.384911378],[4.617415893,47.384591208],[4.617929146,47.384597572],[4.618537646,47.384377508],[4.618374987,47.383863845],[4.61889053,47.383858467],[4.619262345,47.383571465],[4.619630433,47.383863468],[4.619998365,47.383667457],[4.62106725,47.383635448],[4.622201901,47.384112137],[4.623609373,47.384009651],[4.624092342,47.384285629],[4.624618476,47.385198484],[4.624673945,47.386066592],[4.62503464,47.386244331],[4.62534814,47.386614514],[4.625647099,47.387510731],[4.62635325,47.387625109],[4.626823189,47.38795078],[4.626785346,47.389237977],[4.627186894,47.389362915],[4.627446582,47.389662713],[4.627752985,47.390496693],[4.627805218,47.391212677],[4.628011919,47.391819351],[4.62836813,47.392284369],[4.628777357,47.39239929],[4.628797079,47.392742964],[4.629149744,47.392916302],[4.629824684,47.393440777],[4.630899777,47.393519342],[4.632180428,47.394034406],[4.63651524,47.391608129],[4.637023556,47.391103052],[4.638286163,47.390376654],[4.637148202,47.389496787],[4.636865206,47.388869592],[4.637903204,47.388430885],[4.642212875,47.385942606],[4.642676578,47.38545614],[4.642349119,47.385413046],[4.642739405,47.384261319],[4.642346536,47.383943626],[4.641990114,47.383084275],[4.642178844,47.382363988],[4.64198779,47.381622954],[4.641610686,47.380736881],[4.641448739,47.380036853],[4.641094492,47.379853671],[4.641827125,47.379579507],[4.641678326,47.379222347],[4.642123368,47.378777564],[4.643750352,47.378100873],[4.644160633,47.378425519],[4.644685921,47.378307337],[4.646635119,47.377117316],[4.647866853,47.377946242],[4.64998172,47.376671877],[4.65011419,47.376669096],[4.650194933,47.378345407],[4.654246872,47.377902436],[4.653915869,47.377743272],[4.65405393,47.377491894],[4.654539985,47.377349015],[4.654276866,47.376898054],[4.654518914,47.376537147],[4.654080041,47.376361511],[4.654148271,47.376166952],[4.65372859,47.376011751],[4.65356684,47.375365759],[4.653178334,47.375232623],[4.65342333,47.375010338],[4.654722894,47.374985541],[4.654607499,47.374295669],[4.654869482,47.374194695],[4.657224591,47.374142229],[4.657072047,47.373237691],[4.656322308,47.372652307],[4.656909465,47.371493213],[4.655771983,47.371012398],[4.655252781,47.370422822],[4.655321926,47.369184673],[4.65565478,47.368503722],[4.654681469,47.368272673],[4.654634012,47.367894275],[4.654823107,47.367665579],[4.654220203,47.367497683],[4.653602294,47.367014852],[4.653082456,47.367090679],[4.652585064,47.366088392],[4.654441184,47.364091879],[4.65496813,47.363388355],[4.654996017,47.362445225],[4.654758652,47.362397282],[4.655103214,47.36020707],[4.654701331,47.359980486],[4.655146108,47.35940689],[4.655428397,47.358678034],[4.655403364,47.357394398],[4.655810508,47.356847447],[4.655372167,47.355910957],[4.655419207,47.355460079],[4.65565668,47.354825503],[4.654924279,47.354750398],[4.652477143,47.354798736],[4.647772048,47.354713393],[4.645666993,47.354466802],[4.644213357,47.353814774],[4.644273207,47.353433052],[4.643555105,47.353434209],[4.643594763,47.353041967],[4.643188177,47.352961279],[4.642667046,47.353207258],[4.642245029,47.353271751],[4.641045994,47.353057288],[4.640782655,47.352764771],[4.637481586,47.352007277],[4.636563558,47.35088299],[4.636532225,47.347423138],[4.635448904,47.347566254],[4.635054063,47.346912709],[4.634518432,47.347073317],[4.634284018,47.347467395],[4.633953008,47.347473852],[4.633674647,47.347164423],[4.633523078,47.345188343]]]],"type":"MultiPolygon"}</t>
  </si>
  <si>
    <t>47.369100142, 4.632784703</t>
  </si>
  <si>
    <t>{"coordinates":[[[[4.749496931,47.010836489],[4.749623613,47.010520275],[4.749262378,47.009814309],[4.749339229,47.009504254],[4.752565144,47.004848056],[4.752709048,47.004455028],[4.752464318,47.002592784],[4.752579601,47.00192642],[4.752523064,47.000792572],[4.75273082,46.99928458],[4.753168381,46.99824679],[4.75328319,46.997079719],[4.752757225,46.995392851],[4.752771869,46.9945461],[4.753590952,46.993787989],[4.754145269,46.992902414],[4.754245456,46.992420891],[4.755531286,46.99185199],[4.757915551,46.991307771],[4.757789417,46.990950367],[4.75889189,46.990775067],[4.758607501,46.988709902],[4.762210608,46.988619803],[4.762228426,46.988117015],[4.762035646,46.98708881],[4.762382454,46.986585499],[4.763369519,46.985941821],[4.763386679,46.985419229],[4.761718607,46.986204792],[4.760807266,46.985215473],[4.760498924,46.984718562],[4.759715023,46.984165866],[4.759419041,46.984088429],[4.758567706,46.983606098],[4.755563384,46.980689891],[4.754421357,46.980775708],[4.753200656,46.980424133],[4.752280777,46.980015744],[4.752404937,46.979908492],[4.751319384,46.979544038],[4.751047599,46.979643624],[4.750022203,46.979348489],[4.749124911,46.979717822],[4.748664347,46.97979865],[4.747830172,46.98085865],[4.747009043,46.981387112],[4.746132689,46.981713777],[4.744896115,46.981725283],[4.744421414,46.980839102],[4.744134834,46.979950976],[4.740190165,46.971420062],[4.739097079,46.970895308],[4.738954289,46.970628192],[4.738485708,46.970457845],[4.73464042,46.969728647],[4.734217907,46.969107307],[4.731765669,46.967178221],[4.729202606,46.967494954],[4.722502352,46.968851504],[4.717343259,46.969698419],[4.716878762,46.97006826],[4.716528805,46.970068066],[4.714687502,46.970458381],[4.712933413,46.970944631],[4.711238028,46.971249871],[4.709601239,46.97170281],[4.708252852,46.97229014],[4.707381801,46.972870388],[4.704501175,46.970139277],[4.702367627,46.969858295],[4.702304713,46.969949279],[4.703821691,46.971537976],[4.703174014,46.971776283],[4.703059147,46.972139103],[4.703149885,46.972722224],[4.701924293,46.973242825],[4.701947849,46.973781911],[4.700546537,46.974029519],[4.700719823,46.97439349],[4.699423939,46.97468906],[4.698844662,46.974970462],[4.697587877,46.976301973],[4.697097841,46.977121483],[4.697125522,46.977751464],[4.698002449,46.978273488],[4.698487913,46.979694619],[4.696432189,46.981819553],[4.696364283,46.98204569],[4.696757023,46.982316384],[4.696226497,46.982728533],[4.696587005,46.983187917],[4.69668005,46.98397183],[4.697418128,46.984678712],[4.697639247,46.984679962],[4.698569278,46.983287527],[4.699174709,46.982956214],[4.702322613,46.985511504],[4.70538041,46.985578013],[4.706618361,46.985440834],[4.710605742,46.986104926],[4.71192002,46.987628983],[4.712004944,46.988066293],[4.712624899,46.988193976],[4.714172468,46.988190806],[4.714249466,46.987755594],[4.714828417,46.987835245],[4.715642892,46.987581788],[4.717648403,46.987453787],[4.71911182,46.986874547],[4.719182953,46.986628535],[4.72069656,46.986593363],[4.721814211,46.986893685],[4.723790261,46.987204588],[4.724985487,46.988532157],[4.72490774,46.988570242],[4.727359157,46.991603567],[4.730903528,46.994643866],[4.731770321,46.995528716],[4.731426281,46.996005771],[4.732483306,46.996623898],[4.73244274,46.996877563],[4.733587696,46.99797886],[4.734367398,46.998321063],[4.734882164,46.999553392],[4.734787488,47.000130271],[4.735086066,47.000286981],[4.735771178,47.000428873],[4.736129092,47.000998044],[4.736708999,47.00359913],[4.737004569,47.003825225],[4.738949165,47.005958176],[4.742263613,47.008106447],[4.743213824,47.008585604],[4.744854687,47.009332587],[4.746156794,47.00982171],[4.749196586,47.010669035],[4.749496931,47.010836489]]]],"type":"MultiPolygon"}</t>
  </si>
  <si>
    <t>46.98509228, 4.731764999</t>
  </si>
  <si>
    <t>{"coordinates":[[[[4.58981624,47.141807643],[4.589610345,47.142120236],[4.590666356,47.143065634],[4.590459293,47.143472794],[4.590161071,47.14454756],[4.590607393,47.145806596],[4.590713487,47.145779024],[4.591506161,47.144866748],[4.59184674,47.144154288],[4.592406785,47.144303266],[4.593033898,47.144622408],[4.59370733,47.144767117],[4.593905139,47.144360078],[4.596590764,47.143818787],[4.598565892,47.143797822],[4.600661884,47.143891313],[4.601821727,47.14330526],[4.607621264,47.139956084],[4.608291873,47.139697331],[4.609847603,47.139337115],[4.610423242,47.139124695],[4.611657418,47.13825115],[4.613676372,47.13868676],[4.620953441,47.138916421],[4.621455709,47.138197099],[4.622135681,47.137550924],[4.622393186,47.136943087],[4.622990972,47.136548394],[4.624528046,47.135969421],[4.624428569,47.135821337],[4.626312271,47.135229367],[4.626723207,47.134984961],[4.627092769,47.135031092],[4.627676207,47.134818474],[4.628321076,47.134455508],[4.628736435,47.134532506],[4.62955073,47.134274306],[4.630342411,47.13418481],[4.630463719,47.134443342],[4.631281509,47.134562385],[4.631726661,47.134751514],[4.632384115,47.134630579],[4.632403225,47.135653266],[4.631931691,47.137381654],[4.631606915,47.138074208],[4.631141157,47.138730927],[4.632972575,47.139460605],[4.633672753,47.139919876],[4.634468265,47.140171584],[4.634906965,47.140189699],[4.635545083,47.13986461],[4.635685612,47.139146734],[4.636210862,47.13888627],[4.637014243,47.139049602],[4.636841027,47.139212339],[4.638507833,47.140210804],[4.638701386,47.140022562],[4.64048466,47.139773071],[4.642629398,47.139303203],[4.643830517,47.13848741],[4.643692262,47.138238137],[4.643707423,47.137350937],[4.64401991,47.137341995],[4.643837089,47.136756571],[4.643615819,47.136511179],[4.64306626,47.134847671],[4.642678741,47.134126476],[4.642663914,47.13247158],[4.642522648,47.131776604],[4.641835666,47.131749436],[4.640582088,47.130621792],[4.639229533,47.130055644],[4.637292818,47.128284786],[4.636588293,47.128112855],[4.63616081,47.127809133],[4.636359909,47.127239906],[4.637357007,47.126272175],[4.63926738,47.125141112],[4.638389629,47.124781643],[4.637207628,47.124482305],[4.636261818,47.123792402],[4.635786697,47.123526272],[4.634885045,47.123725422],[4.634575106,47.12359833],[4.634090315,47.123100002],[4.633317494,47.122892097],[4.632950305,47.12252988],[4.632494397,47.122461574],[4.631876922,47.122155114],[4.631550442,47.121655443],[4.630950897,47.121548635],[4.630399224,47.121192613],[4.63092189,47.120677366],[4.629126184,47.119317712],[4.628553894,47.11875846],[4.62831245,47.119281444],[4.626494144,47.118873891],[4.62444978,47.119324953],[4.623122863,47.119113055],[4.62287198,47.11866723],[4.620395282,47.119394433],[4.619849708,47.119413781],[4.620310496,47.118987698],[4.620033496,47.117979424],[4.619315393,47.117700422],[4.619229543,47.117301805],[4.618728101,47.117164746],[4.618052151,47.116619501],[4.617629029,47.11649845],[4.617454418,47.115866945],[4.618038859,47.115561608],[4.618065126,47.115162322],[4.617716076,47.114871843],[4.617431274,47.114216666],[4.615896545,47.11445964],[4.612351267,47.115224111],[4.611284146,47.114122373],[4.61098134,47.11436252],[4.610485682,47.113931785],[4.608921643,47.113768053],[4.607896011,47.113876868],[4.607986168,47.114113344],[4.608613881,47.11446121],[4.609326932,47.115546287],[4.610396896,47.11647871],[4.610712735,47.116894841],[4.610886086,47.117707371],[4.610642745,47.118966944],[4.610604439,47.119936404],[4.610958192,47.120296176],[4.611767924,47.12077206],[4.612252196,47.121525325],[4.612388706,47.123265869],[4.612282624,47.125276338],[4.612099078,47.12593265],[4.612065793,47.126495919],[4.612510061,47.12917318],[4.612142042,47.131293553],[4.612532021,47.132420029],[4.612539729,47.132809832],[4.612356806,47.133443622],[4.61247357,47.134258736],[4.612753604,47.135105791],[4.612501186,47.13531372],[4.612100572,47.135376033],[4.611511734,47.135145608],[4.610620578,47.134336774],[4.609401762,47.132939073],[4.608589779,47.132260594],[4.607101714,47.132449666],[4.606806604,47.132863485],[4.606605332,47.133547947],[4.606342038,47.133878479],[4.605476137,47.134179553],[4.604845781,47.134148678],[4.602981881,47.134392434],[4.6022498,47.134668217],[4.601225753,47.135332543],[4.599994753,47.136360814],[4.599743794,47.136664145],[4.599261824,47.13807646],[4.597838879,47.137931331],[4.59746448,47.137766309],[4.59696841,47.138082022],[4.59617719,47.138235216],[4.595926498,47.138726734],[4.595870528,47.139198458],[4.594915927,47.139717689],[4.594649704,47.140398519],[4.594342346,47.140536926],[4.594278096,47.141264498],[4.593681682,47.141268212],[4.59342201,47.140877378],[4.592703291,47.14080623],[4.592189763,47.140845714],[4.591784297,47.140745937],[4.591151447,47.141079714],[4.591120655,47.141422319],[4.590468411,47.141680718],[4.58981624,47.141807643]]]],"type":"MultiPolygon"}</t>
  </si>
  <si>
    <t>47.130635408, 4.620400352</t>
  </si>
  <si>
    <t>{"coordinates":[[[[4.65805244,47.290816708],[4.657505328,47.290585007],[4.656954923,47.29076125],[4.655999813,47.2906029],[4.654992672,47.290559641],[4.65235157,47.290574768],[4.649977557,47.290711199],[4.64938933,47.290432321],[4.648396117,47.289591918],[4.647035358,47.288718904],[4.646301112,47.288553739],[4.644350474,47.2883815],[4.643457524,47.288565235],[4.642855544,47.288397273],[4.640717206,47.287365011],[4.636231742,47.28816941],[4.635033271,47.287968398],[4.634559515,47.287707643],[4.634390694,47.286856406],[4.634667496,47.285472136],[4.635108149,47.284906754],[4.63587235,47.283233772],[4.636466867,47.282855308],[4.636586913,47.282582582],[4.632077219,47.283797768],[4.628270378,47.28445815],[4.626767063,47.284892538],[4.625589601,47.285119742],[4.62394994,47.28586035],[4.624227332,47.286500279],[4.624210689,47.287000253],[4.624485079,47.288240813],[4.624851223,47.288970441],[4.625090333,47.289087751],[4.626710379,47.289226229],[4.62782184,47.289438452],[4.627474805,47.289821503],[4.626969234,47.290650689],[4.626806974,47.29267804],[4.627751723,47.292583753],[4.628662109,47.292098251],[4.629502779,47.292194501],[4.630743583,47.292043807],[4.630982244,47.292189024],[4.631072741,47.292772135],[4.630966151,47.293358915],[4.630233365,47.294768486],[4.62832219,47.296471024],[4.62591869,47.297086401],[4.622348155,47.298460903],[4.620628552,47.299988646],[4.619697903,47.300511281],[4.619388722,47.301012632],[4.619291419,47.301824375],[4.620040592,47.302349675],[4.61990529,47.303086313],[4.620961117,47.303771205],[4.62126659,47.304374728],[4.622101354,47.305496704],[4.622324889,47.30610407],[4.622359086,47.307192208],[4.622505254,47.307385558],[4.622068237,47.307599664],[4.621830423,47.311297436],[4.621580368,47.312048282],[4.621327031,47.312471419],[4.625950629,47.315236789],[4.626691914,47.315537051],[4.627307614,47.314489332],[4.628375597,47.313163336],[4.629142481,47.312518676],[4.630838256,47.311944705],[4.63307006,47.311540553],[4.63465767,47.311068894],[4.636012834,47.310790479],[4.636946274,47.31092319],[4.637352157,47.310731077],[4.637902381,47.310626969],[4.639564176,47.310896149],[4.641716382,47.311053021],[4.642654852,47.311349493],[4.644272576,47.31203703],[4.644737056,47.31207277],[4.645982536,47.312579168],[4.647354059,47.312920786],[4.648601374,47.313011131],[4.64962094,47.313229859],[4.654272374,47.314484603],[4.65617198,47.314859112],[4.657443286,47.315295687],[4.658671438,47.315106164],[4.659846048,47.315155107],[4.65971326,47.314157525],[4.659888435,47.31361386],[4.660266195,47.31315644],[4.660318654,47.312840538],[4.660045818,47.312666154],[4.660278941,47.311941572],[4.660476422,47.310407108],[4.660386968,47.309869027],[4.66004112,47.3095165],[4.660141928,47.308794711],[4.660109013,47.308029811],[4.65980193,47.307046424],[4.660833353,47.304911142],[4.66201478,47.303177097],[4.662494605,47.302042876],[4.663306495,47.300946215],[4.664065956,47.300166353],[4.664246547,47.299757665],[4.664220409,47.299127732],[4.665489998,47.296402794],[4.665784948,47.294859706],[4.665654763,47.294545519],[4.665295833,47.294409301],[4.664977086,47.293605278],[4.664013895,47.29224862],[4.661351754,47.292399319],[4.660899562,47.292370675],[4.659477489,47.291920989],[4.658583288,47.291764491],[4.658457227,47.291325076],[4.65805244,47.290816708]]]],"type":"MultiPolygon"}</t>
  </si>
  <si>
    <t>47.300601777, 4.642182477</t>
  </si>
  <si>
    <t>{"coordinates":[[[[4.632445795,46.993641009],[4.631478642,46.992340809],[4.631276496,46.991094627],[4.631401422,46.990960482],[4.631009959,46.990374366],[4.631093322,46.989212399],[4.63100418,46.98896241],[4.629861094,46.98806452],[4.628974452,46.986766764],[4.628452362,46.985163078],[4.628037717,46.984896968],[4.627572784,46.984053423],[4.627424895,46.983949246],[4.62698151,46.982466015],[4.6271156,46.981762607],[4.627055897,46.980828692],[4.62622363,46.98067563],[4.626025941,46.980796387],[4.625759294,46.979718601],[4.625385268,46.979270002],[4.624499398,46.97877728],[4.622958833,46.977426548],[4.620916667,46.976018907],[4.621065607,46.975896143],[4.620509847,46.97583461],[4.619338899,46.975133328],[4.618181701,46.974670482],[4.617007033,46.974546472],[4.615467856,46.974640081],[4.614907338,46.974594799],[4.614338842,46.974414545],[4.614018231,46.974120054],[4.612116831,46.973714387],[4.610481461,46.973051926],[4.608533769,46.97276842],[4.605226664,46.975040608],[4.604815084,46.976111665],[4.604457089,46.976550701],[4.603759836,46.977085407],[4.602913331,46.977290787],[4.601913897,46.978018792],[4.600870062,46.978359274],[4.599730966,46.978638032],[4.599302702,46.978438649],[4.598842345,46.97844413],[4.598623877,46.978931643],[4.599162627,46.979351927],[4.598829665,46.979660921],[4.598200481,46.979030264],[4.598055465,46.978664857],[4.597463591,46.978850459],[4.59700106,46.978737993],[4.596400331,46.978802141],[4.59554391,46.978673507],[4.594417218,46.978660268],[4.593616352,46.97840748],[4.591937434,46.978094764],[4.591369652,46.977758596],[4.590677594,46.977804163],[4.590132252,46.977425355],[4.589535758,46.97718593],[4.589312502,46.976976482],[4.587501435,46.976238673],[4.586882673,46.976091395],[4.58528416,46.975465896],[4.584710642,46.975200916],[4.58443372,46.974910248],[4.583894264,46.974819499],[4.583207028,46.975253082],[4.58196718,46.975326826],[4.580208617,46.974849337],[4.578294028,46.974614397],[4.578302606,46.974367535],[4.577705909,46.974118148],[4.577496125,46.973917498],[4.57626287,46.973584953],[4.576234389,46.973510599],[4.574964522,46.973049766],[4.574116309,46.973017219],[4.573887917,46.972854638],[4.569485367,46.97995042],[4.567800768,46.982476778],[4.567056994,46.983327971],[4.566736834,46.98426706],[4.565961295,46.985431156],[4.569470531,46.985147535],[4.569628887,46.985253443],[4.56867421,46.986274111],[4.568398325,46.986879409],[4.568387554,46.987732348],[4.568664125,46.98851024],[4.568605783,46.989265669],[4.568770517,46.989500266],[4.568754542,46.990355077],[4.568454468,46.991442481],[4.568302499,46.99169309],[4.566980644,46.992673703],[4.565918575,46.9921298],[4.564955267,46.99181418],[4.564662412,46.992154045],[4.565841078,46.993678843],[4.566854705,46.995410287],[4.567868836,46.996159252],[4.570083329,46.997178246],[4.569897198,46.9975671],[4.569069789,46.997946665],[4.569113735,46.998507991],[4.568989941,46.999276014],[4.568560607,46.999721303],[4.56849528,47.000055382],[4.569528953,47.000295274],[4.570181347,47.000233269],[4.570626691,47.000338873],[4.571867797,47.000378708],[4.572695318,47.000544836],[4.57348214,47.000895218],[4.574035283,47.001311819],[4.574459623,47.001960707],[4.575846031,47.002512713],[4.577078942,47.004343734],[4.577291267,47.004447094],[4.578576026,47.004670867],[4.579554671,47.004960052],[4.580072267,47.005328483],[4.581071379,47.005596662],[4.58132345,47.005528372],[4.583809417,47.003796806],[4.584155008,47.003192317],[4.584830175,47.002559888],[4.58550926,47.002240782],[4.585841333,47.001939047],[4.58583197,47.001351136],[4.586215896,47.00039491],[4.58668283,47.000158859],[4.587120191,47.000170855],[4.587442469,46.99962611],[4.588466259,46.999348169],[4.589553909,46.999227832],[4.591404544,46.999539122],[4.592755958,46.999882488],[4.594274856,46.999745347],[4.594478849,46.999833482],[4.595363751,46.999756414],[4.596723644,46.999138759],[4.598051278,46.998766476],[4.598549111,46.998731664],[4.601523423,46.997784497],[4.603072788,46.996991234],[4.603463658,46.99694528],[4.605916,46.997174132],[4.606319349,46.997769169],[4.607254883,46.997493189],[4.607653123,46.997252604],[4.608241158,46.997153457],[4.608648385,46.996375129],[4.609722079,46.996099003],[4.610676684,46.995757891],[4.611589287,46.995906343],[4.611906871,46.996051395],[4.612411528,46.996554944],[4.613498925,46.996870239],[4.613881983,46.997047689],[4.617990474,46.99645074],[4.618510101,46.99740792],[4.620164784,46.99728204],[4.625311009,46.996136239],[4.62857162,46.995929974],[4.629405266,46.994593522],[4.630861902,46.994755752],[4.632445795,46.993641009]]]],"type":"MultiPolygon"}</t>
  </si>
  <si>
    <t>46.987850557, 4.596664338</t>
  </si>
  <si>
    <t>{"coordinates":[[[[4.724556458,47.095845278],[4.724218159,47.096111476],[4.724081252,47.096696158],[4.724257111,47.099102437],[4.724584671,47.100066515],[4.724278364,47.101952277],[4.724696999,47.10337156],[4.724764838,47.103966694],[4.724615867,47.104834318],[4.724717495,47.105248844],[4.724489317,47.106938924],[4.724444887,47.108972062],[4.724086936,47.111265622],[4.724274158,47.113242172],[4.724043234,47.114105611],[4.723763994,47.116139542],[4.723487649,47.116614632],[4.722765863,47.116938766],[4.722699102,47.11740893],[4.72309317,47.117521027],[4.723122634,47.117947434],[4.722489337,47.118935729],[4.72175538,47.119747217],[4.72169973,47.119946159],[4.721969455,47.120542788],[4.722528319,47.120650633],[4.722220114,47.122111357],[4.722464023,47.122931697],[4.722019667,47.124756454],[4.722073092,47.125437348],[4.721785367,47.126260199],[4.722038458,47.127573884],[4.722550958,47.128499186],[4.722029867,47.129286789],[4.721635813,47.130457919],[4.721491206,47.13059875],[4.720313803,47.130256059],[4.719305574,47.130376408],[4.718472222,47.130105129],[4.718184638,47.129859058],[4.716993061,47.128035201],[4.716171771,47.12731257],[4.715865747,47.127398156],[4.715916806,47.127675657],[4.715191417,47.127892632],[4.715372379,47.128188919],[4.715769376,47.128432473],[4.716395171,47.129106679],[4.716829944,47.12979002],[4.716888359,47.130877872],[4.717056958,47.131448095],[4.71690641,47.132355343],[4.716232859,47.133414432],[4.715674876,47.133462331],[4.715656867,47.1336427],[4.715132745,47.133718009],[4.714814883,47.135381461],[4.715005851,47.135493895],[4.714377017,47.136426237],[4.713990677,47.137182986],[4.714042986,47.137748631],[4.714505204,47.137841739],[4.715498779,47.138251152],[4.716192591,47.138239962],[4.715672376,47.138812296],[4.715468137,47.139319609],[4.715731816,47.139394044],[4.715475608,47.140217305],[4.715393078,47.141770104],[4.715588943,47.142035552],[4.71615989,47.142391791],[4.71627268,47.142866487],[4.717053484,47.14347085],[4.717026418,47.144029567],[4.717466533,47.144379636],[4.718089384,47.14520336],[4.718226283,47.145522808],[4.718830104,47.146121683],[4.72057216,47.147230434],[4.721943792,47.147608957],[4.72241043,47.148126108],[4.722176711,47.148412346],[4.721356867,47.148820767],[4.721241338,47.149129558],[4.721593259,47.14940258],[4.719560273,47.14997491],[4.719579913,47.150342025],[4.718904893,47.150698747],[4.717673306,47.151029509],[4.717178194,47.151523129],[4.717132828,47.152170364],[4.717935599,47.154493459],[4.718159277,47.156084031],[4.717988007,47.15638464],[4.717554518,47.156659424],[4.716848084,47.15735879],[4.71642858,47.157492883],[4.715707354,47.157563009],[4.715317418,47.157879462],[4.714854142,47.157592763],[4.714421238,47.157637897],[4.714029966,47.156792718],[4.712745701,47.157755455],[4.71086638,47.158897169],[4.708188171,47.159703951],[4.706857183,47.15994781],[4.704490663,47.161178545],[4.703568183,47.161608155],[4.703316872,47.162804113],[4.70213198,47.164373099],[4.702680115,47.165214206],[4.704120945,47.165808045],[4.701832322,47.166380209],[4.702103963,47.166828264],[4.701525194,47.166981753],[4.700615291,47.166559283],[4.700117168,47.167008743],[4.700495358,47.167068024],[4.700945291,47.167475642],[4.701157528,47.16775708],[4.701698404,47.168033687],[4.702556338,47.167939128],[4.702998006,47.167750731],[4.703465898,47.167431375],[4.703849298,47.167321276],[4.704268073,47.166952211],[4.704809886,47.167174761],[4.705341195,47.167148925],[4.70559742,47.166942539],[4.706151428,47.166883047],[4.70657498,47.16712354],[4.707179689,47.16687239],[4.708067462,47.166970056],[4.709033409,47.166951298],[4.709334254,47.167027901],[4.710436753,47.166652318],[4.711413582,47.165522163],[4.711456838,47.165304503],[4.71105953,47.164477415],[4.711254729,47.163930628],[4.712018818,47.163918429],[4.712242998,47.163536003],[4.712313818,47.162939725],[4.712121334,47.162699437],[4.712628667,47.162294812],[4.713072888,47.162189183],[4.715830895,47.161937617],[4.716325914,47.161313435],[4.716649369,47.160774641],[4.717212386,47.160130535],[4.717499786,47.159248282],[4.718097245,47.158236255],[4.71809938,47.156854851],[4.718427256,47.156828371],[4.718839272,47.157494029],[4.718904983,47.15909775],[4.719299135,47.160526397],[4.719875872,47.161387715],[4.71973636,47.161814824],[4.720275818,47.162996372],[4.731168064,47.16051969],[4.732933656,47.160080838],[4.735058065,47.159797772],[4.735623595,47.159607391],[4.736362882,47.159114532],[4.738133552,47.158753868],[4.741003681,47.15867111],[4.743505547,47.158468658],[4.746924752,47.158504453],[4.745637662,47.157490086],[4.74457784,47.156969362],[4.744216896,47.156545258],[4.744020645,47.155907052],[4.744279961,47.155190841],[4.745576551,47.153038882],[4.744998037,47.152621664],[4.744525411,47.152661208],[4.744466137,47.151646324],[4.744652739,47.148686229],[4.744368696,47.1476189],[4.744448261,47.146692874],[4.744137043,47.145845679],[4.744089755,47.145078253],[4.744220577,47.144553083],[4.744849092,47.144194208],[4.74505693,47.143928123],[4.74559976,47.142391762],[4.745693635,47.141256597],[4.74553189,47.140297286],[4.745747346,47.139941034],[4.746052329,47.138600966],[4.746006323,47.137751573],[4.74669945,47.137312465],[4.74776525,47.136076168],[4.748729988,47.135468149],[4.749824836,47.134966216],[4.750474527,47.134776284],[4.751370208,47.134278249],[4.751960404,47.133679473],[4.752455688,47.132921839],[4.753216474,47.132051216],[4.754941244,47.132013358],[4.754695919,47.131003993],[4.754068216,47.130408362],[4.753378026,47.12914909],[4.753774694,47.127795896],[4.75366573,47.125785781],[4.753329783,47.124990309],[4.752875385,47.1244875],[4.752772187,47.123991975],[4.75335569,47.123475237],[4.75415577,47.12300564],[4.752973194,47.121694395],[4.752675132,47.120318409],[4.75279862,47.120140035],[4.753419437,47.119838855],[4.753453813,47.119638418],[4.754965593,47.119432682],[4.754880556,47.119333114],[4.755006955,47.118231655],[4.754482685,47.117040109],[4.752196061,47.115971631],[4.751165271,47.114900309],[4.751594272,47.114543508],[4.752271406,47.114921377],[4.752772701,47.114921885],[4.75286654,47.114237864],[4.753059755,47.11372974],[4.754483677,47.112167345],[4.755651118,47.111318441],[4.760510415,47.110788898],[4.762107687,47.110261175],[4.760737743,47.109591335],[4.758505725,47.108654528],[4.757699155,47.108108463],[4.756714224,47.107026585],[4.756167638,47.106605335],[4.75549197,47.106796602],[4.755194652,47.107063169],[4.754453819,47.107481451],[4.753848657,47.10696202],[4.753032929,47.10649711],[4.749570914,47.105081683],[4.748042868,47.103879175],[4.747153989,47.103514387],[4.746380919,47.10334506],[4.744749264,47.103134655],[4.743934498,47.102939825],[4.742924069,47.102281467],[4.740289507,47.098333615],[4.740462952,47.097946478],[4.740281078,47.096969441],[4.739589041,47.095670488],[4.734983678,47.096104407],[4.734666856,47.09433152],[4.733710632,47.0944071],[4.731717001,47.094945778],[4.728980302,47.095382971],[4.727256012,47.095769857],[4.725405727,47.095928963],[4.724556458,47.095845278]]]],"type":"MultiPolygon"}</t>
  </si>
  <si>
    <t>47.130283617, 4.733758442</t>
  </si>
  <si>
    <t>{"coordinates":[[[[5.051667719,47.377334869],[5.051246613,47.377451264],[5.04999718,47.374765464],[5.048019711,47.374741795],[5.046474464,47.374476349],[5.046258305,47.374022694],[5.04341443,47.372934485],[5.042899431,47.372499586],[5.042265474,47.372526037],[5.040532781,47.373358831],[5.037605962,47.3729095],[5.03698046,47.372670124],[5.033886667,47.377742851],[5.033508341,47.378953451],[5.033481213,47.379636511],[5.033011785,47.380018433],[5.030069398,47.38193211],[5.030738322,47.382685855],[5.030601623,47.382787299],[5.031664917,47.384360813],[5.032477355,47.385226403],[5.034314821,47.387805726],[5.034887659,47.38909873],[5.035165281,47.390543682],[5.035520564,47.391519011],[5.036631029,47.39380215],[5.037166502,47.395225468],[5.040653686,47.400260258],[5.042301893,47.400076433],[5.044343968,47.40006576],[5.049996673,47.400587583],[5.050819409,47.400841424],[5.050758298,47.399798817],[5.051048946,47.395609941],[5.055385208,47.394424835],[5.058242405,47.393440459],[5.061950713,47.390935262],[5.061853844,47.390312925],[5.058213525,47.384329595],[5.056419746,47.382501784],[5.054733652,47.380505448],[5.051667719,47.377334869]]]],"type":"MultiPolygon"}</t>
  </si>
  <si>
    <t>47.386464651, 5.045358406</t>
  </si>
  <si>
    <t>{"coordinates":[[[[4.968297407,47.093857854],[4.969183774,47.094115637],[4.969837837,47.093862235],[4.971395989,47.093954552],[4.972156422,47.093869534],[4.972504562,47.094626395],[4.974568191,47.094368718],[4.97498269,47.096288004],[4.975955285,47.096413678],[4.976562361,47.096209672],[4.977571741,47.095576405],[4.977120017,47.095089706],[4.977639126,47.094753011],[4.977169905,47.094148634],[4.977995819,47.093907555],[4.979116314,47.093716364],[4.980904758,47.093148977],[4.982330285,47.092969638],[4.983090586,47.093061066],[4.983586334,47.093202059],[4.985042763,47.093826388],[4.98574109,47.093845915],[4.987146082,47.093753327],[4.988110034,47.092429086],[4.988151246,47.092044723],[4.987986019,47.091175787],[4.986978064,47.088478718],[4.988785313,47.086926526],[4.989558723,47.086589],[4.989791919,47.086012205],[4.990813571,47.08600632],[4.991373588,47.086174992],[4.992418998,47.085991265],[4.993104665,47.085706562],[4.99424363,47.085557229],[4.995404396,47.085569617],[4.995478693,47.085760162],[4.996004138,47.08570696],[4.99643043,47.084649496],[4.996364888,47.08405443],[4.996579218,47.083540087],[4.997367555,47.082611453],[4.998060125,47.082230235],[4.99809547,47.081938729],[4.998616572,47.081627117],[4.998803186,47.081290666],[4.998704283,47.081041108],[5.000730118,47.080598982],[5.001112631,47.081349768],[5.002241996,47.082755863],[5.002613744,47.083144788],[5.003966036,47.082848465],[5.004010214,47.082972883],[5.013881878,47.082485179],[5.017314891,47.083147595],[5.019031704,47.08325721],[5.019246196,47.082999491],[5.022333148,47.082552851],[5.024848576,47.084232576],[5.026358457,47.08409714],[5.026339556,47.084576596],[5.026948164,47.084316455],[5.027717303,47.084398429],[5.028418086,47.084345604],[5.028873933,47.084441173],[5.029699824,47.085049896],[5.030313727,47.085105758],[5.030752543,47.08537904],[5.031286133,47.085892919],[5.031369778,47.086573211],[5.03186714,47.087384926],[5.032661503,47.089848539],[5.033955613,47.095734676],[5.034183762,47.095804512],[5.0361523,47.095618553],[5.037108337,47.095057742],[5.040644594,47.094725188],[5.042812294,47.094297838],[5.043855013,47.094008323],[5.044839056,47.093980113],[5.045813505,47.094046628],[5.046695237,47.09420664],[5.049542669,47.094524542],[5.050721732,47.094491923],[5.051749692,47.09416207],[5.052825519,47.093635023],[5.054721613,47.092278331],[5.055753262,47.091320645],[5.056317645,47.091181819],[5.057188132,47.091323938],[5.058174404,47.09159728],[5.060372598,47.091939982],[5.063305154,47.091898481],[5.064156726,47.090960143],[5.065182484,47.090197909],[5.065500385,47.089856297],[5.066726774,47.088962575],[5.067315483,47.088634128],[5.068851321,47.088486866],[5.069654154,47.088309481],[5.071784033,47.087424739],[5.072826362,47.087098038],[5.073629675,47.08652254],[5.074186926,47.08633782],[5.075073816,47.086529945],[5.075596754,47.086721394],[5.076596449,47.087377105],[5.077350207,47.087604027],[5.078353711,47.087776018],[5.079054746,47.087045613],[5.079959303,47.085473057],[5.081357389,47.083843873],[5.083517275,47.081731711],[5.084828135,47.080136474],[5.087399303,47.077621434],[5.08874461,47.07681898],[5.090153016,47.07516247],[5.090273379,47.075138678],[5.089958787,47.074640915],[5.090012162,47.074283299],[5.089627198,47.074384828],[5.088881799,47.074370385],[5.082509455,47.074036889],[5.081416917,47.073771974],[5.080675616,47.07369256],[5.076706732,47.074388992],[5.075236633,47.074520777],[5.073507153,47.074455456],[5.071645289,47.073998009],[5.071481531,47.073887465],[5.072058705,47.072234373],[5.071275075,47.071566647],[5.071910222,47.071285972],[5.072484116,47.070920833],[5.072704515,47.070207184],[5.07308616,47.070019311],[5.073761006,47.069229058],[5.073795995,47.069042],[5.07349398,47.068352134],[5.072182706,47.066952665],[5.070918639,47.066712346],[5.069441979,47.066118271],[5.068142505,47.06615685],[5.067791117,47.066033449],[5.067633801,47.064989734],[5.06834119,47.064325918],[5.068716936,47.06316008],[5.068013489,47.063204196],[5.067179973,47.063534333],[5.065989329,47.064210388],[5.065445979,47.064821723],[5.065301072,47.065374597],[5.065490957,47.067063481],[5.065397228,47.068608831],[5.065339729,47.06872514],[5.063759364,47.069209995],[5.064153142,47.067995221],[5.063944984,47.067033468],[5.063285264,47.066016736],[5.063307038,47.065069788],[5.061439793,47.063805316],[5.060844161,47.063739389],[5.059472171,47.064155627],[5.059197588,47.063937166],[5.060312903,47.063219296],[5.059856638,47.062660937],[5.059805307,47.061385664],[5.060319626,47.061152237],[5.060223262,47.060319974],[5.05995774,47.059786133],[5.059156732,47.059621189],[5.05714688,47.058722145],[5.053822457,47.057942814],[5.052838102,47.059192367],[5.052750572,47.059836069],[5.052317157,47.060672345],[5.051115963,47.060415385],[5.050836267,47.060199697],[5.052751588,47.0558796],[5.052011093,47.055363188],[5.051210943,47.055045068],[5.050366814,47.054817786],[5.050564249,47.054603534],[5.05146377,47.05472806],[5.051848564,47.054693306],[5.052657137,47.054401548],[5.053303202,47.053960466],[5.050270599,47.053603647],[5.047733305,47.053206448],[5.040482464,47.052461157],[5.034787746,47.051777173],[5.034571159,47.051694529],[5.034598909,47.050438572],[5.034734914,47.050271362],[5.037575215,47.048614577],[5.036384881,47.04755392],[5.037249507,47.046828079],[5.038153198,47.046334804],[5.038766054,47.044979353],[5.038961256,47.04421758],[5.039354704,47.044099855],[5.03945589,47.04363965],[5.043818003,47.043181569],[5.045556288,47.043124675],[5.046475844,47.042879624],[5.046409195,47.04261602],[5.046668082,47.042008011],[5.046636173,47.041340309],[5.046863767,47.041157951],[5.046805709,47.04053034],[5.046375503,47.040476722],[5.046379323,47.040160533],[5.046128082,47.039962343],[5.046202738,47.039672819],[5.045165196,47.038993211],[5.04523635,47.038715457],[5.044785323,47.03845956],[5.044588352,47.038198262],[5.042346692,47.037307581],[5.041911886,47.037340488],[5.041454302,47.037607059],[5.040656583,47.037553611],[5.039901025,47.037604787],[5.038618013,47.037259088],[5.038119625,47.03682928],[5.037563222,47.035734928],[5.035341308,47.035257154],[5.034634892,47.035492959],[5.034233042,47.035526157],[5.031225636,47.035177419],[5.028910714,47.035201906],[5.028362508,47.035336725],[5.028667413,47.036088795],[5.028974796,47.036521098],[5.027698257,47.036660602],[5.02715504,47.03636753],[5.026483055,47.036188392],[5.025685228,47.037043574],[5.024944927,47.03760684],[5.023416069,47.036814972],[5.017384106,47.035621813],[5.015413417,47.035728276],[5.014725645,47.035371924],[5.014543451,47.035466966],[5.00025252,47.038504615],[5.000725915,47.042106085],[4.996782564,47.042600324],[4.996734102,47.04296411],[4.996890977,47.043180247],[4.995919127,47.044012102],[4.995714924,47.044368672],[4.994881107,47.047830624],[4.994277388,47.048928989],[4.993922415,47.049378218],[4.996951931,47.050559719],[4.996722146,47.051186915],[4.996307529,47.051804696],[4.995337906,47.052523026],[4.994910436,47.053007733],[4.994261738,47.054067246],[4.993516771,47.055731823],[4.993478844,47.056274645],[4.992867278,47.05759198],[4.992562085,47.058605927],[4.993187623,47.060448588],[4.992170825,47.062250229],[4.992060942,47.062343986],[4.990061102,47.06286658],[4.989078752,47.063247342],[4.988078289,47.063423069],[4.984461011,47.064585797],[4.984544038,47.065946985],[4.983915702,47.066351339],[4.983611424,47.067611104],[4.983079298,47.068446091],[4.983212299,47.069123763],[4.983705048,47.069726814],[4.975228023,47.073576202],[4.975541114,47.073846433],[4.976182411,47.074115554],[4.976459791,47.074706106],[4.975921457,47.074764845],[4.975185184,47.075070126],[4.974570344,47.075703848],[4.973802003,47.075925913],[4.972302516,47.076558517],[4.97135208,47.07670442],[4.970810124,47.076881175],[4.969308161,47.077628157],[4.968967003,47.077888839],[4.968423323,47.077982757],[4.967857712,47.078306697],[4.967202942,47.078535789],[4.967231687,47.079179225],[4.96696696,47.0794395],[4.966378003,47.079774637],[4.967203713,47.083942043],[4.965841896,47.086550815],[4.965801141,47.088615664],[4.96622971,47.089845788],[4.966628339,47.090399174],[4.967081551,47.090821945],[4.967458363,47.091861118],[4.967469411,47.092922727],[4.967937149,47.093634337],[4.968297407,47.093857854]]]],"type":"MultiPolygon"}</t>
  </si>
  <si>
    <t>47.068592327, 5.024747349</t>
  </si>
  <si>
    <t>{"coordinates":[[[[5.169034176,47.317454224],[5.168528696,47.317496989],[5.168312556,47.318145837],[5.168240331,47.319898798],[5.167617478,47.321922306],[5.16757061,47.325353453],[5.167464728,47.326372172],[5.166432492,47.32780533],[5.165588471,47.328750461],[5.163357659,47.333181406],[5.16103935,47.337389681],[5.160046874,47.338964317],[5.158869756,47.341318658],[5.158424852,47.342016757],[5.158526176,47.343613368],[5.158715927,47.344443759],[5.158527338,47.345190226],[5.158077707,47.345804657],[5.157479658,47.345595131],[5.15679514,47.346332793],[5.15714801,47.346409091],[5.157440941,47.346807101],[5.157678749,47.347481704],[5.157393275,47.347532935],[5.157636778,47.348052537],[5.158340803,47.348853561],[5.158807505,47.348728716],[5.159392761,47.349936292],[5.159406488,47.350573632],[5.159735626,47.351310472],[5.160095154,47.351386639],[5.160343918,47.352035817],[5.160195943,47.353067005],[5.162578752,47.352675955],[5.164131844,47.352610109],[5.164753963,47.352428311],[5.166051987,47.352314059],[5.167226054,47.352575837],[5.167979345,47.352197054],[5.168610824,47.352181664],[5.168619423,47.352361616],[5.170460125,47.351347428],[5.171792357,47.351129808],[5.173060997,47.351076363],[5.174685285,47.351525965],[5.175279397,47.351471614],[5.175767609,47.351550726],[5.176522773,47.351415903],[5.176624349,47.351829159],[5.176996435,47.352442674],[5.176923426,47.352929445],[5.177405451,47.353214894],[5.180961266,47.354037946],[5.182305036,47.354754773],[5.182200961,47.355193501],[5.18229,47.355460196],[5.183243068,47.355921388],[5.183647581,47.355961515],[5.183963776,47.356208629],[5.184582838,47.355887196],[5.185369985,47.356178583],[5.18545266,47.357101906],[5.185988542,47.35743854],[5.186712609,47.357287127],[5.187383311,47.357712175],[5.187284106,47.358009427],[5.18765655,47.358140201],[5.188601587,47.359019362],[5.191780798,47.3589153],[5.19189201,47.358523257],[5.191739061,47.358153309],[5.1928383,47.357972265],[5.193000856,47.357701729],[5.193823055,47.357778964],[5.19399246,47.358097267],[5.193848082,47.358455716],[5.193863764,47.359033583],[5.194230525,47.360385609],[5.194966058,47.361388452],[5.195501211,47.361283781],[5.195365626,47.360853172],[5.197214131,47.360713762],[5.198557073,47.360754098],[5.200215162,47.360948751],[5.202153344,47.361218223],[5.203290152,47.36149926],[5.203835247,47.36115301],[5.204796648,47.362390161],[5.205366528,47.362163209],[5.20802469,47.360956392],[5.210532762,47.36045211],[5.210472631,47.360279444],[5.211834192,47.360128352],[5.213438036,47.359810524],[5.214225163,47.360160256],[5.215196377,47.359254679],[5.217361146,47.35791926],[5.217825043,47.357503346],[5.21909683,47.357202584],[5.220286565,47.35645669],[5.222490938,47.355731002],[5.223736452,47.355149711],[5.225171122,47.354209054],[5.225496775,47.353561605],[5.227068226,47.352948814],[5.227746777,47.352535046],[5.228941828,47.351220691],[5.233161118,47.350487631],[5.233546902,47.350523442],[5.234470217,47.350770455],[5.235226871,47.351183673],[5.235284973,47.351401396],[5.23580602,47.35089875],[5.237381949,47.349889473],[5.236058027,47.349187297],[5.234846277,47.348059674],[5.234556027,47.347931071],[5.233606265,47.34781155],[5.23316657,47.346925727],[5.237033507,47.347316916],[5.237547372,47.34731062],[5.239039879,47.346877496],[5.240420687,47.34592777],[5.242350926,47.345570813],[5.243401145,47.345653199],[5.243105002,47.343482202],[5.243434748,47.343066066],[5.244658597,47.34267588],[5.244299206,47.34146433],[5.244559198,47.339666234],[5.24443233,47.33878701],[5.243510959,47.338170799],[5.242308332,47.337544702],[5.241362372,47.336687591],[5.239044672,47.333307364],[5.238151903,47.332197938],[5.237568853,47.330986174],[5.236533497,47.329377855],[5.233966436,47.327119963],[5.233342892,47.326809548],[5.23304092,47.326237178],[5.235125772,47.325855737],[5.235477755,47.325306804],[5.235968642,47.325103724],[5.236147314,47.324559928],[5.237080094,47.324059241],[5.23549234,47.322285939],[5.234889415,47.3217698],[5.233205447,47.322041763],[5.233347518,47.321636465],[5.234591763,47.321205455],[5.234351607,47.320304081],[5.235558969,47.320228602],[5.235456196,47.319637091],[5.235239125,47.319258518],[5.234219646,47.31745174],[5.233703804,47.316321515],[5.228856466,47.316982062],[5.228967676,47.317172654],[5.227066332,47.317628822],[5.225526761,47.318250937],[5.224418982,47.318843143],[5.221308573,47.319463769],[5.221396011,47.319784506],[5.220198048,47.319927202],[5.218143348,47.320297895],[5.217780107,47.320898322],[5.215913287,47.320784473],[5.215776574,47.32164354],[5.214872108,47.32164639],[5.212223926,47.322176894],[5.209540416,47.322397308],[5.20955605,47.32290584],[5.207820489,47.3233117],[5.20614852,47.323202992],[5.20485429,47.322778188],[5.204399677,47.323383006],[5.203929798,47.323100139],[5.204275705,47.322299258],[5.203128796,47.321977907],[5.203383434,47.321566912],[5.201778319,47.321213717],[5.201275378,47.320866624],[5.201407579,47.320699311],[5.201210111,47.319339573],[5.196713476,47.320332534],[5.195742784,47.320917363],[5.194900393,47.321239489],[5.192964978,47.321487701],[5.190655052,47.321938373],[5.189520485,47.322047132],[5.189063329,47.321944081],[5.188129151,47.321965294],[5.187465288,47.32189225],[5.187088805,47.321656187],[5.18620404,47.320776777],[5.185911329,47.320678723],[5.185164323,47.320677476],[5.184370047,47.320881545],[5.184052645,47.320729916],[5.183603419,47.320170102],[5.182708569,47.319398926],[5.181674329,47.319107668],[5.181290019,47.31906896],[5.180408661,47.319150359],[5.178927458,47.319527593],[5.177337448,47.319443052],[5.177351136,47.319649928],[5.175592825,47.319497375],[5.175462298,47.319250362],[5.173412094,47.319214916],[5.171184217,47.319043169],[5.169034176,47.317454224]]]],"type":"MultiPolygon"}</t>
  </si>
  <si>
    <t>47.338758397, 5.200858874</t>
  </si>
  <si>
    <t>{"coordinates":[[[[4.454906978,47.243703189],[4.455946515,47.244152952],[4.456854038,47.244365755],[4.457518083,47.244376317],[4.458321075,47.244196042],[4.46162892,47.243063986],[4.462774797,47.242900965],[4.462854896,47.241908598],[4.46320498,47.240731838],[4.463626128,47.239689243],[4.464123313,47.238914909],[4.464728875,47.237508912],[4.465591477,47.23762857],[4.466672021,47.236529],[4.46737733,47.236020342],[4.469580853,47.234945241],[4.470029512,47.234576683],[4.471228126,47.233159522],[4.472399604,47.232733155],[4.473301798,47.232176937],[4.473498736,47.232127612],[4.474298987,47.232338039],[4.474685333,47.232061198],[4.475105703,47.231530903],[4.47532199,47.23146422],[4.475732692,47.2301966],[4.476934851,47.228869372],[4.477253768,47.22859338],[4.478563566,47.228299349],[4.479212765,47.228017336],[4.479789639,47.227557059],[4.480290277,47.226872647],[4.480946148,47.225105738],[4.481327286,47.224738896],[4.482187215,47.224767521],[4.482248237,47.224631676],[4.481773219,47.224325303],[4.481759577,47.223686175],[4.482339865,47.223640036],[4.482736547,47.223214462],[4.483648603,47.221923284],[4.483834923,47.221203258],[4.48153072,47.22075191],[4.481650315,47.220151597],[4.481633842,47.219121718],[4.483283216,47.219265397],[4.485029718,47.21823545],[4.485669904,47.217728407],[4.486109398,47.217180713],[4.486556475,47.216812105],[4.487077218,47.216622637],[4.487996774,47.216470365],[4.489052146,47.216450505],[4.48938618,47.216534455],[4.49048848,47.217683638],[4.491098072,47.218077387],[4.491799046,47.218239447],[4.49254609,47.217013346],[4.493621892,47.215729877],[4.495865762,47.215108448],[4.496075341,47.215374071],[4.496782694,47.214911118],[4.496347051,47.213929871],[4.496993409,47.213602769],[4.496987079,47.213422764],[4.495114377,47.210849194],[4.493702942,47.208939571],[4.492877507,47.208145222],[4.491334776,47.205878888],[4.49092085,47.2054367],[4.490339273,47.205762936],[4.489554531,47.205957617],[4.488821899,47.20579145],[4.487910123,47.206122817],[4.487201591,47.206541612],[4.488374714,47.207824071],[4.487791852,47.208105289],[4.487257278,47.207934767],[4.485248301,47.208872676],[4.483427176,47.209581235],[4.482627228,47.209370868],[4.481908451,47.209564652],[4.481239255,47.209351703],[4.480698357,47.209047068],[4.479676326,47.20825604],[4.479465617,47.207945381],[4.479847965,47.207578525],[4.478900819,47.207010741],[4.478174473,47.207024512],[4.477557564,47.206789265],[4.478150381,47.206291869],[4.477945749,47.20596132],[4.477594168,47.206149492],[4.476869528,47.205743633],[4.476858898,47.205067545],[4.475848291,47.202616842],[4.474914992,47.201826443],[4.474425879,47.201286107],[4.474182213,47.20131352],[4.474737784,47.200325878],[4.47439301,47.19979721],[4.474338647,47.199066751],[4.47400872,47.198597321],[4.473928888,47.198239064],[4.473395713,47.198114384],[4.472178688,47.194819864],[4.470202785,47.194155228],[4.468392881,47.192891467],[4.46692153,47.191735945],[4.465563088,47.190892327],[4.462860652,47.191967392],[4.462389334,47.191928322],[4.462119074,47.191753448],[4.460846479,47.192366492],[4.461154882,47.192778602],[4.458712866,47.193964636],[4.457538644,47.194750187],[4.454682369,47.195669414],[4.453308098,47.196486246],[4.453606688,47.196878689],[4.452573654,47.197418398],[4.452845791,47.19776075],[4.452970391,47.198216605],[4.452933873,47.198674481],[4.451119947,47.199064593],[4.448516434,47.200012012],[4.446684038,47.200405885],[4.445522072,47.200872404],[4.443982064,47.200544946],[4.443802662,47.200998296],[4.441833072,47.201303759],[4.441915245,47.201707928],[4.439954398,47.202193335],[4.439964266,47.202463339],[4.438141559,47.203126182],[4.436391092,47.203923164],[4.43587894,47.204337404],[4.435692011,47.204610748],[4.433771648,47.206175152],[4.432949077,47.207090253],[4.432137628,47.208275335],[4.431153888,47.210137855],[4.430591643,47.210957877],[4.429515909,47.212147102],[4.429984291,47.212318705],[4.429691071,47.213268663],[4.431724045,47.213687468],[4.43401444,47.214045426],[4.43433721,47.213859546],[4.434801875,47.214088803],[4.434837201,47.21457099],[4.436040824,47.214561482],[4.436278118,47.215183433],[4.436361117,47.215965769],[4.436741237,47.216244688],[4.436268617,47.217648897],[4.436607479,47.2178671],[4.437825725,47.218253578],[4.437889514,47.218563431],[4.440081507,47.219827413],[4.440218988,47.220174166],[4.439716932,47.221365355],[4.439608965,47.223109004],[4.44019102,47.223967073],[4.440372865,47.224637425],[4.440656943,47.225127323],[4.441429353,47.2252942],[4.442168952,47.225666776],[4.442313956,47.226194417],[4.443571072,47.226641581],[4.4433735,47.227012312],[4.443818668,47.22710041],[4.443823746,47.228717495],[4.444390553,47.228560064],[4.44460596,47.22909943],[4.445228691,47.230088427],[4.445719574,47.23290871],[4.44604596,47.233149552],[4.445886472,47.233806143],[4.44659935,47.234850734],[4.445614517,47.235295219],[4.445554736,47.235431927],[4.448510162,47.235017761],[4.449385234,47.234965404],[4.449730017,47.23515198],[4.450307363,47.23504031],[4.450059339,47.235647592],[4.45056383,47.235775442],[4.449022633,47.237110223],[4.449468626,47.237519738],[4.450246475,47.237145342],[4.451337371,47.23793666],[4.451388151,47.238201647],[4.451850176,47.238616355],[4.451459696,47.239039937],[4.453470823,47.240270818],[4.453161486,47.241984581],[4.453835856,47.241986931],[4.453758861,47.242415593],[4.454391974,47.24255442],[4.454310425,47.243010152],[4.455176826,47.243218982],[4.454906978,47.243703189]]]],"type":"MultiPolygon"}</t>
  </si>
  <si>
    <t>47.216117184, 4.461186356</t>
  </si>
  <si>
    <t>{"coordinates":[[[[4.810939225,47.261608628],[4.810576095,47.26178449],[4.810689533,47.262403157],[4.810650075,47.262881033],[4.811534636,47.264203547],[4.81155886,47.264686732],[4.810987575,47.265006323],[4.810943514,47.265269053],[4.811416011,47.266492643],[4.812023253,47.267552939],[4.812556528,47.26806689],[4.812207114,47.26884677],[4.812428308,47.269246732],[4.812753849,47.269484777],[4.812782087,47.269890456],[4.813110875,47.270028494],[4.813296729,47.270400192],[4.813971224,47.271059609],[4.815130423,47.271928456],[4.815528803,47.272598487],[4.815981993,47.272854336],[4.816756313,47.274546834],[4.817383229,47.275400582],[4.818255517,47.276271191],[4.819354545,47.278171097],[4.819952741,47.278565132],[4.820297013,47.27900187],[4.818987306,47.279400617],[4.817679592,47.28021084],[4.816408071,47.280683699],[4.81667209,47.281017247],[4.817669655,47.281481581],[4.818796705,47.28182231],[4.819369295,47.282084378],[4.820206321,47.282222531],[4.820321156,47.28311221],[4.820426737,47.283260034],[4.820263287,47.283786681],[4.820695356,47.284313889],[4.820958639,47.284468242],[4.821797232,47.284651383],[4.822618925,47.284414257],[4.823502046,47.283608853],[4.824273451,47.283684074],[4.824585636,47.283602623],[4.825144052,47.284225081],[4.825717426,47.284703223],[4.826191918,47.285697996],[4.826795917,47.286219774],[4.826915629,47.286432205],[4.826804896,47.286950828],[4.827217134,47.287592686],[4.825701228,47.287692189],[4.825626281,47.288719021],[4.82572704,47.288957865],[4.828824934,47.287821292],[4.831181994,47.286308219],[4.831724419,47.286264538],[4.832618371,47.286633128],[4.833302377,47.286782609],[4.833956338,47.286827204],[4.835150689,47.287310792],[4.836089501,47.287867749],[4.836271916,47.288480796],[4.837439649,47.288726153],[4.83822049,47.288610229],[4.83871866,47.288433044],[4.838789634,47.287993381],[4.838580149,47.287286215],[4.838581512,47.286204707],[4.838659082,47.286073807],[4.838524001,47.28510432],[4.838651936,47.284009098],[4.839397915,47.282877064],[4.8401889,47.282248585],[4.840411162,47.281204091],[4.840371635,47.280784189],[4.841540823,47.279879551],[4.842154872,47.279341213],[4.841808762,47.278933383],[4.836959726,47.279220081],[4.835745917,47.278626961],[4.835472717,47.278415166],[4.834855243,47.278273652],[4.834218678,47.277999163],[4.833845081,47.277559327],[4.832896406,47.277172701],[4.832367453,47.276755125],[4.832078942,47.276792099],[4.831541291,47.275692085],[4.83071543,47.274403912],[4.830375024,47.273227839],[4.829176944,47.27173031],[4.828752063,47.270947278],[4.828569782,47.269750697],[4.828314931,47.269259443],[4.827091675,47.268223342],[4.825995207,47.267062765],[4.824635795,47.266338551],[4.82413323,47.265835877],[4.823168778,47.264430065],[4.822483486,47.263180145],[4.822329596,47.26246487],[4.822501534,47.261956992],[4.822408345,47.261705417],[4.821799936,47.261161173],[4.82165143,47.260604299],[4.821223547,47.260273334],[4.819643251,47.259464284],[4.817376447,47.258770431],[4.816723162,47.258343928],[4.816414596,47.258567581],[4.816494978,47.259537054],[4.812422978,47.260929891],[4.811451456,47.261461052],[4.810939225,47.261608628]]]],"type":"MultiPolygon"}</t>
  </si>
  <si>
    <t>47.27465245, 4.824541977</t>
  </si>
  <si>
    <t>{"coordinates":[[[[4.854205115,47.146283011],[4.855219677,47.145694004],[4.856729934,47.144628753],[4.857069293,47.144517944],[4.857438714,47.144168907],[4.858146645,47.143914394],[4.85849453,47.143668362],[4.859211159,47.142977839],[4.860102571,47.141463205],[4.859931187,47.140933737],[4.85861016,47.140822585],[4.858841928,47.139239305],[4.859340348,47.13930244],[4.85997391,47.136704987],[4.860149532,47.136249188],[4.860753405,47.135621702],[4.86022072,47.135482578],[4.860101288,47.135234147],[4.860501881,47.134681973],[4.862719841,47.135356816],[4.865137352,47.135618651],[4.865095717,47.135826448],[4.867852077,47.135963891],[4.869435213,47.136975754],[4.871597938,47.137308213],[4.873280739,47.137273774],[4.875908389,47.136251399],[4.876009083,47.13561848],[4.87633129,47.135055814],[4.876156442,47.13496139],[4.877281097,47.132810638],[4.87731289,47.131072054],[4.876838854,47.129358788],[4.875536773,47.127851667],[4.875176532,47.12781338],[4.87442362,47.126728708],[4.874389201,47.126156514],[4.873380115,47.125406489],[4.872723861,47.125696288],[4.872465365,47.125661749],[4.87103396,47.124489876],[4.8703813,47.123780889],[4.869605143,47.124075311],[4.868949877,47.124431713],[4.867894071,47.12518542],[4.867183089,47.124962755],[4.866367501,47.124843536],[4.866244851,47.125645206],[4.865084603,47.12574677],[4.863540009,47.126257062],[4.862932214,47.126309178],[4.861771459,47.126549402],[4.858483778,47.127825216],[4.857465881,47.128115332],[4.857588327,47.128987799],[4.85532187,47.129347469],[4.855394412,47.129538122],[4.851659022,47.130159915],[4.848990635,47.130691592],[4.848854954,47.130467723],[4.848304135,47.130605303],[4.84735987,47.129466787],[4.846579141,47.129402706],[4.843918669,47.12981887],[4.843739742,47.129217456],[4.843090145,47.127817554],[4.842211412,47.127896391],[4.842074013,47.127351048],[4.841293167,47.127591318],[4.839100128,47.12766763],[4.838802412,47.128687276],[4.838788415,47.129050417],[4.838336384,47.129453841],[4.838088098,47.12921554],[4.836344647,47.12947647],[4.835126811,47.129789373],[4.834033829,47.129894059],[4.833086087,47.130234176],[4.833005345,47.130537137],[4.829573064,47.131117386],[4.829598666,47.131443878],[4.828324629,47.13146402],[4.828306106,47.131657028],[4.825878676,47.131558484],[4.825288868,47.131676757],[4.823973035,47.13326895],[4.823407533,47.13375515],[4.822530928,47.133900441],[4.821393478,47.134371325],[4.820680604,47.134793191],[4.818777825,47.135502124],[4.81844811,47.135508207],[4.8177147,47.135322515],[4.816840344,47.135496544],[4.816637149,47.136123806],[4.81663274,47.136697517],[4.816147537,47.137180617],[4.815620611,47.137326669],[4.815220188,47.137623824],[4.815246434,47.137815226],[4.811023411,47.139075513],[4.809794689,47.139703499],[4.809049053,47.140294201],[4.808688496,47.140443923],[4.809641422,47.142605609],[4.807508455,47.143114428],[4.805353161,47.143863997],[4.805541669,47.144211362],[4.806412152,47.144821843],[4.807228342,47.146370618],[4.807526114,47.147141323],[4.80731758,47.147771348],[4.80668486,47.148033377],[4.806271843,47.147958776],[4.805031405,47.148717465],[4.804986701,47.148880258],[4.804112797,47.149351353],[4.805459476,47.15065863],[4.805420767,47.15096091],[4.806926744,47.152135109],[4.807787873,47.152659276],[4.808236948,47.15333486],[4.80858568,47.154284871],[4.81111738,47.157651075],[4.811325614,47.157326329],[4.811894864,47.156940998],[4.812184276,47.156635691],[4.81351842,47.156383359],[4.813915306,47.156094373],[4.817079743,47.155349527],[4.820082088,47.155396907],[4.820596811,47.15547076],[4.821317862,47.155438703],[4.822233003,47.155134328],[4.823699141,47.154298955],[4.824264361,47.154109941],[4.82474734,47.153792544],[4.824938164,47.153502266],[4.825726092,47.15306839],[4.827241326,47.152671656],[4.827502664,47.152826023],[4.830288914,47.152694641],[4.830252271,47.152470987],[4.831264348,47.15234151],[4.831241929,47.152225696],[4.836452633,47.151033668],[4.839604051,47.150543254],[4.841573698,47.150430879],[4.843288257,47.149962319],[4.843858999,47.149706479],[4.844308752,47.149618264],[4.846272374,47.148869223],[4.846562003,47.148692599],[4.847799641,47.148330638],[4.850825564,47.147191727],[4.851537238,47.147005637],[4.852420707,47.14709416],[4.853119589,47.147035242],[4.854205115,47.146283011]]]],"type":"MultiPolygon"}</t>
  </si>
  <si>
    <t>47.140217542, 4.83833876</t>
  </si>
  <si>
    <t>{"coordinates":[[[[4.462198237,47.182123201],[4.458974273,47.18236196],[4.459097558,47.182135298],[4.459797245,47.181491672],[4.458367557,47.180393146],[4.456926785,47.178980489],[4.455481598,47.179697401],[4.455149221,47.179371118],[4.455629225,47.17900311],[4.456213085,47.178764357],[4.456187111,47.178634121],[4.453745239,47.176969282],[4.450819193,47.174727877],[4.450331158,47.174062266],[4.450330767,47.173165436],[4.449575474,47.172185315],[4.449277815,47.171968434],[4.448164603,47.172014779],[4.446928229,47.172440835],[4.445881624,47.172951851],[4.445237143,47.173391206],[4.445625479,47.173788853],[4.446352756,47.174268707],[4.44725959,47.174697688],[4.447075099,47.174957519],[4.448165115,47.175421122],[4.448360061,47.175942737],[4.445388994,47.177571831],[4.444618123,47.178126213],[4.443118826,47.178603228],[4.442275764,47.178978407],[4.441315616,47.179716111],[4.440560769,47.18067456],[4.440386337,47.181262911],[4.439706979,47.182033124],[4.439300255,47.182183149],[4.438824652,47.181831588],[4.437459735,47.18195569],[4.437100726,47.182112319],[4.436062748,47.180432385],[4.435067699,47.179320082],[4.432930634,47.181144706],[4.431033074,47.182594452],[4.42837747,47.185244783],[4.427564677,47.184727154],[4.424552143,47.183283946],[4.422980767,47.182445158],[4.418781929,47.180628289],[4.415261173,47.178823694],[4.4150393,47.177717979],[4.415216524,47.177175557],[4.415254359,47.176454752],[4.414132402,47.174764849],[4.414160541,47.173774934],[4.414452538,47.173278832],[4.416109495,47.171763865],[4.416349853,47.170962243],[4.417167985,47.170239991],[4.418029729,47.16876804],[4.41838977,47.168351232],[4.417937892,47.168088439],[4.414831709,47.168512725],[4.411967596,47.168401821],[4.411564896,47.168250957],[4.411128266,47.167510723],[4.408804989,47.166671904],[4.408381859,47.166243945],[4.408368843,47.165645317],[4.40868953,47.165286645],[4.408193995,47.164563325],[4.407440569,47.163822429],[4.407474686,47.163511365],[4.407045615,47.163359906],[4.407017513,47.162638102],[4.405807138,47.162496132],[4.402956513,47.163852546],[4.400271009,47.164811603],[4.399959363,47.164809069],[4.398849566,47.164575766],[4.398505499,47.164646555],[4.398043653,47.165062729],[4.397241092,47.164661823],[4.397020999,47.163913521],[4.395901397,47.163351653],[4.395640255,47.163565502],[4.394973273,47.163249387],[4.394542446,47.162773749],[4.39413278,47.162656225],[4.393989875,47.16182775],[4.394095584,47.161474409],[4.392191472,47.160130474],[4.391860423,47.160091234],[4.39042118,47.160386763],[4.388937623,47.161268084],[4.388683321,47.161543065],[4.387236744,47.161658556],[4.387326861,47.162286875],[4.38721062,47.16269436],[4.387486609,47.163004401],[4.387774658,47.163628546],[4.388650446,47.164107877],[4.389737456,47.164943935],[4.390164791,47.165745587],[4.391211225,47.167257439],[4.391361398,47.167704047],[4.391394055,47.16855906],[4.391839522,47.169855721],[4.391926059,47.170394036],[4.392127457,47.173944692],[4.391964623,47.174847975],[4.390918463,47.175091055],[4.390211887,47.175598375],[4.388096553,47.175501296],[4.387541294,47.176501117],[4.387484887,47.17677192],[4.387153012,47.177114455],[4.388109402,47.177536097],[4.390283626,47.178171824],[4.389478443,47.178851402],[4.388214844,47.178603634],[4.387952173,47.178608584],[4.387505899,47.179021823],[4.387519116,47.179380933],[4.388030591,47.180676813],[4.387447499,47.180957529],[4.387260405,47.181230797],[4.38681207,47.183308035],[4.387217691,47.183570602],[4.388008438,47.183556625],[4.388214905,47.183778355],[4.387704233,47.184000576],[4.388006212,47.184392242],[4.385624467,47.185554391],[4.387139934,47.186805841],[4.388147112,47.188063364],[4.389004837,47.188850852],[4.39033112,47.18941931],[4.391018838,47.188941935],[4.393486483,47.19043308],[4.394758259,47.192615695],[4.396392321,47.193890809],[4.396878619,47.194457612],[4.397017122,47.196688978],[4.39735242,47.19708652],[4.398200667,47.197193339],[4.39831884,47.197521466],[4.398126156,47.198545765],[4.397689534,47.199690062],[4.397161437,47.200619359],[4.397397133,47.201046915],[4.397279233,47.20276453],[4.40178891,47.201362127],[4.402093595,47.202204832],[4.402971792,47.203406161],[4.403132972,47.204368555],[4.40299391,47.20491319],[4.403176747,47.206452488],[4.403049781,47.207359843],[4.405429083,47.207497583],[4.407219194,47.211731217],[4.408979727,47.215581604],[4.409149662,47.216519569],[4.409633185,47.216967497],[4.409665764,47.217353378],[4.409942824,47.217638139],[4.411652979,47.218093638],[4.412791717,47.219032398],[4.413218494,47.21928021],[4.414204224,47.219172742],[4.418187326,47.219466223],[4.419984927,47.219674717],[4.421369007,47.219988201],[4.421633221,47.21998406],[4.424092123,47.217014913],[4.424794027,47.216372392],[4.425121741,47.21632154],[4.426835971,47.214535627],[4.429515909,47.212147102],[4.430591643,47.210957877],[4.431153888,47.210137855],[4.432137628,47.208275335],[4.432949077,47.207090253],[4.433771648,47.206175152],[4.435692011,47.204610748],[4.43587894,47.204337404],[4.436391092,47.203923164],[4.438141559,47.203126182],[4.439964266,47.202463339],[4.439954398,47.202193335],[4.441915245,47.201707928],[4.441833072,47.201303759],[4.443802662,47.200998296],[4.443982064,47.200544946],[4.445522072,47.200872404],[4.446684038,47.200405885],[4.448516434,47.200012012],[4.451119947,47.199064593],[4.452933873,47.198674481],[4.452970391,47.198216605],[4.452845791,47.19776075],[4.452573654,47.197418398],[4.453606688,47.196878689],[4.453308098,47.196486246],[4.454682369,47.195669414],[4.457538644,47.194750187],[4.458712866,47.193964636],[4.461154882,47.192778602],[4.460846479,47.192366492],[4.462119074,47.191753448],[4.462389334,47.191928322],[4.462860652,47.191967392],[4.465563088,47.190892327],[4.465352124,47.190760832],[4.465186799,47.189928221],[4.464664293,47.189366656],[4.465384088,47.189217984],[4.465374095,47.18894798],[4.464449951,47.188965071],[4.462614134,47.189166555],[4.462270505,47.188916071],[4.461787531,47.188154998],[4.463403511,47.187544806],[4.462352261,47.186383018],[4.464071409,47.18568327],[4.462039951,47.184318661],[4.461564536,47.182764208],[4.46234772,47.182569731],[4.462198237,47.182123201]]]],"type":"MultiPolygon"}</t>
  </si>
  <si>
    <t>47.19024207, 4.420607175</t>
  </si>
  <si>
    <t>{"coordinates":[[[[4.484635353,47.542949678],[4.485763486,47.543832908],[4.487077686,47.544329326],[4.488514108,47.543149611],[4.489783021,47.541686621],[4.490110159,47.541545595],[4.490861733,47.541463063],[4.491711667,47.540903008],[4.493112845,47.540229653],[4.497016351,47.541461632],[4.497761308,47.541807686],[4.498297993,47.541933135],[4.501593199,47.541286641],[4.50332588,47.541389457],[4.503987737,47.541332305],[4.505503034,47.541033655],[4.505808271,47.540352684],[4.506771493,47.539525463],[4.507977237,47.538153112],[4.509011949,47.537459092],[4.511155462,47.536249224],[4.511557585,47.535801059],[4.512190951,47.535679407],[4.511814646,47.536147046],[4.51117087,47.536653263],[4.511443116,47.53678388],[4.513272385,47.5360291],[4.514586906,47.535032493],[4.516143376,47.534506288],[4.51675255,47.534048208],[4.516242639,47.533787449],[4.51446588,47.53348193],[4.513442015,47.533426803],[4.511943656,47.532951974],[4.507980233,47.532838552],[4.508001181,47.532214366],[4.505188472,47.531986025],[4.504786844,47.531696809],[4.503842603,47.531257038],[4.50376081,47.530853854],[4.503291931,47.530772572],[4.503108222,47.528966218],[4.502177533,47.528959308],[4.501229574,47.528858081],[4.500297406,47.529603834],[4.499617623,47.529443323],[4.499243059,47.529785757],[4.498360739,47.529892534],[4.498246112,47.530071368],[4.498417568,47.530449995],[4.497494269,47.53023318],[4.496321037,47.530252747],[4.4958596,47.530199249],[4.495173062,47.530367411],[4.494555249,47.530045821],[4.494112771,47.530004677],[4.492770365,47.530201936],[4.492644642,47.530460133],[4.491927558,47.530772716],[4.490901464,47.530825457],[4.490796218,47.531246346],[4.490329916,47.531352242],[4.489287889,47.531262924],[4.489195769,47.53143966],[4.488365107,47.531350335],[4.487745998,47.530933293],[4.485155939,47.530674619],[4.484225642,47.530730583],[4.48386361,47.531049398],[4.483188945,47.531120105],[4.481642375,47.531675452],[4.48066978,47.53145283],[4.479996917,47.531492885],[4.478939559,47.531281228],[4.478249087,47.531357508],[4.476992675,47.531831687],[4.476564118,47.531861424],[4.475351228,47.531408623],[4.474315547,47.531307387],[4.474001681,47.530723458],[4.473225702,47.5308323],[4.471866456,47.530710823],[4.471249663,47.530952688],[4.470502986,47.530918894],[4.469860905,47.531111554],[4.46941175,47.531117216],[4.468910818,47.530931764],[4.468103287,47.530908626],[4.466634089,47.53036443],[4.465629251,47.530223116],[4.465225243,47.530372243],[4.463639957,47.530441674],[4.462516888,47.530886113],[4.461471494,47.530963145],[4.460871713,47.530856324],[4.460398602,47.531250281],[4.459378419,47.532348819],[4.459015089,47.533210451],[4.458786663,47.533608541],[4.459086067,47.534009028],[4.462326687,47.536277692],[4.462632777,47.536580854],[4.467178722,47.536358081],[4.471484368,47.536776476],[4.473269975,47.536733219],[4.473334827,47.537446337],[4.474396539,47.537426614],[4.474600919,47.537558174],[4.476393468,47.537524685],[4.477204688,47.537870029],[4.478427252,47.538522556],[4.478868153,47.538841072],[4.478388897,47.539058721],[4.478863965,47.539458732],[4.476453824,47.540673171],[4.476527883,47.540851392],[4.477148688,47.541425123],[4.478171987,47.542081077],[4.478708603,47.542205716],[4.479798769,47.54124117],[4.480350665,47.541725728],[4.481721092,47.540848534],[4.484635353,47.542949678]]]],"type":"MultiPolygon"}</t>
  </si>
  <si>
    <t>47.535583539, 4.488200641</t>
  </si>
  <si>
    <t>{"coordinates":[[[[4.274764544,47.381109724],[4.272520216,47.380655341],[4.270793014,47.380821889],[4.27002623,47.380963517],[4.269774676,47.380360346],[4.269247923,47.380002367],[4.268184138,47.37946748],[4.26741863,47.379213834],[4.266634881,47.379253889],[4.266129033,47.379106344],[4.26583034,47.378356925],[4.264653824,47.377254228],[4.263203402,47.376506523],[4.26245937,47.375754732],[4.261479894,47.375247679],[4.259242523,47.376259596],[4.258135499,47.376868499],[4.25730632,47.377683262],[4.256375653,47.378240721],[4.256472499,47.379036461],[4.257071873,47.379386509],[4.256950284,47.379854191],[4.256691531,47.380068565],[4.256890661,47.380307698],[4.257067284,47.381113378],[4.257778211,47.381188518],[4.257824523,47.381354577],[4.25956782,47.382153194],[4.259909003,47.382231426],[4.26027948,47.382709983],[4.260542307,47.382612599],[4.260943113,47.382858542],[4.260814421,47.383192157],[4.261059876,47.38353972],[4.261446287,47.38368048],[4.260310659,47.385785145],[4.259854691,47.386521148],[4.258560898,47.386015676],[4.256908482,47.385026994],[4.256563317,47.384722816],[4.254977357,47.386683739],[4.260274622,47.388200197],[4.259997224,47.388581338],[4.258951696,47.388544947],[4.257903681,47.388685037],[4.257752395,47.389413231],[4.257317069,47.389675431],[4.256916051,47.390835777],[4.256067626,47.391801084],[4.256575105,47.392014378],[4.256045104,47.392424348],[4.254767561,47.393750805],[4.256346544,47.394764618],[4.254667108,47.395067252],[4.254029572,47.395926729],[4.255989235,47.397227243],[4.256920278,47.397293709],[4.257925926,47.397488107],[4.259406311,47.397966357],[4.261116007,47.398101781],[4.261585867,47.398234433],[4.262208753,47.39878407],[4.261796111,47.39939266],[4.262284387,47.399462087],[4.262724152,47.399723806],[4.263287369,47.400497363],[4.263264875,47.400837027],[4.26343712,47.401337532],[4.263278651,47.401702981],[4.265365758,47.402766071],[4.265036352,47.403192803],[4.266864166,47.403941775],[4.267378805,47.404451149],[4.268323729,47.404818079],[4.270388948,47.405843506],[4.271288541,47.406198303],[4.271382542,47.406862609],[4.272226945,47.408020183],[4.272137331,47.408491128],[4.272800396,47.408656734],[4.273531107,47.408264301],[4.274352077,47.408098653],[4.274825106,47.407857587],[4.275711767,47.406830508],[4.276102613,47.406870336],[4.276623924,47.406151564],[4.277047502,47.406452121],[4.277690927,47.406628719],[4.278153542,47.406452576],[4.278944383,47.406304333],[4.279714979,47.406419199],[4.28060225,47.406366218],[4.282838449,47.40587881],[4.283443017,47.406093618],[4.283568615,47.405911268],[4.285003508,47.405302113],[4.284842675,47.40578466],[4.287370285,47.405672079],[4.287993952,47.405522023],[4.288712587,47.405240365],[4.289747547,47.40454735],[4.29085686,47.404079481],[4.291566687,47.404094108],[4.292242909,47.404200036],[4.29267203,47.404672437],[4.2935355,47.4048438],[4.293639689,47.40520457],[4.294000932,47.405666017],[4.296312515,47.40720503],[4.297396863,47.407678211],[4.29804114,47.407667421],[4.29909517,47.408147227],[4.299279045,47.408073148],[4.299186169,47.407579009],[4.300032755,47.406942026],[4.30055541,47.406892968],[4.301071365,47.406622502],[4.302123453,47.406257802],[4.302455204,47.405775117],[4.302355695,47.405281954],[4.303170516,47.404759644],[4.304037115,47.404731023],[4.30487435,47.404258867],[4.305029016,47.403966327],[4.304706313,47.403293805],[4.303823715,47.402063959],[4.302930718,47.401332102],[4.301984447,47.400371251],[4.301838074,47.399858805],[4.30210379,47.399388562],[4.302090261,47.399159131],[4.301521699,47.3988981],[4.301461587,47.398388289],[4.301275389,47.398201305],[4.300447209,47.398060216],[4.300251597,47.397594235],[4.299552416,47.397140184],[4.299261414,47.39640337],[4.299556756,47.395732929],[4.299712375,47.39515138],[4.299750171,47.394139892],[4.301011077,47.393538778],[4.301465163,47.39290977],[4.301946894,47.392546047],[4.301746993,47.39228539],[4.301073232,47.392220906],[4.301070966,47.391308],[4.301319852,47.391019811],[4.301889006,47.391144887],[4.302202515,47.391061247],[4.302635649,47.390335233],[4.302409578,47.389979435],[4.303126561,47.3899687],[4.303335558,47.389676452],[4.303539595,47.388853065],[4.303310152,47.388467596],[4.302533776,47.388270122],[4.302219211,47.387709139],[4.301810461,47.387582269],[4.301510414,47.387127361],[4.301544806,47.386468836],[4.300797348,47.386696882],[4.300302837,47.386422412],[4.299535016,47.38619331],[4.298584626,47.386417308],[4.297255722,47.38617465],[4.296689559,47.385896462],[4.295317355,47.385671372],[4.294302581,47.38580962],[4.292788082,47.385565377],[4.291955107,47.385271226],[4.291126086,47.385140886],[4.290828375,47.384778659],[4.290117397,47.384705521],[4.289860569,47.384499495],[4.289110909,47.384361057],[4.287951797,47.383953452],[4.287196228,47.383899698],[4.287031673,47.383781776],[4.285532992,47.383806461],[4.284897093,47.383878315],[4.284363341,47.383621318],[4.283596941,47.383779237],[4.282667014,47.383806607],[4.282478278,47.383730361],[4.281821198,47.384247192],[4.280989168,47.384322087],[4.280625921,47.384543068],[4.277828551,47.384419894],[4.277773196,47.383988346],[4.27733775,47.383571779],[4.276120848,47.382903597],[4.274764544,47.381109724]]]],"type":"MultiPolygon"}</t>
  </si>
  <si>
    <t>47.393645537, 4.278823557</t>
  </si>
  <si>
    <t>{"coordinates":[[[[5.030069398,47.38193211],[5.033011785,47.380018433],[5.033481213,47.379636511],[5.033508341,47.378953451],[5.033886667,47.377742851],[5.03698046,47.372670124],[5.037605962,47.3729095],[5.040532781,47.373358831],[5.042265474,47.372526037],[5.042067677,47.372205328],[5.041269173,47.372192342],[5.039128346,47.371774267],[5.037649353,47.371609301],[5.038671165,47.369929933],[5.03637113,47.369121078],[5.03704143,47.365550499],[5.038131468,47.361343987],[5.040482764,47.355251235],[5.040543387,47.354615304],[5.040081785,47.354603599],[5.036672191,47.35415103],[5.03519432,47.35407247],[5.034802726,47.353984775],[5.034814962,47.355250689],[5.034266643,47.356936154],[5.031606057,47.357052951],[5.030012752,47.357217681],[5.029947938,47.357325975],[5.029168308,47.357385521],[5.02809747,47.357664468],[5.028923878,47.35852624],[5.029612756,47.359500271],[5.027581961,47.359943662],[5.022547903,47.360595126],[5.022566639,47.362005902],[5.019588416,47.362071215],[5.019615555,47.362017613],[5.016488497,47.361719827],[5.015833191,47.361527683],[5.014829377,47.361407317],[5.013066201,47.361853014],[5.010790571,47.361710516],[5.010597933,47.36229918],[5.00844374,47.364444524],[5.004704039,47.365984132],[5.004410816,47.367323739],[5.003888179,47.368660996],[5.003264075,47.369092291],[5.000740888,47.372696345],[5.000750697,47.373101402],[4.999821904,47.374251118],[4.999864906,47.37522652],[4.99825369,47.375496469],[4.998590779,47.376609093],[4.998597872,47.377902087],[4.9959155,47.380810862],[4.995618487,47.381237394],[4.995488512,47.381734898],[4.993975238,47.382469558],[4.993499856,47.382628095],[4.993769512,47.383034096],[4.994619716,47.383827253],[4.994787772,47.384103523],[4.995017011,47.383458436],[4.995378128,47.383008293],[4.996024751,47.382499217],[4.997343145,47.381730058],[4.998847615,47.381152191],[5.002482052,47.381092333],[5.005281095,47.380922509],[5.006219354,47.38101798],[5.008598517,47.381071442],[5.008741321,47.381132009],[5.015739907,47.381440386],[5.018572337,47.384024299],[5.020936221,47.385180892],[5.022830178,47.385195675],[5.023107218,47.384947718],[5.023573257,47.38489458],[5.023834938,47.384274981],[5.024376427,47.38379729],[5.025321562,47.383721392],[5.025890218,47.383436829],[5.026018147,47.382892495],[5.026210429,47.382612689],[5.027566488,47.382570131],[5.027986721,47.382253026],[5.028764602,47.382137694],[5.029293873,47.381759248],[5.029802939,47.381547745],[5.030069398,47.38193211]]]],"type":"MultiPolygon"}</t>
  </si>
  <si>
    <t>47.371214576, 5.020496119</t>
  </si>
  <si>
    <t>Somme de Energie produite annuelle Cogénération Enedis (MWh)</t>
  </si>
  <si>
    <t>Somme de Energie produite annuelle Photovoltaïque Enedis (MWh)</t>
  </si>
  <si>
    <t>Somme de Energie produite annuelle Eolien Enedis (MWh)</t>
  </si>
  <si>
    <t>Somme de Energie produite annuelle Hydraulique Enedis (MWh)</t>
  </si>
  <si>
    <t>Somme de Energie produite annuelle Bio Energie Enedis (MWh)</t>
  </si>
  <si>
    <t>Somme de Energie produite annuelle Autres filières Enedis (MWh)</t>
  </si>
  <si>
    <t>ID unique projet</t>
  </si>
  <si>
    <t>Région</t>
  </si>
  <si>
    <t>Code INSEE Région</t>
  </si>
  <si>
    <t>Département</t>
  </si>
  <si>
    <t>Code INSEE Département</t>
  </si>
  <si>
    <t>EPCI</t>
  </si>
  <si>
    <t>Code INSEE EPCI</t>
  </si>
  <si>
    <t>Commune</t>
  </si>
  <si>
    <t>Code INSEE Commune</t>
  </si>
  <si>
    <t>Nom IRIS de raccordement</t>
  </si>
  <si>
    <t>Code INSEE IRIS de raccordement</t>
  </si>
  <si>
    <t>Nom de l’installation</t>
  </si>
  <si>
    <t>Typologie</t>
  </si>
  <si>
    <t>Date de première injection</t>
  </si>
  <si>
    <t>Capacité d’injection au 31/12 (en Nm3/h)</t>
  </si>
  <si>
    <t>Quantité annuelle injectée (en MWh)</t>
  </si>
  <si>
    <t>STATUT</t>
  </si>
  <si>
    <t>Geolocalisation</t>
  </si>
  <si>
    <t>BOURGOGNE FRANCHE COMTE</t>
  </si>
  <si>
    <t>COTE D OR</t>
  </si>
  <si>
    <t>ECHEVANNES</t>
  </si>
  <si>
    <t>212400000</t>
  </si>
  <si>
    <t>BESANCON-FISCHER</t>
  </si>
  <si>
    <t>Agricole autonome</t>
  </si>
  <si>
    <t>2021-06-29 00:00:00</t>
  </si>
  <si>
    <t>Définitive</t>
  </si>
  <si>
    <t>47.5470867695, 5.1597666211</t>
  </si>
  <si>
    <t>MARSANNAY LE BOIS</t>
  </si>
  <si>
    <t>213910000</t>
  </si>
  <si>
    <t>GAEC MLGG</t>
  </si>
  <si>
    <t>2021-04-20 00:00:00</t>
  </si>
  <si>
    <t>47.4402798544, 5.09615121255</t>
  </si>
  <si>
    <t>SELONGEY</t>
  </si>
  <si>
    <t>UNIERGIE-SELONGEY</t>
  </si>
  <si>
    <t>Production ENR Côte-d'Or (MWh)</t>
  </si>
  <si>
    <t xml:space="preserve">Population </t>
  </si>
  <si>
    <t>Surface (ha) à couvrir en photovoltaïque (PV)</t>
  </si>
  <si>
    <t>Pourcentage de la surface du territoire à couvrir en PV</t>
  </si>
  <si>
    <t>ID</t>
  </si>
  <si>
    <t>INSEE_COM</t>
  </si>
  <si>
    <t>INSEE_ARR</t>
  </si>
  <si>
    <t>INSEE_COL</t>
  </si>
  <si>
    <t>INSEE_DEP</t>
  </si>
  <si>
    <t>INSEE_REG</t>
  </si>
  <si>
    <t>POPULATION</t>
  </si>
  <si>
    <t>SURFACE_HA</t>
  </si>
  <si>
    <t>DATE_MAJ</t>
  </si>
  <si>
    <t>CODE_POST</t>
  </si>
  <si>
    <t>NOM</t>
  </si>
  <si>
    <t>CL_ARROND</t>
  </si>
  <si>
    <t>CL_COLLTER</t>
  </si>
  <si>
    <t>CL_DEPART</t>
  </si>
  <si>
    <t>CL_REGION</t>
  </si>
  <si>
    <t>CAPITALE</t>
  </si>
  <si>
    <t>DATE_RCT</t>
  </si>
  <si>
    <t>RECENSEUR</t>
  </si>
  <si>
    <t>SIREN_EPCI</t>
  </si>
  <si>
    <t>ID_CH_LIEU</t>
  </si>
  <si>
    <t>ID_AUT_ADM</t>
  </si>
  <si>
    <t>CODE_SIREN</t>
  </si>
  <si>
    <t>Surface</t>
  </si>
  <si>
    <t>Non</t>
  </si>
  <si>
    <t>INSEE</t>
  </si>
  <si>
    <t>COMMUNE_0000000009746746</t>
  </si>
  <si>
    <t>21D</t>
  </si>
  <si>
    <t>PAIHABIT0000000052810090</t>
  </si>
  <si>
    <t>SURFACTI0000000081808140</t>
  </si>
  <si>
    <t>COMMUNE_0000000009747229</t>
  </si>
  <si>
    <t>PAIHABIT0000000052810099</t>
  </si>
  <si>
    <t>SURFACTI0000000081808882</t>
  </si>
  <si>
    <t>COMMUNE_0000000009746757</t>
  </si>
  <si>
    <t>PAIHABIT0000000052810475</t>
  </si>
  <si>
    <t>SURFACTI0000000081802508</t>
  </si>
  <si>
    <t>COMMUNE_0000000009744780</t>
  </si>
  <si>
    <t>PAIHABIT0000000052809036</t>
  </si>
  <si>
    <t>SURFACTI0000000220053845</t>
  </si>
  <si>
    <t>COMMUNE_0000000009746485</t>
  </si>
  <si>
    <t>PAIHABIT0000000052809893</t>
  </si>
  <si>
    <t>SURFACTI0000000082271338</t>
  </si>
  <si>
    <t>COMMUNE_0000000009745937</t>
  </si>
  <si>
    <t>PAIHABIT0000000052808413</t>
  </si>
  <si>
    <t>SURFACTI0000000052757581</t>
  </si>
  <si>
    <t>COMMUNE_0000000009742497</t>
  </si>
  <si>
    <t>PAIHABIT0000000052807707</t>
  </si>
  <si>
    <t>SURFACTI0000000223397304</t>
  </si>
  <si>
    <t>COMMUNE_0000000009746222</t>
  </si>
  <si>
    <t>PAIHABIT0000000053362664</t>
  </si>
  <si>
    <t>SURFACTI0000000076839341</t>
  </si>
  <si>
    <t>COMMUNE_0000000009742511</t>
  </si>
  <si>
    <t>PAIHABIT0000000052807903</t>
  </si>
  <si>
    <t>SURFACTI0000000106442944</t>
  </si>
  <si>
    <t>COMMUNE_0000000009745084</t>
  </si>
  <si>
    <t>PAIHABIT0000000052809351</t>
  </si>
  <si>
    <t>SURFACTI0000000220728690</t>
  </si>
  <si>
    <t>COMMUNE_0000000009745684</t>
  </si>
  <si>
    <t>PAIHABIT0000000052809369</t>
  </si>
  <si>
    <t>SURFACTI0000000222488816</t>
  </si>
  <si>
    <t>COMMUNE_0000000009746497</t>
  </si>
  <si>
    <t>PAIHABIT0000000052810078</t>
  </si>
  <si>
    <t>SURFACTI0000000081808201</t>
  </si>
  <si>
    <t>COMMUNE_0000000009745681</t>
  </si>
  <si>
    <t>PAIHABIT0000000052809065</t>
  </si>
  <si>
    <t>SURFACTI0000000220122125</t>
  </si>
  <si>
    <t>COMMUNE_0000000009745690</t>
  </si>
  <si>
    <t>PAIHABIT0000000052809613</t>
  </si>
  <si>
    <t>SURFACTI0000000222668055</t>
  </si>
  <si>
    <t>COMMUNE_0000000009745376</t>
  </si>
  <si>
    <t>PAIHABIT0000000052808806</t>
  </si>
  <si>
    <t>SURFACTI0000000220234663</t>
  </si>
  <si>
    <t>COMMUNE_0000000009745390</t>
  </si>
  <si>
    <t>PAIHABIT0000000052809363</t>
  </si>
  <si>
    <t>SURFACTI0000000222492911</t>
  </si>
  <si>
    <t>COMMUNE_0000000009745363</t>
  </si>
  <si>
    <t>PAIHABIT0000000052808388</t>
  </si>
  <si>
    <t>SURFACTI0000000076839360</t>
  </si>
  <si>
    <t>COMMUNE_0000000009745914</t>
  </si>
  <si>
    <t>PAIHABIT0000000052808000</t>
  </si>
  <si>
    <t>SURFACTI0000000082274530</t>
  </si>
  <si>
    <t>COMMUNE_0000000009747219</t>
  </si>
  <si>
    <t>PAIHABIT0000000052809912</t>
  </si>
  <si>
    <t>SURFACTI0000000098681899</t>
  </si>
  <si>
    <t>COMMUNE_0000000009746518</t>
  </si>
  <si>
    <t>PAIHABIT0000000052810273</t>
  </si>
  <si>
    <t>SURFACTI0000000081802494</t>
  </si>
  <si>
    <t>COMMUNE_0000000009745940</t>
  </si>
  <si>
    <t>PAIHABIT0000000052808583</t>
  </si>
  <si>
    <t>SURFACTI0000000076839333</t>
  </si>
  <si>
    <t>COMMUNE_0000000009746237</t>
  </si>
  <si>
    <t>PAIHABIT0000000052810463</t>
  </si>
  <si>
    <t>SURFACTI0000000220878868</t>
  </si>
  <si>
    <t>COMMUNE_0000000009746213</t>
  </si>
  <si>
    <t>PAIHABIT0000000052809884</t>
  </si>
  <si>
    <t>SURFACTI0000000063018812</t>
  </si>
  <si>
    <t>COMMUNE_0000000009742849</t>
  </si>
  <si>
    <t>PAIHABIT0000000052807910</t>
  </si>
  <si>
    <t>SURFACTI0000000224783607</t>
  </si>
  <si>
    <t>COMMUNE_0000000009742832</t>
  </si>
  <si>
    <t>PAIHABIT0000000052807630</t>
  </si>
  <si>
    <t>SURFACTI0000000223385274</t>
  </si>
  <si>
    <t>COMMUNE_0000000009745922</t>
  </si>
  <si>
    <t>PAIHABIT0000000052809758</t>
  </si>
  <si>
    <t>SURFACTI0000000076839314</t>
  </si>
  <si>
    <t>COMMUNE_0000000009743171</t>
  </si>
  <si>
    <t>PAIHABIT0000000052807632</t>
  </si>
  <si>
    <t>SURFACTI0000000223368562</t>
  </si>
  <si>
    <t>COMMUNE_0000000009745393</t>
  </si>
  <si>
    <t>PAIHABIT0000000052809356</t>
  </si>
  <si>
    <t>SURFACTI0000000222492284</t>
  </si>
  <si>
    <t>COMMUNE_0000000009744494</t>
  </si>
  <si>
    <t>PAIHABIT0000000052808088</t>
  </si>
  <si>
    <t>SURFACTI0000000219773027</t>
  </si>
  <si>
    <t>COMMUNE_0000000009745042</t>
  </si>
  <si>
    <t>PAIHABIT0000000052807976</t>
  </si>
  <si>
    <t>SURFACTI0000000082274534</t>
  </si>
  <si>
    <t>COMMUNE_0000000009745065</t>
  </si>
  <si>
    <t>PAIHABIT0000000052808788</t>
  </si>
  <si>
    <t>SURFACTI0000000082274291</t>
  </si>
  <si>
    <t>COMMUNE_0000000009746985</t>
  </si>
  <si>
    <t>PAIHABIT0000000052809800</t>
  </si>
  <si>
    <t>SURFACTI0000000098206662</t>
  </si>
  <si>
    <t>COMMUNE_0000000009746984</t>
  </si>
  <si>
    <t>PAIHABIT0000000052809796</t>
  </si>
  <si>
    <t>SURFACTI0000000098192007</t>
  </si>
  <si>
    <t>COMMUNE_0000000009746220</t>
  </si>
  <si>
    <t>PAIHABIT0000000052810059</t>
  </si>
  <si>
    <t>SURFACTI0000000076839345</t>
  </si>
  <si>
    <t>COMMUNE_0000000009746515</t>
  </si>
  <si>
    <t>PAIHABIT0000000052810266</t>
  </si>
  <si>
    <t>SURFACTI0000000083859752</t>
  </si>
  <si>
    <t>COMMUNE_0000000009745661</t>
  </si>
  <si>
    <t>PAIHABIT0000000052808578</t>
  </si>
  <si>
    <t>SURFACTI0000000076839352</t>
  </si>
  <si>
    <t>COMMUNE_0000000009745386</t>
  </si>
  <si>
    <t>PAIHABIT0000000052809054</t>
  </si>
  <si>
    <t>SURFACTI0000000220168847</t>
  </si>
  <si>
    <t>COMMUNE_0000000009747013</t>
  </si>
  <si>
    <t>PAIHABIT0000000052810491</t>
  </si>
  <si>
    <t>SURFACTI0000000081800402</t>
  </si>
  <si>
    <t>COMMUNE_0000000009746983</t>
  </si>
  <si>
    <t>PAIHABIT0000000052809802</t>
  </si>
  <si>
    <t>SURFACTI0000000081810413</t>
  </si>
  <si>
    <t>COMMUNE_0000000009742177</t>
  </si>
  <si>
    <t>PAIHABIT0000000052807701</t>
  </si>
  <si>
    <t>SURFACTI0000000246169838</t>
  </si>
  <si>
    <t>COMMUNE_0000000009746469</t>
  </si>
  <si>
    <t>PAIHABIT0000000052809681</t>
  </si>
  <si>
    <t>SURFACTI0000000219994957</t>
  </si>
  <si>
    <t>COMMUNE_0000000009745362</t>
  </si>
  <si>
    <t>PAIHABIT0000000052808395</t>
  </si>
  <si>
    <t>SURFACTI0000000052757582</t>
  </si>
  <si>
    <t>COMMUNE_0000000009743181</t>
  </si>
  <si>
    <t>PAIHABIT0000000052807914</t>
  </si>
  <si>
    <t>SURFACTI0000000111648891</t>
  </si>
  <si>
    <t>COMMUNE_0000000009745910</t>
  </si>
  <si>
    <t>PAIHABIT0000000052807997</t>
  </si>
  <si>
    <t>SURFACTI0000000219935650</t>
  </si>
  <si>
    <t>COMMUNE_0000000009746742</t>
  </si>
  <si>
    <t>PAIHABIT0000000052810080</t>
  </si>
  <si>
    <t>SURFACTI0000000081809058</t>
  </si>
  <si>
    <t>COMMUNE_0000000009743888</t>
  </si>
  <si>
    <t>PAIHABIT0000000052809018</t>
  </si>
  <si>
    <t>SURFACTI0000000223333850</t>
  </si>
  <si>
    <t>COMMUNE_0000000009742499</t>
  </si>
  <si>
    <t>PAIHABIT0000000052807710</t>
  </si>
  <si>
    <t>SURFACTI0000000220049358</t>
  </si>
  <si>
    <t>COMMUNE_0000000009744521</t>
  </si>
  <si>
    <t>PAIHABIT0000000052809102</t>
  </si>
  <si>
    <t>SURFACTI0000000220099621</t>
  </si>
  <si>
    <t>COMMUNE_0000000009742493</t>
  </si>
  <si>
    <t>PAIHABIT0000000052807704</t>
  </si>
  <si>
    <t>SURFACTI0000000223389797</t>
  </si>
  <si>
    <t>COMMUNE_0000000009743523</t>
  </si>
  <si>
    <t>PAIHABIT0000000052807639</t>
  </si>
  <si>
    <t>SURFACTI0000000223334111</t>
  </si>
  <si>
    <t>COMMUNE_0000000009742512</t>
  </si>
  <si>
    <t>PAIHABIT0000000052807905</t>
  </si>
  <si>
    <t>SURFACTI0000000224808464</t>
  </si>
  <si>
    <t>COMMUNE_0000000009746231</t>
  </si>
  <si>
    <t>PAIHABIT0000000052810256</t>
  </si>
  <si>
    <t>SURFACTI0000000081803754</t>
  </si>
  <si>
    <t>COMMUNE_0000000009742845</t>
  </si>
  <si>
    <t>PAIHABIT0000000052807904</t>
  </si>
  <si>
    <t>SURFACTI0000000224808370</t>
  </si>
  <si>
    <t>COMMUNE_0000000009745948</t>
  </si>
  <si>
    <t>PAIHABIT0000000052810252</t>
  </si>
  <si>
    <t>SURFACTI0000000081804056</t>
  </si>
  <si>
    <t>COMMUNE_0000000009744787</t>
  </si>
  <si>
    <t>PAIHABIT0000000052809039</t>
  </si>
  <si>
    <t>SURFACTI0000000220047049</t>
  </si>
  <si>
    <t>COMMUNE_0000000009745399</t>
  </si>
  <si>
    <t>PAIHABIT0000000052809606</t>
  </si>
  <si>
    <t>SURFACTI0000000222665854</t>
  </si>
  <si>
    <t>COMMUNE_0000000009746487</t>
  </si>
  <si>
    <t>PAIHABIT0000000052810063</t>
  </si>
  <si>
    <t>SURFACTI0000000081809076</t>
  </si>
  <si>
    <t>COMMUNE_0000000009743886</t>
  </si>
  <si>
    <t>PAIHABIT0000000052808765</t>
  </si>
  <si>
    <t>SURFACTI0000000223318756</t>
  </si>
  <si>
    <t>COMMUNE_0000000009746509</t>
  </si>
  <si>
    <t>PAIHABIT0000000052810268</t>
  </si>
  <si>
    <t>SURFACTI0000000081803760</t>
  </si>
  <si>
    <t>COMMUNE_0000000009746238</t>
  </si>
  <si>
    <t>PAIHABIT0000000052810464</t>
  </si>
  <si>
    <t>SURFACTI0000000220855409</t>
  </si>
  <si>
    <t>COMMUNE_0000000009745357</t>
  </si>
  <si>
    <t>PAIHABIT0000000052808391</t>
  </si>
  <si>
    <t>SURFACTI0000000058493897</t>
  </si>
  <si>
    <t>COMMUNE_0000000009744775</t>
  </si>
  <si>
    <t>PAIHABIT0000000052808563</t>
  </si>
  <si>
    <t>SURFACTI0000000082274321</t>
  </si>
  <si>
    <t>COMMUNE_0000000009746981</t>
  </si>
  <si>
    <t>PAIHABIT0000000052809791</t>
  </si>
  <si>
    <t>SURFACTI0000000098190884</t>
  </si>
  <si>
    <t>COMMUNE_0000000009746769</t>
  </si>
  <si>
    <t>PAIHABIT0000000052810644</t>
  </si>
  <si>
    <t>SURFACTI0000000220825059</t>
  </si>
  <si>
    <t>COMMUNE_0000000009742515</t>
  </si>
  <si>
    <t>PAIHABIT0000000052807902</t>
  </si>
  <si>
    <t>SURFACTI0000000108284863</t>
  </si>
  <si>
    <t>COMMUNE_0000000009744784</t>
  </si>
  <si>
    <t>PAIHABIT0000000052809037</t>
  </si>
  <si>
    <t>SURFACTI0000000220660633</t>
  </si>
  <si>
    <t>COMMUNE_0000000009747004</t>
  </si>
  <si>
    <t>PAIHABIT0000000052810279</t>
  </si>
  <si>
    <t>SURFACTI0000000081802557</t>
  </si>
  <si>
    <t>COMMUNE_0000000009743890</t>
  </si>
  <si>
    <t>PAIHABIT0000000052809021</t>
  </si>
  <si>
    <t>SURFACTI0000000222842002</t>
  </si>
  <si>
    <t>COMMUNE_0000000009743530</t>
  </si>
  <si>
    <t>PAIHABIT0000000052808764</t>
  </si>
  <si>
    <t>SURFACTI0000000223333854</t>
  </si>
  <si>
    <t>COMMUNE_0000000009745956</t>
  </si>
  <si>
    <t>PAIHABIT0000000052810455</t>
  </si>
  <si>
    <t>SURFACTI0000000104966051</t>
  </si>
  <si>
    <t>COMMUNE_0000000009742837</t>
  </si>
  <si>
    <t>PAIHABIT0000000052807714</t>
  </si>
  <si>
    <t>SURFACTI0000000217089549</t>
  </si>
  <si>
    <t>COMMUNE_0000000009746241</t>
  </si>
  <si>
    <t>PAIHABIT0000000052810631</t>
  </si>
  <si>
    <t>SURFACTI0000000220834312</t>
  </si>
  <si>
    <t>COMMUNE_0000000009746232</t>
  </si>
  <si>
    <t>PAIHABIT0000000052810260</t>
  </si>
  <si>
    <t>SURFACTI0000000104324835</t>
  </si>
  <si>
    <t>COMMUNE_0000000009745641</t>
  </si>
  <si>
    <t>PAIHABIT0000000052807989</t>
  </si>
  <si>
    <t>SURFACTI0000000082274525</t>
  </si>
  <si>
    <t>COMMUNE_0000000009746999</t>
  </si>
  <si>
    <t>PAIHABIT0000000052810281</t>
  </si>
  <si>
    <t>SURFACTI0000000081804299</t>
  </si>
  <si>
    <t>COMMUNE_0000000009746199</t>
  </si>
  <si>
    <t>PAIHABIT0000000052809762</t>
  </si>
  <si>
    <t>SURFACTI0000000076839311</t>
  </si>
  <si>
    <t>COMMUNE_0000000009743528</t>
  </si>
  <si>
    <t>PAIHABIT0000000052807721</t>
  </si>
  <si>
    <t>SURFACTI0000000223328030</t>
  </si>
  <si>
    <t>COMMUNE_0000000009746738</t>
  </si>
  <si>
    <t>PAIHABIT0000000052809902</t>
  </si>
  <si>
    <t>SURFACTI0000000081809835</t>
  </si>
  <si>
    <t>COMMUNE_0000000009744793</t>
  </si>
  <si>
    <t>PAIHABIT0000000052809333</t>
  </si>
  <si>
    <t>SURFACTI0000000220834263</t>
  </si>
  <si>
    <t>COMMUNE_0000000009747000</t>
  </si>
  <si>
    <t>PAIHABIT0000000052810282</t>
  </si>
  <si>
    <t>SURFACTI0000000081803791</t>
  </si>
  <si>
    <t>COMMUNE_0000000009742514</t>
  </si>
  <si>
    <t>PAIHABIT0000000052807901</t>
  </si>
  <si>
    <t>SURFACTI0000000224799117</t>
  </si>
  <si>
    <t>COMMUNE_0000000009745364</t>
  </si>
  <si>
    <t>PAIHABIT0000000052808394</t>
  </si>
  <si>
    <t>SURFACTI0000000052757598</t>
  </si>
  <si>
    <t>COMMUNE_0000000009745401</t>
  </si>
  <si>
    <t>PAIHABIT0000000052809609</t>
  </si>
  <si>
    <t>SURFACTI0000000246169782</t>
  </si>
  <si>
    <t>COMMUNE_0000000009745381</t>
  </si>
  <si>
    <t>PAIHABIT0000000052809052</t>
  </si>
  <si>
    <t>SURFACTI0000000220171939</t>
  </si>
  <si>
    <t>COMMUNE_0000000009746503</t>
  </si>
  <si>
    <t>PAIHABIT0000000052810072</t>
  </si>
  <si>
    <t>SURFACTI0000000076839349</t>
  </si>
  <si>
    <t>COMMUNE_0000000009744533</t>
  </si>
  <si>
    <t>PAIHABIT0000000052809589</t>
  </si>
  <si>
    <t>SURFACTI0000000220831943</t>
  </si>
  <si>
    <t>COMMUNE_0000000009744797</t>
  </si>
  <si>
    <t>PAIHABIT0000000052809339</t>
  </si>
  <si>
    <t>SURFACTI0000000220998774</t>
  </si>
  <si>
    <t>COMMUNE_0000000009745068</t>
  </si>
  <si>
    <t>PAIHABIT0000000052808789</t>
  </si>
  <si>
    <t>SURFACTI0000000220103305</t>
  </si>
  <si>
    <t>COMMUNE_0000000009744794</t>
  </si>
  <si>
    <t>PAIHABIT0000000052809342</t>
  </si>
  <si>
    <t>SURFACTI0000000220727543</t>
  </si>
  <si>
    <t>COMMUNE_0000000009744215</t>
  </si>
  <si>
    <t>PAIHABIT0000000052808775</t>
  </si>
  <si>
    <t>SURFACTI0000000222872013</t>
  </si>
  <si>
    <t>COMMUNE_0000000009744212</t>
  </si>
  <si>
    <t>PAIHABIT0000000052808769</t>
  </si>
  <si>
    <t>SURFACTI0000000223315675</t>
  </si>
  <si>
    <t>COMMUNE_0000000009745384</t>
  </si>
  <si>
    <t>PAIHABIT0000000053362665</t>
  </si>
  <si>
    <t>SURFACTI0000000220169915</t>
  </si>
  <si>
    <t>COMMUNE_0000000009745957</t>
  </si>
  <si>
    <t>PAIHABIT0000000052809064</t>
  </si>
  <si>
    <t>SURFACTI0000000104965940</t>
  </si>
  <si>
    <t>COMMUNE_0000000009746739</t>
  </si>
  <si>
    <t>PAIHABIT0000000052809901</t>
  </si>
  <si>
    <t>SURFACTI0000000081810019</t>
  </si>
  <si>
    <t>COMMUNE_0000000009745051</t>
  </si>
  <si>
    <t>PAIHABIT0000000052808381</t>
  </si>
  <si>
    <t>SURFACTI0000000201123525</t>
  </si>
  <si>
    <t>COMMUNE_0000000009742494</t>
  </si>
  <si>
    <t>PAIHABIT0000000052807705</t>
  </si>
  <si>
    <t>SURFACTI0000000111694481</t>
  </si>
  <si>
    <t>COMMUNE_0000000009745358</t>
  </si>
  <si>
    <t>PAIHABIT0000000052808392</t>
  </si>
  <si>
    <t>SURFACTI0000000058493899</t>
  </si>
  <si>
    <t>COMMUNE_0000000009744503</t>
  </si>
  <si>
    <t>PAIHABIT0000000052808369</t>
  </si>
  <si>
    <t>SURFACTI0000000217333422</t>
  </si>
  <si>
    <t>COMMUNE_0000000009746764</t>
  </si>
  <si>
    <t>PAIHABIT0000000052810484</t>
  </si>
  <si>
    <t>SURFACTI0000000081800941</t>
  </si>
  <si>
    <t>COMMUNE_0000000009745066</t>
  </si>
  <si>
    <t>PAIHABIT0000000052808793</t>
  </si>
  <si>
    <t>SURFACTI0000000216939539</t>
  </si>
  <si>
    <t>COMMUNE_0000000009744203</t>
  </si>
  <si>
    <t>PAIHABIT0000000052808365</t>
  </si>
  <si>
    <t>SURFACTI0000000219771571</t>
  </si>
  <si>
    <t>COMMUNE_0000000009744221</t>
  </si>
  <si>
    <t>PAIHABIT0000000052809318</t>
  </si>
  <si>
    <t>SURFACTI0000000220104453</t>
  </si>
  <si>
    <t>COMMUNE_0000000009744773</t>
  </si>
  <si>
    <t>PAIHABIT0000000052808565</t>
  </si>
  <si>
    <t>SURFACTI0000000082274356</t>
  </si>
  <si>
    <t>COMMUNE_0000000009745675</t>
  </si>
  <si>
    <t>PAIHABIT0000000052809060</t>
  </si>
  <si>
    <t>SURFACTI0000000220127309</t>
  </si>
  <si>
    <t>COMMUNE_0000000009745686</t>
  </si>
  <si>
    <t>PAIHABIT0000000052809368</t>
  </si>
  <si>
    <t>SURFACTI0000000106446783</t>
  </si>
  <si>
    <t>COMMUNE_0000000009745060</t>
  </si>
  <si>
    <t>PAIHABIT0000000052808567</t>
  </si>
  <si>
    <t>SURFACTI0000000082274341</t>
  </si>
  <si>
    <t>COMMUNE_0000000009745959</t>
  </si>
  <si>
    <t>PAIHABIT0000000052809067</t>
  </si>
  <si>
    <t>SURFACTI0000000104965965</t>
  </si>
  <si>
    <t>COMMUNE_0000000009745924</t>
  </si>
  <si>
    <t>PAIHABIT0000000052809879</t>
  </si>
  <si>
    <t>SURFACTI0000000076839319</t>
  </si>
  <si>
    <t>COMMUNE_0000000009745968</t>
  </si>
  <si>
    <t>PAIHABIT0000000052809615</t>
  </si>
  <si>
    <t>SURFACTI0000000104965899</t>
  </si>
  <si>
    <t>COMMUNE_0000000009745079</t>
  </si>
  <si>
    <t>PAIHABIT0000000052809348</t>
  </si>
  <si>
    <t>SURFACTI0000000111648087</t>
  </si>
  <si>
    <t>COMMUNE_0000000009746243</t>
  </si>
  <si>
    <t>PAIHABIT0000000052810630</t>
  </si>
  <si>
    <t>SURFACTI0000000221286389</t>
  </si>
  <si>
    <t>COMMUNE_0000000009746476</t>
  </si>
  <si>
    <t>PAIHABIT0000000052809780</t>
  </si>
  <si>
    <t>SURFACTI0000000224951505</t>
  </si>
  <si>
    <t>COMMUNE_0000000009746233</t>
  </si>
  <si>
    <t>PAIHABIT0000000245343587</t>
  </si>
  <si>
    <t>SURFACTI0000000245343588</t>
  </si>
  <si>
    <t>COMMUNE_0000000009747214</t>
  </si>
  <si>
    <t>PAIHABIT0000000052809804</t>
  </si>
  <si>
    <t>SURFACTI0000000098467478</t>
  </si>
  <si>
    <t>COMMUNE_0000000009746239</t>
  </si>
  <si>
    <t>PAIHABIT0000000052810458</t>
  </si>
  <si>
    <t>SURFACTI0000000220889899</t>
  </si>
  <si>
    <t>COMMUNE_0000000009744513</t>
  </si>
  <si>
    <t>PAIHABIT0000000052809030</t>
  </si>
  <si>
    <t>SURFACTI0000000217089334</t>
  </si>
  <si>
    <t>COMMUNE_0000000009746730</t>
  </si>
  <si>
    <t>PAIHABIT0000000052809785</t>
  </si>
  <si>
    <t>SURFACTI0000000083859789</t>
  </si>
  <si>
    <t>COMMUNE_0000000009744492</t>
  </si>
  <si>
    <t>PAIHABIT0000000052807968</t>
  </si>
  <si>
    <t>SURFACTI0000000246169833</t>
  </si>
  <si>
    <t>COMMUNE_0000000009745093</t>
  </si>
  <si>
    <t>PAIHABIT0000000052809602</t>
  </si>
  <si>
    <t>SURFACTI0000000220739147</t>
  </si>
  <si>
    <t>COMMUNE_0000000009744777</t>
  </si>
  <si>
    <t>PAIHABIT0000000052808781</t>
  </si>
  <si>
    <t>SURFACTI0000000082274298</t>
  </si>
  <si>
    <t>COMMUNE_0000000009742844</t>
  </si>
  <si>
    <t>PAIHABIT0000000052807845</t>
  </si>
  <si>
    <t>SURFACTI0000000223478943</t>
  </si>
  <si>
    <t>COMMUNE_0000000009745353</t>
  </si>
  <si>
    <t>PAIHABIT0000000052808111</t>
  </si>
  <si>
    <t>SURFACTI0000000082274452</t>
  </si>
  <si>
    <t>COMMUNE_0000000009745077</t>
  </si>
  <si>
    <t>PAIHABIT0000000052809049</t>
  </si>
  <si>
    <t>SURFACTI0000000220259295</t>
  </si>
  <si>
    <t>COMMUNE_0000000009746523</t>
  </si>
  <si>
    <t>PAIHABIT0000000052810466</t>
  </si>
  <si>
    <t>SURFACTI0000000104324832</t>
  </si>
  <si>
    <t>COMMUNE_0000000009746726</t>
  </si>
  <si>
    <t>PAIHABIT0000000052809689</t>
  </si>
  <si>
    <t>SURFACTI0000000083859810</t>
  </si>
  <si>
    <t>COMMUNE_0000000009744509</t>
  </si>
  <si>
    <t>PAIHABIT0000000052808778</t>
  </si>
  <si>
    <t>SURFACTI0000000222904392</t>
  </si>
  <si>
    <t>COMMUNE_0000000009746533</t>
  </si>
  <si>
    <t>PAIHABIT0000000052810753</t>
  </si>
  <si>
    <t>SURFACTI0000000220789789</t>
  </si>
  <si>
    <t>COMMUNE_0000000009745342</t>
  </si>
  <si>
    <t>PAIHABIT0000000052807985</t>
  </si>
  <si>
    <t>SURFACTI0000000219879249</t>
  </si>
  <si>
    <t>COMMUNE_0000000009746472</t>
  </si>
  <si>
    <t>PAIHABIT0000000052809687</t>
  </si>
  <si>
    <t>SURFACTI0000000096687406</t>
  </si>
  <si>
    <t>COMMUNE_0000000009747242</t>
  </si>
  <si>
    <t>PAIHABIT0000000052810225</t>
  </si>
  <si>
    <t>SURFACTI0000000081803126</t>
  </si>
  <si>
    <t>COMMUNE_0000000009746235</t>
  </si>
  <si>
    <t>PAIHABIT0000000052810457</t>
  </si>
  <si>
    <t>SURFACTI0000000104324824</t>
  </si>
  <si>
    <t>COMMUNE_0000000009745685</t>
  </si>
  <si>
    <t>PAIHABIT0000000052809370</t>
  </si>
  <si>
    <t>SURFACTI0000000221308149</t>
  </si>
  <si>
    <t>COMMUNE_0000000009746732</t>
  </si>
  <si>
    <t>PAIHABIT0000000052809789</t>
  </si>
  <si>
    <t>SURFACTI0000000096940117</t>
  </si>
  <si>
    <t>COMMUNE_0000000009743536</t>
  </si>
  <si>
    <t>PAIHABIT0000000052807851</t>
  </si>
  <si>
    <t>SURFACTI0000000224743393</t>
  </si>
  <si>
    <t>COMMUNE_0000000009742836</t>
  </si>
  <si>
    <t>PAIHABIT0000000052807712</t>
  </si>
  <si>
    <t>SURFACTI0000000220105838</t>
  </si>
  <si>
    <t>COMMUNE_0000000009745392</t>
  </si>
  <si>
    <t>PAIHABIT0000000052809357</t>
  </si>
  <si>
    <t>SURFACTI0000000222492274</t>
  </si>
  <si>
    <t>COMMUNE_0000000009745941</t>
  </si>
  <si>
    <t>PAIHABIT0000000052808415</t>
  </si>
  <si>
    <t>SURFACTI0000000058493951</t>
  </si>
  <si>
    <t>COMMUNE_0000000009745070</t>
  </si>
  <si>
    <t>PAIHABIT0000000052809047</t>
  </si>
  <si>
    <t>SURFACTI0000000220262654</t>
  </si>
  <si>
    <t>COMMUNE_0000000009743175</t>
  </si>
  <si>
    <t>PAIHABIT0000000052807848</t>
  </si>
  <si>
    <t>SURFACTI0000000223479505</t>
  </si>
  <si>
    <t>COMMUNE_0000000009743897</t>
  </si>
  <si>
    <t>PAIHABIT0000000052809580</t>
  </si>
  <si>
    <t>SURFACTI0000000222685021</t>
  </si>
  <si>
    <t>COMMUNE_0000000009746219</t>
  </si>
  <si>
    <t>PAIHABIT0000000052810061</t>
  </si>
  <si>
    <t>SURFACTI0000000076839344</t>
  </si>
  <si>
    <t>COMMUNE_0000000009745061</t>
  </si>
  <si>
    <t>PAIHABIT0000000052808787</t>
  </si>
  <si>
    <t>SURFACTI0000000082274314</t>
  </si>
  <si>
    <t>COMMUNE_0000000009746230</t>
  </si>
  <si>
    <t>PAIHABIT0000000052810257</t>
  </si>
  <si>
    <t>SURFACTI0000000104324914</t>
  </si>
  <si>
    <t>COMMUNE_0000000009744491</t>
  </si>
  <si>
    <t>PAIHABIT0000000052807971</t>
  </si>
  <si>
    <t>SURFACTI0000000219797553</t>
  </si>
  <si>
    <t>COMMUNE_0000000009745927</t>
  </si>
  <si>
    <t>PAIHABIT0000000052809760</t>
  </si>
  <si>
    <t>SURFACTI0000000082271540</t>
  </si>
  <si>
    <t>COMMUNE_0000000009745378</t>
  </si>
  <si>
    <t>PAIHABIT0000000052808707</t>
  </si>
  <si>
    <t>SURFACTI0000000105368289</t>
  </si>
  <si>
    <t>COMMUNE_0000000009745946</t>
  </si>
  <si>
    <t>PAIHABIT0000000052808823</t>
  </si>
  <si>
    <t>SURFACTI0000000081803782</t>
  </si>
  <si>
    <t>COMMUNE_0000000009746517</t>
  </si>
  <si>
    <t>PAIHABIT0000000052810265</t>
  </si>
  <si>
    <t>SURFACTI0000000104324845</t>
  </si>
  <si>
    <t>COMMUNE_0000000009742513</t>
  </si>
  <si>
    <t>PAIHABIT0000000052807843</t>
  </si>
  <si>
    <t>SURFACTI0000000223467669</t>
  </si>
  <si>
    <t>COMMUNE_0000000009745040</t>
  </si>
  <si>
    <t>PAIHABIT0000000052807981</t>
  </si>
  <si>
    <t>SURFACTI0000000082274544</t>
  </si>
  <si>
    <t>COMMUNE_0000000009745374</t>
  </si>
  <si>
    <t>PAIHABIT0000000052808796</t>
  </si>
  <si>
    <t>SURFACTI0000000220177974</t>
  </si>
  <si>
    <t>COMMUNE_0000000009742182</t>
  </si>
  <si>
    <t>PAIHABIT0000000052807826</t>
  </si>
  <si>
    <t>SURFACTI0000000223397919</t>
  </si>
  <si>
    <t>COMMUNE_0000000009745645</t>
  </si>
  <si>
    <t>PAIHABIT0000000052808120</t>
  </si>
  <si>
    <t>SURFACTI0000000082271517</t>
  </si>
  <si>
    <t>COMMUNE_0000000009745350</t>
  </si>
  <si>
    <t>PAIHABIT0000000052807988</t>
  </si>
  <si>
    <t>SURFACTI0000000082274566</t>
  </si>
  <si>
    <t>COMMUNE_0000000009746734</t>
  </si>
  <si>
    <t>PAIHABIT0000000052809788</t>
  </si>
  <si>
    <t>SURFACTI0000000097431295</t>
  </si>
  <si>
    <t>COMMUNE_0000000009745094</t>
  </si>
  <si>
    <t>PAIHABIT0000000052809605</t>
  </si>
  <si>
    <t>SURFACTI0000000222666525</t>
  </si>
  <si>
    <t>COMMUNE_0000000009745346</t>
  </si>
  <si>
    <t>PAIHABIT0000000052807987</t>
  </si>
  <si>
    <t>SURFACTI0000000082274523</t>
  </si>
  <si>
    <t>COMMUNE_0000000009745932</t>
  </si>
  <si>
    <t>PAIHABIT0000000052808410</t>
  </si>
  <si>
    <t>SURFACTI0000000052757607</t>
  </si>
  <si>
    <t>COMMUNE_0000000009745918</t>
  </si>
  <si>
    <t>PAIHABIT0000000052808122</t>
  </si>
  <si>
    <t>SURFACTI0000000063015520</t>
  </si>
  <si>
    <t>COMMUNE_0000000009743889</t>
  </si>
  <si>
    <t>PAIHABIT0000000052809015</t>
  </si>
  <si>
    <t>SURFACTI0000000111660736</t>
  </si>
  <si>
    <t>COMMUNE_0000000009745665</t>
  </si>
  <si>
    <t>PAIHABIT0000000052808810</t>
  </si>
  <si>
    <t>SURFACTI0000000081803819</t>
  </si>
  <si>
    <t>COMMUNE_0000000009745930</t>
  </si>
  <si>
    <t>PAIHABIT0000000052808414</t>
  </si>
  <si>
    <t>SURFACTI0000000052757579</t>
  </si>
  <si>
    <t>COMMUNE_0000000009745045</t>
  </si>
  <si>
    <t>PAIHABIT0000000052808099</t>
  </si>
  <si>
    <t>SURFACTI0000000082274475</t>
  </si>
  <si>
    <t>COMMUNE_0000000009746496</t>
  </si>
  <si>
    <t>PAIHABIT0000000052810074</t>
  </si>
  <si>
    <t>SURFACTI0000000081808368</t>
  </si>
  <si>
    <t>COMMUNE_0000000009746196</t>
  </si>
  <si>
    <t>PAIHABIT0000000052809772</t>
  </si>
  <si>
    <t>SURFACTI0000000082274489</t>
  </si>
  <si>
    <t>COMMUNE_0000000009744790</t>
  </si>
  <si>
    <t>PAIHABIT0000000052809340</t>
  </si>
  <si>
    <t>SURFACTI0000000220097539</t>
  </si>
  <si>
    <t>COMMUNE_0000000009744218</t>
  </si>
  <si>
    <t>PAIHABIT0000000052809025</t>
  </si>
  <si>
    <t>SURFACTI0000000246169806</t>
  </si>
  <si>
    <t>COMMUNE_0000000009744507</t>
  </si>
  <si>
    <t>PAIHABIT0000000052808560</t>
  </si>
  <si>
    <t>SURFACTI0000000217014537</t>
  </si>
  <si>
    <t>COMMUNE_0000000009744206</t>
  </si>
  <si>
    <t>PAIHABIT0000000052808364</t>
  </si>
  <si>
    <t>SURFACTI0000000217332715</t>
  </si>
  <si>
    <t>COMMUNE_0000000009746992</t>
  </si>
  <si>
    <t>PAIHABIT0000000052810095</t>
  </si>
  <si>
    <t>SURFACTI0000000081804704</t>
  </si>
  <si>
    <t>COMMUNE_0000000009746728</t>
  </si>
  <si>
    <t>PAIHABIT0000000052809686</t>
  </si>
  <si>
    <t>SURFACTI0000000096687407</t>
  </si>
  <si>
    <t>COMMUNE_0000000009745961</t>
  </si>
  <si>
    <t>PAIHABIT0000000052809068</t>
  </si>
  <si>
    <t>SURFACTI0000000220999948</t>
  </si>
  <si>
    <t>COMMUNE_0000000009746490</t>
  </si>
  <si>
    <t>PAIHABIT0000000052810064</t>
  </si>
  <si>
    <t>SURFACTI0000000081809846</t>
  </si>
  <si>
    <t>COMMUNE_0000000009744774</t>
  </si>
  <si>
    <t>PAIHABIT0000000052808562</t>
  </si>
  <si>
    <t>SURFACTI0000000082274330</t>
  </si>
  <si>
    <t>COMMUNE_0000000009745635</t>
  </si>
  <si>
    <t>PAIHABIT0000000052807995</t>
  </si>
  <si>
    <t>SURFACTI0000000219916205</t>
  </si>
  <si>
    <t>COMMUNE_0000002200276502</t>
  </si>
  <si>
    <t>PAIHABIT0000000052809766</t>
  </si>
  <si>
    <t>SURFACTI0000002200408300</t>
  </si>
  <si>
    <t>COMMUNE_0000000009745064</t>
  </si>
  <si>
    <t>PAIHABIT0000000052808792</t>
  </si>
  <si>
    <t>SURFACTI0000000082274305</t>
  </si>
  <si>
    <t>COMMUNE_0000000009747234</t>
  </si>
  <si>
    <t>PAIHABIT0000000052810104</t>
  </si>
  <si>
    <t>SURFACTI0000000081808152</t>
  </si>
  <si>
    <t>COMMUNE_0000000009746526</t>
  </si>
  <si>
    <t>PAIHABIT0000000052810472</t>
  </si>
  <si>
    <t>SURFACTI0000000081800929</t>
  </si>
  <si>
    <t>COMMUNE_0000000009745383</t>
  </si>
  <si>
    <t>PAIHABIT0000000052809050</t>
  </si>
  <si>
    <t>SURFACTI0000000220177291</t>
  </si>
  <si>
    <t>COMMUNE_0000000009742841</t>
  </si>
  <si>
    <t>PAIHABIT0000000052807844</t>
  </si>
  <si>
    <t>SURFACTI0000000224863001</t>
  </si>
  <si>
    <t>COMMUNE_0000000009746519</t>
  </si>
  <si>
    <t>PAIHABIT0000000052810468</t>
  </si>
  <si>
    <t>SURFACTI0000000246169792</t>
  </si>
  <si>
    <t>COMMUNE_0000000009743894</t>
  </si>
  <si>
    <t>PAIHABIT0000000052809314</t>
  </si>
  <si>
    <t>SURFACTI0000000224742029</t>
  </si>
  <si>
    <t>COMMUNE_0000000009744531</t>
  </si>
  <si>
    <t>PAIHABIT0000000052809590</t>
  </si>
  <si>
    <t>SURFACTI0000000220824940</t>
  </si>
  <si>
    <t>COMMUNE_0000000009746522</t>
  </si>
  <si>
    <t>PAIHABIT0000000052810471</t>
  </si>
  <si>
    <t>SURFACTI0000000081802488</t>
  </si>
  <si>
    <t>COMMUNE_0000000009744520</t>
  </si>
  <si>
    <t>PAIHABIT0000000052809327</t>
  </si>
  <si>
    <t>SURFACTI0000000222809601</t>
  </si>
  <si>
    <t>COMMUNE_0000000009744226</t>
  </si>
  <si>
    <t>PAIHABIT0000000052809325</t>
  </si>
  <si>
    <t>SURFACTI0000000222686371</t>
  </si>
  <si>
    <t>COMMUNE_0000000009745394</t>
  </si>
  <si>
    <t>PAIHABIT0000000052809366</t>
  </si>
  <si>
    <t>SURFACTI0000000222531894</t>
  </si>
  <si>
    <t>COMMUNE_0000000009746975</t>
  </si>
  <si>
    <t>PAIHABIT0000000052809797</t>
  </si>
  <si>
    <t>SURFACTI0000000098197039</t>
  </si>
  <si>
    <t>COMMUNE_0000000009746753</t>
  </si>
  <si>
    <t>PAIHABIT0000000052810272</t>
  </si>
  <si>
    <t>SURFACTI0000000081802540</t>
  </si>
  <si>
    <t>COMMUNE_0000000009746190</t>
  </si>
  <si>
    <t>PAIHABIT0000000052809678</t>
  </si>
  <si>
    <t>SURFACTI0000000082274604</t>
  </si>
  <si>
    <t>COMMUNE_0000000009746750</t>
  </si>
  <si>
    <t>PAIHABIT0000000052810085</t>
  </si>
  <si>
    <t>SURFACTI0000000081808178</t>
  </si>
  <si>
    <t>COMMUNE_0000000009747237</t>
  </si>
  <si>
    <t>PAIHABIT0000000052810286</t>
  </si>
  <si>
    <t>SURFACTI0000000081803823</t>
  </si>
  <si>
    <t>COMMUNE_0000000009747003</t>
  </si>
  <si>
    <t>PAIHABIT0000000052810481</t>
  </si>
  <si>
    <t>SURFACTI0000000081802513</t>
  </si>
  <si>
    <t>COMMUNE_0000000009745634</t>
  </si>
  <si>
    <t>PAIHABIT0000000052807921</t>
  </si>
  <si>
    <t>SURFACTI0000000219935481</t>
  </si>
  <si>
    <t>COMMUNE_0000000009744530</t>
  </si>
  <si>
    <t>PAIHABIT0000000052809586</t>
  </si>
  <si>
    <t>SURFACTI0000000222669417</t>
  </si>
  <si>
    <t>COMMUNE_0000000009743902</t>
  </si>
  <si>
    <t>PAIHABIT0000000052809581</t>
  </si>
  <si>
    <t>SURFACTI0000000220101868</t>
  </si>
  <si>
    <t>COMMUNE_0000000009746486</t>
  </si>
  <si>
    <t>PAIHABIT0000000052810065</t>
  </si>
  <si>
    <t>SURFACTI0000000081809080</t>
  </si>
  <si>
    <t>COMMUNE_0000000009745926</t>
  </si>
  <si>
    <t>PAIHABIT0000000052808126</t>
  </si>
  <si>
    <t>SURFACTI0000000076839316</t>
  </si>
  <si>
    <t>COMMUNE_0000000009746205</t>
  </si>
  <si>
    <t>PAIHABIT0000000052809769</t>
  </si>
  <si>
    <t>SURFACTI0000000076839321</t>
  </si>
  <si>
    <t>COMMUNE_0000000009746524</t>
  </si>
  <si>
    <t>PAIHABIT0000000052810473</t>
  </si>
  <si>
    <t>SURFACTI0000000081800936</t>
  </si>
  <si>
    <t>COMMUNE_0000000009744788</t>
  </si>
  <si>
    <t>PAIHABIT0000000052809343</t>
  </si>
  <si>
    <t>SURFACTI0000000221296810</t>
  </si>
  <si>
    <t>COMMUNE_0000000009744214</t>
  </si>
  <si>
    <t>PAIHABIT0000000052808771</t>
  </si>
  <si>
    <t>SURFACTI0000000223314753</t>
  </si>
  <si>
    <t>COMMUNE_0000000009746229</t>
  </si>
  <si>
    <t>PAIHABIT0000000052810456</t>
  </si>
  <si>
    <t>SURFACTI0000000104324953</t>
  </si>
  <si>
    <t>COMMUNE_0000000009744210</t>
  </si>
  <si>
    <t>PAIHABIT0000000052808555</t>
  </si>
  <si>
    <t>SURFACTI0000000223340079</t>
  </si>
  <si>
    <t>COMMUNE_0000000009746744</t>
  </si>
  <si>
    <t>PAIHABIT0000000052810086</t>
  </si>
  <si>
    <t>SURFACTI0000000081808896</t>
  </si>
  <si>
    <t>COMMUNE_0000000009746224</t>
  </si>
  <si>
    <t>PAIHABIT0000000052810055</t>
  </si>
  <si>
    <t>SURFACTI0000000082271024</t>
  </si>
  <si>
    <t>COMMUNE_0000000009745058</t>
  </si>
  <si>
    <t>PAIHABIT0000000052808379</t>
  </si>
  <si>
    <t>SURFACTI0000000082274375</t>
  </si>
  <si>
    <t>COMMUNE_0000000009743535</t>
  </si>
  <si>
    <t>PAIHABIT0000000052809313</t>
  </si>
  <si>
    <t>SURFACTI0000000224742064</t>
  </si>
  <si>
    <t>COMMUNE_0000000009746513</t>
  </si>
  <si>
    <t>PAIHABIT0000000052810270</t>
  </si>
  <si>
    <t>SURFACTI0000000081802521</t>
  </si>
  <si>
    <t>COMMUNE_0000000009746530</t>
  </si>
  <si>
    <t>PAIHABIT0000000052810636</t>
  </si>
  <si>
    <t>SURFACTI0000000220826036</t>
  </si>
  <si>
    <t>COMMUNE_0000000009745407</t>
  </si>
  <si>
    <t>PAIHABIT0000000052809630</t>
  </si>
  <si>
    <t>SURFACTI0000000222666671</t>
  </si>
  <si>
    <t>COMMUNE_0000000009745657</t>
  </si>
  <si>
    <t>PAIHABIT0000000052808579</t>
  </si>
  <si>
    <t>SURFACTI0000000076839336</t>
  </si>
  <si>
    <t>COMMUNE_0000000009744495</t>
  </si>
  <si>
    <t>PAIHABIT0000000052808090</t>
  </si>
  <si>
    <t>SURFACTI0000000219773064</t>
  </si>
  <si>
    <t>COMMUNE_0000000009746192</t>
  </si>
  <si>
    <t>PAIHABIT0000000052809679</t>
  </si>
  <si>
    <t>SURFACTI0000000082274541</t>
  </si>
  <si>
    <t>COMMUNE_0000000009745347</t>
  </si>
  <si>
    <t>PAIHABIT0000000052808110</t>
  </si>
  <si>
    <t>SURFACTI0000000082274513</t>
  </si>
  <si>
    <t>COMMUNE_0000000009746502</t>
  </si>
  <si>
    <t>PAIHABIT0000000052810261</t>
  </si>
  <si>
    <t>SURFACTI0000000076839351</t>
  </si>
  <si>
    <t>COMMUNE_0000000009744764</t>
  </si>
  <si>
    <t>PAIHABIT0000000052808094</t>
  </si>
  <si>
    <t>SURFACTI0000000082274473</t>
  </si>
  <si>
    <t>COMMUNE_0000000009744515</t>
  </si>
  <si>
    <t>PAIHABIT0000000052809032</t>
  </si>
  <si>
    <t>SURFACTI0000000107198064</t>
  </si>
  <si>
    <t>COMMUNE_0000002202294719</t>
  </si>
  <si>
    <t>PAIHABIT0000000052809764</t>
  </si>
  <si>
    <t>SURFACTI0000002202324453</t>
  </si>
  <si>
    <t>COMMUNE_0000000009744518</t>
  </si>
  <si>
    <t>PAIHABIT0000000052809326</t>
  </si>
  <si>
    <t>SURFACTI0000000246169832</t>
  </si>
  <si>
    <t>COMMUNE_0000000009746479</t>
  </si>
  <si>
    <t>PAIHABIT0000000052809778</t>
  </si>
  <si>
    <t>SURFACTI0000000246169794</t>
  </si>
  <si>
    <t>COMMUNE_0000000009744759</t>
  </si>
  <si>
    <t>PAIHABIT0000000052807969</t>
  </si>
  <si>
    <t>SURFACTI0000000200815084</t>
  </si>
  <si>
    <t>COMMUNE_0000000009742503</t>
  </si>
  <si>
    <t>PAIHABIT0000000052807834</t>
  </si>
  <si>
    <t>SURFACTI0000000223454201</t>
  </si>
  <si>
    <t>COMMUNE_0000000009745682</t>
  </si>
  <si>
    <t>PAIHABIT0000000052809061</t>
  </si>
  <si>
    <t>SURFACTI0000000220126043</t>
  </si>
  <si>
    <t>COMMUNE_0000000009746528</t>
  </si>
  <si>
    <t>PAIHABIT0000000052810638</t>
  </si>
  <si>
    <t>SURFACTI0000000081800399</t>
  </si>
  <si>
    <t>COMMUNE_0000000009745355</t>
  </si>
  <si>
    <t>PAIHABIT0000000052808385</t>
  </si>
  <si>
    <t>SURFACTI0000000082271397</t>
  </si>
  <si>
    <t>COMMUNE_0000000009745050</t>
  </si>
  <si>
    <t>PAIHABIT0000000052808109</t>
  </si>
  <si>
    <t>SURFACTI0000000082271441</t>
  </si>
  <si>
    <t>COMMUNE_0000000009744792</t>
  </si>
  <si>
    <t>PAIHABIT0000000052809341</t>
  </si>
  <si>
    <t>SURFACTI0000000220730572</t>
  </si>
  <si>
    <t>COMMUNE_0000000009747230</t>
  </si>
  <si>
    <t>PAIHABIT0000000052810285</t>
  </si>
  <si>
    <t>SURFACTI0000000081805824</t>
  </si>
  <si>
    <t>COMMUNE_0000000009743534</t>
  </si>
  <si>
    <t>PAIHABIT0000000052807850</t>
  </si>
  <si>
    <t>SURFACTI0000000223479489</t>
  </si>
  <si>
    <t>COMMUNE_0000000009746493</t>
  </si>
  <si>
    <t>PAIHABIT0000000052809899</t>
  </si>
  <si>
    <t>SURFACTI0000000081809842</t>
  </si>
  <si>
    <t>COMMUNE_0000000009744224</t>
  </si>
  <si>
    <t>PAIHABIT0000000052809322</t>
  </si>
  <si>
    <t>SURFACTI0000000222815616</t>
  </si>
  <si>
    <t>COMMUNE_0000000009746489</t>
  </si>
  <si>
    <t>PAIHABIT0000000052809896</t>
  </si>
  <si>
    <t>SURFACTI0000000081809849</t>
  </si>
  <si>
    <t>COMMUNE_0000000009745366</t>
  </si>
  <si>
    <t>PAIHABIT0000000052808570</t>
  </si>
  <si>
    <t>SURFACTI0000000076839356</t>
  </si>
  <si>
    <t>COMMUNE_0000000009745659</t>
  </si>
  <si>
    <t>PAIHABIT0000000052808582</t>
  </si>
  <si>
    <t>SURFACTI0000000076839332</t>
  </si>
  <si>
    <t>COMMUNE_0000000009745640</t>
  </si>
  <si>
    <t>PAIHABIT0000000052807996</t>
  </si>
  <si>
    <t>SURFACTI0000000082274555</t>
  </si>
  <si>
    <t>COMMUNE_0000000009747467</t>
  </si>
  <si>
    <t>PAIHABIT0000000052810107</t>
  </si>
  <si>
    <t>SURFACTI0000000081805978</t>
  </si>
  <si>
    <t>COMMUNE_0000000009745351</t>
  </si>
  <si>
    <t>PAIHABIT0000000052808106</t>
  </si>
  <si>
    <t>SURFACTI0000000082274461</t>
  </si>
  <si>
    <t>COMMUNE_0000000009742847</t>
  </si>
  <si>
    <t>PAIHABIT0000000052807907</t>
  </si>
  <si>
    <t>SURFACTI0000000224806008</t>
  </si>
  <si>
    <t>COMMUNE_0000000009742850</t>
  </si>
  <si>
    <t>PAIHABIT0000000052807906</t>
  </si>
  <si>
    <t>SURFACTI0000000224798509</t>
  </si>
  <si>
    <t>COMMUNE_0000000009745081</t>
  </si>
  <si>
    <t>PAIHABIT0000000052809345</t>
  </si>
  <si>
    <t>SURFACTI0000000209256148</t>
  </si>
  <si>
    <t>COMMUNE_0000000009746735</t>
  </si>
  <si>
    <t>PAIHABIT0000000052809793</t>
  </si>
  <si>
    <t>SURFACTI0000000097431296</t>
  </si>
  <si>
    <t>COMMUNE_0000000009745653</t>
  </si>
  <si>
    <t>PAIHABIT0000000052808398</t>
  </si>
  <si>
    <t>SURFACTI0000000052757559</t>
  </si>
  <si>
    <t>COMMUNE_0000000009744802</t>
  </si>
  <si>
    <t>PAIHABIT0000000052809593</t>
  </si>
  <si>
    <t>SURFACTI0000000220779585</t>
  </si>
  <si>
    <t>COMMUNE_0000000009744223</t>
  </si>
  <si>
    <t>PAIHABIT0000000052809320</t>
  </si>
  <si>
    <t>SURFACTI0000000222811708</t>
  </si>
  <si>
    <t>COMMUNE_0000000009745375</t>
  </si>
  <si>
    <t>PAIHABIT0000000052808807</t>
  </si>
  <si>
    <t>SURFACTI0000000081802734</t>
  </si>
  <si>
    <t>COMMUNE_0000000009745936</t>
  </si>
  <si>
    <t>PAIHABIT0000000052808411</t>
  </si>
  <si>
    <t>SURFACTI0000000052757585</t>
  </si>
  <si>
    <t>COMMUNE_0000000009746982</t>
  </si>
  <si>
    <t>PAIHABIT0000000052809792</t>
  </si>
  <si>
    <t>SURFACTI0000000098190885</t>
  </si>
  <si>
    <t>COMMUNE_0000000009746512</t>
  </si>
  <si>
    <t>PAIHABIT0000000052810460</t>
  </si>
  <si>
    <t>SURFACTI0000000104324821</t>
  </si>
  <si>
    <t>COMMUNE_0000000009746979</t>
  </si>
  <si>
    <t>PAIHABIT0000000052809790</t>
  </si>
  <si>
    <t>SURFACTI0000000097478151</t>
  </si>
  <si>
    <t>COMMUNE_0000000009746228</t>
  </si>
  <si>
    <t>PAIHABIT0000000052810254</t>
  </si>
  <si>
    <t>SURFACTI0000000081803804</t>
  </si>
  <si>
    <t>COMMUNE_0000000009745644</t>
  </si>
  <si>
    <t>PAIHABIT0000000052808119</t>
  </si>
  <si>
    <t>SURFACTI0000000082274482</t>
  </si>
  <si>
    <t>COMMUNE_0000000009747471</t>
  </si>
  <si>
    <t>PAIHABIT0000000052810300</t>
  </si>
  <si>
    <t>SURFACTI0000000081804049</t>
  </si>
  <si>
    <t>COMMUNE_0000000009745046</t>
  </si>
  <si>
    <t>PAIHABIT0000000052808097</t>
  </si>
  <si>
    <t>SURFACTI0000000082274447</t>
  </si>
  <si>
    <t>COMMUNE_0000000009746759</t>
  </si>
  <si>
    <t>PAIHABIT0000000052810483</t>
  </si>
  <si>
    <t>SURFACTI0000000081802479</t>
  </si>
  <si>
    <t>COMMUNE_0000000009747009</t>
  </si>
  <si>
    <t>PAIHABIT0000000052810493</t>
  </si>
  <si>
    <t>SURFACTI0000000081802502</t>
  </si>
  <si>
    <t>COMMUNE_0000000009744196</t>
  </si>
  <si>
    <t>PAIHABIT0000000052807964</t>
  </si>
  <si>
    <t>SURFACTI0000000201834320</t>
  </si>
  <si>
    <t>COMMUNE_0000000009745674</t>
  </si>
  <si>
    <t>PAIHABIT0000000052808811</t>
  </si>
  <si>
    <t>SURFACTI0000000081802739</t>
  </si>
  <si>
    <t>COMMUNE_0000000009744786</t>
  </si>
  <si>
    <t>PAIHABIT0000000052809038</t>
  </si>
  <si>
    <t>SURFACTI0000000220054425</t>
  </si>
  <si>
    <t>COMMUNE_0000000009742833</t>
  </si>
  <si>
    <t>PAIHABIT0000000052807627</t>
  </si>
  <si>
    <t>SURFACTI0000000223385271</t>
  </si>
  <si>
    <t>COMMUNE_0000000009746195</t>
  </si>
  <si>
    <t>PAIHABIT0000000052809763</t>
  </si>
  <si>
    <t>SURFACTI0000000082274478</t>
  </si>
  <si>
    <t>COMMUNE_0000000009745950</t>
  </si>
  <si>
    <t>PAIHABIT0000000052808821</t>
  </si>
  <si>
    <t>SURFACTI0000000081803829</t>
  </si>
  <si>
    <t>COMMUNE_0000000009747228</t>
  </si>
  <si>
    <t>PAIHABIT0000000052810102</t>
  </si>
  <si>
    <t>SURFACTI0000000081808212</t>
  </si>
  <si>
    <t>COMMUNE_0000000009745954</t>
  </si>
  <si>
    <t>PAIHABIT0000000052810253</t>
  </si>
  <si>
    <t>SURFACTI0000000104966104</t>
  </si>
  <si>
    <t>COMMUNE_0000000009744499</t>
  </si>
  <si>
    <t>PAIHABIT0000000052808368</t>
  </si>
  <si>
    <t>SURFACTI0000000219771548</t>
  </si>
  <si>
    <t>COMMUNE_0000000009745669</t>
  </si>
  <si>
    <t>PAIHABIT0000000052808803</t>
  </si>
  <si>
    <t>SURFACTI0000000081803818</t>
  </si>
  <si>
    <t>COMMUNE_0000000009745921</t>
  </si>
  <si>
    <t>PAIHABIT0000000052808124</t>
  </si>
  <si>
    <t>SURFACTI0000000076839315</t>
  </si>
  <si>
    <t>COMMUNE_0000000009747011</t>
  </si>
  <si>
    <t>PAIHABIT0000000052810487</t>
  </si>
  <si>
    <t>SURFACTI0000000081802486</t>
  </si>
  <si>
    <t>COMMUNE_0000000009746761</t>
  </si>
  <si>
    <t>PAIHABIT0000000052810474</t>
  </si>
  <si>
    <t>SURFACTI0000000081802514</t>
  </si>
  <si>
    <t>COMMUNE_0000000009745398</t>
  </si>
  <si>
    <t>PAIHABIT0000000052809367</t>
  </si>
  <si>
    <t>SURFACTI0000000222532508</t>
  </si>
  <si>
    <t>COMMUNE_0000000009744527</t>
  </si>
  <si>
    <t>PAIHABIT0000000052809585</t>
  </si>
  <si>
    <t>SURFACTI0000000246169802</t>
  </si>
  <si>
    <t>COMMUNE_0000000009743882</t>
  </si>
  <si>
    <t>PAIHABIT0000000052808550</t>
  </si>
  <si>
    <t>SURFACTI0000000107198074</t>
  </si>
  <si>
    <t>COMMUNE_0000000009744506</t>
  </si>
  <si>
    <t>PAIHABIT0000000052808557</t>
  </si>
  <si>
    <t>SURFACTI0000000082274354</t>
  </si>
  <si>
    <t>COMMUNE_0000000009745960</t>
  </si>
  <si>
    <t>PAIHABIT0000000052810454</t>
  </si>
  <si>
    <t>SURFACTI0000000083859743</t>
  </si>
  <si>
    <t>COMMUNE_0000000009746240</t>
  </si>
  <si>
    <t>PAIHABIT0000000052810459</t>
  </si>
  <si>
    <t>SURFACTI0000000221281433</t>
  </si>
  <si>
    <t>COMMUNE_0000000009744498</t>
  </si>
  <si>
    <t>PAIHABIT0000000052808093</t>
  </si>
  <si>
    <t>SURFACTI0000000201920425</t>
  </si>
  <si>
    <t>COMMUNE_0000000009746773</t>
  </si>
  <si>
    <t>PAIHABIT0000000052810755</t>
  </si>
  <si>
    <t>SURFACTI0000000220786327</t>
  </si>
  <si>
    <t>COMMUNE_0000000009744519</t>
  </si>
  <si>
    <t>PAIHABIT0000000052809031</t>
  </si>
  <si>
    <t>SURFACTI0000000222826424</t>
  </si>
  <si>
    <t>COMMUNE_0000000009747227</t>
  </si>
  <si>
    <t>PAIHABIT0000000052810105</t>
  </si>
  <si>
    <t>SURFACTI0000000081808171</t>
  </si>
  <si>
    <t>COMMUNE_0000000009746748</t>
  </si>
  <si>
    <t>PAIHABIT0000000052810076</t>
  </si>
  <si>
    <t>SURFACTI0000000081808185</t>
  </si>
  <si>
    <t>COMMUNE_0000000009745095</t>
  </si>
  <si>
    <t>PAIHABIT0000000052809601</t>
  </si>
  <si>
    <t>SURFACTI0000000220739146</t>
  </si>
  <si>
    <t>COMMUNE_0000000009746217</t>
  </si>
  <si>
    <t>PAIHABIT0000000052809889</t>
  </si>
  <si>
    <t>SURFACTI0000000082271268</t>
  </si>
  <si>
    <t>COMMUNE_0000000009746494</t>
  </si>
  <si>
    <t>PAIHABIT0000000052810077</t>
  </si>
  <si>
    <t>SURFACTI0000000081808229</t>
  </si>
  <si>
    <t>COMMUNE_0000000009744230</t>
  </si>
  <si>
    <t>PAIHABIT0000000052809582</t>
  </si>
  <si>
    <t>SURFACTI0000000222671814</t>
  </si>
  <si>
    <t>COMMUNE_0000000009743892</t>
  </si>
  <si>
    <t>PAIHABIT0000000052809022</t>
  </si>
  <si>
    <t>SURFACTI0000000222841929</t>
  </si>
  <si>
    <t>COMMUNE_0000000009745667</t>
  </si>
  <si>
    <t>PAIHABIT0000000052808814</t>
  </si>
  <si>
    <t>SURFACTI0000000081803785</t>
  </si>
  <si>
    <t>COMMUNE_0000000009745911</t>
  </si>
  <si>
    <t>PAIHABIT0000000052807998</t>
  </si>
  <si>
    <t>SURFACTI0000000200010887</t>
  </si>
  <si>
    <t>COMMUNE_0000000009746993</t>
  </si>
  <si>
    <t>PAIHABIT0000000052810088</t>
  </si>
  <si>
    <t>SURFACTI0000000081808223</t>
  </si>
  <si>
    <t>COMMUNE_0000000009746194</t>
  </si>
  <si>
    <t>PAIHABIT0000000052809676</t>
  </si>
  <si>
    <t>SURFACTI0000000082274571</t>
  </si>
  <si>
    <t>COMMUNE_0000000009745067</t>
  </si>
  <si>
    <t>PAIHABIT0000000052808795</t>
  </si>
  <si>
    <t>SURFACTI0000000220234527</t>
  </si>
  <si>
    <t>COMMUNE_0000000009746527</t>
  </si>
  <si>
    <t>PAIHABIT0000000052810639</t>
  </si>
  <si>
    <t>SURFACTI0000000081800181</t>
  </si>
  <si>
    <t>COMMUNE_0000000009746756</t>
  </si>
  <si>
    <t>PAIHABIT0000000052810271</t>
  </si>
  <si>
    <t>SURFACTI0000000081802618</t>
  </si>
  <si>
    <t>COMMUNE_0000000009746766</t>
  </si>
  <si>
    <t>PAIHABIT0000000052810646</t>
  </si>
  <si>
    <t>SURFACTI0000000081800183</t>
  </si>
  <si>
    <t>COMMUNE_0000000009745074</t>
  </si>
  <si>
    <t>PAIHABIT0000000052809044</t>
  </si>
  <si>
    <t>SURFACTI0000000220260731</t>
  </si>
  <si>
    <t>COMMUNE_0000000009745680</t>
  </si>
  <si>
    <t>PAIHABIT0000000052809371</t>
  </si>
  <si>
    <t>SURFACTI0000000106447449</t>
  </si>
  <si>
    <t>COMMUNE_0000000009743887</t>
  </si>
  <si>
    <t>PAIHABIT0000000052808766</t>
  </si>
  <si>
    <t>SURFACTI0000000223328025</t>
  </si>
  <si>
    <t>COMMUNE_0000000009745380</t>
  </si>
  <si>
    <t>PAIHABIT0000000052808808</t>
  </si>
  <si>
    <t>SURFACTI0000000220168768</t>
  </si>
  <si>
    <t>COMMUNE_0000000009743167</t>
  </si>
  <si>
    <t>PAIHABIT0000000052807633</t>
  </si>
  <si>
    <t>SURFACTI0000000223384059</t>
  </si>
  <si>
    <t>COMMUNE_0000000009745395</t>
  </si>
  <si>
    <t>PAIHABIT0000000052809358</t>
  </si>
  <si>
    <t>SURFACTI0000000246169807</t>
  </si>
  <si>
    <t>COMMUNE_0000000009745368</t>
  </si>
  <si>
    <t>PAIHABIT0000000052808791</t>
  </si>
  <si>
    <t>SURFACTI0000000082274301</t>
  </si>
  <si>
    <t>COMMUNE_0000000009743877</t>
  </si>
  <si>
    <t>PAIHABIT0000000052808546</t>
  </si>
  <si>
    <t>SURFACTI0000000246169834</t>
  </si>
  <si>
    <t>COMMUNE_0000000009742506</t>
  </si>
  <si>
    <t>PAIHABIT0000000052807831</t>
  </si>
  <si>
    <t>SURFACTI0000000107198118</t>
  </si>
  <si>
    <t>COMMUNE_0000000009745340</t>
  </si>
  <si>
    <t>PAIHABIT0000000052807982</t>
  </si>
  <si>
    <t>SURFACTI0000000219870541</t>
  </si>
  <si>
    <t>COMMUNE_0000000009744204</t>
  </si>
  <si>
    <t>PAIHABIT0000000052808363</t>
  </si>
  <si>
    <t>SURFACTI0000000219771562</t>
  </si>
  <si>
    <t>COMMUNE_0000000009747470</t>
  </si>
  <si>
    <t>PAIHABIT0000000052810248</t>
  </si>
  <si>
    <t>SURFACTI0000000081803741</t>
  </si>
  <si>
    <t>COMMUNE_0000000009742843</t>
  </si>
  <si>
    <t>PAIHABIT0000000052807842</t>
  </si>
  <si>
    <t>SURFACTI0000000223467681</t>
  </si>
  <si>
    <t>COMMUNE_0000000009745373</t>
  </si>
  <si>
    <t>PAIHABIT0000000052808805</t>
  </si>
  <si>
    <t>SURFACTI0000000081803769</t>
  </si>
  <si>
    <t>COMMUNE_0000000009746495</t>
  </si>
  <si>
    <t>PAIHABIT0000000052810068</t>
  </si>
  <si>
    <t>SURFACTI0000000076839347</t>
  </si>
  <si>
    <t>COMMUNE_0000000009746207</t>
  </si>
  <si>
    <t>PAIHABIT0000000052809774</t>
  </si>
  <si>
    <t>SURFACTI0000000076839310</t>
  </si>
  <si>
    <t>COMMUNE_0000000009746245</t>
  </si>
  <si>
    <t>PAIHABIT0000000052810634</t>
  </si>
  <si>
    <t>SURFACTI0000000220767501</t>
  </si>
  <si>
    <t>COMMUNE_0000000009746978</t>
  </si>
  <si>
    <t>PAIHABIT0000000052809798</t>
  </si>
  <si>
    <t>SURFACTI0000000081810414</t>
  </si>
  <si>
    <t>COMMUNE_0000000009746500</t>
  </si>
  <si>
    <t>PAIHABIT0000000052810075</t>
  </si>
  <si>
    <t>SURFACTI0000000081808886</t>
  </si>
  <si>
    <t>COMMUNE_0000000009745963</t>
  </si>
  <si>
    <t>PAIHABIT0000000052809069</t>
  </si>
  <si>
    <t>SURFACTI0000000221000006</t>
  </si>
  <si>
    <t>COMMUNE_0000000009745672</t>
  </si>
  <si>
    <t>PAIHABIT0000000052808812</t>
  </si>
  <si>
    <t>SURFACTI0000000220168739</t>
  </si>
  <si>
    <t>COMMUNE_0000000009745913</t>
  </si>
  <si>
    <t>PAIHABIT0000000052809675</t>
  </si>
  <si>
    <t>SURFACTI0000000082274590</t>
  </si>
  <si>
    <t>COMMUNE_0000000009745047</t>
  </si>
  <si>
    <t>PAIHABIT0000000052808103</t>
  </si>
  <si>
    <t>SURFACTI0000000082274431</t>
  </si>
  <si>
    <t>COMMUNE_0000000009746244</t>
  </si>
  <si>
    <t>PAIHABIT0000000052810632</t>
  </si>
  <si>
    <t>SURFACTI0000000220877155</t>
  </si>
  <si>
    <t>COMMUNE_0000000009744532</t>
  </si>
  <si>
    <t>PAIHABIT0000000052809587</t>
  </si>
  <si>
    <t>SURFACTI0000000220825985</t>
  </si>
  <si>
    <t>COMMUNE_0000000009744525</t>
  </si>
  <si>
    <t>PAIHABIT0000000052809588</t>
  </si>
  <si>
    <t>SURFACTI0000000220104507</t>
  </si>
  <si>
    <t>COMMUNE_0000000009743533</t>
  </si>
  <si>
    <t>PAIHABIT0000000052809016</t>
  </si>
  <si>
    <t>SURFACTI0000000220048304</t>
  </si>
  <si>
    <t>COMMUNE_0000000009746473</t>
  </si>
  <si>
    <t>PAIHABIT0000000052809688</t>
  </si>
  <si>
    <t>SURFACTI0000000219991137</t>
  </si>
  <si>
    <t>COMMUNE_0000000009746499</t>
  </si>
  <si>
    <t>PAIHABIT0000000052810070</t>
  </si>
  <si>
    <t>SURFACTI0000000076839346</t>
  </si>
  <si>
    <t>COMMUNE_0000000009743531</t>
  </si>
  <si>
    <t>PAIHABIT0000000052807849</t>
  </si>
  <si>
    <t>SURFACTI0000000223479516</t>
  </si>
  <si>
    <t>COMMUNE_0000000009746525</t>
  </si>
  <si>
    <t>PAIHABIT0000000052810470</t>
  </si>
  <si>
    <t>SURFACTI0000000220855541</t>
  </si>
  <si>
    <t>COMMUNE_0000000009747216</t>
  </si>
  <si>
    <t>PAIHABIT0000000052809805</t>
  </si>
  <si>
    <t>SURFACTI0000000098465590</t>
  </si>
  <si>
    <t>COMMUNE_0000000009746976</t>
  </si>
  <si>
    <t>PAIHABIT0000000052809795</t>
  </si>
  <si>
    <t>SURFACTI0000000098192010</t>
  </si>
  <si>
    <t>COMMUNE_0000000009745683</t>
  </si>
  <si>
    <t>PAIHABIT0000000052809360</t>
  </si>
  <si>
    <t>SURFACTI0000000221298644</t>
  </si>
  <si>
    <t>COMMUNE_0000000009744516</t>
  </si>
  <si>
    <t>PAIHABIT0000000052809035</t>
  </si>
  <si>
    <t>SURFACTI0000000220078265</t>
  </si>
  <si>
    <t>COMMUNE_0000000009746475</t>
  </si>
  <si>
    <t>PAIHABIT0000000052809777</t>
  </si>
  <si>
    <t>SURFACTI0000000096935142</t>
  </si>
  <si>
    <t>COMMUNE_0000000009746986</t>
  </si>
  <si>
    <t>PAIHABIT0000000052809910</t>
  </si>
  <si>
    <t>SURFACTI0000000099177620</t>
  </si>
  <si>
    <t>COMMUNE_0000000009745062</t>
  </si>
  <si>
    <t>PAIHABIT0000000052808568</t>
  </si>
  <si>
    <t>SURFACTI0000000082274327</t>
  </si>
  <si>
    <t>COMMUNE_0000000009747241</t>
  </si>
  <si>
    <t>PAIHABIT0000000052810294</t>
  </si>
  <si>
    <t>SURFACTI0000000081802550</t>
  </si>
  <si>
    <t>COMMUNE_0000000009745037</t>
  </si>
  <si>
    <t>PAIHABIT0000000052807978</t>
  </si>
  <si>
    <t>SURFACTI0000000082274575</t>
  </si>
  <si>
    <t>COMMUNE_0000000009744229</t>
  </si>
  <si>
    <t>PAIHABIT0000000052809584</t>
  </si>
  <si>
    <t>SURFACTI0000000222670778</t>
  </si>
  <si>
    <t>COMMUNE_0000000009743180</t>
  </si>
  <si>
    <t>PAIHABIT0000000052807909</t>
  </si>
  <si>
    <t>SURFACTI0000000220073834</t>
  </si>
  <si>
    <t>COMMUNE_0000000009743170</t>
  </si>
  <si>
    <t>PAIHABIT0000000052807716</t>
  </si>
  <si>
    <t>SURFACTI0000000223374391</t>
  </si>
  <si>
    <t>COMMUNE_0000000009744805</t>
  </si>
  <si>
    <t>PAIHABIT0000000052809597</t>
  </si>
  <si>
    <t>SURFACTI0000000220768776</t>
  </si>
  <si>
    <t>COMMUNE_0000000009745400</t>
  </si>
  <si>
    <t>PAIHABIT0000000052809607</t>
  </si>
  <si>
    <t>SURFACTI0000000222576090</t>
  </si>
  <si>
    <t>COMMUNE_0000000009745648</t>
  </si>
  <si>
    <t>PAIHABIT0000000052808121</t>
  </si>
  <si>
    <t>SURFACTI0000000052757545</t>
  </si>
  <si>
    <t>COMMUNE_0000000009745964</t>
  </si>
  <si>
    <t>PAIHABIT0000000052809374</t>
  </si>
  <si>
    <t>SURFACTI0000000221296230</t>
  </si>
  <si>
    <t>COMMUNE_0000000009745678</t>
  </si>
  <si>
    <t>PAIHABIT0000000052809062</t>
  </si>
  <si>
    <t>SURFACTI0000000104965966</t>
  </si>
  <si>
    <t>COMMUNE_0000000009746737</t>
  </si>
  <si>
    <t>PAIHABIT0000000052809904</t>
  </si>
  <si>
    <t>SURFACTI0000000098205727</t>
  </si>
  <si>
    <t>COMMUNE_0000000009742495</t>
  </si>
  <si>
    <t>PAIHABIT0000000052807708</t>
  </si>
  <si>
    <t>SURFACTI0000000105368317</t>
  </si>
  <si>
    <t>COMMUNE_0000000009746755</t>
  </si>
  <si>
    <t>PAIHABIT0000000052810276</t>
  </si>
  <si>
    <t>SURFACTI0000000081802516</t>
  </si>
  <si>
    <t>COMMUNE_0000000009745036</t>
  </si>
  <si>
    <t>PAIHABIT0000000052807979</t>
  </si>
  <si>
    <t>SURFACTI0000000219870463</t>
  </si>
  <si>
    <t>COMMUNE_0000000009744209</t>
  </si>
  <si>
    <t>PAIHABIT0000000052808553</t>
  </si>
  <si>
    <t>SURFACTI0000000217253814</t>
  </si>
  <si>
    <t>COMMUNE_0000000009742507</t>
  </si>
  <si>
    <t>PAIHABIT0000000052807839</t>
  </si>
  <si>
    <t>SURFACTI0000000220100672</t>
  </si>
  <si>
    <t>COMMUNE_0000000009745652</t>
  </si>
  <si>
    <t>PAIHABIT0000000052808404</t>
  </si>
  <si>
    <t>SURFACTI0000000052757562</t>
  </si>
  <si>
    <t>COMMUNE_0000000009745654</t>
  </si>
  <si>
    <t>PAIHABIT0000000052808402</t>
  </si>
  <si>
    <t>SURFACTI0000000052757557</t>
  </si>
  <si>
    <t>COMMUNE_0000000009744512</t>
  </si>
  <si>
    <t>PAIHABIT0000000052809029</t>
  </si>
  <si>
    <t>SURFACTI0000000104975055</t>
  </si>
  <si>
    <t>COMMUNE_0000000009744219</t>
  </si>
  <si>
    <t>PAIHABIT0000000052809028</t>
  </si>
  <si>
    <t>SURFACTI0000000222826440</t>
  </si>
  <si>
    <t>COMMUNE_0000000009745688</t>
  </si>
  <si>
    <t>PAIHABIT0000000052809611</t>
  </si>
  <si>
    <t>SURFACTI0000000222560866</t>
  </si>
  <si>
    <t>COMMUNE_0000000009745938</t>
  </si>
  <si>
    <t>PAIHABIT0000000052810049</t>
  </si>
  <si>
    <t>SURFACTI0000000076839330</t>
  </si>
  <si>
    <t>COMMUNE_0000000009747466</t>
  </si>
  <si>
    <t>PAIHABIT0000000052810297</t>
  </si>
  <si>
    <t>SURFACTI0000000246169795</t>
  </si>
  <si>
    <t>COMMUNE_0000000009744772</t>
  </si>
  <si>
    <t>PAIHABIT0000000052808376</t>
  </si>
  <si>
    <t>SURFACTI0000000201838936</t>
  </si>
  <si>
    <t>COMMUNE_0000000009745359</t>
  </si>
  <si>
    <t>PAIHABIT0000000052808389</t>
  </si>
  <si>
    <t>SURFACTI0000000061492259</t>
  </si>
  <si>
    <t>COMMUNE_0000000009745638</t>
  </si>
  <si>
    <t>PAIHABIT0000000052807990</t>
  </si>
  <si>
    <t>SURFACTI0000000200614440</t>
  </si>
  <si>
    <t>COMMUNE_0000000009744517</t>
  </si>
  <si>
    <t>PAIHABIT0000000052809034</t>
  </si>
  <si>
    <t>SURFACTI0000000222815602</t>
  </si>
  <si>
    <t>COMMUNE_0000000009743532</t>
  </si>
  <si>
    <t>PAIHABIT0000000052807852</t>
  </si>
  <si>
    <t>SURFACTI0000000223483155</t>
  </si>
  <si>
    <t>COMMUNE_0000000009743872</t>
  </si>
  <si>
    <t>PAIHABIT0000000052808362</t>
  </si>
  <si>
    <t>SURFACTI0000000200796278</t>
  </si>
  <si>
    <t>COMMUNE_0000000009744800</t>
  </si>
  <si>
    <t>PAIHABIT0000000052809594</t>
  </si>
  <si>
    <t>SURFACTI0000000220050462</t>
  </si>
  <si>
    <t>COMMUNE_0000000009744213</t>
  </si>
  <si>
    <t>PAIHABIT0000000052808774</t>
  </si>
  <si>
    <t>SURFACTI0000000104974935</t>
  </si>
  <si>
    <t>COMMUNE_0000000009742839</t>
  </si>
  <si>
    <t>PAIHABIT0000000052807713</t>
  </si>
  <si>
    <t>SURFACTI0000000223384083</t>
  </si>
  <si>
    <t>COMMUNE_0000000009746226</t>
  </si>
  <si>
    <t>PAIHABIT0000000052810056</t>
  </si>
  <si>
    <t>SURFACTI0000000081808134</t>
  </si>
  <si>
    <t>COMMUNE_0000000009742504</t>
  </si>
  <si>
    <t>PAIHABIT0000000052807830</t>
  </si>
  <si>
    <t>SURFACTI0000000246169836</t>
  </si>
  <si>
    <t>COMMUNE_0000000009745370</t>
  </si>
  <si>
    <t>PAIHABIT0000000052808802</t>
  </si>
  <si>
    <t>SURFACTI0000000082274312</t>
  </si>
  <si>
    <t>COMMUNE_0000000009745673</t>
  </si>
  <si>
    <t>PAIHABIT0000000052808818</t>
  </si>
  <si>
    <t>SURFACTI0000000104966113</t>
  </si>
  <si>
    <t>COMMUNE_0000000009747239</t>
  </si>
  <si>
    <t>PAIHABIT0000000052810289</t>
  </si>
  <si>
    <t>SURFACTI0000000081802526</t>
  </si>
  <si>
    <t>COMMUNE_0000000009745076</t>
  </si>
  <si>
    <t>PAIHABIT0000000052809046</t>
  </si>
  <si>
    <t>SURFACTI0000000220260991</t>
  </si>
  <si>
    <t>COMMUNE_0000000009742498</t>
  </si>
  <si>
    <t>PAIHABIT0000000052807711</t>
  </si>
  <si>
    <t>SURFACTI0000000223397324</t>
  </si>
  <si>
    <t>COMMUNE_0000000009746521</t>
  </si>
  <si>
    <t>PAIHABIT0000000052810465</t>
  </si>
  <si>
    <t>SURFACTI0000000246169793</t>
  </si>
  <si>
    <t>COMMUNE_0000000009742848</t>
  </si>
  <si>
    <t>PAIHABIT0000000052807911</t>
  </si>
  <si>
    <t>SURFACTI0000000224783576</t>
  </si>
  <si>
    <t>COMMUNE_0000000009744795</t>
  </si>
  <si>
    <t>PAIHABIT0000000052809344</t>
  </si>
  <si>
    <t>SURFACTI0000000130213525</t>
  </si>
  <si>
    <t>COMMUNE_0000000009744783</t>
  </si>
  <si>
    <t>PAIHABIT0000000052809041</t>
  </si>
  <si>
    <t>SURFACTI0000000220655024</t>
  </si>
  <si>
    <t>COMMUNE_0000000009747211</t>
  </si>
  <si>
    <t>PAIHABIT0000000052809801</t>
  </si>
  <si>
    <t>SURFACTI0000000083859775</t>
  </si>
  <si>
    <t>COMMUNE_0000000009745071</t>
  </si>
  <si>
    <t>PAIHABIT0000000052809045</t>
  </si>
  <si>
    <t>SURFACTI0000000220261200</t>
  </si>
  <si>
    <t>COMMUNE_0000000009746491</t>
  </si>
  <si>
    <t>PAIHABIT0000000052809890</t>
  </si>
  <si>
    <t>SURFACTI0000000082271240</t>
  </si>
  <si>
    <t>COMMUNE_0000000009745919</t>
  </si>
  <si>
    <t>PAIHABIT0000000052808128</t>
  </si>
  <si>
    <t>SURFACTI0000000061496921</t>
  </si>
  <si>
    <t>COMMUNE_0000000009743522</t>
  </si>
  <si>
    <t>PAIHABIT0000000052807638</t>
  </si>
  <si>
    <t>SURFACTI0000000203911434</t>
  </si>
  <si>
    <t>COMMUNE_0000000009746745</t>
  </si>
  <si>
    <t>PAIHABIT0000000052810081</t>
  </si>
  <si>
    <t>SURFACTI0000000081808903</t>
  </si>
  <si>
    <t>COMMUNE_0000000009745663</t>
  </si>
  <si>
    <t>PAIHABIT0000000052808809</t>
  </si>
  <si>
    <t>SURFACTI0000000081805967</t>
  </si>
  <si>
    <t>COMMUNE_0000000009747480</t>
  </si>
  <si>
    <t>PAIHABIT0000000052810291</t>
  </si>
  <si>
    <t>SURFACTI0000000081802741</t>
  </si>
  <si>
    <t>COMMUNE_0000000009745650</t>
  </si>
  <si>
    <t>PAIHABIT0000000052808397</t>
  </si>
  <si>
    <t>SURFACTI0000000052757554</t>
  </si>
  <si>
    <t>COMMUNE_0000000009744769</t>
  </si>
  <si>
    <t>PAIHABIT0000000052808375</t>
  </si>
  <si>
    <t>SURFACTI0000000219771680</t>
  </si>
  <si>
    <t>COMMUNE_0000000009746994</t>
  </si>
  <si>
    <t>PAIHABIT0000000052810094</t>
  </si>
  <si>
    <t>SURFACTI0000000081808900</t>
  </si>
  <si>
    <t>COMMUNE_0000000009746484</t>
  </si>
  <si>
    <t>PAIHABIT0000000052809892</t>
  </si>
  <si>
    <t>SURFACTI0000000082271411</t>
  </si>
  <si>
    <t>COMMUNE_0000000009746212</t>
  </si>
  <si>
    <t>PAIHABIT0000000052809887</t>
  </si>
  <si>
    <t>SURFACTI0000000082271334</t>
  </si>
  <si>
    <t>COMMUNE_0000000009744776</t>
  </si>
  <si>
    <t>PAIHABIT0000000052808784</t>
  </si>
  <si>
    <t>SURFACTI0000000082274286</t>
  </si>
  <si>
    <t>COMMUNE_0000000009744799</t>
  </si>
  <si>
    <t>PAIHABIT0000000052809591</t>
  </si>
  <si>
    <t>SURFACTI0000000220824480</t>
  </si>
  <si>
    <t>COMMUNE_0000000009745379</t>
  </si>
  <si>
    <t>PAIHABIT0000000052808799</t>
  </si>
  <si>
    <t>SURFACTI0000000082274257</t>
  </si>
  <si>
    <t>COMMUNE_0000000009744528</t>
  </si>
  <si>
    <t>PAIHABIT0000000052809330</t>
  </si>
  <si>
    <t>SURFACTI0000000220837189</t>
  </si>
  <si>
    <t>COMMUNE_0000000009744770</t>
  </si>
  <si>
    <t>PAIHABIT0000000052808377</t>
  </si>
  <si>
    <t>SURFACTI0000000082274365</t>
  </si>
  <si>
    <t>COMMUNE_0000000009745063</t>
  </si>
  <si>
    <t>PAIHABIT0000000052808794</t>
  </si>
  <si>
    <t>SURFACTI0000000082274263</t>
  </si>
  <si>
    <t>COMMUNE_0000000009746733</t>
  </si>
  <si>
    <t>PAIHABIT0000000052809787</t>
  </si>
  <si>
    <t>SURFACTI0000000097479214</t>
  </si>
  <si>
    <t>COMMUNE_0000000009746498</t>
  </si>
  <si>
    <t>PAIHABIT0000000052810060</t>
  </si>
  <si>
    <t>SURFACTI0000000076839342</t>
  </si>
  <si>
    <t>COMMUNE_0000000009745083</t>
  </si>
  <si>
    <t>PAIHABIT0000000052809346</t>
  </si>
  <si>
    <t>SURFACTI0000000220722636</t>
  </si>
  <si>
    <t>COMMUNE_0000000009747224</t>
  </si>
  <si>
    <t>PAIHABIT0000000052809914</t>
  </si>
  <si>
    <t>SURFACTI0000000081809861</t>
  </si>
  <si>
    <t>COMMUNE_0000000009745090</t>
  </si>
  <si>
    <t>PAIHABIT0000000052809600</t>
  </si>
  <si>
    <t>SURFACTI0000000220054580</t>
  </si>
  <si>
    <t>COMMUNE_0000000009745955</t>
  </si>
  <si>
    <t>PAIHABIT0000000052808819</t>
  </si>
  <si>
    <t>SURFACTI0000000104966084</t>
  </si>
  <si>
    <t>COMMUNE_0000000009745082</t>
  </si>
  <si>
    <t>PAIHABIT0000000052809347</t>
  </si>
  <si>
    <t>SURFACTI0000000220097538</t>
  </si>
  <si>
    <t>COMMUNE_0000000009742500</t>
  </si>
  <si>
    <t>PAIHABIT0000000052807837</t>
  </si>
  <si>
    <t>SURFACTI0000000223451958</t>
  </si>
  <si>
    <t>COMMUNE_0000000009745073</t>
  </si>
  <si>
    <t>PAIHABIT0000000052809048</t>
  </si>
  <si>
    <t>SURFACTI0000000220262114</t>
  </si>
  <si>
    <t>COMMUNE_0000000009745951</t>
  </si>
  <si>
    <t>PAIHABIT0000000052808827</t>
  </si>
  <si>
    <t>SURFACTI0000000104966074</t>
  </si>
  <si>
    <t>COMMUNE_0000000009745382</t>
  </si>
  <si>
    <t>PAIHABIT0000000052809055</t>
  </si>
  <si>
    <t>SURFACTI0000000220127310</t>
  </si>
  <si>
    <t>COMMUNE_0000000009746514</t>
  </si>
  <si>
    <t>PAIHABIT0000000052810259</t>
  </si>
  <si>
    <t>SURFACTI0000000081802625</t>
  </si>
  <si>
    <t>COMMUNE_0000000009745670</t>
  </si>
  <si>
    <t>PAIHABIT0000000052808817</t>
  </si>
  <si>
    <t>SURFACTI0000000081802622</t>
  </si>
  <si>
    <t>COMMUNE_0000000009746193</t>
  </si>
  <si>
    <t>PAIHABIT0000000052809771</t>
  </si>
  <si>
    <t>SURFACTI0000000082274515</t>
  </si>
  <si>
    <t>COMMUNE_0000000009746505</t>
  </si>
  <si>
    <t>PAIHABIT0000000052810073</t>
  </si>
  <si>
    <t>SURFACTI0000000076839350</t>
  </si>
  <si>
    <t>COMMUNE_0000000009742834</t>
  </si>
  <si>
    <t>PAIHABIT0000000052807631</t>
  </si>
  <si>
    <t>SURFACTI0000000223373404</t>
  </si>
  <si>
    <t>COMMUNE_0000000009745080</t>
  </si>
  <si>
    <t>PAIHABIT0000000052809353</t>
  </si>
  <si>
    <t>SURFACTI0000000220099386</t>
  </si>
  <si>
    <t>COMMUNE_0000000009742510</t>
  </si>
  <si>
    <t>PAIHABIT0000000052807832</t>
  </si>
  <si>
    <t>SURFACTI0000000220052231</t>
  </si>
  <si>
    <t>COMMUNE_0000000009746727</t>
  </si>
  <si>
    <t>PAIHABIT0000000052809783</t>
  </si>
  <si>
    <t>SURFACTI0000000096687408</t>
  </si>
  <si>
    <t>COMMUNE_0000000009746471</t>
  </si>
  <si>
    <t>PAIHABIT0000000052809680</t>
  </si>
  <si>
    <t>SURFACTI0000000052757647</t>
  </si>
  <si>
    <t>COMMUNE_0000000009746216</t>
  </si>
  <si>
    <t>PAIHABIT0000000052810052</t>
  </si>
  <si>
    <t>SURFACTI0000000076839327</t>
  </si>
  <si>
    <t>COMMUNE_0000000009744514</t>
  </si>
  <si>
    <t>PAIHABIT0000000052809033</t>
  </si>
  <si>
    <t>SURFACTI0000000222826404</t>
  </si>
  <si>
    <t>COMMUNE_0000000009744205</t>
  </si>
  <si>
    <t>PAIHABIT0000000052808361</t>
  </si>
  <si>
    <t>SURFACTI0000000217332733</t>
  </si>
  <si>
    <t>COMMUNE_0000000009744505</t>
  </si>
  <si>
    <t>PAIHABIT0000000052808552</t>
  </si>
  <si>
    <t>SURFACTI0000000217253815</t>
  </si>
  <si>
    <t>COMMUNE_0000000009745056</t>
  </si>
  <si>
    <t>PAIHABIT0000000052808390</t>
  </si>
  <si>
    <t>SURFACTI0000000076839357</t>
  </si>
  <si>
    <t>COMMUNE_0000000009743525</t>
  </si>
  <si>
    <t>PAIHABIT0000000052808762</t>
  </si>
  <si>
    <t>SURFACTI0000000223342372</t>
  </si>
  <si>
    <t>COMMUNE_0000000009745369</t>
  </si>
  <si>
    <t>PAIHABIT0000000052808573</t>
  </si>
  <si>
    <t>SURFACTI0000000060287256</t>
  </si>
  <si>
    <t>COMMUNE_0000000009745054</t>
  </si>
  <si>
    <t>PAIHABIT0000000052808384</t>
  </si>
  <si>
    <t>SURFACTI0000000082271263</t>
  </si>
  <si>
    <t>COMMUNE_0000000009746988</t>
  </si>
  <si>
    <t>PAIHABIT0000000052809903</t>
  </si>
  <si>
    <t>SURFACTI0000000099177621</t>
  </si>
  <si>
    <t>COMMUNE_0000000009744789</t>
  </si>
  <si>
    <t>PAIHABIT0000000052809331</t>
  </si>
  <si>
    <t>SURFACTI0000000111660596</t>
  </si>
  <si>
    <t>COMMUNE_0000000009746747</t>
  </si>
  <si>
    <t>PAIHABIT0000000052810091</t>
  </si>
  <si>
    <t>SURFACTI0000000081808182</t>
  </si>
  <si>
    <t>COMMUNE_0000000009746480</t>
  </si>
  <si>
    <t>PAIHABIT0000000052809782</t>
  </si>
  <si>
    <t>SURFACTI0000000096940066</t>
  </si>
  <si>
    <t>COMMUNE_0000000009746520</t>
  </si>
  <si>
    <t>PAIHABIT0000000052810467</t>
  </si>
  <si>
    <t>SURFACTI0000000081802472</t>
  </si>
  <si>
    <t>COMMUNE_0000000009745078</t>
  </si>
  <si>
    <t>PAIHABIT0000000052809352</t>
  </si>
  <si>
    <t>SURFACTI0000000220735715</t>
  </si>
  <si>
    <t>COMMUNE_0000000009746763</t>
  </si>
  <si>
    <t>PAIHABIT0000000052810479</t>
  </si>
  <si>
    <t>SURFACTI0000000081800939</t>
  </si>
  <si>
    <t>COMMUNE_0000002202294720</t>
  </si>
  <si>
    <t>PAIHABIT0000000052808408</t>
  </si>
  <si>
    <t>SURFACTI0000002202324494</t>
  </si>
  <si>
    <t>COMMUNE_0000000009744217</t>
  </si>
  <si>
    <t>PAIHABIT0000000052809026</t>
  </si>
  <si>
    <t>SURFACTI0000000222849117</t>
  </si>
  <si>
    <t>COMMUNE_0000000009743177</t>
  </si>
  <si>
    <t>PAIHABIT0000000052807913</t>
  </si>
  <si>
    <t>SURFACTI0000000246169835</t>
  </si>
  <si>
    <t>COMMUNE_0000000009744207</t>
  </si>
  <si>
    <t>PAIHABIT0000000052808554</t>
  </si>
  <si>
    <t>SURFACTI0000000217200764</t>
  </si>
  <si>
    <t>COMMUNE_0000000009742509</t>
  </si>
  <si>
    <t>PAIHABIT0000000052807828</t>
  </si>
  <si>
    <t>SURFACTI0000000223435457</t>
  </si>
  <si>
    <t>COMMUNE_0000000009745912</t>
  </si>
  <si>
    <t>PAIHABIT0000000052809674</t>
  </si>
  <si>
    <t>SURFACTI0000000201309530</t>
  </si>
  <si>
    <t>COMMUNE_0000000009745929</t>
  </si>
  <si>
    <t>PAIHABIT0000000052808409</t>
  </si>
  <si>
    <t>SURFACTI0000000052757599</t>
  </si>
  <si>
    <t>COMMUNE_0000000009742846</t>
  </si>
  <si>
    <t>PAIHABIT0000000052807908</t>
  </si>
  <si>
    <t>SURFACTI0000000224807282</t>
  </si>
  <si>
    <t>COMMUNE_0000000009746991</t>
  </si>
  <si>
    <t>PAIHABIT0000000052809911</t>
  </si>
  <si>
    <t>SURFACTI0000000081809870</t>
  </si>
  <si>
    <t>COMMUNE_0000000009745660</t>
  </si>
  <si>
    <t>PAIHABIT0000000052808813</t>
  </si>
  <si>
    <t>SURFACTI0000000081805820</t>
  </si>
  <si>
    <t>COMMUNE_0000000009745958</t>
  </si>
  <si>
    <t>PAIHABIT0000000052809066</t>
  </si>
  <si>
    <t>SURFACTI0000000104966073</t>
  </si>
  <si>
    <t>COMMUNE_0000000009743883</t>
  </si>
  <si>
    <t>PAIHABIT0000000052808549</t>
  </si>
  <si>
    <t>SURFACTI0000000223340981</t>
  </si>
  <si>
    <t>COMMUNE_0000000009746221</t>
  </si>
  <si>
    <t>PAIHABIT0000000052810058</t>
  </si>
  <si>
    <t>SURFACTI0000000076839323</t>
  </si>
  <si>
    <t>COMMUNE_0000000009745385</t>
  </si>
  <si>
    <t>PAIHABIT0000000052809056</t>
  </si>
  <si>
    <t>SURFACTI0000000220126072</t>
  </si>
  <si>
    <t>COMMUNE_0000000009746477</t>
  </si>
  <si>
    <t>PAIHABIT0000000052809779</t>
  </si>
  <si>
    <t>SURFACTI0000000096831540</t>
  </si>
  <si>
    <t>COMMUNE_0000000009745403</t>
  </si>
  <si>
    <t>PAIHABIT0000000052809608</t>
  </si>
  <si>
    <t>SURFACTI0000000222668106</t>
  </si>
  <si>
    <t>COMMUNE_0000000009746765</t>
  </si>
  <si>
    <t>PAIHABIT0000000052810642</t>
  </si>
  <si>
    <t>SURFACTI0000000081800188</t>
  </si>
  <si>
    <t>COMMUNE_0000000009746751</t>
  </si>
  <si>
    <t>PAIHABIT0000000052810089</t>
  </si>
  <si>
    <t>SURFACTI0000000081808190</t>
  </si>
  <si>
    <t>COMMUNE_0000000009743538</t>
  </si>
  <si>
    <t>PAIHABIT0000000052807915</t>
  </si>
  <si>
    <t>SURFACTI0000000224743798</t>
  </si>
  <si>
    <t>COMMUNE_0000000009743174</t>
  </si>
  <si>
    <t>PAIHABIT0000000052807846</t>
  </si>
  <si>
    <t>SURFACTI0000000105368302</t>
  </si>
  <si>
    <t>COMMUNE_0000000009745947</t>
  </si>
  <si>
    <t>PAIHABIT0000000052808822</t>
  </si>
  <si>
    <t>SURFACTI0000000081803738</t>
  </si>
  <si>
    <t>COMMUNE_0000000009744228</t>
  </si>
  <si>
    <t>PAIHABIT0000000052809583</t>
  </si>
  <si>
    <t>SURFACTI0000000222671835</t>
  </si>
  <si>
    <t>COMMUNE_0000000009745387</t>
  </si>
  <si>
    <t>PAIHABIT0000000052809058</t>
  </si>
  <si>
    <t>SURFACTI0000000220126044</t>
  </si>
  <si>
    <t>COMMUNE_0000000009745048</t>
  </si>
  <si>
    <t>PAIHABIT0000000052808100</t>
  </si>
  <si>
    <t>SURFACTI0000000082274416</t>
  </si>
  <si>
    <t>COMMUNE_0000000009744216</t>
  </si>
  <si>
    <t>PAIHABIT0000000052809024</t>
  </si>
  <si>
    <t>SURFACTI0000000222849401</t>
  </si>
  <si>
    <t>COMMUNE_0000000009747218</t>
  </si>
  <si>
    <t>PAIHABIT0000000052809913</t>
  </si>
  <si>
    <t>SURFACTI0000000098681901</t>
  </si>
  <si>
    <t>COMMUNE_0000000009745371</t>
  </si>
  <si>
    <t>PAIHABIT0000000052808798</t>
  </si>
  <si>
    <t>SURFACTI0000000082274271</t>
  </si>
  <si>
    <t>COMMUNE_0000000009745953</t>
  </si>
  <si>
    <t>PAIHABIT0000000052808825</t>
  </si>
  <si>
    <t>SURFACTI0000000104966114</t>
  </si>
  <si>
    <t>COMMUNE_0000000009744508</t>
  </si>
  <si>
    <t>PAIHABIT0000000052808776</t>
  </si>
  <si>
    <t>SURFACTI0000000217014541</t>
  </si>
  <si>
    <t>COMMUNE_0000000009747226</t>
  </si>
  <si>
    <t>PAIHABIT0000000052810100</t>
  </si>
  <si>
    <t>SURFACTI0000000081808235</t>
  </si>
  <si>
    <t>COMMUNE_0000000009745949</t>
  </si>
  <si>
    <t>PAIHABIT0000000052810251</t>
  </si>
  <si>
    <t>SURFACTI0000000081803821</t>
  </si>
  <si>
    <t>COMMUNE_0000000009746989</t>
  </si>
  <si>
    <t>PAIHABIT0000000052809908</t>
  </si>
  <si>
    <t>SURFACTI0000000081809865</t>
  </si>
  <si>
    <t>COMMUNE_0000000009747002</t>
  </si>
  <si>
    <t>PAIHABIT0000000052810277</t>
  </si>
  <si>
    <t>SURFACTI0000000081805815</t>
  </si>
  <si>
    <t>COMMUNE_0000000009745367</t>
  </si>
  <si>
    <t>PAIHABIT0000000052808569</t>
  </si>
  <si>
    <t>SURFACTI0000000076839355</t>
  </si>
  <si>
    <t>COMMUNE_0000000009745666</t>
  </si>
  <si>
    <t>PAIHABIT0000000052808815</t>
  </si>
  <si>
    <t>SURFACTI0000000081804302</t>
  </si>
  <si>
    <t>COMMUNE_0000000009745344</t>
  </si>
  <si>
    <t>PAIHABIT0000000052808104</t>
  </si>
  <si>
    <t>SURFACTI0000000082274508</t>
  </si>
  <si>
    <t>COMMUNE_0000000009744804</t>
  </si>
  <si>
    <t>PAIHABIT0000000052809598</t>
  </si>
  <si>
    <t>SURFACTI0000000220103876</t>
  </si>
  <si>
    <t>COMMUNE_0000000009746987</t>
  </si>
  <si>
    <t>PAIHABIT0000000052809907</t>
  </si>
  <si>
    <t>SURFACTI0000000098205728</t>
  </si>
  <si>
    <t>COMMUNE_0000000009742835</t>
  </si>
  <si>
    <t>PAIHABIT0000000052807629</t>
  </si>
  <si>
    <t>SURFACTI0000000223373610</t>
  </si>
  <si>
    <t>COMMUNE_0000000009745043</t>
  </si>
  <si>
    <t>PAIHABIT0000000052808102</t>
  </si>
  <si>
    <t>SURFACTI0000000082274437</t>
  </si>
  <si>
    <t>COMMUNE_0000000009745662</t>
  </si>
  <si>
    <t>PAIHABIT0000000052808581</t>
  </si>
  <si>
    <t>SURFACTI0000000076839338</t>
  </si>
  <si>
    <t>COMMUNE_0000000009744497</t>
  </si>
  <si>
    <t>PAIHABIT0000000052808091</t>
  </si>
  <si>
    <t>SURFACTI0000000219771598</t>
  </si>
  <si>
    <t>COMMUNE_0000000009744771</t>
  </si>
  <si>
    <t>PAIHABIT0000000052808556</t>
  </si>
  <si>
    <t>SURFACTI0000000082274360</t>
  </si>
  <si>
    <t>COMMUNE_0000000009745053</t>
  </si>
  <si>
    <t>PAIHABIT0000000052808386</t>
  </si>
  <si>
    <t>SURFACTI0000000082271379</t>
  </si>
  <si>
    <t>COMMUNE_0000000009745945</t>
  </si>
  <si>
    <t>PAIHABIT0000000052808584</t>
  </si>
  <si>
    <t>SURFACTI0000000081808141</t>
  </si>
  <si>
    <t>COMMUNE_0000000009743891</t>
  </si>
  <si>
    <t>PAIHABIT0000000052809019</t>
  </si>
  <si>
    <t>SURFACTI0000000223333860</t>
  </si>
  <si>
    <t>COMMUNE_0000000009746762</t>
  </si>
  <si>
    <t>PAIHABIT0000000052810476</t>
  </si>
  <si>
    <t>SURFACTI0000000081802475</t>
  </si>
  <si>
    <t>COMMUNE_0000000009745041</t>
  </si>
  <si>
    <t>PAIHABIT0000000052807977</t>
  </si>
  <si>
    <t>SURFACTI0000000082274551</t>
  </si>
  <si>
    <t>COMMUNE_0000000009745360</t>
  </si>
  <si>
    <t>PAIHABIT0000000052808387</t>
  </si>
  <si>
    <t>SURFACTI0000000222934104</t>
  </si>
  <si>
    <t>COMMUNE_0000000009744524</t>
  </si>
  <si>
    <t>PAIHABIT0000000052809329</t>
  </si>
  <si>
    <t>SURFACTI0000000222809041</t>
  </si>
  <si>
    <t>COMMUNE_0000000009744510</t>
  </si>
  <si>
    <t>PAIHABIT0000000052808779</t>
  </si>
  <si>
    <t>SURFACTI0000000222879117</t>
  </si>
  <si>
    <t>COMMUNE_0000000009745372</t>
  </si>
  <si>
    <t>PAIHABIT0000000052808797</t>
  </si>
  <si>
    <t>SURFACTI0000000082274288</t>
  </si>
  <si>
    <t>COMMUNE_0000000009745089</t>
  </si>
  <si>
    <t>PAIHABIT0000000052809603</t>
  </si>
  <si>
    <t>SURFACTI0000000222666507</t>
  </si>
  <si>
    <t>COMMUNE_0000000009742179</t>
  </si>
  <si>
    <t>PAIHABIT0000000052807703</t>
  </si>
  <si>
    <t>SURFACTI0000000223397310</t>
  </si>
  <si>
    <t>COMMUNE_0000000009746980</t>
  </si>
  <si>
    <t>PAIHABIT0000000052809909</t>
  </si>
  <si>
    <t>SURFACTI0000000081810411</t>
  </si>
  <si>
    <t>COMMUNE_0000000009746210</t>
  </si>
  <si>
    <t>PAIHABIT0000000052809885</t>
  </si>
  <si>
    <t>SURFACTI0000000063046699</t>
  </si>
  <si>
    <t>COMMUNE_0000000009743537</t>
  </si>
  <si>
    <t>PAIHABIT0000000052807916</t>
  </si>
  <si>
    <t>SURFACTI0000000224742218</t>
  </si>
  <si>
    <t>COMMUNE_0000000009745055</t>
  </si>
  <si>
    <t>PAIHABIT0000000052808566</t>
  </si>
  <si>
    <t>SURFACTI0000000082274351</t>
  </si>
  <si>
    <t>COMMUNE_0000000009743881</t>
  </si>
  <si>
    <t>PAIHABIT0000000052808544</t>
  </si>
  <si>
    <t>SURFACTI0000000223333918</t>
  </si>
  <si>
    <t>COMMUNE_0000000009745356</t>
  </si>
  <si>
    <t>PAIHABIT0000000052808112</t>
  </si>
  <si>
    <t>SURFACTI0000000082271426</t>
  </si>
  <si>
    <t>COMMUNE_0000000009746770</t>
  </si>
  <si>
    <t>PAIHABIT0000000052810643</t>
  </si>
  <si>
    <t>SURFACTI0000000081800178</t>
  </si>
  <si>
    <t>COMMUNE_0000000009746211</t>
  </si>
  <si>
    <t>PAIHABIT0000000052809883</t>
  </si>
  <si>
    <t>SURFACTI0000000082271356</t>
  </si>
  <si>
    <t>COMMUNE_0000000009746504</t>
  </si>
  <si>
    <t>PAIHABIT0000000052810071</t>
  </si>
  <si>
    <t>SURFACTI0000000082271001</t>
  </si>
  <si>
    <t>COMMUNE_0000000009747010</t>
  </si>
  <si>
    <t>PAIHABIT0000000052810492</t>
  </si>
  <si>
    <t>SURFACTI0000000081802492</t>
  </si>
  <si>
    <t>COMMUNE_0000000009745970</t>
  </si>
  <si>
    <t>PAIHABIT0000000052809614</t>
  </si>
  <si>
    <t>SURFACTI0000000222668319</t>
  </si>
  <si>
    <t>COMMUNE_0000000009747006</t>
  </si>
  <si>
    <t>PAIHABIT0000000052810280</t>
  </si>
  <si>
    <t>SURFACTI0000000081802546</t>
  </si>
  <si>
    <t>COMMUNE_0000000009747235</t>
  </si>
  <si>
    <t>PAIHABIT0000000052810290</t>
  </si>
  <si>
    <t>SURFACTI0000000081803766</t>
  </si>
  <si>
    <t>COMMUNE_0000000009744801</t>
  </si>
  <si>
    <t>PAIHABIT0000000052809592</t>
  </si>
  <si>
    <t>SURFACTI0000000220050684</t>
  </si>
  <si>
    <t>COMMUNE_0000000009746741</t>
  </si>
  <si>
    <t>PAIHABIT0000000052810083</t>
  </si>
  <si>
    <t>SURFACTI0000000081808209</t>
  </si>
  <si>
    <t>COMMUNE_0000000009746995</t>
  </si>
  <si>
    <t>PAIHABIT0000000052810092</t>
  </si>
  <si>
    <t>SURFACTI0000000081808194</t>
  </si>
  <si>
    <t>COMMUNE_0000000009744791</t>
  </si>
  <si>
    <t>PAIHABIT0000000052809336</t>
  </si>
  <si>
    <t>SURFACTI0000000220722635</t>
  </si>
  <si>
    <t>COMMUNE_0000000009746215</t>
  </si>
  <si>
    <t>PAIHABIT0000000052810057</t>
  </si>
  <si>
    <t>SURFACTI0000000076839325</t>
  </si>
  <si>
    <t>COMMUNE_0000000009745944</t>
  </si>
  <si>
    <t>PAIHABIT0000000052808820</t>
  </si>
  <si>
    <t>SURFACTI0000000081805970</t>
  </si>
  <si>
    <t>COMMUNE_0000000009742508</t>
  </si>
  <si>
    <t>PAIHABIT0000000052807833</t>
  </si>
  <si>
    <t>SURFACTI0000000220100158</t>
  </si>
  <si>
    <t>COMMUNE_0000000009746977</t>
  </si>
  <si>
    <t>PAIHABIT0000000052809794</t>
  </si>
  <si>
    <t>SURFACTI0000000098197038</t>
  </si>
  <si>
    <t>COMMUNE_0000000009745966</t>
  </si>
  <si>
    <t>PAIHABIT0000000052809375</t>
  </si>
  <si>
    <t>SURFACTI0000000221298608</t>
  </si>
  <si>
    <t>COMMUNE_0000000009744211</t>
  </si>
  <si>
    <t>PAIHABIT0000000052808770</t>
  </si>
  <si>
    <t>SURFACTI0000000106444472</t>
  </si>
  <si>
    <t>COMMUNE_0000000009746760</t>
  </si>
  <si>
    <t>PAIHABIT0000000052810477</t>
  </si>
  <si>
    <t>SURFACTI0000000081802481</t>
  </si>
  <si>
    <t>COMMUNE_0000000009747215</t>
  </si>
  <si>
    <t>PAIHABIT0000000052809799</t>
  </si>
  <si>
    <t>SURFACTI0000000098308382</t>
  </si>
  <si>
    <t>COMMUNE_0000000009745049</t>
  </si>
  <si>
    <t>PAIHABIT0000000052808380</t>
  </si>
  <si>
    <t>SURFACTI0000000082274402</t>
  </si>
  <si>
    <t>COMMUNE_0000000009747232</t>
  </si>
  <si>
    <t>PAIHABIT0000000052810103</t>
  </si>
  <si>
    <t>SURFACTI0000000081808187</t>
  </si>
  <si>
    <t>COMMUNE_0000000009746501</t>
  </si>
  <si>
    <t>PAIHABIT0000000052810069</t>
  </si>
  <si>
    <t>SURFACTI0000000076839348</t>
  </si>
  <si>
    <t>COMMUNE_0000000009746203</t>
  </si>
  <si>
    <t>PAIHABIT0000000052809770</t>
  </si>
  <si>
    <t>SURFACTI0000000082274501</t>
  </si>
  <si>
    <t>COMMUNE_0000000009746474</t>
  </si>
  <si>
    <t>PAIHABIT0000000052809684</t>
  </si>
  <si>
    <t>SURFACTI0000000220026693</t>
  </si>
  <si>
    <t>COMMUNE_0000000009744529</t>
  </si>
  <si>
    <t>PAIHABIT0000000052809334</t>
  </si>
  <si>
    <t>SURFACTI0000000220105956</t>
  </si>
  <si>
    <t>COMMUNE_0000000009742502</t>
  </si>
  <si>
    <t>PAIHABIT0000000052807835</t>
  </si>
  <si>
    <t>SURFACTI0000000246169837</t>
  </si>
  <si>
    <t>COMMUNE_0000000009745656</t>
  </si>
  <si>
    <t>PAIHABIT0000000052808403</t>
  </si>
  <si>
    <t>SURFACTI0000000052757561</t>
  </si>
  <si>
    <t>COMMUNE_0000000009744761</t>
  </si>
  <si>
    <t>PAIHABIT0000000052807975</t>
  </si>
  <si>
    <t>SURFACTI0000000082274560</t>
  </si>
  <si>
    <t>COMMUNE_0000000009745388</t>
  </si>
  <si>
    <t>PAIHABIT0000000052809051</t>
  </si>
  <si>
    <t>SURFACTI0000000220100723</t>
  </si>
  <si>
    <t>COMMUNE_0000000009746997</t>
  </si>
  <si>
    <t>Oui</t>
  </si>
  <si>
    <t>PAIHABIT0000000052810096</t>
  </si>
  <si>
    <t>SURFACTI0000000052757651</t>
  </si>
  <si>
    <t>COMMUNE_0000000009745915</t>
  </si>
  <si>
    <t>PAIHABIT0000000052807999</t>
  </si>
  <si>
    <t>SURFACTI0000000082274583</t>
  </si>
  <si>
    <t>COMMUNE_0000000009743173</t>
  </si>
  <si>
    <t>PAIHABIT0000000052807718</t>
  </si>
  <si>
    <t>SURFACTI0000000223375156</t>
  </si>
  <si>
    <t>COMMUNE_0000000009745658</t>
  </si>
  <si>
    <t>PAIHABIT0000000052808574</t>
  </si>
  <si>
    <t>SURFACTI0000000052757636</t>
  </si>
  <si>
    <t>COMMUNE_0000000009746754</t>
  </si>
  <si>
    <t>PAIHABIT0000000052810275</t>
  </si>
  <si>
    <t>SURFACTI0000000081802629</t>
  </si>
  <si>
    <t>COMMUNE_0000000009745655</t>
  </si>
  <si>
    <t>PAIHABIT0000000052808406</t>
  </si>
  <si>
    <t>SURFACTI0000000052757609</t>
  </si>
  <si>
    <t>COMMUNE_0000000009745059</t>
  </si>
  <si>
    <t>PAIHABIT0000000052808499</t>
  </si>
  <si>
    <t>SURFACTI0000000082274335</t>
  </si>
  <si>
    <t>COMMUNE_0000000009744501</t>
  </si>
  <si>
    <t>PAIHABIT0000000052808371</t>
  </si>
  <si>
    <t>SURFACTI0000000082274363</t>
  </si>
  <si>
    <t>COMMUNE_0000000009745952</t>
  </si>
  <si>
    <t>PAIHABIT0000000052808826</t>
  </si>
  <si>
    <t>SURFACTI0000000081802552</t>
  </si>
  <si>
    <t>COMMUNE_0000000009745647</t>
  </si>
  <si>
    <t>PAIHABIT0000000052808396</t>
  </si>
  <si>
    <t>SURFACTI0000000061492493</t>
  </si>
  <si>
    <t>COMMUNE_0000000009744523</t>
  </si>
  <si>
    <t>PAIHABIT0000000052809328</t>
  </si>
  <si>
    <t>SURFACTI0000000220051769</t>
  </si>
  <si>
    <t>COMMUNE_0000000009745677</t>
  </si>
  <si>
    <t>PAIHABIT0000000052809059</t>
  </si>
  <si>
    <t>SURFACTI0000000220168555</t>
  </si>
  <si>
    <t>COMMUNE_0000000009745965</t>
  </si>
  <si>
    <t>PAIHABIT0000000052809372</t>
  </si>
  <si>
    <t>SURFACTI0000000221298631</t>
  </si>
  <si>
    <t>COMMUNE_0000000009744767</t>
  </si>
  <si>
    <t>PAIHABIT0000000052808378</t>
  </si>
  <si>
    <t>SURFACTI0000000082274398</t>
  </si>
  <si>
    <t>COMMUNE_0000000009745668</t>
  </si>
  <si>
    <t>PAIHABIT0000000052808804</t>
  </si>
  <si>
    <t>SURFACTI0000000081802916</t>
  </si>
  <si>
    <t>COMMUNE_0000000009743898</t>
  </si>
  <si>
    <t>PAIHABIT0000000052809317</t>
  </si>
  <si>
    <t>SURFACTI0000000222685031</t>
  </si>
  <si>
    <t>COMMUNE_0000000009743896</t>
  </si>
  <si>
    <t>PAIHABIT0000000052809324</t>
  </si>
  <si>
    <t>SURFACTI0000000220077942</t>
  </si>
  <si>
    <t>COMMUNE_0000000009746508</t>
  </si>
  <si>
    <t>PAIHABIT0000000052810267</t>
  </si>
  <si>
    <t>SURFACTI0000000081805808</t>
  </si>
  <si>
    <t>COMMUNE_0000000009747231</t>
  </si>
  <si>
    <t>PAIHABIT0000000052810106</t>
  </si>
  <si>
    <t>SURFACTI0000000081808143</t>
  </si>
  <si>
    <t>COMMUNE_0000000009743880</t>
  </si>
  <si>
    <t>PAIHABIT0000000052808543</t>
  </si>
  <si>
    <t>SURFACTI0000000220048407</t>
  </si>
  <si>
    <t>COMMUNE_0000000009747473</t>
  </si>
  <si>
    <t>PAIHABIT0000000052810299</t>
  </si>
  <si>
    <t>SURFACTI0000000081803789</t>
  </si>
  <si>
    <t>COMMUNE_0000000009746532</t>
  </si>
  <si>
    <t>PAIHABIT0000000052810641</t>
  </si>
  <si>
    <t>SURFACTI0000000220825395</t>
  </si>
  <si>
    <t>COMMUNE_0000000009746197</t>
  </si>
  <si>
    <t>PAIHABIT0000000052809767</t>
  </si>
  <si>
    <t>SURFACTI0000000058493978</t>
  </si>
  <si>
    <t>COMMUNE_0000000009743172</t>
  </si>
  <si>
    <t>PAIHABIT0000000052807717</t>
  </si>
  <si>
    <t>SURFACTI0000000223375172</t>
  </si>
  <si>
    <t>COMMUNE_0000000009746743</t>
  </si>
  <si>
    <t>PAIHABIT0000000052810082</t>
  </si>
  <si>
    <t>SURFACTI0000000081808206</t>
  </si>
  <si>
    <t>COMMUNE_0000000009744202</t>
  </si>
  <si>
    <t>PAIHABIT0000000052808366</t>
  </si>
  <si>
    <t>SURFACTI0000000219771554</t>
  </si>
  <si>
    <t>COMMUNE_0000000009745943</t>
  </si>
  <si>
    <t>PAIHABIT0000000052810051</t>
  </si>
  <si>
    <t>SURFACTI0000000076839339</t>
  </si>
  <si>
    <t>COMMUNE_0000000009745352</t>
  </si>
  <si>
    <t>PAIHABIT0000000052808107</t>
  </si>
  <si>
    <t>SURFACTI0000000082274443</t>
  </si>
  <si>
    <t>COMMUNE_0000000009745345</t>
  </si>
  <si>
    <t>PAIHABIT0000000052808114</t>
  </si>
  <si>
    <t>SURFACTI0000000082274491</t>
  </si>
  <si>
    <t>COMMUNE_0000000009747001</t>
  </si>
  <si>
    <t>PAIHABIT0000000052810278</t>
  </si>
  <si>
    <t>SURFACTI0000000081803799</t>
  </si>
  <si>
    <t>COMMUNE_0000000009746208</t>
  </si>
  <si>
    <t>PAIHABIT0000000052809882</t>
  </si>
  <si>
    <t>SURFACTI0000000076839322</t>
  </si>
  <si>
    <t>COMMUNE_0000000009745637</t>
  </si>
  <si>
    <t>PAIHABIT0000000052807991</t>
  </si>
  <si>
    <t>SURFACTI0000000219901547</t>
  </si>
  <si>
    <t>COMMUNE_0000000009745649</t>
  </si>
  <si>
    <t>PAIHABIT0000000052808117</t>
  </si>
  <si>
    <t>SURFACTI0000000061496901</t>
  </si>
  <si>
    <t>COMMUNE_0000000009744765</t>
  </si>
  <si>
    <t>PAIHABIT0000000052808095</t>
  </si>
  <si>
    <t>SURFACTI0000000082274408</t>
  </si>
  <si>
    <t>COMMUNE_0000000009747223</t>
  </si>
  <si>
    <t>PAIHABIT0000000052810098</t>
  </si>
  <si>
    <t>SURFACTI0000000081809069</t>
  </si>
  <si>
    <t>COMMUNE_0000000009742492</t>
  </si>
  <si>
    <t>PAIHABIT0000000052807626</t>
  </si>
  <si>
    <t>SURFACTI0000000223385266</t>
  </si>
  <si>
    <t>COMMUNE_0000000009745689</t>
  </si>
  <si>
    <t>PAIHABIT0000000052809610</t>
  </si>
  <si>
    <t>SURFACTI0000000222553622</t>
  </si>
  <si>
    <t>COMMUNE_0000000009746227</t>
  </si>
  <si>
    <t>PAIHABIT0000000052810255</t>
  </si>
  <si>
    <t>SURFACTI0000000081803795</t>
  </si>
  <si>
    <t>COMMUNE_0000000009745075</t>
  </si>
  <si>
    <t>PAIHABIT0000000052809350</t>
  </si>
  <si>
    <t>SURFACTI0000000220260649</t>
  </si>
  <si>
    <t>COMMUNE_0000000009744500</t>
  </si>
  <si>
    <t>PAIHABIT0000000052808367</t>
  </si>
  <si>
    <t>SURFACTI0000000201364475</t>
  </si>
  <si>
    <t>COMMUNE_0000000009745925</t>
  </si>
  <si>
    <t>PAIHABIT0000000052808125</t>
  </si>
  <si>
    <t>SURFACTI0000000052757544</t>
  </si>
  <si>
    <t>COMMUNE_0000000009746996</t>
  </si>
  <si>
    <t>PAIHABIT0000000052810097</t>
  </si>
  <si>
    <t>SURFACTI0000000081804705</t>
  </si>
  <si>
    <t>COMMUNE_0000000009746529</t>
  </si>
  <si>
    <t>PAIHABIT0000000052810635</t>
  </si>
  <si>
    <t>SURFACTI0000000104975244</t>
  </si>
  <si>
    <t>COMMUNE_0000000009745679</t>
  </si>
  <si>
    <t>PAIHABIT0000000052809057</t>
  </si>
  <si>
    <t>SURFACTI0000000220126078</t>
  </si>
  <si>
    <t>COMMUNE_0000002200276500</t>
  </si>
  <si>
    <t>PAIHABIT0000000052810050</t>
  </si>
  <si>
    <t>SURFACTI0000002200408343</t>
  </si>
  <si>
    <t>COMMUNE_0000000009746758</t>
  </si>
  <si>
    <t>PAIHABIT0000000052810482</t>
  </si>
  <si>
    <t>SURFACTI0000000081802499</t>
  </si>
  <si>
    <t>COMMUNE_0000000009746481</t>
  </si>
  <si>
    <t>PAIHABIT0000000052809775</t>
  </si>
  <si>
    <t>SURFACTI0000000076839307</t>
  </si>
  <si>
    <t>COMMUNE_0000000009745389</t>
  </si>
  <si>
    <t>PAIHABIT0000000052809362</t>
  </si>
  <si>
    <t>SURFACTI0000000222531914</t>
  </si>
  <si>
    <t>COMMUNE_0000000009743527</t>
  </si>
  <si>
    <t>PAIHABIT0000000052808763</t>
  </si>
  <si>
    <t>SURFACTI0000000223328038</t>
  </si>
  <si>
    <t>COMMUNE_0000000009746729</t>
  </si>
  <si>
    <t>PAIHABIT0000000052809784</t>
  </si>
  <si>
    <t>SURFACTI0000000083859786</t>
  </si>
  <si>
    <t>COMMUNE_0000000009742840</t>
  </si>
  <si>
    <t>PAIHABIT0000000052807840</t>
  </si>
  <si>
    <t>SURFACTI0000000107198085</t>
  </si>
  <si>
    <t>COMMUNE_0000000009745343</t>
  </si>
  <si>
    <t>PAIHABIT0000000052807986</t>
  </si>
  <si>
    <t>SURFACTI0000000219892718</t>
  </si>
  <si>
    <t>COMMUNE_0000000009742501</t>
  </si>
  <si>
    <t>PAIHABIT0000000052807836</t>
  </si>
  <si>
    <t>SURFACTI0000000241809903</t>
  </si>
  <si>
    <t>COMMUNE_0000000009744225</t>
  </si>
  <si>
    <t>PAIHABIT0000000052809319</t>
  </si>
  <si>
    <t>SURFACTI0000000220102604</t>
  </si>
  <si>
    <t>COMMUNE_0000000009744526</t>
  </si>
  <si>
    <t>PAIHABIT0000000052809335</t>
  </si>
  <si>
    <t>SURFACTI0000000108284846</t>
  </si>
  <si>
    <t>COMMUNE_0000000009747240</t>
  </si>
  <si>
    <t>PAIHABIT0000000052810296</t>
  </si>
  <si>
    <t>SURFACTI0000000081802532</t>
  </si>
  <si>
    <t>COMMUNE_0000000009747008</t>
  </si>
  <si>
    <t>PAIHABIT0000000052810490</t>
  </si>
  <si>
    <t>SURFACTI0000000081802467</t>
  </si>
  <si>
    <t>COMMUNE_0000000009745044</t>
  </si>
  <si>
    <t>PAIHABIT0000000052808101</t>
  </si>
  <si>
    <t>SURFACTI0000000082274462</t>
  </si>
  <si>
    <t>COMMUNE_0000000009744201</t>
  </si>
  <si>
    <t>PAIHABIT0000000052808087</t>
  </si>
  <si>
    <t>SURFACTI0000000219771575</t>
  </si>
  <si>
    <t>COMMUNE_0000000009743876</t>
  </si>
  <si>
    <t>PAIHABIT0000000052808360</t>
  </si>
  <si>
    <t>SURFACTI0000000117385820</t>
  </si>
  <si>
    <t>COMMUNE_0000000009746482</t>
  </si>
  <si>
    <t>PAIHABIT0000000052809897</t>
  </si>
  <si>
    <t>SURFACTI0000000099177622</t>
  </si>
  <si>
    <t>COMMUNE_0000000009744496</t>
  </si>
  <si>
    <t>PAIHABIT0000000052808089</t>
  </si>
  <si>
    <t>SURFACTI0000000200391701</t>
  </si>
  <si>
    <t>COMMUNE_0000000009745923</t>
  </si>
  <si>
    <t>PAIHABIT0000000052809761</t>
  </si>
  <si>
    <t>SURFACTI0000000076839320</t>
  </si>
  <si>
    <t>COMMUNE_0000000009745639</t>
  </si>
  <si>
    <t>PAIHABIT0000000052807994</t>
  </si>
  <si>
    <t>SURFACTI0000000219916310</t>
  </si>
  <si>
    <t>COMMUNE_0000000009746488</t>
  </si>
  <si>
    <t>PAIHABIT0000000052809894</t>
  </si>
  <si>
    <t>SURFACTI0000000081810025</t>
  </si>
  <si>
    <t>COMMUNE_0000000009746191</t>
  </si>
  <si>
    <t>PAIHABIT0000000052809677</t>
  </si>
  <si>
    <t>SURFACTI0000000082274539</t>
  </si>
  <si>
    <t>COMMUNE_0000000009746206</t>
  </si>
  <si>
    <t>PAIHABIT0000000052809776</t>
  </si>
  <si>
    <t>SURFACTI0000000076839306</t>
  </si>
  <si>
    <t>COMMUNE_0000000009744220</t>
  </si>
  <si>
    <t>PAIHABIT0000000052809027</t>
  </si>
  <si>
    <t>SURFACTI0000000222843298</t>
  </si>
  <si>
    <t>COMMUNE_0000000009746483</t>
  </si>
  <si>
    <t>PAIHABIT0000000052809900</t>
  </si>
  <si>
    <t>SURFACTI0000000098201159</t>
  </si>
  <si>
    <t>COMMUNE_0000000009745069</t>
  </si>
  <si>
    <t>PAIHABIT0000000052808790</t>
  </si>
  <si>
    <t>SURFACTI0000000217088497</t>
  </si>
  <si>
    <t>COMMUNE_0000000009743168</t>
  </si>
  <si>
    <t>PAIHABIT0000000052807634</t>
  </si>
  <si>
    <t>SURFACTI0000000223384066</t>
  </si>
  <si>
    <t>COMMUNE_0000000009745057</t>
  </si>
  <si>
    <t>PAIHABIT0000000052808382</t>
  </si>
  <si>
    <t>SURFACTI0000000082274370</t>
  </si>
  <si>
    <t>COMMUNE_0000000009745664</t>
  </si>
  <si>
    <t>PAIHABIT0000000052808576</t>
  </si>
  <si>
    <t>SURFACTI0000000081808136</t>
  </si>
  <si>
    <t>COMMUNE_0000000009744782</t>
  </si>
  <si>
    <t>PAIHABIT0000000052809040</t>
  </si>
  <si>
    <t>SURFACTI0000000220258610</t>
  </si>
  <si>
    <t>COMMUNE_0000000009745642</t>
  </si>
  <si>
    <t>PAIHABIT0000000052808113</t>
  </si>
  <si>
    <t>SURFACTI0000000082274511</t>
  </si>
  <si>
    <t>COMMUNE_0000000009743165</t>
  </si>
  <si>
    <t>PAIHABIT0000000052807636</t>
  </si>
  <si>
    <t>SURFACTI0000000223384070</t>
  </si>
  <si>
    <t>COMMUNE_0000000009745402</t>
  </si>
  <si>
    <t>PAIHABIT0000000052809629</t>
  </si>
  <si>
    <t>SURFACTI0000000063046701</t>
  </si>
  <si>
    <t>COMMUNE_0000000009747236</t>
  </si>
  <si>
    <t>PAIHABIT0000000052810287</t>
  </si>
  <si>
    <t>SURFACTI0000000081805801</t>
  </si>
  <si>
    <t>COMMUNE_0000000009744511</t>
  </si>
  <si>
    <t>PAIHABIT0000000052808780</t>
  </si>
  <si>
    <t>SURFACTI0000000222871994</t>
  </si>
  <si>
    <t>COMMUNE_0000000009746998</t>
  </si>
  <si>
    <t>PAIHABIT0000000052810288</t>
  </si>
  <si>
    <t>SURFACTI0000000081803752</t>
  </si>
  <si>
    <t>COMMUNE_0000000009746740</t>
  </si>
  <si>
    <t>PAIHABIT0000000052809906</t>
  </si>
  <si>
    <t>SURFACTI0000000081810023</t>
  </si>
  <si>
    <t>COMMUNE_0000000009745072</t>
  </si>
  <si>
    <t>PAIHABIT0000000052809043</t>
  </si>
  <si>
    <t>SURFACTI0000000111661782</t>
  </si>
  <si>
    <t>COMMUNE_0000000009745939</t>
  </si>
  <si>
    <t>PAIHABIT0000000052808412</t>
  </si>
  <si>
    <t>SURFACTI0000000052757578</t>
  </si>
  <si>
    <t>COMMUNE_0000000009742505</t>
  </si>
  <si>
    <t>PAIHABIT0000000052807838</t>
  </si>
  <si>
    <t>SURFACTI0000000223454207</t>
  </si>
  <si>
    <t>COMMUNE_0000000009745935</t>
  </si>
  <si>
    <t>PAIHABIT0000000052809880</t>
  </si>
  <si>
    <t>SURFACTI0000000052757650</t>
  </si>
  <si>
    <t>COMMUNE_0000000009746246</t>
  </si>
  <si>
    <t>PAIHABIT0000000052810633</t>
  </si>
  <si>
    <t>SURFACTI0000000220833874</t>
  </si>
  <si>
    <t>COMMUNE_0000000009746534</t>
  </si>
  <si>
    <t>PAIHABIT0000000052810752</t>
  </si>
  <si>
    <t>SURFACTI0000000220768262</t>
  </si>
  <si>
    <t>COMMUNE_0000000009747233</t>
  </si>
  <si>
    <t>PAIHABIT0000000052810284</t>
  </si>
  <si>
    <t>SURFACTI0000000081805807</t>
  </si>
  <si>
    <t>COMMUNE_0000000009745377</t>
  </si>
  <si>
    <t>PAIHABIT0000000052808801</t>
  </si>
  <si>
    <t>SURFACTI0000000220235124</t>
  </si>
  <si>
    <t>COMMUNE_0000000009743176</t>
  </si>
  <si>
    <t>PAIHABIT0000000052807847</t>
  </si>
  <si>
    <t>SURFACTI0000000111662099</t>
  </si>
  <si>
    <t>COMMUNE_0000000009744763</t>
  </si>
  <si>
    <t>PAIHABIT0000000052807974</t>
  </si>
  <si>
    <t>SURFACTI0000000082274545</t>
  </si>
  <si>
    <t>COMMUNE_0000000009744785</t>
  </si>
  <si>
    <t>PAIHABIT0000000052809042</t>
  </si>
  <si>
    <t>SURFACTI0000000220101953</t>
  </si>
  <si>
    <t>COMMUNE_0000000009746478</t>
  </si>
  <si>
    <t>PAIHABIT0000000052809781</t>
  </si>
  <si>
    <t>SURFACTI0000000096935508</t>
  </si>
  <si>
    <t>COMMUNE_0000000009745349</t>
  </si>
  <si>
    <t>PAIHABIT0000000052807984</t>
  </si>
  <si>
    <t>SURFACTI0000000082274518</t>
  </si>
  <si>
    <t>COMMUNE_0000000009743884</t>
  </si>
  <si>
    <t>PAIHABIT0000000052808768</t>
  </si>
  <si>
    <t>SURFACTI0000000223318632</t>
  </si>
  <si>
    <t>COMMUNE_0000000009743895</t>
  </si>
  <si>
    <t>PAIHABIT0000000052809316</t>
  </si>
  <si>
    <t>SURFACTI0000000224742093</t>
  </si>
  <si>
    <t>COMMUNE_0000000009746990</t>
  </si>
  <si>
    <t>PAIHABIT0000000052809915</t>
  </si>
  <si>
    <t>SURFACTI0000000081809833</t>
  </si>
  <si>
    <t>COMMUNE_0000000009745967</t>
  </si>
  <si>
    <t>PAIHABIT0000000052810629</t>
  </si>
  <si>
    <t>SURFACTI0000000221287677</t>
  </si>
  <si>
    <t>COMMUNE_0000000009745348</t>
  </si>
  <si>
    <t>PAIHABIT0000000052807983</t>
  </si>
  <si>
    <t>SURFACTI0000000082274585</t>
  </si>
  <si>
    <t>COMMUNE_0000000009745088</t>
  </si>
  <si>
    <t>PAIHABIT0000000052809599</t>
  </si>
  <si>
    <t>SURFACTI0000000220735716</t>
  </si>
  <si>
    <t>COMMUNE_0000000009746209</t>
  </si>
  <si>
    <t>PAIHABIT0000000052809888</t>
  </si>
  <si>
    <t>SURFACTI0000000076839305</t>
  </si>
  <si>
    <t>COMMUNE_0000000009747472</t>
  </si>
  <si>
    <t>PAIHABIT0000000052810298</t>
  </si>
  <si>
    <t>SURFACTI0000000081804044</t>
  </si>
  <si>
    <t>COMMUNE_0000000009745933</t>
  </si>
  <si>
    <t>PAIHABIT0000000052809881</t>
  </si>
  <si>
    <t>SURFACTI0000000082271288</t>
  </si>
  <si>
    <t>COMMUNE_0000000009744504</t>
  </si>
  <si>
    <t>PAIHABIT0000000052808559</t>
  </si>
  <si>
    <t>SURFACTI0000000082274343</t>
  </si>
  <si>
    <t>COMMUNE_0000000009742496</t>
  </si>
  <si>
    <t>PAIHABIT0000000052807709</t>
  </si>
  <si>
    <t>SURFACTI0000000105368279</t>
  </si>
  <si>
    <t>COMMUNE_0000000009742181</t>
  </si>
  <si>
    <t>PAIHABIT0000000052807829</t>
  </si>
  <si>
    <t>SURFACTI0000000223397905</t>
  </si>
  <si>
    <t>COMMUNE_0000000009746749</t>
  </si>
  <si>
    <t>PAIHABIT0000000052810084</t>
  </si>
  <si>
    <t>SURFACTI0000000081808156</t>
  </si>
  <si>
    <t>COMMUNE_0000002200379841</t>
  </si>
  <si>
    <t>PAIHABIT0000000052809768</t>
  </si>
  <si>
    <t>SURFACTI0000002200408325</t>
  </si>
  <si>
    <t>COMMUNE_0000000009746218</t>
  </si>
  <si>
    <t>PAIHABIT0000000052810048</t>
  </si>
  <si>
    <t>SURFACTI0000000076839329</t>
  </si>
  <si>
    <t>COMMUNE_0000000009745920</t>
  </si>
  <si>
    <t>PAIHABIT0000000052808123</t>
  </si>
  <si>
    <t>SURFACTI0000000061492456</t>
  </si>
  <si>
    <t>COMMUNE_0000000009743169</t>
  </si>
  <si>
    <t>PAIHABIT0000000052807637</t>
  </si>
  <si>
    <t>SURFACTI0000000223368552</t>
  </si>
  <si>
    <t>COMMUNE_0000000009745646</t>
  </si>
  <si>
    <t>PAIHABIT0000000052808115</t>
  </si>
  <si>
    <t>SURFACTI0000000082274455</t>
  </si>
  <si>
    <t>COMMUNE_0000000009744796</t>
  </si>
  <si>
    <t>PAIHABIT0000000052809152</t>
  </si>
  <si>
    <t>SURFACTI0000000221287535</t>
  </si>
  <si>
    <t>COMMUNE_0000000009744488</t>
  </si>
  <si>
    <t>PAIHABIT0000000052807970</t>
  </si>
  <si>
    <t>SURFACTI0000000219796278</t>
  </si>
  <si>
    <t>COMMUNE_0000000009745962</t>
  </si>
  <si>
    <t>PAIHABIT0000000052809070</t>
  </si>
  <si>
    <t>SURFACTI0000000221285896</t>
  </si>
  <si>
    <t>COMMUNE_0000000009744781</t>
  </si>
  <si>
    <t>PAIHABIT0000000052808785</t>
  </si>
  <si>
    <t>SURFACTI0000000082274261</t>
  </si>
  <si>
    <t>COMMUNE_0000000009742842</t>
  </si>
  <si>
    <t>PAIHABIT0000000052807841</t>
  </si>
  <si>
    <t>SURFACTI0000000224828768</t>
  </si>
  <si>
    <t>COMMUNE_0000000009744502</t>
  </si>
  <si>
    <t>PAIHABIT0000000052808370</t>
  </si>
  <si>
    <t>SURFACTI0000000217253800</t>
  </si>
  <si>
    <t>COMMUNE_0000000009746516</t>
  </si>
  <si>
    <t>PAIHABIT0000000052810264</t>
  </si>
  <si>
    <t>SURFACTI0000000104324537</t>
  </si>
  <si>
    <t>COMMUNE_0000000009744522</t>
  </si>
  <si>
    <t>PAIHABIT0000000052809332</t>
  </si>
  <si>
    <t>SURFACTI0000000222808971</t>
  </si>
  <si>
    <t>COMMUNE_0000000009744493</t>
  </si>
  <si>
    <t>PAIHABIT0000000052808092</t>
  </si>
  <si>
    <t>SURFACTI0000000219784695</t>
  </si>
  <si>
    <t>COMMUNE_0000000009745391</t>
  </si>
  <si>
    <t>PAIHABIT0000000052809361</t>
  </si>
  <si>
    <t>SURFACTI0000000222488808</t>
  </si>
  <si>
    <t>COMMUNE_0000000009746234</t>
  </si>
  <si>
    <t>PAIHABIT0000000052810462</t>
  </si>
  <si>
    <t>SURFACTI0000000104324834</t>
  </si>
  <si>
    <t>COMMUNE_0000000009746492</t>
  </si>
  <si>
    <t>PAIHABIT0000000052809898</t>
  </si>
  <si>
    <t>SURFACTI0000000081809857</t>
  </si>
  <si>
    <t>COMMUNE_0000000009747225</t>
  </si>
  <si>
    <t>PAIHABIT0000000052809916</t>
  </si>
  <si>
    <t>SURFACTI0000000081809853</t>
  </si>
  <si>
    <t>COMMUNE_0000000009744766</t>
  </si>
  <si>
    <t>PAIHABIT0000000052808098</t>
  </si>
  <si>
    <t>SURFACTI0000000082274433</t>
  </si>
  <si>
    <t>COMMUNE_0000000009745651</t>
  </si>
  <si>
    <t>PAIHABIT0000000052808405</t>
  </si>
  <si>
    <t>SURFACTI0000000052757564</t>
  </si>
  <si>
    <t>COMMUNE_0000000009745396</t>
  </si>
  <si>
    <t>PAIHABIT0000000052809364</t>
  </si>
  <si>
    <t>SURFACTI0000000104965933</t>
  </si>
  <si>
    <t>COMMUNE_0000000009745636</t>
  </si>
  <si>
    <t>PAIHABIT0000000052807993</t>
  </si>
  <si>
    <t>SURFACTI0000000219932066</t>
  </si>
  <si>
    <t>COMMUNE_0000000009746223</t>
  </si>
  <si>
    <t>PAIHABIT0000000052810062</t>
  </si>
  <si>
    <t>SURFACTI0000000082271016</t>
  </si>
  <si>
    <t>COMMUNE_0000000009746506</t>
  </si>
  <si>
    <t>PAIHABIT0000000052810079</t>
  </si>
  <si>
    <t>SURFACTI0000000081808162</t>
  </si>
  <si>
    <t>COMMUNE_0000000009745687</t>
  </si>
  <si>
    <t>PAIHABIT0000000052809373</t>
  </si>
  <si>
    <t>SURFACTI0000000221307640</t>
  </si>
  <si>
    <t>COMMUNE_0000000009744768</t>
  </si>
  <si>
    <t>PAIHABIT0000000052808372</t>
  </si>
  <si>
    <t>SURFACTI0000000082274393</t>
  </si>
  <si>
    <t>COMMUNE_0000000009746531</t>
  </si>
  <si>
    <t>PAIHABIT0000000052810637</t>
  </si>
  <si>
    <t>SURFACTI0000000220768249</t>
  </si>
  <si>
    <t>COMMUNE_0000000009746731</t>
  </si>
  <si>
    <t>PAIHABIT0000000052809786</t>
  </si>
  <si>
    <t>SURFACTI0000000096688238</t>
  </si>
  <si>
    <t>COMMUNE_0000000009743524</t>
  </si>
  <si>
    <t>PAIHABIT0000000052808542</t>
  </si>
  <si>
    <t>SURFACTI0000000223341438</t>
  </si>
  <si>
    <t>COMMUNE_0000000009746214</t>
  </si>
  <si>
    <t>PAIHABIT0000000052809891</t>
  </si>
  <si>
    <t>SURFACTI0000000061496923</t>
  </si>
  <si>
    <t>COMMUNE_0000000009744222</t>
  </si>
  <si>
    <t>PAIHABIT0000000052809323</t>
  </si>
  <si>
    <t>SURFACTI0000000107198078</t>
  </si>
  <si>
    <t>COMMUNE_0000000009742180</t>
  </si>
  <si>
    <t>PAIHABIT0000000052807827</t>
  </si>
  <si>
    <t>SURFACTI0000000223397910</t>
  </si>
  <si>
    <t>COMMUNE_0000000009744490</t>
  </si>
  <si>
    <t>PAIHABIT0000000052807967</t>
  </si>
  <si>
    <t>SURFACTI0000000219789655</t>
  </si>
  <si>
    <t>COMMUNE_0000000009746247</t>
  </si>
  <si>
    <t>PAIHABIT0000000052810751</t>
  </si>
  <si>
    <t>SURFACTI0000000220767563</t>
  </si>
  <si>
    <t>COMMUNE_0000000009743885</t>
  </si>
  <si>
    <t>PAIHABIT0000000052808767</t>
  </si>
  <si>
    <t>SURFACTI0000000223315661</t>
  </si>
  <si>
    <t>COMMUNE_0000000009746752</t>
  </si>
  <si>
    <t>PAIHABIT0000000052810274</t>
  </si>
  <si>
    <t>SURFACTI0000000081803807</t>
  </si>
  <si>
    <t>COMMUNE_0000000009745085</t>
  </si>
  <si>
    <t>PAIHABIT0000000052809349</t>
  </si>
  <si>
    <t>SURFACTI0000000220101525</t>
  </si>
  <si>
    <t>COMMUNE_0000000009746736</t>
  </si>
  <si>
    <t>PAIHABIT0000000052809905</t>
  </si>
  <si>
    <t>SURFACTI0000000098202862</t>
  </si>
  <si>
    <t>COMMUNE_0000000009742178</t>
  </si>
  <si>
    <t>PAIHABIT0000000052807700</t>
  </si>
  <si>
    <t>SURFACTI0000000246169839</t>
  </si>
  <si>
    <t>COMMUNE_0000000009746470</t>
  </si>
  <si>
    <t>PAIHABIT0000000052809683</t>
  </si>
  <si>
    <t>SURFACTI0000000219994923</t>
  </si>
  <si>
    <t>COMMUNE_0000000009745969</t>
  </si>
  <si>
    <t>PAIHABIT0000000052809616</t>
  </si>
  <si>
    <t>SURFACTI0000000222668756</t>
  </si>
  <si>
    <t>COMMUNE_0000000009745052</t>
  </si>
  <si>
    <t>PAIHABIT0000000052808383</t>
  </si>
  <si>
    <t>SURFACTI0000000082274404</t>
  </si>
  <si>
    <t>COMMUNE_0000000009745365</t>
  </si>
  <si>
    <t>PAIHABIT0000000052808572</t>
  </si>
  <si>
    <t>SURFACTI0000000076839354</t>
  </si>
  <si>
    <t>COMMUNE_0000000009746242</t>
  </si>
  <si>
    <t>PAIHABIT0000000052810628</t>
  </si>
  <si>
    <t>SURFACTI0000000221286373</t>
  </si>
  <si>
    <t>COMMUNE_0000000009744798</t>
  </si>
  <si>
    <t>PAIHABIT0000000052809596</t>
  </si>
  <si>
    <t>SURFACTI0000000220766185</t>
  </si>
  <si>
    <t>COMMUNE_0000000009743893</t>
  </si>
  <si>
    <t>PAIHABIT0000000052809023</t>
  </si>
  <si>
    <t>SURFACTI0000000209227525</t>
  </si>
  <si>
    <t>COMMUNE_0000000009745361</t>
  </si>
  <si>
    <t>PAIHABIT0000000052808393</t>
  </si>
  <si>
    <t>SURFACTI0000000076839361</t>
  </si>
  <si>
    <t>COMMUNE_0000000009742838</t>
  </si>
  <si>
    <t>PAIHABIT0000000052807715</t>
  </si>
  <si>
    <t>SURFACTI0000000223375178</t>
  </si>
  <si>
    <t>COMMUNE_0000000009744762</t>
  </si>
  <si>
    <t>PAIHABIT0000000052807973</t>
  </si>
  <si>
    <t>SURFACTI0000000082274552</t>
  </si>
  <si>
    <t>COMMUNE_0000000009743166</t>
  </si>
  <si>
    <t>PAIHABIT0000000052807635</t>
  </si>
  <si>
    <t>SURFACTI0000000223384061</t>
  </si>
  <si>
    <t>COMMUNE_0000000009746511</t>
  </si>
  <si>
    <t>PAIHABIT0000000052810269</t>
  </si>
  <si>
    <t>SURFACTI0000000081802911</t>
  </si>
  <si>
    <t>COMMUNE_0000000009743529</t>
  </si>
  <si>
    <t>PAIHABIT0000000052807720</t>
  </si>
  <si>
    <t>SURFACTI0000000223328046</t>
  </si>
  <si>
    <t>COMMUNE_0000000009747007</t>
  </si>
  <si>
    <t>PAIHABIT0000000052810494</t>
  </si>
  <si>
    <t>SURFACTI0000000081802465</t>
  </si>
  <si>
    <t>COMMUNE_0000000009747245</t>
  </si>
  <si>
    <t>PAIHABIT0000000052810495</t>
  </si>
  <si>
    <t>SURFACTI0000000081802511</t>
  </si>
  <si>
    <t>COMMUNE_0000002200276501</t>
  </si>
  <si>
    <t>PAIHABIT0000000052809354</t>
  </si>
  <si>
    <t>SURFACTI0000002200408322</t>
  </si>
  <si>
    <t>COMMUNE_0000000009745671</t>
  </si>
  <si>
    <t>PAIHABIT0000000052808816</t>
  </si>
  <si>
    <t>SURFACTI0000000081803140</t>
  </si>
  <si>
    <t>COMMUNE_0000000009745087</t>
  </si>
  <si>
    <t>PAIHABIT0000000052809355</t>
  </si>
  <si>
    <t>SURFACTI0000000220731250</t>
  </si>
  <si>
    <t>COMMUNE_0000000009746510</t>
  </si>
  <si>
    <t>PAIHABIT0000000052810262</t>
  </si>
  <si>
    <t>SURFACTI0000000081803803</t>
  </si>
  <si>
    <t>COMMUNE_0000000009743540</t>
  </si>
  <si>
    <t>PAIHABIT0000000052809315</t>
  </si>
  <si>
    <t>SURFACTI0000000222686357</t>
  </si>
  <si>
    <t>COMMUNE_0000000009745916</t>
  </si>
  <si>
    <t>PAIHABIT0000000052808118</t>
  </si>
  <si>
    <t>SURFACTI0000000082274468</t>
  </si>
  <si>
    <t>COMMUNE_0000000009745643</t>
  </si>
  <si>
    <t>PAIHABIT0000000052807992</t>
  </si>
  <si>
    <t>SURFACTI0000000082274549</t>
  </si>
  <si>
    <t>COMMUNE_0000000009745928</t>
  </si>
  <si>
    <t>PAIHABIT0000000052808129</t>
  </si>
  <si>
    <t>SURFACTI0000000076839317</t>
  </si>
  <si>
    <t>COMMUNE_0000000009745091</t>
  </si>
  <si>
    <t>PAIHABIT0000000052809604</t>
  </si>
  <si>
    <t>SURFACTI0000000105368242</t>
  </si>
  <si>
    <t>COMMUNE_0000000009744489</t>
  </si>
  <si>
    <t>PAIHABIT0000000052807966</t>
  </si>
  <si>
    <t>SURFACTI0000000219796287</t>
  </si>
  <si>
    <t>COMMUNE_0000000009743526</t>
  </si>
  <si>
    <t>PAIHABIT0000000052807719</t>
  </si>
  <si>
    <t>SURFACTI0000000223342532</t>
  </si>
  <si>
    <t>COMMUNE_0000000009744208</t>
  </si>
  <si>
    <t>PAIHABIT0000000052808548</t>
  </si>
  <si>
    <t>SURFACTI0000000217332219</t>
  </si>
  <si>
    <t>COMMUNE_0000000009743879</t>
  </si>
  <si>
    <t>PAIHABIT0000000052808547</t>
  </si>
  <si>
    <t>SURFACTI0000000217332215</t>
  </si>
  <si>
    <t>COMMUNE_0000000009746236</t>
  </si>
  <si>
    <t>PAIHABIT0000000052810453</t>
  </si>
  <si>
    <t>SURFACTI0000000104966079</t>
  </si>
  <si>
    <t>COMMUNE_0000000009745676</t>
  </si>
  <si>
    <t>PAIHABIT0000000052809063</t>
  </si>
  <si>
    <t>SURFACTI0000000220125458</t>
  </si>
  <si>
    <t>COMMUNE_0000000009744778</t>
  </si>
  <si>
    <t>PAIHABIT0000000052808782</t>
  </si>
  <si>
    <t>SURFACTI0000000082274267</t>
  </si>
  <si>
    <t>COMMUNE_0000000009746507</t>
  </si>
  <si>
    <t>PAIHABIT0000000052810263</t>
  </si>
  <si>
    <t>SURFACTI0000000081803748</t>
  </si>
  <si>
    <t>COMMUNE_0000000009745354</t>
  </si>
  <si>
    <t>PAIHABIT0000000052808108</t>
  </si>
  <si>
    <t>SURFACTI0000000082274422</t>
  </si>
  <si>
    <t>COMMUNE_0000000009745691</t>
  </si>
  <si>
    <t>PAIHABIT0000000052809612</t>
  </si>
  <si>
    <t>SURFACTI0000000222560861</t>
  </si>
  <si>
    <t>nb machines*puissance * (heures fonctionnement)</t>
  </si>
  <si>
    <t>Heures total année 8760* facteur de charge</t>
  </si>
  <si>
    <t>facteur de charge 24-26%</t>
  </si>
  <si>
    <t>Besoin en biométhane en MWh</t>
  </si>
  <si>
    <r>
      <t>Besoin en biométhane en Nm</t>
    </r>
    <r>
      <rPr>
        <vertAlign val="superscript"/>
        <sz val="11"/>
        <color theme="1"/>
        <rFont val="Calibri"/>
        <family val="2"/>
        <scheme val="minor"/>
      </rPr>
      <t>3</t>
    </r>
    <r>
      <rPr>
        <sz val="11"/>
        <color theme="1"/>
        <rFont val="Calibri"/>
        <family val="2"/>
        <scheme val="minor"/>
      </rPr>
      <t>/h</t>
    </r>
  </si>
  <si>
    <t>Consommation MWh</t>
  </si>
  <si>
    <t>Consommation Nm3/h</t>
  </si>
  <si>
    <t>GWh</t>
  </si>
  <si>
    <t>Nm3/h</t>
  </si>
  <si>
    <t>Facteur conversion de MWh en Nm3/h</t>
  </si>
  <si>
    <t>Hypothèse 1 : la consommation électrique du territoire, production déduite, est entièrement compensée par des panneaux photovoltaïques au sol</t>
  </si>
  <si>
    <t xml:space="preserve">Pour le PV toiture </t>
  </si>
  <si>
    <t>Puissance en kWc*1,2 = MWh production</t>
  </si>
  <si>
    <t>Surface en m² à couvrir en photovoltaïque PV toiture</t>
  </si>
  <si>
    <t>Hypothèse 4 : la consommation électrique du territoire, production déduite, est entièrement compensée par des panneaux photovoltaïques en toiture (ou ombrière)</t>
  </si>
  <si>
    <t>Nombre de toiture de 500 m²</t>
  </si>
  <si>
    <t>Nombre de toiture si installation en 6 kWc</t>
  </si>
  <si>
    <t>Surface (ha) à couvrir en photovoltaïque (PV) au sol</t>
  </si>
  <si>
    <t>Production PV sol en MWh</t>
  </si>
  <si>
    <t>Production PV toiture en MWh</t>
  </si>
  <si>
    <t>Production PV ombrière (exemple parking) en MWh</t>
  </si>
  <si>
    <t>Production éolienne en MWh</t>
  </si>
  <si>
    <t>Surface en ha</t>
  </si>
  <si>
    <t>Nombre</t>
  </si>
  <si>
    <t>Production MWh</t>
  </si>
  <si>
    <t>Eolien</t>
  </si>
  <si>
    <t>Production en MWh</t>
  </si>
  <si>
    <t>Mairie :  ± 0,05 t/m² chauffé soit ± 10 t pour une Mairie de 200 m² (± 33 MWh)</t>
  </si>
  <si>
    <t>École : ± 0,04 t/m² chauffé soit ± 12 t pour une école de 300 m² (± 40 MWh)</t>
  </si>
  <si>
    <t>Photovoltaïque</t>
  </si>
  <si>
    <t>Nombre d'éoliennes 4 MW</t>
  </si>
  <si>
    <t>Hypothèse solaire</t>
  </si>
  <si>
    <t>Logement : ± 0,05 t/m² chauffé soit ± 8 t pour une maison individuelle de 150 m² (± 26 MWh)</t>
  </si>
  <si>
    <t>Source données</t>
  </si>
  <si>
    <t xml:space="preserve">consommation </t>
  </si>
  <si>
    <t>https://opendata.agenceore.fr/</t>
  </si>
  <si>
    <t>https://opendata.grdf.fr/pages/accueil/</t>
  </si>
  <si>
    <t>https://data.enedis.fr/pages/accueil/</t>
  </si>
  <si>
    <t xml:space="preserve">https://www.insee.fr/fr/accueil </t>
  </si>
  <si>
    <t xml:space="preserve">https://geoservices.ign.fr/bdtopo </t>
  </si>
  <si>
    <t>Surface (base calcul interne)</t>
  </si>
  <si>
    <t>Production électricité ENR</t>
  </si>
  <si>
    <t>Production gaz ENR</t>
  </si>
  <si>
    <t xml:space="preserve">École :  pour une école de 300 m² </t>
  </si>
  <si>
    <t xml:space="preserve">Mairie :  pour une Mairie de 200 m² </t>
  </si>
  <si>
    <t xml:space="preserve">Logement : pour une maison individuelle de 150 m² </t>
  </si>
  <si>
    <t>Nom de la Commune (à choisir dans la liste déroulante)</t>
  </si>
  <si>
    <t xml:space="preserve">Production ENR totale annuelle (MWh) </t>
  </si>
  <si>
    <t>Consommation par habitant (kWh/habts) Côte-d'Or</t>
  </si>
  <si>
    <t>Si éolienne 3 MW</t>
  </si>
  <si>
    <t>Taux d'autoproduction ( production ENR/consommation)</t>
  </si>
  <si>
    <t>🔥 Consommation gaz annuelle (MWh)</t>
  </si>
  <si>
    <r>
      <rPr>
        <sz val="11"/>
        <color theme="1"/>
        <rFont val="Webdings"/>
        <family val="1"/>
        <charset val="2"/>
      </rPr>
      <t xml:space="preserve">~ </t>
    </r>
    <r>
      <rPr>
        <sz val="11"/>
        <color theme="1"/>
        <rFont val="Calibri"/>
        <family val="2"/>
        <scheme val="minor"/>
      </rPr>
      <t>Consommation éléctrique annuelle (MWh)</t>
    </r>
  </si>
  <si>
    <t xml:space="preserve">🏠 Consommation Résidentiel </t>
  </si>
  <si>
    <t>🏢 Consommation Tertiaire</t>
  </si>
  <si>
    <t>🚜Consommation Agriculture</t>
  </si>
  <si>
    <t>🏭 Consommation Industrie</t>
  </si>
  <si>
    <t>MWh</t>
  </si>
  <si>
    <t>Total Electricité</t>
  </si>
  <si>
    <t>Total Gaz</t>
  </si>
  <si>
    <t xml:space="preserve"> 👤 Consommation par habitant (kWh/habts)</t>
  </si>
  <si>
    <t xml:space="preserve"> 👤  👤 Population </t>
  </si>
  <si>
    <t xml:space="preserve"> 👤  👤 Population Côte-d'Or</t>
  </si>
  <si>
    <t xml:space="preserve"> Autres filières</t>
  </si>
  <si>
    <t>Bio Energie</t>
  </si>
  <si>
    <t xml:space="preserve">Hydraulique </t>
  </si>
  <si>
    <t>Cogénération (électricité)</t>
  </si>
  <si>
    <t>Méthanisation (biométhane)</t>
  </si>
  <si>
    <t>Données comparatives Côte-d'Or 21</t>
  </si>
  <si>
    <t>Consommation totale gaz et électricité annuelle</t>
  </si>
  <si>
    <t>🔥 Production gaz renouvellable annuelle (MWh)</t>
  </si>
  <si>
    <r>
      <rPr>
        <sz val="11"/>
        <color theme="1"/>
        <rFont val="Webdings"/>
        <family val="1"/>
        <charset val="2"/>
      </rPr>
      <t>~</t>
    </r>
    <r>
      <rPr>
        <sz val="11"/>
        <color theme="1"/>
        <rFont val="Calibri"/>
        <family val="2"/>
        <scheme val="minor"/>
      </rPr>
      <t xml:space="preserve"> Production électrique renouvelable annuelle (MWh)</t>
    </r>
  </si>
  <si>
    <t>Les cellules vertes claires sont modifiables uniquement</t>
  </si>
  <si>
    <t>Scénario possible défini par la Commune</t>
  </si>
  <si>
    <r>
      <rPr>
        <sz val="11"/>
        <color theme="1"/>
        <rFont val="Webdings"/>
        <family val="1"/>
        <charset val="2"/>
      </rPr>
      <t>~</t>
    </r>
    <r>
      <rPr>
        <sz val="11"/>
        <color theme="1"/>
        <rFont val="Calibri"/>
        <family val="2"/>
        <scheme val="minor"/>
      </rPr>
      <t xml:space="preserve"> Production électrique renouvelable annuelle</t>
    </r>
  </si>
  <si>
    <t xml:space="preserve">🔥 Production gaz renouvellable annuelle </t>
  </si>
  <si>
    <t xml:space="preserve">Production ENR totale annuelle </t>
  </si>
  <si>
    <r>
      <t>Hypothèse 3  : la consommation de gaz du territoire, production déduite, est entièrement compensée par une unité de méthanisation (réflexion à avoir à la maille EPCI),  l'hypothèse indique le besoin en MWh et en Nm</t>
    </r>
    <r>
      <rPr>
        <vertAlign val="superscript"/>
        <sz val="11"/>
        <color theme="1"/>
        <rFont val="Calibri"/>
        <family val="2"/>
        <scheme val="minor"/>
      </rPr>
      <t>3</t>
    </r>
    <r>
      <rPr>
        <sz val="11"/>
        <color theme="1"/>
        <rFont val="Calibri"/>
        <family val="2"/>
        <scheme val="minor"/>
      </rPr>
      <t>/h</t>
    </r>
  </si>
  <si>
    <t>Taux d'autoproduction exitant ( production ENR/consommation)</t>
  </si>
  <si>
    <t>Taux d'autoproduction zones d'accélération (production ENR/consommation)</t>
  </si>
  <si>
    <r>
      <rPr>
        <sz val="18"/>
        <color rgb="FFFFC000"/>
        <rFont val="Webdings"/>
        <family val="1"/>
        <charset val="2"/>
      </rPr>
      <t>Õ</t>
    </r>
    <r>
      <rPr>
        <sz val="14"/>
        <color theme="1"/>
        <rFont val="Calibri"/>
        <family val="2"/>
        <scheme val="minor"/>
      </rPr>
      <t xml:space="preserve"> Photovoltaïque </t>
    </r>
  </si>
  <si>
    <r>
      <rPr>
        <sz val="18"/>
        <color rgb="FF00B050"/>
        <rFont val="Webdings"/>
        <family val="1"/>
        <charset val="2"/>
      </rPr>
      <t>`</t>
    </r>
    <r>
      <rPr>
        <sz val="14"/>
        <color theme="1"/>
        <rFont val="Webdings"/>
        <family val="1"/>
        <charset val="2"/>
      </rPr>
      <t xml:space="preserve"> </t>
    </r>
    <r>
      <rPr>
        <sz val="14"/>
        <color theme="1"/>
        <rFont val="Calibri"/>
        <family val="2"/>
        <scheme val="minor"/>
      </rPr>
      <t>Bois-énergie</t>
    </r>
  </si>
  <si>
    <r>
      <rPr>
        <sz val="16"/>
        <color theme="8"/>
        <rFont val="Webdings"/>
        <family val="1"/>
        <charset val="2"/>
      </rPr>
      <t>ß</t>
    </r>
    <r>
      <rPr>
        <sz val="14"/>
        <color theme="1"/>
        <rFont val="Webdings"/>
        <family val="1"/>
        <charset val="2"/>
      </rPr>
      <t xml:space="preserve"> </t>
    </r>
    <r>
      <rPr>
        <sz val="14"/>
        <color theme="1"/>
        <rFont val="Calibri"/>
        <family val="2"/>
        <scheme val="minor"/>
      </rPr>
      <t>Eolien</t>
    </r>
  </si>
  <si>
    <t>Production ENR zones d'accélération ENR</t>
  </si>
  <si>
    <t>Total production ENR existant + ZAER</t>
  </si>
  <si>
    <t>Pourcentage de la surface du territoire couvert en ENR des ZAER</t>
  </si>
  <si>
    <t>Les données ci-dessous sont des hypothèses formulées afin de donner un ordre de grandeur si un consommation (électrique ou gaz) était compensée en intégralité par un type d'énergie renouvelable. La valeur est calculée automatiquement et permet de voir la surface nécessaire ou le nombre d'installation.</t>
  </si>
  <si>
    <t>Répartition par vecteur énergétique</t>
  </si>
  <si>
    <r>
      <rPr>
        <sz val="11"/>
        <rFont val="Calibri"/>
        <family val="2"/>
        <scheme val="minor"/>
      </rPr>
      <t xml:space="preserve">Hypothèse 2 : la consommation électrique du territoire, production déduite, est entièrement compensée par des éoliennes </t>
    </r>
    <r>
      <rPr>
        <sz val="11"/>
        <color theme="1"/>
        <rFont val="Calibri"/>
        <family val="2"/>
        <scheme val="minor"/>
      </rPr>
      <t xml:space="preserve">de 4 MW </t>
    </r>
  </si>
  <si>
    <t xml:space="preserve">Pour les ombrières </t>
  </si>
  <si>
    <t>Puissance entre 3,5 et 4,5 MW (retenu 4)</t>
  </si>
  <si>
    <t xml:space="preserve">Hypothèse méthanisation </t>
  </si>
  <si>
    <t xml:space="preserve">Hypothèse éolien </t>
  </si>
  <si>
    <t>Hypothèse bois-énergie</t>
  </si>
  <si>
    <t xml:space="preserve">Equivalent logements </t>
  </si>
  <si>
    <t xml:space="preserve">Surface en m² du parking à couvrir en ombrière photovoltaïque </t>
  </si>
  <si>
    <t>Nombre d'éoliennes (4 MW)</t>
  </si>
  <si>
    <t>Surface en m²*0,5(*0,24*1,*0,8) = MWh production (0,5 en lien avec l'obligation de couvrir 50% des parkings 0,8 ratio surface =&gt;20% supprimée pour passages des voies si parking)</t>
  </si>
  <si>
    <t>Surface en m²*0,20 = Puissance en kWc (normalement 0,24 marge de sécurité)</t>
  </si>
  <si>
    <t>Sources : INSEE, Agence ORE, SICECO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</si>
</sst>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_-* #,##0.0_-;\-* #,##0.0_-;_-* &quot;-&quot;??_-;_-@_-"/>
    <numFmt numFmtId="167" formatCode="0.0"/>
  </numFmts>
  <fonts count="4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ont>
    <font>
      <b/>
      <sz val="12"/>
      <name val="Calibri"/>
    </font>
    <font>
      <sz val="14"/>
      <color theme="1"/>
      <name val="Calibri"/>
      <family val="2"/>
      <scheme val="minor"/>
    </font>
    <font>
      <sz val="18"/>
      <color theme="1"/>
      <name val="Calibri"/>
      <family val="2"/>
      <scheme val="minor"/>
    </font>
    <font>
      <sz val="8"/>
      <name val="Calibri"/>
      <family val="2"/>
      <scheme val="minor"/>
    </font>
    <font>
      <sz val="12"/>
      <color theme="1"/>
      <name val="Calibri"/>
      <family val="2"/>
      <scheme val="minor"/>
    </font>
    <font>
      <vertAlign val="superscript"/>
      <sz val="11"/>
      <color theme="1"/>
      <name val="Calibri"/>
      <family val="2"/>
      <scheme val="minor"/>
    </font>
    <font>
      <sz val="16"/>
      <color theme="1"/>
      <name val="Calibri"/>
      <family val="2"/>
      <scheme val="minor"/>
    </font>
    <font>
      <u/>
      <sz val="11"/>
      <color theme="10"/>
      <name val="Calibri"/>
      <family val="2"/>
      <scheme val="minor"/>
    </font>
    <font>
      <sz val="11"/>
      <name val="Calibri"/>
      <family val="2"/>
      <scheme val="minor"/>
    </font>
    <font>
      <b/>
      <sz val="16"/>
      <color theme="1"/>
      <name val="Calibri"/>
      <family val="2"/>
      <scheme val="minor"/>
    </font>
    <font>
      <b/>
      <sz val="12"/>
      <color theme="1"/>
      <name val="Calibri"/>
      <family val="2"/>
      <scheme val="minor"/>
    </font>
    <font>
      <sz val="11"/>
      <color theme="1"/>
      <name val="Webdings"/>
      <family val="1"/>
      <charset val="2"/>
    </font>
    <font>
      <b/>
      <sz val="11"/>
      <color rgb="FF44546A"/>
      <name val="Calibri"/>
      <family val="2"/>
      <charset val="1"/>
    </font>
    <font>
      <sz val="11"/>
      <color theme="1"/>
      <name val="Calibri"/>
      <family val="1"/>
      <charset val="2"/>
      <scheme val="minor"/>
    </font>
    <font>
      <sz val="22"/>
      <color theme="1"/>
      <name val="Calibri"/>
      <family val="2"/>
      <scheme val="minor"/>
    </font>
    <font>
      <b/>
      <sz val="10"/>
      <color theme="1"/>
      <name val="Calibri"/>
      <family val="2"/>
      <scheme val="minor"/>
    </font>
    <font>
      <sz val="20"/>
      <color theme="1"/>
      <name val="Calibri"/>
      <family val="2"/>
      <scheme val="minor"/>
    </font>
    <font>
      <sz val="14"/>
      <color theme="1"/>
      <name val="Webdings"/>
      <family val="1"/>
      <charset val="2"/>
    </font>
    <font>
      <sz val="14"/>
      <color theme="1"/>
      <name val="Calibri"/>
      <family val="1"/>
      <charset val="2"/>
      <scheme val="minor"/>
    </font>
    <font>
      <sz val="18"/>
      <color rgb="FFFFC000"/>
      <name val="Webdings"/>
      <family val="1"/>
      <charset val="2"/>
    </font>
    <font>
      <sz val="18"/>
      <color rgb="FF00B050"/>
      <name val="Webdings"/>
      <family val="1"/>
      <charset val="2"/>
    </font>
    <font>
      <sz val="16"/>
      <color theme="8"/>
      <name val="Webdings"/>
      <family val="1"/>
      <charset val="2"/>
    </font>
    <font>
      <i/>
      <sz val="9"/>
      <color theme="1"/>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5"/>
        <bgColor indexed="64"/>
      </patternFill>
    </fill>
    <fill>
      <patternFill patternType="solid">
        <fgColor theme="0" tint="-0.249977111117893"/>
        <bgColor indexed="64"/>
      </patternFill>
    </fill>
    <fill>
      <patternFill patternType="solid">
        <fgColor theme="9"/>
        <bgColor indexed="64"/>
      </patternFill>
    </fill>
    <fill>
      <patternFill patternType="solid">
        <fgColor theme="7"/>
        <bgColor indexed="64"/>
      </patternFill>
    </fill>
    <fill>
      <patternFill patternType="solid">
        <fgColor rgb="FF00B050"/>
        <bgColor indexed="64"/>
      </patternFill>
    </fill>
    <fill>
      <patternFill patternType="solid">
        <fgColor theme="9" tint="0.59999389629810485"/>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8FAADC"/>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bottom style="double">
        <color indexed="64"/>
      </bottom>
      <diagonal/>
    </border>
    <border>
      <left/>
      <right/>
      <top/>
      <bottom style="thin">
        <color theme="4" tint="0.3999755851924192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4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6" fillId="0" borderId="0" applyNumberFormat="0" applyFill="0" applyBorder="0" applyAlignment="0" applyProtection="0"/>
    <xf numFmtId="0" fontId="31" fillId="0" borderId="16" applyProtection="0"/>
  </cellStyleXfs>
  <cellXfs count="136">
    <xf numFmtId="0" fontId="0" fillId="0" borderId="0" xfId="0"/>
    <xf numFmtId="0" fontId="0" fillId="0" borderId="0" xfId="0" pivotButton="1"/>
    <xf numFmtId="0" fontId="0" fillId="0" borderId="0" xfId="0" applyAlignment="1">
      <alignment horizontal="left"/>
    </xf>
    <xf numFmtId="43" fontId="0" fillId="0" borderId="0" xfId="0" applyNumberFormat="1"/>
    <xf numFmtId="0" fontId="16" fillId="0" borderId="0" xfId="0" applyFont="1" applyAlignment="1">
      <alignment horizontal="center"/>
    </xf>
    <xf numFmtId="0" fontId="19" fillId="0" borderId="0" xfId="44" applyFont="1"/>
    <xf numFmtId="0" fontId="18" fillId="0" borderId="0" xfId="44"/>
    <xf numFmtId="0" fontId="19" fillId="0" borderId="0" xfId="44" applyFont="1" applyAlignment="1">
      <alignment wrapText="1"/>
    </xf>
    <xf numFmtId="0" fontId="0" fillId="0" borderId="10" xfId="0" applyBorder="1"/>
    <xf numFmtId="164" fontId="0" fillId="0" borderId="10" xfId="0" applyNumberFormat="1" applyBorder="1"/>
    <xf numFmtId="43" fontId="0" fillId="0" borderId="0" xfId="1" applyFont="1"/>
    <xf numFmtId="0" fontId="0" fillId="0" borderId="11" xfId="0" applyBorder="1" applyAlignment="1">
      <alignment vertical="center" wrapText="1"/>
    </xf>
    <xf numFmtId="22" fontId="0" fillId="0" borderId="11" xfId="0" applyNumberFormat="1" applyBorder="1" applyAlignment="1">
      <alignment vertical="center" wrapText="1"/>
    </xf>
    <xf numFmtId="14" fontId="0" fillId="0" borderId="11" xfId="0" applyNumberFormat="1" applyBorder="1" applyAlignment="1">
      <alignment vertical="center" wrapText="1"/>
    </xf>
    <xf numFmtId="43" fontId="0" fillId="0" borderId="10" xfId="0" applyNumberFormat="1" applyBorder="1"/>
    <xf numFmtId="165" fontId="0" fillId="0" borderId="10" xfId="2" applyNumberFormat="1" applyFont="1" applyBorder="1"/>
    <xf numFmtId="1" fontId="0" fillId="0" borderId="0" xfId="0" applyNumberFormat="1"/>
    <xf numFmtId="0" fontId="0" fillId="34" borderId="0" xfId="0" applyFill="1"/>
    <xf numFmtId="0" fontId="0" fillId="0" borderId="10" xfId="0" applyBorder="1" applyAlignment="1">
      <alignment wrapText="1"/>
    </xf>
    <xf numFmtId="0" fontId="14" fillId="0" borderId="0" xfId="0" applyFont="1"/>
    <xf numFmtId="0" fontId="27" fillId="0" borderId="0" xfId="0" applyFont="1" applyAlignment="1">
      <alignment horizontal="left" vertical="center" indent="1"/>
    </xf>
    <xf numFmtId="0" fontId="26" fillId="0" borderId="0" xfId="45"/>
    <xf numFmtId="0" fontId="28" fillId="0" borderId="0" xfId="0" applyFont="1"/>
    <xf numFmtId="3" fontId="0" fillId="0" borderId="10" xfId="0" applyNumberFormat="1" applyBorder="1"/>
    <xf numFmtId="3" fontId="29" fillId="0" borderId="10" xfId="0" applyNumberFormat="1" applyFont="1" applyBorder="1"/>
    <xf numFmtId="164" fontId="0" fillId="37" borderId="10" xfId="1" applyNumberFormat="1" applyFont="1" applyFill="1" applyBorder="1"/>
    <xf numFmtId="164" fontId="0" fillId="38" borderId="10" xfId="1" applyNumberFormat="1" applyFont="1" applyFill="1" applyBorder="1"/>
    <xf numFmtId="1" fontId="16" fillId="36" borderId="0" xfId="0" applyNumberFormat="1" applyFont="1" applyFill="1" applyAlignment="1">
      <alignment horizontal="center"/>
    </xf>
    <xf numFmtId="9" fontId="0" fillId="0" borderId="0" xfId="2" applyFont="1" applyBorder="1"/>
    <xf numFmtId="0" fontId="0" fillId="0" borderId="0" xfId="0" applyAlignment="1">
      <alignment wrapText="1"/>
    </xf>
    <xf numFmtId="165" fontId="0" fillId="0" borderId="0" xfId="2" applyNumberFormat="1" applyFont="1" applyBorder="1"/>
    <xf numFmtId="0" fontId="16" fillId="0" borderId="23" xfId="0" applyFont="1" applyBorder="1" applyAlignment="1">
      <alignment horizontal="center" vertical="center" wrapText="1"/>
    </xf>
    <xf numFmtId="1" fontId="0" fillId="39" borderId="10" xfId="0" applyNumberFormat="1" applyFill="1" applyBorder="1"/>
    <xf numFmtId="1" fontId="0" fillId="44" borderId="10" xfId="0" applyNumberFormat="1" applyFill="1" applyBorder="1"/>
    <xf numFmtId="166" fontId="0" fillId="0" borderId="10" xfId="0" applyNumberFormat="1" applyBorder="1"/>
    <xf numFmtId="0" fontId="0" fillId="0" borderId="10" xfId="0" applyBorder="1" applyAlignment="1">
      <alignment horizontal="right"/>
    </xf>
    <xf numFmtId="0" fontId="32" fillId="37" borderId="27" xfId="0" applyFont="1" applyFill="1" applyBorder="1"/>
    <xf numFmtId="0" fontId="0" fillId="0" borderId="28" xfId="0" applyBorder="1"/>
    <xf numFmtId="0" fontId="0" fillId="38" borderId="27" xfId="0" applyFill="1" applyBorder="1"/>
    <xf numFmtId="164" fontId="0" fillId="0" borderId="29" xfId="1" applyNumberFormat="1" applyFont="1" applyBorder="1" applyAlignment="1">
      <alignment horizontal="right"/>
    </xf>
    <xf numFmtId="0" fontId="16" fillId="36" borderId="30" xfId="0" applyFont="1" applyFill="1" applyBorder="1" applyAlignment="1">
      <alignment horizontal="right" vertical="center"/>
    </xf>
    <xf numFmtId="0" fontId="0" fillId="0" borderId="30" xfId="0" applyBorder="1"/>
    <xf numFmtId="0" fontId="29" fillId="0" borderId="31" xfId="0" applyFont="1" applyBorder="1" applyAlignment="1">
      <alignment horizontal="center" vertical="center" wrapText="1"/>
    </xf>
    <xf numFmtId="0" fontId="32" fillId="44" borderId="27" xfId="0" applyFont="1" applyFill="1" applyBorder="1"/>
    <xf numFmtId="165" fontId="0" fillId="0" borderId="28" xfId="2" applyNumberFormat="1" applyFont="1" applyBorder="1"/>
    <xf numFmtId="0" fontId="0" fillId="44" borderId="27" xfId="0" applyFill="1" applyBorder="1"/>
    <xf numFmtId="0" fontId="0" fillId="39" borderId="27" xfId="0" applyFill="1" applyBorder="1"/>
    <xf numFmtId="0" fontId="34" fillId="0" borderId="32" xfId="0" applyFont="1" applyBorder="1" applyAlignment="1">
      <alignment horizontal="center" vertical="center" wrapText="1"/>
    </xf>
    <xf numFmtId="165" fontId="34" fillId="0" borderId="33" xfId="2" applyNumberFormat="1" applyFont="1" applyBorder="1" applyAlignment="1">
      <alignment horizontal="center" vertical="center"/>
    </xf>
    <xf numFmtId="0" fontId="0" fillId="0" borderId="33" xfId="0" applyBorder="1"/>
    <xf numFmtId="0" fontId="0" fillId="0" borderId="34" xfId="0" applyBorder="1"/>
    <xf numFmtId="3" fontId="29" fillId="0" borderId="0" xfId="0" applyNumberFormat="1" applyFont="1"/>
    <xf numFmtId="0" fontId="34" fillId="33" borderId="10" xfId="0" applyFont="1" applyFill="1" applyBorder="1" applyAlignment="1">
      <alignment vertical="center" wrapText="1"/>
    </xf>
    <xf numFmtId="165" fontId="16" fillId="0" borderId="10" xfId="2" applyNumberFormat="1" applyFont="1" applyBorder="1" applyAlignment="1">
      <alignment horizontal="center" vertical="center"/>
    </xf>
    <xf numFmtId="165" fontId="29" fillId="0" borderId="10" xfId="2" applyNumberFormat="1" applyFont="1" applyBorder="1" applyAlignment="1">
      <alignment horizontal="center" vertical="center"/>
    </xf>
    <xf numFmtId="0" fontId="0" fillId="0" borderId="12" xfId="0" applyBorder="1" applyAlignment="1">
      <alignment horizontal="center"/>
    </xf>
    <xf numFmtId="0" fontId="29" fillId="0" borderId="0" xfId="0" applyFont="1"/>
    <xf numFmtId="0" fontId="0" fillId="0" borderId="0" xfId="0" applyAlignment="1">
      <alignment horizontal="left" vertical="center" wrapText="1"/>
    </xf>
    <xf numFmtId="0" fontId="14" fillId="0" borderId="0" xfId="0" applyFont="1" applyAlignment="1">
      <alignment horizontal="left" vertical="center" wrapText="1"/>
    </xf>
    <xf numFmtId="166" fontId="0" fillId="0" borderId="0" xfId="0" applyNumberFormat="1"/>
    <xf numFmtId="164" fontId="0" fillId="0" borderId="0" xfId="0" applyNumberFormat="1"/>
    <xf numFmtId="0" fontId="0" fillId="0" borderId="0" xfId="0" applyAlignment="1">
      <alignment horizontal="center"/>
    </xf>
    <xf numFmtId="167" fontId="0" fillId="0" borderId="0" xfId="0" applyNumberFormat="1"/>
    <xf numFmtId="0" fontId="0" fillId="0" borderId="10" xfId="0" applyBorder="1" applyAlignment="1">
      <alignment horizontal="center"/>
    </xf>
    <xf numFmtId="1" fontId="0" fillId="0" borderId="10" xfId="0" applyNumberFormat="1" applyBorder="1"/>
    <xf numFmtId="1" fontId="0" fillId="0" borderId="0" xfId="0" applyNumberFormat="1" applyAlignment="1">
      <alignment horizontal="left"/>
    </xf>
    <xf numFmtId="0" fontId="41" fillId="0" borderId="0" xfId="0" applyFont="1" applyAlignment="1">
      <alignment horizontal="left" vertical="center"/>
    </xf>
    <xf numFmtId="0" fontId="29" fillId="0" borderId="21" xfId="0" applyFont="1" applyBorder="1" applyAlignment="1">
      <alignment horizontal="center" vertical="center" wrapText="1"/>
    </xf>
    <xf numFmtId="0" fontId="16" fillId="0" borderId="21" xfId="0" applyFont="1" applyBorder="1" applyAlignment="1">
      <alignment horizontal="center" vertical="center"/>
    </xf>
    <xf numFmtId="0" fontId="0" fillId="39" borderId="17" xfId="0" applyFill="1" applyBorder="1"/>
    <xf numFmtId="1" fontId="0" fillId="39" borderId="18" xfId="0" applyNumberFormat="1" applyFill="1" applyBorder="1" applyAlignment="1">
      <alignment horizontal="center"/>
    </xf>
    <xf numFmtId="0" fontId="0" fillId="40" borderId="15" xfId="0" applyFill="1" applyBorder="1"/>
    <xf numFmtId="1" fontId="0" fillId="40" borderId="13" xfId="0" applyNumberFormat="1" applyFill="1" applyBorder="1" applyAlignment="1">
      <alignment horizontal="center"/>
    </xf>
    <xf numFmtId="0" fontId="0" fillId="41" borderId="15" xfId="0" applyFill="1" applyBorder="1"/>
    <xf numFmtId="1" fontId="0" fillId="41" borderId="13" xfId="0" applyNumberFormat="1" applyFill="1" applyBorder="1" applyAlignment="1">
      <alignment horizontal="center"/>
    </xf>
    <xf numFmtId="0" fontId="0" fillId="42" borderId="19" xfId="0" applyFill="1" applyBorder="1"/>
    <xf numFmtId="1" fontId="0" fillId="42" borderId="20" xfId="0" applyNumberFormat="1" applyFill="1" applyBorder="1" applyAlignment="1">
      <alignment horizontal="center"/>
    </xf>
    <xf numFmtId="0" fontId="16" fillId="36" borderId="0" xfId="0" applyFont="1" applyFill="1" applyAlignment="1">
      <alignment horizontal="right" vertical="center"/>
    </xf>
    <xf numFmtId="0" fontId="32" fillId="37" borderId="10" xfId="0" applyFont="1" applyFill="1" applyBorder="1"/>
    <xf numFmtId="164" fontId="0" fillId="37" borderId="10" xfId="1" applyNumberFormat="1" applyFont="1" applyFill="1" applyBorder="1" applyProtection="1"/>
    <xf numFmtId="0" fontId="0" fillId="38" borderId="10" xfId="0" applyFill="1" applyBorder="1"/>
    <xf numFmtId="164" fontId="0" fillId="38" borderId="10" xfId="1" applyNumberFormat="1" applyFont="1" applyFill="1" applyBorder="1" applyProtection="1"/>
    <xf numFmtId="164" fontId="0" fillId="0" borderId="10" xfId="1" applyNumberFormat="1" applyFont="1" applyBorder="1" applyAlignment="1" applyProtection="1">
      <alignment horizontal="right"/>
    </xf>
    <xf numFmtId="0" fontId="0" fillId="43" borderId="10" xfId="0" applyFill="1" applyBorder="1"/>
    <xf numFmtId="164" fontId="0" fillId="43" borderId="10" xfId="1" applyNumberFormat="1" applyFont="1" applyFill="1" applyBorder="1" applyProtection="1"/>
    <xf numFmtId="0" fontId="0" fillId="43" borderId="10" xfId="0" applyFill="1" applyBorder="1" applyAlignment="1">
      <alignment wrapText="1"/>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165" fontId="16" fillId="0" borderId="0" xfId="2" applyNumberFormat="1" applyFont="1" applyBorder="1" applyAlignment="1" applyProtection="1">
      <alignment horizontal="center" vertical="center"/>
    </xf>
    <xf numFmtId="0" fontId="16" fillId="35" borderId="22" xfId="0" applyFont="1" applyFill="1" applyBorder="1"/>
    <xf numFmtId="1" fontId="0" fillId="33" borderId="0" xfId="0" applyNumberFormat="1" applyFill="1"/>
    <xf numFmtId="0" fontId="16" fillId="0" borderId="22" xfId="0" applyFont="1" applyBorder="1"/>
    <xf numFmtId="0" fontId="16" fillId="33" borderId="0" xfId="0" applyFont="1" applyFill="1" applyAlignment="1">
      <alignment wrapText="1"/>
    </xf>
    <xf numFmtId="1" fontId="0" fillId="33" borderId="0" xfId="2" applyNumberFormat="1" applyFont="1" applyFill="1" applyBorder="1" applyProtection="1"/>
    <xf numFmtId="165" fontId="0" fillId="0" borderId="0" xfId="2" applyNumberFormat="1" applyFont="1" applyBorder="1" applyProtection="1"/>
    <xf numFmtId="0" fontId="0" fillId="39" borderId="10" xfId="0" applyFill="1" applyBorder="1"/>
    <xf numFmtId="0" fontId="32" fillId="44" borderId="10" xfId="0" applyFont="1" applyFill="1" applyBorder="1"/>
    <xf numFmtId="0" fontId="0" fillId="44" borderId="10" xfId="0" applyFill="1" applyBorder="1"/>
    <xf numFmtId="9" fontId="0" fillId="43" borderId="10" xfId="2" applyFont="1" applyFill="1" applyBorder="1" applyProtection="1"/>
    <xf numFmtId="0" fontId="41" fillId="0" borderId="0" xfId="0" applyFont="1" applyAlignment="1">
      <alignment horizontal="center"/>
    </xf>
    <xf numFmtId="0" fontId="41" fillId="0" borderId="0" xfId="0" applyFont="1"/>
    <xf numFmtId="9" fontId="41" fillId="0" borderId="0" xfId="2" applyFont="1" applyFill="1" applyBorder="1" applyProtection="1"/>
    <xf numFmtId="0" fontId="0" fillId="45" borderId="10" xfId="0" applyFill="1" applyBorder="1" applyProtection="1">
      <protection locked="0"/>
    </xf>
    <xf numFmtId="0" fontId="20" fillId="43" borderId="10" xfId="0" applyFont="1" applyFill="1" applyBorder="1" applyAlignment="1">
      <alignment horizontal="left" vertical="center"/>
    </xf>
    <xf numFmtId="0" fontId="0" fillId="43" borderId="10" xfId="0" applyFill="1" applyBorder="1" applyAlignment="1">
      <alignment horizontal="center"/>
    </xf>
    <xf numFmtId="0" fontId="33" fillId="45" borderId="12" xfId="0" applyFont="1" applyFill="1" applyBorder="1" applyAlignment="1">
      <alignment horizontal="center"/>
    </xf>
    <xf numFmtId="0" fontId="21" fillId="33" borderId="10" xfId="0" applyFont="1" applyFill="1" applyBorder="1" applyAlignment="1">
      <alignment horizontal="center" vertical="center" wrapText="1"/>
    </xf>
    <xf numFmtId="0" fontId="23" fillId="0" borderId="10" xfId="0" applyFont="1" applyBorder="1" applyAlignment="1">
      <alignment horizontal="center"/>
    </xf>
    <xf numFmtId="0" fontId="21" fillId="45" borderId="10" xfId="0" applyFont="1" applyFill="1" applyBorder="1" applyAlignment="1" applyProtection="1">
      <alignment horizontal="center"/>
      <protection locked="0"/>
    </xf>
    <xf numFmtId="0" fontId="25" fillId="33" borderId="10" xfId="0" applyFont="1" applyFill="1" applyBorder="1" applyAlignment="1">
      <alignment horizontal="center" vertical="center" wrapText="1"/>
    </xf>
    <xf numFmtId="0" fontId="25" fillId="44" borderId="24" xfId="0" applyFont="1" applyFill="1" applyBorder="1" applyAlignment="1">
      <alignment horizontal="center" vertical="center" wrapText="1"/>
    </xf>
    <xf numFmtId="0" fontId="25" fillId="44" borderId="25" xfId="0" applyFont="1" applyFill="1" applyBorder="1" applyAlignment="1">
      <alignment horizontal="center" vertical="center" wrapText="1"/>
    </xf>
    <xf numFmtId="0" fontId="25" fillId="44" borderId="26" xfId="0" applyFont="1" applyFill="1" applyBorder="1" applyAlignment="1">
      <alignment horizontal="center" vertical="center" wrapText="1"/>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0" xfId="0" applyFont="1" applyAlignment="1">
      <alignment horizontal="center" vertical="center" wrapText="1"/>
    </xf>
    <xf numFmtId="0" fontId="23" fillId="0" borderId="28"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37" fillId="0" borderId="10" xfId="0" applyFont="1" applyBorder="1" applyAlignment="1">
      <alignment horizontal="center"/>
    </xf>
    <xf numFmtId="0" fontId="20" fillId="0" borderId="10" xfId="0" applyFont="1" applyBorder="1" applyAlignment="1">
      <alignment horizontal="center"/>
    </xf>
    <xf numFmtId="0" fontId="25" fillId="44" borderId="27" xfId="0" applyFont="1" applyFill="1" applyBorder="1" applyAlignment="1">
      <alignment horizontal="center" vertical="center" wrapText="1"/>
    </xf>
    <xf numFmtId="0" fontId="25" fillId="44" borderId="10" xfId="0" applyFont="1" applyFill="1" applyBorder="1" applyAlignment="1">
      <alignment horizontal="center" vertical="center" wrapText="1"/>
    </xf>
    <xf numFmtId="0" fontId="25" fillId="44" borderId="29" xfId="0" applyFont="1" applyFill="1" applyBorder="1" applyAlignment="1">
      <alignment horizontal="center" vertical="center" wrapText="1"/>
    </xf>
    <xf numFmtId="0" fontId="35" fillId="45" borderId="12" xfId="0" applyFont="1" applyFill="1" applyBorder="1" applyAlignment="1">
      <alignment horizontal="center"/>
    </xf>
    <xf numFmtId="0" fontId="25" fillId="33" borderId="10" xfId="0" applyFont="1" applyFill="1" applyBorder="1" applyAlignment="1">
      <alignment horizontal="center"/>
    </xf>
    <xf numFmtId="0" fontId="37" fillId="0" borderId="13" xfId="0" applyFont="1" applyBorder="1" applyAlignment="1">
      <alignment horizontal="center"/>
    </xf>
    <xf numFmtId="0" fontId="25" fillId="0" borderId="14" xfId="0" applyFont="1" applyBorder="1" applyAlignment="1">
      <alignment horizontal="center"/>
    </xf>
    <xf numFmtId="0" fontId="25" fillId="0" borderId="15" xfId="0" applyFont="1" applyBorder="1" applyAlignment="1">
      <alignment horizontal="center"/>
    </xf>
    <xf numFmtId="0" fontId="20" fillId="33" borderId="10" xfId="0" applyFont="1" applyFill="1" applyBorder="1" applyAlignment="1">
      <alignment horizontal="center"/>
    </xf>
    <xf numFmtId="0" fontId="0" fillId="0" borderId="10" xfId="0" applyBorder="1" applyAlignment="1">
      <alignment horizontal="left" vertical="center" wrapText="1"/>
    </xf>
    <xf numFmtId="0" fontId="14" fillId="0" borderId="10" xfId="0" applyFont="1" applyBorder="1" applyAlignment="1">
      <alignment horizontal="left" vertical="center" wrapText="1"/>
    </xf>
    <xf numFmtId="0" fontId="27" fillId="0" borderId="0" xfId="0" applyFont="1" applyAlignment="1">
      <alignment horizontal="left" vertical="center"/>
    </xf>
  </cellXfs>
  <cellStyles count="47">
    <cellStyle name="20 % - Accent1" xfId="21" builtinId="30" customBuiltin="1"/>
    <cellStyle name="20 % - Accent2" xfId="25" builtinId="34" customBuiltin="1"/>
    <cellStyle name="20 % - Accent3" xfId="29" builtinId="38" customBuiltin="1"/>
    <cellStyle name="20 % - Accent4" xfId="33" builtinId="42" customBuiltin="1"/>
    <cellStyle name="20 % - Accent5" xfId="37" builtinId="46" customBuiltin="1"/>
    <cellStyle name="20 % - Accent6" xfId="41" builtinId="50" customBuiltin="1"/>
    <cellStyle name="40 % - Accent1" xfId="22" builtinId="31" customBuiltin="1"/>
    <cellStyle name="40 % - Accent2" xfId="26" builtinId="35" customBuiltin="1"/>
    <cellStyle name="40 % - Accent3" xfId="30" builtinId="39" customBuiltin="1"/>
    <cellStyle name="40 % - Accent4" xfId="34" builtinId="43" customBuiltin="1"/>
    <cellStyle name="40 % - Accent5" xfId="38" builtinId="47" customBuiltin="1"/>
    <cellStyle name="40 % - Accent6" xfId="42" builtinId="51" customBuiltin="1"/>
    <cellStyle name="60 % - Accent1" xfId="23" builtinId="32" customBuiltin="1"/>
    <cellStyle name="60 % - Accent2" xfId="27" builtinId="36" customBuiltin="1"/>
    <cellStyle name="60 % - Accent3" xfId="31" builtinId="40" customBuiltin="1"/>
    <cellStyle name="60 % - Accent4" xfId="35" builtinId="44" customBuiltin="1"/>
    <cellStyle name="60 % - Accent5" xfId="39" builtinId="48" customBuiltin="1"/>
    <cellStyle name="60 %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Avertissement" xfId="16" builtinId="11" customBuiltin="1"/>
    <cellStyle name="Calcul" xfId="13" builtinId="22" customBuiltin="1"/>
    <cellStyle name="Cellule liée" xfId="14" builtinId="24" customBuiltin="1"/>
    <cellStyle name="Entrée" xfId="11" builtinId="20" customBuiltin="1"/>
    <cellStyle name="Excel Built-in Heading 3" xfId="46" xr:uid="{9AD63E8E-466F-49C5-BEC0-374428F6F16F}"/>
    <cellStyle name="Insatisfaisant" xfId="9" builtinId="27" customBuiltin="1"/>
    <cellStyle name="Lien hypertexte" xfId="45" builtinId="8"/>
    <cellStyle name="Milliers" xfId="1" builtinId="3"/>
    <cellStyle name="Neutre" xfId="10" builtinId="28" customBuiltin="1"/>
    <cellStyle name="Normal" xfId="0" builtinId="0"/>
    <cellStyle name="Normal 2" xfId="44" xr:uid="{BAB2425F-FBF3-4A90-9B64-95F02D6F87A7}"/>
    <cellStyle name="Note" xfId="17" builtinId="10" customBuiltin="1"/>
    <cellStyle name="Pourcentage" xfId="2" builtinId="5"/>
    <cellStyle name="Satisfaisant" xfId="8" builtinId="26" customBuiltin="1"/>
    <cellStyle name="Sortie" xfId="12" builtinId="21" customBuiltin="1"/>
    <cellStyle name="Texte explicatif" xfId="18" builtinId="53" customBuiltin="1"/>
    <cellStyle name="Titre" xfId="3" builtinId="15" customBuiltin="1"/>
    <cellStyle name="Titre 1" xfId="4" builtinId="16" customBuiltin="1"/>
    <cellStyle name="Titre 2" xfId="5" builtinId="17" customBuiltin="1"/>
    <cellStyle name="Titre 3" xfId="6" builtinId="18" customBuiltin="1"/>
    <cellStyle name="Titre 4" xfId="7" builtinId="19" customBuiltin="1"/>
    <cellStyle name="Total" xfId="19" builtinId="25" customBuiltin="1"/>
    <cellStyle name="Vérification" xfId="15" builtinId="23" customBuiltin="1"/>
  </cellStyles>
  <dxfs count="1">
    <dxf>
      <numFmt numFmtId="35" formatCode="_-* #,##0.00_-;\-* #,##0.00_-;_-* &quot;-&quot;??_-;_-@_-"/>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'Bilan commune ELEC-GAZ'!$B$6</c:f>
              <c:strCache>
                <c:ptCount val="1"/>
                <c:pt idx="0">
                  <c:v>MWh</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B1DA-4DA9-A2F3-47AE521622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88-49EB-911A-91F2FDD923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B1DA-4DA9-A2F3-47AE52162212}"/>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1-B1DA-4DA9-A2F3-47AE52162212}"/>
              </c:ext>
            </c:extLst>
          </c:dPt>
          <c:dLbls>
            <c:dLbl>
              <c:idx val="2"/>
              <c:layout>
                <c:manualLayout>
                  <c:x val="-4.9767388451443573E-2"/>
                  <c:y val="1.504994167395742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DA-4DA9-A2F3-47AE52162212}"/>
                </c:ext>
              </c:extLst>
            </c:dLbl>
            <c:dLbl>
              <c:idx val="3"/>
              <c:layout>
                <c:manualLayout>
                  <c:x val="8.242869641294838E-2"/>
                  <c:y val="1.60728346456692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DA-4DA9-A2F3-47AE521622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'Bilan commune ELEC-GAZ'!$A$7:$A$10</c:f>
              <c:strCache>
                <c:ptCount val="4"/>
                <c:pt idx="0">
                  <c:v>🏠 Consommation Résidentiel </c:v>
                </c:pt>
                <c:pt idx="1">
                  <c:v>🏢 Consommation Tertiaire</c:v>
                </c:pt>
                <c:pt idx="2">
                  <c:v>🏭 Consommation Industrie</c:v>
                </c:pt>
                <c:pt idx="3">
                  <c:v>🚜Consommation Agriculture</c:v>
                </c:pt>
              </c:strCache>
            </c:strRef>
          </c:cat>
          <c:val>
            <c:numRef>
              <c:f>'Bilan commune ELEC-GAZ'!$B$7:$B$10</c:f>
              <c:numCache>
                <c:formatCode>0</c:formatCode>
                <c:ptCount val="4"/>
                <c:pt idx="0">
                  <c:v>2487.4410261000003</c:v>
                </c:pt>
                <c:pt idx="1">
                  <c:v>1716.76657557</c:v>
                </c:pt>
                <c:pt idx="2">
                  <c:v>0</c:v>
                </c:pt>
                <c:pt idx="3">
                  <c:v>133.57421930000001</c:v>
                </c:pt>
              </c:numCache>
            </c:numRef>
          </c:val>
          <c:extLst>
            <c:ext xmlns:c16="http://schemas.microsoft.com/office/drawing/2014/chart" uri="{C3380CC4-5D6E-409C-BE32-E72D297353CC}">
              <c16:uniqueId val="{00000000-B1DA-4DA9-A2F3-47AE5216221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100784750391049"/>
          <c:y val="3.9769506084466701E-2"/>
          <c:w val="0.33373962724356426"/>
          <c:h val="0.950764018134096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57263693566688"/>
          <c:y val="0.11008909002354088"/>
          <c:w val="0.52033811109364503"/>
          <c:h val="0.7670993828474143"/>
        </c:manualLayout>
      </c:layout>
      <c:barChart>
        <c:barDir val="col"/>
        <c:grouping val="clustered"/>
        <c:varyColors val="0"/>
        <c:ser>
          <c:idx val="0"/>
          <c:order val="0"/>
          <c:tx>
            <c:strRef>
              <c:f>'Bilan commune ELEC-GAZ'!$A$31</c:f>
              <c:strCache>
                <c:ptCount val="1"/>
                <c:pt idx="0">
                  <c:v>Production ENR totale annuelle (MWh)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'Bilan commune ELEC-GAZ'!$B$23</c:f>
              <c:strCache>
                <c:ptCount val="1"/>
                <c:pt idx="0">
                  <c:v>MWh</c:v>
                </c:pt>
              </c:strCache>
            </c:strRef>
          </c:cat>
          <c:val>
            <c:numRef>
              <c:f>'Bilan commune ELEC-GAZ'!$B$31</c:f>
              <c:numCache>
                <c:formatCode>0</c:formatCode>
                <c:ptCount val="1"/>
                <c:pt idx="0">
                  <c:v>170.922</c:v>
                </c:pt>
              </c:numCache>
            </c:numRef>
          </c:val>
          <c:extLst>
            <c:ext xmlns:c16="http://schemas.microsoft.com/office/drawing/2014/chart" uri="{C3380CC4-5D6E-409C-BE32-E72D297353CC}">
              <c16:uniqueId val="{00000000-DA72-4CCA-B285-921AB312D268}"/>
            </c:ext>
          </c:extLst>
        </c:ser>
        <c:ser>
          <c:idx val="1"/>
          <c:order val="1"/>
          <c:tx>
            <c:strRef>
              <c:f>'Bilan commune ELEC-GAZ'!$A$11</c:f>
              <c:strCache>
                <c:ptCount val="1"/>
                <c:pt idx="0">
                  <c:v>Consommation totale gaz et électricité annuelle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'Bilan commune ELEC-GAZ'!$B$23</c:f>
              <c:strCache>
                <c:ptCount val="1"/>
                <c:pt idx="0">
                  <c:v>MWh</c:v>
                </c:pt>
              </c:strCache>
            </c:strRef>
          </c:cat>
          <c:val>
            <c:numRef>
              <c:f>'Bilan commune ELEC-GAZ'!$B$11</c:f>
              <c:numCache>
                <c:formatCode>0</c:formatCode>
                <c:ptCount val="1"/>
                <c:pt idx="0">
                  <c:v>4338</c:v>
                </c:pt>
              </c:numCache>
            </c:numRef>
          </c:val>
          <c:extLst>
            <c:ext xmlns:c16="http://schemas.microsoft.com/office/drawing/2014/chart" uri="{C3380CC4-5D6E-409C-BE32-E72D297353CC}">
              <c16:uniqueId val="{00000001-DA72-4CCA-B285-921AB312D268}"/>
            </c:ext>
          </c:extLst>
        </c:ser>
        <c:dLbls>
          <c:showLegendKey val="0"/>
          <c:showVal val="0"/>
          <c:showCatName val="0"/>
          <c:showSerName val="0"/>
          <c:showPercent val="0"/>
          <c:showBubbleSize val="0"/>
        </c:dLbls>
        <c:gapWidth val="219"/>
        <c:overlap val="-27"/>
        <c:axId val="868458511"/>
        <c:axId val="1048866815"/>
      </c:barChart>
      <c:catAx>
        <c:axId val="86845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8866815"/>
        <c:crosses val="autoZero"/>
        <c:auto val="1"/>
        <c:lblAlgn val="ctr"/>
        <c:lblOffset val="100"/>
        <c:noMultiLvlLbl val="0"/>
      </c:catAx>
      <c:valAx>
        <c:axId val="1048866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8458511"/>
        <c:crosses val="autoZero"/>
        <c:crossBetween val="between"/>
      </c:valAx>
      <c:spPr>
        <a:noFill/>
        <a:ln>
          <a:noFill/>
        </a:ln>
        <a:effectLst/>
      </c:spPr>
    </c:plotArea>
    <c:legend>
      <c:legendPos val="b"/>
      <c:layout>
        <c:manualLayout>
          <c:xMode val="edge"/>
          <c:yMode val="edge"/>
          <c:x val="0.63490791253482393"/>
          <c:y val="7.7255008965463459E-2"/>
          <c:w val="0.3390805138265568"/>
          <c:h val="0.7819713414201603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7944783352592"/>
          <c:y val="9.0759075907590761E-2"/>
          <c:w val="0.52033811109364503"/>
          <c:h val="0.7670993828474143"/>
        </c:manualLayout>
      </c:layout>
      <c:barChart>
        <c:barDir val="col"/>
        <c:grouping val="clustered"/>
        <c:varyColors val="0"/>
        <c:ser>
          <c:idx val="0"/>
          <c:order val="0"/>
          <c:tx>
            <c:strRef>
              <c:f>'Aide calcul zone ENR'!$A$34</c:f>
              <c:strCache>
                <c:ptCount val="1"/>
                <c:pt idx="0">
                  <c:v>Production ENR totale annuelle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'Aide calcul zone ENR'!$B$31</c:f>
              <c:strCache>
                <c:ptCount val="1"/>
                <c:pt idx="0">
                  <c:v>MWh</c:v>
                </c:pt>
              </c:strCache>
            </c:strRef>
          </c:cat>
          <c:val>
            <c:numRef>
              <c:f>'Aide calcul zone ENR'!$B$34</c:f>
              <c:numCache>
                <c:formatCode>0</c:formatCode>
                <c:ptCount val="1"/>
                <c:pt idx="0">
                  <c:v>170.922</c:v>
                </c:pt>
              </c:numCache>
            </c:numRef>
          </c:val>
          <c:extLst>
            <c:ext xmlns:c16="http://schemas.microsoft.com/office/drawing/2014/chart" uri="{C3380CC4-5D6E-409C-BE32-E72D297353CC}">
              <c16:uniqueId val="{00000000-D0D2-4159-97DC-152851EDC594}"/>
            </c:ext>
          </c:extLst>
        </c:ser>
        <c:ser>
          <c:idx val="1"/>
          <c:order val="1"/>
          <c:tx>
            <c:strRef>
              <c:f>'Aide calcul zone ENR'!$A$28</c:f>
              <c:strCache>
                <c:ptCount val="1"/>
                <c:pt idx="0">
                  <c:v>Consommation totale gaz et électricité annuelle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'Aide calcul zone ENR'!$B$31</c:f>
              <c:strCache>
                <c:ptCount val="1"/>
                <c:pt idx="0">
                  <c:v>MWh</c:v>
                </c:pt>
              </c:strCache>
            </c:strRef>
          </c:cat>
          <c:val>
            <c:numRef>
              <c:f>'Aide calcul zone ENR'!$B$28</c:f>
              <c:numCache>
                <c:formatCode>0</c:formatCode>
                <c:ptCount val="1"/>
                <c:pt idx="0">
                  <c:v>4337.7818209699999</c:v>
                </c:pt>
              </c:numCache>
            </c:numRef>
          </c:val>
          <c:extLst>
            <c:ext xmlns:c16="http://schemas.microsoft.com/office/drawing/2014/chart" uri="{C3380CC4-5D6E-409C-BE32-E72D297353CC}">
              <c16:uniqueId val="{00000001-D0D2-4159-97DC-152851EDC594}"/>
            </c:ext>
          </c:extLst>
        </c:ser>
        <c:dLbls>
          <c:showLegendKey val="0"/>
          <c:showVal val="0"/>
          <c:showCatName val="0"/>
          <c:showSerName val="0"/>
          <c:showPercent val="0"/>
          <c:showBubbleSize val="0"/>
        </c:dLbls>
        <c:gapWidth val="219"/>
        <c:overlap val="-27"/>
        <c:axId val="868458511"/>
        <c:axId val="1048866815"/>
      </c:barChart>
      <c:catAx>
        <c:axId val="86845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8866815"/>
        <c:crosses val="autoZero"/>
        <c:auto val="1"/>
        <c:lblAlgn val="ctr"/>
        <c:lblOffset val="100"/>
        <c:noMultiLvlLbl val="0"/>
      </c:catAx>
      <c:valAx>
        <c:axId val="1048866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8458511"/>
        <c:crosses val="autoZero"/>
        <c:crossBetween val="between"/>
      </c:valAx>
      <c:spPr>
        <a:noFill/>
        <a:ln>
          <a:noFill/>
        </a:ln>
        <a:effectLst/>
      </c:spPr>
    </c:plotArea>
    <c:legend>
      <c:legendPos val="b"/>
      <c:layout>
        <c:manualLayout>
          <c:xMode val="edge"/>
          <c:yMode val="edge"/>
          <c:x val="0.63490791253482393"/>
          <c:y val="7.7255008965463459E-2"/>
          <c:w val="0.3390805138265568"/>
          <c:h val="0.781971341420160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93963254593176"/>
          <c:y val="8.3285077033532245E-2"/>
          <c:w val="0.38700481189851271"/>
          <c:h val="0.76709920789049335"/>
        </c:manualLayout>
      </c:layout>
      <c:barChart>
        <c:barDir val="col"/>
        <c:grouping val="clustered"/>
        <c:varyColors val="0"/>
        <c:ser>
          <c:idx val="0"/>
          <c:order val="0"/>
          <c:tx>
            <c:strRef>
              <c:f>'Aide calcul zone ENR'!$A$34</c:f>
              <c:strCache>
                <c:ptCount val="1"/>
                <c:pt idx="0">
                  <c:v>Production ENR totale annuelle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'Aide calcul zone ENR'!$B$31</c:f>
              <c:strCache>
                <c:ptCount val="1"/>
                <c:pt idx="0">
                  <c:v>MWh</c:v>
                </c:pt>
              </c:strCache>
            </c:strRef>
          </c:cat>
          <c:val>
            <c:numRef>
              <c:f>'Aide calcul zone ENR'!$B$34</c:f>
              <c:numCache>
                <c:formatCode>0</c:formatCode>
                <c:ptCount val="1"/>
                <c:pt idx="0">
                  <c:v>170.922</c:v>
                </c:pt>
              </c:numCache>
            </c:numRef>
          </c:val>
          <c:extLst>
            <c:ext xmlns:c16="http://schemas.microsoft.com/office/drawing/2014/chart" uri="{C3380CC4-5D6E-409C-BE32-E72D297353CC}">
              <c16:uniqueId val="{00000000-CBF2-4FDA-92DE-CCA1DDD9D2B3}"/>
            </c:ext>
          </c:extLst>
        </c:ser>
        <c:ser>
          <c:idx val="1"/>
          <c:order val="1"/>
          <c:tx>
            <c:strRef>
              <c:f>'Aide calcul zone ENR'!$A$28</c:f>
              <c:strCache>
                <c:ptCount val="1"/>
                <c:pt idx="0">
                  <c:v>Consommation totale gaz et électricité annuelle</c:v>
                </c:pt>
              </c:strCache>
            </c:strRef>
          </c:tx>
          <c:spPr>
            <a:solidFill>
              <a:schemeClr val="accent2"/>
            </a:solidFill>
            <a:ln>
              <a:noFill/>
            </a:ln>
            <a:effectLst/>
          </c:spPr>
          <c:invertIfNegative val="0"/>
          <c:dLbls>
            <c:dLbl>
              <c:idx val="0"/>
              <c:layout>
                <c:manualLayout>
                  <c:x val="-0.12222222222222225"/>
                  <c:y val="5.9790732436472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42-4755-AF3D-EEB79D5C5D0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'Aide calcul zone ENR'!$B$31</c:f>
              <c:strCache>
                <c:ptCount val="1"/>
                <c:pt idx="0">
                  <c:v>MWh</c:v>
                </c:pt>
              </c:strCache>
            </c:strRef>
          </c:cat>
          <c:val>
            <c:numRef>
              <c:f>'Aide calcul zone ENR'!$B$28</c:f>
              <c:numCache>
                <c:formatCode>0</c:formatCode>
                <c:ptCount val="1"/>
                <c:pt idx="0">
                  <c:v>4337.7818209699999</c:v>
                </c:pt>
              </c:numCache>
            </c:numRef>
          </c:val>
          <c:extLst>
            <c:ext xmlns:c16="http://schemas.microsoft.com/office/drawing/2014/chart" uri="{C3380CC4-5D6E-409C-BE32-E72D297353CC}">
              <c16:uniqueId val="{00000001-CBF2-4FDA-92DE-CCA1DDD9D2B3}"/>
            </c:ext>
          </c:extLst>
        </c:ser>
        <c:ser>
          <c:idx val="2"/>
          <c:order val="2"/>
          <c:tx>
            <c:strRef>
              <c:f>'Aide calcul zone ENR'!$A$20</c:f>
              <c:strCache>
                <c:ptCount val="1"/>
                <c:pt idx="0">
                  <c:v>Total production ENR existant + ZAER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'Aide calcul zone ENR'!$B$20</c:f>
              <c:numCache>
                <c:formatCode>#,##0</c:formatCode>
                <c:ptCount val="1"/>
                <c:pt idx="0">
                  <c:v>170.922</c:v>
                </c:pt>
              </c:numCache>
            </c:numRef>
          </c:val>
          <c:extLst>
            <c:ext xmlns:c16="http://schemas.microsoft.com/office/drawing/2014/chart" uri="{C3380CC4-5D6E-409C-BE32-E72D297353CC}">
              <c16:uniqueId val="{00000002-CBF2-4FDA-92DE-CCA1DDD9D2B3}"/>
            </c:ext>
          </c:extLst>
        </c:ser>
        <c:dLbls>
          <c:showLegendKey val="0"/>
          <c:showVal val="0"/>
          <c:showCatName val="0"/>
          <c:showSerName val="0"/>
          <c:showPercent val="0"/>
          <c:showBubbleSize val="0"/>
        </c:dLbls>
        <c:gapWidth val="219"/>
        <c:overlap val="-27"/>
        <c:axId val="868458511"/>
        <c:axId val="1048866815"/>
      </c:barChart>
      <c:catAx>
        <c:axId val="86845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8866815"/>
        <c:crosses val="autoZero"/>
        <c:auto val="1"/>
        <c:lblAlgn val="ctr"/>
        <c:lblOffset val="100"/>
        <c:noMultiLvlLbl val="0"/>
      </c:catAx>
      <c:valAx>
        <c:axId val="1048866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8458511"/>
        <c:crosses val="autoZero"/>
        <c:crossBetween val="between"/>
      </c:valAx>
      <c:spPr>
        <a:noFill/>
        <a:ln>
          <a:noFill/>
        </a:ln>
        <a:effectLst/>
      </c:spPr>
    </c:plotArea>
    <c:legend>
      <c:legendPos val="b"/>
      <c:layout>
        <c:manualLayout>
          <c:xMode val="edge"/>
          <c:yMode val="edge"/>
          <c:x val="0.57935214348206476"/>
          <c:y val="7.7255008965463459E-2"/>
          <c:w val="0.42064785651793524"/>
          <c:h val="0.880692183656415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xdr:col>
      <xdr:colOff>30480</xdr:colOff>
      <xdr:row>4</xdr:row>
      <xdr:rowOff>170180</xdr:rowOff>
    </xdr:from>
    <xdr:to>
      <xdr:col>3</xdr:col>
      <xdr:colOff>607060</xdr:colOff>
      <xdr:row>14</xdr:row>
      <xdr:rowOff>0</xdr:rowOff>
    </xdr:to>
    <xdr:graphicFrame macro="">
      <xdr:nvGraphicFramePr>
        <xdr:cNvPr id="2" name="Graphique 1">
          <a:extLst>
            <a:ext uri="{FF2B5EF4-FFF2-40B4-BE49-F238E27FC236}">
              <a16:creationId xmlns:a16="http://schemas.microsoft.com/office/drawing/2014/main" id="{45961A21-9EE7-11B3-AC30-E833832C72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266700</xdr:colOff>
      <xdr:row>18</xdr:row>
      <xdr:rowOff>91440</xdr:rowOff>
    </xdr:from>
    <xdr:to>
      <xdr:col>1</xdr:col>
      <xdr:colOff>502920</xdr:colOff>
      <xdr:row>19</xdr:row>
      <xdr:rowOff>160020</xdr:rowOff>
    </xdr:to>
    <xdr:pic>
      <xdr:nvPicPr>
        <xdr:cNvPr id="4" name="Image 3">
          <a:extLst>
            <a:ext uri="{FF2B5EF4-FFF2-40B4-BE49-F238E27FC236}">
              <a16:creationId xmlns:a16="http://schemas.microsoft.com/office/drawing/2014/main" id="{F6B87437-E77C-0C9B-1403-92187DC58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4754880"/>
          <a:ext cx="236220" cy="25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259080</xdr:colOff>
      <xdr:row>35</xdr:row>
      <xdr:rowOff>83820</xdr:rowOff>
    </xdr:from>
    <xdr:to>
      <xdr:col>1</xdr:col>
      <xdr:colOff>495300</xdr:colOff>
      <xdr:row>36</xdr:row>
      <xdr:rowOff>152400</xdr:rowOff>
    </xdr:to>
    <xdr:pic>
      <xdr:nvPicPr>
        <xdr:cNvPr id="6" name="Image 5">
          <a:extLst>
            <a:ext uri="{FF2B5EF4-FFF2-40B4-BE49-F238E27FC236}">
              <a16:creationId xmlns:a16="http://schemas.microsoft.com/office/drawing/2014/main" id="{C3080356-6B54-4550-8D07-4261CCD4B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3280" y="8587740"/>
          <a:ext cx="236220" cy="25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45720</xdr:colOff>
      <xdr:row>23</xdr:row>
      <xdr:rowOff>7620</xdr:rowOff>
    </xdr:from>
    <xdr:to>
      <xdr:col>3</xdr:col>
      <xdr:colOff>548640</xdr:colOff>
      <xdr:row>34</xdr:row>
      <xdr:rowOff>7620</xdr:rowOff>
    </xdr:to>
    <xdr:graphicFrame macro="">
      <xdr:nvGraphicFramePr>
        <xdr:cNvPr id="9" name="Graphique 8">
          <a:extLst>
            <a:ext uri="{FF2B5EF4-FFF2-40B4-BE49-F238E27FC236}">
              <a16:creationId xmlns:a16="http://schemas.microsoft.com/office/drawing/2014/main" id="{C0E8B75B-552D-B291-4C43-BB6C54B228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xdr:colOff>
      <xdr:row>30</xdr:row>
      <xdr:rowOff>45720</xdr:rowOff>
    </xdr:from>
    <xdr:to>
      <xdr:col>3</xdr:col>
      <xdr:colOff>571500</xdr:colOff>
      <xdr:row>34</xdr:row>
      <xdr:rowOff>274320</xdr:rowOff>
    </xdr:to>
    <xdr:graphicFrame macro="">
      <xdr:nvGraphicFramePr>
        <xdr:cNvPr id="5" name="Graphique 4">
          <a:extLst>
            <a:ext uri="{FF2B5EF4-FFF2-40B4-BE49-F238E27FC236}">
              <a16:creationId xmlns:a16="http://schemas.microsoft.com/office/drawing/2014/main" id="{6FA07056-8F39-45E9-B4E8-E4F0AA2C1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16</xdr:row>
      <xdr:rowOff>167640</xdr:rowOff>
    </xdr:from>
    <xdr:to>
      <xdr:col>3</xdr:col>
      <xdr:colOff>624840</xdr:colOff>
      <xdr:row>23</xdr:row>
      <xdr:rowOff>7620</xdr:rowOff>
    </xdr:to>
    <xdr:graphicFrame macro="">
      <xdr:nvGraphicFramePr>
        <xdr:cNvPr id="7" name="Graphique 6">
          <a:extLst>
            <a:ext uri="{FF2B5EF4-FFF2-40B4-BE49-F238E27FC236}">
              <a16:creationId xmlns:a16="http://schemas.microsoft.com/office/drawing/2014/main" id="{42A01B5F-C37F-4605-B3E8-F57CBAEBD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ibaud Dubocage" refreshedDate="45195.48237928241" createdVersion="6" refreshedVersion="6" minRefreshableVersion="3" recordCount="5445" xr:uid="{00000000-000A-0000-FFFF-FFFF0C000000}">
  <cacheSource type="worksheet">
    <worksheetSource ref="A1:W5446" sheet="Données consommation"/>
  </cacheSource>
  <cacheFields count="23">
    <cacheField name="Opérateur" numFmtId="0">
      <sharedItems/>
    </cacheField>
    <cacheField name="Année" numFmtId="0">
      <sharedItems/>
    </cacheField>
    <cacheField name="Filière" numFmtId="0">
      <sharedItems count="2">
        <s v="Electricité"/>
        <s v="Gaz"/>
      </sharedItems>
    </cacheField>
    <cacheField name="Code catégorie consommation" numFmtId="0">
      <sharedItems/>
    </cacheField>
    <cacheField name="Libellé catégorie consommation" numFmtId="0">
      <sharedItems/>
    </cacheField>
    <cacheField name="Code Grand secteur" numFmtId="0">
      <sharedItems/>
    </cacheField>
    <cacheField name="Libellé Grand Secteur" numFmtId="0">
      <sharedItems count="5">
        <s v="Tertiaire"/>
        <s v="Agriculture"/>
        <s v="Secteur Inconnu"/>
        <s v="Résidentiel"/>
        <s v="Industrie"/>
      </sharedItems>
    </cacheField>
    <cacheField name="Code NAF" numFmtId="0">
      <sharedItems containsBlank="1"/>
    </cacheField>
    <cacheField name="Libellé Secteur NAF" numFmtId="0">
      <sharedItems/>
    </cacheField>
    <cacheField name="Consommation (MWh)" numFmtId="0">
      <sharedItems containsSemiMixedTypes="0" containsString="0" containsNumber="1" minValue="0" maxValue="525632.75049999997"/>
    </cacheField>
    <cacheField name="Nombre de points" numFmtId="0">
      <sharedItems containsSemiMixedTypes="0" containsString="0" containsNumber="1" containsInteger="1" minValue="0" maxValue="96374"/>
    </cacheField>
    <cacheField name="Indice qualité" numFmtId="0">
      <sharedItems containsSemiMixedTypes="0" containsString="0" containsNumber="1" minValue="0" maxValue="1"/>
    </cacheField>
    <cacheField name="Thermosensibilité (MWh/degré-jour)" numFmtId="0">
      <sharedItems containsSemiMixedTypes="0" containsString="0" containsNumber="1" minValue="0" maxValue="27.86478997"/>
    </cacheField>
    <cacheField name="Part Thermosensible" numFmtId="0">
      <sharedItems containsSemiMixedTypes="0" containsString="0" containsNumber="1" minValue="0" maxValue="1.01E-2"/>
    </cacheField>
    <cacheField name="Nombre de mailles secretisées" numFmtId="0">
      <sharedItems containsSemiMixedTypes="0" containsString="0" containsNumber="1" containsInteger="1" minValue="0" maxValue="44"/>
    </cacheField>
    <cacheField name="Code Commune" numFmtId="0">
      <sharedItems/>
    </cacheField>
    <cacheField name="Libellé Commune" numFmtId="0">
      <sharedItems count="698">
        <s v="Agencourt"/>
        <s v="Agey"/>
        <s v="Ahuy"/>
        <s v="Aignay-le-Duc"/>
        <s v="Aiserey"/>
        <s v="Aisey-sur-Seine"/>
        <s v="Aisy-sous-Thil"/>
        <s v="Alise-Sainte-Reine"/>
        <s v="Allerey"/>
        <s v="Aloxe-Corton"/>
        <s v="Ampilly-les-Bordes"/>
        <s v="Ampilly-le-Sec"/>
        <s v="Ancey"/>
        <s v="Antheuil"/>
        <s v="Antigny-la-Ville"/>
        <s v="Arceau"/>
        <s v="Arcenant"/>
        <s v="Arconcey"/>
        <s v="Arc-sur-Tille"/>
        <s v="Arnay-le-Duc"/>
        <s v="Arnay-sous-Vitteaux"/>
        <s v="Arrans"/>
        <s v="Asnières-en-Montagne"/>
        <s v="Asnières-lès-Dijon"/>
        <s v="Athée"/>
        <s v="Athie"/>
        <s v="Aubaine"/>
        <s v="Aubigny-en-Plaine"/>
        <s v="Aubigny-la-Ronce"/>
        <s v="Aubigny-lès-Sombernon"/>
        <s v="Autricourt"/>
        <s v="Auxant"/>
        <s v="Auxey-Duresses"/>
        <s v="Auxonne"/>
        <s v="Avosnes"/>
        <s v="Avot"/>
        <s v="Bagnot"/>
        <s v="Baigneux-les-Juifs"/>
        <s v="Balot"/>
        <s v="Bard-lès-Époisses"/>
        <s v="Barges"/>
        <s v="Barjon"/>
        <s v="Baubigny"/>
        <s v="Baulme-la-Roche"/>
        <s v="Beaumont-sur-Vingeanne"/>
        <s v="Beaune"/>
        <s v="Beaunotte"/>
        <s v="Beire-le-Châtel"/>
        <s v="Beire-le-Fort"/>
        <s v="Belan-sur-Ource"/>
        <s v="Bellefond"/>
        <s v="Bellenod-sur-Seine"/>
        <s v="Benoisey"/>
        <s v="Bessey-en-Chaume"/>
        <s v="Bessey-la-Cour"/>
        <s v="Bessey-lès-Cîteaux"/>
        <s v="Beurey-Bauguay"/>
        <s v="Bévy"/>
        <s v="Bèze"/>
        <s v="Bézouotte"/>
        <s v="Billy-lès-Chanceaux"/>
        <s v="Binges"/>
        <s v="Bissey-la-Côte"/>
        <s v="Bissey-la-Pierre"/>
        <s v="Blagny-sur-Vingeanne"/>
        <s v="Blaisy-Bas"/>
        <s v="Blaisy-Haut"/>
        <s v="Blancey"/>
        <s v="Blanot"/>
        <s v="Source-Seine"/>
        <s v="Bligny-le-Sec"/>
        <s v="Bligny-lès-Beaune"/>
        <s v="Bligny-sur-Ouche"/>
        <s v="Boncourt-le-Bois"/>
        <s v="Boudreville"/>
        <s v="Bouhey"/>
        <s v="Bouilland"/>
        <s v="Bouix"/>
        <s v="Bourberain"/>
        <s v="Boussenois"/>
        <s v="Boux-sous-Salmaise"/>
        <s v="Bouze-lès-Beaune"/>
        <s v="Braux"/>
        <s v="Brazey-en-Plaine"/>
        <s v="Bressey-sur-Tille"/>
        <s v="Bretenière"/>
        <s v="Bretigny"/>
        <s v="Brion-sur-Ource"/>
        <s v="Brochon"/>
        <s v="Broindon"/>
        <s v="Buffon"/>
        <s v="Buncey"/>
        <s v="Bure-les-Templiers"/>
        <s v="Busseaut"/>
        <s v="Busserotte-et-Montenaille"/>
        <s v="Bussières"/>
        <s v="La Bussière-sur-Ouche"/>
        <s v="Bussy-la-Pesle"/>
        <s v="Bussy-le-Grand"/>
        <s v="Buxerolles"/>
        <s v="Cérilly"/>
        <s v="Cessey-sur-Tille"/>
        <s v="Chaignay"/>
        <s v="Chailly-sur-Armançon"/>
        <s v="Chambeire"/>
        <s v="Chamblanc"/>
        <s v="Chambœuf"/>
        <s v="Chambolle-Musigny"/>
        <s v="Chamesson"/>
        <s v="Champagny"/>
        <s v="Champ-d'Oiseau"/>
        <s v="Champdôtre"/>
        <s v="Champeau-en-Morvan"/>
        <s v="Champrenault"/>
        <s v="Chanceaux"/>
        <s v="Channay"/>
        <s v="Charigny"/>
        <s v="Charmes"/>
        <s v="Charny"/>
        <s v="Charrey-sur-Saône"/>
        <s v="Charrey-sur-Seine"/>
        <s v="Chassagne-Montrachet"/>
        <s v="Chassey"/>
        <s v="Châteauneuf"/>
        <s v="Châtellenot"/>
        <s v="Châtillon-sur-Seine"/>
        <s v="Chaudenay-la-Ville"/>
        <s v="Chaudenay-le-Château"/>
        <s v="Chaugey"/>
        <s v="Chaume-et-Courchamp"/>
        <s v="La Chaume"/>
        <s v="Chaume-lès-Baigneux"/>
        <s v="Chaumont-le-Bois"/>
        <s v="Chaux"/>
        <s v="Chazeuil"/>
        <s v="Chazilly"/>
        <s v="Chemin-d'Aisey"/>
        <s v="Chenôve"/>
        <s v="Cheuge"/>
        <s v="Chevannay"/>
        <s v="Chevannes"/>
        <s v="Chevigny-en-Valière"/>
        <s v="Chevigny-Saint-Sauveur"/>
        <s v="Chorey-les-Beaune"/>
        <s v="Cirey-lès-Pontailler"/>
        <s v="Civry-en-Montagne"/>
        <s v="Clamerey"/>
        <s v="Valforêt"/>
        <s v="Clénay"/>
        <s v="Cléry"/>
        <s v="Clomot"/>
        <s v="Collonges-lès-Bévy"/>
        <s v="Collonges-et-Premières"/>
        <s v="Colombier"/>
        <s v="Comblanchien"/>
        <s v="Commarin"/>
        <s v="Corberon"/>
        <s v="Corcelles-lès-Cîteaux"/>
        <s v="Corcelles-les-Monts"/>
        <s v="Corgengoux"/>
        <s v="Corgoloin"/>
        <s v="Cormot-Vauchignon"/>
        <s v="Corpeau"/>
        <s v="Corpoyer-la-Chapelle"/>
        <s v="Corrombles"/>
        <s v="Corsaint"/>
        <s v="Couchey"/>
        <s v="Coulmier-le-Sec"/>
        <s v="Courban"/>
        <s v="Courcelles-lès-Semur"/>
        <s v="Monthelie"/>
        <s v="Montigny-Montfort"/>
        <s v="Montigny-Saint-Barthélemy"/>
        <s v="Montigny-sur-Armançon"/>
        <s v="Montigny-sur-Aube"/>
        <s v="Montigny-Mornay-Villeneuve-sur-Vingeanne"/>
        <s v="Montlay-en-Auxois"/>
        <s v="Montliot-et-Courcelles"/>
        <s v="Montmoyen"/>
        <s v="Morey-Saint-Denis"/>
        <s v="Mosson"/>
        <s v="Moutiers-Saint-Jean"/>
        <s v="Musigny"/>
        <s v="Mussy-la-Fosse"/>
        <s v="Nan-sous-Thil"/>
        <s v="Nantoux"/>
        <s v="Nesle-et-Massoult"/>
        <s v="Neuilly-Crimolois"/>
        <s v="Nicey"/>
        <s v="Nod-sur-Seine"/>
        <s v="Noidan"/>
        <s v="Noiron-sous-Gevrey"/>
        <s v="Noiron-sur-Seine"/>
        <s v="Nolay"/>
        <s v="Norges-la-Ville"/>
        <s v="Normier"/>
        <s v="Nuits-Saint-Georges"/>
        <s v="Obtrée"/>
        <s v="Oigny"/>
        <s v="Oisilly"/>
        <s v="Orain"/>
        <s v="Orgeux"/>
        <s v="Origny"/>
        <s v="Orret"/>
        <s v="Orville"/>
        <s v="Pagny-la-Ville"/>
        <s v="Painblanc"/>
        <s v="Panges"/>
        <s v="Pasques"/>
        <s v="Pellerey"/>
        <s v="Perrigny-lès-Dijon"/>
        <s v="Perrigny-sur-l'Ognon"/>
        <s v="Planay"/>
        <s v="Plombières-lès-Dijon"/>
        <s v="Pluvet"/>
        <s v="Poinçon-lès-Larrey"/>
        <s v="Poiseul-la-Grange"/>
        <s v="Poiseul-la-Ville-et-Laperrière"/>
        <s v="Poiseul-lès-Saulx"/>
        <s v="Pommard"/>
        <s v="Poncey-lès-Athée"/>
        <s v="Pontailler-sur-Saône"/>
        <s v="Pont-et-Massène"/>
        <s v="Posanges"/>
        <s v="Pothières"/>
        <s v="Pouillenay"/>
        <s v="Pouilly-en-Auxois"/>
        <s v="Pouilly-sur-Saône"/>
        <s v="Précy-sous-Thil"/>
        <s v="Premeaux-Prissey"/>
        <s v="Courcelles-Frémoy"/>
        <s v="Courtivron"/>
        <s v="Couternon"/>
        <s v="Créancey"/>
        <s v="Crécey-sur-Tille"/>
        <s v="Crépand"/>
        <s v="Crugey"/>
        <s v="Culètre"/>
        <s v="Curley"/>
        <s v="Curtil-Saint-Seine"/>
        <s v="Cussey-les-Forges"/>
        <s v="Cussy-le-Châtel"/>
        <s v="Daix"/>
        <s v="Dampierre-et-Flée"/>
        <s v="Darcey"/>
        <s v="Darois"/>
        <s v="Détain-et-Bruant"/>
        <s v="Dijon"/>
        <s v="Dompierre-en-Morvan"/>
        <s v="Drambon"/>
        <s v="Duesme"/>
        <s v="Ébaty"/>
        <s v="Échalot"/>
        <s v="Échenon"/>
        <s v="Échevannes"/>
        <s v="Échevronne"/>
        <s v="Échigey"/>
        <s v="Écutigny"/>
        <s v="Éguilly"/>
        <s v="Épagny"/>
        <s v="Épernay-sous-Gevrey"/>
        <s v="Époisses"/>
        <s v="Éringes"/>
        <s v="Esbarres"/>
        <s v="Essarois"/>
        <s v="Essey"/>
        <s v="Étais"/>
        <s v="L'Étang-Vergy"/>
        <s v="Étevaux"/>
        <s v="Étormay"/>
        <s v="Étrochey"/>
        <s v="Fain-lès-Montbard"/>
        <s v="Fauverney"/>
        <s v="Faverolles-lès-Lucey"/>
        <s v="Fénay"/>
        <s v="Le Fête"/>
        <s v="Fixin"/>
        <s v="Flacey"/>
        <s v="Flagey-Echézeaux"/>
        <s v="Flagey-lès-Auxonne"/>
        <s v="Flammerans"/>
        <s v="Flavignerot"/>
        <s v="Flavigny-sur-Ozerain"/>
        <s v="Le Val-Larrey"/>
        <s v="Fleurey-sur-Ouche"/>
        <s v="Foncegrive"/>
        <s v="Fontaines-en-Duesmois"/>
        <s v="Fontaine-Française"/>
        <s v="Fontaine-lès-Dijon"/>
        <s v="Fontaines-les-Sèches"/>
        <s v="Fontangy"/>
        <s v="Fontenelle"/>
        <s v="Fraignot-et-Vesvrotte"/>
        <s v="Francheville"/>
        <s v="Franxault"/>
        <s v="Frénois"/>
        <s v="Frôlois"/>
        <s v="Fussey"/>
        <s v="Gemeaux"/>
        <s v="Genay"/>
        <s v="Genlis"/>
        <s v="Gergueil"/>
        <s v="Gerland"/>
        <s v="Gevrey-Chambertin"/>
        <s v="Gevrolles"/>
        <s v="Gilly-lès-Cîteaux"/>
        <s v="Gissey-sous-Flavigny"/>
        <s v="Gissey-sur-Ouche"/>
        <s v="Glanon"/>
        <s v="Gomméville"/>
        <s v="Les Goulles"/>
        <s v="Grancey-le-Château-Neuvelle"/>
        <s v="Grancey-sur-Ource"/>
        <s v="Grésigny-Sainte-Reine"/>
        <s v="Grignon"/>
        <s v="Griselles"/>
        <s v="Grosbois-en-Montagne"/>
        <s v="Gurgy-le-Château"/>
        <s v="Hauteroche"/>
        <s v="Hauteville-lès-Dijon"/>
        <s v="Heuilley-sur-Saône"/>
        <s v="Is-sur-Tille"/>
        <s v="Izier"/>
        <s v="Jallanges"/>
        <s v="Jancigny"/>
        <s v="Jeux-lès-Bard"/>
        <s v="Jours-lès-Baigneux"/>
        <s v="Val-Mont"/>
        <s v="Juillenay"/>
        <s v="Juilly"/>
        <s v="Labergement-lès-Auxonne"/>
        <s v="Labergement-lès-Seurre"/>
        <s v="Labruyère"/>
        <s v="Lacanche"/>
        <s v="Lacour-d'Arcenay"/>
        <s v="Laignes"/>
        <s v="Lamarche-sur-Saône"/>
        <s v="Lamargelle"/>
        <s v="Lantenay"/>
        <s v="Lanthes"/>
        <s v="Lantilly"/>
        <s v="Larrey"/>
        <s v="Lechâtelet"/>
        <s v="Léry"/>
        <s v="Leuglay"/>
        <s v="Levernois"/>
        <s v="Licey-sur-Vingeanne"/>
        <s v="Liernais"/>
        <s v="Lignerolles"/>
        <s v="Longchamp"/>
        <s v="Longeault-Pluvault"/>
        <s v="Longecourt-en-Plaine"/>
        <s v="Longecourt-lès-Culêtre"/>
        <s v="Longvic"/>
        <s v="Losne"/>
        <s v="Louesme"/>
        <s v="Lucenay-le-Duc"/>
        <s v="Lusigny-sur-Ouche"/>
        <s v="Lux"/>
        <s v="Maconge"/>
        <s v="Magnien"/>
        <s v="Magny-la-Ville"/>
        <s v="Magny-lès-Aubigny"/>
        <s v="Magny-lès-Villers"/>
        <s v="Magny-Saint-Médard"/>
        <s v="Magny-sur-Tille"/>
        <s v="Les Maillys"/>
        <s v="Maisey-le-Duc"/>
        <s v="Mâlain"/>
        <s v="Maligny"/>
        <s v="Marandeuil"/>
        <s v="Marcellois"/>
        <s v="Marcenay"/>
        <s v="Marcheseuil"/>
        <s v="Marcigny-sous-Thil"/>
        <s v="Marcilly-Ogny"/>
        <s v="Marcilly-sur-Tille"/>
        <s v="Marey-lès-Fussey"/>
        <s v="Marey-sur-Tille"/>
        <s v="Marigny-le-Cahouët"/>
        <s v="Marliens"/>
        <s v="Marmagne"/>
        <s v="Marsannay-la-Côte"/>
        <s v="Marsannay-le-Bois"/>
        <s v="Massingy"/>
        <s v="Massingy-lès-Semur"/>
        <s v="Massingy-lès-Vitteaux"/>
        <s v="Mauvilly"/>
        <s v="Meilly-sur-Rouvres"/>
        <s v="Le Meix"/>
        <s v="Meloisey"/>
        <s v="Menesble"/>
        <s v="Ménétreux-le-Pitois"/>
        <s v="Merceuil"/>
        <s v="Mesmont"/>
        <s v="Messanges"/>
        <s v="Messigny-et-Vantoux"/>
        <s v="Meursanges"/>
        <s v="Meursault"/>
        <s v="Millery"/>
        <s v="Mimeure"/>
        <s v="Minot"/>
        <s v="Mirebeau-sur-Bèze"/>
        <s v="Missery"/>
        <s v="Moitron"/>
        <s v="Molesme"/>
        <s v="Molinot"/>
        <s v="Moloy"/>
        <s v="Montagny-lès-Beaune"/>
        <s v="Montagny-lès-Seurre"/>
        <s v="Montbard"/>
        <s v="Montceau-et-Écharnant"/>
        <s v="Montmain"/>
        <s v="Montoillot"/>
        <s v="Montot"/>
        <s v="Combertault"/>
        <s v="Maxilly-sur-Saône"/>
        <s v="Ouges"/>
        <s v="Puligny-Montrachet"/>
        <s v="Quetigny"/>
        <s v="Remilly-sur-Tille"/>
        <s v="Rouvres-en-Plaine"/>
        <s v="Ruffey-lès-Echirey"/>
        <s v="Sainte-Colombe-sur-Seine"/>
        <s v="Sainte-Marie-la-Blanche"/>
        <s v="Saint-Usage"/>
        <s v="Santenay"/>
        <s v="Saulon-la-Chapelle"/>
        <s v="Saulon-la-Rue"/>
        <s v="Savigny-lès-Beaune"/>
        <s v="Savigny-le-Sec"/>
        <s v="Semur-en-Auxois"/>
        <s v="Seurre"/>
        <s v="Soirans"/>
        <s v="Talant"/>
        <s v="Tart"/>
        <s v="Til-Châtel"/>
        <s v="Tillenay"/>
        <s v="Varanges"/>
        <s v="Varois-et-Chaignot"/>
        <s v="Velars-sur-Ouche"/>
        <s v="Venarey-les-Laumes"/>
        <s v="Villers-les-Pots"/>
        <s v="Volnay"/>
        <s v="Vonges"/>
        <s v="Vosne-Romanée"/>
        <s v="Labergement-Foigney"/>
        <s v="Saint-Apollinaire"/>
        <s v="Saint-Jean-de-Losne"/>
        <s v="Saint-Julien"/>
        <s v="Selongey"/>
        <s v="Vignoles"/>
        <s v="Pagny-le-Château"/>
        <s v="Saint-Rémy"/>
        <s v="Salives"/>
        <s v="Verrey-sous-Salmaise"/>
        <s v="Prenois"/>
        <s v="Prusly-sur-Ource"/>
        <s v="Puits"/>
        <s v="Quemigny-sur-Seine"/>
        <s v="Quincy-le-Vicomte"/>
        <s v="Recey-sur-Ource"/>
        <s v="Remilly-en-Montagne"/>
        <s v="Renève"/>
        <s v="Reulle-Vergy"/>
        <s v="Riel-les-Eaux"/>
        <s v="La Roche-en-Brenil"/>
        <s v="Roilly"/>
        <s v="Rougemont"/>
        <s v="Rouvray"/>
        <s v="Ruffey-lès-Beaune"/>
        <s v="Sacquenay"/>
        <s v="Saffres"/>
        <s v="Saint-Andeux"/>
        <s v="Saint-Anthot"/>
        <s v="Saint-Aubin"/>
        <s v="Saint-Bernard"/>
        <s v="Saint-Broing-les-Moines"/>
        <s v="Saint-Didier"/>
        <s v="Saint-Euphrône"/>
        <s v="Saint-Germain-le-Rocheux"/>
        <s v="Saint-Germain-lès-Senailly"/>
        <s v="Saint-Jean-de-Bœuf"/>
        <s v="Saint-Léger-Triey"/>
        <s v="Saint-Marc-sur-Seine"/>
        <s v="Sainte-Marie-sur-Ouche"/>
        <s v="Saint-Martin-de-la-Mer"/>
        <s v="Saint-Martin-du-Mont"/>
        <s v="Saint-Maurice-sur-Vingeanne"/>
        <s v="Saint-Mesmin"/>
        <s v="Saint-Nicolas-lès-Cîteaux"/>
        <s v="Saint-Philibert"/>
        <s v="Saint-Pierre-en-Vaux"/>
        <s v="Saint-Romain"/>
        <s v="Sainte-Sabine"/>
        <s v="Saint-Sauveur"/>
        <s v="Saint-Seine-en-Bâche"/>
        <s v="Saint-Seine-l'Abbaye"/>
        <s v="Saint-Seine-sur-Vingeanne"/>
        <s v="Saint-Symphorien-sur-Saône"/>
        <s v="Saint-Thibault"/>
        <s v="Saint-Victor-sur-Ouche"/>
        <s v="Salmaise"/>
        <s v="Samerey"/>
        <s v="Santosse"/>
        <s v="Saulieu"/>
        <s v="Saulx-le-Duc"/>
        <s v="Saussey"/>
        <s v="Saussy"/>
        <s v="Savoisy"/>
        <s v="Savolles"/>
        <s v="Savouges"/>
        <s v="Seigny"/>
        <s v="Senailly"/>
        <s v="Sennecey-lès-Dijon"/>
        <s v="Ladoix-Serrigny"/>
        <s v="Sombernon"/>
        <s v="Spoy"/>
        <s v="Sussey"/>
        <s v="Tailly"/>
        <s v="Talmay"/>
        <s v="Tart-le-Bas"/>
        <s v="Tellecey"/>
        <s v="Ternant"/>
        <s v="Terrefondrée"/>
        <s v="Thenissey"/>
        <s v="Thoires"/>
        <s v="Thoisy-la-Berchère"/>
        <s v="Thorey-en-Plaine"/>
        <s v="Thoste"/>
        <s v="Touillon"/>
        <s v="Toutry"/>
        <s v="Trouhans"/>
        <s v="Trouhaut"/>
        <s v="Turcey"/>
        <s v="Urcy"/>
        <s v="Val-Suzon"/>
        <s v="Vandenesse-en-Auxois"/>
        <s v="Vannaire"/>
        <s v="Vanvey"/>
        <s v="Vaux-Saules"/>
        <s v="Veilly"/>
        <s v="Velogny"/>
        <s v="Verdonnet"/>
        <s v="Vernois-lès-Vesvres"/>
        <s v="Véronnes"/>
        <s v="Verrey-sous-Drée"/>
        <s v="Vertault"/>
        <s v="Veuvey-sur-Ouche"/>
        <s v="Veuxhaulles-sur-Aube"/>
        <s v="Vianges"/>
        <s v="Vic-de-Chassenay"/>
        <s v="Vic-des-Prés"/>
        <s v="Vic-sous-Thil"/>
        <s v="Vieilmoulin"/>
        <s v="Vielverge"/>
        <s v="Vieux-Château"/>
        <s v="Viévy"/>
        <s v="Villaines-en-Duesmois"/>
        <s v="Villaines-les-Prévôtes"/>
        <s v="Villargoix"/>
        <s v="Villars-Fontaine"/>
        <s v="Villeberny"/>
        <s v="Villebichot"/>
        <s v="Villecomte"/>
        <s v="Villedieu"/>
        <s v="Villeferry"/>
        <s v="La Villeneuve-les-Convers"/>
        <s v="Villers-la-Faye"/>
        <s v="Villers-Patras"/>
        <s v="Villers-Rotin"/>
        <s v="Villey-sur-Tille"/>
        <s v="Villotte-Saint-Seine"/>
        <s v="Villotte-sur-Ource"/>
        <s v="Villy-en-Auxois"/>
        <s v="Villy-le-Moutier"/>
        <s v="Vitteaux"/>
        <s v="Vix"/>
        <s v="Vougeot"/>
        <s v="Voulaines-les-Templiers"/>
        <s v="Savigny-sous-Mâlain"/>
        <s v="Semarey"/>
        <s v="Sincey-lès-Rouvray"/>
        <s v="Souhey"/>
        <s v="Thoisy-le-Désert"/>
        <s v="Thomirey"/>
        <s v="Thorey-sous-Charny"/>
        <s v="Thury"/>
        <s v="Tichey"/>
        <s v="Torcy-et-Pouligny"/>
        <s v="Trochères"/>
        <s v="Trugny"/>
        <s v="Argilly"/>
        <s v="Auvillars-sur-Saône"/>
        <s v="Avelanges"/>
        <s v="Bard-le-Régulier"/>
        <s v="Beaulieu"/>
        <s v="Belleneuve"/>
        <s v="Bellenot-sous-Pouilly"/>
        <s v="Beneuvre"/>
        <s v="Beurizot"/>
        <s v="Billey"/>
        <s v="Bonnencontre"/>
        <s v="Bousselange"/>
        <s v="Brain"/>
        <s v="Brazey-en-Morvan"/>
        <s v="Brémur-et-Vaurois"/>
        <s v="Brianny"/>
        <s v="Brognon"/>
        <s v="Broin"/>
        <s v="Censerey"/>
        <s v="Chambain"/>
        <s v="Champagne-sur-Vingeanne"/>
        <s v="Champignolles"/>
        <s v="Charencey"/>
        <s v="Chivres"/>
        <s v="Corcelles-les-Arts"/>
        <s v="Courcelles-lès-Montbard"/>
        <s v="Courlon"/>
        <s v="Cuiserey"/>
        <s v="Curtil-Vergy"/>
        <s v="Cussy-la-Colonne"/>
        <s v="Dampierre-en-Montagne"/>
        <s v="Diancey"/>
        <s v="Diénay"/>
        <s v="Drée"/>
        <s v="Échannay"/>
        <s v="Étalante"/>
        <s v="Étaules"/>
        <s v="Fain-lès-Moutiers"/>
        <s v="Foissy"/>
        <s v="Forléans"/>
        <s v="Fresnes"/>
        <s v="Gissey-le-Vieil"/>
        <s v="Grenant-lès-Sombernon"/>
        <s v="Grosbois-lès-Tichey"/>
        <s v="Gurgy-la-Ville"/>
        <s v="Izeure"/>
        <s v="Jailly-les-Moulins"/>
        <s v="Jouey"/>
        <s v="Laperrière-sur-Saône"/>
        <s v="Lucey"/>
        <s v="Magny-Lambert"/>
        <s v="Magny-Montarlot"/>
        <s v="Manlay"/>
        <s v="Marcilly-et-Dracy"/>
        <s v="Marigny-lès-Reullée"/>
        <s v="Martrois"/>
        <s v="Mavilly-Mandelot"/>
        <s v="Ménessaire"/>
        <s v="Meuilley"/>
        <s v="Meulson"/>
        <s v="Molphey"/>
        <s v="Montberthault"/>
        <s v="Montmançon"/>
        <s v="Mont-Saint-Jean"/>
        <s v="La Motte-Ternant"/>
        <s v="Noiron-sur-Bèze"/>
        <s v="Pernand-Vergelesses"/>
        <s v="Pichanges"/>
        <s v="Poncey-sur-l'Ignon"/>
        <s v="Pont"/>
        <s v="Pouilly-sur-Vingeanne"/>
        <s v="Prâlon"/>
        <s v="Semond"/>
        <s v="Soissons-sur-Nacey"/>
        <s v="Tarsul"/>
        <s v="Thorey-sur-Ouche"/>
        <s v="Tréclun"/>
        <s v="Uncey-le-Franc"/>
        <s v="Vernot"/>
        <s v="Vesvres"/>
        <s v="Viévigne"/>
        <s v="Villars-et-Villenotte"/>
        <s v="Villeneuve-sous-Charigny"/>
        <s v="Villiers-en-Morvan"/>
        <s v="Villiers-le-Duc"/>
        <s v="Viserny"/>
        <s v="Voudenay"/>
        <s v="Quincey"/>
        <s v="Rochefort-sur-Brévon"/>
        <s v="La Rochepot"/>
        <s v="La Roche-Vanneau"/>
        <s v="Rouvres-sous-Meilly"/>
        <s v="Sainte-Colombe-en-Auxois"/>
        <s v="Saint-Germain-de-Modéon"/>
        <s v="Saint-Prix-lès-Arnay"/>
        <s v="Segrois"/>
        <s v="Semezanges"/>
        <s v="Soussey-sur-Brionne"/>
        <s v="Tanay"/>
        <s v="Arcey"/>
        <s v="Barbirey-sur-Ouche"/>
        <s v="Boussey"/>
        <s v="Nogent-lès-Montbard"/>
        <s v="Quincerot"/>
        <s v="Saint-Hélier"/>
        <s v="Savilly"/>
      </sharedItems>
    </cacheField>
    <cacheField name="Code EPCI" numFmtId="0">
      <sharedItems/>
    </cacheField>
    <cacheField name="Libellé EPCI" numFmtId="0">
      <sharedItems/>
    </cacheField>
    <cacheField name="Code Département" numFmtId="0">
      <sharedItems/>
    </cacheField>
    <cacheField name="Libellé Département" numFmtId="0">
      <sharedItems/>
    </cacheField>
    <cacheField name="Code Région" numFmtId="0">
      <sharedItems containsSemiMixedTypes="0" containsString="0" containsNumber="1" containsInteger="1" minValue="27" maxValue="27"/>
    </cacheField>
    <cacheField name="Libellé Région"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ibaud Dubocage" refreshedDate="45203.645274537033" createdVersion="8" refreshedVersion="8" minRefreshableVersion="3" recordCount="914" xr:uid="{21327B5A-3D26-45BD-8C81-E48F6C4AEAE2}">
  <cacheSource type="worksheet">
    <worksheetSource ref="A1:Y915" sheet="Base enedis prod ENR"/>
  </cacheSource>
  <cacheFields count="25">
    <cacheField name="Année" numFmtId="0">
      <sharedItems count="1">
        <s v="2022"/>
      </sharedItems>
    </cacheField>
    <cacheField name="Nom commune" numFmtId="0">
      <sharedItems count="624">
        <s v="Voulaines-les-Templiers"/>
        <s v="Vougeot"/>
        <s v="Voudenay"/>
        <s v="Vosne-Romanée"/>
        <s v="Volnay"/>
        <s v="Vix"/>
        <s v="Vitteaux"/>
        <s v="Villy-le-Moutier"/>
        <s v="Villy-en-Auxois"/>
        <s v="Villotte-sur-Ource"/>
        <s v="Villotte-Saint-Seine"/>
        <s v="Villey-sur-Tille"/>
        <s v="Villers-Patras"/>
        <s v="Villers-les-Pots"/>
        <s v="Villecomte"/>
        <s v="Villebichot"/>
        <s v="Villars-Fontaine"/>
        <s v="Villargoix"/>
        <s v="Vieux-Château"/>
        <s v="Vic-des-Prés"/>
        <s v="Vic-de-Chassenay"/>
        <s v="Veuxhaulles-sur-Aube"/>
        <s v="Veuvey-sur-Ouche"/>
        <s v="Vertault"/>
        <s v="Verrey-sous-Salmaise"/>
        <s v="Véronnes"/>
        <s v="Verdonnet"/>
        <s v="Venarey-les-Laumes"/>
        <s v="Velogny"/>
        <s v="Varois-et-Chaignot"/>
        <s v="Varanges"/>
        <s v="Vanvey"/>
        <s v="Vannaire"/>
        <s v="Vandenesse-en-Auxois"/>
        <s v="Urcy"/>
        <s v="Uncey-le-Franc"/>
        <s v="Turcey"/>
        <s v="Trouhaut"/>
        <s v="Tréclun"/>
        <s v="Touillon"/>
        <s v="Torcy-et-Pouligny"/>
        <s v="Til-Châtel"/>
        <s v="Tichey"/>
        <s v="Thoste"/>
        <s v="Thorey-sur-Ouche"/>
        <s v="Thorey-sous-Charny"/>
        <s v="Thoisy-le-Désert"/>
        <s v="Thoisy-la-Berchère"/>
        <s v="Thoires"/>
        <s v="Tellecey"/>
        <s v="Tart"/>
        <s v="Tanay"/>
        <s v="Talant"/>
        <s v="Sussey"/>
        <s v="Soussey-sur-Brionne"/>
        <s v="Sombernon"/>
        <s v="Soirans"/>
        <s v="Seurre"/>
        <s v="Sennecey-lès-Dijon"/>
        <s v="Semur-en-Auxois"/>
        <s v="Semarey"/>
        <s v="Selongey"/>
        <s v="Seigny"/>
        <s v="Savouges"/>
        <s v="Savolles"/>
        <s v="Savoisy"/>
        <s v="Savilly"/>
        <s v="Savigny-lès-Beaune"/>
        <s v="Saussey"/>
        <s v="Saulx-le-Duc"/>
        <s v="Saulieu"/>
        <s v="Santosse"/>
        <s v="Samerey"/>
        <s v="Saint-Victor-sur-Ouche"/>
        <s v="Saint-Usage"/>
        <s v="Saint-Thibault"/>
        <s v="Saint-Seine-sur-Vingeanne"/>
        <s v="Saint-Seine-l'Abbaye"/>
        <s v="Sainte-Sabine"/>
        <s v="Saint-Prix-lès-Arnay"/>
        <s v="Saint-Pierre-en-Vaux"/>
        <s v="Saint-Nicolas-lès-Cîteaux"/>
        <s v="Saint-Mesmin"/>
        <s v="Saint-Maurice-sur-Vingeanne"/>
        <s v="Saint-Martin-du-Mont"/>
        <s v="Saint-Léger-Triey"/>
        <s v="Saint-Julien"/>
        <s v="Saint-Jean-de-Boeuf"/>
        <s v="Saint-Germain-lès-Senailly"/>
        <s v="Saint-Didier"/>
        <s v="Sainte-Colombe-sur-Seine"/>
        <s v="Saint-Broing-les-Moines"/>
        <s v="Saint-Bernard"/>
        <s v="Saint-Apollinaire"/>
        <s v="Sacquenay"/>
        <s v="Ruffey-lès-Echirey"/>
        <s v="Ruffey-lès-Beaune"/>
        <s v="Rouvres-sous-Meilly"/>
        <s v="Rouvres-en-Plaine"/>
        <s v="Rouvray"/>
        <s v="La Roche-Vanneau"/>
        <s v="La Rochepot"/>
        <s v="La Roche-en-Brenil"/>
        <s v="Reulle-Vergy"/>
        <s v="Renève"/>
        <s v="Remilly-en-Montagne"/>
        <s v="Recey-sur-Ource"/>
        <s v="Quincy-le-Vicomte"/>
        <s v="Quetigny"/>
        <s v="Puligny-Montrachet"/>
        <s v="Puits"/>
        <s v="Prusly-sur-Ource"/>
        <s v="Prenois"/>
        <s v="Pouilly-sur-Vingeanne"/>
        <s v="Pouilly-en-Auxois"/>
        <s v="Posanges"/>
        <s v="Pont-et-Massène"/>
        <s v="Pontailler-sur-Saône"/>
        <s v="Poncey-lès-Athée"/>
        <s v="Poiseul-la-Ville-et-Laperrière"/>
        <s v="Poiseul-la-Grange"/>
        <s v="Poinçon-lès-Larrey"/>
        <s v="Pluvet"/>
        <s v="Plombières-lès-Dijon"/>
        <s v="Pichanges"/>
        <s v="Perrigny-lès-Dijon"/>
        <s v="Pellerey"/>
        <s v="Pasques"/>
        <s v="Panges"/>
        <s v="Pagny-la-Ville"/>
        <s v="Origny"/>
        <s v="Orgeux"/>
        <s v="Orain"/>
        <s v="Oigny"/>
        <s v="Nolay"/>
        <s v="Noiron-sur-Bèze"/>
        <s v="Noidan"/>
        <s v="Neuilly-Crimolois"/>
        <s v="Nesle-et-Massoult"/>
        <s v="Nan-sous-Thil"/>
        <s v="Mosson"/>
        <s v="Mont-Saint-Jean"/>
        <s v="Montot"/>
        <s v="Montoillot"/>
        <s v="Montmançon"/>
        <s v="Montlay-en-Auxois"/>
        <s v="Montigny-Mornay-Villeneuve-sur-Vingeanne"/>
        <s v="Montigny-sur-Aube"/>
        <s v="Montigny-Montfort"/>
        <s v="Montberthault"/>
        <s v="Montbard"/>
        <s v="Montagny-lès-Seurre"/>
        <s v="Montagny-lès-Beaune"/>
        <s v="Molphey"/>
        <s v="Moloy"/>
        <s v="Molinot"/>
        <s v="Missery"/>
        <s v="Mirebeau-sur-Bèze"/>
        <s v="Minot"/>
        <s v="Mimeure"/>
        <s v="Millery"/>
        <s v="Meursault"/>
        <s v="Meursanges"/>
        <s v="Messigny-et-Vantoux"/>
        <s v="Merceuil"/>
        <s v="Meloisey"/>
        <s v="Le Meix"/>
        <s v="Meilly-sur-Rouvres"/>
        <s v="Maxilly-sur-Saône"/>
        <s v="Mauvilly"/>
        <s v="Massingy-lès-Vitteaux"/>
        <s v="Marsannay-le-Bois"/>
        <s v="Marsannay-la-Côte"/>
        <s v="Marliens"/>
        <s v="Marigny-le-Cahouët"/>
        <s v="Marey-lès-Fussey"/>
        <s v="Marcilly-sur-Tille"/>
        <s v="Marcilly-Ogny"/>
        <s v="Marcheseuil"/>
        <s v="Marcenay"/>
        <s v="Manlay"/>
        <s v="Mâlain"/>
        <s v="Maisey-le-Duc"/>
        <s v="Les Maillys"/>
        <s v="Magny-sur-Tille"/>
        <s v="Magny-Saint-Médard"/>
        <s v="Magny-lès-Villers"/>
        <s v="Magny-Montarlot"/>
        <s v="Magny-lès-Aubigny"/>
        <s v="Magny-la-Ville"/>
        <s v="Magnien"/>
        <s v="Lux"/>
        <s v="Lusigny-sur-Ouche"/>
        <s v="Louesme"/>
        <s v="Losne"/>
        <s v="Longvic"/>
        <s v="Longecourt-en-Plaine"/>
        <s v="Longeault-Pluvault"/>
        <s v="Longchamp"/>
        <s v="Liernais"/>
        <s v="Levernois"/>
        <s v="Leuglay"/>
        <s v="Laperrière-sur-Saône"/>
        <s v="Lantilly"/>
        <s v="Lanthes"/>
        <s v="Lamarche-sur-Saône"/>
        <s v="Laignes"/>
        <s v="Lacour-d'Arcenay"/>
        <s v="Labruyère"/>
        <s v="Labergement-lès-Seurre"/>
        <s v="Labergement-lès-Auxonne"/>
        <s v="Labergement-Foigney"/>
        <s v="Val-Mont"/>
        <s v="Jours-lès-Baigneux"/>
        <s v="Jancigny"/>
        <s v="Jailly-les-Moulins"/>
        <s v="Izeure"/>
        <s v="Is-sur-Tille"/>
        <s v="Heuilley-sur-Saône"/>
        <s v="Grosbois-en-Montagne"/>
        <s v="Grignon"/>
        <s v="Grenant-lès-Sombernon"/>
        <s v="Grancey-sur-Ource"/>
        <s v="Grancey-le-Château-Neuvelle"/>
        <s v="Glanon"/>
        <s v="Gissey-sur-Ouche"/>
        <s v="Gevrey-Chambertin"/>
        <s v="Gerland"/>
        <s v="Gergueil"/>
        <s v="Genlis"/>
        <s v="Gemeaux"/>
        <s v="Fussey"/>
        <s v="Fresnes"/>
        <s v="Frénois"/>
        <s v="Fraignot-et-Vesvrotte"/>
        <s v="Forléans"/>
        <s v="Fontangy"/>
        <s v="Fontaine-lès-Dijon"/>
        <s v="Fontaine-Française"/>
        <s v="Foissy"/>
        <s v="Le Val-Larrey"/>
        <s v="Flavigny-sur-Ozerain"/>
        <s v="Flammerans"/>
        <s v="Flagey-lès-Auxonne"/>
        <s v="Flacey"/>
        <s v="Fauverney"/>
        <s v="Fain-lès-Montbard"/>
        <s v="Étrochey"/>
        <s v="Étormay"/>
        <s v="L'Étang-Vergy"/>
        <s v="Essey"/>
        <s v="Essarois"/>
        <s v="Esbarres"/>
        <s v="Époisses"/>
        <s v="Épernay-sous-Gevrey"/>
        <s v="Échigey"/>
        <s v="Échevronne"/>
        <s v="Échevannes"/>
        <s v="Échenon"/>
        <s v="Échalot"/>
        <s v="Ébaty"/>
        <s v="Duesme"/>
        <s v="Dompierre-en-Morvan"/>
        <s v="Dijon"/>
        <s v="Diénay"/>
        <s v="Diancey"/>
        <s v="Darois"/>
        <s v="Darcey"/>
        <s v="Dampierre-et-Flée"/>
        <s v="Daix"/>
        <s v="Curtil-Saint-Seine"/>
        <s v="Curley"/>
        <s v="Cuiserey"/>
        <s v="Crugey"/>
        <s v="Crépand"/>
        <s v="Couternon"/>
        <s v="Courcelles-Frémoy"/>
        <s v="Courban"/>
        <s v="Couchey"/>
        <s v="Corgoloin"/>
        <s v="Corcelles-les-Monts"/>
        <s v="Corcelles-lès-Cîteaux"/>
        <s v="Commarin"/>
        <s v="Comblanchien"/>
        <s v="Collonges-et-Premières"/>
        <s v="Valforêt"/>
        <s v="Clamerey"/>
        <s v="Chevigny-Saint-Sauveur"/>
        <s v="Cheuge"/>
        <s v="Chenôve"/>
        <s v="Chazeuil"/>
        <s v="Chaume-lès-Baigneux"/>
        <s v="Chaudenay-la-Ville"/>
        <s v="Châtillon-sur-Seine"/>
        <s v="Châtellenot"/>
        <s v="Charrey-sur-Seine"/>
        <s v="Charmes"/>
        <s v="Champeau-en-Morvan"/>
        <s v="Champdôtre"/>
        <s v="Champ-d'Oiseau"/>
        <s v="Champagne-sur-Vingeanne"/>
        <s v="Chamesson"/>
        <s v="Chambolle-Musigny"/>
        <s v="Chamboeuf"/>
        <s v="Chamblanc"/>
        <s v="Chambeire"/>
        <s v="Chailly-sur-Armançon"/>
        <s v="Chaignay"/>
        <s v="Cessey-sur-Tille"/>
        <s v="Censerey"/>
        <s v="Bussy-le-Grand"/>
        <s v="La Bussière-sur-Ouche"/>
        <s v="Busserotte-et-Montenaille"/>
        <s v="Buncey"/>
        <s v="Broindon"/>
        <s v="Broin"/>
        <s v="Brochon"/>
        <s v="Brion-sur-Ource"/>
        <s v="Brianny"/>
        <s v="Bretigny"/>
        <s v="Bretenière"/>
        <s v="Bressey-sur-Tille"/>
        <s v="Brémur-et-Vaurois"/>
        <s v="Brazey-en-Plaine"/>
        <s v="Brazey-en-Morvan"/>
        <s v="Boux-sous-Salmaise"/>
        <s v="Boussey"/>
        <s v="Boussenois"/>
        <s v="Bouix"/>
        <s v="Bouilland"/>
        <s v="Bouhey"/>
        <s v="Bonnencontre"/>
        <s v="Boncourt-le-Bois"/>
        <s v="Bligny-sur-Ouche"/>
        <s v="Bligny-lès-Beaune"/>
        <s v="Blanot"/>
        <s v="Blagny-sur-Vingeanne"/>
        <s v="Bissey-la-Pierre"/>
        <s v="Binges"/>
        <s v="Billy-lès-Chanceaux"/>
        <s v="Billey"/>
        <s v="Bèze"/>
        <s v="Beurizot"/>
        <s v="Bessey-lès-Cîteaux"/>
        <s v="Bessey-en-Chaume"/>
        <s v="Benoisey"/>
        <s v="Bellenot-sous-Pouilly"/>
        <s v="Bellefond"/>
        <s v="Belan-sur-Ource"/>
        <s v="Beire-le-Châtel"/>
        <s v="Beaune"/>
        <s v="Baubigny"/>
        <s v="Barges"/>
        <s v="Bard-lès-Époisses"/>
        <s v="Baigneux-les-Juifs"/>
        <s v="Bagnot"/>
        <s v="Avot"/>
        <s v="Avelanges"/>
        <s v="Auxonne"/>
        <s v="Auvillars-sur-Saône"/>
        <s v="Aubigny-en-Plaine"/>
        <s v="Athée"/>
        <s v="Asnières-en-Montagne"/>
        <s v="Arnay-sous-Vitteaux"/>
        <s v="Arnay-le-Duc"/>
        <s v="Arceau"/>
        <s v="Antigny-la-Ville"/>
        <s v="Antheuil"/>
        <s v="Ancey"/>
        <s v="Ampilly-le-Sec"/>
        <s v="Ampilly-les-Bordes"/>
        <s v="Aiserey"/>
        <s v="Aignay-le-Duc"/>
        <s v="Agey"/>
        <s v="Agencourt"/>
        <s v="Vonges"/>
        <s v="Viserny"/>
        <s v="Villiers-en-Morvan"/>
        <s v="Villers-Rotin"/>
        <s v="Villers-la-Faye"/>
        <s v="Villeberny"/>
        <s v="Villars-et-Villenotte"/>
        <s v="Villaines-en-Duesmois"/>
        <s v="Vignoles"/>
        <s v="Viévy"/>
        <s v="Viévigne"/>
        <s v="Vielverge"/>
        <s v="Vieilmoulin"/>
        <s v="Vic-sous-Thil"/>
        <s v="Vesvres"/>
        <s v="Vernot"/>
        <s v="Vernois-lès-Vesvres"/>
        <s v="Velars-sur-Ouche"/>
        <s v="Veilly"/>
        <s v="Vaux-Saules"/>
        <s v="Val-Suzon"/>
        <s v="Trugny"/>
        <s v="Trouhans"/>
        <s v="Trochères"/>
        <s v="Toutry"/>
        <s v="Tillenay"/>
        <s v="Thury"/>
        <s v="Thorey-en-Plaine"/>
        <s v="Tart-le-Bas"/>
        <s v="Tarsul"/>
        <s v="Talmay"/>
        <s v="Tailly"/>
        <s v="Spoy"/>
        <s v="Souhey"/>
        <s v="Soissons-sur-Nacey"/>
        <s v="Sincey-lès-Rouvray"/>
        <s v="Ladoix-Serrigny"/>
        <s v="Senailly"/>
        <s v="Semond"/>
        <s v="Semezanges"/>
        <s v="Savigny-sous-Mâlain"/>
        <s v="Savigny-le-Sec"/>
        <s v="Saulon-la-Rue"/>
        <s v="Saulon-la-Chapelle"/>
        <s v="Santenay"/>
        <s v="Salives"/>
        <s v="Saint-Symphorien-sur-Saône"/>
        <s v="Saint-Seine-en-Bâche"/>
        <s v="Saint-Sauveur"/>
        <s v="Saint-Rémy"/>
        <s v="Saint-Philibert"/>
        <s v="Saint-Martin-de-la-Mer"/>
        <s v="Sainte-Marie-sur-Ouche"/>
        <s v="Sainte-Marie-la-Blanche"/>
        <s v="Saint-Marc-sur-Seine"/>
        <s v="Saint-Jean-de-Losne"/>
        <s v="Saint-Germain-de-Modéon"/>
        <s v="Saint-Euphrône"/>
        <s v="Saint-Anthot"/>
        <s v="Saint-Andeux"/>
        <s v="Saffres"/>
        <s v="Rougemont"/>
        <s v="Roilly"/>
        <s v="Riel-les-Eaux"/>
        <s v="Remilly-sur-Tille"/>
        <s v="Quincey"/>
        <s v="Quemigny-sur-Seine"/>
        <s v="Premeaux-Prissey"/>
        <s v="Précy-sous-Thil"/>
        <s v="Pouilly-sur-Saône"/>
        <s v="Pouillenay"/>
        <s v="Pothières"/>
        <s v="Pont"/>
        <s v="Poncey-sur-l'Ignon"/>
        <s v="Poiseul-lès-Saulx"/>
        <s v="Perrigny-sur-l'Ognon"/>
        <s v="Painblanc"/>
        <s v="Pagny-le-Château"/>
        <s v="Ouges"/>
        <s v="Orville"/>
        <s v="Nuits-Saint-Georges"/>
        <s v="Normier"/>
        <s v="Norges-la-Ville"/>
        <s v="Noiron-sur-Seine"/>
        <s v="Noiron-sous-Gevrey"/>
        <s v="Nogent-lès-Montbard"/>
        <s v="Nicey"/>
        <s v="Nantoux"/>
        <s v="Mussy-la-Fosse"/>
        <s v="Musigny"/>
        <s v="Moutiers-Saint-Jean"/>
        <s v="La Motte-Ternant"/>
        <s v="Morey-Saint-Denis"/>
        <s v="Montmoyen"/>
        <s v="Montmain"/>
        <s v="Montliot-et-Courcelles"/>
        <s v="Montigny-sur-Armançon"/>
        <s v="Montigny-Saint-Barthélemy"/>
        <s v="Molesme"/>
        <s v="Meulson"/>
        <s v="Meuilley"/>
        <s v="Messanges"/>
        <s v="Mesmont"/>
        <s v="Ménétreux-le-Pitois"/>
        <s v="Ménessaire"/>
        <s v="Menesble"/>
        <s v="Mavilly-Mandelot"/>
        <s v="Massingy"/>
        <s v="Marmagne"/>
        <s v="Marigny-lès-Reullée"/>
        <s v="Marey-sur-Tille"/>
        <s v="Marcellois"/>
        <s v="Marandeuil"/>
        <s v="Maligny"/>
        <s v="Magny-Lambert"/>
        <s v="Maconge"/>
        <s v="Lucenay-le-Duc"/>
        <s v="Longecourt-lès-Culêtre"/>
        <s v="Licey-sur-Vingeanne"/>
        <s v="Léry"/>
        <s v="Lechâtelet"/>
        <s v="Larrey"/>
        <s v="Lantenay"/>
        <s v="Lamargelle"/>
        <s v="Lacanche"/>
        <s v="Juillenay"/>
        <s v="Jouey"/>
        <s v="Jallanges"/>
        <s v="Izier"/>
        <s v="Hauteville-lès-Dijon"/>
        <s v="Gurgy-la-Ville"/>
        <s v="Griselles"/>
        <s v="Grésigny-Sainte-Reine"/>
        <s v="Gomméville"/>
        <s v="Gissey-le-Vieil"/>
        <s v="Gilly-lès-Cîteaux"/>
        <s v="Gevrolles"/>
        <s v="Genay"/>
        <s v="Frôlois"/>
        <s v="Franxault"/>
        <s v="Francheville"/>
        <s v="Fontenelle"/>
        <s v="Fontaines-les-Sèches"/>
        <s v="Fontaines-en-Duesmois"/>
        <s v="Foncegrive"/>
        <s v="Fleurey-sur-Ouche"/>
        <s v="Flavignerot"/>
        <s v="Flagey-Echézeaux"/>
        <s v="Fixin"/>
        <s v="Fénay"/>
        <s v="Fain-lès-Moutiers"/>
        <s v="Étevaux"/>
        <s v="Étaules"/>
        <s v="Étalante"/>
        <s v="Épagny"/>
        <s v="Éguilly"/>
        <s v="Échannay"/>
        <s v="Drambon"/>
        <s v="Détain-et-Bruant"/>
        <s v="Dampierre-en-Montagne"/>
        <s v="Cussy-le-Châtel"/>
        <s v="Cussy-la-Colonne"/>
        <s v="Cussey-les-Forges"/>
        <s v="Culètre"/>
        <s v="Crécey-sur-Tille"/>
        <s v="Créancey"/>
        <s v="Courtivron"/>
        <s v="Courlon"/>
        <s v="Courcelles-lès-Semur"/>
        <s v="Courcelles-lès-Montbard"/>
        <s v="Coulmier-le-Sec"/>
        <s v="Corsaint"/>
        <s v="Corrombles"/>
        <s v="Corpeau"/>
        <s v="Cormot-Vauchignon"/>
        <s v="Corgengoux"/>
        <s v="Corcelles-les-Arts"/>
        <s v="Corberon"/>
        <s v="Combertault"/>
        <s v="Colombier"/>
        <s v="Collonges-lès-Bévy"/>
        <s v="Clomot"/>
        <s v="Cléry"/>
        <s v="Clénay"/>
        <s v="Civry-en-Montagne"/>
        <s v="Cirey-lès-Pontailler"/>
        <s v="Chorey-les-Beaune"/>
        <s v="Chivres"/>
        <s v="Chevigny-en-Valière"/>
        <s v="Chevannes"/>
        <s v="Chevannay"/>
        <s v="Chazilly"/>
        <s v="Chaux"/>
        <s v="Chaumont-le-Bois"/>
        <s v="Chaume-et-Courchamp"/>
        <s v="Chaugey"/>
        <s v="Chassey"/>
        <s v="Chassagne-Montrachet"/>
        <s v="Charrey-sur-Saône"/>
        <s v="Channay"/>
        <s v="Chanceaux"/>
        <s v="Champignolles"/>
        <s v="Chambain"/>
        <s v="Cérilly"/>
        <s v="Bussy-la-Pesle"/>
        <s v="Bussières"/>
        <s v="Busseaut"/>
        <s v="Bure-les-Templiers"/>
        <s v="Buffon"/>
        <s v="Brognon"/>
        <s v="Braux"/>
        <s v="Brain"/>
        <s v="Bouze-lès-Beaune"/>
        <s v="Bousselange"/>
        <s v="Bourberain"/>
        <s v="Boudreville"/>
        <s v="Bligny-le-Sec"/>
        <s v="Source-Seine"/>
        <s v="Blaisy-Bas"/>
        <s v="Bissey-la-Côte"/>
        <s v="Bézouotte"/>
        <s v="Bévy"/>
        <s v="Beurey-Bauguay"/>
        <s v="Bessey-la-Cour"/>
        <s v="Beneuvre"/>
        <s v="Bellenod-sur-Seine"/>
        <s v="Belleneuve"/>
        <s v="Beire-le-Fort"/>
        <s v="Beaumont-sur-Vingeanne"/>
        <s v="Barjon"/>
        <s v="Bard-le-Régulier"/>
        <s v="Barbirey-sur-Ouche"/>
        <s v="Balot"/>
        <s v="Avosnes"/>
        <s v="Auxey-Duresses"/>
        <s v="Auxant"/>
        <s v="Aubigny-lès-Sombernon"/>
        <s v="Aubigny-la-Ronce"/>
        <s v="Aubaine"/>
        <s v="Asnières-lès-Dijon"/>
        <s v="Argilly"/>
        <s v="Arc-sur-Tille"/>
        <s v="Arconcey"/>
        <s v="Arcey"/>
        <s v="Arcenant"/>
        <s v="Allerey"/>
        <s v="Alise-Sainte-Reine"/>
        <s v="Aisy-sous-Thil"/>
        <s v="Ahuy"/>
      </sharedItems>
    </cacheField>
    <cacheField name="Code commune" numFmtId="0">
      <sharedItems/>
    </cacheField>
    <cacheField name="Nom EPCI" numFmtId="0">
      <sharedItems/>
    </cacheField>
    <cacheField name="Code EPCI" numFmtId="0">
      <sharedItems/>
    </cacheField>
    <cacheField name="Type EPCI" numFmtId="0">
      <sharedItems/>
    </cacheField>
    <cacheField name="Nom département" numFmtId="0">
      <sharedItems/>
    </cacheField>
    <cacheField name="Code département" numFmtId="0">
      <sharedItems/>
    </cacheField>
    <cacheField name="Nom région" numFmtId="0">
      <sharedItems/>
    </cacheField>
    <cacheField name="Code région" numFmtId="0">
      <sharedItems/>
    </cacheField>
    <cacheField name="Domaine de tension" numFmtId="0">
      <sharedItems/>
    </cacheField>
    <cacheField name="Nb sites Photovoltaïque Enedis" numFmtId="0">
      <sharedItems containsString="0" containsBlank="1" containsNumber="1" containsInteger="1" minValue="0" maxValue="251"/>
    </cacheField>
    <cacheField name="Energie produite annuelle Photovoltaïque Enedis (MWh)" numFmtId="0">
      <sharedItems containsString="0" containsBlank="1" containsNumber="1" minValue="0" maxValue="19915.562000000002"/>
    </cacheField>
    <cacheField name="Nb sites Eolien Enedis" numFmtId="0">
      <sharedItems containsSemiMixedTypes="0" containsString="0" containsNumber="1" containsInteger="1" minValue="0" maxValue="4"/>
    </cacheField>
    <cacheField name="Energie produite annuelle Eolien Enedis (MWh)" numFmtId="0">
      <sharedItems containsSemiMixedTypes="0" containsString="0" containsNumber="1" minValue="0" maxValue="51806.889000000003"/>
    </cacheField>
    <cacheField name="Nb sites Hydraulique Enedis" numFmtId="0">
      <sharedItems containsString="0" containsBlank="1" containsNumber="1" containsInteger="1" minValue="0" maxValue="1"/>
    </cacheField>
    <cacheField name="Energie produite annuelle Hydraulique Enedis (MWh)" numFmtId="0">
      <sharedItems containsString="0" containsBlank="1" containsNumber="1" minValue="0" maxValue="2184.7809999999999"/>
    </cacheField>
    <cacheField name="Nb sites Bio Energie Enedis" numFmtId="0">
      <sharedItems containsSemiMixedTypes="0" containsString="0" containsNumber="1" containsInteger="1" minValue="0" maxValue="1"/>
    </cacheField>
    <cacheField name="Energie produite annuelle Bio Energie Enedis (MWh)" numFmtId="0">
      <sharedItems containsSemiMixedTypes="0" containsString="0" containsNumber="1" minValue="0" maxValue="25962.102999999999"/>
    </cacheField>
    <cacheField name="Nb sites Cogénération Enedis" numFmtId="0">
      <sharedItems containsSemiMixedTypes="0" containsString="0" containsNumber="1" containsInteger="1" minValue="0" maxValue="3"/>
    </cacheField>
    <cacheField name="Energie produite annuelle Cogénération Enedis (MWh)" numFmtId="0">
      <sharedItems containsSemiMixedTypes="0" containsString="0" containsNumber="1" minValue="0" maxValue="50940.673000000003"/>
    </cacheField>
    <cacheField name="Nb sites Autres filières Enedis" numFmtId="0">
      <sharedItems containsString="0" containsBlank="1" containsNumber="1" containsInteger="1" minValue="0" maxValue="1"/>
    </cacheField>
    <cacheField name="Energie produite annuelle Autres filières Enedis (MWh)" numFmtId="0">
      <sharedItems containsString="0" containsBlank="1" containsNumber="1" minValue="0" maxValue="192.01499999999999"/>
    </cacheField>
    <cacheField name="Geo Shape" numFmtId="0">
      <sharedItems longText="1"/>
    </cacheField>
    <cacheField name="centroi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445">
  <r>
    <s v="Enedis"/>
    <s v="2021"/>
    <x v="0"/>
    <s v="ENT"/>
    <s v="Entreprises"/>
    <s v="T"/>
    <x v="0"/>
    <s v="87"/>
    <s v="Hébergement médico-social et social"/>
    <n v="324.57915589999999"/>
    <n v="1"/>
    <n v="0.89700000000000002"/>
    <n v="0"/>
    <n v="0"/>
    <n v="0"/>
    <s v="21001"/>
    <x v="0"/>
    <s v="200070894"/>
    <s v="CC de Gevrey-Chambertin et de Nuits-Saint-Georges"/>
    <s v="21"/>
    <s v="Côte-d'Or"/>
    <n v="27"/>
    <s v="Bourgogne-Franche-Comté"/>
  </r>
  <r>
    <s v="Enedis"/>
    <s v="2021"/>
    <x v="0"/>
    <s v="PRO"/>
    <s v="Petits professionels"/>
    <s v="A"/>
    <x v="1"/>
    <m/>
    <s v="0"/>
    <n v="133.57421930000001"/>
    <n v="4"/>
    <n v="0.51500000000000001"/>
    <n v="0"/>
    <n v="0"/>
    <n v="0"/>
    <s v="21001"/>
    <x v="0"/>
    <s v="200070894"/>
    <s v="CC de Gevrey-Chambertin et de Nuits-Saint-Georges"/>
    <s v="21"/>
    <s v="Côte-d'Or"/>
    <n v="27"/>
    <s v="Bourgogne-Franche-Comté"/>
  </r>
  <r>
    <s v="Enedis"/>
    <s v="2021"/>
    <x v="0"/>
    <s v="PRO"/>
    <s v="Petits professionels"/>
    <s v="X"/>
    <x v="2"/>
    <m/>
    <s v="0"/>
    <n v="0"/>
    <n v="0"/>
    <n v="0"/>
    <n v="0"/>
    <n v="0"/>
    <n v="1"/>
    <s v="21001"/>
    <x v="0"/>
    <s v="200070894"/>
    <s v="CC de Gevrey-Chambertin et de Nuits-Saint-Georges"/>
    <s v="21"/>
    <s v="Côte-d'Or"/>
    <n v="27"/>
    <s v="Bourgogne-Franche-Comté"/>
  </r>
  <r>
    <s v="Enedis"/>
    <s v="2021"/>
    <x v="0"/>
    <s v="RES"/>
    <s v="Résidentiel"/>
    <s v="R"/>
    <x v="3"/>
    <m/>
    <s v="0"/>
    <n v="984.73796609999999"/>
    <n v="163"/>
    <n v="0.85099999999999998"/>
    <n v="0"/>
    <n v="0"/>
    <n v="0"/>
    <s v="21001"/>
    <x v="0"/>
    <s v="200070894"/>
    <s v="CC de Gevrey-Chambertin et de Nuits-Saint-Georges"/>
    <s v="21"/>
    <s v="Côte-d'Or"/>
    <n v="27"/>
    <s v="Bourgogne-Franche-Comté"/>
  </r>
  <r>
    <s v="Enedis"/>
    <s v="2021"/>
    <x v="0"/>
    <s v="PRO"/>
    <s v="Petits professionels"/>
    <s v="X"/>
    <x v="2"/>
    <m/>
    <s v="0"/>
    <n v="0"/>
    <n v="0"/>
    <n v="0"/>
    <n v="0"/>
    <n v="0"/>
    <n v="1"/>
    <s v="21002"/>
    <x v="1"/>
    <s v="200039055"/>
    <s v="CC Ouche et Montagne"/>
    <s v="21"/>
    <s v="Côte-d'Or"/>
    <n v="27"/>
    <s v="Bourgogne-Franche-Comté"/>
  </r>
  <r>
    <s v="Enedis"/>
    <s v="2021"/>
    <x v="0"/>
    <s v="ENT"/>
    <s v="Entreprises"/>
    <s v="I"/>
    <x v="4"/>
    <s v="10"/>
    <s v="Industries alimentaires"/>
    <n v="98.412324909999995"/>
    <n v="1"/>
    <n v="0.91400000000000003"/>
    <n v="0"/>
    <n v="0"/>
    <n v="0"/>
    <s v="21003"/>
    <x v="2"/>
    <s v="242100410"/>
    <s v="Dijon Métropole"/>
    <s v="21"/>
    <s v="Côte-d'Or"/>
    <n v="27"/>
    <s v="Bourgogne-Franche-Comté"/>
  </r>
  <r>
    <s v="Enedis"/>
    <s v="2021"/>
    <x v="0"/>
    <s v="ENT"/>
    <s v="Entreprises"/>
    <s v="T"/>
    <x v="0"/>
    <s v="33"/>
    <s v="Réparation et installation de machines et d'équipements"/>
    <n v="28.200778830000001"/>
    <n v="1"/>
    <n v="0.85299999999999998"/>
    <n v="0"/>
    <n v="0"/>
    <n v="0"/>
    <s v="21003"/>
    <x v="2"/>
    <s v="242100410"/>
    <s v="Dijon Métropole"/>
    <s v="21"/>
    <s v="Côte-d'Or"/>
    <n v="27"/>
    <s v="Bourgogne-Franche-Comté"/>
  </r>
  <r>
    <s v="Enedis"/>
    <s v="2021"/>
    <x v="0"/>
    <s v="PRO"/>
    <s v="Petits professionels"/>
    <s v="A"/>
    <x v="1"/>
    <m/>
    <s v="0"/>
    <n v="0"/>
    <n v="0"/>
    <n v="0"/>
    <n v="0"/>
    <n v="0"/>
    <n v="1"/>
    <s v="21003"/>
    <x v="2"/>
    <s v="242100410"/>
    <s v="Dijon Métropole"/>
    <s v="21"/>
    <s v="Côte-d'Or"/>
    <n v="27"/>
    <s v="Bourgogne-Franche-Comté"/>
  </r>
  <r>
    <s v="Enedis"/>
    <s v="2021"/>
    <x v="0"/>
    <s v="RES"/>
    <s v="Résidentiel"/>
    <s v="R"/>
    <x v="3"/>
    <m/>
    <s v="0"/>
    <n v="3504.346947"/>
    <n v="863"/>
    <n v="0.81499999999999995"/>
    <n v="0.29355892900000002"/>
    <n v="5.2300000000000003E-3"/>
    <n v="0"/>
    <s v="21003"/>
    <x v="2"/>
    <s v="242100410"/>
    <s v="Dijon Métropole"/>
    <s v="21"/>
    <s v="Côte-d'Or"/>
    <n v="27"/>
    <s v="Bourgogne-Franche-Comté"/>
  </r>
  <r>
    <s v="Enedis"/>
    <s v="2021"/>
    <x v="0"/>
    <s v="ENT"/>
    <s v="Entreprises"/>
    <s v="T"/>
    <x v="0"/>
    <s v="70"/>
    <s v="Activités des sièges sociaux ; conseil de gestion"/>
    <n v="57.209480259999999"/>
    <n v="1"/>
    <n v="0.86899999999999999"/>
    <n v="0"/>
    <n v="0"/>
    <n v="0"/>
    <s v="21004"/>
    <x v="3"/>
    <s v="242101434"/>
    <s v="CC du Pays Châtillonnais"/>
    <s v="21"/>
    <s v="Côte-d'Or"/>
    <n v="27"/>
    <s v="Bourgogne-Franche-Comté"/>
  </r>
  <r>
    <s v="Enedis"/>
    <s v="2021"/>
    <x v="0"/>
    <s v="PRO"/>
    <s v="Petits professionels"/>
    <s v="A"/>
    <x v="1"/>
    <m/>
    <s v="0"/>
    <n v="0"/>
    <n v="0"/>
    <n v="0"/>
    <n v="0"/>
    <n v="0"/>
    <n v="1"/>
    <s v="21004"/>
    <x v="3"/>
    <s v="242101434"/>
    <s v="CC du Pays Châtillonnais"/>
    <s v="21"/>
    <s v="Côte-d'Or"/>
    <n v="27"/>
    <s v="Bourgogne-Franche-Comté"/>
  </r>
  <r>
    <s v="Enedis"/>
    <s v="2021"/>
    <x v="0"/>
    <s v="RES"/>
    <s v="Résidentiel"/>
    <s v="R"/>
    <x v="3"/>
    <m/>
    <s v="0"/>
    <n v="1051.1787979999999"/>
    <n v="219"/>
    <n v="0.83299999999999996"/>
    <n v="0"/>
    <n v="0"/>
    <n v="0"/>
    <s v="21004"/>
    <x v="3"/>
    <s v="242101434"/>
    <s v="CC du Pays Châtillonnais"/>
    <s v="21"/>
    <s v="Côte-d'Or"/>
    <n v="27"/>
    <s v="Bourgogne-Franche-Comté"/>
  </r>
  <r>
    <s v="Enedis"/>
    <s v="2021"/>
    <x v="0"/>
    <s v="ENT"/>
    <s v="Entreprises"/>
    <s v="T"/>
    <x v="0"/>
    <s v="36"/>
    <s v="Captage, traitement et distribution d'eau"/>
    <n v="474.78026929999999"/>
    <n v="2"/>
    <n v="1"/>
    <n v="0"/>
    <n v="0"/>
    <n v="0"/>
    <s v="21005"/>
    <x v="4"/>
    <s v="200000925"/>
    <s v="CC de la Plaine Dijonnaise"/>
    <s v="21"/>
    <s v="Côte-d'Or"/>
    <n v="27"/>
    <s v="Bourgogne-Franche-Comté"/>
  </r>
  <r>
    <s v="Enedis"/>
    <s v="2021"/>
    <x v="0"/>
    <s v="ENT"/>
    <s v="Entreprises"/>
    <s v="T"/>
    <x v="0"/>
    <s v="56"/>
    <s v="Restauration"/>
    <n v="12.872999999999999"/>
    <n v="1"/>
    <n v="1"/>
    <n v="0"/>
    <n v="0"/>
    <n v="0"/>
    <s v="21005"/>
    <x v="4"/>
    <s v="200000925"/>
    <s v="CC de la Plaine Dijonnaise"/>
    <s v="21"/>
    <s v="Côte-d'Or"/>
    <n v="27"/>
    <s v="Bourgogne-Franche-Comté"/>
  </r>
  <r>
    <s v="Enedis"/>
    <s v="2021"/>
    <x v="0"/>
    <s v="PRO"/>
    <s v="Petits professionels"/>
    <s v="I"/>
    <x v="4"/>
    <m/>
    <s v="0"/>
    <n v="102.4806744"/>
    <n v="8"/>
    <n v="0.89300000000000002"/>
    <n v="0"/>
    <n v="0"/>
    <n v="0"/>
    <s v="21005"/>
    <x v="4"/>
    <s v="200000925"/>
    <s v="CC de la Plaine Dijonnaise"/>
    <s v="21"/>
    <s v="Côte-d'Or"/>
    <n v="27"/>
    <s v="Bourgogne-Franche-Comté"/>
  </r>
  <r>
    <s v="Enedis"/>
    <s v="2021"/>
    <x v="0"/>
    <s v="ENT"/>
    <s v="Entreprises"/>
    <s v="A"/>
    <x v="1"/>
    <s v="3"/>
    <s v="0"/>
    <n v="11.378"/>
    <n v="1"/>
    <n v="1"/>
    <n v="0"/>
    <n v="0"/>
    <n v="0"/>
    <s v="21006"/>
    <x v="5"/>
    <s v="242101434"/>
    <s v="CC du Pays Châtillonnais"/>
    <s v="21"/>
    <s v="Côte-d'Or"/>
    <n v="27"/>
    <s v="Bourgogne-Franche-Comté"/>
  </r>
  <r>
    <s v="Enedis"/>
    <s v="2021"/>
    <x v="0"/>
    <s v="ENT"/>
    <s v="Entreprises"/>
    <s v="T"/>
    <x v="0"/>
    <s v="87"/>
    <s v="Hébergement médico-social et social"/>
    <n v="254.9203866"/>
    <n v="1"/>
    <n v="0.98899999999999999"/>
    <n v="0"/>
    <n v="0"/>
    <n v="0"/>
    <s v="21006"/>
    <x v="5"/>
    <s v="242101434"/>
    <s v="CC du Pays Châtillonnais"/>
    <s v="21"/>
    <s v="Côte-d'Or"/>
    <n v="27"/>
    <s v="Bourgogne-Franche-Comté"/>
  </r>
  <r>
    <s v="Enedis"/>
    <s v="2021"/>
    <x v="0"/>
    <s v="ENT"/>
    <s v="Entreprises"/>
    <s v="T"/>
    <x v="0"/>
    <s v="88"/>
    <s v="Action sociale sans hébergement"/>
    <n v="102.2116754"/>
    <n v="1"/>
    <n v="1"/>
    <n v="0"/>
    <n v="0"/>
    <n v="0"/>
    <s v="21007"/>
    <x v="6"/>
    <s v="200071017"/>
    <s v="CC des Terres d'Auxois"/>
    <s v="21"/>
    <s v="Côte-d'Or"/>
    <n v="27"/>
    <s v="Bourgogne-Franche-Comté"/>
  </r>
  <r>
    <s v="Enedis"/>
    <s v="2021"/>
    <x v="0"/>
    <s v="ENT"/>
    <s v="Entreprises"/>
    <s v="T"/>
    <x v="0"/>
    <s v="84"/>
    <s v="Administration publique et défense ; sécurité sociale obligatoire"/>
    <n v="87.951026810000002"/>
    <n v="2"/>
    <n v="0.91700000000000004"/>
    <n v="0"/>
    <n v="0"/>
    <n v="0"/>
    <s v="21008"/>
    <x v="7"/>
    <s v="242101459"/>
    <s v="CC du Pays d'Alésia et de la Seine"/>
    <s v="21"/>
    <s v="Côte-d'Or"/>
    <n v="27"/>
    <s v="Bourgogne-Franche-Comté"/>
  </r>
  <r>
    <s v="Enedis"/>
    <s v="2021"/>
    <x v="0"/>
    <s v="PRO"/>
    <s v="Petits professionels"/>
    <s v="I"/>
    <x v="4"/>
    <m/>
    <s v="0"/>
    <n v="0"/>
    <n v="0"/>
    <n v="0"/>
    <n v="0"/>
    <n v="0"/>
    <n v="1"/>
    <s v="21008"/>
    <x v="7"/>
    <s v="242101459"/>
    <s v="CC du Pays d'Alésia et de la Seine"/>
    <s v="21"/>
    <s v="Côte-d'Or"/>
    <n v="27"/>
    <s v="Bourgogne-Franche-Comté"/>
  </r>
  <r>
    <s v="Enedis"/>
    <s v="2021"/>
    <x v="0"/>
    <s v="PRO"/>
    <s v="Petits professionels"/>
    <s v="A"/>
    <x v="1"/>
    <m/>
    <s v="0"/>
    <n v="55.474264849999997"/>
    <n v="10"/>
    <n v="0.82599999999999996"/>
    <n v="0"/>
    <n v="0"/>
    <n v="0"/>
    <s v="21009"/>
    <x v="8"/>
    <s v="200071173"/>
    <s v="CC du Pays Arnay Liernais"/>
    <s v="21"/>
    <s v="Côte-d'Or"/>
    <n v="27"/>
    <s v="Bourgogne-Franche-Comté"/>
  </r>
  <r>
    <s v="Enedis"/>
    <s v="2021"/>
    <x v="0"/>
    <s v="PRO"/>
    <s v="Petits professionels"/>
    <s v="T"/>
    <x v="0"/>
    <m/>
    <s v="0"/>
    <n v="56.425538779999997"/>
    <n v="12"/>
    <n v="0.96699999999999997"/>
    <n v="0"/>
    <n v="0"/>
    <n v="0"/>
    <s v="21009"/>
    <x v="8"/>
    <s v="200071173"/>
    <s v="CC du Pays Arnay Liernais"/>
    <s v="21"/>
    <s v="Côte-d'Or"/>
    <n v="27"/>
    <s v="Bourgogne-Franche-Comté"/>
  </r>
  <r>
    <s v="Enedis"/>
    <s v="2021"/>
    <x v="0"/>
    <s v="RES"/>
    <s v="Résidentiel"/>
    <s v="R"/>
    <x v="3"/>
    <m/>
    <s v="0"/>
    <n v="530.80825919999995"/>
    <n v="112"/>
    <n v="0.82399999999999995"/>
    <n v="0"/>
    <n v="0"/>
    <n v="0"/>
    <s v="21009"/>
    <x v="8"/>
    <s v="200071173"/>
    <s v="CC du Pays Arnay Liernais"/>
    <s v="21"/>
    <s v="Côte-d'Or"/>
    <n v="27"/>
    <s v="Bourgogne-Franche-Comté"/>
  </r>
  <r>
    <s v="Enedis"/>
    <s v="2021"/>
    <x v="0"/>
    <s v="ENT"/>
    <s v="Entreprises"/>
    <s v="I"/>
    <x v="4"/>
    <s v="11"/>
    <s v="Fabrication de boissons"/>
    <n v="104.157"/>
    <n v="1"/>
    <n v="1"/>
    <n v="0"/>
    <n v="0"/>
    <n v="0"/>
    <s v="21010"/>
    <x v="9"/>
    <s v="200006682"/>
    <s v="CA Beaune, Côte et Sud - Communauté Beaune-Chagny-Nolay"/>
    <s v="21"/>
    <s v="Côte-d'Or"/>
    <n v="27"/>
    <s v="Bourgogne-Franche-Comté"/>
  </r>
  <r>
    <s v="Enedis"/>
    <s v="2021"/>
    <x v="0"/>
    <s v="PRO"/>
    <s v="Petits professionels"/>
    <s v="A"/>
    <x v="1"/>
    <m/>
    <s v="0"/>
    <n v="247.66386600000001"/>
    <n v="16"/>
    <n v="0.875"/>
    <n v="0"/>
    <n v="0"/>
    <n v="0"/>
    <s v="21010"/>
    <x v="9"/>
    <s v="200006682"/>
    <s v="CA Beaune, Côte et Sud - Communauté Beaune-Chagny-Nolay"/>
    <s v="21"/>
    <s v="Côte-d'Or"/>
    <n v="27"/>
    <s v="Bourgogne-Franche-Comté"/>
  </r>
  <r>
    <s v="Enedis"/>
    <s v="2021"/>
    <x v="0"/>
    <s v="RES"/>
    <s v="Résidentiel"/>
    <s v="R"/>
    <x v="3"/>
    <m/>
    <s v="0"/>
    <n v="320.57448190000002"/>
    <n v="79"/>
    <n v="0.86499999999999999"/>
    <n v="0"/>
    <n v="0"/>
    <n v="0"/>
    <s v="21010"/>
    <x v="9"/>
    <s v="200006682"/>
    <s v="CA Beaune, Côte et Sud - Communauté Beaune-Chagny-Nolay"/>
    <s v="21"/>
    <s v="Côte-d'Or"/>
    <n v="27"/>
    <s v="Bourgogne-Franche-Comté"/>
  </r>
  <r>
    <s v="Enedis"/>
    <s v="2021"/>
    <x v="0"/>
    <s v="PRO"/>
    <s v="Petits professionels"/>
    <s v="I"/>
    <x v="4"/>
    <m/>
    <s v="0"/>
    <n v="0"/>
    <n v="0"/>
    <n v="0"/>
    <n v="0"/>
    <n v="0"/>
    <n v="1"/>
    <s v="21011"/>
    <x v="10"/>
    <s v="242101434"/>
    <s v="CC du Pays Châtillonnais"/>
    <s v="21"/>
    <s v="Côte-d'Or"/>
    <n v="27"/>
    <s v="Bourgogne-Franche-Comté"/>
  </r>
  <r>
    <s v="Enedis"/>
    <s v="2021"/>
    <x v="0"/>
    <s v="RES"/>
    <s v="Résidentiel"/>
    <s v="R"/>
    <x v="3"/>
    <m/>
    <s v="0"/>
    <n v="275.6469664"/>
    <n v="42"/>
    <n v="0.85199999999999998"/>
    <n v="0"/>
    <n v="0"/>
    <n v="0"/>
    <s v="21011"/>
    <x v="10"/>
    <s v="242101434"/>
    <s v="CC du Pays Châtillonnais"/>
    <s v="21"/>
    <s v="Côte-d'Or"/>
    <n v="27"/>
    <s v="Bourgogne-Franche-Comté"/>
  </r>
  <r>
    <s v="Enedis"/>
    <s v="2021"/>
    <x v="0"/>
    <s v="ENT"/>
    <s v="Entreprises"/>
    <s v="T"/>
    <x v="0"/>
    <s v="84"/>
    <s v="Administration publique et défense ; sécurité sociale obligatoire"/>
    <n v="16.54773282"/>
    <n v="1"/>
    <n v="0.91400000000000003"/>
    <n v="0"/>
    <n v="0"/>
    <n v="0"/>
    <s v="21012"/>
    <x v="11"/>
    <s v="242101434"/>
    <s v="CC du Pays Châtillonnais"/>
    <s v="21"/>
    <s v="Côte-d'Or"/>
    <n v="27"/>
    <s v="Bourgogne-Franche-Comté"/>
  </r>
  <r>
    <s v="Enedis"/>
    <s v="2021"/>
    <x v="0"/>
    <s v="RES"/>
    <s v="Résidentiel"/>
    <s v="R"/>
    <x v="3"/>
    <m/>
    <s v="0"/>
    <n v="838.61382300000002"/>
    <n v="172"/>
    <n v="0.81200000000000006"/>
    <n v="0"/>
    <n v="0"/>
    <n v="0"/>
    <s v="21012"/>
    <x v="11"/>
    <s v="242101434"/>
    <s v="CC du Pays Châtillonnais"/>
    <s v="21"/>
    <s v="Côte-d'Or"/>
    <n v="27"/>
    <s v="Bourgogne-Franche-Comté"/>
  </r>
  <r>
    <s v="Enedis"/>
    <s v="2021"/>
    <x v="0"/>
    <s v="ENT"/>
    <s v="Entreprises"/>
    <s v="I"/>
    <x v="4"/>
    <s v="43"/>
    <s v="Travaux de construction spécialisés"/>
    <n v="28.164163049999999"/>
    <n v="1"/>
    <n v="0.871"/>
    <n v="0"/>
    <n v="0"/>
    <n v="0"/>
    <s v="21013"/>
    <x v="12"/>
    <s v="200039055"/>
    <s v="CC Ouche et Montagne"/>
    <s v="21"/>
    <s v="Côte-d'Or"/>
    <n v="27"/>
    <s v="Bourgogne-Franche-Comté"/>
  </r>
  <r>
    <s v="Enedis"/>
    <s v="2021"/>
    <x v="0"/>
    <s v="ENT"/>
    <s v="Entreprises"/>
    <s v="T"/>
    <x v="0"/>
    <s v="61"/>
    <s v="Télécommunications"/>
    <n v="44.942999999999998"/>
    <n v="1"/>
    <n v="1"/>
    <n v="0"/>
    <n v="0"/>
    <n v="0"/>
    <s v="21013"/>
    <x v="12"/>
    <s v="200039055"/>
    <s v="CC Ouche et Montagne"/>
    <s v="21"/>
    <s v="Côte-d'Or"/>
    <n v="27"/>
    <s v="Bourgogne-Franche-Comté"/>
  </r>
  <r>
    <s v="Enedis"/>
    <s v="2021"/>
    <x v="0"/>
    <s v="PRO"/>
    <s v="Petits professionels"/>
    <s v="A"/>
    <x v="1"/>
    <m/>
    <s v="0"/>
    <n v="0"/>
    <n v="0"/>
    <n v="0"/>
    <n v="0"/>
    <n v="0"/>
    <n v="1"/>
    <s v="21013"/>
    <x v="12"/>
    <s v="200039055"/>
    <s v="CC Ouche et Montagne"/>
    <s v="21"/>
    <s v="Côte-d'Or"/>
    <n v="27"/>
    <s v="Bourgogne-Franche-Comté"/>
  </r>
  <r>
    <s v="Enedis"/>
    <s v="2021"/>
    <x v="0"/>
    <s v="RES"/>
    <s v="Résidentiel"/>
    <s v="R"/>
    <x v="3"/>
    <m/>
    <s v="0"/>
    <n v="1274.923802"/>
    <n v="197"/>
    <n v="0.76800000000000002"/>
    <n v="0"/>
    <n v="0"/>
    <n v="0"/>
    <s v="21013"/>
    <x v="12"/>
    <s v="200039055"/>
    <s v="CC Ouche et Montagne"/>
    <s v="21"/>
    <s v="Côte-d'Or"/>
    <n v="27"/>
    <s v="Bourgogne-Franche-Comté"/>
  </r>
  <r>
    <s v="Enedis"/>
    <s v="2021"/>
    <x v="0"/>
    <s v="PRO"/>
    <s v="Petits professionels"/>
    <s v="A"/>
    <x v="1"/>
    <m/>
    <s v="0"/>
    <n v="0"/>
    <n v="0"/>
    <n v="0"/>
    <n v="0"/>
    <n v="0"/>
    <n v="1"/>
    <s v="21014"/>
    <x v="13"/>
    <s v="200071207"/>
    <s v="CC de Pouilly-en-Auxois/Bligny-sur-Ouche"/>
    <s v="21"/>
    <s v="Côte-d'Or"/>
    <n v="27"/>
    <s v="Bourgogne-Franche-Comté"/>
  </r>
  <r>
    <s v="Enedis"/>
    <s v="2021"/>
    <x v="0"/>
    <s v="RES"/>
    <s v="Résidentiel"/>
    <s v="R"/>
    <x v="3"/>
    <m/>
    <s v="0"/>
    <n v="197.47271710000001"/>
    <n v="47"/>
    <n v="0.81799999999999995"/>
    <n v="0"/>
    <n v="0"/>
    <n v="0"/>
    <s v="21014"/>
    <x v="13"/>
    <s v="200071207"/>
    <s v="CC de Pouilly-en-Auxois/Bligny-sur-Ouche"/>
    <s v="21"/>
    <s v="Côte-d'Or"/>
    <n v="27"/>
    <s v="Bourgogne-Franche-Comté"/>
  </r>
  <r>
    <s v="Enedis"/>
    <s v="2021"/>
    <x v="0"/>
    <s v="PRO"/>
    <s v="Petits professionels"/>
    <s v="I"/>
    <x v="4"/>
    <m/>
    <s v="0"/>
    <n v="0"/>
    <n v="0"/>
    <n v="0"/>
    <n v="0"/>
    <n v="0"/>
    <n v="1"/>
    <s v="21015"/>
    <x v="14"/>
    <s v="200071173"/>
    <s v="CC du Pays Arnay Liernais"/>
    <s v="21"/>
    <s v="Côte-d'Or"/>
    <n v="27"/>
    <s v="Bourgogne-Franche-Comté"/>
  </r>
  <r>
    <s v="Enedis"/>
    <s v="2021"/>
    <x v="0"/>
    <s v="RES"/>
    <s v="Résidentiel"/>
    <s v="R"/>
    <x v="3"/>
    <m/>
    <s v="0"/>
    <n v="366.16672369999998"/>
    <n v="61"/>
    <n v="0.72599999999999998"/>
    <n v="0"/>
    <n v="0"/>
    <n v="0"/>
    <s v="21015"/>
    <x v="14"/>
    <s v="200071173"/>
    <s v="CC du Pays Arnay Liernais"/>
    <s v="21"/>
    <s v="Côte-d'Or"/>
    <n v="27"/>
    <s v="Bourgogne-Franche-Comté"/>
  </r>
  <r>
    <s v="Enedis"/>
    <s v="2021"/>
    <x v="0"/>
    <s v="ENT"/>
    <s v="Entreprises"/>
    <s v="I"/>
    <x v="4"/>
    <s v="10"/>
    <s v="Industries alimentaires"/>
    <n v="108.8110025"/>
    <n v="1"/>
    <n v="0.90100000000000002"/>
    <n v="0"/>
    <n v="0"/>
    <n v="0"/>
    <s v="21016"/>
    <x v="15"/>
    <s v="200072825"/>
    <s v="CC Mirebellois et Fontenois"/>
    <s v="21"/>
    <s v="Côte-d'Or"/>
    <n v="27"/>
    <s v="Bourgogne-Franche-Comté"/>
  </r>
  <r>
    <s v="Enedis"/>
    <s v="2021"/>
    <x v="0"/>
    <s v="PRO"/>
    <s v="Petits professionels"/>
    <s v="A"/>
    <x v="1"/>
    <m/>
    <s v="0"/>
    <n v="0"/>
    <n v="0"/>
    <n v="0"/>
    <n v="0"/>
    <n v="0"/>
    <n v="1"/>
    <s v="21016"/>
    <x v="15"/>
    <s v="200072825"/>
    <s v="CC Mirebellois et Fontenois"/>
    <s v="21"/>
    <s v="Côte-d'Or"/>
    <n v="27"/>
    <s v="Bourgogne-Franche-Comté"/>
  </r>
  <r>
    <s v="Enedis"/>
    <s v="2021"/>
    <x v="0"/>
    <s v="PRO"/>
    <s v="Petits professionels"/>
    <s v="A"/>
    <x v="1"/>
    <m/>
    <s v="0"/>
    <n v="0"/>
    <n v="0"/>
    <n v="0"/>
    <n v="0"/>
    <n v="0"/>
    <n v="1"/>
    <s v="21017"/>
    <x v="16"/>
    <s v="200070894"/>
    <s v="CC de Gevrey-Chambertin et de Nuits-Saint-Georges"/>
    <s v="21"/>
    <s v="Côte-d'Or"/>
    <n v="27"/>
    <s v="Bourgogne-Franche-Comté"/>
  </r>
  <r>
    <s v="Enedis"/>
    <s v="2021"/>
    <x v="0"/>
    <s v="RES"/>
    <s v="Résidentiel"/>
    <s v="R"/>
    <x v="3"/>
    <m/>
    <s v="0"/>
    <n v="1808.6362790000001"/>
    <n v="259"/>
    <n v="0.79"/>
    <n v="0"/>
    <n v="0"/>
    <n v="0"/>
    <s v="21017"/>
    <x v="16"/>
    <s v="200070894"/>
    <s v="CC de Gevrey-Chambertin et de Nuits-Saint-Georges"/>
    <s v="21"/>
    <s v="Côte-d'Or"/>
    <n v="27"/>
    <s v="Bourgogne-Franche-Comté"/>
  </r>
  <r>
    <s v="Enedis"/>
    <s v="2021"/>
    <x v="0"/>
    <s v="ENT"/>
    <s v="Entreprises"/>
    <s v="T"/>
    <x v="0"/>
    <s v="71"/>
    <s v="Activités d'architecture et d'ingénierie ; activités de contrôle et analyses techniques"/>
    <n v="106.0217036"/>
    <n v="1"/>
    <n v="1"/>
    <n v="0"/>
    <n v="0"/>
    <n v="0"/>
    <s v="21020"/>
    <x v="17"/>
    <s v="200071207"/>
    <s v="CC de Pouilly-en-Auxois/Bligny-sur-Ouche"/>
    <s v="21"/>
    <s v="Côte-d'Or"/>
    <n v="27"/>
    <s v="Bourgogne-Franche-Comté"/>
  </r>
  <r>
    <s v="Enedis"/>
    <s v="2021"/>
    <x v="0"/>
    <s v="PRO"/>
    <s v="Petits professionels"/>
    <s v="A"/>
    <x v="1"/>
    <m/>
    <s v="0"/>
    <n v="68.155551759999994"/>
    <n v="14"/>
    <n v="0.73799999999999999"/>
    <n v="0"/>
    <n v="0"/>
    <n v="0"/>
    <s v="21020"/>
    <x v="17"/>
    <s v="200071207"/>
    <s v="CC de Pouilly-en-Auxois/Bligny-sur-Ouche"/>
    <s v="21"/>
    <s v="Côte-d'Or"/>
    <n v="27"/>
    <s v="Bourgogne-Franche-Comté"/>
  </r>
  <r>
    <s v="Enedis"/>
    <s v="2021"/>
    <x v="0"/>
    <s v="RES"/>
    <s v="Résidentiel"/>
    <s v="R"/>
    <x v="3"/>
    <m/>
    <s v="0"/>
    <n v="751.9686299"/>
    <n v="128"/>
    <n v="0.82099999999999995"/>
    <n v="0"/>
    <n v="0"/>
    <n v="0"/>
    <s v="21020"/>
    <x v="17"/>
    <s v="200071207"/>
    <s v="CC de Pouilly-en-Auxois/Bligny-sur-Ouche"/>
    <s v="21"/>
    <s v="Côte-d'Or"/>
    <n v="27"/>
    <s v="Bourgogne-Franche-Comté"/>
  </r>
  <r>
    <s v="Enedis"/>
    <s v="2021"/>
    <x v="0"/>
    <s v="ENT"/>
    <s v="Entreprises"/>
    <s v="I"/>
    <x v="4"/>
    <s v="41"/>
    <s v="Construction de bâtiments"/>
    <n v="21.436773769999999"/>
    <n v="1"/>
    <n v="1"/>
    <n v="0"/>
    <n v="0"/>
    <n v="0"/>
    <s v="21021"/>
    <x v="18"/>
    <s v="200069540"/>
    <s v="CC Norge et Tille"/>
    <s v="21"/>
    <s v="Côte-d'Or"/>
    <n v="27"/>
    <s v="Bourgogne-Franche-Comté"/>
  </r>
  <r>
    <s v="Enedis"/>
    <s v="2021"/>
    <x v="0"/>
    <s v="PRO"/>
    <s v="Petits professionels"/>
    <s v="A"/>
    <x v="1"/>
    <m/>
    <s v="0"/>
    <n v="80.606488740000003"/>
    <n v="12"/>
    <n v="0.874"/>
    <n v="0"/>
    <n v="0"/>
    <n v="0"/>
    <s v="21021"/>
    <x v="18"/>
    <s v="200069540"/>
    <s v="CC Norge et Tille"/>
    <s v="21"/>
    <s v="Côte-d'Or"/>
    <n v="27"/>
    <s v="Bourgogne-Franche-Comté"/>
  </r>
  <r>
    <s v="Enedis"/>
    <s v="2021"/>
    <x v="0"/>
    <s v="PRO"/>
    <s v="Petits professionels"/>
    <s v="I"/>
    <x v="4"/>
    <m/>
    <s v="0"/>
    <n v="142.3603104"/>
    <n v="18"/>
    <n v="0.85899999999999999"/>
    <n v="0"/>
    <n v="0"/>
    <n v="0"/>
    <s v="21021"/>
    <x v="18"/>
    <s v="200069540"/>
    <s v="CC Norge et Tille"/>
    <s v="21"/>
    <s v="Côte-d'Or"/>
    <n v="27"/>
    <s v="Bourgogne-Franche-Comté"/>
  </r>
  <r>
    <s v="Enedis"/>
    <s v="2021"/>
    <x v="0"/>
    <s v="PRO"/>
    <s v="Petits professionels"/>
    <s v="T"/>
    <x v="0"/>
    <m/>
    <s v="0"/>
    <n v="1111.742467"/>
    <n v="101"/>
    <n v="0.82899999999999996"/>
    <n v="0"/>
    <n v="0"/>
    <n v="0"/>
    <s v="21021"/>
    <x v="18"/>
    <s v="200069540"/>
    <s v="CC Norge et Tille"/>
    <s v="21"/>
    <s v="Côte-d'Or"/>
    <n v="27"/>
    <s v="Bourgogne-Franche-Comté"/>
  </r>
  <r>
    <s v="Enedis"/>
    <s v="2021"/>
    <x v="0"/>
    <s v="ENT"/>
    <s v="Entreprises"/>
    <s v="I"/>
    <x v="4"/>
    <s v="23"/>
    <s v="Fabrication d'autres produits minéraux non métalliques"/>
    <n v="482.87783330000002"/>
    <n v="1"/>
    <n v="1"/>
    <n v="0"/>
    <n v="0"/>
    <n v="0"/>
    <s v="21023"/>
    <x v="19"/>
    <s v="200071173"/>
    <s v="CC du Pays Arnay Liernais"/>
    <s v="21"/>
    <s v="Côte-d'Or"/>
    <n v="27"/>
    <s v="Bourgogne-Franche-Comté"/>
  </r>
  <r>
    <s v="Enedis"/>
    <s v="2021"/>
    <x v="0"/>
    <s v="ENT"/>
    <s v="Entreprises"/>
    <s v="T"/>
    <x v="0"/>
    <s v="71"/>
    <s v="Activités d'architecture et d'ingénierie ; activités de contrôle et analyses techniques"/>
    <n v="135.32411089999999"/>
    <n v="1"/>
    <n v="0.89900000000000002"/>
    <n v="0"/>
    <n v="0"/>
    <n v="0"/>
    <s v="21023"/>
    <x v="19"/>
    <s v="200071173"/>
    <s v="CC du Pays Arnay Liernais"/>
    <s v="21"/>
    <s v="Côte-d'Or"/>
    <n v="27"/>
    <s v="Bourgogne-Franche-Comté"/>
  </r>
  <r>
    <s v="Enedis"/>
    <s v="2021"/>
    <x v="0"/>
    <s v="ENT"/>
    <s v="Entreprises"/>
    <s v="T"/>
    <x v="0"/>
    <s v="85"/>
    <s v="Enseignement"/>
    <n v="102.602"/>
    <n v="1"/>
    <n v="1"/>
    <n v="0"/>
    <n v="0"/>
    <n v="0"/>
    <s v="21023"/>
    <x v="19"/>
    <s v="200071173"/>
    <s v="CC du Pays Arnay Liernais"/>
    <s v="21"/>
    <s v="Côte-d'Or"/>
    <n v="27"/>
    <s v="Bourgogne-Franche-Comté"/>
  </r>
  <r>
    <s v="Enedis"/>
    <s v="2021"/>
    <x v="0"/>
    <s v="ENT"/>
    <s v="Entreprises"/>
    <s v="T"/>
    <x v="0"/>
    <s v="87"/>
    <s v="Hébergement médico-social et social"/>
    <n v="74.730572300000006"/>
    <n v="2"/>
    <n v="0.93899999999999995"/>
    <n v="0"/>
    <n v="0"/>
    <n v="0"/>
    <s v="21023"/>
    <x v="19"/>
    <s v="200071173"/>
    <s v="CC du Pays Arnay Liernais"/>
    <s v="21"/>
    <s v="Côte-d'Or"/>
    <n v="27"/>
    <s v="Bourgogne-Franche-Comté"/>
  </r>
  <r>
    <s v="Enedis"/>
    <s v="2021"/>
    <x v="0"/>
    <s v="ENT"/>
    <s v="Entreprises"/>
    <s v="T"/>
    <x v="0"/>
    <s v="88"/>
    <s v="Action sociale sans hébergement"/>
    <n v="33.20088097"/>
    <n v="1"/>
    <n v="0.86899999999999999"/>
    <n v="0"/>
    <n v="0"/>
    <n v="0"/>
    <s v="21023"/>
    <x v="19"/>
    <s v="200071173"/>
    <s v="CC du Pays Arnay Liernais"/>
    <s v="21"/>
    <s v="Côte-d'Or"/>
    <n v="27"/>
    <s v="Bourgogne-Franche-Comté"/>
  </r>
  <r>
    <s v="Enedis"/>
    <s v="2021"/>
    <x v="0"/>
    <s v="PRO"/>
    <s v="Petits professionels"/>
    <s v="X"/>
    <x v="2"/>
    <m/>
    <s v="0"/>
    <n v="130.0066123"/>
    <n v="20"/>
    <n v="0.877"/>
    <n v="0"/>
    <n v="0"/>
    <n v="0"/>
    <s v="21023"/>
    <x v="19"/>
    <s v="200071173"/>
    <s v="CC du Pays Arnay Liernais"/>
    <s v="21"/>
    <s v="Côte-d'Or"/>
    <n v="27"/>
    <s v="Bourgogne-Franche-Comté"/>
  </r>
  <r>
    <s v="Enedis"/>
    <s v="2021"/>
    <x v="0"/>
    <s v="ENT"/>
    <s v="Entreprises"/>
    <s v="I"/>
    <x v="4"/>
    <s v="10"/>
    <s v="Industries alimentaires"/>
    <n v="33.701999999999998"/>
    <n v="1"/>
    <n v="1"/>
    <n v="0"/>
    <n v="0"/>
    <n v="0"/>
    <s v="21024"/>
    <x v="20"/>
    <s v="200071017"/>
    <s v="CC des Terres d'Auxois"/>
    <s v="21"/>
    <s v="Côte-d'Or"/>
    <n v="27"/>
    <s v="Bourgogne-Franche-Comté"/>
  </r>
  <r>
    <s v="Enedis"/>
    <s v="2021"/>
    <x v="0"/>
    <s v="ENT"/>
    <s v="Entreprises"/>
    <s v="T"/>
    <x v="0"/>
    <s v="91"/>
    <s v="Bibliothèques, archives, musées et autres activités culturelles"/>
    <n v="324.37939879999999"/>
    <n v="1"/>
    <n v="0.91700000000000004"/>
    <n v="0"/>
    <n v="0"/>
    <n v="0"/>
    <s v="21024"/>
    <x v="20"/>
    <s v="200071017"/>
    <s v="CC des Terres d'Auxois"/>
    <s v="21"/>
    <s v="Côte-d'Or"/>
    <n v="27"/>
    <s v="Bourgogne-Franche-Comté"/>
  </r>
  <r>
    <s v="Enedis"/>
    <s v="2021"/>
    <x v="0"/>
    <s v="RES"/>
    <s v="Résidentiel"/>
    <s v="R"/>
    <x v="3"/>
    <m/>
    <s v="0"/>
    <n v="189.96476490000001"/>
    <n v="38"/>
    <n v="0.78900000000000003"/>
    <n v="0"/>
    <n v="0"/>
    <n v="0"/>
    <s v="21025"/>
    <x v="21"/>
    <s v="242101491"/>
    <s v="CC du Montbardois"/>
    <s v="21"/>
    <s v="Côte-d'Or"/>
    <n v="27"/>
    <s v="Bourgogne-Franche-Comté"/>
  </r>
  <r>
    <s v="Enedis"/>
    <s v="2021"/>
    <x v="0"/>
    <s v="ENT"/>
    <s v="Entreprises"/>
    <s v="T"/>
    <x v="0"/>
    <s v="46"/>
    <s v="Commerce de gros, à l'exception des automobiles et des motocycles"/>
    <n v="3.403"/>
    <n v="1"/>
    <n v="1"/>
    <n v="0"/>
    <n v="0"/>
    <n v="0"/>
    <s v="21026"/>
    <x v="22"/>
    <s v="242101491"/>
    <s v="CC du Montbardois"/>
    <s v="21"/>
    <s v="Côte-d'Or"/>
    <n v="27"/>
    <s v="Bourgogne-Franche-Comté"/>
  </r>
  <r>
    <s v="Enedis"/>
    <s v="2021"/>
    <x v="0"/>
    <s v="PRO"/>
    <s v="Petits professionels"/>
    <s v="A"/>
    <x v="1"/>
    <m/>
    <s v="0"/>
    <n v="0"/>
    <n v="0"/>
    <n v="0"/>
    <n v="0"/>
    <n v="0"/>
    <n v="1"/>
    <s v="21026"/>
    <x v="22"/>
    <s v="242101491"/>
    <s v="CC du Montbardois"/>
    <s v="21"/>
    <s v="Côte-d'Or"/>
    <n v="27"/>
    <s v="Bourgogne-Franche-Comté"/>
  </r>
  <r>
    <s v="Enedis"/>
    <s v="2021"/>
    <x v="0"/>
    <s v="PRO"/>
    <s v="Petits professionels"/>
    <s v="I"/>
    <x v="4"/>
    <m/>
    <s v="0"/>
    <n v="0"/>
    <n v="0"/>
    <n v="0"/>
    <n v="0"/>
    <n v="0"/>
    <n v="1"/>
    <s v="21026"/>
    <x v="22"/>
    <s v="242101491"/>
    <s v="CC du Montbardois"/>
    <s v="21"/>
    <s v="Côte-d'Or"/>
    <n v="27"/>
    <s v="Bourgogne-Franche-Comté"/>
  </r>
  <r>
    <s v="Enedis"/>
    <s v="2021"/>
    <x v="0"/>
    <s v="RES"/>
    <s v="Résidentiel"/>
    <s v="R"/>
    <x v="3"/>
    <m/>
    <s v="0"/>
    <n v="629.28011960000003"/>
    <n v="116"/>
    <n v="0.82699999999999996"/>
    <n v="0"/>
    <n v="0"/>
    <n v="0"/>
    <s v="21026"/>
    <x v="22"/>
    <s v="242101491"/>
    <s v="CC du Montbardois"/>
    <s v="21"/>
    <s v="Côte-d'Or"/>
    <n v="27"/>
    <s v="Bourgogne-Franche-Comté"/>
  </r>
  <r>
    <s v="Enedis"/>
    <s v="2021"/>
    <x v="0"/>
    <s v="ENT"/>
    <s v="Entreprises"/>
    <s v="T"/>
    <x v="0"/>
    <s v="47"/>
    <s v="Commerce de détail, à l'exception des automobiles et des motocycles"/>
    <n v="271.95641330000001"/>
    <n v="1"/>
    <n v="0.996"/>
    <n v="0"/>
    <n v="0"/>
    <n v="0"/>
    <s v="21027"/>
    <x v="23"/>
    <s v="200069540"/>
    <s v="CC Norge et Tille"/>
    <s v="21"/>
    <s v="Côte-d'Or"/>
    <n v="27"/>
    <s v="Bourgogne-Franche-Comté"/>
  </r>
  <r>
    <s v="Enedis"/>
    <s v="2021"/>
    <x v="0"/>
    <s v="PRO"/>
    <s v="Petits professionels"/>
    <s v="A"/>
    <x v="1"/>
    <m/>
    <s v="0"/>
    <n v="0"/>
    <n v="0"/>
    <n v="0"/>
    <n v="0"/>
    <n v="0"/>
    <n v="1"/>
    <s v="21027"/>
    <x v="23"/>
    <s v="200069540"/>
    <s v="CC Norge et Tille"/>
    <s v="21"/>
    <s v="Côte-d'Or"/>
    <n v="27"/>
    <s v="Bourgogne-Franche-Comté"/>
  </r>
  <r>
    <s v="Enedis"/>
    <s v="2021"/>
    <x v="0"/>
    <s v="PRO"/>
    <s v="Petits professionels"/>
    <s v="T"/>
    <x v="0"/>
    <m/>
    <s v="0"/>
    <n v="424.13204680000001"/>
    <n v="45"/>
    <n v="0.872"/>
    <n v="0"/>
    <n v="0"/>
    <n v="0"/>
    <s v="21027"/>
    <x v="23"/>
    <s v="200069540"/>
    <s v="CC Norge et Tille"/>
    <s v="21"/>
    <s v="Côte-d'Or"/>
    <n v="27"/>
    <s v="Bourgogne-Franche-Comté"/>
  </r>
  <r>
    <s v="Enedis"/>
    <s v="2021"/>
    <x v="0"/>
    <s v="ENT"/>
    <s v="Entreprises"/>
    <s v="I"/>
    <x v="4"/>
    <s v="23"/>
    <s v="Fabrication d'autres produits minéraux non métalliques"/>
    <n v="106.93998379999999"/>
    <n v="1"/>
    <n v="0.998"/>
    <n v="0"/>
    <n v="0"/>
    <n v="0"/>
    <s v="21028"/>
    <x v="24"/>
    <s v="200070902"/>
    <s v="CC Auxonne Pontailler Val de Saône"/>
    <s v="21"/>
    <s v="Côte-d'Or"/>
    <n v="27"/>
    <s v="Bourgogne-Franche-Comté"/>
  </r>
  <r>
    <s v="Enedis"/>
    <s v="2021"/>
    <x v="0"/>
    <s v="ENT"/>
    <s v="Entreprises"/>
    <s v="I"/>
    <x v="4"/>
    <s v="8"/>
    <s v="0"/>
    <n v="306.29016669999999"/>
    <n v="1"/>
    <n v="1"/>
    <n v="0"/>
    <n v="0"/>
    <n v="0"/>
    <s v="21028"/>
    <x v="24"/>
    <s v="200070902"/>
    <s v="CC Auxonne Pontailler Val de Saône"/>
    <s v="21"/>
    <s v="Côte-d'Or"/>
    <n v="27"/>
    <s v="Bourgogne-Franche-Comté"/>
  </r>
  <r>
    <s v="Enedis"/>
    <s v="2021"/>
    <x v="0"/>
    <s v="ENT"/>
    <s v="Entreprises"/>
    <s v="T"/>
    <x v="0"/>
    <s v="87"/>
    <s v="Hébergement médico-social et social"/>
    <n v="220.7387367"/>
    <n v="1"/>
    <n v="0.91"/>
    <n v="0"/>
    <n v="0"/>
    <n v="0"/>
    <s v="21028"/>
    <x v="24"/>
    <s v="200070902"/>
    <s v="CC Auxonne Pontailler Val de Saône"/>
    <s v="21"/>
    <s v="Côte-d'Or"/>
    <n v="27"/>
    <s v="Bourgogne-Franche-Comté"/>
  </r>
  <r>
    <s v="Enedis"/>
    <s v="2021"/>
    <x v="0"/>
    <s v="PRO"/>
    <s v="Petits professionels"/>
    <s v="I"/>
    <x v="4"/>
    <m/>
    <s v="0"/>
    <n v="0"/>
    <n v="0"/>
    <n v="0"/>
    <n v="0"/>
    <n v="0"/>
    <n v="1"/>
    <s v="21028"/>
    <x v="24"/>
    <s v="200070902"/>
    <s v="CC Auxonne Pontailler Val de Saône"/>
    <s v="21"/>
    <s v="Côte-d'Or"/>
    <n v="27"/>
    <s v="Bourgogne-Franche-Comté"/>
  </r>
  <r>
    <s v="Enedis"/>
    <s v="2021"/>
    <x v="0"/>
    <s v="RES"/>
    <s v="Résidentiel"/>
    <s v="R"/>
    <x v="3"/>
    <m/>
    <s v="0"/>
    <n v="1712.7648610000001"/>
    <n v="299"/>
    <n v="0.83299999999999996"/>
    <n v="0"/>
    <n v="0"/>
    <n v="0"/>
    <s v="21028"/>
    <x v="24"/>
    <s v="200070902"/>
    <s v="CC Auxonne Pontailler Val de Saône"/>
    <s v="21"/>
    <s v="Côte-d'Or"/>
    <n v="27"/>
    <s v="Bourgogne-Franche-Comté"/>
  </r>
  <r>
    <s v="Enedis"/>
    <s v="2021"/>
    <x v="0"/>
    <s v="ENT"/>
    <s v="Entreprises"/>
    <s v="A"/>
    <x v="1"/>
    <s v="1"/>
    <s v="0"/>
    <n v="29.59230513"/>
    <n v="2"/>
    <n v="0.92"/>
    <n v="0"/>
    <n v="0"/>
    <n v="0"/>
    <s v="21029"/>
    <x v="25"/>
    <s v="242101491"/>
    <s v="CC du Montbardois"/>
    <s v="21"/>
    <s v="Côte-d'Or"/>
    <n v="27"/>
    <s v="Bourgogne-Franche-Comté"/>
  </r>
  <r>
    <s v="Enedis"/>
    <s v="2021"/>
    <x v="0"/>
    <s v="PRO"/>
    <s v="Petits professionels"/>
    <s v="A"/>
    <x v="1"/>
    <m/>
    <s v="0"/>
    <n v="62.700968009999997"/>
    <n v="5"/>
    <n v="0.90400000000000003"/>
    <n v="0"/>
    <n v="0"/>
    <n v="0"/>
    <s v="21029"/>
    <x v="25"/>
    <s v="242101491"/>
    <s v="CC du Montbardois"/>
    <s v="21"/>
    <s v="Côte-d'Or"/>
    <n v="27"/>
    <s v="Bourgogne-Franche-Comté"/>
  </r>
  <r>
    <s v="Enedis"/>
    <s v="2021"/>
    <x v="0"/>
    <s v="ENT"/>
    <s v="Entreprises"/>
    <s v="I"/>
    <x v="4"/>
    <s v="23"/>
    <s v="Fabrication d'autres produits minéraux non métalliques"/>
    <n v="38.14650417"/>
    <n v="1"/>
    <n v="0.91200000000000003"/>
    <n v="0"/>
    <n v="0"/>
    <n v="0"/>
    <s v="21030"/>
    <x v="26"/>
    <s v="200071207"/>
    <s v="CC de Pouilly-en-Auxois/Bligny-sur-Ouche"/>
    <s v="21"/>
    <s v="Côte-d'Or"/>
    <n v="27"/>
    <s v="Bourgogne-Franche-Comté"/>
  </r>
  <r>
    <s v="Enedis"/>
    <s v="2021"/>
    <x v="0"/>
    <s v="ENT"/>
    <s v="Entreprises"/>
    <s v="T"/>
    <x v="0"/>
    <s v="84"/>
    <s v="Administration publique et défense ; sécurité sociale obligatoire"/>
    <n v="10.127000000000001"/>
    <n v="1"/>
    <n v="1"/>
    <n v="0"/>
    <n v="0"/>
    <n v="0"/>
    <s v="21030"/>
    <x v="26"/>
    <s v="200071207"/>
    <s v="CC de Pouilly-en-Auxois/Bligny-sur-Ouche"/>
    <s v="21"/>
    <s v="Côte-d'Or"/>
    <n v="27"/>
    <s v="Bourgogne-Franche-Comté"/>
  </r>
  <r>
    <s v="Enedis"/>
    <s v="2021"/>
    <x v="0"/>
    <s v="PRO"/>
    <s v="Petits professionels"/>
    <s v="T"/>
    <x v="0"/>
    <m/>
    <s v="0"/>
    <n v="81.859586759999999"/>
    <n v="15"/>
    <n v="0.90500000000000003"/>
    <n v="0"/>
    <n v="0"/>
    <n v="0"/>
    <s v="21030"/>
    <x v="26"/>
    <s v="200071207"/>
    <s v="CC de Pouilly-en-Auxois/Bligny-sur-Ouche"/>
    <s v="21"/>
    <s v="Côte-d'Or"/>
    <n v="27"/>
    <s v="Bourgogne-Franche-Comté"/>
  </r>
  <r>
    <s v="Enedis"/>
    <s v="2021"/>
    <x v="0"/>
    <s v="RES"/>
    <s v="Résidentiel"/>
    <s v="R"/>
    <x v="3"/>
    <m/>
    <s v="0"/>
    <n v="436.50049480000001"/>
    <n v="86"/>
    <n v="0.752"/>
    <n v="0"/>
    <n v="0"/>
    <n v="0"/>
    <s v="21030"/>
    <x v="26"/>
    <s v="200071207"/>
    <s v="CC de Pouilly-en-Auxois/Bligny-sur-Ouche"/>
    <s v="21"/>
    <s v="Côte-d'Or"/>
    <n v="27"/>
    <s v="Bourgogne-Franche-Comté"/>
  </r>
  <r>
    <s v="Enedis"/>
    <s v="2021"/>
    <x v="0"/>
    <s v="PRO"/>
    <s v="Petits professionels"/>
    <s v="X"/>
    <x v="2"/>
    <m/>
    <s v="0"/>
    <n v="0"/>
    <n v="0"/>
    <n v="0"/>
    <n v="0"/>
    <n v="0"/>
    <n v="1"/>
    <s v="21031"/>
    <x v="27"/>
    <s v="242101509"/>
    <s v="CC Rives de Saône"/>
    <s v="21"/>
    <s v="Côte-d'Or"/>
    <n v="27"/>
    <s v="Bourgogne-Franche-Comté"/>
  </r>
  <r>
    <s v="Enedis"/>
    <s v="2021"/>
    <x v="0"/>
    <s v="PRO"/>
    <s v="Petits professionels"/>
    <s v="A"/>
    <x v="1"/>
    <m/>
    <s v="0"/>
    <n v="50.876696250000002"/>
    <n v="5"/>
    <n v="0.73199999999999998"/>
    <n v="0"/>
    <n v="0"/>
    <n v="0"/>
    <s v="21032"/>
    <x v="28"/>
    <s v="200006682"/>
    <s v="CA Beaune, Côte et Sud - Communauté Beaune-Chagny-Nolay"/>
    <s v="21"/>
    <s v="Côte-d'Or"/>
    <n v="27"/>
    <s v="Bourgogne-Franche-Comté"/>
  </r>
  <r>
    <s v="Enedis"/>
    <s v="2021"/>
    <x v="0"/>
    <s v="PRO"/>
    <s v="Petits professionels"/>
    <s v="T"/>
    <x v="0"/>
    <m/>
    <s v="0"/>
    <n v="65.644343030000002"/>
    <n v="13"/>
    <n v="0.82299999999999995"/>
    <n v="0"/>
    <n v="0"/>
    <n v="0"/>
    <s v="21032"/>
    <x v="28"/>
    <s v="200006682"/>
    <s v="CA Beaune, Côte et Sud - Communauté Beaune-Chagny-Nolay"/>
    <s v="21"/>
    <s v="Côte-d'Or"/>
    <n v="27"/>
    <s v="Bourgogne-Franche-Comté"/>
  </r>
  <r>
    <s v="Enedis"/>
    <s v="2021"/>
    <x v="0"/>
    <s v="PRO"/>
    <s v="Petits professionels"/>
    <s v="T"/>
    <x v="0"/>
    <m/>
    <s v="0"/>
    <n v="58.466861880000003"/>
    <n v="9"/>
    <n v="0.88700000000000001"/>
    <n v="0"/>
    <n v="0"/>
    <n v="0"/>
    <s v="21033"/>
    <x v="29"/>
    <s v="200039055"/>
    <s v="CC Ouche et Montagne"/>
    <s v="21"/>
    <s v="Côte-d'Or"/>
    <n v="27"/>
    <s v="Bourgogne-Franche-Comté"/>
  </r>
  <r>
    <s v="Enedis"/>
    <s v="2021"/>
    <x v="0"/>
    <s v="PRO"/>
    <s v="Petits professionels"/>
    <s v="A"/>
    <x v="1"/>
    <m/>
    <s v="0"/>
    <n v="0"/>
    <n v="0"/>
    <n v="0"/>
    <n v="0"/>
    <n v="0"/>
    <n v="1"/>
    <s v="21034"/>
    <x v="30"/>
    <s v="242101434"/>
    <s v="CC du Pays Châtillonnais"/>
    <s v="21"/>
    <s v="Côte-d'Or"/>
    <n v="27"/>
    <s v="Bourgogne-Franche-Comté"/>
  </r>
  <r>
    <s v="Enedis"/>
    <s v="2021"/>
    <x v="0"/>
    <s v="PRO"/>
    <s v="Petits professionels"/>
    <s v="A"/>
    <x v="1"/>
    <m/>
    <s v="0"/>
    <n v="105.3523407"/>
    <n v="4"/>
    <n v="0.873"/>
    <n v="0"/>
    <n v="0"/>
    <n v="0"/>
    <s v="21036"/>
    <x v="31"/>
    <s v="200071207"/>
    <s v="CC de Pouilly-en-Auxois/Bligny-sur-Ouche"/>
    <s v="21"/>
    <s v="Côte-d'Or"/>
    <n v="27"/>
    <s v="Bourgogne-Franche-Comté"/>
  </r>
  <r>
    <s v="Enedis"/>
    <s v="2021"/>
    <x v="0"/>
    <s v="ENT"/>
    <s v="Entreprises"/>
    <s v="A"/>
    <x v="1"/>
    <s v="1"/>
    <s v="0"/>
    <n v="99.169271309999999"/>
    <n v="1"/>
    <n v="0.872"/>
    <n v="0"/>
    <n v="0"/>
    <n v="0"/>
    <s v="21037"/>
    <x v="32"/>
    <s v="200006682"/>
    <s v="CA Beaune, Côte et Sud - Communauté Beaune-Chagny-Nolay"/>
    <s v="21"/>
    <s v="Côte-d'Or"/>
    <n v="27"/>
    <s v="Bourgogne-Franche-Comté"/>
  </r>
  <r>
    <s v="Enedis"/>
    <s v="2021"/>
    <x v="0"/>
    <s v="ENT"/>
    <s v="Entreprises"/>
    <s v="A"/>
    <x v="1"/>
    <s v="2"/>
    <s v="0"/>
    <n v="31.636233140000002"/>
    <n v="1"/>
    <n v="0.91300000000000003"/>
    <n v="0"/>
    <n v="0"/>
    <n v="0"/>
    <s v="21038"/>
    <x v="33"/>
    <s v="200070902"/>
    <s v="CC Auxonne Pontailler Val de Saône"/>
    <s v="21"/>
    <s v="Côte-d'Or"/>
    <n v="27"/>
    <s v="Bourgogne-Franche-Comté"/>
  </r>
  <r>
    <s v="Enedis"/>
    <s v="2021"/>
    <x v="0"/>
    <s v="ENT"/>
    <s v="Entreprises"/>
    <s v="I"/>
    <x v="4"/>
    <s v="28"/>
    <s v="Fabrication de machines et équipements n.c.a."/>
    <n v="38.046427850000001"/>
    <n v="1"/>
    <n v="0.91100000000000003"/>
    <n v="0"/>
    <n v="0"/>
    <n v="0"/>
    <s v="21038"/>
    <x v="33"/>
    <s v="200070902"/>
    <s v="CC Auxonne Pontailler Val de Saône"/>
    <s v="21"/>
    <s v="Côte-d'Or"/>
    <n v="27"/>
    <s v="Bourgogne-Franche-Comté"/>
  </r>
  <r>
    <s v="Enedis"/>
    <s v="2021"/>
    <x v="0"/>
    <s v="ENT"/>
    <s v="Entreprises"/>
    <s v="I"/>
    <x v="4"/>
    <s v="35"/>
    <s v="Production et distribution d'électricité, de gaz, de vapeur et d'air conditionné"/>
    <n v="1.836666667"/>
    <n v="1"/>
    <n v="1"/>
    <n v="0"/>
    <n v="0"/>
    <n v="0"/>
    <s v="21038"/>
    <x v="33"/>
    <s v="200070902"/>
    <s v="CC Auxonne Pontailler Val de Saône"/>
    <s v="21"/>
    <s v="Côte-d'Or"/>
    <n v="27"/>
    <s v="Bourgogne-Franche-Comté"/>
  </r>
  <r>
    <s v="Enedis"/>
    <s v="2021"/>
    <x v="0"/>
    <s v="ENT"/>
    <s v="Entreprises"/>
    <s v="T"/>
    <x v="0"/>
    <s v="36"/>
    <s v="Captage, traitement et distribution d'eau"/>
    <n v="909.38657860000001"/>
    <n v="5"/>
    <n v="0.99199999999999999"/>
    <n v="0"/>
    <n v="0"/>
    <n v="0"/>
    <s v="21038"/>
    <x v="33"/>
    <s v="200070902"/>
    <s v="CC Auxonne Pontailler Val de Saône"/>
    <s v="21"/>
    <s v="Côte-d'Or"/>
    <n v="27"/>
    <s v="Bourgogne-Franche-Comté"/>
  </r>
  <r>
    <s v="Enedis"/>
    <s v="2021"/>
    <x v="0"/>
    <s v="ENT"/>
    <s v="Entreprises"/>
    <s v="T"/>
    <x v="0"/>
    <s v="38"/>
    <s v="Collecte, traitement et élimination des déchets ; récupération"/>
    <n v="2007.35"/>
    <n v="1"/>
    <n v="1"/>
    <n v="0"/>
    <n v="0"/>
    <n v="0"/>
    <s v="21038"/>
    <x v="33"/>
    <s v="200070902"/>
    <s v="CC Auxonne Pontailler Val de Saône"/>
    <s v="21"/>
    <s v="Côte-d'Or"/>
    <n v="27"/>
    <s v="Bourgogne-Franche-Comté"/>
  </r>
  <r>
    <s v="Enedis"/>
    <s v="2021"/>
    <x v="0"/>
    <s v="ENT"/>
    <s v="Entreprises"/>
    <s v="T"/>
    <x v="0"/>
    <s v="45"/>
    <s v="Commerce et réparation d'automobiles et de motocycles"/>
    <n v="21.958738690000001"/>
    <n v="1"/>
    <n v="0.86"/>
    <n v="0"/>
    <n v="0"/>
    <n v="0"/>
    <s v="21038"/>
    <x v="33"/>
    <s v="200070902"/>
    <s v="CC Auxonne Pontailler Val de Saône"/>
    <s v="21"/>
    <s v="Côte-d'Or"/>
    <n v="27"/>
    <s v="Bourgogne-Franche-Comté"/>
  </r>
  <r>
    <s v="Enedis"/>
    <s v="2021"/>
    <x v="0"/>
    <s v="ENT"/>
    <s v="Entreprises"/>
    <s v="T"/>
    <x v="0"/>
    <s v="47"/>
    <s v="Commerce de détail, à l'exception des automobiles et des motocycles"/>
    <n v="3506.6201071999999"/>
    <n v="7"/>
    <n v="0.97699999999999998"/>
    <n v="0"/>
    <n v="0"/>
    <n v="0"/>
    <s v="21038"/>
    <x v="33"/>
    <s v="200070902"/>
    <s v="CC Auxonne Pontailler Val de Saône"/>
    <s v="21"/>
    <s v="Côte-d'Or"/>
    <n v="27"/>
    <s v="Bourgogne-Franche-Comté"/>
  </r>
  <r>
    <s v="Enedis"/>
    <s v="2021"/>
    <x v="0"/>
    <s v="ENT"/>
    <s v="Entreprises"/>
    <s v="T"/>
    <x v="0"/>
    <s v="64"/>
    <s v="Activités des services financiers, hors assurance et caisses de retraite"/>
    <n v="71.080161820000001"/>
    <n v="1"/>
    <n v="0.86599999999999999"/>
    <n v="0"/>
    <n v="0"/>
    <n v="0"/>
    <s v="21038"/>
    <x v="33"/>
    <s v="200070902"/>
    <s v="CC Auxonne Pontailler Val de Saône"/>
    <s v="21"/>
    <s v="Côte-d'Or"/>
    <n v="27"/>
    <s v="Bourgogne-Franche-Comté"/>
  </r>
  <r>
    <s v="Enedis"/>
    <s v="2021"/>
    <x v="0"/>
    <s v="ENT"/>
    <s v="Entreprises"/>
    <s v="T"/>
    <x v="0"/>
    <s v="68"/>
    <s v="Activités immobilières"/>
    <n v="2.0069894810000002"/>
    <n v="1"/>
    <n v="0.91300000000000003"/>
    <n v="0"/>
    <n v="0"/>
    <n v="0"/>
    <s v="21038"/>
    <x v="33"/>
    <s v="200070902"/>
    <s v="CC Auxonne Pontailler Val de Saône"/>
    <s v="21"/>
    <s v="Côte-d'Or"/>
    <n v="27"/>
    <s v="Bourgogne-Franche-Comté"/>
  </r>
  <r>
    <s v="Enedis"/>
    <s v="2021"/>
    <x v="0"/>
    <s v="ENT"/>
    <s v="Entreprises"/>
    <s v="T"/>
    <x v="0"/>
    <s v="86"/>
    <s v="Activités pour la santé humaine"/>
    <n v="822.09053474999996"/>
    <n v="2"/>
    <n v="0.95099999999999996"/>
    <n v="0"/>
    <n v="0"/>
    <n v="0"/>
    <s v="21038"/>
    <x v="33"/>
    <s v="200070902"/>
    <s v="CC Auxonne Pontailler Val de Saône"/>
    <s v="21"/>
    <s v="Côte-d'Or"/>
    <n v="27"/>
    <s v="Bourgogne-Franche-Comté"/>
  </r>
  <r>
    <s v="Enedis"/>
    <s v="2021"/>
    <x v="0"/>
    <s v="PRO"/>
    <s v="Petits professionels"/>
    <s v="A"/>
    <x v="1"/>
    <m/>
    <s v="0"/>
    <n v="0"/>
    <n v="0"/>
    <n v="0"/>
    <n v="0"/>
    <n v="0"/>
    <n v="1"/>
    <s v="21040"/>
    <x v="34"/>
    <s v="200071017"/>
    <s v="CC des Terres d'Auxois"/>
    <s v="21"/>
    <s v="Côte-d'Or"/>
    <n v="27"/>
    <s v="Bourgogne-Franche-Comté"/>
  </r>
  <r>
    <s v="Enedis"/>
    <s v="2021"/>
    <x v="0"/>
    <s v="RES"/>
    <s v="Résidentiel"/>
    <s v="R"/>
    <x v="3"/>
    <m/>
    <s v="0"/>
    <n v="322.93187549999999"/>
    <n v="62"/>
    <n v="0.82899999999999996"/>
    <n v="0"/>
    <n v="0"/>
    <n v="0"/>
    <s v="21040"/>
    <x v="34"/>
    <s v="200071017"/>
    <s v="CC des Terres d'Auxois"/>
    <s v="21"/>
    <s v="Côte-d'Or"/>
    <n v="27"/>
    <s v="Bourgogne-Franche-Comté"/>
  </r>
  <r>
    <s v="Enedis"/>
    <s v="2021"/>
    <x v="0"/>
    <s v="PRO"/>
    <s v="Petits professionels"/>
    <s v="A"/>
    <x v="1"/>
    <m/>
    <s v="0"/>
    <n v="0"/>
    <n v="0"/>
    <n v="0"/>
    <n v="0"/>
    <n v="0"/>
    <n v="1"/>
    <s v="21041"/>
    <x v="35"/>
    <s v="200070910"/>
    <s v="CC Tille et Venelle"/>
    <s v="21"/>
    <s v="Côte-d'Or"/>
    <n v="27"/>
    <s v="Bourgogne-Franche-Comté"/>
  </r>
  <r>
    <s v="Enedis"/>
    <s v="2021"/>
    <x v="0"/>
    <s v="RES"/>
    <s v="Résidentiel"/>
    <s v="R"/>
    <x v="3"/>
    <m/>
    <s v="0"/>
    <n v="490.30225689999997"/>
    <n v="98"/>
    <n v="0.81100000000000005"/>
    <n v="0"/>
    <n v="0"/>
    <n v="0"/>
    <s v="21041"/>
    <x v="35"/>
    <s v="200070910"/>
    <s v="CC Tille et Venelle"/>
    <s v="21"/>
    <s v="Côte-d'Or"/>
    <n v="27"/>
    <s v="Bourgogne-Franche-Comté"/>
  </r>
  <r>
    <s v="Enedis"/>
    <s v="2021"/>
    <x v="0"/>
    <s v="RES"/>
    <s v="Résidentiel"/>
    <s v="R"/>
    <x v="3"/>
    <m/>
    <s v="0"/>
    <n v="537.99300410000001"/>
    <n v="73"/>
    <n v="0.83399999999999996"/>
    <n v="0"/>
    <n v="0"/>
    <n v="0"/>
    <s v="21042"/>
    <x v="36"/>
    <s v="242101509"/>
    <s v="CC Rives de Saône"/>
    <s v="21"/>
    <s v="Côte-d'Or"/>
    <n v="27"/>
    <s v="Bourgogne-Franche-Comté"/>
  </r>
  <r>
    <s v="Enedis"/>
    <s v="2021"/>
    <x v="0"/>
    <s v="ENT"/>
    <s v="Entreprises"/>
    <s v="T"/>
    <x v="0"/>
    <s v="46"/>
    <s v="Commerce de gros, à l'exception des automobiles et des motocycles"/>
    <n v="300.32115759999999"/>
    <n v="2"/>
    <n v="1"/>
    <n v="0"/>
    <n v="0"/>
    <n v="0"/>
    <s v="21043"/>
    <x v="37"/>
    <s v="242101434"/>
    <s v="CC du Pays Châtillonnais"/>
    <s v="21"/>
    <s v="Côte-d'Or"/>
    <n v="27"/>
    <s v="Bourgogne-Franche-Comté"/>
  </r>
  <r>
    <s v="Enedis"/>
    <s v="2021"/>
    <x v="0"/>
    <s v="RES"/>
    <s v="Résidentiel"/>
    <s v="R"/>
    <x v="3"/>
    <m/>
    <s v="0"/>
    <n v="256.55644439999998"/>
    <n v="49"/>
    <n v="0.79200000000000004"/>
    <n v="0"/>
    <n v="0"/>
    <n v="0"/>
    <s v="21044"/>
    <x v="38"/>
    <s v="242101434"/>
    <s v="CC du Pays Châtillonnais"/>
    <s v="21"/>
    <s v="Côte-d'Or"/>
    <n v="27"/>
    <s v="Bourgogne-Franche-Comté"/>
  </r>
  <r>
    <s v="Enedis"/>
    <s v="2021"/>
    <x v="0"/>
    <s v="PRO"/>
    <s v="Petits professionels"/>
    <s v="T"/>
    <x v="0"/>
    <m/>
    <s v="0"/>
    <n v="0"/>
    <n v="0"/>
    <n v="0"/>
    <n v="0"/>
    <n v="0"/>
    <n v="1"/>
    <s v="21047"/>
    <x v="39"/>
    <s v="200071017"/>
    <s v="CC des Terres d'Auxois"/>
    <s v="21"/>
    <s v="Côte-d'Or"/>
    <n v="27"/>
    <s v="Bourgogne-Franche-Comté"/>
  </r>
  <r>
    <s v="Enedis"/>
    <s v="2021"/>
    <x v="0"/>
    <s v="RES"/>
    <s v="Résidentiel"/>
    <s v="R"/>
    <x v="3"/>
    <m/>
    <s v="0"/>
    <n v="241.02355320000001"/>
    <n v="42"/>
    <n v="0.80900000000000005"/>
    <n v="0"/>
    <n v="0"/>
    <n v="0"/>
    <s v="21047"/>
    <x v="39"/>
    <s v="200071017"/>
    <s v="CC des Terres d'Auxois"/>
    <s v="21"/>
    <s v="Côte-d'Or"/>
    <n v="27"/>
    <s v="Bourgogne-Franche-Comté"/>
  </r>
  <r>
    <s v="Enedis"/>
    <s v="2021"/>
    <x v="0"/>
    <s v="RES"/>
    <s v="Résidentiel"/>
    <s v="R"/>
    <x v="3"/>
    <m/>
    <s v="0"/>
    <n v="1732.5232579999999"/>
    <n v="244"/>
    <n v="0.84599999999999997"/>
    <n v="0"/>
    <n v="0"/>
    <n v="0"/>
    <s v="21048"/>
    <x v="40"/>
    <s v="200070894"/>
    <s v="CC de Gevrey-Chambertin et de Nuits-Saint-Georges"/>
    <s v="21"/>
    <s v="Côte-d'Or"/>
    <n v="27"/>
    <s v="Bourgogne-Franche-Comté"/>
  </r>
  <r>
    <s v="Enedis"/>
    <s v="2021"/>
    <x v="0"/>
    <s v="PRO"/>
    <s v="Petits professionels"/>
    <s v="T"/>
    <x v="0"/>
    <m/>
    <s v="0"/>
    <n v="0"/>
    <n v="0"/>
    <n v="0"/>
    <n v="0"/>
    <n v="0"/>
    <n v="1"/>
    <s v="21049"/>
    <x v="41"/>
    <s v="200070910"/>
    <s v="CC Tille et Venelle"/>
    <s v="21"/>
    <s v="Côte-d'Or"/>
    <n v="27"/>
    <s v="Bourgogne-Franche-Comté"/>
  </r>
  <r>
    <s v="Enedis"/>
    <s v="2021"/>
    <x v="0"/>
    <s v="PRO"/>
    <s v="Petits professionels"/>
    <s v="I"/>
    <x v="4"/>
    <m/>
    <s v="0"/>
    <n v="0"/>
    <n v="0"/>
    <n v="0"/>
    <n v="0"/>
    <n v="0"/>
    <n v="1"/>
    <s v="21050"/>
    <x v="42"/>
    <s v="200006682"/>
    <s v="CA Beaune, Côte et Sud - Communauté Beaune-Chagny-Nolay"/>
    <s v="21"/>
    <s v="Côte-d'Or"/>
    <n v="27"/>
    <s v="Bourgogne-Franche-Comté"/>
  </r>
  <r>
    <s v="Enedis"/>
    <s v="2021"/>
    <x v="0"/>
    <s v="PRO"/>
    <s v="Petits professionels"/>
    <s v="T"/>
    <x v="0"/>
    <m/>
    <s v="0"/>
    <n v="72.243237629999996"/>
    <n v="20"/>
    <n v="0.85499999999999998"/>
    <n v="0"/>
    <n v="0"/>
    <n v="0"/>
    <s v="21050"/>
    <x v="42"/>
    <s v="200006682"/>
    <s v="CA Beaune, Côte et Sud - Communauté Beaune-Chagny-Nolay"/>
    <s v="21"/>
    <s v="Côte-d'Or"/>
    <n v="27"/>
    <s v="Bourgogne-Franche-Comté"/>
  </r>
  <r>
    <s v="Enedis"/>
    <s v="2021"/>
    <x v="0"/>
    <s v="RES"/>
    <s v="Résidentiel"/>
    <s v="R"/>
    <x v="3"/>
    <m/>
    <s v="0"/>
    <n v="330.90082169999999"/>
    <n v="49"/>
    <n v="0.73499999999999999"/>
    <n v="0"/>
    <n v="0"/>
    <n v="0"/>
    <s v="21051"/>
    <x v="43"/>
    <s v="200039055"/>
    <s v="CC Ouche et Montagne"/>
    <s v="21"/>
    <s v="Côte-d'Or"/>
    <n v="27"/>
    <s v="Bourgogne-Franche-Comté"/>
  </r>
  <r>
    <s v="Enedis"/>
    <s v="2021"/>
    <x v="0"/>
    <s v="ENT"/>
    <s v="Entreprises"/>
    <s v="T"/>
    <x v="0"/>
    <s v="68"/>
    <s v="Activités immobilières"/>
    <n v="234.2278331"/>
    <n v="1"/>
    <n v="0.91"/>
    <n v="0"/>
    <n v="0"/>
    <n v="0"/>
    <s v="21053"/>
    <x v="44"/>
    <s v="200072825"/>
    <s v="CC Mirebellois et Fontenois"/>
    <s v="21"/>
    <s v="Côte-d'Or"/>
    <n v="27"/>
    <s v="Bourgogne-Franche-Comté"/>
  </r>
  <r>
    <s v="Enedis"/>
    <s v="2021"/>
    <x v="0"/>
    <s v="PRO"/>
    <s v="Petits professionels"/>
    <s v="X"/>
    <x v="2"/>
    <m/>
    <s v="0"/>
    <n v="0"/>
    <n v="0"/>
    <n v="0"/>
    <n v="0"/>
    <n v="0"/>
    <n v="1"/>
    <s v="21053"/>
    <x v="44"/>
    <s v="200072825"/>
    <s v="CC Mirebellois et Fontenois"/>
    <s v="21"/>
    <s v="Côte-d'Or"/>
    <n v="27"/>
    <s v="Bourgogne-Franche-Comté"/>
  </r>
  <r>
    <s v="Enedis"/>
    <s v="2021"/>
    <x v="0"/>
    <s v="RES"/>
    <s v="Résidentiel"/>
    <s v="R"/>
    <x v="3"/>
    <m/>
    <s v="0"/>
    <n v="550.02927209999996"/>
    <n v="110"/>
    <n v="0.77100000000000002"/>
    <n v="0"/>
    <n v="0"/>
    <n v="0"/>
    <s v="21053"/>
    <x v="44"/>
    <s v="200072825"/>
    <s v="CC Mirebellois et Fontenois"/>
    <s v="21"/>
    <s v="Côte-d'Or"/>
    <n v="27"/>
    <s v="Bourgogne-Franche-Comté"/>
  </r>
  <r>
    <s v="Enedis"/>
    <s v="2021"/>
    <x v="0"/>
    <s v="ENT"/>
    <s v="Entreprises"/>
    <s v="A"/>
    <x v="1"/>
    <s v="1"/>
    <s v="0"/>
    <n v="113.00663530999999"/>
    <n v="3"/>
    <n v="0.93500000000000005"/>
    <n v="0"/>
    <n v="0"/>
    <n v="0"/>
    <s v="21054"/>
    <x v="45"/>
    <s v="200006682"/>
    <s v="CA Beaune, Côte et Sud - Communauté Beaune-Chagny-Nolay"/>
    <s v="21"/>
    <s v="Côte-d'Or"/>
    <n v="27"/>
    <s v="Bourgogne-Franche-Comté"/>
  </r>
  <r>
    <s v="Enedis"/>
    <s v="2021"/>
    <x v="0"/>
    <s v="ENT"/>
    <s v="Entreprises"/>
    <s v="I"/>
    <x v="4"/>
    <s v="10"/>
    <s v="Industries alimentaires"/>
    <n v="15383.51104263"/>
    <n v="15"/>
    <n v="0.95499999999999996"/>
    <n v="0"/>
    <n v="0"/>
    <n v="0"/>
    <s v="21054"/>
    <x v="45"/>
    <s v="200006682"/>
    <s v="CA Beaune, Côte et Sud - Communauté Beaune-Chagny-Nolay"/>
    <s v="21"/>
    <s v="Côte-d'Or"/>
    <n v="27"/>
    <s v="Bourgogne-Franche-Comté"/>
  </r>
  <r>
    <s v="Enedis"/>
    <s v="2021"/>
    <x v="0"/>
    <s v="ENT"/>
    <s v="Entreprises"/>
    <s v="I"/>
    <x v="4"/>
    <s v="11"/>
    <s v="Fabrication de boissons"/>
    <n v="4812.9695000000002"/>
    <n v="2"/>
    <n v="1"/>
    <n v="0"/>
    <n v="0"/>
    <n v="0"/>
    <s v="21054"/>
    <x v="45"/>
    <s v="200006682"/>
    <s v="CA Beaune, Côte et Sud - Communauté Beaune-Chagny-Nolay"/>
    <s v="21"/>
    <s v="Côte-d'Or"/>
    <n v="27"/>
    <s v="Bourgogne-Franche-Comté"/>
  </r>
  <r>
    <s v="Enedis"/>
    <s v="2021"/>
    <x v="0"/>
    <s v="ENT"/>
    <s v="Entreprises"/>
    <s v="I"/>
    <x v="4"/>
    <s v="16"/>
    <s v="Travail du bois et fabrication d'articles en bois et en liège, à l'exception des meubles ; fabrication d'articles en vannerie et sparterie"/>
    <n v="508.41010949999998"/>
    <n v="2"/>
    <n v="0.998"/>
    <n v="0"/>
    <n v="0"/>
    <n v="0"/>
    <s v="21054"/>
    <x v="45"/>
    <s v="200006682"/>
    <s v="CA Beaune, Côte et Sud - Communauté Beaune-Chagny-Nolay"/>
    <s v="21"/>
    <s v="Côte-d'Or"/>
    <n v="27"/>
    <s v="Bourgogne-Franche-Comté"/>
  </r>
  <r>
    <s v="Enedis"/>
    <s v="2021"/>
    <x v="0"/>
    <s v="ENT"/>
    <s v="Entreprises"/>
    <s v="I"/>
    <x v="4"/>
    <s v="18"/>
    <s v="Imprimerie et reproduction d'enregistrements"/>
    <n v="494.49211328000001"/>
    <n v="3"/>
    <n v="0.999"/>
    <n v="0"/>
    <n v="0"/>
    <n v="0"/>
    <s v="21054"/>
    <x v="45"/>
    <s v="200006682"/>
    <s v="CA Beaune, Côte et Sud - Communauté Beaune-Chagny-Nolay"/>
    <s v="21"/>
    <s v="Côte-d'Or"/>
    <n v="27"/>
    <s v="Bourgogne-Franche-Comté"/>
  </r>
  <r>
    <s v="Enedis"/>
    <s v="2021"/>
    <x v="0"/>
    <s v="ENT"/>
    <s v="Entreprises"/>
    <s v="I"/>
    <x v="4"/>
    <s v="20"/>
    <s v="Industrie chimique"/>
    <n v="6349.3010000000004"/>
    <n v="1"/>
    <n v="1"/>
    <n v="0"/>
    <n v="0"/>
    <n v="0"/>
    <s v="21054"/>
    <x v="45"/>
    <s v="200006682"/>
    <s v="CA Beaune, Côte et Sud - Communauté Beaune-Chagny-Nolay"/>
    <s v="21"/>
    <s v="Côte-d'Or"/>
    <n v="27"/>
    <s v="Bourgogne-Franche-Comté"/>
  </r>
  <r>
    <s v="Enedis"/>
    <s v="2021"/>
    <x v="0"/>
    <s v="ENT"/>
    <s v="Entreprises"/>
    <s v="I"/>
    <x v="4"/>
    <s v="32"/>
    <s v="Autres industries manufacturières"/>
    <n v="2461.547415"/>
    <n v="4"/>
    <n v="0.999"/>
    <n v="0"/>
    <n v="0"/>
    <n v="0"/>
    <s v="21054"/>
    <x v="45"/>
    <s v="200006682"/>
    <s v="CA Beaune, Côte et Sud - Communauté Beaune-Chagny-Nolay"/>
    <s v="21"/>
    <s v="Côte-d'Or"/>
    <n v="27"/>
    <s v="Bourgogne-Franche-Comté"/>
  </r>
  <r>
    <s v="Enedis"/>
    <s v="2021"/>
    <x v="0"/>
    <s v="ENT"/>
    <s v="Entreprises"/>
    <s v="I"/>
    <x v="4"/>
    <s v="41"/>
    <s v="Construction de bâtiments"/>
    <n v="125.45404655999999"/>
    <n v="2"/>
    <n v="0.98"/>
    <n v="0"/>
    <n v="0"/>
    <n v="0"/>
    <s v="21054"/>
    <x v="45"/>
    <s v="200006682"/>
    <s v="CA Beaune, Côte et Sud - Communauté Beaune-Chagny-Nolay"/>
    <s v="21"/>
    <s v="Côte-d'Or"/>
    <n v="27"/>
    <s v="Bourgogne-Franche-Comté"/>
  </r>
  <r>
    <s v="Enedis"/>
    <s v="2021"/>
    <x v="0"/>
    <s v="ENT"/>
    <s v="Entreprises"/>
    <s v="I"/>
    <x v="4"/>
    <s v="42"/>
    <s v="Génie civil"/>
    <n v="71.100247960000004"/>
    <n v="1"/>
    <n v="0.84"/>
    <n v="0"/>
    <n v="0"/>
    <n v="0"/>
    <s v="21054"/>
    <x v="45"/>
    <s v="200006682"/>
    <s v="CA Beaune, Côte et Sud - Communauté Beaune-Chagny-Nolay"/>
    <s v="21"/>
    <s v="Côte-d'Or"/>
    <n v="27"/>
    <s v="Bourgogne-Franche-Comté"/>
  </r>
  <r>
    <s v="Enedis"/>
    <s v="2021"/>
    <x v="0"/>
    <s v="ENT"/>
    <s v="Entreprises"/>
    <s v="T"/>
    <x v="0"/>
    <s v="36"/>
    <s v="Captage, traitement et distribution d'eau"/>
    <n v="1176.1803732000001"/>
    <n v="4"/>
    <n v="0.98399999999999999"/>
    <n v="0"/>
    <n v="0"/>
    <n v="0"/>
    <s v="21054"/>
    <x v="45"/>
    <s v="200006682"/>
    <s v="CA Beaune, Côte et Sud - Communauté Beaune-Chagny-Nolay"/>
    <s v="21"/>
    <s v="Côte-d'Or"/>
    <n v="27"/>
    <s v="Bourgogne-Franche-Comté"/>
  </r>
  <r>
    <s v="Enedis"/>
    <s v="2021"/>
    <x v="0"/>
    <s v="ENT"/>
    <s v="Entreprises"/>
    <s v="T"/>
    <x v="0"/>
    <s v="47"/>
    <s v="Commerce de détail, à l'exception des automobiles et des motocycles"/>
    <n v="11491.955783199999"/>
    <n v="34"/>
    <n v="0.95099999999999996"/>
    <n v="0"/>
    <n v="0"/>
    <n v="0"/>
    <s v="21054"/>
    <x v="45"/>
    <s v="200006682"/>
    <s v="CA Beaune, Côte et Sud - Communauté Beaune-Chagny-Nolay"/>
    <s v="21"/>
    <s v="Côte-d'Or"/>
    <n v="27"/>
    <s v="Bourgogne-Franche-Comté"/>
  </r>
  <r>
    <s v="Enedis"/>
    <s v="2021"/>
    <x v="0"/>
    <s v="ENT"/>
    <s v="Entreprises"/>
    <s v="T"/>
    <x v="0"/>
    <s v="53"/>
    <s v="Activités de poste et de courrier"/>
    <n v="136.8110982"/>
    <n v="1"/>
    <n v="0.90400000000000003"/>
    <n v="0"/>
    <n v="0"/>
    <n v="0"/>
    <s v="21054"/>
    <x v="45"/>
    <s v="200006682"/>
    <s v="CA Beaune, Côte et Sud - Communauté Beaune-Chagny-Nolay"/>
    <s v="21"/>
    <s v="Côte-d'Or"/>
    <n v="27"/>
    <s v="Bourgogne-Franche-Comté"/>
  </r>
  <r>
    <s v="Enedis"/>
    <s v="2021"/>
    <x v="0"/>
    <s v="ENT"/>
    <s v="Entreprises"/>
    <s v="T"/>
    <x v="0"/>
    <s v="59"/>
    <s v="Production de films cinématographiques, de vidéo et de programmes de télévision ; enregistrement sonore et édition musicale"/>
    <n v="353.87785009999999"/>
    <n v="2"/>
    <n v="0.998"/>
    <n v="0"/>
    <n v="0"/>
    <n v="0"/>
    <s v="21054"/>
    <x v="45"/>
    <s v="200006682"/>
    <s v="CA Beaune, Côte et Sud - Communauté Beaune-Chagny-Nolay"/>
    <s v="21"/>
    <s v="Côte-d'Or"/>
    <n v="27"/>
    <s v="Bourgogne-Franche-Comté"/>
  </r>
  <r>
    <s v="Enedis"/>
    <s v="2021"/>
    <x v="0"/>
    <s v="ENT"/>
    <s v="Entreprises"/>
    <s v="T"/>
    <x v="0"/>
    <s v="68"/>
    <s v="Activités immobilières"/>
    <n v="2557.5660947199999"/>
    <n v="11"/>
    <n v="0.92400000000000004"/>
    <n v="0"/>
    <n v="0"/>
    <n v="0"/>
    <s v="21054"/>
    <x v="45"/>
    <s v="200006682"/>
    <s v="CA Beaune, Côte et Sud - Communauté Beaune-Chagny-Nolay"/>
    <s v="21"/>
    <s v="Côte-d'Or"/>
    <n v="27"/>
    <s v="Bourgogne-Franche-Comté"/>
  </r>
  <r>
    <s v="Enedis"/>
    <s v="2021"/>
    <x v="0"/>
    <s v="ENT"/>
    <s v="Entreprises"/>
    <s v="T"/>
    <x v="0"/>
    <s v="69"/>
    <s v="Activités juridiques et comptables"/>
    <n v="394.5855856"/>
    <n v="4"/>
    <n v="0.86699999999999999"/>
    <n v="0"/>
    <n v="0"/>
    <n v="0"/>
    <s v="21054"/>
    <x v="45"/>
    <s v="200006682"/>
    <s v="CA Beaune, Côte et Sud - Communauté Beaune-Chagny-Nolay"/>
    <s v="21"/>
    <s v="Côte-d'Or"/>
    <n v="27"/>
    <s v="Bourgogne-Franche-Comté"/>
  </r>
  <r>
    <s v="Enedis"/>
    <s v="2021"/>
    <x v="0"/>
    <s v="ENT"/>
    <s v="Entreprises"/>
    <s v="T"/>
    <x v="0"/>
    <s v="70"/>
    <s v="Activités des sièges sociaux ; conseil de gestion"/>
    <n v="1536.7953535900001"/>
    <n v="13"/>
    <n v="0.94099999999999995"/>
    <n v="0"/>
    <n v="0"/>
    <n v="0"/>
    <s v="21054"/>
    <x v="45"/>
    <s v="200006682"/>
    <s v="CA Beaune, Côte et Sud - Communauté Beaune-Chagny-Nolay"/>
    <s v="21"/>
    <s v="Côte-d'Or"/>
    <n v="27"/>
    <s v="Bourgogne-Franche-Comté"/>
  </r>
  <r>
    <s v="Enedis"/>
    <s v="2021"/>
    <x v="0"/>
    <s v="ENT"/>
    <s v="Entreprises"/>
    <s v="T"/>
    <x v="0"/>
    <s v="71"/>
    <s v="Activités d'architecture et d'ingénierie ; activités de contrôle et analyses techniques"/>
    <n v="157.45002249999999"/>
    <n v="2"/>
    <n v="0.88500000000000001"/>
    <n v="0"/>
    <n v="0"/>
    <n v="0"/>
    <s v="21054"/>
    <x v="45"/>
    <s v="200006682"/>
    <s v="CA Beaune, Côte et Sud - Communauté Beaune-Chagny-Nolay"/>
    <s v="21"/>
    <s v="Côte-d'Or"/>
    <n v="27"/>
    <s v="Bourgogne-Franche-Comté"/>
  </r>
  <r>
    <s v="Enedis"/>
    <s v="2021"/>
    <x v="0"/>
    <s v="ENT"/>
    <s v="Entreprises"/>
    <s v="T"/>
    <x v="0"/>
    <s v="77"/>
    <s v="Activités de location et location-bail"/>
    <n v="80.465573629999994"/>
    <n v="2"/>
    <n v="0.875"/>
    <n v="0"/>
    <n v="0"/>
    <n v="0"/>
    <s v="21054"/>
    <x v="45"/>
    <s v="200006682"/>
    <s v="CA Beaune, Côte et Sud - Communauté Beaune-Chagny-Nolay"/>
    <s v="21"/>
    <s v="Côte-d'Or"/>
    <n v="27"/>
    <s v="Bourgogne-Franche-Comté"/>
  </r>
  <r>
    <s v="Enedis"/>
    <s v="2021"/>
    <x v="0"/>
    <s v="ENT"/>
    <s v="Entreprises"/>
    <s v="T"/>
    <x v="0"/>
    <s v="85"/>
    <s v="Enseignement"/>
    <n v="2449.4626721"/>
    <n v="9"/>
    <n v="0.97699999999999998"/>
    <n v="0"/>
    <n v="0"/>
    <n v="0"/>
    <s v="21054"/>
    <x v="45"/>
    <s v="200006682"/>
    <s v="CA Beaune, Côte et Sud - Communauté Beaune-Chagny-Nolay"/>
    <s v="21"/>
    <s v="Côte-d'Or"/>
    <n v="27"/>
    <s v="Bourgogne-Franche-Comté"/>
  </r>
  <r>
    <s v="Enedis"/>
    <s v="2021"/>
    <x v="0"/>
    <s v="ENT"/>
    <s v="Entreprises"/>
    <s v="T"/>
    <x v="0"/>
    <s v="86"/>
    <s v="Activités pour la santé humaine"/>
    <n v="5226.2454564"/>
    <n v="4"/>
    <n v="0.93899999999999995"/>
    <n v="0"/>
    <n v="0"/>
    <n v="0"/>
    <s v="21054"/>
    <x v="45"/>
    <s v="200006682"/>
    <s v="CA Beaune, Côte et Sud - Communauté Beaune-Chagny-Nolay"/>
    <s v="21"/>
    <s v="Côte-d'Or"/>
    <n v="27"/>
    <s v="Bourgogne-Franche-Comté"/>
  </r>
  <r>
    <s v="Enedis"/>
    <s v="2021"/>
    <x v="0"/>
    <s v="ENT"/>
    <s v="Entreprises"/>
    <s v="T"/>
    <x v="0"/>
    <s v="93"/>
    <s v="Activités sportives, récréatives et de loisirs"/>
    <n v="121.45310374"/>
    <n v="3"/>
    <n v="0.88200000000000001"/>
    <n v="0"/>
    <n v="0"/>
    <n v="0"/>
    <s v="21054"/>
    <x v="45"/>
    <s v="200006682"/>
    <s v="CA Beaune, Côte et Sud - Communauté Beaune-Chagny-Nolay"/>
    <s v="21"/>
    <s v="Côte-d'Or"/>
    <n v="27"/>
    <s v="Bourgogne-Franche-Comté"/>
  </r>
  <r>
    <s v="Enedis"/>
    <s v="2021"/>
    <x v="0"/>
    <s v="ENT"/>
    <s v="Entreprises"/>
    <s v="X"/>
    <x v="2"/>
    <m/>
    <s v="0"/>
    <n v="17.8623765"/>
    <n v="1"/>
    <n v="0.91"/>
    <n v="0"/>
    <n v="0"/>
    <n v="0"/>
    <s v="21054"/>
    <x v="45"/>
    <s v="200006682"/>
    <s v="CA Beaune, Côte et Sud - Communauté Beaune-Chagny-Nolay"/>
    <s v="21"/>
    <s v="Côte-d'Or"/>
    <n v="27"/>
    <s v="Bourgogne-Franche-Comté"/>
  </r>
  <r>
    <s v="Enedis"/>
    <s v="2021"/>
    <x v="0"/>
    <s v="PRO"/>
    <s v="Petits professionels"/>
    <s v="A"/>
    <x v="1"/>
    <m/>
    <s v="0"/>
    <n v="322.18981226"/>
    <n v="22"/>
    <n v="0.78900000000000003"/>
    <n v="0"/>
    <n v="0"/>
    <n v="5"/>
    <s v="21054"/>
    <x v="45"/>
    <s v="200006682"/>
    <s v="CA Beaune, Côte et Sud - Communauté Beaune-Chagny-Nolay"/>
    <s v="21"/>
    <s v="Côte-d'Or"/>
    <n v="27"/>
    <s v="Bourgogne-Franche-Comté"/>
  </r>
  <r>
    <s v="Enedis"/>
    <s v="2021"/>
    <x v="0"/>
    <s v="PRO"/>
    <s v="Petits professionels"/>
    <s v="T"/>
    <x v="0"/>
    <m/>
    <s v="0"/>
    <n v="20735.1552729"/>
    <n v="2047"/>
    <n v="0.79300000000000004"/>
    <n v="0"/>
    <n v="0"/>
    <n v="1"/>
    <s v="21054"/>
    <x v="45"/>
    <s v="200006682"/>
    <s v="CA Beaune, Côte et Sud - Communauté Beaune-Chagny-Nolay"/>
    <s v="21"/>
    <s v="Côte-d'Or"/>
    <n v="27"/>
    <s v="Bourgogne-Franche-Comté"/>
  </r>
  <r>
    <s v="Enedis"/>
    <s v="2021"/>
    <x v="0"/>
    <s v="PRO"/>
    <s v="Petits professionels"/>
    <s v="X"/>
    <x v="2"/>
    <m/>
    <s v="0"/>
    <n v="1043.3155941499999"/>
    <n v="134"/>
    <n v="0.52400000000000002"/>
    <n v="0"/>
    <n v="0"/>
    <n v="3"/>
    <s v="21054"/>
    <x v="45"/>
    <s v="200006682"/>
    <s v="CA Beaune, Côte et Sud - Communauté Beaune-Chagny-Nolay"/>
    <s v="21"/>
    <s v="Côte-d'Or"/>
    <n v="27"/>
    <s v="Bourgogne-Franche-Comté"/>
  </r>
  <r>
    <s v="Enedis"/>
    <s v="2021"/>
    <x v="0"/>
    <s v="PRO"/>
    <s v="Petits professionels"/>
    <s v="X"/>
    <x v="2"/>
    <m/>
    <s v="0"/>
    <n v="0"/>
    <n v="0"/>
    <n v="0"/>
    <n v="0"/>
    <n v="0"/>
    <n v="1"/>
    <s v="21055"/>
    <x v="46"/>
    <s v="242101434"/>
    <s v="CC du Pays Châtillonnais"/>
    <s v="21"/>
    <s v="Côte-d'Or"/>
    <n v="27"/>
    <s v="Bourgogne-Franche-Comté"/>
  </r>
  <r>
    <s v="Enedis"/>
    <s v="2021"/>
    <x v="0"/>
    <s v="ENT"/>
    <s v="Entreprises"/>
    <s v="T"/>
    <x v="0"/>
    <s v="87"/>
    <s v="Hébergement médico-social et social"/>
    <n v="176.88498580000001"/>
    <n v="1"/>
    <n v="0.91200000000000003"/>
    <n v="0"/>
    <n v="0"/>
    <n v="0"/>
    <s v="21056"/>
    <x v="47"/>
    <s v="200072825"/>
    <s v="CC Mirebellois et Fontenois"/>
    <s v="21"/>
    <s v="Côte-d'Or"/>
    <n v="27"/>
    <s v="Bourgogne-Franche-Comté"/>
  </r>
  <r>
    <s v="Enedis"/>
    <s v="2021"/>
    <x v="0"/>
    <s v="PRO"/>
    <s v="Petits professionels"/>
    <s v="A"/>
    <x v="1"/>
    <m/>
    <s v="0"/>
    <n v="53.559118750000003"/>
    <n v="6"/>
    <n v="0.86"/>
    <n v="0"/>
    <n v="0"/>
    <n v="0"/>
    <s v="21056"/>
    <x v="47"/>
    <s v="200072825"/>
    <s v="CC Mirebellois et Fontenois"/>
    <s v="21"/>
    <s v="Côte-d'Or"/>
    <n v="27"/>
    <s v="Bourgogne-Franche-Comté"/>
  </r>
  <r>
    <s v="Enedis"/>
    <s v="2021"/>
    <x v="0"/>
    <s v="PRO"/>
    <s v="Petits professionels"/>
    <s v="T"/>
    <x v="0"/>
    <m/>
    <s v="0"/>
    <n v="79.953805860000003"/>
    <n v="12"/>
    <n v="0.89900000000000002"/>
    <n v="0"/>
    <n v="0"/>
    <n v="0"/>
    <s v="21057"/>
    <x v="48"/>
    <s v="200000925"/>
    <s v="CC de la Plaine Dijonnaise"/>
    <s v="21"/>
    <s v="Côte-d'Or"/>
    <n v="27"/>
    <s v="Bourgogne-Franche-Comté"/>
  </r>
  <r>
    <s v="Enedis"/>
    <s v="2021"/>
    <x v="0"/>
    <s v="ENT"/>
    <s v="Entreprises"/>
    <s v="A"/>
    <x v="1"/>
    <s v="1"/>
    <s v="0"/>
    <n v="14.486000000000001"/>
    <n v="1"/>
    <n v="1"/>
    <n v="0"/>
    <n v="0"/>
    <n v="0"/>
    <s v="21058"/>
    <x v="49"/>
    <s v="242101434"/>
    <s v="CC du Pays Châtillonnais"/>
    <s v="21"/>
    <s v="Côte-d'Or"/>
    <n v="27"/>
    <s v="Bourgogne-Franche-Comté"/>
  </r>
  <r>
    <s v="Enedis"/>
    <s v="2021"/>
    <x v="0"/>
    <s v="PRO"/>
    <s v="Petits professionels"/>
    <s v="X"/>
    <x v="2"/>
    <m/>
    <s v="0"/>
    <n v="0"/>
    <n v="0"/>
    <n v="0"/>
    <n v="0"/>
    <n v="0"/>
    <n v="1"/>
    <s v="21058"/>
    <x v="49"/>
    <s v="242101434"/>
    <s v="CC du Pays Châtillonnais"/>
    <s v="21"/>
    <s v="Côte-d'Or"/>
    <n v="27"/>
    <s v="Bourgogne-Franche-Comté"/>
  </r>
  <r>
    <s v="Enedis"/>
    <s v="2021"/>
    <x v="0"/>
    <s v="PRO"/>
    <s v="Petits professionels"/>
    <s v="T"/>
    <x v="0"/>
    <m/>
    <s v="0"/>
    <n v="147.49704439999999"/>
    <n v="22"/>
    <n v="0.94699999999999995"/>
    <n v="0"/>
    <n v="0"/>
    <n v="0"/>
    <s v="21059"/>
    <x v="50"/>
    <s v="200069540"/>
    <s v="CC Norge et Tille"/>
    <s v="21"/>
    <s v="Côte-d'Or"/>
    <n v="27"/>
    <s v="Bourgogne-Franche-Comté"/>
  </r>
  <r>
    <s v="Enedis"/>
    <s v="2021"/>
    <x v="0"/>
    <s v="RES"/>
    <s v="Résidentiel"/>
    <s v="R"/>
    <x v="3"/>
    <m/>
    <s v="0"/>
    <n v="2346.740284"/>
    <n v="378"/>
    <n v="0.82899999999999996"/>
    <n v="0"/>
    <n v="0"/>
    <n v="0"/>
    <s v="21059"/>
    <x v="50"/>
    <s v="200069540"/>
    <s v="CC Norge et Tille"/>
    <s v="21"/>
    <s v="Côte-d'Or"/>
    <n v="27"/>
    <s v="Bourgogne-Franche-Comté"/>
  </r>
  <r>
    <s v="Enedis"/>
    <s v="2021"/>
    <x v="0"/>
    <s v="ENT"/>
    <s v="Entreprises"/>
    <s v="T"/>
    <x v="0"/>
    <s v="36"/>
    <s v="Captage, traitement et distribution d'eau"/>
    <n v="66"/>
    <n v="1"/>
    <n v="1"/>
    <n v="0"/>
    <n v="0"/>
    <n v="0"/>
    <s v="21061"/>
    <x v="51"/>
    <s v="242101434"/>
    <s v="CC du Pays Châtillonnais"/>
    <s v="21"/>
    <s v="Côte-d'Or"/>
    <n v="27"/>
    <s v="Bourgogne-Franche-Comté"/>
  </r>
  <r>
    <s v="Enedis"/>
    <s v="2021"/>
    <x v="0"/>
    <s v="PRO"/>
    <s v="Petits professionels"/>
    <s v="A"/>
    <x v="1"/>
    <m/>
    <s v="0"/>
    <n v="0"/>
    <n v="0"/>
    <n v="0"/>
    <n v="0"/>
    <n v="0"/>
    <n v="1"/>
    <s v="21064"/>
    <x v="52"/>
    <s v="242101491"/>
    <s v="CC du Montbardois"/>
    <s v="21"/>
    <s v="Côte-d'Or"/>
    <n v="27"/>
    <s v="Bourgogne-Franche-Comté"/>
  </r>
  <r>
    <s v="Enedis"/>
    <s v="2021"/>
    <x v="0"/>
    <s v="PRO"/>
    <s v="Petits professionels"/>
    <s v="I"/>
    <x v="4"/>
    <m/>
    <s v="0"/>
    <n v="0"/>
    <n v="0"/>
    <n v="0"/>
    <n v="0"/>
    <n v="0"/>
    <n v="1"/>
    <s v="21064"/>
    <x v="52"/>
    <s v="242101491"/>
    <s v="CC du Montbardois"/>
    <s v="21"/>
    <s v="Côte-d'Or"/>
    <n v="27"/>
    <s v="Bourgogne-Franche-Comté"/>
  </r>
  <r>
    <s v="Enedis"/>
    <s v="2021"/>
    <x v="0"/>
    <s v="PRO"/>
    <s v="Petits professionels"/>
    <s v="T"/>
    <x v="0"/>
    <m/>
    <s v="0"/>
    <n v="0"/>
    <n v="0"/>
    <n v="0"/>
    <n v="0"/>
    <n v="0"/>
    <n v="1"/>
    <s v="21064"/>
    <x v="52"/>
    <s v="242101491"/>
    <s v="CC du Montbardois"/>
    <s v="21"/>
    <s v="Côte-d'Or"/>
    <n v="27"/>
    <s v="Bourgogne-Franche-Comté"/>
  </r>
  <r>
    <s v="Enedis"/>
    <s v="2021"/>
    <x v="0"/>
    <s v="ENT"/>
    <s v="Entreprises"/>
    <s v="I"/>
    <x v="4"/>
    <s v="35"/>
    <s v="Production et distribution d'électricité, de gaz, de vapeur et d'air conditionné"/>
    <n v="143.44078350000001"/>
    <n v="4"/>
    <n v="0.998"/>
    <n v="0"/>
    <n v="0"/>
    <n v="0"/>
    <s v="21065"/>
    <x v="53"/>
    <s v="200071207"/>
    <s v="CC de Pouilly-en-Auxois/Bligny-sur-Ouche"/>
    <s v="21"/>
    <s v="Côte-d'Or"/>
    <n v="27"/>
    <s v="Bourgogne-Franche-Comté"/>
  </r>
  <r>
    <s v="Enedis"/>
    <s v="2021"/>
    <x v="0"/>
    <s v="PRO"/>
    <s v="Petits professionels"/>
    <s v="I"/>
    <x v="4"/>
    <m/>
    <s v="0"/>
    <n v="0"/>
    <n v="0"/>
    <n v="0"/>
    <n v="0"/>
    <n v="0"/>
    <n v="1"/>
    <s v="21065"/>
    <x v="53"/>
    <s v="200071207"/>
    <s v="CC de Pouilly-en-Auxois/Bligny-sur-Ouche"/>
    <s v="21"/>
    <s v="Côte-d'Or"/>
    <n v="27"/>
    <s v="Bourgogne-Franche-Comté"/>
  </r>
  <r>
    <s v="Enedis"/>
    <s v="2021"/>
    <x v="0"/>
    <s v="PRO"/>
    <s v="Petits professionels"/>
    <s v="T"/>
    <x v="0"/>
    <m/>
    <s v="0"/>
    <n v="166.0105034"/>
    <n v="19"/>
    <n v="0.91100000000000003"/>
    <n v="0"/>
    <n v="0"/>
    <n v="0"/>
    <s v="21065"/>
    <x v="53"/>
    <s v="200071207"/>
    <s v="CC de Pouilly-en-Auxois/Bligny-sur-Ouche"/>
    <s v="21"/>
    <s v="Côte-d'Or"/>
    <n v="27"/>
    <s v="Bourgogne-Franche-Comté"/>
  </r>
  <r>
    <s v="Enedis"/>
    <s v="2021"/>
    <x v="0"/>
    <s v="RES"/>
    <s v="Résidentiel"/>
    <s v="R"/>
    <x v="3"/>
    <m/>
    <s v="0"/>
    <n v="416.90265520000003"/>
    <n v="66"/>
    <n v="0.82899999999999996"/>
    <n v="0"/>
    <n v="0"/>
    <n v="0"/>
    <s v="21065"/>
    <x v="53"/>
    <s v="200071207"/>
    <s v="CC de Pouilly-en-Auxois/Bligny-sur-Ouche"/>
    <s v="21"/>
    <s v="Côte-d'Or"/>
    <n v="27"/>
    <s v="Bourgogne-Franche-Comté"/>
  </r>
  <r>
    <s v="Enedis"/>
    <s v="2021"/>
    <x v="0"/>
    <s v="RES"/>
    <s v="Résidentiel"/>
    <s v="R"/>
    <x v="3"/>
    <m/>
    <s v="0"/>
    <n v="222.3271723"/>
    <n v="46"/>
    <n v="0.746"/>
    <n v="0"/>
    <n v="0"/>
    <n v="0"/>
    <s v="21066"/>
    <x v="54"/>
    <s v="200071207"/>
    <s v="CC de Pouilly-en-Auxois/Bligny-sur-Ouche"/>
    <s v="21"/>
    <s v="Côte-d'Or"/>
    <n v="27"/>
    <s v="Bourgogne-Franche-Comté"/>
  </r>
  <r>
    <s v="Enedis"/>
    <s v="2021"/>
    <x v="0"/>
    <s v="PRO"/>
    <s v="Petits professionels"/>
    <s v="I"/>
    <x v="4"/>
    <m/>
    <s v="0"/>
    <n v="0"/>
    <n v="0"/>
    <n v="0"/>
    <n v="0"/>
    <n v="0"/>
    <n v="1"/>
    <s v="21067"/>
    <x v="55"/>
    <s v="200000925"/>
    <s v="CC de la Plaine Dijonnaise"/>
    <s v="21"/>
    <s v="Côte-d'Or"/>
    <n v="27"/>
    <s v="Bourgogne-Franche-Comté"/>
  </r>
  <r>
    <s v="Enedis"/>
    <s v="2021"/>
    <x v="0"/>
    <s v="PRO"/>
    <s v="Petits professionels"/>
    <s v="A"/>
    <x v="1"/>
    <m/>
    <s v="0"/>
    <n v="0"/>
    <n v="0"/>
    <n v="0"/>
    <n v="0"/>
    <n v="0"/>
    <n v="1"/>
    <s v="21068"/>
    <x v="56"/>
    <s v="200071207"/>
    <s v="CC de Pouilly-en-Auxois/Bligny-sur-Ouche"/>
    <s v="21"/>
    <s v="Côte-d'Or"/>
    <n v="27"/>
    <s v="Bourgogne-Franche-Comté"/>
  </r>
  <r>
    <s v="Enedis"/>
    <s v="2021"/>
    <x v="0"/>
    <s v="ENT"/>
    <s v="Entreprises"/>
    <s v="I"/>
    <x v="4"/>
    <s v="11"/>
    <s v="Fabrication de boissons"/>
    <n v="11.789"/>
    <n v="1"/>
    <n v="1"/>
    <n v="0"/>
    <n v="0"/>
    <n v="0"/>
    <s v="21070"/>
    <x v="57"/>
    <s v="200070894"/>
    <s v="CC de Gevrey-Chambertin et de Nuits-Saint-Georges"/>
    <s v="21"/>
    <s v="Côte-d'Or"/>
    <n v="27"/>
    <s v="Bourgogne-Franche-Comté"/>
  </r>
  <r>
    <s v="Enedis"/>
    <s v="2021"/>
    <x v="0"/>
    <s v="RES"/>
    <s v="Résidentiel"/>
    <s v="R"/>
    <x v="3"/>
    <m/>
    <s v="0"/>
    <n v="420.2652319"/>
    <n v="76"/>
    <n v="0.80500000000000005"/>
    <n v="0"/>
    <n v="0"/>
    <n v="0"/>
    <s v="21070"/>
    <x v="57"/>
    <s v="200070894"/>
    <s v="CC de Gevrey-Chambertin et de Nuits-Saint-Georges"/>
    <s v="21"/>
    <s v="Côte-d'Or"/>
    <n v="27"/>
    <s v="Bourgogne-Franche-Comté"/>
  </r>
  <r>
    <s v="Enedis"/>
    <s v="2021"/>
    <x v="0"/>
    <s v="ENT"/>
    <s v="Entreprises"/>
    <s v="T"/>
    <x v="0"/>
    <s v="46"/>
    <s v="Commerce de gros, à l'exception des automobiles et des motocycles"/>
    <n v="465.21226460000003"/>
    <n v="2"/>
    <n v="1"/>
    <n v="0"/>
    <n v="0"/>
    <n v="0"/>
    <s v="21071"/>
    <x v="58"/>
    <s v="200072825"/>
    <s v="CC Mirebellois et Fontenois"/>
    <s v="21"/>
    <s v="Côte-d'Or"/>
    <n v="27"/>
    <s v="Bourgogne-Franche-Comté"/>
  </r>
  <r>
    <s v="Enedis"/>
    <s v="2021"/>
    <x v="0"/>
    <s v="PRO"/>
    <s v="Petits professionels"/>
    <s v="X"/>
    <x v="2"/>
    <m/>
    <s v="0"/>
    <n v="84.761608249999995"/>
    <n v="13"/>
    <n v="0.65400000000000003"/>
    <n v="0"/>
    <n v="0"/>
    <n v="0"/>
    <s v="21071"/>
    <x v="58"/>
    <s v="200072825"/>
    <s v="CC Mirebellois et Fontenois"/>
    <s v="21"/>
    <s v="Côte-d'Or"/>
    <n v="27"/>
    <s v="Bourgogne-Franche-Comté"/>
  </r>
  <r>
    <s v="Enedis"/>
    <s v="2021"/>
    <x v="0"/>
    <s v="ENT"/>
    <s v="Entreprises"/>
    <s v="I"/>
    <x v="4"/>
    <s v="23"/>
    <s v="Fabrication d'autres produits minéraux non métalliques"/>
    <n v="1016.461"/>
    <n v="1"/>
    <n v="1"/>
    <n v="0"/>
    <n v="0"/>
    <n v="0"/>
    <s v="21072"/>
    <x v="59"/>
    <s v="200072825"/>
    <s v="CC Mirebellois et Fontenois"/>
    <s v="21"/>
    <s v="Côte-d'Or"/>
    <n v="27"/>
    <s v="Bourgogne-Franche-Comté"/>
  </r>
  <r>
    <s v="Enedis"/>
    <s v="2021"/>
    <x v="0"/>
    <s v="ENT"/>
    <s v="Entreprises"/>
    <s v="T"/>
    <x v="0"/>
    <s v="87"/>
    <s v="Hébergement médico-social et social"/>
    <n v="338.46839169999998"/>
    <n v="1"/>
    <n v="1"/>
    <n v="0"/>
    <n v="0"/>
    <n v="0"/>
    <s v="21072"/>
    <x v="59"/>
    <s v="200072825"/>
    <s v="CC Mirebellois et Fontenois"/>
    <s v="21"/>
    <s v="Côte-d'Or"/>
    <n v="27"/>
    <s v="Bourgogne-Franche-Comté"/>
  </r>
  <r>
    <s v="Enedis"/>
    <s v="2021"/>
    <x v="0"/>
    <s v="PRO"/>
    <s v="Petits professionels"/>
    <s v="T"/>
    <x v="0"/>
    <m/>
    <s v="0"/>
    <n v="0"/>
    <n v="0"/>
    <n v="0"/>
    <n v="0"/>
    <n v="0"/>
    <n v="1"/>
    <s v="21072"/>
    <x v="59"/>
    <s v="200072825"/>
    <s v="CC Mirebellois et Fontenois"/>
    <s v="21"/>
    <s v="Côte-d'Or"/>
    <n v="27"/>
    <s v="Bourgogne-Franche-Comté"/>
  </r>
  <r>
    <s v="Enedis"/>
    <s v="2021"/>
    <x v="0"/>
    <s v="PRO"/>
    <s v="Petits professionels"/>
    <s v="X"/>
    <x v="2"/>
    <m/>
    <s v="0"/>
    <n v="0"/>
    <n v="0"/>
    <n v="0"/>
    <n v="0"/>
    <n v="0"/>
    <n v="1"/>
    <s v="21072"/>
    <x v="59"/>
    <s v="200072825"/>
    <s v="CC Mirebellois et Fontenois"/>
    <s v="21"/>
    <s v="Côte-d'Or"/>
    <n v="27"/>
    <s v="Bourgogne-Franche-Comté"/>
  </r>
  <r>
    <s v="Enedis"/>
    <s v="2021"/>
    <x v="0"/>
    <s v="PRO"/>
    <s v="Petits professionels"/>
    <s v="A"/>
    <x v="1"/>
    <m/>
    <s v="0"/>
    <n v="59.054203389999998"/>
    <n v="5"/>
    <n v="0.68"/>
    <n v="0"/>
    <n v="0"/>
    <n v="0"/>
    <s v="21075"/>
    <x v="60"/>
    <s v="242101434"/>
    <s v="CC du Pays Châtillonnais"/>
    <s v="21"/>
    <s v="Côte-d'Or"/>
    <n v="27"/>
    <s v="Bourgogne-Franche-Comté"/>
  </r>
  <r>
    <s v="Enedis"/>
    <s v="2021"/>
    <x v="0"/>
    <s v="PRO"/>
    <s v="Petits professionels"/>
    <s v="I"/>
    <x v="4"/>
    <m/>
    <s v="0"/>
    <n v="51.868014729999999"/>
    <n v="5"/>
    <n v="0.85"/>
    <n v="0"/>
    <n v="0"/>
    <n v="0"/>
    <s v="21075"/>
    <x v="60"/>
    <s v="242101434"/>
    <s v="CC du Pays Châtillonnais"/>
    <s v="21"/>
    <s v="Côte-d'Or"/>
    <n v="27"/>
    <s v="Bourgogne-Franche-Comté"/>
  </r>
  <r>
    <s v="Enedis"/>
    <s v="2021"/>
    <x v="0"/>
    <s v="PRO"/>
    <s v="Petits professionels"/>
    <s v="X"/>
    <x v="2"/>
    <m/>
    <s v="0"/>
    <n v="0"/>
    <n v="0"/>
    <n v="0"/>
    <n v="0"/>
    <n v="0"/>
    <n v="1"/>
    <s v="21075"/>
    <x v="60"/>
    <s v="242101434"/>
    <s v="CC du Pays Châtillonnais"/>
    <s v="21"/>
    <s v="Côte-d'Or"/>
    <n v="27"/>
    <s v="Bourgogne-Franche-Comté"/>
  </r>
  <r>
    <s v="Enedis"/>
    <s v="2021"/>
    <x v="0"/>
    <s v="ENT"/>
    <s v="Entreprises"/>
    <s v="T"/>
    <x v="0"/>
    <s v="46"/>
    <s v="Commerce de gros, à l'exception des automobiles et des motocycles"/>
    <n v="5.4749999999999996"/>
    <n v="1"/>
    <n v="1"/>
    <n v="0"/>
    <n v="0"/>
    <n v="0"/>
    <s v="21076"/>
    <x v="61"/>
    <s v="200070902"/>
    <s v="CC Auxonne Pontailler Val de Saône"/>
    <s v="21"/>
    <s v="Côte-d'Or"/>
    <n v="27"/>
    <s v="Bourgogne-Franche-Comté"/>
  </r>
  <r>
    <s v="Enedis"/>
    <s v="2021"/>
    <x v="0"/>
    <s v="RES"/>
    <s v="Résidentiel"/>
    <s v="R"/>
    <x v="3"/>
    <m/>
    <s v="0"/>
    <n v="2898.6143520000001"/>
    <n v="360"/>
    <n v="0.80700000000000005"/>
    <n v="0"/>
    <n v="0"/>
    <n v="0"/>
    <s v="21076"/>
    <x v="61"/>
    <s v="200070902"/>
    <s v="CC Auxonne Pontailler Val de Saône"/>
    <s v="21"/>
    <s v="Côte-d'Or"/>
    <n v="27"/>
    <s v="Bourgogne-Franche-Comté"/>
  </r>
  <r>
    <s v="Enedis"/>
    <s v="2021"/>
    <x v="0"/>
    <s v="PRO"/>
    <s v="Petits professionels"/>
    <s v="T"/>
    <x v="0"/>
    <m/>
    <s v="0"/>
    <n v="80.239069830000005"/>
    <n v="15"/>
    <n v="0.89500000000000002"/>
    <n v="0"/>
    <n v="0"/>
    <n v="0"/>
    <s v="21077"/>
    <x v="62"/>
    <s v="242101434"/>
    <s v="CC du Pays Châtillonnais"/>
    <s v="21"/>
    <s v="Côte-d'Or"/>
    <n v="27"/>
    <s v="Bourgogne-Franche-Comté"/>
  </r>
  <r>
    <s v="Enedis"/>
    <s v="2021"/>
    <x v="0"/>
    <s v="PRO"/>
    <s v="Petits professionels"/>
    <s v="A"/>
    <x v="1"/>
    <m/>
    <s v="0"/>
    <n v="0"/>
    <n v="0"/>
    <n v="0"/>
    <n v="0"/>
    <n v="0"/>
    <n v="1"/>
    <s v="21078"/>
    <x v="63"/>
    <s v="242101434"/>
    <s v="CC du Pays Châtillonnais"/>
    <s v="21"/>
    <s v="Côte-d'Or"/>
    <n v="27"/>
    <s v="Bourgogne-Franche-Comté"/>
  </r>
  <r>
    <s v="Enedis"/>
    <s v="2021"/>
    <x v="0"/>
    <s v="RES"/>
    <s v="Résidentiel"/>
    <s v="R"/>
    <x v="3"/>
    <m/>
    <s v="0"/>
    <n v="381.0759587"/>
    <n v="59"/>
    <n v="0.81699999999999995"/>
    <n v="0"/>
    <n v="0"/>
    <n v="0"/>
    <s v="21079"/>
    <x v="64"/>
    <s v="200072825"/>
    <s v="CC Mirebellois et Fontenois"/>
    <s v="21"/>
    <s v="Côte-d'Or"/>
    <n v="27"/>
    <s v="Bourgogne-Franche-Comté"/>
  </r>
  <r>
    <s v="Enedis"/>
    <s v="2021"/>
    <x v="0"/>
    <s v="ENT"/>
    <s v="Entreprises"/>
    <s v="T"/>
    <x v="0"/>
    <s v="49"/>
    <s v="Transports terrestres et transport par conduites"/>
    <n v="42.35"/>
    <n v="1"/>
    <n v="1"/>
    <n v="0"/>
    <n v="0"/>
    <n v="0"/>
    <s v="21080"/>
    <x v="65"/>
    <s v="200039055"/>
    <s v="CC Ouche et Montagne"/>
    <s v="21"/>
    <s v="Côte-d'Or"/>
    <n v="27"/>
    <s v="Bourgogne-Franche-Comté"/>
  </r>
  <r>
    <s v="Enedis"/>
    <s v="2021"/>
    <x v="0"/>
    <s v="ENT"/>
    <s v="Entreprises"/>
    <s v="T"/>
    <x v="0"/>
    <s v="52"/>
    <s v="Entreposage et services auxiliaires des transports"/>
    <n v="12.781695989999999"/>
    <n v="1"/>
    <n v="0.79800000000000004"/>
    <n v="0"/>
    <n v="0"/>
    <n v="0"/>
    <s v="21080"/>
    <x v="65"/>
    <s v="200039055"/>
    <s v="CC Ouche et Montagne"/>
    <s v="21"/>
    <s v="Côte-d'Or"/>
    <n v="27"/>
    <s v="Bourgogne-Franche-Comté"/>
  </r>
  <r>
    <s v="Enedis"/>
    <s v="2021"/>
    <x v="0"/>
    <s v="PRO"/>
    <s v="Petits professionels"/>
    <s v="A"/>
    <x v="1"/>
    <m/>
    <s v="0"/>
    <n v="0"/>
    <n v="0"/>
    <n v="0"/>
    <n v="0"/>
    <n v="0"/>
    <n v="1"/>
    <s v="21080"/>
    <x v="65"/>
    <s v="200039055"/>
    <s v="CC Ouche et Montagne"/>
    <s v="21"/>
    <s v="Côte-d'Or"/>
    <n v="27"/>
    <s v="Bourgogne-Franche-Comté"/>
  </r>
  <r>
    <s v="Enedis"/>
    <s v="2021"/>
    <x v="0"/>
    <s v="RES"/>
    <s v="Résidentiel"/>
    <s v="R"/>
    <x v="3"/>
    <m/>
    <s v="0"/>
    <n v="373.7439225"/>
    <n v="61"/>
    <n v="0.76100000000000001"/>
    <n v="0"/>
    <n v="0"/>
    <n v="0"/>
    <s v="21081"/>
    <x v="66"/>
    <s v="200039055"/>
    <s v="CC Ouche et Montagne"/>
    <s v="21"/>
    <s v="Côte-d'Or"/>
    <n v="27"/>
    <s v="Bourgogne-Franche-Comté"/>
  </r>
  <r>
    <s v="Enedis"/>
    <s v="2021"/>
    <x v="0"/>
    <s v="PRO"/>
    <s v="Petits professionels"/>
    <s v="A"/>
    <x v="1"/>
    <m/>
    <s v="0"/>
    <n v="0"/>
    <n v="0"/>
    <n v="0"/>
    <n v="0"/>
    <n v="0"/>
    <n v="1"/>
    <s v="21082"/>
    <x v="67"/>
    <s v="200071207"/>
    <s v="CC de Pouilly-en-Auxois/Bligny-sur-Ouche"/>
    <s v="21"/>
    <s v="Côte-d'Or"/>
    <n v="27"/>
    <s v="Bourgogne-Franche-Comté"/>
  </r>
  <r>
    <s v="Enedis"/>
    <s v="2021"/>
    <x v="0"/>
    <s v="RES"/>
    <s v="Résidentiel"/>
    <s v="R"/>
    <x v="3"/>
    <m/>
    <s v="0"/>
    <n v="210.957897"/>
    <n v="42"/>
    <n v="0.80600000000000005"/>
    <n v="0"/>
    <n v="0"/>
    <n v="0"/>
    <s v="21082"/>
    <x v="67"/>
    <s v="200071207"/>
    <s v="CC de Pouilly-en-Auxois/Bligny-sur-Ouche"/>
    <s v="21"/>
    <s v="Côte-d'Or"/>
    <n v="27"/>
    <s v="Bourgogne-Franche-Comté"/>
  </r>
  <r>
    <s v="Enedis"/>
    <s v="2021"/>
    <x v="0"/>
    <s v="PRO"/>
    <s v="Petits professionels"/>
    <s v="A"/>
    <x v="1"/>
    <m/>
    <s v="0"/>
    <n v="0"/>
    <n v="0"/>
    <n v="0"/>
    <n v="0"/>
    <n v="0"/>
    <n v="1"/>
    <s v="21083"/>
    <x v="68"/>
    <s v="200071173"/>
    <s v="CC du Pays Arnay Liernais"/>
    <s v="21"/>
    <s v="Côte-d'Or"/>
    <n v="27"/>
    <s v="Bourgogne-Franche-Comté"/>
  </r>
  <r>
    <s v="Enedis"/>
    <s v="2021"/>
    <x v="0"/>
    <s v="PRO"/>
    <s v="Petits professionels"/>
    <s v="T"/>
    <x v="0"/>
    <m/>
    <s v="0"/>
    <n v="33.859406870000001"/>
    <n v="11"/>
    <n v="0.80500000000000005"/>
    <n v="0"/>
    <n v="0"/>
    <n v="0"/>
    <s v="21084"/>
    <x v="69"/>
    <s v="242101459"/>
    <s v="CC du Pays d'Alésia et de la Seine"/>
    <s v="21"/>
    <s v="Côte-d'Or"/>
    <n v="27"/>
    <s v="Bourgogne-Franche-Comté"/>
  </r>
  <r>
    <s v="Enedis"/>
    <s v="2021"/>
    <x v="0"/>
    <s v="RES"/>
    <s v="Résidentiel"/>
    <s v="R"/>
    <x v="3"/>
    <m/>
    <s v="0"/>
    <n v="208.73780249999999"/>
    <n v="51"/>
    <n v="0.81299999999999994"/>
    <n v="0"/>
    <n v="0"/>
    <n v="0"/>
    <s v="21084"/>
    <x v="69"/>
    <s v="242101459"/>
    <s v="CC du Pays d'Alésia et de la Seine"/>
    <s v="21"/>
    <s v="Côte-d'Or"/>
    <n v="27"/>
    <s v="Bourgogne-Franche-Comté"/>
  </r>
  <r>
    <s v="Enedis"/>
    <s v="2021"/>
    <x v="0"/>
    <s v="ENT"/>
    <s v="Entreprises"/>
    <s v="I"/>
    <x v="4"/>
    <s v="35"/>
    <s v="Production et distribution d'électricité, de gaz, de vapeur et d'air conditionné"/>
    <n v="69.813999999999993"/>
    <n v="1"/>
    <n v="1"/>
    <n v="0"/>
    <n v="0"/>
    <n v="0"/>
    <s v="21085"/>
    <x v="70"/>
    <s v="200039063"/>
    <s v="CC Forêts, Seine et Suzon"/>
    <s v="21"/>
    <s v="Côte-d'Or"/>
    <n v="27"/>
    <s v="Bourgogne-Franche-Comté"/>
  </r>
  <r>
    <s v="Enedis"/>
    <s v="2021"/>
    <x v="0"/>
    <s v="PRO"/>
    <s v="Petits professionels"/>
    <s v="I"/>
    <x v="4"/>
    <m/>
    <s v="0"/>
    <n v="0"/>
    <n v="0"/>
    <n v="0"/>
    <n v="0"/>
    <n v="0"/>
    <n v="1"/>
    <s v="21085"/>
    <x v="70"/>
    <s v="200039063"/>
    <s v="CC Forêts, Seine et Suzon"/>
    <s v="21"/>
    <s v="Côte-d'Or"/>
    <n v="27"/>
    <s v="Bourgogne-Franche-Comté"/>
  </r>
  <r>
    <s v="Enedis"/>
    <s v="2021"/>
    <x v="0"/>
    <s v="PRO"/>
    <s v="Petits professionels"/>
    <s v="T"/>
    <x v="0"/>
    <m/>
    <s v="0"/>
    <n v="94.597249020000007"/>
    <n v="16"/>
    <n v="0.89100000000000001"/>
    <n v="0"/>
    <n v="0"/>
    <n v="0"/>
    <s v="21085"/>
    <x v="70"/>
    <s v="200039063"/>
    <s v="CC Forêts, Seine et Suzon"/>
    <s v="21"/>
    <s v="Côte-d'Or"/>
    <n v="27"/>
    <s v="Bourgogne-Franche-Comté"/>
  </r>
  <r>
    <s v="Enedis"/>
    <s v="2021"/>
    <x v="0"/>
    <s v="ENT"/>
    <s v="Entreprises"/>
    <s v="T"/>
    <x v="0"/>
    <s v="84"/>
    <s v="Administration publique et défense ; sécurité sociale obligatoire"/>
    <n v="91.704327219999996"/>
    <n v="1"/>
    <n v="0.996"/>
    <n v="0"/>
    <n v="0"/>
    <n v="0"/>
    <s v="21086"/>
    <x v="71"/>
    <s v="200006682"/>
    <s v="CA Beaune, Côte et Sud - Communauté Beaune-Chagny-Nolay"/>
    <s v="21"/>
    <s v="Côte-d'Or"/>
    <n v="27"/>
    <s v="Bourgogne-Franche-Comté"/>
  </r>
  <r>
    <s v="Enedis"/>
    <s v="2021"/>
    <x v="0"/>
    <s v="PRO"/>
    <s v="Petits professionels"/>
    <s v="A"/>
    <x v="1"/>
    <m/>
    <s v="0"/>
    <n v="52.270492480000001"/>
    <n v="3"/>
    <n v="0.90100000000000002"/>
    <n v="0"/>
    <n v="0"/>
    <n v="0"/>
    <s v="21086"/>
    <x v="71"/>
    <s v="200006682"/>
    <s v="CA Beaune, Côte et Sud - Communauté Beaune-Chagny-Nolay"/>
    <s v="21"/>
    <s v="Côte-d'Or"/>
    <n v="27"/>
    <s v="Bourgogne-Franche-Comté"/>
  </r>
  <r>
    <s v="Enedis"/>
    <s v="2021"/>
    <x v="0"/>
    <s v="PRO"/>
    <s v="Petits professionels"/>
    <s v="I"/>
    <x v="4"/>
    <m/>
    <s v="0"/>
    <n v="138.56726810000001"/>
    <n v="14"/>
    <n v="0.85499999999999998"/>
    <n v="0"/>
    <n v="0"/>
    <n v="0"/>
    <s v="21086"/>
    <x v="71"/>
    <s v="200006682"/>
    <s v="CA Beaune, Côte et Sud - Communauté Beaune-Chagny-Nolay"/>
    <s v="21"/>
    <s v="Côte-d'Or"/>
    <n v="27"/>
    <s v="Bourgogne-Franche-Comté"/>
  </r>
  <r>
    <s v="Enedis"/>
    <s v="2021"/>
    <x v="0"/>
    <s v="ENT"/>
    <s v="Entreprises"/>
    <s v="T"/>
    <x v="0"/>
    <s v="47"/>
    <s v="Commerce de détail, à l'exception des automobiles et des motocycles"/>
    <n v="1211.0985189999999"/>
    <n v="3"/>
    <n v="0.999"/>
    <n v="0"/>
    <n v="0"/>
    <n v="0"/>
    <s v="21087"/>
    <x v="72"/>
    <s v="200071207"/>
    <s v="CC de Pouilly-en-Auxois/Bligny-sur-Ouche"/>
    <s v="21"/>
    <s v="Côte-d'Or"/>
    <n v="27"/>
    <s v="Bourgogne-Franche-Comté"/>
  </r>
  <r>
    <s v="Enedis"/>
    <s v="2021"/>
    <x v="0"/>
    <s v="PRO"/>
    <s v="Petits professionels"/>
    <s v="T"/>
    <x v="0"/>
    <m/>
    <s v="0"/>
    <n v="651.89400550000005"/>
    <n v="69"/>
    <n v="0.83699999999999997"/>
    <n v="0"/>
    <n v="0"/>
    <n v="0"/>
    <s v="21087"/>
    <x v="72"/>
    <s v="200071207"/>
    <s v="CC de Pouilly-en-Auxois/Bligny-sur-Ouche"/>
    <s v="21"/>
    <s v="Côte-d'Or"/>
    <n v="27"/>
    <s v="Bourgogne-Franche-Comté"/>
  </r>
  <r>
    <s v="Enedis"/>
    <s v="2021"/>
    <x v="0"/>
    <s v="ENT"/>
    <s v="Entreprises"/>
    <s v="T"/>
    <x v="0"/>
    <s v="70"/>
    <s v="Activités des sièges sociaux ; conseil de gestion"/>
    <n v="30.254263009999999"/>
    <n v="1"/>
    <n v="0.90300000000000002"/>
    <n v="0"/>
    <n v="0"/>
    <n v="0"/>
    <s v="21088"/>
    <x v="73"/>
    <s v="200070894"/>
    <s v="CC de Gevrey-Chambertin et de Nuits-Saint-Georges"/>
    <s v="21"/>
    <s v="Côte-d'Or"/>
    <n v="27"/>
    <s v="Bourgogne-Franche-Comté"/>
  </r>
  <r>
    <s v="Enedis"/>
    <s v="2021"/>
    <x v="0"/>
    <s v="PRO"/>
    <s v="Petits professionels"/>
    <s v="A"/>
    <x v="1"/>
    <m/>
    <s v="0"/>
    <n v="0"/>
    <n v="0"/>
    <n v="0"/>
    <n v="0"/>
    <n v="0"/>
    <n v="1"/>
    <s v="21090"/>
    <x v="74"/>
    <s v="242101434"/>
    <s v="CC du Pays Châtillonnais"/>
    <s v="21"/>
    <s v="Côte-d'Or"/>
    <n v="27"/>
    <s v="Bourgogne-Franche-Comté"/>
  </r>
  <r>
    <s v="Enedis"/>
    <s v="2021"/>
    <x v="0"/>
    <s v="PRO"/>
    <s v="Petits professionels"/>
    <s v="T"/>
    <x v="0"/>
    <m/>
    <s v="0"/>
    <n v="61.47231231"/>
    <n v="8"/>
    <n v="0.871"/>
    <n v="0"/>
    <n v="0"/>
    <n v="0"/>
    <s v="21091"/>
    <x v="75"/>
    <s v="200071207"/>
    <s v="CC de Pouilly-en-Auxois/Bligny-sur-Ouche"/>
    <s v="21"/>
    <s v="Côte-d'Or"/>
    <n v="27"/>
    <s v="Bourgogne-Franche-Comté"/>
  </r>
  <r>
    <s v="Enedis"/>
    <s v="2021"/>
    <x v="0"/>
    <s v="RES"/>
    <s v="Résidentiel"/>
    <s v="R"/>
    <x v="3"/>
    <m/>
    <s v="0"/>
    <n v="182.79052279999999"/>
    <n v="39"/>
    <n v="0.82799999999999996"/>
    <n v="0"/>
    <n v="0"/>
    <n v="0"/>
    <s v="21091"/>
    <x v="75"/>
    <s v="200071207"/>
    <s v="CC de Pouilly-en-Auxois/Bligny-sur-Ouche"/>
    <s v="21"/>
    <s v="Côte-d'Or"/>
    <n v="27"/>
    <s v="Bourgogne-Franche-Comté"/>
  </r>
  <r>
    <s v="Enedis"/>
    <s v="2021"/>
    <x v="0"/>
    <s v="PRO"/>
    <s v="Petits professionels"/>
    <s v="A"/>
    <x v="1"/>
    <m/>
    <s v="0"/>
    <n v="0"/>
    <n v="0"/>
    <n v="0"/>
    <n v="0"/>
    <n v="0"/>
    <n v="1"/>
    <s v="21092"/>
    <x v="76"/>
    <s v="200006682"/>
    <s v="CA Beaune, Côte et Sud - Communauté Beaune-Chagny-Nolay"/>
    <s v="21"/>
    <s v="Côte-d'Or"/>
    <n v="27"/>
    <s v="Bourgogne-Franche-Comté"/>
  </r>
  <r>
    <s v="Enedis"/>
    <s v="2021"/>
    <x v="0"/>
    <s v="PRO"/>
    <s v="Petits professionels"/>
    <s v="T"/>
    <x v="0"/>
    <m/>
    <s v="0"/>
    <n v="92.438436690000003"/>
    <n v="19"/>
    <n v="0.88300000000000001"/>
    <n v="0"/>
    <n v="0"/>
    <n v="0"/>
    <s v="21092"/>
    <x v="76"/>
    <s v="200006682"/>
    <s v="CA Beaune, Côte et Sud - Communauté Beaune-Chagny-Nolay"/>
    <s v="21"/>
    <s v="Côte-d'Or"/>
    <n v="27"/>
    <s v="Bourgogne-Franche-Comté"/>
  </r>
  <r>
    <s v="Enedis"/>
    <s v="2021"/>
    <x v="0"/>
    <s v="PRO"/>
    <s v="Petits professionels"/>
    <s v="X"/>
    <x v="2"/>
    <m/>
    <s v="0"/>
    <n v="0"/>
    <n v="0"/>
    <n v="0"/>
    <n v="0"/>
    <n v="0"/>
    <n v="1"/>
    <s v="21092"/>
    <x v="76"/>
    <s v="200006682"/>
    <s v="CA Beaune, Côte et Sud - Communauté Beaune-Chagny-Nolay"/>
    <s v="21"/>
    <s v="Côte-d'Or"/>
    <n v="27"/>
    <s v="Bourgogne-Franche-Comté"/>
  </r>
  <r>
    <s v="Enedis"/>
    <s v="2021"/>
    <x v="0"/>
    <s v="PRO"/>
    <s v="Petits professionels"/>
    <s v="A"/>
    <x v="1"/>
    <m/>
    <s v="0"/>
    <n v="0"/>
    <n v="0"/>
    <n v="0"/>
    <n v="0"/>
    <n v="0"/>
    <n v="1"/>
    <s v="21093"/>
    <x v="77"/>
    <s v="242101434"/>
    <s v="CC du Pays Châtillonnais"/>
    <s v="21"/>
    <s v="Côte-d'Or"/>
    <n v="27"/>
    <s v="Bourgogne-Franche-Comté"/>
  </r>
  <r>
    <s v="Enedis"/>
    <s v="2021"/>
    <x v="0"/>
    <s v="PRO"/>
    <s v="Petits professionels"/>
    <s v="I"/>
    <x v="4"/>
    <m/>
    <s v="0"/>
    <n v="0"/>
    <n v="0"/>
    <n v="0"/>
    <n v="0"/>
    <n v="0"/>
    <n v="1"/>
    <s v="21093"/>
    <x v="77"/>
    <s v="242101434"/>
    <s v="CC du Pays Châtillonnais"/>
    <s v="21"/>
    <s v="Côte-d'Or"/>
    <n v="27"/>
    <s v="Bourgogne-Franche-Comté"/>
  </r>
  <r>
    <s v="Enedis"/>
    <s v="2021"/>
    <x v="0"/>
    <s v="PRO"/>
    <s v="Petits professionels"/>
    <s v="T"/>
    <x v="0"/>
    <m/>
    <s v="0"/>
    <n v="62.669220690000003"/>
    <n v="11"/>
    <n v="0.82899999999999996"/>
    <n v="0"/>
    <n v="0"/>
    <n v="0"/>
    <s v="21094"/>
    <x v="78"/>
    <s v="200072825"/>
    <s v="CC Mirebellois et Fontenois"/>
    <s v="21"/>
    <s v="Côte-d'Or"/>
    <n v="27"/>
    <s v="Bourgogne-Franche-Comté"/>
  </r>
  <r>
    <s v="Enedis"/>
    <s v="2021"/>
    <x v="0"/>
    <s v="RES"/>
    <s v="Résidentiel"/>
    <s v="R"/>
    <x v="3"/>
    <m/>
    <s v="0"/>
    <n v="1126.4317530000001"/>
    <n v="176"/>
    <n v="0.78400000000000003"/>
    <n v="0"/>
    <n v="0"/>
    <n v="0"/>
    <s v="21094"/>
    <x v="78"/>
    <s v="200072825"/>
    <s v="CC Mirebellois et Fontenois"/>
    <s v="21"/>
    <s v="Côte-d'Or"/>
    <n v="27"/>
    <s v="Bourgogne-Franche-Comté"/>
  </r>
  <r>
    <s v="Enedis"/>
    <s v="2021"/>
    <x v="0"/>
    <s v="RES"/>
    <s v="Résidentiel"/>
    <s v="R"/>
    <x v="3"/>
    <m/>
    <s v="0"/>
    <n v="337.43021190000002"/>
    <n v="60"/>
    <n v="0.63200000000000001"/>
    <n v="0"/>
    <n v="0"/>
    <n v="0"/>
    <s v="21096"/>
    <x v="79"/>
    <s v="200070910"/>
    <s v="CC Tille et Venelle"/>
    <s v="21"/>
    <s v="Côte-d'Or"/>
    <n v="27"/>
    <s v="Bourgogne-Franche-Comté"/>
  </r>
  <r>
    <s v="Enedis"/>
    <s v="2021"/>
    <x v="0"/>
    <s v="PRO"/>
    <s v="Petits professionels"/>
    <s v="A"/>
    <x v="1"/>
    <m/>
    <s v="0"/>
    <n v="192.01716930000001"/>
    <n v="12"/>
    <n v="0.86599999999999999"/>
    <n v="0"/>
    <n v="0"/>
    <n v="0"/>
    <s v="21098"/>
    <x v="80"/>
    <s v="242101459"/>
    <s v="CC du Pays d'Alésia et de la Seine"/>
    <s v="21"/>
    <s v="Côte-d'Or"/>
    <n v="27"/>
    <s v="Bourgogne-Franche-Comté"/>
  </r>
  <r>
    <s v="Enedis"/>
    <s v="2021"/>
    <x v="0"/>
    <s v="PRO"/>
    <s v="Petits professionels"/>
    <s v="X"/>
    <x v="2"/>
    <m/>
    <s v="0"/>
    <n v="0"/>
    <n v="0"/>
    <n v="0"/>
    <n v="0"/>
    <n v="0"/>
    <n v="1"/>
    <s v="21098"/>
    <x v="80"/>
    <s v="242101459"/>
    <s v="CC du Pays d'Alésia et de la Seine"/>
    <s v="21"/>
    <s v="Côte-d'Or"/>
    <n v="27"/>
    <s v="Bourgogne-Franche-Comté"/>
  </r>
  <r>
    <s v="Enedis"/>
    <s v="2021"/>
    <x v="0"/>
    <s v="PRO"/>
    <s v="Petits professionels"/>
    <s v="X"/>
    <x v="2"/>
    <m/>
    <s v="0"/>
    <n v="0"/>
    <n v="0"/>
    <n v="0"/>
    <n v="0"/>
    <n v="0"/>
    <n v="1"/>
    <s v="21099"/>
    <x v="81"/>
    <s v="200006682"/>
    <s v="CA Beaune, Côte et Sud - Communauté Beaune-Chagny-Nolay"/>
    <s v="21"/>
    <s v="Côte-d'Or"/>
    <n v="27"/>
    <s v="Bourgogne-Franche-Comté"/>
  </r>
  <r>
    <s v="Enedis"/>
    <s v="2021"/>
    <x v="0"/>
    <s v="PRO"/>
    <s v="Petits professionels"/>
    <s v="A"/>
    <x v="1"/>
    <m/>
    <s v="0"/>
    <n v="96.987268510000007"/>
    <n v="10"/>
    <n v="0.67100000000000004"/>
    <n v="0"/>
    <n v="0"/>
    <n v="0"/>
    <s v="21101"/>
    <x v="82"/>
    <s v="200071017"/>
    <s v="CC des Terres d'Auxois"/>
    <s v="21"/>
    <s v="Côte-d'Or"/>
    <n v="27"/>
    <s v="Bourgogne-Franche-Comté"/>
  </r>
  <r>
    <s v="Enedis"/>
    <s v="2021"/>
    <x v="0"/>
    <s v="PRO"/>
    <s v="Petits professionels"/>
    <s v="I"/>
    <x v="4"/>
    <m/>
    <s v="0"/>
    <n v="0"/>
    <n v="0"/>
    <n v="0"/>
    <n v="0"/>
    <n v="0"/>
    <n v="1"/>
    <s v="21101"/>
    <x v="82"/>
    <s v="200071017"/>
    <s v="CC des Terres d'Auxois"/>
    <s v="21"/>
    <s v="Côte-d'Or"/>
    <n v="27"/>
    <s v="Bourgogne-Franche-Comté"/>
  </r>
  <r>
    <s v="Enedis"/>
    <s v="2021"/>
    <x v="0"/>
    <s v="PRO"/>
    <s v="Petits professionels"/>
    <s v="T"/>
    <x v="0"/>
    <m/>
    <s v="0"/>
    <n v="0"/>
    <n v="0"/>
    <n v="0"/>
    <n v="0"/>
    <n v="0"/>
    <n v="1"/>
    <s v="21101"/>
    <x v="82"/>
    <s v="200071017"/>
    <s v="CC des Terres d'Auxois"/>
    <s v="21"/>
    <s v="Côte-d'Or"/>
    <n v="27"/>
    <s v="Bourgogne-Franche-Comté"/>
  </r>
  <r>
    <s v="Enedis"/>
    <s v="2021"/>
    <x v="0"/>
    <s v="ENT"/>
    <s v="Entreprises"/>
    <s v="I"/>
    <x v="4"/>
    <s v="22"/>
    <s v="Fabrication de produits en caoutchouc et en plastique"/>
    <n v="78.316999999999993"/>
    <n v="1"/>
    <n v="1"/>
    <n v="0"/>
    <n v="0"/>
    <n v="0"/>
    <s v="21103"/>
    <x v="83"/>
    <s v="242101509"/>
    <s v="CC Rives de Saône"/>
    <s v="21"/>
    <s v="Côte-d'Or"/>
    <n v="27"/>
    <s v="Bourgogne-Franche-Comté"/>
  </r>
  <r>
    <s v="Enedis"/>
    <s v="2021"/>
    <x v="0"/>
    <s v="ENT"/>
    <s v="Entreprises"/>
    <s v="I"/>
    <x v="4"/>
    <s v="35"/>
    <s v="Production et distribution d'électricité, de gaz, de vapeur et d'air conditionné"/>
    <n v="78.566999999999993"/>
    <n v="1"/>
    <n v="1"/>
    <n v="0"/>
    <n v="0"/>
    <n v="0"/>
    <s v="21103"/>
    <x v="83"/>
    <s v="242101509"/>
    <s v="CC Rives de Saône"/>
    <s v="21"/>
    <s v="Côte-d'Or"/>
    <n v="27"/>
    <s v="Bourgogne-Franche-Comté"/>
  </r>
  <r>
    <s v="Enedis"/>
    <s v="2021"/>
    <x v="0"/>
    <s v="ENT"/>
    <s v="Entreprises"/>
    <s v="T"/>
    <x v="0"/>
    <s v="47"/>
    <s v="Commerce de détail, à l'exception des automobiles et des motocycles"/>
    <n v="285.28298169999999"/>
    <n v="1"/>
    <n v="0.91200000000000003"/>
    <n v="0"/>
    <n v="0"/>
    <n v="0"/>
    <s v="21103"/>
    <x v="83"/>
    <s v="242101509"/>
    <s v="CC Rives de Saône"/>
    <s v="21"/>
    <s v="Côte-d'Or"/>
    <n v="27"/>
    <s v="Bourgogne-Franche-Comté"/>
  </r>
  <r>
    <s v="Enedis"/>
    <s v="2021"/>
    <x v="0"/>
    <s v="ENT"/>
    <s v="Entreprises"/>
    <s v="T"/>
    <x v="0"/>
    <s v="84"/>
    <s v="Administration publique et défense ; sécurité sociale obligatoire"/>
    <n v="167.01043809999999"/>
    <n v="3"/>
    <n v="0.85399999999999998"/>
    <n v="0"/>
    <n v="0"/>
    <n v="0"/>
    <s v="21103"/>
    <x v="83"/>
    <s v="242101509"/>
    <s v="CC Rives de Saône"/>
    <s v="21"/>
    <s v="Côte-d'Or"/>
    <n v="27"/>
    <s v="Bourgogne-Franche-Comté"/>
  </r>
  <r>
    <s v="Enedis"/>
    <s v="2021"/>
    <x v="0"/>
    <s v="PRO"/>
    <s v="Petits professionels"/>
    <s v="T"/>
    <x v="0"/>
    <m/>
    <s v="0"/>
    <n v="1299.6051520000001"/>
    <n v="111"/>
    <n v="0.81899999999999995"/>
    <n v="0"/>
    <n v="0"/>
    <n v="0"/>
    <s v="21103"/>
    <x v="83"/>
    <s v="242101509"/>
    <s v="CC Rives de Saône"/>
    <s v="21"/>
    <s v="Côte-d'Or"/>
    <n v="27"/>
    <s v="Bourgogne-Franche-Comté"/>
  </r>
  <r>
    <s v="Enedis"/>
    <s v="2021"/>
    <x v="0"/>
    <s v="PRO"/>
    <s v="Petits professionels"/>
    <s v="T"/>
    <x v="0"/>
    <m/>
    <s v="0"/>
    <n v="133.0828434"/>
    <n v="26"/>
    <n v="0.84899999999999998"/>
    <n v="0"/>
    <n v="0"/>
    <n v="0"/>
    <s v="21105"/>
    <x v="84"/>
    <s v="242100410"/>
    <s v="Dijon Métropole"/>
    <s v="21"/>
    <s v="Côte-d'Or"/>
    <n v="27"/>
    <s v="Bourgogne-Franche-Comté"/>
  </r>
  <r>
    <s v="Enedis"/>
    <s v="2021"/>
    <x v="0"/>
    <s v="RES"/>
    <s v="Résidentiel"/>
    <s v="R"/>
    <x v="3"/>
    <m/>
    <s v="0"/>
    <n v="2808.2078280000001"/>
    <n v="439"/>
    <n v="0.81200000000000006"/>
    <n v="0"/>
    <n v="0"/>
    <n v="0"/>
    <s v="21105"/>
    <x v="84"/>
    <s v="242100410"/>
    <s v="Dijon Métropole"/>
    <s v="21"/>
    <s v="Côte-d'Or"/>
    <n v="27"/>
    <s v="Bourgogne-Franche-Comté"/>
  </r>
  <r>
    <s v="Enedis"/>
    <s v="2021"/>
    <x v="0"/>
    <s v="ENT"/>
    <s v="Entreprises"/>
    <s v="I"/>
    <x v="4"/>
    <s v="41"/>
    <s v="Construction de bâtiments"/>
    <n v="109.8204178"/>
    <n v="1"/>
    <n v="0.91600000000000004"/>
    <n v="0"/>
    <n v="0"/>
    <n v="0"/>
    <s v="21106"/>
    <x v="85"/>
    <s v="242100410"/>
    <s v="Dijon Métropole"/>
    <s v="21"/>
    <s v="Côte-d'Or"/>
    <n v="27"/>
    <s v="Bourgogne-Franche-Comté"/>
  </r>
  <r>
    <s v="Enedis"/>
    <s v="2021"/>
    <x v="0"/>
    <s v="ENT"/>
    <s v="Entreprises"/>
    <s v="T"/>
    <x v="0"/>
    <s v="45"/>
    <s v="Commerce et réparation d'automobiles et de motocycles"/>
    <n v="68.875674279999998"/>
    <n v="1"/>
    <n v="0.88900000000000001"/>
    <n v="0"/>
    <n v="0"/>
    <n v="0"/>
    <s v="21106"/>
    <x v="85"/>
    <s v="242100410"/>
    <s v="Dijon Métropole"/>
    <s v="21"/>
    <s v="Côte-d'Or"/>
    <n v="27"/>
    <s v="Bourgogne-Franche-Comté"/>
  </r>
  <r>
    <s v="Enedis"/>
    <s v="2021"/>
    <x v="0"/>
    <s v="PRO"/>
    <s v="Petits professionels"/>
    <s v="A"/>
    <x v="1"/>
    <m/>
    <s v="0"/>
    <n v="165.51051190000001"/>
    <n v="5"/>
    <n v="0.92700000000000005"/>
    <n v="0"/>
    <n v="0"/>
    <n v="0"/>
    <s v="21106"/>
    <x v="85"/>
    <s v="242100410"/>
    <s v="Dijon Métropole"/>
    <s v="21"/>
    <s v="Côte-d'Or"/>
    <n v="27"/>
    <s v="Bourgogne-Franche-Comté"/>
  </r>
  <r>
    <s v="Enedis"/>
    <s v="2021"/>
    <x v="0"/>
    <s v="PRO"/>
    <s v="Petits professionels"/>
    <s v="A"/>
    <x v="1"/>
    <m/>
    <s v="0"/>
    <n v="0"/>
    <n v="0"/>
    <n v="0"/>
    <n v="0"/>
    <n v="0"/>
    <n v="1"/>
    <s v="21107"/>
    <x v="86"/>
    <s v="200069540"/>
    <s v="CC Norge et Tille"/>
    <s v="21"/>
    <s v="Côte-d'Or"/>
    <n v="27"/>
    <s v="Bourgogne-Franche-Comté"/>
  </r>
  <r>
    <s v="Enedis"/>
    <s v="2021"/>
    <x v="0"/>
    <s v="PRO"/>
    <s v="Petits professionels"/>
    <s v="T"/>
    <x v="0"/>
    <m/>
    <s v="0"/>
    <n v="143.23935270000001"/>
    <n v="28"/>
    <n v="0.84"/>
    <n v="0"/>
    <n v="0"/>
    <n v="0"/>
    <s v="21107"/>
    <x v="86"/>
    <s v="200069540"/>
    <s v="CC Norge et Tille"/>
    <s v="21"/>
    <s v="Côte-d'Or"/>
    <n v="27"/>
    <s v="Bourgogne-Franche-Comté"/>
  </r>
  <r>
    <s v="Enedis"/>
    <s v="2021"/>
    <x v="0"/>
    <s v="PRO"/>
    <s v="Petits professionels"/>
    <s v="X"/>
    <x v="2"/>
    <m/>
    <s v="0"/>
    <n v="0"/>
    <n v="0"/>
    <n v="0"/>
    <n v="0"/>
    <n v="0"/>
    <n v="1"/>
    <s v="21107"/>
    <x v="86"/>
    <s v="200069540"/>
    <s v="CC Norge et Tille"/>
    <s v="21"/>
    <s v="Côte-d'Or"/>
    <n v="27"/>
    <s v="Bourgogne-Franche-Comté"/>
  </r>
  <r>
    <s v="Enedis"/>
    <s v="2021"/>
    <x v="0"/>
    <s v="PRO"/>
    <s v="Petits professionels"/>
    <s v="I"/>
    <x v="4"/>
    <m/>
    <s v="0"/>
    <n v="0"/>
    <n v="0"/>
    <n v="0"/>
    <n v="0"/>
    <n v="0"/>
    <n v="1"/>
    <s v="21109"/>
    <x v="87"/>
    <s v="242101434"/>
    <s v="CC du Pays Châtillonnais"/>
    <s v="21"/>
    <s v="Côte-d'Or"/>
    <n v="27"/>
    <s v="Bourgogne-Franche-Comté"/>
  </r>
  <r>
    <s v="Enedis"/>
    <s v="2021"/>
    <x v="0"/>
    <s v="PRO"/>
    <s v="Petits professionels"/>
    <s v="T"/>
    <x v="0"/>
    <m/>
    <s v="0"/>
    <n v="0"/>
    <n v="0"/>
    <n v="0"/>
    <n v="0"/>
    <n v="0"/>
    <n v="1"/>
    <s v="21109"/>
    <x v="87"/>
    <s v="242101434"/>
    <s v="CC du Pays Châtillonnais"/>
    <s v="21"/>
    <s v="Côte-d'Or"/>
    <n v="27"/>
    <s v="Bourgogne-Franche-Comté"/>
  </r>
  <r>
    <s v="Enedis"/>
    <s v="2021"/>
    <x v="0"/>
    <s v="RES"/>
    <s v="Résidentiel"/>
    <s v="R"/>
    <x v="3"/>
    <m/>
    <s v="0"/>
    <n v="754.73995930000001"/>
    <n v="137"/>
    <n v="0.77100000000000002"/>
    <n v="0"/>
    <n v="0"/>
    <n v="0"/>
    <s v="21109"/>
    <x v="87"/>
    <s v="242101434"/>
    <s v="CC du Pays Châtillonnais"/>
    <s v="21"/>
    <s v="Côte-d'Or"/>
    <n v="27"/>
    <s v="Bourgogne-Franche-Comté"/>
  </r>
  <r>
    <s v="Enedis"/>
    <s v="2021"/>
    <x v="0"/>
    <s v="ENT"/>
    <s v="Entreprises"/>
    <s v="T"/>
    <x v="0"/>
    <s v="47"/>
    <s v="Commerce de détail, à l'exception des automobiles et des motocycles"/>
    <n v="1502.232"/>
    <n v="1"/>
    <n v="1"/>
    <n v="0"/>
    <n v="0"/>
    <n v="0"/>
    <s v="21110"/>
    <x v="88"/>
    <s v="200070894"/>
    <s v="CC de Gevrey-Chambertin et de Nuits-Saint-Georges"/>
    <s v="21"/>
    <s v="Côte-d'Or"/>
    <n v="27"/>
    <s v="Bourgogne-Franche-Comté"/>
  </r>
  <r>
    <s v="Enedis"/>
    <s v="2021"/>
    <x v="0"/>
    <s v="ENT"/>
    <s v="Entreprises"/>
    <s v="T"/>
    <x v="0"/>
    <s v="68"/>
    <s v="Activités immobilières"/>
    <n v="142.41777809999999"/>
    <n v="1"/>
    <n v="0.998"/>
    <n v="0"/>
    <n v="0"/>
    <n v="0"/>
    <s v="21110"/>
    <x v="88"/>
    <s v="200070894"/>
    <s v="CC de Gevrey-Chambertin et de Nuits-Saint-Georges"/>
    <s v="21"/>
    <s v="Côte-d'Or"/>
    <n v="27"/>
    <s v="Bourgogne-Franche-Comté"/>
  </r>
  <r>
    <s v="Enedis"/>
    <s v="2021"/>
    <x v="0"/>
    <s v="PRO"/>
    <s v="Petits professionels"/>
    <s v="T"/>
    <x v="0"/>
    <m/>
    <s v="0"/>
    <n v="524.48122820000003"/>
    <n v="46"/>
    <n v="0.76600000000000001"/>
    <n v="0"/>
    <n v="0"/>
    <n v="0"/>
    <s v="21110"/>
    <x v="88"/>
    <s v="200070894"/>
    <s v="CC de Gevrey-Chambertin et de Nuits-Saint-Georges"/>
    <s v="21"/>
    <s v="Côte-d'Or"/>
    <n v="27"/>
    <s v="Bourgogne-Franche-Comté"/>
  </r>
  <r>
    <s v="Enedis"/>
    <s v="2021"/>
    <x v="0"/>
    <s v="PRO"/>
    <s v="Petits professionels"/>
    <s v="X"/>
    <x v="2"/>
    <m/>
    <s v="0"/>
    <n v="50.048455449999999"/>
    <n v="6"/>
    <n v="0.88"/>
    <n v="0"/>
    <n v="0"/>
    <n v="0"/>
    <s v="21110"/>
    <x v="88"/>
    <s v="200070894"/>
    <s v="CC de Gevrey-Chambertin et de Nuits-Saint-Georges"/>
    <s v="21"/>
    <s v="Côte-d'Or"/>
    <n v="27"/>
    <s v="Bourgogne-Franche-Comté"/>
  </r>
  <r>
    <s v="Enedis"/>
    <s v="2021"/>
    <x v="0"/>
    <s v="PRO"/>
    <s v="Petits professionels"/>
    <s v="I"/>
    <x v="4"/>
    <m/>
    <s v="0"/>
    <n v="0"/>
    <n v="0"/>
    <n v="0"/>
    <n v="0"/>
    <n v="0"/>
    <n v="1"/>
    <s v="21113"/>
    <x v="89"/>
    <s v="200070894"/>
    <s v="CC de Gevrey-Chambertin et de Nuits-Saint-Georges"/>
    <s v="21"/>
    <s v="Côte-d'Or"/>
    <n v="27"/>
    <s v="Bourgogne-Franche-Comté"/>
  </r>
  <r>
    <s v="Enedis"/>
    <s v="2021"/>
    <x v="0"/>
    <s v="PRO"/>
    <s v="Petits professionels"/>
    <s v="A"/>
    <x v="1"/>
    <m/>
    <s v="0"/>
    <n v="0"/>
    <n v="0"/>
    <n v="0"/>
    <n v="0"/>
    <n v="0"/>
    <n v="1"/>
    <s v="21114"/>
    <x v="90"/>
    <s v="242101491"/>
    <s v="CC du Montbardois"/>
    <s v="21"/>
    <s v="Côte-d'Or"/>
    <n v="27"/>
    <s v="Bourgogne-Franche-Comté"/>
  </r>
  <r>
    <s v="Enedis"/>
    <s v="2021"/>
    <x v="0"/>
    <s v="RES"/>
    <s v="Résidentiel"/>
    <s v="R"/>
    <x v="3"/>
    <m/>
    <s v="0"/>
    <n v="461.78992240000002"/>
    <n v="93"/>
    <n v="0.79300000000000004"/>
    <n v="0"/>
    <n v="0"/>
    <n v="0"/>
    <s v="21114"/>
    <x v="90"/>
    <s v="242101491"/>
    <s v="CC du Montbardois"/>
    <s v="21"/>
    <s v="Côte-d'Or"/>
    <n v="27"/>
    <s v="Bourgogne-Franche-Comté"/>
  </r>
  <r>
    <s v="Enedis"/>
    <s v="2021"/>
    <x v="0"/>
    <s v="PRO"/>
    <s v="Petits professionels"/>
    <s v="I"/>
    <x v="4"/>
    <m/>
    <s v="0"/>
    <n v="0"/>
    <n v="0"/>
    <n v="0"/>
    <n v="0"/>
    <n v="0"/>
    <n v="1"/>
    <s v="21115"/>
    <x v="91"/>
    <s v="242101434"/>
    <s v="CC du Pays Châtillonnais"/>
    <s v="21"/>
    <s v="Côte-d'Or"/>
    <n v="27"/>
    <s v="Bourgogne-Franche-Comté"/>
  </r>
  <r>
    <s v="Enedis"/>
    <s v="2021"/>
    <x v="0"/>
    <s v="RES"/>
    <s v="Résidentiel"/>
    <s v="R"/>
    <x v="3"/>
    <m/>
    <s v="0"/>
    <n v="1250.7812080000001"/>
    <n v="185"/>
    <n v="0.84099999999999997"/>
    <n v="0"/>
    <n v="0"/>
    <n v="0"/>
    <s v="21115"/>
    <x v="91"/>
    <s v="242101434"/>
    <s v="CC du Pays Châtillonnais"/>
    <s v="21"/>
    <s v="Côte-d'Or"/>
    <n v="27"/>
    <s v="Bourgogne-Franche-Comté"/>
  </r>
  <r>
    <s v="Enedis"/>
    <s v="2021"/>
    <x v="0"/>
    <s v="PRO"/>
    <s v="Petits professionels"/>
    <s v="A"/>
    <x v="1"/>
    <m/>
    <s v="0"/>
    <n v="87.205325439999996"/>
    <n v="9"/>
    <n v="0.83099999999999996"/>
    <n v="0"/>
    <n v="0"/>
    <n v="0"/>
    <s v="21116"/>
    <x v="92"/>
    <s v="242101434"/>
    <s v="CC du Pays Châtillonnais"/>
    <s v="21"/>
    <s v="Côte-d'Or"/>
    <n v="27"/>
    <s v="Bourgogne-Franche-Comté"/>
  </r>
  <r>
    <s v="Enedis"/>
    <s v="2021"/>
    <x v="0"/>
    <s v="PRO"/>
    <s v="Petits professionels"/>
    <s v="I"/>
    <x v="4"/>
    <m/>
    <s v="0"/>
    <n v="0"/>
    <n v="0"/>
    <n v="0"/>
    <n v="0"/>
    <n v="0"/>
    <n v="1"/>
    <s v="21116"/>
    <x v="92"/>
    <s v="242101434"/>
    <s v="CC du Pays Châtillonnais"/>
    <s v="21"/>
    <s v="Côte-d'Or"/>
    <n v="27"/>
    <s v="Bourgogne-Franche-Comté"/>
  </r>
  <r>
    <s v="Enedis"/>
    <s v="2021"/>
    <x v="0"/>
    <s v="RES"/>
    <s v="Résidentiel"/>
    <s v="R"/>
    <x v="3"/>
    <m/>
    <s v="0"/>
    <n v="389.09134870000003"/>
    <n v="78"/>
    <n v="0.81799999999999995"/>
    <n v="0"/>
    <n v="0"/>
    <n v="0"/>
    <s v="21116"/>
    <x v="92"/>
    <s v="242101434"/>
    <s v="CC du Pays Châtillonnais"/>
    <s v="21"/>
    <s v="Côte-d'Or"/>
    <n v="27"/>
    <s v="Bourgogne-Franche-Comté"/>
  </r>
  <r>
    <s v="Enedis"/>
    <s v="2021"/>
    <x v="0"/>
    <s v="ENT"/>
    <s v="Entreprises"/>
    <s v="T"/>
    <x v="0"/>
    <s v="46"/>
    <s v="Commerce de gros, à l'exception des automobiles et des motocycles"/>
    <n v="2.2109999999999999"/>
    <n v="1"/>
    <n v="1"/>
    <n v="0"/>
    <n v="0"/>
    <n v="0"/>
    <s v="21117"/>
    <x v="93"/>
    <s v="242101434"/>
    <s v="CC du Pays Châtillonnais"/>
    <s v="21"/>
    <s v="Côte-d'Or"/>
    <n v="27"/>
    <s v="Bourgogne-Franche-Comté"/>
  </r>
  <r>
    <s v="Enedis"/>
    <s v="2021"/>
    <x v="0"/>
    <s v="PRO"/>
    <s v="Petits professionels"/>
    <s v="A"/>
    <x v="1"/>
    <m/>
    <s v="0"/>
    <n v="0"/>
    <n v="0"/>
    <n v="0"/>
    <n v="0"/>
    <n v="0"/>
    <n v="1"/>
    <s v="21117"/>
    <x v="93"/>
    <s v="242101434"/>
    <s v="CC du Pays Châtillonnais"/>
    <s v="21"/>
    <s v="Côte-d'Or"/>
    <n v="27"/>
    <s v="Bourgogne-Franche-Comté"/>
  </r>
  <r>
    <s v="Enedis"/>
    <s v="2021"/>
    <x v="0"/>
    <s v="PRO"/>
    <s v="Petits professionels"/>
    <s v="A"/>
    <x v="1"/>
    <m/>
    <s v="0"/>
    <n v="0"/>
    <n v="0"/>
    <n v="0"/>
    <n v="0"/>
    <n v="0"/>
    <n v="1"/>
    <s v="21118"/>
    <x v="94"/>
    <s v="200070910"/>
    <s v="CC Tille et Venelle"/>
    <s v="21"/>
    <s v="Côte-d'Or"/>
    <n v="27"/>
    <s v="Bourgogne-Franche-Comté"/>
  </r>
  <r>
    <s v="Enedis"/>
    <s v="2021"/>
    <x v="0"/>
    <s v="PRO"/>
    <s v="Petits professionels"/>
    <s v="T"/>
    <x v="0"/>
    <m/>
    <s v="0"/>
    <n v="0"/>
    <n v="0"/>
    <n v="0"/>
    <n v="0"/>
    <n v="0"/>
    <n v="1"/>
    <s v="21118"/>
    <x v="94"/>
    <s v="200070910"/>
    <s v="CC Tille et Venelle"/>
    <s v="21"/>
    <s v="Côte-d'Or"/>
    <n v="27"/>
    <s v="Bourgogne-Franche-Comté"/>
  </r>
  <r>
    <s v="Enedis"/>
    <s v="2021"/>
    <x v="0"/>
    <s v="RES"/>
    <s v="Résidentiel"/>
    <s v="R"/>
    <x v="3"/>
    <m/>
    <s v="0"/>
    <n v="113.62709700000001"/>
    <n v="19"/>
    <n v="0.86599999999999999"/>
    <n v="0"/>
    <n v="0"/>
    <n v="0"/>
    <s v="21118"/>
    <x v="94"/>
    <s v="200070910"/>
    <s v="CC Tille et Venelle"/>
    <s v="21"/>
    <s v="Côte-d'Or"/>
    <n v="27"/>
    <s v="Bourgogne-Franche-Comté"/>
  </r>
  <r>
    <s v="Enedis"/>
    <s v="2021"/>
    <x v="0"/>
    <s v="PRO"/>
    <s v="Petits professionels"/>
    <s v="A"/>
    <x v="1"/>
    <m/>
    <s v="0"/>
    <n v="0"/>
    <n v="0"/>
    <n v="0"/>
    <n v="0"/>
    <n v="0"/>
    <n v="1"/>
    <s v="21119"/>
    <x v="95"/>
    <s v="200070910"/>
    <s v="CC Tille et Venelle"/>
    <s v="21"/>
    <s v="Côte-d'Or"/>
    <n v="27"/>
    <s v="Bourgogne-Franche-Comté"/>
  </r>
  <r>
    <s v="Enedis"/>
    <s v="2021"/>
    <x v="0"/>
    <s v="PRO"/>
    <s v="Petits professionels"/>
    <s v="X"/>
    <x v="2"/>
    <m/>
    <s v="0"/>
    <n v="0"/>
    <n v="0"/>
    <n v="0"/>
    <n v="0"/>
    <n v="0"/>
    <n v="1"/>
    <s v="21120"/>
    <x v="96"/>
    <s v="200071207"/>
    <s v="CC de Pouilly-en-Auxois/Bligny-sur-Ouche"/>
    <s v="21"/>
    <s v="Côte-d'Or"/>
    <n v="27"/>
    <s v="Bourgogne-Franche-Comté"/>
  </r>
  <r>
    <s v="Enedis"/>
    <s v="2021"/>
    <x v="0"/>
    <s v="RES"/>
    <s v="Résidentiel"/>
    <s v="R"/>
    <x v="3"/>
    <m/>
    <s v="0"/>
    <n v="649.33480629999997"/>
    <n v="133"/>
    <n v="0.76900000000000002"/>
    <n v="0"/>
    <n v="0"/>
    <n v="0"/>
    <s v="21120"/>
    <x v="96"/>
    <s v="200071207"/>
    <s v="CC de Pouilly-en-Auxois/Bligny-sur-Ouche"/>
    <s v="21"/>
    <s v="Côte-d'Or"/>
    <n v="27"/>
    <s v="Bourgogne-Franche-Comté"/>
  </r>
  <r>
    <s v="Enedis"/>
    <s v="2021"/>
    <x v="0"/>
    <s v="PRO"/>
    <s v="Petits professionels"/>
    <s v="A"/>
    <x v="1"/>
    <m/>
    <s v="0"/>
    <n v="0"/>
    <n v="0"/>
    <n v="0"/>
    <n v="0"/>
    <n v="0"/>
    <n v="1"/>
    <s v="21121"/>
    <x v="97"/>
    <s v="200039055"/>
    <s v="CC Ouche et Montagne"/>
    <s v="21"/>
    <s v="Côte-d'Or"/>
    <n v="27"/>
    <s v="Bourgogne-Franche-Comté"/>
  </r>
  <r>
    <s v="Enedis"/>
    <s v="2021"/>
    <x v="0"/>
    <s v="PRO"/>
    <s v="Petits professionels"/>
    <s v="I"/>
    <x v="4"/>
    <m/>
    <s v="0"/>
    <n v="0"/>
    <n v="0"/>
    <n v="0"/>
    <n v="0"/>
    <n v="0"/>
    <n v="1"/>
    <s v="21122"/>
    <x v="98"/>
    <s v="242101459"/>
    <s v="CC du Pays d'Alésia et de la Seine"/>
    <s v="21"/>
    <s v="Côte-d'Or"/>
    <n v="27"/>
    <s v="Bourgogne-Franche-Comté"/>
  </r>
  <r>
    <s v="Enedis"/>
    <s v="2021"/>
    <x v="0"/>
    <s v="PRO"/>
    <s v="Petits professionels"/>
    <s v="T"/>
    <x v="0"/>
    <m/>
    <s v="0"/>
    <n v="174.8821322"/>
    <n v="19"/>
    <n v="0.85599999999999998"/>
    <n v="0"/>
    <n v="0"/>
    <n v="0"/>
    <s v="21122"/>
    <x v="98"/>
    <s v="242101459"/>
    <s v="CC du Pays d'Alésia et de la Seine"/>
    <s v="21"/>
    <s v="Côte-d'Or"/>
    <n v="27"/>
    <s v="Bourgogne-Franche-Comté"/>
  </r>
  <r>
    <s v="Enedis"/>
    <s v="2021"/>
    <x v="0"/>
    <s v="PRO"/>
    <s v="Petits professionels"/>
    <s v="X"/>
    <x v="2"/>
    <m/>
    <s v="0"/>
    <n v="0"/>
    <n v="0"/>
    <n v="0"/>
    <n v="0"/>
    <n v="0"/>
    <n v="1"/>
    <s v="21122"/>
    <x v="98"/>
    <s v="242101459"/>
    <s v="CC du Pays d'Alésia et de la Seine"/>
    <s v="21"/>
    <s v="Côte-d'Or"/>
    <n v="27"/>
    <s v="Bourgogne-Franche-Comté"/>
  </r>
  <r>
    <s v="Enedis"/>
    <s v="2021"/>
    <x v="0"/>
    <s v="PRO"/>
    <s v="Petits professionels"/>
    <s v="T"/>
    <x v="0"/>
    <m/>
    <s v="0"/>
    <n v="0"/>
    <n v="0"/>
    <n v="0"/>
    <n v="0"/>
    <n v="0"/>
    <n v="1"/>
    <s v="21123"/>
    <x v="99"/>
    <s v="242101434"/>
    <s v="CC du Pays Châtillonnais"/>
    <s v="21"/>
    <s v="Côte-d'Or"/>
    <n v="27"/>
    <s v="Bourgogne-Franche-Comté"/>
  </r>
  <r>
    <s v="Enedis"/>
    <s v="2021"/>
    <x v="0"/>
    <s v="RES"/>
    <s v="Résidentiel"/>
    <s v="R"/>
    <x v="3"/>
    <m/>
    <s v="0"/>
    <n v="127.1804068"/>
    <n v="27"/>
    <n v="0.83399999999999996"/>
    <n v="0"/>
    <n v="0"/>
    <n v="0"/>
    <s v="21123"/>
    <x v="99"/>
    <s v="242101434"/>
    <s v="CC du Pays Châtillonnais"/>
    <s v="21"/>
    <s v="Côte-d'Or"/>
    <n v="27"/>
    <s v="Bourgogne-Franche-Comté"/>
  </r>
  <r>
    <s v="Enedis"/>
    <s v="2021"/>
    <x v="0"/>
    <s v="PRO"/>
    <s v="Petits professionels"/>
    <s v="I"/>
    <x v="4"/>
    <m/>
    <s v="0"/>
    <n v="0"/>
    <n v="0"/>
    <n v="0"/>
    <n v="0"/>
    <n v="0"/>
    <n v="1"/>
    <s v="21125"/>
    <x v="100"/>
    <s v="242101434"/>
    <s v="CC du Pays Châtillonnais"/>
    <s v="21"/>
    <s v="Côte-d'Or"/>
    <n v="27"/>
    <s v="Bourgogne-Franche-Comté"/>
  </r>
  <r>
    <s v="Enedis"/>
    <s v="2021"/>
    <x v="0"/>
    <s v="PRO"/>
    <s v="Petits professionels"/>
    <s v="A"/>
    <x v="1"/>
    <m/>
    <s v="0"/>
    <n v="57.732467100000001"/>
    <n v="3"/>
    <n v="0.85299999999999998"/>
    <n v="0"/>
    <n v="0"/>
    <n v="0"/>
    <s v="21126"/>
    <x v="101"/>
    <s v="200000925"/>
    <s v="CC de la Plaine Dijonnaise"/>
    <s v="21"/>
    <s v="Côte-d'Or"/>
    <n v="27"/>
    <s v="Bourgogne-Franche-Comté"/>
  </r>
  <r>
    <s v="Enedis"/>
    <s v="2021"/>
    <x v="0"/>
    <s v="PRO"/>
    <s v="Petits professionels"/>
    <s v="X"/>
    <x v="2"/>
    <m/>
    <s v="0"/>
    <n v="0"/>
    <n v="0"/>
    <n v="0"/>
    <n v="0"/>
    <n v="0"/>
    <n v="1"/>
    <s v="21127"/>
    <x v="102"/>
    <s v="242100154"/>
    <s v="CC des Vallées de la Tille et de l'Ignon"/>
    <s v="21"/>
    <s v="Côte-d'Or"/>
    <n v="27"/>
    <s v="Bourgogne-Franche-Comté"/>
  </r>
  <r>
    <s v="Enedis"/>
    <s v="2021"/>
    <x v="0"/>
    <s v="RES"/>
    <s v="Résidentiel"/>
    <s v="R"/>
    <x v="3"/>
    <m/>
    <s v="0"/>
    <n v="1614.7184600000001"/>
    <n v="217"/>
    <n v="0.749"/>
    <n v="0"/>
    <n v="0"/>
    <n v="0"/>
    <s v="21127"/>
    <x v="102"/>
    <s v="242100154"/>
    <s v="CC des Vallées de la Tille et de l'Ignon"/>
    <s v="21"/>
    <s v="Côte-d'Or"/>
    <n v="27"/>
    <s v="Bourgogne-Franche-Comté"/>
  </r>
  <r>
    <s v="Enedis"/>
    <s v="2021"/>
    <x v="0"/>
    <s v="ENT"/>
    <s v="Entreprises"/>
    <s v="I"/>
    <x v="4"/>
    <s v="35"/>
    <s v="Production et distribution d'électricité, de gaz, de vapeur et d'air conditionné"/>
    <n v="139.12"/>
    <n v="1"/>
    <n v="1"/>
    <n v="0"/>
    <n v="0"/>
    <n v="0"/>
    <s v="21128"/>
    <x v="103"/>
    <s v="200071207"/>
    <s v="CC de Pouilly-en-Auxois/Bligny-sur-Ouche"/>
    <s v="21"/>
    <s v="Côte-d'Or"/>
    <n v="27"/>
    <s v="Bourgogne-Franche-Comté"/>
  </r>
  <r>
    <s v="Enedis"/>
    <s v="2021"/>
    <x v="0"/>
    <s v="ENT"/>
    <s v="Entreprises"/>
    <s v="T"/>
    <x v="0"/>
    <s v="55"/>
    <s v="Hébergement"/>
    <n v="714.05184689999999"/>
    <n v="2"/>
    <n v="0.98899999999999999"/>
    <n v="0"/>
    <n v="0"/>
    <n v="0"/>
    <s v="21128"/>
    <x v="103"/>
    <s v="200071207"/>
    <s v="CC de Pouilly-en-Auxois/Bligny-sur-Ouche"/>
    <s v="21"/>
    <s v="Côte-d'Or"/>
    <n v="27"/>
    <s v="Bourgogne-Franche-Comté"/>
  </r>
  <r>
    <s v="Enedis"/>
    <s v="2021"/>
    <x v="0"/>
    <s v="PRO"/>
    <s v="Petits professionels"/>
    <s v="T"/>
    <x v="0"/>
    <m/>
    <s v="0"/>
    <n v="98.480552489999994"/>
    <n v="15"/>
    <n v="0.86899999999999999"/>
    <n v="0"/>
    <n v="0"/>
    <n v="0"/>
    <s v="21128"/>
    <x v="103"/>
    <s v="200071207"/>
    <s v="CC de Pouilly-en-Auxois/Bligny-sur-Ouche"/>
    <s v="21"/>
    <s v="Côte-d'Or"/>
    <n v="27"/>
    <s v="Bourgogne-Franche-Comté"/>
  </r>
  <r>
    <s v="Enedis"/>
    <s v="2021"/>
    <x v="0"/>
    <s v="RES"/>
    <s v="Résidentiel"/>
    <s v="R"/>
    <x v="3"/>
    <m/>
    <s v="0"/>
    <n v="962.72062010000002"/>
    <n v="162"/>
    <n v="0.82899999999999996"/>
    <n v="0"/>
    <n v="0"/>
    <n v="0"/>
    <s v="21128"/>
    <x v="103"/>
    <s v="200071207"/>
    <s v="CC de Pouilly-en-Auxois/Bligny-sur-Ouche"/>
    <s v="21"/>
    <s v="Côte-d'Or"/>
    <n v="27"/>
    <s v="Bourgogne-Franche-Comté"/>
  </r>
  <r>
    <s v="Enedis"/>
    <s v="2021"/>
    <x v="0"/>
    <s v="PRO"/>
    <s v="Petits professionels"/>
    <s v="A"/>
    <x v="1"/>
    <m/>
    <s v="0"/>
    <n v="0"/>
    <n v="0"/>
    <n v="0"/>
    <n v="0"/>
    <n v="0"/>
    <n v="1"/>
    <s v="21130"/>
    <x v="104"/>
    <s v="200000925"/>
    <s v="CC de la Plaine Dijonnaise"/>
    <s v="21"/>
    <s v="Côte-d'Or"/>
    <n v="27"/>
    <s v="Bourgogne-Franche-Comté"/>
  </r>
  <r>
    <s v="Enedis"/>
    <s v="2021"/>
    <x v="0"/>
    <s v="PRO"/>
    <s v="Petits professionels"/>
    <s v="T"/>
    <x v="0"/>
    <m/>
    <s v="0"/>
    <n v="41.856411440000002"/>
    <n v="11"/>
    <n v="0.90100000000000002"/>
    <n v="0"/>
    <n v="0"/>
    <n v="0"/>
    <s v="21130"/>
    <x v="104"/>
    <s v="200000925"/>
    <s v="CC de la Plaine Dijonnaise"/>
    <s v="21"/>
    <s v="Côte-d'Or"/>
    <n v="27"/>
    <s v="Bourgogne-Franche-Comté"/>
  </r>
  <r>
    <s v="Enedis"/>
    <s v="2021"/>
    <x v="0"/>
    <s v="ENT"/>
    <s v="Entreprises"/>
    <s v="T"/>
    <x v="0"/>
    <s v="85"/>
    <s v="Enseignement"/>
    <n v="122.5426009"/>
    <n v="1"/>
    <n v="0.90400000000000003"/>
    <n v="0"/>
    <n v="0"/>
    <n v="0"/>
    <s v="21131"/>
    <x v="105"/>
    <s v="242101509"/>
    <s v="CC Rives de Saône"/>
    <s v="21"/>
    <s v="Côte-d'Or"/>
    <n v="27"/>
    <s v="Bourgogne-Franche-Comté"/>
  </r>
  <r>
    <s v="Enedis"/>
    <s v="2021"/>
    <x v="0"/>
    <s v="RES"/>
    <s v="Résidentiel"/>
    <s v="R"/>
    <x v="3"/>
    <m/>
    <s v="0"/>
    <n v="1077.4360349999999"/>
    <n v="214"/>
    <n v="0.80400000000000005"/>
    <n v="0"/>
    <n v="0"/>
    <n v="0"/>
    <s v="21131"/>
    <x v="105"/>
    <s v="242101509"/>
    <s v="CC Rives de Saône"/>
    <s v="21"/>
    <s v="Côte-d'Or"/>
    <n v="27"/>
    <s v="Bourgogne-Franche-Comté"/>
  </r>
  <r>
    <s v="Enedis"/>
    <s v="2021"/>
    <x v="0"/>
    <s v="PRO"/>
    <s v="Petits professionels"/>
    <s v="T"/>
    <x v="0"/>
    <m/>
    <s v="0"/>
    <n v="71.248323600000006"/>
    <n v="10"/>
    <n v="0.59599999999999997"/>
    <n v="0"/>
    <n v="0"/>
    <n v="0"/>
    <s v="21132"/>
    <x v="106"/>
    <s v="200070894"/>
    <s v="CC de Gevrey-Chambertin et de Nuits-Saint-Georges"/>
    <s v="21"/>
    <s v="Côte-d'Or"/>
    <n v="27"/>
    <s v="Bourgogne-Franche-Comté"/>
  </r>
  <r>
    <s v="Enedis"/>
    <s v="2021"/>
    <x v="0"/>
    <s v="ENT"/>
    <s v="Entreprises"/>
    <s v="A"/>
    <x v="1"/>
    <s v="1"/>
    <s v="0"/>
    <n v="136.24500639999999"/>
    <n v="3"/>
    <n v="0.89800000000000002"/>
    <n v="0"/>
    <n v="0"/>
    <n v="0"/>
    <s v="21133"/>
    <x v="107"/>
    <s v="200070894"/>
    <s v="CC de Gevrey-Chambertin et de Nuits-Saint-Georges"/>
    <s v="21"/>
    <s v="Côte-d'Or"/>
    <n v="27"/>
    <s v="Bourgogne-Franche-Comté"/>
  </r>
  <r>
    <s v="Enedis"/>
    <s v="2021"/>
    <x v="0"/>
    <s v="ENT"/>
    <s v="Entreprises"/>
    <s v="T"/>
    <x v="0"/>
    <s v="46"/>
    <s v="Commerce de gros, à l'exception des automobiles et des motocycles"/>
    <n v="7.8421867279999997"/>
    <n v="1"/>
    <n v="0.91700000000000004"/>
    <n v="0"/>
    <n v="0"/>
    <n v="0"/>
    <s v="21133"/>
    <x v="107"/>
    <s v="200070894"/>
    <s v="CC de Gevrey-Chambertin et de Nuits-Saint-Georges"/>
    <s v="21"/>
    <s v="Côte-d'Or"/>
    <n v="27"/>
    <s v="Bourgogne-Franche-Comté"/>
  </r>
  <r>
    <s v="Enedis"/>
    <s v="2021"/>
    <x v="0"/>
    <s v="PRO"/>
    <s v="Petits professionels"/>
    <s v="I"/>
    <x v="4"/>
    <m/>
    <s v="0"/>
    <n v="0"/>
    <n v="0"/>
    <n v="0"/>
    <n v="0"/>
    <n v="0"/>
    <n v="1"/>
    <s v="21133"/>
    <x v="107"/>
    <s v="200070894"/>
    <s v="CC de Gevrey-Chambertin et de Nuits-Saint-Georges"/>
    <s v="21"/>
    <s v="Côte-d'Or"/>
    <n v="27"/>
    <s v="Bourgogne-Franche-Comté"/>
  </r>
  <r>
    <s v="Enedis"/>
    <s v="2021"/>
    <x v="0"/>
    <s v="PRO"/>
    <s v="Petits professionels"/>
    <s v="X"/>
    <x v="2"/>
    <m/>
    <s v="0"/>
    <n v="0"/>
    <n v="0"/>
    <n v="0"/>
    <n v="0"/>
    <n v="0"/>
    <n v="1"/>
    <s v="21133"/>
    <x v="107"/>
    <s v="200070894"/>
    <s v="CC de Gevrey-Chambertin et de Nuits-Saint-Georges"/>
    <s v="21"/>
    <s v="Côte-d'Or"/>
    <n v="27"/>
    <s v="Bourgogne-Franche-Comté"/>
  </r>
  <r>
    <s v="Enedis"/>
    <s v="2021"/>
    <x v="0"/>
    <s v="PRO"/>
    <s v="Petits professionels"/>
    <s v="T"/>
    <x v="0"/>
    <m/>
    <s v="0"/>
    <n v="135.3908236"/>
    <n v="16"/>
    <n v="0.871"/>
    <n v="0"/>
    <n v="0"/>
    <n v="0"/>
    <s v="21134"/>
    <x v="108"/>
    <s v="242101434"/>
    <s v="CC du Pays Châtillonnais"/>
    <s v="21"/>
    <s v="Côte-d'Or"/>
    <n v="27"/>
    <s v="Bourgogne-Franche-Comté"/>
  </r>
  <r>
    <s v="Enedis"/>
    <s v="2021"/>
    <x v="0"/>
    <s v="PRO"/>
    <s v="Petits professionels"/>
    <s v="A"/>
    <x v="1"/>
    <m/>
    <s v="0"/>
    <n v="0"/>
    <n v="0"/>
    <n v="0"/>
    <n v="0"/>
    <n v="0"/>
    <n v="1"/>
    <s v="21136"/>
    <x v="109"/>
    <s v="200039063"/>
    <s v="CC Forêts, Seine et Suzon"/>
    <s v="21"/>
    <s v="Côte-d'Or"/>
    <n v="27"/>
    <s v="Bourgogne-Franche-Comté"/>
  </r>
  <r>
    <s v="Enedis"/>
    <s v="2021"/>
    <x v="0"/>
    <s v="PRO"/>
    <s v="Petits professionels"/>
    <s v="A"/>
    <x v="1"/>
    <m/>
    <s v="0"/>
    <n v="0"/>
    <n v="0"/>
    <n v="0"/>
    <n v="0"/>
    <n v="0"/>
    <n v="1"/>
    <s v="21137"/>
    <x v="110"/>
    <s v="242101491"/>
    <s v="CC du Montbardois"/>
    <s v="21"/>
    <s v="Côte-d'Or"/>
    <n v="27"/>
    <s v="Bourgogne-Franche-Comté"/>
  </r>
  <r>
    <s v="Enedis"/>
    <s v="2021"/>
    <x v="0"/>
    <s v="PRO"/>
    <s v="Petits professionels"/>
    <s v="T"/>
    <x v="0"/>
    <m/>
    <s v="0"/>
    <n v="0"/>
    <n v="0"/>
    <n v="0"/>
    <n v="0"/>
    <n v="0"/>
    <n v="1"/>
    <s v="21137"/>
    <x v="110"/>
    <s v="242101491"/>
    <s v="CC du Montbardois"/>
    <s v="21"/>
    <s v="Côte-d'Or"/>
    <n v="27"/>
    <s v="Bourgogne-Franche-Comté"/>
  </r>
  <r>
    <s v="Enedis"/>
    <s v="2021"/>
    <x v="0"/>
    <s v="RES"/>
    <s v="Résidentiel"/>
    <s v="R"/>
    <x v="3"/>
    <m/>
    <s v="0"/>
    <n v="303.58752470000002"/>
    <n v="52"/>
    <n v="0.81599999999999995"/>
    <n v="0"/>
    <n v="0"/>
    <n v="0"/>
    <s v="21137"/>
    <x v="110"/>
    <s v="242101491"/>
    <s v="CC du Montbardois"/>
    <s v="21"/>
    <s v="Côte-d'Or"/>
    <n v="27"/>
    <s v="Bourgogne-Franche-Comté"/>
  </r>
  <r>
    <s v="Enedis"/>
    <s v="2021"/>
    <x v="0"/>
    <s v="ENT"/>
    <s v="Entreprises"/>
    <s v="I"/>
    <x v="4"/>
    <s v="23"/>
    <s v="Fabrication d'autres produits minéraux non métalliques"/>
    <n v="926.34233329999995"/>
    <n v="1"/>
    <n v="1"/>
    <n v="0"/>
    <n v="0"/>
    <n v="0"/>
    <s v="21138"/>
    <x v="111"/>
    <s v="200070902"/>
    <s v="CC Auxonne Pontailler Val de Saône"/>
    <s v="21"/>
    <s v="Côte-d'Or"/>
    <n v="27"/>
    <s v="Bourgogne-Franche-Comté"/>
  </r>
  <r>
    <s v="Enedis"/>
    <s v="2021"/>
    <x v="0"/>
    <s v="ENT"/>
    <s v="Entreprises"/>
    <s v="I"/>
    <x v="4"/>
    <s v="8"/>
    <s v="0"/>
    <n v="135.900701"/>
    <n v="1"/>
    <n v="1"/>
    <n v="0"/>
    <n v="0"/>
    <n v="0"/>
    <s v="21138"/>
    <x v="111"/>
    <s v="200070902"/>
    <s v="CC Auxonne Pontailler Val de Saône"/>
    <s v="21"/>
    <s v="Côte-d'Or"/>
    <n v="27"/>
    <s v="Bourgogne-Franche-Comté"/>
  </r>
  <r>
    <s v="Enedis"/>
    <s v="2021"/>
    <x v="0"/>
    <s v="PRO"/>
    <s v="Petits professionels"/>
    <s v="I"/>
    <x v="4"/>
    <m/>
    <s v="0"/>
    <n v="0"/>
    <n v="0"/>
    <n v="0"/>
    <n v="0"/>
    <n v="0"/>
    <n v="1"/>
    <s v="21138"/>
    <x v="111"/>
    <s v="200070902"/>
    <s v="CC Auxonne Pontailler Val de Saône"/>
    <s v="21"/>
    <s v="Côte-d'Or"/>
    <n v="27"/>
    <s v="Bourgogne-Franche-Comté"/>
  </r>
  <r>
    <s v="Enedis"/>
    <s v="2021"/>
    <x v="0"/>
    <s v="PRO"/>
    <s v="Petits professionels"/>
    <s v="X"/>
    <x v="2"/>
    <m/>
    <s v="0"/>
    <n v="0"/>
    <n v="0"/>
    <n v="0"/>
    <n v="0"/>
    <n v="0"/>
    <n v="1"/>
    <s v="21138"/>
    <x v="111"/>
    <s v="200070902"/>
    <s v="CC Auxonne Pontailler Val de Saône"/>
    <s v="21"/>
    <s v="Côte-d'Or"/>
    <n v="27"/>
    <s v="Bourgogne-Franche-Comté"/>
  </r>
  <r>
    <s v="Enedis"/>
    <s v="2021"/>
    <x v="0"/>
    <s v="ENT"/>
    <s v="Entreprises"/>
    <s v="T"/>
    <x v="0"/>
    <s v="36"/>
    <s v="Captage, traitement et distribution d'eau"/>
    <n v="82.919841050000002"/>
    <n v="1"/>
    <n v="1"/>
    <n v="0"/>
    <n v="0"/>
    <n v="0"/>
    <s v="21139"/>
    <x v="112"/>
    <s v="242101442"/>
    <s v="CC de Saulieu"/>
    <s v="21"/>
    <s v="Côte-d'Or"/>
    <n v="27"/>
    <s v="Bourgogne-Franche-Comté"/>
  </r>
  <r>
    <s v="Enedis"/>
    <s v="2021"/>
    <x v="0"/>
    <s v="PRO"/>
    <s v="Petits professionels"/>
    <s v="T"/>
    <x v="0"/>
    <m/>
    <s v="0"/>
    <n v="0"/>
    <n v="0"/>
    <n v="0"/>
    <n v="0"/>
    <n v="0"/>
    <n v="1"/>
    <s v="21141"/>
    <x v="113"/>
    <s v="200071017"/>
    <s v="CC des Terres d'Auxois"/>
    <s v="21"/>
    <s v="Côte-d'Or"/>
    <n v="27"/>
    <s v="Bourgogne-Franche-Comté"/>
  </r>
  <r>
    <s v="Enedis"/>
    <s v="2021"/>
    <x v="0"/>
    <s v="ENT"/>
    <s v="Entreprises"/>
    <s v="T"/>
    <x v="0"/>
    <s v="46"/>
    <s v="Commerce de gros, à l'exception des automobiles et des motocycles"/>
    <n v="0.84555822599999997"/>
    <n v="1"/>
    <n v="0.98499999999999999"/>
    <n v="0"/>
    <n v="0"/>
    <n v="0"/>
    <s v="21142"/>
    <x v="114"/>
    <s v="200039063"/>
    <s v="CC Forêts, Seine et Suzon"/>
    <s v="21"/>
    <s v="Côte-d'Or"/>
    <n v="27"/>
    <s v="Bourgogne-Franche-Comté"/>
  </r>
  <r>
    <s v="Enedis"/>
    <s v="2021"/>
    <x v="0"/>
    <s v="PRO"/>
    <s v="Petits professionels"/>
    <s v="A"/>
    <x v="1"/>
    <m/>
    <s v="0"/>
    <n v="0"/>
    <n v="0"/>
    <n v="0"/>
    <n v="0"/>
    <n v="0"/>
    <n v="1"/>
    <s v="21142"/>
    <x v="114"/>
    <s v="200039063"/>
    <s v="CC Forêts, Seine et Suzon"/>
    <s v="21"/>
    <s v="Côte-d'Or"/>
    <n v="27"/>
    <s v="Bourgogne-Franche-Comté"/>
  </r>
  <r>
    <s v="Enedis"/>
    <s v="2021"/>
    <x v="0"/>
    <s v="PRO"/>
    <s v="Petits professionels"/>
    <s v="I"/>
    <x v="4"/>
    <m/>
    <s v="0"/>
    <n v="0"/>
    <n v="0"/>
    <n v="0"/>
    <n v="0"/>
    <n v="0"/>
    <n v="1"/>
    <s v="21142"/>
    <x v="114"/>
    <s v="200039063"/>
    <s v="CC Forêts, Seine et Suzon"/>
    <s v="21"/>
    <s v="Côte-d'Or"/>
    <n v="27"/>
    <s v="Bourgogne-Franche-Comté"/>
  </r>
  <r>
    <s v="Enedis"/>
    <s v="2021"/>
    <x v="0"/>
    <s v="PRO"/>
    <s v="Petits professionels"/>
    <s v="T"/>
    <x v="0"/>
    <m/>
    <s v="0"/>
    <n v="0"/>
    <n v="0"/>
    <n v="0"/>
    <n v="0"/>
    <n v="0"/>
    <n v="1"/>
    <s v="21143"/>
    <x v="115"/>
    <s v="242101434"/>
    <s v="CC du Pays Châtillonnais"/>
    <s v="21"/>
    <s v="Côte-d'Or"/>
    <n v="27"/>
    <s v="Bourgogne-Franche-Comté"/>
  </r>
  <r>
    <s v="Enedis"/>
    <s v="2021"/>
    <x v="0"/>
    <s v="ENT"/>
    <s v="Entreprises"/>
    <s v="T"/>
    <x v="0"/>
    <s v="36"/>
    <s v="Captage, traitement et distribution d'eau"/>
    <n v="29.302"/>
    <n v="1"/>
    <n v="1"/>
    <n v="0"/>
    <n v="0"/>
    <n v="0"/>
    <s v="21145"/>
    <x v="116"/>
    <s v="200071017"/>
    <s v="CC des Terres d'Auxois"/>
    <s v="21"/>
    <s v="Côte-d'Or"/>
    <n v="27"/>
    <s v="Bourgogne-Franche-Comté"/>
  </r>
  <r>
    <s v="Enedis"/>
    <s v="2021"/>
    <x v="0"/>
    <s v="PRO"/>
    <s v="Petits professionels"/>
    <s v="A"/>
    <x v="1"/>
    <m/>
    <s v="0"/>
    <n v="0"/>
    <n v="0"/>
    <n v="0"/>
    <n v="0"/>
    <n v="0"/>
    <n v="1"/>
    <s v="21146"/>
    <x v="117"/>
    <s v="200072825"/>
    <s v="CC Mirebellois et Fontenois"/>
    <s v="21"/>
    <s v="Côte-d'Or"/>
    <n v="27"/>
    <s v="Bourgogne-Franche-Comté"/>
  </r>
  <r>
    <s v="Enedis"/>
    <s v="2021"/>
    <x v="0"/>
    <s v="PRO"/>
    <s v="Petits professionels"/>
    <s v="T"/>
    <x v="0"/>
    <m/>
    <s v="0"/>
    <n v="0"/>
    <n v="0"/>
    <n v="0"/>
    <n v="0"/>
    <n v="0"/>
    <n v="1"/>
    <s v="21146"/>
    <x v="117"/>
    <s v="200072825"/>
    <s v="CC Mirebellois et Fontenois"/>
    <s v="21"/>
    <s v="Côte-d'Or"/>
    <n v="27"/>
    <s v="Bourgogne-Franche-Comté"/>
  </r>
  <r>
    <s v="Enedis"/>
    <s v="2021"/>
    <x v="0"/>
    <s v="PRO"/>
    <s v="Petits professionels"/>
    <s v="T"/>
    <x v="0"/>
    <m/>
    <s v="0"/>
    <n v="0"/>
    <n v="0"/>
    <n v="0"/>
    <n v="0"/>
    <n v="0"/>
    <n v="1"/>
    <s v="21147"/>
    <x v="118"/>
    <s v="200071017"/>
    <s v="CC des Terres d'Auxois"/>
    <s v="21"/>
    <s v="Côte-d'Or"/>
    <n v="27"/>
    <s v="Bourgogne-Franche-Comté"/>
  </r>
  <r>
    <s v="Enedis"/>
    <s v="2021"/>
    <x v="0"/>
    <s v="PRO"/>
    <s v="Petits professionels"/>
    <s v="T"/>
    <x v="0"/>
    <m/>
    <s v="0"/>
    <n v="70.315841559999996"/>
    <n v="13"/>
    <n v="0.91100000000000003"/>
    <n v="0"/>
    <n v="0"/>
    <n v="0"/>
    <s v="21148"/>
    <x v="119"/>
    <s v="242101509"/>
    <s v="CC Rives de Saône"/>
    <s v="21"/>
    <s v="Côte-d'Or"/>
    <n v="27"/>
    <s v="Bourgogne-Franche-Comté"/>
  </r>
  <r>
    <s v="Enedis"/>
    <s v="2021"/>
    <x v="0"/>
    <s v="PRO"/>
    <s v="Petits professionels"/>
    <s v="A"/>
    <x v="1"/>
    <m/>
    <s v="0"/>
    <n v="0"/>
    <n v="0"/>
    <n v="0"/>
    <n v="0"/>
    <n v="0"/>
    <n v="1"/>
    <s v="21149"/>
    <x v="120"/>
    <s v="242101434"/>
    <s v="CC du Pays Châtillonnais"/>
    <s v="21"/>
    <s v="Côte-d'Or"/>
    <n v="27"/>
    <s v="Bourgogne-Franche-Comté"/>
  </r>
  <r>
    <s v="Enedis"/>
    <s v="2021"/>
    <x v="0"/>
    <s v="PRO"/>
    <s v="Petits professionels"/>
    <s v="I"/>
    <x v="4"/>
    <m/>
    <s v="0"/>
    <n v="0"/>
    <n v="0"/>
    <n v="0"/>
    <n v="0"/>
    <n v="0"/>
    <n v="1"/>
    <s v="21149"/>
    <x v="120"/>
    <s v="242101434"/>
    <s v="CC du Pays Châtillonnais"/>
    <s v="21"/>
    <s v="Côte-d'Or"/>
    <n v="27"/>
    <s v="Bourgogne-Franche-Comté"/>
  </r>
  <r>
    <s v="Enedis"/>
    <s v="2021"/>
    <x v="0"/>
    <s v="PRO"/>
    <s v="Petits professionels"/>
    <s v="I"/>
    <x v="4"/>
    <m/>
    <s v="0"/>
    <n v="0"/>
    <n v="0"/>
    <n v="0"/>
    <n v="0"/>
    <n v="0"/>
    <n v="1"/>
    <s v="21150"/>
    <x v="121"/>
    <s v="200006682"/>
    <s v="CA Beaune, Côte et Sud - Communauté Beaune-Chagny-Nolay"/>
    <s v="21"/>
    <s v="Côte-d'Or"/>
    <n v="27"/>
    <s v="Bourgogne-Franche-Comté"/>
  </r>
  <r>
    <s v="Enedis"/>
    <s v="2021"/>
    <x v="0"/>
    <s v="PRO"/>
    <s v="Petits professionels"/>
    <s v="X"/>
    <x v="2"/>
    <m/>
    <s v="0"/>
    <n v="0"/>
    <n v="0"/>
    <n v="0"/>
    <n v="0"/>
    <n v="0"/>
    <n v="1"/>
    <s v="21150"/>
    <x v="121"/>
    <s v="200006682"/>
    <s v="CA Beaune, Côte et Sud - Communauté Beaune-Chagny-Nolay"/>
    <s v="21"/>
    <s v="Côte-d'Or"/>
    <n v="27"/>
    <s v="Bourgogne-Franche-Comté"/>
  </r>
  <r>
    <s v="Enedis"/>
    <s v="2021"/>
    <x v="0"/>
    <s v="RES"/>
    <s v="Résidentiel"/>
    <s v="R"/>
    <x v="3"/>
    <m/>
    <s v="0"/>
    <n v="832.30044310000005"/>
    <n v="179"/>
    <n v="0.84799999999999998"/>
    <n v="0"/>
    <n v="0"/>
    <n v="0"/>
    <s v="21150"/>
    <x v="121"/>
    <s v="200006682"/>
    <s v="CA Beaune, Côte et Sud - Communauté Beaune-Chagny-Nolay"/>
    <s v="21"/>
    <s v="Côte-d'Or"/>
    <n v="27"/>
    <s v="Bourgogne-Franche-Comté"/>
  </r>
  <r>
    <s v="Enedis"/>
    <s v="2021"/>
    <x v="0"/>
    <s v="PRO"/>
    <s v="Petits professionels"/>
    <s v="A"/>
    <x v="1"/>
    <m/>
    <s v="0"/>
    <n v="0"/>
    <n v="0"/>
    <n v="0"/>
    <n v="0"/>
    <n v="0"/>
    <n v="1"/>
    <s v="21151"/>
    <x v="122"/>
    <s v="200071017"/>
    <s v="CC des Terres d'Auxois"/>
    <s v="21"/>
    <s v="Côte-d'Or"/>
    <n v="27"/>
    <s v="Bourgogne-Franche-Comté"/>
  </r>
  <r>
    <s v="Enedis"/>
    <s v="2021"/>
    <x v="0"/>
    <s v="PRO"/>
    <s v="Petits professionels"/>
    <s v="T"/>
    <x v="0"/>
    <m/>
    <s v="0"/>
    <n v="230.47189729999999"/>
    <n v="21"/>
    <n v="0.875"/>
    <n v="0"/>
    <n v="0"/>
    <n v="0"/>
    <s v="21152"/>
    <x v="123"/>
    <s v="200071207"/>
    <s v="CC de Pouilly-en-Auxois/Bligny-sur-Ouche"/>
    <s v="21"/>
    <s v="Côte-d'Or"/>
    <n v="27"/>
    <s v="Bourgogne-Franche-Comté"/>
  </r>
  <r>
    <s v="Enedis"/>
    <s v="2021"/>
    <x v="0"/>
    <s v="RES"/>
    <s v="Résidentiel"/>
    <s v="R"/>
    <x v="3"/>
    <m/>
    <s v="0"/>
    <n v="437.9175874"/>
    <n v="108"/>
    <n v="0.77300000000000002"/>
    <n v="0"/>
    <n v="0"/>
    <n v="0"/>
    <s v="21152"/>
    <x v="123"/>
    <s v="200071207"/>
    <s v="CC de Pouilly-en-Auxois/Bligny-sur-Ouche"/>
    <s v="21"/>
    <s v="Côte-d'Or"/>
    <n v="27"/>
    <s v="Bourgogne-Franche-Comté"/>
  </r>
  <r>
    <s v="Enedis"/>
    <s v="2021"/>
    <x v="0"/>
    <s v="ENT"/>
    <s v="Entreprises"/>
    <s v="T"/>
    <x v="0"/>
    <s v="36"/>
    <s v="Captage, traitement et distribution d'eau"/>
    <n v="23.346"/>
    <n v="1"/>
    <n v="1"/>
    <n v="0"/>
    <n v="0"/>
    <n v="0"/>
    <s v="21153"/>
    <x v="124"/>
    <s v="200071207"/>
    <s v="CC de Pouilly-en-Auxois/Bligny-sur-Ouche"/>
    <s v="21"/>
    <s v="Côte-d'Or"/>
    <n v="27"/>
    <s v="Bourgogne-Franche-Comté"/>
  </r>
  <r>
    <s v="Enedis"/>
    <s v="2021"/>
    <x v="0"/>
    <s v="ENT"/>
    <s v="Entreprises"/>
    <s v="I"/>
    <x v="4"/>
    <s v="10"/>
    <s v="Industries alimentaires"/>
    <n v="354.55111820000002"/>
    <n v="2"/>
    <n v="0.96399999999999997"/>
    <n v="0"/>
    <n v="0"/>
    <n v="0"/>
    <s v="21154"/>
    <x v="125"/>
    <s v="242101434"/>
    <s v="CC du Pays Châtillonnais"/>
    <s v="21"/>
    <s v="Côte-d'Or"/>
    <n v="27"/>
    <s v="Bourgogne-Franche-Comté"/>
  </r>
  <r>
    <s v="Enedis"/>
    <s v="2021"/>
    <x v="0"/>
    <s v="ENT"/>
    <s v="Entreprises"/>
    <s v="I"/>
    <x v="4"/>
    <s v="25"/>
    <s v="Fabrication de produits métalliques, à l'exception des machines et des équipements"/>
    <n v="5942.2640190000002"/>
    <n v="3"/>
    <n v="0.999"/>
    <n v="0"/>
    <n v="0"/>
    <n v="0"/>
    <s v="21154"/>
    <x v="125"/>
    <s v="242101434"/>
    <s v="CC du Pays Châtillonnais"/>
    <s v="21"/>
    <s v="Côte-d'Or"/>
    <n v="27"/>
    <s v="Bourgogne-Franche-Comté"/>
  </r>
  <r>
    <s v="Enedis"/>
    <s v="2021"/>
    <x v="0"/>
    <s v="ENT"/>
    <s v="Entreprises"/>
    <s v="T"/>
    <x v="0"/>
    <s v="36"/>
    <s v="Captage, traitement et distribution d'eau"/>
    <n v="274.40491450000002"/>
    <n v="2"/>
    <n v="0.94099999999999995"/>
    <n v="0"/>
    <n v="0"/>
    <n v="0"/>
    <s v="21154"/>
    <x v="125"/>
    <s v="242101434"/>
    <s v="CC du Pays Châtillonnais"/>
    <s v="21"/>
    <s v="Côte-d'Or"/>
    <n v="27"/>
    <s v="Bourgogne-Franche-Comté"/>
  </r>
  <r>
    <s v="Enedis"/>
    <s v="2021"/>
    <x v="0"/>
    <s v="ENT"/>
    <s v="Entreprises"/>
    <s v="T"/>
    <x v="0"/>
    <s v="46"/>
    <s v="Commerce de gros, à l'exception des automobiles et des motocycles"/>
    <n v="1209.8350031"/>
    <n v="3"/>
    <n v="0.95599999999999996"/>
    <n v="0"/>
    <n v="0"/>
    <n v="0"/>
    <s v="21154"/>
    <x v="125"/>
    <s v="242101434"/>
    <s v="CC du Pays Châtillonnais"/>
    <s v="21"/>
    <s v="Côte-d'Or"/>
    <n v="27"/>
    <s v="Bourgogne-Franche-Comté"/>
  </r>
  <r>
    <s v="Enedis"/>
    <s v="2021"/>
    <x v="0"/>
    <s v="ENT"/>
    <s v="Entreprises"/>
    <s v="T"/>
    <x v="0"/>
    <s v="68"/>
    <s v="Activités immobilières"/>
    <n v="123.9420666"/>
    <n v="1"/>
    <n v="0.98499999999999999"/>
    <n v="0"/>
    <n v="0"/>
    <n v="0"/>
    <s v="21154"/>
    <x v="125"/>
    <s v="242101434"/>
    <s v="CC du Pays Châtillonnais"/>
    <s v="21"/>
    <s v="Côte-d'Or"/>
    <n v="27"/>
    <s v="Bourgogne-Franche-Comté"/>
  </r>
  <r>
    <s v="Enedis"/>
    <s v="2021"/>
    <x v="0"/>
    <s v="ENT"/>
    <s v="Entreprises"/>
    <s v="T"/>
    <x v="0"/>
    <s v="85"/>
    <s v="Enseignement"/>
    <n v="1058.912084"/>
    <n v="4"/>
    <n v="0.98"/>
    <n v="0"/>
    <n v="0"/>
    <n v="0"/>
    <s v="21154"/>
    <x v="125"/>
    <s v="242101434"/>
    <s v="CC du Pays Châtillonnais"/>
    <s v="21"/>
    <s v="Côte-d'Or"/>
    <n v="27"/>
    <s v="Bourgogne-Franche-Comté"/>
  </r>
  <r>
    <s v="Enedis"/>
    <s v="2021"/>
    <x v="0"/>
    <s v="ENT"/>
    <s v="Entreprises"/>
    <s v="T"/>
    <x v="0"/>
    <s v="86"/>
    <s v="Activités pour la santé humaine"/>
    <n v="1317.0184999999999"/>
    <n v="2"/>
    <n v="1"/>
    <n v="0"/>
    <n v="0"/>
    <n v="0"/>
    <s v="21154"/>
    <x v="125"/>
    <s v="242101434"/>
    <s v="CC du Pays Châtillonnais"/>
    <s v="21"/>
    <s v="Côte-d'Or"/>
    <n v="27"/>
    <s v="Bourgogne-Franche-Comté"/>
  </r>
  <r>
    <s v="Enedis"/>
    <s v="2021"/>
    <x v="0"/>
    <s v="PRO"/>
    <s v="Petits professionels"/>
    <s v="A"/>
    <x v="1"/>
    <m/>
    <s v="0"/>
    <n v="173.76151229999999"/>
    <n v="8"/>
    <n v="0.58099999999999996"/>
    <n v="0"/>
    <n v="0"/>
    <n v="2"/>
    <s v="21154"/>
    <x v="125"/>
    <s v="242101434"/>
    <s v="CC du Pays Châtillonnais"/>
    <s v="21"/>
    <s v="Côte-d'Or"/>
    <n v="27"/>
    <s v="Bourgogne-Franche-Comté"/>
  </r>
  <r>
    <s v="Enedis"/>
    <s v="2021"/>
    <x v="0"/>
    <s v="PRO"/>
    <s v="Petits professionels"/>
    <s v="I"/>
    <x v="4"/>
    <m/>
    <s v="0"/>
    <n v="507.62444390000002"/>
    <n v="56"/>
    <n v="0.86799999999999999"/>
    <n v="0"/>
    <n v="0"/>
    <n v="0"/>
    <s v="21154"/>
    <x v="125"/>
    <s v="242101434"/>
    <s v="CC du Pays Châtillonnais"/>
    <s v="21"/>
    <s v="Côte-d'Or"/>
    <n v="27"/>
    <s v="Bourgogne-Franche-Comté"/>
  </r>
  <r>
    <s v="Enedis"/>
    <s v="2021"/>
    <x v="0"/>
    <s v="PRO"/>
    <s v="Petits professionels"/>
    <s v="A"/>
    <x v="1"/>
    <m/>
    <s v="0"/>
    <n v="0"/>
    <n v="0"/>
    <n v="0"/>
    <n v="0"/>
    <n v="0"/>
    <n v="1"/>
    <s v="21155"/>
    <x v="126"/>
    <s v="200071207"/>
    <s v="CC de Pouilly-en-Auxois/Bligny-sur-Ouche"/>
    <s v="21"/>
    <s v="Côte-d'Or"/>
    <n v="27"/>
    <s v="Bourgogne-Franche-Comté"/>
  </r>
  <r>
    <s v="Enedis"/>
    <s v="2021"/>
    <x v="0"/>
    <s v="PRO"/>
    <s v="Petits professionels"/>
    <s v="T"/>
    <x v="0"/>
    <m/>
    <s v="0"/>
    <n v="0"/>
    <n v="0"/>
    <n v="0"/>
    <n v="0"/>
    <n v="0"/>
    <n v="1"/>
    <s v="21155"/>
    <x v="126"/>
    <s v="200071207"/>
    <s v="CC de Pouilly-en-Auxois/Bligny-sur-Ouche"/>
    <s v="21"/>
    <s v="Côte-d'Or"/>
    <n v="27"/>
    <s v="Bourgogne-Franche-Comté"/>
  </r>
  <r>
    <s v="Enedis"/>
    <s v="2021"/>
    <x v="0"/>
    <s v="PRO"/>
    <s v="Petits professionels"/>
    <s v="T"/>
    <x v="0"/>
    <m/>
    <s v="0"/>
    <n v="133.2458163"/>
    <n v="4"/>
    <n v="0.82899999999999996"/>
    <n v="0"/>
    <n v="0"/>
    <n v="0"/>
    <s v="21156"/>
    <x v="127"/>
    <s v="200071207"/>
    <s v="CC de Pouilly-en-Auxois/Bligny-sur-Ouche"/>
    <s v="21"/>
    <s v="Côte-d'Or"/>
    <n v="27"/>
    <s v="Bourgogne-Franche-Comté"/>
  </r>
  <r>
    <s v="Enedis"/>
    <s v="2021"/>
    <x v="0"/>
    <s v="PRO"/>
    <s v="Petits professionels"/>
    <s v="T"/>
    <x v="0"/>
    <m/>
    <s v="0"/>
    <n v="0"/>
    <n v="0"/>
    <n v="0"/>
    <n v="0"/>
    <n v="0"/>
    <n v="1"/>
    <s v="21157"/>
    <x v="128"/>
    <s v="242101434"/>
    <s v="CC du Pays Châtillonnais"/>
    <s v="21"/>
    <s v="Côte-d'Or"/>
    <n v="27"/>
    <s v="Bourgogne-Franche-Comté"/>
  </r>
  <r>
    <s v="Enedis"/>
    <s v="2021"/>
    <x v="0"/>
    <s v="PRO"/>
    <s v="Petits professionels"/>
    <s v="T"/>
    <x v="0"/>
    <m/>
    <s v="0"/>
    <n v="66.328818560000002"/>
    <n v="9"/>
    <n v="0.877"/>
    <n v="0"/>
    <n v="0"/>
    <n v="0"/>
    <s v="21158"/>
    <x v="129"/>
    <s v="200072825"/>
    <s v="CC Mirebellois et Fontenois"/>
    <s v="21"/>
    <s v="Côte-d'Or"/>
    <n v="27"/>
    <s v="Bourgogne-Franche-Comté"/>
  </r>
  <r>
    <s v="Enedis"/>
    <s v="2021"/>
    <x v="0"/>
    <s v="PRO"/>
    <s v="Petits professionels"/>
    <s v="A"/>
    <x v="1"/>
    <m/>
    <s v="0"/>
    <n v="0"/>
    <n v="0"/>
    <n v="0"/>
    <n v="0"/>
    <n v="0"/>
    <n v="1"/>
    <s v="21159"/>
    <x v="130"/>
    <s v="242101434"/>
    <s v="CC du Pays Châtillonnais"/>
    <s v="21"/>
    <s v="Côte-d'Or"/>
    <n v="27"/>
    <s v="Bourgogne-Franche-Comté"/>
  </r>
  <r>
    <s v="Enedis"/>
    <s v="2021"/>
    <x v="0"/>
    <s v="RES"/>
    <s v="Résidentiel"/>
    <s v="R"/>
    <x v="3"/>
    <m/>
    <s v="0"/>
    <n v="308.2804276"/>
    <n v="72"/>
    <n v="0.875"/>
    <n v="0"/>
    <n v="0"/>
    <n v="0"/>
    <s v="21159"/>
    <x v="130"/>
    <s v="242101434"/>
    <s v="CC du Pays Châtillonnais"/>
    <s v="21"/>
    <s v="Côte-d'Or"/>
    <n v="27"/>
    <s v="Bourgogne-Franche-Comté"/>
  </r>
  <r>
    <s v="Enedis"/>
    <s v="2021"/>
    <x v="0"/>
    <s v="PRO"/>
    <s v="Petits professionels"/>
    <s v="A"/>
    <x v="1"/>
    <m/>
    <s v="0"/>
    <n v="121.2414665"/>
    <n v="9"/>
    <n v="0.96"/>
    <n v="0"/>
    <n v="0"/>
    <n v="0"/>
    <s v="21160"/>
    <x v="131"/>
    <s v="242101434"/>
    <s v="CC du Pays Châtillonnais"/>
    <s v="21"/>
    <s v="Côte-d'Or"/>
    <n v="27"/>
    <s v="Bourgogne-Franche-Comté"/>
  </r>
  <r>
    <s v="Enedis"/>
    <s v="2021"/>
    <x v="0"/>
    <s v="PRO"/>
    <s v="Petits professionels"/>
    <s v="A"/>
    <x v="1"/>
    <m/>
    <s v="0"/>
    <n v="59.693989330000001"/>
    <n v="2"/>
    <n v="0.93100000000000005"/>
    <n v="0"/>
    <n v="0"/>
    <n v="0"/>
    <s v="21161"/>
    <x v="132"/>
    <s v="242101434"/>
    <s v="CC du Pays Châtillonnais"/>
    <s v="21"/>
    <s v="Côte-d'Or"/>
    <n v="27"/>
    <s v="Bourgogne-Franche-Comté"/>
  </r>
  <r>
    <s v="Enedis"/>
    <s v="2021"/>
    <x v="0"/>
    <s v="PRO"/>
    <s v="Petits professionels"/>
    <s v="I"/>
    <x v="4"/>
    <m/>
    <s v="0"/>
    <n v="0"/>
    <n v="0"/>
    <n v="0"/>
    <n v="0"/>
    <n v="0"/>
    <n v="1"/>
    <s v="21161"/>
    <x v="132"/>
    <s v="242101434"/>
    <s v="CC du Pays Châtillonnais"/>
    <s v="21"/>
    <s v="Côte-d'Or"/>
    <n v="27"/>
    <s v="Bourgogne-Franche-Comté"/>
  </r>
  <r>
    <s v="Enedis"/>
    <s v="2021"/>
    <x v="0"/>
    <s v="PRO"/>
    <s v="Petits professionels"/>
    <s v="X"/>
    <x v="2"/>
    <m/>
    <s v="0"/>
    <n v="0"/>
    <n v="0"/>
    <n v="0"/>
    <n v="0"/>
    <n v="0"/>
    <n v="1"/>
    <s v="21161"/>
    <x v="132"/>
    <s v="242101434"/>
    <s v="CC du Pays Châtillonnais"/>
    <s v="21"/>
    <s v="Côte-d'Or"/>
    <n v="27"/>
    <s v="Bourgogne-Franche-Comté"/>
  </r>
  <r>
    <s v="Enedis"/>
    <s v="2021"/>
    <x v="0"/>
    <s v="ENT"/>
    <s v="Entreprises"/>
    <s v="A"/>
    <x v="1"/>
    <s v="1"/>
    <s v="0"/>
    <n v="1.002166667"/>
    <n v="1"/>
    <n v="1"/>
    <n v="0"/>
    <n v="0"/>
    <n v="0"/>
    <s v="21162"/>
    <x v="133"/>
    <s v="200070894"/>
    <s v="CC de Gevrey-Chambertin et de Nuits-Saint-Georges"/>
    <s v="21"/>
    <s v="Côte-d'Or"/>
    <n v="27"/>
    <s v="Bourgogne-Franche-Comté"/>
  </r>
  <r>
    <s v="Enedis"/>
    <s v="2021"/>
    <x v="0"/>
    <s v="PRO"/>
    <s v="Petits professionels"/>
    <s v="A"/>
    <x v="1"/>
    <m/>
    <s v="0"/>
    <n v="55.481576740000001"/>
    <n v="5"/>
    <n v="0.874"/>
    <n v="0"/>
    <n v="0"/>
    <n v="0"/>
    <s v="21162"/>
    <x v="133"/>
    <s v="200070894"/>
    <s v="CC de Gevrey-Chambertin et de Nuits-Saint-Georges"/>
    <s v="21"/>
    <s v="Côte-d'Or"/>
    <n v="27"/>
    <s v="Bourgogne-Franche-Comté"/>
  </r>
  <r>
    <s v="Enedis"/>
    <s v="2021"/>
    <x v="0"/>
    <s v="ENT"/>
    <s v="Entreprises"/>
    <s v="I"/>
    <x v="4"/>
    <s v="35"/>
    <s v="Production et distribution d'électricité, de gaz, de vapeur et d'air conditionné"/>
    <n v="102.90300000000001"/>
    <n v="1"/>
    <n v="1"/>
    <n v="0"/>
    <n v="0"/>
    <n v="0"/>
    <s v="21163"/>
    <x v="134"/>
    <s v="200070910"/>
    <s v="CC Tille et Venelle"/>
    <s v="21"/>
    <s v="Côte-d'Or"/>
    <n v="27"/>
    <s v="Bourgogne-Franche-Comté"/>
  </r>
  <r>
    <s v="Enedis"/>
    <s v="2021"/>
    <x v="0"/>
    <s v="ENT"/>
    <s v="Entreprises"/>
    <s v="T"/>
    <x v="0"/>
    <s v="46"/>
    <s v="Commerce de gros, à l'exception des automobiles et des motocycles"/>
    <n v="2.5059999999999998"/>
    <n v="1"/>
    <n v="1"/>
    <n v="0"/>
    <n v="0"/>
    <n v="0"/>
    <s v="21163"/>
    <x v="134"/>
    <s v="200070910"/>
    <s v="CC Tille et Venelle"/>
    <s v="21"/>
    <s v="Côte-d'Or"/>
    <n v="27"/>
    <s v="Bourgogne-Franche-Comté"/>
  </r>
  <r>
    <s v="Enedis"/>
    <s v="2021"/>
    <x v="0"/>
    <s v="PRO"/>
    <s v="Petits professionels"/>
    <s v="A"/>
    <x v="1"/>
    <m/>
    <s v="0"/>
    <n v="91.760582810000002"/>
    <n v="9"/>
    <n v="0.83099999999999996"/>
    <n v="0"/>
    <n v="0"/>
    <n v="0"/>
    <s v="21163"/>
    <x v="134"/>
    <s v="200070910"/>
    <s v="CC Tille et Venelle"/>
    <s v="21"/>
    <s v="Côte-d'Or"/>
    <n v="27"/>
    <s v="Bourgogne-Franche-Comté"/>
  </r>
  <r>
    <s v="Enedis"/>
    <s v="2021"/>
    <x v="0"/>
    <s v="PRO"/>
    <s v="Petits professionels"/>
    <s v="T"/>
    <x v="0"/>
    <m/>
    <s v="0"/>
    <n v="96.42924094"/>
    <n v="13"/>
    <n v="0.86299999999999999"/>
    <n v="0"/>
    <n v="0"/>
    <n v="0"/>
    <s v="21163"/>
    <x v="134"/>
    <s v="200070910"/>
    <s v="CC Tille et Venelle"/>
    <s v="21"/>
    <s v="Côte-d'Or"/>
    <n v="27"/>
    <s v="Bourgogne-Franche-Comté"/>
  </r>
  <r>
    <s v="Enedis"/>
    <s v="2021"/>
    <x v="0"/>
    <s v="PRO"/>
    <s v="Petits professionels"/>
    <s v="T"/>
    <x v="0"/>
    <m/>
    <s v="0"/>
    <n v="0"/>
    <n v="0"/>
    <n v="0"/>
    <n v="0"/>
    <n v="0"/>
    <n v="1"/>
    <s v="21164"/>
    <x v="135"/>
    <s v="200071207"/>
    <s v="CC de Pouilly-en-Auxois/Bligny-sur-Ouche"/>
    <s v="21"/>
    <s v="Côte-d'Or"/>
    <n v="27"/>
    <s v="Bourgogne-Franche-Comté"/>
  </r>
  <r>
    <s v="Enedis"/>
    <s v="2021"/>
    <x v="0"/>
    <s v="RES"/>
    <s v="Résidentiel"/>
    <s v="R"/>
    <x v="3"/>
    <m/>
    <s v="0"/>
    <n v="453.38661459999997"/>
    <n v="91"/>
    <n v="0.86299999999999999"/>
    <n v="0"/>
    <n v="0"/>
    <n v="0"/>
    <s v="21164"/>
    <x v="135"/>
    <s v="200071207"/>
    <s v="CC de Pouilly-en-Auxois/Bligny-sur-Ouche"/>
    <s v="21"/>
    <s v="Côte-d'Or"/>
    <n v="27"/>
    <s v="Bourgogne-Franche-Comté"/>
  </r>
  <r>
    <s v="Enedis"/>
    <s v="2021"/>
    <x v="0"/>
    <s v="PRO"/>
    <s v="Petits professionels"/>
    <s v="T"/>
    <x v="0"/>
    <m/>
    <s v="0"/>
    <n v="0"/>
    <n v="0"/>
    <n v="0"/>
    <n v="0"/>
    <n v="0"/>
    <n v="1"/>
    <s v="21165"/>
    <x v="136"/>
    <s v="242101434"/>
    <s v="CC du Pays Châtillonnais"/>
    <s v="21"/>
    <s v="Côte-d'Or"/>
    <n v="27"/>
    <s v="Bourgogne-Franche-Comté"/>
  </r>
  <r>
    <s v="Enedis"/>
    <s v="2021"/>
    <x v="0"/>
    <s v="RES"/>
    <s v="Résidentiel"/>
    <s v="R"/>
    <x v="3"/>
    <m/>
    <s v="0"/>
    <n v="254.59827709999999"/>
    <n v="42"/>
    <n v="0.82599999999999996"/>
    <n v="0"/>
    <n v="0"/>
    <n v="0"/>
    <s v="21165"/>
    <x v="136"/>
    <s v="242101434"/>
    <s v="CC du Pays Châtillonnais"/>
    <s v="21"/>
    <s v="Côte-d'Or"/>
    <n v="27"/>
    <s v="Bourgogne-Franche-Comté"/>
  </r>
  <r>
    <s v="Enedis"/>
    <s v="2021"/>
    <x v="0"/>
    <s v="ENT"/>
    <s v="Entreprises"/>
    <s v="I"/>
    <x v="4"/>
    <s v="10"/>
    <s v="Industries alimentaires"/>
    <n v="322.25595974999999"/>
    <n v="3"/>
    <n v="0.93899999999999995"/>
    <n v="0"/>
    <n v="0"/>
    <n v="0"/>
    <s v="21166"/>
    <x v="137"/>
    <s v="242100410"/>
    <s v="Dijon Métropole"/>
    <s v="21"/>
    <s v="Côte-d'Or"/>
    <n v="27"/>
    <s v="Bourgogne-Franche-Comté"/>
  </r>
  <r>
    <s v="Enedis"/>
    <s v="2021"/>
    <x v="0"/>
    <s v="ENT"/>
    <s v="Entreprises"/>
    <s v="I"/>
    <x v="4"/>
    <s v="20"/>
    <s v="Industrie chimique"/>
    <n v="10349.076499999999"/>
    <n v="1"/>
    <n v="1"/>
    <n v="0"/>
    <n v="0"/>
    <n v="0"/>
    <s v="21166"/>
    <x v="137"/>
    <s v="242100410"/>
    <s v="Dijon Métropole"/>
    <s v="21"/>
    <s v="Côte-d'Or"/>
    <n v="27"/>
    <s v="Bourgogne-Franche-Comté"/>
  </r>
  <r>
    <s v="Enedis"/>
    <s v="2021"/>
    <x v="0"/>
    <s v="ENT"/>
    <s v="Entreprises"/>
    <s v="I"/>
    <x v="4"/>
    <s v="22"/>
    <s v="Fabrication de produits en caoutchouc et en plastique"/>
    <n v="6854.9553329999999"/>
    <n v="3"/>
    <n v="1"/>
    <n v="0"/>
    <n v="0"/>
    <n v="0"/>
    <s v="21166"/>
    <x v="137"/>
    <s v="242100410"/>
    <s v="Dijon Métropole"/>
    <s v="21"/>
    <s v="Côte-d'Or"/>
    <n v="27"/>
    <s v="Bourgogne-Franche-Comté"/>
  </r>
  <r>
    <s v="Enedis"/>
    <s v="2021"/>
    <x v="0"/>
    <s v="ENT"/>
    <s v="Entreprises"/>
    <s v="I"/>
    <x v="4"/>
    <s v="24"/>
    <s v="Métallurgie"/>
    <n v="31.165735609999999"/>
    <n v="1"/>
    <n v="0.90200000000000002"/>
    <n v="0"/>
    <n v="0"/>
    <n v="0"/>
    <s v="21166"/>
    <x v="137"/>
    <s v="242100410"/>
    <s v="Dijon Métropole"/>
    <s v="21"/>
    <s v="Côte-d'Or"/>
    <n v="27"/>
    <s v="Bourgogne-Franche-Comté"/>
  </r>
  <r>
    <s v="Enedis"/>
    <s v="2021"/>
    <x v="0"/>
    <s v="ENT"/>
    <s v="Entreprises"/>
    <s v="I"/>
    <x v="4"/>
    <s v="28"/>
    <s v="Fabrication de machines et équipements n.c.a."/>
    <n v="279.15503389999998"/>
    <n v="2"/>
    <n v="0.996"/>
    <n v="0"/>
    <n v="0"/>
    <n v="0"/>
    <s v="21166"/>
    <x v="137"/>
    <s v="242100410"/>
    <s v="Dijon Métropole"/>
    <s v="21"/>
    <s v="Côte-d'Or"/>
    <n v="27"/>
    <s v="Bourgogne-Franche-Comté"/>
  </r>
  <r>
    <s v="Enedis"/>
    <s v="2021"/>
    <x v="0"/>
    <s v="ENT"/>
    <s v="Entreprises"/>
    <s v="I"/>
    <x v="4"/>
    <s v="32"/>
    <s v="Autres industries manufacturières"/>
    <n v="48.2516465"/>
    <n v="1"/>
    <n v="0.89200000000000002"/>
    <n v="0"/>
    <n v="0"/>
    <n v="0"/>
    <s v="21166"/>
    <x v="137"/>
    <s v="242100410"/>
    <s v="Dijon Métropole"/>
    <s v="21"/>
    <s v="Côte-d'Or"/>
    <n v="27"/>
    <s v="Bourgogne-Franche-Comté"/>
  </r>
  <r>
    <s v="Enedis"/>
    <s v="2021"/>
    <x v="0"/>
    <s v="ENT"/>
    <s v="Entreprises"/>
    <s v="I"/>
    <x v="4"/>
    <s v="42"/>
    <s v="Génie civil"/>
    <n v="0.189"/>
    <n v="1"/>
    <n v="1"/>
    <n v="0"/>
    <n v="0"/>
    <n v="0"/>
    <s v="21166"/>
    <x v="137"/>
    <s v="242100410"/>
    <s v="Dijon Métropole"/>
    <s v="21"/>
    <s v="Côte-d'Or"/>
    <n v="27"/>
    <s v="Bourgogne-Franche-Comté"/>
  </r>
  <r>
    <s v="Enedis"/>
    <s v="2021"/>
    <x v="0"/>
    <s v="ENT"/>
    <s v="Entreprises"/>
    <s v="I"/>
    <x v="4"/>
    <s v="8"/>
    <s v="0"/>
    <n v="65.56554165"/>
    <n v="2"/>
    <n v="0.96799999999999997"/>
    <n v="0"/>
    <n v="0"/>
    <n v="0"/>
    <s v="21166"/>
    <x v="137"/>
    <s v="242100410"/>
    <s v="Dijon Métropole"/>
    <s v="21"/>
    <s v="Côte-d'Or"/>
    <n v="27"/>
    <s v="Bourgogne-Franche-Comté"/>
  </r>
  <r>
    <s v="Enedis"/>
    <s v="2021"/>
    <x v="0"/>
    <s v="ENT"/>
    <s v="Entreprises"/>
    <s v="T"/>
    <x v="0"/>
    <s v="33"/>
    <s v="Réparation et installation de machines et d'équipements"/>
    <n v="1.214"/>
    <n v="1"/>
    <n v="1"/>
    <n v="0"/>
    <n v="0"/>
    <n v="0"/>
    <s v="21166"/>
    <x v="137"/>
    <s v="242100410"/>
    <s v="Dijon Métropole"/>
    <s v="21"/>
    <s v="Côte-d'Or"/>
    <n v="27"/>
    <s v="Bourgogne-Franche-Comté"/>
  </r>
  <r>
    <s v="Enedis"/>
    <s v="2021"/>
    <x v="0"/>
    <s v="ENT"/>
    <s v="Entreprises"/>
    <s v="T"/>
    <x v="0"/>
    <s v="49"/>
    <s v="Transports terrestres et transport par conduites"/>
    <n v="43.735166669999998"/>
    <n v="1"/>
    <n v="1"/>
    <n v="0"/>
    <n v="0"/>
    <n v="0"/>
    <s v="21166"/>
    <x v="137"/>
    <s v="242100410"/>
    <s v="Dijon Métropole"/>
    <s v="21"/>
    <s v="Côte-d'Or"/>
    <n v="27"/>
    <s v="Bourgogne-Franche-Comté"/>
  </r>
  <r>
    <s v="Enedis"/>
    <s v="2021"/>
    <x v="0"/>
    <s v="ENT"/>
    <s v="Entreprises"/>
    <s v="T"/>
    <x v="0"/>
    <s v="70"/>
    <s v="Activités des sièges sociaux ; conseil de gestion"/>
    <n v="1597.64266974"/>
    <n v="14"/>
    <n v="0.93700000000000006"/>
    <n v="0"/>
    <n v="0"/>
    <n v="0"/>
    <s v="21166"/>
    <x v="137"/>
    <s v="242100410"/>
    <s v="Dijon Métropole"/>
    <s v="21"/>
    <s v="Côte-d'Or"/>
    <n v="27"/>
    <s v="Bourgogne-Franche-Comté"/>
  </r>
  <r>
    <s v="Enedis"/>
    <s v="2021"/>
    <x v="0"/>
    <s v="ENT"/>
    <s v="Entreprises"/>
    <s v="T"/>
    <x v="0"/>
    <s v="82"/>
    <s v="Activités administratives et autres activités de soutien aux entreprises"/>
    <n v="272.08499819999997"/>
    <n v="3"/>
    <n v="0.86499999999999999"/>
    <n v="0"/>
    <n v="0"/>
    <n v="0"/>
    <s v="21166"/>
    <x v="137"/>
    <s v="242100410"/>
    <s v="Dijon Métropole"/>
    <s v="21"/>
    <s v="Côte-d'Or"/>
    <n v="27"/>
    <s v="Bourgogne-Franche-Comté"/>
  </r>
  <r>
    <s v="Enedis"/>
    <s v="2021"/>
    <x v="0"/>
    <s v="ENT"/>
    <s v="Entreprises"/>
    <s v="T"/>
    <x v="0"/>
    <s v="85"/>
    <s v="Enseignement"/>
    <n v="553.25879399999997"/>
    <n v="3"/>
    <n v="0.95799999999999996"/>
    <n v="0"/>
    <n v="0"/>
    <n v="0"/>
    <s v="21166"/>
    <x v="137"/>
    <s v="242100410"/>
    <s v="Dijon Métropole"/>
    <s v="21"/>
    <s v="Côte-d'Or"/>
    <n v="27"/>
    <s v="Bourgogne-Franche-Comté"/>
  </r>
  <r>
    <s v="Enedis"/>
    <s v="2021"/>
    <x v="0"/>
    <s v="ENT"/>
    <s v="Entreprises"/>
    <s v="T"/>
    <x v="0"/>
    <s v="88"/>
    <s v="Action sociale sans hébergement"/>
    <n v="101.16095349"/>
    <n v="2"/>
    <n v="0.873"/>
    <n v="0"/>
    <n v="0"/>
    <n v="0"/>
    <s v="21166"/>
    <x v="137"/>
    <s v="242100410"/>
    <s v="Dijon Métropole"/>
    <s v="21"/>
    <s v="Côte-d'Or"/>
    <n v="27"/>
    <s v="Bourgogne-Franche-Comté"/>
  </r>
  <r>
    <s v="Enedis"/>
    <s v="2021"/>
    <x v="0"/>
    <s v="ENT"/>
    <s v="Entreprises"/>
    <s v="T"/>
    <x v="0"/>
    <s v="93"/>
    <s v="Activités sportives, récréatives et de loisirs"/>
    <n v="238.9060212"/>
    <n v="4"/>
    <n v="0.82699999999999996"/>
    <n v="0"/>
    <n v="0"/>
    <n v="0"/>
    <s v="21166"/>
    <x v="137"/>
    <s v="242100410"/>
    <s v="Dijon Métropole"/>
    <s v="21"/>
    <s v="Côte-d'Or"/>
    <n v="27"/>
    <s v="Bourgogne-Franche-Comté"/>
  </r>
  <r>
    <s v="Enedis"/>
    <s v="2021"/>
    <x v="0"/>
    <s v="ENT"/>
    <s v="Entreprises"/>
    <s v="T"/>
    <x v="0"/>
    <s v="94"/>
    <s v="Activités des organisations associatives"/>
    <n v="37.397957339999998"/>
    <n v="1"/>
    <n v="0.88900000000000001"/>
    <n v="0"/>
    <n v="0"/>
    <n v="0"/>
    <s v="21166"/>
    <x v="137"/>
    <s v="242100410"/>
    <s v="Dijon Métropole"/>
    <s v="21"/>
    <s v="Côte-d'Or"/>
    <n v="27"/>
    <s v="Bourgogne-Franche-Comté"/>
  </r>
  <r>
    <s v="Enedis"/>
    <s v="2021"/>
    <x v="0"/>
    <s v="PRO"/>
    <s v="Petits professionels"/>
    <s v="I"/>
    <x v="4"/>
    <m/>
    <s v="0"/>
    <n v="1058.87911035"/>
    <n v="100"/>
    <n v="0.872"/>
    <n v="0"/>
    <n v="0"/>
    <n v="4"/>
    <s v="21166"/>
    <x v="137"/>
    <s v="242100410"/>
    <s v="Dijon Métropole"/>
    <s v="21"/>
    <s v="Côte-d'Or"/>
    <n v="27"/>
    <s v="Bourgogne-Franche-Comté"/>
  </r>
  <r>
    <s v="Enedis"/>
    <s v="2021"/>
    <x v="0"/>
    <s v="RES"/>
    <s v="Résidentiel"/>
    <s v="R"/>
    <x v="3"/>
    <m/>
    <s v="0"/>
    <n v="17609.694819299999"/>
    <n v="6666"/>
    <n v="0.85499999999999998"/>
    <n v="0.93790277"/>
    <n v="3.16E-3"/>
    <n v="0"/>
    <s v="21166"/>
    <x v="137"/>
    <s v="242100410"/>
    <s v="Dijon Métropole"/>
    <s v="21"/>
    <s v="Côte-d'Or"/>
    <n v="27"/>
    <s v="Bourgogne-Franche-Comté"/>
  </r>
  <r>
    <s v="Enedis"/>
    <s v="2021"/>
    <x v="0"/>
    <s v="PRO"/>
    <s v="Petits professionels"/>
    <s v="X"/>
    <x v="2"/>
    <m/>
    <s v="0"/>
    <n v="0"/>
    <n v="0"/>
    <n v="0"/>
    <n v="0"/>
    <n v="0"/>
    <n v="1"/>
    <s v="21167"/>
    <x v="138"/>
    <s v="200072825"/>
    <s v="CC Mirebellois et Fontenois"/>
    <s v="21"/>
    <s v="Côte-d'Or"/>
    <n v="27"/>
    <s v="Bourgogne-Franche-Comté"/>
  </r>
  <r>
    <s v="Enedis"/>
    <s v="2021"/>
    <x v="0"/>
    <s v="RES"/>
    <s v="Résidentiel"/>
    <s v="R"/>
    <x v="3"/>
    <m/>
    <s v="0"/>
    <n v="439.6493643"/>
    <n v="62"/>
    <n v="0.67700000000000005"/>
    <n v="0"/>
    <n v="0"/>
    <n v="0"/>
    <s v="21167"/>
    <x v="138"/>
    <s v="200072825"/>
    <s v="CC Mirebellois et Fontenois"/>
    <s v="21"/>
    <s v="Côte-d'Or"/>
    <n v="27"/>
    <s v="Bourgogne-Franche-Comté"/>
  </r>
  <r>
    <s v="Enedis"/>
    <s v="2021"/>
    <x v="0"/>
    <s v="ENT"/>
    <s v="Entreprises"/>
    <s v="T"/>
    <x v="0"/>
    <s v="56"/>
    <s v="Restauration"/>
    <n v="43.444000000000003"/>
    <n v="1"/>
    <n v="1"/>
    <n v="0"/>
    <n v="0"/>
    <n v="0"/>
    <s v="21168"/>
    <x v="139"/>
    <s v="200071017"/>
    <s v="CC des Terres d'Auxois"/>
    <s v="21"/>
    <s v="Côte-d'Or"/>
    <n v="27"/>
    <s v="Bourgogne-Franche-Comté"/>
  </r>
  <r>
    <s v="Enedis"/>
    <s v="2021"/>
    <x v="0"/>
    <s v="PRO"/>
    <s v="Petits professionels"/>
    <s v="T"/>
    <x v="0"/>
    <m/>
    <s v="0"/>
    <n v="0"/>
    <n v="0"/>
    <n v="0"/>
    <n v="0"/>
    <n v="0"/>
    <n v="1"/>
    <s v="21169"/>
    <x v="140"/>
    <s v="200070894"/>
    <s v="CC de Gevrey-Chambertin et de Nuits-Saint-Georges"/>
    <s v="21"/>
    <s v="Côte-d'Or"/>
    <n v="27"/>
    <s v="Bourgogne-Franche-Comté"/>
  </r>
  <r>
    <s v="Enedis"/>
    <s v="2021"/>
    <x v="0"/>
    <s v="RES"/>
    <s v="Résidentiel"/>
    <s v="R"/>
    <x v="3"/>
    <m/>
    <s v="0"/>
    <n v="586.97772680000003"/>
    <n v="94"/>
    <n v="0.83199999999999996"/>
    <n v="0"/>
    <n v="0"/>
    <n v="0"/>
    <s v="21169"/>
    <x v="140"/>
    <s v="200070894"/>
    <s v="CC de Gevrey-Chambertin et de Nuits-Saint-Georges"/>
    <s v="21"/>
    <s v="Côte-d'Or"/>
    <n v="27"/>
    <s v="Bourgogne-Franche-Comté"/>
  </r>
  <r>
    <s v="Enedis"/>
    <s v="2021"/>
    <x v="0"/>
    <s v="PRO"/>
    <s v="Petits professionels"/>
    <s v="X"/>
    <x v="2"/>
    <m/>
    <s v="0"/>
    <n v="0"/>
    <n v="0"/>
    <n v="0"/>
    <n v="0"/>
    <n v="0"/>
    <n v="1"/>
    <s v="21170"/>
    <x v="141"/>
    <s v="200006682"/>
    <s v="CA Beaune, Côte et Sud - Communauté Beaune-Chagny-Nolay"/>
    <s v="21"/>
    <s v="Côte-d'Or"/>
    <n v="27"/>
    <s v="Bourgogne-Franche-Comté"/>
  </r>
  <r>
    <s v="Enedis"/>
    <s v="2021"/>
    <x v="0"/>
    <s v="ENT"/>
    <s v="Entreprises"/>
    <s v="I"/>
    <x v="4"/>
    <s v="24"/>
    <s v="Métallurgie"/>
    <n v="656.20814629999995"/>
    <n v="1"/>
    <n v="1"/>
    <n v="0"/>
    <n v="0"/>
    <n v="0"/>
    <s v="21171"/>
    <x v="142"/>
    <s v="242100410"/>
    <s v="Dijon Métropole"/>
    <s v="21"/>
    <s v="Côte-d'Or"/>
    <n v="27"/>
    <s v="Bourgogne-Franche-Comté"/>
  </r>
  <r>
    <s v="Enedis"/>
    <s v="2021"/>
    <x v="0"/>
    <s v="ENT"/>
    <s v="Entreprises"/>
    <s v="I"/>
    <x v="4"/>
    <s v="42"/>
    <s v="Génie civil"/>
    <n v="146.89240559999999"/>
    <n v="2"/>
    <n v="0.84399999999999997"/>
    <n v="0"/>
    <n v="0"/>
    <n v="0"/>
    <s v="21171"/>
    <x v="142"/>
    <s v="242100410"/>
    <s v="Dijon Métropole"/>
    <s v="21"/>
    <s v="Côte-d'Or"/>
    <n v="27"/>
    <s v="Bourgogne-Franche-Comté"/>
  </r>
  <r>
    <s v="Enedis"/>
    <s v="2021"/>
    <x v="0"/>
    <s v="ENT"/>
    <s v="Entreprises"/>
    <s v="I"/>
    <x v="4"/>
    <s v="43"/>
    <s v="Travaux de construction spécialisés"/>
    <n v="109.79398114999999"/>
    <n v="4"/>
    <n v="0.88600000000000001"/>
    <n v="0"/>
    <n v="0"/>
    <n v="0"/>
    <s v="21171"/>
    <x v="142"/>
    <s v="242100410"/>
    <s v="Dijon Métropole"/>
    <s v="21"/>
    <s v="Côte-d'Or"/>
    <n v="27"/>
    <s v="Bourgogne-Franche-Comté"/>
  </r>
  <r>
    <s v="Enedis"/>
    <s v="2021"/>
    <x v="0"/>
    <s v="ENT"/>
    <s v="Entreprises"/>
    <s v="T"/>
    <x v="0"/>
    <s v="49"/>
    <s v="Transports terrestres et transport par conduites"/>
    <n v="490.72162689999999"/>
    <n v="4"/>
    <n v="0.90900000000000003"/>
    <n v="0"/>
    <n v="0"/>
    <n v="0"/>
    <s v="21171"/>
    <x v="142"/>
    <s v="242100410"/>
    <s v="Dijon Métropole"/>
    <s v="21"/>
    <s v="Côte-d'Or"/>
    <n v="27"/>
    <s v="Bourgogne-Franche-Comté"/>
  </r>
  <r>
    <s v="Enedis"/>
    <s v="2021"/>
    <x v="0"/>
    <s v="ENT"/>
    <s v="Entreprises"/>
    <s v="T"/>
    <x v="0"/>
    <s v="55"/>
    <s v="Hébergement"/>
    <n v="85.837882309999998"/>
    <n v="1"/>
    <n v="0.85099999999999998"/>
    <n v="0"/>
    <n v="0"/>
    <n v="0"/>
    <s v="21171"/>
    <x v="142"/>
    <s v="242100410"/>
    <s v="Dijon Métropole"/>
    <s v="21"/>
    <s v="Côte-d'Or"/>
    <n v="27"/>
    <s v="Bourgogne-Franche-Comté"/>
  </r>
  <r>
    <s v="Enedis"/>
    <s v="2021"/>
    <x v="0"/>
    <s v="ENT"/>
    <s v="Entreprises"/>
    <s v="T"/>
    <x v="0"/>
    <s v="61"/>
    <s v="Télécommunications"/>
    <n v="278.12901890000001"/>
    <n v="1"/>
    <n v="0.92200000000000004"/>
    <n v="0"/>
    <n v="0"/>
    <n v="0"/>
    <s v="21171"/>
    <x v="142"/>
    <s v="242100410"/>
    <s v="Dijon Métropole"/>
    <s v="21"/>
    <s v="Côte-d'Or"/>
    <n v="27"/>
    <s v="Bourgogne-Franche-Comté"/>
  </r>
  <r>
    <s v="Enedis"/>
    <s v="2021"/>
    <x v="0"/>
    <s v="ENT"/>
    <s v="Entreprises"/>
    <s v="T"/>
    <x v="0"/>
    <s v="69"/>
    <s v="Activités juridiques et comptables"/>
    <n v="130.18029379999999"/>
    <n v="1"/>
    <n v="0.86799999999999999"/>
    <n v="0"/>
    <n v="0"/>
    <n v="0"/>
    <s v="21171"/>
    <x v="142"/>
    <s v="242100410"/>
    <s v="Dijon Métropole"/>
    <s v="21"/>
    <s v="Côte-d'Or"/>
    <n v="27"/>
    <s v="Bourgogne-Franche-Comté"/>
  </r>
  <r>
    <s v="Enedis"/>
    <s v="2021"/>
    <x v="0"/>
    <s v="ENT"/>
    <s v="Entreprises"/>
    <s v="T"/>
    <x v="0"/>
    <s v="70"/>
    <s v="Activités des sièges sociaux ; conseil de gestion"/>
    <n v="12766.3973515"/>
    <n v="3"/>
    <n v="0.97099999999999997"/>
    <n v="0"/>
    <n v="0"/>
    <n v="0"/>
    <s v="21171"/>
    <x v="142"/>
    <s v="242100410"/>
    <s v="Dijon Métropole"/>
    <s v="21"/>
    <s v="Côte-d'Or"/>
    <n v="27"/>
    <s v="Bourgogne-Franche-Comté"/>
  </r>
  <r>
    <s v="Enedis"/>
    <s v="2021"/>
    <x v="0"/>
    <s v="ENT"/>
    <s v="Entreprises"/>
    <s v="T"/>
    <x v="0"/>
    <s v="82"/>
    <s v="Activités administratives et autres activités de soutien aux entreprises"/>
    <n v="54.956933309999997"/>
    <n v="1"/>
    <n v="0.83199999999999996"/>
    <n v="0"/>
    <n v="0"/>
    <n v="0"/>
    <s v="21171"/>
    <x v="142"/>
    <s v="242100410"/>
    <s v="Dijon Métropole"/>
    <s v="21"/>
    <s v="Côte-d'Or"/>
    <n v="27"/>
    <s v="Bourgogne-Franche-Comté"/>
  </r>
  <r>
    <s v="Enedis"/>
    <s v="2021"/>
    <x v="0"/>
    <s v="ENT"/>
    <s v="Entreprises"/>
    <s v="T"/>
    <x v="0"/>
    <s v="86"/>
    <s v="Activités pour la santé humaine"/>
    <n v="16.873693662000001"/>
    <n v="2"/>
    <n v="0.88500000000000001"/>
    <n v="0"/>
    <n v="0"/>
    <n v="0"/>
    <s v="21171"/>
    <x v="142"/>
    <s v="242100410"/>
    <s v="Dijon Métropole"/>
    <s v="21"/>
    <s v="Côte-d'Or"/>
    <n v="27"/>
    <s v="Bourgogne-Franche-Comté"/>
  </r>
  <r>
    <s v="Enedis"/>
    <s v="2021"/>
    <x v="0"/>
    <s v="ENT"/>
    <s v="Entreprises"/>
    <s v="A"/>
    <x v="1"/>
    <s v="1"/>
    <s v="0"/>
    <n v="212.58595159999999"/>
    <n v="5"/>
    <n v="0.93799999999999994"/>
    <n v="0"/>
    <n v="0"/>
    <n v="0"/>
    <s v="21173"/>
    <x v="143"/>
    <s v="200006682"/>
    <s v="CA Beaune, Côte et Sud - Communauté Beaune-Chagny-Nolay"/>
    <s v="21"/>
    <s v="Côte-d'Or"/>
    <n v="27"/>
    <s v="Bourgogne-Franche-Comté"/>
  </r>
  <r>
    <s v="Enedis"/>
    <s v="2021"/>
    <x v="0"/>
    <s v="ENT"/>
    <s v="Entreprises"/>
    <s v="T"/>
    <x v="0"/>
    <s v="52"/>
    <s v="Entreposage et services auxiliaires des transports"/>
    <n v="125.6965694"/>
    <n v="1"/>
    <n v="0.88700000000000001"/>
    <n v="0"/>
    <n v="0"/>
    <n v="0"/>
    <s v="21173"/>
    <x v="143"/>
    <s v="200006682"/>
    <s v="CA Beaune, Côte et Sud - Communauté Beaune-Chagny-Nolay"/>
    <s v="21"/>
    <s v="Côte-d'Or"/>
    <n v="27"/>
    <s v="Bourgogne-Franche-Comté"/>
  </r>
  <r>
    <s v="Enedis"/>
    <s v="2021"/>
    <x v="0"/>
    <s v="ENT"/>
    <s v="Entreprises"/>
    <s v="T"/>
    <x v="0"/>
    <s v="55"/>
    <s v="Hébergement"/>
    <n v="134.43061650000001"/>
    <n v="1"/>
    <n v="0.94899999999999995"/>
    <n v="0"/>
    <n v="0"/>
    <n v="0"/>
    <s v="21173"/>
    <x v="143"/>
    <s v="200006682"/>
    <s v="CA Beaune, Côte et Sud - Communauté Beaune-Chagny-Nolay"/>
    <s v="21"/>
    <s v="Côte-d'Or"/>
    <n v="27"/>
    <s v="Bourgogne-Franche-Comté"/>
  </r>
  <r>
    <s v="Enedis"/>
    <s v="2021"/>
    <x v="0"/>
    <s v="PRO"/>
    <s v="Petits professionels"/>
    <s v="A"/>
    <x v="1"/>
    <m/>
    <s v="0"/>
    <n v="200.1479606"/>
    <n v="25"/>
    <n v="0.86199999999999999"/>
    <n v="0"/>
    <n v="0"/>
    <n v="0"/>
    <s v="21173"/>
    <x v="143"/>
    <s v="200006682"/>
    <s v="CA Beaune, Côte et Sud - Communauté Beaune-Chagny-Nolay"/>
    <s v="21"/>
    <s v="Côte-d'Or"/>
    <n v="27"/>
    <s v="Bourgogne-Franche-Comté"/>
  </r>
  <r>
    <s v="Enedis"/>
    <s v="2021"/>
    <x v="0"/>
    <s v="PRO"/>
    <s v="Petits professionels"/>
    <s v="I"/>
    <x v="4"/>
    <m/>
    <s v="0"/>
    <n v="0"/>
    <n v="0"/>
    <n v="0"/>
    <n v="0"/>
    <n v="0"/>
    <n v="1"/>
    <s v="21173"/>
    <x v="143"/>
    <s v="200006682"/>
    <s v="CA Beaune, Côte et Sud - Communauté Beaune-Chagny-Nolay"/>
    <s v="21"/>
    <s v="Côte-d'Or"/>
    <n v="27"/>
    <s v="Bourgogne-Franche-Comté"/>
  </r>
  <r>
    <s v="Enedis"/>
    <s v="2021"/>
    <x v="0"/>
    <s v="PRO"/>
    <s v="Petits professionels"/>
    <s v="T"/>
    <x v="0"/>
    <m/>
    <s v="0"/>
    <n v="124.2183905"/>
    <n v="14"/>
    <n v="0.69299999999999995"/>
    <n v="0"/>
    <n v="0"/>
    <n v="0"/>
    <s v="21173"/>
    <x v="143"/>
    <s v="200006682"/>
    <s v="CA Beaune, Côte et Sud - Communauté Beaune-Chagny-Nolay"/>
    <s v="21"/>
    <s v="Côte-d'Or"/>
    <n v="27"/>
    <s v="Bourgogne-Franche-Comté"/>
  </r>
  <r>
    <s v="Enedis"/>
    <s v="2021"/>
    <x v="0"/>
    <s v="RES"/>
    <s v="Résidentiel"/>
    <s v="R"/>
    <x v="3"/>
    <m/>
    <s v="0"/>
    <n v="1528.151486"/>
    <n v="251"/>
    <n v="0.86699999999999999"/>
    <n v="0"/>
    <n v="0"/>
    <n v="0"/>
    <s v="21173"/>
    <x v="143"/>
    <s v="200006682"/>
    <s v="CA Beaune, Côte et Sud - Communauté Beaune-Chagny-Nolay"/>
    <s v="21"/>
    <s v="Côte-d'Or"/>
    <n v="27"/>
    <s v="Bourgogne-Franche-Comté"/>
  </r>
  <r>
    <s v="Enedis"/>
    <s v="2021"/>
    <x v="0"/>
    <s v="PRO"/>
    <s v="Petits professionels"/>
    <s v="A"/>
    <x v="1"/>
    <m/>
    <s v="0"/>
    <n v="0"/>
    <n v="0"/>
    <n v="0"/>
    <n v="0"/>
    <n v="0"/>
    <n v="1"/>
    <s v="21175"/>
    <x v="144"/>
    <s v="200070902"/>
    <s v="CC Auxonne Pontailler Val de Saône"/>
    <s v="21"/>
    <s v="Côte-d'Or"/>
    <n v="27"/>
    <s v="Bourgogne-Franche-Comté"/>
  </r>
  <r>
    <s v="Enedis"/>
    <s v="2021"/>
    <x v="0"/>
    <s v="RES"/>
    <s v="Résidentiel"/>
    <s v="R"/>
    <x v="3"/>
    <m/>
    <s v="0"/>
    <n v="655.41040120000002"/>
    <n v="85"/>
    <n v="0.85399999999999998"/>
    <n v="0"/>
    <n v="0"/>
    <n v="0"/>
    <s v="21175"/>
    <x v="144"/>
    <s v="200070902"/>
    <s v="CC Auxonne Pontailler Val de Saône"/>
    <s v="21"/>
    <s v="Côte-d'Or"/>
    <n v="27"/>
    <s v="Bourgogne-Franche-Comté"/>
  </r>
  <r>
    <s v="Enedis"/>
    <s v="2021"/>
    <x v="0"/>
    <s v="PRO"/>
    <s v="Petits professionels"/>
    <s v="A"/>
    <x v="1"/>
    <m/>
    <s v="0"/>
    <n v="0"/>
    <n v="0"/>
    <n v="0"/>
    <n v="0"/>
    <n v="0"/>
    <n v="1"/>
    <s v="21176"/>
    <x v="145"/>
    <s v="200071207"/>
    <s v="CC de Pouilly-en-Auxois/Bligny-sur-Ouche"/>
    <s v="21"/>
    <s v="Côte-d'Or"/>
    <n v="27"/>
    <s v="Bourgogne-Franche-Comté"/>
  </r>
  <r>
    <s v="Enedis"/>
    <s v="2021"/>
    <x v="0"/>
    <s v="PRO"/>
    <s v="Petits professionels"/>
    <s v="X"/>
    <x v="2"/>
    <m/>
    <s v="0"/>
    <n v="0"/>
    <n v="0"/>
    <n v="0"/>
    <n v="0"/>
    <n v="0"/>
    <n v="1"/>
    <s v="21177"/>
    <x v="146"/>
    <s v="200071017"/>
    <s v="CC des Terres d'Auxois"/>
    <s v="21"/>
    <s v="Côte-d'Or"/>
    <n v="27"/>
    <s v="Bourgogne-Franche-Comté"/>
  </r>
  <r>
    <s v="Enedis"/>
    <s v="2021"/>
    <x v="0"/>
    <s v="ENT"/>
    <s v="Entreprises"/>
    <s v="T"/>
    <x v="0"/>
    <s v="36"/>
    <s v="Captage, traitement et distribution d'eau"/>
    <n v="6.181"/>
    <n v="1"/>
    <n v="1"/>
    <n v="0"/>
    <n v="0"/>
    <n v="0"/>
    <s v="21178"/>
    <x v="147"/>
    <s v="200070894"/>
    <s v="CC de Gevrey-Chambertin et de Nuits-Saint-Georges"/>
    <s v="21"/>
    <s v="Côte-d'Or"/>
    <n v="27"/>
    <s v="Bourgogne-Franche-Comté"/>
  </r>
  <r>
    <s v="Enedis"/>
    <s v="2021"/>
    <x v="0"/>
    <s v="ENT"/>
    <s v="Entreprises"/>
    <s v="T"/>
    <x v="0"/>
    <s v="46"/>
    <s v="Commerce de gros, à l'exception des automobiles et des motocycles"/>
    <n v="14.48334302"/>
    <n v="1"/>
    <n v="0.98099999999999998"/>
    <n v="0"/>
    <n v="0"/>
    <n v="0"/>
    <s v="21178"/>
    <x v="147"/>
    <s v="200070894"/>
    <s v="CC de Gevrey-Chambertin et de Nuits-Saint-Georges"/>
    <s v="21"/>
    <s v="Côte-d'Or"/>
    <n v="27"/>
    <s v="Bourgogne-Franche-Comté"/>
  </r>
  <r>
    <s v="Enedis"/>
    <s v="2021"/>
    <x v="0"/>
    <s v="ENT"/>
    <s v="Entreprises"/>
    <s v="A"/>
    <x v="1"/>
    <s v="1"/>
    <s v="0"/>
    <n v="4.6790000000000003"/>
    <n v="1"/>
    <n v="1"/>
    <n v="0"/>
    <n v="0"/>
    <n v="0"/>
    <s v="21179"/>
    <x v="148"/>
    <s v="200069540"/>
    <s v="CC Norge et Tille"/>
    <s v="21"/>
    <s v="Côte-d'Or"/>
    <n v="27"/>
    <s v="Bourgogne-Franche-Comté"/>
  </r>
  <r>
    <s v="Enedis"/>
    <s v="2021"/>
    <x v="0"/>
    <s v="ENT"/>
    <s v="Entreprises"/>
    <s v="I"/>
    <x v="4"/>
    <s v="27"/>
    <s v="Fabrication d'équipements électriques"/>
    <n v="192.6145961"/>
    <n v="1"/>
    <n v="1"/>
    <n v="0"/>
    <n v="0"/>
    <n v="0"/>
    <s v="21179"/>
    <x v="148"/>
    <s v="200069540"/>
    <s v="CC Norge et Tille"/>
    <s v="21"/>
    <s v="Côte-d'Or"/>
    <n v="27"/>
    <s v="Bourgogne-Franche-Comté"/>
  </r>
  <r>
    <s v="Enedis"/>
    <s v="2021"/>
    <x v="0"/>
    <s v="PRO"/>
    <s v="Petits professionels"/>
    <s v="T"/>
    <x v="0"/>
    <m/>
    <s v="0"/>
    <n v="171.48417699999999"/>
    <n v="20"/>
    <n v="0.79400000000000004"/>
    <n v="0"/>
    <n v="0"/>
    <n v="0"/>
    <s v="21179"/>
    <x v="148"/>
    <s v="200069540"/>
    <s v="CC Norge et Tille"/>
    <s v="21"/>
    <s v="Côte-d'Or"/>
    <n v="27"/>
    <s v="Bourgogne-Franche-Comté"/>
  </r>
  <r>
    <s v="Enedis"/>
    <s v="2021"/>
    <x v="0"/>
    <s v="RES"/>
    <s v="Résidentiel"/>
    <s v="R"/>
    <x v="3"/>
    <m/>
    <s v="0"/>
    <n v="2348.0046900000002"/>
    <n v="357"/>
    <n v="0.81699999999999995"/>
    <n v="0"/>
    <n v="0"/>
    <n v="0"/>
    <s v="21179"/>
    <x v="148"/>
    <s v="200069540"/>
    <s v="CC Norge et Tille"/>
    <s v="21"/>
    <s v="Côte-d'Or"/>
    <n v="27"/>
    <s v="Bourgogne-Franche-Comté"/>
  </r>
  <r>
    <s v="Enedis"/>
    <s v="2021"/>
    <x v="0"/>
    <s v="PRO"/>
    <s v="Petits professionels"/>
    <s v="I"/>
    <x v="4"/>
    <m/>
    <s v="0"/>
    <n v="0"/>
    <n v="0"/>
    <n v="0"/>
    <n v="0"/>
    <n v="0"/>
    <n v="1"/>
    <s v="21180"/>
    <x v="149"/>
    <s v="200070902"/>
    <s v="CC Auxonne Pontailler Val de Saône"/>
    <s v="21"/>
    <s v="Côte-d'Or"/>
    <n v="27"/>
    <s v="Bourgogne-Franche-Comté"/>
  </r>
  <r>
    <s v="Enedis"/>
    <s v="2021"/>
    <x v="0"/>
    <s v="RES"/>
    <s v="Résidentiel"/>
    <s v="R"/>
    <x v="3"/>
    <m/>
    <s v="0"/>
    <n v="441.67039249999999"/>
    <n v="68"/>
    <n v="0.79700000000000004"/>
    <n v="0"/>
    <n v="0"/>
    <n v="0"/>
    <s v="21180"/>
    <x v="149"/>
    <s v="200070902"/>
    <s v="CC Auxonne Pontailler Val de Saône"/>
    <s v="21"/>
    <s v="Côte-d'Or"/>
    <n v="27"/>
    <s v="Bourgogne-Franche-Comté"/>
  </r>
  <r>
    <s v="Enedis"/>
    <s v="2021"/>
    <x v="0"/>
    <s v="PRO"/>
    <s v="Petits professionels"/>
    <s v="A"/>
    <x v="1"/>
    <m/>
    <s v="0"/>
    <n v="0"/>
    <n v="0"/>
    <n v="0"/>
    <n v="0"/>
    <n v="0"/>
    <n v="1"/>
    <s v="21181"/>
    <x v="150"/>
    <s v="200071173"/>
    <s v="CC du Pays Arnay Liernais"/>
    <s v="21"/>
    <s v="Côte-d'Or"/>
    <n v="27"/>
    <s v="Bourgogne-Franche-Comté"/>
  </r>
  <r>
    <s v="Enedis"/>
    <s v="2021"/>
    <x v="0"/>
    <s v="RES"/>
    <s v="Résidentiel"/>
    <s v="R"/>
    <x v="3"/>
    <m/>
    <s v="0"/>
    <n v="519.46696429999997"/>
    <n v="75"/>
    <n v="0.82699999999999996"/>
    <n v="0"/>
    <n v="0"/>
    <n v="0"/>
    <s v="21181"/>
    <x v="150"/>
    <s v="200071173"/>
    <s v="CC du Pays Arnay Liernais"/>
    <s v="21"/>
    <s v="Côte-d'Or"/>
    <n v="27"/>
    <s v="Bourgogne-Franche-Comté"/>
  </r>
  <r>
    <s v="Enedis"/>
    <s v="2021"/>
    <x v="0"/>
    <s v="ENT"/>
    <s v="Entreprises"/>
    <s v="T"/>
    <x v="0"/>
    <s v="36"/>
    <s v="Captage, traitement et distribution d'eau"/>
    <n v="110.6292449"/>
    <n v="1"/>
    <n v="0.91100000000000003"/>
    <n v="0"/>
    <n v="0"/>
    <n v="0"/>
    <s v="21182"/>
    <x v="151"/>
    <s v="200070894"/>
    <s v="CC de Gevrey-Chambertin et de Nuits-Saint-Georges"/>
    <s v="21"/>
    <s v="Côte-d'Or"/>
    <n v="27"/>
    <s v="Bourgogne-Franche-Comté"/>
  </r>
  <r>
    <s v="Enedis"/>
    <s v="2021"/>
    <x v="0"/>
    <s v="RES"/>
    <s v="Résidentiel"/>
    <s v="R"/>
    <x v="3"/>
    <m/>
    <s v="0"/>
    <n v="308.74884120000002"/>
    <n v="46"/>
    <n v="0.81499999999999995"/>
    <n v="0"/>
    <n v="0"/>
    <n v="0"/>
    <s v="21182"/>
    <x v="151"/>
    <s v="200070894"/>
    <s v="CC de Gevrey-Chambertin et de Nuits-Saint-Georges"/>
    <s v="21"/>
    <s v="Côte-d'Or"/>
    <n v="27"/>
    <s v="Bourgogne-Franche-Comté"/>
  </r>
  <r>
    <s v="Enedis"/>
    <s v="2021"/>
    <x v="0"/>
    <s v="ENT"/>
    <s v="Entreprises"/>
    <s v="T"/>
    <x v="0"/>
    <s v="46"/>
    <s v="Commerce de gros, à l'exception des automobiles et des motocycles"/>
    <n v="349.97816669999997"/>
    <n v="1"/>
    <n v="1"/>
    <n v="0"/>
    <n v="0"/>
    <n v="0"/>
    <s v="21183"/>
    <x v="152"/>
    <s v="200000925"/>
    <s v="CC de la Plaine Dijonnaise"/>
    <s v="21"/>
    <s v="Côte-d'Or"/>
    <n v="27"/>
    <s v="Bourgogne-Franche-Comté"/>
  </r>
  <r>
    <s v="Enedis"/>
    <s v="2021"/>
    <x v="0"/>
    <s v="ENT"/>
    <s v="Entreprises"/>
    <s v="T"/>
    <x v="0"/>
    <s v="49"/>
    <s v="Transports terrestres et transport par conduites"/>
    <n v="155.708"/>
    <n v="1"/>
    <n v="1"/>
    <n v="0"/>
    <n v="0"/>
    <n v="0"/>
    <s v="21183"/>
    <x v="152"/>
    <s v="200000925"/>
    <s v="CC de la Plaine Dijonnaise"/>
    <s v="21"/>
    <s v="Côte-d'Or"/>
    <n v="27"/>
    <s v="Bourgogne-Franche-Comté"/>
  </r>
  <r>
    <s v="Enedis"/>
    <s v="2021"/>
    <x v="0"/>
    <s v="PRO"/>
    <s v="Petits professionels"/>
    <s v="A"/>
    <x v="1"/>
    <m/>
    <s v="0"/>
    <n v="0"/>
    <n v="0"/>
    <n v="0"/>
    <n v="0"/>
    <n v="0"/>
    <n v="1"/>
    <s v="21183"/>
    <x v="152"/>
    <s v="200000925"/>
    <s v="CC de la Plaine Dijonnaise"/>
    <s v="21"/>
    <s v="Côte-d'Or"/>
    <n v="27"/>
    <s v="Bourgogne-Franche-Comté"/>
  </r>
  <r>
    <s v="Enedis"/>
    <s v="2021"/>
    <x v="0"/>
    <s v="RES"/>
    <s v="Résidentiel"/>
    <s v="R"/>
    <x v="3"/>
    <m/>
    <s v="0"/>
    <n v="3209.2162060000001"/>
    <n v="402"/>
    <n v="0.80100000000000005"/>
    <n v="0"/>
    <n v="0"/>
    <n v="0"/>
    <s v="21183"/>
    <x v="152"/>
    <s v="200000925"/>
    <s v="CC de la Plaine Dijonnaise"/>
    <s v="21"/>
    <s v="Côte-d'Or"/>
    <n v="27"/>
    <s v="Bourgogne-Franche-Comté"/>
  </r>
  <r>
    <s v="Enedis"/>
    <s v="2021"/>
    <x v="0"/>
    <s v="PRO"/>
    <s v="Petits professionels"/>
    <s v="I"/>
    <x v="4"/>
    <m/>
    <s v="0"/>
    <n v="0"/>
    <n v="0"/>
    <n v="0"/>
    <n v="0"/>
    <n v="0"/>
    <n v="1"/>
    <s v="21184"/>
    <x v="153"/>
    <s v="200071207"/>
    <s v="CC de Pouilly-en-Auxois/Bligny-sur-Ouche"/>
    <s v="21"/>
    <s v="Côte-d'Or"/>
    <n v="27"/>
    <s v="Bourgogne-Franche-Comté"/>
  </r>
  <r>
    <s v="Enedis"/>
    <s v="2021"/>
    <x v="0"/>
    <s v="PRO"/>
    <s v="Petits professionels"/>
    <s v="T"/>
    <x v="0"/>
    <m/>
    <s v="0"/>
    <n v="0"/>
    <n v="0"/>
    <n v="0"/>
    <n v="0"/>
    <n v="0"/>
    <n v="1"/>
    <s v="21184"/>
    <x v="153"/>
    <s v="200071207"/>
    <s v="CC de Pouilly-en-Auxois/Bligny-sur-Ouche"/>
    <s v="21"/>
    <s v="Côte-d'Or"/>
    <n v="27"/>
    <s v="Bourgogne-Franche-Comté"/>
  </r>
  <r>
    <s v="Enedis"/>
    <s v="2021"/>
    <x v="0"/>
    <s v="ENT"/>
    <s v="Entreprises"/>
    <s v="I"/>
    <x v="4"/>
    <s v="23"/>
    <s v="Fabrication d'autres produits minéraux non métalliques"/>
    <n v="4510.4907430000003"/>
    <n v="7"/>
    <n v="1"/>
    <n v="0"/>
    <n v="0"/>
    <n v="0"/>
    <s v="21186"/>
    <x v="154"/>
    <s v="200070894"/>
    <s v="CC de Gevrey-Chambertin et de Nuits-Saint-Georges"/>
    <s v="21"/>
    <s v="Côte-d'Or"/>
    <n v="27"/>
    <s v="Bourgogne-Franche-Comté"/>
  </r>
  <r>
    <s v="Enedis"/>
    <s v="2021"/>
    <x v="0"/>
    <s v="ENT"/>
    <s v="Entreprises"/>
    <s v="T"/>
    <x v="0"/>
    <s v="73"/>
    <s v="Publicité et études de marché"/>
    <n v="20.85630214"/>
    <n v="1"/>
    <n v="1"/>
    <n v="0"/>
    <n v="0"/>
    <n v="0"/>
    <s v="21186"/>
    <x v="154"/>
    <s v="200070894"/>
    <s v="CC de Gevrey-Chambertin et de Nuits-Saint-Georges"/>
    <s v="21"/>
    <s v="Côte-d'Or"/>
    <n v="27"/>
    <s v="Bourgogne-Franche-Comté"/>
  </r>
  <r>
    <s v="Enedis"/>
    <s v="2021"/>
    <x v="0"/>
    <s v="RES"/>
    <s v="Résidentiel"/>
    <s v="R"/>
    <x v="3"/>
    <m/>
    <s v="0"/>
    <n v="1796.3041559999999"/>
    <n v="325"/>
    <n v="0.82499999999999996"/>
    <n v="0"/>
    <n v="0"/>
    <n v="0"/>
    <s v="21186"/>
    <x v="154"/>
    <s v="200070894"/>
    <s v="CC de Gevrey-Chambertin et de Nuits-Saint-Georges"/>
    <s v="21"/>
    <s v="Côte-d'Or"/>
    <n v="27"/>
    <s v="Bourgogne-Franche-Comté"/>
  </r>
  <r>
    <s v="Enedis"/>
    <s v="2021"/>
    <x v="0"/>
    <s v="ENT"/>
    <s v="Entreprises"/>
    <s v="I"/>
    <x v="4"/>
    <s v="10"/>
    <s v="Industries alimentaires"/>
    <n v="90.166345250000006"/>
    <n v="1"/>
    <n v="0.9"/>
    <n v="0"/>
    <n v="0"/>
    <n v="0"/>
    <s v="21187"/>
    <x v="155"/>
    <s v="200071207"/>
    <s v="CC de Pouilly-en-Auxois/Bligny-sur-Ouche"/>
    <s v="21"/>
    <s v="Côte-d'Or"/>
    <n v="27"/>
    <s v="Bourgogne-Franche-Comté"/>
  </r>
  <r>
    <s v="Enedis"/>
    <s v="2021"/>
    <x v="0"/>
    <s v="PRO"/>
    <s v="Petits professionels"/>
    <s v="A"/>
    <x v="1"/>
    <m/>
    <s v="0"/>
    <n v="0"/>
    <n v="0"/>
    <n v="0"/>
    <n v="0"/>
    <n v="0"/>
    <n v="1"/>
    <s v="21189"/>
    <x v="156"/>
    <s v="200006682"/>
    <s v="CA Beaune, Côte et Sud - Communauté Beaune-Chagny-Nolay"/>
    <s v="21"/>
    <s v="Côte-d'Or"/>
    <n v="27"/>
    <s v="Bourgogne-Franche-Comté"/>
  </r>
  <r>
    <s v="Enedis"/>
    <s v="2021"/>
    <x v="0"/>
    <s v="ENT"/>
    <s v="Entreprises"/>
    <s v="T"/>
    <x v="0"/>
    <s v="84"/>
    <s v="Administration publique et défense ; sécurité sociale obligatoire"/>
    <n v="55.203248139999999"/>
    <n v="1"/>
    <n v="0.85699999999999998"/>
    <n v="0"/>
    <n v="0"/>
    <n v="0"/>
    <s v="21191"/>
    <x v="157"/>
    <s v="200070894"/>
    <s v="CC de Gevrey-Chambertin et de Nuits-Saint-Georges"/>
    <s v="21"/>
    <s v="Côte-d'Or"/>
    <n v="27"/>
    <s v="Bourgogne-Franche-Comté"/>
  </r>
  <r>
    <s v="Enedis"/>
    <s v="2021"/>
    <x v="0"/>
    <s v="RES"/>
    <s v="Résidentiel"/>
    <s v="R"/>
    <x v="3"/>
    <m/>
    <s v="0"/>
    <n v="2207.9916480000002"/>
    <n v="358"/>
    <n v="0.85399999999999998"/>
    <n v="0"/>
    <n v="0"/>
    <n v="0"/>
    <s v="21191"/>
    <x v="157"/>
    <s v="200070894"/>
    <s v="CC de Gevrey-Chambertin et de Nuits-Saint-Georges"/>
    <s v="21"/>
    <s v="Côte-d'Or"/>
    <n v="27"/>
    <s v="Bourgogne-Franche-Comté"/>
  </r>
  <r>
    <s v="Enedis"/>
    <s v="2021"/>
    <x v="0"/>
    <s v="ENT"/>
    <s v="Entreprises"/>
    <s v="T"/>
    <x v="0"/>
    <s v="84"/>
    <s v="Administration publique et défense ; sécurité sociale obligatoire"/>
    <n v="23.743927119999999"/>
    <n v="1"/>
    <n v="0.90700000000000003"/>
    <n v="0"/>
    <n v="0"/>
    <n v="0"/>
    <s v="21192"/>
    <x v="158"/>
    <s v="242100410"/>
    <s v="Dijon Métropole"/>
    <s v="21"/>
    <s v="Côte-d'Or"/>
    <n v="27"/>
    <s v="Bourgogne-Franche-Comté"/>
  </r>
  <r>
    <s v="Enedis"/>
    <s v="2021"/>
    <x v="0"/>
    <s v="PRO"/>
    <s v="Petits professionels"/>
    <s v="A"/>
    <x v="1"/>
    <m/>
    <s v="0"/>
    <n v="0"/>
    <n v="0"/>
    <n v="0"/>
    <n v="0"/>
    <n v="0"/>
    <n v="1"/>
    <s v="21192"/>
    <x v="158"/>
    <s v="242100410"/>
    <s v="Dijon Métropole"/>
    <s v="21"/>
    <s v="Côte-d'Or"/>
    <n v="27"/>
    <s v="Bourgogne-Franche-Comté"/>
  </r>
  <r>
    <s v="Enedis"/>
    <s v="2021"/>
    <x v="0"/>
    <s v="PRO"/>
    <s v="Petits professionels"/>
    <s v="X"/>
    <x v="2"/>
    <m/>
    <s v="0"/>
    <n v="0"/>
    <n v="0"/>
    <n v="0"/>
    <n v="0"/>
    <n v="0"/>
    <n v="1"/>
    <s v="21193"/>
    <x v="159"/>
    <s v="200006682"/>
    <s v="CA Beaune, Côte et Sud - Communauté Beaune-Chagny-Nolay"/>
    <s v="21"/>
    <s v="Côte-d'Or"/>
    <n v="27"/>
    <s v="Bourgogne-Franche-Comté"/>
  </r>
  <r>
    <s v="Enedis"/>
    <s v="2021"/>
    <x v="0"/>
    <s v="RES"/>
    <s v="Résidentiel"/>
    <s v="R"/>
    <x v="3"/>
    <m/>
    <s v="0"/>
    <n v="1284.656403"/>
    <n v="167"/>
    <n v="0.83899999999999997"/>
    <n v="0"/>
    <n v="0"/>
    <n v="0"/>
    <s v="21193"/>
    <x v="159"/>
    <s v="200006682"/>
    <s v="CA Beaune, Côte et Sud - Communauté Beaune-Chagny-Nolay"/>
    <s v="21"/>
    <s v="Côte-d'Or"/>
    <n v="27"/>
    <s v="Bourgogne-Franche-Comté"/>
  </r>
  <r>
    <s v="Enedis"/>
    <s v="2021"/>
    <x v="0"/>
    <s v="ENT"/>
    <s v="Entreprises"/>
    <s v="T"/>
    <x v="0"/>
    <s v="46"/>
    <s v="Commerce de gros, à l'exception des automobiles et des motocycles"/>
    <n v="18.521390220000001"/>
    <n v="1"/>
    <n v="0.90500000000000003"/>
    <n v="0"/>
    <n v="0"/>
    <n v="0"/>
    <s v="21194"/>
    <x v="160"/>
    <s v="200070894"/>
    <s v="CC de Gevrey-Chambertin et de Nuits-Saint-Georges"/>
    <s v="21"/>
    <s v="Côte-d'Or"/>
    <n v="27"/>
    <s v="Bourgogne-Franche-Comté"/>
  </r>
  <r>
    <s v="Enedis"/>
    <s v="2021"/>
    <x v="0"/>
    <s v="RES"/>
    <s v="Résidentiel"/>
    <s v="R"/>
    <x v="3"/>
    <m/>
    <s v="0"/>
    <n v="1041.786032"/>
    <n v="157"/>
    <n v="0.78100000000000003"/>
    <n v="0"/>
    <n v="0"/>
    <n v="0"/>
    <s v="21195"/>
    <x v="161"/>
    <s v="200006682"/>
    <s v="CA Beaune, Côte et Sud - Communauté Beaune-Chagny-Nolay"/>
    <s v="21"/>
    <s v="Côte-d'Or"/>
    <n v="27"/>
    <s v="Bourgogne-Franche-Comté"/>
  </r>
  <r>
    <s v="Enedis"/>
    <s v="2021"/>
    <x v="0"/>
    <s v="ENT"/>
    <s v="Entreprises"/>
    <s v="I"/>
    <x v="4"/>
    <s v="18"/>
    <s v="Imprimerie et reproduction d'enregistrements"/>
    <n v="77.651933749999998"/>
    <n v="1"/>
    <n v="0.93200000000000005"/>
    <n v="0"/>
    <n v="0"/>
    <n v="0"/>
    <s v="21196"/>
    <x v="162"/>
    <s v="200006682"/>
    <s v="CA Beaune, Côte et Sud - Communauté Beaune-Chagny-Nolay"/>
    <s v="21"/>
    <s v="Côte-d'Or"/>
    <n v="27"/>
    <s v="Bourgogne-Franche-Comté"/>
  </r>
  <r>
    <s v="Enedis"/>
    <s v="2021"/>
    <x v="0"/>
    <s v="ENT"/>
    <s v="Entreprises"/>
    <s v="T"/>
    <x v="0"/>
    <s v="52"/>
    <s v="Entreposage et services auxiliaires des transports"/>
    <n v="246.74961099999999"/>
    <n v="1"/>
    <n v="0.84799999999999998"/>
    <n v="0"/>
    <n v="0"/>
    <n v="0"/>
    <s v="21196"/>
    <x v="162"/>
    <s v="200006682"/>
    <s v="CA Beaune, Côte et Sud - Communauté Beaune-Chagny-Nolay"/>
    <s v="21"/>
    <s v="Côte-d'Or"/>
    <n v="27"/>
    <s v="Bourgogne-Franche-Comté"/>
  </r>
  <r>
    <s v="Enedis"/>
    <s v="2021"/>
    <x v="0"/>
    <s v="PRO"/>
    <s v="Petits professionels"/>
    <s v="T"/>
    <x v="0"/>
    <m/>
    <s v="0"/>
    <n v="0"/>
    <n v="0"/>
    <n v="0"/>
    <n v="0"/>
    <n v="0"/>
    <n v="1"/>
    <s v="21197"/>
    <x v="163"/>
    <s v="242101459"/>
    <s v="CC du Pays d'Alésia et de la Seine"/>
    <s v="21"/>
    <s v="Côte-d'Or"/>
    <n v="27"/>
    <s v="Bourgogne-Franche-Comté"/>
  </r>
  <r>
    <s v="Enedis"/>
    <s v="2021"/>
    <x v="0"/>
    <s v="RES"/>
    <s v="Résidentiel"/>
    <s v="R"/>
    <x v="3"/>
    <m/>
    <s v="0"/>
    <n v="129.45855119999999"/>
    <n v="25"/>
    <n v="0.89300000000000002"/>
    <n v="0"/>
    <n v="0"/>
    <n v="0"/>
    <s v="21197"/>
    <x v="163"/>
    <s v="242101459"/>
    <s v="CC du Pays d'Alésia et de la Seine"/>
    <s v="21"/>
    <s v="Côte-d'Or"/>
    <n v="27"/>
    <s v="Bourgogne-Franche-Comté"/>
  </r>
  <r>
    <s v="Enedis"/>
    <s v="2021"/>
    <x v="0"/>
    <s v="PRO"/>
    <s v="Petits professionels"/>
    <s v="T"/>
    <x v="0"/>
    <m/>
    <s v="0"/>
    <n v="61.578732199999997"/>
    <n v="7"/>
    <n v="0.94"/>
    <n v="0"/>
    <n v="0"/>
    <n v="0"/>
    <s v="21198"/>
    <x v="164"/>
    <s v="200071017"/>
    <s v="CC des Terres d'Auxois"/>
    <s v="21"/>
    <s v="Côte-d'Or"/>
    <n v="27"/>
    <s v="Bourgogne-Franche-Comté"/>
  </r>
  <r>
    <s v="Enedis"/>
    <s v="2021"/>
    <x v="0"/>
    <s v="PRO"/>
    <s v="Petits professionels"/>
    <s v="A"/>
    <x v="1"/>
    <m/>
    <s v="0"/>
    <n v="0"/>
    <n v="0"/>
    <n v="0"/>
    <n v="0"/>
    <n v="0"/>
    <n v="1"/>
    <s v="21199"/>
    <x v="165"/>
    <s v="200071017"/>
    <s v="CC des Terres d'Auxois"/>
    <s v="21"/>
    <s v="Côte-d'Or"/>
    <n v="27"/>
    <s v="Bourgogne-Franche-Comté"/>
  </r>
  <r>
    <s v="Enedis"/>
    <s v="2021"/>
    <x v="0"/>
    <s v="PRO"/>
    <s v="Petits professionels"/>
    <s v="T"/>
    <x v="0"/>
    <m/>
    <s v="0"/>
    <n v="183.16834470000001"/>
    <n v="15"/>
    <n v="0.94499999999999995"/>
    <n v="0"/>
    <n v="0"/>
    <n v="0"/>
    <s v="21199"/>
    <x v="165"/>
    <s v="200071017"/>
    <s v="CC des Terres d'Auxois"/>
    <s v="21"/>
    <s v="Côte-d'Or"/>
    <n v="27"/>
    <s v="Bourgogne-Franche-Comté"/>
  </r>
  <r>
    <s v="Enedis"/>
    <s v="2021"/>
    <x v="0"/>
    <s v="ENT"/>
    <s v="Entreprises"/>
    <s v="I"/>
    <x v="4"/>
    <s v="25"/>
    <s v="Fabrication de produits métalliques, à l'exception des machines et des équipements"/>
    <n v="207.69299330000001"/>
    <n v="1"/>
    <n v="0.998"/>
    <n v="0"/>
    <n v="0"/>
    <n v="0"/>
    <s v="21200"/>
    <x v="166"/>
    <s v="200070894"/>
    <s v="CC de Gevrey-Chambertin et de Nuits-Saint-Georges"/>
    <s v="21"/>
    <s v="Côte-d'Or"/>
    <n v="27"/>
    <s v="Bourgogne-Franche-Comté"/>
  </r>
  <r>
    <s v="Enedis"/>
    <s v="2021"/>
    <x v="0"/>
    <s v="ENT"/>
    <s v="Entreprises"/>
    <s v="I"/>
    <x v="4"/>
    <s v="43"/>
    <s v="Travaux de construction spécialisés"/>
    <n v="160.07641039999999"/>
    <n v="1"/>
    <n v="0.92800000000000005"/>
    <n v="0"/>
    <n v="0"/>
    <n v="0"/>
    <s v="21200"/>
    <x v="166"/>
    <s v="200070894"/>
    <s v="CC de Gevrey-Chambertin et de Nuits-Saint-Georges"/>
    <s v="21"/>
    <s v="Côte-d'Or"/>
    <n v="27"/>
    <s v="Bourgogne-Franche-Comté"/>
  </r>
  <r>
    <s v="Enedis"/>
    <s v="2021"/>
    <x v="0"/>
    <s v="ENT"/>
    <s v="Entreprises"/>
    <s v="T"/>
    <x v="0"/>
    <s v="55"/>
    <s v="Hébergement"/>
    <n v="66.979063379999999"/>
    <n v="1"/>
    <n v="0.94799999999999995"/>
    <n v="0"/>
    <n v="0"/>
    <n v="0"/>
    <s v="21200"/>
    <x v="166"/>
    <s v="200070894"/>
    <s v="CC de Gevrey-Chambertin et de Nuits-Saint-Georges"/>
    <s v="21"/>
    <s v="Côte-d'Or"/>
    <n v="27"/>
    <s v="Bourgogne-Franche-Comté"/>
  </r>
  <r>
    <s v="Enedis"/>
    <s v="2021"/>
    <x v="0"/>
    <s v="PRO"/>
    <s v="Petits professionels"/>
    <s v="A"/>
    <x v="1"/>
    <m/>
    <s v="0"/>
    <n v="88.674391259999993"/>
    <n v="11"/>
    <n v="0.84399999999999997"/>
    <n v="0"/>
    <n v="0"/>
    <n v="0"/>
    <s v="21200"/>
    <x v="166"/>
    <s v="200070894"/>
    <s v="CC de Gevrey-Chambertin et de Nuits-Saint-Georges"/>
    <s v="21"/>
    <s v="Côte-d'Or"/>
    <n v="27"/>
    <s v="Bourgogne-Franche-Comté"/>
  </r>
  <r>
    <s v="Enedis"/>
    <s v="2021"/>
    <x v="0"/>
    <s v="ENT"/>
    <s v="Entreprises"/>
    <s v="T"/>
    <x v="0"/>
    <s v="70"/>
    <s v="Activités des sièges sociaux ; conseil de gestion"/>
    <n v="2.1379999999999999"/>
    <n v="1"/>
    <n v="1"/>
    <n v="0"/>
    <n v="0"/>
    <n v="0"/>
    <s v="21201"/>
    <x v="167"/>
    <s v="242101434"/>
    <s v="CC du Pays Châtillonnais"/>
    <s v="21"/>
    <s v="Côte-d'Or"/>
    <n v="27"/>
    <s v="Bourgogne-Franche-Comté"/>
  </r>
  <r>
    <s v="Enedis"/>
    <s v="2021"/>
    <x v="0"/>
    <s v="ENT"/>
    <s v="Entreprises"/>
    <s v="T"/>
    <x v="0"/>
    <s v="55"/>
    <s v="Hébergement"/>
    <n v="298.80133979999999"/>
    <n v="1"/>
    <n v="0.92300000000000004"/>
    <n v="0"/>
    <n v="0"/>
    <n v="0"/>
    <s v="21202"/>
    <x v="168"/>
    <s v="242101434"/>
    <s v="CC du Pays Châtillonnais"/>
    <s v="21"/>
    <s v="Côte-d'Or"/>
    <n v="27"/>
    <s v="Bourgogne-Franche-Comté"/>
  </r>
  <r>
    <s v="Enedis"/>
    <s v="2021"/>
    <x v="0"/>
    <s v="ENT"/>
    <s v="Entreprises"/>
    <s v="T"/>
    <x v="0"/>
    <s v="70"/>
    <s v="Activités des sièges sociaux ; conseil de gestion"/>
    <n v="19.09"/>
    <n v="1"/>
    <n v="1"/>
    <n v="0"/>
    <n v="0"/>
    <n v="0"/>
    <s v="21205"/>
    <x v="169"/>
    <s v="200071017"/>
    <s v="CC des Terres d'Auxois"/>
    <s v="21"/>
    <s v="Côte-d'Or"/>
    <n v="27"/>
    <s v="Bourgogne-Franche-Comté"/>
  </r>
  <r>
    <s v="Enedis"/>
    <s v="2021"/>
    <x v="0"/>
    <s v="PRO"/>
    <s v="Petits professionels"/>
    <s v="T"/>
    <x v="0"/>
    <m/>
    <s v="0"/>
    <n v="0"/>
    <n v="0"/>
    <n v="0"/>
    <n v="0"/>
    <n v="0"/>
    <n v="1"/>
    <s v="21428"/>
    <x v="170"/>
    <s v="200006682"/>
    <s v="CA Beaune, Côte et Sud - Communauté Beaune-Chagny-Nolay"/>
    <s v="21"/>
    <s v="Côte-d'Or"/>
    <n v="27"/>
    <s v="Bourgogne-Franche-Comté"/>
  </r>
  <r>
    <s v="Enedis"/>
    <s v="2021"/>
    <x v="0"/>
    <s v="PRO"/>
    <s v="Petits professionels"/>
    <s v="A"/>
    <x v="1"/>
    <m/>
    <s v="0"/>
    <n v="59.650117119999997"/>
    <n v="9"/>
    <n v="0.83499999999999996"/>
    <n v="0"/>
    <n v="0"/>
    <n v="0"/>
    <s v="21429"/>
    <x v="171"/>
    <s v="242101491"/>
    <s v="CC du Montbardois"/>
    <s v="21"/>
    <s v="Côte-d'Or"/>
    <n v="27"/>
    <s v="Bourgogne-Franche-Comté"/>
  </r>
  <r>
    <s v="Enedis"/>
    <s v="2021"/>
    <x v="0"/>
    <s v="PRO"/>
    <s v="Petits professionels"/>
    <s v="A"/>
    <x v="1"/>
    <m/>
    <s v="0"/>
    <n v="0"/>
    <n v="0"/>
    <n v="0"/>
    <n v="0"/>
    <n v="0"/>
    <n v="1"/>
    <s v="21430"/>
    <x v="172"/>
    <s v="200071017"/>
    <s v="CC des Terres d'Auxois"/>
    <s v="21"/>
    <s v="Côte-d'Or"/>
    <n v="27"/>
    <s v="Bourgogne-Franche-Comté"/>
  </r>
  <r>
    <s v="Enedis"/>
    <s v="2021"/>
    <x v="0"/>
    <s v="PRO"/>
    <s v="Petits professionels"/>
    <s v="A"/>
    <x v="1"/>
    <m/>
    <s v="0"/>
    <n v="53.154996169999997"/>
    <n v="4"/>
    <n v="0.85199999999999998"/>
    <n v="0"/>
    <n v="0"/>
    <n v="0"/>
    <s v="21431"/>
    <x v="173"/>
    <s v="200071017"/>
    <s v="CC des Terres d'Auxois"/>
    <s v="21"/>
    <s v="Côte-d'Or"/>
    <n v="27"/>
    <s v="Bourgogne-Franche-Comté"/>
  </r>
  <r>
    <s v="Enedis"/>
    <s v="2021"/>
    <x v="0"/>
    <s v="PRO"/>
    <s v="Petits professionels"/>
    <s v="I"/>
    <x v="4"/>
    <m/>
    <s v="0"/>
    <n v="0"/>
    <n v="0"/>
    <n v="0"/>
    <n v="0"/>
    <n v="0"/>
    <n v="1"/>
    <s v="21431"/>
    <x v="173"/>
    <s v="200071017"/>
    <s v="CC des Terres d'Auxois"/>
    <s v="21"/>
    <s v="Côte-d'Or"/>
    <n v="27"/>
    <s v="Bourgogne-Franche-Comté"/>
  </r>
  <r>
    <s v="Enedis"/>
    <s v="2021"/>
    <x v="0"/>
    <s v="ENT"/>
    <s v="Entreprises"/>
    <s v="I"/>
    <x v="4"/>
    <s v="10"/>
    <s v="Industries alimentaires"/>
    <n v="87.536658450000004"/>
    <n v="1"/>
    <n v="0.74399999999999999"/>
    <n v="0"/>
    <n v="0"/>
    <n v="0"/>
    <s v="21432"/>
    <x v="174"/>
    <s v="242101434"/>
    <s v="CC du Pays Châtillonnais"/>
    <s v="21"/>
    <s v="Côte-d'Or"/>
    <n v="27"/>
    <s v="Bourgogne-Franche-Comté"/>
  </r>
  <r>
    <s v="Enedis"/>
    <s v="2021"/>
    <x v="0"/>
    <s v="ENT"/>
    <s v="Entreprises"/>
    <s v="T"/>
    <x v="0"/>
    <s v="84"/>
    <s v="Administration publique et défense ; sécurité sociale obligatoire"/>
    <n v="11.55818642"/>
    <n v="1"/>
    <n v="0.93500000000000005"/>
    <n v="0"/>
    <n v="0"/>
    <n v="0"/>
    <s v="21432"/>
    <x v="174"/>
    <s v="242101434"/>
    <s v="CC du Pays Châtillonnais"/>
    <s v="21"/>
    <s v="Côte-d'Or"/>
    <n v="27"/>
    <s v="Bourgogne-Franche-Comté"/>
  </r>
  <r>
    <s v="Enedis"/>
    <s v="2021"/>
    <x v="0"/>
    <s v="PRO"/>
    <s v="Petits professionels"/>
    <s v="X"/>
    <x v="2"/>
    <m/>
    <s v="0"/>
    <n v="64.175686310000003"/>
    <n v="9"/>
    <n v="0.89600000000000002"/>
    <n v="0"/>
    <n v="0"/>
    <n v="0"/>
    <s v="21432"/>
    <x v="174"/>
    <s v="242101434"/>
    <s v="CC du Pays Châtillonnais"/>
    <s v="21"/>
    <s v="Côte-d'Or"/>
    <n v="27"/>
    <s v="Bourgogne-Franche-Comté"/>
  </r>
  <r>
    <s v="Enedis"/>
    <s v="2021"/>
    <x v="0"/>
    <s v="ENT"/>
    <s v="Entreprises"/>
    <s v="T"/>
    <x v="0"/>
    <s v="46"/>
    <s v="Commerce de gros, à l'exception des automobiles et des motocycles"/>
    <n v="140.97242800000001"/>
    <n v="1"/>
    <n v="1"/>
    <n v="0"/>
    <n v="0"/>
    <n v="0"/>
    <s v="21433"/>
    <x v="175"/>
    <s v="200072825"/>
    <s v="CC Mirebellois et Fontenois"/>
    <s v="21"/>
    <s v="Côte-d'Or"/>
    <n v="27"/>
    <s v="Bourgogne-Franche-Comté"/>
  </r>
  <r>
    <s v="Enedis"/>
    <s v="2021"/>
    <x v="0"/>
    <s v="ENT"/>
    <s v="Entreprises"/>
    <s v="T"/>
    <x v="0"/>
    <s v="84"/>
    <s v="Administration publique et défense ; sécurité sociale obligatoire"/>
    <n v="69.058691210000006"/>
    <n v="3"/>
    <n v="0.92400000000000004"/>
    <n v="0"/>
    <n v="0"/>
    <n v="0"/>
    <s v="21433"/>
    <x v="175"/>
    <s v="200072825"/>
    <s v="CC Mirebellois et Fontenois"/>
    <s v="21"/>
    <s v="Côte-d'Or"/>
    <n v="27"/>
    <s v="Bourgogne-Franche-Comté"/>
  </r>
  <r>
    <s v="Enedis"/>
    <s v="2021"/>
    <x v="0"/>
    <s v="ENT"/>
    <s v="Entreprises"/>
    <s v="T"/>
    <x v="0"/>
    <s v="97"/>
    <s v="Activités des ménages en tant qu'employeurs de personnel domestique"/>
    <n v="7.9960000000000004"/>
    <n v="1"/>
    <n v="1"/>
    <n v="0"/>
    <n v="0"/>
    <n v="0"/>
    <s v="21433"/>
    <x v="175"/>
    <s v="200072825"/>
    <s v="CC Mirebellois et Fontenois"/>
    <s v="21"/>
    <s v="Côte-d'Or"/>
    <n v="27"/>
    <s v="Bourgogne-Franche-Comté"/>
  </r>
  <r>
    <s v="Enedis"/>
    <s v="2021"/>
    <x v="0"/>
    <s v="PRO"/>
    <s v="Petits professionels"/>
    <s v="X"/>
    <x v="2"/>
    <m/>
    <s v="0"/>
    <n v="0"/>
    <n v="0"/>
    <n v="0"/>
    <n v="0"/>
    <n v="0"/>
    <n v="1"/>
    <s v="21433"/>
    <x v="175"/>
    <s v="200072825"/>
    <s v="CC Mirebellois et Fontenois"/>
    <s v="21"/>
    <s v="Côte-d'Or"/>
    <n v="27"/>
    <s v="Bourgogne-Franche-Comté"/>
  </r>
  <r>
    <s v="Enedis"/>
    <s v="2021"/>
    <x v="0"/>
    <s v="PRO"/>
    <s v="Petits professionels"/>
    <s v="A"/>
    <x v="1"/>
    <m/>
    <s v="0"/>
    <n v="0"/>
    <n v="0"/>
    <n v="0"/>
    <n v="0"/>
    <n v="0"/>
    <n v="1"/>
    <s v="21434"/>
    <x v="176"/>
    <s v="200071017"/>
    <s v="CC des Terres d'Auxois"/>
    <s v="21"/>
    <s v="Côte-d'Or"/>
    <n v="27"/>
    <s v="Bourgogne-Franche-Comté"/>
  </r>
  <r>
    <s v="Enedis"/>
    <s v="2021"/>
    <x v="0"/>
    <s v="ENT"/>
    <s v="Entreprises"/>
    <s v="T"/>
    <x v="0"/>
    <s v="70"/>
    <s v="Activités des sièges sociaux ; conseil de gestion"/>
    <n v="0.42039905799999999"/>
    <n v="1"/>
    <n v="0.28100000000000003"/>
    <n v="0"/>
    <n v="0"/>
    <n v="0"/>
    <s v="21435"/>
    <x v="177"/>
    <s v="242101434"/>
    <s v="CC du Pays Châtillonnais"/>
    <s v="21"/>
    <s v="Côte-d'Or"/>
    <n v="27"/>
    <s v="Bourgogne-Franche-Comté"/>
  </r>
  <r>
    <s v="Enedis"/>
    <s v="2021"/>
    <x v="0"/>
    <s v="PRO"/>
    <s v="Petits professionels"/>
    <s v="I"/>
    <x v="4"/>
    <m/>
    <s v="0"/>
    <n v="0"/>
    <n v="0"/>
    <n v="0"/>
    <n v="0"/>
    <n v="0"/>
    <n v="1"/>
    <s v="21435"/>
    <x v="177"/>
    <s v="242101434"/>
    <s v="CC du Pays Châtillonnais"/>
    <s v="21"/>
    <s v="Côte-d'Or"/>
    <n v="27"/>
    <s v="Bourgogne-Franche-Comté"/>
  </r>
  <r>
    <s v="Enedis"/>
    <s v="2021"/>
    <x v="0"/>
    <s v="RES"/>
    <s v="Résidentiel"/>
    <s v="R"/>
    <x v="3"/>
    <m/>
    <s v="0"/>
    <n v="256.89057559999998"/>
    <n v="60"/>
    <n v="0.81399999999999995"/>
    <n v="0"/>
    <n v="0"/>
    <n v="0"/>
    <s v="21438"/>
    <x v="178"/>
    <s v="242101434"/>
    <s v="CC du Pays Châtillonnais"/>
    <s v="21"/>
    <s v="Côte-d'Or"/>
    <n v="27"/>
    <s v="Bourgogne-Franche-Comté"/>
  </r>
  <r>
    <s v="Enedis"/>
    <s v="2021"/>
    <x v="0"/>
    <s v="ENT"/>
    <s v="Entreprises"/>
    <s v="T"/>
    <x v="0"/>
    <s v="64"/>
    <s v="Activités des services financiers, hors assurance et caisses de retraite"/>
    <n v="37.931432340000001"/>
    <n v="1"/>
    <n v="0.874"/>
    <n v="0"/>
    <n v="0"/>
    <n v="0"/>
    <s v="21442"/>
    <x v="179"/>
    <s v="200070894"/>
    <s v="CC de Gevrey-Chambertin et de Nuits-Saint-Georges"/>
    <s v="21"/>
    <s v="Côte-d'Or"/>
    <n v="27"/>
    <s v="Bourgogne-Franche-Comté"/>
  </r>
  <r>
    <s v="Enedis"/>
    <s v="2021"/>
    <x v="0"/>
    <s v="PRO"/>
    <s v="Petits professionels"/>
    <s v="I"/>
    <x v="4"/>
    <m/>
    <s v="0"/>
    <n v="117.1445574"/>
    <n v="7"/>
    <n v="0.78200000000000003"/>
    <n v="0"/>
    <n v="0"/>
    <n v="0"/>
    <s v="21442"/>
    <x v="179"/>
    <s v="200070894"/>
    <s v="CC de Gevrey-Chambertin et de Nuits-Saint-Georges"/>
    <s v="21"/>
    <s v="Côte-d'Or"/>
    <n v="27"/>
    <s v="Bourgogne-Franche-Comté"/>
  </r>
  <r>
    <s v="Enedis"/>
    <s v="2021"/>
    <x v="0"/>
    <s v="ENT"/>
    <s v="Entreprises"/>
    <s v="T"/>
    <x v="0"/>
    <s v="46"/>
    <s v="Commerce de gros, à l'exception des automobiles et des motocycles"/>
    <n v="23.766999999999999"/>
    <n v="1"/>
    <n v="1"/>
    <n v="0"/>
    <n v="0"/>
    <n v="0"/>
    <s v="21444"/>
    <x v="180"/>
    <s v="242101434"/>
    <s v="CC du Pays Châtillonnais"/>
    <s v="21"/>
    <s v="Côte-d'Or"/>
    <n v="27"/>
    <s v="Bourgogne-Franche-Comté"/>
  </r>
  <r>
    <s v="Enedis"/>
    <s v="2021"/>
    <x v="0"/>
    <s v="PRO"/>
    <s v="Petits professionels"/>
    <s v="A"/>
    <x v="1"/>
    <m/>
    <s v="0"/>
    <n v="0"/>
    <n v="0"/>
    <n v="0"/>
    <n v="0"/>
    <n v="0"/>
    <n v="1"/>
    <s v="21444"/>
    <x v="180"/>
    <s v="242101434"/>
    <s v="CC du Pays Châtillonnais"/>
    <s v="21"/>
    <s v="Côte-d'Or"/>
    <n v="27"/>
    <s v="Bourgogne-Franche-Comté"/>
  </r>
  <r>
    <s v="Enedis"/>
    <s v="2021"/>
    <x v="0"/>
    <s v="ENT"/>
    <s v="Entreprises"/>
    <s v="T"/>
    <x v="0"/>
    <s v="87"/>
    <s v="Hébergement médico-social et social"/>
    <n v="211.227"/>
    <n v="1"/>
    <n v="1"/>
    <n v="0"/>
    <n v="0"/>
    <n v="0"/>
    <s v="21446"/>
    <x v="181"/>
    <s v="242101491"/>
    <s v="CC du Montbardois"/>
    <s v="21"/>
    <s v="Côte-d'Or"/>
    <n v="27"/>
    <s v="Bourgogne-Franche-Comté"/>
  </r>
  <r>
    <s v="Enedis"/>
    <s v="2021"/>
    <x v="0"/>
    <s v="PRO"/>
    <s v="Petits professionels"/>
    <s v="X"/>
    <x v="2"/>
    <m/>
    <s v="0"/>
    <n v="0"/>
    <n v="0"/>
    <n v="0"/>
    <n v="0"/>
    <n v="0"/>
    <n v="1"/>
    <s v="21446"/>
    <x v="181"/>
    <s v="242101491"/>
    <s v="CC du Montbardois"/>
    <s v="21"/>
    <s v="Côte-d'Or"/>
    <n v="27"/>
    <s v="Bourgogne-Franche-Comté"/>
  </r>
  <r>
    <s v="Enedis"/>
    <s v="2021"/>
    <x v="0"/>
    <s v="RES"/>
    <s v="Résidentiel"/>
    <s v="R"/>
    <x v="3"/>
    <m/>
    <s v="0"/>
    <n v="675.1061416"/>
    <n v="120"/>
    <n v="0.80600000000000005"/>
    <n v="0"/>
    <n v="0"/>
    <n v="0"/>
    <s v="21446"/>
    <x v="181"/>
    <s v="242101491"/>
    <s v="CC du Montbardois"/>
    <s v="21"/>
    <s v="Côte-d'Or"/>
    <n v="27"/>
    <s v="Bourgogne-Franche-Comté"/>
  </r>
  <r>
    <s v="Enedis"/>
    <s v="2021"/>
    <x v="0"/>
    <s v="PRO"/>
    <s v="Petits professionels"/>
    <s v="T"/>
    <x v="0"/>
    <m/>
    <s v="0"/>
    <n v="0"/>
    <n v="0"/>
    <n v="0"/>
    <n v="0"/>
    <n v="0"/>
    <n v="1"/>
    <s v="21447"/>
    <x v="182"/>
    <s v="200071173"/>
    <s v="CC du Pays Arnay Liernais"/>
    <s v="21"/>
    <s v="Côte-d'Or"/>
    <n v="27"/>
    <s v="Bourgogne-Franche-Comté"/>
  </r>
  <r>
    <s v="Enedis"/>
    <s v="2021"/>
    <x v="0"/>
    <s v="RES"/>
    <s v="Résidentiel"/>
    <s v="R"/>
    <x v="3"/>
    <m/>
    <s v="0"/>
    <n v="220.10893899999999"/>
    <n v="44"/>
    <n v="0.78300000000000003"/>
    <n v="0"/>
    <n v="0"/>
    <n v="0"/>
    <s v="21447"/>
    <x v="182"/>
    <s v="200071173"/>
    <s v="CC du Pays Arnay Liernais"/>
    <s v="21"/>
    <s v="Côte-d'Or"/>
    <n v="27"/>
    <s v="Bourgogne-Franche-Comté"/>
  </r>
  <r>
    <s v="Enedis"/>
    <s v="2021"/>
    <x v="0"/>
    <s v="ENT"/>
    <s v="Entreprises"/>
    <s v="T"/>
    <x v="0"/>
    <s v="61"/>
    <s v="Télécommunications"/>
    <n v="117.63800000000001"/>
    <n v="1"/>
    <n v="1"/>
    <n v="0"/>
    <n v="0"/>
    <n v="0"/>
    <s v="21448"/>
    <x v="183"/>
    <s v="242101459"/>
    <s v="CC du Pays d'Alésia et de la Seine"/>
    <s v="21"/>
    <s v="Côte-d'Or"/>
    <n v="27"/>
    <s v="Bourgogne-Franche-Comté"/>
  </r>
  <r>
    <s v="Enedis"/>
    <s v="2021"/>
    <x v="0"/>
    <s v="ENT"/>
    <s v="Entreprises"/>
    <s v="T"/>
    <x v="0"/>
    <s v="70"/>
    <s v="Activités des sièges sociaux ; conseil de gestion"/>
    <n v="46.238"/>
    <n v="1"/>
    <n v="1"/>
    <n v="0"/>
    <n v="0"/>
    <n v="0"/>
    <s v="21449"/>
    <x v="184"/>
    <s v="200071017"/>
    <s v="CC des Terres d'Auxois"/>
    <s v="21"/>
    <s v="Côte-d'Or"/>
    <n v="27"/>
    <s v="Bourgogne-Franche-Comté"/>
  </r>
  <r>
    <s v="Enedis"/>
    <s v="2021"/>
    <x v="0"/>
    <s v="PRO"/>
    <s v="Petits professionels"/>
    <s v="A"/>
    <x v="1"/>
    <m/>
    <s v="0"/>
    <n v="0"/>
    <n v="0"/>
    <n v="0"/>
    <n v="0"/>
    <n v="0"/>
    <n v="1"/>
    <s v="21449"/>
    <x v="184"/>
    <s v="200071017"/>
    <s v="CC des Terres d'Auxois"/>
    <s v="21"/>
    <s v="Côte-d'Or"/>
    <n v="27"/>
    <s v="Bourgogne-Franche-Comté"/>
  </r>
  <r>
    <s v="Enedis"/>
    <s v="2021"/>
    <x v="0"/>
    <s v="PRO"/>
    <s v="Petits professionels"/>
    <s v="T"/>
    <x v="0"/>
    <m/>
    <s v="0"/>
    <n v="0"/>
    <n v="0"/>
    <n v="0"/>
    <n v="0"/>
    <n v="0"/>
    <n v="1"/>
    <s v="21449"/>
    <x v="184"/>
    <s v="200071017"/>
    <s v="CC des Terres d'Auxois"/>
    <s v="21"/>
    <s v="Côte-d'Or"/>
    <n v="27"/>
    <s v="Bourgogne-Franche-Comté"/>
  </r>
  <r>
    <s v="Enedis"/>
    <s v="2021"/>
    <x v="0"/>
    <s v="PRO"/>
    <s v="Petits professionels"/>
    <s v="I"/>
    <x v="4"/>
    <m/>
    <s v="0"/>
    <n v="0"/>
    <n v="0"/>
    <n v="0"/>
    <n v="0"/>
    <n v="0"/>
    <n v="1"/>
    <s v="21450"/>
    <x v="185"/>
    <s v="200006682"/>
    <s v="CA Beaune, Côte et Sud - Communauté Beaune-Chagny-Nolay"/>
    <s v="21"/>
    <s v="Côte-d'Or"/>
    <n v="27"/>
    <s v="Bourgogne-Franche-Comté"/>
  </r>
  <r>
    <s v="Enedis"/>
    <s v="2021"/>
    <x v="0"/>
    <s v="PRO"/>
    <s v="Petits professionels"/>
    <s v="A"/>
    <x v="1"/>
    <m/>
    <s v="0"/>
    <n v="53.13005209"/>
    <n v="10"/>
    <n v="0.82899999999999996"/>
    <n v="0"/>
    <n v="0"/>
    <n v="0"/>
    <s v="21451"/>
    <x v="186"/>
    <s v="242101491"/>
    <s v="CC du Montbardois"/>
    <s v="21"/>
    <s v="Côte-d'Or"/>
    <n v="27"/>
    <s v="Bourgogne-Franche-Comté"/>
  </r>
  <r>
    <s v="Enedis"/>
    <s v="2021"/>
    <x v="0"/>
    <s v="PRO"/>
    <s v="Petits professionels"/>
    <s v="I"/>
    <x v="4"/>
    <m/>
    <s v="0"/>
    <n v="0"/>
    <n v="0"/>
    <n v="0"/>
    <n v="0"/>
    <n v="0"/>
    <n v="1"/>
    <s v="21451"/>
    <x v="186"/>
    <s v="242101491"/>
    <s v="CC du Montbardois"/>
    <s v="21"/>
    <s v="Côte-d'Or"/>
    <n v="27"/>
    <s v="Bourgogne-Franche-Comté"/>
  </r>
  <r>
    <s v="Enedis"/>
    <s v="2021"/>
    <x v="0"/>
    <s v="PRO"/>
    <s v="Petits professionels"/>
    <s v="T"/>
    <x v="0"/>
    <m/>
    <s v="0"/>
    <n v="76.548500540000006"/>
    <n v="9"/>
    <n v="0.88900000000000001"/>
    <n v="0"/>
    <n v="0"/>
    <n v="0"/>
    <s v="21451"/>
    <x v="186"/>
    <s v="242101491"/>
    <s v="CC du Montbardois"/>
    <s v="21"/>
    <s v="Côte-d'Or"/>
    <n v="27"/>
    <s v="Bourgogne-Franche-Comté"/>
  </r>
  <r>
    <s v="Enedis"/>
    <s v="2021"/>
    <x v="0"/>
    <s v="ENT"/>
    <s v="Entreprises"/>
    <s v="A"/>
    <x v="1"/>
    <s v="1"/>
    <s v="0"/>
    <n v="181.32309509999999"/>
    <n v="2"/>
    <n v="0.94899999999999995"/>
    <n v="0"/>
    <n v="0"/>
    <n v="0"/>
    <s v="21452"/>
    <x v="187"/>
    <s v="242100410"/>
    <s v="Dijon Métropole"/>
    <s v="21"/>
    <s v="Côte-d'Or"/>
    <n v="27"/>
    <s v="Bourgogne-Franche-Comté"/>
  </r>
  <r>
    <s v="Enedis"/>
    <s v="2021"/>
    <x v="0"/>
    <s v="ENT"/>
    <s v="Entreprises"/>
    <s v="T"/>
    <x v="0"/>
    <s v="84"/>
    <s v="Administration publique et défense ; sécurité sociale obligatoire"/>
    <n v="43.88830248"/>
    <n v="2"/>
    <n v="0.99399999999999999"/>
    <n v="0"/>
    <n v="0"/>
    <n v="0"/>
    <s v="21452"/>
    <x v="187"/>
    <s v="242100410"/>
    <s v="Dijon Métropole"/>
    <s v="21"/>
    <s v="Côte-d'Or"/>
    <n v="27"/>
    <s v="Bourgogne-Franche-Comté"/>
  </r>
  <r>
    <s v="Enedis"/>
    <s v="2021"/>
    <x v="0"/>
    <s v="PRO"/>
    <s v="Petits professionels"/>
    <s v="A"/>
    <x v="1"/>
    <m/>
    <s v="0"/>
    <n v="0"/>
    <n v="0"/>
    <n v="0"/>
    <n v="0"/>
    <n v="0"/>
    <n v="1"/>
    <s v="21452"/>
    <x v="187"/>
    <s v="242100410"/>
    <s v="Dijon Métropole"/>
    <s v="21"/>
    <s v="Côte-d'Or"/>
    <n v="27"/>
    <s v="Bourgogne-Franche-Comté"/>
  </r>
  <r>
    <s v="Enedis"/>
    <s v="2021"/>
    <x v="0"/>
    <s v="PRO"/>
    <s v="Petits professionels"/>
    <s v="X"/>
    <x v="2"/>
    <m/>
    <s v="0"/>
    <n v="0"/>
    <n v="0"/>
    <n v="0"/>
    <n v="0"/>
    <n v="0"/>
    <n v="1"/>
    <s v="21452"/>
    <x v="187"/>
    <s v="242100410"/>
    <s v="Dijon Métropole"/>
    <s v="21"/>
    <s v="Côte-d'Or"/>
    <n v="27"/>
    <s v="Bourgogne-Franche-Comté"/>
  </r>
  <r>
    <s v="Enedis"/>
    <s v="2021"/>
    <x v="0"/>
    <s v="RES"/>
    <s v="Résidentiel"/>
    <s v="R"/>
    <x v="3"/>
    <m/>
    <s v="0"/>
    <n v="6176.5737769999996"/>
    <n v="1284"/>
    <n v="0.83899999999999997"/>
    <n v="0.58689470300000002"/>
    <n v="3.3700000000000002E-3"/>
    <n v="0"/>
    <s v="21452"/>
    <x v="187"/>
    <s v="242100410"/>
    <s v="Dijon Métropole"/>
    <s v="21"/>
    <s v="Côte-d'Or"/>
    <n v="27"/>
    <s v="Bourgogne-Franche-Comté"/>
  </r>
  <r>
    <s v="Enedis"/>
    <s v="2021"/>
    <x v="0"/>
    <s v="RES"/>
    <s v="Résidentiel"/>
    <s v="R"/>
    <x v="3"/>
    <m/>
    <s v="0"/>
    <n v="507.960892"/>
    <n v="109"/>
    <n v="0.83399999999999996"/>
    <n v="0"/>
    <n v="0"/>
    <n v="0"/>
    <s v="21454"/>
    <x v="188"/>
    <s v="242101434"/>
    <s v="CC du Pays Châtillonnais"/>
    <s v="21"/>
    <s v="Côte-d'Or"/>
    <n v="27"/>
    <s v="Bourgogne-Franche-Comté"/>
  </r>
  <r>
    <s v="Enedis"/>
    <s v="2021"/>
    <x v="0"/>
    <s v="ENT"/>
    <s v="Entreprises"/>
    <s v="T"/>
    <x v="0"/>
    <s v="36"/>
    <s v="Captage, traitement et distribution d'eau"/>
    <n v="7.4459999999999997"/>
    <n v="1"/>
    <n v="1"/>
    <n v="0"/>
    <n v="0"/>
    <n v="0"/>
    <s v="21455"/>
    <x v="189"/>
    <s v="242101434"/>
    <s v="CC du Pays Châtillonnais"/>
    <s v="21"/>
    <s v="Côte-d'Or"/>
    <n v="27"/>
    <s v="Bourgogne-Franche-Comté"/>
  </r>
  <r>
    <s v="Enedis"/>
    <s v="2021"/>
    <x v="0"/>
    <s v="PRO"/>
    <s v="Petits professionels"/>
    <s v="A"/>
    <x v="1"/>
    <m/>
    <s v="0"/>
    <n v="112.1003673"/>
    <n v="12"/>
    <n v="0.86299999999999999"/>
    <n v="0"/>
    <n v="0"/>
    <n v="0"/>
    <s v="21457"/>
    <x v="190"/>
    <s v="200071017"/>
    <s v="CC des Terres d'Auxois"/>
    <s v="21"/>
    <s v="Côte-d'Or"/>
    <n v="27"/>
    <s v="Bourgogne-Franche-Comté"/>
  </r>
  <r>
    <s v="Enedis"/>
    <s v="2021"/>
    <x v="0"/>
    <s v="RES"/>
    <s v="Résidentiel"/>
    <s v="R"/>
    <x v="3"/>
    <m/>
    <s v="0"/>
    <n v="283.55725430000001"/>
    <n v="55"/>
    <n v="0.79800000000000004"/>
    <n v="0"/>
    <n v="0"/>
    <n v="0"/>
    <s v="21457"/>
    <x v="190"/>
    <s v="200071017"/>
    <s v="CC des Terres d'Auxois"/>
    <s v="21"/>
    <s v="Côte-d'Or"/>
    <n v="27"/>
    <s v="Bourgogne-Franche-Comté"/>
  </r>
  <r>
    <s v="Enedis"/>
    <s v="2021"/>
    <x v="0"/>
    <s v="ENT"/>
    <s v="Entreprises"/>
    <s v="I"/>
    <x v="4"/>
    <s v="10"/>
    <s v="Industries alimentaires"/>
    <n v="99.301104510000002"/>
    <n v="1"/>
    <n v="0.92900000000000005"/>
    <n v="0"/>
    <n v="0"/>
    <n v="0"/>
    <s v="21458"/>
    <x v="191"/>
    <s v="200070894"/>
    <s v="CC de Gevrey-Chambertin et de Nuits-Saint-Georges"/>
    <s v="21"/>
    <s v="Côte-d'Or"/>
    <n v="27"/>
    <s v="Bourgogne-Franche-Comté"/>
  </r>
  <r>
    <s v="Enedis"/>
    <s v="2021"/>
    <x v="0"/>
    <s v="PRO"/>
    <s v="Petits professionels"/>
    <s v="A"/>
    <x v="1"/>
    <m/>
    <s v="0"/>
    <n v="0"/>
    <n v="0"/>
    <n v="0"/>
    <n v="0"/>
    <n v="0"/>
    <n v="1"/>
    <s v="21458"/>
    <x v="191"/>
    <s v="200070894"/>
    <s v="CC de Gevrey-Chambertin et de Nuits-Saint-Georges"/>
    <s v="21"/>
    <s v="Côte-d'Or"/>
    <n v="27"/>
    <s v="Bourgogne-Franche-Comté"/>
  </r>
  <r>
    <s v="Enedis"/>
    <s v="2021"/>
    <x v="0"/>
    <s v="PRO"/>
    <s v="Petits professionels"/>
    <s v="X"/>
    <x v="2"/>
    <m/>
    <s v="0"/>
    <n v="66.604260150000002"/>
    <n v="6"/>
    <n v="0.91400000000000003"/>
    <n v="0"/>
    <n v="0"/>
    <n v="0"/>
    <s v="21458"/>
    <x v="191"/>
    <s v="200070894"/>
    <s v="CC de Gevrey-Chambertin et de Nuits-Saint-Georges"/>
    <s v="21"/>
    <s v="Côte-d'Or"/>
    <n v="27"/>
    <s v="Bourgogne-Franche-Comté"/>
  </r>
  <r>
    <s v="Enedis"/>
    <s v="2021"/>
    <x v="0"/>
    <s v="PRO"/>
    <s v="Petits professionels"/>
    <s v="T"/>
    <x v="0"/>
    <m/>
    <s v="0"/>
    <n v="0"/>
    <n v="0"/>
    <n v="0"/>
    <n v="0"/>
    <n v="0"/>
    <n v="1"/>
    <s v="21460"/>
    <x v="192"/>
    <s v="242101434"/>
    <s v="CC du Pays Châtillonnais"/>
    <s v="21"/>
    <s v="Côte-d'Or"/>
    <n v="27"/>
    <s v="Bourgogne-Franche-Comté"/>
  </r>
  <r>
    <s v="Enedis"/>
    <s v="2021"/>
    <x v="0"/>
    <s v="ENT"/>
    <s v="Entreprises"/>
    <s v="I"/>
    <x v="4"/>
    <s v="43"/>
    <s v="Travaux de construction spécialisés"/>
    <n v="25.199320920000002"/>
    <n v="1"/>
    <n v="0.88100000000000001"/>
    <n v="0"/>
    <n v="0"/>
    <n v="0"/>
    <s v="21461"/>
    <x v="193"/>
    <s v="200006682"/>
    <s v="CA Beaune, Côte et Sud - Communauté Beaune-Chagny-Nolay"/>
    <s v="21"/>
    <s v="Côte-d'Or"/>
    <n v="27"/>
    <s v="Bourgogne-Franche-Comté"/>
  </r>
  <r>
    <s v="Enedis"/>
    <s v="2021"/>
    <x v="0"/>
    <s v="ENT"/>
    <s v="Entreprises"/>
    <s v="T"/>
    <x v="0"/>
    <s v="36"/>
    <s v="Captage, traitement et distribution d'eau"/>
    <n v="57.500999999999998"/>
    <n v="1"/>
    <n v="1"/>
    <n v="0"/>
    <n v="0"/>
    <n v="0"/>
    <s v="21461"/>
    <x v="193"/>
    <s v="200006682"/>
    <s v="CA Beaune, Côte et Sud - Communauté Beaune-Chagny-Nolay"/>
    <s v="21"/>
    <s v="Côte-d'Or"/>
    <n v="27"/>
    <s v="Bourgogne-Franche-Comté"/>
  </r>
  <r>
    <s v="Enedis"/>
    <s v="2021"/>
    <x v="0"/>
    <s v="ENT"/>
    <s v="Entreprises"/>
    <s v="T"/>
    <x v="0"/>
    <s v="45"/>
    <s v="Commerce et réparation d'automobiles et de motocycles"/>
    <n v="45.878"/>
    <n v="1"/>
    <n v="1"/>
    <n v="0"/>
    <n v="0"/>
    <n v="0"/>
    <s v="21461"/>
    <x v="193"/>
    <s v="200006682"/>
    <s v="CA Beaune, Côte et Sud - Communauté Beaune-Chagny-Nolay"/>
    <s v="21"/>
    <s v="Côte-d'Or"/>
    <n v="27"/>
    <s v="Bourgogne-Franche-Comté"/>
  </r>
  <r>
    <s v="Enedis"/>
    <s v="2021"/>
    <x v="0"/>
    <s v="ENT"/>
    <s v="Entreprises"/>
    <s v="T"/>
    <x v="0"/>
    <s v="47"/>
    <s v="Commerce de détail, à l'exception des automobiles et des motocycles"/>
    <n v="198.27371020000001"/>
    <n v="1"/>
    <n v="0.93899999999999995"/>
    <n v="0"/>
    <n v="0"/>
    <n v="0"/>
    <s v="21461"/>
    <x v="193"/>
    <s v="200006682"/>
    <s v="CA Beaune, Côte et Sud - Communauté Beaune-Chagny-Nolay"/>
    <s v="21"/>
    <s v="Côte-d'Or"/>
    <n v="27"/>
    <s v="Bourgogne-Franche-Comté"/>
  </r>
  <r>
    <s v="Enedis"/>
    <s v="2021"/>
    <x v="0"/>
    <s v="ENT"/>
    <s v="Entreprises"/>
    <s v="T"/>
    <x v="0"/>
    <s v="70"/>
    <s v="Activités des sièges sociaux ; conseil de gestion"/>
    <n v="617.30253100000004"/>
    <n v="2"/>
    <n v="0.98"/>
    <n v="0"/>
    <n v="0"/>
    <n v="0"/>
    <s v="21461"/>
    <x v="193"/>
    <s v="200006682"/>
    <s v="CA Beaune, Côte et Sud - Communauté Beaune-Chagny-Nolay"/>
    <s v="21"/>
    <s v="Côte-d'Or"/>
    <n v="27"/>
    <s v="Bourgogne-Franche-Comté"/>
  </r>
  <r>
    <s v="Enedis"/>
    <s v="2021"/>
    <x v="0"/>
    <s v="ENT"/>
    <s v="Entreprises"/>
    <s v="T"/>
    <x v="0"/>
    <s v="84"/>
    <s v="Administration publique et défense ; sécurité sociale obligatoire"/>
    <n v="11.59151417"/>
    <n v="1"/>
    <n v="0.89700000000000002"/>
    <n v="0"/>
    <n v="0"/>
    <n v="0"/>
    <s v="21461"/>
    <x v="193"/>
    <s v="200006682"/>
    <s v="CA Beaune, Côte et Sud - Communauté Beaune-Chagny-Nolay"/>
    <s v="21"/>
    <s v="Côte-d'Or"/>
    <n v="27"/>
    <s v="Bourgogne-Franche-Comté"/>
  </r>
  <r>
    <s v="Enedis"/>
    <s v="2021"/>
    <x v="0"/>
    <s v="RES"/>
    <s v="Résidentiel"/>
    <s v="R"/>
    <x v="3"/>
    <m/>
    <s v="0"/>
    <n v="3945.978728"/>
    <n v="854"/>
    <n v="0.80800000000000005"/>
    <n v="0.469777695"/>
    <n v="6.6E-3"/>
    <n v="0"/>
    <s v="21461"/>
    <x v="193"/>
    <s v="200006682"/>
    <s v="CA Beaune, Côte et Sud - Communauté Beaune-Chagny-Nolay"/>
    <s v="21"/>
    <s v="Côte-d'Or"/>
    <n v="27"/>
    <s v="Bourgogne-Franche-Comté"/>
  </r>
  <r>
    <s v="Enedis"/>
    <s v="2021"/>
    <x v="0"/>
    <s v="ENT"/>
    <s v="Entreprises"/>
    <s v="I"/>
    <x v="4"/>
    <s v="16"/>
    <s v="Travail du bois et fabrication d'articles en bois et en liège, à l'exception des meubles ; fabrication d'articles en vannerie et sparterie"/>
    <n v="13.224046359999999"/>
    <n v="1"/>
    <n v="0.88500000000000001"/>
    <n v="0"/>
    <n v="0"/>
    <n v="0"/>
    <s v="21462"/>
    <x v="194"/>
    <s v="200069540"/>
    <s v="CC Norge et Tille"/>
    <s v="21"/>
    <s v="Côte-d'Or"/>
    <n v="27"/>
    <s v="Bourgogne-Franche-Comté"/>
  </r>
  <r>
    <s v="Enedis"/>
    <s v="2021"/>
    <x v="0"/>
    <s v="ENT"/>
    <s v="Entreprises"/>
    <s v="T"/>
    <x v="0"/>
    <s v="38"/>
    <s v="Collecte, traitement et élimination des déchets ; récupération"/>
    <n v="491.0247976"/>
    <n v="1"/>
    <n v="1"/>
    <n v="0"/>
    <n v="0"/>
    <n v="0"/>
    <s v="21462"/>
    <x v="194"/>
    <s v="200069540"/>
    <s v="CC Norge et Tille"/>
    <s v="21"/>
    <s v="Côte-d'Or"/>
    <n v="27"/>
    <s v="Bourgogne-Franche-Comté"/>
  </r>
  <r>
    <s v="Enedis"/>
    <s v="2021"/>
    <x v="0"/>
    <s v="ENT"/>
    <s v="Entreprises"/>
    <s v="T"/>
    <x v="0"/>
    <s v="56"/>
    <s v="Restauration"/>
    <n v="57.804607939999997"/>
    <n v="1"/>
    <n v="0.94399999999999995"/>
    <n v="0"/>
    <n v="0"/>
    <n v="0"/>
    <s v="21462"/>
    <x v="194"/>
    <s v="200069540"/>
    <s v="CC Norge et Tille"/>
    <s v="21"/>
    <s v="Côte-d'Or"/>
    <n v="27"/>
    <s v="Bourgogne-Franche-Comté"/>
  </r>
  <r>
    <s v="Enedis"/>
    <s v="2021"/>
    <x v="0"/>
    <s v="RES"/>
    <s v="Résidentiel"/>
    <s v="R"/>
    <x v="3"/>
    <m/>
    <s v="0"/>
    <n v="2193.9347539999999"/>
    <n v="364"/>
    <n v="0.79100000000000004"/>
    <n v="0"/>
    <n v="0"/>
    <n v="0"/>
    <s v="21462"/>
    <x v="194"/>
    <s v="200069540"/>
    <s v="CC Norge et Tille"/>
    <s v="21"/>
    <s v="Côte-d'Or"/>
    <n v="27"/>
    <s v="Bourgogne-Franche-Comté"/>
  </r>
  <r>
    <s v="Enedis"/>
    <s v="2021"/>
    <x v="0"/>
    <s v="RES"/>
    <s v="Résidentiel"/>
    <s v="R"/>
    <x v="3"/>
    <m/>
    <s v="0"/>
    <n v="158.34331900000001"/>
    <n v="29"/>
    <n v="0.80500000000000005"/>
    <n v="0"/>
    <n v="0"/>
    <n v="0"/>
    <s v="21463"/>
    <x v="195"/>
    <s v="200071017"/>
    <s v="CC des Terres d'Auxois"/>
    <s v="21"/>
    <s v="Côte-d'Or"/>
    <n v="27"/>
    <s v="Bourgogne-Franche-Comté"/>
  </r>
  <r>
    <s v="Enedis"/>
    <s v="2021"/>
    <x v="0"/>
    <s v="ENT"/>
    <s v="Entreprises"/>
    <s v="I"/>
    <x v="4"/>
    <s v="10"/>
    <s v="Industries alimentaires"/>
    <n v="2330.2715143"/>
    <n v="5"/>
    <n v="0.97899999999999998"/>
    <n v="0"/>
    <n v="0"/>
    <n v="0"/>
    <s v="21464"/>
    <x v="196"/>
    <s v="200070894"/>
    <s v="CC de Gevrey-Chambertin et de Nuits-Saint-Georges"/>
    <s v="21"/>
    <s v="Côte-d'Or"/>
    <n v="27"/>
    <s v="Bourgogne-Franche-Comté"/>
  </r>
  <r>
    <s v="Enedis"/>
    <s v="2021"/>
    <x v="0"/>
    <s v="ENT"/>
    <s v="Entreprises"/>
    <s v="I"/>
    <x v="4"/>
    <s v="23"/>
    <s v="Fabrication d'autres produits minéraux non métalliques"/>
    <n v="96.110703349999994"/>
    <n v="1"/>
    <n v="0.98899999999999999"/>
    <n v="0"/>
    <n v="0"/>
    <n v="0"/>
    <s v="21464"/>
    <x v="196"/>
    <s v="200070894"/>
    <s v="CC de Gevrey-Chambertin et de Nuits-Saint-Georges"/>
    <s v="21"/>
    <s v="Côte-d'Or"/>
    <n v="27"/>
    <s v="Bourgogne-Franche-Comté"/>
  </r>
  <r>
    <s v="Enedis"/>
    <s v="2021"/>
    <x v="0"/>
    <s v="ENT"/>
    <s v="Entreprises"/>
    <s v="I"/>
    <x v="4"/>
    <s v="35"/>
    <s v="Production et distribution d'électricité, de gaz, de vapeur et d'air conditionné"/>
    <n v="5.1171130580000002"/>
    <n v="1"/>
    <n v="0.88400000000000001"/>
    <n v="0"/>
    <n v="0"/>
    <n v="0"/>
    <s v="21464"/>
    <x v="196"/>
    <s v="200070894"/>
    <s v="CC de Gevrey-Chambertin et de Nuits-Saint-Georges"/>
    <s v="21"/>
    <s v="Côte-d'Or"/>
    <n v="27"/>
    <s v="Bourgogne-Franche-Comté"/>
  </r>
  <r>
    <s v="Enedis"/>
    <s v="2021"/>
    <x v="0"/>
    <s v="ENT"/>
    <s v="Entreprises"/>
    <s v="I"/>
    <x v="4"/>
    <s v="43"/>
    <s v="Travaux de construction spécialisés"/>
    <n v="31.308228320000001"/>
    <n v="1"/>
    <n v="0.81"/>
    <n v="0"/>
    <n v="0"/>
    <n v="0"/>
    <s v="21464"/>
    <x v="196"/>
    <s v="200070894"/>
    <s v="CC de Gevrey-Chambertin et de Nuits-Saint-Georges"/>
    <s v="21"/>
    <s v="Côte-d'Or"/>
    <n v="27"/>
    <s v="Bourgogne-Franche-Comté"/>
  </r>
  <r>
    <s v="Enedis"/>
    <s v="2021"/>
    <x v="0"/>
    <s v="ENT"/>
    <s v="Entreprises"/>
    <s v="T"/>
    <x v="0"/>
    <s v="47"/>
    <s v="Commerce de détail, à l'exception des automobiles et des motocycles"/>
    <n v="1578.7414900000001"/>
    <n v="5"/>
    <n v="0.97499999999999998"/>
    <n v="0"/>
    <n v="0"/>
    <n v="0"/>
    <s v="21464"/>
    <x v="196"/>
    <s v="200070894"/>
    <s v="CC de Gevrey-Chambertin et de Nuits-Saint-Georges"/>
    <s v="21"/>
    <s v="Côte-d'Or"/>
    <n v="27"/>
    <s v="Bourgogne-Franche-Comté"/>
  </r>
  <r>
    <s v="Enedis"/>
    <s v="2021"/>
    <x v="0"/>
    <s v="ENT"/>
    <s v="Entreprises"/>
    <s v="T"/>
    <x v="0"/>
    <s v="52"/>
    <s v="Entreposage et services auxiliaires des transports"/>
    <n v="436.20713050000001"/>
    <n v="4"/>
    <n v="0.997"/>
    <n v="0"/>
    <n v="0"/>
    <n v="0"/>
    <s v="21464"/>
    <x v="196"/>
    <s v="200070894"/>
    <s v="CC de Gevrey-Chambertin et de Nuits-Saint-Georges"/>
    <s v="21"/>
    <s v="Côte-d'Or"/>
    <n v="27"/>
    <s v="Bourgogne-Franche-Comté"/>
  </r>
  <r>
    <s v="Enedis"/>
    <s v="2021"/>
    <x v="0"/>
    <s v="ENT"/>
    <s v="Entreprises"/>
    <s v="T"/>
    <x v="0"/>
    <s v="55"/>
    <s v="Hébergement"/>
    <n v="700.61012659999994"/>
    <n v="5"/>
    <n v="0.94199999999999995"/>
    <n v="0"/>
    <n v="0"/>
    <n v="0"/>
    <s v="21464"/>
    <x v="196"/>
    <s v="200070894"/>
    <s v="CC de Gevrey-Chambertin et de Nuits-Saint-Georges"/>
    <s v="21"/>
    <s v="Côte-d'Or"/>
    <n v="27"/>
    <s v="Bourgogne-Franche-Comté"/>
  </r>
  <r>
    <s v="Enedis"/>
    <s v="2021"/>
    <x v="0"/>
    <s v="ENT"/>
    <s v="Entreprises"/>
    <s v="T"/>
    <x v="0"/>
    <s v="61"/>
    <s v="Télécommunications"/>
    <n v="671.71151759999998"/>
    <n v="2"/>
    <n v="0.98199999999999998"/>
    <n v="0"/>
    <n v="0"/>
    <n v="0"/>
    <s v="21464"/>
    <x v="196"/>
    <s v="200070894"/>
    <s v="CC de Gevrey-Chambertin et de Nuits-Saint-Georges"/>
    <s v="21"/>
    <s v="Côte-d'Or"/>
    <n v="27"/>
    <s v="Bourgogne-Franche-Comté"/>
  </r>
  <r>
    <s v="Enedis"/>
    <s v="2021"/>
    <x v="0"/>
    <s v="ENT"/>
    <s v="Entreprises"/>
    <s v="T"/>
    <x v="0"/>
    <s v="68"/>
    <s v="Activités immobilières"/>
    <n v="346.03472490000001"/>
    <n v="6"/>
    <n v="0.93200000000000005"/>
    <n v="0"/>
    <n v="0"/>
    <n v="0"/>
    <s v="21464"/>
    <x v="196"/>
    <s v="200070894"/>
    <s v="CC de Gevrey-Chambertin et de Nuits-Saint-Georges"/>
    <s v="21"/>
    <s v="Côte-d'Or"/>
    <n v="27"/>
    <s v="Bourgogne-Franche-Comté"/>
  </r>
  <r>
    <s v="Enedis"/>
    <s v="2021"/>
    <x v="0"/>
    <s v="ENT"/>
    <s v="Entreprises"/>
    <s v="T"/>
    <x v="0"/>
    <s v="82"/>
    <s v="Activités administratives et autres activités de soutien aux entreprises"/>
    <n v="374.34547579999997"/>
    <n v="1"/>
    <n v="0.93200000000000005"/>
    <n v="0"/>
    <n v="0"/>
    <n v="0"/>
    <s v="21464"/>
    <x v="196"/>
    <s v="200070894"/>
    <s v="CC de Gevrey-Chambertin et de Nuits-Saint-Georges"/>
    <s v="21"/>
    <s v="Côte-d'Or"/>
    <n v="27"/>
    <s v="Bourgogne-Franche-Comté"/>
  </r>
  <r>
    <s v="Enedis"/>
    <s v="2021"/>
    <x v="0"/>
    <s v="ENT"/>
    <s v="Entreprises"/>
    <s v="T"/>
    <x v="0"/>
    <s v="85"/>
    <s v="Enseignement"/>
    <n v="169.96373800000001"/>
    <n v="1"/>
    <n v="0.998"/>
    <n v="0"/>
    <n v="0"/>
    <n v="0"/>
    <s v="21464"/>
    <x v="196"/>
    <s v="200070894"/>
    <s v="CC de Gevrey-Chambertin et de Nuits-Saint-Georges"/>
    <s v="21"/>
    <s v="Côte-d'Or"/>
    <n v="27"/>
    <s v="Bourgogne-Franche-Comté"/>
  </r>
  <r>
    <s v="Enedis"/>
    <s v="2021"/>
    <x v="0"/>
    <s v="PRO"/>
    <s v="Petits professionels"/>
    <s v="A"/>
    <x v="1"/>
    <m/>
    <s v="0"/>
    <n v="576.10877930000004"/>
    <n v="58"/>
    <n v="0.83"/>
    <n v="0"/>
    <n v="0"/>
    <n v="0"/>
    <s v="21464"/>
    <x v="196"/>
    <s v="200070894"/>
    <s v="CC de Gevrey-Chambertin et de Nuits-Saint-Georges"/>
    <s v="21"/>
    <s v="Côte-d'Or"/>
    <n v="27"/>
    <s v="Bourgogne-Franche-Comté"/>
  </r>
  <r>
    <s v="Enedis"/>
    <s v="2021"/>
    <x v="0"/>
    <s v="PRO"/>
    <s v="Petits professionels"/>
    <s v="X"/>
    <x v="2"/>
    <m/>
    <s v="0"/>
    <n v="358.95144520000002"/>
    <n v="40"/>
    <n v="0.871"/>
    <n v="0"/>
    <n v="0"/>
    <n v="0"/>
    <s v="21464"/>
    <x v="196"/>
    <s v="200070894"/>
    <s v="CC de Gevrey-Chambertin et de Nuits-Saint-Georges"/>
    <s v="21"/>
    <s v="Côte-d'Or"/>
    <n v="27"/>
    <s v="Bourgogne-Franche-Comté"/>
  </r>
  <r>
    <s v="Enedis"/>
    <s v="2021"/>
    <x v="0"/>
    <s v="RES"/>
    <s v="Résidentiel"/>
    <s v="R"/>
    <x v="3"/>
    <m/>
    <s v="0"/>
    <n v="12455.793322"/>
    <n v="2866"/>
    <n v="0.82799999999999996"/>
    <n v="1.251110119"/>
    <n v="3.5000000000000001E-3"/>
    <n v="1"/>
    <s v="21464"/>
    <x v="196"/>
    <s v="200070894"/>
    <s v="CC de Gevrey-Chambertin et de Nuits-Saint-Georges"/>
    <s v="21"/>
    <s v="Côte-d'Or"/>
    <n v="27"/>
    <s v="Bourgogne-Franche-Comté"/>
  </r>
  <r>
    <s v="Enedis"/>
    <s v="2021"/>
    <x v="0"/>
    <s v="PRO"/>
    <s v="Petits professionels"/>
    <s v="T"/>
    <x v="0"/>
    <m/>
    <s v="0"/>
    <n v="0"/>
    <n v="0"/>
    <n v="0"/>
    <n v="0"/>
    <n v="0"/>
    <n v="1"/>
    <s v="21465"/>
    <x v="197"/>
    <s v="242101434"/>
    <s v="CC du Pays Châtillonnais"/>
    <s v="21"/>
    <s v="Côte-d'Or"/>
    <n v="27"/>
    <s v="Bourgogne-Franche-Comté"/>
  </r>
  <r>
    <s v="Enedis"/>
    <s v="2021"/>
    <x v="0"/>
    <s v="PRO"/>
    <s v="Petits professionels"/>
    <s v="T"/>
    <x v="0"/>
    <m/>
    <s v="0"/>
    <n v="0"/>
    <n v="0"/>
    <n v="0"/>
    <n v="0"/>
    <n v="0"/>
    <n v="1"/>
    <s v="21466"/>
    <x v="198"/>
    <s v="242101434"/>
    <s v="CC du Pays Châtillonnais"/>
    <s v="21"/>
    <s v="Côte-d'Or"/>
    <n v="27"/>
    <s v="Bourgogne-Franche-Comté"/>
  </r>
  <r>
    <s v="Enedis"/>
    <s v="2021"/>
    <x v="0"/>
    <s v="RES"/>
    <s v="Résidentiel"/>
    <s v="R"/>
    <x v="3"/>
    <m/>
    <s v="0"/>
    <n v="128.76582740000001"/>
    <n v="21"/>
    <n v="0.83799999999999997"/>
    <n v="0"/>
    <n v="0"/>
    <n v="0"/>
    <s v="21466"/>
    <x v="198"/>
    <s v="242101434"/>
    <s v="CC du Pays Châtillonnais"/>
    <s v="21"/>
    <s v="Côte-d'Or"/>
    <n v="27"/>
    <s v="Bourgogne-Franche-Comté"/>
  </r>
  <r>
    <s v="Enedis"/>
    <s v="2021"/>
    <x v="0"/>
    <s v="PRO"/>
    <s v="Petits professionels"/>
    <s v="T"/>
    <x v="0"/>
    <m/>
    <s v="0"/>
    <n v="24.750093629999999"/>
    <n v="11"/>
    <n v="0.85399999999999998"/>
    <n v="0"/>
    <n v="0"/>
    <n v="0"/>
    <s v="21467"/>
    <x v="199"/>
    <s v="200072825"/>
    <s v="CC Mirebellois et Fontenois"/>
    <s v="21"/>
    <s v="Côte-d'Or"/>
    <n v="27"/>
    <s v="Bourgogne-Franche-Comté"/>
  </r>
  <r>
    <s v="Enedis"/>
    <s v="2021"/>
    <x v="0"/>
    <s v="PRO"/>
    <s v="Petits professionels"/>
    <s v="A"/>
    <x v="1"/>
    <m/>
    <s v="0"/>
    <n v="0"/>
    <n v="0"/>
    <n v="0"/>
    <n v="0"/>
    <n v="0"/>
    <n v="1"/>
    <s v="21468"/>
    <x v="200"/>
    <s v="200072825"/>
    <s v="CC Mirebellois et Fontenois"/>
    <s v="21"/>
    <s v="Côte-d'Or"/>
    <n v="27"/>
    <s v="Bourgogne-Franche-Comté"/>
  </r>
  <r>
    <s v="Enedis"/>
    <s v="2021"/>
    <x v="0"/>
    <s v="PRO"/>
    <s v="Petits professionels"/>
    <s v="I"/>
    <x v="4"/>
    <m/>
    <s v="0"/>
    <n v="0"/>
    <n v="0"/>
    <n v="0"/>
    <n v="0"/>
    <n v="0"/>
    <n v="1"/>
    <s v="21468"/>
    <x v="200"/>
    <s v="200072825"/>
    <s v="CC Mirebellois et Fontenois"/>
    <s v="21"/>
    <s v="Côte-d'Or"/>
    <n v="27"/>
    <s v="Bourgogne-Franche-Comté"/>
  </r>
  <r>
    <s v="Enedis"/>
    <s v="2021"/>
    <x v="0"/>
    <s v="RES"/>
    <s v="Résidentiel"/>
    <s v="R"/>
    <x v="3"/>
    <m/>
    <s v="0"/>
    <n v="315.15943529999998"/>
    <n v="65"/>
    <n v="0.76700000000000002"/>
    <n v="0"/>
    <n v="0"/>
    <n v="0"/>
    <s v="21468"/>
    <x v="200"/>
    <s v="200072825"/>
    <s v="CC Mirebellois et Fontenois"/>
    <s v="21"/>
    <s v="Côte-d'Or"/>
    <n v="27"/>
    <s v="Bourgogne-Franche-Comté"/>
  </r>
  <r>
    <s v="Enedis"/>
    <s v="2021"/>
    <x v="0"/>
    <s v="PRO"/>
    <s v="Petits professionels"/>
    <s v="A"/>
    <x v="1"/>
    <m/>
    <s v="0"/>
    <n v="0"/>
    <n v="0"/>
    <n v="0"/>
    <n v="0"/>
    <n v="0"/>
    <n v="1"/>
    <s v="21469"/>
    <x v="201"/>
    <s v="200069540"/>
    <s v="CC Norge et Tille"/>
    <s v="21"/>
    <s v="Côte-d'Or"/>
    <n v="27"/>
    <s v="Bourgogne-Franche-Comté"/>
  </r>
  <r>
    <s v="Enedis"/>
    <s v="2021"/>
    <x v="0"/>
    <s v="ENT"/>
    <s v="Entreprises"/>
    <s v="A"/>
    <x v="1"/>
    <s v="1"/>
    <s v="0"/>
    <n v="98.394376289999997"/>
    <n v="1"/>
    <n v="0.96699999999999997"/>
    <n v="0"/>
    <n v="0"/>
    <n v="0"/>
    <s v="21470"/>
    <x v="202"/>
    <s v="242101434"/>
    <s v="CC du Pays Châtillonnais"/>
    <s v="21"/>
    <s v="Côte-d'Or"/>
    <n v="27"/>
    <s v="Bourgogne-Franche-Comté"/>
  </r>
  <r>
    <s v="Enedis"/>
    <s v="2021"/>
    <x v="0"/>
    <s v="PRO"/>
    <s v="Petits professionels"/>
    <s v="A"/>
    <x v="1"/>
    <m/>
    <s v="0"/>
    <n v="0"/>
    <n v="0"/>
    <n v="0"/>
    <n v="0"/>
    <n v="0"/>
    <n v="1"/>
    <s v="21470"/>
    <x v="202"/>
    <s v="242101434"/>
    <s v="CC du Pays Châtillonnais"/>
    <s v="21"/>
    <s v="Côte-d'Or"/>
    <n v="27"/>
    <s v="Bourgogne-Franche-Comté"/>
  </r>
  <r>
    <s v="Enedis"/>
    <s v="2021"/>
    <x v="0"/>
    <s v="PRO"/>
    <s v="Petits professionels"/>
    <s v="T"/>
    <x v="0"/>
    <m/>
    <s v="0"/>
    <n v="0"/>
    <n v="0"/>
    <n v="0"/>
    <n v="0"/>
    <n v="0"/>
    <n v="1"/>
    <s v="21471"/>
    <x v="203"/>
    <s v="242101434"/>
    <s v="CC du Pays Châtillonnais"/>
    <s v="21"/>
    <s v="Côte-d'Or"/>
    <n v="27"/>
    <s v="Bourgogne-Franche-Comté"/>
  </r>
  <r>
    <s v="Enedis"/>
    <s v="2021"/>
    <x v="0"/>
    <s v="PRO"/>
    <s v="Petits professionels"/>
    <s v="A"/>
    <x v="1"/>
    <m/>
    <s v="0"/>
    <n v="0"/>
    <n v="0"/>
    <n v="0"/>
    <n v="0"/>
    <n v="0"/>
    <n v="1"/>
    <s v="21472"/>
    <x v="204"/>
    <s v="200070910"/>
    <s v="CC Tille et Venelle"/>
    <s v="21"/>
    <s v="Côte-d'Or"/>
    <n v="27"/>
    <s v="Bourgogne-Franche-Comté"/>
  </r>
  <r>
    <s v="Enedis"/>
    <s v="2021"/>
    <x v="0"/>
    <s v="RES"/>
    <s v="Résidentiel"/>
    <s v="R"/>
    <x v="3"/>
    <m/>
    <s v="0"/>
    <n v="536.97166319999997"/>
    <n v="97"/>
    <n v="0.74099999999999999"/>
    <n v="0"/>
    <n v="0"/>
    <n v="0"/>
    <s v="21472"/>
    <x v="204"/>
    <s v="200070910"/>
    <s v="CC Tille et Venelle"/>
    <s v="21"/>
    <s v="Côte-d'Or"/>
    <n v="27"/>
    <s v="Bourgogne-Franche-Comté"/>
  </r>
  <r>
    <s v="Enedis"/>
    <s v="2021"/>
    <x v="0"/>
    <s v="RES"/>
    <s v="Résidentiel"/>
    <s v="R"/>
    <x v="3"/>
    <m/>
    <s v="0"/>
    <n v="1552.4280670000001"/>
    <n v="247"/>
    <n v="0.78800000000000003"/>
    <n v="0"/>
    <n v="0"/>
    <n v="0"/>
    <s v="21474"/>
    <x v="205"/>
    <s v="242101509"/>
    <s v="CC Rives de Saône"/>
    <s v="21"/>
    <s v="Côte-d'Or"/>
    <n v="27"/>
    <s v="Bourgogne-Franche-Comté"/>
  </r>
  <r>
    <s v="Enedis"/>
    <s v="2021"/>
    <x v="0"/>
    <s v="ENT"/>
    <s v="Entreprises"/>
    <s v="T"/>
    <x v="0"/>
    <s v="61"/>
    <s v="Télécommunications"/>
    <n v="150.5"/>
    <n v="2"/>
    <n v="1"/>
    <n v="0"/>
    <n v="0"/>
    <n v="0"/>
    <s v="21476"/>
    <x v="206"/>
    <s v="200071207"/>
    <s v="CC de Pouilly-en-Auxois/Bligny-sur-Ouche"/>
    <s v="21"/>
    <s v="Côte-d'Or"/>
    <n v="27"/>
    <s v="Bourgogne-Franche-Comté"/>
  </r>
  <r>
    <s v="Enedis"/>
    <s v="2021"/>
    <x v="0"/>
    <s v="PRO"/>
    <s v="Petits professionels"/>
    <s v="A"/>
    <x v="1"/>
    <m/>
    <s v="0"/>
    <n v="0"/>
    <n v="0"/>
    <n v="0"/>
    <n v="0"/>
    <n v="0"/>
    <n v="1"/>
    <s v="21476"/>
    <x v="206"/>
    <s v="200071207"/>
    <s v="CC de Pouilly-en-Auxois/Bligny-sur-Ouche"/>
    <s v="21"/>
    <s v="Côte-d'Or"/>
    <n v="27"/>
    <s v="Bourgogne-Franche-Comté"/>
  </r>
  <r>
    <s v="Enedis"/>
    <s v="2021"/>
    <x v="0"/>
    <s v="RES"/>
    <s v="Résidentiel"/>
    <s v="R"/>
    <x v="3"/>
    <m/>
    <s v="0"/>
    <n v="299.55387359999997"/>
    <n v="45"/>
    <n v="0.72"/>
    <n v="0"/>
    <n v="0"/>
    <n v="0"/>
    <s v="21477"/>
    <x v="207"/>
    <s v="200039063"/>
    <s v="CC Forêts, Seine et Suzon"/>
    <s v="21"/>
    <s v="Côte-d'Or"/>
    <n v="27"/>
    <s v="Bourgogne-Franche-Comté"/>
  </r>
  <r>
    <s v="Enedis"/>
    <s v="2021"/>
    <x v="0"/>
    <s v="PRO"/>
    <s v="Petits professionels"/>
    <s v="A"/>
    <x v="1"/>
    <m/>
    <s v="0"/>
    <n v="0"/>
    <n v="0"/>
    <n v="0"/>
    <n v="0"/>
    <n v="0"/>
    <n v="1"/>
    <s v="21478"/>
    <x v="208"/>
    <s v="200039055"/>
    <s v="CC Ouche et Montagne"/>
    <s v="21"/>
    <s v="Côte-d'Or"/>
    <n v="27"/>
    <s v="Bourgogne-Franche-Comté"/>
  </r>
  <r>
    <s v="Enedis"/>
    <s v="2021"/>
    <x v="0"/>
    <s v="PRO"/>
    <s v="Petits professionels"/>
    <s v="T"/>
    <x v="0"/>
    <m/>
    <s v="0"/>
    <n v="0"/>
    <n v="0"/>
    <n v="0"/>
    <n v="0"/>
    <n v="0"/>
    <n v="1"/>
    <s v="21479"/>
    <x v="209"/>
    <s v="200039063"/>
    <s v="CC Forêts, Seine et Suzon"/>
    <s v="21"/>
    <s v="Côte-d'Or"/>
    <n v="27"/>
    <s v="Bourgogne-Franche-Comté"/>
  </r>
  <r>
    <s v="Enedis"/>
    <s v="2021"/>
    <x v="0"/>
    <s v="PRO"/>
    <s v="Petits professionels"/>
    <s v="X"/>
    <x v="2"/>
    <m/>
    <s v="0"/>
    <n v="0"/>
    <n v="0"/>
    <n v="0"/>
    <n v="0"/>
    <n v="0"/>
    <n v="1"/>
    <s v="21479"/>
    <x v="209"/>
    <s v="200039063"/>
    <s v="CC Forêts, Seine et Suzon"/>
    <s v="21"/>
    <s v="Côte-d'Or"/>
    <n v="27"/>
    <s v="Bourgogne-Franche-Comté"/>
  </r>
  <r>
    <s v="Enedis"/>
    <s v="2021"/>
    <x v="0"/>
    <s v="RES"/>
    <s v="Résidentiel"/>
    <s v="R"/>
    <x v="3"/>
    <m/>
    <s v="0"/>
    <n v="275.59286059999999"/>
    <n v="66"/>
    <n v="0.73099999999999998"/>
    <n v="0"/>
    <n v="0"/>
    <n v="0"/>
    <s v="21479"/>
    <x v="209"/>
    <s v="200039063"/>
    <s v="CC Forêts, Seine et Suzon"/>
    <s v="21"/>
    <s v="Côte-d'Or"/>
    <n v="27"/>
    <s v="Bourgogne-Franche-Comté"/>
  </r>
  <r>
    <s v="Enedis"/>
    <s v="2021"/>
    <x v="0"/>
    <s v="ENT"/>
    <s v="Entreprises"/>
    <s v="I"/>
    <x v="4"/>
    <s v="31"/>
    <s v="Fabrication de meubles"/>
    <n v="23.269568700000001"/>
    <n v="1"/>
    <n v="0.91500000000000004"/>
    <n v="0"/>
    <n v="0"/>
    <n v="0"/>
    <s v="21481"/>
    <x v="210"/>
    <s v="242100410"/>
    <s v="Dijon Métropole"/>
    <s v="21"/>
    <s v="Côte-d'Or"/>
    <n v="27"/>
    <s v="Bourgogne-Franche-Comté"/>
  </r>
  <r>
    <s v="Enedis"/>
    <s v="2021"/>
    <x v="0"/>
    <s v="ENT"/>
    <s v="Entreprises"/>
    <s v="T"/>
    <x v="0"/>
    <s v="47"/>
    <s v="Commerce de détail, à l'exception des automobiles et des motocycles"/>
    <n v="3186.2632100000001"/>
    <n v="2"/>
    <n v="0.998"/>
    <n v="0"/>
    <n v="0"/>
    <n v="0"/>
    <s v="21481"/>
    <x v="210"/>
    <s v="242100410"/>
    <s v="Dijon Métropole"/>
    <s v="21"/>
    <s v="Côte-d'Or"/>
    <n v="27"/>
    <s v="Bourgogne-Franche-Comté"/>
  </r>
  <r>
    <s v="Enedis"/>
    <s v="2021"/>
    <x v="0"/>
    <s v="ENT"/>
    <s v="Entreprises"/>
    <s v="T"/>
    <x v="0"/>
    <s v="73"/>
    <s v="Publicité et études de marché"/>
    <n v="21.893999999999998"/>
    <n v="1"/>
    <n v="1"/>
    <n v="0"/>
    <n v="0"/>
    <n v="0"/>
    <s v="21481"/>
    <x v="210"/>
    <s v="242100410"/>
    <s v="Dijon Métropole"/>
    <s v="21"/>
    <s v="Côte-d'Or"/>
    <n v="27"/>
    <s v="Bourgogne-Franche-Comté"/>
  </r>
  <r>
    <s v="Enedis"/>
    <s v="2021"/>
    <x v="0"/>
    <s v="ENT"/>
    <s v="Entreprises"/>
    <s v="T"/>
    <x v="0"/>
    <s v="84"/>
    <s v="Administration publique et défense ; sécurité sociale obligatoire"/>
    <n v="135.11560510000001"/>
    <n v="4"/>
    <n v="0.93500000000000005"/>
    <n v="0"/>
    <n v="0"/>
    <n v="0"/>
    <s v="21481"/>
    <x v="210"/>
    <s v="242100410"/>
    <s v="Dijon Métropole"/>
    <s v="21"/>
    <s v="Côte-d'Or"/>
    <n v="27"/>
    <s v="Bourgogne-Franche-Comté"/>
  </r>
  <r>
    <s v="Enedis"/>
    <s v="2021"/>
    <x v="0"/>
    <s v="ENT"/>
    <s v="Entreprises"/>
    <s v="T"/>
    <x v="0"/>
    <s v="87"/>
    <s v="Hébergement médico-social et social"/>
    <n v="34.798178679999999"/>
    <n v="1"/>
    <n v="0.90700000000000003"/>
    <n v="0"/>
    <n v="0"/>
    <n v="0"/>
    <s v="21481"/>
    <x v="210"/>
    <s v="242100410"/>
    <s v="Dijon Métropole"/>
    <s v="21"/>
    <s v="Côte-d'Or"/>
    <n v="27"/>
    <s v="Bourgogne-Franche-Comté"/>
  </r>
  <r>
    <s v="Enedis"/>
    <s v="2021"/>
    <x v="0"/>
    <s v="PRO"/>
    <s v="Petits professionels"/>
    <s v="I"/>
    <x v="4"/>
    <m/>
    <s v="0"/>
    <n v="171.00319500000001"/>
    <n v="9"/>
    <n v="0.92800000000000005"/>
    <n v="0"/>
    <n v="0"/>
    <n v="0"/>
    <s v="21481"/>
    <x v="210"/>
    <s v="242100410"/>
    <s v="Dijon Métropole"/>
    <s v="21"/>
    <s v="Côte-d'Or"/>
    <n v="27"/>
    <s v="Bourgogne-Franche-Comté"/>
  </r>
  <r>
    <s v="Enedis"/>
    <s v="2021"/>
    <x v="0"/>
    <s v="PRO"/>
    <s v="Petits professionels"/>
    <s v="X"/>
    <x v="2"/>
    <m/>
    <s v="0"/>
    <n v="0"/>
    <n v="0"/>
    <n v="0"/>
    <n v="0"/>
    <n v="0"/>
    <n v="1"/>
    <s v="21481"/>
    <x v="210"/>
    <s v="242100410"/>
    <s v="Dijon Métropole"/>
    <s v="21"/>
    <s v="Côte-d'Or"/>
    <n v="27"/>
    <s v="Bourgogne-Franche-Comté"/>
  </r>
  <r>
    <s v="Enedis"/>
    <s v="2021"/>
    <x v="0"/>
    <s v="PRO"/>
    <s v="Petits professionels"/>
    <s v="T"/>
    <x v="0"/>
    <m/>
    <s v="0"/>
    <n v="207.89000469999999"/>
    <n v="25"/>
    <n v="0.85399999999999998"/>
    <n v="0"/>
    <n v="0"/>
    <n v="0"/>
    <s v="21482"/>
    <x v="211"/>
    <s v="200070902"/>
    <s v="CC Auxonne Pontailler Val de Saône"/>
    <s v="21"/>
    <s v="Côte-d'Or"/>
    <n v="27"/>
    <s v="Bourgogne-Franche-Comté"/>
  </r>
  <r>
    <s v="Enedis"/>
    <s v="2021"/>
    <x v="0"/>
    <s v="ENT"/>
    <s v="Entreprises"/>
    <s v="T"/>
    <x v="0"/>
    <s v="46"/>
    <s v="Commerce de gros, à l'exception des automobiles et des motocycles"/>
    <n v="22.143877280000002"/>
    <n v="1"/>
    <n v="0.93600000000000005"/>
    <n v="0"/>
    <n v="0"/>
    <n v="0"/>
    <s v="21484"/>
    <x v="212"/>
    <s v="242101491"/>
    <s v="CC du Montbardois"/>
    <s v="21"/>
    <s v="Côte-d'Or"/>
    <n v="27"/>
    <s v="Bourgogne-Franche-Comté"/>
  </r>
  <r>
    <s v="Enedis"/>
    <s v="2021"/>
    <x v="0"/>
    <s v="PRO"/>
    <s v="Petits professionels"/>
    <s v="A"/>
    <x v="1"/>
    <m/>
    <s v="0"/>
    <n v="0"/>
    <n v="0"/>
    <n v="0"/>
    <n v="0"/>
    <n v="0"/>
    <n v="1"/>
    <s v="21484"/>
    <x v="212"/>
    <s v="242101491"/>
    <s v="CC du Montbardois"/>
    <s v="21"/>
    <s v="Côte-d'Or"/>
    <n v="27"/>
    <s v="Bourgogne-Franche-Comté"/>
  </r>
  <r>
    <s v="Enedis"/>
    <s v="2021"/>
    <x v="0"/>
    <s v="PRO"/>
    <s v="Petits professionels"/>
    <s v="T"/>
    <x v="0"/>
    <m/>
    <s v="0"/>
    <n v="80.553609440000002"/>
    <n v="7"/>
    <n v="0.89800000000000002"/>
    <n v="0"/>
    <n v="0"/>
    <n v="0"/>
    <s v="21484"/>
    <x v="212"/>
    <s v="242101491"/>
    <s v="CC du Montbardois"/>
    <s v="21"/>
    <s v="Côte-d'Or"/>
    <n v="27"/>
    <s v="Bourgogne-Franche-Comté"/>
  </r>
  <r>
    <s v="Enedis"/>
    <s v="2021"/>
    <x v="0"/>
    <s v="RES"/>
    <s v="Résidentiel"/>
    <s v="R"/>
    <x v="3"/>
    <m/>
    <s v="0"/>
    <n v="112.74095269999999"/>
    <n v="26"/>
    <n v="0.79"/>
    <n v="0"/>
    <n v="0"/>
    <n v="0"/>
    <s v="21484"/>
    <x v="212"/>
    <s v="242101491"/>
    <s v="CC du Montbardois"/>
    <s v="21"/>
    <s v="Côte-d'Or"/>
    <n v="27"/>
    <s v="Bourgogne-Franche-Comté"/>
  </r>
  <r>
    <s v="Enedis"/>
    <s v="2021"/>
    <x v="0"/>
    <s v="ENT"/>
    <s v="Entreprises"/>
    <s v="I"/>
    <x v="4"/>
    <s v="8"/>
    <s v="0"/>
    <n v="474.572"/>
    <n v="1"/>
    <n v="1"/>
    <n v="0"/>
    <n v="0"/>
    <n v="0"/>
    <s v="21485"/>
    <x v="213"/>
    <s v="242100410"/>
    <s v="Dijon Métropole"/>
    <s v="21"/>
    <s v="Côte-d'Or"/>
    <n v="27"/>
    <s v="Bourgogne-Franche-Comté"/>
  </r>
  <r>
    <s v="Enedis"/>
    <s v="2021"/>
    <x v="0"/>
    <s v="ENT"/>
    <s v="Entreprises"/>
    <s v="T"/>
    <x v="0"/>
    <s v="70"/>
    <s v="Activités des sièges sociaux ; conseil de gestion"/>
    <n v="6.7539999999999996"/>
    <n v="1"/>
    <n v="1"/>
    <n v="0"/>
    <n v="0"/>
    <n v="0"/>
    <s v="21485"/>
    <x v="213"/>
    <s v="242100410"/>
    <s v="Dijon Métropole"/>
    <s v="21"/>
    <s v="Côte-d'Or"/>
    <n v="27"/>
    <s v="Bourgogne-Franche-Comté"/>
  </r>
  <r>
    <s v="Enedis"/>
    <s v="2021"/>
    <x v="0"/>
    <s v="ENT"/>
    <s v="Entreprises"/>
    <s v="T"/>
    <x v="0"/>
    <s v="85"/>
    <s v="Enseignement"/>
    <n v="199.62753420000001"/>
    <n v="1"/>
    <n v="0.997"/>
    <n v="0"/>
    <n v="0"/>
    <n v="0"/>
    <s v="21485"/>
    <x v="213"/>
    <s v="242100410"/>
    <s v="Dijon Métropole"/>
    <s v="21"/>
    <s v="Côte-d'Or"/>
    <n v="27"/>
    <s v="Bourgogne-Franche-Comté"/>
  </r>
  <r>
    <s v="Enedis"/>
    <s v="2021"/>
    <x v="0"/>
    <s v="PRO"/>
    <s v="Petits professionels"/>
    <s v="T"/>
    <x v="0"/>
    <m/>
    <s v="0"/>
    <n v="971.5033257"/>
    <n v="106"/>
    <n v="0.878"/>
    <n v="0"/>
    <n v="0"/>
    <n v="0"/>
    <s v="21485"/>
    <x v="213"/>
    <s v="242100410"/>
    <s v="Dijon Métropole"/>
    <s v="21"/>
    <s v="Côte-d'Or"/>
    <n v="27"/>
    <s v="Bourgogne-Franche-Comté"/>
  </r>
  <r>
    <s v="Enedis"/>
    <s v="2021"/>
    <x v="0"/>
    <s v="PRO"/>
    <s v="Petits professionels"/>
    <s v="X"/>
    <x v="2"/>
    <m/>
    <s v="0"/>
    <n v="0"/>
    <n v="0"/>
    <n v="0"/>
    <n v="0"/>
    <n v="0"/>
    <n v="1"/>
    <s v="21485"/>
    <x v="213"/>
    <s v="242100410"/>
    <s v="Dijon Métropole"/>
    <s v="21"/>
    <s v="Côte-d'Or"/>
    <n v="27"/>
    <s v="Bourgogne-Franche-Comté"/>
  </r>
  <r>
    <s v="Enedis"/>
    <s v="2021"/>
    <x v="0"/>
    <s v="PRO"/>
    <s v="Petits professionels"/>
    <s v="A"/>
    <x v="1"/>
    <m/>
    <s v="0"/>
    <n v="0"/>
    <n v="0"/>
    <n v="0"/>
    <n v="0"/>
    <n v="0"/>
    <n v="1"/>
    <s v="21487"/>
    <x v="214"/>
    <s v="200000925"/>
    <s v="CC de la Plaine Dijonnaise"/>
    <s v="21"/>
    <s v="Côte-d'Or"/>
    <n v="27"/>
    <s v="Bourgogne-Franche-Comté"/>
  </r>
  <r>
    <s v="Enedis"/>
    <s v="2021"/>
    <x v="0"/>
    <s v="PRO"/>
    <s v="Petits professionels"/>
    <s v="T"/>
    <x v="0"/>
    <m/>
    <s v="0"/>
    <n v="65.434958030000004"/>
    <n v="9"/>
    <n v="0.85"/>
    <n v="0"/>
    <n v="0"/>
    <n v="0"/>
    <s v="21487"/>
    <x v="214"/>
    <s v="200000925"/>
    <s v="CC de la Plaine Dijonnaise"/>
    <s v="21"/>
    <s v="Côte-d'Or"/>
    <n v="27"/>
    <s v="Bourgogne-Franche-Comté"/>
  </r>
  <r>
    <s v="Enedis"/>
    <s v="2021"/>
    <x v="0"/>
    <s v="PRO"/>
    <s v="Petits professionels"/>
    <s v="T"/>
    <x v="0"/>
    <m/>
    <s v="0"/>
    <n v="80.752433339999996"/>
    <n v="13"/>
    <n v="0.84799999999999998"/>
    <n v="0"/>
    <n v="0"/>
    <n v="0"/>
    <s v="21488"/>
    <x v="215"/>
    <s v="242101434"/>
    <s v="CC du Pays Châtillonnais"/>
    <s v="21"/>
    <s v="Côte-d'Or"/>
    <n v="27"/>
    <s v="Bourgogne-Franche-Comté"/>
  </r>
  <r>
    <s v="Enedis"/>
    <s v="2021"/>
    <x v="0"/>
    <s v="ENT"/>
    <s v="Entreprises"/>
    <s v="A"/>
    <x v="1"/>
    <s v="1"/>
    <s v="0"/>
    <n v="51.657921289999997"/>
    <n v="1"/>
    <n v="0.90600000000000003"/>
    <n v="0"/>
    <n v="0"/>
    <n v="0"/>
    <s v="21489"/>
    <x v="216"/>
    <s v="200039063"/>
    <s v="CC Forêts, Seine et Suzon"/>
    <s v="21"/>
    <s v="Côte-d'Or"/>
    <n v="27"/>
    <s v="Bourgogne-Franche-Comté"/>
  </r>
  <r>
    <s v="Enedis"/>
    <s v="2021"/>
    <x v="0"/>
    <s v="ENT"/>
    <s v="Entreprises"/>
    <s v="I"/>
    <x v="4"/>
    <s v="35"/>
    <s v="Production et distribution d'électricité, de gaz, de vapeur et d'air conditionné"/>
    <n v="75.287999999999997"/>
    <n v="1"/>
    <n v="1"/>
    <n v="0"/>
    <n v="0"/>
    <n v="0"/>
    <s v="21489"/>
    <x v="216"/>
    <s v="200039063"/>
    <s v="CC Forêts, Seine et Suzon"/>
    <s v="21"/>
    <s v="Côte-d'Or"/>
    <n v="27"/>
    <s v="Bourgogne-Franche-Comté"/>
  </r>
  <r>
    <s v="Enedis"/>
    <s v="2021"/>
    <x v="0"/>
    <s v="PRO"/>
    <s v="Petits professionels"/>
    <s v="I"/>
    <x v="4"/>
    <m/>
    <s v="0"/>
    <n v="0"/>
    <n v="0"/>
    <n v="0"/>
    <n v="0"/>
    <n v="0"/>
    <n v="1"/>
    <s v="21489"/>
    <x v="216"/>
    <s v="200039063"/>
    <s v="CC Forêts, Seine et Suzon"/>
    <s v="21"/>
    <s v="Côte-d'Or"/>
    <n v="27"/>
    <s v="Bourgogne-Franche-Comté"/>
  </r>
  <r>
    <s v="Enedis"/>
    <s v="2021"/>
    <x v="0"/>
    <s v="PRO"/>
    <s v="Petits professionels"/>
    <s v="T"/>
    <x v="0"/>
    <m/>
    <s v="0"/>
    <n v="47.454503160000002"/>
    <n v="10"/>
    <n v="0.89600000000000002"/>
    <n v="0"/>
    <n v="0"/>
    <n v="0"/>
    <s v="21489"/>
    <x v="216"/>
    <s v="200039063"/>
    <s v="CC Forêts, Seine et Suzon"/>
    <s v="21"/>
    <s v="Côte-d'Or"/>
    <n v="27"/>
    <s v="Bourgogne-Franche-Comté"/>
  </r>
  <r>
    <s v="Enedis"/>
    <s v="2021"/>
    <x v="0"/>
    <s v="RES"/>
    <s v="Résidentiel"/>
    <s v="R"/>
    <x v="3"/>
    <m/>
    <s v="0"/>
    <n v="205.76969589999999"/>
    <n v="43"/>
    <n v="0.79"/>
    <n v="0"/>
    <n v="0"/>
    <n v="0"/>
    <s v="21489"/>
    <x v="216"/>
    <s v="200039063"/>
    <s v="CC Forêts, Seine et Suzon"/>
    <s v="21"/>
    <s v="Côte-d'Or"/>
    <n v="27"/>
    <s v="Bourgogne-Franche-Comté"/>
  </r>
  <r>
    <s v="Enedis"/>
    <s v="2021"/>
    <x v="0"/>
    <s v="RES"/>
    <s v="Résidentiel"/>
    <s v="R"/>
    <x v="3"/>
    <m/>
    <s v="0"/>
    <n v="487.3005837"/>
    <n v="90"/>
    <n v="0.82399999999999995"/>
    <n v="0"/>
    <n v="0"/>
    <n v="0"/>
    <s v="21490"/>
    <x v="217"/>
    <s v="242101434"/>
    <s v="CC du Pays Châtillonnais"/>
    <s v="21"/>
    <s v="Côte-d'Or"/>
    <n v="27"/>
    <s v="Bourgogne-Franche-Comté"/>
  </r>
  <r>
    <s v="Enedis"/>
    <s v="2021"/>
    <x v="0"/>
    <s v="PRO"/>
    <s v="Petits professionels"/>
    <s v="X"/>
    <x v="2"/>
    <m/>
    <s v="0"/>
    <n v="0"/>
    <n v="0"/>
    <n v="0"/>
    <n v="0"/>
    <n v="0"/>
    <n v="1"/>
    <s v="21491"/>
    <x v="218"/>
    <s v="242100154"/>
    <s v="CC des Vallées de la Tille et de l'Ignon"/>
    <s v="21"/>
    <s v="Côte-d'Or"/>
    <n v="27"/>
    <s v="Bourgogne-Franche-Comté"/>
  </r>
  <r>
    <s v="Enedis"/>
    <s v="2021"/>
    <x v="0"/>
    <s v="ENT"/>
    <s v="Entreprises"/>
    <s v="A"/>
    <x v="1"/>
    <s v="1"/>
    <s v="0"/>
    <n v="279.54360059999999"/>
    <n v="2"/>
    <n v="0.88"/>
    <n v="0"/>
    <n v="0"/>
    <n v="0"/>
    <s v="21492"/>
    <x v="219"/>
    <s v="200006682"/>
    <s v="CA Beaune, Côte et Sud - Communauté Beaune-Chagny-Nolay"/>
    <s v="21"/>
    <s v="Côte-d'Or"/>
    <n v="27"/>
    <s v="Bourgogne-Franche-Comté"/>
  </r>
  <r>
    <s v="Enedis"/>
    <s v="2021"/>
    <x v="0"/>
    <s v="ENT"/>
    <s v="Entreprises"/>
    <s v="T"/>
    <x v="0"/>
    <s v="46"/>
    <s v="Commerce de gros, à l'exception des automobiles et des motocycles"/>
    <n v="63.61683008"/>
    <n v="1"/>
    <n v="0.90900000000000003"/>
    <n v="0"/>
    <n v="0"/>
    <n v="0"/>
    <s v="21492"/>
    <x v="219"/>
    <s v="200006682"/>
    <s v="CA Beaune, Côte et Sud - Communauté Beaune-Chagny-Nolay"/>
    <s v="21"/>
    <s v="Côte-d'Or"/>
    <n v="27"/>
    <s v="Bourgogne-Franche-Comté"/>
  </r>
  <r>
    <s v="Enedis"/>
    <s v="2021"/>
    <x v="0"/>
    <s v="PRO"/>
    <s v="Petits professionels"/>
    <s v="A"/>
    <x v="1"/>
    <m/>
    <s v="0"/>
    <n v="599.166292"/>
    <n v="66"/>
    <n v="0.84"/>
    <n v="0"/>
    <n v="0"/>
    <n v="0"/>
    <s v="21492"/>
    <x v="219"/>
    <s v="200006682"/>
    <s v="CA Beaune, Côte et Sud - Communauté Beaune-Chagny-Nolay"/>
    <s v="21"/>
    <s v="Côte-d'Or"/>
    <n v="27"/>
    <s v="Bourgogne-Franche-Comté"/>
  </r>
  <r>
    <s v="Enedis"/>
    <s v="2021"/>
    <x v="0"/>
    <s v="PRO"/>
    <s v="Petits professionels"/>
    <s v="I"/>
    <x v="4"/>
    <m/>
    <s v="0"/>
    <n v="106.16073110000001"/>
    <n v="8"/>
    <n v="0.71599999999999997"/>
    <n v="0"/>
    <n v="0"/>
    <n v="0"/>
    <s v="21492"/>
    <x v="219"/>
    <s v="200006682"/>
    <s v="CA Beaune, Côte et Sud - Communauté Beaune-Chagny-Nolay"/>
    <s v="21"/>
    <s v="Côte-d'Or"/>
    <n v="27"/>
    <s v="Bourgogne-Franche-Comté"/>
  </r>
  <r>
    <s v="Enedis"/>
    <s v="2021"/>
    <x v="0"/>
    <s v="PRO"/>
    <s v="Petits professionels"/>
    <s v="T"/>
    <x v="0"/>
    <m/>
    <s v="0"/>
    <n v="516.04765150000003"/>
    <n v="54"/>
    <n v="0.871"/>
    <n v="0"/>
    <n v="0"/>
    <n v="0"/>
    <s v="21492"/>
    <x v="219"/>
    <s v="200006682"/>
    <s v="CA Beaune, Côte et Sud - Communauté Beaune-Chagny-Nolay"/>
    <s v="21"/>
    <s v="Côte-d'Or"/>
    <n v="27"/>
    <s v="Bourgogne-Franche-Comté"/>
  </r>
  <r>
    <s v="Enedis"/>
    <s v="2021"/>
    <x v="0"/>
    <s v="PRO"/>
    <s v="Petits professionels"/>
    <s v="I"/>
    <x v="4"/>
    <m/>
    <s v="0"/>
    <n v="0"/>
    <n v="0"/>
    <n v="0"/>
    <n v="0"/>
    <n v="0"/>
    <n v="1"/>
    <s v="21493"/>
    <x v="220"/>
    <s v="200070902"/>
    <s v="CC Auxonne Pontailler Val de Saône"/>
    <s v="21"/>
    <s v="Côte-d'Or"/>
    <n v="27"/>
    <s v="Bourgogne-Franche-Comté"/>
  </r>
  <r>
    <s v="Enedis"/>
    <s v="2021"/>
    <x v="0"/>
    <s v="ENT"/>
    <s v="Entreprises"/>
    <s v="I"/>
    <x v="4"/>
    <s v="10"/>
    <s v="Industries alimentaires"/>
    <n v="155.6973797"/>
    <n v="2"/>
    <n v="0.90600000000000003"/>
    <n v="0"/>
    <n v="0"/>
    <n v="0"/>
    <s v="21496"/>
    <x v="221"/>
    <s v="200070902"/>
    <s v="CC Auxonne Pontailler Val de Saône"/>
    <s v="21"/>
    <s v="Côte-d'Or"/>
    <n v="27"/>
    <s v="Bourgogne-Franche-Comté"/>
  </r>
  <r>
    <s v="Enedis"/>
    <s v="2021"/>
    <x v="0"/>
    <s v="ENT"/>
    <s v="Entreprises"/>
    <s v="T"/>
    <x v="0"/>
    <s v="47"/>
    <s v="Commerce de détail, à l'exception des automobiles et des motocycles"/>
    <n v="916.58325460000003"/>
    <n v="1"/>
    <n v="0.998"/>
    <n v="0"/>
    <n v="0"/>
    <n v="0"/>
    <s v="21496"/>
    <x v="221"/>
    <s v="200070902"/>
    <s v="CC Auxonne Pontailler Val de Saône"/>
    <s v="21"/>
    <s v="Côte-d'Or"/>
    <n v="27"/>
    <s v="Bourgogne-Franche-Comté"/>
  </r>
  <r>
    <s v="Enedis"/>
    <s v="2021"/>
    <x v="0"/>
    <s v="ENT"/>
    <s v="Entreprises"/>
    <s v="T"/>
    <x v="0"/>
    <s v="52"/>
    <s v="Entreposage et services auxiliaires des transports"/>
    <n v="288.66800000000001"/>
    <n v="2"/>
    <n v="1"/>
    <n v="0"/>
    <n v="0"/>
    <n v="0"/>
    <s v="21496"/>
    <x v="221"/>
    <s v="200070902"/>
    <s v="CC Auxonne Pontailler Val de Saône"/>
    <s v="21"/>
    <s v="Côte-d'Or"/>
    <n v="27"/>
    <s v="Bourgogne-Franche-Comté"/>
  </r>
  <r>
    <s v="Enedis"/>
    <s v="2021"/>
    <x v="0"/>
    <s v="ENT"/>
    <s v="Entreprises"/>
    <s v="T"/>
    <x v="0"/>
    <s v="36"/>
    <s v="Captage, traitement et distribution d'eau"/>
    <n v="677.05133330000001"/>
    <n v="1"/>
    <n v="1"/>
    <n v="0"/>
    <n v="0"/>
    <n v="0"/>
    <s v="21497"/>
    <x v="222"/>
    <s v="200071017"/>
    <s v="CC des Terres d'Auxois"/>
    <s v="21"/>
    <s v="Côte-d'Or"/>
    <n v="27"/>
    <s v="Bourgogne-Franche-Comté"/>
  </r>
  <r>
    <s v="Enedis"/>
    <s v="2021"/>
    <x v="0"/>
    <s v="PRO"/>
    <s v="Petits professionels"/>
    <s v="I"/>
    <x v="4"/>
    <m/>
    <s v="0"/>
    <n v="0"/>
    <n v="0"/>
    <n v="0"/>
    <n v="0"/>
    <n v="0"/>
    <n v="1"/>
    <s v="21497"/>
    <x v="222"/>
    <s v="200071017"/>
    <s v="CC des Terres d'Auxois"/>
    <s v="21"/>
    <s v="Côte-d'Or"/>
    <n v="27"/>
    <s v="Bourgogne-Franche-Comté"/>
  </r>
  <r>
    <s v="Enedis"/>
    <s v="2021"/>
    <x v="0"/>
    <s v="PRO"/>
    <s v="Petits professionels"/>
    <s v="X"/>
    <x v="2"/>
    <m/>
    <s v="0"/>
    <n v="0"/>
    <n v="0"/>
    <n v="0"/>
    <n v="0"/>
    <n v="0"/>
    <n v="1"/>
    <s v="21497"/>
    <x v="222"/>
    <s v="200071017"/>
    <s v="CC des Terres d'Auxois"/>
    <s v="21"/>
    <s v="Côte-d'Or"/>
    <n v="27"/>
    <s v="Bourgogne-Franche-Comté"/>
  </r>
  <r>
    <s v="Enedis"/>
    <s v="2021"/>
    <x v="0"/>
    <s v="ENT"/>
    <s v="Entreprises"/>
    <s v="T"/>
    <x v="0"/>
    <s v="68"/>
    <s v="Activités immobilières"/>
    <n v="9.5820000000000007"/>
    <n v="1"/>
    <n v="1"/>
    <n v="0"/>
    <n v="0"/>
    <n v="0"/>
    <s v="21498"/>
    <x v="223"/>
    <s v="200071017"/>
    <s v="CC des Terres d'Auxois"/>
    <s v="21"/>
    <s v="Côte-d'Or"/>
    <n v="27"/>
    <s v="Bourgogne-Franche-Comté"/>
  </r>
  <r>
    <s v="Enedis"/>
    <s v="2021"/>
    <x v="0"/>
    <s v="RES"/>
    <s v="Résidentiel"/>
    <s v="R"/>
    <x v="3"/>
    <m/>
    <s v="0"/>
    <n v="157.3713257"/>
    <n v="37"/>
    <n v="0.73099999999999998"/>
    <n v="0"/>
    <n v="0"/>
    <n v="0"/>
    <s v="21498"/>
    <x v="223"/>
    <s v="200071017"/>
    <s v="CC des Terres d'Auxois"/>
    <s v="21"/>
    <s v="Côte-d'Or"/>
    <n v="27"/>
    <s v="Bourgogne-Franche-Comté"/>
  </r>
  <r>
    <s v="Enedis"/>
    <s v="2021"/>
    <x v="0"/>
    <s v="PRO"/>
    <s v="Petits professionels"/>
    <s v="A"/>
    <x v="1"/>
    <m/>
    <s v="0"/>
    <n v="174.45022700000001"/>
    <n v="7"/>
    <n v="0.878"/>
    <n v="0"/>
    <n v="0"/>
    <n v="0"/>
    <s v="21499"/>
    <x v="224"/>
    <s v="242101434"/>
    <s v="CC du Pays Châtillonnais"/>
    <s v="21"/>
    <s v="Côte-d'Or"/>
    <n v="27"/>
    <s v="Bourgogne-Franche-Comté"/>
  </r>
  <r>
    <s v="Enedis"/>
    <s v="2021"/>
    <x v="0"/>
    <s v="PRO"/>
    <s v="Petits professionels"/>
    <s v="T"/>
    <x v="0"/>
    <m/>
    <s v="0"/>
    <n v="129.84007109999999"/>
    <n v="15"/>
    <n v="0.90300000000000002"/>
    <n v="0"/>
    <n v="0"/>
    <n v="0"/>
    <s v="21499"/>
    <x v="224"/>
    <s v="242101434"/>
    <s v="CC du Pays Châtillonnais"/>
    <s v="21"/>
    <s v="Côte-d'Or"/>
    <n v="27"/>
    <s v="Bourgogne-Franche-Comté"/>
  </r>
  <r>
    <s v="Enedis"/>
    <s v="2021"/>
    <x v="0"/>
    <s v="PRO"/>
    <s v="Petits professionels"/>
    <s v="A"/>
    <x v="1"/>
    <m/>
    <s v="0"/>
    <n v="0"/>
    <n v="0"/>
    <n v="0"/>
    <n v="0"/>
    <n v="0"/>
    <n v="1"/>
    <s v="21500"/>
    <x v="225"/>
    <s v="242101459"/>
    <s v="CC du Pays d'Alésia et de la Seine"/>
    <s v="21"/>
    <s v="Côte-d'Or"/>
    <n v="27"/>
    <s v="Bourgogne-Franche-Comté"/>
  </r>
  <r>
    <s v="Enedis"/>
    <s v="2021"/>
    <x v="0"/>
    <s v="PRO"/>
    <s v="Petits professionels"/>
    <s v="X"/>
    <x v="2"/>
    <m/>
    <s v="0"/>
    <n v="0"/>
    <n v="0"/>
    <n v="0"/>
    <n v="0"/>
    <n v="0"/>
    <n v="1"/>
    <s v="21500"/>
    <x v="225"/>
    <s v="242101459"/>
    <s v="CC du Pays d'Alésia et de la Seine"/>
    <s v="21"/>
    <s v="Côte-d'Or"/>
    <n v="27"/>
    <s v="Bourgogne-Franche-Comté"/>
  </r>
  <r>
    <s v="Enedis"/>
    <s v="2021"/>
    <x v="0"/>
    <s v="RES"/>
    <s v="Résidentiel"/>
    <s v="R"/>
    <x v="3"/>
    <m/>
    <s v="0"/>
    <n v="1695.8755530000001"/>
    <n v="308"/>
    <n v="0.83299999999999996"/>
    <n v="0"/>
    <n v="0"/>
    <n v="0"/>
    <s v="21500"/>
    <x v="225"/>
    <s v="242101459"/>
    <s v="CC du Pays d'Alésia et de la Seine"/>
    <s v="21"/>
    <s v="Côte-d'Or"/>
    <n v="27"/>
    <s v="Bourgogne-Franche-Comté"/>
  </r>
  <r>
    <s v="Enedis"/>
    <s v="2021"/>
    <x v="0"/>
    <s v="ENT"/>
    <s v="Entreprises"/>
    <s v="I"/>
    <x v="4"/>
    <s v="22"/>
    <s v="Fabrication de produits en caoutchouc et en plastique"/>
    <n v="413.92745889999998"/>
    <n v="2"/>
    <n v="0.96699999999999997"/>
    <n v="0"/>
    <n v="0"/>
    <n v="0"/>
    <s v="21501"/>
    <x v="226"/>
    <s v="200071207"/>
    <s v="CC de Pouilly-en-Auxois/Bligny-sur-Ouche"/>
    <s v="21"/>
    <s v="Côte-d'Or"/>
    <n v="27"/>
    <s v="Bourgogne-Franche-Comté"/>
  </r>
  <r>
    <s v="Enedis"/>
    <s v="2021"/>
    <x v="0"/>
    <s v="ENT"/>
    <s v="Entreprises"/>
    <s v="I"/>
    <x v="4"/>
    <s v="43"/>
    <s v="Travaux de construction spécialisés"/>
    <n v="9.3840127140000007"/>
    <n v="1"/>
    <n v="0.88900000000000001"/>
    <n v="0"/>
    <n v="0"/>
    <n v="0"/>
    <s v="21501"/>
    <x v="226"/>
    <s v="200071207"/>
    <s v="CC de Pouilly-en-Auxois/Bligny-sur-Ouche"/>
    <s v="21"/>
    <s v="Côte-d'Or"/>
    <n v="27"/>
    <s v="Bourgogne-Franche-Comté"/>
  </r>
  <r>
    <s v="Enedis"/>
    <s v="2021"/>
    <x v="0"/>
    <s v="ENT"/>
    <s v="Entreprises"/>
    <s v="T"/>
    <x v="0"/>
    <s v="47"/>
    <s v="Commerce de détail, à l'exception des automobiles et des motocycles"/>
    <n v="1000.943625"/>
    <n v="3"/>
    <n v="0.995"/>
    <n v="0"/>
    <n v="0"/>
    <n v="0"/>
    <s v="21501"/>
    <x v="226"/>
    <s v="200071207"/>
    <s v="CC de Pouilly-en-Auxois/Bligny-sur-Ouche"/>
    <s v="21"/>
    <s v="Côte-d'Or"/>
    <n v="27"/>
    <s v="Bourgogne-Franche-Comté"/>
  </r>
  <r>
    <s v="Enedis"/>
    <s v="2021"/>
    <x v="0"/>
    <s v="ENT"/>
    <s v="Entreprises"/>
    <s v="T"/>
    <x v="0"/>
    <s v="56"/>
    <s v="Restauration"/>
    <n v="415.91594900000001"/>
    <n v="1"/>
    <n v="0.997"/>
    <n v="0"/>
    <n v="0"/>
    <n v="0"/>
    <s v="21501"/>
    <x v="226"/>
    <s v="200071207"/>
    <s v="CC de Pouilly-en-Auxois/Bligny-sur-Ouche"/>
    <s v="21"/>
    <s v="Côte-d'Or"/>
    <n v="27"/>
    <s v="Bourgogne-Franche-Comté"/>
  </r>
  <r>
    <s v="Enedis"/>
    <s v="2021"/>
    <x v="0"/>
    <s v="ENT"/>
    <s v="Entreprises"/>
    <s v="T"/>
    <x v="0"/>
    <s v="61"/>
    <s v="Télécommunications"/>
    <n v="55.232999999999997"/>
    <n v="2"/>
    <n v="1"/>
    <n v="0"/>
    <n v="0"/>
    <n v="0"/>
    <s v="21501"/>
    <x v="226"/>
    <s v="200071207"/>
    <s v="CC de Pouilly-en-Auxois/Bligny-sur-Ouche"/>
    <s v="21"/>
    <s v="Côte-d'Or"/>
    <n v="27"/>
    <s v="Bourgogne-Franche-Comté"/>
  </r>
  <r>
    <s v="Enedis"/>
    <s v="2021"/>
    <x v="0"/>
    <s v="ENT"/>
    <s v="Entreprises"/>
    <s v="T"/>
    <x v="0"/>
    <s v="70"/>
    <s v="Activités des sièges sociaux ; conseil de gestion"/>
    <n v="218.72"/>
    <n v="1"/>
    <n v="1"/>
    <n v="0"/>
    <n v="0"/>
    <n v="0"/>
    <s v="21501"/>
    <x v="226"/>
    <s v="200071207"/>
    <s v="CC de Pouilly-en-Auxois/Bligny-sur-Ouche"/>
    <s v="21"/>
    <s v="Côte-d'Or"/>
    <n v="27"/>
    <s v="Bourgogne-Franche-Comté"/>
  </r>
  <r>
    <s v="Enedis"/>
    <s v="2021"/>
    <x v="0"/>
    <s v="ENT"/>
    <s v="Entreprises"/>
    <s v="T"/>
    <x v="0"/>
    <s v="82"/>
    <s v="Activités administratives et autres activités de soutien aux entreprises"/>
    <n v="18.94621639"/>
    <n v="1"/>
    <n v="0.85899999999999999"/>
    <n v="0"/>
    <n v="0"/>
    <n v="0"/>
    <s v="21501"/>
    <x v="226"/>
    <s v="200071207"/>
    <s v="CC de Pouilly-en-Auxois/Bligny-sur-Ouche"/>
    <s v="21"/>
    <s v="Côte-d'Or"/>
    <n v="27"/>
    <s v="Bourgogne-Franche-Comté"/>
  </r>
  <r>
    <s v="Enedis"/>
    <s v="2021"/>
    <x v="0"/>
    <s v="RES"/>
    <s v="Résidentiel"/>
    <s v="R"/>
    <x v="3"/>
    <m/>
    <s v="0"/>
    <n v="1929.218625"/>
    <n v="361"/>
    <n v="0.79700000000000004"/>
    <n v="0"/>
    <n v="0"/>
    <n v="0"/>
    <s v="21502"/>
    <x v="227"/>
    <s v="242101509"/>
    <s v="CC Rives de Saône"/>
    <s v="21"/>
    <s v="Côte-d'Or"/>
    <n v="27"/>
    <s v="Bourgogne-Franche-Comté"/>
  </r>
  <r>
    <s v="Enedis"/>
    <s v="2021"/>
    <x v="0"/>
    <s v="ENT"/>
    <s v="Entreprises"/>
    <s v="T"/>
    <x v="0"/>
    <s v="36"/>
    <s v="Captage, traitement et distribution d'eau"/>
    <n v="37.777000000000001"/>
    <n v="1"/>
    <n v="1"/>
    <n v="0"/>
    <n v="0"/>
    <n v="0"/>
    <s v="21505"/>
    <x v="228"/>
    <s v="200071017"/>
    <s v="CC des Terres d'Auxois"/>
    <s v="21"/>
    <s v="Côte-d'Or"/>
    <n v="27"/>
    <s v="Bourgogne-Franche-Comté"/>
  </r>
  <r>
    <s v="Enedis"/>
    <s v="2021"/>
    <x v="0"/>
    <s v="ENT"/>
    <s v="Entreprises"/>
    <s v="T"/>
    <x v="0"/>
    <s v="47"/>
    <s v="Commerce de détail, à l'exception des automobiles et des motocycles"/>
    <n v="397.46454219999998"/>
    <n v="1"/>
    <n v="0.91600000000000004"/>
    <n v="0"/>
    <n v="0"/>
    <n v="0"/>
    <s v="21505"/>
    <x v="228"/>
    <s v="200071017"/>
    <s v="CC des Terres d'Auxois"/>
    <s v="21"/>
    <s v="Côte-d'Or"/>
    <n v="27"/>
    <s v="Bourgogne-Franche-Comté"/>
  </r>
  <r>
    <s v="Enedis"/>
    <s v="2021"/>
    <x v="0"/>
    <s v="ENT"/>
    <s v="Entreprises"/>
    <s v="T"/>
    <x v="0"/>
    <s v="84"/>
    <s v="Administration publique et défense ; sécurité sociale obligatoire"/>
    <n v="100.2565793"/>
    <n v="1"/>
    <n v="0.86599999999999999"/>
    <n v="0"/>
    <n v="0"/>
    <n v="0"/>
    <s v="21505"/>
    <x v="228"/>
    <s v="200071017"/>
    <s v="CC des Terres d'Auxois"/>
    <s v="21"/>
    <s v="Côte-d'Or"/>
    <n v="27"/>
    <s v="Bourgogne-Franche-Comté"/>
  </r>
  <r>
    <s v="Enedis"/>
    <s v="2021"/>
    <x v="0"/>
    <s v="ENT"/>
    <s v="Entreprises"/>
    <s v="T"/>
    <x v="0"/>
    <s v="87"/>
    <s v="Hébergement médico-social et social"/>
    <n v="178.44790549999999"/>
    <n v="1"/>
    <n v="0.89400000000000002"/>
    <n v="0"/>
    <n v="0"/>
    <n v="0"/>
    <s v="21505"/>
    <x v="228"/>
    <s v="200071017"/>
    <s v="CC des Terres d'Auxois"/>
    <s v="21"/>
    <s v="Côte-d'Or"/>
    <n v="27"/>
    <s v="Bourgogne-Franche-Comté"/>
  </r>
  <r>
    <s v="Enedis"/>
    <s v="2021"/>
    <x v="0"/>
    <s v="PRO"/>
    <s v="Petits professionels"/>
    <s v="T"/>
    <x v="0"/>
    <m/>
    <s v="0"/>
    <n v="589.12632770000005"/>
    <n v="55"/>
    <n v="0.81299999999999994"/>
    <n v="0"/>
    <n v="0"/>
    <n v="0"/>
    <s v="21505"/>
    <x v="228"/>
    <s v="200071017"/>
    <s v="CC des Terres d'Auxois"/>
    <s v="21"/>
    <s v="Côte-d'Or"/>
    <n v="27"/>
    <s v="Bourgogne-Franche-Comté"/>
  </r>
  <r>
    <s v="Enedis"/>
    <s v="2021"/>
    <x v="0"/>
    <s v="PRO"/>
    <s v="Petits professionels"/>
    <s v="T"/>
    <x v="0"/>
    <m/>
    <s v="0"/>
    <n v="268.05895609999999"/>
    <n v="33"/>
    <n v="0.88200000000000001"/>
    <n v="0"/>
    <n v="0"/>
    <n v="0"/>
    <s v="21506"/>
    <x v="229"/>
    <s v="200070894"/>
    <s v="CC de Gevrey-Chambertin et de Nuits-Saint-Georges"/>
    <s v="21"/>
    <s v="Côte-d'Or"/>
    <n v="27"/>
    <s v="Bourgogne-Franche-Comté"/>
  </r>
  <r>
    <s v="Enedis"/>
    <s v="2021"/>
    <x v="0"/>
    <s v="ENT"/>
    <s v="Entreprises"/>
    <s v="T"/>
    <x v="0"/>
    <s v="46"/>
    <s v="Commerce de gros, à l'exception des automobiles et des motocycles"/>
    <n v="66.937863879999995"/>
    <n v="1"/>
    <n v="0.81499999999999995"/>
    <n v="0"/>
    <n v="0"/>
    <n v="0"/>
    <s v="21196"/>
    <x v="162"/>
    <s v="200006682"/>
    <s v="CA Beaune, Côte et Sud - Communauté Beaune-Chagny-Nolay"/>
    <s v="21"/>
    <s v="Côte-d'Or"/>
    <n v="27"/>
    <s v="Bourgogne-Franche-Comté"/>
  </r>
  <r>
    <s v="Enedis"/>
    <s v="2021"/>
    <x v="0"/>
    <s v="ENT"/>
    <s v="Entreprises"/>
    <s v="T"/>
    <x v="0"/>
    <s v="68"/>
    <s v="Activités immobilières"/>
    <n v="196.6331965"/>
    <n v="2"/>
    <n v="0.86"/>
    <n v="0"/>
    <n v="0"/>
    <n v="0"/>
    <s v="21200"/>
    <x v="166"/>
    <s v="200070894"/>
    <s v="CC de Gevrey-Chambertin et de Nuits-Saint-Georges"/>
    <s v="21"/>
    <s v="Côte-d'Or"/>
    <n v="27"/>
    <s v="Bourgogne-Franche-Comté"/>
  </r>
  <r>
    <s v="Enedis"/>
    <s v="2021"/>
    <x v="0"/>
    <s v="PRO"/>
    <s v="Petits professionels"/>
    <s v="I"/>
    <x v="4"/>
    <m/>
    <s v="0"/>
    <n v="99.4553583"/>
    <n v="11"/>
    <n v="0.88900000000000001"/>
    <n v="0"/>
    <n v="0"/>
    <n v="0"/>
    <s v="21200"/>
    <x v="166"/>
    <s v="200070894"/>
    <s v="CC de Gevrey-Chambertin et de Nuits-Saint-Georges"/>
    <s v="21"/>
    <s v="Côte-d'Or"/>
    <n v="27"/>
    <s v="Bourgogne-Franche-Comté"/>
  </r>
  <r>
    <s v="Enedis"/>
    <s v="2021"/>
    <x v="0"/>
    <s v="PRO"/>
    <s v="Petits professionels"/>
    <s v="I"/>
    <x v="4"/>
    <m/>
    <s v="0"/>
    <n v="0"/>
    <n v="0"/>
    <n v="0"/>
    <n v="0"/>
    <n v="0"/>
    <n v="1"/>
    <s v="21201"/>
    <x v="167"/>
    <s v="242101434"/>
    <s v="CC du Pays Châtillonnais"/>
    <s v="21"/>
    <s v="Côte-d'Or"/>
    <n v="27"/>
    <s v="Bourgogne-Franche-Comté"/>
  </r>
  <r>
    <s v="Enedis"/>
    <s v="2021"/>
    <x v="0"/>
    <s v="PRO"/>
    <s v="Petits professionels"/>
    <s v="T"/>
    <x v="0"/>
    <m/>
    <s v="0"/>
    <n v="149.3113118"/>
    <n v="9"/>
    <n v="0.91500000000000004"/>
    <n v="0"/>
    <n v="0"/>
    <n v="0"/>
    <s v="21203"/>
    <x v="230"/>
    <s v="200071017"/>
    <s v="CC des Terres d'Auxois"/>
    <s v="21"/>
    <s v="Côte-d'Or"/>
    <n v="27"/>
    <s v="Bourgogne-Franche-Comté"/>
  </r>
  <r>
    <s v="Enedis"/>
    <s v="2021"/>
    <x v="0"/>
    <s v="PRO"/>
    <s v="Petits professionels"/>
    <s v="I"/>
    <x v="4"/>
    <m/>
    <s v="0"/>
    <n v="0"/>
    <n v="0"/>
    <n v="0"/>
    <n v="0"/>
    <n v="0"/>
    <n v="1"/>
    <s v="21205"/>
    <x v="169"/>
    <s v="200071017"/>
    <s v="CC des Terres d'Auxois"/>
    <s v="21"/>
    <s v="Côte-d'Or"/>
    <n v="27"/>
    <s v="Bourgogne-Franche-Comté"/>
  </r>
  <r>
    <s v="Enedis"/>
    <s v="2021"/>
    <x v="0"/>
    <s v="ENT"/>
    <s v="Entreprises"/>
    <s v="T"/>
    <x v="0"/>
    <s v="84"/>
    <s v="Administration publique et défense ; sécurité sociale obligatoire"/>
    <n v="19.315000000000001"/>
    <n v="1"/>
    <n v="1"/>
    <n v="0"/>
    <n v="0"/>
    <n v="0"/>
    <s v="21208"/>
    <x v="231"/>
    <s v="242100154"/>
    <s v="CC des Vallées de la Tille et de l'Ignon"/>
    <s v="21"/>
    <s v="Côte-d'Or"/>
    <n v="27"/>
    <s v="Bourgogne-Franche-Comté"/>
  </r>
  <r>
    <s v="Enedis"/>
    <s v="2021"/>
    <x v="0"/>
    <s v="ENT"/>
    <s v="Entreprises"/>
    <s v="A"/>
    <x v="1"/>
    <s v="1"/>
    <s v="0"/>
    <n v="56.744677629999998"/>
    <n v="1"/>
    <n v="0.93"/>
    <n v="0"/>
    <n v="0"/>
    <n v="0"/>
    <s v="21209"/>
    <x v="232"/>
    <s v="200069540"/>
    <s v="CC Norge et Tille"/>
    <s v="21"/>
    <s v="Côte-d'Or"/>
    <n v="27"/>
    <s v="Bourgogne-Franche-Comté"/>
  </r>
  <r>
    <s v="Enedis"/>
    <s v="2021"/>
    <x v="0"/>
    <s v="ENT"/>
    <s v="Entreprises"/>
    <s v="T"/>
    <x v="0"/>
    <s v="36"/>
    <s v="Captage, traitement et distribution d'eau"/>
    <n v="155.13300000000001"/>
    <n v="1"/>
    <n v="1"/>
    <n v="0"/>
    <n v="0"/>
    <n v="0"/>
    <s v="21209"/>
    <x v="232"/>
    <s v="200069540"/>
    <s v="CC Norge et Tille"/>
    <s v="21"/>
    <s v="Côte-d'Or"/>
    <n v="27"/>
    <s v="Bourgogne-Franche-Comté"/>
  </r>
  <r>
    <s v="Enedis"/>
    <s v="2021"/>
    <x v="0"/>
    <s v="PRO"/>
    <s v="Petits professionels"/>
    <s v="A"/>
    <x v="1"/>
    <m/>
    <s v="0"/>
    <n v="0"/>
    <n v="0"/>
    <n v="0"/>
    <n v="0"/>
    <n v="0"/>
    <n v="1"/>
    <s v="21209"/>
    <x v="232"/>
    <s v="200069540"/>
    <s v="CC Norge et Tille"/>
    <s v="21"/>
    <s v="Côte-d'Or"/>
    <n v="27"/>
    <s v="Bourgogne-Franche-Comté"/>
  </r>
  <r>
    <s v="Enedis"/>
    <s v="2021"/>
    <x v="0"/>
    <s v="ENT"/>
    <s v="Entreprises"/>
    <s v="I"/>
    <x v="4"/>
    <s v="20"/>
    <s v="Industrie chimique"/>
    <n v="390.17083330000003"/>
    <n v="1"/>
    <n v="1"/>
    <n v="0"/>
    <n v="0"/>
    <n v="0"/>
    <s v="21210"/>
    <x v="233"/>
    <s v="200071207"/>
    <s v="CC de Pouilly-en-Auxois/Bligny-sur-Ouche"/>
    <s v="21"/>
    <s v="Côte-d'Or"/>
    <n v="27"/>
    <s v="Bourgogne-Franche-Comté"/>
  </r>
  <r>
    <s v="Enedis"/>
    <s v="2021"/>
    <x v="0"/>
    <s v="ENT"/>
    <s v="Entreprises"/>
    <s v="I"/>
    <x v="4"/>
    <s v="43"/>
    <s v="Travaux de construction spécialisés"/>
    <n v="101.3319996"/>
    <n v="1"/>
    <n v="0.91300000000000003"/>
    <n v="0"/>
    <n v="0"/>
    <n v="0"/>
    <s v="21210"/>
    <x v="233"/>
    <s v="200071207"/>
    <s v="CC de Pouilly-en-Auxois/Bligny-sur-Ouche"/>
    <s v="21"/>
    <s v="Côte-d'Or"/>
    <n v="27"/>
    <s v="Bourgogne-Franche-Comté"/>
  </r>
  <r>
    <s v="Enedis"/>
    <s v="2021"/>
    <x v="0"/>
    <s v="ENT"/>
    <s v="Entreprises"/>
    <s v="T"/>
    <x v="0"/>
    <s v="55"/>
    <s v="Hébergement"/>
    <n v="307.35484969999999"/>
    <n v="2"/>
    <n v="0.89800000000000002"/>
    <n v="0"/>
    <n v="0"/>
    <n v="0"/>
    <s v="21210"/>
    <x v="233"/>
    <s v="200071207"/>
    <s v="CC de Pouilly-en-Auxois/Bligny-sur-Ouche"/>
    <s v="21"/>
    <s v="Côte-d'Or"/>
    <n v="27"/>
    <s v="Bourgogne-Franche-Comté"/>
  </r>
  <r>
    <s v="Enedis"/>
    <s v="2021"/>
    <x v="0"/>
    <s v="ENT"/>
    <s v="Entreprises"/>
    <s v="T"/>
    <x v="0"/>
    <s v="56"/>
    <s v="Restauration"/>
    <n v="142.8677778"/>
    <n v="2"/>
    <n v="0.96299999999999997"/>
    <n v="0"/>
    <n v="0"/>
    <n v="0"/>
    <s v="21210"/>
    <x v="233"/>
    <s v="200071207"/>
    <s v="CC de Pouilly-en-Auxois/Bligny-sur-Ouche"/>
    <s v="21"/>
    <s v="Côte-d'Or"/>
    <n v="27"/>
    <s v="Bourgogne-Franche-Comté"/>
  </r>
  <r>
    <s v="Enedis"/>
    <s v="2021"/>
    <x v="0"/>
    <s v="ENT"/>
    <s v="Entreprises"/>
    <s v="T"/>
    <x v="0"/>
    <s v="71"/>
    <s v="Activités d'architecture et d'ingénierie ; activités de contrôle et analyses techniques"/>
    <n v="0.550666667"/>
    <n v="1"/>
    <n v="1"/>
    <n v="0"/>
    <n v="0"/>
    <n v="0"/>
    <s v="21210"/>
    <x v="233"/>
    <s v="200071207"/>
    <s v="CC de Pouilly-en-Auxois/Bligny-sur-Ouche"/>
    <s v="21"/>
    <s v="Côte-d'Or"/>
    <n v="27"/>
    <s v="Bourgogne-Franche-Comté"/>
  </r>
  <r>
    <s v="Enedis"/>
    <s v="2021"/>
    <x v="0"/>
    <s v="ENT"/>
    <s v="Entreprises"/>
    <s v="T"/>
    <x v="0"/>
    <s v="84"/>
    <s v="Administration publique et défense ; sécurité sociale obligatoire"/>
    <n v="86.038922619999994"/>
    <n v="1"/>
    <n v="0.96"/>
    <n v="0"/>
    <n v="0"/>
    <n v="0"/>
    <s v="21210"/>
    <x v="233"/>
    <s v="200071207"/>
    <s v="CC de Pouilly-en-Auxois/Bligny-sur-Ouche"/>
    <s v="21"/>
    <s v="Côte-d'Or"/>
    <n v="27"/>
    <s v="Bourgogne-Franche-Comté"/>
  </r>
  <r>
    <s v="Enedis"/>
    <s v="2021"/>
    <x v="0"/>
    <s v="PRO"/>
    <s v="Petits professionels"/>
    <s v="I"/>
    <x v="4"/>
    <m/>
    <s v="0"/>
    <n v="85.035918129999999"/>
    <n v="9"/>
    <n v="0.82499999999999996"/>
    <n v="0"/>
    <n v="0"/>
    <n v="0"/>
    <s v="21210"/>
    <x v="233"/>
    <s v="200071207"/>
    <s v="CC de Pouilly-en-Auxois/Bligny-sur-Ouche"/>
    <s v="21"/>
    <s v="Côte-d'Or"/>
    <n v="27"/>
    <s v="Bourgogne-Franche-Comté"/>
  </r>
  <r>
    <s v="Enedis"/>
    <s v="2021"/>
    <x v="0"/>
    <s v="PRO"/>
    <s v="Petits professionels"/>
    <s v="X"/>
    <x v="2"/>
    <m/>
    <s v="0"/>
    <n v="0"/>
    <n v="0"/>
    <n v="0"/>
    <n v="0"/>
    <n v="0"/>
    <n v="1"/>
    <s v="21210"/>
    <x v="233"/>
    <s v="200071207"/>
    <s v="CC de Pouilly-en-Auxois/Bligny-sur-Ouche"/>
    <s v="21"/>
    <s v="Côte-d'Or"/>
    <n v="27"/>
    <s v="Bourgogne-Franche-Comté"/>
  </r>
  <r>
    <s v="Enedis"/>
    <s v="2021"/>
    <x v="0"/>
    <s v="RES"/>
    <s v="Résidentiel"/>
    <s v="R"/>
    <x v="3"/>
    <m/>
    <s v="0"/>
    <n v="1970.6416400000001"/>
    <n v="296"/>
    <n v="0.84"/>
    <n v="0"/>
    <n v="0"/>
    <n v="0"/>
    <s v="21210"/>
    <x v="233"/>
    <s v="200071207"/>
    <s v="CC de Pouilly-en-Auxois/Bligny-sur-Ouche"/>
    <s v="21"/>
    <s v="Côte-d'Or"/>
    <n v="27"/>
    <s v="Bourgogne-Franche-Comté"/>
  </r>
  <r>
    <s v="Enedis"/>
    <s v="2021"/>
    <x v="0"/>
    <s v="PRO"/>
    <s v="Petits professionels"/>
    <s v="A"/>
    <x v="1"/>
    <m/>
    <s v="0"/>
    <n v="0"/>
    <n v="0"/>
    <n v="0"/>
    <n v="0"/>
    <n v="0"/>
    <n v="1"/>
    <s v="21211"/>
    <x v="234"/>
    <s v="242100154"/>
    <s v="CC des Vallées de la Tille et de l'Ignon"/>
    <s v="21"/>
    <s v="Côte-d'Or"/>
    <n v="27"/>
    <s v="Bourgogne-Franche-Comté"/>
  </r>
  <r>
    <s v="Enedis"/>
    <s v="2021"/>
    <x v="0"/>
    <s v="PRO"/>
    <s v="Petits professionels"/>
    <s v="T"/>
    <x v="0"/>
    <m/>
    <s v="0"/>
    <n v="0"/>
    <n v="0"/>
    <n v="0"/>
    <n v="0"/>
    <n v="0"/>
    <n v="1"/>
    <s v="21211"/>
    <x v="234"/>
    <s v="242100154"/>
    <s v="CC des Vallées de la Tille et de l'Ignon"/>
    <s v="21"/>
    <s v="Côte-d'Or"/>
    <n v="27"/>
    <s v="Bourgogne-Franche-Comté"/>
  </r>
  <r>
    <s v="Enedis"/>
    <s v="2021"/>
    <x v="0"/>
    <s v="RES"/>
    <s v="Résidentiel"/>
    <s v="R"/>
    <x v="3"/>
    <m/>
    <s v="0"/>
    <n v="415.19112699999999"/>
    <n v="72"/>
    <n v="0.77600000000000002"/>
    <n v="0"/>
    <n v="0"/>
    <n v="0"/>
    <s v="21211"/>
    <x v="234"/>
    <s v="242100154"/>
    <s v="CC des Vallées de la Tille et de l'Ignon"/>
    <s v="21"/>
    <s v="Côte-d'Or"/>
    <n v="27"/>
    <s v="Bourgogne-Franche-Comté"/>
  </r>
  <r>
    <s v="Enedis"/>
    <s v="2021"/>
    <x v="0"/>
    <s v="ENT"/>
    <s v="Entreprises"/>
    <s v="T"/>
    <x v="0"/>
    <s v="33"/>
    <s v="Réparation et installation de machines et d'équipements"/>
    <n v="94.629274670000001"/>
    <n v="2"/>
    <n v="0.95399999999999996"/>
    <n v="0"/>
    <n v="0"/>
    <n v="0"/>
    <s v="21212"/>
    <x v="235"/>
    <s v="242101491"/>
    <s v="CC du Montbardois"/>
    <s v="21"/>
    <s v="Côte-d'Or"/>
    <n v="27"/>
    <s v="Bourgogne-Franche-Comté"/>
  </r>
  <r>
    <s v="Enedis"/>
    <s v="2021"/>
    <x v="0"/>
    <s v="PRO"/>
    <s v="Petits professionels"/>
    <s v="I"/>
    <x v="4"/>
    <m/>
    <s v="0"/>
    <n v="0"/>
    <n v="0"/>
    <n v="0"/>
    <n v="0"/>
    <n v="0"/>
    <n v="1"/>
    <s v="21212"/>
    <x v="235"/>
    <s v="242101491"/>
    <s v="CC du Montbardois"/>
    <s v="21"/>
    <s v="Côte-d'Or"/>
    <n v="27"/>
    <s v="Bourgogne-Franche-Comté"/>
  </r>
  <r>
    <s v="Enedis"/>
    <s v="2021"/>
    <x v="0"/>
    <s v="PRO"/>
    <s v="Petits professionels"/>
    <s v="T"/>
    <x v="0"/>
    <m/>
    <s v="0"/>
    <n v="51.484173120000001"/>
    <n v="18"/>
    <n v="0.88200000000000001"/>
    <n v="0"/>
    <n v="0"/>
    <n v="0"/>
    <s v="21214"/>
    <x v="236"/>
    <s v="200071207"/>
    <s v="CC de Pouilly-en-Auxois/Bligny-sur-Ouche"/>
    <s v="21"/>
    <s v="Côte-d'Or"/>
    <n v="27"/>
    <s v="Bourgogne-Franche-Comté"/>
  </r>
  <r>
    <s v="Enedis"/>
    <s v="2021"/>
    <x v="0"/>
    <s v="PRO"/>
    <s v="Petits professionels"/>
    <s v="A"/>
    <x v="1"/>
    <m/>
    <s v="0"/>
    <n v="0"/>
    <n v="0"/>
    <n v="0"/>
    <n v="0"/>
    <n v="0"/>
    <n v="1"/>
    <s v="21216"/>
    <x v="237"/>
    <s v="200071173"/>
    <s v="CC du Pays Arnay Liernais"/>
    <s v="21"/>
    <s v="Côte-d'Or"/>
    <n v="27"/>
    <s v="Bourgogne-Franche-Comté"/>
  </r>
  <r>
    <s v="Enedis"/>
    <s v="2021"/>
    <x v="0"/>
    <s v="RES"/>
    <s v="Résidentiel"/>
    <s v="R"/>
    <x v="3"/>
    <m/>
    <s v="0"/>
    <n v="433.34541840000003"/>
    <n v="62"/>
    <n v="0.81899999999999995"/>
    <n v="0"/>
    <n v="0"/>
    <n v="0"/>
    <s v="21217"/>
    <x v="238"/>
    <s v="200070894"/>
    <s v="CC de Gevrey-Chambertin et de Nuits-Saint-Georges"/>
    <s v="21"/>
    <s v="Côte-d'Or"/>
    <n v="27"/>
    <s v="Bourgogne-Franche-Comté"/>
  </r>
  <r>
    <s v="Enedis"/>
    <s v="2021"/>
    <x v="0"/>
    <s v="RES"/>
    <s v="Résidentiel"/>
    <s v="R"/>
    <x v="3"/>
    <m/>
    <s v="0"/>
    <n v="408.58945089999997"/>
    <n v="57"/>
    <n v="0.64700000000000002"/>
    <n v="0"/>
    <n v="0"/>
    <n v="0"/>
    <s v="21218"/>
    <x v="239"/>
    <s v="200039063"/>
    <s v="CC Forêts, Seine et Suzon"/>
    <s v="21"/>
    <s v="Côte-d'Or"/>
    <n v="27"/>
    <s v="Bourgogne-Franche-Comté"/>
  </r>
  <r>
    <s v="Enedis"/>
    <s v="2021"/>
    <x v="0"/>
    <s v="PRO"/>
    <s v="Petits professionels"/>
    <s v="A"/>
    <x v="1"/>
    <m/>
    <s v="0"/>
    <n v="0"/>
    <n v="0"/>
    <n v="0"/>
    <n v="0"/>
    <n v="0"/>
    <n v="1"/>
    <s v="21220"/>
    <x v="240"/>
    <s v="200070910"/>
    <s v="CC Tille et Venelle"/>
    <s v="21"/>
    <s v="Côte-d'Or"/>
    <n v="27"/>
    <s v="Bourgogne-Franche-Comté"/>
  </r>
  <r>
    <s v="Enedis"/>
    <s v="2021"/>
    <x v="0"/>
    <s v="PRO"/>
    <s v="Petits professionels"/>
    <s v="X"/>
    <x v="2"/>
    <m/>
    <s v="0"/>
    <n v="0"/>
    <n v="0"/>
    <n v="0"/>
    <n v="0"/>
    <n v="0"/>
    <n v="1"/>
    <s v="21220"/>
    <x v="240"/>
    <s v="200070910"/>
    <s v="CC Tille et Venelle"/>
    <s v="21"/>
    <s v="Côte-d'Or"/>
    <n v="27"/>
    <s v="Bourgogne-Franche-Comté"/>
  </r>
  <r>
    <s v="Enedis"/>
    <s v="2021"/>
    <x v="0"/>
    <s v="ENT"/>
    <s v="Entreprises"/>
    <s v="T"/>
    <x v="0"/>
    <s v="46"/>
    <s v="Commerce de gros, à l'exception des automobiles et des motocycles"/>
    <n v="4.7489999999999997"/>
    <n v="1"/>
    <n v="1"/>
    <n v="0"/>
    <n v="0"/>
    <n v="0"/>
    <s v="21222"/>
    <x v="241"/>
    <s v="200071173"/>
    <s v="CC du Pays Arnay Liernais"/>
    <s v="21"/>
    <s v="Côte-d'Or"/>
    <n v="27"/>
    <s v="Bourgogne-Franche-Comté"/>
  </r>
  <r>
    <s v="Enedis"/>
    <s v="2021"/>
    <x v="0"/>
    <s v="PRO"/>
    <s v="Petits professionels"/>
    <s v="T"/>
    <x v="0"/>
    <m/>
    <s v="0"/>
    <n v="0"/>
    <n v="0"/>
    <n v="0"/>
    <n v="0"/>
    <n v="0"/>
    <n v="1"/>
    <s v="21222"/>
    <x v="241"/>
    <s v="200071173"/>
    <s v="CC du Pays Arnay Liernais"/>
    <s v="21"/>
    <s v="Côte-d'Or"/>
    <n v="27"/>
    <s v="Bourgogne-Franche-Comté"/>
  </r>
  <r>
    <s v="Enedis"/>
    <s v="2021"/>
    <x v="0"/>
    <s v="PRO"/>
    <s v="Petits professionels"/>
    <s v="X"/>
    <x v="2"/>
    <m/>
    <s v="0"/>
    <n v="0"/>
    <n v="0"/>
    <n v="0"/>
    <n v="0"/>
    <n v="0"/>
    <n v="1"/>
    <s v="21222"/>
    <x v="241"/>
    <s v="200071173"/>
    <s v="CC du Pays Arnay Liernais"/>
    <s v="21"/>
    <s v="Côte-d'Or"/>
    <n v="27"/>
    <s v="Bourgogne-Franche-Comté"/>
  </r>
  <r>
    <s v="Enedis"/>
    <s v="2021"/>
    <x v="0"/>
    <s v="ENT"/>
    <s v="Entreprises"/>
    <s v="I"/>
    <x v="4"/>
    <s v="42"/>
    <s v="Génie civil"/>
    <n v="29.714617830000002"/>
    <n v="1"/>
    <n v="1"/>
    <n v="0"/>
    <n v="0"/>
    <n v="0"/>
    <s v="21223"/>
    <x v="242"/>
    <s v="242100410"/>
    <s v="Dijon Métropole"/>
    <s v="21"/>
    <s v="Côte-d'Or"/>
    <n v="27"/>
    <s v="Bourgogne-Franche-Comté"/>
  </r>
  <r>
    <s v="Enedis"/>
    <s v="2021"/>
    <x v="0"/>
    <s v="ENT"/>
    <s v="Entreprises"/>
    <s v="T"/>
    <x v="0"/>
    <s v="36"/>
    <s v="Captage, traitement et distribution d'eau"/>
    <n v="111.1603023"/>
    <n v="2"/>
    <n v="0.98"/>
    <n v="0"/>
    <n v="0"/>
    <n v="0"/>
    <s v="21223"/>
    <x v="242"/>
    <s v="242100410"/>
    <s v="Dijon Métropole"/>
    <s v="21"/>
    <s v="Côte-d'Or"/>
    <n v="27"/>
    <s v="Bourgogne-Franche-Comté"/>
  </r>
  <r>
    <s v="Enedis"/>
    <s v="2021"/>
    <x v="0"/>
    <s v="ENT"/>
    <s v="Entreprises"/>
    <s v="T"/>
    <x v="0"/>
    <s v="84"/>
    <s v="Administration publique et défense ; sécurité sociale obligatoire"/>
    <n v="54.90488654"/>
    <n v="2"/>
    <n v="0.85"/>
    <n v="0"/>
    <n v="0"/>
    <n v="0"/>
    <s v="21223"/>
    <x v="242"/>
    <s v="242100410"/>
    <s v="Dijon Métropole"/>
    <s v="21"/>
    <s v="Côte-d'Or"/>
    <n v="27"/>
    <s v="Bourgogne-Franche-Comté"/>
  </r>
  <r>
    <s v="Enedis"/>
    <s v="2021"/>
    <x v="0"/>
    <s v="ENT"/>
    <s v="Entreprises"/>
    <s v="T"/>
    <x v="0"/>
    <s v="86"/>
    <s v="Activités pour la santé humaine"/>
    <n v="1.276"/>
    <n v="1"/>
    <n v="1"/>
    <n v="0"/>
    <n v="0"/>
    <n v="0"/>
    <s v="21223"/>
    <x v="242"/>
    <s v="242100410"/>
    <s v="Dijon Métropole"/>
    <s v="21"/>
    <s v="Côte-d'Or"/>
    <n v="27"/>
    <s v="Bourgogne-Franche-Comté"/>
  </r>
  <r>
    <s v="Enedis"/>
    <s v="2021"/>
    <x v="0"/>
    <s v="ENT"/>
    <s v="Entreprises"/>
    <s v="T"/>
    <x v="0"/>
    <s v="87"/>
    <s v="Hébergement médico-social et social"/>
    <n v="143.23410620000001"/>
    <n v="1"/>
    <n v="0.90500000000000003"/>
    <n v="0"/>
    <n v="0"/>
    <n v="0"/>
    <s v="21223"/>
    <x v="242"/>
    <s v="242100410"/>
    <s v="Dijon Métropole"/>
    <s v="21"/>
    <s v="Côte-d'Or"/>
    <n v="27"/>
    <s v="Bourgogne-Franche-Comté"/>
  </r>
  <r>
    <s v="Enedis"/>
    <s v="2021"/>
    <x v="0"/>
    <s v="PRO"/>
    <s v="Petits professionels"/>
    <s v="A"/>
    <x v="1"/>
    <m/>
    <s v="0"/>
    <n v="0"/>
    <n v="0"/>
    <n v="0"/>
    <n v="0"/>
    <n v="0"/>
    <n v="1"/>
    <s v="21223"/>
    <x v="242"/>
    <s v="242100410"/>
    <s v="Dijon Métropole"/>
    <s v="21"/>
    <s v="Côte-d'Or"/>
    <n v="27"/>
    <s v="Bourgogne-Franche-Comté"/>
  </r>
  <r>
    <s v="Enedis"/>
    <s v="2021"/>
    <x v="0"/>
    <s v="RES"/>
    <s v="Résidentiel"/>
    <s v="R"/>
    <x v="3"/>
    <m/>
    <s v="0"/>
    <n v="4853.7329309999996"/>
    <n v="673"/>
    <n v="0.74"/>
    <n v="0.49003770699999999"/>
    <n v="4.5500000000000002E-3"/>
    <n v="0"/>
    <s v="21223"/>
    <x v="242"/>
    <s v="242100410"/>
    <s v="Dijon Métropole"/>
    <s v="21"/>
    <s v="Côte-d'Or"/>
    <n v="27"/>
    <s v="Bourgogne-Franche-Comté"/>
  </r>
  <r>
    <s v="Enedis"/>
    <s v="2021"/>
    <x v="0"/>
    <s v="PRO"/>
    <s v="Petits professionels"/>
    <s v="A"/>
    <x v="1"/>
    <m/>
    <s v="0"/>
    <n v="122.3932909"/>
    <n v="3"/>
    <n v="0.9"/>
    <n v="0"/>
    <n v="0"/>
    <n v="0"/>
    <s v="21225"/>
    <x v="243"/>
    <s v="200072825"/>
    <s v="CC Mirebellois et Fontenois"/>
    <s v="21"/>
    <s v="Côte-d'Or"/>
    <n v="27"/>
    <s v="Bourgogne-Franche-Comté"/>
  </r>
  <r>
    <s v="Enedis"/>
    <s v="2021"/>
    <x v="0"/>
    <s v="RES"/>
    <s v="Résidentiel"/>
    <s v="R"/>
    <x v="3"/>
    <m/>
    <s v="0"/>
    <n v="499.8395984"/>
    <n v="79"/>
    <n v="0.752"/>
    <n v="0"/>
    <n v="0"/>
    <n v="0"/>
    <s v="21225"/>
    <x v="243"/>
    <s v="200072825"/>
    <s v="CC Mirebellois et Fontenois"/>
    <s v="21"/>
    <s v="Côte-d'Or"/>
    <n v="27"/>
    <s v="Bourgogne-Franche-Comté"/>
  </r>
  <r>
    <s v="Enedis"/>
    <s v="2021"/>
    <x v="0"/>
    <s v="ENT"/>
    <s v="Entreprises"/>
    <s v="I"/>
    <x v="4"/>
    <s v="35"/>
    <s v="Production et distribution d'électricité, de gaz, de vapeur et d'air conditionné"/>
    <n v="0.23400000000000001"/>
    <n v="1"/>
    <n v="1"/>
    <n v="0"/>
    <n v="0"/>
    <n v="0"/>
    <s v="21226"/>
    <x v="244"/>
    <s v="242101459"/>
    <s v="CC du Pays d'Alésia et de la Seine"/>
    <s v="21"/>
    <s v="Côte-d'Or"/>
    <n v="27"/>
    <s v="Bourgogne-Franche-Comté"/>
  </r>
  <r>
    <s v="Enedis"/>
    <s v="2021"/>
    <x v="0"/>
    <s v="ENT"/>
    <s v="Entreprises"/>
    <s v="T"/>
    <x v="0"/>
    <s v="46"/>
    <s v="Commerce de gros, à l'exception des automobiles et des motocycles"/>
    <n v="1203.1697979999999"/>
    <n v="2"/>
    <n v="0.98199999999999998"/>
    <n v="0"/>
    <n v="0"/>
    <n v="0"/>
    <s v="21226"/>
    <x v="244"/>
    <s v="242101459"/>
    <s v="CC du Pays d'Alésia et de la Seine"/>
    <s v="21"/>
    <s v="Côte-d'Or"/>
    <n v="27"/>
    <s v="Bourgogne-Franche-Comté"/>
  </r>
  <r>
    <s v="Enedis"/>
    <s v="2021"/>
    <x v="0"/>
    <s v="PRO"/>
    <s v="Petits professionels"/>
    <s v="T"/>
    <x v="0"/>
    <m/>
    <s v="0"/>
    <n v="214.3991273"/>
    <n v="29"/>
    <n v="0.76800000000000002"/>
    <n v="0"/>
    <n v="0"/>
    <n v="0"/>
    <s v="21226"/>
    <x v="244"/>
    <s v="242101459"/>
    <s v="CC du Pays d'Alésia et de la Seine"/>
    <s v="21"/>
    <s v="Côte-d'Or"/>
    <n v="27"/>
    <s v="Bourgogne-Franche-Comté"/>
  </r>
  <r>
    <s v="Enedis"/>
    <s v="2021"/>
    <x v="0"/>
    <s v="PRO"/>
    <s v="Petits professionels"/>
    <s v="X"/>
    <x v="2"/>
    <m/>
    <s v="0"/>
    <n v="0"/>
    <n v="0"/>
    <n v="0"/>
    <n v="0"/>
    <n v="0"/>
    <n v="1"/>
    <s v="21226"/>
    <x v="244"/>
    <s v="242101459"/>
    <s v="CC du Pays d'Alésia et de la Seine"/>
    <s v="21"/>
    <s v="Côte-d'Or"/>
    <n v="27"/>
    <s v="Bourgogne-Franche-Comté"/>
  </r>
  <r>
    <s v="Enedis"/>
    <s v="2021"/>
    <x v="0"/>
    <s v="RES"/>
    <s v="Résidentiel"/>
    <s v="R"/>
    <x v="3"/>
    <m/>
    <s v="0"/>
    <n v="995.7809049"/>
    <n v="160"/>
    <n v="0.85399999999999998"/>
    <n v="0"/>
    <n v="0"/>
    <n v="0"/>
    <s v="21226"/>
    <x v="244"/>
    <s v="242101459"/>
    <s v="CC du Pays d'Alésia et de la Seine"/>
    <s v="21"/>
    <s v="Côte-d'Or"/>
    <n v="27"/>
    <s v="Bourgogne-Franche-Comté"/>
  </r>
  <r>
    <s v="Enedis"/>
    <s v="2021"/>
    <x v="0"/>
    <s v="ENT"/>
    <s v="Entreprises"/>
    <s v="T"/>
    <x v="0"/>
    <s v="36"/>
    <s v="Captage, traitement et distribution d'eau"/>
    <n v="6.8920000000000003"/>
    <n v="1"/>
    <n v="1"/>
    <n v="0"/>
    <n v="0"/>
    <n v="0"/>
    <s v="21227"/>
    <x v="245"/>
    <s v="200039063"/>
    <s v="CC Forêts, Seine et Suzon"/>
    <s v="21"/>
    <s v="Côte-d'Or"/>
    <n v="27"/>
    <s v="Bourgogne-Franche-Comté"/>
  </r>
  <r>
    <s v="Enedis"/>
    <s v="2021"/>
    <x v="0"/>
    <s v="ENT"/>
    <s v="Entreprises"/>
    <s v="T"/>
    <x v="0"/>
    <s v="46"/>
    <s v="Commerce de gros, à l'exception des automobiles et des motocycles"/>
    <n v="95.643418130000001"/>
    <n v="2"/>
    <n v="0.90800000000000003"/>
    <n v="0"/>
    <n v="0"/>
    <n v="0"/>
    <s v="21227"/>
    <x v="245"/>
    <s v="200039063"/>
    <s v="CC Forêts, Seine et Suzon"/>
    <s v="21"/>
    <s v="Côte-d'Or"/>
    <n v="27"/>
    <s v="Bourgogne-Franche-Comté"/>
  </r>
  <r>
    <s v="Enedis"/>
    <s v="2021"/>
    <x v="0"/>
    <s v="ENT"/>
    <s v="Entreprises"/>
    <s v="T"/>
    <x v="0"/>
    <s v="87"/>
    <s v="Hébergement médico-social et social"/>
    <n v="246.97708370000001"/>
    <n v="1"/>
    <n v="0.90900000000000003"/>
    <n v="0"/>
    <n v="0"/>
    <n v="0"/>
    <s v="21227"/>
    <x v="245"/>
    <s v="200039063"/>
    <s v="CC Forêts, Seine et Suzon"/>
    <s v="21"/>
    <s v="Côte-d'Or"/>
    <n v="27"/>
    <s v="Bourgogne-Franche-Comté"/>
  </r>
  <r>
    <s v="Enedis"/>
    <s v="2021"/>
    <x v="0"/>
    <s v="PRO"/>
    <s v="Petits professionels"/>
    <s v="I"/>
    <x v="4"/>
    <m/>
    <s v="0"/>
    <n v="0"/>
    <n v="0"/>
    <n v="0"/>
    <n v="0"/>
    <n v="0"/>
    <n v="1"/>
    <s v="21228"/>
    <x v="246"/>
    <s v="200070894"/>
    <s v="CC de Gevrey-Chambertin et de Nuits-Saint-Georges"/>
    <s v="21"/>
    <s v="Côte-d'Or"/>
    <n v="27"/>
    <s v="Bourgogne-Franche-Comté"/>
  </r>
  <r>
    <s v="Enedis"/>
    <s v="2021"/>
    <x v="0"/>
    <s v="PRO"/>
    <s v="Petits professionels"/>
    <s v="T"/>
    <x v="0"/>
    <m/>
    <s v="0"/>
    <n v="0"/>
    <n v="0"/>
    <n v="0"/>
    <n v="0"/>
    <n v="0"/>
    <n v="1"/>
    <s v="21228"/>
    <x v="246"/>
    <s v="200070894"/>
    <s v="CC de Gevrey-Chambertin et de Nuits-Saint-Georges"/>
    <s v="21"/>
    <s v="Côte-d'Or"/>
    <n v="27"/>
    <s v="Bourgogne-Franche-Comté"/>
  </r>
  <r>
    <s v="Enedis"/>
    <s v="2021"/>
    <x v="0"/>
    <s v="ENT"/>
    <s v="Entreprises"/>
    <s v="I"/>
    <x v="4"/>
    <s v="24"/>
    <s v="Métallurgie"/>
    <n v="0.32700000000000001"/>
    <n v="1"/>
    <n v="1"/>
    <n v="0"/>
    <n v="0"/>
    <n v="0"/>
    <s v="21231"/>
    <x v="247"/>
    <s v="242100410"/>
    <s v="Dijon Métropole"/>
    <s v="21"/>
    <s v="Côte-d'Or"/>
    <n v="27"/>
    <s v="Bourgogne-Franche-Comté"/>
  </r>
  <r>
    <s v="Enedis"/>
    <s v="2021"/>
    <x v="0"/>
    <s v="ENT"/>
    <s v="Entreprises"/>
    <s v="I"/>
    <x v="4"/>
    <s v="26"/>
    <s v="Fabrication de produits informatiques, électroniques et optiques"/>
    <n v="2463.0928386999999"/>
    <n v="2"/>
    <n v="0.999"/>
    <n v="0"/>
    <n v="0"/>
    <n v="0"/>
    <s v="21231"/>
    <x v="247"/>
    <s v="242100410"/>
    <s v="Dijon Métropole"/>
    <s v="21"/>
    <s v="Côte-d'Or"/>
    <n v="27"/>
    <s v="Bourgogne-Franche-Comté"/>
  </r>
  <r>
    <s v="Enedis"/>
    <s v="2021"/>
    <x v="0"/>
    <s v="ENT"/>
    <s v="Entreprises"/>
    <s v="I"/>
    <x v="4"/>
    <s v="30"/>
    <s v="Fabrication d'autres matériels de transport"/>
    <n v="179.83099999999999"/>
    <n v="1"/>
    <n v="1"/>
    <n v="0"/>
    <n v="0"/>
    <n v="0"/>
    <s v="21231"/>
    <x v="247"/>
    <s v="242100410"/>
    <s v="Dijon Métropole"/>
    <s v="21"/>
    <s v="Côte-d'Or"/>
    <n v="27"/>
    <s v="Bourgogne-Franche-Comté"/>
  </r>
  <r>
    <s v="Enedis"/>
    <s v="2021"/>
    <x v="0"/>
    <s v="ENT"/>
    <s v="Entreprises"/>
    <s v="T"/>
    <x v="0"/>
    <s v="33"/>
    <s v="Réparation et installation de machines et d'équipements"/>
    <n v="515.7507402"/>
    <n v="2"/>
    <n v="0.95699999999999996"/>
    <n v="0"/>
    <n v="0"/>
    <n v="0"/>
    <s v="21231"/>
    <x v="247"/>
    <s v="242100410"/>
    <s v="Dijon Métropole"/>
    <s v="21"/>
    <s v="Côte-d'Or"/>
    <n v="27"/>
    <s v="Bourgogne-Franche-Comté"/>
  </r>
  <r>
    <s v="Enedis"/>
    <s v="2021"/>
    <x v="0"/>
    <s v="ENT"/>
    <s v="Entreprises"/>
    <s v="T"/>
    <x v="0"/>
    <s v="36"/>
    <s v="Captage, traitement et distribution d'eau"/>
    <n v="2673.4189956599998"/>
    <n v="6"/>
    <n v="0.98299999999999998"/>
    <n v="0"/>
    <n v="0"/>
    <n v="0"/>
    <s v="21231"/>
    <x v="247"/>
    <s v="242100410"/>
    <s v="Dijon Métropole"/>
    <s v="21"/>
    <s v="Côte-d'Or"/>
    <n v="27"/>
    <s v="Bourgogne-Franche-Comté"/>
  </r>
  <r>
    <s v="Enedis"/>
    <s v="2021"/>
    <x v="0"/>
    <s v="ENT"/>
    <s v="Entreprises"/>
    <s v="T"/>
    <x v="0"/>
    <s v="49"/>
    <s v="Transports terrestres et transport par conduites"/>
    <n v="6944.4499882199998"/>
    <n v="20"/>
    <n v="0.96899999999999997"/>
    <n v="0"/>
    <n v="0"/>
    <n v="0"/>
    <s v="21231"/>
    <x v="247"/>
    <s v="242100410"/>
    <s v="Dijon Métropole"/>
    <s v="21"/>
    <s v="Côte-d'Or"/>
    <n v="27"/>
    <s v="Bourgogne-Franche-Comté"/>
  </r>
  <r>
    <s v="Enedis"/>
    <s v="2021"/>
    <x v="0"/>
    <s v="ENT"/>
    <s v="Entreprises"/>
    <s v="T"/>
    <x v="0"/>
    <s v="56"/>
    <s v="Restauration"/>
    <n v="11720.979215740001"/>
    <n v="105"/>
    <n v="0.94499999999999995"/>
    <n v="0"/>
    <n v="0"/>
    <n v="0"/>
    <s v="21231"/>
    <x v="247"/>
    <s v="242100410"/>
    <s v="Dijon Métropole"/>
    <s v="21"/>
    <s v="Côte-d'Or"/>
    <n v="27"/>
    <s v="Bourgogne-Franche-Comté"/>
  </r>
  <r>
    <s v="Enedis"/>
    <s v="2021"/>
    <x v="0"/>
    <s v="ENT"/>
    <s v="Entreprises"/>
    <s v="T"/>
    <x v="0"/>
    <s v="58"/>
    <s v="Édition"/>
    <n v="278.666"/>
    <n v="1"/>
    <n v="1"/>
    <n v="0"/>
    <n v="0"/>
    <n v="0"/>
    <s v="21231"/>
    <x v="247"/>
    <s v="242100410"/>
    <s v="Dijon Métropole"/>
    <s v="21"/>
    <s v="Côte-d'Or"/>
    <n v="27"/>
    <s v="Bourgogne-Franche-Comté"/>
  </r>
  <r>
    <s v="Enedis"/>
    <s v="2021"/>
    <x v="0"/>
    <s v="ENT"/>
    <s v="Entreprises"/>
    <s v="T"/>
    <x v="0"/>
    <s v="61"/>
    <s v="Télécommunications"/>
    <n v="7686.409807391"/>
    <n v="13"/>
    <n v="0.94299999999999995"/>
    <n v="0"/>
    <n v="0"/>
    <n v="0"/>
    <s v="21231"/>
    <x v="247"/>
    <s v="242100410"/>
    <s v="Dijon Métropole"/>
    <s v="21"/>
    <s v="Côte-d'Or"/>
    <n v="27"/>
    <s v="Bourgogne-Franche-Comté"/>
  </r>
  <r>
    <s v="Enedis"/>
    <s v="2021"/>
    <x v="0"/>
    <s v="ENT"/>
    <s v="Entreprises"/>
    <s v="T"/>
    <x v="0"/>
    <s v="64"/>
    <s v="Activités des services financiers, hors assurance et caisses de retraite"/>
    <n v="8020.7906636600001"/>
    <n v="44"/>
    <n v="0.90500000000000003"/>
    <n v="0"/>
    <n v="0"/>
    <n v="0"/>
    <s v="21231"/>
    <x v="247"/>
    <s v="242100410"/>
    <s v="Dijon Métropole"/>
    <s v="21"/>
    <s v="Côte-d'Or"/>
    <n v="27"/>
    <s v="Bourgogne-Franche-Comté"/>
  </r>
  <r>
    <s v="Enedis"/>
    <s v="2021"/>
    <x v="0"/>
    <s v="ENT"/>
    <s v="Entreprises"/>
    <s v="T"/>
    <x v="0"/>
    <s v="68"/>
    <s v="Activités immobilières"/>
    <n v="18002.28772312"/>
    <n v="121"/>
    <n v="0.94299999999999995"/>
    <n v="0"/>
    <n v="0"/>
    <n v="0"/>
    <s v="21231"/>
    <x v="247"/>
    <s v="242100410"/>
    <s v="Dijon Métropole"/>
    <s v="21"/>
    <s v="Côte-d'Or"/>
    <n v="27"/>
    <s v="Bourgogne-Franche-Comté"/>
  </r>
  <r>
    <s v="Enedis"/>
    <s v="2021"/>
    <x v="0"/>
    <s v="ENT"/>
    <s v="Entreprises"/>
    <s v="T"/>
    <x v="0"/>
    <s v="70"/>
    <s v="Activités des sièges sociaux ; conseil de gestion"/>
    <n v="5593.7904620500003"/>
    <n v="43"/>
    <n v="0.92900000000000005"/>
    <n v="0"/>
    <n v="0"/>
    <n v="0"/>
    <s v="21231"/>
    <x v="247"/>
    <s v="242100410"/>
    <s v="Dijon Métropole"/>
    <s v="21"/>
    <s v="Côte-d'Or"/>
    <n v="27"/>
    <s v="Bourgogne-Franche-Comté"/>
  </r>
  <r>
    <s v="Enedis"/>
    <s v="2021"/>
    <x v="0"/>
    <s v="ENT"/>
    <s v="Entreprises"/>
    <s v="T"/>
    <x v="0"/>
    <s v="71"/>
    <s v="Activités d'architecture et d'ingénierie ; activités de contrôle et analyses techniques"/>
    <n v="1346.0853406799999"/>
    <n v="10"/>
    <n v="0.91300000000000003"/>
    <n v="0"/>
    <n v="0"/>
    <n v="0"/>
    <s v="21231"/>
    <x v="247"/>
    <s v="242100410"/>
    <s v="Dijon Métropole"/>
    <s v="21"/>
    <s v="Côte-d'Or"/>
    <n v="27"/>
    <s v="Bourgogne-Franche-Comté"/>
  </r>
  <r>
    <s v="Enedis"/>
    <s v="2021"/>
    <x v="0"/>
    <s v="ENT"/>
    <s v="Entreprises"/>
    <s v="T"/>
    <x v="0"/>
    <s v="72"/>
    <s v="Recherche-développement scientifique"/>
    <n v="5767.2359780400002"/>
    <n v="6"/>
    <n v="0.96899999999999997"/>
    <n v="0"/>
    <n v="0"/>
    <n v="0"/>
    <s v="21231"/>
    <x v="247"/>
    <s v="242100410"/>
    <s v="Dijon Métropole"/>
    <s v="21"/>
    <s v="Côte-d'Or"/>
    <n v="27"/>
    <s v="Bourgogne-Franche-Comté"/>
  </r>
  <r>
    <s v="Enedis"/>
    <s v="2021"/>
    <x v="0"/>
    <s v="ENT"/>
    <s v="Entreprises"/>
    <s v="T"/>
    <x v="0"/>
    <s v="86"/>
    <s v="Activités pour la santé humaine"/>
    <n v="51798.587219939996"/>
    <n v="27"/>
    <n v="0.97199999999999998"/>
    <n v="0"/>
    <n v="0"/>
    <n v="0"/>
    <s v="21231"/>
    <x v="247"/>
    <s v="242100410"/>
    <s v="Dijon Métropole"/>
    <s v="21"/>
    <s v="Côte-d'Or"/>
    <n v="27"/>
    <s v="Bourgogne-Franche-Comté"/>
  </r>
  <r>
    <s v="Enedis"/>
    <s v="2021"/>
    <x v="0"/>
    <s v="ENT"/>
    <s v="Entreprises"/>
    <s v="T"/>
    <x v="0"/>
    <s v="88"/>
    <s v="Action sociale sans hébergement"/>
    <n v="4084.7522770420001"/>
    <n v="23"/>
    <n v="0.95199999999999996"/>
    <n v="0"/>
    <n v="0"/>
    <n v="0"/>
    <s v="21231"/>
    <x v="247"/>
    <s v="242100410"/>
    <s v="Dijon Métropole"/>
    <s v="21"/>
    <s v="Côte-d'Or"/>
    <n v="27"/>
    <s v="Bourgogne-Franche-Comté"/>
  </r>
  <r>
    <s v="Enedis"/>
    <s v="2021"/>
    <x v="0"/>
    <s v="ENT"/>
    <s v="Entreprises"/>
    <s v="T"/>
    <x v="0"/>
    <s v="91"/>
    <s v="Bibliothèques, archives, musées et autres activités culturelles"/>
    <n v="193.51401859999999"/>
    <n v="1"/>
    <n v="0.998"/>
    <n v="0"/>
    <n v="0"/>
    <n v="0"/>
    <s v="21231"/>
    <x v="247"/>
    <s v="242100410"/>
    <s v="Dijon Métropole"/>
    <s v="21"/>
    <s v="Côte-d'Or"/>
    <n v="27"/>
    <s v="Bourgogne-Franche-Comté"/>
  </r>
  <r>
    <s v="Enedis"/>
    <s v="2021"/>
    <x v="0"/>
    <s v="PRO"/>
    <s v="Petits professionels"/>
    <s v="I"/>
    <x v="4"/>
    <m/>
    <s v="0"/>
    <n v="6746.65586334"/>
    <n v="556"/>
    <n v="0.77300000000000002"/>
    <n v="0"/>
    <n v="0"/>
    <n v="21"/>
    <s v="21231"/>
    <x v="247"/>
    <s v="242100410"/>
    <s v="Dijon Métropole"/>
    <s v="21"/>
    <s v="Côte-d'Or"/>
    <n v="27"/>
    <s v="Bourgogne-Franche-Comté"/>
  </r>
  <r>
    <s v="Enedis"/>
    <s v="2021"/>
    <x v="0"/>
    <s v="PRO"/>
    <s v="Petits professionels"/>
    <s v="A"/>
    <x v="1"/>
    <m/>
    <s v="0"/>
    <n v="0"/>
    <n v="0"/>
    <n v="0"/>
    <n v="0"/>
    <n v="0"/>
    <n v="1"/>
    <s v="21232"/>
    <x v="248"/>
    <s v="200071017"/>
    <s v="CC des Terres d'Auxois"/>
    <s v="21"/>
    <s v="Côte-d'Or"/>
    <n v="27"/>
    <s v="Bourgogne-Franche-Comté"/>
  </r>
  <r>
    <s v="Enedis"/>
    <s v="2021"/>
    <x v="0"/>
    <s v="ENT"/>
    <s v="Entreprises"/>
    <s v="I"/>
    <x v="4"/>
    <s v="35"/>
    <s v="Production et distribution d'électricité, de gaz, de vapeur et d'air conditionné"/>
    <n v="45.021999999999998"/>
    <n v="1"/>
    <n v="1"/>
    <n v="0"/>
    <n v="0"/>
    <n v="0"/>
    <s v="21233"/>
    <x v="249"/>
    <s v="200070902"/>
    <s v="CC Auxonne Pontailler Val de Saône"/>
    <s v="21"/>
    <s v="Côte-d'Or"/>
    <n v="27"/>
    <s v="Bourgogne-Franche-Comté"/>
  </r>
  <r>
    <s v="Enedis"/>
    <s v="2021"/>
    <x v="0"/>
    <s v="RES"/>
    <s v="Résidentiel"/>
    <s v="R"/>
    <x v="3"/>
    <m/>
    <s v="0"/>
    <n v="643.64263389999996"/>
    <n v="89"/>
    <n v="0.76200000000000001"/>
    <n v="0"/>
    <n v="0"/>
    <n v="0"/>
    <s v="21233"/>
    <x v="249"/>
    <s v="200070902"/>
    <s v="CC Auxonne Pontailler Val de Saône"/>
    <s v="21"/>
    <s v="Côte-d'Or"/>
    <n v="27"/>
    <s v="Bourgogne-Franche-Comté"/>
  </r>
  <r>
    <s v="Enedis"/>
    <s v="2021"/>
    <x v="0"/>
    <s v="PRO"/>
    <s v="Petits professionels"/>
    <s v="A"/>
    <x v="1"/>
    <m/>
    <s v="0"/>
    <n v="0"/>
    <n v="0"/>
    <n v="0"/>
    <n v="0"/>
    <n v="0"/>
    <n v="1"/>
    <s v="21235"/>
    <x v="250"/>
    <s v="242101434"/>
    <s v="CC du Pays Châtillonnais"/>
    <s v="21"/>
    <s v="Côte-d'Or"/>
    <n v="27"/>
    <s v="Bourgogne-Franche-Comté"/>
  </r>
  <r>
    <s v="Enedis"/>
    <s v="2021"/>
    <x v="0"/>
    <s v="PRO"/>
    <s v="Petits professionels"/>
    <s v="T"/>
    <x v="0"/>
    <m/>
    <s v="0"/>
    <n v="0"/>
    <n v="0"/>
    <n v="0"/>
    <n v="0"/>
    <n v="0"/>
    <n v="1"/>
    <s v="21235"/>
    <x v="250"/>
    <s v="242101434"/>
    <s v="CC du Pays Châtillonnais"/>
    <s v="21"/>
    <s v="Côte-d'Or"/>
    <n v="27"/>
    <s v="Bourgogne-Franche-Comté"/>
  </r>
  <r>
    <s v="Enedis"/>
    <s v="2021"/>
    <x v="0"/>
    <s v="RES"/>
    <s v="Résidentiel"/>
    <s v="R"/>
    <x v="3"/>
    <m/>
    <s v="0"/>
    <n v="109.2036097"/>
    <n v="32"/>
    <n v="0.93100000000000005"/>
    <n v="0"/>
    <n v="0"/>
    <n v="0"/>
    <s v="21235"/>
    <x v="250"/>
    <s v="242101434"/>
    <s v="CC du Pays Châtillonnais"/>
    <s v="21"/>
    <s v="Côte-d'Or"/>
    <n v="27"/>
    <s v="Bourgogne-Franche-Comté"/>
  </r>
  <r>
    <s v="Enedis"/>
    <s v="2021"/>
    <x v="0"/>
    <s v="PRO"/>
    <s v="Petits professionels"/>
    <s v="T"/>
    <x v="0"/>
    <m/>
    <s v="0"/>
    <n v="0"/>
    <n v="0"/>
    <n v="0"/>
    <n v="0"/>
    <n v="0"/>
    <n v="1"/>
    <s v="21236"/>
    <x v="251"/>
    <s v="200006682"/>
    <s v="CA Beaune, Côte et Sud - Communauté Beaune-Chagny-Nolay"/>
    <s v="21"/>
    <s v="Côte-d'Or"/>
    <n v="27"/>
    <s v="Bourgogne-Franche-Comté"/>
  </r>
  <r>
    <s v="Enedis"/>
    <s v="2021"/>
    <x v="0"/>
    <s v="ENT"/>
    <s v="Entreprises"/>
    <s v="A"/>
    <x v="1"/>
    <s v="1"/>
    <s v="0"/>
    <n v="86.891564990000006"/>
    <n v="1"/>
    <n v="0.90800000000000003"/>
    <n v="0"/>
    <n v="0"/>
    <n v="0"/>
    <s v="21237"/>
    <x v="252"/>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292.3590931"/>
    <n v="1"/>
    <n v="1"/>
    <n v="0"/>
    <n v="0"/>
    <n v="0"/>
    <s v="21237"/>
    <x v="252"/>
    <s v="242101434"/>
    <s v="CC du Pays Châtillonnais"/>
    <s v="21"/>
    <s v="Côte-d'Or"/>
    <n v="27"/>
    <s v="Bourgogne-Franche-Comté"/>
  </r>
  <r>
    <s v="Enedis"/>
    <s v="2021"/>
    <x v="0"/>
    <s v="ENT"/>
    <s v="Entreprises"/>
    <s v="I"/>
    <x v="4"/>
    <s v="35"/>
    <s v="Production et distribution d'électricité, de gaz, de vapeur et d'air conditionné"/>
    <n v="558.84368659999996"/>
    <n v="3"/>
    <n v="0.998"/>
    <n v="0"/>
    <n v="0"/>
    <n v="0"/>
    <s v="21237"/>
    <x v="252"/>
    <s v="242101434"/>
    <s v="CC du Pays Châtillonnais"/>
    <s v="21"/>
    <s v="Côte-d'Or"/>
    <n v="27"/>
    <s v="Bourgogne-Franche-Comté"/>
  </r>
  <r>
    <s v="Enedis"/>
    <s v="2021"/>
    <x v="0"/>
    <s v="PRO"/>
    <s v="Petits professionels"/>
    <s v="A"/>
    <x v="1"/>
    <m/>
    <s v="0"/>
    <n v="69.913695379999993"/>
    <n v="6"/>
    <n v="0.82099999999999995"/>
    <n v="0"/>
    <n v="0"/>
    <n v="0"/>
    <s v="21237"/>
    <x v="252"/>
    <s v="242101434"/>
    <s v="CC du Pays Châtillonnais"/>
    <s v="21"/>
    <s v="Côte-d'Or"/>
    <n v="27"/>
    <s v="Bourgogne-Franche-Comté"/>
  </r>
  <r>
    <s v="Enedis"/>
    <s v="2021"/>
    <x v="0"/>
    <s v="RES"/>
    <s v="Résidentiel"/>
    <s v="R"/>
    <x v="3"/>
    <m/>
    <s v="0"/>
    <n v="275.04868800000003"/>
    <n v="66"/>
    <n v="0.81"/>
    <n v="0"/>
    <n v="0"/>
    <n v="0"/>
    <s v="21237"/>
    <x v="252"/>
    <s v="242101434"/>
    <s v="CC du Pays Châtillonnais"/>
    <s v="21"/>
    <s v="Côte-d'Or"/>
    <n v="27"/>
    <s v="Bourgogne-Franche-Comté"/>
  </r>
  <r>
    <s v="Enedis"/>
    <s v="2021"/>
    <x v="0"/>
    <s v="ENT"/>
    <s v="Entreprises"/>
    <s v="T"/>
    <x v="0"/>
    <s v="36"/>
    <s v="Captage, traitement et distribution d'eau"/>
    <n v="51.192999999999998"/>
    <n v="1"/>
    <n v="1"/>
    <n v="0"/>
    <n v="0"/>
    <n v="0"/>
    <s v="21239"/>
    <x v="253"/>
    <s v="242101509"/>
    <s v="CC Rives de Saône"/>
    <s v="21"/>
    <s v="Côte-d'Or"/>
    <n v="27"/>
    <s v="Bourgogne-Franche-Comté"/>
  </r>
  <r>
    <s v="Enedis"/>
    <s v="2021"/>
    <x v="0"/>
    <s v="RES"/>
    <s v="Résidentiel"/>
    <s v="R"/>
    <x v="3"/>
    <m/>
    <s v="0"/>
    <n v="2148.4246560000001"/>
    <n v="337"/>
    <n v="0.84"/>
    <n v="0"/>
    <n v="0"/>
    <n v="0"/>
    <s v="21239"/>
    <x v="253"/>
    <s v="242101509"/>
    <s v="CC Rives de Saône"/>
    <s v="21"/>
    <s v="Côte-d'Or"/>
    <n v="27"/>
    <s v="Bourgogne-Franche-Comté"/>
  </r>
  <r>
    <s v="Enedis"/>
    <s v="2021"/>
    <x v="0"/>
    <s v="ENT"/>
    <s v="Entreprises"/>
    <s v="T"/>
    <x v="0"/>
    <s v="36"/>
    <s v="Captage, traitement et distribution d'eau"/>
    <n v="36.969000000000001"/>
    <n v="1"/>
    <n v="1"/>
    <n v="0"/>
    <n v="0"/>
    <n v="0"/>
    <s v="21240"/>
    <x v="254"/>
    <s v="242100154"/>
    <s v="CC des Vallées de la Tille et de l'Ignon"/>
    <s v="21"/>
    <s v="Côte-d'Or"/>
    <n v="27"/>
    <s v="Bourgogne-Franche-Comté"/>
  </r>
  <r>
    <s v="Enedis"/>
    <s v="2021"/>
    <x v="0"/>
    <s v="PRO"/>
    <s v="Petits professionels"/>
    <s v="X"/>
    <x v="2"/>
    <m/>
    <s v="0"/>
    <n v="0"/>
    <n v="0"/>
    <n v="0"/>
    <n v="0"/>
    <n v="0"/>
    <n v="1"/>
    <s v="21240"/>
    <x v="254"/>
    <s v="242100154"/>
    <s v="CC des Vallées de la Tille et de l'Ignon"/>
    <s v="21"/>
    <s v="Côte-d'Or"/>
    <n v="27"/>
    <s v="Bourgogne-Franche-Comté"/>
  </r>
  <r>
    <s v="Enedis"/>
    <s v="2021"/>
    <x v="0"/>
    <s v="PRO"/>
    <s v="Petits professionels"/>
    <s v="T"/>
    <x v="0"/>
    <m/>
    <s v="0"/>
    <n v="87.138241500000007"/>
    <n v="9"/>
    <n v="0.81200000000000006"/>
    <n v="0"/>
    <n v="0"/>
    <n v="0"/>
    <s v="21241"/>
    <x v="255"/>
    <s v="200006682"/>
    <s v="CA Beaune, Côte et Sud - Communauté Beaune-Chagny-Nolay"/>
    <s v="21"/>
    <s v="Côte-d'Or"/>
    <n v="27"/>
    <s v="Bourgogne-Franche-Comté"/>
  </r>
  <r>
    <s v="Enedis"/>
    <s v="2021"/>
    <x v="0"/>
    <s v="PRO"/>
    <s v="Petits professionels"/>
    <s v="X"/>
    <x v="2"/>
    <m/>
    <s v="0"/>
    <n v="0"/>
    <n v="0"/>
    <n v="0"/>
    <n v="0"/>
    <n v="0"/>
    <n v="1"/>
    <s v="21241"/>
    <x v="255"/>
    <s v="200006682"/>
    <s v="CA Beaune, Côte et Sud - Communauté Beaune-Chagny-Nolay"/>
    <s v="21"/>
    <s v="Côte-d'Or"/>
    <n v="27"/>
    <s v="Bourgogne-Franche-Comté"/>
  </r>
  <r>
    <s v="Enedis"/>
    <s v="2021"/>
    <x v="0"/>
    <s v="RES"/>
    <s v="Résidentiel"/>
    <s v="R"/>
    <x v="3"/>
    <m/>
    <s v="0"/>
    <n v="1139.172319"/>
    <n v="150"/>
    <n v="0.83"/>
    <n v="0"/>
    <n v="0"/>
    <n v="0"/>
    <s v="21241"/>
    <x v="255"/>
    <s v="200006682"/>
    <s v="CA Beaune, Côte et Sud - Communauté Beaune-Chagny-Nolay"/>
    <s v="21"/>
    <s v="Côte-d'Or"/>
    <n v="27"/>
    <s v="Bourgogne-Franche-Comté"/>
  </r>
  <r>
    <s v="Enedis"/>
    <s v="2021"/>
    <x v="0"/>
    <s v="PRO"/>
    <s v="Petits professionels"/>
    <s v="I"/>
    <x v="4"/>
    <m/>
    <s v="0"/>
    <n v="0"/>
    <n v="0"/>
    <n v="0"/>
    <n v="0"/>
    <n v="0"/>
    <n v="1"/>
    <s v="21242"/>
    <x v="256"/>
    <s v="200000925"/>
    <s v="CC de la Plaine Dijonnaise"/>
    <s v="21"/>
    <s v="Côte-d'Or"/>
    <n v="27"/>
    <s v="Bourgogne-Franche-Comté"/>
  </r>
  <r>
    <s v="Enedis"/>
    <s v="2021"/>
    <x v="0"/>
    <s v="PRO"/>
    <s v="Petits professionels"/>
    <s v="T"/>
    <x v="0"/>
    <m/>
    <s v="0"/>
    <n v="0"/>
    <n v="0"/>
    <n v="0"/>
    <n v="0"/>
    <n v="0"/>
    <n v="1"/>
    <s v="21243"/>
    <x v="257"/>
    <s v="200071207"/>
    <s v="CC de Pouilly-en-Auxois/Bligny-sur-Ouche"/>
    <s v="21"/>
    <s v="Côte-d'Or"/>
    <n v="27"/>
    <s v="Bourgogne-Franche-Comté"/>
  </r>
  <r>
    <s v="Enedis"/>
    <s v="2021"/>
    <x v="0"/>
    <s v="RES"/>
    <s v="Résidentiel"/>
    <s v="R"/>
    <x v="3"/>
    <m/>
    <s v="0"/>
    <n v="306.39538709999999"/>
    <n v="47"/>
    <n v="0.746"/>
    <n v="0"/>
    <n v="0"/>
    <n v="0"/>
    <s v="21243"/>
    <x v="257"/>
    <s v="200071207"/>
    <s v="CC de Pouilly-en-Auxois/Bligny-sur-Ouche"/>
    <s v="21"/>
    <s v="Côte-d'Or"/>
    <n v="27"/>
    <s v="Bourgogne-Franche-Comté"/>
  </r>
  <r>
    <s v="Enedis"/>
    <s v="2021"/>
    <x v="0"/>
    <s v="ENT"/>
    <s v="Entreprises"/>
    <s v="I"/>
    <x v="4"/>
    <s v="43"/>
    <s v="Travaux de construction spécialisés"/>
    <n v="162.614"/>
    <n v="1"/>
    <n v="1"/>
    <n v="0"/>
    <n v="0"/>
    <n v="0"/>
    <s v="21244"/>
    <x v="258"/>
    <s v="200071207"/>
    <s v="CC de Pouilly-en-Auxois/Bligny-sur-Ouche"/>
    <s v="21"/>
    <s v="Côte-d'Or"/>
    <n v="27"/>
    <s v="Bourgogne-Franche-Comté"/>
  </r>
  <r>
    <s v="Enedis"/>
    <s v="2021"/>
    <x v="0"/>
    <s v="ENT"/>
    <s v="Entreprises"/>
    <s v="T"/>
    <x v="0"/>
    <s v="46"/>
    <s v="Commerce de gros, à l'exception des automobiles et des motocycles"/>
    <n v="706.71992320000004"/>
    <n v="1"/>
    <n v="1"/>
    <n v="0"/>
    <n v="0"/>
    <n v="0"/>
    <s v="21244"/>
    <x v="258"/>
    <s v="200071207"/>
    <s v="CC de Pouilly-en-Auxois/Bligny-sur-Ouche"/>
    <s v="21"/>
    <s v="Côte-d'Or"/>
    <n v="27"/>
    <s v="Bourgogne-Franche-Comté"/>
  </r>
  <r>
    <s v="Enedis"/>
    <s v="2021"/>
    <x v="0"/>
    <s v="ENT"/>
    <s v="Entreprises"/>
    <s v="T"/>
    <x v="0"/>
    <s v="47"/>
    <s v="Commerce de détail, à l'exception des automobiles et des motocycles"/>
    <n v="269.08537799999999"/>
    <n v="1"/>
    <n v="1"/>
    <n v="0"/>
    <n v="0"/>
    <n v="0"/>
    <s v="21244"/>
    <x v="258"/>
    <s v="200071207"/>
    <s v="CC de Pouilly-en-Auxois/Bligny-sur-Ouche"/>
    <s v="21"/>
    <s v="Côte-d'Or"/>
    <n v="27"/>
    <s v="Bourgogne-Franche-Comté"/>
  </r>
  <r>
    <s v="Enedis"/>
    <s v="2021"/>
    <x v="0"/>
    <s v="PRO"/>
    <s v="Petits professionels"/>
    <s v="T"/>
    <x v="0"/>
    <m/>
    <s v="0"/>
    <n v="51.678817109999997"/>
    <n v="14"/>
    <n v="0.78600000000000003"/>
    <n v="0"/>
    <n v="0"/>
    <n v="0"/>
    <s v="21245"/>
    <x v="259"/>
    <s v="242100154"/>
    <s v="CC des Vallées de la Tille et de l'Ignon"/>
    <s v="21"/>
    <s v="Côte-d'Or"/>
    <n v="27"/>
    <s v="Bourgogne-Franche-Comté"/>
  </r>
  <r>
    <s v="Enedis"/>
    <s v="2021"/>
    <x v="0"/>
    <s v="ENT"/>
    <s v="Entreprises"/>
    <s v="A"/>
    <x v="1"/>
    <s v="1"/>
    <s v="0"/>
    <n v="578.77679780000005"/>
    <n v="2"/>
    <n v="1"/>
    <n v="0"/>
    <n v="0"/>
    <n v="0"/>
    <s v="21246"/>
    <x v="260"/>
    <s v="200070894"/>
    <s v="CC de Gevrey-Chambertin et de Nuits-Saint-Georges"/>
    <s v="21"/>
    <s v="Côte-d'Or"/>
    <n v="27"/>
    <s v="Bourgogne-Franche-Comté"/>
  </r>
  <r>
    <s v="Enedis"/>
    <s v="2021"/>
    <x v="0"/>
    <s v="PRO"/>
    <s v="Petits professionels"/>
    <s v="T"/>
    <x v="0"/>
    <m/>
    <s v="0"/>
    <n v="0"/>
    <n v="0"/>
    <n v="0"/>
    <n v="0"/>
    <n v="0"/>
    <n v="1"/>
    <s v="21246"/>
    <x v="260"/>
    <s v="200070894"/>
    <s v="CC de Gevrey-Chambertin et de Nuits-Saint-Georges"/>
    <s v="21"/>
    <s v="Côte-d'Or"/>
    <n v="27"/>
    <s v="Bourgogne-Franche-Comté"/>
  </r>
  <r>
    <s v="Enedis"/>
    <s v="2021"/>
    <x v="0"/>
    <s v="ENT"/>
    <s v="Entreprises"/>
    <s v="I"/>
    <x v="4"/>
    <s v="10"/>
    <s v="Industries alimentaires"/>
    <n v="2517.0988259999999"/>
    <n v="3"/>
    <n v="0.98799999999999999"/>
    <n v="0"/>
    <n v="0"/>
    <n v="0"/>
    <s v="21247"/>
    <x v="261"/>
    <s v="200071017"/>
    <s v="CC des Terres d'Auxois"/>
    <s v="21"/>
    <s v="Côte-d'Or"/>
    <n v="27"/>
    <s v="Bourgogne-Franche-Comté"/>
  </r>
  <r>
    <s v="Enedis"/>
    <s v="2021"/>
    <x v="0"/>
    <s v="ENT"/>
    <s v="Entreprises"/>
    <s v="T"/>
    <x v="0"/>
    <s v="46"/>
    <s v="Commerce de gros, à l'exception des automobiles et des motocycles"/>
    <n v="682.68266670000003"/>
    <n v="1"/>
    <n v="1"/>
    <n v="0"/>
    <n v="0"/>
    <n v="0"/>
    <s v="21247"/>
    <x v="261"/>
    <s v="200071017"/>
    <s v="CC des Terres d'Auxois"/>
    <s v="21"/>
    <s v="Côte-d'Or"/>
    <n v="27"/>
    <s v="Bourgogne-Franche-Comté"/>
  </r>
  <r>
    <s v="Enedis"/>
    <s v="2021"/>
    <x v="0"/>
    <s v="ENT"/>
    <s v="Entreprises"/>
    <s v="T"/>
    <x v="0"/>
    <s v="47"/>
    <s v="Commerce de détail, à l'exception des automobiles et des motocycles"/>
    <n v="525.73739699999999"/>
    <n v="1"/>
    <n v="0.997"/>
    <n v="0"/>
    <n v="0"/>
    <n v="0"/>
    <s v="21247"/>
    <x v="261"/>
    <s v="200071017"/>
    <s v="CC des Terres d'Auxois"/>
    <s v="21"/>
    <s v="Côte-d'Or"/>
    <n v="27"/>
    <s v="Bourgogne-Franche-Comté"/>
  </r>
  <r>
    <s v="Enedis"/>
    <s v="2021"/>
    <x v="0"/>
    <s v="ENT"/>
    <s v="Entreprises"/>
    <s v="T"/>
    <x v="0"/>
    <s v="70"/>
    <s v="Activités des sièges sociaux ; conseil de gestion"/>
    <n v="96.562518359999999"/>
    <n v="1"/>
    <n v="0.89300000000000002"/>
    <n v="0"/>
    <n v="0"/>
    <n v="0"/>
    <s v="21247"/>
    <x v="261"/>
    <s v="200071017"/>
    <s v="CC des Terres d'Auxois"/>
    <s v="21"/>
    <s v="Côte-d'Or"/>
    <n v="27"/>
    <s v="Bourgogne-Franche-Comté"/>
  </r>
  <r>
    <s v="Enedis"/>
    <s v="2021"/>
    <x v="0"/>
    <s v="ENT"/>
    <s v="Entreprises"/>
    <s v="T"/>
    <x v="0"/>
    <s v="88"/>
    <s v="Action sociale sans hébergement"/>
    <n v="60.452589119999999"/>
    <n v="1"/>
    <n v="0.89100000000000001"/>
    <n v="0"/>
    <n v="0"/>
    <n v="0"/>
    <s v="21247"/>
    <x v="261"/>
    <s v="200071017"/>
    <s v="CC des Terres d'Auxois"/>
    <s v="21"/>
    <s v="Côte-d'Or"/>
    <n v="27"/>
    <s v="Bourgogne-Franche-Comté"/>
  </r>
  <r>
    <s v="Enedis"/>
    <s v="2021"/>
    <x v="0"/>
    <s v="PRO"/>
    <s v="Petits professionels"/>
    <s v="A"/>
    <x v="1"/>
    <m/>
    <s v="0"/>
    <n v="156.23176079999999"/>
    <n v="12"/>
    <n v="0.90100000000000002"/>
    <n v="0"/>
    <n v="0"/>
    <n v="0"/>
    <s v="21247"/>
    <x v="261"/>
    <s v="200071017"/>
    <s v="CC des Terres d'Auxois"/>
    <s v="21"/>
    <s v="Côte-d'Or"/>
    <n v="27"/>
    <s v="Bourgogne-Franche-Comté"/>
  </r>
  <r>
    <s v="Enedis"/>
    <s v="2021"/>
    <x v="0"/>
    <s v="PRO"/>
    <s v="Petits professionels"/>
    <s v="I"/>
    <x v="4"/>
    <m/>
    <s v="0"/>
    <n v="98.947584259999999"/>
    <n v="9"/>
    <n v="0.88200000000000001"/>
    <n v="0"/>
    <n v="0"/>
    <n v="0"/>
    <s v="21247"/>
    <x v="261"/>
    <s v="200071017"/>
    <s v="CC des Terres d'Auxois"/>
    <s v="21"/>
    <s v="Côte-d'Or"/>
    <n v="27"/>
    <s v="Bourgogne-Franche-Comté"/>
  </r>
  <r>
    <s v="Enedis"/>
    <s v="2021"/>
    <x v="0"/>
    <s v="PRO"/>
    <s v="Petits professionels"/>
    <s v="T"/>
    <x v="0"/>
    <m/>
    <s v="0"/>
    <n v="453.5093033"/>
    <n v="47"/>
    <n v="0.84899999999999998"/>
    <n v="0"/>
    <n v="0"/>
    <n v="0"/>
    <s v="21247"/>
    <x v="261"/>
    <s v="200071017"/>
    <s v="CC des Terres d'Auxois"/>
    <s v="21"/>
    <s v="Côte-d'Or"/>
    <n v="27"/>
    <s v="Bourgogne-Franche-Comté"/>
  </r>
  <r>
    <s v="Enedis"/>
    <s v="2021"/>
    <x v="0"/>
    <s v="PRO"/>
    <s v="Petits professionels"/>
    <s v="A"/>
    <x v="1"/>
    <m/>
    <s v="0"/>
    <n v="126.85129209999999"/>
    <n v="10"/>
    <n v="0.81699999999999995"/>
    <n v="0"/>
    <n v="0"/>
    <n v="0"/>
    <s v="21248"/>
    <x v="262"/>
    <s v="242101491"/>
    <s v="CC du Montbardois"/>
    <s v="21"/>
    <s v="Côte-d'Or"/>
    <n v="27"/>
    <s v="Bourgogne-Franche-Comté"/>
  </r>
  <r>
    <s v="Enedis"/>
    <s v="2021"/>
    <x v="0"/>
    <s v="RES"/>
    <s v="Résidentiel"/>
    <s v="R"/>
    <x v="3"/>
    <m/>
    <s v="0"/>
    <n v="131.70179529999999"/>
    <n v="33"/>
    <n v="0.76900000000000002"/>
    <n v="0"/>
    <n v="0"/>
    <n v="0"/>
    <s v="21248"/>
    <x v="262"/>
    <s v="242101491"/>
    <s v="CC du Montbardois"/>
    <s v="21"/>
    <s v="Côte-d'Or"/>
    <n v="27"/>
    <s v="Bourgogne-Franche-Comté"/>
  </r>
  <r>
    <s v="Enedis"/>
    <s v="2021"/>
    <x v="0"/>
    <s v="ENT"/>
    <s v="Entreprises"/>
    <s v="I"/>
    <x v="4"/>
    <s v="10"/>
    <s v="Industries alimentaires"/>
    <n v="3101.5713329999999"/>
    <n v="1"/>
    <n v="1"/>
    <n v="0"/>
    <n v="0"/>
    <n v="0"/>
    <s v="21249"/>
    <x v="263"/>
    <s v="242101509"/>
    <s v="CC Rives de Saône"/>
    <s v="21"/>
    <s v="Côte-d'Or"/>
    <n v="27"/>
    <s v="Bourgogne-Franche-Comté"/>
  </r>
  <r>
    <s v="Enedis"/>
    <s v="2021"/>
    <x v="0"/>
    <s v="ENT"/>
    <s v="Entreprises"/>
    <s v="T"/>
    <x v="0"/>
    <s v="33"/>
    <s v="Réparation et installation de machines et d'équipements"/>
    <n v="5.266"/>
    <n v="1"/>
    <n v="1"/>
    <n v="0"/>
    <n v="0"/>
    <n v="0"/>
    <s v="21249"/>
    <x v="263"/>
    <s v="242101509"/>
    <s v="CC Rives de Saône"/>
    <s v="21"/>
    <s v="Côte-d'Or"/>
    <n v="27"/>
    <s v="Bourgogne-Franche-Comté"/>
  </r>
  <r>
    <s v="Enedis"/>
    <s v="2021"/>
    <x v="0"/>
    <s v="ENT"/>
    <s v="Entreprises"/>
    <s v="T"/>
    <x v="0"/>
    <s v="84"/>
    <s v="Administration publique et défense ; sécurité sociale obligatoire"/>
    <n v="129.57401110000001"/>
    <n v="3"/>
    <n v="0.77700000000000002"/>
    <n v="0"/>
    <n v="0"/>
    <n v="0"/>
    <s v="21249"/>
    <x v="263"/>
    <s v="242101509"/>
    <s v="CC Rives de Saône"/>
    <s v="21"/>
    <s v="Côte-d'Or"/>
    <n v="27"/>
    <s v="Bourgogne-Franche-Comté"/>
  </r>
  <r>
    <s v="Enedis"/>
    <s v="2021"/>
    <x v="0"/>
    <s v="PRO"/>
    <s v="Petits professionels"/>
    <s v="I"/>
    <x v="4"/>
    <m/>
    <s v="0"/>
    <n v="0"/>
    <n v="0"/>
    <n v="0"/>
    <n v="0"/>
    <n v="0"/>
    <n v="1"/>
    <s v="21249"/>
    <x v="263"/>
    <s v="242101509"/>
    <s v="CC Rives de Saône"/>
    <s v="21"/>
    <s v="Côte-d'Or"/>
    <n v="27"/>
    <s v="Bourgogne-Franche-Comté"/>
  </r>
  <r>
    <s v="Enedis"/>
    <s v="2021"/>
    <x v="0"/>
    <s v="ENT"/>
    <s v="Entreprises"/>
    <s v="T"/>
    <x v="0"/>
    <s v="68"/>
    <s v="Activités immobilières"/>
    <n v="26.81120688"/>
    <n v="1"/>
    <n v="0.68899999999999995"/>
    <n v="0"/>
    <n v="0"/>
    <n v="0"/>
    <s v="21250"/>
    <x v="264"/>
    <s v="242101434"/>
    <s v="CC du Pays Châtillonnais"/>
    <s v="21"/>
    <s v="Côte-d'Or"/>
    <n v="27"/>
    <s v="Bourgogne-Franche-Comté"/>
  </r>
  <r>
    <s v="Enedis"/>
    <s v="2021"/>
    <x v="0"/>
    <s v="PRO"/>
    <s v="Petits professionels"/>
    <s v="A"/>
    <x v="1"/>
    <m/>
    <s v="0"/>
    <n v="74.827171840000005"/>
    <n v="4"/>
    <n v="0.91"/>
    <n v="0"/>
    <n v="0"/>
    <n v="0"/>
    <s v="21250"/>
    <x v="264"/>
    <s v="242101434"/>
    <s v="CC du Pays Châtillonnais"/>
    <s v="21"/>
    <s v="Côte-d'Or"/>
    <n v="27"/>
    <s v="Bourgogne-Franche-Comté"/>
  </r>
  <r>
    <s v="Enedis"/>
    <s v="2021"/>
    <x v="0"/>
    <s v="PRO"/>
    <s v="Petits professionels"/>
    <s v="T"/>
    <x v="0"/>
    <m/>
    <s v="0"/>
    <n v="74.874260039999996"/>
    <n v="14"/>
    <n v="0.79"/>
    <n v="0"/>
    <n v="0"/>
    <n v="0"/>
    <s v="21251"/>
    <x v="265"/>
    <s v="200071207"/>
    <s v="CC de Pouilly-en-Auxois/Bligny-sur-Ouche"/>
    <s v="21"/>
    <s v="Côte-d'Or"/>
    <n v="27"/>
    <s v="Bourgogne-Franche-Comté"/>
  </r>
  <r>
    <s v="Enedis"/>
    <s v="2021"/>
    <x v="0"/>
    <s v="RES"/>
    <s v="Résidentiel"/>
    <s v="R"/>
    <x v="3"/>
    <m/>
    <s v="0"/>
    <n v="1319.1408300000001"/>
    <n v="163"/>
    <n v="0.77800000000000002"/>
    <n v="0"/>
    <n v="0"/>
    <n v="0"/>
    <s v="21251"/>
    <x v="265"/>
    <s v="200071207"/>
    <s v="CC de Pouilly-en-Auxois/Bligny-sur-Ouche"/>
    <s v="21"/>
    <s v="Côte-d'Or"/>
    <n v="27"/>
    <s v="Bourgogne-Franche-Comté"/>
  </r>
  <r>
    <s v="Enedis"/>
    <s v="2021"/>
    <x v="0"/>
    <s v="RES"/>
    <s v="Résidentiel"/>
    <s v="R"/>
    <x v="3"/>
    <m/>
    <s v="0"/>
    <n v="223.60141189999999"/>
    <n v="43"/>
    <n v="0.873"/>
    <n v="0"/>
    <n v="0"/>
    <n v="0"/>
    <s v="21252"/>
    <x v="266"/>
    <s v="242101491"/>
    <s v="CC du Montbardois"/>
    <s v="21"/>
    <s v="Côte-d'Or"/>
    <n v="27"/>
    <s v="Bourgogne-Franche-Comté"/>
  </r>
  <r>
    <s v="Enedis"/>
    <s v="2021"/>
    <x v="0"/>
    <s v="ENT"/>
    <s v="Entreprises"/>
    <s v="T"/>
    <x v="0"/>
    <s v="84"/>
    <s v="Administration publique et défense ; sécurité sociale obligatoire"/>
    <n v="53.641042570000003"/>
    <n v="2"/>
    <n v="0.90500000000000003"/>
    <n v="0"/>
    <n v="0"/>
    <n v="0"/>
    <s v="21254"/>
    <x v="267"/>
    <s v="200070894"/>
    <s v="CC de Gevrey-Chambertin et de Nuits-Saint-Georges"/>
    <s v="21"/>
    <s v="Côte-d'Or"/>
    <n v="27"/>
    <s v="Bourgogne-Franche-Comté"/>
  </r>
  <r>
    <s v="Enedis"/>
    <s v="2021"/>
    <x v="0"/>
    <s v="PRO"/>
    <s v="Petits professionels"/>
    <s v="A"/>
    <x v="1"/>
    <m/>
    <s v="0"/>
    <n v="63.485864769999999"/>
    <n v="6"/>
    <n v="0.92300000000000004"/>
    <n v="0"/>
    <n v="0"/>
    <n v="0"/>
    <s v="21256"/>
    <x v="268"/>
    <s v="200070902"/>
    <s v="CC Auxonne Pontailler Val de Saône"/>
    <s v="21"/>
    <s v="Côte-d'Or"/>
    <n v="27"/>
    <s v="Bourgogne-Franche-Comté"/>
  </r>
  <r>
    <s v="Enedis"/>
    <s v="2021"/>
    <x v="0"/>
    <s v="PRO"/>
    <s v="Petits professionels"/>
    <s v="I"/>
    <x v="4"/>
    <m/>
    <s v="0"/>
    <n v="0"/>
    <n v="0"/>
    <n v="0"/>
    <n v="0"/>
    <n v="0"/>
    <n v="1"/>
    <s v="21256"/>
    <x v="268"/>
    <s v="200070902"/>
    <s v="CC Auxonne Pontailler Val de Saône"/>
    <s v="21"/>
    <s v="Côte-d'Or"/>
    <n v="27"/>
    <s v="Bourgogne-Franche-Comté"/>
  </r>
  <r>
    <s v="Enedis"/>
    <s v="2021"/>
    <x v="0"/>
    <s v="PRO"/>
    <s v="Petits professionels"/>
    <s v="A"/>
    <x v="1"/>
    <m/>
    <s v="0"/>
    <n v="0"/>
    <n v="0"/>
    <n v="0"/>
    <n v="0"/>
    <n v="0"/>
    <n v="1"/>
    <s v="21257"/>
    <x v="269"/>
    <s v="242101434"/>
    <s v="CC du Pays Châtillonnais"/>
    <s v="21"/>
    <s v="Côte-d'Or"/>
    <n v="27"/>
    <s v="Bourgogne-Franche-Comté"/>
  </r>
  <r>
    <s v="Enedis"/>
    <s v="2021"/>
    <x v="0"/>
    <s v="ENT"/>
    <s v="Entreprises"/>
    <s v="T"/>
    <x v="0"/>
    <s v="94"/>
    <s v="Activités des organisations associatives"/>
    <n v="40.850255269999998"/>
    <n v="1"/>
    <n v="0.94499999999999995"/>
    <n v="0"/>
    <n v="0"/>
    <n v="0"/>
    <s v="21258"/>
    <x v="270"/>
    <s v="242101434"/>
    <s v="CC du Pays Châtillonnais"/>
    <s v="21"/>
    <s v="Côte-d'Or"/>
    <n v="27"/>
    <s v="Bourgogne-Franche-Comté"/>
  </r>
  <r>
    <s v="Enedis"/>
    <s v="2021"/>
    <x v="0"/>
    <s v="RES"/>
    <s v="Résidentiel"/>
    <s v="R"/>
    <x v="3"/>
    <m/>
    <s v="0"/>
    <n v="510.1289223"/>
    <n v="88"/>
    <n v="0.87"/>
    <n v="0"/>
    <n v="0"/>
    <n v="0"/>
    <s v="21258"/>
    <x v="270"/>
    <s v="242101434"/>
    <s v="CC du Pays Châtillonnais"/>
    <s v="21"/>
    <s v="Côte-d'Or"/>
    <n v="27"/>
    <s v="Bourgogne-Franche-Comté"/>
  </r>
  <r>
    <s v="Enedis"/>
    <s v="2021"/>
    <x v="0"/>
    <s v="ENT"/>
    <s v="Entreprises"/>
    <s v="I"/>
    <x v="4"/>
    <s v="25"/>
    <s v="Fabrication de produits métalliques, à l'exception des machines et des équipements"/>
    <n v="70.254028329999997"/>
    <n v="1"/>
    <n v="0.99399999999999999"/>
    <n v="0"/>
    <n v="0"/>
    <n v="0"/>
    <s v="21259"/>
    <x v="271"/>
    <s v="242101491"/>
    <s v="CC du Montbardois"/>
    <s v="21"/>
    <s v="Côte-d'Or"/>
    <n v="27"/>
    <s v="Bourgogne-Franche-Comté"/>
  </r>
  <r>
    <s v="Enedis"/>
    <s v="2021"/>
    <x v="0"/>
    <s v="ENT"/>
    <s v="Entreprises"/>
    <s v="T"/>
    <x v="0"/>
    <s v="45"/>
    <s v="Commerce et réparation d'automobiles et de motocycles"/>
    <n v="63.369298120000003"/>
    <n v="1"/>
    <n v="0.997"/>
    <n v="0"/>
    <n v="0"/>
    <n v="0"/>
    <s v="21259"/>
    <x v="271"/>
    <s v="242101491"/>
    <s v="CC du Montbardois"/>
    <s v="21"/>
    <s v="Côte-d'Or"/>
    <n v="27"/>
    <s v="Bourgogne-Franche-Comté"/>
  </r>
  <r>
    <s v="Enedis"/>
    <s v="2021"/>
    <x v="0"/>
    <s v="ENT"/>
    <s v="Entreprises"/>
    <s v="I"/>
    <x v="4"/>
    <s v="42"/>
    <s v="Génie civil"/>
    <n v="16.305833329999999"/>
    <n v="1"/>
    <n v="1"/>
    <n v="0"/>
    <n v="0"/>
    <n v="0"/>
    <s v="21261"/>
    <x v="272"/>
    <s v="200000925"/>
    <s v="CC de la Plaine Dijonnaise"/>
    <s v="21"/>
    <s v="Côte-d'Or"/>
    <n v="27"/>
    <s v="Bourgogne-Franche-Comté"/>
  </r>
  <r>
    <s v="Enedis"/>
    <s v="2021"/>
    <x v="0"/>
    <s v="ENT"/>
    <s v="Entreprises"/>
    <s v="T"/>
    <x v="0"/>
    <s v="36"/>
    <s v="Captage, traitement et distribution d'eau"/>
    <n v="225.715"/>
    <n v="1"/>
    <n v="1"/>
    <n v="0"/>
    <n v="0"/>
    <n v="0"/>
    <s v="21261"/>
    <x v="272"/>
    <s v="200000925"/>
    <s v="CC de la Plaine Dijonnaise"/>
    <s v="21"/>
    <s v="Côte-d'Or"/>
    <n v="27"/>
    <s v="Bourgogne-Franche-Comté"/>
  </r>
  <r>
    <s v="Enedis"/>
    <s v="2021"/>
    <x v="0"/>
    <s v="ENT"/>
    <s v="Entreprises"/>
    <s v="T"/>
    <x v="0"/>
    <s v="52"/>
    <s v="Entreposage et services auxiliaires des transports"/>
    <n v="6226.4559529999997"/>
    <n v="2"/>
    <n v="1"/>
    <n v="0"/>
    <n v="0"/>
    <n v="0"/>
    <s v="21261"/>
    <x v="272"/>
    <s v="200000925"/>
    <s v="CC de la Plaine Dijonnaise"/>
    <s v="21"/>
    <s v="Côte-d'Or"/>
    <n v="27"/>
    <s v="Bourgogne-Franche-Comté"/>
  </r>
  <r>
    <s v="Enedis"/>
    <s v="2021"/>
    <x v="0"/>
    <s v="PRO"/>
    <s v="Petits professionels"/>
    <s v="A"/>
    <x v="1"/>
    <m/>
    <s v="0"/>
    <n v="0"/>
    <n v="0"/>
    <n v="0"/>
    <n v="0"/>
    <n v="0"/>
    <n v="1"/>
    <s v="21262"/>
    <x v="273"/>
    <s v="242101434"/>
    <s v="CC du Pays Châtillonnais"/>
    <s v="21"/>
    <s v="Côte-d'Or"/>
    <n v="27"/>
    <s v="Bourgogne-Franche-Comté"/>
  </r>
  <r>
    <s v="Enedis"/>
    <s v="2021"/>
    <x v="0"/>
    <s v="PRO"/>
    <s v="Petits professionels"/>
    <s v="T"/>
    <x v="0"/>
    <m/>
    <s v="0"/>
    <n v="0"/>
    <n v="0"/>
    <n v="0"/>
    <n v="0"/>
    <n v="0"/>
    <n v="1"/>
    <s v="21262"/>
    <x v="273"/>
    <s v="242101434"/>
    <s v="CC du Pays Châtillonnais"/>
    <s v="21"/>
    <s v="Côte-d'Or"/>
    <n v="27"/>
    <s v="Bourgogne-Franche-Comté"/>
  </r>
  <r>
    <s v="Enedis"/>
    <s v="2021"/>
    <x v="0"/>
    <s v="RES"/>
    <s v="Résidentiel"/>
    <s v="R"/>
    <x v="3"/>
    <m/>
    <s v="0"/>
    <n v="92.458914300000004"/>
    <n v="26"/>
    <n v="0.78200000000000003"/>
    <n v="0"/>
    <n v="0"/>
    <n v="0"/>
    <s v="21262"/>
    <x v="273"/>
    <s v="242101434"/>
    <s v="CC du Pays Châtillonnais"/>
    <s v="21"/>
    <s v="Côte-d'Or"/>
    <n v="27"/>
    <s v="Bourgogne-Franche-Comté"/>
  </r>
  <r>
    <s v="Enedis"/>
    <s v="2021"/>
    <x v="0"/>
    <s v="ENT"/>
    <s v="Entreprises"/>
    <s v="T"/>
    <x v="0"/>
    <s v="36"/>
    <s v="Captage, traitement et distribution d'eau"/>
    <n v="215.3250342"/>
    <n v="1"/>
    <n v="0.91300000000000003"/>
    <n v="0"/>
    <n v="0"/>
    <n v="0"/>
    <s v="21263"/>
    <x v="274"/>
    <s v="242100410"/>
    <s v="Dijon Métropole"/>
    <s v="21"/>
    <s v="Côte-d'Or"/>
    <n v="27"/>
    <s v="Bourgogne-Franche-Comté"/>
  </r>
  <r>
    <s v="Enedis"/>
    <s v="2021"/>
    <x v="0"/>
    <s v="ENT"/>
    <s v="Entreprises"/>
    <s v="T"/>
    <x v="0"/>
    <s v="88"/>
    <s v="Action sociale sans hébergement"/>
    <n v="51.205157550000003"/>
    <n v="1"/>
    <n v="0.92100000000000004"/>
    <n v="0"/>
    <n v="0"/>
    <n v="0"/>
    <s v="21263"/>
    <x v="274"/>
    <s v="242100410"/>
    <s v="Dijon Métropole"/>
    <s v="21"/>
    <s v="Côte-d'Or"/>
    <n v="27"/>
    <s v="Bourgogne-Franche-Comté"/>
  </r>
  <r>
    <s v="Enedis"/>
    <s v="2021"/>
    <x v="0"/>
    <s v="ENT"/>
    <s v="Entreprises"/>
    <s v="T"/>
    <x v="0"/>
    <s v="96"/>
    <s v="Autres services personnels"/>
    <n v="88.670329260000003"/>
    <n v="1"/>
    <n v="0.96199999999999997"/>
    <n v="0"/>
    <n v="0"/>
    <n v="0"/>
    <s v="21263"/>
    <x v="274"/>
    <s v="242100410"/>
    <s v="Dijon Métropole"/>
    <s v="21"/>
    <s v="Côte-d'Or"/>
    <n v="27"/>
    <s v="Bourgogne-Franche-Comté"/>
  </r>
  <r>
    <s v="Enedis"/>
    <s v="2021"/>
    <x v="0"/>
    <s v="PRO"/>
    <s v="Petits professionels"/>
    <s v="X"/>
    <x v="2"/>
    <m/>
    <s v="0"/>
    <n v="0"/>
    <n v="0"/>
    <n v="0"/>
    <n v="0"/>
    <n v="0"/>
    <n v="1"/>
    <s v="21263"/>
    <x v="274"/>
    <s v="242100410"/>
    <s v="Dijon Métropole"/>
    <s v="21"/>
    <s v="Côte-d'Or"/>
    <n v="27"/>
    <s v="Bourgogne-Franche-Comté"/>
  </r>
  <r>
    <s v="Enedis"/>
    <s v="2021"/>
    <x v="0"/>
    <s v="PRO"/>
    <s v="Petits professionels"/>
    <s v="T"/>
    <x v="0"/>
    <m/>
    <s v="0"/>
    <n v="0"/>
    <n v="0"/>
    <n v="0"/>
    <n v="0"/>
    <n v="0"/>
    <n v="1"/>
    <s v="21264"/>
    <x v="275"/>
    <s v="200071173"/>
    <s v="CC du Pays Arnay Liernais"/>
    <s v="21"/>
    <s v="Côte-d'Or"/>
    <n v="27"/>
    <s v="Bourgogne-Franche-Comté"/>
  </r>
  <r>
    <s v="Enedis"/>
    <s v="2021"/>
    <x v="0"/>
    <s v="RES"/>
    <s v="Résidentiel"/>
    <s v="R"/>
    <x v="3"/>
    <m/>
    <s v="0"/>
    <n v="184.47844459999999"/>
    <n v="27"/>
    <n v="0.79600000000000004"/>
    <n v="0"/>
    <n v="0"/>
    <n v="0"/>
    <s v="21264"/>
    <x v="275"/>
    <s v="200071173"/>
    <s v="CC du Pays Arnay Liernais"/>
    <s v="21"/>
    <s v="Côte-d'Or"/>
    <n v="27"/>
    <s v="Bourgogne-Franche-Comté"/>
  </r>
  <r>
    <s v="Enedis"/>
    <s v="2021"/>
    <x v="0"/>
    <s v="ENT"/>
    <s v="Entreprises"/>
    <s v="I"/>
    <x v="4"/>
    <s v="27"/>
    <s v="Fabrication d'équipements électriques"/>
    <n v="41.3195628"/>
    <n v="1"/>
    <n v="0.91200000000000003"/>
    <n v="0"/>
    <n v="0"/>
    <n v="0"/>
    <s v="21265"/>
    <x v="276"/>
    <s v="200070894"/>
    <s v="CC de Gevrey-Chambertin et de Nuits-Saint-Georges"/>
    <s v="21"/>
    <s v="Côte-d'Or"/>
    <n v="27"/>
    <s v="Bourgogne-Franche-Comté"/>
  </r>
  <r>
    <s v="Enedis"/>
    <s v="2021"/>
    <x v="0"/>
    <s v="PRO"/>
    <s v="Petits professionels"/>
    <s v="I"/>
    <x v="4"/>
    <m/>
    <s v="0"/>
    <n v="131.08952690000001"/>
    <n v="8"/>
    <n v="0.82399999999999995"/>
    <n v="0"/>
    <n v="0"/>
    <n v="0"/>
    <s v="21265"/>
    <x v="276"/>
    <s v="200070894"/>
    <s v="CC de Gevrey-Chambertin et de Nuits-Saint-Georges"/>
    <s v="21"/>
    <s v="Côte-d'Or"/>
    <n v="27"/>
    <s v="Bourgogne-Franche-Comté"/>
  </r>
  <r>
    <s v="Enedis"/>
    <s v="2021"/>
    <x v="0"/>
    <s v="PRO"/>
    <s v="Petits professionels"/>
    <s v="A"/>
    <x v="1"/>
    <m/>
    <s v="0"/>
    <n v="0"/>
    <n v="0"/>
    <n v="0"/>
    <n v="0"/>
    <n v="0"/>
    <n v="1"/>
    <s v="21266"/>
    <x v="277"/>
    <s v="200069540"/>
    <s v="CC Norge et Tille"/>
    <s v="21"/>
    <s v="Côte-d'Or"/>
    <n v="27"/>
    <s v="Bourgogne-Franche-Comté"/>
  </r>
  <r>
    <s v="Enedis"/>
    <s v="2021"/>
    <x v="0"/>
    <s v="RES"/>
    <s v="Résidentiel"/>
    <s v="R"/>
    <x v="3"/>
    <m/>
    <s v="0"/>
    <n v="816.82478979999996"/>
    <n v="87"/>
    <n v="0.79100000000000004"/>
    <n v="0"/>
    <n v="0"/>
    <n v="0"/>
    <s v="21266"/>
    <x v="277"/>
    <s v="200069540"/>
    <s v="CC Norge et Tille"/>
    <s v="21"/>
    <s v="Côte-d'Or"/>
    <n v="27"/>
    <s v="Bourgogne-Franche-Comté"/>
  </r>
  <r>
    <s v="Enedis"/>
    <s v="2021"/>
    <x v="0"/>
    <s v="ENT"/>
    <s v="Entreprises"/>
    <s v="T"/>
    <x v="0"/>
    <s v="84"/>
    <s v="Administration publique et défense ; sécurité sociale obligatoire"/>
    <n v="401.3747065"/>
    <n v="1"/>
    <n v="0.998"/>
    <n v="0"/>
    <n v="0"/>
    <n v="0"/>
    <s v="21267"/>
    <x v="278"/>
    <s v="200070894"/>
    <s v="CC de Gevrey-Chambertin et de Nuits-Saint-Georges"/>
    <s v="21"/>
    <s v="Côte-d'Or"/>
    <n v="27"/>
    <s v="Bourgogne-Franche-Comté"/>
  </r>
  <r>
    <s v="Enedis"/>
    <s v="2021"/>
    <x v="0"/>
    <s v="PRO"/>
    <s v="Petits professionels"/>
    <s v="A"/>
    <x v="1"/>
    <m/>
    <s v="0"/>
    <n v="61.937293490000002"/>
    <n v="5"/>
    <n v="0.96799999999999997"/>
    <n v="0"/>
    <n v="0"/>
    <n v="0"/>
    <s v="21267"/>
    <x v="278"/>
    <s v="200070894"/>
    <s v="CC de Gevrey-Chambertin et de Nuits-Saint-Georges"/>
    <s v="21"/>
    <s v="Côte-d'Or"/>
    <n v="27"/>
    <s v="Bourgogne-Franche-Comté"/>
  </r>
  <r>
    <s v="Enedis"/>
    <s v="2021"/>
    <x v="0"/>
    <s v="PRO"/>
    <s v="Petits professionels"/>
    <s v="T"/>
    <x v="0"/>
    <m/>
    <s v="0"/>
    <n v="111.97904629999999"/>
    <n v="12"/>
    <n v="0.88800000000000001"/>
    <n v="0"/>
    <n v="0"/>
    <n v="0"/>
    <s v="21267"/>
    <x v="278"/>
    <s v="200070894"/>
    <s v="CC de Gevrey-Chambertin et de Nuits-Saint-Georges"/>
    <s v="21"/>
    <s v="Côte-d'Or"/>
    <n v="27"/>
    <s v="Bourgogne-Franche-Comté"/>
  </r>
  <r>
    <s v="Enedis"/>
    <s v="2021"/>
    <x v="0"/>
    <s v="ENT"/>
    <s v="Entreprises"/>
    <s v="T"/>
    <x v="0"/>
    <s v="36"/>
    <s v="Captage, traitement et distribution d'eau"/>
    <n v="47.241999999999997"/>
    <n v="1"/>
    <n v="1"/>
    <n v="0"/>
    <n v="0"/>
    <n v="0"/>
    <s v="21268"/>
    <x v="279"/>
    <s v="200070902"/>
    <s v="CC Auxonne Pontailler Val de Saône"/>
    <s v="21"/>
    <s v="Côte-d'Or"/>
    <n v="27"/>
    <s v="Bourgogne-Franche-Comté"/>
  </r>
  <r>
    <s v="Enedis"/>
    <s v="2021"/>
    <x v="0"/>
    <s v="PRO"/>
    <s v="Petits professionels"/>
    <s v="X"/>
    <x v="2"/>
    <m/>
    <s v="0"/>
    <n v="0"/>
    <n v="0"/>
    <n v="0"/>
    <n v="0"/>
    <n v="0"/>
    <n v="1"/>
    <s v="21268"/>
    <x v="279"/>
    <s v="200070902"/>
    <s v="CC Auxonne Pontailler Val de Saône"/>
    <s v="21"/>
    <s v="Côte-d'Or"/>
    <n v="27"/>
    <s v="Bourgogne-Franche-Comté"/>
  </r>
  <r>
    <s v="Enedis"/>
    <s v="2021"/>
    <x v="0"/>
    <s v="RES"/>
    <s v="Résidentiel"/>
    <s v="R"/>
    <x v="3"/>
    <m/>
    <s v="0"/>
    <n v="581.49552349999999"/>
    <n v="85"/>
    <n v="0.82399999999999995"/>
    <n v="0"/>
    <n v="0"/>
    <n v="0"/>
    <s v="21268"/>
    <x v="279"/>
    <s v="200070902"/>
    <s v="CC Auxonne Pontailler Val de Saône"/>
    <s v="21"/>
    <s v="Côte-d'Or"/>
    <n v="27"/>
    <s v="Bourgogne-Franche-Comté"/>
  </r>
  <r>
    <s v="Enedis"/>
    <s v="2021"/>
    <x v="0"/>
    <s v="PRO"/>
    <s v="Petits professionels"/>
    <s v="A"/>
    <x v="1"/>
    <m/>
    <s v="0"/>
    <n v="60.372799790000002"/>
    <n v="2"/>
    <n v="0.46800000000000003"/>
    <n v="0"/>
    <n v="0"/>
    <n v="0"/>
    <s v="21269"/>
    <x v="280"/>
    <s v="200070902"/>
    <s v="CC Auxonne Pontailler Val de Saône"/>
    <s v="21"/>
    <s v="Côte-d'Or"/>
    <n v="27"/>
    <s v="Bourgogne-Franche-Comté"/>
  </r>
  <r>
    <s v="Enedis"/>
    <s v="2021"/>
    <x v="0"/>
    <s v="PRO"/>
    <s v="Petits professionels"/>
    <s v="T"/>
    <x v="0"/>
    <m/>
    <s v="0"/>
    <n v="130.59429040000001"/>
    <n v="21"/>
    <n v="0.91300000000000003"/>
    <n v="0"/>
    <n v="0"/>
    <n v="0"/>
    <s v="21269"/>
    <x v="280"/>
    <s v="200070902"/>
    <s v="CC Auxonne Pontailler Val de Saône"/>
    <s v="21"/>
    <s v="Côte-d'Or"/>
    <n v="27"/>
    <s v="Bourgogne-Franche-Comté"/>
  </r>
  <r>
    <s v="Enedis"/>
    <s v="2021"/>
    <x v="0"/>
    <s v="ENT"/>
    <s v="Entreprises"/>
    <s v="T"/>
    <x v="0"/>
    <s v="94"/>
    <s v="Activités des organisations associatives"/>
    <n v="191.33221019999999"/>
    <n v="1"/>
    <n v="1"/>
    <n v="0"/>
    <n v="0"/>
    <n v="0"/>
    <s v="21270"/>
    <x v="281"/>
    <s v="242100410"/>
    <s v="Dijon Métropole"/>
    <s v="21"/>
    <s v="Côte-d'Or"/>
    <n v="27"/>
    <s v="Bourgogne-Franche-Comté"/>
  </r>
  <r>
    <s v="Enedis"/>
    <s v="2021"/>
    <x v="0"/>
    <s v="PRO"/>
    <s v="Petits professionels"/>
    <s v="A"/>
    <x v="1"/>
    <m/>
    <s v="0"/>
    <n v="0"/>
    <n v="0"/>
    <n v="0"/>
    <n v="0"/>
    <n v="0"/>
    <n v="1"/>
    <s v="21270"/>
    <x v="281"/>
    <s v="242100410"/>
    <s v="Dijon Métropole"/>
    <s v="21"/>
    <s v="Côte-d'Or"/>
    <n v="27"/>
    <s v="Bourgogne-Franche-Comté"/>
  </r>
  <r>
    <s v="Enedis"/>
    <s v="2021"/>
    <x v="0"/>
    <s v="ENT"/>
    <s v="Entreprises"/>
    <s v="A"/>
    <x v="1"/>
    <s v="1"/>
    <s v="0"/>
    <n v="36.643765989999999"/>
    <n v="1"/>
    <n v="0.81699999999999995"/>
    <n v="0"/>
    <n v="0"/>
    <n v="0"/>
    <s v="21271"/>
    <x v="282"/>
    <s v="242101459"/>
    <s v="CC du Pays d'Alésia et de la Seine"/>
    <s v="21"/>
    <s v="Côte-d'Or"/>
    <n v="27"/>
    <s v="Bourgogne-Franche-Comté"/>
  </r>
  <r>
    <s v="Enedis"/>
    <s v="2021"/>
    <x v="0"/>
    <s v="ENT"/>
    <s v="Entreprises"/>
    <s v="I"/>
    <x v="4"/>
    <s v="10"/>
    <s v="Industries alimentaires"/>
    <n v="351.74776109999999"/>
    <n v="2"/>
    <n v="0.94799999999999995"/>
    <n v="0"/>
    <n v="0"/>
    <n v="0"/>
    <s v="21271"/>
    <x v="282"/>
    <s v="242101459"/>
    <s v="CC du Pays d'Alésia et de la Seine"/>
    <s v="21"/>
    <s v="Côte-d'Or"/>
    <n v="27"/>
    <s v="Bourgogne-Franche-Comté"/>
  </r>
  <r>
    <s v="Enedis"/>
    <s v="2021"/>
    <x v="0"/>
    <s v="ENT"/>
    <s v="Entreprises"/>
    <s v="T"/>
    <x v="0"/>
    <s v="85"/>
    <s v="Enseignement"/>
    <n v="86.420542729999994"/>
    <n v="1"/>
    <n v="0.86399999999999999"/>
    <n v="0"/>
    <n v="0"/>
    <n v="0"/>
    <s v="21271"/>
    <x v="282"/>
    <s v="242101459"/>
    <s v="CC du Pays d'Alésia et de la Seine"/>
    <s v="21"/>
    <s v="Côte-d'Or"/>
    <n v="27"/>
    <s v="Bourgogne-Franche-Comté"/>
  </r>
  <r>
    <s v="Enedis"/>
    <s v="2021"/>
    <x v="0"/>
    <s v="PRO"/>
    <s v="Petits professionels"/>
    <s v="T"/>
    <x v="0"/>
    <m/>
    <s v="0"/>
    <n v="133.9049851"/>
    <n v="22"/>
    <n v="0.85399999999999998"/>
    <n v="0"/>
    <n v="0"/>
    <n v="0"/>
    <s v="21271"/>
    <x v="282"/>
    <s v="242101459"/>
    <s v="CC du Pays d'Alésia et de la Seine"/>
    <s v="21"/>
    <s v="Côte-d'Or"/>
    <n v="27"/>
    <s v="Bourgogne-Franche-Comté"/>
  </r>
  <r>
    <s v="Enedis"/>
    <s v="2021"/>
    <x v="0"/>
    <s v="ENT"/>
    <s v="Entreprises"/>
    <s v="T"/>
    <x v="0"/>
    <s v="70"/>
    <s v="Activités des sièges sociaux ; conseil de gestion"/>
    <n v="95.944999999999993"/>
    <n v="1"/>
    <n v="1"/>
    <n v="0"/>
    <n v="0"/>
    <n v="0"/>
    <s v="21272"/>
    <x v="283"/>
    <s v="200071017"/>
    <s v="CC des Terres d'Auxois"/>
    <s v="21"/>
    <s v="Côte-d'Or"/>
    <n v="27"/>
    <s v="Bourgogne-Franche-Comté"/>
  </r>
  <r>
    <s v="Enedis"/>
    <s v="2021"/>
    <x v="0"/>
    <s v="PRO"/>
    <s v="Petits professionels"/>
    <s v="A"/>
    <x v="1"/>
    <m/>
    <s v="0"/>
    <n v="0"/>
    <n v="0"/>
    <n v="0"/>
    <n v="0"/>
    <n v="0"/>
    <n v="1"/>
    <s v="21272"/>
    <x v="283"/>
    <s v="200071017"/>
    <s v="CC des Terres d'Auxois"/>
    <s v="21"/>
    <s v="Côte-d'Or"/>
    <n v="27"/>
    <s v="Bourgogne-Franche-Comté"/>
  </r>
  <r>
    <s v="Enedis"/>
    <s v="2021"/>
    <x v="0"/>
    <s v="ENT"/>
    <s v="Entreprises"/>
    <s v="I"/>
    <x v="4"/>
    <s v="43"/>
    <s v="Travaux de construction spécialisés"/>
    <n v="8.6800580309999997"/>
    <n v="1"/>
    <n v="0.93100000000000005"/>
    <n v="0"/>
    <n v="0"/>
    <n v="0"/>
    <s v="21273"/>
    <x v="284"/>
    <s v="200039055"/>
    <s v="CC Ouche et Montagne"/>
    <s v="21"/>
    <s v="Côte-d'Or"/>
    <n v="27"/>
    <s v="Bourgogne-Franche-Comté"/>
  </r>
  <r>
    <s v="Enedis"/>
    <s v="2021"/>
    <x v="0"/>
    <s v="ENT"/>
    <s v="Entreprises"/>
    <s v="T"/>
    <x v="0"/>
    <s v="46"/>
    <s v="Commerce de gros, à l'exception des automobiles et des motocycles"/>
    <n v="34.652666670000002"/>
    <n v="1"/>
    <n v="1"/>
    <n v="0"/>
    <n v="0"/>
    <n v="0"/>
    <s v="21273"/>
    <x v="284"/>
    <s v="200039055"/>
    <s v="CC Ouche et Montagne"/>
    <s v="21"/>
    <s v="Côte-d'Or"/>
    <n v="27"/>
    <s v="Bourgogne-Franche-Comté"/>
  </r>
  <r>
    <s v="Enedis"/>
    <s v="2021"/>
    <x v="0"/>
    <s v="PRO"/>
    <s v="Petits professionels"/>
    <s v="T"/>
    <x v="0"/>
    <m/>
    <s v="0"/>
    <n v="757.27538249999998"/>
    <n v="68"/>
    <n v="0.84299999999999997"/>
    <n v="0"/>
    <n v="0"/>
    <n v="0"/>
    <s v="21273"/>
    <x v="284"/>
    <s v="200039055"/>
    <s v="CC Ouche et Montagne"/>
    <s v="21"/>
    <s v="Côte-d'Or"/>
    <n v="27"/>
    <s v="Bourgogne-Franche-Comté"/>
  </r>
  <r>
    <s v="Enedis"/>
    <s v="2021"/>
    <x v="0"/>
    <s v="PRO"/>
    <s v="Petits professionels"/>
    <s v="X"/>
    <x v="2"/>
    <m/>
    <s v="0"/>
    <n v="0"/>
    <n v="0"/>
    <n v="0"/>
    <n v="0"/>
    <n v="0"/>
    <n v="1"/>
    <s v="21275"/>
    <x v="285"/>
    <s v="200070910"/>
    <s v="CC Tille et Venelle"/>
    <s v="21"/>
    <s v="Côte-d'Or"/>
    <n v="27"/>
    <s v="Bourgogne-Franche-Comté"/>
  </r>
  <r>
    <s v="Enedis"/>
    <s v="2021"/>
    <x v="0"/>
    <s v="RES"/>
    <s v="Résidentiel"/>
    <s v="R"/>
    <x v="3"/>
    <m/>
    <s v="0"/>
    <n v="443.49837009999999"/>
    <n v="68"/>
    <n v="0.78700000000000003"/>
    <n v="0"/>
    <n v="0"/>
    <n v="0"/>
    <s v="21275"/>
    <x v="285"/>
    <s v="200070910"/>
    <s v="CC Tille et Venelle"/>
    <s v="21"/>
    <s v="Côte-d'Or"/>
    <n v="27"/>
    <s v="Bourgogne-Franche-Comté"/>
  </r>
  <r>
    <s v="Enedis"/>
    <s v="2021"/>
    <x v="0"/>
    <s v="PRO"/>
    <s v="Petits professionels"/>
    <s v="A"/>
    <x v="1"/>
    <m/>
    <s v="0"/>
    <n v="159.0557719"/>
    <n v="17"/>
    <n v="0.89600000000000002"/>
    <n v="0"/>
    <n v="0"/>
    <n v="0"/>
    <s v="21276"/>
    <x v="286"/>
    <s v="242101434"/>
    <s v="CC du Pays Châtillonnais"/>
    <s v="21"/>
    <s v="Côte-d'Or"/>
    <n v="27"/>
    <s v="Bourgogne-Franche-Comté"/>
  </r>
  <r>
    <s v="Enedis"/>
    <s v="2021"/>
    <x v="0"/>
    <s v="PRO"/>
    <s v="Petits professionels"/>
    <s v="T"/>
    <x v="0"/>
    <m/>
    <s v="0"/>
    <n v="34.590254059999999"/>
    <n v="11"/>
    <n v="0.872"/>
    <n v="0"/>
    <n v="0"/>
    <n v="0"/>
    <s v="21276"/>
    <x v="286"/>
    <s v="242101434"/>
    <s v="CC du Pays Châtillonnais"/>
    <s v="21"/>
    <s v="Côte-d'Or"/>
    <n v="27"/>
    <s v="Bourgogne-Franche-Comté"/>
  </r>
  <r>
    <s v="Enedis"/>
    <s v="2021"/>
    <x v="0"/>
    <s v="ENT"/>
    <s v="Entreprises"/>
    <s v="I"/>
    <x v="4"/>
    <s v="10"/>
    <s v="Industries alimentaires"/>
    <n v="48.770620860000001"/>
    <n v="1"/>
    <n v="0.91400000000000003"/>
    <n v="0"/>
    <n v="0"/>
    <n v="0"/>
    <s v="21277"/>
    <x v="287"/>
    <s v="200072825"/>
    <s v="CC Mirebellois et Fontenois"/>
    <s v="21"/>
    <s v="Côte-d'Or"/>
    <n v="27"/>
    <s v="Bourgogne-Franche-Comté"/>
  </r>
  <r>
    <s v="Enedis"/>
    <s v="2021"/>
    <x v="0"/>
    <s v="ENT"/>
    <s v="Entreprises"/>
    <s v="T"/>
    <x v="0"/>
    <s v="85"/>
    <s v="Enseignement"/>
    <n v="115.6785675"/>
    <n v="1"/>
    <n v="0.89400000000000002"/>
    <n v="0"/>
    <n v="0"/>
    <n v="0"/>
    <s v="21277"/>
    <x v="287"/>
    <s v="200072825"/>
    <s v="CC Mirebellois et Fontenois"/>
    <s v="21"/>
    <s v="Côte-d'Or"/>
    <n v="27"/>
    <s v="Bourgogne-Franche-Comté"/>
  </r>
  <r>
    <s v="Enedis"/>
    <s v="2021"/>
    <x v="0"/>
    <s v="ENT"/>
    <s v="Entreprises"/>
    <s v="T"/>
    <x v="0"/>
    <s v="87"/>
    <s v="Hébergement médico-social et social"/>
    <n v="425.1533723"/>
    <n v="2"/>
    <n v="0.89800000000000002"/>
    <n v="0"/>
    <n v="0"/>
    <n v="0"/>
    <s v="21277"/>
    <x v="287"/>
    <s v="200072825"/>
    <s v="CC Mirebellois et Fontenois"/>
    <s v="21"/>
    <s v="Côte-d'Or"/>
    <n v="27"/>
    <s v="Bourgogne-Franche-Comté"/>
  </r>
  <r>
    <s v="Enedis"/>
    <s v="2021"/>
    <x v="0"/>
    <s v="PRO"/>
    <s v="Petits professionels"/>
    <s v="A"/>
    <x v="1"/>
    <m/>
    <s v="0"/>
    <n v="82.466816359999996"/>
    <n v="7"/>
    <n v="0.91100000000000003"/>
    <n v="0"/>
    <n v="0"/>
    <n v="0"/>
    <s v="21277"/>
    <x v="287"/>
    <s v="200072825"/>
    <s v="CC Mirebellois et Fontenois"/>
    <s v="21"/>
    <s v="Côte-d'Or"/>
    <n v="27"/>
    <s v="Bourgogne-Franche-Comté"/>
  </r>
  <r>
    <s v="Enedis"/>
    <s v="2021"/>
    <x v="0"/>
    <s v="PRO"/>
    <s v="Petits professionels"/>
    <s v="I"/>
    <x v="4"/>
    <m/>
    <s v="0"/>
    <n v="125.285712"/>
    <n v="6"/>
    <n v="0.91900000000000004"/>
    <n v="0"/>
    <n v="0"/>
    <n v="0"/>
    <s v="21277"/>
    <x v="287"/>
    <s v="200072825"/>
    <s v="CC Mirebellois et Fontenois"/>
    <s v="21"/>
    <s v="Côte-d'Or"/>
    <n v="27"/>
    <s v="Bourgogne-Franche-Comté"/>
  </r>
  <r>
    <s v="Enedis"/>
    <s v="2021"/>
    <x v="0"/>
    <s v="ENT"/>
    <s v="Entreprises"/>
    <s v="I"/>
    <x v="4"/>
    <s v="21"/>
    <s v="Industrie pharmaceutique"/>
    <n v="7445.7211669999997"/>
    <n v="1"/>
    <n v="1"/>
    <n v="0"/>
    <n v="0"/>
    <n v="0"/>
    <s v="21278"/>
    <x v="288"/>
    <s v="242100410"/>
    <s v="Dijon Métropole"/>
    <s v="21"/>
    <s v="Côte-d'Or"/>
    <n v="27"/>
    <s v="Bourgogne-Franche-Comté"/>
  </r>
  <r>
    <s v="Enedis"/>
    <s v="2021"/>
    <x v="0"/>
    <s v="ENT"/>
    <s v="Entreprises"/>
    <s v="I"/>
    <x v="4"/>
    <s v="41"/>
    <s v="Construction de bâtiments"/>
    <n v="88.858652250000006"/>
    <n v="2"/>
    <n v="0.88600000000000001"/>
    <n v="0"/>
    <n v="0"/>
    <n v="0"/>
    <s v="21278"/>
    <x v="288"/>
    <s v="242100410"/>
    <s v="Dijon Métropole"/>
    <s v="21"/>
    <s v="Côte-d'Or"/>
    <n v="27"/>
    <s v="Bourgogne-Franche-Comté"/>
  </r>
  <r>
    <s v="Enedis"/>
    <s v="2021"/>
    <x v="0"/>
    <s v="ENT"/>
    <s v="Entreprises"/>
    <s v="I"/>
    <x v="4"/>
    <s v="43"/>
    <s v="Travaux de construction spécialisés"/>
    <n v="399.93003438"/>
    <n v="7"/>
    <n v="0.97599999999999998"/>
    <n v="0"/>
    <n v="0"/>
    <n v="0"/>
    <s v="21278"/>
    <x v="288"/>
    <s v="242100410"/>
    <s v="Dijon Métropole"/>
    <s v="21"/>
    <s v="Côte-d'Or"/>
    <n v="27"/>
    <s v="Bourgogne-Franche-Comté"/>
  </r>
  <r>
    <s v="Enedis"/>
    <s v="2021"/>
    <x v="0"/>
    <s v="ENT"/>
    <s v="Entreprises"/>
    <s v="T"/>
    <x v="0"/>
    <s v="33"/>
    <s v="Réparation et installation de machines et d'équipements"/>
    <n v="29.349466320000001"/>
    <n v="1"/>
    <n v="0.88800000000000001"/>
    <n v="0"/>
    <n v="0"/>
    <n v="0"/>
    <s v="21278"/>
    <x v="288"/>
    <s v="242100410"/>
    <s v="Dijon Métropole"/>
    <s v="21"/>
    <s v="Côte-d'Or"/>
    <n v="27"/>
    <s v="Bourgogne-Franche-Comté"/>
  </r>
  <r>
    <s v="Enedis"/>
    <s v="2021"/>
    <x v="0"/>
    <s v="ENT"/>
    <s v="Entreprises"/>
    <s v="T"/>
    <x v="0"/>
    <s v="36"/>
    <s v="Captage, traitement et distribution d'eau"/>
    <n v="189.37859184000001"/>
    <n v="3"/>
    <n v="0.999"/>
    <n v="0"/>
    <n v="0"/>
    <n v="0"/>
    <s v="21278"/>
    <x v="288"/>
    <s v="242100410"/>
    <s v="Dijon Métropole"/>
    <s v="21"/>
    <s v="Côte-d'Or"/>
    <n v="27"/>
    <s v="Bourgogne-Franche-Comté"/>
  </r>
  <r>
    <s v="Enedis"/>
    <s v="2021"/>
    <x v="0"/>
    <s v="ENT"/>
    <s v="Entreprises"/>
    <s v="T"/>
    <x v="0"/>
    <s v="45"/>
    <s v="Commerce et réparation d'automobiles et de motocycles"/>
    <n v="64.798168390000001"/>
    <n v="1"/>
    <n v="0.91200000000000003"/>
    <n v="0"/>
    <n v="0"/>
    <n v="0"/>
    <s v="21278"/>
    <x v="288"/>
    <s v="242100410"/>
    <s v="Dijon Métropole"/>
    <s v="21"/>
    <s v="Côte-d'Or"/>
    <n v="27"/>
    <s v="Bourgogne-Franche-Comté"/>
  </r>
  <r>
    <s v="Enedis"/>
    <s v="2021"/>
    <x v="0"/>
    <s v="ENT"/>
    <s v="Entreprises"/>
    <s v="T"/>
    <x v="0"/>
    <s v="46"/>
    <s v="Commerce de gros, à l'exception des automobiles et des motocycles"/>
    <n v="658.34874830000001"/>
    <n v="2"/>
    <n v="0.97399999999999998"/>
    <n v="0"/>
    <n v="0"/>
    <n v="0"/>
    <s v="21278"/>
    <x v="288"/>
    <s v="242100410"/>
    <s v="Dijon Métropole"/>
    <s v="21"/>
    <s v="Côte-d'Or"/>
    <n v="27"/>
    <s v="Bourgogne-Franche-Comté"/>
  </r>
  <r>
    <s v="Enedis"/>
    <s v="2021"/>
    <x v="0"/>
    <s v="ENT"/>
    <s v="Entreprises"/>
    <s v="T"/>
    <x v="0"/>
    <s v="47"/>
    <s v="Commerce de détail, à l'exception des automobiles et des motocycles"/>
    <n v="5388.8549406000002"/>
    <n v="8"/>
    <n v="0.98799999999999999"/>
    <n v="0"/>
    <n v="0"/>
    <n v="0"/>
    <s v="21278"/>
    <x v="288"/>
    <s v="242100410"/>
    <s v="Dijon Métropole"/>
    <s v="21"/>
    <s v="Côte-d'Or"/>
    <n v="27"/>
    <s v="Bourgogne-Franche-Comté"/>
  </r>
  <r>
    <s v="Enedis"/>
    <s v="2021"/>
    <x v="0"/>
    <s v="ENT"/>
    <s v="Entreprises"/>
    <s v="T"/>
    <x v="0"/>
    <s v="68"/>
    <s v="Activités immobilières"/>
    <n v="205.14157270999999"/>
    <n v="4"/>
    <n v="0.89400000000000002"/>
    <n v="0"/>
    <n v="0"/>
    <n v="0"/>
    <s v="21278"/>
    <x v="288"/>
    <s v="242100410"/>
    <s v="Dijon Métropole"/>
    <s v="21"/>
    <s v="Côte-d'Or"/>
    <n v="27"/>
    <s v="Bourgogne-Franche-Comté"/>
  </r>
  <r>
    <s v="Enedis"/>
    <s v="2021"/>
    <x v="0"/>
    <s v="ENT"/>
    <s v="Entreprises"/>
    <s v="T"/>
    <x v="0"/>
    <s v="70"/>
    <s v="Activités des sièges sociaux ; conseil de gestion"/>
    <n v="107.32438327"/>
    <n v="2"/>
    <n v="0.88500000000000001"/>
    <n v="0"/>
    <n v="0"/>
    <n v="0"/>
    <s v="21278"/>
    <x v="288"/>
    <s v="242100410"/>
    <s v="Dijon Métropole"/>
    <s v="21"/>
    <s v="Côte-d'Or"/>
    <n v="27"/>
    <s v="Bourgogne-Franche-Comté"/>
  </r>
  <r>
    <s v="Enedis"/>
    <s v="2021"/>
    <x v="0"/>
    <s v="ENT"/>
    <s v="Entreprises"/>
    <s v="T"/>
    <x v="0"/>
    <s v="93"/>
    <s v="Activités sportives, récréatives et de loisirs"/>
    <n v="175.50246067"/>
    <n v="3"/>
    <n v="0.91100000000000003"/>
    <n v="0"/>
    <n v="0"/>
    <n v="0"/>
    <s v="21278"/>
    <x v="288"/>
    <s v="242100410"/>
    <s v="Dijon Métropole"/>
    <s v="21"/>
    <s v="Côte-d'Or"/>
    <n v="27"/>
    <s v="Bourgogne-Franche-Comté"/>
  </r>
  <r>
    <s v="Enedis"/>
    <s v="2021"/>
    <x v="0"/>
    <s v="ENT"/>
    <s v="Entreprises"/>
    <s v="T"/>
    <x v="0"/>
    <s v="96"/>
    <s v="Autres services personnels"/>
    <n v="19.690337289999999"/>
    <n v="1"/>
    <n v="0.93100000000000005"/>
    <n v="0"/>
    <n v="0"/>
    <n v="0"/>
    <s v="21278"/>
    <x v="288"/>
    <s v="242100410"/>
    <s v="Dijon Métropole"/>
    <s v="21"/>
    <s v="Côte-d'Or"/>
    <n v="27"/>
    <s v="Bourgogne-Franche-Comté"/>
  </r>
  <r>
    <s v="Enedis"/>
    <s v="2021"/>
    <x v="0"/>
    <s v="RES"/>
    <s v="Résidentiel"/>
    <s v="R"/>
    <x v="3"/>
    <m/>
    <s v="0"/>
    <n v="20377.451966199998"/>
    <n v="4853"/>
    <n v="0.83099999999999996"/>
    <n v="1.9696377650000001"/>
    <n v="4.2500000000000003E-3"/>
    <n v="0"/>
    <s v="21278"/>
    <x v="288"/>
    <s v="242100410"/>
    <s v="Dijon Métropole"/>
    <s v="21"/>
    <s v="Côte-d'Or"/>
    <n v="27"/>
    <s v="Bourgogne-Franche-Comté"/>
  </r>
  <r>
    <s v="Enedis"/>
    <s v="2021"/>
    <x v="0"/>
    <s v="PRO"/>
    <s v="Petits professionels"/>
    <s v="X"/>
    <x v="2"/>
    <m/>
    <s v="0"/>
    <n v="0"/>
    <n v="0"/>
    <n v="0"/>
    <n v="0"/>
    <n v="0"/>
    <n v="1"/>
    <s v="21279"/>
    <x v="289"/>
    <s v="242101491"/>
    <s v="CC du Montbardois"/>
    <s v="21"/>
    <s v="Côte-d'Or"/>
    <n v="27"/>
    <s v="Bourgogne-Franche-Comté"/>
  </r>
  <r>
    <s v="Enedis"/>
    <s v="2021"/>
    <x v="0"/>
    <s v="ENT"/>
    <s v="Entreprises"/>
    <s v="T"/>
    <x v="0"/>
    <s v="61"/>
    <s v="Télécommunications"/>
    <n v="99.615895769999995"/>
    <n v="1"/>
    <n v="0.92200000000000004"/>
    <n v="0"/>
    <n v="0"/>
    <n v="0"/>
    <s v="21280"/>
    <x v="290"/>
    <s v="200071017"/>
    <s v="CC des Terres d'Auxois"/>
    <s v="21"/>
    <s v="Côte-d'Or"/>
    <n v="27"/>
    <s v="Bourgogne-Franche-Comté"/>
  </r>
  <r>
    <s v="Enedis"/>
    <s v="2021"/>
    <x v="0"/>
    <s v="RES"/>
    <s v="Résidentiel"/>
    <s v="R"/>
    <x v="3"/>
    <m/>
    <s v="0"/>
    <n v="506.7809254"/>
    <n v="91"/>
    <n v="0.78600000000000003"/>
    <n v="0"/>
    <n v="0"/>
    <n v="0"/>
    <s v="21280"/>
    <x v="290"/>
    <s v="200071017"/>
    <s v="CC des Terres d'Auxois"/>
    <s v="21"/>
    <s v="Côte-d'Or"/>
    <n v="27"/>
    <s v="Bourgogne-Franche-Comté"/>
  </r>
  <r>
    <s v="Enedis"/>
    <s v="2021"/>
    <x v="0"/>
    <s v="ENT"/>
    <s v="Entreprises"/>
    <s v="T"/>
    <x v="0"/>
    <s v="33"/>
    <s v="Réparation et installation de machines et d'équipements"/>
    <n v="6.2296246389999999"/>
    <n v="1"/>
    <n v="0"/>
    <n v="0"/>
    <n v="0"/>
    <n v="0"/>
    <s v="21281"/>
    <x v="291"/>
    <s v="200072825"/>
    <s v="CC Mirebellois et Fontenois"/>
    <s v="21"/>
    <s v="Côte-d'Or"/>
    <n v="27"/>
    <s v="Bourgogne-Franche-Comté"/>
  </r>
  <r>
    <s v="Enedis"/>
    <s v="2021"/>
    <x v="0"/>
    <s v="PRO"/>
    <s v="Petits professionels"/>
    <s v="T"/>
    <x v="0"/>
    <m/>
    <s v="0"/>
    <n v="0"/>
    <n v="0"/>
    <n v="0"/>
    <n v="0"/>
    <n v="0"/>
    <n v="1"/>
    <s v="21283"/>
    <x v="292"/>
    <s v="200070910"/>
    <s v="CC Tille et Venelle"/>
    <s v="21"/>
    <s v="Côte-d'Or"/>
    <n v="27"/>
    <s v="Bourgogne-Franche-Comté"/>
  </r>
  <r>
    <s v="Enedis"/>
    <s v="2021"/>
    <x v="0"/>
    <s v="RES"/>
    <s v="Résidentiel"/>
    <s v="R"/>
    <x v="3"/>
    <m/>
    <s v="0"/>
    <n v="335.06758459999998"/>
    <n v="38"/>
    <n v="0.70499999999999996"/>
    <n v="0"/>
    <n v="0"/>
    <n v="0"/>
    <s v="21283"/>
    <x v="292"/>
    <s v="200070910"/>
    <s v="CC Tille et Venelle"/>
    <s v="21"/>
    <s v="Côte-d'Or"/>
    <n v="27"/>
    <s v="Bourgogne-Franche-Comté"/>
  </r>
  <r>
    <s v="Enedis"/>
    <s v="2021"/>
    <x v="0"/>
    <s v="ENT"/>
    <s v="Entreprises"/>
    <s v="T"/>
    <x v="0"/>
    <s v="84"/>
    <s v="Administration publique et défense ; sécurité sociale obligatoire"/>
    <n v="2.6829999999999998"/>
    <n v="1"/>
    <n v="1"/>
    <n v="0"/>
    <n v="0"/>
    <n v="0"/>
    <s v="21284"/>
    <x v="293"/>
    <s v="200039063"/>
    <s v="CC Forêts, Seine et Suzon"/>
    <s v="21"/>
    <s v="Côte-d'Or"/>
    <n v="27"/>
    <s v="Bourgogne-Franche-Comté"/>
  </r>
  <r>
    <s v="Enedis"/>
    <s v="2021"/>
    <x v="0"/>
    <s v="RES"/>
    <s v="Résidentiel"/>
    <s v="R"/>
    <x v="3"/>
    <m/>
    <s v="0"/>
    <n v="1547.5792779999999"/>
    <n v="219"/>
    <n v="0.79800000000000004"/>
    <n v="0"/>
    <n v="0"/>
    <n v="0"/>
    <s v="21285"/>
    <x v="294"/>
    <s v="242101509"/>
    <s v="CC Rives de Saône"/>
    <s v="21"/>
    <s v="Côte-d'Or"/>
    <n v="27"/>
    <s v="Bourgogne-Franche-Comté"/>
  </r>
  <r>
    <s v="Enedis"/>
    <s v="2021"/>
    <x v="0"/>
    <s v="ENT"/>
    <s v="Entreprises"/>
    <s v="A"/>
    <x v="1"/>
    <s v="1"/>
    <s v="0"/>
    <n v="55.438450940000003"/>
    <n v="1"/>
    <n v="0.88400000000000001"/>
    <n v="0"/>
    <n v="0"/>
    <n v="0"/>
    <s v="21286"/>
    <x v="295"/>
    <s v="200039063"/>
    <s v="CC Forêts, Seine et Suzon"/>
    <s v="21"/>
    <s v="Côte-d'Or"/>
    <n v="27"/>
    <s v="Bourgogne-Franche-Comté"/>
  </r>
  <r>
    <s v="Enedis"/>
    <s v="2021"/>
    <x v="0"/>
    <s v="ENT"/>
    <s v="Entreprises"/>
    <s v="T"/>
    <x v="0"/>
    <s v="46"/>
    <s v="Commerce de gros, à l'exception des automobiles et des motocycles"/>
    <n v="1.299522638"/>
    <n v="1"/>
    <n v="0.95499999999999996"/>
    <n v="0"/>
    <n v="0"/>
    <n v="0"/>
    <s v="21288"/>
    <x v="296"/>
    <s v="242101459"/>
    <s v="CC du Pays d'Alésia et de la Seine"/>
    <s v="21"/>
    <s v="Côte-d'Or"/>
    <n v="27"/>
    <s v="Bourgogne-Franche-Comté"/>
  </r>
  <r>
    <s v="Enedis"/>
    <s v="2021"/>
    <x v="0"/>
    <s v="ENT"/>
    <s v="Entreprises"/>
    <s v="T"/>
    <x v="0"/>
    <s v="84"/>
    <s v="Administration publique et défense ; sécurité sociale obligatoire"/>
    <n v="29.268000000000001"/>
    <n v="1"/>
    <n v="1"/>
    <n v="0"/>
    <n v="0"/>
    <n v="0"/>
    <s v="21288"/>
    <x v="296"/>
    <s v="242101459"/>
    <s v="CC du Pays d'Alésia et de la Seine"/>
    <s v="21"/>
    <s v="Côte-d'Or"/>
    <n v="27"/>
    <s v="Bourgogne-Franche-Comté"/>
  </r>
  <r>
    <s v="Enedis"/>
    <s v="2021"/>
    <x v="0"/>
    <s v="RES"/>
    <s v="Résidentiel"/>
    <s v="R"/>
    <x v="3"/>
    <m/>
    <s v="0"/>
    <n v="591.17428289999998"/>
    <n v="156"/>
    <n v="0.77800000000000002"/>
    <n v="0"/>
    <n v="0"/>
    <n v="0"/>
    <s v="21288"/>
    <x v="296"/>
    <s v="242101459"/>
    <s v="CC du Pays d'Alésia et de la Seine"/>
    <s v="21"/>
    <s v="Côte-d'Or"/>
    <n v="27"/>
    <s v="Bourgogne-Franche-Comté"/>
  </r>
  <r>
    <s v="Enedis"/>
    <s v="2021"/>
    <x v="0"/>
    <s v="PRO"/>
    <s v="Petits professionels"/>
    <s v="A"/>
    <x v="1"/>
    <m/>
    <s v="0"/>
    <n v="0"/>
    <n v="0"/>
    <n v="0"/>
    <n v="0"/>
    <n v="0"/>
    <n v="1"/>
    <s v="21289"/>
    <x v="297"/>
    <s v="200070894"/>
    <s v="CC de Gevrey-Chambertin et de Nuits-Saint-Georges"/>
    <s v="21"/>
    <s v="Côte-d'Or"/>
    <n v="27"/>
    <s v="Bourgogne-Franche-Comté"/>
  </r>
  <r>
    <s v="Enedis"/>
    <s v="2021"/>
    <x v="0"/>
    <s v="PRO"/>
    <s v="Petits professionels"/>
    <s v="X"/>
    <x v="2"/>
    <m/>
    <s v="0"/>
    <n v="0"/>
    <n v="0"/>
    <n v="0"/>
    <n v="0"/>
    <n v="0"/>
    <n v="1"/>
    <s v="21289"/>
    <x v="297"/>
    <s v="200070894"/>
    <s v="CC de Gevrey-Chambertin et de Nuits-Saint-Georges"/>
    <s v="21"/>
    <s v="Côte-d'Or"/>
    <n v="27"/>
    <s v="Bourgogne-Franche-Comté"/>
  </r>
  <r>
    <s v="Enedis"/>
    <s v="2021"/>
    <x v="0"/>
    <s v="ENT"/>
    <s v="Entreprises"/>
    <s v="T"/>
    <x v="0"/>
    <s v="36"/>
    <s v="Captage, traitement et distribution d'eau"/>
    <n v="99.10777349"/>
    <n v="1"/>
    <n v="0.89500000000000002"/>
    <n v="0"/>
    <n v="0"/>
    <n v="0"/>
    <s v="21290"/>
    <x v="298"/>
    <s v="242100154"/>
    <s v="CC des Vallées de la Tille et de l'Ignon"/>
    <s v="21"/>
    <s v="Côte-d'Or"/>
    <n v="27"/>
    <s v="Bourgogne-Franche-Comté"/>
  </r>
  <r>
    <s v="Enedis"/>
    <s v="2021"/>
    <x v="0"/>
    <s v="PRO"/>
    <s v="Petits professionels"/>
    <s v="A"/>
    <x v="1"/>
    <m/>
    <s v="0"/>
    <n v="0"/>
    <n v="0"/>
    <n v="0"/>
    <n v="0"/>
    <n v="0"/>
    <n v="1"/>
    <s v="21290"/>
    <x v="298"/>
    <s v="242100154"/>
    <s v="CC des Vallées de la Tille et de l'Ignon"/>
    <s v="21"/>
    <s v="Côte-d'Or"/>
    <n v="27"/>
    <s v="Bourgogne-Franche-Comté"/>
  </r>
  <r>
    <s v="Enedis"/>
    <s v="2021"/>
    <x v="0"/>
    <s v="PRO"/>
    <s v="Petits professionels"/>
    <s v="I"/>
    <x v="4"/>
    <m/>
    <s v="0"/>
    <n v="0"/>
    <n v="0"/>
    <n v="0"/>
    <n v="0"/>
    <n v="0"/>
    <n v="1"/>
    <s v="21290"/>
    <x v="298"/>
    <s v="242100154"/>
    <s v="CC des Vallées de la Tille et de l'Ignon"/>
    <s v="21"/>
    <s v="Côte-d'Or"/>
    <n v="27"/>
    <s v="Bourgogne-Franche-Comté"/>
  </r>
  <r>
    <s v="Enedis"/>
    <s v="2021"/>
    <x v="0"/>
    <s v="ENT"/>
    <s v="Entreprises"/>
    <s v="T"/>
    <x v="0"/>
    <s v="68"/>
    <s v="Activités immobilières"/>
    <n v="105.889765"/>
    <n v="1"/>
    <n v="0.86199999999999999"/>
    <n v="0"/>
    <n v="0"/>
    <n v="0"/>
    <s v="21291"/>
    <x v="299"/>
    <s v="200071017"/>
    <s v="CC des Terres d'Auxois"/>
    <s v="21"/>
    <s v="Côte-d'Or"/>
    <n v="27"/>
    <s v="Bourgogne-Franche-Comté"/>
  </r>
  <r>
    <s v="Enedis"/>
    <s v="2021"/>
    <x v="0"/>
    <s v="PRO"/>
    <s v="Petits professionels"/>
    <s v="I"/>
    <x v="4"/>
    <m/>
    <s v="0"/>
    <n v="0"/>
    <n v="0"/>
    <n v="0"/>
    <n v="0"/>
    <n v="0"/>
    <n v="1"/>
    <s v="21291"/>
    <x v="299"/>
    <s v="200071017"/>
    <s v="CC des Terres d'Auxois"/>
    <s v="21"/>
    <s v="Côte-d'Or"/>
    <n v="27"/>
    <s v="Bourgogne-Franche-Comté"/>
  </r>
  <r>
    <s v="Enedis"/>
    <s v="2021"/>
    <x v="0"/>
    <s v="ENT"/>
    <s v="Entreprises"/>
    <s v="I"/>
    <x v="4"/>
    <s v="25"/>
    <s v="Fabrication de produits métalliques, à l'exception des machines et des équipements"/>
    <n v="184.1310909"/>
    <n v="1"/>
    <n v="0.997"/>
    <n v="0"/>
    <n v="0"/>
    <n v="0"/>
    <s v="21292"/>
    <x v="300"/>
    <s v="200000925"/>
    <s v="CC de la Plaine Dijonnaise"/>
    <s v="21"/>
    <s v="Côte-d'Or"/>
    <n v="27"/>
    <s v="Bourgogne-Franche-Comté"/>
  </r>
  <r>
    <s v="Enedis"/>
    <s v="2021"/>
    <x v="0"/>
    <s v="ENT"/>
    <s v="Entreprises"/>
    <s v="I"/>
    <x v="4"/>
    <s v="28"/>
    <s v="Fabrication de machines et équipements n.c.a."/>
    <n v="1578.016167"/>
    <n v="1"/>
    <n v="1"/>
    <n v="0"/>
    <n v="0"/>
    <n v="0"/>
    <s v="21292"/>
    <x v="300"/>
    <s v="200000925"/>
    <s v="CC de la Plaine Dijonnaise"/>
    <s v="21"/>
    <s v="Côte-d'Or"/>
    <n v="27"/>
    <s v="Bourgogne-Franche-Comté"/>
  </r>
  <r>
    <s v="Enedis"/>
    <s v="2021"/>
    <x v="0"/>
    <s v="ENT"/>
    <s v="Entreprises"/>
    <s v="I"/>
    <x v="4"/>
    <s v="31"/>
    <s v="Fabrication de meubles"/>
    <n v="111.29076860000001"/>
    <n v="1"/>
    <n v="0.874"/>
    <n v="0"/>
    <n v="0"/>
    <n v="0"/>
    <s v="21292"/>
    <x v="300"/>
    <s v="200000925"/>
    <s v="CC de la Plaine Dijonnaise"/>
    <s v="21"/>
    <s v="Côte-d'Or"/>
    <n v="27"/>
    <s v="Bourgogne-Franche-Comté"/>
  </r>
  <r>
    <s v="Enedis"/>
    <s v="2021"/>
    <x v="0"/>
    <s v="ENT"/>
    <s v="Entreprises"/>
    <s v="I"/>
    <x v="4"/>
    <s v="43"/>
    <s v="Travaux de construction spécialisés"/>
    <n v="53.72601599"/>
    <n v="2"/>
    <n v="0.5"/>
    <n v="0"/>
    <n v="0"/>
    <n v="0"/>
    <s v="21292"/>
    <x v="300"/>
    <s v="200000925"/>
    <s v="CC de la Plaine Dijonnaise"/>
    <s v="21"/>
    <s v="Côte-d'Or"/>
    <n v="27"/>
    <s v="Bourgogne-Franche-Comté"/>
  </r>
  <r>
    <s v="Enedis"/>
    <s v="2021"/>
    <x v="0"/>
    <s v="ENT"/>
    <s v="Entreprises"/>
    <s v="T"/>
    <x v="0"/>
    <s v="45"/>
    <s v="Commerce et réparation d'automobiles et de motocycles"/>
    <n v="174.1871022"/>
    <n v="2"/>
    <n v="0.88100000000000001"/>
    <n v="0"/>
    <n v="0"/>
    <n v="0"/>
    <s v="21292"/>
    <x v="300"/>
    <s v="200000925"/>
    <s v="CC de la Plaine Dijonnaise"/>
    <s v="21"/>
    <s v="Côte-d'Or"/>
    <n v="27"/>
    <s v="Bourgogne-Franche-Comté"/>
  </r>
  <r>
    <s v="Enedis"/>
    <s v="2021"/>
    <x v="0"/>
    <s v="ENT"/>
    <s v="Entreprises"/>
    <s v="T"/>
    <x v="0"/>
    <s v="47"/>
    <s v="Commerce de détail, à l'exception des automobiles et des motocycles"/>
    <n v="1596.7825359999999"/>
    <n v="6"/>
    <n v="0.97399999999999998"/>
    <n v="0"/>
    <n v="0"/>
    <n v="0"/>
    <s v="21292"/>
    <x v="300"/>
    <s v="200000925"/>
    <s v="CC de la Plaine Dijonnaise"/>
    <s v="21"/>
    <s v="Côte-d'Or"/>
    <n v="27"/>
    <s v="Bourgogne-Franche-Comté"/>
  </r>
  <r>
    <s v="Enedis"/>
    <s v="2021"/>
    <x v="0"/>
    <s v="ENT"/>
    <s v="Entreprises"/>
    <s v="T"/>
    <x v="0"/>
    <s v="49"/>
    <s v="Transports terrestres et transport par conduites"/>
    <n v="72.376000000000005"/>
    <n v="1"/>
    <n v="1"/>
    <n v="0"/>
    <n v="0"/>
    <n v="0"/>
    <s v="21292"/>
    <x v="300"/>
    <s v="200000925"/>
    <s v="CC de la Plaine Dijonnaise"/>
    <s v="21"/>
    <s v="Côte-d'Or"/>
    <n v="27"/>
    <s v="Bourgogne-Franche-Comté"/>
  </r>
  <r>
    <s v="Enedis"/>
    <s v="2021"/>
    <x v="0"/>
    <s v="ENT"/>
    <s v="Entreprises"/>
    <s v="T"/>
    <x v="0"/>
    <s v="64"/>
    <s v="Activités des services financiers, hors assurance et caisses de retraite"/>
    <n v="63.016184320000001"/>
    <n v="1"/>
    <n v="0.85599999999999998"/>
    <n v="0"/>
    <n v="0"/>
    <n v="0"/>
    <s v="21292"/>
    <x v="300"/>
    <s v="200000925"/>
    <s v="CC de la Plaine Dijonnaise"/>
    <s v="21"/>
    <s v="Côte-d'Or"/>
    <n v="27"/>
    <s v="Bourgogne-Franche-Comté"/>
  </r>
  <r>
    <s v="Enedis"/>
    <s v="2021"/>
    <x v="0"/>
    <s v="ENT"/>
    <s v="Entreprises"/>
    <s v="T"/>
    <x v="0"/>
    <s v="87"/>
    <s v="Hébergement médico-social et social"/>
    <n v="219.51914099999999"/>
    <n v="1"/>
    <n v="0.89400000000000002"/>
    <n v="0"/>
    <n v="0"/>
    <n v="0"/>
    <s v="21292"/>
    <x v="300"/>
    <s v="200000925"/>
    <s v="CC de la Plaine Dijonnaise"/>
    <s v="21"/>
    <s v="Côte-d'Or"/>
    <n v="27"/>
    <s v="Bourgogne-Franche-Comté"/>
  </r>
  <r>
    <s v="Enedis"/>
    <s v="2021"/>
    <x v="0"/>
    <s v="PRO"/>
    <s v="Petits professionels"/>
    <s v="A"/>
    <x v="1"/>
    <m/>
    <s v="0"/>
    <n v="0"/>
    <n v="0"/>
    <n v="0"/>
    <n v="0"/>
    <n v="0"/>
    <n v="2"/>
    <s v="21292"/>
    <x v="300"/>
    <s v="200000925"/>
    <s v="CC de la Plaine Dijonnaise"/>
    <s v="21"/>
    <s v="Côte-d'Or"/>
    <n v="27"/>
    <s v="Bourgogne-Franche-Comté"/>
  </r>
  <r>
    <s v="Enedis"/>
    <s v="2021"/>
    <x v="0"/>
    <s v="PRO"/>
    <s v="Petits professionels"/>
    <s v="I"/>
    <x v="4"/>
    <m/>
    <s v="0"/>
    <n v="305.39841699999999"/>
    <n v="26"/>
    <n v="0.89400000000000002"/>
    <n v="0"/>
    <n v="0"/>
    <n v="0"/>
    <s v="21292"/>
    <x v="300"/>
    <s v="200000925"/>
    <s v="CC de la Plaine Dijonnaise"/>
    <s v="21"/>
    <s v="Côte-d'Or"/>
    <n v="27"/>
    <s v="Bourgogne-Franche-Comté"/>
  </r>
  <r>
    <s v="Enedis"/>
    <s v="2021"/>
    <x v="0"/>
    <s v="PRO"/>
    <s v="Petits professionels"/>
    <s v="T"/>
    <x v="0"/>
    <m/>
    <s v="0"/>
    <n v="2686.6448107000001"/>
    <n v="285"/>
    <n v="0.88100000000000001"/>
    <n v="0"/>
    <n v="0"/>
    <n v="1"/>
    <s v="21292"/>
    <x v="300"/>
    <s v="200000925"/>
    <s v="CC de la Plaine Dijonnaise"/>
    <s v="21"/>
    <s v="Côte-d'Or"/>
    <n v="27"/>
    <s v="Bourgogne-Franche-Comté"/>
  </r>
  <r>
    <s v="Enedis"/>
    <s v="2021"/>
    <x v="0"/>
    <s v="PRO"/>
    <s v="Petits professionels"/>
    <s v="X"/>
    <x v="2"/>
    <m/>
    <s v="0"/>
    <n v="0"/>
    <n v="0"/>
    <n v="0"/>
    <n v="0"/>
    <n v="0"/>
    <n v="1"/>
    <s v="21293"/>
    <x v="301"/>
    <s v="200039055"/>
    <s v="CC Ouche et Montagne"/>
    <s v="21"/>
    <s v="Côte-d'Or"/>
    <n v="27"/>
    <s v="Bourgogne-Franche-Comté"/>
  </r>
  <r>
    <s v="Enedis"/>
    <s v="2021"/>
    <x v="0"/>
    <s v="RES"/>
    <s v="Résidentiel"/>
    <s v="R"/>
    <x v="3"/>
    <m/>
    <s v="0"/>
    <n v="453.79594279999998"/>
    <n v="78"/>
    <n v="0.78400000000000003"/>
    <n v="0"/>
    <n v="0"/>
    <n v="0"/>
    <s v="21293"/>
    <x v="301"/>
    <s v="200039055"/>
    <s v="CC Ouche et Montagne"/>
    <s v="21"/>
    <s v="Côte-d'Or"/>
    <n v="27"/>
    <s v="Bourgogne-Franche-Comté"/>
  </r>
  <r>
    <s v="Enedis"/>
    <s v="2021"/>
    <x v="0"/>
    <s v="PRO"/>
    <s v="Petits professionels"/>
    <s v="A"/>
    <x v="1"/>
    <m/>
    <s v="0"/>
    <n v="0"/>
    <n v="0"/>
    <n v="0"/>
    <n v="0"/>
    <n v="0"/>
    <n v="1"/>
    <s v="21294"/>
    <x v="302"/>
    <s v="200070894"/>
    <s v="CC de Gevrey-Chambertin et de Nuits-Saint-Georges"/>
    <s v="21"/>
    <s v="Côte-d'Or"/>
    <n v="27"/>
    <s v="Bourgogne-Franche-Comté"/>
  </r>
  <r>
    <s v="Enedis"/>
    <s v="2021"/>
    <x v="0"/>
    <s v="RES"/>
    <s v="Résidentiel"/>
    <s v="R"/>
    <x v="3"/>
    <m/>
    <s v="0"/>
    <n v="1369.034973"/>
    <n v="180"/>
    <n v="0.91100000000000003"/>
    <n v="0"/>
    <n v="0"/>
    <n v="0"/>
    <s v="21294"/>
    <x v="302"/>
    <s v="200070894"/>
    <s v="CC de Gevrey-Chambertin et de Nuits-Saint-Georges"/>
    <s v="21"/>
    <s v="Côte-d'Or"/>
    <n v="27"/>
    <s v="Bourgogne-Franche-Comté"/>
  </r>
  <r>
    <s v="Enedis"/>
    <s v="2021"/>
    <x v="0"/>
    <s v="ENT"/>
    <s v="Entreprises"/>
    <s v="I"/>
    <x v="4"/>
    <s v="16"/>
    <s v="Travail du bois et fabrication d'articles en bois et en liège, à l'exception des meubles ; fabrication d'articles en vannerie et sparterie"/>
    <n v="365.5309484"/>
    <n v="1"/>
    <n v="1"/>
    <n v="0"/>
    <n v="0"/>
    <n v="0"/>
    <s v="21295"/>
    <x v="303"/>
    <s v="200070894"/>
    <s v="CC de Gevrey-Chambertin et de Nuits-Saint-Georges"/>
    <s v="21"/>
    <s v="Côte-d'Or"/>
    <n v="27"/>
    <s v="Bourgogne-Franche-Comté"/>
  </r>
  <r>
    <s v="Enedis"/>
    <s v="2021"/>
    <x v="0"/>
    <s v="ENT"/>
    <s v="Entreprises"/>
    <s v="I"/>
    <x v="4"/>
    <s v="22"/>
    <s v="Fabrication de produits en caoutchouc et en plastique"/>
    <n v="119.21950750000001"/>
    <n v="1"/>
    <n v="0.995"/>
    <n v="0"/>
    <n v="0"/>
    <n v="0"/>
    <s v="21295"/>
    <x v="303"/>
    <s v="200070894"/>
    <s v="CC de Gevrey-Chambertin et de Nuits-Saint-Georges"/>
    <s v="21"/>
    <s v="Côte-d'Or"/>
    <n v="27"/>
    <s v="Bourgogne-Franche-Comté"/>
  </r>
  <r>
    <s v="Enedis"/>
    <s v="2021"/>
    <x v="0"/>
    <s v="ENT"/>
    <s v="Entreprises"/>
    <s v="I"/>
    <x v="4"/>
    <s v="26"/>
    <s v="Fabrication de produits informatiques, électroniques et optiques"/>
    <n v="85.728624969999998"/>
    <n v="1"/>
    <n v="0.86"/>
    <n v="0"/>
    <n v="0"/>
    <n v="0"/>
    <s v="21295"/>
    <x v="303"/>
    <s v="200070894"/>
    <s v="CC de Gevrey-Chambertin et de Nuits-Saint-Georges"/>
    <s v="21"/>
    <s v="Côte-d'Or"/>
    <n v="27"/>
    <s v="Bourgogne-Franche-Comté"/>
  </r>
  <r>
    <s v="Enedis"/>
    <s v="2021"/>
    <x v="0"/>
    <s v="ENT"/>
    <s v="Entreprises"/>
    <s v="I"/>
    <x v="4"/>
    <s v="29"/>
    <s v="Industrie automobile"/>
    <n v="1448.3974820000001"/>
    <n v="4"/>
    <n v="1"/>
    <n v="0"/>
    <n v="0"/>
    <n v="0"/>
    <s v="21295"/>
    <x v="303"/>
    <s v="200070894"/>
    <s v="CC de Gevrey-Chambertin et de Nuits-Saint-Georges"/>
    <s v="21"/>
    <s v="Côte-d'Or"/>
    <n v="27"/>
    <s v="Bourgogne-Franche-Comté"/>
  </r>
  <r>
    <s v="Enedis"/>
    <s v="2021"/>
    <x v="0"/>
    <s v="ENT"/>
    <s v="Entreprises"/>
    <s v="T"/>
    <x v="0"/>
    <s v="38"/>
    <s v="Collecte, traitement et élimination des déchets ; récupération"/>
    <n v="34.814087979999996"/>
    <n v="1"/>
    <n v="0.88800000000000001"/>
    <n v="0"/>
    <n v="0"/>
    <n v="0"/>
    <s v="21295"/>
    <x v="303"/>
    <s v="200070894"/>
    <s v="CC de Gevrey-Chambertin et de Nuits-Saint-Georges"/>
    <s v="21"/>
    <s v="Côte-d'Or"/>
    <n v="27"/>
    <s v="Bourgogne-Franche-Comté"/>
  </r>
  <r>
    <s v="Enedis"/>
    <s v="2021"/>
    <x v="0"/>
    <s v="ENT"/>
    <s v="Entreprises"/>
    <s v="T"/>
    <x v="0"/>
    <s v="52"/>
    <s v="Entreposage et services auxiliaires des transports"/>
    <n v="448.96774160000001"/>
    <n v="3"/>
    <n v="0.99099999999999999"/>
    <n v="0"/>
    <n v="0"/>
    <n v="0"/>
    <s v="21295"/>
    <x v="303"/>
    <s v="200070894"/>
    <s v="CC de Gevrey-Chambertin et de Nuits-Saint-Georges"/>
    <s v="21"/>
    <s v="Côte-d'Or"/>
    <n v="27"/>
    <s v="Bourgogne-Franche-Comté"/>
  </r>
  <r>
    <s v="Enedis"/>
    <s v="2021"/>
    <x v="0"/>
    <s v="ENT"/>
    <s v="Entreprises"/>
    <s v="T"/>
    <x v="0"/>
    <s v="55"/>
    <s v="Hébergement"/>
    <n v="66.911027520000005"/>
    <n v="1"/>
    <n v="0.84899999999999998"/>
    <n v="0"/>
    <n v="0"/>
    <n v="0"/>
    <s v="21295"/>
    <x v="303"/>
    <s v="200070894"/>
    <s v="CC de Gevrey-Chambertin et de Nuits-Saint-Georges"/>
    <s v="21"/>
    <s v="Côte-d'Or"/>
    <n v="27"/>
    <s v="Bourgogne-Franche-Comté"/>
  </r>
  <r>
    <s v="Enedis"/>
    <s v="2021"/>
    <x v="0"/>
    <s v="ENT"/>
    <s v="Entreprises"/>
    <s v="T"/>
    <x v="0"/>
    <s v="56"/>
    <s v="Restauration"/>
    <n v="762.07956379999996"/>
    <n v="6"/>
    <n v="0.98399999999999999"/>
    <n v="0"/>
    <n v="0"/>
    <n v="0"/>
    <s v="21295"/>
    <x v="303"/>
    <s v="200070894"/>
    <s v="CC de Gevrey-Chambertin et de Nuits-Saint-Georges"/>
    <s v="21"/>
    <s v="Côte-d'Or"/>
    <n v="27"/>
    <s v="Bourgogne-Franche-Comté"/>
  </r>
  <r>
    <s v="Enedis"/>
    <s v="2021"/>
    <x v="0"/>
    <s v="ENT"/>
    <s v="Entreprises"/>
    <s v="T"/>
    <x v="0"/>
    <s v="85"/>
    <s v="Enseignement"/>
    <n v="204.3527857"/>
    <n v="2"/>
    <n v="0.96899999999999997"/>
    <n v="0"/>
    <n v="0"/>
    <n v="0"/>
    <s v="21295"/>
    <x v="303"/>
    <s v="200070894"/>
    <s v="CC de Gevrey-Chambertin et de Nuits-Saint-Georges"/>
    <s v="21"/>
    <s v="Côte-d'Or"/>
    <n v="27"/>
    <s v="Bourgogne-Franche-Comté"/>
  </r>
  <r>
    <s v="Enedis"/>
    <s v="2021"/>
    <x v="0"/>
    <s v="PRO"/>
    <s v="Petits professionels"/>
    <s v="A"/>
    <x v="1"/>
    <m/>
    <s v="0"/>
    <n v="1241.832711"/>
    <n v="109"/>
    <n v="0.81699999999999995"/>
    <n v="0"/>
    <n v="0"/>
    <n v="0"/>
    <s v="21295"/>
    <x v="303"/>
    <s v="200070894"/>
    <s v="CC de Gevrey-Chambertin et de Nuits-Saint-Georges"/>
    <s v="21"/>
    <s v="Côte-d'Or"/>
    <n v="27"/>
    <s v="Bourgogne-Franche-Comté"/>
  </r>
  <r>
    <s v="Enedis"/>
    <s v="2021"/>
    <x v="0"/>
    <s v="ENT"/>
    <s v="Entreprises"/>
    <s v="T"/>
    <x v="0"/>
    <s v="68"/>
    <s v="Activités immobilières"/>
    <n v="63.795999999999999"/>
    <n v="1"/>
    <n v="1"/>
    <n v="0"/>
    <n v="0"/>
    <n v="0"/>
    <s v="21296"/>
    <x v="304"/>
    <s v="242101434"/>
    <s v="CC du Pays Châtillonnais"/>
    <s v="21"/>
    <s v="Côte-d'Or"/>
    <n v="27"/>
    <s v="Bourgogne-Franche-Comté"/>
  </r>
  <r>
    <s v="Enedis"/>
    <s v="2021"/>
    <x v="0"/>
    <s v="PRO"/>
    <s v="Petits professionels"/>
    <s v="A"/>
    <x v="1"/>
    <m/>
    <s v="0"/>
    <n v="68.424224820000006"/>
    <n v="8"/>
    <n v="0.89100000000000001"/>
    <n v="0"/>
    <n v="0"/>
    <n v="0"/>
    <s v="21296"/>
    <x v="304"/>
    <s v="242101434"/>
    <s v="CC du Pays Châtillonnais"/>
    <s v="21"/>
    <s v="Côte-d'Or"/>
    <n v="27"/>
    <s v="Bourgogne-Franche-Comté"/>
  </r>
  <r>
    <s v="Enedis"/>
    <s v="2021"/>
    <x v="0"/>
    <s v="ENT"/>
    <s v="Entreprises"/>
    <s v="A"/>
    <x v="1"/>
    <s v="1"/>
    <s v="0"/>
    <n v="1.0680000000000001"/>
    <n v="1"/>
    <n v="1"/>
    <n v="0"/>
    <n v="0"/>
    <n v="0"/>
    <s v="21297"/>
    <x v="305"/>
    <s v="200070894"/>
    <s v="CC de Gevrey-Chambertin et de Nuits-Saint-Georges"/>
    <s v="21"/>
    <s v="Côte-d'Or"/>
    <n v="27"/>
    <s v="Bourgogne-Franche-Comté"/>
  </r>
  <r>
    <s v="Enedis"/>
    <s v="2021"/>
    <x v="0"/>
    <s v="ENT"/>
    <s v="Entreprises"/>
    <s v="I"/>
    <x v="4"/>
    <s v="11"/>
    <s v="Fabrication de boissons"/>
    <n v="156.90649999999999"/>
    <n v="1"/>
    <n v="1"/>
    <n v="0"/>
    <n v="0"/>
    <n v="0"/>
    <s v="21297"/>
    <x v="305"/>
    <s v="200070894"/>
    <s v="CC de Gevrey-Chambertin et de Nuits-Saint-Georges"/>
    <s v="21"/>
    <s v="Côte-d'Or"/>
    <n v="27"/>
    <s v="Bourgogne-Franche-Comté"/>
  </r>
  <r>
    <s v="Enedis"/>
    <s v="2021"/>
    <x v="0"/>
    <s v="PRO"/>
    <s v="Petits professionels"/>
    <s v="A"/>
    <x v="1"/>
    <m/>
    <s v="0"/>
    <n v="89.374416269999998"/>
    <n v="16"/>
    <n v="0.81399999999999995"/>
    <n v="0"/>
    <n v="0"/>
    <n v="0"/>
    <s v="21297"/>
    <x v="305"/>
    <s v="200070894"/>
    <s v="CC de Gevrey-Chambertin et de Nuits-Saint-Georges"/>
    <s v="21"/>
    <s v="Côte-d'Or"/>
    <n v="27"/>
    <s v="Bourgogne-Franche-Comté"/>
  </r>
  <r>
    <s v="Enedis"/>
    <s v="2021"/>
    <x v="0"/>
    <s v="PRO"/>
    <s v="Petits professionels"/>
    <s v="X"/>
    <x v="2"/>
    <m/>
    <s v="0"/>
    <n v="0"/>
    <n v="0"/>
    <n v="0"/>
    <n v="0"/>
    <n v="0"/>
    <n v="1"/>
    <s v="21297"/>
    <x v="305"/>
    <s v="200070894"/>
    <s v="CC de Gevrey-Chambertin et de Nuits-Saint-Georges"/>
    <s v="21"/>
    <s v="Côte-d'Or"/>
    <n v="27"/>
    <s v="Bourgogne-Franche-Comté"/>
  </r>
  <r>
    <s v="Enedis"/>
    <s v="2021"/>
    <x v="0"/>
    <s v="ENT"/>
    <s v="Entreprises"/>
    <s v="T"/>
    <x v="0"/>
    <s v="46"/>
    <s v="Commerce de gros, à l'exception des automobiles et des motocycles"/>
    <n v="88.241"/>
    <n v="1"/>
    <n v="1"/>
    <n v="0"/>
    <n v="0"/>
    <n v="0"/>
    <s v="21299"/>
    <x v="306"/>
    <s v="242101459"/>
    <s v="CC du Pays d'Alésia et de la Seine"/>
    <s v="21"/>
    <s v="Côte-d'Or"/>
    <n v="27"/>
    <s v="Bourgogne-Franche-Comté"/>
  </r>
  <r>
    <s v="Enedis"/>
    <s v="2021"/>
    <x v="0"/>
    <s v="ENT"/>
    <s v="Entreprises"/>
    <s v="T"/>
    <x v="0"/>
    <s v="49"/>
    <s v="Transports terrestres et transport par conduites"/>
    <n v="186.955175"/>
    <n v="1"/>
    <n v="1"/>
    <n v="0"/>
    <n v="0"/>
    <n v="0"/>
    <s v="21299"/>
    <x v="306"/>
    <s v="242101459"/>
    <s v="CC du Pays d'Alésia et de la Seine"/>
    <s v="21"/>
    <s v="Côte-d'Or"/>
    <n v="27"/>
    <s v="Bourgogne-Franche-Comté"/>
  </r>
  <r>
    <s v="Enedis"/>
    <s v="2021"/>
    <x v="0"/>
    <s v="PRO"/>
    <s v="Petits professionels"/>
    <s v="A"/>
    <x v="1"/>
    <m/>
    <s v="0"/>
    <n v="0"/>
    <n v="0"/>
    <n v="0"/>
    <n v="0"/>
    <n v="0"/>
    <n v="1"/>
    <s v="21299"/>
    <x v="306"/>
    <s v="242101459"/>
    <s v="CC du Pays d'Alésia et de la Seine"/>
    <s v="21"/>
    <s v="Côte-d'Or"/>
    <n v="27"/>
    <s v="Bourgogne-Franche-Comté"/>
  </r>
  <r>
    <s v="Enedis"/>
    <s v="2021"/>
    <x v="0"/>
    <s v="PRO"/>
    <s v="Petits professionels"/>
    <s v="A"/>
    <x v="1"/>
    <m/>
    <s v="0"/>
    <n v="0"/>
    <n v="0"/>
    <n v="0"/>
    <n v="0"/>
    <n v="0"/>
    <n v="1"/>
    <s v="21300"/>
    <x v="307"/>
    <s v="200039055"/>
    <s v="CC Ouche et Montagne"/>
    <s v="21"/>
    <s v="Côte-d'Or"/>
    <n v="27"/>
    <s v="Bourgogne-Franche-Comté"/>
  </r>
  <r>
    <s v="Enedis"/>
    <s v="2021"/>
    <x v="0"/>
    <s v="ENT"/>
    <s v="Entreprises"/>
    <s v="T"/>
    <x v="0"/>
    <s v="36"/>
    <s v="Captage, traitement et distribution d'eau"/>
    <n v="137.624"/>
    <n v="1"/>
    <n v="1"/>
    <n v="0"/>
    <n v="0"/>
    <n v="0"/>
    <s v="21301"/>
    <x v="308"/>
    <s v="242101509"/>
    <s v="CC Rives de Saône"/>
    <s v="21"/>
    <s v="Côte-d'Or"/>
    <n v="27"/>
    <s v="Bourgogne-Franche-Comté"/>
  </r>
  <r>
    <s v="Enedis"/>
    <s v="2021"/>
    <x v="0"/>
    <s v="ENT"/>
    <s v="Entreprises"/>
    <s v="T"/>
    <x v="0"/>
    <s v="52"/>
    <s v="Entreposage et services auxiliaires des transports"/>
    <n v="7.4669999999999996"/>
    <n v="1"/>
    <n v="1"/>
    <n v="0"/>
    <n v="0"/>
    <n v="0"/>
    <s v="21301"/>
    <x v="308"/>
    <s v="242101509"/>
    <s v="CC Rives de Saône"/>
    <s v="21"/>
    <s v="Côte-d'Or"/>
    <n v="27"/>
    <s v="Bourgogne-Franche-Comté"/>
  </r>
  <r>
    <s v="Enedis"/>
    <s v="2021"/>
    <x v="0"/>
    <s v="ENT"/>
    <s v="Entreprises"/>
    <s v="T"/>
    <x v="0"/>
    <s v="61"/>
    <s v="Télécommunications"/>
    <n v="1.26"/>
    <n v="1"/>
    <n v="1"/>
    <n v="0"/>
    <n v="0"/>
    <n v="0"/>
    <s v="21301"/>
    <x v="308"/>
    <s v="242101509"/>
    <s v="CC Rives de Saône"/>
    <s v="21"/>
    <s v="Côte-d'Or"/>
    <n v="27"/>
    <s v="Bourgogne-Franche-Comté"/>
  </r>
  <r>
    <s v="Enedis"/>
    <s v="2021"/>
    <x v="0"/>
    <s v="PRO"/>
    <s v="Petits professionels"/>
    <s v="I"/>
    <x v="4"/>
    <m/>
    <s v="0"/>
    <n v="0"/>
    <n v="0"/>
    <n v="0"/>
    <n v="0"/>
    <n v="0"/>
    <n v="1"/>
    <s v="21301"/>
    <x v="308"/>
    <s v="242101509"/>
    <s v="CC Rives de Saône"/>
    <s v="21"/>
    <s v="Côte-d'Or"/>
    <n v="27"/>
    <s v="Bourgogne-Franche-Comté"/>
  </r>
  <r>
    <s v="Enedis"/>
    <s v="2021"/>
    <x v="0"/>
    <s v="PRO"/>
    <s v="Petits professionels"/>
    <s v="T"/>
    <x v="0"/>
    <m/>
    <s v="0"/>
    <n v="0"/>
    <n v="0"/>
    <n v="0"/>
    <n v="0"/>
    <n v="0"/>
    <n v="1"/>
    <s v="21301"/>
    <x v="308"/>
    <s v="242101509"/>
    <s v="CC Rives de Saône"/>
    <s v="21"/>
    <s v="Côte-d'Or"/>
    <n v="27"/>
    <s v="Bourgogne-Franche-Comté"/>
  </r>
  <r>
    <s v="Enedis"/>
    <s v="2021"/>
    <x v="0"/>
    <s v="PRO"/>
    <s v="Petits professionels"/>
    <s v="X"/>
    <x v="2"/>
    <m/>
    <s v="0"/>
    <n v="0"/>
    <n v="0"/>
    <n v="0"/>
    <n v="0"/>
    <n v="0"/>
    <n v="1"/>
    <s v="21301"/>
    <x v="308"/>
    <s v="242101509"/>
    <s v="CC Rives de Saône"/>
    <s v="21"/>
    <s v="Côte-d'Or"/>
    <n v="27"/>
    <s v="Bourgogne-Franche-Comté"/>
  </r>
  <r>
    <s v="Enedis"/>
    <s v="2021"/>
    <x v="0"/>
    <s v="RES"/>
    <s v="Résidentiel"/>
    <s v="R"/>
    <x v="3"/>
    <m/>
    <s v="0"/>
    <n v="1002.739635"/>
    <n v="132"/>
    <n v="0.79500000000000004"/>
    <n v="0"/>
    <n v="0"/>
    <n v="0"/>
    <s v="21301"/>
    <x v="308"/>
    <s v="242101509"/>
    <s v="CC Rives de Saône"/>
    <s v="21"/>
    <s v="Côte-d'Or"/>
    <n v="27"/>
    <s v="Bourgogne-Franche-Comté"/>
  </r>
  <r>
    <s v="Enedis"/>
    <s v="2021"/>
    <x v="0"/>
    <s v="PRO"/>
    <s v="Petits professionels"/>
    <s v="A"/>
    <x v="1"/>
    <m/>
    <s v="0"/>
    <n v="0"/>
    <n v="0"/>
    <n v="0"/>
    <n v="0"/>
    <n v="0"/>
    <n v="1"/>
    <s v="21302"/>
    <x v="309"/>
    <s v="242101434"/>
    <s v="CC du Pays Châtillonnais"/>
    <s v="21"/>
    <s v="Côte-d'Or"/>
    <n v="27"/>
    <s v="Bourgogne-Franche-Comté"/>
  </r>
  <r>
    <s v="Enedis"/>
    <s v="2021"/>
    <x v="0"/>
    <s v="PRO"/>
    <s v="Petits professionels"/>
    <s v="T"/>
    <x v="0"/>
    <m/>
    <s v="0"/>
    <n v="0"/>
    <n v="0"/>
    <n v="0"/>
    <n v="0"/>
    <n v="0"/>
    <n v="1"/>
    <s v="21302"/>
    <x v="309"/>
    <s v="242101434"/>
    <s v="CC du Pays Châtillonnais"/>
    <s v="21"/>
    <s v="Côte-d'Or"/>
    <n v="27"/>
    <s v="Bourgogne-Franche-Comté"/>
  </r>
  <r>
    <s v="Enedis"/>
    <s v="2021"/>
    <x v="0"/>
    <s v="RES"/>
    <s v="Résidentiel"/>
    <s v="R"/>
    <x v="3"/>
    <m/>
    <s v="0"/>
    <n v="295.73620620000003"/>
    <n v="73"/>
    <n v="0.73399999999999999"/>
    <n v="0"/>
    <n v="0"/>
    <n v="0"/>
    <s v="21302"/>
    <x v="309"/>
    <s v="242101434"/>
    <s v="CC du Pays Châtillonnais"/>
    <s v="21"/>
    <s v="Côte-d'Or"/>
    <n v="27"/>
    <s v="Bourgogne-Franche-Comté"/>
  </r>
  <r>
    <s v="Enedis"/>
    <s v="2021"/>
    <x v="0"/>
    <s v="PRO"/>
    <s v="Petits professionels"/>
    <s v="T"/>
    <x v="0"/>
    <m/>
    <s v="0"/>
    <n v="0"/>
    <n v="0"/>
    <n v="0"/>
    <n v="0"/>
    <n v="0"/>
    <n v="1"/>
    <s v="21303"/>
    <x v="310"/>
    <s v="242101434"/>
    <s v="CC du Pays Châtillonnais"/>
    <s v="21"/>
    <s v="Côte-d'Or"/>
    <n v="27"/>
    <s v="Bourgogne-Franche-Comté"/>
  </r>
  <r>
    <s v="Enedis"/>
    <s v="2021"/>
    <x v="0"/>
    <s v="RES"/>
    <s v="Résidentiel"/>
    <s v="R"/>
    <x v="3"/>
    <m/>
    <s v="0"/>
    <n v="0"/>
    <n v="0"/>
    <n v="0"/>
    <n v="0"/>
    <n v="0"/>
    <n v="1"/>
    <s v="21303"/>
    <x v="310"/>
    <s v="242101434"/>
    <s v="CC du Pays Châtillonnais"/>
    <s v="21"/>
    <s v="Côte-d'Or"/>
    <n v="27"/>
    <s v="Bourgogne-Franche-Comté"/>
  </r>
  <r>
    <s v="Enedis"/>
    <s v="2021"/>
    <x v="0"/>
    <s v="ENT"/>
    <s v="Entreprises"/>
    <s v="I"/>
    <x v="4"/>
    <s v="31"/>
    <s v="Fabrication de meubles"/>
    <n v="67.754994940000003"/>
    <n v="1"/>
    <n v="0.92800000000000005"/>
    <n v="0"/>
    <n v="0"/>
    <n v="0"/>
    <s v="21304"/>
    <x v="311"/>
    <s v="200070910"/>
    <s v="CC Tille et Venelle"/>
    <s v="21"/>
    <s v="Côte-d'Or"/>
    <n v="27"/>
    <s v="Bourgogne-Franche-Comté"/>
  </r>
  <r>
    <s v="Enedis"/>
    <s v="2021"/>
    <x v="0"/>
    <s v="PRO"/>
    <s v="Petits professionels"/>
    <s v="A"/>
    <x v="1"/>
    <m/>
    <s v="0"/>
    <n v="60.070677209999999"/>
    <n v="5"/>
    <n v="0.82099999999999995"/>
    <n v="0"/>
    <n v="0"/>
    <n v="0"/>
    <s v="21304"/>
    <x v="311"/>
    <s v="200070910"/>
    <s v="CC Tille et Venelle"/>
    <s v="21"/>
    <s v="Côte-d'Or"/>
    <n v="27"/>
    <s v="Bourgogne-Franche-Comté"/>
  </r>
  <r>
    <s v="Enedis"/>
    <s v="2021"/>
    <x v="0"/>
    <s v="RES"/>
    <s v="Résidentiel"/>
    <s v="R"/>
    <x v="3"/>
    <m/>
    <s v="0"/>
    <n v="866.38733649999995"/>
    <n v="150"/>
    <n v="0.76100000000000001"/>
    <n v="0"/>
    <n v="0"/>
    <n v="0"/>
    <s v="21304"/>
    <x v="311"/>
    <s v="200070910"/>
    <s v="CC Tille et Venelle"/>
    <s v="21"/>
    <s v="Côte-d'Or"/>
    <n v="27"/>
    <s v="Bourgogne-Franche-Comté"/>
  </r>
  <r>
    <s v="Enedis"/>
    <s v="2021"/>
    <x v="0"/>
    <s v="PRO"/>
    <s v="Petits professionels"/>
    <s v="T"/>
    <x v="0"/>
    <m/>
    <s v="0"/>
    <n v="0"/>
    <n v="0"/>
    <n v="0"/>
    <n v="0"/>
    <n v="0"/>
    <n v="1"/>
    <s v="21305"/>
    <x v="312"/>
    <s v="242101434"/>
    <s v="CC du Pays Châtillonnais"/>
    <s v="21"/>
    <s v="Côte-d'Or"/>
    <n v="27"/>
    <s v="Bourgogne-Franche-Comté"/>
  </r>
  <r>
    <s v="Enedis"/>
    <s v="2021"/>
    <x v="0"/>
    <s v="PRO"/>
    <s v="Petits professionels"/>
    <s v="X"/>
    <x v="2"/>
    <m/>
    <s v="0"/>
    <n v="0"/>
    <n v="0"/>
    <n v="0"/>
    <n v="0"/>
    <n v="0"/>
    <n v="1"/>
    <s v="21305"/>
    <x v="312"/>
    <s v="242101434"/>
    <s v="CC du Pays Châtillonnais"/>
    <s v="21"/>
    <s v="Côte-d'Or"/>
    <n v="27"/>
    <s v="Bourgogne-Franche-Comté"/>
  </r>
  <r>
    <s v="Enedis"/>
    <s v="2021"/>
    <x v="0"/>
    <s v="ENT"/>
    <s v="Entreprises"/>
    <s v="T"/>
    <x v="0"/>
    <s v="84"/>
    <s v="Administration publique et défense ; sécurité sociale obligatoire"/>
    <n v="115.65300000000001"/>
    <n v="1"/>
    <n v="1"/>
    <n v="0"/>
    <n v="0"/>
    <n v="0"/>
    <s v="21307"/>
    <x v="313"/>
    <s v="242101459"/>
    <s v="CC du Pays d'Alésia et de la Seine"/>
    <s v="21"/>
    <s v="Côte-d'Or"/>
    <n v="27"/>
    <s v="Bourgogne-Franche-Comté"/>
  </r>
  <r>
    <s v="Enedis"/>
    <s v="2021"/>
    <x v="0"/>
    <s v="RES"/>
    <s v="Résidentiel"/>
    <s v="R"/>
    <x v="3"/>
    <m/>
    <s v="0"/>
    <n v="510.01880749999998"/>
    <n v="82"/>
    <n v="0.81499999999999995"/>
    <n v="0"/>
    <n v="0"/>
    <n v="0"/>
    <s v="21307"/>
    <x v="313"/>
    <s v="242101459"/>
    <s v="CC du Pays d'Alésia et de la Seine"/>
    <s v="21"/>
    <s v="Côte-d'Or"/>
    <n v="27"/>
    <s v="Bourgogne-Franche-Comté"/>
  </r>
  <r>
    <s v="Enedis"/>
    <s v="2021"/>
    <x v="0"/>
    <s v="ENT"/>
    <s v="Entreprises"/>
    <s v="T"/>
    <x v="0"/>
    <s v="36"/>
    <s v="Captage, traitement et distribution d'eau"/>
    <n v="287.41721710000002"/>
    <n v="2"/>
    <n v="1"/>
    <n v="0"/>
    <n v="0"/>
    <n v="0"/>
    <s v="21308"/>
    <x v="314"/>
    <s v="242101459"/>
    <s v="CC du Pays d'Alésia et de la Seine"/>
    <s v="21"/>
    <s v="Côte-d'Or"/>
    <n v="27"/>
    <s v="Bourgogne-Franche-Comté"/>
  </r>
  <r>
    <s v="Enedis"/>
    <s v="2021"/>
    <x v="0"/>
    <s v="PRO"/>
    <s v="Petits professionels"/>
    <s v="A"/>
    <x v="1"/>
    <m/>
    <s v="0"/>
    <n v="83.274203979999996"/>
    <n v="7"/>
    <n v="0.89500000000000002"/>
    <n v="0"/>
    <n v="0"/>
    <n v="0"/>
    <s v="21308"/>
    <x v="314"/>
    <s v="242101459"/>
    <s v="CC du Pays d'Alésia et de la Seine"/>
    <s v="21"/>
    <s v="Côte-d'Or"/>
    <n v="27"/>
    <s v="Bourgogne-Franche-Comté"/>
  </r>
  <r>
    <s v="Enedis"/>
    <s v="2021"/>
    <x v="0"/>
    <s v="ENT"/>
    <s v="Entreprises"/>
    <s v="A"/>
    <x v="1"/>
    <s v="1"/>
    <s v="0"/>
    <n v="50.062900480000003"/>
    <n v="1"/>
    <n v="0.90100000000000002"/>
    <n v="0"/>
    <n v="0"/>
    <n v="0"/>
    <s v="21309"/>
    <x v="315"/>
    <s v="242101434"/>
    <s v="CC du Pays Châtillonnais"/>
    <s v="21"/>
    <s v="Côte-d'Or"/>
    <n v="27"/>
    <s v="Bourgogne-Franche-Comté"/>
  </r>
  <r>
    <s v="Enedis"/>
    <s v="2021"/>
    <x v="0"/>
    <s v="PRO"/>
    <s v="Petits professionels"/>
    <s v="X"/>
    <x v="2"/>
    <m/>
    <s v="0"/>
    <n v="0"/>
    <n v="0"/>
    <n v="0"/>
    <n v="0"/>
    <n v="0"/>
    <n v="1"/>
    <s v="21310"/>
    <x v="316"/>
    <s v="200039055"/>
    <s v="CC Ouche et Montagne"/>
    <s v="21"/>
    <s v="Côte-d'Or"/>
    <n v="27"/>
    <s v="Bourgogne-Franche-Comté"/>
  </r>
  <r>
    <s v="Enedis"/>
    <s v="2021"/>
    <x v="0"/>
    <s v="RES"/>
    <s v="Résidentiel"/>
    <s v="R"/>
    <x v="3"/>
    <m/>
    <s v="0"/>
    <n v="395.54470850000001"/>
    <n v="75"/>
    <n v="0.83899999999999997"/>
    <n v="0"/>
    <n v="0"/>
    <n v="0"/>
    <s v="21310"/>
    <x v="316"/>
    <s v="200039055"/>
    <s v="CC Ouche et Montagne"/>
    <s v="21"/>
    <s v="Côte-d'Or"/>
    <n v="27"/>
    <s v="Bourgogne-Franche-Comté"/>
  </r>
  <r>
    <s v="Enedis"/>
    <s v="2021"/>
    <x v="0"/>
    <s v="PRO"/>
    <s v="Petits professionels"/>
    <s v="T"/>
    <x v="0"/>
    <m/>
    <s v="0"/>
    <n v="0"/>
    <n v="0"/>
    <n v="0"/>
    <n v="0"/>
    <n v="0"/>
    <n v="1"/>
    <s v="21313"/>
    <x v="317"/>
    <s v="242101434"/>
    <s v="CC du Pays Châtillonnais"/>
    <s v="21"/>
    <s v="Côte-d'Or"/>
    <n v="27"/>
    <s v="Bourgogne-Franche-Comté"/>
  </r>
  <r>
    <s v="Enedis"/>
    <s v="2021"/>
    <x v="0"/>
    <s v="RES"/>
    <s v="Résidentiel"/>
    <s v="R"/>
    <x v="3"/>
    <m/>
    <s v="0"/>
    <n v="365.38409139999999"/>
    <n v="82"/>
    <n v="0.877"/>
    <n v="0"/>
    <n v="0"/>
    <n v="0"/>
    <s v="21314"/>
    <x v="318"/>
    <s v="242101459"/>
    <s v="CC du Pays d'Alésia et de la Seine"/>
    <s v="21"/>
    <s v="Côte-d'Or"/>
    <n v="27"/>
    <s v="Bourgogne-Franche-Comté"/>
  </r>
  <r>
    <s v="Enedis"/>
    <s v="2021"/>
    <x v="0"/>
    <s v="ENT"/>
    <s v="Entreprises"/>
    <s v="T"/>
    <x v="0"/>
    <s v="87"/>
    <s v="Hébergement médico-social et social"/>
    <n v="192.27488059999999"/>
    <n v="1"/>
    <n v="0.91"/>
    <n v="0"/>
    <n v="0"/>
    <n v="0"/>
    <s v="21315"/>
    <x v="319"/>
    <s v="242100410"/>
    <s v="Dijon Métropole"/>
    <s v="21"/>
    <s v="Côte-d'Or"/>
    <n v="27"/>
    <s v="Bourgogne-Franche-Comté"/>
  </r>
  <r>
    <s v="Enedis"/>
    <s v="2021"/>
    <x v="0"/>
    <s v="PRO"/>
    <s v="Petits professionels"/>
    <s v="T"/>
    <x v="0"/>
    <m/>
    <s v="0"/>
    <n v="280.57508790000003"/>
    <n v="22"/>
    <n v="0.90900000000000003"/>
    <n v="0"/>
    <n v="0"/>
    <n v="0"/>
    <s v="21315"/>
    <x v="319"/>
    <s v="242100410"/>
    <s v="Dijon Métropole"/>
    <s v="21"/>
    <s v="Côte-d'Or"/>
    <n v="27"/>
    <s v="Bourgogne-Franche-Comté"/>
  </r>
  <r>
    <s v="Enedis"/>
    <s v="2021"/>
    <x v="0"/>
    <s v="RES"/>
    <s v="Résidentiel"/>
    <s v="R"/>
    <x v="3"/>
    <m/>
    <s v="0"/>
    <n v="3180.0354710000001"/>
    <n v="483"/>
    <n v="0.82499999999999996"/>
    <n v="0"/>
    <n v="0"/>
    <n v="0"/>
    <s v="21315"/>
    <x v="319"/>
    <s v="242100410"/>
    <s v="Dijon Métropole"/>
    <s v="21"/>
    <s v="Côte-d'Or"/>
    <n v="27"/>
    <s v="Bourgogne-Franche-Comté"/>
  </r>
  <r>
    <s v="Enedis"/>
    <s v="2021"/>
    <x v="0"/>
    <s v="ENT"/>
    <s v="Entreprises"/>
    <s v="I"/>
    <x v="4"/>
    <s v="35"/>
    <s v="Production et distribution d'électricité, de gaz, de vapeur et d'air conditionné"/>
    <n v="2.4725000000000001"/>
    <n v="1"/>
    <n v="1"/>
    <n v="0"/>
    <n v="0"/>
    <n v="0"/>
    <s v="21316"/>
    <x v="320"/>
    <s v="200070902"/>
    <s v="CC Auxonne Pontailler Val de Saône"/>
    <s v="21"/>
    <s v="Côte-d'Or"/>
    <n v="27"/>
    <s v="Bourgogne-Franche-Comté"/>
  </r>
  <r>
    <s v="Enedis"/>
    <s v="2021"/>
    <x v="0"/>
    <s v="PRO"/>
    <s v="Petits professionels"/>
    <s v="X"/>
    <x v="2"/>
    <m/>
    <s v="0"/>
    <n v="0"/>
    <n v="0"/>
    <n v="0"/>
    <n v="0"/>
    <n v="0"/>
    <n v="1"/>
    <s v="21316"/>
    <x v="320"/>
    <s v="200070902"/>
    <s v="CC Auxonne Pontailler Val de Saône"/>
    <s v="21"/>
    <s v="Côte-d'Or"/>
    <n v="27"/>
    <s v="Bourgogne-Franche-Comté"/>
  </r>
  <r>
    <s v="Enedis"/>
    <s v="2021"/>
    <x v="0"/>
    <s v="ENT"/>
    <s v="Entreprises"/>
    <s v="T"/>
    <x v="0"/>
    <s v="47"/>
    <s v="Commerce de détail, à l'exception des automobiles et des motocycles"/>
    <n v="2452.7034079999999"/>
    <n v="7"/>
    <n v="0.95799999999999996"/>
    <n v="0"/>
    <n v="0"/>
    <n v="0"/>
    <s v="21317"/>
    <x v="321"/>
    <s v="242100154"/>
    <s v="CC des Vallées de la Tille et de l'Ignon"/>
    <s v="21"/>
    <s v="Côte-d'Or"/>
    <n v="27"/>
    <s v="Bourgogne-Franche-Comté"/>
  </r>
  <r>
    <s v="Enedis"/>
    <s v="2021"/>
    <x v="0"/>
    <s v="ENT"/>
    <s v="Entreprises"/>
    <s v="T"/>
    <x v="0"/>
    <s v="85"/>
    <s v="Enseignement"/>
    <n v="231.84371830000001"/>
    <n v="1"/>
    <n v="0.998"/>
    <n v="0"/>
    <n v="0"/>
    <n v="0"/>
    <s v="21317"/>
    <x v="321"/>
    <s v="242100154"/>
    <s v="CC des Vallées de la Tille et de l'Ignon"/>
    <s v="21"/>
    <s v="Côte-d'Or"/>
    <n v="27"/>
    <s v="Bourgogne-Franche-Comté"/>
  </r>
  <r>
    <s v="Enedis"/>
    <s v="2021"/>
    <x v="0"/>
    <s v="ENT"/>
    <s v="Entreprises"/>
    <s v="T"/>
    <x v="0"/>
    <s v="95"/>
    <s v="Réparation d'ordinateurs et de biens personnels et domestiques"/>
    <n v="2085.1275000000001"/>
    <n v="1"/>
    <n v="1"/>
    <n v="0"/>
    <n v="0"/>
    <n v="0"/>
    <s v="21317"/>
    <x v="321"/>
    <s v="242100154"/>
    <s v="CC des Vallées de la Tille et de l'Ignon"/>
    <s v="21"/>
    <s v="Côte-d'Or"/>
    <n v="27"/>
    <s v="Bourgogne-Franche-Comté"/>
  </r>
  <r>
    <s v="Enedis"/>
    <s v="2021"/>
    <x v="0"/>
    <s v="PRO"/>
    <s v="Petits professionels"/>
    <s v="T"/>
    <x v="0"/>
    <m/>
    <s v="0"/>
    <n v="2638.260522"/>
    <n v="253"/>
    <n v="0.80500000000000005"/>
    <n v="0"/>
    <n v="0"/>
    <n v="0"/>
    <s v="21317"/>
    <x v="321"/>
    <s v="242100154"/>
    <s v="CC des Vallées de la Tille et de l'Ignon"/>
    <s v="21"/>
    <s v="Côte-d'Or"/>
    <n v="27"/>
    <s v="Bourgogne-Franche-Comté"/>
  </r>
  <r>
    <s v="Enedis"/>
    <s v="2021"/>
    <x v="0"/>
    <s v="PRO"/>
    <s v="Petits professionels"/>
    <s v="A"/>
    <x v="1"/>
    <m/>
    <s v="0"/>
    <n v="0"/>
    <n v="0"/>
    <n v="0"/>
    <n v="0"/>
    <n v="0"/>
    <n v="1"/>
    <s v="21320"/>
    <x v="322"/>
    <s v="200000925"/>
    <s v="CC de la Plaine Dijonnaise"/>
    <s v="21"/>
    <s v="Côte-d'Or"/>
    <n v="27"/>
    <s v="Bourgogne-Franche-Comté"/>
  </r>
  <r>
    <s v="Enedis"/>
    <s v="2021"/>
    <x v="0"/>
    <s v="PRO"/>
    <s v="Petits professionels"/>
    <s v="X"/>
    <x v="2"/>
    <m/>
    <s v="0"/>
    <n v="0"/>
    <n v="0"/>
    <n v="0"/>
    <n v="0"/>
    <n v="0"/>
    <n v="1"/>
    <s v="21320"/>
    <x v="322"/>
    <s v="200000925"/>
    <s v="CC de la Plaine Dijonnaise"/>
    <s v="21"/>
    <s v="Côte-d'Or"/>
    <n v="27"/>
    <s v="Bourgogne-Franche-Comté"/>
  </r>
  <r>
    <s v="Enedis"/>
    <s v="2021"/>
    <x v="0"/>
    <s v="RES"/>
    <s v="Résidentiel"/>
    <s v="R"/>
    <x v="3"/>
    <m/>
    <s v="0"/>
    <n v="2050.334621"/>
    <n v="302"/>
    <n v="0.85799999999999998"/>
    <n v="0"/>
    <n v="0"/>
    <n v="0"/>
    <s v="21320"/>
    <x v="322"/>
    <s v="200000925"/>
    <s v="CC de la Plaine Dijonnaise"/>
    <s v="21"/>
    <s v="Côte-d'Or"/>
    <n v="27"/>
    <s v="Bourgogne-Franche-Comté"/>
  </r>
  <r>
    <s v="Enedis"/>
    <s v="2021"/>
    <x v="0"/>
    <s v="PRO"/>
    <s v="Petits professionels"/>
    <s v="I"/>
    <x v="4"/>
    <m/>
    <s v="0"/>
    <n v="0"/>
    <n v="0"/>
    <n v="0"/>
    <n v="0"/>
    <n v="0"/>
    <n v="1"/>
    <s v="21322"/>
    <x v="323"/>
    <s v="242101509"/>
    <s v="CC Rives de Saône"/>
    <s v="21"/>
    <s v="Côte-d'Or"/>
    <n v="27"/>
    <s v="Bourgogne-Franche-Comté"/>
  </r>
  <r>
    <s v="Enedis"/>
    <s v="2021"/>
    <x v="0"/>
    <s v="PRO"/>
    <s v="Petits professionels"/>
    <s v="T"/>
    <x v="0"/>
    <m/>
    <s v="0"/>
    <n v="66.652805439999995"/>
    <n v="8"/>
    <n v="0.86499999999999999"/>
    <n v="0"/>
    <n v="0"/>
    <n v="0"/>
    <s v="21322"/>
    <x v="323"/>
    <s v="242101509"/>
    <s v="CC Rives de Saône"/>
    <s v="21"/>
    <s v="Côte-d'Or"/>
    <n v="27"/>
    <s v="Bourgogne-Franche-Comté"/>
  </r>
  <r>
    <s v="Enedis"/>
    <s v="2021"/>
    <x v="0"/>
    <s v="RES"/>
    <s v="Résidentiel"/>
    <s v="R"/>
    <x v="3"/>
    <m/>
    <s v="0"/>
    <n v="787.37912619999997"/>
    <n v="151"/>
    <n v="0.84"/>
    <n v="0"/>
    <n v="0"/>
    <n v="0"/>
    <s v="21322"/>
    <x v="323"/>
    <s v="242101509"/>
    <s v="CC Rives de Saône"/>
    <s v="21"/>
    <s v="Côte-d'Or"/>
    <n v="27"/>
    <s v="Bourgogne-Franche-Comté"/>
  </r>
  <r>
    <s v="Enedis"/>
    <s v="2021"/>
    <x v="0"/>
    <s v="RES"/>
    <s v="Résidentiel"/>
    <s v="R"/>
    <x v="3"/>
    <m/>
    <s v="0"/>
    <n v="486.06090510000001"/>
    <n v="73"/>
    <n v="0.755"/>
    <n v="0"/>
    <n v="0"/>
    <n v="0"/>
    <s v="21323"/>
    <x v="324"/>
    <s v="200072825"/>
    <s v="CC Mirebellois et Fontenois"/>
    <s v="21"/>
    <s v="Côte-d'Or"/>
    <n v="27"/>
    <s v="Bourgogne-Franche-Comté"/>
  </r>
  <r>
    <s v="Enedis"/>
    <s v="2021"/>
    <x v="0"/>
    <s v="PRO"/>
    <s v="Petits professionels"/>
    <s v="A"/>
    <x v="1"/>
    <m/>
    <s v="0"/>
    <n v="0"/>
    <n v="0"/>
    <n v="0"/>
    <n v="0"/>
    <n v="0"/>
    <n v="1"/>
    <s v="21324"/>
    <x v="325"/>
    <s v="200071017"/>
    <s v="CC des Terres d'Auxois"/>
    <s v="21"/>
    <s v="Côte-d'Or"/>
    <n v="27"/>
    <s v="Bourgogne-Franche-Comté"/>
  </r>
  <r>
    <s v="Enedis"/>
    <s v="2021"/>
    <x v="0"/>
    <s v="PRO"/>
    <s v="Petits professionels"/>
    <s v="T"/>
    <x v="0"/>
    <m/>
    <s v="0"/>
    <n v="0"/>
    <n v="0"/>
    <n v="0"/>
    <n v="0"/>
    <n v="0"/>
    <n v="1"/>
    <s v="21324"/>
    <x v="325"/>
    <s v="200071017"/>
    <s v="CC des Terres d'Auxois"/>
    <s v="21"/>
    <s v="Côte-d'Or"/>
    <n v="27"/>
    <s v="Bourgogne-Franche-Comté"/>
  </r>
  <r>
    <s v="Enedis"/>
    <s v="2021"/>
    <x v="0"/>
    <s v="PRO"/>
    <s v="Petits professionels"/>
    <s v="A"/>
    <x v="1"/>
    <m/>
    <s v="0"/>
    <n v="53.487736460000001"/>
    <n v="5"/>
    <n v="0.89800000000000002"/>
    <n v="0"/>
    <n v="0"/>
    <n v="0"/>
    <s v="21326"/>
    <x v="326"/>
    <s v="242101434"/>
    <s v="CC du Pays Châtillonnais"/>
    <s v="21"/>
    <s v="Côte-d'Or"/>
    <n v="27"/>
    <s v="Bourgogne-Franche-Comté"/>
  </r>
  <r>
    <s v="Enedis"/>
    <s v="2021"/>
    <x v="0"/>
    <s v="PRO"/>
    <s v="Petits professionels"/>
    <s v="T"/>
    <x v="0"/>
    <m/>
    <s v="0"/>
    <n v="38.501326380000002"/>
    <n v="10"/>
    <n v="0.90500000000000003"/>
    <n v="0"/>
    <n v="0"/>
    <n v="0"/>
    <s v="21326"/>
    <x v="326"/>
    <s v="242101434"/>
    <s v="CC du Pays Châtillonnais"/>
    <s v="21"/>
    <s v="Côte-d'Or"/>
    <n v="27"/>
    <s v="Bourgogne-Franche-Comté"/>
  </r>
  <r>
    <s v="Enedis"/>
    <s v="2021"/>
    <x v="0"/>
    <s v="RES"/>
    <s v="Résidentiel"/>
    <s v="R"/>
    <x v="3"/>
    <m/>
    <s v="0"/>
    <n v="254.38546170000001"/>
    <n v="44"/>
    <n v="0.80600000000000005"/>
    <n v="0"/>
    <n v="0"/>
    <n v="0"/>
    <s v="21326"/>
    <x v="326"/>
    <s v="242101434"/>
    <s v="CC du Pays Châtillonnais"/>
    <s v="21"/>
    <s v="Côte-d'Or"/>
    <n v="27"/>
    <s v="Bourgogne-Franche-Comté"/>
  </r>
  <r>
    <s v="Enedis"/>
    <s v="2021"/>
    <x v="0"/>
    <s v="ENT"/>
    <s v="Entreprises"/>
    <s v="I"/>
    <x v="4"/>
    <s v="35"/>
    <s v="Production et distribution d'électricité, de gaz, de vapeur et d'air conditionné"/>
    <n v="47.965000000000003"/>
    <n v="1"/>
    <n v="1"/>
    <n v="0"/>
    <n v="0"/>
    <n v="0"/>
    <s v="21327"/>
    <x v="327"/>
    <s v="200006682"/>
    <s v="CA Beaune, Côte et Sud - Communauté Beaune-Chagny-Nolay"/>
    <s v="21"/>
    <s v="Côte-d'Or"/>
    <n v="27"/>
    <s v="Bourgogne-Franche-Comté"/>
  </r>
  <r>
    <s v="Enedis"/>
    <s v="2021"/>
    <x v="0"/>
    <s v="PRO"/>
    <s v="Petits professionels"/>
    <s v="A"/>
    <x v="1"/>
    <m/>
    <s v="0"/>
    <n v="0"/>
    <n v="0"/>
    <n v="0"/>
    <n v="0"/>
    <n v="0"/>
    <n v="1"/>
    <s v="21328"/>
    <x v="328"/>
    <s v="200071017"/>
    <s v="CC des Terres d'Auxois"/>
    <s v="21"/>
    <s v="Côte-d'Or"/>
    <n v="27"/>
    <s v="Bourgogne-Franche-Comté"/>
  </r>
  <r>
    <s v="Enedis"/>
    <s v="2021"/>
    <x v="0"/>
    <s v="ENT"/>
    <s v="Entreprises"/>
    <s v="T"/>
    <x v="0"/>
    <s v="46"/>
    <s v="Commerce de gros, à l'exception des automobiles et des motocycles"/>
    <n v="70.340311200000002"/>
    <n v="1"/>
    <n v="0.997"/>
    <n v="0"/>
    <n v="0"/>
    <n v="0"/>
    <s v="21329"/>
    <x v="329"/>
    <s v="200071017"/>
    <s v="CC des Terres d'Auxois"/>
    <s v="21"/>
    <s v="Côte-d'Or"/>
    <n v="27"/>
    <s v="Bourgogne-Franche-Comté"/>
  </r>
  <r>
    <s v="Enedis"/>
    <s v="2021"/>
    <x v="0"/>
    <s v="PRO"/>
    <s v="Petits professionels"/>
    <s v="A"/>
    <x v="1"/>
    <m/>
    <s v="0"/>
    <n v="0"/>
    <n v="0"/>
    <n v="0"/>
    <n v="0"/>
    <n v="0"/>
    <n v="1"/>
    <s v="21329"/>
    <x v="329"/>
    <s v="200071017"/>
    <s v="CC des Terres d'Auxois"/>
    <s v="21"/>
    <s v="Côte-d'Or"/>
    <n v="27"/>
    <s v="Bourgogne-Franche-Comté"/>
  </r>
  <r>
    <s v="Enedis"/>
    <s v="2021"/>
    <x v="0"/>
    <s v="RES"/>
    <s v="Résidentiel"/>
    <s v="R"/>
    <x v="3"/>
    <m/>
    <s v="0"/>
    <n v="128.75183960000001"/>
    <n v="25"/>
    <n v="0.81799999999999995"/>
    <n v="0"/>
    <n v="0"/>
    <n v="0"/>
    <s v="21329"/>
    <x v="329"/>
    <s v="200071017"/>
    <s v="CC des Terres d'Auxois"/>
    <s v="21"/>
    <s v="Côte-d'Or"/>
    <n v="27"/>
    <s v="Bourgogne-Franche-Comté"/>
  </r>
  <r>
    <s v="Enedis"/>
    <s v="2021"/>
    <x v="0"/>
    <s v="PRO"/>
    <s v="Petits professionels"/>
    <s v="I"/>
    <x v="4"/>
    <m/>
    <s v="0"/>
    <n v="0"/>
    <n v="0"/>
    <n v="0"/>
    <n v="0"/>
    <n v="0"/>
    <n v="1"/>
    <s v="21331"/>
    <x v="330"/>
    <s v="200070902"/>
    <s v="CC Auxonne Pontailler Val de Saône"/>
    <s v="21"/>
    <s v="Côte-d'Or"/>
    <n v="27"/>
    <s v="Bourgogne-Franche-Comté"/>
  </r>
  <r>
    <s v="Enedis"/>
    <s v="2021"/>
    <x v="0"/>
    <s v="ENT"/>
    <s v="Entreprises"/>
    <s v="T"/>
    <x v="0"/>
    <s v="46"/>
    <s v="Commerce de gros, à l'exception des automobiles et des motocycles"/>
    <n v="202.2043333"/>
    <n v="1"/>
    <n v="1"/>
    <n v="0"/>
    <n v="0"/>
    <n v="0"/>
    <s v="21332"/>
    <x v="331"/>
    <s v="242101509"/>
    <s v="CC Rives de Saône"/>
    <s v="21"/>
    <s v="Côte-d'Or"/>
    <n v="27"/>
    <s v="Bourgogne-Franche-Comté"/>
  </r>
  <r>
    <s v="Enedis"/>
    <s v="2021"/>
    <x v="0"/>
    <s v="PRO"/>
    <s v="Petits professionels"/>
    <s v="A"/>
    <x v="1"/>
    <m/>
    <s v="0"/>
    <n v="0"/>
    <n v="0"/>
    <n v="0"/>
    <n v="0"/>
    <n v="0"/>
    <n v="1"/>
    <s v="21332"/>
    <x v="331"/>
    <s v="242101509"/>
    <s v="CC Rives de Saône"/>
    <s v="21"/>
    <s v="Côte-d'Or"/>
    <n v="27"/>
    <s v="Bourgogne-Franche-Comté"/>
  </r>
  <r>
    <s v="Enedis"/>
    <s v="2021"/>
    <x v="0"/>
    <s v="PRO"/>
    <s v="Petits professionels"/>
    <s v="X"/>
    <x v="2"/>
    <m/>
    <s v="0"/>
    <n v="0"/>
    <n v="0"/>
    <n v="0"/>
    <n v="0"/>
    <n v="0"/>
    <n v="1"/>
    <s v="21332"/>
    <x v="331"/>
    <s v="242101509"/>
    <s v="CC Rives de Saône"/>
    <s v="21"/>
    <s v="Côte-d'Or"/>
    <n v="27"/>
    <s v="Bourgogne-Franche-Comté"/>
  </r>
  <r>
    <s v="Enedis"/>
    <s v="2021"/>
    <x v="0"/>
    <s v="PRO"/>
    <s v="Petits professionels"/>
    <s v="T"/>
    <x v="0"/>
    <m/>
    <s v="0"/>
    <n v="48.847848050000003"/>
    <n v="10"/>
    <n v="0.78300000000000003"/>
    <n v="0"/>
    <n v="0"/>
    <n v="0"/>
    <s v="21333"/>
    <x v="332"/>
    <s v="242101509"/>
    <s v="CC Rives de Saône"/>
    <s v="21"/>
    <s v="Côte-d'Or"/>
    <n v="27"/>
    <s v="Bourgogne-Franche-Comté"/>
  </r>
  <r>
    <s v="Enedis"/>
    <s v="2021"/>
    <x v="0"/>
    <s v="PRO"/>
    <s v="Petits professionels"/>
    <s v="I"/>
    <x v="4"/>
    <m/>
    <s v="0"/>
    <n v="0"/>
    <n v="0"/>
    <n v="0"/>
    <n v="0"/>
    <n v="0"/>
    <n v="1"/>
    <s v="21334"/>
    <x v="333"/>
    <s v="200071173"/>
    <s v="CC du Pays Arnay Liernais"/>
    <s v="21"/>
    <s v="Côte-d'Or"/>
    <n v="27"/>
    <s v="Bourgogne-Franche-Comté"/>
  </r>
  <r>
    <s v="Enedis"/>
    <s v="2021"/>
    <x v="0"/>
    <s v="ENT"/>
    <s v="Entreprises"/>
    <s v="T"/>
    <x v="0"/>
    <s v="49"/>
    <s v="Transports terrestres et transport par conduites"/>
    <n v="117.649"/>
    <n v="1"/>
    <n v="1"/>
    <n v="0"/>
    <n v="0"/>
    <n v="0"/>
    <s v="21335"/>
    <x v="334"/>
    <s v="200071017"/>
    <s v="CC des Terres d'Auxois"/>
    <s v="21"/>
    <s v="Côte-d'Or"/>
    <n v="27"/>
    <s v="Bourgogne-Franche-Comté"/>
  </r>
  <r>
    <s v="Enedis"/>
    <s v="2021"/>
    <x v="0"/>
    <s v="PRO"/>
    <s v="Petits professionels"/>
    <s v="X"/>
    <x v="2"/>
    <m/>
    <s v="0"/>
    <n v="0"/>
    <n v="0"/>
    <n v="0"/>
    <n v="0"/>
    <n v="0"/>
    <n v="1"/>
    <s v="21335"/>
    <x v="334"/>
    <s v="200071017"/>
    <s v="CC des Terres d'Auxois"/>
    <s v="21"/>
    <s v="Côte-d'Or"/>
    <n v="27"/>
    <s v="Bourgogne-Franche-Comté"/>
  </r>
  <r>
    <s v="Enedis"/>
    <s v="2021"/>
    <x v="0"/>
    <s v="ENT"/>
    <s v="Entreprises"/>
    <s v="T"/>
    <x v="0"/>
    <s v="47"/>
    <s v="Commerce de détail, à l'exception des automobiles et des motocycles"/>
    <n v="104.9066924"/>
    <n v="1"/>
    <n v="0.92400000000000004"/>
    <n v="0"/>
    <n v="0"/>
    <n v="0"/>
    <s v="21336"/>
    <x v="335"/>
    <s v="242101434"/>
    <s v="CC du Pays Châtillonnais"/>
    <s v="21"/>
    <s v="Côte-d'Or"/>
    <n v="27"/>
    <s v="Bourgogne-Franche-Comté"/>
  </r>
  <r>
    <s v="Enedis"/>
    <s v="2021"/>
    <x v="0"/>
    <s v="ENT"/>
    <s v="Entreprises"/>
    <s v="T"/>
    <x v="0"/>
    <s v="85"/>
    <s v="Enseignement"/>
    <n v="39.845642339999998"/>
    <n v="1"/>
    <n v="0.90700000000000003"/>
    <n v="0"/>
    <n v="0"/>
    <n v="0"/>
    <s v="21336"/>
    <x v="335"/>
    <s v="242101434"/>
    <s v="CC du Pays Châtillonnais"/>
    <s v="21"/>
    <s v="Côte-d'Or"/>
    <n v="27"/>
    <s v="Bourgogne-Franche-Comté"/>
  </r>
  <r>
    <s v="Enedis"/>
    <s v="2021"/>
    <x v="0"/>
    <s v="RES"/>
    <s v="Résidentiel"/>
    <s v="R"/>
    <x v="3"/>
    <m/>
    <s v="0"/>
    <n v="2046.9716470000001"/>
    <n v="437"/>
    <n v="0.83499999999999996"/>
    <n v="0"/>
    <n v="0"/>
    <n v="0"/>
    <s v="21336"/>
    <x v="335"/>
    <s v="242101434"/>
    <s v="CC du Pays Châtillonnais"/>
    <s v="21"/>
    <s v="Côte-d'Or"/>
    <n v="27"/>
    <s v="Bourgogne-Franche-Comté"/>
  </r>
  <r>
    <s v="Enedis"/>
    <s v="2021"/>
    <x v="0"/>
    <s v="ENT"/>
    <s v="Entreprises"/>
    <s v="I"/>
    <x v="4"/>
    <s v="25"/>
    <s v="Fabrication de produits métalliques, à l'exception des machines et des équipements"/>
    <n v="306.5140596"/>
    <n v="1"/>
    <n v="1"/>
    <n v="0"/>
    <n v="0"/>
    <n v="0"/>
    <s v="21337"/>
    <x v="336"/>
    <s v="200070902"/>
    <s v="CC Auxonne Pontailler Val de Saône"/>
    <s v="21"/>
    <s v="Côte-d'Or"/>
    <n v="27"/>
    <s v="Bourgogne-Franche-Comté"/>
  </r>
  <r>
    <s v="Enedis"/>
    <s v="2021"/>
    <x v="0"/>
    <s v="PRO"/>
    <s v="Petits professionels"/>
    <s v="A"/>
    <x v="1"/>
    <m/>
    <s v="0"/>
    <n v="0"/>
    <n v="0"/>
    <n v="0"/>
    <n v="0"/>
    <n v="0"/>
    <n v="1"/>
    <s v="21337"/>
    <x v="336"/>
    <s v="200070902"/>
    <s v="CC Auxonne Pontailler Val de Saône"/>
    <s v="21"/>
    <s v="Côte-d'Or"/>
    <n v="27"/>
    <s v="Bourgogne-Franche-Comté"/>
  </r>
  <r>
    <s v="Enedis"/>
    <s v="2021"/>
    <x v="0"/>
    <s v="PRO"/>
    <s v="Petits professionels"/>
    <s v="T"/>
    <x v="0"/>
    <m/>
    <s v="0"/>
    <n v="450.06190570000001"/>
    <n v="49"/>
    <n v="0.84899999999999998"/>
    <n v="0"/>
    <n v="0"/>
    <n v="0"/>
    <s v="21337"/>
    <x v="336"/>
    <s v="200070902"/>
    <s v="CC Auxonne Pontailler Val de Saône"/>
    <s v="21"/>
    <s v="Côte-d'Or"/>
    <n v="27"/>
    <s v="Bourgogne-Franche-Comté"/>
  </r>
  <r>
    <s v="Enedis"/>
    <s v="2021"/>
    <x v="0"/>
    <s v="PRO"/>
    <s v="Petits professionels"/>
    <s v="X"/>
    <x v="2"/>
    <m/>
    <s v="0"/>
    <n v="0"/>
    <n v="0"/>
    <n v="0"/>
    <n v="0"/>
    <n v="0"/>
    <n v="1"/>
    <s v="21337"/>
    <x v="336"/>
    <s v="200070902"/>
    <s v="CC Auxonne Pontailler Val de Saône"/>
    <s v="21"/>
    <s v="Côte-d'Or"/>
    <n v="27"/>
    <s v="Bourgogne-Franche-Comté"/>
  </r>
  <r>
    <s v="Enedis"/>
    <s v="2021"/>
    <x v="0"/>
    <s v="ENT"/>
    <s v="Entreprises"/>
    <s v="T"/>
    <x v="0"/>
    <s v="84"/>
    <s v="Administration publique et défense ; sécurité sociale obligatoire"/>
    <n v="19.568697749999998"/>
    <n v="1"/>
    <n v="0.85799999999999998"/>
    <n v="0"/>
    <n v="0"/>
    <n v="0"/>
    <s v="21338"/>
    <x v="337"/>
    <s v="200039063"/>
    <s v="CC Forêts, Seine et Suzon"/>
    <s v="21"/>
    <s v="Côte-d'Or"/>
    <n v="27"/>
    <s v="Bourgogne-Franche-Comté"/>
  </r>
  <r>
    <s v="Enedis"/>
    <s v="2021"/>
    <x v="0"/>
    <s v="ENT"/>
    <s v="Entreprises"/>
    <s v="T"/>
    <x v="0"/>
    <s v="84"/>
    <s v="Administration publique et défense ; sécurité sociale obligatoire"/>
    <n v="13.82386395"/>
    <n v="1"/>
    <n v="0.97399999999999998"/>
    <n v="0"/>
    <n v="0"/>
    <n v="0"/>
    <s v="21339"/>
    <x v="338"/>
    <s v="200039055"/>
    <s v="CC Ouche et Montagne"/>
    <s v="21"/>
    <s v="Côte-d'Or"/>
    <n v="27"/>
    <s v="Bourgogne-Franche-Comté"/>
  </r>
  <r>
    <s v="Enedis"/>
    <s v="2021"/>
    <x v="0"/>
    <s v="ENT"/>
    <s v="Entreprises"/>
    <s v="A"/>
    <x v="1"/>
    <s v="1"/>
    <s v="0"/>
    <n v="23.279"/>
    <n v="1"/>
    <n v="1"/>
    <n v="0"/>
    <n v="0"/>
    <n v="0"/>
    <s v="21340"/>
    <x v="339"/>
    <s v="242101509"/>
    <s v="CC Rives de Saône"/>
    <s v="21"/>
    <s v="Côte-d'Or"/>
    <n v="27"/>
    <s v="Bourgogne-Franche-Comté"/>
  </r>
  <r>
    <s v="Enedis"/>
    <s v="2021"/>
    <x v="0"/>
    <s v="PRO"/>
    <s v="Petits professionels"/>
    <s v="I"/>
    <x v="4"/>
    <m/>
    <s v="0"/>
    <n v="0"/>
    <n v="0"/>
    <n v="0"/>
    <n v="0"/>
    <n v="0"/>
    <n v="1"/>
    <s v="21340"/>
    <x v="339"/>
    <s v="242101509"/>
    <s v="CC Rives de Saône"/>
    <s v="21"/>
    <s v="Côte-d'Or"/>
    <n v="27"/>
    <s v="Bourgogne-Franche-Comté"/>
  </r>
  <r>
    <s v="Enedis"/>
    <s v="2021"/>
    <x v="0"/>
    <s v="PRO"/>
    <s v="Petits professionels"/>
    <s v="I"/>
    <x v="4"/>
    <m/>
    <s v="0"/>
    <n v="0"/>
    <n v="0"/>
    <n v="0"/>
    <n v="0"/>
    <n v="0"/>
    <n v="1"/>
    <s v="21341"/>
    <x v="340"/>
    <s v="200071017"/>
    <s v="CC des Terres d'Auxois"/>
    <s v="21"/>
    <s v="Côte-d'Or"/>
    <n v="27"/>
    <s v="Bourgogne-Franche-Comté"/>
  </r>
  <r>
    <s v="Enedis"/>
    <s v="2021"/>
    <x v="0"/>
    <s v="PRO"/>
    <s v="Petits professionels"/>
    <s v="T"/>
    <x v="0"/>
    <m/>
    <s v="0"/>
    <n v="0"/>
    <n v="0"/>
    <n v="0"/>
    <n v="0"/>
    <n v="0"/>
    <n v="1"/>
    <s v="21341"/>
    <x v="340"/>
    <s v="200071017"/>
    <s v="CC des Terres d'Auxois"/>
    <s v="21"/>
    <s v="Côte-d'Or"/>
    <n v="27"/>
    <s v="Bourgogne-Franche-Comté"/>
  </r>
  <r>
    <s v="Enedis"/>
    <s v="2021"/>
    <x v="0"/>
    <s v="PRO"/>
    <s v="Petits professionels"/>
    <s v="T"/>
    <x v="0"/>
    <m/>
    <s v="0"/>
    <n v="0"/>
    <n v="0"/>
    <n v="0"/>
    <n v="0"/>
    <n v="0"/>
    <n v="1"/>
    <s v="21343"/>
    <x v="341"/>
    <s v="242101434"/>
    <s v="CC du Pays Châtillonnais"/>
    <s v="21"/>
    <s v="Côte-d'Or"/>
    <n v="27"/>
    <s v="Bourgogne-Franche-Comté"/>
  </r>
  <r>
    <s v="Enedis"/>
    <s v="2021"/>
    <x v="0"/>
    <s v="ENT"/>
    <s v="Entreprises"/>
    <s v="T"/>
    <x v="0"/>
    <s v="55"/>
    <s v="Hébergement"/>
    <n v="28.128601499999998"/>
    <n v="1"/>
    <n v="0.91900000000000004"/>
    <n v="0"/>
    <n v="0"/>
    <n v="0"/>
    <s v="21344"/>
    <x v="342"/>
    <s v="242101509"/>
    <s v="CC Rives de Saône"/>
    <s v="21"/>
    <s v="Côte-d'Or"/>
    <n v="27"/>
    <s v="Bourgogne-Franche-Comté"/>
  </r>
  <r>
    <s v="Enedis"/>
    <s v="2021"/>
    <x v="0"/>
    <s v="PRO"/>
    <s v="Petits professionels"/>
    <s v="T"/>
    <x v="0"/>
    <m/>
    <s v="0"/>
    <n v="46.445748379999998"/>
    <n v="10"/>
    <n v="0.67200000000000004"/>
    <n v="0"/>
    <n v="0"/>
    <n v="0"/>
    <s v="21344"/>
    <x v="342"/>
    <s v="242101509"/>
    <s v="CC Rives de Saône"/>
    <s v="21"/>
    <s v="Côte-d'Or"/>
    <n v="27"/>
    <s v="Bourgogne-Franche-Comté"/>
  </r>
  <r>
    <s v="Enedis"/>
    <s v="2021"/>
    <x v="0"/>
    <s v="PRO"/>
    <s v="Petits professionels"/>
    <s v="T"/>
    <x v="0"/>
    <m/>
    <s v="0"/>
    <n v="119.19299580000001"/>
    <n v="13"/>
    <n v="0.88400000000000001"/>
    <n v="0"/>
    <n v="0"/>
    <n v="0"/>
    <s v="21345"/>
    <x v="343"/>
    <s v="200039063"/>
    <s v="CC Forêts, Seine et Suzon"/>
    <s v="21"/>
    <s v="Côte-d'Or"/>
    <n v="27"/>
    <s v="Bourgogne-Franche-Comté"/>
  </r>
  <r>
    <s v="Enedis"/>
    <s v="2021"/>
    <x v="0"/>
    <s v="RES"/>
    <s v="Résidentiel"/>
    <s v="R"/>
    <x v="3"/>
    <m/>
    <s v="0"/>
    <n v="639.3580048"/>
    <n v="120"/>
    <n v="0.73299999999999998"/>
    <n v="0"/>
    <n v="0"/>
    <n v="0"/>
    <s v="21345"/>
    <x v="343"/>
    <s v="200039063"/>
    <s v="CC Forêts, Seine et Suzon"/>
    <s v="21"/>
    <s v="Côte-d'Or"/>
    <n v="27"/>
    <s v="Bourgogne-Franche-Comté"/>
  </r>
  <r>
    <s v="Enedis"/>
    <s v="2021"/>
    <x v="0"/>
    <s v="PRO"/>
    <s v="Petits professionels"/>
    <s v="A"/>
    <x v="1"/>
    <m/>
    <s v="0"/>
    <n v="155.75630960000001"/>
    <n v="5"/>
    <n v="0.67100000000000004"/>
    <n v="0"/>
    <n v="0"/>
    <n v="0"/>
    <s v="21346"/>
    <x v="344"/>
    <s v="242101434"/>
    <s v="CC du Pays Châtillonnais"/>
    <s v="21"/>
    <s v="Côte-d'Or"/>
    <n v="27"/>
    <s v="Bourgogne-Franche-Comté"/>
  </r>
  <r>
    <s v="Enedis"/>
    <s v="2021"/>
    <x v="0"/>
    <s v="PRO"/>
    <s v="Petits professionels"/>
    <s v="A"/>
    <x v="1"/>
    <m/>
    <s v="0"/>
    <n v="0"/>
    <n v="0"/>
    <n v="0"/>
    <n v="0"/>
    <n v="0"/>
    <n v="1"/>
    <s v="21347"/>
    <x v="345"/>
    <s v="200006682"/>
    <s v="CA Beaune, Côte et Sud - Communauté Beaune-Chagny-Nolay"/>
    <s v="21"/>
    <s v="Côte-d'Or"/>
    <n v="27"/>
    <s v="Bourgogne-Franche-Comté"/>
  </r>
  <r>
    <s v="Enedis"/>
    <s v="2021"/>
    <x v="0"/>
    <s v="PRO"/>
    <s v="Petits professionels"/>
    <s v="I"/>
    <x v="4"/>
    <m/>
    <s v="0"/>
    <n v="0"/>
    <n v="0"/>
    <n v="0"/>
    <n v="0"/>
    <n v="0"/>
    <n v="1"/>
    <s v="21347"/>
    <x v="345"/>
    <s v="200006682"/>
    <s v="CA Beaune, Côte et Sud - Communauté Beaune-Chagny-Nolay"/>
    <s v="21"/>
    <s v="Côte-d'Or"/>
    <n v="27"/>
    <s v="Bourgogne-Franche-Comté"/>
  </r>
  <r>
    <s v="Enedis"/>
    <s v="2021"/>
    <x v="0"/>
    <s v="PRO"/>
    <s v="Petits professionels"/>
    <s v="X"/>
    <x v="2"/>
    <m/>
    <s v="0"/>
    <n v="0"/>
    <n v="0"/>
    <n v="0"/>
    <n v="0"/>
    <n v="0"/>
    <n v="1"/>
    <s v="21348"/>
    <x v="346"/>
    <s v="200072825"/>
    <s v="CC Mirebellois et Fontenois"/>
    <s v="21"/>
    <s v="Côte-d'Or"/>
    <n v="27"/>
    <s v="Bourgogne-Franche-Comté"/>
  </r>
  <r>
    <s v="Enedis"/>
    <s v="2021"/>
    <x v="0"/>
    <s v="RES"/>
    <s v="Résidentiel"/>
    <s v="R"/>
    <x v="3"/>
    <m/>
    <s v="0"/>
    <n v="302.1601119"/>
    <n v="58"/>
    <n v="0.79100000000000004"/>
    <n v="0"/>
    <n v="0"/>
    <n v="0"/>
    <s v="21348"/>
    <x v="346"/>
    <s v="200072825"/>
    <s v="CC Mirebellois et Fontenois"/>
    <s v="21"/>
    <s v="Côte-d'Or"/>
    <n v="27"/>
    <s v="Bourgogne-Franche-Comté"/>
  </r>
  <r>
    <s v="Enedis"/>
    <s v="2021"/>
    <x v="0"/>
    <s v="ENT"/>
    <s v="Entreprises"/>
    <s v="I"/>
    <x v="4"/>
    <s v="10"/>
    <s v="Industries alimentaires"/>
    <n v="63.993124960000003"/>
    <n v="1"/>
    <n v="0.90500000000000003"/>
    <n v="0"/>
    <n v="0"/>
    <n v="0"/>
    <s v="21349"/>
    <x v="347"/>
    <s v="200071173"/>
    <s v="CC du Pays Arnay Liernais"/>
    <s v="21"/>
    <s v="Côte-d'Or"/>
    <n v="27"/>
    <s v="Bourgogne-Franche-Comté"/>
  </r>
  <r>
    <s v="Enedis"/>
    <s v="2021"/>
    <x v="0"/>
    <s v="PRO"/>
    <s v="Petits professionels"/>
    <s v="T"/>
    <x v="0"/>
    <m/>
    <s v="0"/>
    <n v="679.88709340000003"/>
    <n v="66"/>
    <n v="0.91"/>
    <n v="0"/>
    <n v="0"/>
    <n v="0"/>
    <s v="21349"/>
    <x v="347"/>
    <s v="200071173"/>
    <s v="CC du Pays Arnay Liernais"/>
    <s v="21"/>
    <s v="Côte-d'Or"/>
    <n v="27"/>
    <s v="Bourgogne-Franche-Comté"/>
  </r>
  <r>
    <s v="Enedis"/>
    <s v="2021"/>
    <x v="0"/>
    <s v="ENT"/>
    <s v="Entreprises"/>
    <s v="T"/>
    <x v="0"/>
    <s v="84"/>
    <s v="Administration publique et défense ; sécurité sociale obligatoire"/>
    <n v="4.4550000000000001"/>
    <n v="1"/>
    <n v="1"/>
    <n v="0"/>
    <n v="0"/>
    <n v="0"/>
    <s v="21350"/>
    <x v="348"/>
    <s v="242101434"/>
    <s v="CC du Pays Châtillonnais"/>
    <s v="21"/>
    <s v="Côte-d'Or"/>
    <n v="27"/>
    <s v="Bourgogne-Franche-Comté"/>
  </r>
  <r>
    <s v="Enedis"/>
    <s v="2021"/>
    <x v="0"/>
    <s v="RES"/>
    <s v="Résidentiel"/>
    <s v="R"/>
    <x v="3"/>
    <m/>
    <s v="0"/>
    <n v="129.80609490000001"/>
    <n v="31"/>
    <n v="0.81299999999999994"/>
    <n v="0"/>
    <n v="0"/>
    <n v="0"/>
    <s v="21350"/>
    <x v="348"/>
    <s v="242101434"/>
    <s v="CC du Pays Châtillonnais"/>
    <s v="21"/>
    <s v="Côte-d'Or"/>
    <n v="27"/>
    <s v="Bourgogne-Franche-Comté"/>
  </r>
  <r>
    <s v="Enedis"/>
    <s v="2021"/>
    <x v="0"/>
    <s v="ENT"/>
    <s v="Entreprises"/>
    <s v="T"/>
    <x v="0"/>
    <s v="68"/>
    <s v="Activités immobilières"/>
    <n v="116.06699999999999"/>
    <n v="1"/>
    <n v="1"/>
    <n v="0"/>
    <n v="0"/>
    <n v="0"/>
    <s v="21351"/>
    <x v="349"/>
    <s v="200000925"/>
    <s v="CC de la Plaine Dijonnaise"/>
    <s v="21"/>
    <s v="Côte-d'Or"/>
    <n v="27"/>
    <s v="Bourgogne-Franche-Comté"/>
  </r>
  <r>
    <s v="Enedis"/>
    <s v="2021"/>
    <x v="0"/>
    <s v="PRO"/>
    <s v="Petits professionels"/>
    <s v="I"/>
    <x v="4"/>
    <m/>
    <s v="0"/>
    <n v="70.008338519999995"/>
    <n v="3"/>
    <n v="0.93700000000000006"/>
    <n v="0"/>
    <n v="0"/>
    <n v="0"/>
    <s v="21351"/>
    <x v="349"/>
    <s v="200000925"/>
    <s v="CC de la Plaine Dijonnaise"/>
    <s v="21"/>
    <s v="Côte-d'Or"/>
    <n v="27"/>
    <s v="Bourgogne-Franche-Comté"/>
  </r>
  <r>
    <s v="Enedis"/>
    <s v="2021"/>
    <x v="0"/>
    <s v="PRO"/>
    <s v="Petits professionels"/>
    <s v="T"/>
    <x v="0"/>
    <m/>
    <s v="0"/>
    <n v="192.5494582"/>
    <n v="28"/>
    <n v="0.84199999999999997"/>
    <n v="0"/>
    <n v="0"/>
    <n v="0"/>
    <s v="21351"/>
    <x v="349"/>
    <s v="200000925"/>
    <s v="CC de la Plaine Dijonnaise"/>
    <s v="21"/>
    <s v="Côte-d'Or"/>
    <n v="27"/>
    <s v="Bourgogne-Franche-Comté"/>
  </r>
  <r>
    <s v="Enedis"/>
    <s v="2021"/>
    <x v="0"/>
    <s v="PRO"/>
    <s v="Petits professionels"/>
    <s v="X"/>
    <x v="2"/>
    <m/>
    <s v="0"/>
    <n v="58.092627110000002"/>
    <n v="9"/>
    <n v="0.78100000000000003"/>
    <n v="0"/>
    <n v="0"/>
    <n v="0"/>
    <s v="21351"/>
    <x v="349"/>
    <s v="200000925"/>
    <s v="CC de la Plaine Dijonnaise"/>
    <s v="21"/>
    <s v="Côte-d'Or"/>
    <n v="27"/>
    <s v="Bourgogne-Franche-Comté"/>
  </r>
  <r>
    <s v="Enedis"/>
    <s v="2021"/>
    <x v="0"/>
    <s v="ENT"/>
    <s v="Entreprises"/>
    <s v="T"/>
    <x v="0"/>
    <s v="33"/>
    <s v="Réparation et installation de machines et d'équipements"/>
    <n v="79.738284699999994"/>
    <n v="1"/>
    <n v="0.90700000000000003"/>
    <n v="0"/>
    <n v="0"/>
    <n v="0"/>
    <s v="21352"/>
    <x v="350"/>
    <s v="200000925"/>
    <s v="CC de la Plaine Dijonnaise"/>
    <s v="21"/>
    <s v="Côte-d'Or"/>
    <n v="27"/>
    <s v="Bourgogne-Franche-Comté"/>
  </r>
  <r>
    <s v="Enedis"/>
    <s v="2021"/>
    <x v="0"/>
    <s v="ENT"/>
    <s v="Entreprises"/>
    <s v="T"/>
    <x v="0"/>
    <s v="46"/>
    <s v="Commerce de gros, à l'exception des automobiles et des motocycles"/>
    <n v="199.78538270000001"/>
    <n v="2"/>
    <n v="0.96299999999999997"/>
    <n v="0"/>
    <n v="0"/>
    <n v="0"/>
    <s v="21352"/>
    <x v="350"/>
    <s v="200000925"/>
    <s v="CC de la Plaine Dijonnaise"/>
    <s v="21"/>
    <s v="Côte-d'Or"/>
    <n v="27"/>
    <s v="Bourgogne-Franche-Comté"/>
  </r>
  <r>
    <s v="Enedis"/>
    <s v="2021"/>
    <x v="0"/>
    <s v="PRO"/>
    <s v="Petits professionels"/>
    <s v="I"/>
    <x v="4"/>
    <m/>
    <s v="0"/>
    <n v="96.767396869999999"/>
    <n v="4"/>
    <n v="0.85299999999999998"/>
    <n v="0"/>
    <n v="0"/>
    <n v="0"/>
    <s v="21352"/>
    <x v="350"/>
    <s v="200000925"/>
    <s v="CC de la Plaine Dijonnaise"/>
    <s v="21"/>
    <s v="Côte-d'Or"/>
    <n v="27"/>
    <s v="Bourgogne-Franche-Comté"/>
  </r>
  <r>
    <s v="Enedis"/>
    <s v="2021"/>
    <x v="0"/>
    <s v="PRO"/>
    <s v="Petits professionels"/>
    <s v="X"/>
    <x v="2"/>
    <m/>
    <s v="0"/>
    <n v="0"/>
    <n v="0"/>
    <n v="0"/>
    <n v="0"/>
    <n v="0"/>
    <n v="1"/>
    <s v="21352"/>
    <x v="350"/>
    <s v="200000925"/>
    <s v="CC de la Plaine Dijonnaise"/>
    <s v="21"/>
    <s v="Côte-d'Or"/>
    <n v="27"/>
    <s v="Bourgogne-Franche-Comté"/>
  </r>
  <r>
    <s v="Enedis"/>
    <s v="2021"/>
    <x v="0"/>
    <s v="ENT"/>
    <s v="Entreprises"/>
    <s v="A"/>
    <x v="1"/>
    <s v="1"/>
    <s v="0"/>
    <n v="291.02546969999997"/>
    <n v="2"/>
    <n v="1"/>
    <n v="0"/>
    <n v="0"/>
    <n v="0"/>
    <s v="21353"/>
    <x v="351"/>
    <s v="200000925"/>
    <s v="CC de la Plaine Dijonnaise"/>
    <s v="21"/>
    <s v="Côte-d'Or"/>
    <n v="27"/>
    <s v="Bourgogne-Franche-Comté"/>
  </r>
  <r>
    <s v="Enedis"/>
    <s v="2021"/>
    <x v="0"/>
    <s v="RES"/>
    <s v="Résidentiel"/>
    <s v="R"/>
    <x v="3"/>
    <m/>
    <s v="0"/>
    <n v="3453.968738"/>
    <n v="534"/>
    <n v="0.82899999999999996"/>
    <n v="0.38906206100000001"/>
    <n v="7.1399999999999996E-3"/>
    <n v="0"/>
    <s v="21353"/>
    <x v="351"/>
    <s v="200000925"/>
    <s v="CC de la Plaine Dijonnaise"/>
    <s v="21"/>
    <s v="Côte-d'Or"/>
    <n v="27"/>
    <s v="Bourgogne-Franche-Comté"/>
  </r>
  <r>
    <s v="Enedis"/>
    <s v="2021"/>
    <x v="0"/>
    <s v="PRO"/>
    <s v="Petits professionels"/>
    <s v="T"/>
    <x v="0"/>
    <m/>
    <s v="0"/>
    <n v="0"/>
    <n v="0"/>
    <n v="0"/>
    <n v="0"/>
    <n v="0"/>
    <n v="1"/>
    <s v="21354"/>
    <x v="352"/>
    <s v="200071173"/>
    <s v="CC du Pays Arnay Liernais"/>
    <s v="21"/>
    <s v="Côte-d'Or"/>
    <n v="27"/>
    <s v="Bourgogne-Franche-Comté"/>
  </r>
  <r>
    <s v="Enedis"/>
    <s v="2021"/>
    <x v="0"/>
    <s v="RES"/>
    <s v="Résidentiel"/>
    <s v="R"/>
    <x v="3"/>
    <m/>
    <s v="0"/>
    <n v="209.07200570000001"/>
    <n v="34"/>
    <n v="0.81100000000000005"/>
    <n v="0"/>
    <n v="0"/>
    <n v="0"/>
    <s v="21354"/>
    <x v="352"/>
    <s v="200071173"/>
    <s v="CC du Pays Arnay Liernais"/>
    <s v="21"/>
    <s v="Côte-d'Or"/>
    <n v="27"/>
    <s v="Bourgogne-Franche-Comté"/>
  </r>
  <r>
    <s v="Enedis"/>
    <s v="2021"/>
    <x v="0"/>
    <s v="ENT"/>
    <s v="Entreprises"/>
    <s v="A"/>
    <x v="1"/>
    <s v="2"/>
    <s v="0"/>
    <n v="61.376081329999998"/>
    <n v="1"/>
    <n v="0.88900000000000001"/>
    <n v="0"/>
    <n v="0"/>
    <n v="0"/>
    <s v="21355"/>
    <x v="353"/>
    <s v="242100410"/>
    <s v="Dijon Métropole"/>
    <s v="21"/>
    <s v="Côte-d'Or"/>
    <n v="27"/>
    <s v="Bourgogne-Franche-Comté"/>
  </r>
  <r>
    <s v="Enedis"/>
    <s v="2021"/>
    <x v="0"/>
    <s v="ENT"/>
    <s v="Entreprises"/>
    <s v="I"/>
    <x v="4"/>
    <s v="17"/>
    <s v="Industrie du papier et du carton"/>
    <n v="22745.551670000001"/>
    <n v="2"/>
    <n v="1"/>
    <n v="0"/>
    <n v="0"/>
    <n v="0"/>
    <s v="21355"/>
    <x v="353"/>
    <s v="242100410"/>
    <s v="Dijon Métropole"/>
    <s v="21"/>
    <s v="Côte-d'Or"/>
    <n v="27"/>
    <s v="Bourgogne-Franche-Comté"/>
  </r>
  <r>
    <s v="Enedis"/>
    <s v="2021"/>
    <x v="0"/>
    <s v="ENT"/>
    <s v="Entreprises"/>
    <s v="I"/>
    <x v="4"/>
    <s v="20"/>
    <s v="Industrie chimique"/>
    <n v="423.05496340000002"/>
    <n v="1"/>
    <n v="1"/>
    <n v="0"/>
    <n v="0"/>
    <n v="0"/>
    <s v="21355"/>
    <x v="353"/>
    <s v="242100410"/>
    <s v="Dijon Métropole"/>
    <s v="21"/>
    <s v="Côte-d'Or"/>
    <n v="27"/>
    <s v="Bourgogne-Franche-Comté"/>
  </r>
  <r>
    <s v="Enedis"/>
    <s v="2021"/>
    <x v="0"/>
    <s v="ENT"/>
    <s v="Entreprises"/>
    <s v="I"/>
    <x v="4"/>
    <s v="24"/>
    <s v="Métallurgie"/>
    <n v="1368.6569999999999"/>
    <n v="1"/>
    <n v="1"/>
    <n v="0"/>
    <n v="0"/>
    <n v="0"/>
    <s v="21355"/>
    <x v="353"/>
    <s v="242100410"/>
    <s v="Dijon Métropole"/>
    <s v="21"/>
    <s v="Côte-d'Or"/>
    <n v="27"/>
    <s v="Bourgogne-Franche-Comté"/>
  </r>
  <r>
    <s v="Enedis"/>
    <s v="2021"/>
    <x v="0"/>
    <s v="ENT"/>
    <s v="Entreprises"/>
    <s v="I"/>
    <x v="4"/>
    <s v="29"/>
    <s v="Industrie automobile"/>
    <n v="284.09613539999998"/>
    <n v="3"/>
    <n v="0.96799999999999997"/>
    <n v="0"/>
    <n v="0"/>
    <n v="0"/>
    <s v="21355"/>
    <x v="353"/>
    <s v="242100410"/>
    <s v="Dijon Métropole"/>
    <s v="21"/>
    <s v="Côte-d'Or"/>
    <n v="27"/>
    <s v="Bourgogne-Franche-Comté"/>
  </r>
  <r>
    <s v="Enedis"/>
    <s v="2021"/>
    <x v="0"/>
    <s v="ENT"/>
    <s v="Entreprises"/>
    <s v="I"/>
    <x v="4"/>
    <s v="35"/>
    <s v="Production et distribution d'électricité, de gaz, de vapeur et d'air conditionné"/>
    <n v="906.04988609999998"/>
    <n v="4"/>
    <n v="0.94399999999999995"/>
    <n v="0"/>
    <n v="0"/>
    <n v="0"/>
    <s v="21355"/>
    <x v="353"/>
    <s v="242100410"/>
    <s v="Dijon Métropole"/>
    <s v="21"/>
    <s v="Côte-d'Or"/>
    <n v="27"/>
    <s v="Bourgogne-Franche-Comté"/>
  </r>
  <r>
    <s v="Enedis"/>
    <s v="2021"/>
    <x v="0"/>
    <s v="ENT"/>
    <s v="Entreprises"/>
    <s v="T"/>
    <x v="0"/>
    <s v="33"/>
    <s v="Réparation et installation de machines et d'équipements"/>
    <n v="860.18141360000004"/>
    <n v="5"/>
    <n v="0.97799999999999998"/>
    <n v="0"/>
    <n v="0"/>
    <n v="0"/>
    <s v="21355"/>
    <x v="353"/>
    <s v="242100410"/>
    <s v="Dijon Métropole"/>
    <s v="21"/>
    <s v="Côte-d'Or"/>
    <n v="27"/>
    <s v="Bourgogne-Franche-Comté"/>
  </r>
  <r>
    <s v="Enedis"/>
    <s v="2021"/>
    <x v="0"/>
    <s v="ENT"/>
    <s v="Entreprises"/>
    <s v="T"/>
    <x v="0"/>
    <s v="36"/>
    <s v="Captage, traitement et distribution d'eau"/>
    <n v="9909.7268431100001"/>
    <n v="2"/>
    <n v="0.95299999999999996"/>
    <n v="0"/>
    <n v="0"/>
    <n v="0"/>
    <s v="21355"/>
    <x v="353"/>
    <s v="242100410"/>
    <s v="Dijon Métropole"/>
    <s v="21"/>
    <s v="Côte-d'Or"/>
    <n v="27"/>
    <s v="Bourgogne-Franche-Comté"/>
  </r>
  <r>
    <s v="Enedis"/>
    <s v="2021"/>
    <x v="0"/>
    <s v="ENT"/>
    <s v="Entreprises"/>
    <s v="T"/>
    <x v="0"/>
    <s v="38"/>
    <s v="Collecte, traitement et élimination des déchets ; récupération"/>
    <n v="2844.529513"/>
    <n v="3"/>
    <n v="0.997"/>
    <n v="0"/>
    <n v="0"/>
    <n v="0"/>
    <s v="21355"/>
    <x v="353"/>
    <s v="242100410"/>
    <s v="Dijon Métropole"/>
    <s v="21"/>
    <s v="Côte-d'Or"/>
    <n v="27"/>
    <s v="Bourgogne-Franche-Comté"/>
  </r>
  <r>
    <s v="Enedis"/>
    <s v="2021"/>
    <x v="0"/>
    <s v="ENT"/>
    <s v="Entreprises"/>
    <s v="T"/>
    <x v="0"/>
    <s v="46"/>
    <s v="Commerce de gros, à l'exception des automobiles et des motocycles"/>
    <n v="2536.6675817"/>
    <n v="13"/>
    <n v="0.96699999999999997"/>
    <n v="0"/>
    <n v="0"/>
    <n v="0"/>
    <s v="21355"/>
    <x v="353"/>
    <s v="242100410"/>
    <s v="Dijon Métropole"/>
    <s v="21"/>
    <s v="Côte-d'Or"/>
    <n v="27"/>
    <s v="Bourgogne-Franche-Comté"/>
  </r>
  <r>
    <s v="Enedis"/>
    <s v="2021"/>
    <x v="0"/>
    <s v="ENT"/>
    <s v="Entreprises"/>
    <s v="T"/>
    <x v="0"/>
    <s v="64"/>
    <s v="Activités des services financiers, hors assurance et caisses de retraite"/>
    <n v="1059.6019349999999"/>
    <n v="2"/>
    <n v="0.995"/>
    <n v="0"/>
    <n v="0"/>
    <n v="0"/>
    <s v="21355"/>
    <x v="353"/>
    <s v="242100410"/>
    <s v="Dijon Métropole"/>
    <s v="21"/>
    <s v="Côte-d'Or"/>
    <n v="27"/>
    <s v="Bourgogne-Franche-Comté"/>
  </r>
  <r>
    <s v="Enedis"/>
    <s v="2021"/>
    <x v="0"/>
    <s v="ENT"/>
    <s v="Entreprises"/>
    <s v="T"/>
    <x v="0"/>
    <s v="81"/>
    <s v="Services relatifs aux bâtiments et aménagement paysager"/>
    <n v="172.18030239999999"/>
    <n v="2"/>
    <n v="0.99199999999999999"/>
    <n v="0"/>
    <n v="0"/>
    <n v="0"/>
    <s v="21355"/>
    <x v="353"/>
    <s v="242100410"/>
    <s v="Dijon Métropole"/>
    <s v="21"/>
    <s v="Côte-d'Or"/>
    <n v="27"/>
    <s v="Bourgogne-Franche-Comté"/>
  </r>
  <r>
    <s v="Enedis"/>
    <s v="2021"/>
    <x v="0"/>
    <s v="ENT"/>
    <s v="Entreprises"/>
    <s v="T"/>
    <x v="0"/>
    <s v="82"/>
    <s v="Activités administratives et autres activités de soutien aux entreprises"/>
    <n v="626.09005620000005"/>
    <n v="1"/>
    <n v="0.998"/>
    <n v="0"/>
    <n v="0"/>
    <n v="0"/>
    <s v="21355"/>
    <x v="353"/>
    <s v="242100410"/>
    <s v="Dijon Métropole"/>
    <s v="21"/>
    <s v="Côte-d'Or"/>
    <n v="27"/>
    <s v="Bourgogne-Franche-Comté"/>
  </r>
  <r>
    <s v="Enedis"/>
    <s v="2021"/>
    <x v="0"/>
    <s v="ENT"/>
    <s v="Entreprises"/>
    <s v="T"/>
    <x v="0"/>
    <s v="84"/>
    <s v="Administration publique et défense ; sécurité sociale obligatoire"/>
    <n v="680.79795114000001"/>
    <n v="8"/>
    <n v="0.96699999999999997"/>
    <n v="0"/>
    <n v="0"/>
    <n v="0"/>
    <s v="21355"/>
    <x v="353"/>
    <s v="242100410"/>
    <s v="Dijon Métropole"/>
    <s v="21"/>
    <s v="Côte-d'Or"/>
    <n v="27"/>
    <s v="Bourgogne-Franche-Comté"/>
  </r>
  <r>
    <s v="Enedis"/>
    <s v="2021"/>
    <x v="0"/>
    <s v="ENT"/>
    <s v="Entreprises"/>
    <s v="T"/>
    <x v="0"/>
    <s v="88"/>
    <s v="Action sociale sans hébergement"/>
    <n v="428.38532370000001"/>
    <n v="3"/>
    <n v="0.94599999999999995"/>
    <n v="0"/>
    <n v="0"/>
    <n v="0"/>
    <s v="21355"/>
    <x v="353"/>
    <s v="242100410"/>
    <s v="Dijon Métropole"/>
    <s v="21"/>
    <s v="Côte-d'Or"/>
    <n v="27"/>
    <s v="Bourgogne-Franche-Comté"/>
  </r>
  <r>
    <s v="Enedis"/>
    <s v="2021"/>
    <x v="0"/>
    <s v="ENT"/>
    <s v="Entreprises"/>
    <s v="T"/>
    <x v="0"/>
    <s v="95"/>
    <s v="Réparation d'ordinateurs et de biens personnels et domestiques"/>
    <n v="719.99151949999998"/>
    <n v="3"/>
    <n v="0.99399999999999999"/>
    <n v="0"/>
    <n v="0"/>
    <n v="0"/>
    <s v="21355"/>
    <x v="353"/>
    <s v="242100410"/>
    <s v="Dijon Métropole"/>
    <s v="21"/>
    <s v="Côte-d'Or"/>
    <n v="27"/>
    <s v="Bourgogne-Franche-Comté"/>
  </r>
  <r>
    <s v="Enedis"/>
    <s v="2021"/>
    <x v="0"/>
    <s v="PRO"/>
    <s v="Petits professionels"/>
    <s v="I"/>
    <x v="4"/>
    <m/>
    <s v="0"/>
    <n v="876.42629030000001"/>
    <n v="60"/>
    <n v="0.84399999999999997"/>
    <n v="0"/>
    <n v="0"/>
    <n v="0"/>
    <s v="21355"/>
    <x v="353"/>
    <s v="242100410"/>
    <s v="Dijon Métropole"/>
    <s v="21"/>
    <s v="Côte-d'Or"/>
    <n v="27"/>
    <s v="Bourgogne-Franche-Comté"/>
  </r>
  <r>
    <s v="Enedis"/>
    <s v="2021"/>
    <x v="0"/>
    <s v="RES"/>
    <s v="Résidentiel"/>
    <s v="R"/>
    <x v="3"/>
    <m/>
    <s v="0"/>
    <n v="14379.697794"/>
    <n v="4553"/>
    <n v="0.84899999999999998"/>
    <n v="1.0551117729999999"/>
    <n v="3.2299999999999998E-3"/>
    <n v="1"/>
    <s v="21355"/>
    <x v="353"/>
    <s v="242100410"/>
    <s v="Dijon Métropole"/>
    <s v="21"/>
    <s v="Côte-d'Or"/>
    <n v="27"/>
    <s v="Bourgogne-Franche-Comté"/>
  </r>
  <r>
    <s v="Enedis"/>
    <s v="2021"/>
    <x v="0"/>
    <s v="ENT"/>
    <s v="Entreprises"/>
    <s v="T"/>
    <x v="0"/>
    <s v="55"/>
    <s v="Hébergement"/>
    <n v="15.051510690000001"/>
    <n v="1"/>
    <n v="0.92300000000000004"/>
    <n v="0"/>
    <n v="0"/>
    <n v="0"/>
    <s v="21356"/>
    <x v="354"/>
    <s v="242101509"/>
    <s v="CC Rives de Saône"/>
    <s v="21"/>
    <s v="Côte-d'Or"/>
    <n v="27"/>
    <s v="Bourgogne-Franche-Comté"/>
  </r>
  <r>
    <s v="Enedis"/>
    <s v="2021"/>
    <x v="0"/>
    <s v="ENT"/>
    <s v="Entreprises"/>
    <s v="T"/>
    <x v="0"/>
    <s v="56"/>
    <s v="Restauration"/>
    <n v="29.348584500000001"/>
    <n v="1"/>
    <n v="0.88800000000000001"/>
    <n v="0"/>
    <n v="0"/>
    <n v="0"/>
    <s v="21356"/>
    <x v="354"/>
    <s v="242101509"/>
    <s v="CC Rives de Saône"/>
    <s v="21"/>
    <s v="Côte-d'Or"/>
    <n v="27"/>
    <s v="Bourgogne-Franche-Comté"/>
  </r>
  <r>
    <s v="Enedis"/>
    <s v="2021"/>
    <x v="0"/>
    <s v="PRO"/>
    <s v="Petits professionels"/>
    <s v="A"/>
    <x v="1"/>
    <m/>
    <s v="0"/>
    <n v="63.547880620000001"/>
    <n v="11"/>
    <n v="0.90600000000000003"/>
    <n v="0"/>
    <n v="0"/>
    <n v="0"/>
    <s v="21356"/>
    <x v="354"/>
    <s v="242101509"/>
    <s v="CC Rives de Saône"/>
    <s v="21"/>
    <s v="Côte-d'Or"/>
    <n v="27"/>
    <s v="Bourgogne-Franche-Comté"/>
  </r>
  <r>
    <s v="Enedis"/>
    <s v="2021"/>
    <x v="0"/>
    <s v="PRO"/>
    <s v="Petits professionels"/>
    <s v="I"/>
    <x v="4"/>
    <m/>
    <s v="0"/>
    <n v="169.7856611"/>
    <n v="4"/>
    <n v="0.89400000000000002"/>
    <n v="0"/>
    <n v="0"/>
    <n v="0"/>
    <s v="21356"/>
    <x v="354"/>
    <s v="242101509"/>
    <s v="CC Rives de Saône"/>
    <s v="21"/>
    <s v="Côte-d'Or"/>
    <n v="27"/>
    <s v="Bourgogne-Franche-Comté"/>
  </r>
  <r>
    <s v="Enedis"/>
    <s v="2021"/>
    <x v="0"/>
    <s v="PRO"/>
    <s v="Petits professionels"/>
    <s v="X"/>
    <x v="2"/>
    <m/>
    <s v="0"/>
    <n v="65.560556079999998"/>
    <n v="11"/>
    <n v="0.88500000000000001"/>
    <n v="0"/>
    <n v="0"/>
    <n v="0"/>
    <s v="21356"/>
    <x v="354"/>
    <s v="242101509"/>
    <s v="CC Rives de Saône"/>
    <s v="21"/>
    <s v="Côte-d'Or"/>
    <n v="27"/>
    <s v="Bourgogne-Franche-Comté"/>
  </r>
  <r>
    <s v="Enedis"/>
    <s v="2021"/>
    <x v="0"/>
    <s v="RES"/>
    <s v="Résidentiel"/>
    <s v="R"/>
    <x v="3"/>
    <m/>
    <s v="0"/>
    <n v="4050.0063409999998"/>
    <n v="779"/>
    <n v="0.82899999999999996"/>
    <n v="0.38998055999999998"/>
    <n v="5.1999999999999998E-3"/>
    <n v="0"/>
    <s v="21356"/>
    <x v="354"/>
    <s v="242101509"/>
    <s v="CC Rives de Saône"/>
    <s v="21"/>
    <s v="Côte-d'Or"/>
    <n v="27"/>
    <s v="Bourgogne-Franche-Comté"/>
  </r>
  <r>
    <s v="Enedis"/>
    <s v="2021"/>
    <x v="0"/>
    <s v="PRO"/>
    <s v="Petits professionels"/>
    <s v="A"/>
    <x v="1"/>
    <m/>
    <s v="0"/>
    <n v="0"/>
    <n v="0"/>
    <n v="0"/>
    <n v="0"/>
    <n v="0"/>
    <n v="1"/>
    <s v="21357"/>
    <x v="355"/>
    <s v="242101434"/>
    <s v="CC du Pays Châtillonnais"/>
    <s v="21"/>
    <s v="Côte-d'Or"/>
    <n v="27"/>
    <s v="Bourgogne-Franche-Comté"/>
  </r>
  <r>
    <s v="Enedis"/>
    <s v="2021"/>
    <x v="0"/>
    <s v="PRO"/>
    <s v="Petits professionels"/>
    <s v="I"/>
    <x v="4"/>
    <m/>
    <s v="0"/>
    <n v="0"/>
    <n v="0"/>
    <n v="0"/>
    <n v="0"/>
    <n v="0"/>
    <n v="1"/>
    <s v="21357"/>
    <x v="355"/>
    <s v="242101434"/>
    <s v="CC du Pays Châtillonnais"/>
    <s v="21"/>
    <s v="Côte-d'Or"/>
    <n v="27"/>
    <s v="Bourgogne-Franche-Comté"/>
  </r>
  <r>
    <s v="Enedis"/>
    <s v="2021"/>
    <x v="0"/>
    <s v="RES"/>
    <s v="Résidentiel"/>
    <s v="R"/>
    <x v="3"/>
    <m/>
    <s v="0"/>
    <n v="240.7319559"/>
    <n v="58"/>
    <n v="0.89200000000000002"/>
    <n v="0"/>
    <n v="0"/>
    <n v="0"/>
    <s v="21357"/>
    <x v="355"/>
    <s v="242101434"/>
    <s v="CC du Pays Châtillonnais"/>
    <s v="21"/>
    <s v="Côte-d'Or"/>
    <n v="27"/>
    <s v="Bourgogne-Franche-Comté"/>
  </r>
  <r>
    <s v="Enedis"/>
    <s v="2021"/>
    <x v="0"/>
    <s v="ENT"/>
    <s v="Entreprises"/>
    <s v="T"/>
    <x v="0"/>
    <s v="46"/>
    <s v="Commerce de gros, à l'exception des automobiles et des motocycles"/>
    <n v="2.5561468939999998"/>
    <n v="1"/>
    <n v="0.81200000000000006"/>
    <n v="0"/>
    <n v="0"/>
    <n v="0"/>
    <s v="21358"/>
    <x v="356"/>
    <s v="242101491"/>
    <s v="CC du Montbardois"/>
    <s v="21"/>
    <s v="Côte-d'Or"/>
    <n v="27"/>
    <s v="Bourgogne-Franche-Comté"/>
  </r>
  <r>
    <s v="Enedis"/>
    <s v="2021"/>
    <x v="0"/>
    <s v="PRO"/>
    <s v="Petits professionels"/>
    <s v="T"/>
    <x v="0"/>
    <m/>
    <s v="0"/>
    <n v="0"/>
    <n v="0"/>
    <n v="0"/>
    <n v="0"/>
    <n v="0"/>
    <n v="1"/>
    <s v="21360"/>
    <x v="357"/>
    <s v="200071207"/>
    <s v="CC de Pouilly-en-Auxois/Bligny-sur-Ouche"/>
    <s v="21"/>
    <s v="Côte-d'Or"/>
    <n v="27"/>
    <s v="Bourgogne-Franche-Comté"/>
  </r>
  <r>
    <s v="Enedis"/>
    <s v="2021"/>
    <x v="0"/>
    <s v="ENT"/>
    <s v="Entreprises"/>
    <s v="T"/>
    <x v="0"/>
    <s v="46"/>
    <s v="Commerce de gros, à l'exception des automobiles et des motocycles"/>
    <n v="480.65192869999998"/>
    <n v="2"/>
    <n v="1"/>
    <n v="0"/>
    <n v="0"/>
    <n v="0"/>
    <s v="21361"/>
    <x v="358"/>
    <s v="242100154"/>
    <s v="CC des Vallées de la Tille et de l'Ignon"/>
    <s v="21"/>
    <s v="Côte-d'Or"/>
    <n v="27"/>
    <s v="Bourgogne-Franche-Comté"/>
  </r>
  <r>
    <s v="Enedis"/>
    <s v="2021"/>
    <x v="0"/>
    <s v="PRO"/>
    <s v="Petits professionels"/>
    <s v="I"/>
    <x v="4"/>
    <m/>
    <s v="0"/>
    <n v="0"/>
    <n v="0"/>
    <n v="0"/>
    <n v="0"/>
    <n v="0"/>
    <n v="1"/>
    <s v="21361"/>
    <x v="358"/>
    <s v="242100154"/>
    <s v="CC des Vallées de la Tille et de l'Ignon"/>
    <s v="21"/>
    <s v="Côte-d'Or"/>
    <n v="27"/>
    <s v="Bourgogne-Franche-Comté"/>
  </r>
  <r>
    <s v="Enedis"/>
    <s v="2021"/>
    <x v="0"/>
    <s v="RES"/>
    <s v="Résidentiel"/>
    <s v="R"/>
    <x v="3"/>
    <m/>
    <s v="0"/>
    <n v="1524.500141"/>
    <n v="242"/>
    <n v="0.78"/>
    <n v="0"/>
    <n v="0"/>
    <n v="0"/>
    <s v="21361"/>
    <x v="358"/>
    <s v="242100154"/>
    <s v="CC des Vallées de la Tille et de l'Ignon"/>
    <s v="21"/>
    <s v="Côte-d'Or"/>
    <n v="27"/>
    <s v="Bourgogne-Franche-Comté"/>
  </r>
  <r>
    <s v="Enedis"/>
    <s v="2021"/>
    <x v="0"/>
    <s v="ENT"/>
    <s v="Entreprises"/>
    <s v="T"/>
    <x v="0"/>
    <s v="70"/>
    <s v="Activités des sièges sociaux ; conseil de gestion"/>
    <n v="10.112"/>
    <n v="1"/>
    <n v="1"/>
    <n v="0"/>
    <n v="0"/>
    <n v="0"/>
    <s v="21362"/>
    <x v="359"/>
    <s v="200071207"/>
    <s v="CC de Pouilly-en-Auxois/Bligny-sur-Ouche"/>
    <s v="21"/>
    <s v="Côte-d'Or"/>
    <n v="27"/>
    <s v="Bourgogne-Franche-Comté"/>
  </r>
  <r>
    <s v="Enedis"/>
    <s v="2021"/>
    <x v="0"/>
    <s v="PRO"/>
    <s v="Petits professionels"/>
    <s v="A"/>
    <x v="1"/>
    <m/>
    <s v="0"/>
    <n v="0"/>
    <n v="0"/>
    <n v="0"/>
    <n v="0"/>
    <n v="0"/>
    <n v="1"/>
    <s v="21362"/>
    <x v="359"/>
    <s v="200071207"/>
    <s v="CC de Pouilly-en-Auxois/Bligny-sur-Ouche"/>
    <s v="21"/>
    <s v="Côte-d'Or"/>
    <n v="27"/>
    <s v="Bourgogne-Franche-Comté"/>
  </r>
  <r>
    <s v="Enedis"/>
    <s v="2021"/>
    <x v="0"/>
    <s v="PRO"/>
    <s v="Petits professionels"/>
    <s v="I"/>
    <x v="4"/>
    <m/>
    <s v="0"/>
    <n v="0"/>
    <n v="0"/>
    <n v="0"/>
    <n v="0"/>
    <n v="0"/>
    <n v="1"/>
    <s v="21362"/>
    <x v="359"/>
    <s v="200071207"/>
    <s v="CC de Pouilly-en-Auxois/Bligny-sur-Ouche"/>
    <s v="21"/>
    <s v="Côte-d'Or"/>
    <n v="27"/>
    <s v="Bourgogne-Franche-Comté"/>
  </r>
  <r>
    <s v="Enedis"/>
    <s v="2021"/>
    <x v="0"/>
    <s v="PRO"/>
    <s v="Petits professionels"/>
    <s v="T"/>
    <x v="0"/>
    <m/>
    <s v="0"/>
    <n v="31.897298060000001"/>
    <n v="11"/>
    <n v="0.76"/>
    <n v="0"/>
    <n v="0"/>
    <n v="0"/>
    <s v="21362"/>
    <x v="359"/>
    <s v="200071207"/>
    <s v="CC de Pouilly-en-Auxois/Bligny-sur-Ouche"/>
    <s v="21"/>
    <s v="Côte-d'Or"/>
    <n v="27"/>
    <s v="Bourgogne-Franche-Comté"/>
  </r>
  <r>
    <s v="Enedis"/>
    <s v="2021"/>
    <x v="0"/>
    <s v="RES"/>
    <s v="Résidentiel"/>
    <s v="R"/>
    <x v="3"/>
    <m/>
    <s v="0"/>
    <n v="427.42570640000002"/>
    <n v="74"/>
    <n v="0.71899999999999997"/>
    <n v="0"/>
    <n v="0"/>
    <n v="0"/>
    <s v="21362"/>
    <x v="359"/>
    <s v="200071207"/>
    <s v="CC de Pouilly-en-Auxois/Bligny-sur-Ouche"/>
    <s v="21"/>
    <s v="Côte-d'Or"/>
    <n v="27"/>
    <s v="Bourgogne-Franche-Comté"/>
  </r>
  <r>
    <s v="Enedis"/>
    <s v="2021"/>
    <x v="0"/>
    <s v="PRO"/>
    <s v="Petits professionels"/>
    <s v="I"/>
    <x v="4"/>
    <m/>
    <s v="0"/>
    <n v="0"/>
    <n v="0"/>
    <n v="0"/>
    <n v="0"/>
    <n v="0"/>
    <n v="1"/>
    <s v="21363"/>
    <x v="360"/>
    <s v="200071173"/>
    <s v="CC du Pays Arnay Liernais"/>
    <s v="21"/>
    <s v="Côte-d'Or"/>
    <n v="27"/>
    <s v="Bourgogne-Franche-Comté"/>
  </r>
  <r>
    <s v="Enedis"/>
    <s v="2021"/>
    <x v="0"/>
    <s v="PRO"/>
    <s v="Petits professionels"/>
    <s v="T"/>
    <x v="0"/>
    <m/>
    <s v="0"/>
    <n v="123.8982939"/>
    <n v="18"/>
    <n v="0.83499999999999996"/>
    <n v="0"/>
    <n v="0"/>
    <n v="0"/>
    <s v="21363"/>
    <x v="360"/>
    <s v="200071173"/>
    <s v="CC du Pays Arnay Liernais"/>
    <s v="21"/>
    <s v="Côte-d'Or"/>
    <n v="27"/>
    <s v="Bourgogne-Franche-Comté"/>
  </r>
  <r>
    <s v="Enedis"/>
    <s v="2021"/>
    <x v="0"/>
    <s v="PRO"/>
    <s v="Petits professionels"/>
    <s v="I"/>
    <x v="4"/>
    <m/>
    <s v="0"/>
    <n v="0"/>
    <n v="0"/>
    <n v="0"/>
    <n v="0"/>
    <n v="0"/>
    <n v="1"/>
    <s v="21365"/>
    <x v="361"/>
    <s v="200071017"/>
    <s v="CC des Terres d'Auxois"/>
    <s v="21"/>
    <s v="Côte-d'Or"/>
    <n v="27"/>
    <s v="Bourgogne-Franche-Comté"/>
  </r>
  <r>
    <s v="Enedis"/>
    <s v="2021"/>
    <x v="0"/>
    <s v="PRO"/>
    <s v="Petits professionels"/>
    <s v="A"/>
    <x v="1"/>
    <m/>
    <s v="0"/>
    <n v="0"/>
    <n v="0"/>
    <n v="0"/>
    <n v="0"/>
    <n v="0"/>
    <n v="1"/>
    <s v="21366"/>
    <x v="362"/>
    <s v="242101509"/>
    <s v="CC Rives de Saône"/>
    <s v="21"/>
    <s v="Côte-d'Or"/>
    <n v="27"/>
    <s v="Bourgogne-Franche-Comté"/>
  </r>
  <r>
    <s v="Enedis"/>
    <s v="2021"/>
    <x v="0"/>
    <s v="PRO"/>
    <s v="Petits professionels"/>
    <s v="I"/>
    <x v="4"/>
    <m/>
    <s v="0"/>
    <n v="0"/>
    <n v="0"/>
    <n v="0"/>
    <n v="0"/>
    <n v="0"/>
    <n v="1"/>
    <s v="21366"/>
    <x v="362"/>
    <s v="242101509"/>
    <s v="CC Rives de Saône"/>
    <s v="21"/>
    <s v="Côte-d'Or"/>
    <n v="27"/>
    <s v="Bourgogne-Franche-Comté"/>
  </r>
  <r>
    <s v="Enedis"/>
    <s v="2021"/>
    <x v="0"/>
    <s v="ENT"/>
    <s v="Entreprises"/>
    <s v="I"/>
    <x v="4"/>
    <s v="8"/>
    <s v="0"/>
    <n v="153.81408640000001"/>
    <n v="1"/>
    <n v="1"/>
    <n v="0"/>
    <n v="0"/>
    <n v="0"/>
    <s v="21368"/>
    <x v="363"/>
    <s v="200070894"/>
    <s v="CC de Gevrey-Chambertin et de Nuits-Saint-Georges"/>
    <s v="21"/>
    <s v="Côte-d'Or"/>
    <n v="27"/>
    <s v="Bourgogne-Franche-Comté"/>
  </r>
  <r>
    <s v="Enedis"/>
    <s v="2021"/>
    <x v="0"/>
    <s v="ENT"/>
    <s v="Entreprises"/>
    <s v="A"/>
    <x v="1"/>
    <s v="1"/>
    <s v="0"/>
    <n v="17.809739870000001"/>
    <n v="1"/>
    <n v="0.95599999999999996"/>
    <n v="0"/>
    <n v="0"/>
    <n v="0"/>
    <s v="21369"/>
    <x v="364"/>
    <s v="200072825"/>
    <s v="CC Mirebellois et Fontenois"/>
    <s v="21"/>
    <s v="Côte-d'Or"/>
    <n v="27"/>
    <s v="Bourgogne-Franche-Comté"/>
  </r>
  <r>
    <s v="Enedis"/>
    <s v="2021"/>
    <x v="0"/>
    <s v="ENT"/>
    <s v="Entreprises"/>
    <s v="T"/>
    <x v="0"/>
    <s v="45"/>
    <s v="Commerce et réparation d'automobiles et de motocycles"/>
    <n v="23.08786774"/>
    <n v="1"/>
    <n v="0.84199999999999997"/>
    <n v="0"/>
    <n v="0"/>
    <n v="0"/>
    <s v="21369"/>
    <x v="364"/>
    <s v="200072825"/>
    <s v="CC Mirebellois et Fontenois"/>
    <s v="21"/>
    <s v="Côte-d'Or"/>
    <n v="27"/>
    <s v="Bourgogne-Franche-Comté"/>
  </r>
  <r>
    <s v="Enedis"/>
    <s v="2021"/>
    <x v="0"/>
    <s v="RES"/>
    <s v="Résidentiel"/>
    <s v="R"/>
    <x v="3"/>
    <m/>
    <s v="0"/>
    <n v="1045.198056"/>
    <n v="146"/>
    <n v="0.76300000000000001"/>
    <n v="0"/>
    <n v="0"/>
    <n v="0"/>
    <s v="21369"/>
    <x v="364"/>
    <s v="200072825"/>
    <s v="CC Mirebellois et Fontenois"/>
    <s v="21"/>
    <s v="Côte-d'Or"/>
    <n v="27"/>
    <s v="Bourgogne-Franche-Comté"/>
  </r>
  <r>
    <s v="Enedis"/>
    <s v="2021"/>
    <x v="0"/>
    <s v="RES"/>
    <s v="Résidentiel"/>
    <s v="R"/>
    <x v="3"/>
    <m/>
    <s v="0"/>
    <n v="2246.2920760000002"/>
    <n v="351"/>
    <n v="0.84799999999999998"/>
    <n v="0"/>
    <n v="0"/>
    <n v="0"/>
    <s v="21370"/>
    <x v="365"/>
    <s v="242100410"/>
    <s v="Dijon Métropole"/>
    <s v="21"/>
    <s v="Côte-d'Or"/>
    <n v="27"/>
    <s v="Bourgogne-Franche-Comté"/>
  </r>
  <r>
    <s v="Enedis"/>
    <s v="2021"/>
    <x v="0"/>
    <s v="ENT"/>
    <s v="Entreprises"/>
    <s v="I"/>
    <x v="4"/>
    <s v="10"/>
    <s v="Industries alimentaires"/>
    <n v="672.70716670000002"/>
    <n v="2"/>
    <n v="1"/>
    <n v="0"/>
    <n v="0"/>
    <n v="0"/>
    <s v="21371"/>
    <x v="366"/>
    <s v="200070902"/>
    <s v="CC Auxonne Pontailler Val de Saône"/>
    <s v="21"/>
    <s v="Côte-d'Or"/>
    <n v="27"/>
    <s v="Bourgogne-Franche-Comté"/>
  </r>
  <r>
    <s v="Enedis"/>
    <s v="2021"/>
    <x v="0"/>
    <s v="PRO"/>
    <s v="Petits professionels"/>
    <s v="I"/>
    <x v="4"/>
    <m/>
    <s v="0"/>
    <n v="119.6177543"/>
    <n v="3"/>
    <n v="0.92200000000000004"/>
    <n v="0"/>
    <n v="0"/>
    <n v="0"/>
    <s v="21371"/>
    <x v="366"/>
    <s v="200070902"/>
    <s v="CC Auxonne Pontailler Val de Saône"/>
    <s v="21"/>
    <s v="Côte-d'Or"/>
    <n v="27"/>
    <s v="Bourgogne-Franche-Comté"/>
  </r>
  <r>
    <s v="Enedis"/>
    <s v="2021"/>
    <x v="0"/>
    <s v="PRO"/>
    <s v="Petits professionels"/>
    <s v="T"/>
    <x v="0"/>
    <m/>
    <s v="0"/>
    <n v="0"/>
    <n v="0"/>
    <n v="0"/>
    <n v="0"/>
    <n v="0"/>
    <n v="1"/>
    <s v="21372"/>
    <x v="367"/>
    <s v="242101434"/>
    <s v="CC du Pays Châtillonnais"/>
    <s v="21"/>
    <s v="Côte-d'Or"/>
    <n v="27"/>
    <s v="Bourgogne-Franche-Comté"/>
  </r>
  <r>
    <s v="Enedis"/>
    <s v="2021"/>
    <x v="0"/>
    <s v="ENT"/>
    <s v="Entreprises"/>
    <s v="T"/>
    <x v="0"/>
    <s v="84"/>
    <s v="Administration publique et défense ; sécurité sociale obligatoire"/>
    <n v="18.611902799999999"/>
    <n v="1"/>
    <n v="0.83699999999999997"/>
    <n v="0"/>
    <n v="0"/>
    <n v="0"/>
    <s v="21373"/>
    <x v="368"/>
    <s v="200039055"/>
    <s v="CC Ouche et Montagne"/>
    <s v="21"/>
    <s v="Côte-d'Or"/>
    <n v="27"/>
    <s v="Bourgogne-Franche-Comté"/>
  </r>
  <r>
    <s v="Enedis"/>
    <s v="2021"/>
    <x v="0"/>
    <s v="PRO"/>
    <s v="Petits professionels"/>
    <s v="T"/>
    <x v="0"/>
    <m/>
    <s v="0"/>
    <n v="280.85990620000001"/>
    <n v="34"/>
    <n v="0.748"/>
    <n v="0"/>
    <n v="0"/>
    <n v="0"/>
    <s v="21373"/>
    <x v="368"/>
    <s v="200039055"/>
    <s v="CC Ouche et Montagne"/>
    <s v="21"/>
    <s v="Côte-d'Or"/>
    <n v="27"/>
    <s v="Bourgogne-Franche-Comté"/>
  </r>
  <r>
    <s v="Enedis"/>
    <s v="2021"/>
    <x v="0"/>
    <s v="PRO"/>
    <s v="Petits professionels"/>
    <s v="T"/>
    <x v="0"/>
    <m/>
    <s v="0"/>
    <n v="99.023933380000003"/>
    <n v="10"/>
    <n v="0.84199999999999997"/>
    <n v="0"/>
    <n v="0"/>
    <n v="0"/>
    <s v="21374"/>
    <x v="369"/>
    <s v="200071173"/>
    <s v="CC du Pays Arnay Liernais"/>
    <s v="21"/>
    <s v="Côte-d'Or"/>
    <n v="27"/>
    <s v="Bourgogne-Franche-Comté"/>
  </r>
  <r>
    <s v="Enedis"/>
    <s v="2021"/>
    <x v="0"/>
    <s v="PRO"/>
    <s v="Petits professionels"/>
    <s v="T"/>
    <x v="0"/>
    <m/>
    <s v="0"/>
    <n v="0"/>
    <n v="0"/>
    <n v="0"/>
    <n v="0"/>
    <n v="0"/>
    <n v="1"/>
    <s v="21376"/>
    <x v="370"/>
    <s v="200070902"/>
    <s v="CC Auxonne Pontailler Val de Saône"/>
    <s v="21"/>
    <s v="Côte-d'Or"/>
    <n v="27"/>
    <s v="Bourgogne-Franche-Comté"/>
  </r>
  <r>
    <s v="Enedis"/>
    <s v="2021"/>
    <x v="0"/>
    <s v="RES"/>
    <s v="Résidentiel"/>
    <s v="R"/>
    <x v="3"/>
    <m/>
    <s v="0"/>
    <n v="344.03782990000002"/>
    <n v="45"/>
    <n v="0.75900000000000001"/>
    <n v="0"/>
    <n v="0"/>
    <n v="0"/>
    <s v="21376"/>
    <x v="370"/>
    <s v="200070902"/>
    <s v="CC Auxonne Pontailler Val de Saône"/>
    <s v="21"/>
    <s v="Côte-d'Or"/>
    <n v="27"/>
    <s v="Bourgogne-Franche-Comté"/>
  </r>
  <r>
    <s v="Enedis"/>
    <s v="2021"/>
    <x v="0"/>
    <s v="PRO"/>
    <s v="Petits professionels"/>
    <s v="T"/>
    <x v="0"/>
    <m/>
    <s v="0"/>
    <n v="0"/>
    <n v="0"/>
    <n v="0"/>
    <n v="0"/>
    <n v="0"/>
    <n v="1"/>
    <s v="21377"/>
    <x v="371"/>
    <s v="200071017"/>
    <s v="CC des Terres d'Auxois"/>
    <s v="21"/>
    <s v="Côte-d'Or"/>
    <n v="27"/>
    <s v="Bourgogne-Franche-Comté"/>
  </r>
  <r>
    <s v="Enedis"/>
    <s v="2021"/>
    <x v="0"/>
    <s v="PRO"/>
    <s v="Petits professionels"/>
    <s v="A"/>
    <x v="1"/>
    <m/>
    <s v="0"/>
    <n v="0"/>
    <n v="0"/>
    <n v="0"/>
    <n v="0"/>
    <n v="0"/>
    <n v="1"/>
    <s v="21378"/>
    <x v="372"/>
    <s v="242101434"/>
    <s v="CC du Pays Châtillonnais"/>
    <s v="21"/>
    <s v="Côte-d'Or"/>
    <n v="27"/>
    <s v="Bourgogne-Franche-Comté"/>
  </r>
  <r>
    <s v="Enedis"/>
    <s v="2021"/>
    <x v="0"/>
    <s v="PRO"/>
    <s v="Petits professionels"/>
    <s v="T"/>
    <x v="0"/>
    <m/>
    <s v="0"/>
    <n v="54.542414880000003"/>
    <n v="15"/>
    <n v="0.86299999999999999"/>
    <n v="0"/>
    <n v="0"/>
    <n v="0"/>
    <s v="21378"/>
    <x v="372"/>
    <s v="242101434"/>
    <s v="CC du Pays Châtillonnais"/>
    <s v="21"/>
    <s v="Côte-d'Or"/>
    <n v="27"/>
    <s v="Bourgogne-Franche-Comté"/>
  </r>
  <r>
    <s v="Enedis"/>
    <s v="2021"/>
    <x v="0"/>
    <s v="RES"/>
    <s v="Résidentiel"/>
    <s v="R"/>
    <x v="3"/>
    <m/>
    <s v="0"/>
    <n v="680.17168230000004"/>
    <n v="127"/>
    <n v="0.82399999999999995"/>
    <n v="0"/>
    <n v="0"/>
    <n v="0"/>
    <s v="21379"/>
    <x v="373"/>
    <s v="200071173"/>
    <s v="CC du Pays Arnay Liernais"/>
    <s v="21"/>
    <s v="Côte-d'Or"/>
    <n v="27"/>
    <s v="Bourgogne-Franche-Comté"/>
  </r>
  <r>
    <s v="Enedis"/>
    <s v="2021"/>
    <x v="0"/>
    <s v="ENT"/>
    <s v="Entreprises"/>
    <s v="I"/>
    <x v="4"/>
    <s v="8"/>
    <s v="0"/>
    <n v="1397.57"/>
    <n v="1"/>
    <n v="1"/>
    <n v="0"/>
    <n v="0"/>
    <n v="0"/>
    <s v="21380"/>
    <x v="374"/>
    <s v="200071017"/>
    <s v="CC des Terres d'Auxois"/>
    <s v="21"/>
    <s v="Côte-d'Or"/>
    <n v="27"/>
    <s v="Bourgogne-Franche-Comté"/>
  </r>
  <r>
    <s v="Enedis"/>
    <s v="2021"/>
    <x v="0"/>
    <s v="PRO"/>
    <s v="Petits professionels"/>
    <s v="T"/>
    <x v="0"/>
    <m/>
    <s v="0"/>
    <n v="0"/>
    <n v="0"/>
    <n v="0"/>
    <n v="0"/>
    <n v="0"/>
    <n v="1"/>
    <s v="21380"/>
    <x v="374"/>
    <s v="200071017"/>
    <s v="CC des Terres d'Auxois"/>
    <s v="21"/>
    <s v="Côte-d'Or"/>
    <n v="27"/>
    <s v="Bourgogne-Franche-Comté"/>
  </r>
  <r>
    <s v="Enedis"/>
    <s v="2021"/>
    <x v="0"/>
    <s v="RES"/>
    <s v="Résidentiel"/>
    <s v="R"/>
    <x v="3"/>
    <m/>
    <s v="0"/>
    <n v="171.35518519999999"/>
    <n v="31"/>
    <n v="0.78900000000000003"/>
    <n v="0"/>
    <n v="0"/>
    <n v="0"/>
    <s v="21380"/>
    <x v="374"/>
    <s v="200071017"/>
    <s v="CC des Terres d'Auxois"/>
    <s v="21"/>
    <s v="Côte-d'Or"/>
    <n v="27"/>
    <s v="Bourgogne-Franche-Comté"/>
  </r>
  <r>
    <s v="Enedis"/>
    <s v="2021"/>
    <x v="0"/>
    <s v="PRO"/>
    <s v="Petits professionels"/>
    <s v="A"/>
    <x v="1"/>
    <m/>
    <s v="0"/>
    <n v="47.048895369999997"/>
    <n v="11"/>
    <n v="0.89900000000000002"/>
    <n v="0"/>
    <n v="0"/>
    <n v="0"/>
    <s v="21382"/>
    <x v="375"/>
    <s v="200071207"/>
    <s v="CC de Pouilly-en-Auxois/Bligny-sur-Ouche"/>
    <s v="21"/>
    <s v="Côte-d'Or"/>
    <n v="27"/>
    <s v="Bourgogne-Franche-Comté"/>
  </r>
  <r>
    <s v="Enedis"/>
    <s v="2021"/>
    <x v="0"/>
    <s v="PRO"/>
    <s v="Petits professionels"/>
    <s v="T"/>
    <x v="0"/>
    <m/>
    <s v="0"/>
    <n v="25.24425956"/>
    <n v="13"/>
    <n v="0.877"/>
    <n v="0"/>
    <n v="0"/>
    <n v="0"/>
    <s v="21382"/>
    <x v="375"/>
    <s v="200071207"/>
    <s v="CC de Pouilly-en-Auxois/Bligny-sur-Ouche"/>
    <s v="21"/>
    <s v="Côte-d'Or"/>
    <n v="27"/>
    <s v="Bourgogne-Franche-Comté"/>
  </r>
  <r>
    <s v="Enedis"/>
    <s v="2021"/>
    <x v="0"/>
    <s v="ENT"/>
    <s v="Entreprises"/>
    <s v="T"/>
    <x v="0"/>
    <s v="47"/>
    <s v="Commerce de détail, à l'exception des automobiles et des motocycles"/>
    <n v="272.47080310000001"/>
    <n v="2"/>
    <n v="0.89900000000000002"/>
    <n v="0"/>
    <n v="0"/>
    <n v="0"/>
    <s v="21383"/>
    <x v="376"/>
    <s v="242100154"/>
    <s v="CC des Vallées de la Tille et de l'Ignon"/>
    <s v="21"/>
    <s v="Côte-d'Or"/>
    <n v="27"/>
    <s v="Bourgogne-Franche-Comté"/>
  </r>
  <r>
    <s v="Enedis"/>
    <s v="2021"/>
    <x v="0"/>
    <s v="ENT"/>
    <s v="Entreprises"/>
    <s v="T"/>
    <x v="0"/>
    <s v="61"/>
    <s v="Télécommunications"/>
    <n v="5.7174131109999999"/>
    <n v="1"/>
    <n v="0.91500000000000004"/>
    <n v="0"/>
    <n v="0"/>
    <n v="0"/>
    <s v="21383"/>
    <x v="376"/>
    <s v="242100154"/>
    <s v="CC des Vallées de la Tille et de l'Ignon"/>
    <s v="21"/>
    <s v="Côte-d'Or"/>
    <n v="27"/>
    <s v="Bourgogne-Franche-Comté"/>
  </r>
  <r>
    <s v="Enedis"/>
    <s v="2021"/>
    <x v="0"/>
    <s v="ENT"/>
    <s v="Entreprises"/>
    <s v="T"/>
    <x v="0"/>
    <s v="93"/>
    <s v="Activités sportives, récréatives et de loisirs"/>
    <n v="19.646703080000002"/>
    <n v="1"/>
    <n v="0.746"/>
    <n v="0"/>
    <n v="0"/>
    <n v="0"/>
    <s v="21383"/>
    <x v="376"/>
    <s v="242100154"/>
    <s v="CC des Vallées de la Tille et de l'Ignon"/>
    <s v="21"/>
    <s v="Côte-d'Or"/>
    <n v="27"/>
    <s v="Bourgogne-Franche-Comté"/>
  </r>
  <r>
    <s v="Enedis"/>
    <s v="2021"/>
    <x v="0"/>
    <s v="PRO"/>
    <s v="Petits professionels"/>
    <s v="I"/>
    <x v="4"/>
    <m/>
    <s v="0"/>
    <n v="85.825173019999994"/>
    <n v="15"/>
    <n v="0.69599999999999995"/>
    <n v="0"/>
    <n v="0"/>
    <n v="0"/>
    <s v="21383"/>
    <x v="376"/>
    <s v="242100154"/>
    <s v="CC des Vallées de la Tille et de l'Ignon"/>
    <s v="21"/>
    <s v="Côte-d'Or"/>
    <n v="27"/>
    <s v="Bourgogne-Franche-Comté"/>
  </r>
  <r>
    <s v="Enedis"/>
    <s v="2021"/>
    <x v="0"/>
    <s v="PRO"/>
    <s v="Petits professionels"/>
    <s v="T"/>
    <x v="0"/>
    <m/>
    <s v="0"/>
    <n v="479.40052439999999"/>
    <n v="52"/>
    <n v="0.83299999999999996"/>
    <n v="0"/>
    <n v="0"/>
    <n v="0"/>
    <s v="21383"/>
    <x v="376"/>
    <s v="242100154"/>
    <s v="CC des Vallées de la Tille et de l'Ignon"/>
    <s v="21"/>
    <s v="Côte-d'Or"/>
    <n v="27"/>
    <s v="Bourgogne-Franche-Comté"/>
  </r>
  <r>
    <s v="Enedis"/>
    <s v="2021"/>
    <x v="0"/>
    <s v="RES"/>
    <s v="Résidentiel"/>
    <s v="R"/>
    <x v="3"/>
    <m/>
    <s v="0"/>
    <n v="3868.0244299999999"/>
    <n v="761"/>
    <n v="0.77300000000000002"/>
    <n v="0.46912871099999998"/>
    <n v="6.8599999999999998E-3"/>
    <n v="0"/>
    <s v="21383"/>
    <x v="376"/>
    <s v="242100154"/>
    <s v="CC des Vallées de la Tille et de l'Ignon"/>
    <s v="21"/>
    <s v="Côte-d'Or"/>
    <n v="27"/>
    <s v="Bourgogne-Franche-Comté"/>
  </r>
  <r>
    <s v="Enedis"/>
    <s v="2021"/>
    <x v="0"/>
    <s v="PRO"/>
    <s v="Petits professionels"/>
    <s v="A"/>
    <x v="1"/>
    <m/>
    <s v="0"/>
    <n v="96.408906189999996"/>
    <n v="5"/>
    <n v="0.874"/>
    <n v="0"/>
    <n v="0"/>
    <n v="0"/>
    <s v="21384"/>
    <x v="377"/>
    <s v="200070894"/>
    <s v="CC de Gevrey-Chambertin et de Nuits-Saint-Georges"/>
    <s v="21"/>
    <s v="Côte-d'Or"/>
    <n v="27"/>
    <s v="Bourgogne-Franche-Comté"/>
  </r>
  <r>
    <s v="Enedis"/>
    <s v="2021"/>
    <x v="0"/>
    <s v="RES"/>
    <s v="Résidentiel"/>
    <s v="R"/>
    <x v="3"/>
    <m/>
    <s v="0"/>
    <n v="255.9968508"/>
    <n v="34"/>
    <n v="0.76300000000000001"/>
    <n v="0"/>
    <n v="0"/>
    <n v="0"/>
    <s v="21384"/>
    <x v="377"/>
    <s v="200070894"/>
    <s v="CC de Gevrey-Chambertin et de Nuits-Saint-Georges"/>
    <s v="21"/>
    <s v="Côte-d'Or"/>
    <n v="27"/>
    <s v="Bourgogne-Franche-Comté"/>
  </r>
  <r>
    <s v="Enedis"/>
    <s v="2021"/>
    <x v="0"/>
    <s v="ENT"/>
    <s v="Entreprises"/>
    <s v="T"/>
    <x v="0"/>
    <s v="46"/>
    <s v="Commerce de gros, à l'exception des automobiles et des motocycles"/>
    <n v="10.05070007"/>
    <n v="1"/>
    <n v="0.90100000000000002"/>
    <n v="0"/>
    <n v="0"/>
    <n v="0"/>
    <s v="21385"/>
    <x v="378"/>
    <s v="242100154"/>
    <s v="CC des Vallées de la Tille et de l'Ignon"/>
    <s v="21"/>
    <s v="Côte-d'Or"/>
    <n v="27"/>
    <s v="Bourgogne-Franche-Comté"/>
  </r>
  <r>
    <s v="Enedis"/>
    <s v="2021"/>
    <x v="0"/>
    <s v="PRO"/>
    <s v="Petits professionels"/>
    <s v="A"/>
    <x v="1"/>
    <m/>
    <s v="0"/>
    <n v="0"/>
    <n v="0"/>
    <n v="0"/>
    <n v="0"/>
    <n v="0"/>
    <n v="1"/>
    <s v="21385"/>
    <x v="378"/>
    <s v="242100154"/>
    <s v="CC des Vallées de la Tille et de l'Ignon"/>
    <s v="21"/>
    <s v="Côte-d'Or"/>
    <n v="27"/>
    <s v="Bourgogne-Franche-Comté"/>
  </r>
  <r>
    <s v="Enedis"/>
    <s v="2021"/>
    <x v="0"/>
    <s v="PRO"/>
    <s v="Petits professionels"/>
    <s v="T"/>
    <x v="0"/>
    <m/>
    <s v="0"/>
    <n v="100.7708648"/>
    <n v="33"/>
    <n v="0.85099999999999998"/>
    <n v="0"/>
    <n v="0"/>
    <n v="0"/>
    <s v="21386"/>
    <x v="379"/>
    <s v="242101459"/>
    <s v="CC du Pays d'Alésia et de la Seine"/>
    <s v="21"/>
    <s v="Côte-d'Or"/>
    <n v="27"/>
    <s v="Bourgogne-Franche-Comté"/>
  </r>
  <r>
    <s v="Enedis"/>
    <s v="2021"/>
    <x v="0"/>
    <s v="PRO"/>
    <s v="Petits professionels"/>
    <s v="A"/>
    <x v="1"/>
    <m/>
    <s v="0"/>
    <n v="52.423999999999999"/>
    <n v="1"/>
    <n v="1"/>
    <n v="0"/>
    <n v="0"/>
    <n v="0"/>
    <s v="21388"/>
    <x v="380"/>
    <s v="200000925"/>
    <s v="CC de la Plaine Dijonnaise"/>
    <s v="21"/>
    <s v="Côte-d'Or"/>
    <n v="27"/>
    <s v="Bourgogne-Franche-Comté"/>
  </r>
  <r>
    <s v="Enedis"/>
    <s v="2021"/>
    <x v="0"/>
    <s v="RES"/>
    <s v="Résidentiel"/>
    <s v="R"/>
    <x v="3"/>
    <m/>
    <s v="0"/>
    <n v="1692.8405310000001"/>
    <n v="226"/>
    <n v="0.88"/>
    <n v="0"/>
    <n v="0"/>
    <n v="0"/>
    <s v="21388"/>
    <x v="380"/>
    <s v="200000925"/>
    <s v="CC de la Plaine Dijonnaise"/>
    <s v="21"/>
    <s v="Côte-d'Or"/>
    <n v="27"/>
    <s v="Bourgogne-Franche-Comté"/>
  </r>
  <r>
    <s v="Enedis"/>
    <s v="2021"/>
    <x v="0"/>
    <s v="PRO"/>
    <s v="Petits professionels"/>
    <s v="I"/>
    <x v="4"/>
    <m/>
    <s v="0"/>
    <n v="0"/>
    <n v="0"/>
    <n v="0"/>
    <n v="0"/>
    <n v="0"/>
    <n v="1"/>
    <s v="21389"/>
    <x v="381"/>
    <s v="242101491"/>
    <s v="CC du Montbardois"/>
    <s v="21"/>
    <s v="Côte-d'Or"/>
    <n v="27"/>
    <s v="Bourgogne-Franche-Comté"/>
  </r>
  <r>
    <s v="Enedis"/>
    <s v="2021"/>
    <x v="0"/>
    <s v="PRO"/>
    <s v="Petits professionels"/>
    <s v="T"/>
    <x v="0"/>
    <m/>
    <s v="0"/>
    <n v="152.15804539999999"/>
    <n v="15"/>
    <n v="0.88400000000000001"/>
    <n v="0"/>
    <n v="0"/>
    <n v="0"/>
    <s v="21389"/>
    <x v="381"/>
    <s v="242101491"/>
    <s v="CC du Montbardois"/>
    <s v="21"/>
    <s v="Côte-d'Or"/>
    <n v="27"/>
    <s v="Bourgogne-Franche-Comté"/>
  </r>
  <r>
    <s v="Enedis"/>
    <s v="2021"/>
    <x v="0"/>
    <s v="RES"/>
    <s v="Résidentiel"/>
    <s v="R"/>
    <x v="3"/>
    <m/>
    <s v="0"/>
    <n v="682.99009469999999"/>
    <n v="126"/>
    <n v="0.82399999999999995"/>
    <n v="0"/>
    <n v="0"/>
    <n v="0"/>
    <s v="21389"/>
    <x v="381"/>
    <s v="242101491"/>
    <s v="CC du Montbardois"/>
    <s v="21"/>
    <s v="Côte-d'Or"/>
    <n v="27"/>
    <s v="Bourgogne-Franche-Comté"/>
  </r>
  <r>
    <s v="Enedis"/>
    <s v="2021"/>
    <x v="0"/>
    <s v="ENT"/>
    <s v="Entreprises"/>
    <s v="I"/>
    <x v="4"/>
    <s v="18"/>
    <s v="Imprimerie et reproduction d'enregistrements"/>
    <n v="27.383711420000001"/>
    <n v="1"/>
    <n v="0.90100000000000002"/>
    <n v="0"/>
    <n v="0"/>
    <n v="0"/>
    <s v="21390"/>
    <x v="382"/>
    <s v="242100410"/>
    <s v="Dijon Métropole"/>
    <s v="21"/>
    <s v="Côte-d'Or"/>
    <n v="27"/>
    <s v="Bourgogne-Franche-Comté"/>
  </r>
  <r>
    <s v="Enedis"/>
    <s v="2021"/>
    <x v="0"/>
    <s v="ENT"/>
    <s v="Entreprises"/>
    <s v="T"/>
    <x v="0"/>
    <s v="36"/>
    <s v="Captage, traitement et distribution d'eau"/>
    <n v="688.08844260000001"/>
    <n v="1"/>
    <n v="1"/>
    <n v="0"/>
    <n v="0"/>
    <n v="0"/>
    <s v="21390"/>
    <x v="382"/>
    <s v="242100410"/>
    <s v="Dijon Métropole"/>
    <s v="21"/>
    <s v="Côte-d'Or"/>
    <n v="27"/>
    <s v="Bourgogne-Franche-Comté"/>
  </r>
  <r>
    <s v="Enedis"/>
    <s v="2021"/>
    <x v="0"/>
    <s v="ENT"/>
    <s v="Entreprises"/>
    <s v="T"/>
    <x v="0"/>
    <s v="45"/>
    <s v="Commerce et réparation d'automobiles et de motocycles"/>
    <n v="258.6788019"/>
    <n v="2"/>
    <n v="0.88100000000000001"/>
    <n v="0"/>
    <n v="0"/>
    <n v="0"/>
    <s v="21390"/>
    <x v="382"/>
    <s v="242100410"/>
    <s v="Dijon Métropole"/>
    <s v="21"/>
    <s v="Côte-d'Or"/>
    <n v="27"/>
    <s v="Bourgogne-Franche-Comté"/>
  </r>
  <r>
    <s v="Enedis"/>
    <s v="2021"/>
    <x v="0"/>
    <s v="ENT"/>
    <s v="Entreprises"/>
    <s v="T"/>
    <x v="0"/>
    <s v="46"/>
    <s v="Commerce de gros, à l'exception des automobiles et des motocycles"/>
    <n v="1828.918447"/>
    <n v="7"/>
    <n v="0.98199999999999998"/>
    <n v="0"/>
    <n v="0"/>
    <n v="0"/>
    <s v="21390"/>
    <x v="382"/>
    <s v="242100410"/>
    <s v="Dijon Métropole"/>
    <s v="21"/>
    <s v="Côte-d'Or"/>
    <n v="27"/>
    <s v="Bourgogne-Franche-Comté"/>
  </r>
  <r>
    <s v="Enedis"/>
    <s v="2021"/>
    <x v="0"/>
    <s v="ENT"/>
    <s v="Entreprises"/>
    <s v="T"/>
    <x v="0"/>
    <s v="55"/>
    <s v="Hébergement"/>
    <n v="1311.8424066"/>
    <n v="5"/>
    <n v="0.95599999999999996"/>
    <n v="0"/>
    <n v="0"/>
    <n v="0"/>
    <s v="21390"/>
    <x v="382"/>
    <s v="242100410"/>
    <s v="Dijon Métropole"/>
    <s v="21"/>
    <s v="Côte-d'Or"/>
    <n v="27"/>
    <s v="Bourgogne-Franche-Comté"/>
  </r>
  <r>
    <s v="Enedis"/>
    <s v="2021"/>
    <x v="0"/>
    <s v="ENT"/>
    <s v="Entreprises"/>
    <s v="T"/>
    <x v="0"/>
    <s v="56"/>
    <s v="Restauration"/>
    <n v="1193.3585667299999"/>
    <n v="9"/>
    <n v="0.95599999999999996"/>
    <n v="0"/>
    <n v="0"/>
    <n v="0"/>
    <s v="21390"/>
    <x v="382"/>
    <s v="242100410"/>
    <s v="Dijon Métropole"/>
    <s v="21"/>
    <s v="Côte-d'Or"/>
    <n v="27"/>
    <s v="Bourgogne-Franche-Comté"/>
  </r>
  <r>
    <s v="Enedis"/>
    <s v="2021"/>
    <x v="0"/>
    <s v="ENT"/>
    <s v="Entreprises"/>
    <s v="T"/>
    <x v="0"/>
    <s v="61"/>
    <s v="Télécommunications"/>
    <n v="344.67658779999999"/>
    <n v="1"/>
    <n v="0.91900000000000004"/>
    <n v="0"/>
    <n v="0"/>
    <n v="0"/>
    <s v="21390"/>
    <x v="382"/>
    <s v="242100410"/>
    <s v="Dijon Métropole"/>
    <s v="21"/>
    <s v="Côte-d'Or"/>
    <n v="27"/>
    <s v="Bourgogne-Franche-Comté"/>
  </r>
  <r>
    <s v="Enedis"/>
    <s v="2021"/>
    <x v="0"/>
    <s v="PRO"/>
    <s v="Petits professionels"/>
    <s v="I"/>
    <x v="4"/>
    <m/>
    <s v="0"/>
    <n v="726.607664"/>
    <n v="46"/>
    <n v="0.876"/>
    <n v="0"/>
    <n v="0"/>
    <n v="2"/>
    <s v="21390"/>
    <x v="382"/>
    <s v="242100410"/>
    <s v="Dijon Métropole"/>
    <s v="21"/>
    <s v="Côte-d'Or"/>
    <n v="27"/>
    <s v="Bourgogne-Franche-Comté"/>
  </r>
  <r>
    <s v="Enedis"/>
    <s v="2021"/>
    <x v="0"/>
    <s v="PRO"/>
    <s v="Petits professionels"/>
    <s v="X"/>
    <x v="2"/>
    <m/>
    <s v="0"/>
    <n v="0"/>
    <n v="0"/>
    <n v="0"/>
    <n v="0"/>
    <n v="0"/>
    <n v="2"/>
    <s v="21390"/>
    <x v="382"/>
    <s v="242100410"/>
    <s v="Dijon Métropole"/>
    <s v="21"/>
    <s v="Côte-d'Or"/>
    <n v="27"/>
    <s v="Bourgogne-Franche-Comté"/>
  </r>
  <r>
    <s v="Enedis"/>
    <s v="2021"/>
    <x v="0"/>
    <s v="PRO"/>
    <s v="Petits professionels"/>
    <s v="T"/>
    <x v="0"/>
    <m/>
    <s v="0"/>
    <n v="209.40756920000001"/>
    <n v="20"/>
    <n v="0.90500000000000003"/>
    <n v="0"/>
    <n v="0"/>
    <n v="0"/>
    <s v="21391"/>
    <x v="383"/>
    <s v="242100154"/>
    <s v="CC des Vallées de la Tille et de l'Ignon"/>
    <s v="21"/>
    <s v="Côte-d'Or"/>
    <n v="27"/>
    <s v="Bourgogne-Franche-Comté"/>
  </r>
  <r>
    <s v="Enedis"/>
    <s v="2021"/>
    <x v="0"/>
    <s v="PRO"/>
    <s v="Petits professionels"/>
    <s v="I"/>
    <x v="4"/>
    <m/>
    <s v="0"/>
    <n v="0"/>
    <n v="0"/>
    <n v="0"/>
    <n v="0"/>
    <n v="0"/>
    <n v="1"/>
    <s v="21393"/>
    <x v="384"/>
    <s v="242101434"/>
    <s v="CC du Pays Châtillonnais"/>
    <s v="21"/>
    <s v="Côte-d'Or"/>
    <n v="27"/>
    <s v="Bourgogne-Franche-Comté"/>
  </r>
  <r>
    <s v="Enedis"/>
    <s v="2021"/>
    <x v="0"/>
    <s v="RES"/>
    <s v="Résidentiel"/>
    <s v="R"/>
    <x v="3"/>
    <m/>
    <s v="0"/>
    <n v="493.75479630000001"/>
    <n v="90"/>
    <n v="0.79400000000000004"/>
    <n v="0"/>
    <n v="0"/>
    <n v="0"/>
    <s v="21394"/>
    <x v="385"/>
    <s v="200071017"/>
    <s v="CC des Terres d'Auxois"/>
    <s v="21"/>
    <s v="Côte-d'Or"/>
    <n v="27"/>
    <s v="Bourgogne-Franche-Comté"/>
  </r>
  <r>
    <s v="Enedis"/>
    <s v="2021"/>
    <x v="0"/>
    <s v="ENT"/>
    <s v="Entreprises"/>
    <s v="I"/>
    <x v="4"/>
    <s v="35"/>
    <s v="Production et distribution d'électricité, de gaz, de vapeur et d'air conditionné"/>
    <n v="95.128603119999994"/>
    <n v="1"/>
    <n v="1"/>
    <n v="0"/>
    <n v="0"/>
    <n v="0"/>
    <s v="21395"/>
    <x v="386"/>
    <s v="200071017"/>
    <s v="CC des Terres d'Auxois"/>
    <s v="21"/>
    <s v="Côte-d'Or"/>
    <n v="27"/>
    <s v="Bourgogne-Franche-Comté"/>
  </r>
  <r>
    <s v="Enedis"/>
    <s v="2021"/>
    <x v="0"/>
    <s v="PRO"/>
    <s v="Petits professionels"/>
    <s v="A"/>
    <x v="1"/>
    <m/>
    <s v="0"/>
    <n v="96.176276430000001"/>
    <n v="6"/>
    <n v="0.91800000000000004"/>
    <n v="0"/>
    <n v="0"/>
    <n v="0"/>
    <s v="21396"/>
    <x v="387"/>
    <s v="242101434"/>
    <s v="CC du Pays Châtillonnais"/>
    <s v="21"/>
    <s v="Côte-d'Or"/>
    <n v="27"/>
    <s v="Bourgogne-Franche-Comté"/>
  </r>
  <r>
    <s v="Enedis"/>
    <s v="2021"/>
    <x v="0"/>
    <s v="PRO"/>
    <s v="Petits professionels"/>
    <s v="T"/>
    <x v="0"/>
    <m/>
    <s v="0"/>
    <n v="208.67155510000001"/>
    <n v="18"/>
    <n v="0.91300000000000003"/>
    <n v="0"/>
    <n v="0"/>
    <n v="0"/>
    <s v="21399"/>
    <x v="388"/>
    <s v="200071207"/>
    <s v="CC de Pouilly-en-Auxois/Bligny-sur-Ouche"/>
    <s v="21"/>
    <s v="Côte-d'Or"/>
    <n v="27"/>
    <s v="Bourgogne-Franche-Comté"/>
  </r>
  <r>
    <s v="Enedis"/>
    <s v="2021"/>
    <x v="0"/>
    <s v="PRO"/>
    <s v="Petits professionels"/>
    <s v="X"/>
    <x v="2"/>
    <m/>
    <s v="0"/>
    <n v="0"/>
    <n v="0"/>
    <n v="0"/>
    <n v="0"/>
    <n v="0"/>
    <n v="1"/>
    <s v="21399"/>
    <x v="388"/>
    <s v="200071207"/>
    <s v="CC de Pouilly-en-Auxois/Bligny-sur-Ouche"/>
    <s v="21"/>
    <s v="Côte-d'Or"/>
    <n v="27"/>
    <s v="Bourgogne-Franche-Comté"/>
  </r>
  <r>
    <s v="Enedis"/>
    <s v="2021"/>
    <x v="0"/>
    <s v="PRO"/>
    <s v="Petits professionels"/>
    <s v="A"/>
    <x v="1"/>
    <m/>
    <s v="0"/>
    <n v="88.687386759999995"/>
    <n v="6"/>
    <n v="0.88400000000000001"/>
    <n v="0"/>
    <n v="0"/>
    <n v="0"/>
    <s v="21400"/>
    <x v="389"/>
    <s v="200070910"/>
    <s v="CC Tille et Venelle"/>
    <s v="21"/>
    <s v="Côte-d'Or"/>
    <n v="27"/>
    <s v="Bourgogne-Franche-Comté"/>
  </r>
  <r>
    <s v="Enedis"/>
    <s v="2021"/>
    <x v="0"/>
    <s v="ENT"/>
    <s v="Entreprises"/>
    <s v="I"/>
    <x v="4"/>
    <s v="43"/>
    <s v="Travaux de construction spécialisés"/>
    <n v="208.38933700000001"/>
    <n v="1"/>
    <n v="0.998"/>
    <n v="0"/>
    <n v="0"/>
    <n v="0"/>
    <s v="21401"/>
    <x v="390"/>
    <s v="200006682"/>
    <s v="CA Beaune, Côte et Sud - Communauté Beaune-Chagny-Nolay"/>
    <s v="21"/>
    <s v="Côte-d'Or"/>
    <n v="27"/>
    <s v="Bourgogne-Franche-Comté"/>
  </r>
  <r>
    <s v="Enedis"/>
    <s v="2021"/>
    <x v="0"/>
    <s v="RES"/>
    <s v="Résidentiel"/>
    <s v="R"/>
    <x v="3"/>
    <m/>
    <s v="0"/>
    <n v="1453.11988"/>
    <n v="196"/>
    <n v="0.80600000000000005"/>
    <n v="0"/>
    <n v="0"/>
    <n v="0"/>
    <s v="21401"/>
    <x v="390"/>
    <s v="200006682"/>
    <s v="CA Beaune, Côte et Sud - Communauté Beaune-Chagny-Nolay"/>
    <s v="21"/>
    <s v="Côte-d'Or"/>
    <n v="27"/>
    <s v="Bourgogne-Franche-Comté"/>
  </r>
  <r>
    <s v="Enedis"/>
    <s v="2021"/>
    <x v="0"/>
    <s v="PRO"/>
    <s v="Petits professionels"/>
    <s v="T"/>
    <x v="0"/>
    <m/>
    <s v="0"/>
    <n v="0"/>
    <n v="0"/>
    <n v="0"/>
    <n v="0"/>
    <n v="0"/>
    <n v="1"/>
    <s v="21402"/>
    <x v="391"/>
    <s v="242101434"/>
    <s v="CC du Pays Châtillonnais"/>
    <s v="21"/>
    <s v="Côte-d'Or"/>
    <n v="27"/>
    <s v="Bourgogne-Franche-Comté"/>
  </r>
  <r>
    <s v="Enedis"/>
    <s v="2021"/>
    <x v="0"/>
    <s v="ENT"/>
    <s v="Entreprises"/>
    <s v="T"/>
    <x v="0"/>
    <s v="46"/>
    <s v="Commerce de gros, à l'exception des automobiles et des motocycles"/>
    <n v="30.260047780000001"/>
    <n v="1"/>
    <n v="0.96499999999999997"/>
    <n v="0"/>
    <n v="0"/>
    <n v="0"/>
    <s v="21404"/>
    <x v="392"/>
    <s v="242101459"/>
    <s v="CC du Pays d'Alésia et de la Seine"/>
    <s v="21"/>
    <s v="Côte-d'Or"/>
    <n v="27"/>
    <s v="Bourgogne-Franche-Comté"/>
  </r>
  <r>
    <s v="Enedis"/>
    <s v="2021"/>
    <x v="0"/>
    <s v="PRO"/>
    <s v="Petits professionels"/>
    <s v="T"/>
    <x v="0"/>
    <m/>
    <s v="0"/>
    <n v="204.07440310000001"/>
    <n v="20"/>
    <n v="0.75800000000000001"/>
    <n v="0"/>
    <n v="0"/>
    <n v="0"/>
    <s v="21404"/>
    <x v="392"/>
    <s v="242101459"/>
    <s v="CC du Pays d'Alésia et de la Seine"/>
    <s v="21"/>
    <s v="Côte-d'Or"/>
    <n v="27"/>
    <s v="Bourgogne-Franche-Comté"/>
  </r>
  <r>
    <s v="Enedis"/>
    <s v="2021"/>
    <x v="0"/>
    <s v="ENT"/>
    <s v="Entreprises"/>
    <s v="T"/>
    <x v="0"/>
    <s v="47"/>
    <s v="Commerce de détail, à l'exception des automobiles et des motocycles"/>
    <n v="434.44332329999997"/>
    <n v="2"/>
    <n v="0.92700000000000005"/>
    <n v="0"/>
    <n v="0"/>
    <n v="0"/>
    <s v="21405"/>
    <x v="393"/>
    <s v="200006682"/>
    <s v="CA Beaune, Côte et Sud - Communauté Beaune-Chagny-Nolay"/>
    <s v="21"/>
    <s v="Côte-d'Or"/>
    <n v="27"/>
    <s v="Bourgogne-Franche-Comté"/>
  </r>
  <r>
    <s v="Enedis"/>
    <s v="2021"/>
    <x v="0"/>
    <s v="ENT"/>
    <s v="Entreprises"/>
    <s v="T"/>
    <x v="0"/>
    <s v="52"/>
    <s v="Entreposage et services auxiliaires des transports"/>
    <n v="158.39516130000001"/>
    <n v="2"/>
    <n v="0.999"/>
    <n v="0"/>
    <n v="0"/>
    <n v="0"/>
    <s v="21405"/>
    <x v="393"/>
    <s v="200006682"/>
    <s v="CA Beaune, Côte et Sud - Communauté Beaune-Chagny-Nolay"/>
    <s v="21"/>
    <s v="Côte-d'Or"/>
    <n v="27"/>
    <s v="Bourgogne-Franche-Comté"/>
  </r>
  <r>
    <s v="Enedis"/>
    <s v="2021"/>
    <x v="0"/>
    <s v="ENT"/>
    <s v="Entreprises"/>
    <s v="T"/>
    <x v="0"/>
    <s v="93"/>
    <s v="Activités sportives, récréatives et de loisirs"/>
    <n v="43.266321210000001"/>
    <n v="1"/>
    <n v="1"/>
    <n v="0"/>
    <n v="0"/>
    <n v="0"/>
    <s v="21405"/>
    <x v="393"/>
    <s v="200006682"/>
    <s v="CA Beaune, Côte et Sud - Communauté Beaune-Chagny-Nolay"/>
    <s v="21"/>
    <s v="Côte-d'Or"/>
    <n v="27"/>
    <s v="Bourgogne-Franche-Comté"/>
  </r>
  <r>
    <s v="Enedis"/>
    <s v="2021"/>
    <x v="0"/>
    <s v="PRO"/>
    <s v="Petits professionels"/>
    <s v="I"/>
    <x v="4"/>
    <m/>
    <s v="0"/>
    <n v="0"/>
    <n v="0"/>
    <n v="0"/>
    <n v="0"/>
    <n v="0"/>
    <n v="1"/>
    <s v="21405"/>
    <x v="393"/>
    <s v="200006682"/>
    <s v="CA Beaune, Côte et Sud - Communauté Beaune-Chagny-Nolay"/>
    <s v="21"/>
    <s v="Côte-d'Or"/>
    <n v="27"/>
    <s v="Bourgogne-Franche-Comté"/>
  </r>
  <r>
    <s v="Enedis"/>
    <s v="2021"/>
    <x v="0"/>
    <s v="ENT"/>
    <s v="Entreprises"/>
    <s v="I"/>
    <x v="4"/>
    <s v="43"/>
    <s v="Travaux de construction spécialisés"/>
    <n v="92.632386100000005"/>
    <n v="1"/>
    <n v="0.89500000000000002"/>
    <n v="0"/>
    <n v="0"/>
    <n v="0"/>
    <s v="21406"/>
    <x v="394"/>
    <s v="200039055"/>
    <s v="CC Ouche et Montagne"/>
    <s v="21"/>
    <s v="Côte-d'Or"/>
    <n v="27"/>
    <s v="Bourgogne-Franche-Comté"/>
  </r>
  <r>
    <s v="Enedis"/>
    <s v="2021"/>
    <x v="0"/>
    <s v="PRO"/>
    <s v="Petits professionels"/>
    <s v="A"/>
    <x v="1"/>
    <m/>
    <s v="0"/>
    <n v="0"/>
    <n v="0"/>
    <n v="0"/>
    <n v="0"/>
    <n v="0"/>
    <n v="1"/>
    <s v="21406"/>
    <x v="394"/>
    <s v="200039055"/>
    <s v="CC Ouche et Montagne"/>
    <s v="21"/>
    <s v="Côte-d'Or"/>
    <n v="27"/>
    <s v="Bourgogne-Franche-Comté"/>
  </r>
  <r>
    <s v="Enedis"/>
    <s v="2021"/>
    <x v="0"/>
    <s v="PRO"/>
    <s v="Petits professionels"/>
    <s v="I"/>
    <x v="4"/>
    <m/>
    <s v="0"/>
    <n v="0"/>
    <n v="0"/>
    <n v="0"/>
    <n v="0"/>
    <n v="0"/>
    <n v="1"/>
    <s v="21406"/>
    <x v="394"/>
    <s v="200039055"/>
    <s v="CC Ouche et Montagne"/>
    <s v="21"/>
    <s v="Côte-d'Or"/>
    <n v="27"/>
    <s v="Bourgogne-Franche-Comté"/>
  </r>
  <r>
    <s v="Enedis"/>
    <s v="2021"/>
    <x v="0"/>
    <s v="PRO"/>
    <s v="Petits professionels"/>
    <s v="T"/>
    <x v="0"/>
    <m/>
    <s v="0"/>
    <n v="0"/>
    <n v="0"/>
    <n v="0"/>
    <n v="0"/>
    <n v="0"/>
    <n v="1"/>
    <s v="21406"/>
    <x v="394"/>
    <s v="200039055"/>
    <s v="CC Ouche et Montagne"/>
    <s v="21"/>
    <s v="Côte-d'Or"/>
    <n v="27"/>
    <s v="Bourgogne-Franche-Comté"/>
  </r>
  <r>
    <s v="Enedis"/>
    <s v="2021"/>
    <x v="0"/>
    <s v="PRO"/>
    <s v="Petits professionels"/>
    <s v="X"/>
    <x v="2"/>
    <m/>
    <s v="0"/>
    <n v="0"/>
    <n v="0"/>
    <n v="0"/>
    <n v="0"/>
    <n v="0"/>
    <n v="1"/>
    <s v="21406"/>
    <x v="394"/>
    <s v="200039055"/>
    <s v="CC Ouche et Montagne"/>
    <s v="21"/>
    <s v="Côte-d'Or"/>
    <n v="27"/>
    <s v="Bourgogne-Franche-Comté"/>
  </r>
  <r>
    <s v="Enedis"/>
    <s v="2021"/>
    <x v="0"/>
    <s v="RES"/>
    <s v="Résidentiel"/>
    <s v="R"/>
    <x v="3"/>
    <m/>
    <s v="0"/>
    <n v="709.36209310000004"/>
    <n v="102"/>
    <n v="0.81699999999999995"/>
    <n v="0"/>
    <n v="0"/>
    <n v="0"/>
    <s v="21406"/>
    <x v="394"/>
    <s v="200039055"/>
    <s v="CC Ouche et Montagne"/>
    <s v="21"/>
    <s v="Côte-d'Or"/>
    <n v="27"/>
    <s v="Bourgogne-Franche-Comté"/>
  </r>
  <r>
    <s v="Enedis"/>
    <s v="2021"/>
    <x v="0"/>
    <s v="PRO"/>
    <s v="Petits professionels"/>
    <s v="T"/>
    <x v="0"/>
    <m/>
    <s v="0"/>
    <n v="0"/>
    <n v="0"/>
    <n v="0"/>
    <n v="0"/>
    <n v="0"/>
    <n v="1"/>
    <s v="21407"/>
    <x v="395"/>
    <s v="200070894"/>
    <s v="CC de Gevrey-Chambertin et de Nuits-Saint-Georges"/>
    <s v="21"/>
    <s v="Côte-d'Or"/>
    <n v="27"/>
    <s v="Bourgogne-Franche-Comté"/>
  </r>
  <r>
    <s v="Enedis"/>
    <s v="2021"/>
    <x v="0"/>
    <s v="ENT"/>
    <s v="Entreprises"/>
    <s v="T"/>
    <x v="0"/>
    <s v="36"/>
    <s v="Captage, traitement et distribution d'eau"/>
    <n v="38.662999999999997"/>
    <n v="2"/>
    <n v="1"/>
    <n v="0"/>
    <n v="0"/>
    <n v="0"/>
    <s v="21408"/>
    <x v="396"/>
    <s v="200039063"/>
    <s v="CC Forêts, Seine et Suzon"/>
    <s v="21"/>
    <s v="Côte-d'Or"/>
    <n v="27"/>
    <s v="Bourgogne-Franche-Comté"/>
  </r>
  <r>
    <s v="Enedis"/>
    <s v="2021"/>
    <x v="0"/>
    <s v="ENT"/>
    <s v="Entreprises"/>
    <s v="T"/>
    <x v="0"/>
    <s v="84"/>
    <s v="Administration publique et défense ; sécurité sociale obligatoire"/>
    <n v="41.69170544"/>
    <n v="2"/>
    <n v="0.91"/>
    <n v="0"/>
    <n v="0"/>
    <n v="0"/>
    <s v="21408"/>
    <x v="396"/>
    <s v="200039063"/>
    <s v="CC Forêts, Seine et Suzon"/>
    <s v="21"/>
    <s v="Côte-d'Or"/>
    <n v="27"/>
    <s v="Bourgogne-Franche-Comté"/>
  </r>
  <r>
    <s v="Enedis"/>
    <s v="2021"/>
    <x v="0"/>
    <s v="ENT"/>
    <s v="Entreprises"/>
    <s v="T"/>
    <x v="0"/>
    <s v="86"/>
    <s v="Activités pour la santé humaine"/>
    <n v="371.16236520000001"/>
    <n v="2"/>
    <n v="0.92500000000000004"/>
    <n v="0"/>
    <n v="0"/>
    <n v="0"/>
    <s v="21408"/>
    <x v="396"/>
    <s v="200039063"/>
    <s v="CC Forêts, Seine et Suzon"/>
    <s v="21"/>
    <s v="Côte-d'Or"/>
    <n v="27"/>
    <s v="Bourgogne-Franche-Comté"/>
  </r>
  <r>
    <s v="Enedis"/>
    <s v="2021"/>
    <x v="0"/>
    <s v="ENT"/>
    <s v="Entreprises"/>
    <s v="T"/>
    <x v="0"/>
    <s v="87"/>
    <s v="Hébergement médico-social et social"/>
    <n v="1108.386692"/>
    <n v="3"/>
    <n v="0.96599999999999997"/>
    <n v="0"/>
    <n v="0"/>
    <n v="0"/>
    <s v="21408"/>
    <x v="396"/>
    <s v="200039063"/>
    <s v="CC Forêts, Seine et Suzon"/>
    <s v="21"/>
    <s v="Côte-d'Or"/>
    <n v="27"/>
    <s v="Bourgogne-Franche-Comté"/>
  </r>
  <r>
    <s v="Enedis"/>
    <s v="2021"/>
    <x v="0"/>
    <s v="PRO"/>
    <s v="Petits professionels"/>
    <s v="X"/>
    <x v="2"/>
    <m/>
    <s v="0"/>
    <n v="0"/>
    <n v="0"/>
    <n v="0"/>
    <n v="0"/>
    <n v="0"/>
    <n v="1"/>
    <s v="21408"/>
    <x v="396"/>
    <s v="200039063"/>
    <s v="CC Forêts, Seine et Suzon"/>
    <s v="21"/>
    <s v="Côte-d'Or"/>
    <n v="27"/>
    <s v="Bourgogne-Franche-Comté"/>
  </r>
  <r>
    <s v="Enedis"/>
    <s v="2021"/>
    <x v="0"/>
    <s v="ENT"/>
    <s v="Entreprises"/>
    <s v="T"/>
    <x v="0"/>
    <s v="46"/>
    <s v="Commerce de gros, à l'exception des automobiles et des motocycles"/>
    <n v="11.647"/>
    <n v="1"/>
    <n v="1"/>
    <n v="0"/>
    <n v="0"/>
    <n v="0"/>
    <s v="21411"/>
    <x v="397"/>
    <s v="200006682"/>
    <s v="CA Beaune, Côte et Sud - Communauté Beaune-Chagny-Nolay"/>
    <s v="21"/>
    <s v="Côte-d'Or"/>
    <n v="27"/>
    <s v="Bourgogne-Franche-Comté"/>
  </r>
  <r>
    <s v="Enedis"/>
    <s v="2021"/>
    <x v="0"/>
    <s v="PRO"/>
    <s v="Petits professionels"/>
    <s v="A"/>
    <x v="1"/>
    <m/>
    <s v="0"/>
    <n v="60.050248209999999"/>
    <n v="5"/>
    <n v="0.84199999999999997"/>
    <n v="0"/>
    <n v="0"/>
    <n v="0"/>
    <s v="21411"/>
    <x v="397"/>
    <s v="200006682"/>
    <s v="CA Beaune, Côte et Sud - Communauté Beaune-Chagny-Nolay"/>
    <s v="21"/>
    <s v="Côte-d'Or"/>
    <n v="27"/>
    <s v="Bourgogne-Franche-Comté"/>
  </r>
  <r>
    <s v="Enedis"/>
    <s v="2021"/>
    <x v="0"/>
    <s v="ENT"/>
    <s v="Entreprises"/>
    <s v="I"/>
    <x v="4"/>
    <s v="11"/>
    <s v="Fabrication de boissons"/>
    <n v="2168.8591740000002"/>
    <n v="2"/>
    <n v="1"/>
    <n v="0"/>
    <n v="0"/>
    <n v="0"/>
    <s v="21412"/>
    <x v="398"/>
    <s v="200006682"/>
    <s v="CA Beaune, Côte et Sud - Communauté Beaune-Chagny-Nolay"/>
    <s v="21"/>
    <s v="Côte-d'Or"/>
    <n v="27"/>
    <s v="Bourgogne-Franche-Comté"/>
  </r>
  <r>
    <s v="Enedis"/>
    <s v="2021"/>
    <x v="0"/>
    <s v="ENT"/>
    <s v="Entreprises"/>
    <s v="I"/>
    <x v="4"/>
    <s v="18"/>
    <s v="Imprimerie et reproduction d'enregistrements"/>
    <n v="223.72883630000001"/>
    <n v="1"/>
    <n v="0.94599999999999995"/>
    <n v="0"/>
    <n v="0"/>
    <n v="0"/>
    <s v="21412"/>
    <x v="398"/>
    <s v="200006682"/>
    <s v="CA Beaune, Côte et Sud - Communauté Beaune-Chagny-Nolay"/>
    <s v="21"/>
    <s v="Côte-d'Or"/>
    <n v="27"/>
    <s v="Bourgogne-Franche-Comté"/>
  </r>
  <r>
    <s v="Enedis"/>
    <s v="2021"/>
    <x v="0"/>
    <s v="ENT"/>
    <s v="Entreprises"/>
    <s v="I"/>
    <x v="4"/>
    <s v="42"/>
    <s v="Génie civil"/>
    <n v="51.816469329999997"/>
    <n v="1"/>
    <n v="0.88300000000000001"/>
    <n v="0"/>
    <n v="0"/>
    <n v="0"/>
    <s v="21412"/>
    <x v="398"/>
    <s v="200006682"/>
    <s v="CA Beaune, Côte et Sud - Communauté Beaune-Chagny-Nolay"/>
    <s v="21"/>
    <s v="Côte-d'Or"/>
    <n v="27"/>
    <s v="Bourgogne-Franche-Comté"/>
  </r>
  <r>
    <s v="Enedis"/>
    <s v="2021"/>
    <x v="0"/>
    <s v="ENT"/>
    <s v="Entreprises"/>
    <s v="T"/>
    <x v="0"/>
    <s v="46"/>
    <s v="Commerce de gros, à l'exception des automobiles et des motocycles"/>
    <n v="1134.6041310000001"/>
    <n v="13"/>
    <n v="0.93400000000000005"/>
    <n v="0"/>
    <n v="0"/>
    <n v="0"/>
    <s v="21412"/>
    <x v="398"/>
    <s v="200006682"/>
    <s v="CA Beaune, Côte et Sud - Communauté Beaune-Chagny-Nolay"/>
    <s v="21"/>
    <s v="Côte-d'Or"/>
    <n v="27"/>
    <s v="Bourgogne-Franche-Comté"/>
  </r>
  <r>
    <s v="Enedis"/>
    <s v="2021"/>
    <x v="0"/>
    <s v="ENT"/>
    <s v="Entreprises"/>
    <s v="T"/>
    <x v="0"/>
    <s v="47"/>
    <s v="Commerce de détail, à l'exception des automobiles et des motocycles"/>
    <n v="131.4655076"/>
    <n v="1"/>
    <n v="0.93100000000000005"/>
    <n v="0"/>
    <n v="0"/>
    <n v="0"/>
    <s v="21412"/>
    <x v="398"/>
    <s v="200006682"/>
    <s v="CA Beaune, Côte et Sud - Communauté Beaune-Chagny-Nolay"/>
    <s v="21"/>
    <s v="Côte-d'Or"/>
    <n v="27"/>
    <s v="Bourgogne-Franche-Comté"/>
  </r>
  <r>
    <s v="Enedis"/>
    <s v="2021"/>
    <x v="0"/>
    <s v="ENT"/>
    <s v="Entreprises"/>
    <s v="T"/>
    <x v="0"/>
    <s v="52"/>
    <s v="Entreposage et services auxiliaires des transports"/>
    <n v="210.43920439999999"/>
    <n v="1"/>
    <n v="0.997"/>
    <n v="0"/>
    <n v="0"/>
    <n v="0"/>
    <s v="21412"/>
    <x v="398"/>
    <s v="200006682"/>
    <s v="CA Beaune, Côte et Sud - Communauté Beaune-Chagny-Nolay"/>
    <s v="21"/>
    <s v="Côte-d'Or"/>
    <n v="27"/>
    <s v="Bourgogne-Franche-Comté"/>
  </r>
  <r>
    <s v="Enedis"/>
    <s v="2021"/>
    <x v="0"/>
    <s v="ENT"/>
    <s v="Entreprises"/>
    <s v="T"/>
    <x v="0"/>
    <s v="70"/>
    <s v="Activités des sièges sociaux ; conseil de gestion"/>
    <n v="205.26134999999999"/>
    <n v="2"/>
    <n v="0.90900000000000003"/>
    <n v="0"/>
    <n v="0"/>
    <n v="0"/>
    <s v="21412"/>
    <x v="398"/>
    <s v="200006682"/>
    <s v="CA Beaune, Côte et Sud - Communauté Beaune-Chagny-Nolay"/>
    <s v="21"/>
    <s v="Côte-d'Or"/>
    <n v="27"/>
    <s v="Bourgogne-Franche-Comté"/>
  </r>
  <r>
    <s v="Enedis"/>
    <s v="2021"/>
    <x v="0"/>
    <s v="PRO"/>
    <s v="Petits professionels"/>
    <s v="T"/>
    <x v="0"/>
    <m/>
    <s v="0"/>
    <n v="2145.2256830000001"/>
    <n v="158"/>
    <n v="0.78"/>
    <n v="0"/>
    <n v="0"/>
    <n v="0"/>
    <s v="21412"/>
    <x v="398"/>
    <s v="200006682"/>
    <s v="CA Beaune, Côte et Sud - Communauté Beaune-Chagny-Nolay"/>
    <s v="21"/>
    <s v="Côte-d'Or"/>
    <n v="27"/>
    <s v="Bourgogne-Franche-Comté"/>
  </r>
  <r>
    <s v="Enedis"/>
    <s v="2021"/>
    <x v="0"/>
    <s v="PRO"/>
    <s v="Petits professionels"/>
    <s v="A"/>
    <x v="1"/>
    <m/>
    <s v="0"/>
    <n v="0"/>
    <n v="0"/>
    <n v="0"/>
    <n v="0"/>
    <n v="0"/>
    <n v="1"/>
    <s v="21413"/>
    <x v="399"/>
    <s v="200071017"/>
    <s v="CC des Terres d'Auxois"/>
    <s v="21"/>
    <s v="Côte-d'Or"/>
    <n v="27"/>
    <s v="Bourgogne-Franche-Comté"/>
  </r>
  <r>
    <s v="Enedis"/>
    <s v="2021"/>
    <x v="0"/>
    <s v="PRO"/>
    <s v="Petits professionels"/>
    <s v="T"/>
    <x v="0"/>
    <m/>
    <s v="0"/>
    <n v="38.498418729999997"/>
    <n v="13"/>
    <n v="0.77900000000000003"/>
    <n v="0"/>
    <n v="0"/>
    <n v="0"/>
    <s v="21413"/>
    <x v="399"/>
    <s v="200071017"/>
    <s v="CC des Terres d'Auxois"/>
    <s v="21"/>
    <s v="Côte-d'Or"/>
    <n v="27"/>
    <s v="Bourgogne-Franche-Comté"/>
  </r>
  <r>
    <s v="Enedis"/>
    <s v="2021"/>
    <x v="0"/>
    <s v="PRO"/>
    <s v="Petits professionels"/>
    <s v="X"/>
    <x v="2"/>
    <m/>
    <s v="0"/>
    <n v="0"/>
    <n v="0"/>
    <n v="0"/>
    <n v="0"/>
    <n v="0"/>
    <n v="1"/>
    <s v="21413"/>
    <x v="399"/>
    <s v="200071017"/>
    <s v="CC des Terres d'Auxois"/>
    <s v="21"/>
    <s v="Côte-d'Or"/>
    <n v="27"/>
    <s v="Bourgogne-Franche-Comté"/>
  </r>
  <r>
    <s v="Enedis"/>
    <s v="2021"/>
    <x v="0"/>
    <s v="PRO"/>
    <s v="Petits professionels"/>
    <s v="T"/>
    <x v="0"/>
    <m/>
    <s v="0"/>
    <n v="36.255937500000002"/>
    <n v="11"/>
    <n v="0.88600000000000001"/>
    <n v="0"/>
    <n v="0"/>
    <n v="0"/>
    <s v="21414"/>
    <x v="400"/>
    <s v="200071173"/>
    <s v="CC du Pays Arnay Liernais"/>
    <s v="21"/>
    <s v="Côte-d'Or"/>
    <n v="27"/>
    <s v="Bourgogne-Franche-Comté"/>
  </r>
  <r>
    <s v="Enedis"/>
    <s v="2021"/>
    <x v="0"/>
    <s v="RES"/>
    <s v="Résidentiel"/>
    <s v="R"/>
    <x v="3"/>
    <m/>
    <s v="0"/>
    <n v="1128.81332"/>
    <n v="149"/>
    <n v="0.83"/>
    <n v="0"/>
    <n v="0"/>
    <n v="0"/>
    <s v="21414"/>
    <x v="400"/>
    <s v="200071173"/>
    <s v="CC du Pays Arnay Liernais"/>
    <s v="21"/>
    <s v="Côte-d'Or"/>
    <n v="27"/>
    <s v="Bourgogne-Franche-Comté"/>
  </r>
  <r>
    <s v="Enedis"/>
    <s v="2021"/>
    <x v="0"/>
    <s v="ENT"/>
    <s v="Entreprises"/>
    <s v="T"/>
    <x v="0"/>
    <s v="36"/>
    <s v="Captage, traitement et distribution d'eau"/>
    <n v="13.433"/>
    <n v="1"/>
    <n v="1"/>
    <n v="0"/>
    <n v="0"/>
    <n v="0"/>
    <s v="21415"/>
    <x v="401"/>
    <s v="242101434"/>
    <s v="CC du Pays Châtillonnais"/>
    <s v="21"/>
    <s v="Côte-d'Or"/>
    <n v="27"/>
    <s v="Bourgogne-Franche-Comté"/>
  </r>
  <r>
    <s v="Enedis"/>
    <s v="2021"/>
    <x v="0"/>
    <s v="ENT"/>
    <s v="Entreprises"/>
    <s v="T"/>
    <x v="0"/>
    <s v="45"/>
    <s v="Commerce et réparation d'automobiles et de motocycles"/>
    <n v="27.094690809999999"/>
    <n v="1"/>
    <n v="0.88600000000000001"/>
    <n v="0"/>
    <n v="0"/>
    <n v="0"/>
    <s v="21416"/>
    <x v="402"/>
    <s v="200072825"/>
    <s v="CC Mirebellois et Fontenois"/>
    <s v="21"/>
    <s v="Côte-d'Or"/>
    <n v="27"/>
    <s v="Bourgogne-Franche-Comté"/>
  </r>
  <r>
    <s v="Enedis"/>
    <s v="2021"/>
    <x v="0"/>
    <s v="ENT"/>
    <s v="Entreprises"/>
    <s v="T"/>
    <x v="0"/>
    <s v="85"/>
    <s v="Enseignement"/>
    <n v="133.24910610000001"/>
    <n v="1"/>
    <n v="0.90700000000000003"/>
    <n v="0"/>
    <n v="0"/>
    <n v="0"/>
    <s v="21416"/>
    <x v="402"/>
    <s v="200072825"/>
    <s v="CC Mirebellois et Fontenois"/>
    <s v="21"/>
    <s v="Côte-d'Or"/>
    <n v="27"/>
    <s v="Bourgogne-Franche-Comté"/>
  </r>
  <r>
    <s v="Enedis"/>
    <s v="2021"/>
    <x v="0"/>
    <s v="ENT"/>
    <s v="Entreprises"/>
    <s v="T"/>
    <x v="0"/>
    <s v="87"/>
    <s v="Hébergement médico-social et social"/>
    <n v="438.50532800000002"/>
    <n v="2"/>
    <n v="0.995"/>
    <n v="0"/>
    <n v="0"/>
    <n v="0"/>
    <s v="21416"/>
    <x v="402"/>
    <s v="200072825"/>
    <s v="CC Mirebellois et Fontenois"/>
    <s v="21"/>
    <s v="Côte-d'Or"/>
    <n v="27"/>
    <s v="Bourgogne-Franche-Comté"/>
  </r>
  <r>
    <s v="Enedis"/>
    <s v="2021"/>
    <x v="0"/>
    <s v="PRO"/>
    <s v="Petits professionels"/>
    <s v="A"/>
    <x v="1"/>
    <m/>
    <s v="0"/>
    <n v="53.36139867"/>
    <n v="3"/>
    <n v="0.83499999999999996"/>
    <n v="0"/>
    <n v="0"/>
    <n v="0"/>
    <s v="21416"/>
    <x v="402"/>
    <s v="200072825"/>
    <s v="CC Mirebellois et Fontenois"/>
    <s v="21"/>
    <s v="Côte-d'Or"/>
    <n v="27"/>
    <s v="Bourgogne-Franche-Comté"/>
  </r>
  <r>
    <s v="Enedis"/>
    <s v="2021"/>
    <x v="0"/>
    <s v="PRO"/>
    <s v="Petits professionels"/>
    <s v="X"/>
    <x v="2"/>
    <m/>
    <s v="0"/>
    <n v="290.0840728"/>
    <n v="20"/>
    <n v="0.86199999999999999"/>
    <n v="0"/>
    <n v="0"/>
    <n v="0"/>
    <s v="21416"/>
    <x v="402"/>
    <s v="200072825"/>
    <s v="CC Mirebellois et Fontenois"/>
    <s v="21"/>
    <s v="Côte-d'Or"/>
    <n v="27"/>
    <s v="Bourgogne-Franche-Comté"/>
  </r>
  <r>
    <s v="Enedis"/>
    <s v="2021"/>
    <x v="0"/>
    <s v="RES"/>
    <s v="Résidentiel"/>
    <s v="R"/>
    <x v="3"/>
    <m/>
    <s v="0"/>
    <n v="4516.8724540000003"/>
    <n v="906"/>
    <n v="0.81200000000000006"/>
    <n v="0.50752023899999998"/>
    <n v="5.4400000000000004E-3"/>
    <n v="0"/>
    <s v="21416"/>
    <x v="402"/>
    <s v="200072825"/>
    <s v="CC Mirebellois et Fontenois"/>
    <s v="21"/>
    <s v="Côte-d'Or"/>
    <n v="27"/>
    <s v="Bourgogne-Franche-Comté"/>
  </r>
  <r>
    <s v="Enedis"/>
    <s v="2021"/>
    <x v="0"/>
    <s v="PRO"/>
    <s v="Petits professionels"/>
    <s v="A"/>
    <x v="1"/>
    <m/>
    <s v="0"/>
    <n v="0"/>
    <n v="0"/>
    <n v="0"/>
    <n v="0"/>
    <n v="0"/>
    <n v="1"/>
    <s v="21417"/>
    <x v="403"/>
    <s v="200071017"/>
    <s v="CC des Terres d'Auxois"/>
    <s v="21"/>
    <s v="Côte-d'Or"/>
    <n v="27"/>
    <s v="Bourgogne-Franche-Comté"/>
  </r>
  <r>
    <s v="Enedis"/>
    <s v="2021"/>
    <x v="0"/>
    <s v="PRO"/>
    <s v="Petits professionels"/>
    <s v="T"/>
    <x v="0"/>
    <m/>
    <s v="0"/>
    <n v="54.672495570000002"/>
    <n v="13"/>
    <n v="0.90400000000000003"/>
    <n v="0"/>
    <n v="0"/>
    <n v="0"/>
    <s v="21417"/>
    <x v="403"/>
    <s v="200071017"/>
    <s v="CC des Terres d'Auxois"/>
    <s v="21"/>
    <s v="Côte-d'Or"/>
    <n v="27"/>
    <s v="Bourgogne-Franche-Comté"/>
  </r>
  <r>
    <s v="Enedis"/>
    <s v="2021"/>
    <x v="0"/>
    <s v="PRO"/>
    <s v="Petits professionels"/>
    <s v="A"/>
    <x v="1"/>
    <m/>
    <s v="0"/>
    <n v="0"/>
    <n v="0"/>
    <n v="0"/>
    <n v="0"/>
    <n v="0"/>
    <n v="1"/>
    <s v="21418"/>
    <x v="404"/>
    <s v="242101434"/>
    <s v="CC du Pays Châtillonnais"/>
    <s v="21"/>
    <s v="Côte-d'Or"/>
    <n v="27"/>
    <s v="Bourgogne-Franche-Comté"/>
  </r>
  <r>
    <s v="Enedis"/>
    <s v="2021"/>
    <x v="0"/>
    <s v="PRO"/>
    <s v="Petits professionels"/>
    <s v="I"/>
    <x v="4"/>
    <m/>
    <s v="0"/>
    <n v="0"/>
    <n v="0"/>
    <n v="0"/>
    <n v="0"/>
    <n v="0"/>
    <n v="1"/>
    <s v="21419"/>
    <x v="405"/>
    <s v="242101434"/>
    <s v="CC du Pays Châtillonnais"/>
    <s v="21"/>
    <s v="Côte-d'Or"/>
    <n v="27"/>
    <s v="Bourgogne-Franche-Comté"/>
  </r>
  <r>
    <s v="Enedis"/>
    <s v="2021"/>
    <x v="0"/>
    <s v="PRO"/>
    <s v="Petits professionels"/>
    <s v="A"/>
    <x v="1"/>
    <m/>
    <s v="0"/>
    <n v="0"/>
    <n v="0"/>
    <n v="0"/>
    <n v="0"/>
    <n v="0"/>
    <n v="1"/>
    <s v="21420"/>
    <x v="406"/>
    <s v="200006682"/>
    <s v="CA Beaune, Côte et Sud - Communauté Beaune-Chagny-Nolay"/>
    <s v="21"/>
    <s v="Côte-d'Or"/>
    <n v="27"/>
    <s v="Bourgogne-Franche-Comté"/>
  </r>
  <r>
    <s v="Enedis"/>
    <s v="2021"/>
    <x v="0"/>
    <s v="RES"/>
    <s v="Résidentiel"/>
    <s v="R"/>
    <x v="3"/>
    <m/>
    <s v="0"/>
    <n v="586.15538890000005"/>
    <n v="132"/>
    <n v="0.82199999999999995"/>
    <n v="0"/>
    <n v="0"/>
    <n v="0"/>
    <s v="21420"/>
    <x v="406"/>
    <s v="200006682"/>
    <s v="CA Beaune, Côte et Sud - Communauté Beaune-Chagny-Nolay"/>
    <s v="21"/>
    <s v="Côte-d'Or"/>
    <n v="27"/>
    <s v="Bourgogne-Franche-Comté"/>
  </r>
  <r>
    <s v="Enedis"/>
    <s v="2021"/>
    <x v="0"/>
    <s v="PRO"/>
    <s v="Petits professionels"/>
    <s v="I"/>
    <x v="4"/>
    <m/>
    <s v="0"/>
    <n v="0"/>
    <n v="0"/>
    <n v="0"/>
    <n v="0"/>
    <n v="0"/>
    <n v="1"/>
    <s v="21421"/>
    <x v="407"/>
    <s v="242100154"/>
    <s v="CC des Vallées de la Tille et de l'Ignon"/>
    <s v="21"/>
    <s v="Côte-d'Or"/>
    <n v="27"/>
    <s v="Bourgogne-Franche-Comté"/>
  </r>
  <r>
    <s v="Enedis"/>
    <s v="2021"/>
    <x v="0"/>
    <s v="ENT"/>
    <s v="Entreprises"/>
    <s v="I"/>
    <x v="4"/>
    <s v="11"/>
    <s v="Fabrication de boissons"/>
    <n v="3842.7764999999999"/>
    <n v="1"/>
    <n v="1"/>
    <n v="0"/>
    <n v="0"/>
    <n v="0"/>
    <s v="21423"/>
    <x v="408"/>
    <s v="200006682"/>
    <s v="CA Beaune, Côte et Sud - Communauté Beaune-Chagny-Nolay"/>
    <s v="21"/>
    <s v="Côte-d'Or"/>
    <n v="27"/>
    <s v="Bourgogne-Franche-Comté"/>
  </r>
  <r>
    <s v="Enedis"/>
    <s v="2021"/>
    <x v="0"/>
    <s v="ENT"/>
    <s v="Entreprises"/>
    <s v="T"/>
    <x v="0"/>
    <s v="33"/>
    <s v="Réparation et installation de machines et d'équipements"/>
    <n v="31.87939634"/>
    <n v="1"/>
    <n v="0.79900000000000004"/>
    <n v="0"/>
    <n v="0"/>
    <n v="0"/>
    <s v="21423"/>
    <x v="408"/>
    <s v="200006682"/>
    <s v="CA Beaune, Côte et Sud - Communauté Beaune-Chagny-Nolay"/>
    <s v="21"/>
    <s v="Côte-d'Or"/>
    <n v="27"/>
    <s v="Bourgogne-Franche-Comté"/>
  </r>
  <r>
    <s v="Enedis"/>
    <s v="2021"/>
    <x v="0"/>
    <s v="ENT"/>
    <s v="Entreprises"/>
    <s v="T"/>
    <x v="0"/>
    <s v="56"/>
    <s v="Restauration"/>
    <n v="119.6142418"/>
    <n v="1"/>
    <n v="0.94199999999999995"/>
    <n v="0"/>
    <n v="0"/>
    <n v="0"/>
    <s v="21423"/>
    <x v="408"/>
    <s v="200006682"/>
    <s v="CA Beaune, Côte et Sud - Communauté Beaune-Chagny-Nolay"/>
    <s v="21"/>
    <s v="Côte-d'Or"/>
    <n v="27"/>
    <s v="Bourgogne-Franche-Comté"/>
  </r>
  <r>
    <s v="Enedis"/>
    <s v="2021"/>
    <x v="0"/>
    <s v="PRO"/>
    <s v="Petits professionels"/>
    <s v="T"/>
    <x v="0"/>
    <m/>
    <s v="0"/>
    <n v="262.68525160000002"/>
    <n v="29"/>
    <n v="0.89600000000000002"/>
    <n v="0"/>
    <n v="0"/>
    <n v="0"/>
    <s v="21423"/>
    <x v="408"/>
    <s v="200006682"/>
    <s v="CA Beaune, Côte et Sud - Communauté Beaune-Chagny-Nolay"/>
    <s v="21"/>
    <s v="Côte-d'Or"/>
    <n v="27"/>
    <s v="Bourgogne-Franche-Comté"/>
  </r>
  <r>
    <s v="Enedis"/>
    <s v="2021"/>
    <x v="0"/>
    <s v="PRO"/>
    <s v="Petits professionels"/>
    <s v="X"/>
    <x v="2"/>
    <m/>
    <s v="0"/>
    <n v="0"/>
    <n v="0"/>
    <n v="0"/>
    <n v="0"/>
    <n v="0"/>
    <n v="1"/>
    <s v="21423"/>
    <x v="408"/>
    <s v="200006682"/>
    <s v="CA Beaune, Côte et Sud - Communauté Beaune-Chagny-Nolay"/>
    <s v="21"/>
    <s v="Côte-d'Or"/>
    <n v="27"/>
    <s v="Bourgogne-Franche-Comté"/>
  </r>
  <r>
    <s v="Enedis"/>
    <s v="2021"/>
    <x v="0"/>
    <s v="RES"/>
    <s v="Résidentiel"/>
    <s v="R"/>
    <x v="3"/>
    <m/>
    <s v="0"/>
    <n v="2159.1868810000001"/>
    <n v="345"/>
    <n v="0.83699999999999997"/>
    <n v="0"/>
    <n v="0"/>
    <n v="0"/>
    <s v="21423"/>
    <x v="408"/>
    <s v="200006682"/>
    <s v="CA Beaune, Côte et Sud - Communauté Beaune-Chagny-Nolay"/>
    <s v="21"/>
    <s v="Côte-d'Or"/>
    <n v="27"/>
    <s v="Bourgogne-Franche-Comté"/>
  </r>
  <r>
    <s v="Enedis"/>
    <s v="2021"/>
    <x v="0"/>
    <s v="PRO"/>
    <s v="Petits professionels"/>
    <s v="T"/>
    <x v="0"/>
    <m/>
    <s v="0"/>
    <n v="0"/>
    <n v="0"/>
    <n v="0"/>
    <n v="0"/>
    <n v="0"/>
    <n v="1"/>
    <s v="21424"/>
    <x v="409"/>
    <s v="242101509"/>
    <s v="CC Rives de Saône"/>
    <s v="21"/>
    <s v="Côte-d'Or"/>
    <n v="27"/>
    <s v="Bourgogne-Franche-Comté"/>
  </r>
  <r>
    <s v="Enedis"/>
    <s v="2021"/>
    <x v="0"/>
    <s v="ENT"/>
    <s v="Entreprises"/>
    <s v="I"/>
    <x v="4"/>
    <s v="27"/>
    <s v="Fabrication d'équipements électriques"/>
    <n v="2148.4627890000002"/>
    <n v="4"/>
    <n v="0.99399999999999999"/>
    <n v="0"/>
    <n v="0"/>
    <n v="0"/>
    <s v="21425"/>
    <x v="410"/>
    <s v="242101491"/>
    <s v="CC du Montbardois"/>
    <s v="21"/>
    <s v="Côte-d'Or"/>
    <n v="27"/>
    <s v="Bourgogne-Franche-Comté"/>
  </r>
  <r>
    <s v="Enedis"/>
    <s v="2021"/>
    <x v="0"/>
    <s v="ENT"/>
    <s v="Entreprises"/>
    <s v="I"/>
    <x v="4"/>
    <s v="35"/>
    <s v="Production et distribution d'électricité, de gaz, de vapeur et d'air conditionné"/>
    <n v="289.70334159999999"/>
    <n v="1"/>
    <n v="1"/>
    <n v="0"/>
    <n v="0"/>
    <n v="0"/>
    <s v="21425"/>
    <x v="410"/>
    <s v="242101491"/>
    <s v="CC du Montbardois"/>
    <s v="21"/>
    <s v="Côte-d'Or"/>
    <n v="27"/>
    <s v="Bourgogne-Franche-Comté"/>
  </r>
  <r>
    <s v="Enedis"/>
    <s v="2021"/>
    <x v="0"/>
    <s v="ENT"/>
    <s v="Entreprises"/>
    <s v="T"/>
    <x v="0"/>
    <s v="55"/>
    <s v="Hébergement"/>
    <n v="78.622347559999994"/>
    <n v="2"/>
    <n v="0.876"/>
    <n v="0"/>
    <n v="0"/>
    <n v="0"/>
    <s v="21425"/>
    <x v="410"/>
    <s v="242101491"/>
    <s v="CC du Montbardois"/>
    <s v="21"/>
    <s v="Côte-d'Or"/>
    <n v="27"/>
    <s v="Bourgogne-Franche-Comté"/>
  </r>
  <r>
    <s v="Enedis"/>
    <s v="2021"/>
    <x v="0"/>
    <s v="ENT"/>
    <s v="Entreprises"/>
    <s v="T"/>
    <x v="0"/>
    <s v="56"/>
    <s v="Restauration"/>
    <n v="35.492066350000002"/>
    <n v="1"/>
    <n v="0.86099999999999999"/>
    <n v="0"/>
    <n v="0"/>
    <n v="0"/>
    <s v="21425"/>
    <x v="410"/>
    <s v="242101491"/>
    <s v="CC du Montbardois"/>
    <s v="21"/>
    <s v="Côte-d'Or"/>
    <n v="27"/>
    <s v="Bourgogne-Franche-Comté"/>
  </r>
  <r>
    <s v="Enedis"/>
    <s v="2021"/>
    <x v="0"/>
    <s v="ENT"/>
    <s v="Entreprises"/>
    <s v="T"/>
    <x v="0"/>
    <s v="61"/>
    <s v="Télécommunications"/>
    <n v="457.61700000000002"/>
    <n v="3"/>
    <n v="1"/>
    <n v="0"/>
    <n v="0"/>
    <n v="0"/>
    <s v="21425"/>
    <x v="410"/>
    <s v="242101491"/>
    <s v="CC du Montbardois"/>
    <s v="21"/>
    <s v="Côte-d'Or"/>
    <n v="27"/>
    <s v="Bourgogne-Franche-Comté"/>
  </r>
  <r>
    <s v="Enedis"/>
    <s v="2021"/>
    <x v="0"/>
    <s v="ENT"/>
    <s v="Entreprises"/>
    <s v="T"/>
    <x v="0"/>
    <s v="82"/>
    <s v="Activités administratives et autres activités de soutien aux entreprises"/>
    <n v="34.045796719999998"/>
    <n v="1"/>
    <n v="0.91200000000000003"/>
    <n v="0"/>
    <n v="0"/>
    <n v="0"/>
    <s v="21425"/>
    <x v="410"/>
    <s v="242101491"/>
    <s v="CC du Montbardois"/>
    <s v="21"/>
    <s v="Côte-d'Or"/>
    <n v="27"/>
    <s v="Bourgogne-Franche-Comté"/>
  </r>
  <r>
    <s v="Enedis"/>
    <s v="2021"/>
    <x v="0"/>
    <s v="PRO"/>
    <s v="Petits professionels"/>
    <s v="A"/>
    <x v="1"/>
    <m/>
    <s v="0"/>
    <n v="56.678996089999998"/>
    <n v="2"/>
    <n v="0.92200000000000004"/>
    <n v="0"/>
    <n v="0"/>
    <n v="0"/>
    <s v="21427"/>
    <x v="411"/>
    <s v="200071207"/>
    <s v="CC de Pouilly-en-Auxois/Bligny-sur-Ouche"/>
    <s v="21"/>
    <s v="Côte-d'Or"/>
    <n v="27"/>
    <s v="Bourgogne-Franche-Comté"/>
  </r>
  <r>
    <s v="Enedis"/>
    <s v="2021"/>
    <x v="0"/>
    <s v="RES"/>
    <s v="Résidentiel"/>
    <s v="R"/>
    <x v="3"/>
    <m/>
    <s v="0"/>
    <n v="493.58509090000001"/>
    <n v="90"/>
    <n v="0.79500000000000004"/>
    <n v="0"/>
    <n v="0"/>
    <n v="0"/>
    <s v="21431"/>
    <x v="173"/>
    <s v="200071017"/>
    <s v="CC des Terres d'Auxois"/>
    <s v="21"/>
    <s v="Côte-d'Or"/>
    <n v="27"/>
    <s v="Bourgogne-Franche-Comté"/>
  </r>
  <r>
    <s v="Enedis"/>
    <s v="2021"/>
    <x v="0"/>
    <s v="PRO"/>
    <s v="Petits professionels"/>
    <s v="I"/>
    <x v="4"/>
    <m/>
    <s v="0"/>
    <n v="0"/>
    <n v="0"/>
    <n v="0"/>
    <n v="0"/>
    <n v="0"/>
    <n v="1"/>
    <s v="21433"/>
    <x v="175"/>
    <s v="200072825"/>
    <s v="CC Mirebellois et Fontenois"/>
    <s v="21"/>
    <s v="Côte-d'Or"/>
    <n v="27"/>
    <s v="Bourgogne-Franche-Comté"/>
  </r>
  <r>
    <s v="Enedis"/>
    <s v="2021"/>
    <x v="0"/>
    <s v="PRO"/>
    <s v="Petits professionels"/>
    <s v="T"/>
    <x v="0"/>
    <m/>
    <s v="0"/>
    <n v="93.944273809999999"/>
    <n v="14"/>
    <n v="0.92900000000000005"/>
    <n v="0"/>
    <n v="0"/>
    <n v="0"/>
    <s v="21434"/>
    <x v="176"/>
    <s v="200071017"/>
    <s v="CC des Terres d'Auxois"/>
    <s v="21"/>
    <s v="Côte-d'Or"/>
    <n v="27"/>
    <s v="Bourgogne-Franche-Comté"/>
  </r>
  <r>
    <s v="Enedis"/>
    <s v="2021"/>
    <x v="0"/>
    <s v="PRO"/>
    <s v="Petits professionels"/>
    <s v="T"/>
    <x v="0"/>
    <m/>
    <s v="0"/>
    <n v="123.930316"/>
    <n v="17"/>
    <n v="0.85399999999999998"/>
    <n v="0"/>
    <n v="0"/>
    <n v="0"/>
    <s v="21435"/>
    <x v="177"/>
    <s v="242101434"/>
    <s v="CC du Pays Châtillonnais"/>
    <s v="21"/>
    <s v="Côte-d'Or"/>
    <n v="27"/>
    <s v="Bourgogne-Franche-Comté"/>
  </r>
  <r>
    <s v="Enedis"/>
    <s v="2021"/>
    <x v="0"/>
    <s v="PRO"/>
    <s v="Petits professionels"/>
    <s v="T"/>
    <x v="0"/>
    <m/>
    <s v="0"/>
    <n v="0"/>
    <n v="0"/>
    <n v="0"/>
    <n v="0"/>
    <n v="0"/>
    <n v="1"/>
    <s v="21436"/>
    <x v="412"/>
    <s v="242101509"/>
    <s v="CC Rives de Saône"/>
    <s v="21"/>
    <s v="Côte-d'Or"/>
    <n v="27"/>
    <s v="Bourgogne-Franche-Comté"/>
  </r>
  <r>
    <s v="Enedis"/>
    <s v="2021"/>
    <x v="0"/>
    <s v="ENT"/>
    <s v="Entreprises"/>
    <s v="T"/>
    <x v="0"/>
    <s v="84"/>
    <s v="Administration publique et défense ; sécurité sociale obligatoire"/>
    <n v="9.3010000000000002"/>
    <n v="1"/>
    <n v="1"/>
    <n v="0"/>
    <n v="0"/>
    <n v="0"/>
    <s v="21438"/>
    <x v="178"/>
    <s v="242101434"/>
    <s v="CC du Pays Châtillonnais"/>
    <s v="21"/>
    <s v="Côte-d'Or"/>
    <n v="27"/>
    <s v="Bourgogne-Franche-Comté"/>
  </r>
  <r>
    <s v="Enedis"/>
    <s v="2021"/>
    <x v="0"/>
    <s v="PRO"/>
    <s v="Petits professionels"/>
    <s v="T"/>
    <x v="0"/>
    <m/>
    <s v="0"/>
    <n v="0"/>
    <n v="0"/>
    <n v="0"/>
    <n v="0"/>
    <n v="0"/>
    <n v="1"/>
    <s v="21439"/>
    <x v="413"/>
    <s v="200039055"/>
    <s v="CC Ouche et Montagne"/>
    <s v="21"/>
    <s v="Côte-d'Or"/>
    <n v="27"/>
    <s v="Bourgogne-Franche-Comté"/>
  </r>
  <r>
    <s v="Enedis"/>
    <s v="2021"/>
    <x v="0"/>
    <s v="RES"/>
    <s v="Résidentiel"/>
    <s v="R"/>
    <x v="3"/>
    <m/>
    <s v="0"/>
    <n v="392.48300799999998"/>
    <n v="59"/>
    <n v="0.84499999999999997"/>
    <n v="0"/>
    <n v="0"/>
    <n v="0"/>
    <s v="21439"/>
    <x v="413"/>
    <s v="200039055"/>
    <s v="CC Ouche et Montagne"/>
    <s v="21"/>
    <s v="Côte-d'Or"/>
    <n v="27"/>
    <s v="Bourgogne-Franche-Comté"/>
  </r>
  <r>
    <s v="Enedis"/>
    <s v="2021"/>
    <x v="0"/>
    <s v="PRO"/>
    <s v="Petits professionels"/>
    <s v="X"/>
    <x v="2"/>
    <m/>
    <s v="0"/>
    <n v="0"/>
    <n v="0"/>
    <n v="0"/>
    <n v="0"/>
    <n v="0"/>
    <n v="1"/>
    <s v="21440"/>
    <x v="414"/>
    <s v="242101509"/>
    <s v="CC Rives de Saône"/>
    <s v="21"/>
    <s v="Côte-d'Or"/>
    <n v="27"/>
    <s v="Bourgogne-Franche-Comté"/>
  </r>
  <r>
    <s v="Enedis"/>
    <s v="2021"/>
    <x v="0"/>
    <s v="RES"/>
    <s v="Résidentiel"/>
    <s v="R"/>
    <x v="3"/>
    <m/>
    <s v="0"/>
    <n v="546.79707359999998"/>
    <n v="96"/>
    <n v="0.82"/>
    <n v="0"/>
    <n v="0"/>
    <n v="0"/>
    <s v="21440"/>
    <x v="414"/>
    <s v="242101509"/>
    <s v="CC Rives de Saône"/>
    <s v="21"/>
    <s v="Côte-d'Or"/>
    <n v="27"/>
    <s v="Bourgogne-Franche-Comté"/>
  </r>
  <r>
    <s v="GRDF"/>
    <s v="2021"/>
    <x v="1"/>
    <s v="ENT"/>
    <s v="Entreprises"/>
    <s v="I"/>
    <x v="4"/>
    <m/>
    <s v="0"/>
    <n v="10500.611000000001"/>
    <n v="1"/>
    <n v="1"/>
    <n v="0"/>
    <n v="0"/>
    <n v="0"/>
    <s v="21054"/>
    <x v="45"/>
    <s v="200006682"/>
    <s v="CA Beaune, Côte et Sud - Communauté Beaune-Chagny-Nolay"/>
    <s v="21"/>
    <s v="Côte-d'Or"/>
    <n v="27"/>
    <s v="Bourgogne-Franche-Comté"/>
  </r>
  <r>
    <s v="GRDF"/>
    <s v="2021"/>
    <x v="1"/>
    <s v="ENT"/>
    <s v="Entreprises"/>
    <s v="T"/>
    <x v="0"/>
    <s v="47"/>
    <s v="Commerce de détail, à l'exception des automobiles et des motocycles"/>
    <n v="5288.6844799999999"/>
    <n v="6"/>
    <n v="1"/>
    <n v="0"/>
    <n v="0"/>
    <n v="0"/>
    <s v="21054"/>
    <x v="45"/>
    <s v="200006682"/>
    <s v="CA Beaune, Côte et Sud - Communauté Beaune-Chagny-Nolay"/>
    <s v="21"/>
    <s v="Côte-d'Or"/>
    <n v="27"/>
    <s v="Bourgogne-Franche-Comté"/>
  </r>
  <r>
    <s v="GRDF"/>
    <s v="2021"/>
    <x v="1"/>
    <s v="ENT"/>
    <s v="Entreprises"/>
    <s v="T"/>
    <x v="0"/>
    <s v="85"/>
    <s v="Enseignement"/>
    <n v="8926.9110700000001"/>
    <n v="10"/>
    <n v="1"/>
    <n v="0"/>
    <n v="0"/>
    <n v="0"/>
    <s v="21054"/>
    <x v="45"/>
    <s v="200006682"/>
    <s v="CA Beaune, Côte et Sud - Communauté Beaune-Chagny-Nolay"/>
    <s v="21"/>
    <s v="Côte-d'Or"/>
    <n v="27"/>
    <s v="Bourgogne-Franche-Comté"/>
  </r>
  <r>
    <s v="GRDF"/>
    <s v="2021"/>
    <x v="1"/>
    <s v="PRO"/>
    <s v="Petits professionels"/>
    <s v="I"/>
    <x v="4"/>
    <m/>
    <s v="0"/>
    <n v="540.43778999999995"/>
    <n v="2"/>
    <n v="1"/>
    <n v="0"/>
    <n v="0"/>
    <n v="0"/>
    <s v="21056"/>
    <x v="47"/>
    <s v="200072825"/>
    <s v="CC Mirebellois et Fontenois"/>
    <s v="21"/>
    <s v="Côte-d'Or"/>
    <n v="27"/>
    <s v="Bourgogne-Franche-Comté"/>
  </r>
  <r>
    <s v="GRDF"/>
    <s v="2021"/>
    <x v="1"/>
    <s v="PRO"/>
    <s v="Petits professionels"/>
    <s v="T"/>
    <x v="0"/>
    <m/>
    <s v="0"/>
    <n v="369.12594000000001"/>
    <n v="3"/>
    <n v="0.97099999999999997"/>
    <n v="0"/>
    <n v="0"/>
    <n v="0"/>
    <s v="21059"/>
    <x v="50"/>
    <s v="200069540"/>
    <s v="CC Norge et Tille"/>
    <s v="21"/>
    <s v="Côte-d'Or"/>
    <n v="27"/>
    <s v="Bourgogne-Franche-Comté"/>
  </r>
  <r>
    <s v="GRDF"/>
    <s v="2021"/>
    <x v="1"/>
    <s v="RES"/>
    <s v="Résidentiel"/>
    <s v="R"/>
    <x v="3"/>
    <m/>
    <s v="0"/>
    <n v="2062.3309899999999"/>
    <n v="148"/>
    <n v="0.90500000000000003"/>
    <n v="0"/>
    <n v="0"/>
    <n v="0"/>
    <s v="21105"/>
    <x v="84"/>
    <s v="242100410"/>
    <s v="Dijon Métropole"/>
    <s v="21"/>
    <s v="Côte-d'Or"/>
    <n v="27"/>
    <s v="Bourgogne-Franche-Comté"/>
  </r>
  <r>
    <s v="GRDF"/>
    <s v="2021"/>
    <x v="1"/>
    <s v="ENT"/>
    <s v="Entreprises"/>
    <s v="I"/>
    <x v="4"/>
    <s v="10"/>
    <s v="Industries alimentaires"/>
    <n v="1200.2258200000001"/>
    <n v="1"/>
    <n v="1"/>
    <n v="0"/>
    <n v="0"/>
    <n v="0"/>
    <s v="21110"/>
    <x v="88"/>
    <s v="200070894"/>
    <s v="CC de Gevrey-Chambertin et de Nuits-Saint-Georges"/>
    <s v="21"/>
    <s v="Côte-d'Or"/>
    <n v="27"/>
    <s v="Bourgogne-Franche-Comté"/>
  </r>
  <r>
    <s v="GRDF"/>
    <s v="2021"/>
    <x v="1"/>
    <s v="PRO"/>
    <s v="Petits professionels"/>
    <s v="A"/>
    <x v="1"/>
    <m/>
    <s v="0"/>
    <n v="518.24468000000002"/>
    <n v="14"/>
    <n v="0.66700000000000004"/>
    <n v="0"/>
    <n v="0"/>
    <n v="0"/>
    <s v="21133"/>
    <x v="107"/>
    <s v="200070894"/>
    <s v="CC de Gevrey-Chambertin et de Nuits-Saint-Georges"/>
    <s v="21"/>
    <s v="Côte-d'Or"/>
    <n v="27"/>
    <s v="Bourgogne-Franche-Comté"/>
  </r>
  <r>
    <s v="GRDF"/>
    <s v="2021"/>
    <x v="1"/>
    <s v="RES"/>
    <s v="Résidentiel"/>
    <s v="R"/>
    <x v="3"/>
    <m/>
    <s v="0"/>
    <n v="2003.8906099999999"/>
    <n v="97"/>
    <n v="0.81599999999999995"/>
    <n v="0"/>
    <n v="0"/>
    <n v="0"/>
    <s v="21133"/>
    <x v="107"/>
    <s v="200070894"/>
    <s v="CC de Gevrey-Chambertin et de Nuits-Saint-Georges"/>
    <s v="21"/>
    <s v="Côte-d'Or"/>
    <n v="27"/>
    <s v="Bourgogne-Franche-Comté"/>
  </r>
  <r>
    <s v="GRDF"/>
    <s v="2021"/>
    <x v="1"/>
    <s v="PRO"/>
    <s v="Petits professionels"/>
    <s v="A"/>
    <x v="1"/>
    <m/>
    <s v="0"/>
    <n v="1315.2367300000001"/>
    <n v="30"/>
    <n v="0.52700000000000002"/>
    <n v="0"/>
    <n v="0"/>
    <n v="0"/>
    <s v="21150"/>
    <x v="121"/>
    <s v="200006682"/>
    <s v="CA Beaune, Côte et Sud - Communauté Beaune-Chagny-Nolay"/>
    <s v="21"/>
    <s v="Côte-d'Or"/>
    <n v="27"/>
    <s v="Bourgogne-Franche-Comté"/>
  </r>
  <r>
    <s v="GRDF"/>
    <s v="2021"/>
    <x v="1"/>
    <s v="PRO"/>
    <s v="Petits professionels"/>
    <s v="T"/>
    <x v="0"/>
    <m/>
    <s v="0"/>
    <n v="1002.2498399999999"/>
    <n v="19"/>
    <n v="0.51600000000000001"/>
    <n v="0"/>
    <n v="0"/>
    <n v="0"/>
    <s v="21150"/>
    <x v="121"/>
    <s v="200006682"/>
    <s v="CA Beaune, Côte et Sud - Communauté Beaune-Chagny-Nolay"/>
    <s v="21"/>
    <s v="Côte-d'Or"/>
    <n v="27"/>
    <s v="Bourgogne-Franche-Comté"/>
  </r>
  <r>
    <s v="GRDF"/>
    <s v="2021"/>
    <x v="1"/>
    <s v="ENT"/>
    <s v="Entreprises"/>
    <s v="I"/>
    <x v="4"/>
    <s v="16"/>
    <s v="Travail du bois et fabrication d'articles en bois et en liège, à l'exception des meubles ; fabrication d'articles en vannerie et sparterie"/>
    <n v="0"/>
    <n v="1"/>
    <n v="0"/>
    <n v="0"/>
    <n v="0"/>
    <n v="0"/>
    <s v="21154"/>
    <x v="125"/>
    <s v="242101434"/>
    <s v="CC du Pays Châtillonnais"/>
    <s v="21"/>
    <s v="Côte-d'Or"/>
    <n v="27"/>
    <s v="Bourgogne-Franche-Comté"/>
  </r>
  <r>
    <s v="GRDF"/>
    <s v="2021"/>
    <x v="1"/>
    <s v="ENT"/>
    <s v="Entreprises"/>
    <s v="T"/>
    <x v="0"/>
    <s v="84"/>
    <s v="Administration publique et défense ; sécurité sociale obligatoire"/>
    <n v="2892.6089299999999"/>
    <n v="7"/>
    <n v="1"/>
    <n v="0"/>
    <n v="0"/>
    <n v="0"/>
    <s v="21154"/>
    <x v="125"/>
    <s v="242101434"/>
    <s v="CC du Pays Châtillonnais"/>
    <s v="21"/>
    <s v="Côte-d'Or"/>
    <n v="27"/>
    <s v="Bourgogne-Franche-Comté"/>
  </r>
  <r>
    <s v="GRDF"/>
    <s v="2021"/>
    <x v="1"/>
    <s v="ENT"/>
    <s v="Entreprises"/>
    <s v="T"/>
    <x v="0"/>
    <s v="52"/>
    <s v="Entreposage et services auxiliaires des transports"/>
    <n v="354.94287000000003"/>
    <n v="1"/>
    <n v="1"/>
    <n v="0"/>
    <n v="0"/>
    <n v="0"/>
    <s v="21166"/>
    <x v="137"/>
    <s v="242100410"/>
    <s v="Dijon Métropole"/>
    <s v="21"/>
    <s v="Côte-d'Or"/>
    <n v="27"/>
    <s v="Bourgogne-Franche-Comté"/>
  </r>
  <r>
    <s v="GRDF"/>
    <s v="2021"/>
    <x v="1"/>
    <s v="ENT"/>
    <s v="Entreprises"/>
    <s v="T"/>
    <x v="0"/>
    <s v="55"/>
    <s v="Hébergement"/>
    <n v="133.58408"/>
    <n v="1"/>
    <n v="1"/>
    <n v="0"/>
    <n v="0"/>
    <n v="0"/>
    <s v="21166"/>
    <x v="137"/>
    <s v="242100410"/>
    <s v="Dijon Métropole"/>
    <s v="21"/>
    <s v="Côte-d'Or"/>
    <n v="27"/>
    <s v="Bourgogne-Franche-Comté"/>
  </r>
  <r>
    <s v="GRDF"/>
    <s v="2021"/>
    <x v="1"/>
    <s v="ENT"/>
    <s v="Entreprises"/>
    <s v="T"/>
    <x v="0"/>
    <s v="86"/>
    <s v="Activités pour la santé humaine"/>
    <n v="129.74323000000001"/>
    <n v="1"/>
    <n v="1"/>
    <n v="0"/>
    <n v="0"/>
    <n v="0"/>
    <s v="21166"/>
    <x v="137"/>
    <s v="242100410"/>
    <s v="Dijon Métropole"/>
    <s v="21"/>
    <s v="Côte-d'Or"/>
    <n v="27"/>
    <s v="Bourgogne-Franche-Comté"/>
  </r>
  <r>
    <s v="GRDF"/>
    <s v="2021"/>
    <x v="1"/>
    <s v="ENT"/>
    <s v="Entreprises"/>
    <s v="T"/>
    <x v="0"/>
    <s v="88"/>
    <s v="Action sociale sans hébergement"/>
    <n v="696.06194000000005"/>
    <n v="2"/>
    <n v="1"/>
    <n v="0"/>
    <n v="0"/>
    <n v="0"/>
    <s v="21166"/>
    <x v="137"/>
    <s v="242100410"/>
    <s v="Dijon Métropole"/>
    <s v="21"/>
    <s v="Côte-d'Or"/>
    <n v="27"/>
    <s v="Bourgogne-Franche-Comté"/>
  </r>
  <r>
    <s v="GRDF"/>
    <s v="2021"/>
    <x v="1"/>
    <s v="PRO"/>
    <s v="Petits professionels"/>
    <s v="I"/>
    <x v="4"/>
    <m/>
    <s v="0"/>
    <n v="1756.0899400000001"/>
    <n v="17"/>
    <n v="0.98799999999999999"/>
    <n v="0"/>
    <n v="0"/>
    <n v="2"/>
    <s v="21166"/>
    <x v="137"/>
    <s v="242100410"/>
    <s v="Dijon Métropole"/>
    <s v="21"/>
    <s v="Côte-d'Or"/>
    <n v="27"/>
    <s v="Bourgogne-Franche-Comté"/>
  </r>
  <r>
    <s v="GRDF"/>
    <s v="2021"/>
    <x v="1"/>
    <s v="RES"/>
    <s v="Résidentiel"/>
    <s v="R"/>
    <x v="3"/>
    <m/>
    <s v="0"/>
    <n v="32185.074369999998"/>
    <n v="3754"/>
    <n v="0.91900000000000004"/>
    <n v="0"/>
    <n v="0"/>
    <n v="0"/>
    <s v="21166"/>
    <x v="137"/>
    <s v="242100410"/>
    <s v="Dijon Métropole"/>
    <s v="21"/>
    <s v="Côte-d'Or"/>
    <n v="27"/>
    <s v="Bourgogne-Franche-Comté"/>
  </r>
  <r>
    <s v="GRDF"/>
    <s v="2021"/>
    <x v="1"/>
    <s v="ENT"/>
    <s v="Entreprises"/>
    <s v="I"/>
    <x v="4"/>
    <m/>
    <s v="0"/>
    <n v="19579.874"/>
    <n v="1"/>
    <n v="1"/>
    <n v="0"/>
    <n v="0"/>
    <n v="0"/>
    <s v="21171"/>
    <x v="142"/>
    <s v="242100410"/>
    <s v="Dijon Métropole"/>
    <s v="21"/>
    <s v="Côte-d'Or"/>
    <n v="27"/>
    <s v="Bourgogne-Franche-Comté"/>
  </r>
  <r>
    <s v="GRDF"/>
    <s v="2021"/>
    <x v="1"/>
    <s v="ENT"/>
    <s v="Entreprises"/>
    <s v="I"/>
    <x v="4"/>
    <s v="25"/>
    <s v="Fabrication de produits métalliques, à l'exception des machines et des équipements"/>
    <n v="455.67916000000002"/>
    <n v="1"/>
    <n v="1"/>
    <n v="0"/>
    <n v="0"/>
    <n v="0"/>
    <s v="21171"/>
    <x v="142"/>
    <s v="242100410"/>
    <s v="Dijon Métropole"/>
    <s v="21"/>
    <s v="Côte-d'Or"/>
    <n v="27"/>
    <s v="Bourgogne-Franche-Comté"/>
  </r>
  <r>
    <s v="GRDF"/>
    <s v="2021"/>
    <x v="1"/>
    <s v="ENT"/>
    <s v="Entreprises"/>
    <s v="T"/>
    <x v="0"/>
    <s v="38"/>
    <s v="Collecte, traitement et élimination des déchets ; récupération"/>
    <n v="1492.7704799999999"/>
    <n v="1"/>
    <n v="1"/>
    <n v="0"/>
    <n v="0"/>
    <n v="0"/>
    <s v="21171"/>
    <x v="142"/>
    <s v="242100410"/>
    <s v="Dijon Métropole"/>
    <s v="21"/>
    <s v="Côte-d'Or"/>
    <n v="27"/>
    <s v="Bourgogne-Franche-Comté"/>
  </r>
  <r>
    <s v="GRDF"/>
    <s v="2021"/>
    <x v="1"/>
    <s v="ENT"/>
    <s v="Entreprises"/>
    <s v="X"/>
    <x v="2"/>
    <m/>
    <s v="0"/>
    <n v="0"/>
    <n v="0"/>
    <n v="0"/>
    <n v="0"/>
    <n v="0"/>
    <n v="1"/>
    <s v="21171"/>
    <x v="142"/>
    <s v="242100410"/>
    <s v="Dijon Métropole"/>
    <s v="21"/>
    <s v="Côte-d'Or"/>
    <n v="27"/>
    <s v="Bourgogne-Franche-Comté"/>
  </r>
  <r>
    <s v="GRDF"/>
    <s v="2021"/>
    <x v="1"/>
    <s v="PRO"/>
    <s v="Petits professionels"/>
    <s v="A"/>
    <x v="1"/>
    <m/>
    <s v="0"/>
    <n v="0"/>
    <n v="0"/>
    <n v="0"/>
    <n v="0"/>
    <n v="0"/>
    <n v="1"/>
    <s v="21171"/>
    <x v="142"/>
    <s v="242100410"/>
    <s v="Dijon Métropole"/>
    <s v="21"/>
    <s v="Côte-d'Or"/>
    <n v="27"/>
    <s v="Bourgogne-Franche-Comté"/>
  </r>
  <r>
    <s v="GRDF"/>
    <s v="2021"/>
    <x v="1"/>
    <s v="PRO"/>
    <s v="Petits professionels"/>
    <s v="T"/>
    <x v="0"/>
    <m/>
    <s v="0"/>
    <n v="601.36962000000005"/>
    <n v="10"/>
    <n v="0.85"/>
    <n v="0"/>
    <n v="0"/>
    <n v="0"/>
    <s v="21173"/>
    <x v="143"/>
    <s v="200006682"/>
    <s v="CA Beaune, Côte et Sud - Communauté Beaune-Chagny-Nolay"/>
    <s v="21"/>
    <s v="Côte-d'Or"/>
    <n v="27"/>
    <s v="Bourgogne-Franche-Comté"/>
  </r>
  <r>
    <s v="GRDF"/>
    <s v="2021"/>
    <x v="1"/>
    <s v="RES"/>
    <s v="Résidentiel"/>
    <s v="R"/>
    <x v="3"/>
    <m/>
    <s v="0"/>
    <n v="2690.8903799999998"/>
    <n v="139"/>
    <n v="0.91800000000000004"/>
    <n v="0"/>
    <n v="0"/>
    <n v="0"/>
    <s v="21173"/>
    <x v="143"/>
    <s v="200006682"/>
    <s v="CA Beaune, Côte et Sud - Communauté Beaune-Chagny-Nolay"/>
    <s v="21"/>
    <s v="Côte-d'Or"/>
    <n v="27"/>
    <s v="Bourgogne-Franche-Comté"/>
  </r>
  <r>
    <s v="GRDF"/>
    <s v="2021"/>
    <x v="1"/>
    <s v="ENT"/>
    <s v="Entreprises"/>
    <s v="I"/>
    <x v="4"/>
    <s v="27"/>
    <s v="Fabrication d'équipements électriques"/>
    <n v="928.28887999999995"/>
    <n v="1"/>
    <n v="1"/>
    <n v="0"/>
    <n v="0"/>
    <n v="0"/>
    <s v="21179"/>
    <x v="148"/>
    <s v="200069540"/>
    <s v="CC Norge et Tille"/>
    <s v="21"/>
    <s v="Côte-d'Or"/>
    <n v="27"/>
    <s v="Bourgogne-Franche-Comté"/>
  </r>
  <r>
    <s v="GRDF"/>
    <s v="2021"/>
    <x v="1"/>
    <s v="PRO"/>
    <s v="Petits professionels"/>
    <s v="T"/>
    <x v="0"/>
    <m/>
    <s v="0"/>
    <n v="216.49645000000001"/>
    <n v="3"/>
    <n v="1"/>
    <n v="0"/>
    <n v="0"/>
    <n v="0"/>
    <s v="21179"/>
    <x v="148"/>
    <s v="200069540"/>
    <s v="CC Norge et Tille"/>
    <s v="21"/>
    <s v="Côte-d'Or"/>
    <n v="27"/>
    <s v="Bourgogne-Franche-Comté"/>
  </r>
  <r>
    <s v="GRDF"/>
    <s v="2021"/>
    <x v="1"/>
    <s v="PRO"/>
    <s v="Petits professionels"/>
    <s v="T"/>
    <x v="0"/>
    <m/>
    <s v="0"/>
    <n v="50.331690000000002"/>
    <n v="1"/>
    <n v="0"/>
    <n v="0"/>
    <n v="0"/>
    <n v="0"/>
    <s v="21185"/>
    <x v="415"/>
    <s v="200006682"/>
    <s v="CA Beaune, Côte et Sud - Communauté Beaune-Chagny-Nolay"/>
    <s v="21"/>
    <s v="Côte-d'Or"/>
    <n v="27"/>
    <s v="Bourgogne-Franche-Comté"/>
  </r>
  <r>
    <s v="GRDF"/>
    <s v="2021"/>
    <x v="1"/>
    <s v="ENT"/>
    <s v="Entreprises"/>
    <s v="T"/>
    <x v="0"/>
    <s v="33"/>
    <s v="Réparation et installation de machines et d'équipements"/>
    <n v="1053.48101"/>
    <n v="2"/>
    <n v="1"/>
    <n v="0"/>
    <n v="0"/>
    <n v="0"/>
    <s v="21355"/>
    <x v="353"/>
    <s v="242100410"/>
    <s v="Dijon Métropole"/>
    <s v="21"/>
    <s v="Côte-d'Or"/>
    <n v="27"/>
    <s v="Bourgogne-Franche-Comté"/>
  </r>
  <r>
    <s v="GRDF"/>
    <s v="2021"/>
    <x v="1"/>
    <s v="ENT"/>
    <s v="Entreprises"/>
    <s v="T"/>
    <x v="0"/>
    <s v="46"/>
    <s v="Commerce de gros, à l'exception des automobiles et des motocycles"/>
    <n v="2386.1816399999998"/>
    <n v="2"/>
    <n v="1"/>
    <n v="0"/>
    <n v="0"/>
    <n v="0"/>
    <s v="21355"/>
    <x v="353"/>
    <s v="242100410"/>
    <s v="Dijon Métropole"/>
    <s v="21"/>
    <s v="Côte-d'Or"/>
    <n v="27"/>
    <s v="Bourgogne-Franche-Comté"/>
  </r>
  <r>
    <s v="GRDF"/>
    <s v="2021"/>
    <x v="1"/>
    <s v="ENT"/>
    <s v="Entreprises"/>
    <s v="T"/>
    <x v="0"/>
    <s v="47"/>
    <s v="Commerce de détail, à l'exception des automobiles et des motocycles"/>
    <n v="259.58875999999998"/>
    <n v="1"/>
    <n v="1"/>
    <n v="0"/>
    <n v="0"/>
    <n v="0"/>
    <s v="21355"/>
    <x v="353"/>
    <s v="242100410"/>
    <s v="Dijon Métropole"/>
    <s v="21"/>
    <s v="Côte-d'Or"/>
    <n v="27"/>
    <s v="Bourgogne-Franche-Comté"/>
  </r>
  <r>
    <s v="GRDF"/>
    <s v="2021"/>
    <x v="1"/>
    <s v="ENT"/>
    <s v="Entreprises"/>
    <s v="X"/>
    <x v="2"/>
    <m/>
    <s v="0"/>
    <n v="0"/>
    <n v="0"/>
    <n v="0"/>
    <n v="0"/>
    <n v="0"/>
    <n v="2"/>
    <s v="21355"/>
    <x v="353"/>
    <s v="242100410"/>
    <s v="Dijon Métropole"/>
    <s v="21"/>
    <s v="Côte-d'Or"/>
    <n v="27"/>
    <s v="Bourgogne-Franche-Comté"/>
  </r>
  <r>
    <s v="GRDF"/>
    <s v="2021"/>
    <x v="1"/>
    <s v="PRO"/>
    <s v="Petits professionels"/>
    <s v="T"/>
    <x v="0"/>
    <m/>
    <s v="0"/>
    <n v="915.12150999999994"/>
    <n v="17"/>
    <n v="0.623"/>
    <n v="0"/>
    <n v="0"/>
    <n v="0"/>
    <s v="21356"/>
    <x v="354"/>
    <s v="242101509"/>
    <s v="CC Rives de Saône"/>
    <s v="21"/>
    <s v="Côte-d'Or"/>
    <n v="27"/>
    <s v="Bourgogne-Franche-Comté"/>
  </r>
  <r>
    <s v="GRDF"/>
    <s v="2021"/>
    <x v="1"/>
    <s v="ENT"/>
    <s v="Entreprises"/>
    <s v="I"/>
    <x v="4"/>
    <s v="41"/>
    <s v="Construction de bâtiments"/>
    <n v="905.01804000000004"/>
    <n v="1"/>
    <n v="1"/>
    <n v="0"/>
    <n v="0"/>
    <n v="0"/>
    <s v="21383"/>
    <x v="376"/>
    <s v="242100154"/>
    <s v="CC des Vallées de la Tille et de l'Ignon"/>
    <s v="21"/>
    <s v="Côte-d'Or"/>
    <n v="27"/>
    <s v="Bourgogne-Franche-Comté"/>
  </r>
  <r>
    <s v="GRDF"/>
    <s v="2021"/>
    <x v="1"/>
    <s v="ENT"/>
    <s v="Entreprises"/>
    <s v="I"/>
    <x v="4"/>
    <s v="41"/>
    <s v="Construction de bâtiments"/>
    <n v="380.15629999999999"/>
    <n v="1"/>
    <n v="1"/>
    <n v="0"/>
    <n v="0"/>
    <n v="0"/>
    <s v="21390"/>
    <x v="382"/>
    <s v="242100410"/>
    <s v="Dijon Métropole"/>
    <s v="21"/>
    <s v="Côte-d'Or"/>
    <n v="27"/>
    <s v="Bourgogne-Franche-Comté"/>
  </r>
  <r>
    <s v="GRDF"/>
    <s v="2021"/>
    <x v="1"/>
    <s v="ENT"/>
    <s v="Entreprises"/>
    <s v="T"/>
    <x v="0"/>
    <s v="84"/>
    <s v="Administration publique et défense ; sécurité sociale obligatoire"/>
    <n v="2111.87104"/>
    <n v="7"/>
    <n v="1"/>
    <n v="0"/>
    <n v="0"/>
    <n v="0"/>
    <s v="21390"/>
    <x v="382"/>
    <s v="242100410"/>
    <s v="Dijon Métropole"/>
    <s v="21"/>
    <s v="Côte-d'Or"/>
    <n v="27"/>
    <s v="Bourgogne-Franche-Comté"/>
  </r>
  <r>
    <s v="GRDF"/>
    <s v="2021"/>
    <x v="1"/>
    <s v="ENT"/>
    <s v="Entreprises"/>
    <s v="T"/>
    <x v="0"/>
    <s v="88"/>
    <s v="Action sociale sans hébergement"/>
    <n v="769.65097000000003"/>
    <n v="2"/>
    <n v="1"/>
    <n v="0"/>
    <n v="0"/>
    <n v="0"/>
    <s v="21390"/>
    <x v="382"/>
    <s v="242100410"/>
    <s v="Dijon Métropole"/>
    <s v="21"/>
    <s v="Côte-d'Or"/>
    <n v="27"/>
    <s v="Bourgogne-Franche-Comté"/>
  </r>
  <r>
    <s v="GRDF"/>
    <s v="2021"/>
    <x v="1"/>
    <s v="PRO"/>
    <s v="Petits professionels"/>
    <s v="T"/>
    <x v="0"/>
    <m/>
    <s v="0"/>
    <n v="60.052619999999997"/>
    <n v="5"/>
    <n v="0.53800000000000003"/>
    <n v="0"/>
    <n v="0"/>
    <n v="0"/>
    <s v="21391"/>
    <x v="383"/>
    <s v="242100154"/>
    <s v="CC des Vallées de la Tille et de l'Ignon"/>
    <s v="21"/>
    <s v="Côte-d'Or"/>
    <n v="27"/>
    <s v="Bourgogne-Franche-Comté"/>
  </r>
  <r>
    <s v="GRDF"/>
    <s v="2021"/>
    <x v="1"/>
    <s v="RES"/>
    <s v="Résidentiel"/>
    <s v="R"/>
    <x v="3"/>
    <m/>
    <s v="0"/>
    <n v="585.16858000000002"/>
    <n v="27"/>
    <n v="0.96599999999999997"/>
    <n v="0"/>
    <n v="0"/>
    <n v="0"/>
    <s v="21398"/>
    <x v="416"/>
    <s v="200070902"/>
    <s v="CC Auxonne Pontailler Val de Saône"/>
    <s v="21"/>
    <s v="Côte-d'Or"/>
    <n v="27"/>
    <s v="Bourgogne-Franche-Comté"/>
  </r>
  <r>
    <s v="GRDF"/>
    <s v="2021"/>
    <x v="1"/>
    <s v="ENT"/>
    <s v="Entreprises"/>
    <s v="T"/>
    <x v="0"/>
    <s v="55"/>
    <s v="Hébergement"/>
    <n v="973.28557000000001"/>
    <n v="1"/>
    <n v="1"/>
    <n v="0"/>
    <n v="0"/>
    <n v="0"/>
    <s v="21404"/>
    <x v="392"/>
    <s v="242101459"/>
    <s v="CC du Pays d'Alésia et de la Seine"/>
    <s v="21"/>
    <s v="Côte-d'Or"/>
    <n v="27"/>
    <s v="Bourgogne-Franche-Comté"/>
  </r>
  <r>
    <s v="GRDF"/>
    <s v="2021"/>
    <x v="1"/>
    <s v="ENT"/>
    <s v="Entreprises"/>
    <s v="I"/>
    <x v="4"/>
    <s v="35"/>
    <s v="Production et distribution d'électricité, de gaz, de vapeur et d'air conditionné"/>
    <n v="769.73278000000005"/>
    <n v="2"/>
    <n v="1"/>
    <n v="0"/>
    <n v="0"/>
    <n v="0"/>
    <s v="21408"/>
    <x v="396"/>
    <s v="200039063"/>
    <s v="CC Forêts, Seine et Suzon"/>
    <s v="21"/>
    <s v="Côte-d'Or"/>
    <n v="27"/>
    <s v="Bourgogne-Franche-Comté"/>
  </r>
  <r>
    <s v="GRDF"/>
    <s v="2021"/>
    <x v="1"/>
    <s v="ENT"/>
    <s v="Entreprises"/>
    <s v="T"/>
    <x v="0"/>
    <s v="87"/>
    <s v="Hébergement médico-social et social"/>
    <n v="681.58496000000002"/>
    <n v="2"/>
    <n v="1"/>
    <n v="0"/>
    <n v="0"/>
    <n v="0"/>
    <s v="21408"/>
    <x v="396"/>
    <s v="200039063"/>
    <s v="CC Forêts, Seine et Suzon"/>
    <s v="21"/>
    <s v="Côte-d'Or"/>
    <n v="27"/>
    <s v="Bourgogne-Franche-Comté"/>
  </r>
  <r>
    <s v="GRDF"/>
    <s v="2021"/>
    <x v="1"/>
    <s v="ENT"/>
    <s v="Entreprises"/>
    <s v="T"/>
    <x v="0"/>
    <s v="88"/>
    <s v="Action sociale sans hébergement"/>
    <n v="854.01831000000004"/>
    <n v="1"/>
    <n v="1"/>
    <n v="0"/>
    <n v="0"/>
    <n v="0"/>
    <s v="21408"/>
    <x v="396"/>
    <s v="200039063"/>
    <s v="CC Forêts, Seine et Suzon"/>
    <s v="21"/>
    <s v="Côte-d'Or"/>
    <n v="27"/>
    <s v="Bourgogne-Franche-Comté"/>
  </r>
  <r>
    <s v="GRDF"/>
    <s v="2021"/>
    <x v="1"/>
    <s v="PRO"/>
    <s v="Petits professionels"/>
    <s v="T"/>
    <x v="0"/>
    <m/>
    <s v="0"/>
    <n v="997.08180000000004"/>
    <n v="24"/>
    <n v="0.58599999999999997"/>
    <n v="0"/>
    <n v="0"/>
    <n v="0"/>
    <s v="21408"/>
    <x v="396"/>
    <s v="200039063"/>
    <s v="CC Forêts, Seine et Suzon"/>
    <s v="21"/>
    <s v="Côte-d'Or"/>
    <n v="27"/>
    <s v="Bourgogne-Franche-Comté"/>
  </r>
  <r>
    <s v="GRDF"/>
    <s v="2021"/>
    <x v="1"/>
    <s v="RES"/>
    <s v="Résidentiel"/>
    <s v="R"/>
    <x v="3"/>
    <m/>
    <s v="0"/>
    <n v="8423.8878700000005"/>
    <n v="400"/>
    <n v="0.82799999999999996"/>
    <n v="0"/>
    <n v="0"/>
    <n v="0"/>
    <s v="21408"/>
    <x v="396"/>
    <s v="200039063"/>
    <s v="CC Forêts, Seine et Suzon"/>
    <s v="21"/>
    <s v="Côte-d'Or"/>
    <n v="27"/>
    <s v="Bourgogne-Franche-Comté"/>
  </r>
  <r>
    <s v="GRDF"/>
    <s v="2021"/>
    <x v="1"/>
    <s v="ENT"/>
    <s v="Entreprises"/>
    <s v="I"/>
    <x v="4"/>
    <s v="35"/>
    <s v="Production et distribution d'électricité, de gaz, de vapeur et d'air conditionné"/>
    <n v="605.44799"/>
    <n v="1"/>
    <n v="1"/>
    <n v="0"/>
    <n v="0"/>
    <n v="0"/>
    <s v="21412"/>
    <x v="398"/>
    <s v="200006682"/>
    <s v="CA Beaune, Côte et Sud - Communauté Beaune-Chagny-Nolay"/>
    <s v="21"/>
    <s v="Côte-d'Or"/>
    <n v="27"/>
    <s v="Bourgogne-Franche-Comté"/>
  </r>
  <r>
    <s v="GRDF"/>
    <s v="2021"/>
    <x v="1"/>
    <s v="ENT"/>
    <s v="Entreprises"/>
    <s v="T"/>
    <x v="0"/>
    <s v="56"/>
    <s v="Restauration"/>
    <n v="28.651620000000001"/>
    <n v="1"/>
    <n v="1"/>
    <n v="0"/>
    <n v="0"/>
    <n v="0"/>
    <s v="21412"/>
    <x v="398"/>
    <s v="200006682"/>
    <s v="CA Beaune, Côte et Sud - Communauté Beaune-Chagny-Nolay"/>
    <s v="21"/>
    <s v="Côte-d'Or"/>
    <n v="27"/>
    <s v="Bourgogne-Franche-Comté"/>
  </r>
  <r>
    <s v="GRDF"/>
    <s v="2021"/>
    <x v="1"/>
    <s v="RES"/>
    <s v="Résidentiel"/>
    <s v="R"/>
    <x v="3"/>
    <m/>
    <s v="0"/>
    <n v="9317.7478200000005"/>
    <n v="429"/>
    <n v="0.72399999999999998"/>
    <n v="0"/>
    <n v="0"/>
    <n v="0"/>
    <s v="21412"/>
    <x v="398"/>
    <s v="200006682"/>
    <s v="CA Beaune, Côte et Sud - Communauté Beaune-Chagny-Nolay"/>
    <s v="21"/>
    <s v="Côte-d'Or"/>
    <n v="27"/>
    <s v="Bourgogne-Franche-Comté"/>
  </r>
  <r>
    <s v="GRDF"/>
    <s v="2021"/>
    <x v="1"/>
    <s v="ENT"/>
    <s v="Entreprises"/>
    <s v="T"/>
    <x v="0"/>
    <s v="84"/>
    <s v="Administration publique et défense ; sécurité sociale obligatoire"/>
    <n v="83.219009999999997"/>
    <n v="1"/>
    <n v="1"/>
    <n v="0"/>
    <n v="0"/>
    <n v="0"/>
    <s v="21416"/>
    <x v="402"/>
    <s v="200072825"/>
    <s v="CC Mirebellois et Fontenois"/>
    <s v="21"/>
    <s v="Côte-d'Or"/>
    <n v="27"/>
    <s v="Bourgogne-Franche-Comté"/>
  </r>
  <r>
    <s v="GRDF"/>
    <s v="2021"/>
    <x v="1"/>
    <s v="RES"/>
    <s v="Résidentiel"/>
    <s v="R"/>
    <x v="3"/>
    <m/>
    <s v="0"/>
    <n v="7329.2201699999996"/>
    <n v="450"/>
    <n v="0.84599999999999997"/>
    <n v="0"/>
    <n v="0"/>
    <n v="0"/>
    <s v="21416"/>
    <x v="402"/>
    <s v="200072825"/>
    <s v="CC Mirebellois et Fontenois"/>
    <s v="21"/>
    <s v="Côte-d'Or"/>
    <n v="27"/>
    <s v="Bourgogne-Franche-Comté"/>
  </r>
  <r>
    <s v="GRDF"/>
    <s v="2021"/>
    <x v="1"/>
    <s v="ENT"/>
    <s v="Entreprises"/>
    <s v="I"/>
    <x v="4"/>
    <s v="28"/>
    <s v="Fabrication de machines et équipements n.c.a."/>
    <n v="830.80292999999995"/>
    <n v="1"/>
    <n v="1"/>
    <n v="0"/>
    <n v="0"/>
    <n v="0"/>
    <s v="21423"/>
    <x v="408"/>
    <s v="200006682"/>
    <s v="CA Beaune, Côte et Sud - Communauté Beaune-Chagny-Nolay"/>
    <s v="21"/>
    <s v="Côte-d'Or"/>
    <n v="27"/>
    <s v="Bourgogne-Franche-Comté"/>
  </r>
  <r>
    <s v="GRDF"/>
    <s v="2021"/>
    <x v="1"/>
    <s v="ENT"/>
    <s v="Entreprises"/>
    <s v="T"/>
    <x v="0"/>
    <s v="56"/>
    <s v="Restauration"/>
    <n v="91.475380000000001"/>
    <n v="1"/>
    <n v="1"/>
    <n v="0"/>
    <n v="0"/>
    <n v="0"/>
    <s v="21425"/>
    <x v="410"/>
    <s v="242101491"/>
    <s v="CC du Montbardois"/>
    <s v="21"/>
    <s v="Côte-d'Or"/>
    <n v="27"/>
    <s v="Bourgogne-Franche-Comté"/>
  </r>
  <r>
    <s v="GRDF"/>
    <s v="2021"/>
    <x v="1"/>
    <s v="ENT"/>
    <s v="Entreprises"/>
    <s v="T"/>
    <x v="0"/>
    <s v="68"/>
    <s v="Activités immobilières"/>
    <n v="4825.1694399999997"/>
    <n v="8"/>
    <n v="1"/>
    <n v="0"/>
    <n v="0"/>
    <n v="0"/>
    <s v="21425"/>
    <x v="410"/>
    <s v="242101491"/>
    <s v="CC du Montbardois"/>
    <s v="21"/>
    <s v="Côte-d'Or"/>
    <n v="27"/>
    <s v="Bourgogne-Franche-Comté"/>
  </r>
  <r>
    <s v="GRDF"/>
    <s v="2021"/>
    <x v="1"/>
    <s v="ENT"/>
    <s v="Entreprises"/>
    <s v="T"/>
    <x v="0"/>
    <s v="85"/>
    <s v="Enseignement"/>
    <n v="2041.3509899999999"/>
    <n v="2"/>
    <n v="1"/>
    <n v="0"/>
    <n v="0"/>
    <n v="0"/>
    <s v="21425"/>
    <x v="410"/>
    <s v="242101491"/>
    <s v="CC du Montbardois"/>
    <s v="21"/>
    <s v="Côte-d'Or"/>
    <n v="27"/>
    <s v="Bourgogne-Franche-Comté"/>
  </r>
  <r>
    <s v="GRDF"/>
    <s v="2021"/>
    <x v="1"/>
    <s v="PRO"/>
    <s v="Petits professionels"/>
    <s v="A"/>
    <x v="1"/>
    <m/>
    <s v="0"/>
    <n v="459.53255999999999"/>
    <n v="15"/>
    <n v="0.6"/>
    <n v="0"/>
    <n v="0"/>
    <n v="0"/>
    <s v="21428"/>
    <x v="170"/>
    <s v="200006682"/>
    <s v="CA Beaune, Côte et Sud - Communauté Beaune-Chagny-Nolay"/>
    <s v="21"/>
    <s v="Côte-d'Or"/>
    <n v="27"/>
    <s v="Bourgogne-Franche-Comté"/>
  </r>
  <r>
    <s v="GRDF"/>
    <s v="2021"/>
    <x v="1"/>
    <s v="PRO"/>
    <s v="Petits professionels"/>
    <s v="A"/>
    <x v="1"/>
    <m/>
    <s v="0"/>
    <n v="677.84607000000005"/>
    <n v="16"/>
    <n v="0.874"/>
    <n v="0"/>
    <n v="0"/>
    <n v="0"/>
    <s v="21442"/>
    <x v="179"/>
    <s v="200070894"/>
    <s v="CC de Gevrey-Chambertin et de Nuits-Saint-Georges"/>
    <s v="21"/>
    <s v="Côte-d'Or"/>
    <n v="27"/>
    <s v="Bourgogne-Franche-Comté"/>
  </r>
  <r>
    <s v="GRDF"/>
    <s v="2021"/>
    <x v="1"/>
    <s v="PRO"/>
    <s v="Petits professionels"/>
    <s v="T"/>
    <x v="0"/>
    <m/>
    <s v="0"/>
    <n v="898.70961999999997"/>
    <n v="20"/>
    <n v="0.73799999999999999"/>
    <n v="0"/>
    <n v="0"/>
    <n v="0"/>
    <s v="21442"/>
    <x v="179"/>
    <s v="200070894"/>
    <s v="CC de Gevrey-Chambertin et de Nuits-Saint-Georges"/>
    <s v="21"/>
    <s v="Côte-d'Or"/>
    <n v="27"/>
    <s v="Bourgogne-Franche-Comté"/>
  </r>
  <r>
    <s v="GRDF"/>
    <s v="2021"/>
    <x v="1"/>
    <s v="RES"/>
    <s v="Résidentiel"/>
    <s v="R"/>
    <x v="3"/>
    <m/>
    <s v="0"/>
    <n v="3582.37572"/>
    <n v="177"/>
    <n v="0.9"/>
    <n v="0"/>
    <n v="0"/>
    <n v="0"/>
    <s v="21442"/>
    <x v="179"/>
    <s v="200070894"/>
    <s v="CC de Gevrey-Chambertin et de Nuits-Saint-Georges"/>
    <s v="21"/>
    <s v="Côte-d'Or"/>
    <n v="27"/>
    <s v="Bourgogne-Franche-Comté"/>
  </r>
  <r>
    <s v="GRDF"/>
    <s v="2021"/>
    <x v="1"/>
    <s v="ENT"/>
    <s v="Entreprises"/>
    <s v="T"/>
    <x v="0"/>
    <s v="87"/>
    <s v="Hébergement médico-social et social"/>
    <n v="457.44508000000002"/>
    <n v="1"/>
    <n v="1"/>
    <n v="0"/>
    <n v="0"/>
    <n v="0"/>
    <s v="21452"/>
    <x v="187"/>
    <s v="242100410"/>
    <s v="Dijon Métropole"/>
    <s v="21"/>
    <s v="Côte-d'Or"/>
    <n v="27"/>
    <s v="Bourgogne-Franche-Comté"/>
  </r>
  <r>
    <s v="GRDF"/>
    <s v="2021"/>
    <x v="1"/>
    <s v="PRO"/>
    <s v="Petits professionels"/>
    <s v="A"/>
    <x v="1"/>
    <m/>
    <s v="0"/>
    <n v="0"/>
    <n v="0"/>
    <n v="0"/>
    <n v="0"/>
    <n v="0"/>
    <n v="1"/>
    <s v="21452"/>
    <x v="187"/>
    <s v="242100410"/>
    <s v="Dijon Métropole"/>
    <s v="21"/>
    <s v="Côte-d'Or"/>
    <n v="27"/>
    <s v="Bourgogne-Franche-Comté"/>
  </r>
  <r>
    <s v="GRDF"/>
    <s v="2021"/>
    <x v="1"/>
    <s v="PRO"/>
    <s v="Petits professionels"/>
    <s v="T"/>
    <x v="0"/>
    <m/>
    <s v="0"/>
    <n v="1655.1114500000001"/>
    <n v="23"/>
    <n v="0.65800000000000003"/>
    <n v="0"/>
    <n v="0"/>
    <n v="0"/>
    <s v="21452"/>
    <x v="187"/>
    <s v="242100410"/>
    <s v="Dijon Métropole"/>
    <s v="21"/>
    <s v="Côte-d'Or"/>
    <n v="27"/>
    <s v="Bourgogne-Franche-Comté"/>
  </r>
  <r>
    <s v="GRDF"/>
    <s v="2021"/>
    <x v="1"/>
    <s v="PRO"/>
    <s v="Petits professionels"/>
    <s v="T"/>
    <x v="0"/>
    <m/>
    <s v="0"/>
    <n v="549.97450000000003"/>
    <n v="6"/>
    <n v="0.48699999999999999"/>
    <n v="0"/>
    <n v="0"/>
    <n v="0"/>
    <s v="21458"/>
    <x v="191"/>
    <s v="200070894"/>
    <s v="CC de Gevrey-Chambertin et de Nuits-Saint-Georges"/>
    <s v="21"/>
    <s v="Côte-d'Or"/>
    <n v="27"/>
    <s v="Bourgogne-Franche-Comté"/>
  </r>
  <r>
    <s v="GRDF"/>
    <s v="2021"/>
    <x v="1"/>
    <s v="RES"/>
    <s v="Résidentiel"/>
    <s v="R"/>
    <x v="3"/>
    <m/>
    <s v="0"/>
    <n v="3157.0207"/>
    <n v="193"/>
    <n v="0.90900000000000003"/>
    <n v="0"/>
    <n v="0"/>
    <n v="0"/>
    <s v="21462"/>
    <x v="194"/>
    <s v="200069540"/>
    <s v="CC Norge et Tille"/>
    <s v="21"/>
    <s v="Côte-d'Or"/>
    <n v="27"/>
    <s v="Bourgogne-Franche-Comté"/>
  </r>
  <r>
    <s v="GRDF"/>
    <s v="2021"/>
    <x v="1"/>
    <s v="ENT"/>
    <s v="Entreprises"/>
    <s v="I"/>
    <x v="4"/>
    <s v="24"/>
    <s v="Métallurgie"/>
    <n v="16060.362999999999"/>
    <n v="1"/>
    <n v="1"/>
    <n v="0"/>
    <n v="0"/>
    <n v="0"/>
    <s v="21464"/>
    <x v="196"/>
    <s v="200070894"/>
    <s v="CC de Gevrey-Chambertin et de Nuits-Saint-Georges"/>
    <s v="21"/>
    <s v="Côte-d'Or"/>
    <n v="27"/>
    <s v="Bourgogne-Franche-Comté"/>
  </r>
  <r>
    <s v="GRDF"/>
    <s v="2021"/>
    <x v="1"/>
    <s v="ENT"/>
    <s v="Entreprises"/>
    <s v="I"/>
    <x v="4"/>
    <s v="35"/>
    <s v="Production et distribution d'électricité, de gaz, de vapeur et d'air conditionné"/>
    <n v="1054.3317"/>
    <n v="2"/>
    <n v="1"/>
    <n v="0"/>
    <n v="0"/>
    <n v="0"/>
    <s v="21464"/>
    <x v="196"/>
    <s v="200070894"/>
    <s v="CC de Gevrey-Chambertin et de Nuits-Saint-Georges"/>
    <s v="21"/>
    <s v="Côte-d'Or"/>
    <n v="27"/>
    <s v="Bourgogne-Franche-Comté"/>
  </r>
  <r>
    <s v="GRDF"/>
    <s v="2021"/>
    <x v="1"/>
    <s v="PRO"/>
    <s v="Petits professionels"/>
    <s v="I"/>
    <x v="4"/>
    <m/>
    <s v="0"/>
    <n v="576.46991000000003"/>
    <n v="15"/>
    <n v="0.82099999999999995"/>
    <n v="0"/>
    <n v="0"/>
    <n v="0"/>
    <s v="21464"/>
    <x v="196"/>
    <s v="200070894"/>
    <s v="CC de Gevrey-Chambertin et de Nuits-Saint-Georges"/>
    <s v="21"/>
    <s v="Côte-d'Or"/>
    <n v="27"/>
    <s v="Bourgogne-Franche-Comté"/>
  </r>
  <r>
    <s v="GRDF"/>
    <s v="2021"/>
    <x v="1"/>
    <s v="PRO"/>
    <s v="Petits professionels"/>
    <s v="T"/>
    <x v="0"/>
    <m/>
    <s v="0"/>
    <n v="8629.4262099999996"/>
    <n v="135"/>
    <n v="0.56999999999999995"/>
    <n v="0"/>
    <n v="0"/>
    <n v="0"/>
    <s v="21464"/>
    <x v="196"/>
    <s v="200070894"/>
    <s v="CC de Gevrey-Chambertin et de Nuits-Saint-Georges"/>
    <s v="21"/>
    <s v="Côte-d'Or"/>
    <n v="27"/>
    <s v="Bourgogne-Franche-Comté"/>
  </r>
  <r>
    <s v="GRDF"/>
    <s v="2021"/>
    <x v="1"/>
    <s v="RES"/>
    <s v="Résidentiel"/>
    <s v="R"/>
    <x v="3"/>
    <m/>
    <s v="0"/>
    <n v="2196.4038"/>
    <n v="114"/>
    <n v="0.88100000000000001"/>
    <n v="0"/>
    <n v="0"/>
    <n v="0"/>
    <s v="21469"/>
    <x v="201"/>
    <s v="200069540"/>
    <s v="CC Norge et Tille"/>
    <s v="21"/>
    <s v="Côte-d'Or"/>
    <n v="27"/>
    <s v="Bourgogne-Franche-Comté"/>
  </r>
  <r>
    <s v="GRDF"/>
    <s v="2021"/>
    <x v="1"/>
    <s v="ENT"/>
    <s v="Entreprises"/>
    <s v="X"/>
    <x v="2"/>
    <m/>
    <s v="0"/>
    <n v="0"/>
    <n v="0"/>
    <n v="0"/>
    <n v="0"/>
    <n v="0"/>
    <n v="1"/>
    <s v="21473"/>
    <x v="417"/>
    <s v="242100410"/>
    <s v="Dijon Métropole"/>
    <s v="21"/>
    <s v="Côte-d'Or"/>
    <n v="27"/>
    <s v="Bourgogne-Franche-Comté"/>
  </r>
  <r>
    <s v="GRDF"/>
    <s v="2021"/>
    <x v="1"/>
    <s v="RES"/>
    <s v="Résidentiel"/>
    <s v="R"/>
    <x v="3"/>
    <m/>
    <s v="0"/>
    <n v="4622.4340899999997"/>
    <n v="270"/>
    <n v="0.96499999999999997"/>
    <n v="0"/>
    <n v="0"/>
    <n v="0"/>
    <s v="21473"/>
    <x v="417"/>
    <s v="242100410"/>
    <s v="Dijon Métropole"/>
    <s v="21"/>
    <s v="Côte-d'Or"/>
    <n v="27"/>
    <s v="Bourgogne-Franche-Comté"/>
  </r>
  <r>
    <s v="GRDF"/>
    <s v="2021"/>
    <x v="1"/>
    <s v="PRO"/>
    <s v="Petits professionels"/>
    <s v="T"/>
    <x v="0"/>
    <m/>
    <s v="0"/>
    <n v="1383.75584"/>
    <n v="19"/>
    <n v="0.68600000000000005"/>
    <n v="0"/>
    <n v="0"/>
    <n v="0"/>
    <s v="21485"/>
    <x v="213"/>
    <s v="242100410"/>
    <s v="Dijon Métropole"/>
    <s v="21"/>
    <s v="Côte-d'Or"/>
    <n v="27"/>
    <s v="Bourgogne-Franche-Comté"/>
  </r>
  <r>
    <s v="GRDF"/>
    <s v="2021"/>
    <x v="1"/>
    <s v="PRO"/>
    <s v="Petits professionels"/>
    <s v="T"/>
    <x v="0"/>
    <m/>
    <s v="0"/>
    <n v="158.91076000000001"/>
    <n v="7"/>
    <n v="0.254"/>
    <n v="0"/>
    <n v="0"/>
    <n v="0"/>
    <s v="21506"/>
    <x v="229"/>
    <s v="200070894"/>
    <s v="CC de Gevrey-Chambertin et de Nuits-Saint-Georges"/>
    <s v="21"/>
    <s v="Côte-d'Or"/>
    <n v="27"/>
    <s v="Bourgogne-Franche-Comté"/>
  </r>
  <r>
    <s v="GRDF"/>
    <s v="2021"/>
    <x v="1"/>
    <s v="PRO"/>
    <s v="Petits professionels"/>
    <s v="T"/>
    <x v="0"/>
    <m/>
    <s v="0"/>
    <n v="670.57273999999995"/>
    <n v="24"/>
    <n v="0.56799999999999995"/>
    <n v="0"/>
    <n v="0"/>
    <n v="0"/>
    <s v="21512"/>
    <x v="418"/>
    <s v="200006682"/>
    <s v="CA Beaune, Côte et Sud - Communauté Beaune-Chagny-Nolay"/>
    <s v="21"/>
    <s v="Côte-d'Or"/>
    <n v="27"/>
    <s v="Bourgogne-Franche-Comté"/>
  </r>
  <r>
    <s v="GRDF"/>
    <s v="2021"/>
    <x v="1"/>
    <s v="ENT"/>
    <s v="Entreprises"/>
    <s v="T"/>
    <x v="0"/>
    <s v="85"/>
    <s v="Enseignement"/>
    <n v="609.71178999999995"/>
    <n v="1"/>
    <n v="1"/>
    <n v="0"/>
    <n v="0"/>
    <n v="0"/>
    <s v="21515"/>
    <x v="419"/>
    <s v="242100410"/>
    <s v="Dijon Métropole"/>
    <s v="21"/>
    <s v="Côte-d'Or"/>
    <n v="27"/>
    <s v="Bourgogne-Franche-Comté"/>
  </r>
  <r>
    <s v="GRDF"/>
    <s v="2021"/>
    <x v="1"/>
    <s v="RES"/>
    <s v="Résidentiel"/>
    <s v="R"/>
    <x v="3"/>
    <m/>
    <s v="0"/>
    <n v="2166.2523900000001"/>
    <n v="137"/>
    <n v="0.93600000000000005"/>
    <n v="0"/>
    <n v="0"/>
    <n v="0"/>
    <s v="21521"/>
    <x v="420"/>
    <s v="200069540"/>
    <s v="CC Norge et Tille"/>
    <s v="21"/>
    <s v="Côte-d'Or"/>
    <n v="27"/>
    <s v="Bourgogne-Franche-Comté"/>
  </r>
  <r>
    <s v="GRDF"/>
    <s v="2021"/>
    <x v="1"/>
    <s v="PRO"/>
    <s v="Petits professionels"/>
    <s v="I"/>
    <x v="4"/>
    <m/>
    <s v="0"/>
    <n v="0"/>
    <n v="0"/>
    <n v="0"/>
    <n v="0"/>
    <n v="0"/>
    <n v="1"/>
    <s v="21532"/>
    <x v="421"/>
    <s v="200000925"/>
    <s v="CC de la Plaine Dijonnaise"/>
    <s v="21"/>
    <s v="Côte-d'Or"/>
    <n v="27"/>
    <s v="Bourgogne-Franche-Comté"/>
  </r>
  <r>
    <s v="GRDF"/>
    <s v="2021"/>
    <x v="1"/>
    <s v="PRO"/>
    <s v="Petits professionels"/>
    <s v="A"/>
    <x v="1"/>
    <m/>
    <s v="0"/>
    <n v="0"/>
    <n v="0"/>
    <n v="0"/>
    <n v="0"/>
    <n v="0"/>
    <n v="1"/>
    <s v="21535"/>
    <x v="422"/>
    <s v="200069540"/>
    <s v="CC Norge et Tille"/>
    <s v="21"/>
    <s v="Côte-d'Or"/>
    <n v="27"/>
    <s v="Bourgogne-Franche-Comté"/>
  </r>
  <r>
    <s v="GRDF"/>
    <s v="2021"/>
    <x v="1"/>
    <s v="PRO"/>
    <s v="Petits professionels"/>
    <s v="T"/>
    <x v="0"/>
    <m/>
    <s v="0"/>
    <n v="465.798"/>
    <n v="16"/>
    <n v="0.91500000000000004"/>
    <n v="0"/>
    <n v="0"/>
    <n v="0"/>
    <s v="21535"/>
    <x v="422"/>
    <s v="200069540"/>
    <s v="CC Norge et Tille"/>
    <s v="21"/>
    <s v="Côte-d'Or"/>
    <n v="27"/>
    <s v="Bourgogne-Franche-Comté"/>
  </r>
  <r>
    <s v="GRDF"/>
    <s v="2021"/>
    <x v="1"/>
    <s v="RES"/>
    <s v="Résidentiel"/>
    <s v="R"/>
    <x v="3"/>
    <m/>
    <s v="0"/>
    <n v="5801.6458199999997"/>
    <n v="318"/>
    <n v="0.94299999999999995"/>
    <n v="0"/>
    <n v="0"/>
    <n v="0"/>
    <s v="21535"/>
    <x v="422"/>
    <s v="200069540"/>
    <s v="CC Norge et Tille"/>
    <s v="21"/>
    <s v="Côte-d'Or"/>
    <n v="27"/>
    <s v="Bourgogne-Franche-Comté"/>
  </r>
  <r>
    <s v="GRDF"/>
    <s v="2021"/>
    <x v="1"/>
    <s v="RES"/>
    <s v="Résidentiel"/>
    <s v="R"/>
    <x v="3"/>
    <m/>
    <s v="0"/>
    <n v="2630.2815799999998"/>
    <n v="173"/>
    <n v="0.22600000000000001"/>
    <n v="0"/>
    <n v="0"/>
    <n v="0"/>
    <s v="21545"/>
    <x v="423"/>
    <s v="242101434"/>
    <s v="CC du Pays Châtillonnais"/>
    <s v="21"/>
    <s v="Côte-d'Or"/>
    <n v="27"/>
    <s v="Bourgogne-Franche-Comté"/>
  </r>
  <r>
    <s v="GRDF"/>
    <s v="2021"/>
    <x v="1"/>
    <s v="ENT"/>
    <s v="Entreprises"/>
    <s v="I"/>
    <x v="4"/>
    <s v="10"/>
    <s v="Industries alimentaires"/>
    <n v="532.43938000000003"/>
    <n v="1"/>
    <n v="1"/>
    <n v="0"/>
    <n v="0"/>
    <n v="0"/>
    <s v="21558"/>
    <x v="424"/>
    <s v="200006682"/>
    <s v="CA Beaune, Côte et Sud - Communauté Beaune-Chagny-Nolay"/>
    <s v="21"/>
    <s v="Côte-d'Or"/>
    <n v="27"/>
    <s v="Bourgogne-Franche-Comté"/>
  </r>
  <r>
    <s v="GRDF"/>
    <s v="2021"/>
    <x v="1"/>
    <s v="PRO"/>
    <s v="Petits professionels"/>
    <s v="A"/>
    <x v="1"/>
    <m/>
    <s v="0"/>
    <n v="0"/>
    <n v="0"/>
    <n v="0"/>
    <n v="0"/>
    <n v="0"/>
    <n v="1"/>
    <s v="21558"/>
    <x v="424"/>
    <s v="200006682"/>
    <s v="CA Beaune, Côte et Sud - Communauté Beaune-Chagny-Nolay"/>
    <s v="21"/>
    <s v="Côte-d'Or"/>
    <n v="27"/>
    <s v="Bourgogne-Franche-Comté"/>
  </r>
  <r>
    <s v="GRDF"/>
    <s v="2021"/>
    <x v="1"/>
    <s v="PRO"/>
    <s v="Petits professionels"/>
    <s v="T"/>
    <x v="0"/>
    <m/>
    <s v="0"/>
    <n v="1387.90335"/>
    <n v="22"/>
    <n v="0.33300000000000002"/>
    <n v="0"/>
    <n v="0"/>
    <n v="0"/>
    <s v="21577"/>
    <x v="425"/>
    <s v="242101509"/>
    <s v="CC Rives de Saône"/>
    <s v="21"/>
    <s v="Côte-d'Or"/>
    <n v="27"/>
    <s v="Bourgogne-Franche-Comté"/>
  </r>
  <r>
    <s v="GRDF"/>
    <s v="2021"/>
    <x v="1"/>
    <s v="ENT"/>
    <s v="Entreprises"/>
    <s v="T"/>
    <x v="0"/>
    <s v="96"/>
    <s v="Autres services personnels"/>
    <n v="525.34670000000006"/>
    <n v="2"/>
    <n v="1"/>
    <n v="0"/>
    <n v="0"/>
    <n v="0"/>
    <s v="21582"/>
    <x v="426"/>
    <s v="200006682"/>
    <s v="CA Beaune, Côte et Sud - Communauté Beaune-Chagny-Nolay"/>
    <s v="21"/>
    <s v="Côte-d'Or"/>
    <n v="27"/>
    <s v="Bourgogne-Franche-Comté"/>
  </r>
  <r>
    <s v="GRDF"/>
    <s v="2021"/>
    <x v="1"/>
    <s v="RES"/>
    <s v="Résidentiel"/>
    <s v="R"/>
    <x v="3"/>
    <m/>
    <s v="0"/>
    <n v="5061.2652699999999"/>
    <n v="221"/>
    <n v="0.70099999999999996"/>
    <n v="0"/>
    <n v="0"/>
    <n v="0"/>
    <s v="21582"/>
    <x v="426"/>
    <s v="200006682"/>
    <s v="CA Beaune, Côte et Sud - Communauté Beaune-Chagny-Nolay"/>
    <s v="21"/>
    <s v="Côte-d'Or"/>
    <n v="27"/>
    <s v="Bourgogne-Franche-Comté"/>
  </r>
  <r>
    <s v="GRDF"/>
    <s v="2021"/>
    <x v="1"/>
    <s v="ENT"/>
    <s v="Entreprises"/>
    <s v="T"/>
    <x v="0"/>
    <s v="46"/>
    <s v="Commerce de gros, à l'exception des automobiles et des motocycles"/>
    <n v="2477.7939999999999"/>
    <n v="1"/>
    <n v="1"/>
    <n v="0"/>
    <n v="0"/>
    <n v="0"/>
    <s v="21585"/>
    <x v="427"/>
    <s v="200070894"/>
    <s v="CC de Gevrey-Chambertin et de Nuits-Saint-Georges"/>
    <s v="21"/>
    <s v="Côte-d'Or"/>
    <n v="27"/>
    <s v="Bourgogne-Franche-Comté"/>
  </r>
  <r>
    <s v="GRDF"/>
    <s v="2021"/>
    <x v="1"/>
    <s v="PRO"/>
    <s v="Petits professionels"/>
    <s v="T"/>
    <x v="0"/>
    <m/>
    <s v="0"/>
    <n v="659.95632999999998"/>
    <n v="7"/>
    <n v="0.28100000000000003"/>
    <n v="0"/>
    <n v="0"/>
    <n v="0"/>
    <s v="21586"/>
    <x v="428"/>
    <s v="200070894"/>
    <s v="CC de Gevrey-Chambertin et de Nuits-Saint-Georges"/>
    <s v="21"/>
    <s v="Côte-d'Or"/>
    <n v="27"/>
    <s v="Bourgogne-Franche-Comté"/>
  </r>
  <r>
    <s v="GRDF"/>
    <s v="2021"/>
    <x v="1"/>
    <s v="PRO"/>
    <s v="Petits professionels"/>
    <s v="T"/>
    <x v="0"/>
    <m/>
    <s v="0"/>
    <n v="1221.1436799999999"/>
    <n v="28"/>
    <n v="0.33600000000000002"/>
    <n v="0"/>
    <n v="0"/>
    <n v="0"/>
    <s v="21590"/>
    <x v="429"/>
    <s v="200006682"/>
    <s v="CA Beaune, Côte et Sud - Communauté Beaune-Chagny-Nolay"/>
    <s v="21"/>
    <s v="Côte-d'Or"/>
    <n v="27"/>
    <s v="Bourgogne-Franche-Comté"/>
  </r>
  <r>
    <s v="GRDF"/>
    <s v="2021"/>
    <x v="1"/>
    <s v="ENT"/>
    <s v="Entreprises"/>
    <s v="I"/>
    <x v="4"/>
    <s v="23"/>
    <s v="Fabrication d'autres produits minéraux non métalliques"/>
    <n v="7523.7420000000002"/>
    <n v="1"/>
    <n v="1"/>
    <n v="0"/>
    <n v="0"/>
    <n v="0"/>
    <s v="21591"/>
    <x v="430"/>
    <s v="200039063"/>
    <s v="CC Forêts, Seine et Suzon"/>
    <s v="21"/>
    <s v="Côte-d'Or"/>
    <n v="27"/>
    <s v="Bourgogne-Franche-Comté"/>
  </r>
  <r>
    <s v="GRDF"/>
    <s v="2021"/>
    <x v="1"/>
    <s v="PRO"/>
    <s v="Petits professionels"/>
    <s v="I"/>
    <x v="4"/>
    <m/>
    <s v="0"/>
    <n v="0"/>
    <n v="0"/>
    <n v="0"/>
    <n v="0"/>
    <n v="0"/>
    <n v="1"/>
    <s v="21591"/>
    <x v="430"/>
    <s v="200039063"/>
    <s v="CC Forêts, Seine et Suzon"/>
    <s v="21"/>
    <s v="Côte-d'Or"/>
    <n v="27"/>
    <s v="Bourgogne-Franche-Comté"/>
  </r>
  <r>
    <s v="GRDF"/>
    <s v="2021"/>
    <x v="1"/>
    <s v="ENT"/>
    <s v="Entreprises"/>
    <s v="I"/>
    <x v="4"/>
    <s v="10"/>
    <s v="Industries alimentaires"/>
    <n v="1370.63823"/>
    <n v="2"/>
    <n v="1"/>
    <n v="0"/>
    <n v="0"/>
    <n v="0"/>
    <s v="21603"/>
    <x v="431"/>
    <s v="200071017"/>
    <s v="CC des Terres d'Auxois"/>
    <s v="21"/>
    <s v="Côte-d'Or"/>
    <n v="27"/>
    <s v="Bourgogne-Franche-Comté"/>
  </r>
  <r>
    <s v="GRDF"/>
    <s v="2021"/>
    <x v="1"/>
    <s v="ENT"/>
    <s v="Entreprises"/>
    <s v="I"/>
    <x v="4"/>
    <s v="15"/>
    <s v="Industrie du cuir et de la chaussure"/>
    <n v="702.17867000000001"/>
    <n v="2"/>
    <n v="1"/>
    <n v="0"/>
    <n v="0"/>
    <n v="0"/>
    <s v="21603"/>
    <x v="431"/>
    <s v="200071017"/>
    <s v="CC des Terres d'Auxois"/>
    <s v="21"/>
    <s v="Côte-d'Or"/>
    <n v="27"/>
    <s v="Bourgogne-Franche-Comté"/>
  </r>
  <r>
    <s v="GRDF"/>
    <s v="2021"/>
    <x v="1"/>
    <s v="ENT"/>
    <s v="Entreprises"/>
    <s v="I"/>
    <x v="4"/>
    <s v="35"/>
    <s v="Production et distribution d'électricité, de gaz, de vapeur et d'air conditionné"/>
    <n v="4243.6017700000002"/>
    <n v="6"/>
    <n v="1"/>
    <n v="0"/>
    <n v="0"/>
    <n v="0"/>
    <s v="21603"/>
    <x v="431"/>
    <s v="200071017"/>
    <s v="CC des Terres d'Auxois"/>
    <s v="21"/>
    <s v="Côte-d'Or"/>
    <n v="27"/>
    <s v="Bourgogne-Franche-Comté"/>
  </r>
  <r>
    <s v="GRDF"/>
    <s v="2021"/>
    <x v="1"/>
    <s v="ENT"/>
    <s v="Entreprises"/>
    <s v="T"/>
    <x v="0"/>
    <s v="55"/>
    <s v="Hébergement"/>
    <n v="428.30793"/>
    <n v="1"/>
    <n v="1"/>
    <n v="0"/>
    <n v="0"/>
    <n v="0"/>
    <s v="21603"/>
    <x v="431"/>
    <s v="200071017"/>
    <s v="CC des Terres d'Auxois"/>
    <s v="21"/>
    <s v="Côte-d'Or"/>
    <n v="27"/>
    <s v="Bourgogne-Franche-Comté"/>
  </r>
  <r>
    <s v="GRDF"/>
    <s v="2021"/>
    <x v="1"/>
    <s v="ENT"/>
    <s v="Entreprises"/>
    <s v="T"/>
    <x v="0"/>
    <s v="87"/>
    <s v="Hébergement médico-social et social"/>
    <n v="1156.5768499999999"/>
    <n v="2"/>
    <n v="1"/>
    <n v="0"/>
    <n v="0"/>
    <n v="0"/>
    <s v="21603"/>
    <x v="431"/>
    <s v="200071017"/>
    <s v="CC des Terres d'Auxois"/>
    <s v="21"/>
    <s v="Côte-d'Or"/>
    <n v="27"/>
    <s v="Bourgogne-Franche-Comté"/>
  </r>
  <r>
    <s v="GRDF"/>
    <s v="2021"/>
    <x v="1"/>
    <s v="ENT"/>
    <s v="Entreprises"/>
    <s v="T"/>
    <x v="0"/>
    <s v="96"/>
    <s v="Autres services personnels"/>
    <n v="511.96793000000002"/>
    <n v="1"/>
    <n v="1"/>
    <n v="0"/>
    <n v="0"/>
    <n v="0"/>
    <s v="21603"/>
    <x v="431"/>
    <s v="200071017"/>
    <s v="CC des Terres d'Auxois"/>
    <s v="21"/>
    <s v="Côte-d'Or"/>
    <n v="27"/>
    <s v="Bourgogne-Franche-Comté"/>
  </r>
  <r>
    <s v="GRDF"/>
    <s v="2021"/>
    <x v="1"/>
    <s v="ENT"/>
    <s v="Entreprises"/>
    <s v="X"/>
    <x v="2"/>
    <m/>
    <s v="0"/>
    <n v="0"/>
    <n v="0"/>
    <n v="0"/>
    <n v="0"/>
    <n v="0"/>
    <n v="1"/>
    <s v="21603"/>
    <x v="431"/>
    <s v="200071017"/>
    <s v="CC des Terres d'Auxois"/>
    <s v="21"/>
    <s v="Côte-d'Or"/>
    <n v="27"/>
    <s v="Bourgogne-Franche-Comté"/>
  </r>
  <r>
    <s v="GRDF"/>
    <s v="2021"/>
    <x v="1"/>
    <s v="PRO"/>
    <s v="Petits professionels"/>
    <s v="A"/>
    <x v="1"/>
    <m/>
    <s v="0"/>
    <n v="0"/>
    <n v="0"/>
    <n v="0"/>
    <n v="0"/>
    <n v="0"/>
    <n v="1"/>
    <s v="21603"/>
    <x v="431"/>
    <s v="200071017"/>
    <s v="CC des Terres d'Auxois"/>
    <s v="21"/>
    <s v="Côte-d'Or"/>
    <n v="27"/>
    <s v="Bourgogne-Franche-Comté"/>
  </r>
  <r>
    <s v="GRDF"/>
    <s v="2021"/>
    <x v="1"/>
    <s v="RES"/>
    <s v="Résidentiel"/>
    <s v="R"/>
    <x v="3"/>
    <m/>
    <s v="0"/>
    <n v="17368.304349999999"/>
    <n v="971"/>
    <n v="0.45500000000000002"/>
    <n v="0"/>
    <n v="0"/>
    <n v="0"/>
    <s v="21603"/>
    <x v="431"/>
    <s v="200071017"/>
    <s v="CC des Terres d'Auxois"/>
    <s v="21"/>
    <s v="Côte-d'Or"/>
    <n v="27"/>
    <s v="Bourgogne-Franche-Comté"/>
  </r>
  <r>
    <s v="GRDF"/>
    <s v="2021"/>
    <x v="1"/>
    <s v="ENT"/>
    <s v="Entreprises"/>
    <s v="I"/>
    <x v="4"/>
    <s v="10"/>
    <s v="Industries alimentaires"/>
    <n v="96.247929999999997"/>
    <n v="1"/>
    <n v="0"/>
    <n v="0"/>
    <n v="0"/>
    <n v="0"/>
    <s v="21607"/>
    <x v="432"/>
    <s v="242101509"/>
    <s v="CC Rives de Saône"/>
    <s v="21"/>
    <s v="Côte-d'Or"/>
    <n v="27"/>
    <s v="Bourgogne-Franche-Comté"/>
  </r>
  <r>
    <s v="GRDF"/>
    <s v="2021"/>
    <x v="1"/>
    <s v="ENT"/>
    <s v="Entreprises"/>
    <s v="T"/>
    <x v="0"/>
    <s v="46"/>
    <s v="Commerce de gros, à l'exception des automobiles et des motocycles"/>
    <n v="5022.0320000000002"/>
    <n v="2"/>
    <n v="1"/>
    <n v="0"/>
    <n v="0"/>
    <n v="0"/>
    <s v="21607"/>
    <x v="432"/>
    <s v="242101509"/>
    <s v="CC Rives de Saône"/>
    <s v="21"/>
    <s v="Côte-d'Or"/>
    <n v="27"/>
    <s v="Bourgogne-Franche-Comté"/>
  </r>
  <r>
    <s v="GRDF"/>
    <s v="2021"/>
    <x v="1"/>
    <s v="ENT"/>
    <s v="Entreprises"/>
    <s v="T"/>
    <x v="0"/>
    <s v="86"/>
    <s v="Activités pour la santé humaine"/>
    <n v="992.98101999999994"/>
    <n v="1"/>
    <n v="1"/>
    <n v="0"/>
    <n v="0"/>
    <n v="0"/>
    <s v="21607"/>
    <x v="432"/>
    <s v="242101509"/>
    <s v="CC Rives de Saône"/>
    <s v="21"/>
    <s v="Côte-d'Or"/>
    <n v="27"/>
    <s v="Bourgogne-Franche-Comté"/>
  </r>
  <r>
    <s v="GRDF"/>
    <s v="2021"/>
    <x v="1"/>
    <s v="PRO"/>
    <s v="Petits professionels"/>
    <s v="I"/>
    <x v="4"/>
    <m/>
    <s v="0"/>
    <n v="753.34159999999997"/>
    <n v="9"/>
    <n v="0.37"/>
    <n v="0"/>
    <n v="0"/>
    <n v="0"/>
    <s v="21607"/>
    <x v="432"/>
    <s v="242101509"/>
    <s v="CC Rives de Saône"/>
    <s v="21"/>
    <s v="Côte-d'Or"/>
    <n v="27"/>
    <s v="Bourgogne-Franche-Comté"/>
  </r>
  <r>
    <s v="GRDF"/>
    <s v="2021"/>
    <x v="1"/>
    <s v="PRO"/>
    <s v="Petits professionels"/>
    <s v="T"/>
    <x v="0"/>
    <m/>
    <s v="0"/>
    <n v="97.578670000000002"/>
    <n v="4"/>
    <n v="1"/>
    <n v="0"/>
    <n v="0"/>
    <n v="0"/>
    <s v="21609"/>
    <x v="433"/>
    <s v="200070902"/>
    <s v="CC Auxonne Pontailler Val de Saône"/>
    <s v="21"/>
    <s v="Côte-d'Or"/>
    <n v="27"/>
    <s v="Bourgogne-Franche-Comté"/>
  </r>
  <r>
    <s v="GRDF"/>
    <s v="2021"/>
    <x v="1"/>
    <s v="ENT"/>
    <s v="Entreprises"/>
    <s v="T"/>
    <x v="0"/>
    <s v="70"/>
    <s v="Activités des sièges sociaux ; conseil de gestion"/>
    <n v="1039.3367699999999"/>
    <n v="1"/>
    <n v="1"/>
    <n v="0"/>
    <n v="0"/>
    <n v="0"/>
    <s v="21617"/>
    <x v="434"/>
    <s v="242100410"/>
    <s v="Dijon Métropole"/>
    <s v="21"/>
    <s v="Côte-d'Or"/>
    <n v="27"/>
    <s v="Bourgogne-Franche-Comté"/>
  </r>
  <r>
    <s v="GRDF"/>
    <s v="2021"/>
    <x v="1"/>
    <s v="ENT"/>
    <s v="Entreprises"/>
    <s v="T"/>
    <x v="0"/>
    <s v="85"/>
    <s v="Enseignement"/>
    <n v="404.60516999999999"/>
    <n v="1"/>
    <n v="1"/>
    <n v="0"/>
    <n v="0"/>
    <n v="0"/>
    <s v="21617"/>
    <x v="434"/>
    <s v="242100410"/>
    <s v="Dijon Métropole"/>
    <s v="21"/>
    <s v="Côte-d'Or"/>
    <n v="27"/>
    <s v="Bourgogne-Franche-Comté"/>
  </r>
  <r>
    <s v="GRDF"/>
    <s v="2021"/>
    <x v="1"/>
    <s v="ENT"/>
    <s v="Entreprises"/>
    <s v="T"/>
    <x v="0"/>
    <s v="86"/>
    <s v="Activités pour la santé humaine"/>
    <n v="19.838439999999999"/>
    <n v="1"/>
    <n v="1"/>
    <n v="0"/>
    <n v="0"/>
    <n v="0"/>
    <s v="21617"/>
    <x v="434"/>
    <s v="242100410"/>
    <s v="Dijon Métropole"/>
    <s v="21"/>
    <s v="Côte-d'Or"/>
    <n v="27"/>
    <s v="Bourgogne-Franche-Comté"/>
  </r>
  <r>
    <s v="GRDF"/>
    <s v="2021"/>
    <x v="1"/>
    <s v="PRO"/>
    <s v="Petits professionels"/>
    <s v="T"/>
    <x v="0"/>
    <m/>
    <s v="0"/>
    <n v="110.77343999999999"/>
    <n v="4"/>
    <n v="0.78900000000000003"/>
    <n v="0"/>
    <n v="0"/>
    <n v="0"/>
    <s v="21623"/>
    <x v="435"/>
    <s v="200000925"/>
    <s v="CC de la Plaine Dijonnaise"/>
    <s v="21"/>
    <s v="Côte-d'Or"/>
    <n v="27"/>
    <s v="Bourgogne-Franche-Comté"/>
  </r>
  <r>
    <s v="GRDF"/>
    <s v="2021"/>
    <x v="1"/>
    <s v="ENT"/>
    <s v="Entreprises"/>
    <s v="I"/>
    <x v="4"/>
    <s v="25"/>
    <s v="Fabrication de produits métalliques, à l'exception des machines et des équipements"/>
    <n v="1137.24208"/>
    <n v="2"/>
    <n v="1"/>
    <n v="0"/>
    <n v="0"/>
    <n v="0"/>
    <s v="21638"/>
    <x v="436"/>
    <s v="242100154"/>
    <s v="CC des Vallées de la Tille et de l'Ignon"/>
    <s v="21"/>
    <s v="Côte-d'Or"/>
    <n v="27"/>
    <s v="Bourgogne-Franche-Comté"/>
  </r>
  <r>
    <s v="GRDF"/>
    <s v="2021"/>
    <x v="1"/>
    <s v="PRO"/>
    <s v="Petits professionels"/>
    <s v="I"/>
    <x v="4"/>
    <m/>
    <s v="0"/>
    <n v="0"/>
    <n v="0"/>
    <n v="0"/>
    <n v="0"/>
    <n v="0"/>
    <n v="1"/>
    <s v="21639"/>
    <x v="437"/>
    <s v="200070902"/>
    <s v="CC Auxonne Pontailler Val de Saône"/>
    <s v="21"/>
    <s v="Côte-d'Or"/>
    <n v="27"/>
    <s v="Bourgogne-Franche-Comté"/>
  </r>
  <r>
    <s v="GRDF"/>
    <s v="2021"/>
    <x v="1"/>
    <s v="RES"/>
    <s v="Résidentiel"/>
    <s v="R"/>
    <x v="3"/>
    <m/>
    <s v="0"/>
    <n v="2090.0343800000001"/>
    <n v="106"/>
    <n v="0.96499999999999997"/>
    <n v="0"/>
    <n v="0"/>
    <n v="0"/>
    <s v="21639"/>
    <x v="437"/>
    <s v="200070902"/>
    <s v="CC Auxonne Pontailler Val de Saône"/>
    <s v="21"/>
    <s v="Côte-d'Or"/>
    <n v="27"/>
    <s v="Bourgogne-Franche-Comté"/>
  </r>
  <r>
    <s v="GRDF"/>
    <s v="2021"/>
    <x v="1"/>
    <s v="PRO"/>
    <s v="Petits professionels"/>
    <s v="I"/>
    <x v="4"/>
    <m/>
    <s v="0"/>
    <n v="57.728029999999997"/>
    <n v="2"/>
    <n v="0.35799999999999998"/>
    <n v="0"/>
    <n v="0"/>
    <n v="0"/>
    <s v="21656"/>
    <x v="438"/>
    <s v="200000925"/>
    <s v="CC de la Plaine Dijonnaise"/>
    <s v="21"/>
    <s v="Côte-d'Or"/>
    <n v="27"/>
    <s v="Bourgogne-Franche-Comté"/>
  </r>
  <r>
    <s v="GRDF"/>
    <s v="2021"/>
    <x v="1"/>
    <s v="ENT"/>
    <s v="Entreprises"/>
    <s v="T"/>
    <x v="0"/>
    <s v="46"/>
    <s v="Commerce de gros, à l'exception des automobiles et des motocycles"/>
    <n v="352.15366999999998"/>
    <n v="1"/>
    <n v="1"/>
    <n v="0"/>
    <n v="0"/>
    <n v="0"/>
    <s v="21657"/>
    <x v="439"/>
    <s v="200069540"/>
    <s v="CC Norge et Tille"/>
    <s v="21"/>
    <s v="Côte-d'Or"/>
    <n v="27"/>
    <s v="Bourgogne-Franche-Comté"/>
  </r>
  <r>
    <s v="GRDF"/>
    <s v="2021"/>
    <x v="1"/>
    <s v="PRO"/>
    <s v="Petits professionels"/>
    <s v="T"/>
    <x v="0"/>
    <m/>
    <s v="0"/>
    <n v="749.30377999999996"/>
    <n v="16"/>
    <n v="0.68899999999999995"/>
    <n v="0"/>
    <n v="0"/>
    <n v="0"/>
    <s v="21661"/>
    <x v="440"/>
    <s v="200039055"/>
    <s v="CC Ouche et Montagne"/>
    <s v="21"/>
    <s v="Côte-d'Or"/>
    <n v="27"/>
    <s v="Bourgogne-Franche-Comté"/>
  </r>
  <r>
    <s v="GRDF"/>
    <s v="2021"/>
    <x v="1"/>
    <s v="ENT"/>
    <s v="Entreprises"/>
    <s v="I"/>
    <x v="4"/>
    <s v="10"/>
    <s v="Industries alimentaires"/>
    <n v="2822.3550700000001"/>
    <n v="1"/>
    <n v="1"/>
    <n v="0"/>
    <n v="0"/>
    <n v="0"/>
    <s v="21663"/>
    <x v="441"/>
    <s v="242101459"/>
    <s v="CC du Pays d'Alésia et de la Seine"/>
    <s v="21"/>
    <s v="Côte-d'Or"/>
    <n v="27"/>
    <s v="Bourgogne-Franche-Comté"/>
  </r>
  <r>
    <s v="GRDF"/>
    <s v="2021"/>
    <x v="1"/>
    <s v="ENT"/>
    <s v="Entreprises"/>
    <s v="T"/>
    <x v="0"/>
    <s v="46"/>
    <s v="Commerce de gros, à l'exception des automobiles et des motocycles"/>
    <n v="2369.2939999999999"/>
    <n v="1"/>
    <n v="1"/>
    <n v="0"/>
    <n v="0"/>
    <n v="0"/>
    <s v="21663"/>
    <x v="441"/>
    <s v="242101459"/>
    <s v="CC du Pays d'Alésia et de la Seine"/>
    <s v="21"/>
    <s v="Côte-d'Or"/>
    <n v="27"/>
    <s v="Bourgogne-Franche-Comté"/>
  </r>
  <r>
    <s v="GRDF"/>
    <s v="2021"/>
    <x v="1"/>
    <s v="ENT"/>
    <s v="Entreprises"/>
    <s v="T"/>
    <x v="0"/>
    <s v="47"/>
    <s v="Commerce de détail, à l'exception des automobiles et des motocycles"/>
    <n v="131.60149000000001"/>
    <n v="1"/>
    <n v="1"/>
    <n v="0"/>
    <n v="0"/>
    <n v="0"/>
    <s v="21663"/>
    <x v="441"/>
    <s v="242101459"/>
    <s v="CC du Pays d'Alésia et de la Seine"/>
    <s v="21"/>
    <s v="Côte-d'Or"/>
    <n v="27"/>
    <s v="Bourgogne-Franche-Comté"/>
  </r>
  <r>
    <s v="GRDF"/>
    <s v="2021"/>
    <x v="1"/>
    <s v="RES"/>
    <s v="Résidentiel"/>
    <s v="R"/>
    <x v="3"/>
    <m/>
    <s v="0"/>
    <n v="12615.137129999999"/>
    <n v="899"/>
    <n v="0.53400000000000003"/>
    <n v="0"/>
    <n v="0"/>
    <n v="0"/>
    <s v="21663"/>
    <x v="441"/>
    <s v="242101459"/>
    <s v="CC du Pays d'Alésia et de la Seine"/>
    <s v="21"/>
    <s v="Côte-d'Or"/>
    <n v="27"/>
    <s v="Bourgogne-Franche-Comté"/>
  </r>
  <r>
    <s v="GRDF"/>
    <s v="2021"/>
    <x v="1"/>
    <s v="ENT"/>
    <s v="Entreprises"/>
    <s v="A"/>
    <x v="1"/>
    <s v="1"/>
    <s v="0"/>
    <n v="798.54801999999995"/>
    <n v="1"/>
    <n v="1"/>
    <n v="0"/>
    <n v="0"/>
    <n v="0"/>
    <s v="21699"/>
    <x v="442"/>
    <s v="200070902"/>
    <s v="CC Auxonne Pontailler Val de Saône"/>
    <s v="21"/>
    <s v="Côte-d'Or"/>
    <n v="27"/>
    <s v="Bourgogne-Franche-Comté"/>
  </r>
  <r>
    <s v="GRDF"/>
    <s v="2021"/>
    <x v="1"/>
    <s v="ENT"/>
    <s v="Entreprises"/>
    <s v="X"/>
    <x v="2"/>
    <m/>
    <s v="0"/>
    <n v="0"/>
    <n v="0"/>
    <n v="0"/>
    <n v="0"/>
    <n v="0"/>
    <n v="1"/>
    <s v="21699"/>
    <x v="442"/>
    <s v="200070902"/>
    <s v="CC Auxonne Pontailler Val de Saône"/>
    <s v="21"/>
    <s v="Côte-d'Or"/>
    <n v="27"/>
    <s v="Bourgogne-Franche-Comté"/>
  </r>
  <r>
    <s v="GRDF"/>
    <s v="2021"/>
    <x v="1"/>
    <s v="PRO"/>
    <s v="Petits professionels"/>
    <s v="A"/>
    <x v="1"/>
    <m/>
    <s v="0"/>
    <n v="1408.81107"/>
    <n v="45"/>
    <n v="0.51400000000000001"/>
    <n v="0"/>
    <n v="0"/>
    <n v="0"/>
    <s v="21712"/>
    <x v="443"/>
    <s v="200006682"/>
    <s v="CA Beaune, Côte et Sud - Communauté Beaune-Chagny-Nolay"/>
    <s v="21"/>
    <s v="Côte-d'Or"/>
    <n v="27"/>
    <s v="Bourgogne-Franche-Comté"/>
  </r>
  <r>
    <s v="GRDF"/>
    <s v="2021"/>
    <x v="1"/>
    <s v="RES"/>
    <s v="Résidentiel"/>
    <s v="R"/>
    <x v="3"/>
    <m/>
    <s v="0"/>
    <n v="2007.2814499999999"/>
    <n v="94"/>
    <n v="0.63800000000000001"/>
    <n v="0"/>
    <n v="0"/>
    <n v="0"/>
    <s v="21712"/>
    <x v="443"/>
    <s v="200006682"/>
    <s v="CA Beaune, Côte et Sud - Communauté Beaune-Chagny-Nolay"/>
    <s v="21"/>
    <s v="Côte-d'Or"/>
    <n v="27"/>
    <s v="Bourgogne-Franche-Comté"/>
  </r>
  <r>
    <s v="GRDF"/>
    <s v="2021"/>
    <x v="1"/>
    <s v="ENT"/>
    <s v="Entreprises"/>
    <s v="I"/>
    <x v="4"/>
    <s v="20"/>
    <s v="Industrie chimique"/>
    <n v="471.59235000000001"/>
    <n v="2"/>
    <n v="1"/>
    <n v="0"/>
    <n v="0"/>
    <n v="0"/>
    <s v="21713"/>
    <x v="444"/>
    <s v="200070902"/>
    <s v="CC Auxonne Pontailler Val de Saône"/>
    <s v="21"/>
    <s v="Côte-d'Or"/>
    <n v="27"/>
    <s v="Bourgogne-Franche-Comté"/>
  </r>
  <r>
    <s v="GRDF"/>
    <s v="2021"/>
    <x v="1"/>
    <s v="ENT"/>
    <s v="Entreprises"/>
    <s v="I"/>
    <x v="4"/>
    <s v="11"/>
    <s v="Fabrication de boissons"/>
    <n v="91.190809999999999"/>
    <n v="2"/>
    <n v="0.72"/>
    <n v="0"/>
    <n v="0"/>
    <n v="0"/>
    <s v="21714"/>
    <x v="445"/>
    <s v="200070894"/>
    <s v="CC de Gevrey-Chambertin et de Nuits-Saint-Georges"/>
    <s v="21"/>
    <s v="Côte-d'Or"/>
    <n v="27"/>
    <s v="Bourgogne-Franche-Comté"/>
  </r>
  <r>
    <s v="GRDF"/>
    <s v="2021"/>
    <x v="1"/>
    <s v="ENT"/>
    <s v="Entreprises"/>
    <s v="T"/>
    <x v="0"/>
    <s v="55"/>
    <s v="Hébergement"/>
    <n v="85.255830000000003"/>
    <n v="1"/>
    <n v="1"/>
    <n v="0"/>
    <n v="0"/>
    <n v="0"/>
    <s v="21714"/>
    <x v="445"/>
    <s v="200070894"/>
    <s v="CC de Gevrey-Chambertin et de Nuits-Saint-Georges"/>
    <s v="21"/>
    <s v="Côte-d'Or"/>
    <n v="27"/>
    <s v="Bourgogne-Franche-Comté"/>
  </r>
  <r>
    <s v="GRDF"/>
    <s v="2021"/>
    <x v="1"/>
    <s v="RES"/>
    <s v="Résidentiel"/>
    <s v="R"/>
    <x v="3"/>
    <m/>
    <s v="0"/>
    <n v="1502.7030600000001"/>
    <n v="80"/>
    <n v="0.89900000000000002"/>
    <n v="0"/>
    <n v="0"/>
    <n v="0"/>
    <s v="21001"/>
    <x v="0"/>
    <s v="200070894"/>
    <s v="CC de Gevrey-Chambertin et de Nuits-Saint-Georges"/>
    <s v="21"/>
    <s v="Côte-d'Or"/>
    <n v="27"/>
    <s v="Bourgogne-Franche-Comté"/>
  </r>
  <r>
    <s v="GRDF"/>
    <s v="2021"/>
    <x v="1"/>
    <s v="ENT"/>
    <s v="Entreprises"/>
    <s v="T"/>
    <x v="0"/>
    <s v="64"/>
    <s v="Activités des services financiers, hors assurance et caisses de retraite"/>
    <n v="968.83978000000002"/>
    <n v="1"/>
    <n v="1"/>
    <n v="0"/>
    <n v="0"/>
    <n v="0"/>
    <s v="21003"/>
    <x v="2"/>
    <s v="242100410"/>
    <s v="Dijon Métropole"/>
    <s v="21"/>
    <s v="Côte-d'Or"/>
    <n v="27"/>
    <s v="Bourgogne-Franche-Comté"/>
  </r>
  <r>
    <s v="GRDF"/>
    <s v="2021"/>
    <x v="1"/>
    <s v="PRO"/>
    <s v="Petits professionels"/>
    <s v="T"/>
    <x v="0"/>
    <m/>
    <s v="0"/>
    <n v="2838.5304000000001"/>
    <n v="35"/>
    <n v="0.876"/>
    <n v="0"/>
    <n v="0"/>
    <n v="0"/>
    <s v="21003"/>
    <x v="2"/>
    <s v="242100410"/>
    <s v="Dijon Métropole"/>
    <s v="21"/>
    <s v="Côte-d'Or"/>
    <n v="27"/>
    <s v="Bourgogne-Franche-Comté"/>
  </r>
  <r>
    <s v="GRDF"/>
    <s v="2021"/>
    <x v="1"/>
    <s v="RES"/>
    <s v="Résidentiel"/>
    <s v="R"/>
    <x v="3"/>
    <m/>
    <s v="0"/>
    <n v="8028.4791699999996"/>
    <n v="547"/>
    <n v="0.91700000000000004"/>
    <n v="0"/>
    <n v="0"/>
    <n v="0"/>
    <s v="21003"/>
    <x v="2"/>
    <s v="242100410"/>
    <s v="Dijon Métropole"/>
    <s v="21"/>
    <s v="Côte-d'Or"/>
    <n v="27"/>
    <s v="Bourgogne-Franche-Comté"/>
  </r>
  <r>
    <s v="GRDF"/>
    <s v="2021"/>
    <x v="1"/>
    <s v="RES"/>
    <s v="Résidentiel"/>
    <s v="R"/>
    <x v="3"/>
    <m/>
    <s v="0"/>
    <n v="3598.2018400000002"/>
    <n v="244"/>
    <n v="0.93600000000000005"/>
    <n v="0"/>
    <n v="0"/>
    <n v="0"/>
    <s v="21005"/>
    <x v="4"/>
    <s v="200000925"/>
    <s v="CC de la Plaine Dijonnaise"/>
    <s v="21"/>
    <s v="Côte-d'Or"/>
    <n v="27"/>
    <s v="Bourgogne-Franche-Comté"/>
  </r>
  <r>
    <s v="GRDF"/>
    <s v="2021"/>
    <x v="1"/>
    <s v="ENT"/>
    <s v="Entreprises"/>
    <s v="T"/>
    <x v="0"/>
    <s v="86"/>
    <s v="Activités pour la santé humaine"/>
    <n v="2177.4227799999999"/>
    <n v="1"/>
    <n v="1"/>
    <n v="0"/>
    <n v="0"/>
    <n v="0"/>
    <s v="21008"/>
    <x v="7"/>
    <s v="242101459"/>
    <s v="CC du Pays d'Alésia et de la Seine"/>
    <s v="21"/>
    <s v="Côte-d'Or"/>
    <n v="27"/>
    <s v="Bourgogne-Franche-Comté"/>
  </r>
  <r>
    <s v="GRDF"/>
    <s v="2021"/>
    <x v="1"/>
    <s v="PRO"/>
    <s v="Petits professionels"/>
    <s v="T"/>
    <x v="0"/>
    <m/>
    <s v="0"/>
    <n v="169.87846999999999"/>
    <n v="4"/>
    <n v="4.3099999999999999E-2"/>
    <n v="0"/>
    <n v="0"/>
    <n v="0"/>
    <s v="21008"/>
    <x v="7"/>
    <s v="242101459"/>
    <s v="CC du Pays d'Alésia et de la Seine"/>
    <s v="21"/>
    <s v="Côte-d'Or"/>
    <n v="27"/>
    <s v="Bourgogne-Franche-Comté"/>
  </r>
  <r>
    <s v="GRDF"/>
    <s v="2021"/>
    <x v="1"/>
    <s v="RES"/>
    <s v="Résidentiel"/>
    <s v="R"/>
    <x v="3"/>
    <m/>
    <s v="0"/>
    <n v="2017.02034"/>
    <n v="113"/>
    <n v="0.17499999999999999"/>
    <n v="0"/>
    <n v="0"/>
    <n v="0"/>
    <s v="21008"/>
    <x v="7"/>
    <s v="242101459"/>
    <s v="CC du Pays d'Alésia et de la Seine"/>
    <s v="21"/>
    <s v="Côte-d'Or"/>
    <n v="27"/>
    <s v="Bourgogne-Franche-Comté"/>
  </r>
  <r>
    <s v="GRDF"/>
    <s v="2021"/>
    <x v="1"/>
    <s v="ENT"/>
    <s v="Entreprises"/>
    <s v="T"/>
    <x v="0"/>
    <s v="47"/>
    <s v="Commerce de détail, à l'exception des automobiles et des motocycles"/>
    <n v="667.03511000000003"/>
    <n v="1"/>
    <n v="1"/>
    <n v="0"/>
    <n v="0"/>
    <n v="0"/>
    <s v="21021"/>
    <x v="18"/>
    <s v="200069540"/>
    <s v="CC Norge et Tille"/>
    <s v="21"/>
    <s v="Côte-d'Or"/>
    <n v="27"/>
    <s v="Bourgogne-Franche-Comté"/>
  </r>
  <r>
    <s v="GRDF"/>
    <s v="2021"/>
    <x v="1"/>
    <s v="PRO"/>
    <s v="Petits professionels"/>
    <s v="I"/>
    <x v="4"/>
    <m/>
    <s v="0"/>
    <n v="0"/>
    <n v="0"/>
    <n v="0"/>
    <n v="0"/>
    <n v="0"/>
    <n v="1"/>
    <s v="21021"/>
    <x v="18"/>
    <s v="200069540"/>
    <s v="CC Norge et Tille"/>
    <s v="21"/>
    <s v="Côte-d'Or"/>
    <n v="27"/>
    <s v="Bourgogne-Franche-Comté"/>
  </r>
  <r>
    <s v="GRDF"/>
    <s v="2021"/>
    <x v="1"/>
    <s v="PRO"/>
    <s v="Petits professionels"/>
    <s v="T"/>
    <x v="0"/>
    <m/>
    <s v="0"/>
    <n v="861.66696000000002"/>
    <n v="15"/>
    <n v="0.88800000000000001"/>
    <n v="0"/>
    <n v="0"/>
    <n v="0"/>
    <s v="21021"/>
    <x v="18"/>
    <s v="200069540"/>
    <s v="CC Norge et Tille"/>
    <s v="21"/>
    <s v="Côte-d'Or"/>
    <n v="27"/>
    <s v="Bourgogne-Franche-Comté"/>
  </r>
  <r>
    <s v="GRDF"/>
    <s v="2021"/>
    <x v="1"/>
    <s v="RES"/>
    <s v="Résidentiel"/>
    <s v="R"/>
    <x v="3"/>
    <m/>
    <s v="0"/>
    <n v="6155.2332299999998"/>
    <n v="325"/>
    <n v="0.96499999999999997"/>
    <n v="0"/>
    <n v="0"/>
    <n v="0"/>
    <s v="21027"/>
    <x v="23"/>
    <s v="200069540"/>
    <s v="CC Norge et Tille"/>
    <s v="21"/>
    <s v="Côte-d'Or"/>
    <n v="27"/>
    <s v="Bourgogne-Franche-Comté"/>
  </r>
  <r>
    <s v="GRDF"/>
    <s v="2021"/>
    <x v="1"/>
    <s v="PRO"/>
    <s v="Petits professionels"/>
    <s v="T"/>
    <x v="0"/>
    <m/>
    <s v="0"/>
    <n v="262.16843999999998"/>
    <n v="11"/>
    <n v="0.47499999999999998"/>
    <n v="0"/>
    <n v="0"/>
    <n v="0"/>
    <s v="21028"/>
    <x v="24"/>
    <s v="200070902"/>
    <s v="CC Auxonne Pontailler Val de Saône"/>
    <s v="21"/>
    <s v="Côte-d'Or"/>
    <n v="27"/>
    <s v="Bourgogne-Franche-Comté"/>
  </r>
  <r>
    <s v="GRDF"/>
    <s v="2021"/>
    <x v="1"/>
    <s v="RES"/>
    <s v="Résidentiel"/>
    <s v="R"/>
    <x v="3"/>
    <m/>
    <s v="0"/>
    <n v="2238.6853099999998"/>
    <n v="134"/>
    <n v="0.95899999999999996"/>
    <n v="0"/>
    <n v="0"/>
    <n v="0"/>
    <s v="21028"/>
    <x v="24"/>
    <s v="200070902"/>
    <s v="CC Auxonne Pontailler Val de Saône"/>
    <s v="21"/>
    <s v="Côte-d'Or"/>
    <n v="27"/>
    <s v="Bourgogne-Franche-Comté"/>
  </r>
  <r>
    <s v="GRDF"/>
    <s v="2021"/>
    <x v="1"/>
    <s v="RES"/>
    <s v="Résidentiel"/>
    <s v="R"/>
    <x v="3"/>
    <m/>
    <s v="0"/>
    <n v="1860.1829399999999"/>
    <n v="88"/>
    <n v="0.71199999999999997"/>
    <n v="0"/>
    <n v="0"/>
    <n v="0"/>
    <s v="21037"/>
    <x v="32"/>
    <s v="200006682"/>
    <s v="CA Beaune, Côte et Sud - Communauté Beaune-Chagny-Nolay"/>
    <s v="21"/>
    <s v="Côte-d'Or"/>
    <n v="27"/>
    <s v="Bourgogne-Franche-Comté"/>
  </r>
  <r>
    <s v="GRDF"/>
    <s v="2021"/>
    <x v="1"/>
    <s v="ENT"/>
    <s v="Entreprises"/>
    <s v="T"/>
    <x v="0"/>
    <s v="68"/>
    <s v="Activités immobilières"/>
    <n v="3058.81621"/>
    <n v="5"/>
    <n v="1"/>
    <n v="0"/>
    <n v="0"/>
    <n v="0"/>
    <s v="21038"/>
    <x v="33"/>
    <s v="200070902"/>
    <s v="CC Auxonne Pontailler Val de Saône"/>
    <s v="21"/>
    <s v="Côte-d'Or"/>
    <n v="27"/>
    <s v="Bourgogne-Franche-Comté"/>
  </r>
  <r>
    <s v="GRDF"/>
    <s v="2021"/>
    <x v="1"/>
    <s v="ENT"/>
    <s v="Entreprises"/>
    <s v="T"/>
    <x v="0"/>
    <s v="87"/>
    <s v="Hébergement médico-social et social"/>
    <n v="677.18476999999996"/>
    <n v="1"/>
    <n v="1"/>
    <n v="0"/>
    <n v="0"/>
    <n v="0"/>
    <s v="21038"/>
    <x v="33"/>
    <s v="200070902"/>
    <s v="CC Auxonne Pontailler Val de Saône"/>
    <s v="21"/>
    <s v="Côte-d'Or"/>
    <n v="27"/>
    <s v="Bourgogne-Franche-Comté"/>
  </r>
  <r>
    <s v="GRDF"/>
    <s v="2021"/>
    <x v="1"/>
    <s v="ENT"/>
    <s v="Entreprises"/>
    <s v="X"/>
    <x v="2"/>
    <m/>
    <s v="0"/>
    <n v="0"/>
    <n v="0"/>
    <n v="0"/>
    <n v="0"/>
    <n v="0"/>
    <n v="1"/>
    <s v="21038"/>
    <x v="33"/>
    <s v="200070902"/>
    <s v="CC Auxonne Pontailler Val de Saône"/>
    <s v="21"/>
    <s v="Côte-d'Or"/>
    <n v="27"/>
    <s v="Bourgogne-Franche-Comté"/>
  </r>
  <r>
    <s v="GRDF"/>
    <s v="2021"/>
    <x v="1"/>
    <s v="PRO"/>
    <s v="Petits professionels"/>
    <s v="I"/>
    <x v="4"/>
    <m/>
    <s v="0"/>
    <n v="749.59241999999995"/>
    <n v="10"/>
    <n v="0.59299999999999997"/>
    <n v="0"/>
    <n v="0"/>
    <n v="0"/>
    <s v="21038"/>
    <x v="33"/>
    <s v="200070902"/>
    <s v="CC Auxonne Pontailler Val de Saône"/>
    <s v="21"/>
    <s v="Côte-d'Or"/>
    <n v="27"/>
    <s v="Bourgogne-Franche-Comté"/>
  </r>
  <r>
    <s v="GRDF"/>
    <s v="2021"/>
    <x v="1"/>
    <s v="PRO"/>
    <s v="Petits professionels"/>
    <s v="T"/>
    <x v="0"/>
    <m/>
    <s v="0"/>
    <n v="6401.10239"/>
    <n v="124"/>
    <n v="0.63300000000000001"/>
    <n v="0"/>
    <n v="0"/>
    <n v="0"/>
    <s v="21038"/>
    <x v="33"/>
    <s v="200070902"/>
    <s v="CC Auxonne Pontailler Val de Saône"/>
    <s v="21"/>
    <s v="Côte-d'Or"/>
    <n v="27"/>
    <s v="Bourgogne-Franche-Comté"/>
  </r>
  <r>
    <s v="GRDF"/>
    <s v="2021"/>
    <x v="1"/>
    <s v="ENT"/>
    <s v="Entreprises"/>
    <s v="A"/>
    <x v="1"/>
    <s v="1"/>
    <s v="0"/>
    <n v="290.50913000000003"/>
    <n v="1"/>
    <n v="1"/>
    <n v="0"/>
    <n v="0"/>
    <n v="0"/>
    <s v="21054"/>
    <x v="45"/>
    <s v="200006682"/>
    <s v="CA Beaune, Côte et Sud - Communauté Beaune-Chagny-Nolay"/>
    <s v="21"/>
    <s v="Côte-d'Or"/>
    <n v="27"/>
    <s v="Bourgogne-Franche-Comté"/>
  </r>
  <r>
    <s v="GRDF"/>
    <s v="2021"/>
    <x v="1"/>
    <s v="ENT"/>
    <s v="Entreprises"/>
    <s v="I"/>
    <x v="4"/>
    <s v="28"/>
    <s v="Fabrication de machines et équipements n.c.a."/>
    <n v="1873.0476000000001"/>
    <n v="1"/>
    <n v="1"/>
    <n v="0"/>
    <n v="0"/>
    <n v="0"/>
    <s v="21054"/>
    <x v="45"/>
    <s v="200006682"/>
    <s v="CA Beaune, Côte et Sud - Communauté Beaune-Chagny-Nolay"/>
    <s v="21"/>
    <s v="Côte-d'Or"/>
    <n v="27"/>
    <s v="Bourgogne-Franche-Comté"/>
  </r>
  <r>
    <s v="GRDF"/>
    <s v="2021"/>
    <x v="1"/>
    <s v="ENT"/>
    <s v="Entreprises"/>
    <s v="T"/>
    <x v="0"/>
    <m/>
    <s v="0"/>
    <n v="366.99493999999999"/>
    <n v="1"/>
    <n v="1"/>
    <n v="0"/>
    <n v="0"/>
    <n v="0"/>
    <s v="21054"/>
    <x v="45"/>
    <s v="200006682"/>
    <s v="CA Beaune, Côte et Sud - Communauté Beaune-Chagny-Nolay"/>
    <s v="21"/>
    <s v="Côte-d'Or"/>
    <n v="27"/>
    <s v="Bourgogne-Franche-Comté"/>
  </r>
  <r>
    <s v="GRDF"/>
    <s v="2021"/>
    <x v="1"/>
    <s v="ENT"/>
    <s v="Entreprises"/>
    <s v="T"/>
    <x v="0"/>
    <s v="45"/>
    <s v="Commerce et réparation d'automobiles et de motocycles"/>
    <n v="771.64613999999995"/>
    <n v="4"/>
    <n v="1"/>
    <n v="0"/>
    <n v="0"/>
    <n v="0"/>
    <s v="21054"/>
    <x v="45"/>
    <s v="200006682"/>
    <s v="CA Beaune, Côte et Sud - Communauté Beaune-Chagny-Nolay"/>
    <s v="21"/>
    <s v="Côte-d'Or"/>
    <n v="27"/>
    <s v="Bourgogne-Franche-Comté"/>
  </r>
  <r>
    <s v="GRDF"/>
    <s v="2021"/>
    <x v="1"/>
    <s v="ENT"/>
    <s v="Entreprises"/>
    <s v="T"/>
    <x v="0"/>
    <s v="52"/>
    <s v="Entreposage et services auxiliaires des transports"/>
    <n v="304.91923000000003"/>
    <n v="1"/>
    <n v="1"/>
    <n v="0"/>
    <n v="0"/>
    <n v="0"/>
    <s v="21054"/>
    <x v="45"/>
    <s v="200006682"/>
    <s v="CA Beaune, Côte et Sud - Communauté Beaune-Chagny-Nolay"/>
    <s v="21"/>
    <s v="Côte-d'Or"/>
    <n v="27"/>
    <s v="Bourgogne-Franche-Comté"/>
  </r>
  <r>
    <s v="GRDF"/>
    <s v="2021"/>
    <x v="1"/>
    <s v="ENT"/>
    <s v="Entreprises"/>
    <s v="T"/>
    <x v="0"/>
    <s v="84"/>
    <s v="Administration publique et défense ; sécurité sociale obligatoire"/>
    <n v="8802.0622800000001"/>
    <n v="18"/>
    <n v="1"/>
    <n v="0"/>
    <n v="0"/>
    <n v="0"/>
    <s v="21054"/>
    <x v="45"/>
    <s v="200006682"/>
    <s v="CA Beaune, Côte et Sud - Communauté Beaune-Chagny-Nolay"/>
    <s v="21"/>
    <s v="Côte-d'Or"/>
    <n v="27"/>
    <s v="Bourgogne-Franche-Comté"/>
  </r>
  <r>
    <s v="GRDF"/>
    <s v="2021"/>
    <x v="1"/>
    <s v="ENT"/>
    <s v="Entreprises"/>
    <s v="I"/>
    <x v="4"/>
    <s v="23"/>
    <s v="Fabrication d'autres produits minéraux non métalliques"/>
    <n v="5275.2629800000004"/>
    <n v="1"/>
    <n v="1"/>
    <n v="0"/>
    <n v="0"/>
    <n v="0"/>
    <s v="21072"/>
    <x v="59"/>
    <s v="200072825"/>
    <s v="CC Mirebellois et Fontenois"/>
    <s v="21"/>
    <s v="Côte-d'Or"/>
    <n v="27"/>
    <s v="Bourgogne-Franche-Comté"/>
  </r>
  <r>
    <s v="GRDF"/>
    <s v="2021"/>
    <x v="1"/>
    <s v="PRO"/>
    <s v="Petits professionels"/>
    <s v="T"/>
    <x v="0"/>
    <m/>
    <s v="0"/>
    <n v="116.98548"/>
    <n v="4"/>
    <n v="1"/>
    <n v="0"/>
    <n v="0"/>
    <n v="0"/>
    <s v="21072"/>
    <x v="59"/>
    <s v="200072825"/>
    <s v="CC Mirebellois et Fontenois"/>
    <s v="21"/>
    <s v="Côte-d'Or"/>
    <n v="27"/>
    <s v="Bourgogne-Franche-Comté"/>
  </r>
  <r>
    <s v="GRDF"/>
    <s v="2021"/>
    <x v="1"/>
    <s v="ENT"/>
    <s v="Entreprises"/>
    <s v="I"/>
    <x v="4"/>
    <s v="28"/>
    <s v="Fabrication de machines et équipements n.c.a."/>
    <n v="587.39508000000001"/>
    <n v="1"/>
    <n v="1"/>
    <n v="0"/>
    <n v="0"/>
    <n v="0"/>
    <s v="21103"/>
    <x v="83"/>
    <s v="242101509"/>
    <s v="CC Rives de Saône"/>
    <s v="21"/>
    <s v="Côte-d'Or"/>
    <n v="27"/>
    <s v="Bourgogne-Franche-Comté"/>
  </r>
  <r>
    <s v="GRDF"/>
    <s v="2021"/>
    <x v="1"/>
    <s v="PRO"/>
    <s v="Petits professionels"/>
    <s v="T"/>
    <x v="0"/>
    <m/>
    <s v="0"/>
    <n v="1106.3313599999999"/>
    <n v="9"/>
    <n v="0.86599999999999999"/>
    <n v="0"/>
    <n v="0"/>
    <n v="0"/>
    <s v="21106"/>
    <x v="85"/>
    <s v="242100410"/>
    <s v="Dijon Métropole"/>
    <s v="21"/>
    <s v="Côte-d'Or"/>
    <n v="27"/>
    <s v="Bourgogne-Franche-Comté"/>
  </r>
  <r>
    <s v="GRDF"/>
    <s v="2021"/>
    <x v="1"/>
    <s v="RES"/>
    <s v="Résidentiel"/>
    <s v="R"/>
    <x v="3"/>
    <m/>
    <s v="0"/>
    <n v="2708.8601600000002"/>
    <n v="186"/>
    <n v="0.93100000000000005"/>
    <n v="0"/>
    <n v="0"/>
    <n v="0"/>
    <s v="21106"/>
    <x v="85"/>
    <s v="242100410"/>
    <s v="Dijon Métropole"/>
    <s v="21"/>
    <s v="Côte-d'Or"/>
    <n v="27"/>
    <s v="Bourgogne-Franche-Comté"/>
  </r>
  <r>
    <s v="GRDF"/>
    <s v="2021"/>
    <x v="1"/>
    <s v="PRO"/>
    <s v="Petits professionels"/>
    <s v="T"/>
    <x v="0"/>
    <m/>
    <s v="0"/>
    <n v="164.76722000000001"/>
    <n v="5"/>
    <n v="0.99199999999999999"/>
    <n v="0"/>
    <n v="0"/>
    <n v="0"/>
    <s v="21107"/>
    <x v="86"/>
    <s v="200069540"/>
    <s v="CC Norge et Tille"/>
    <s v="21"/>
    <s v="Côte-d'Or"/>
    <n v="27"/>
    <s v="Bourgogne-Franche-Comté"/>
  </r>
  <r>
    <s v="GRDF"/>
    <s v="2021"/>
    <x v="1"/>
    <s v="RES"/>
    <s v="Résidentiel"/>
    <s v="R"/>
    <x v="3"/>
    <m/>
    <s v="0"/>
    <n v="3119.5198099999998"/>
    <n v="166"/>
    <n v="0.879"/>
    <n v="0"/>
    <n v="0"/>
    <n v="0"/>
    <s v="21110"/>
    <x v="88"/>
    <s v="200070894"/>
    <s v="CC de Gevrey-Chambertin et de Nuits-Saint-Georges"/>
    <s v="21"/>
    <s v="Côte-d'Or"/>
    <n v="27"/>
    <s v="Bourgogne-Franche-Comté"/>
  </r>
  <r>
    <s v="GRDF"/>
    <s v="2021"/>
    <x v="1"/>
    <s v="ENT"/>
    <s v="Entreprises"/>
    <s v="I"/>
    <x v="4"/>
    <s v="23"/>
    <s v="Fabrication d'autres produits minéraux non métalliques"/>
    <n v="14806.07404"/>
    <n v="2"/>
    <n v="1"/>
    <n v="0"/>
    <n v="0"/>
    <n v="0"/>
    <s v="21138"/>
    <x v="111"/>
    <s v="200070902"/>
    <s v="CC Auxonne Pontailler Val de Saône"/>
    <s v="21"/>
    <s v="Côte-d'Or"/>
    <n v="27"/>
    <s v="Bourgogne-Franche-Comté"/>
  </r>
  <r>
    <s v="GRDF"/>
    <s v="2021"/>
    <x v="1"/>
    <s v="ENT"/>
    <s v="Entreprises"/>
    <s v="I"/>
    <x v="4"/>
    <s v="22"/>
    <s v="Fabrication de produits en caoutchouc et en plastique"/>
    <n v="863.24576000000002"/>
    <n v="1"/>
    <n v="1"/>
    <n v="0"/>
    <n v="0"/>
    <n v="0"/>
    <s v="21154"/>
    <x v="125"/>
    <s v="242101434"/>
    <s v="CC du Pays Châtillonnais"/>
    <s v="21"/>
    <s v="Côte-d'Or"/>
    <n v="27"/>
    <s v="Bourgogne-Franche-Comté"/>
  </r>
  <r>
    <s v="GRDF"/>
    <s v="2021"/>
    <x v="1"/>
    <s v="ENT"/>
    <s v="Entreprises"/>
    <s v="T"/>
    <x v="0"/>
    <s v="68"/>
    <s v="Activités immobilières"/>
    <n v="4614.45784"/>
    <n v="7"/>
    <n v="1"/>
    <n v="0"/>
    <n v="0"/>
    <n v="0"/>
    <s v="21154"/>
    <x v="125"/>
    <s v="242101434"/>
    <s v="CC du Pays Châtillonnais"/>
    <s v="21"/>
    <s v="Côte-d'Or"/>
    <n v="27"/>
    <s v="Bourgogne-Franche-Comté"/>
  </r>
  <r>
    <s v="GRDF"/>
    <s v="2021"/>
    <x v="1"/>
    <s v="ENT"/>
    <s v="Entreprises"/>
    <s v="T"/>
    <x v="0"/>
    <s v="85"/>
    <s v="Enseignement"/>
    <n v="2972.1378300000001"/>
    <n v="2"/>
    <n v="1"/>
    <n v="0"/>
    <n v="0"/>
    <n v="0"/>
    <s v="21154"/>
    <x v="125"/>
    <s v="242101434"/>
    <s v="CC du Pays Châtillonnais"/>
    <s v="21"/>
    <s v="Côte-d'Or"/>
    <n v="27"/>
    <s v="Bourgogne-Franche-Comté"/>
  </r>
  <r>
    <s v="GRDF"/>
    <s v="2021"/>
    <x v="1"/>
    <s v="ENT"/>
    <s v="Entreprises"/>
    <s v="T"/>
    <x v="0"/>
    <s v="86"/>
    <s v="Activités pour la santé humaine"/>
    <n v="4130.6597099999999"/>
    <n v="2"/>
    <n v="1"/>
    <n v="0"/>
    <n v="0"/>
    <n v="0"/>
    <s v="21154"/>
    <x v="125"/>
    <s v="242101434"/>
    <s v="CC du Pays Châtillonnais"/>
    <s v="21"/>
    <s v="Côte-d'Or"/>
    <n v="27"/>
    <s v="Bourgogne-Franche-Comté"/>
  </r>
  <r>
    <s v="GRDF"/>
    <s v="2021"/>
    <x v="1"/>
    <s v="PRO"/>
    <s v="Petits professionels"/>
    <s v="A"/>
    <x v="1"/>
    <m/>
    <s v="0"/>
    <n v="109.50317"/>
    <n v="1"/>
    <n v="0.30499999999999999"/>
    <n v="0"/>
    <n v="0"/>
    <n v="0"/>
    <s v="21154"/>
    <x v="125"/>
    <s v="242101434"/>
    <s v="CC du Pays Châtillonnais"/>
    <s v="21"/>
    <s v="Côte-d'Or"/>
    <n v="27"/>
    <s v="Bourgogne-Franche-Comté"/>
  </r>
  <r>
    <s v="GRDF"/>
    <s v="2021"/>
    <x v="1"/>
    <s v="PRO"/>
    <s v="Petits professionels"/>
    <s v="T"/>
    <x v="0"/>
    <m/>
    <s v="0"/>
    <n v="8884.1647300000004"/>
    <n v="130"/>
    <n v="0.17799999999999999"/>
    <n v="0"/>
    <n v="0"/>
    <n v="0"/>
    <s v="21154"/>
    <x v="125"/>
    <s v="242101434"/>
    <s v="CC du Pays Châtillonnais"/>
    <s v="21"/>
    <s v="Côte-d'Or"/>
    <n v="27"/>
    <s v="Bourgogne-Franche-Comté"/>
  </r>
  <r>
    <s v="GRDF"/>
    <s v="2021"/>
    <x v="1"/>
    <s v="RES"/>
    <s v="Résidentiel"/>
    <s v="R"/>
    <x v="3"/>
    <m/>
    <s v="0"/>
    <n v="18758.410779999998"/>
    <n v="1249"/>
    <n v="0.17499999999999999"/>
    <n v="0"/>
    <n v="0"/>
    <n v="0"/>
    <s v="21154"/>
    <x v="125"/>
    <s v="242101434"/>
    <s v="CC du Pays Châtillonnais"/>
    <s v="21"/>
    <s v="Côte-d'Or"/>
    <n v="27"/>
    <s v="Bourgogne-Franche-Comté"/>
  </r>
  <r>
    <s v="GRDF"/>
    <s v="2021"/>
    <x v="1"/>
    <s v="ENT"/>
    <s v="Entreprises"/>
    <s v="I"/>
    <x v="4"/>
    <s v="20"/>
    <s v="Industrie chimique"/>
    <n v="10083.793"/>
    <n v="1"/>
    <n v="1"/>
    <n v="0"/>
    <n v="0"/>
    <n v="0"/>
    <s v="21166"/>
    <x v="137"/>
    <s v="242100410"/>
    <s v="Dijon Métropole"/>
    <s v="21"/>
    <s v="Côte-d'Or"/>
    <n v="27"/>
    <s v="Bourgogne-Franche-Comté"/>
  </r>
  <r>
    <s v="GRDF"/>
    <s v="2021"/>
    <x v="1"/>
    <s v="ENT"/>
    <s v="Entreprises"/>
    <s v="I"/>
    <x v="4"/>
    <s v="28"/>
    <s v="Fabrication de machines et équipements n.c.a."/>
    <n v="914.43416000000002"/>
    <n v="1"/>
    <n v="1"/>
    <n v="0"/>
    <n v="0"/>
    <n v="0"/>
    <s v="21166"/>
    <x v="137"/>
    <s v="242100410"/>
    <s v="Dijon Métropole"/>
    <s v="21"/>
    <s v="Côte-d'Or"/>
    <n v="27"/>
    <s v="Bourgogne-Franche-Comté"/>
  </r>
  <r>
    <s v="GRDF"/>
    <s v="2021"/>
    <x v="1"/>
    <s v="ENT"/>
    <s v="Entreprises"/>
    <s v="T"/>
    <x v="0"/>
    <s v="47"/>
    <s v="Commerce de détail, à l'exception des automobiles et des motocycles"/>
    <n v="2083.3142499999999"/>
    <n v="1"/>
    <n v="1"/>
    <n v="0"/>
    <n v="0"/>
    <n v="0"/>
    <s v="21166"/>
    <x v="137"/>
    <s v="242100410"/>
    <s v="Dijon Métropole"/>
    <s v="21"/>
    <s v="Côte-d'Or"/>
    <n v="27"/>
    <s v="Bourgogne-Franche-Comté"/>
  </r>
  <r>
    <s v="GRDF"/>
    <s v="2021"/>
    <x v="1"/>
    <s v="PRO"/>
    <s v="Petits professionels"/>
    <s v="A"/>
    <x v="1"/>
    <m/>
    <s v="0"/>
    <n v="77.135670000000005"/>
    <n v="5"/>
    <n v="0.98899999999999999"/>
    <n v="0"/>
    <n v="0"/>
    <n v="0"/>
    <s v="21194"/>
    <x v="160"/>
    <s v="200070894"/>
    <s v="CC de Gevrey-Chambertin et de Nuits-Saint-Georges"/>
    <s v="21"/>
    <s v="Côte-d'Or"/>
    <n v="27"/>
    <s v="Bourgogne-Franche-Comté"/>
  </r>
  <r>
    <s v="GRDF"/>
    <s v="2021"/>
    <x v="1"/>
    <s v="PRO"/>
    <s v="Petits professionels"/>
    <s v="T"/>
    <x v="0"/>
    <m/>
    <s v="0"/>
    <n v="348.52208999999999"/>
    <n v="9"/>
    <n v="0.627"/>
    <n v="0"/>
    <n v="0"/>
    <n v="0"/>
    <s v="21196"/>
    <x v="162"/>
    <s v="200006682"/>
    <s v="CA Beaune, Côte et Sud - Communauté Beaune-Chagny-Nolay"/>
    <s v="21"/>
    <s v="Côte-d'Or"/>
    <n v="27"/>
    <s v="Bourgogne-Franche-Comté"/>
  </r>
  <r>
    <s v="GRDF"/>
    <s v="2021"/>
    <x v="1"/>
    <s v="ENT"/>
    <s v="Entreprises"/>
    <s v="I"/>
    <x v="4"/>
    <s v="25"/>
    <s v="Fabrication de produits métalliques, à l'exception des machines et des équipements"/>
    <n v="1215.40417"/>
    <n v="1"/>
    <n v="1"/>
    <n v="0"/>
    <n v="0"/>
    <n v="0"/>
    <s v="21200"/>
    <x v="166"/>
    <s v="200070894"/>
    <s v="CC de Gevrey-Chambertin et de Nuits-Saint-Georges"/>
    <s v="21"/>
    <s v="Côte-d'Or"/>
    <n v="27"/>
    <s v="Bourgogne-Franche-Comté"/>
  </r>
  <r>
    <s v="GRDF"/>
    <s v="2021"/>
    <x v="1"/>
    <s v="PRO"/>
    <s v="Petits professionels"/>
    <s v="T"/>
    <x v="0"/>
    <m/>
    <s v="0"/>
    <n v="242.70499000000001"/>
    <n v="8"/>
    <n v="0.44800000000000001"/>
    <n v="0"/>
    <n v="0"/>
    <n v="0"/>
    <s v="21212"/>
    <x v="235"/>
    <s v="242101491"/>
    <s v="CC du Montbardois"/>
    <s v="21"/>
    <s v="Côte-d'Or"/>
    <n v="27"/>
    <s v="Bourgogne-Franche-Comté"/>
  </r>
  <r>
    <s v="GRDF"/>
    <s v="2021"/>
    <x v="1"/>
    <s v="RES"/>
    <s v="Résidentiel"/>
    <s v="R"/>
    <x v="3"/>
    <m/>
    <s v="0"/>
    <n v="863.22847000000002"/>
    <n v="57"/>
    <n v="0.90600000000000003"/>
    <n v="0"/>
    <n v="0"/>
    <n v="0"/>
    <s v="21212"/>
    <x v="235"/>
    <s v="242101491"/>
    <s v="CC du Montbardois"/>
    <s v="21"/>
    <s v="Côte-d'Or"/>
    <n v="27"/>
    <s v="Bourgogne-Franche-Comté"/>
  </r>
  <r>
    <s v="GRDF"/>
    <s v="2021"/>
    <x v="1"/>
    <s v="RES"/>
    <s v="Résidentiel"/>
    <s v="R"/>
    <x v="3"/>
    <m/>
    <s v="0"/>
    <n v="1866.2472600000001"/>
    <n v="93"/>
    <n v="0.94399999999999995"/>
    <n v="0"/>
    <n v="0"/>
    <n v="0"/>
    <s v="21227"/>
    <x v="245"/>
    <s v="200039063"/>
    <s v="CC Forêts, Seine et Suzon"/>
    <s v="21"/>
    <s v="Côte-d'Or"/>
    <n v="27"/>
    <s v="Bourgogne-Franche-Comté"/>
  </r>
  <r>
    <s v="GRDF"/>
    <s v="2021"/>
    <x v="1"/>
    <s v="ENT"/>
    <s v="Entreprises"/>
    <s v="I"/>
    <x v="4"/>
    <s v="35"/>
    <s v="Production et distribution d'électricité, de gaz, de vapeur et d'air conditionné"/>
    <n v="237356.36512999999"/>
    <n v="69"/>
    <n v="1"/>
    <n v="0"/>
    <n v="0"/>
    <n v="0"/>
    <s v="21231"/>
    <x v="247"/>
    <s v="242100410"/>
    <s v="Dijon Métropole"/>
    <s v="21"/>
    <s v="Côte-d'Or"/>
    <n v="27"/>
    <s v="Bourgogne-Franche-Comté"/>
  </r>
  <r>
    <s v="GRDF"/>
    <s v="2021"/>
    <x v="1"/>
    <s v="ENT"/>
    <s v="Entreprises"/>
    <s v="I"/>
    <x v="4"/>
    <s v="43"/>
    <s v="Travaux de construction spécialisés"/>
    <n v="762.48152000000005"/>
    <n v="3"/>
    <n v="1"/>
    <n v="0"/>
    <n v="0"/>
    <n v="0"/>
    <s v="21231"/>
    <x v="247"/>
    <s v="242100410"/>
    <s v="Dijon Métropole"/>
    <s v="21"/>
    <s v="Côte-d'Or"/>
    <n v="27"/>
    <s v="Bourgogne-Franche-Comté"/>
  </r>
  <r>
    <s v="GRDF"/>
    <s v="2021"/>
    <x v="1"/>
    <s v="ENT"/>
    <s v="Entreprises"/>
    <s v="T"/>
    <x v="0"/>
    <s v="47"/>
    <s v="Commerce de détail, à l'exception des automobiles et des motocycles"/>
    <n v="1808.54546"/>
    <n v="2"/>
    <n v="1"/>
    <n v="0"/>
    <n v="0"/>
    <n v="0"/>
    <s v="21231"/>
    <x v="247"/>
    <s v="242100410"/>
    <s v="Dijon Métropole"/>
    <s v="21"/>
    <s v="Côte-d'Or"/>
    <n v="27"/>
    <s v="Bourgogne-Franche-Comté"/>
  </r>
  <r>
    <s v="GRDF"/>
    <s v="2021"/>
    <x v="1"/>
    <s v="ENT"/>
    <s v="Entreprises"/>
    <s v="T"/>
    <x v="0"/>
    <s v="56"/>
    <s v="Restauration"/>
    <n v="1895.2874899999999"/>
    <n v="5"/>
    <n v="0.96299999999999997"/>
    <n v="0"/>
    <n v="0"/>
    <n v="0"/>
    <s v="21231"/>
    <x v="247"/>
    <s v="242100410"/>
    <s v="Dijon Métropole"/>
    <s v="21"/>
    <s v="Côte-d'Or"/>
    <n v="27"/>
    <s v="Bourgogne-Franche-Comté"/>
  </r>
  <r>
    <s v="GRDF"/>
    <s v="2021"/>
    <x v="1"/>
    <s v="ENT"/>
    <s v="Entreprises"/>
    <s v="T"/>
    <x v="0"/>
    <s v="61"/>
    <s v="Télécommunications"/>
    <n v="1602.3983499999999"/>
    <n v="3"/>
    <n v="1"/>
    <n v="0"/>
    <n v="0"/>
    <n v="0"/>
    <s v="21231"/>
    <x v="247"/>
    <s v="242100410"/>
    <s v="Dijon Métropole"/>
    <s v="21"/>
    <s v="Côte-d'Or"/>
    <n v="27"/>
    <s v="Bourgogne-Franche-Comté"/>
  </r>
  <r>
    <s v="GRDF"/>
    <s v="2021"/>
    <x v="1"/>
    <s v="ENT"/>
    <s v="Entreprises"/>
    <s v="T"/>
    <x v="0"/>
    <s v="81"/>
    <s v="Services relatifs aux bâtiments et aménagement paysager"/>
    <n v="6583.9377899999999"/>
    <n v="9"/>
    <n v="1"/>
    <n v="0"/>
    <n v="0"/>
    <n v="0"/>
    <s v="21231"/>
    <x v="247"/>
    <s v="242100410"/>
    <s v="Dijon Métropole"/>
    <s v="21"/>
    <s v="Côte-d'Or"/>
    <n v="27"/>
    <s v="Bourgogne-Franche-Comté"/>
  </r>
  <r>
    <s v="GRDF"/>
    <s v="2021"/>
    <x v="1"/>
    <s v="ENT"/>
    <s v="Entreprises"/>
    <s v="T"/>
    <x v="0"/>
    <s v="85"/>
    <s v="Enseignement"/>
    <n v="17299.876090000002"/>
    <n v="31"/>
    <n v="1"/>
    <n v="0"/>
    <n v="0"/>
    <n v="0"/>
    <s v="21231"/>
    <x v="247"/>
    <s v="242100410"/>
    <s v="Dijon Métropole"/>
    <s v="21"/>
    <s v="Côte-d'Or"/>
    <n v="27"/>
    <s v="Bourgogne-Franche-Comté"/>
  </r>
  <r>
    <s v="GRDF"/>
    <s v="2021"/>
    <x v="1"/>
    <s v="ENT"/>
    <s v="Entreprises"/>
    <s v="T"/>
    <x v="0"/>
    <s v="86"/>
    <s v="Activités pour la santé humaine"/>
    <n v="18227.428550000001"/>
    <n v="5"/>
    <n v="1"/>
    <n v="0"/>
    <n v="0"/>
    <n v="0"/>
    <s v="21231"/>
    <x v="247"/>
    <s v="242100410"/>
    <s v="Dijon Métropole"/>
    <s v="21"/>
    <s v="Côte-d'Or"/>
    <n v="27"/>
    <s v="Bourgogne-Franche-Comté"/>
  </r>
  <r>
    <s v="GRDF"/>
    <s v="2021"/>
    <x v="1"/>
    <s v="ENT"/>
    <s v="Entreprises"/>
    <s v="T"/>
    <x v="0"/>
    <s v="90"/>
    <s v="Activités créatives, artistiques et de spectacle"/>
    <n v="1367.4398100000001"/>
    <n v="3"/>
    <n v="1"/>
    <n v="0"/>
    <n v="0"/>
    <n v="0"/>
    <s v="21231"/>
    <x v="247"/>
    <s v="242100410"/>
    <s v="Dijon Métropole"/>
    <s v="21"/>
    <s v="Côte-d'Or"/>
    <n v="27"/>
    <s v="Bourgogne-Franche-Comté"/>
  </r>
  <r>
    <s v="GRDF"/>
    <s v="2021"/>
    <x v="1"/>
    <s v="ENT"/>
    <s v="Entreprises"/>
    <s v="T"/>
    <x v="0"/>
    <s v="94"/>
    <s v="Activités des organisations associatives"/>
    <n v="2109.5033699999999"/>
    <n v="6"/>
    <n v="0.83299999999999996"/>
    <n v="0"/>
    <n v="0"/>
    <n v="0"/>
    <s v="21231"/>
    <x v="247"/>
    <s v="242100410"/>
    <s v="Dijon Métropole"/>
    <s v="21"/>
    <s v="Côte-d'Or"/>
    <n v="27"/>
    <s v="Bourgogne-Franche-Comté"/>
  </r>
  <r>
    <s v="GRDF"/>
    <s v="2021"/>
    <x v="1"/>
    <s v="ENT"/>
    <s v="Entreprises"/>
    <s v="T"/>
    <x v="0"/>
    <s v="85"/>
    <s v="Enseignement"/>
    <n v="683.76828"/>
    <n v="1"/>
    <n v="1"/>
    <n v="0"/>
    <n v="0"/>
    <n v="0"/>
    <s v="21239"/>
    <x v="253"/>
    <s v="242101509"/>
    <s v="CC Rives de Saône"/>
    <s v="21"/>
    <s v="Côte-d'Or"/>
    <n v="27"/>
    <s v="Bourgogne-Franche-Comté"/>
  </r>
  <r>
    <s v="GRDF"/>
    <s v="2021"/>
    <x v="1"/>
    <s v="RES"/>
    <s v="Résidentiel"/>
    <s v="R"/>
    <x v="3"/>
    <m/>
    <s v="0"/>
    <n v="1249.3714600000001"/>
    <n v="86"/>
    <n v="0.97799999999999998"/>
    <n v="0"/>
    <n v="0"/>
    <n v="0"/>
    <s v="21239"/>
    <x v="253"/>
    <s v="242101509"/>
    <s v="CC Rives de Saône"/>
    <s v="21"/>
    <s v="Côte-d'Or"/>
    <n v="27"/>
    <s v="Bourgogne-Franche-Comté"/>
  </r>
  <r>
    <s v="GRDF"/>
    <s v="2021"/>
    <x v="1"/>
    <s v="ENT"/>
    <s v="Entreprises"/>
    <s v="T"/>
    <x v="0"/>
    <s v="33"/>
    <s v="Réparation et installation de machines et d'équipements"/>
    <n v="33.380049999999997"/>
    <n v="1"/>
    <n v="1"/>
    <n v="0"/>
    <n v="0"/>
    <n v="0"/>
    <s v="21261"/>
    <x v="272"/>
    <s v="200000925"/>
    <s v="CC de la Plaine Dijonnaise"/>
    <s v="21"/>
    <s v="Côte-d'Or"/>
    <n v="27"/>
    <s v="Bourgogne-Franche-Comté"/>
  </r>
  <r>
    <s v="GRDF"/>
    <s v="2021"/>
    <x v="1"/>
    <s v="RES"/>
    <s v="Résidentiel"/>
    <s v="R"/>
    <x v="3"/>
    <m/>
    <s v="0"/>
    <n v="3016.2478700000001"/>
    <n v="163"/>
    <n v="0.9"/>
    <n v="0"/>
    <n v="0"/>
    <n v="0"/>
    <s v="21261"/>
    <x v="272"/>
    <s v="200000925"/>
    <s v="CC de la Plaine Dijonnaise"/>
    <s v="21"/>
    <s v="Côte-d'Or"/>
    <n v="27"/>
    <s v="Bourgogne-Franche-Comté"/>
  </r>
  <r>
    <s v="GRDF"/>
    <s v="2021"/>
    <x v="1"/>
    <s v="ENT"/>
    <s v="Entreprises"/>
    <s v="T"/>
    <x v="0"/>
    <s v="87"/>
    <s v="Hébergement médico-social et social"/>
    <n v="505.77211"/>
    <n v="1"/>
    <n v="1"/>
    <n v="0"/>
    <n v="0"/>
    <n v="0"/>
    <s v="21263"/>
    <x v="274"/>
    <s v="242100410"/>
    <s v="Dijon Métropole"/>
    <s v="21"/>
    <s v="Côte-d'Or"/>
    <n v="27"/>
    <s v="Bourgogne-Franche-Comté"/>
  </r>
  <r>
    <s v="GRDF"/>
    <s v="2021"/>
    <x v="1"/>
    <s v="ENT"/>
    <s v="Entreprises"/>
    <s v="T"/>
    <x v="0"/>
    <s v="96"/>
    <s v="Autres services personnels"/>
    <n v="827.76149999999996"/>
    <n v="1"/>
    <n v="1"/>
    <n v="0"/>
    <n v="0"/>
    <n v="0"/>
    <s v="21263"/>
    <x v="274"/>
    <s v="242100410"/>
    <s v="Dijon Métropole"/>
    <s v="21"/>
    <s v="Côte-d'Or"/>
    <n v="27"/>
    <s v="Bourgogne-Franche-Comté"/>
  </r>
  <r>
    <s v="GRDF"/>
    <s v="2021"/>
    <x v="1"/>
    <s v="PRO"/>
    <s v="Petits professionels"/>
    <s v="A"/>
    <x v="1"/>
    <m/>
    <s v="0"/>
    <n v="213.18609000000001"/>
    <n v="6"/>
    <n v="0.42"/>
    <n v="0"/>
    <n v="0"/>
    <n v="0"/>
    <s v="21265"/>
    <x v="276"/>
    <s v="200070894"/>
    <s v="CC de Gevrey-Chambertin et de Nuits-Saint-Georges"/>
    <s v="21"/>
    <s v="Côte-d'Or"/>
    <n v="27"/>
    <s v="Bourgogne-Franche-Comté"/>
  </r>
  <r>
    <s v="GRDF"/>
    <s v="2021"/>
    <x v="1"/>
    <s v="PRO"/>
    <s v="Petits professionels"/>
    <s v="T"/>
    <x v="0"/>
    <m/>
    <s v="0"/>
    <n v="139.21789999999999"/>
    <n v="7"/>
    <n v="0.23799999999999999"/>
    <n v="0"/>
    <n v="0"/>
    <n v="0"/>
    <s v="21267"/>
    <x v="278"/>
    <s v="200070894"/>
    <s v="CC de Gevrey-Chambertin et de Nuits-Saint-Georges"/>
    <s v="21"/>
    <s v="Côte-d'Or"/>
    <n v="27"/>
    <s v="Bourgogne-Franche-Comté"/>
  </r>
  <r>
    <s v="GRDF"/>
    <s v="2021"/>
    <x v="1"/>
    <s v="ENT"/>
    <s v="Entreprises"/>
    <s v="T"/>
    <x v="0"/>
    <s v="86"/>
    <s v="Activités pour la santé humaine"/>
    <n v="680.73704999999995"/>
    <n v="2"/>
    <n v="0.5"/>
    <n v="0"/>
    <n v="0"/>
    <n v="0"/>
    <s v="21278"/>
    <x v="288"/>
    <s v="242100410"/>
    <s v="Dijon Métropole"/>
    <s v="21"/>
    <s v="Côte-d'Or"/>
    <n v="27"/>
    <s v="Bourgogne-Franche-Comté"/>
  </r>
  <r>
    <s v="GRDF"/>
    <s v="2021"/>
    <x v="1"/>
    <s v="ENT"/>
    <s v="Entreprises"/>
    <s v="T"/>
    <x v="0"/>
    <s v="46"/>
    <s v="Commerce de gros, à l'exception des automobiles et des motocycles"/>
    <n v="653.70300999999995"/>
    <n v="2"/>
    <n v="1"/>
    <n v="0"/>
    <n v="0"/>
    <n v="0"/>
    <s v="21292"/>
    <x v="300"/>
    <s v="200000925"/>
    <s v="CC de la Plaine Dijonnaise"/>
    <s v="21"/>
    <s v="Côte-d'Or"/>
    <n v="27"/>
    <s v="Bourgogne-Franche-Comté"/>
  </r>
  <r>
    <s v="GRDF"/>
    <s v="2021"/>
    <x v="1"/>
    <s v="ENT"/>
    <s v="Entreprises"/>
    <s v="T"/>
    <x v="0"/>
    <s v="68"/>
    <s v="Activités immobilières"/>
    <n v="2704.4541899999999"/>
    <n v="3"/>
    <n v="1"/>
    <n v="0"/>
    <n v="0"/>
    <n v="0"/>
    <s v="21292"/>
    <x v="300"/>
    <s v="200000925"/>
    <s v="CC de la Plaine Dijonnaise"/>
    <s v="21"/>
    <s v="Côte-d'Or"/>
    <n v="27"/>
    <s v="Bourgogne-Franche-Comté"/>
  </r>
  <r>
    <s v="GRDF"/>
    <s v="2021"/>
    <x v="1"/>
    <s v="ENT"/>
    <s v="Entreprises"/>
    <s v="T"/>
    <x v="0"/>
    <s v="84"/>
    <s v="Administration publique et défense ; sécurité sociale obligatoire"/>
    <n v="331.44601"/>
    <n v="1"/>
    <n v="1"/>
    <n v="0"/>
    <n v="0"/>
    <n v="0"/>
    <s v="21292"/>
    <x v="300"/>
    <s v="200000925"/>
    <s v="CC de la Plaine Dijonnaise"/>
    <s v="21"/>
    <s v="Côte-d'Or"/>
    <n v="27"/>
    <s v="Bourgogne-Franche-Comté"/>
  </r>
  <r>
    <s v="GRDF"/>
    <s v="2021"/>
    <x v="1"/>
    <s v="ENT"/>
    <s v="Entreprises"/>
    <s v="T"/>
    <x v="0"/>
    <s v="85"/>
    <s v="Enseignement"/>
    <n v="636.86256000000003"/>
    <n v="1"/>
    <n v="1"/>
    <n v="0"/>
    <n v="0"/>
    <n v="0"/>
    <s v="21292"/>
    <x v="300"/>
    <s v="200000925"/>
    <s v="CC de la Plaine Dijonnaise"/>
    <s v="21"/>
    <s v="Côte-d'Or"/>
    <n v="27"/>
    <s v="Bourgogne-Franche-Comté"/>
  </r>
  <r>
    <s v="GRDF"/>
    <s v="2021"/>
    <x v="1"/>
    <s v="PRO"/>
    <s v="Petits professionels"/>
    <s v="A"/>
    <x v="1"/>
    <m/>
    <s v="0"/>
    <n v="0"/>
    <n v="0"/>
    <n v="0"/>
    <n v="0"/>
    <n v="0"/>
    <n v="1"/>
    <s v="21292"/>
    <x v="300"/>
    <s v="200000925"/>
    <s v="CC de la Plaine Dijonnaise"/>
    <s v="21"/>
    <s v="Côte-d'Or"/>
    <n v="27"/>
    <s v="Bourgogne-Franche-Comté"/>
  </r>
  <r>
    <s v="GRDF"/>
    <s v="2021"/>
    <x v="1"/>
    <s v="PRO"/>
    <s v="Petits professionels"/>
    <s v="T"/>
    <x v="0"/>
    <m/>
    <s v="0"/>
    <n v="4718.4595099999997"/>
    <n v="79"/>
    <n v="0.59599999999999997"/>
    <n v="0"/>
    <n v="0"/>
    <n v="0"/>
    <s v="21292"/>
    <x v="300"/>
    <s v="200000925"/>
    <s v="CC de la Plaine Dijonnaise"/>
    <s v="21"/>
    <s v="Côte-d'Or"/>
    <n v="27"/>
    <s v="Bourgogne-Franche-Comté"/>
  </r>
  <r>
    <s v="GRDF"/>
    <s v="2021"/>
    <x v="1"/>
    <s v="RES"/>
    <s v="Résidentiel"/>
    <s v="R"/>
    <x v="3"/>
    <m/>
    <s v="0"/>
    <n v="15686.34354"/>
    <n v="1078"/>
    <n v="0.93700000000000006"/>
    <n v="0"/>
    <n v="0"/>
    <n v="1"/>
    <s v="21292"/>
    <x v="300"/>
    <s v="200000925"/>
    <s v="CC de la Plaine Dijonnaise"/>
    <s v="21"/>
    <s v="Côte-d'Or"/>
    <n v="27"/>
    <s v="Bourgogne-Franche-Comté"/>
  </r>
  <r>
    <s v="GRDF"/>
    <s v="2021"/>
    <x v="1"/>
    <s v="ENT"/>
    <s v="Entreprises"/>
    <s v="I"/>
    <x v="4"/>
    <s v="25"/>
    <s v="Fabrication de produits métalliques, à l'exception des machines et des équipements"/>
    <n v="257.11288000000002"/>
    <n v="1"/>
    <n v="1"/>
    <n v="0"/>
    <n v="0"/>
    <n v="0"/>
    <s v="21295"/>
    <x v="303"/>
    <s v="200070894"/>
    <s v="CC de Gevrey-Chambertin et de Nuits-Saint-Georges"/>
    <s v="21"/>
    <s v="Côte-d'Or"/>
    <n v="27"/>
    <s v="Bourgogne-Franche-Comté"/>
  </r>
  <r>
    <s v="GRDF"/>
    <s v="2021"/>
    <x v="1"/>
    <s v="ENT"/>
    <s v="Entreprises"/>
    <s v="I"/>
    <x v="4"/>
    <s v="35"/>
    <s v="Production et distribution d'électricité, de gaz, de vapeur et d'air conditionné"/>
    <n v="568.14633000000003"/>
    <n v="1"/>
    <n v="1"/>
    <n v="0"/>
    <n v="0"/>
    <n v="0"/>
    <s v="21295"/>
    <x v="303"/>
    <s v="200070894"/>
    <s v="CC de Gevrey-Chambertin et de Nuits-Saint-Georges"/>
    <s v="21"/>
    <s v="Côte-d'Or"/>
    <n v="27"/>
    <s v="Bourgogne-Franche-Comté"/>
  </r>
  <r>
    <s v="GRDF"/>
    <s v="2021"/>
    <x v="1"/>
    <s v="ENT"/>
    <s v="Entreprises"/>
    <s v="T"/>
    <x v="0"/>
    <s v="68"/>
    <s v="Activités immobilières"/>
    <n v="3982.7146899999998"/>
    <n v="4"/>
    <n v="1"/>
    <n v="0"/>
    <n v="0"/>
    <n v="0"/>
    <s v="21295"/>
    <x v="303"/>
    <s v="200070894"/>
    <s v="CC de Gevrey-Chambertin et de Nuits-Saint-Georges"/>
    <s v="21"/>
    <s v="Côte-d'Or"/>
    <n v="27"/>
    <s v="Bourgogne-Franche-Comté"/>
  </r>
  <r>
    <s v="GRDF"/>
    <s v="2021"/>
    <x v="1"/>
    <s v="RES"/>
    <s v="Résidentiel"/>
    <s v="R"/>
    <x v="3"/>
    <m/>
    <s v="0"/>
    <n v="11596.657730000001"/>
    <n v="915"/>
    <n v="0.86399999999999999"/>
    <n v="0"/>
    <n v="0"/>
    <n v="0"/>
    <s v="21295"/>
    <x v="303"/>
    <s v="200070894"/>
    <s v="CC de Gevrey-Chambertin et de Nuits-Saint-Georges"/>
    <s v="21"/>
    <s v="Côte-d'Or"/>
    <n v="27"/>
    <s v="Bourgogne-Franche-Comté"/>
  </r>
  <r>
    <s v="GRDF"/>
    <s v="2021"/>
    <x v="1"/>
    <s v="ENT"/>
    <s v="Entreprises"/>
    <s v="T"/>
    <x v="0"/>
    <s v="55"/>
    <s v="Hébergement"/>
    <n v="852.22748000000001"/>
    <n v="1"/>
    <n v="1"/>
    <n v="0"/>
    <n v="0"/>
    <n v="0"/>
    <s v="21297"/>
    <x v="305"/>
    <s v="200070894"/>
    <s v="CC de Gevrey-Chambertin et de Nuits-Saint-Georges"/>
    <s v="21"/>
    <s v="Côte-d'Or"/>
    <n v="27"/>
    <s v="Bourgogne-Franche-Comté"/>
  </r>
  <r>
    <s v="GRDF"/>
    <s v="2021"/>
    <x v="1"/>
    <s v="PRO"/>
    <s v="Petits professionels"/>
    <s v="T"/>
    <x v="0"/>
    <m/>
    <s v="0"/>
    <n v="529.22900000000004"/>
    <n v="12"/>
    <n v="0.52800000000000002"/>
    <n v="0"/>
    <n v="0"/>
    <n v="0"/>
    <s v="21297"/>
    <x v="305"/>
    <s v="200070894"/>
    <s v="CC de Gevrey-Chambertin et de Nuits-Saint-Georges"/>
    <s v="21"/>
    <s v="Côte-d'Or"/>
    <n v="27"/>
    <s v="Bourgogne-Franche-Comté"/>
  </r>
  <r>
    <s v="GRDF"/>
    <s v="2021"/>
    <x v="1"/>
    <s v="ENT"/>
    <s v="Entreprises"/>
    <s v="X"/>
    <x v="2"/>
    <m/>
    <s v="0"/>
    <n v="0"/>
    <n v="0"/>
    <n v="0"/>
    <n v="0"/>
    <n v="0"/>
    <n v="1"/>
    <s v="21315"/>
    <x v="319"/>
    <s v="242100410"/>
    <s v="Dijon Métropole"/>
    <s v="21"/>
    <s v="Côte-d'Or"/>
    <n v="27"/>
    <s v="Bourgogne-Franche-Comté"/>
  </r>
  <r>
    <s v="GRDF"/>
    <s v="2021"/>
    <x v="1"/>
    <s v="PRO"/>
    <s v="Petits professionels"/>
    <s v="I"/>
    <x v="4"/>
    <m/>
    <s v="0"/>
    <n v="360.95008000000001"/>
    <n v="3"/>
    <n v="0.26200000000000001"/>
    <n v="0"/>
    <n v="0"/>
    <n v="0"/>
    <s v="21315"/>
    <x v="319"/>
    <s v="242100410"/>
    <s v="Dijon Métropole"/>
    <s v="21"/>
    <s v="Côte-d'Or"/>
    <n v="27"/>
    <s v="Bourgogne-Franche-Comté"/>
  </r>
  <r>
    <s v="GRDF"/>
    <s v="2021"/>
    <x v="1"/>
    <s v="RES"/>
    <s v="Résidentiel"/>
    <s v="R"/>
    <x v="3"/>
    <m/>
    <s v="0"/>
    <n v="5799.02171"/>
    <n v="303"/>
    <n v="0.90600000000000003"/>
    <n v="0"/>
    <n v="0"/>
    <n v="0"/>
    <s v="21315"/>
    <x v="319"/>
    <s v="242100410"/>
    <s v="Dijon Métropole"/>
    <s v="21"/>
    <s v="Côte-d'Or"/>
    <n v="27"/>
    <s v="Bourgogne-Franche-Comté"/>
  </r>
  <r>
    <s v="GRDF"/>
    <s v="2021"/>
    <x v="1"/>
    <s v="ENT"/>
    <s v="Entreprises"/>
    <s v="T"/>
    <x v="0"/>
    <s v="49"/>
    <s v="Transports terrestres et transport par conduites"/>
    <n v="246.83778000000001"/>
    <n v="1"/>
    <n v="1"/>
    <n v="0"/>
    <n v="0"/>
    <n v="0"/>
    <s v="21317"/>
    <x v="321"/>
    <s v="242100154"/>
    <s v="CC des Vallées de la Tille et de l'Ignon"/>
    <s v="21"/>
    <s v="Côte-d'Or"/>
    <n v="27"/>
    <s v="Bourgogne-Franche-Comté"/>
  </r>
  <r>
    <s v="GRDF"/>
    <s v="2021"/>
    <x v="1"/>
    <s v="PRO"/>
    <s v="Petits professionels"/>
    <s v="I"/>
    <x v="4"/>
    <m/>
    <s v="0"/>
    <n v="633.02688999999998"/>
    <n v="9"/>
    <n v="0.224"/>
    <n v="0"/>
    <n v="0"/>
    <n v="0"/>
    <s v="21317"/>
    <x v="321"/>
    <s v="242100154"/>
    <s v="CC des Vallées de la Tille et de l'Ignon"/>
    <s v="21"/>
    <s v="Côte-d'Or"/>
    <n v="27"/>
    <s v="Bourgogne-Franche-Comté"/>
  </r>
  <r>
    <s v="GRDF"/>
    <s v="2021"/>
    <x v="1"/>
    <s v="PRO"/>
    <s v="Petits professionels"/>
    <s v="T"/>
    <x v="0"/>
    <m/>
    <s v="0"/>
    <n v="218.29661999999999"/>
    <n v="5"/>
    <n v="0.80300000000000005"/>
    <n v="0"/>
    <n v="0"/>
    <n v="0"/>
    <s v="21320"/>
    <x v="322"/>
    <s v="200000925"/>
    <s v="CC de la Plaine Dijonnaise"/>
    <s v="21"/>
    <s v="Côte-d'Or"/>
    <n v="27"/>
    <s v="Bourgogne-Franche-Comté"/>
  </r>
  <r>
    <s v="GRDF"/>
    <s v="2021"/>
    <x v="1"/>
    <s v="PRO"/>
    <s v="Petits professionels"/>
    <s v="T"/>
    <x v="0"/>
    <m/>
    <s v="0"/>
    <n v="0"/>
    <n v="0"/>
    <n v="0"/>
    <n v="0"/>
    <n v="0"/>
    <n v="1"/>
    <s v="21322"/>
    <x v="323"/>
    <s v="242101509"/>
    <s v="CC Rives de Saône"/>
    <s v="21"/>
    <s v="Côte-d'Or"/>
    <n v="27"/>
    <s v="Bourgogne-Franche-Comté"/>
  </r>
  <r>
    <s v="GRDF"/>
    <s v="2021"/>
    <x v="1"/>
    <s v="RES"/>
    <s v="Résidentiel"/>
    <s v="R"/>
    <x v="3"/>
    <m/>
    <s v="0"/>
    <n v="1205.7399499999999"/>
    <n v="63"/>
    <n v="0.75600000000000001"/>
    <n v="0"/>
    <n v="0"/>
    <n v="0"/>
    <s v="21330"/>
    <x v="446"/>
    <s v="200000925"/>
    <s v="CC de la Plaine Dijonnaise"/>
    <s v="21"/>
    <s v="Côte-d'Or"/>
    <n v="27"/>
    <s v="Bourgogne-Franche-Comté"/>
  </r>
  <r>
    <s v="GRDF"/>
    <s v="2021"/>
    <x v="1"/>
    <s v="ENT"/>
    <s v="Entreprises"/>
    <s v="T"/>
    <x v="0"/>
    <s v="56"/>
    <s v="Restauration"/>
    <n v="426.90183000000002"/>
    <n v="1"/>
    <n v="1"/>
    <n v="0"/>
    <n v="0"/>
    <n v="0"/>
    <s v="21347"/>
    <x v="345"/>
    <s v="200006682"/>
    <s v="CA Beaune, Côte et Sud - Communauté Beaune-Chagny-Nolay"/>
    <s v="21"/>
    <s v="Côte-d'Or"/>
    <n v="27"/>
    <s v="Bourgogne-Franche-Comté"/>
  </r>
  <r>
    <s v="GRDF"/>
    <s v="2021"/>
    <x v="1"/>
    <s v="PRO"/>
    <s v="Petits professionels"/>
    <s v="I"/>
    <x v="4"/>
    <m/>
    <s v="0"/>
    <n v="0"/>
    <n v="0"/>
    <n v="0"/>
    <n v="0"/>
    <n v="0"/>
    <n v="1"/>
    <s v="21347"/>
    <x v="345"/>
    <s v="200006682"/>
    <s v="CA Beaune, Côte et Sud - Communauté Beaune-Chagny-Nolay"/>
    <s v="21"/>
    <s v="Côte-d'Or"/>
    <n v="27"/>
    <s v="Bourgogne-Franche-Comté"/>
  </r>
  <r>
    <s v="GRDF"/>
    <s v="2021"/>
    <x v="1"/>
    <s v="PRO"/>
    <s v="Petits professionels"/>
    <s v="T"/>
    <x v="0"/>
    <m/>
    <s v="0"/>
    <n v="1128.2952700000001"/>
    <n v="17"/>
    <n v="0.216"/>
    <n v="0"/>
    <n v="0"/>
    <n v="0"/>
    <s v="21347"/>
    <x v="345"/>
    <s v="200006682"/>
    <s v="CA Beaune, Côte et Sud - Communauté Beaune-Chagny-Nolay"/>
    <s v="21"/>
    <s v="Côte-d'Or"/>
    <n v="27"/>
    <s v="Bourgogne-Franche-Comté"/>
  </r>
  <r>
    <s v="GRDF"/>
    <s v="2021"/>
    <x v="1"/>
    <s v="RES"/>
    <s v="Résidentiel"/>
    <s v="R"/>
    <x v="3"/>
    <m/>
    <s v="0"/>
    <n v="1637.8233299999999"/>
    <n v="76"/>
    <n v="0.53600000000000003"/>
    <n v="0"/>
    <n v="0"/>
    <n v="0"/>
    <s v="21347"/>
    <x v="345"/>
    <s v="200006682"/>
    <s v="CA Beaune, Côte et Sud - Communauté Beaune-Chagny-Nolay"/>
    <s v="21"/>
    <s v="Côte-d'Or"/>
    <n v="27"/>
    <s v="Bourgogne-Franche-Comté"/>
  </r>
  <r>
    <s v="GRDF"/>
    <s v="2021"/>
    <x v="1"/>
    <s v="PRO"/>
    <s v="Petits professionels"/>
    <s v="T"/>
    <x v="0"/>
    <m/>
    <s v="0"/>
    <n v="458.82677000000001"/>
    <n v="10"/>
    <n v="0.96599999999999997"/>
    <n v="0"/>
    <n v="0"/>
    <n v="0"/>
    <s v="21351"/>
    <x v="349"/>
    <s v="200000925"/>
    <s v="CC de la Plaine Dijonnaise"/>
    <s v="21"/>
    <s v="Côte-d'Or"/>
    <n v="27"/>
    <s v="Bourgogne-Franche-Comté"/>
  </r>
  <r>
    <s v="GRDF"/>
    <s v="2021"/>
    <x v="1"/>
    <s v="PRO"/>
    <s v="Petits professionels"/>
    <s v="T"/>
    <x v="0"/>
    <m/>
    <s v="0"/>
    <n v="511.55081000000001"/>
    <n v="15"/>
    <n v="0.60899999999999999"/>
    <n v="0"/>
    <n v="0"/>
    <n v="0"/>
    <s v="21353"/>
    <x v="351"/>
    <s v="200000925"/>
    <s v="CC de la Plaine Dijonnaise"/>
    <s v="21"/>
    <s v="Côte-d'Or"/>
    <n v="27"/>
    <s v="Bourgogne-Franche-Comté"/>
  </r>
  <r>
    <s v="GRDF"/>
    <s v="2021"/>
    <x v="1"/>
    <s v="ENT"/>
    <s v="Entreprises"/>
    <s v="I"/>
    <x v="4"/>
    <s v="20"/>
    <s v="Industrie chimique"/>
    <n v="1061.08716"/>
    <n v="1"/>
    <n v="1"/>
    <n v="0"/>
    <n v="0"/>
    <n v="0"/>
    <s v="21355"/>
    <x v="353"/>
    <s v="242100410"/>
    <s v="Dijon Métropole"/>
    <s v="21"/>
    <s v="Côte-d'Or"/>
    <n v="27"/>
    <s v="Bourgogne-Franche-Comté"/>
  </r>
  <r>
    <s v="GRDF"/>
    <s v="2021"/>
    <x v="1"/>
    <s v="ENT"/>
    <s v="Entreprises"/>
    <s v="T"/>
    <x v="0"/>
    <s v="45"/>
    <s v="Commerce et réparation d'automobiles et de motocycles"/>
    <n v="510.18043"/>
    <n v="2"/>
    <n v="1"/>
    <n v="0"/>
    <n v="0"/>
    <n v="0"/>
    <s v="21355"/>
    <x v="353"/>
    <s v="242100410"/>
    <s v="Dijon Métropole"/>
    <s v="21"/>
    <s v="Côte-d'Or"/>
    <n v="27"/>
    <s v="Bourgogne-Franche-Comté"/>
  </r>
  <r>
    <s v="GRDF"/>
    <s v="2021"/>
    <x v="1"/>
    <s v="ENT"/>
    <s v="Entreprises"/>
    <s v="T"/>
    <x v="0"/>
    <s v="70"/>
    <s v="Activités des sièges sociaux ; conseil de gestion"/>
    <n v="477.58154000000002"/>
    <n v="1"/>
    <n v="1"/>
    <n v="0"/>
    <n v="0"/>
    <n v="0"/>
    <s v="21355"/>
    <x v="353"/>
    <s v="242100410"/>
    <s v="Dijon Métropole"/>
    <s v="21"/>
    <s v="Côte-d'Or"/>
    <n v="27"/>
    <s v="Bourgogne-Franche-Comté"/>
  </r>
  <r>
    <s v="GRDF"/>
    <s v="2021"/>
    <x v="1"/>
    <s v="ENT"/>
    <s v="Entreprises"/>
    <s v="T"/>
    <x v="0"/>
    <s v="85"/>
    <s v="Enseignement"/>
    <n v="2421.8983600000001"/>
    <n v="3"/>
    <n v="1"/>
    <n v="0"/>
    <n v="0"/>
    <n v="0"/>
    <s v="21355"/>
    <x v="353"/>
    <s v="242100410"/>
    <s v="Dijon Métropole"/>
    <s v="21"/>
    <s v="Côte-d'Or"/>
    <n v="27"/>
    <s v="Bourgogne-Franche-Comté"/>
  </r>
  <r>
    <s v="GRDF"/>
    <s v="2021"/>
    <x v="1"/>
    <s v="PRO"/>
    <s v="Petits professionels"/>
    <s v="I"/>
    <x v="4"/>
    <m/>
    <s v="0"/>
    <n v="0"/>
    <n v="0"/>
    <n v="0"/>
    <n v="0"/>
    <n v="0"/>
    <n v="1"/>
    <s v="21356"/>
    <x v="354"/>
    <s v="242101509"/>
    <s v="CC Rives de Saône"/>
    <s v="21"/>
    <s v="Côte-d'Or"/>
    <n v="27"/>
    <s v="Bourgogne-Franche-Comté"/>
  </r>
  <r>
    <s v="GRDF"/>
    <s v="2021"/>
    <x v="1"/>
    <s v="RES"/>
    <s v="Résidentiel"/>
    <s v="R"/>
    <x v="3"/>
    <m/>
    <s v="0"/>
    <n v="3216.8763800000002"/>
    <n v="189"/>
    <n v="0.85599999999999998"/>
    <n v="0"/>
    <n v="0"/>
    <n v="0"/>
    <s v="21370"/>
    <x v="365"/>
    <s v="242100410"/>
    <s v="Dijon Métropole"/>
    <s v="21"/>
    <s v="Côte-d'Or"/>
    <n v="27"/>
    <s v="Bourgogne-Franche-Comté"/>
  </r>
  <r>
    <s v="GRDF"/>
    <s v="2021"/>
    <x v="1"/>
    <s v="ENT"/>
    <s v="Entreprises"/>
    <s v="A"/>
    <x v="1"/>
    <s v="1"/>
    <s v="0"/>
    <n v="28.568449999999999"/>
    <n v="1"/>
    <n v="0.154"/>
    <n v="0"/>
    <n v="0"/>
    <n v="0"/>
    <s v="21412"/>
    <x v="398"/>
    <s v="200006682"/>
    <s v="CA Beaune, Côte et Sud - Communauté Beaune-Chagny-Nolay"/>
    <s v="21"/>
    <s v="Côte-d'Or"/>
    <n v="27"/>
    <s v="Bourgogne-Franche-Comté"/>
  </r>
  <r>
    <s v="GRDF"/>
    <s v="2021"/>
    <x v="1"/>
    <s v="ENT"/>
    <s v="Entreprises"/>
    <s v="T"/>
    <x v="0"/>
    <s v="85"/>
    <s v="Enseignement"/>
    <n v="570.02470000000005"/>
    <n v="1"/>
    <n v="1"/>
    <n v="0"/>
    <n v="0"/>
    <n v="0"/>
    <s v="21416"/>
    <x v="402"/>
    <s v="200072825"/>
    <s v="CC Mirebellois et Fontenois"/>
    <s v="21"/>
    <s v="Côte-d'Or"/>
    <n v="27"/>
    <s v="Bourgogne-Franche-Comté"/>
  </r>
  <r>
    <s v="GRDF"/>
    <s v="2021"/>
    <x v="1"/>
    <s v="RES"/>
    <s v="Résidentiel"/>
    <s v="R"/>
    <x v="3"/>
    <m/>
    <s v="0"/>
    <n v="2574.2408300000002"/>
    <n v="158"/>
    <n v="0.61699999999999999"/>
    <n v="0"/>
    <n v="0"/>
    <n v="0"/>
    <s v="21423"/>
    <x v="408"/>
    <s v="200006682"/>
    <s v="CA Beaune, Côte et Sud - Communauté Beaune-Chagny-Nolay"/>
    <s v="21"/>
    <s v="Côte-d'Or"/>
    <n v="27"/>
    <s v="Bourgogne-Franche-Comté"/>
  </r>
  <r>
    <s v="GRDF"/>
    <s v="2021"/>
    <x v="1"/>
    <s v="PRO"/>
    <s v="Petits professionels"/>
    <s v="I"/>
    <x v="4"/>
    <m/>
    <s v="0"/>
    <n v="144.66606999999999"/>
    <n v="2"/>
    <n v="6.2300000000000001E-2"/>
    <n v="0"/>
    <n v="0"/>
    <n v="0"/>
    <s v="21458"/>
    <x v="191"/>
    <s v="200070894"/>
    <s v="CC de Gevrey-Chambertin et de Nuits-Saint-Georges"/>
    <s v="21"/>
    <s v="Côte-d'Or"/>
    <n v="27"/>
    <s v="Bourgogne-Franche-Comté"/>
  </r>
  <r>
    <s v="GRDF"/>
    <s v="2021"/>
    <x v="1"/>
    <s v="ENT"/>
    <s v="Entreprises"/>
    <s v="T"/>
    <x v="0"/>
    <s v="84"/>
    <s v="Administration publique et défense ; sécurité sociale obligatoire"/>
    <n v="1774.80782"/>
    <n v="3"/>
    <n v="1"/>
    <n v="0"/>
    <n v="0"/>
    <n v="0"/>
    <s v="21464"/>
    <x v="196"/>
    <s v="200070894"/>
    <s v="CC de Gevrey-Chambertin et de Nuits-Saint-Georges"/>
    <s v="21"/>
    <s v="Côte-d'Or"/>
    <n v="27"/>
    <s v="Bourgogne-Franche-Comté"/>
  </r>
  <r>
    <s v="GRDF"/>
    <s v="2021"/>
    <x v="1"/>
    <s v="ENT"/>
    <s v="Entreprises"/>
    <s v="T"/>
    <x v="0"/>
    <s v="87"/>
    <s v="Hébergement médico-social et social"/>
    <n v="2270.4204199999999"/>
    <n v="3"/>
    <n v="1"/>
    <n v="0"/>
    <n v="0"/>
    <n v="0"/>
    <s v="21464"/>
    <x v="196"/>
    <s v="200070894"/>
    <s v="CC de Gevrey-Chambertin et de Nuits-Saint-Georges"/>
    <s v="21"/>
    <s v="Côte-d'Or"/>
    <n v="27"/>
    <s v="Bourgogne-Franche-Comté"/>
  </r>
  <r>
    <s v="GRDF"/>
    <s v="2021"/>
    <x v="1"/>
    <s v="ENT"/>
    <s v="Entreprises"/>
    <s v="T"/>
    <x v="0"/>
    <s v="88"/>
    <s v="Action sociale sans hébergement"/>
    <n v="292.13339999999999"/>
    <n v="1"/>
    <n v="1"/>
    <n v="0"/>
    <n v="0"/>
    <n v="0"/>
    <s v="21464"/>
    <x v="196"/>
    <s v="200070894"/>
    <s v="CC de Gevrey-Chambertin et de Nuits-Saint-Georges"/>
    <s v="21"/>
    <s v="Côte-d'Or"/>
    <n v="27"/>
    <s v="Bourgogne-Franche-Comté"/>
  </r>
  <r>
    <s v="GRDF"/>
    <s v="2021"/>
    <x v="1"/>
    <s v="RES"/>
    <s v="Résidentiel"/>
    <s v="R"/>
    <x v="3"/>
    <m/>
    <s v="0"/>
    <n v="3600.4656799999998"/>
    <n v="145"/>
    <n v="0.63700000000000001"/>
    <n v="0"/>
    <n v="0"/>
    <n v="0"/>
    <s v="21492"/>
    <x v="219"/>
    <s v="200006682"/>
    <s v="CA Beaune, Côte et Sud - Communauté Beaune-Chagny-Nolay"/>
    <s v="21"/>
    <s v="Côte-d'Or"/>
    <n v="27"/>
    <s v="Bourgogne-Franche-Comté"/>
  </r>
  <r>
    <s v="GRDF"/>
    <s v="2021"/>
    <x v="1"/>
    <s v="PRO"/>
    <s v="Petits professionels"/>
    <s v="T"/>
    <x v="0"/>
    <m/>
    <s v="0"/>
    <n v="2116.8586399999999"/>
    <n v="23"/>
    <n v="0.46600000000000003"/>
    <n v="0"/>
    <n v="0"/>
    <n v="0"/>
    <s v="21496"/>
    <x v="221"/>
    <s v="200070902"/>
    <s v="CC Auxonne Pontailler Val de Saône"/>
    <s v="21"/>
    <s v="Côte-d'Or"/>
    <n v="27"/>
    <s v="Bourgogne-Franche-Comté"/>
  </r>
  <r>
    <s v="GRDF"/>
    <s v="2021"/>
    <x v="1"/>
    <s v="PRO"/>
    <s v="Petits professionels"/>
    <s v="A"/>
    <x v="1"/>
    <m/>
    <s v="0"/>
    <n v="603.04498999999998"/>
    <n v="10"/>
    <n v="0.51600000000000001"/>
    <n v="0"/>
    <n v="0"/>
    <n v="0"/>
    <s v="21506"/>
    <x v="229"/>
    <s v="200070894"/>
    <s v="CC de Gevrey-Chambertin et de Nuits-Saint-Georges"/>
    <s v="21"/>
    <s v="Côte-d'Or"/>
    <n v="27"/>
    <s v="Bourgogne-Franche-Comté"/>
  </r>
  <r>
    <s v="GRDF"/>
    <s v="2021"/>
    <x v="1"/>
    <s v="PRO"/>
    <s v="Petits professionels"/>
    <s v="I"/>
    <x v="4"/>
    <m/>
    <s v="0"/>
    <n v="385.24256000000003"/>
    <n v="8"/>
    <n v="0.47899999999999998"/>
    <n v="0"/>
    <n v="0"/>
    <n v="0"/>
    <s v="21515"/>
    <x v="419"/>
    <s v="242100410"/>
    <s v="Dijon Métropole"/>
    <s v="21"/>
    <s v="Côte-d'Or"/>
    <n v="27"/>
    <s v="Bourgogne-Franche-Comté"/>
  </r>
  <r>
    <s v="GRDF"/>
    <s v="2021"/>
    <x v="1"/>
    <s v="RES"/>
    <s v="Résidentiel"/>
    <s v="R"/>
    <x v="3"/>
    <m/>
    <s v="0"/>
    <n v="4122.8655699999999"/>
    <n v="217"/>
    <n v="0.95599999999999996"/>
    <n v="0"/>
    <n v="0"/>
    <n v="0"/>
    <s v="21532"/>
    <x v="421"/>
    <s v="200000925"/>
    <s v="CC de la Plaine Dijonnaise"/>
    <s v="21"/>
    <s v="Côte-d'Or"/>
    <n v="27"/>
    <s v="Bourgogne-Franche-Comté"/>
  </r>
  <r>
    <s v="GRDF"/>
    <s v="2021"/>
    <x v="1"/>
    <s v="ENT"/>
    <s v="Entreprises"/>
    <s v="I"/>
    <x v="4"/>
    <s v="42"/>
    <s v="Génie civil"/>
    <n v="287.67333000000002"/>
    <n v="1"/>
    <n v="1"/>
    <n v="0"/>
    <n v="0"/>
    <n v="0"/>
    <s v="21540"/>
    <x v="447"/>
    <s v="242100410"/>
    <s v="Dijon Métropole"/>
    <s v="21"/>
    <s v="Côte-d'Or"/>
    <n v="27"/>
    <s v="Bourgogne-Franche-Comté"/>
  </r>
  <r>
    <s v="GRDF"/>
    <s v="2021"/>
    <x v="1"/>
    <s v="ENT"/>
    <s v="Entreprises"/>
    <s v="T"/>
    <x v="0"/>
    <s v="55"/>
    <s v="Hébergement"/>
    <n v="77.03295"/>
    <n v="1"/>
    <n v="1"/>
    <n v="0"/>
    <n v="0"/>
    <n v="0"/>
    <s v="21540"/>
    <x v="447"/>
    <s v="242100410"/>
    <s v="Dijon Métropole"/>
    <s v="21"/>
    <s v="Côte-d'Or"/>
    <n v="27"/>
    <s v="Bourgogne-Franche-Comté"/>
  </r>
  <r>
    <s v="GRDF"/>
    <s v="2021"/>
    <x v="1"/>
    <s v="RES"/>
    <s v="Résidentiel"/>
    <s v="R"/>
    <x v="3"/>
    <m/>
    <s v="0"/>
    <n v="28367.116399999999"/>
    <n v="1827"/>
    <n v="0.94899999999999995"/>
    <n v="0"/>
    <n v="0"/>
    <n v="1"/>
    <s v="21540"/>
    <x v="447"/>
    <s v="242100410"/>
    <s v="Dijon Métropole"/>
    <s v="21"/>
    <s v="Côte-d'Or"/>
    <n v="27"/>
    <s v="Bourgogne-Franche-Comté"/>
  </r>
  <r>
    <s v="GRDF"/>
    <s v="2021"/>
    <x v="1"/>
    <s v="PRO"/>
    <s v="Petits professionels"/>
    <s v="T"/>
    <x v="0"/>
    <m/>
    <s v="0"/>
    <n v="547.24994000000004"/>
    <n v="13"/>
    <n v="6.7100000000000007E-2"/>
    <n v="0"/>
    <n v="0"/>
    <n v="0"/>
    <s v="21545"/>
    <x v="423"/>
    <s v="242101434"/>
    <s v="CC du Pays Châtillonnais"/>
    <s v="21"/>
    <s v="Côte-d'Or"/>
    <n v="27"/>
    <s v="Bourgogne-Franche-Comté"/>
  </r>
  <r>
    <s v="GRDF"/>
    <s v="2021"/>
    <x v="1"/>
    <s v="ENT"/>
    <s v="Entreprises"/>
    <s v="I"/>
    <x v="4"/>
    <s v="23"/>
    <s v="Fabrication d'autres produits minéraux non métalliques"/>
    <n v="2066.0375800000002"/>
    <n v="1"/>
    <n v="1"/>
    <n v="0"/>
    <n v="0"/>
    <n v="0"/>
    <s v="21554"/>
    <x v="448"/>
    <s v="242101509"/>
    <s v="CC Rives de Saône"/>
    <s v="21"/>
    <s v="Côte-d'Or"/>
    <n v="27"/>
    <s v="Bourgogne-Franche-Comté"/>
  </r>
  <r>
    <s v="GRDF"/>
    <s v="2021"/>
    <x v="1"/>
    <s v="ENT"/>
    <s v="Entreprises"/>
    <s v="T"/>
    <x v="0"/>
    <s v="87"/>
    <s v="Hébergement médico-social et social"/>
    <n v="1545.2336"/>
    <n v="1"/>
    <n v="1"/>
    <n v="0"/>
    <n v="0"/>
    <n v="0"/>
    <s v="21554"/>
    <x v="448"/>
    <s v="242101509"/>
    <s v="CC Rives de Saône"/>
    <s v="21"/>
    <s v="Côte-d'Or"/>
    <n v="27"/>
    <s v="Bourgogne-Franche-Comté"/>
  </r>
  <r>
    <s v="GRDF"/>
    <s v="2021"/>
    <x v="1"/>
    <s v="PRO"/>
    <s v="Petits professionels"/>
    <s v="I"/>
    <x v="4"/>
    <m/>
    <s v="0"/>
    <n v="0"/>
    <n v="0"/>
    <n v="0"/>
    <n v="0"/>
    <n v="0"/>
    <n v="1"/>
    <s v="21554"/>
    <x v="448"/>
    <s v="242101509"/>
    <s v="CC Rives de Saône"/>
    <s v="21"/>
    <s v="Côte-d'Or"/>
    <n v="27"/>
    <s v="Bourgogne-Franche-Comté"/>
  </r>
  <r>
    <s v="GRDF"/>
    <s v="2021"/>
    <x v="1"/>
    <s v="ENT"/>
    <s v="Entreprises"/>
    <s v="T"/>
    <x v="0"/>
    <s v="87"/>
    <s v="Hébergement médico-social et social"/>
    <n v="585.10454000000004"/>
    <n v="1"/>
    <n v="1"/>
    <n v="0"/>
    <n v="0"/>
    <n v="0"/>
    <s v="21555"/>
    <x v="449"/>
    <s v="200069540"/>
    <s v="CC Norge et Tille"/>
    <s v="21"/>
    <s v="Côte-d'Or"/>
    <n v="27"/>
    <s v="Bourgogne-Franche-Comté"/>
  </r>
  <r>
    <s v="GRDF"/>
    <s v="2021"/>
    <x v="1"/>
    <s v="PRO"/>
    <s v="Petits professionels"/>
    <s v="I"/>
    <x v="4"/>
    <m/>
    <s v="0"/>
    <n v="175.67478"/>
    <n v="3"/>
    <n v="0.34100000000000003"/>
    <n v="0"/>
    <n v="0"/>
    <n v="0"/>
    <s v="21558"/>
    <x v="424"/>
    <s v="200006682"/>
    <s v="CA Beaune, Côte et Sud - Communauté Beaune-Chagny-Nolay"/>
    <s v="21"/>
    <s v="Côte-d'Or"/>
    <n v="27"/>
    <s v="Bourgogne-Franche-Comté"/>
  </r>
  <r>
    <s v="GRDF"/>
    <s v="2021"/>
    <x v="1"/>
    <s v="PRO"/>
    <s v="Petits professionels"/>
    <s v="T"/>
    <x v="0"/>
    <m/>
    <s v="0"/>
    <n v="1433.73386"/>
    <n v="27"/>
    <n v="0.46100000000000002"/>
    <n v="0"/>
    <n v="0"/>
    <n v="0"/>
    <s v="21582"/>
    <x v="426"/>
    <s v="200006682"/>
    <s v="CA Beaune, Côte et Sud - Communauté Beaune-Chagny-Nolay"/>
    <s v="21"/>
    <s v="Côte-d'Or"/>
    <n v="27"/>
    <s v="Bourgogne-Franche-Comté"/>
  </r>
  <r>
    <s v="GRDF"/>
    <s v="2021"/>
    <x v="1"/>
    <s v="PRO"/>
    <s v="Petits professionels"/>
    <s v="I"/>
    <x v="4"/>
    <m/>
    <s v="0"/>
    <n v="267.18896999999998"/>
    <n v="2"/>
    <n v="1"/>
    <n v="0"/>
    <n v="0"/>
    <n v="0"/>
    <s v="21585"/>
    <x v="427"/>
    <s v="200070894"/>
    <s v="CC de Gevrey-Chambertin et de Nuits-Saint-Georges"/>
    <s v="21"/>
    <s v="Côte-d'Or"/>
    <n v="27"/>
    <s v="Bourgogne-Franche-Comté"/>
  </r>
  <r>
    <s v="GRDF"/>
    <s v="2021"/>
    <x v="1"/>
    <s v="PRO"/>
    <s v="Petits professionels"/>
    <s v="A"/>
    <x v="1"/>
    <m/>
    <s v="0"/>
    <n v="0"/>
    <n v="0"/>
    <n v="0"/>
    <n v="0"/>
    <n v="0"/>
    <n v="1"/>
    <s v="21599"/>
    <x v="450"/>
    <s v="200070910"/>
    <s v="CC Tille et Venelle"/>
    <s v="21"/>
    <s v="Côte-d'Or"/>
    <n v="27"/>
    <s v="Bourgogne-Franche-Comté"/>
  </r>
  <r>
    <s v="GRDF"/>
    <s v="2021"/>
    <x v="1"/>
    <s v="ENT"/>
    <s v="Entreprises"/>
    <s v="T"/>
    <x v="0"/>
    <s v="49"/>
    <s v="Transports terrestres et transport par conduites"/>
    <n v="1771.8651"/>
    <n v="2"/>
    <n v="1"/>
    <n v="0"/>
    <n v="0"/>
    <n v="0"/>
    <s v="21663"/>
    <x v="441"/>
    <s v="242101459"/>
    <s v="CC du Pays d'Alésia et de la Seine"/>
    <s v="21"/>
    <s v="Côte-d'Or"/>
    <n v="27"/>
    <s v="Bourgogne-Franche-Comté"/>
  </r>
  <r>
    <s v="GRDF"/>
    <s v="2021"/>
    <x v="1"/>
    <s v="ENT"/>
    <s v="Entreprises"/>
    <s v="T"/>
    <x v="0"/>
    <s v="91"/>
    <s v="Bibliothèques, archives, musées et autres activités culturelles"/>
    <n v="447.09228000000002"/>
    <n v="1"/>
    <n v="1"/>
    <n v="0"/>
    <n v="0"/>
    <n v="0"/>
    <s v="21663"/>
    <x v="441"/>
    <s v="242101459"/>
    <s v="CC du Pays d'Alésia et de la Seine"/>
    <s v="21"/>
    <s v="Côte-d'Or"/>
    <n v="27"/>
    <s v="Bourgogne-Franche-Comté"/>
  </r>
  <r>
    <s v="GRDF"/>
    <s v="2021"/>
    <x v="1"/>
    <s v="ENT"/>
    <s v="Entreprises"/>
    <s v="T"/>
    <x v="0"/>
    <s v="87"/>
    <s v="Hébergement médico-social et social"/>
    <n v="688.98096999999996"/>
    <n v="1"/>
    <n v="1"/>
    <n v="0"/>
    <n v="0"/>
    <n v="0"/>
    <s v="21684"/>
    <x v="451"/>
    <s v="200006682"/>
    <s v="CA Beaune, Côte et Sud - Communauté Beaune-Chagny-Nolay"/>
    <s v="21"/>
    <s v="Côte-d'Or"/>
    <n v="27"/>
    <s v="Bourgogne-Franche-Comté"/>
  </r>
  <r>
    <s v="GRDF"/>
    <s v="2021"/>
    <x v="1"/>
    <s v="PRO"/>
    <s v="Petits professionels"/>
    <s v="I"/>
    <x v="4"/>
    <m/>
    <s v="0"/>
    <n v="376.99752999999998"/>
    <n v="6"/>
    <n v="0.64600000000000002"/>
    <n v="0"/>
    <n v="0"/>
    <n v="0"/>
    <s v="21684"/>
    <x v="451"/>
    <s v="200006682"/>
    <s v="CA Beaune, Côte et Sud - Communauté Beaune-Chagny-Nolay"/>
    <s v="21"/>
    <s v="Côte-d'Or"/>
    <n v="27"/>
    <s v="Bourgogne-Franche-Comté"/>
  </r>
  <r>
    <s v="GRDF"/>
    <s v="2021"/>
    <x v="1"/>
    <s v="PRO"/>
    <s v="Petits professionels"/>
    <s v="T"/>
    <x v="0"/>
    <m/>
    <s v="0"/>
    <n v="606.17850999999996"/>
    <n v="14"/>
    <n v="0.45800000000000002"/>
    <n v="0"/>
    <n v="0"/>
    <n v="0"/>
    <s v="21684"/>
    <x v="451"/>
    <s v="200006682"/>
    <s v="CA Beaune, Côte et Sud - Communauté Beaune-Chagny-Nolay"/>
    <s v="21"/>
    <s v="Côte-d'Or"/>
    <n v="27"/>
    <s v="Bourgogne-Franche-Comté"/>
  </r>
  <r>
    <s v="GRDF"/>
    <s v="2021"/>
    <x v="1"/>
    <s v="RES"/>
    <s v="Résidentiel"/>
    <s v="R"/>
    <x v="3"/>
    <m/>
    <s v="0"/>
    <n v="3362.67137"/>
    <n v="206"/>
    <n v="0.65800000000000003"/>
    <n v="0"/>
    <n v="0"/>
    <n v="0"/>
    <s v="21684"/>
    <x v="451"/>
    <s v="200006682"/>
    <s v="CA Beaune, Côte et Sud - Communauté Beaune-Chagny-Nolay"/>
    <s v="21"/>
    <s v="Côte-d'Or"/>
    <n v="27"/>
    <s v="Bourgogne-Franche-Comté"/>
  </r>
  <r>
    <s v="GRDF"/>
    <s v="2021"/>
    <x v="1"/>
    <s v="PRO"/>
    <s v="Petits professionels"/>
    <s v="I"/>
    <x v="4"/>
    <m/>
    <s v="0"/>
    <n v="0"/>
    <n v="0"/>
    <n v="0"/>
    <n v="0"/>
    <n v="0"/>
    <n v="1"/>
    <s v="21712"/>
    <x v="443"/>
    <s v="200006682"/>
    <s v="CA Beaune, Côte et Sud - Communauté Beaune-Chagny-Nolay"/>
    <s v="21"/>
    <s v="Côte-d'Or"/>
    <n v="27"/>
    <s v="Bourgogne-Franche-Comté"/>
  </r>
  <r>
    <s v="GRDF"/>
    <s v="2021"/>
    <x v="1"/>
    <s v="PRO"/>
    <s v="Petits professionels"/>
    <s v="T"/>
    <x v="0"/>
    <m/>
    <s v="0"/>
    <n v="151.86832999999999"/>
    <n v="3"/>
    <n v="0.13600000000000001"/>
    <n v="0"/>
    <n v="0"/>
    <n v="0"/>
    <s v="21713"/>
    <x v="444"/>
    <s v="200070902"/>
    <s v="CC Auxonne Pontailler Val de Saône"/>
    <s v="21"/>
    <s v="Côte-d'Or"/>
    <n v="27"/>
    <s v="Bourgogne-Franche-Comté"/>
  </r>
  <r>
    <s v="GRDF"/>
    <s v="2021"/>
    <x v="1"/>
    <s v="PRO"/>
    <s v="Petits professionels"/>
    <s v="T"/>
    <x v="0"/>
    <m/>
    <s v="0"/>
    <n v="462.37351999999998"/>
    <n v="11"/>
    <n v="0.66"/>
    <n v="0"/>
    <n v="0"/>
    <n v="0"/>
    <s v="21714"/>
    <x v="445"/>
    <s v="200070894"/>
    <s v="CC de Gevrey-Chambertin et de Nuits-Saint-Georges"/>
    <s v="21"/>
    <s v="Côte-d'Or"/>
    <n v="27"/>
    <s v="Bourgogne-Franche-Comté"/>
  </r>
  <r>
    <s v="GRT Gaz"/>
    <s v="2021"/>
    <x v="1"/>
    <s v="ENT"/>
    <s v="Entreprises"/>
    <s v="T"/>
    <x v="0"/>
    <s v="46"/>
    <s v="Commerce de gros, à l'exception des automobiles et des motocycles"/>
    <n v="775.90112799999997"/>
    <n v="1"/>
    <n v="0"/>
    <n v="0"/>
    <n v="0"/>
    <n v="0"/>
    <s v="21332"/>
    <x v="331"/>
    <s v="242101509"/>
    <s v="CC Rives de Saône"/>
    <s v="21"/>
    <s v="Côte-d'Or"/>
    <n v="27"/>
    <s v="Bourgogne-Franche-Comté"/>
  </r>
  <r>
    <s v="RTE"/>
    <s v="2021"/>
    <x v="0"/>
    <s v="ENT"/>
    <s v="Entreprises"/>
    <s v="T"/>
    <x v="0"/>
    <s v="49"/>
    <s v="Transports terrestres et transport par conduites"/>
    <n v="4035.085"/>
    <n v="1"/>
    <n v="1"/>
    <n v="0"/>
    <n v="0"/>
    <n v="0"/>
    <s v="21005"/>
    <x v="4"/>
    <s v="200000925"/>
    <s v="CC de la Plaine Dijonnaise"/>
    <s v="21"/>
    <s v="Côte-d'Or"/>
    <n v="27"/>
    <s v="Bourgogne-Franche-Comté"/>
  </r>
  <r>
    <s v="RTE"/>
    <s v="2021"/>
    <x v="0"/>
    <s v="ENT"/>
    <s v="Entreprises"/>
    <s v="T"/>
    <x v="0"/>
    <s v="49"/>
    <s v="Transports terrestres et transport par conduites"/>
    <n v="2251.7350000000001"/>
    <n v="1"/>
    <n v="1"/>
    <n v="0"/>
    <n v="0"/>
    <n v="0"/>
    <s v="21183"/>
    <x v="152"/>
    <s v="200000925"/>
    <s v="CC de la Plaine Dijonnaise"/>
    <s v="21"/>
    <s v="Côte-d'Or"/>
    <n v="27"/>
    <s v="Bourgogne-Franche-Comté"/>
  </r>
  <r>
    <s v="RTE"/>
    <s v="2021"/>
    <x v="0"/>
    <s v="ENT"/>
    <s v="Entreprises"/>
    <s v="T"/>
    <x v="0"/>
    <s v="49"/>
    <s v="Transports terrestres et transport par conduites"/>
    <n v="6737.6"/>
    <n v="1"/>
    <n v="1"/>
    <n v="0"/>
    <n v="0"/>
    <n v="0"/>
    <s v="21231"/>
    <x v="247"/>
    <s v="242100410"/>
    <s v="Dijon Métropole"/>
    <s v="21"/>
    <s v="Côte-d'Or"/>
    <n v="27"/>
    <s v="Bourgogne-Franche-Comté"/>
  </r>
  <r>
    <s v="RTE"/>
    <s v="2021"/>
    <x v="0"/>
    <s v="ENT"/>
    <s v="Entreprises"/>
    <s v="T"/>
    <x v="0"/>
    <s v="49"/>
    <s v="Transports terrestres et transport par conduites"/>
    <n v="2983.6469999999999"/>
    <n v="1"/>
    <n v="1"/>
    <n v="0"/>
    <n v="0"/>
    <n v="0"/>
    <s v="21475"/>
    <x v="452"/>
    <s v="242101509"/>
    <s v="CC Rives de Saône"/>
    <s v="21"/>
    <s v="Côte-d'Or"/>
    <n v="27"/>
    <s v="Bourgogne-Franche-Comté"/>
  </r>
  <r>
    <s v="RTE"/>
    <s v="2021"/>
    <x v="0"/>
    <s v="ENT"/>
    <s v="Entreprises"/>
    <s v="T"/>
    <x v="0"/>
    <s v="49"/>
    <s v="Transports terrestres et transport par conduites"/>
    <n v="6323.0150000000003"/>
    <n v="1"/>
    <n v="1"/>
    <n v="0"/>
    <n v="0"/>
    <n v="0"/>
    <s v="21568"/>
    <x v="453"/>
    <s v="242101491"/>
    <s v="CC du Montbardois"/>
    <s v="21"/>
    <s v="Côte-d'Or"/>
    <n v="27"/>
    <s v="Bourgogne-Franche-Comté"/>
  </r>
  <r>
    <s v="RTE"/>
    <s v="2021"/>
    <x v="0"/>
    <s v="ENT"/>
    <s v="Entreprises"/>
    <s v="T"/>
    <x v="0"/>
    <s v="72"/>
    <s v="Recherche-développement scientifique"/>
    <n v="68809.240999999995"/>
    <n v="1"/>
    <n v="1"/>
    <n v="0"/>
    <n v="0"/>
    <n v="0"/>
    <s v="21579"/>
    <x v="454"/>
    <s v="200070910"/>
    <s v="CC Tille et Venelle"/>
    <s v="21"/>
    <s v="Côte-d'Or"/>
    <n v="27"/>
    <s v="Bourgogne-Franche-Comté"/>
  </r>
  <r>
    <s v="RTE"/>
    <s v="2021"/>
    <x v="0"/>
    <s v="ENT"/>
    <s v="Entreprises"/>
    <s v="T"/>
    <x v="0"/>
    <s v="49"/>
    <s v="Transports terrestres et transport par conduites"/>
    <n v="7113.6790000000001"/>
    <n v="1"/>
    <n v="1"/>
    <n v="0"/>
    <n v="0"/>
    <n v="0"/>
    <s v="21670"/>
    <x v="455"/>
    <s v="242101459"/>
    <s v="CC du Pays d'Alésia et de la Seine"/>
    <s v="21"/>
    <s v="Côte-d'Or"/>
    <n v="27"/>
    <s v="Bourgogne-Franche-Comté"/>
  </r>
  <r>
    <s v="Enedis"/>
    <s v="2021"/>
    <x v="0"/>
    <s v="ENT"/>
    <s v="Entreprises"/>
    <s v="T"/>
    <x v="0"/>
    <s v="46"/>
    <s v="Commerce de gros, à l'exception des automobiles et des motocycles"/>
    <n v="3.5569999999999999"/>
    <n v="1"/>
    <n v="1"/>
    <n v="0"/>
    <n v="0"/>
    <n v="0"/>
    <s v="21508"/>
    <x v="456"/>
    <s v="200039063"/>
    <s v="CC Forêts, Seine et Suzon"/>
    <s v="21"/>
    <s v="Côte-d'Or"/>
    <n v="27"/>
    <s v="Bourgogne-Franche-Comté"/>
  </r>
  <r>
    <s v="Enedis"/>
    <s v="2021"/>
    <x v="0"/>
    <s v="ENT"/>
    <s v="Entreprises"/>
    <s v="T"/>
    <x v="0"/>
    <s v="93"/>
    <s v="Activités sportives, récréatives et de loisirs"/>
    <n v="640.46199999999999"/>
    <n v="1"/>
    <n v="1"/>
    <n v="0"/>
    <n v="0"/>
    <n v="0"/>
    <s v="21508"/>
    <x v="456"/>
    <s v="200039063"/>
    <s v="CC Forêts, Seine et Suzon"/>
    <s v="21"/>
    <s v="Côte-d'Or"/>
    <n v="27"/>
    <s v="Bourgogne-Franche-Comté"/>
  </r>
  <r>
    <s v="Enedis"/>
    <s v="2021"/>
    <x v="0"/>
    <s v="PRO"/>
    <s v="Petits professionels"/>
    <s v="I"/>
    <x v="4"/>
    <m/>
    <s v="0"/>
    <n v="0"/>
    <n v="0"/>
    <n v="0"/>
    <n v="0"/>
    <n v="0"/>
    <n v="1"/>
    <s v="21508"/>
    <x v="456"/>
    <s v="200039063"/>
    <s v="CC Forêts, Seine et Suzon"/>
    <s v="21"/>
    <s v="Côte-d'Or"/>
    <n v="27"/>
    <s v="Bourgogne-Franche-Comté"/>
  </r>
  <r>
    <s v="Enedis"/>
    <s v="2021"/>
    <x v="0"/>
    <s v="PRO"/>
    <s v="Petits professionels"/>
    <s v="X"/>
    <x v="2"/>
    <m/>
    <s v="0"/>
    <n v="0"/>
    <n v="0"/>
    <n v="0"/>
    <n v="0"/>
    <n v="0"/>
    <n v="1"/>
    <s v="21508"/>
    <x v="456"/>
    <s v="200039063"/>
    <s v="CC Forêts, Seine et Suzon"/>
    <s v="21"/>
    <s v="Côte-d'Or"/>
    <n v="27"/>
    <s v="Bourgogne-Franche-Comté"/>
  </r>
  <r>
    <s v="Enedis"/>
    <s v="2021"/>
    <x v="0"/>
    <s v="RES"/>
    <s v="Résidentiel"/>
    <s v="R"/>
    <x v="3"/>
    <m/>
    <s v="0"/>
    <n v="590.59039370000005"/>
    <n v="85"/>
    <n v="0.81200000000000006"/>
    <n v="0"/>
    <n v="0"/>
    <n v="0"/>
    <s v="21510"/>
    <x v="457"/>
    <s v="242101434"/>
    <s v="CC du Pays Châtillonnais"/>
    <s v="21"/>
    <s v="Côte-d'Or"/>
    <n v="27"/>
    <s v="Bourgogne-Franche-Comté"/>
  </r>
  <r>
    <s v="Enedis"/>
    <s v="2021"/>
    <x v="0"/>
    <s v="ENT"/>
    <s v="Entreprises"/>
    <s v="T"/>
    <x v="0"/>
    <s v="46"/>
    <s v="Commerce de gros, à l'exception des automobiles et des motocycles"/>
    <n v="67.536000000000001"/>
    <n v="1"/>
    <n v="1"/>
    <n v="0"/>
    <n v="0"/>
    <n v="0"/>
    <s v="21511"/>
    <x v="458"/>
    <s v="242101434"/>
    <s v="CC du Pays Châtillonnais"/>
    <s v="21"/>
    <s v="Côte-d'Or"/>
    <n v="27"/>
    <s v="Bourgogne-Franche-Comté"/>
  </r>
  <r>
    <s v="Enedis"/>
    <s v="2021"/>
    <x v="0"/>
    <s v="PRO"/>
    <s v="Petits professionels"/>
    <s v="A"/>
    <x v="1"/>
    <m/>
    <s v="0"/>
    <n v="53.147928790000002"/>
    <n v="7"/>
    <n v="0.61599999999999999"/>
    <n v="0"/>
    <n v="0"/>
    <n v="0"/>
    <s v="21511"/>
    <x v="458"/>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133.87085049999999"/>
    <n v="1"/>
    <n v="0.999"/>
    <n v="0"/>
    <n v="0"/>
    <n v="0"/>
    <s v="21514"/>
    <x v="459"/>
    <s v="242101434"/>
    <s v="CC du Pays Châtillonnais"/>
    <s v="21"/>
    <s v="Côte-d'Or"/>
    <n v="27"/>
    <s v="Bourgogne-Franche-Comté"/>
  </r>
  <r>
    <s v="Enedis"/>
    <s v="2021"/>
    <x v="0"/>
    <s v="RES"/>
    <s v="Résidentiel"/>
    <s v="R"/>
    <x v="3"/>
    <m/>
    <s v="0"/>
    <n v="353.67079539999997"/>
    <n v="67"/>
    <n v="0.81100000000000005"/>
    <n v="0"/>
    <n v="0"/>
    <n v="0"/>
    <s v="21514"/>
    <x v="459"/>
    <s v="242101434"/>
    <s v="CC du Pays Châtillonnais"/>
    <s v="21"/>
    <s v="Côte-d'Or"/>
    <n v="27"/>
    <s v="Bourgogne-Franche-Comté"/>
  </r>
  <r>
    <s v="Enedis"/>
    <s v="2021"/>
    <x v="0"/>
    <s v="ENT"/>
    <s v="Entreprises"/>
    <s v="I"/>
    <x v="4"/>
    <s v="20"/>
    <s v="Industrie chimique"/>
    <n v="12415.917170000001"/>
    <n v="1"/>
    <n v="1"/>
    <n v="0"/>
    <n v="0"/>
    <n v="0"/>
    <s v="21515"/>
    <x v="419"/>
    <s v="242100410"/>
    <s v="Dijon Métropole"/>
    <s v="21"/>
    <s v="Côte-d'Or"/>
    <n v="27"/>
    <s v="Bourgogne-Franche-Comté"/>
  </r>
  <r>
    <s v="Enedis"/>
    <s v="2021"/>
    <x v="0"/>
    <s v="ENT"/>
    <s v="Entreprises"/>
    <s v="I"/>
    <x v="4"/>
    <s v="21"/>
    <s v="Industrie pharmaceutique"/>
    <n v="5006.7385299999996"/>
    <n v="3"/>
    <n v="0.99099999999999999"/>
    <n v="0"/>
    <n v="0"/>
    <n v="0"/>
    <s v="21515"/>
    <x v="419"/>
    <s v="242100410"/>
    <s v="Dijon Métropole"/>
    <s v="21"/>
    <s v="Côte-d'Or"/>
    <n v="27"/>
    <s v="Bourgogne-Franche-Comté"/>
  </r>
  <r>
    <s v="Enedis"/>
    <s v="2021"/>
    <x v="0"/>
    <s v="ENT"/>
    <s v="Entreprises"/>
    <s v="I"/>
    <x v="4"/>
    <s v="32"/>
    <s v="Autres industries manufacturières"/>
    <n v="166.64155070000001"/>
    <n v="1"/>
    <n v="0.998"/>
    <n v="0"/>
    <n v="0"/>
    <n v="0"/>
    <s v="21515"/>
    <x v="419"/>
    <s v="242100410"/>
    <s v="Dijon Métropole"/>
    <s v="21"/>
    <s v="Côte-d'Or"/>
    <n v="27"/>
    <s v="Bourgogne-Franche-Comté"/>
  </r>
  <r>
    <s v="Enedis"/>
    <s v="2021"/>
    <x v="0"/>
    <s v="ENT"/>
    <s v="Entreprises"/>
    <s v="I"/>
    <x v="4"/>
    <s v="43"/>
    <s v="Travaux de construction spécialisés"/>
    <n v="204.34447288000001"/>
    <n v="6"/>
    <n v="0.86"/>
    <n v="0"/>
    <n v="0"/>
    <n v="0"/>
    <s v="21515"/>
    <x v="419"/>
    <s v="242100410"/>
    <s v="Dijon Métropole"/>
    <s v="21"/>
    <s v="Côte-d'Or"/>
    <n v="27"/>
    <s v="Bourgogne-Franche-Comté"/>
  </r>
  <r>
    <s v="Enedis"/>
    <s v="2021"/>
    <x v="0"/>
    <s v="ENT"/>
    <s v="Entreprises"/>
    <s v="T"/>
    <x v="0"/>
    <s v="38"/>
    <s v="Collecte, traitement et élimination des déchets ; récupération"/>
    <n v="27.547004220000002"/>
    <n v="1"/>
    <n v="0.86599999999999999"/>
    <n v="0"/>
    <n v="0"/>
    <n v="0"/>
    <s v="21515"/>
    <x v="419"/>
    <s v="242100410"/>
    <s v="Dijon Métropole"/>
    <s v="21"/>
    <s v="Côte-d'Or"/>
    <n v="27"/>
    <s v="Bourgogne-Franche-Comté"/>
  </r>
  <r>
    <s v="Enedis"/>
    <s v="2021"/>
    <x v="0"/>
    <s v="ENT"/>
    <s v="Entreprises"/>
    <s v="T"/>
    <x v="0"/>
    <s v="46"/>
    <s v="Commerce de gros, à l'exception des automobiles et des motocycles"/>
    <n v="845.64564609000001"/>
    <n v="8"/>
    <n v="0.96"/>
    <n v="0"/>
    <n v="0"/>
    <n v="0"/>
    <s v="21515"/>
    <x v="419"/>
    <s v="242100410"/>
    <s v="Dijon Métropole"/>
    <s v="21"/>
    <s v="Côte-d'Or"/>
    <n v="27"/>
    <s v="Bourgogne-Franche-Comté"/>
  </r>
  <r>
    <s v="Enedis"/>
    <s v="2021"/>
    <x v="0"/>
    <s v="ENT"/>
    <s v="Entreprises"/>
    <s v="T"/>
    <x v="0"/>
    <s v="47"/>
    <s v="Commerce de détail, à l'exception des automobiles et des motocycles"/>
    <n v="15357.703111450001"/>
    <n v="59"/>
    <n v="0.96899999999999997"/>
    <n v="0"/>
    <n v="0"/>
    <n v="0"/>
    <s v="21515"/>
    <x v="419"/>
    <s v="242100410"/>
    <s v="Dijon Métropole"/>
    <s v="21"/>
    <s v="Côte-d'Or"/>
    <n v="27"/>
    <s v="Bourgogne-Franche-Comté"/>
  </r>
  <r>
    <s v="Enedis"/>
    <s v="2021"/>
    <x v="0"/>
    <s v="ENT"/>
    <s v="Entreprises"/>
    <s v="T"/>
    <x v="0"/>
    <s v="58"/>
    <s v="Édition"/>
    <n v="131.30630310000001"/>
    <n v="1"/>
    <n v="0.84899999999999998"/>
    <n v="0"/>
    <n v="0"/>
    <n v="0"/>
    <s v="21515"/>
    <x v="419"/>
    <s v="242100410"/>
    <s v="Dijon Métropole"/>
    <s v="21"/>
    <s v="Côte-d'Or"/>
    <n v="27"/>
    <s v="Bourgogne-Franche-Comté"/>
  </r>
  <r>
    <s v="Enedis"/>
    <s v="2021"/>
    <x v="0"/>
    <s v="ENT"/>
    <s v="Entreprises"/>
    <s v="T"/>
    <x v="0"/>
    <s v="59"/>
    <s v="Production de films cinématographiques, de vidéo et de programmes de télévision ; enregistrement sonore et édition musicale"/>
    <n v="645.66933329999995"/>
    <n v="1"/>
    <n v="1"/>
    <n v="0"/>
    <n v="0"/>
    <n v="0"/>
    <s v="21515"/>
    <x v="419"/>
    <s v="242100410"/>
    <s v="Dijon Métropole"/>
    <s v="21"/>
    <s v="Côte-d'Or"/>
    <n v="27"/>
    <s v="Bourgogne-Franche-Comté"/>
  </r>
  <r>
    <s v="Enedis"/>
    <s v="2021"/>
    <x v="0"/>
    <s v="ENT"/>
    <s v="Entreprises"/>
    <s v="T"/>
    <x v="0"/>
    <s v="84"/>
    <s v="Administration publique et défense ; sécurité sociale obligatoire"/>
    <n v="1384.8600286000001"/>
    <n v="13"/>
    <n v="0.96699999999999997"/>
    <n v="0"/>
    <n v="0"/>
    <n v="0"/>
    <s v="21515"/>
    <x v="419"/>
    <s v="242100410"/>
    <s v="Dijon Métropole"/>
    <s v="21"/>
    <s v="Côte-d'Or"/>
    <n v="27"/>
    <s v="Bourgogne-Franche-Comté"/>
  </r>
  <r>
    <s v="Enedis"/>
    <s v="2021"/>
    <x v="0"/>
    <s v="ENT"/>
    <s v="Entreprises"/>
    <s v="T"/>
    <x v="0"/>
    <s v="88"/>
    <s v="Action sociale sans hébergement"/>
    <n v="54.920073039999998"/>
    <n v="1"/>
    <n v="0.92"/>
    <n v="0"/>
    <n v="0"/>
    <n v="0"/>
    <s v="21515"/>
    <x v="419"/>
    <s v="242100410"/>
    <s v="Dijon Métropole"/>
    <s v="21"/>
    <s v="Côte-d'Or"/>
    <n v="27"/>
    <s v="Bourgogne-Franche-Comté"/>
  </r>
  <r>
    <s v="Enedis"/>
    <s v="2021"/>
    <x v="0"/>
    <s v="ENT"/>
    <s v="Entreprises"/>
    <s v="T"/>
    <x v="0"/>
    <s v="93"/>
    <s v="Activités sportives, récréatives et de loisirs"/>
    <n v="365.23657179999998"/>
    <n v="4"/>
    <n v="0.92700000000000005"/>
    <n v="0"/>
    <n v="0"/>
    <n v="0"/>
    <s v="21515"/>
    <x v="419"/>
    <s v="242100410"/>
    <s v="Dijon Métropole"/>
    <s v="21"/>
    <s v="Côte-d'Or"/>
    <n v="27"/>
    <s v="Bourgogne-Franche-Comté"/>
  </r>
  <r>
    <s v="Enedis"/>
    <s v="2021"/>
    <x v="0"/>
    <s v="ENT"/>
    <s v="Entreprises"/>
    <s v="T"/>
    <x v="0"/>
    <s v="94"/>
    <s v="Activités des organisations associatives"/>
    <n v="21.664161929999999"/>
    <n v="1"/>
    <n v="0.89600000000000002"/>
    <n v="0"/>
    <n v="0"/>
    <n v="0"/>
    <s v="21515"/>
    <x v="419"/>
    <s v="242100410"/>
    <s v="Dijon Métropole"/>
    <s v="21"/>
    <s v="Côte-d'Or"/>
    <n v="27"/>
    <s v="Bourgogne-Franche-Comté"/>
  </r>
  <r>
    <s v="Enedis"/>
    <s v="2021"/>
    <x v="0"/>
    <s v="ENT"/>
    <s v="Entreprises"/>
    <s v="T"/>
    <x v="0"/>
    <s v="96"/>
    <s v="Autres services personnels"/>
    <n v="64.459594069999994"/>
    <n v="1"/>
    <n v="0.94899999999999995"/>
    <n v="0"/>
    <n v="0"/>
    <n v="0"/>
    <s v="21515"/>
    <x v="419"/>
    <s v="242100410"/>
    <s v="Dijon Métropole"/>
    <s v="21"/>
    <s v="Côte-d'Or"/>
    <n v="27"/>
    <s v="Bourgogne-Franche-Comté"/>
  </r>
  <r>
    <s v="Enedis"/>
    <s v="2021"/>
    <x v="0"/>
    <s v="PRO"/>
    <s v="Petits professionels"/>
    <s v="I"/>
    <x v="4"/>
    <m/>
    <s v="0"/>
    <n v="370.16819050999999"/>
    <n v="31"/>
    <n v="0.69599999999999995"/>
    <n v="0"/>
    <n v="0"/>
    <n v="2"/>
    <s v="21515"/>
    <x v="419"/>
    <s v="242100410"/>
    <s v="Dijon Métropole"/>
    <s v="21"/>
    <s v="Côte-d'Or"/>
    <n v="27"/>
    <s v="Bourgogne-Franche-Comté"/>
  </r>
  <r>
    <s v="Enedis"/>
    <s v="2021"/>
    <x v="0"/>
    <s v="PRO"/>
    <s v="Petits professionels"/>
    <s v="A"/>
    <x v="1"/>
    <m/>
    <s v="0"/>
    <n v="67.671294939999996"/>
    <n v="8"/>
    <n v="0.86899999999999999"/>
    <n v="0"/>
    <n v="0"/>
    <n v="0"/>
    <s v="21518"/>
    <x v="460"/>
    <s v="242101491"/>
    <s v="CC du Montbardois"/>
    <s v="21"/>
    <s v="Côte-d'Or"/>
    <n v="27"/>
    <s v="Bourgogne-Franche-Comté"/>
  </r>
  <r>
    <s v="Enedis"/>
    <s v="2021"/>
    <x v="0"/>
    <s v="PRO"/>
    <s v="Petits professionels"/>
    <s v="T"/>
    <x v="0"/>
    <m/>
    <s v="0"/>
    <n v="43.908503369999998"/>
    <n v="12"/>
    <n v="0.84"/>
    <n v="0"/>
    <n v="0"/>
    <n v="0"/>
    <s v="21518"/>
    <x v="460"/>
    <s v="242101491"/>
    <s v="CC du Montbardois"/>
    <s v="21"/>
    <s v="Côte-d'Or"/>
    <n v="27"/>
    <s v="Bourgogne-Franche-Comté"/>
  </r>
  <r>
    <s v="Enedis"/>
    <s v="2021"/>
    <x v="0"/>
    <s v="ENT"/>
    <s v="Entreprises"/>
    <s v="I"/>
    <x v="4"/>
    <s v="16"/>
    <s v="Travail du bois et fabrication d'articles en bois et en liège, à l'exception des meubles ; fabrication d'articles en vannerie et sparterie"/>
    <n v="363.03834319999999"/>
    <n v="2"/>
    <n v="0.94199999999999995"/>
    <n v="0"/>
    <n v="0"/>
    <n v="0"/>
    <s v="21519"/>
    <x v="461"/>
    <s v="242101434"/>
    <s v="CC du Pays Châtillonnais"/>
    <s v="21"/>
    <s v="Côte-d'Or"/>
    <n v="27"/>
    <s v="Bourgogne-Franche-Comté"/>
  </r>
  <r>
    <s v="Enedis"/>
    <s v="2021"/>
    <x v="0"/>
    <s v="ENT"/>
    <s v="Entreprises"/>
    <s v="T"/>
    <x v="0"/>
    <s v="46"/>
    <s v="Commerce de gros, à l'exception des automobiles et des motocycles"/>
    <n v="15.56979303"/>
    <n v="1"/>
    <n v="0.94199999999999995"/>
    <n v="0"/>
    <n v="0"/>
    <n v="0"/>
    <s v="21519"/>
    <x v="461"/>
    <s v="242101434"/>
    <s v="CC du Pays Châtillonnais"/>
    <s v="21"/>
    <s v="Côte-d'Or"/>
    <n v="27"/>
    <s v="Bourgogne-Franche-Comté"/>
  </r>
  <r>
    <s v="Enedis"/>
    <s v="2021"/>
    <x v="0"/>
    <s v="ENT"/>
    <s v="Entreprises"/>
    <s v="T"/>
    <x v="0"/>
    <s v="84"/>
    <s v="Administration publique et défense ; sécurité sociale obligatoire"/>
    <n v="86.878196020000004"/>
    <n v="1"/>
    <n v="0.84799999999999998"/>
    <n v="0"/>
    <n v="0"/>
    <n v="0"/>
    <s v="21519"/>
    <x v="461"/>
    <s v="242101434"/>
    <s v="CC du Pays Châtillonnais"/>
    <s v="21"/>
    <s v="Côte-d'Or"/>
    <n v="27"/>
    <s v="Bourgogne-Franche-Comté"/>
  </r>
  <r>
    <s v="Enedis"/>
    <s v="2021"/>
    <x v="0"/>
    <s v="RES"/>
    <s v="Résidentiel"/>
    <s v="R"/>
    <x v="3"/>
    <m/>
    <s v="0"/>
    <n v="1009.764008"/>
    <n v="232"/>
    <n v="0.77300000000000002"/>
    <n v="0"/>
    <n v="0"/>
    <n v="0"/>
    <s v="21519"/>
    <x v="461"/>
    <s v="242101434"/>
    <s v="CC du Pays Châtillonnais"/>
    <s v="21"/>
    <s v="Côte-d'Or"/>
    <n v="27"/>
    <s v="Bourgogne-Franche-Comté"/>
  </r>
  <r>
    <s v="Enedis"/>
    <s v="2021"/>
    <x v="0"/>
    <s v="PRO"/>
    <s v="Petits professionels"/>
    <s v="A"/>
    <x v="1"/>
    <m/>
    <s v="0"/>
    <n v="86.38699321"/>
    <n v="5"/>
    <n v="0.89500000000000002"/>
    <n v="0"/>
    <n v="0"/>
    <n v="0"/>
    <s v="21520"/>
    <x v="462"/>
    <s v="200039055"/>
    <s v="CC Ouche et Montagne"/>
    <s v="21"/>
    <s v="Côte-d'Or"/>
    <n v="27"/>
    <s v="Bourgogne-Franche-Comté"/>
  </r>
  <r>
    <s v="Enedis"/>
    <s v="2021"/>
    <x v="0"/>
    <s v="ENT"/>
    <s v="Entreprises"/>
    <s v="T"/>
    <x v="0"/>
    <s v="36"/>
    <s v="Captage, traitement et distribution d'eau"/>
    <n v="298.80200000000002"/>
    <n v="1"/>
    <n v="1"/>
    <n v="0"/>
    <n v="0"/>
    <n v="0"/>
    <s v="21521"/>
    <x v="420"/>
    <s v="200069540"/>
    <s v="CC Norge et Tille"/>
    <s v="21"/>
    <s v="Côte-d'Or"/>
    <n v="27"/>
    <s v="Bourgogne-Franche-Comté"/>
  </r>
  <r>
    <s v="Enedis"/>
    <s v="2021"/>
    <x v="0"/>
    <s v="PRO"/>
    <s v="Petits professionels"/>
    <s v="A"/>
    <x v="1"/>
    <m/>
    <s v="0"/>
    <n v="0"/>
    <n v="0"/>
    <n v="0"/>
    <n v="0"/>
    <n v="0"/>
    <n v="1"/>
    <s v="21521"/>
    <x v="420"/>
    <s v="200069540"/>
    <s v="CC Norge et Tille"/>
    <s v="21"/>
    <s v="Côte-d'Or"/>
    <n v="27"/>
    <s v="Bourgogne-Franche-Comté"/>
  </r>
  <r>
    <s v="Enedis"/>
    <s v="2021"/>
    <x v="0"/>
    <s v="PRO"/>
    <s v="Petits professionels"/>
    <s v="A"/>
    <x v="1"/>
    <m/>
    <s v="0"/>
    <n v="92.70988294"/>
    <n v="8"/>
    <n v="0.88200000000000001"/>
    <n v="0"/>
    <n v="0"/>
    <n v="0"/>
    <s v="21522"/>
    <x v="463"/>
    <s v="200072825"/>
    <s v="CC Mirebellois et Fontenois"/>
    <s v="21"/>
    <s v="Côte-d'Or"/>
    <n v="27"/>
    <s v="Bourgogne-Franche-Comté"/>
  </r>
  <r>
    <s v="Enedis"/>
    <s v="2021"/>
    <x v="0"/>
    <s v="PRO"/>
    <s v="Petits professionels"/>
    <s v="T"/>
    <x v="0"/>
    <m/>
    <s v="0"/>
    <n v="255.7896623"/>
    <n v="30"/>
    <n v="0.84599999999999997"/>
    <n v="0"/>
    <n v="0"/>
    <n v="0"/>
    <s v="21522"/>
    <x v="463"/>
    <s v="200072825"/>
    <s v="CC Mirebellois et Fontenois"/>
    <s v="21"/>
    <s v="Côte-d'Or"/>
    <n v="27"/>
    <s v="Bourgogne-Franche-Comté"/>
  </r>
  <r>
    <s v="Enedis"/>
    <s v="2021"/>
    <x v="0"/>
    <s v="PRO"/>
    <s v="Petits professionels"/>
    <s v="X"/>
    <x v="2"/>
    <m/>
    <s v="0"/>
    <n v="0"/>
    <n v="0"/>
    <n v="0"/>
    <n v="0"/>
    <n v="0"/>
    <n v="1"/>
    <s v="21522"/>
    <x v="463"/>
    <s v="200072825"/>
    <s v="CC Mirebellois et Fontenois"/>
    <s v="21"/>
    <s v="Côte-d'Or"/>
    <n v="27"/>
    <s v="Bourgogne-Franche-Comté"/>
  </r>
  <r>
    <s v="Enedis"/>
    <s v="2021"/>
    <x v="0"/>
    <s v="RES"/>
    <s v="Résidentiel"/>
    <s v="R"/>
    <x v="3"/>
    <m/>
    <s v="0"/>
    <n v="1265.3620739999999"/>
    <n v="210"/>
    <n v="0.77700000000000002"/>
    <n v="0"/>
    <n v="0"/>
    <n v="0"/>
    <s v="21522"/>
    <x v="463"/>
    <s v="200072825"/>
    <s v="CC Mirebellois et Fontenois"/>
    <s v="21"/>
    <s v="Côte-d'Or"/>
    <n v="27"/>
    <s v="Bourgogne-Franche-Comté"/>
  </r>
  <r>
    <s v="Enedis"/>
    <s v="2021"/>
    <x v="0"/>
    <s v="PRO"/>
    <s v="Petits professionels"/>
    <s v="T"/>
    <x v="0"/>
    <m/>
    <s v="0"/>
    <n v="0"/>
    <n v="0"/>
    <n v="0"/>
    <n v="0"/>
    <n v="0"/>
    <n v="1"/>
    <s v="21523"/>
    <x v="464"/>
    <s v="200070894"/>
    <s v="CC de Gevrey-Chambertin et de Nuits-Saint-Georges"/>
    <s v="21"/>
    <s v="Côte-d'Or"/>
    <n v="27"/>
    <s v="Bourgogne-Franche-Comté"/>
  </r>
  <r>
    <s v="Enedis"/>
    <s v="2021"/>
    <x v="0"/>
    <s v="RES"/>
    <s v="Résidentiel"/>
    <s v="R"/>
    <x v="3"/>
    <m/>
    <s v="0"/>
    <n v="507.21775120000001"/>
    <n v="82"/>
    <n v="0.73599999999999999"/>
    <n v="0"/>
    <n v="0"/>
    <n v="0"/>
    <s v="21523"/>
    <x v="464"/>
    <s v="200070894"/>
    <s v="CC de Gevrey-Chambertin et de Nuits-Saint-Georges"/>
    <s v="21"/>
    <s v="Côte-d'Or"/>
    <n v="27"/>
    <s v="Bourgogne-Franche-Comté"/>
  </r>
  <r>
    <s v="Enedis"/>
    <s v="2021"/>
    <x v="0"/>
    <s v="PRO"/>
    <s v="Petits professionels"/>
    <s v="A"/>
    <x v="1"/>
    <m/>
    <s v="0"/>
    <n v="87.409215709999998"/>
    <n v="5"/>
    <n v="0.996"/>
    <n v="0"/>
    <n v="0"/>
    <n v="0"/>
    <s v="21524"/>
    <x v="465"/>
    <s v="242101434"/>
    <s v="CC du Pays Châtillonnais"/>
    <s v="21"/>
    <s v="Côte-d'Or"/>
    <n v="27"/>
    <s v="Bourgogne-Franche-Comté"/>
  </r>
  <r>
    <s v="Enedis"/>
    <s v="2021"/>
    <x v="0"/>
    <s v="ENT"/>
    <s v="Entreprises"/>
    <s v="T"/>
    <x v="0"/>
    <s v="68"/>
    <s v="Activités immobilières"/>
    <n v="119.6887487"/>
    <n v="1"/>
    <n v="0.92200000000000004"/>
    <n v="0"/>
    <n v="0"/>
    <n v="0"/>
    <s v="21525"/>
    <x v="466"/>
    <s v="242101442"/>
    <s v="CC de Saulieu"/>
    <s v="21"/>
    <s v="Côte-d'Or"/>
    <n v="27"/>
    <s v="Bourgogne-Franche-Comté"/>
  </r>
  <r>
    <s v="Enedis"/>
    <s v="2021"/>
    <x v="0"/>
    <s v="PRO"/>
    <s v="Petits professionels"/>
    <s v="A"/>
    <x v="1"/>
    <m/>
    <s v="0"/>
    <n v="83.505846910000002"/>
    <n v="11"/>
    <n v="0.67300000000000004"/>
    <n v="0"/>
    <n v="0"/>
    <n v="0"/>
    <s v="21525"/>
    <x v="466"/>
    <s v="242101442"/>
    <s v="CC de Saulieu"/>
    <s v="21"/>
    <s v="Côte-d'Or"/>
    <n v="27"/>
    <s v="Bourgogne-Franche-Comté"/>
  </r>
  <r>
    <s v="Enedis"/>
    <s v="2021"/>
    <x v="0"/>
    <s v="PRO"/>
    <s v="Petits professionels"/>
    <s v="I"/>
    <x v="4"/>
    <m/>
    <s v="0"/>
    <n v="83.361558810000005"/>
    <n v="13"/>
    <n v="0.879"/>
    <n v="0"/>
    <n v="0"/>
    <n v="0"/>
    <s v="21525"/>
    <x v="466"/>
    <s v="242101442"/>
    <s v="CC de Saulieu"/>
    <s v="21"/>
    <s v="Côte-d'Or"/>
    <n v="27"/>
    <s v="Bourgogne-Franche-Comté"/>
  </r>
  <r>
    <s v="Enedis"/>
    <s v="2021"/>
    <x v="0"/>
    <s v="PRO"/>
    <s v="Petits professionels"/>
    <s v="T"/>
    <x v="0"/>
    <m/>
    <s v="0"/>
    <n v="0"/>
    <n v="0"/>
    <n v="0"/>
    <n v="0"/>
    <n v="0"/>
    <n v="1"/>
    <s v="21529"/>
    <x v="467"/>
    <s v="200071017"/>
    <s v="CC des Terres d'Auxois"/>
    <s v="21"/>
    <s v="Côte-d'Or"/>
    <n v="27"/>
    <s v="Bourgogne-Franche-Comté"/>
  </r>
  <r>
    <s v="Enedis"/>
    <s v="2021"/>
    <x v="0"/>
    <s v="RES"/>
    <s v="Résidentiel"/>
    <s v="R"/>
    <x v="3"/>
    <m/>
    <s v="0"/>
    <n v="172.40019649999999"/>
    <n v="29"/>
    <n v="0.83799999999999997"/>
    <n v="0"/>
    <n v="0"/>
    <n v="0"/>
    <s v="21529"/>
    <x v="467"/>
    <s v="200071017"/>
    <s v="CC des Terres d'Auxois"/>
    <s v="21"/>
    <s v="Côte-d'Or"/>
    <n v="27"/>
    <s v="Bourgogne-Franche-Comté"/>
  </r>
  <r>
    <s v="Enedis"/>
    <s v="2021"/>
    <x v="0"/>
    <s v="ENT"/>
    <s v="Entreprises"/>
    <s v="T"/>
    <x v="0"/>
    <s v="84"/>
    <s v="Administration publique et défense ; sécurité sociale obligatoire"/>
    <n v="12.748885599999999"/>
    <n v="1"/>
    <n v="0.93200000000000005"/>
    <n v="0"/>
    <n v="0"/>
    <n v="0"/>
    <s v="21530"/>
    <x v="468"/>
    <s v="242101491"/>
    <s v="CC du Montbardois"/>
    <s v="21"/>
    <s v="Côte-d'Or"/>
    <n v="27"/>
    <s v="Bourgogne-Franche-Comté"/>
  </r>
  <r>
    <s v="Enedis"/>
    <s v="2021"/>
    <x v="0"/>
    <s v="RES"/>
    <s v="Résidentiel"/>
    <s v="R"/>
    <x v="3"/>
    <m/>
    <s v="0"/>
    <n v="510.5428354"/>
    <n v="97"/>
    <n v="0.68400000000000005"/>
    <n v="0"/>
    <n v="0"/>
    <n v="0"/>
    <s v="21530"/>
    <x v="468"/>
    <s v="242101491"/>
    <s v="CC du Montbardois"/>
    <s v="21"/>
    <s v="Côte-d'Or"/>
    <n v="27"/>
    <s v="Bourgogne-Franche-Comté"/>
  </r>
  <r>
    <s v="Enedis"/>
    <s v="2021"/>
    <x v="0"/>
    <s v="ENT"/>
    <s v="Entreprises"/>
    <s v="T"/>
    <x v="0"/>
    <s v="47"/>
    <s v="Commerce de détail, à l'exception des automobiles et des motocycles"/>
    <n v="216.58954249999999"/>
    <n v="1"/>
    <n v="0.92"/>
    <n v="0"/>
    <n v="0"/>
    <n v="0"/>
    <s v="21531"/>
    <x v="469"/>
    <s v="242101442"/>
    <s v="CC de Saulieu"/>
    <s v="21"/>
    <s v="Côte-d'Or"/>
    <n v="27"/>
    <s v="Bourgogne-Franche-Comté"/>
  </r>
  <r>
    <s v="Enedis"/>
    <s v="2021"/>
    <x v="0"/>
    <s v="PRO"/>
    <s v="Petits professionels"/>
    <s v="X"/>
    <x v="2"/>
    <m/>
    <s v="0"/>
    <n v="0"/>
    <n v="0"/>
    <n v="0"/>
    <n v="0"/>
    <n v="0"/>
    <n v="1"/>
    <s v="21531"/>
    <x v="469"/>
    <s v="242101442"/>
    <s v="CC de Saulieu"/>
    <s v="21"/>
    <s v="Côte-d'Or"/>
    <n v="27"/>
    <s v="Bourgogne-Franche-Comté"/>
  </r>
  <r>
    <s v="Enedis"/>
    <s v="2021"/>
    <x v="0"/>
    <s v="RES"/>
    <s v="Résidentiel"/>
    <s v="R"/>
    <x v="3"/>
    <m/>
    <s v="0"/>
    <n v="1667.3284229999999"/>
    <n v="310"/>
    <n v="0.82299999999999995"/>
    <n v="0"/>
    <n v="0"/>
    <n v="0"/>
    <s v="21531"/>
    <x v="469"/>
    <s v="242101442"/>
    <s v="CC de Saulieu"/>
    <s v="21"/>
    <s v="Côte-d'Or"/>
    <n v="27"/>
    <s v="Bourgogne-Franche-Comté"/>
  </r>
  <r>
    <s v="Enedis"/>
    <s v="2021"/>
    <x v="0"/>
    <s v="ENT"/>
    <s v="Entreprises"/>
    <s v="T"/>
    <x v="0"/>
    <s v="73"/>
    <s v="Publicité et études de marché"/>
    <n v="2.4730866000000001E-2"/>
    <n v="1"/>
    <n v="0"/>
    <n v="0"/>
    <n v="0"/>
    <n v="0"/>
    <s v="21532"/>
    <x v="421"/>
    <s v="200000925"/>
    <s v="CC de la Plaine Dijonnaise"/>
    <s v="21"/>
    <s v="Côte-d'Or"/>
    <n v="27"/>
    <s v="Bourgogne-Franche-Comté"/>
  </r>
  <r>
    <s v="Enedis"/>
    <s v="2021"/>
    <x v="0"/>
    <s v="ENT"/>
    <s v="Entreprises"/>
    <s v="T"/>
    <x v="0"/>
    <s v="84"/>
    <s v="Administration publique et défense ; sécurité sociale obligatoire"/>
    <n v="53.275258870000002"/>
    <n v="1"/>
    <n v="0.85499999999999998"/>
    <n v="0"/>
    <n v="0"/>
    <n v="0"/>
    <s v="21532"/>
    <x v="421"/>
    <s v="200000925"/>
    <s v="CC de la Plaine Dijonnaise"/>
    <s v="21"/>
    <s v="Côte-d'Or"/>
    <n v="27"/>
    <s v="Bourgogne-Franche-Comté"/>
  </r>
  <r>
    <s v="Enedis"/>
    <s v="2021"/>
    <x v="0"/>
    <s v="ENT"/>
    <s v="Entreprises"/>
    <s v="X"/>
    <x v="2"/>
    <m/>
    <s v="0"/>
    <n v="1.7049930710000001"/>
    <n v="1"/>
    <n v="4.0500000000000001E-2"/>
    <n v="0"/>
    <n v="0"/>
    <n v="0"/>
    <s v="21532"/>
    <x v="421"/>
    <s v="200000925"/>
    <s v="CC de la Plaine Dijonnaise"/>
    <s v="21"/>
    <s v="Côte-d'Or"/>
    <n v="27"/>
    <s v="Bourgogne-Franche-Comté"/>
  </r>
  <r>
    <s v="Enedis"/>
    <s v="2021"/>
    <x v="0"/>
    <s v="PRO"/>
    <s v="Petits professionels"/>
    <s v="I"/>
    <x v="4"/>
    <m/>
    <s v="0"/>
    <n v="117.8350658"/>
    <n v="7"/>
    <n v="0.88400000000000001"/>
    <n v="0"/>
    <n v="0"/>
    <n v="0"/>
    <s v="21532"/>
    <x v="421"/>
    <s v="200000925"/>
    <s v="CC de la Plaine Dijonnaise"/>
    <s v="21"/>
    <s v="Côte-d'Or"/>
    <n v="27"/>
    <s v="Bourgogne-Franche-Comté"/>
  </r>
  <r>
    <s v="Enedis"/>
    <s v="2021"/>
    <x v="0"/>
    <s v="ENT"/>
    <s v="Entreprises"/>
    <s v="T"/>
    <x v="0"/>
    <s v="85"/>
    <s v="Enseignement"/>
    <n v="78.647382899999997"/>
    <n v="1"/>
    <n v="0.89200000000000002"/>
    <n v="0"/>
    <n v="0"/>
    <n v="0"/>
    <s v="21534"/>
    <x v="470"/>
    <s v="200006682"/>
    <s v="CA Beaune, Côte et Sud - Communauté Beaune-Chagny-Nolay"/>
    <s v="21"/>
    <s v="Côte-d'Or"/>
    <n v="27"/>
    <s v="Bourgogne-Franche-Comté"/>
  </r>
  <r>
    <s v="Enedis"/>
    <s v="2021"/>
    <x v="0"/>
    <s v="PRO"/>
    <s v="Petits professionels"/>
    <s v="A"/>
    <x v="1"/>
    <m/>
    <s v="0"/>
    <n v="67.584134210000002"/>
    <n v="5"/>
    <n v="0.88500000000000001"/>
    <n v="0"/>
    <n v="0"/>
    <n v="0"/>
    <s v="21534"/>
    <x v="470"/>
    <s v="200006682"/>
    <s v="CA Beaune, Côte et Sud - Communauté Beaune-Chagny-Nolay"/>
    <s v="21"/>
    <s v="Côte-d'Or"/>
    <n v="27"/>
    <s v="Bourgogne-Franche-Comté"/>
  </r>
  <r>
    <s v="Enedis"/>
    <s v="2021"/>
    <x v="0"/>
    <s v="ENT"/>
    <s v="Entreprises"/>
    <s v="I"/>
    <x v="4"/>
    <s v="10"/>
    <s v="Industries alimentaires"/>
    <n v="30.948819539999999"/>
    <n v="1"/>
    <n v="0.89800000000000002"/>
    <n v="0"/>
    <n v="0"/>
    <n v="0"/>
    <s v="21535"/>
    <x v="422"/>
    <s v="200069540"/>
    <s v="CC Norge et Tille"/>
    <s v="21"/>
    <s v="Côte-d'Or"/>
    <n v="27"/>
    <s v="Bourgogne-Franche-Comté"/>
  </r>
  <r>
    <s v="Enedis"/>
    <s v="2021"/>
    <x v="0"/>
    <s v="ENT"/>
    <s v="Entreprises"/>
    <s v="I"/>
    <x v="4"/>
    <s v="35"/>
    <s v="Production et distribution d'électricité, de gaz, de vapeur et d'air conditionné"/>
    <n v="89.421076830000004"/>
    <n v="1"/>
    <n v="1"/>
    <n v="0"/>
    <n v="0"/>
    <n v="0"/>
    <s v="21536"/>
    <x v="471"/>
    <s v="200070910"/>
    <s v="CC Tille et Venelle"/>
    <s v="21"/>
    <s v="Côte-d'Or"/>
    <n v="27"/>
    <s v="Bourgogne-Franche-Comté"/>
  </r>
  <r>
    <s v="Enedis"/>
    <s v="2021"/>
    <x v="0"/>
    <s v="ENT"/>
    <s v="Entreprises"/>
    <s v="T"/>
    <x v="0"/>
    <s v="46"/>
    <s v="Commerce de gros, à l'exception des automobiles et des motocycles"/>
    <n v="56.81"/>
    <n v="1"/>
    <n v="1"/>
    <n v="0"/>
    <n v="0"/>
    <n v="0"/>
    <s v="21536"/>
    <x v="471"/>
    <s v="200070910"/>
    <s v="CC Tille et Venelle"/>
    <s v="21"/>
    <s v="Côte-d'Or"/>
    <n v="27"/>
    <s v="Bourgogne-Franche-Comté"/>
  </r>
  <r>
    <s v="Enedis"/>
    <s v="2021"/>
    <x v="0"/>
    <s v="PRO"/>
    <s v="Petits professionels"/>
    <s v="T"/>
    <x v="0"/>
    <m/>
    <s v="0"/>
    <n v="53.275661149999998"/>
    <n v="15"/>
    <n v="0.85599999999999998"/>
    <n v="0"/>
    <n v="0"/>
    <n v="0"/>
    <s v="21536"/>
    <x v="471"/>
    <s v="200070910"/>
    <s v="CC Tille et Venelle"/>
    <s v="21"/>
    <s v="Côte-d'Or"/>
    <n v="27"/>
    <s v="Bourgogne-Franche-Comté"/>
  </r>
  <r>
    <s v="Enedis"/>
    <s v="2021"/>
    <x v="0"/>
    <s v="PRO"/>
    <s v="Petits professionels"/>
    <s v="A"/>
    <x v="1"/>
    <m/>
    <s v="0"/>
    <n v="0"/>
    <n v="0"/>
    <n v="0"/>
    <n v="0"/>
    <n v="0"/>
    <n v="1"/>
    <s v="21537"/>
    <x v="472"/>
    <s v="200071017"/>
    <s v="CC des Terres d'Auxois"/>
    <s v="21"/>
    <s v="Côte-d'Or"/>
    <n v="27"/>
    <s v="Bourgogne-Franche-Comté"/>
  </r>
  <r>
    <s v="Enedis"/>
    <s v="2021"/>
    <x v="0"/>
    <s v="RES"/>
    <s v="Résidentiel"/>
    <s v="R"/>
    <x v="3"/>
    <m/>
    <s v="0"/>
    <n v="427.295098"/>
    <n v="100"/>
    <n v="0.82599999999999996"/>
    <n v="0"/>
    <n v="0"/>
    <n v="0"/>
    <s v="21537"/>
    <x v="472"/>
    <s v="200071017"/>
    <s v="CC des Terres d'Auxois"/>
    <s v="21"/>
    <s v="Côte-d'Or"/>
    <n v="27"/>
    <s v="Bourgogne-Franche-Comté"/>
  </r>
  <r>
    <s v="Enedis"/>
    <s v="2021"/>
    <x v="0"/>
    <s v="PRO"/>
    <s v="Petits professionels"/>
    <s v="T"/>
    <x v="0"/>
    <m/>
    <s v="0"/>
    <n v="0"/>
    <n v="0"/>
    <n v="0"/>
    <n v="0"/>
    <n v="0"/>
    <n v="1"/>
    <s v="21538"/>
    <x v="473"/>
    <s v="242101442"/>
    <s v="CC de Saulieu"/>
    <s v="21"/>
    <s v="Côte-d'Or"/>
    <n v="27"/>
    <s v="Bourgogne-Franche-Comté"/>
  </r>
  <r>
    <s v="Enedis"/>
    <s v="2021"/>
    <x v="0"/>
    <s v="ENT"/>
    <s v="Entreprises"/>
    <s v="T"/>
    <x v="0"/>
    <s v="68"/>
    <s v="Activités immobilières"/>
    <n v="54.712596230000003"/>
    <n v="1"/>
    <n v="0.35499999999999998"/>
    <n v="0"/>
    <n v="0"/>
    <n v="0"/>
    <s v="21539"/>
    <x v="474"/>
    <s v="200039055"/>
    <s v="CC Ouche et Montagne"/>
    <s v="21"/>
    <s v="Côte-d'Or"/>
    <n v="27"/>
    <s v="Bourgogne-Franche-Comté"/>
  </r>
  <r>
    <s v="Enedis"/>
    <s v="2021"/>
    <x v="0"/>
    <s v="ENT"/>
    <s v="Entreprises"/>
    <s v="I"/>
    <x v="4"/>
    <s v="10"/>
    <s v="Industries alimentaires"/>
    <n v="1984.48334643"/>
    <n v="3"/>
    <n v="0.93700000000000006"/>
    <n v="0"/>
    <n v="0"/>
    <n v="0"/>
    <s v="21540"/>
    <x v="447"/>
    <s v="242100410"/>
    <s v="Dijon Métropole"/>
    <s v="21"/>
    <s v="Côte-d'Or"/>
    <n v="27"/>
    <s v="Bourgogne-Franche-Comté"/>
  </r>
  <r>
    <s v="Enedis"/>
    <s v="2021"/>
    <x v="0"/>
    <s v="ENT"/>
    <s v="Entreprises"/>
    <s v="I"/>
    <x v="4"/>
    <s v="13"/>
    <s v="Fabrication de textiles"/>
    <n v="29.851307210000002"/>
    <n v="1"/>
    <n v="0.91900000000000004"/>
    <n v="0"/>
    <n v="0"/>
    <n v="0"/>
    <s v="21540"/>
    <x v="447"/>
    <s v="242100410"/>
    <s v="Dijon Métropole"/>
    <s v="21"/>
    <s v="Côte-d'Or"/>
    <n v="27"/>
    <s v="Bourgogne-Franche-Comté"/>
  </r>
  <r>
    <s v="Enedis"/>
    <s v="2021"/>
    <x v="0"/>
    <s v="ENT"/>
    <s v="Entreprises"/>
    <s v="I"/>
    <x v="4"/>
    <s v="23"/>
    <s v="Fabrication d'autres produits minéraux non métalliques"/>
    <n v="292.334"/>
    <n v="2"/>
    <n v="1"/>
    <n v="0"/>
    <n v="0"/>
    <n v="0"/>
    <s v="21540"/>
    <x v="447"/>
    <s v="242100410"/>
    <s v="Dijon Métropole"/>
    <s v="21"/>
    <s v="Côte-d'Or"/>
    <n v="27"/>
    <s v="Bourgogne-Franche-Comté"/>
  </r>
  <r>
    <s v="Enedis"/>
    <s v="2021"/>
    <x v="0"/>
    <s v="ENT"/>
    <s v="Entreprises"/>
    <s v="I"/>
    <x v="4"/>
    <s v="41"/>
    <s v="Construction de bâtiments"/>
    <n v="15.03866667"/>
    <n v="1"/>
    <n v="1"/>
    <n v="0"/>
    <n v="0"/>
    <n v="0"/>
    <s v="21540"/>
    <x v="447"/>
    <s v="242100410"/>
    <s v="Dijon Métropole"/>
    <s v="21"/>
    <s v="Côte-d'Or"/>
    <n v="27"/>
    <s v="Bourgogne-Franche-Comté"/>
  </r>
  <r>
    <s v="Enedis"/>
    <s v="2021"/>
    <x v="0"/>
    <s v="ENT"/>
    <s v="Entreprises"/>
    <s v="T"/>
    <x v="0"/>
    <s v="38"/>
    <s v="Collecte, traitement et élimination des déchets ; récupération"/>
    <n v="2702.8556939999999"/>
    <n v="5"/>
    <n v="0.995"/>
    <n v="0"/>
    <n v="0"/>
    <n v="0"/>
    <s v="21540"/>
    <x v="447"/>
    <s v="242100410"/>
    <s v="Dijon Métropole"/>
    <s v="21"/>
    <s v="Côte-d'Or"/>
    <n v="27"/>
    <s v="Bourgogne-Franche-Comté"/>
  </r>
  <r>
    <s v="Enedis"/>
    <s v="2021"/>
    <x v="0"/>
    <s v="ENT"/>
    <s v="Entreprises"/>
    <s v="T"/>
    <x v="0"/>
    <s v="45"/>
    <s v="Commerce et réparation d'automobiles et de motocycles"/>
    <n v="370.34607599999998"/>
    <n v="4"/>
    <n v="0.97599999999999998"/>
    <n v="0"/>
    <n v="0"/>
    <n v="0"/>
    <s v="21540"/>
    <x v="447"/>
    <s v="242100410"/>
    <s v="Dijon Métropole"/>
    <s v="21"/>
    <s v="Côte-d'Or"/>
    <n v="27"/>
    <s v="Bourgogne-Franche-Comté"/>
  </r>
  <r>
    <s v="Enedis"/>
    <s v="2021"/>
    <x v="0"/>
    <s v="ENT"/>
    <s v="Entreprises"/>
    <s v="T"/>
    <x v="0"/>
    <s v="49"/>
    <s v="Transports terrestres et transport par conduites"/>
    <n v="107.58426040000001"/>
    <n v="1"/>
    <n v="0.90600000000000003"/>
    <n v="0"/>
    <n v="0"/>
    <n v="0"/>
    <s v="21540"/>
    <x v="447"/>
    <s v="242100410"/>
    <s v="Dijon Métropole"/>
    <s v="21"/>
    <s v="Côte-d'Or"/>
    <n v="27"/>
    <s v="Bourgogne-Franche-Comté"/>
  </r>
  <r>
    <s v="Enedis"/>
    <s v="2021"/>
    <x v="0"/>
    <s v="ENT"/>
    <s v="Entreprises"/>
    <s v="T"/>
    <x v="0"/>
    <s v="53"/>
    <s v="Activités de poste et de courrier"/>
    <n v="47.148409469999997"/>
    <n v="1"/>
    <n v="0.876"/>
    <n v="0"/>
    <n v="0"/>
    <n v="0"/>
    <s v="21540"/>
    <x v="447"/>
    <s v="242100410"/>
    <s v="Dijon Métropole"/>
    <s v="21"/>
    <s v="Côte-d'Or"/>
    <n v="27"/>
    <s v="Bourgogne-Franche-Comté"/>
  </r>
  <r>
    <s v="Enedis"/>
    <s v="2021"/>
    <x v="0"/>
    <s v="ENT"/>
    <s v="Entreprises"/>
    <s v="T"/>
    <x v="0"/>
    <s v="55"/>
    <s v="Hébergement"/>
    <n v="600.80251180000005"/>
    <n v="3"/>
    <n v="0.93899999999999995"/>
    <n v="0"/>
    <n v="0"/>
    <n v="0"/>
    <s v="21540"/>
    <x v="447"/>
    <s v="242100410"/>
    <s v="Dijon Métropole"/>
    <s v="21"/>
    <s v="Côte-d'Or"/>
    <n v="27"/>
    <s v="Bourgogne-Franche-Comté"/>
  </r>
  <r>
    <s v="Enedis"/>
    <s v="2021"/>
    <x v="0"/>
    <s v="ENT"/>
    <s v="Entreprises"/>
    <s v="T"/>
    <x v="0"/>
    <s v="69"/>
    <s v="Activités juridiques et comptables"/>
    <n v="61.1536209"/>
    <n v="1"/>
    <n v="0.91600000000000004"/>
    <n v="0"/>
    <n v="0"/>
    <n v="0"/>
    <s v="21540"/>
    <x v="447"/>
    <s v="242100410"/>
    <s v="Dijon Métropole"/>
    <s v="21"/>
    <s v="Côte-d'Or"/>
    <n v="27"/>
    <s v="Bourgogne-Franche-Comté"/>
  </r>
  <r>
    <s v="Enedis"/>
    <s v="2021"/>
    <x v="0"/>
    <s v="ENT"/>
    <s v="Entreprises"/>
    <s v="T"/>
    <x v="0"/>
    <s v="71"/>
    <s v="Activités d'architecture et d'ingénierie ; activités de contrôle et analyses techniques"/>
    <n v="12.60476869"/>
    <n v="1"/>
    <n v="0.83799999999999997"/>
    <n v="0"/>
    <n v="0"/>
    <n v="0"/>
    <s v="21540"/>
    <x v="447"/>
    <s v="242100410"/>
    <s v="Dijon Métropole"/>
    <s v="21"/>
    <s v="Côte-d'Or"/>
    <n v="27"/>
    <s v="Bourgogne-Franche-Comté"/>
  </r>
  <r>
    <s v="Enedis"/>
    <s v="2021"/>
    <x v="0"/>
    <s v="ENT"/>
    <s v="Entreprises"/>
    <s v="T"/>
    <x v="0"/>
    <s v="86"/>
    <s v="Activités pour la santé humaine"/>
    <n v="21.419477910000001"/>
    <n v="1"/>
    <n v="0.80500000000000005"/>
    <n v="0"/>
    <n v="0"/>
    <n v="0"/>
    <s v="21540"/>
    <x v="447"/>
    <s v="242100410"/>
    <s v="Dijon Métropole"/>
    <s v="21"/>
    <s v="Côte-d'Or"/>
    <n v="27"/>
    <s v="Bourgogne-Franche-Comté"/>
  </r>
  <r>
    <s v="Enedis"/>
    <s v="2021"/>
    <x v="0"/>
    <s v="ENT"/>
    <s v="Entreprises"/>
    <s v="T"/>
    <x v="0"/>
    <s v="87"/>
    <s v="Hébergement médico-social et social"/>
    <n v="49.943370389999998"/>
    <n v="1"/>
    <n v="0.91500000000000004"/>
    <n v="0"/>
    <n v="0"/>
    <n v="0"/>
    <s v="21540"/>
    <x v="447"/>
    <s v="242100410"/>
    <s v="Dijon Métropole"/>
    <s v="21"/>
    <s v="Côte-d'Or"/>
    <n v="27"/>
    <s v="Bourgogne-Franche-Comté"/>
  </r>
  <r>
    <s v="Enedis"/>
    <s v="2021"/>
    <x v="0"/>
    <s v="ENT"/>
    <s v="Entreprises"/>
    <s v="T"/>
    <x v="0"/>
    <s v="93"/>
    <s v="Activités sportives, récréatives et de loisirs"/>
    <n v="260.9517348"/>
    <n v="2"/>
    <n v="0.53300000000000003"/>
    <n v="0"/>
    <n v="0"/>
    <n v="0"/>
    <s v="21540"/>
    <x v="447"/>
    <s v="242100410"/>
    <s v="Dijon Métropole"/>
    <s v="21"/>
    <s v="Côte-d'Or"/>
    <n v="27"/>
    <s v="Bourgogne-Franche-Comté"/>
  </r>
  <r>
    <s v="Enedis"/>
    <s v="2021"/>
    <x v="0"/>
    <s v="PRO"/>
    <s v="Petits professionels"/>
    <s v="I"/>
    <x v="4"/>
    <m/>
    <s v="0"/>
    <n v="858.14402252000002"/>
    <n v="65"/>
    <n v="0.85499999999999998"/>
    <n v="0"/>
    <n v="0"/>
    <n v="0"/>
    <s v="21540"/>
    <x v="447"/>
    <s v="242100410"/>
    <s v="Dijon Métropole"/>
    <s v="21"/>
    <s v="Côte-d'Or"/>
    <n v="27"/>
    <s v="Bourgogne-Franche-Comté"/>
  </r>
  <r>
    <s v="Enedis"/>
    <s v="2021"/>
    <x v="0"/>
    <s v="PRO"/>
    <s v="Petits professionels"/>
    <s v="T"/>
    <x v="0"/>
    <m/>
    <s v="0"/>
    <n v="320.77721509999998"/>
    <n v="22"/>
    <n v="0.80500000000000005"/>
    <n v="0"/>
    <n v="0"/>
    <n v="0"/>
    <s v="21541"/>
    <x v="475"/>
    <s v="200006682"/>
    <s v="CA Beaune, Côte et Sud - Communauté Beaune-Chagny-Nolay"/>
    <s v="21"/>
    <s v="Côte-d'Or"/>
    <n v="27"/>
    <s v="Bourgogne-Franche-Comté"/>
  </r>
  <r>
    <s v="Enedis"/>
    <s v="2021"/>
    <x v="0"/>
    <s v="PRO"/>
    <s v="Petits professionels"/>
    <s v="I"/>
    <x v="4"/>
    <m/>
    <s v="0"/>
    <n v="0"/>
    <n v="0"/>
    <n v="0"/>
    <n v="0"/>
    <n v="0"/>
    <n v="1"/>
    <s v="21542"/>
    <x v="476"/>
    <s v="200070894"/>
    <s v="CC de Gevrey-Chambertin et de Nuits-Saint-Georges"/>
    <s v="21"/>
    <s v="Côte-d'Or"/>
    <n v="27"/>
    <s v="Bourgogne-Franche-Comté"/>
  </r>
  <r>
    <s v="Enedis"/>
    <s v="2021"/>
    <x v="0"/>
    <s v="PRO"/>
    <s v="Petits professionels"/>
    <s v="T"/>
    <x v="0"/>
    <m/>
    <s v="0"/>
    <n v="70.742718699999998"/>
    <n v="13"/>
    <n v="0.88100000000000001"/>
    <n v="0"/>
    <n v="0"/>
    <n v="0"/>
    <s v="21542"/>
    <x v="476"/>
    <s v="200070894"/>
    <s v="CC de Gevrey-Chambertin et de Nuits-Saint-Georges"/>
    <s v="21"/>
    <s v="Côte-d'Or"/>
    <n v="27"/>
    <s v="Bourgogne-Franche-Comté"/>
  </r>
  <r>
    <s v="Enedis"/>
    <s v="2021"/>
    <x v="0"/>
    <s v="ENT"/>
    <s v="Entreprises"/>
    <s v="T"/>
    <x v="0"/>
    <s v="84"/>
    <s v="Administration publique et défense ; sécurité sociale obligatoire"/>
    <n v="18.419"/>
    <n v="1"/>
    <n v="1"/>
    <n v="0"/>
    <n v="0"/>
    <n v="0"/>
    <s v="21543"/>
    <x v="477"/>
    <s v="242101434"/>
    <s v="CC du Pays Châtillonnais"/>
    <s v="21"/>
    <s v="Côte-d'Or"/>
    <n v="27"/>
    <s v="Bourgogne-Franche-Comté"/>
  </r>
  <r>
    <s v="Enedis"/>
    <s v="2021"/>
    <x v="0"/>
    <s v="PRO"/>
    <s v="Petits professionels"/>
    <s v="T"/>
    <x v="0"/>
    <m/>
    <s v="0"/>
    <n v="97.01352928"/>
    <n v="14"/>
    <n v="0.88400000000000001"/>
    <n v="0"/>
    <n v="0"/>
    <n v="0"/>
    <s v="21543"/>
    <x v="477"/>
    <s v="242101434"/>
    <s v="CC du Pays Châtillonnais"/>
    <s v="21"/>
    <s v="Côte-d'Or"/>
    <n v="27"/>
    <s v="Bourgogne-Franche-Comté"/>
  </r>
  <r>
    <s v="Enedis"/>
    <s v="2021"/>
    <x v="0"/>
    <s v="ENT"/>
    <s v="Entreprises"/>
    <s v="T"/>
    <x v="0"/>
    <s v="36"/>
    <s v="Captage, traitement et distribution d'eau"/>
    <n v="323.53649999999999"/>
    <n v="1"/>
    <n v="1"/>
    <n v="0"/>
    <n v="0"/>
    <n v="0"/>
    <s v="21545"/>
    <x v="423"/>
    <s v="242101434"/>
    <s v="CC du Pays Châtillonnais"/>
    <s v="21"/>
    <s v="Côte-d'Or"/>
    <n v="27"/>
    <s v="Bourgogne-Franche-Comté"/>
  </r>
  <r>
    <s v="Enedis"/>
    <s v="2021"/>
    <x v="0"/>
    <s v="PRO"/>
    <s v="Petits professionels"/>
    <s v="I"/>
    <x v="4"/>
    <m/>
    <s v="0"/>
    <n v="0"/>
    <n v="0"/>
    <n v="0"/>
    <n v="0"/>
    <n v="0"/>
    <n v="1"/>
    <s v="21545"/>
    <x v="423"/>
    <s v="242101434"/>
    <s v="CC du Pays Châtillonnais"/>
    <s v="21"/>
    <s v="Côte-d'Or"/>
    <n v="27"/>
    <s v="Bourgogne-Franche-Comté"/>
  </r>
  <r>
    <s v="Enedis"/>
    <s v="2021"/>
    <x v="0"/>
    <s v="PRO"/>
    <s v="Petits professionels"/>
    <s v="A"/>
    <x v="1"/>
    <m/>
    <s v="0"/>
    <n v="0"/>
    <n v="0"/>
    <n v="0"/>
    <n v="0"/>
    <n v="0"/>
    <n v="1"/>
    <s v="21546"/>
    <x v="478"/>
    <s v="242101442"/>
    <s v="CC de Saulieu"/>
    <s v="21"/>
    <s v="Côte-d'Or"/>
    <n v="27"/>
    <s v="Bourgogne-Franche-Comté"/>
  </r>
  <r>
    <s v="Enedis"/>
    <s v="2021"/>
    <x v="0"/>
    <s v="PRO"/>
    <s v="Petits professionels"/>
    <s v="T"/>
    <x v="0"/>
    <m/>
    <s v="0"/>
    <n v="108.1895198"/>
    <n v="15"/>
    <n v="0.86299999999999999"/>
    <n v="0"/>
    <n v="0"/>
    <n v="0"/>
    <s v="21546"/>
    <x v="478"/>
    <s v="242101442"/>
    <s v="CC de Saulieu"/>
    <s v="21"/>
    <s v="Côte-d'Or"/>
    <n v="27"/>
    <s v="Bourgogne-Franche-Comté"/>
  </r>
  <r>
    <s v="Enedis"/>
    <s v="2021"/>
    <x v="0"/>
    <s v="PRO"/>
    <s v="Petits professionels"/>
    <s v="I"/>
    <x v="4"/>
    <m/>
    <s v="0"/>
    <n v="51.581561700000002"/>
    <n v="2"/>
    <n v="0.90600000000000003"/>
    <n v="0"/>
    <n v="0"/>
    <n v="0"/>
    <s v="21547"/>
    <x v="479"/>
    <s v="200071017"/>
    <s v="CC des Terres d'Auxois"/>
    <s v="21"/>
    <s v="Côte-d'Or"/>
    <n v="27"/>
    <s v="Bourgogne-Franche-Comté"/>
  </r>
  <r>
    <s v="Enedis"/>
    <s v="2021"/>
    <x v="0"/>
    <s v="PRO"/>
    <s v="Petits professionels"/>
    <s v="T"/>
    <x v="0"/>
    <m/>
    <s v="0"/>
    <n v="0"/>
    <n v="0"/>
    <n v="0"/>
    <n v="0"/>
    <n v="0"/>
    <n v="1"/>
    <s v="21547"/>
    <x v="479"/>
    <s v="200071017"/>
    <s v="CC des Terres d'Auxois"/>
    <s v="21"/>
    <s v="Côte-d'Or"/>
    <n v="27"/>
    <s v="Bourgogne-Franche-Comté"/>
  </r>
  <r>
    <s v="Enedis"/>
    <s v="2021"/>
    <x v="0"/>
    <s v="PRO"/>
    <s v="Petits professionels"/>
    <s v="X"/>
    <x v="2"/>
    <m/>
    <s v="0"/>
    <n v="0"/>
    <n v="0"/>
    <n v="0"/>
    <n v="0"/>
    <n v="0"/>
    <n v="1"/>
    <s v="21547"/>
    <x v="479"/>
    <s v="200071017"/>
    <s v="CC des Terres d'Auxois"/>
    <s v="21"/>
    <s v="Côte-d'Or"/>
    <n v="27"/>
    <s v="Bourgogne-Franche-Comté"/>
  </r>
  <r>
    <s v="Enedis"/>
    <s v="2021"/>
    <x v="0"/>
    <s v="RES"/>
    <s v="Résidentiel"/>
    <s v="R"/>
    <x v="3"/>
    <m/>
    <s v="0"/>
    <n v="337.89051480000001"/>
    <n v="72"/>
    <n v="0.84"/>
    <n v="0"/>
    <n v="0"/>
    <n v="0"/>
    <s v="21549"/>
    <x v="480"/>
    <s v="242101434"/>
    <s v="CC du Pays Châtillonnais"/>
    <s v="21"/>
    <s v="Côte-d'Or"/>
    <n v="27"/>
    <s v="Bourgogne-Franche-Comté"/>
  </r>
  <r>
    <s v="Enedis"/>
    <s v="2021"/>
    <x v="0"/>
    <s v="PRO"/>
    <s v="Petits professionels"/>
    <s v="A"/>
    <x v="1"/>
    <m/>
    <s v="0"/>
    <n v="0"/>
    <n v="0"/>
    <n v="0"/>
    <n v="0"/>
    <n v="0"/>
    <n v="1"/>
    <s v="21550"/>
    <x v="481"/>
    <s v="242101491"/>
    <s v="CC du Montbardois"/>
    <s v="21"/>
    <s v="Côte-d'Or"/>
    <n v="27"/>
    <s v="Bourgogne-Franche-Comté"/>
  </r>
  <r>
    <s v="Enedis"/>
    <s v="2021"/>
    <x v="0"/>
    <s v="PRO"/>
    <s v="Petits professionels"/>
    <s v="T"/>
    <x v="0"/>
    <m/>
    <s v="0"/>
    <n v="0"/>
    <n v="0"/>
    <n v="0"/>
    <n v="0"/>
    <n v="0"/>
    <n v="1"/>
    <s v="21550"/>
    <x v="481"/>
    <s v="242101491"/>
    <s v="CC du Montbardois"/>
    <s v="21"/>
    <s v="Côte-d'Or"/>
    <n v="27"/>
    <s v="Bourgogne-Franche-Comté"/>
  </r>
  <r>
    <s v="Enedis"/>
    <s v="2021"/>
    <x v="0"/>
    <s v="PRO"/>
    <s v="Petits professionels"/>
    <s v="A"/>
    <x v="1"/>
    <m/>
    <s v="0"/>
    <n v="0"/>
    <n v="0"/>
    <n v="0"/>
    <n v="0"/>
    <n v="0"/>
    <n v="1"/>
    <s v="21553"/>
    <x v="482"/>
    <s v="200039055"/>
    <s v="CC Ouche et Montagne"/>
    <s v="21"/>
    <s v="Côte-d'Or"/>
    <n v="27"/>
    <s v="Bourgogne-Franche-Comté"/>
  </r>
  <r>
    <s v="Enedis"/>
    <s v="2021"/>
    <x v="0"/>
    <s v="ENT"/>
    <s v="Entreprises"/>
    <s v="T"/>
    <x v="0"/>
    <s v="36"/>
    <s v="Captage, traitement et distribution d'eau"/>
    <n v="134.58038389999999"/>
    <n v="1"/>
    <n v="0.90900000000000003"/>
    <n v="0"/>
    <n v="0"/>
    <n v="0"/>
    <s v="21554"/>
    <x v="448"/>
    <s v="242101509"/>
    <s v="CC Rives de Saône"/>
    <s v="21"/>
    <s v="Côte-d'Or"/>
    <n v="27"/>
    <s v="Bourgogne-Franche-Comté"/>
  </r>
  <r>
    <s v="Enedis"/>
    <s v="2021"/>
    <x v="0"/>
    <s v="PRO"/>
    <s v="Petits professionels"/>
    <s v="T"/>
    <x v="0"/>
    <m/>
    <s v="0"/>
    <n v="1107.6358520000001"/>
    <n v="123"/>
    <n v="0.82599999999999996"/>
    <n v="0"/>
    <n v="0"/>
    <n v="0"/>
    <s v="21554"/>
    <x v="448"/>
    <s v="242101509"/>
    <s v="CC Rives de Saône"/>
    <s v="21"/>
    <s v="Côte-d'Or"/>
    <n v="27"/>
    <s v="Bourgogne-Franche-Comté"/>
  </r>
  <r>
    <s v="Enedis"/>
    <s v="2021"/>
    <x v="0"/>
    <s v="ENT"/>
    <s v="Entreprises"/>
    <s v="I"/>
    <x v="4"/>
    <s v="11"/>
    <s v="Fabrication de boissons"/>
    <n v="61.255681490000001"/>
    <n v="1"/>
    <n v="0.92900000000000005"/>
    <n v="0"/>
    <n v="0"/>
    <n v="0"/>
    <s v="21555"/>
    <x v="449"/>
    <s v="200069540"/>
    <s v="CC Norge et Tille"/>
    <s v="21"/>
    <s v="Côte-d'Or"/>
    <n v="27"/>
    <s v="Bourgogne-Franche-Comté"/>
  </r>
  <r>
    <s v="Enedis"/>
    <s v="2021"/>
    <x v="0"/>
    <s v="ENT"/>
    <s v="Entreprises"/>
    <s v="I"/>
    <x v="4"/>
    <s v="43"/>
    <s v="Travaux de construction spécialisés"/>
    <n v="14.06565054"/>
    <n v="1"/>
    <n v="0.97699999999999998"/>
    <n v="0"/>
    <n v="0"/>
    <n v="0"/>
    <s v="21555"/>
    <x v="449"/>
    <s v="200069540"/>
    <s v="CC Norge et Tille"/>
    <s v="21"/>
    <s v="Côte-d'Or"/>
    <n v="27"/>
    <s v="Bourgogne-Franche-Comté"/>
  </r>
  <r>
    <s v="Enedis"/>
    <s v="2021"/>
    <x v="0"/>
    <s v="ENT"/>
    <s v="Entreprises"/>
    <s v="T"/>
    <x v="0"/>
    <s v="36"/>
    <s v="Captage, traitement et distribution d'eau"/>
    <n v="521.26235359999998"/>
    <n v="4"/>
    <n v="0.99299999999999999"/>
    <n v="0"/>
    <n v="0"/>
    <n v="0"/>
    <s v="21555"/>
    <x v="449"/>
    <s v="200069540"/>
    <s v="CC Norge et Tille"/>
    <s v="21"/>
    <s v="Côte-d'Or"/>
    <n v="27"/>
    <s v="Bourgogne-Franche-Comté"/>
  </r>
  <r>
    <s v="Enedis"/>
    <s v="2021"/>
    <x v="0"/>
    <s v="ENT"/>
    <s v="Entreprises"/>
    <s v="T"/>
    <x v="0"/>
    <s v="47"/>
    <s v="Commerce de détail, à l'exception des automobiles et des motocycles"/>
    <n v="184.55258219999999"/>
    <n v="1"/>
    <n v="0.91400000000000003"/>
    <n v="0"/>
    <n v="0"/>
    <n v="0"/>
    <s v="21555"/>
    <x v="449"/>
    <s v="200069540"/>
    <s v="CC Norge et Tille"/>
    <s v="21"/>
    <s v="Côte-d'Or"/>
    <n v="27"/>
    <s v="Bourgogne-Franche-Comté"/>
  </r>
  <r>
    <s v="Enedis"/>
    <s v="2021"/>
    <x v="0"/>
    <s v="PRO"/>
    <s v="Petits professionels"/>
    <s v="A"/>
    <x v="1"/>
    <m/>
    <s v="0"/>
    <n v="71.544978830000005"/>
    <n v="6"/>
    <n v="0.90900000000000003"/>
    <n v="0"/>
    <n v="0"/>
    <n v="0"/>
    <s v="21555"/>
    <x v="449"/>
    <s v="200069540"/>
    <s v="CC Norge et Tille"/>
    <s v="21"/>
    <s v="Côte-d'Or"/>
    <n v="27"/>
    <s v="Bourgogne-Franche-Comté"/>
  </r>
  <r>
    <s v="Enedis"/>
    <s v="2021"/>
    <x v="0"/>
    <s v="PRO"/>
    <s v="Petits professionels"/>
    <s v="T"/>
    <x v="0"/>
    <m/>
    <s v="0"/>
    <n v="558.74819160000004"/>
    <n v="57"/>
    <n v="0.84199999999999997"/>
    <n v="0"/>
    <n v="0"/>
    <n v="0"/>
    <s v="21555"/>
    <x v="449"/>
    <s v="200069540"/>
    <s v="CC Norge et Tille"/>
    <s v="21"/>
    <s v="Côte-d'Or"/>
    <n v="27"/>
    <s v="Bourgogne-Franche-Comté"/>
  </r>
  <r>
    <s v="Enedis"/>
    <s v="2021"/>
    <x v="0"/>
    <s v="PRO"/>
    <s v="Petits professionels"/>
    <s v="A"/>
    <x v="1"/>
    <m/>
    <s v="0"/>
    <n v="0"/>
    <n v="0"/>
    <n v="0"/>
    <n v="0"/>
    <n v="0"/>
    <n v="1"/>
    <s v="21556"/>
    <x v="483"/>
    <s v="200070902"/>
    <s v="CC Auxonne Pontailler Val de Saône"/>
    <s v="21"/>
    <s v="Côte-d'Or"/>
    <n v="27"/>
    <s v="Bourgogne-Franche-Comté"/>
  </r>
  <r>
    <s v="Enedis"/>
    <s v="2021"/>
    <x v="0"/>
    <s v="PRO"/>
    <s v="Petits professionels"/>
    <s v="T"/>
    <x v="0"/>
    <m/>
    <s v="0"/>
    <n v="0"/>
    <n v="0"/>
    <n v="0"/>
    <n v="0"/>
    <n v="0"/>
    <n v="1"/>
    <s v="21556"/>
    <x v="483"/>
    <s v="200070902"/>
    <s v="CC Auxonne Pontailler Val de Saône"/>
    <s v="21"/>
    <s v="Côte-d'Or"/>
    <n v="27"/>
    <s v="Bourgogne-Franche-Comté"/>
  </r>
  <r>
    <s v="Enedis"/>
    <s v="2021"/>
    <x v="0"/>
    <s v="ENT"/>
    <s v="Entreprises"/>
    <s v="I"/>
    <x v="4"/>
    <s v="25"/>
    <s v="Fabrication de produits métalliques, à l'exception des machines et des équipements"/>
    <n v="42.57846705"/>
    <n v="1"/>
    <n v="1"/>
    <n v="0"/>
    <n v="0"/>
    <n v="0"/>
    <s v="21557"/>
    <x v="484"/>
    <s v="242101434"/>
    <s v="CC du Pays Châtillonnais"/>
    <s v="21"/>
    <s v="Côte-d'Or"/>
    <n v="27"/>
    <s v="Bourgogne-Franche-Comté"/>
  </r>
  <r>
    <s v="Enedis"/>
    <s v="2021"/>
    <x v="0"/>
    <s v="PRO"/>
    <s v="Petits professionels"/>
    <s v="T"/>
    <x v="0"/>
    <m/>
    <s v="0"/>
    <n v="151.57912999999999"/>
    <n v="13"/>
    <n v="0.90600000000000003"/>
    <n v="0"/>
    <n v="0"/>
    <n v="0"/>
    <s v="21557"/>
    <x v="484"/>
    <s v="242101434"/>
    <s v="CC du Pays Châtillonnais"/>
    <s v="21"/>
    <s v="Côte-d'Or"/>
    <n v="27"/>
    <s v="Bourgogne-Franche-Comté"/>
  </r>
  <r>
    <s v="Enedis"/>
    <s v="2021"/>
    <x v="0"/>
    <s v="ENT"/>
    <s v="Entreprises"/>
    <s v="I"/>
    <x v="4"/>
    <s v="22"/>
    <s v="Fabrication de produits en caoutchouc et en plastique"/>
    <n v="58534.888830000004"/>
    <n v="2"/>
    <n v="1"/>
    <n v="0"/>
    <n v="0"/>
    <n v="0"/>
    <s v="21558"/>
    <x v="424"/>
    <s v="200006682"/>
    <s v="CA Beaune, Côte et Sud - Communauté Beaune-Chagny-Nolay"/>
    <s v="21"/>
    <s v="Côte-d'Or"/>
    <n v="27"/>
    <s v="Bourgogne-Franche-Comté"/>
  </r>
  <r>
    <s v="Enedis"/>
    <s v="2021"/>
    <x v="0"/>
    <s v="PRO"/>
    <s v="Petits professionels"/>
    <s v="I"/>
    <x v="4"/>
    <m/>
    <s v="0"/>
    <n v="64.090523750000003"/>
    <n v="4"/>
    <n v="0.83099999999999996"/>
    <n v="0"/>
    <n v="0"/>
    <n v="0"/>
    <s v="21558"/>
    <x v="424"/>
    <s v="200006682"/>
    <s v="CA Beaune, Côte et Sud - Communauté Beaune-Chagny-Nolay"/>
    <s v="21"/>
    <s v="Côte-d'Or"/>
    <n v="27"/>
    <s v="Bourgogne-Franche-Comté"/>
  </r>
  <r>
    <s v="Enedis"/>
    <s v="2021"/>
    <x v="0"/>
    <s v="PRO"/>
    <s v="Petits professionels"/>
    <s v="X"/>
    <x v="2"/>
    <m/>
    <s v="0"/>
    <n v="0"/>
    <n v="0"/>
    <n v="0"/>
    <n v="0"/>
    <n v="0"/>
    <n v="1"/>
    <s v="21558"/>
    <x v="424"/>
    <s v="200006682"/>
    <s v="CA Beaune, Côte et Sud - Communauté Beaune-Chagny-Nolay"/>
    <s v="21"/>
    <s v="Côte-d'Or"/>
    <n v="27"/>
    <s v="Bourgogne-Franche-Comté"/>
  </r>
  <r>
    <s v="Enedis"/>
    <s v="2021"/>
    <x v="0"/>
    <s v="RES"/>
    <s v="Résidentiel"/>
    <s v="R"/>
    <x v="3"/>
    <m/>
    <s v="0"/>
    <n v="2634.5148650000001"/>
    <n v="425"/>
    <n v="0.877"/>
    <n v="0"/>
    <n v="0"/>
    <n v="0"/>
    <s v="21558"/>
    <x v="424"/>
    <s v="200006682"/>
    <s v="CA Beaune, Côte et Sud - Communauté Beaune-Chagny-Nolay"/>
    <s v="21"/>
    <s v="Côte-d'Or"/>
    <n v="27"/>
    <s v="Bourgogne-Franche-Comté"/>
  </r>
  <r>
    <s v="Enedis"/>
    <s v="2021"/>
    <x v="0"/>
    <s v="ENT"/>
    <s v="Entreprises"/>
    <s v="I"/>
    <x v="4"/>
    <s v="27"/>
    <s v="Fabrication d'équipements électriques"/>
    <n v="609.58007469999995"/>
    <n v="2"/>
    <n v="0.96199999999999997"/>
    <n v="0"/>
    <n v="0"/>
    <n v="0"/>
    <s v="21559"/>
    <x v="485"/>
    <s v="200039055"/>
    <s v="CC Ouche et Montagne"/>
    <s v="21"/>
    <s v="Côte-d'Or"/>
    <n v="27"/>
    <s v="Bourgogne-Franche-Comté"/>
  </r>
  <r>
    <s v="Enedis"/>
    <s v="2021"/>
    <x v="0"/>
    <s v="PRO"/>
    <s v="Petits professionels"/>
    <s v="X"/>
    <x v="2"/>
    <m/>
    <s v="0"/>
    <n v="0"/>
    <n v="0"/>
    <n v="0"/>
    <n v="0"/>
    <n v="0"/>
    <n v="1"/>
    <s v="21559"/>
    <x v="485"/>
    <s v="200039055"/>
    <s v="CC Ouche et Montagne"/>
    <s v="21"/>
    <s v="Côte-d'Or"/>
    <n v="27"/>
    <s v="Bourgogne-Franche-Comté"/>
  </r>
  <r>
    <s v="Enedis"/>
    <s v="2021"/>
    <x v="0"/>
    <s v="RES"/>
    <s v="Résidentiel"/>
    <s v="R"/>
    <x v="3"/>
    <m/>
    <s v="0"/>
    <n v="2321.7693060000001"/>
    <n v="327"/>
    <n v="0.79900000000000004"/>
    <n v="0"/>
    <n v="0"/>
    <n v="0"/>
    <s v="21559"/>
    <x v="485"/>
    <s v="200039055"/>
    <s v="CC Ouche et Montagne"/>
    <s v="21"/>
    <s v="Côte-d'Or"/>
    <n v="27"/>
    <s v="Bourgogne-Franche-Comté"/>
  </r>
  <r>
    <s v="Enedis"/>
    <s v="2021"/>
    <x v="0"/>
    <s v="PRO"/>
    <s v="Petits professionels"/>
    <s v="A"/>
    <x v="1"/>
    <m/>
    <s v="0"/>
    <n v="0"/>
    <n v="0"/>
    <n v="0"/>
    <n v="0"/>
    <n v="0"/>
    <n v="1"/>
    <s v="21560"/>
    <x v="486"/>
    <s v="200071173"/>
    <s v="CC du Pays Arnay Liernais"/>
    <s v="21"/>
    <s v="Côte-d'Or"/>
    <n v="27"/>
    <s v="Bourgogne-Franche-Comté"/>
  </r>
  <r>
    <s v="Enedis"/>
    <s v="2021"/>
    <x v="0"/>
    <s v="ENT"/>
    <s v="Entreprises"/>
    <s v="T"/>
    <x v="0"/>
    <s v="36"/>
    <s v="Captage, traitement et distribution d'eau"/>
    <n v="314.37599999999998"/>
    <n v="2"/>
    <n v="1"/>
    <n v="0"/>
    <n v="0"/>
    <n v="0"/>
    <s v="21561"/>
    <x v="487"/>
    <s v="200039063"/>
    <s v="CC Forêts, Seine et Suzon"/>
    <s v="21"/>
    <s v="Côte-d'Or"/>
    <n v="27"/>
    <s v="Bourgogne-Franche-Comté"/>
  </r>
  <r>
    <s v="Enedis"/>
    <s v="2021"/>
    <x v="0"/>
    <s v="ENT"/>
    <s v="Entreprises"/>
    <s v="T"/>
    <x v="0"/>
    <s v="46"/>
    <s v="Commerce de gros, à l'exception des automobiles et des motocycles"/>
    <n v="170.22268109999999"/>
    <n v="1"/>
    <n v="0.90700000000000003"/>
    <n v="0"/>
    <n v="0"/>
    <n v="0"/>
    <s v="21561"/>
    <x v="487"/>
    <s v="200039063"/>
    <s v="CC Forêts, Seine et Suzon"/>
    <s v="21"/>
    <s v="Côte-d'Or"/>
    <n v="27"/>
    <s v="Bourgogne-Franche-Comté"/>
  </r>
  <r>
    <s v="Enedis"/>
    <s v="2021"/>
    <x v="0"/>
    <s v="PRO"/>
    <s v="Petits professionels"/>
    <s v="A"/>
    <x v="1"/>
    <m/>
    <s v="0"/>
    <n v="118.3735574"/>
    <n v="10"/>
    <n v="0.748"/>
    <n v="0"/>
    <n v="0"/>
    <n v="0"/>
    <s v="21561"/>
    <x v="487"/>
    <s v="200039063"/>
    <s v="CC Forêts, Seine et Suzon"/>
    <s v="21"/>
    <s v="Côte-d'Or"/>
    <n v="27"/>
    <s v="Bourgogne-Franche-Comté"/>
  </r>
  <r>
    <s v="Enedis"/>
    <s v="2021"/>
    <x v="0"/>
    <s v="PRO"/>
    <s v="Petits professionels"/>
    <s v="I"/>
    <x v="4"/>
    <m/>
    <s v="0"/>
    <n v="0"/>
    <n v="0"/>
    <n v="0"/>
    <n v="0"/>
    <n v="0"/>
    <n v="1"/>
    <s v="21561"/>
    <x v="487"/>
    <s v="200039063"/>
    <s v="CC Forêts, Seine et Suzon"/>
    <s v="21"/>
    <s v="Côte-d'Or"/>
    <n v="27"/>
    <s v="Bourgogne-Franche-Comté"/>
  </r>
  <r>
    <s v="Enedis"/>
    <s v="2021"/>
    <x v="0"/>
    <s v="RES"/>
    <s v="Résidentiel"/>
    <s v="R"/>
    <x v="3"/>
    <m/>
    <s v="0"/>
    <n v="1426.1039330000001"/>
    <n v="220"/>
    <n v="0.82099999999999995"/>
    <n v="0"/>
    <n v="0"/>
    <n v="0"/>
    <s v="21561"/>
    <x v="487"/>
    <s v="200039063"/>
    <s v="CC Forêts, Seine et Suzon"/>
    <s v="21"/>
    <s v="Côte-d'Or"/>
    <n v="27"/>
    <s v="Bourgogne-Franche-Comté"/>
  </r>
  <r>
    <s v="Enedis"/>
    <s v="2021"/>
    <x v="0"/>
    <s v="PRO"/>
    <s v="Petits professionels"/>
    <s v="A"/>
    <x v="1"/>
    <m/>
    <s v="0"/>
    <n v="0"/>
    <n v="0"/>
    <n v="0"/>
    <n v="0"/>
    <n v="0"/>
    <n v="1"/>
    <s v="21562"/>
    <x v="488"/>
    <s v="200072825"/>
    <s v="CC Mirebellois et Fontenois"/>
    <s v="21"/>
    <s v="Côte-d'Or"/>
    <n v="27"/>
    <s v="Bourgogne-Franche-Comté"/>
  </r>
  <r>
    <s v="Enedis"/>
    <s v="2021"/>
    <x v="0"/>
    <s v="PRO"/>
    <s v="Petits professionels"/>
    <s v="X"/>
    <x v="2"/>
    <m/>
    <s v="0"/>
    <n v="0"/>
    <n v="0"/>
    <n v="0"/>
    <n v="0"/>
    <n v="0"/>
    <n v="1"/>
    <s v="21562"/>
    <x v="488"/>
    <s v="200072825"/>
    <s v="CC Mirebellois et Fontenois"/>
    <s v="21"/>
    <s v="Côte-d'Or"/>
    <n v="27"/>
    <s v="Bourgogne-Franche-Comté"/>
  </r>
  <r>
    <s v="Enedis"/>
    <s v="2021"/>
    <x v="0"/>
    <s v="RES"/>
    <s v="Résidentiel"/>
    <s v="R"/>
    <x v="3"/>
    <m/>
    <s v="0"/>
    <n v="631.92504229999997"/>
    <n v="113"/>
    <n v="0.76700000000000002"/>
    <n v="0"/>
    <n v="0"/>
    <n v="0"/>
    <s v="21562"/>
    <x v="488"/>
    <s v="200072825"/>
    <s v="CC Mirebellois et Fontenois"/>
    <s v="21"/>
    <s v="Côte-d'Or"/>
    <n v="27"/>
    <s v="Bourgogne-Franche-Comté"/>
  </r>
  <r>
    <s v="Enedis"/>
    <s v="2021"/>
    <x v="0"/>
    <s v="PRO"/>
    <s v="Petits professionels"/>
    <s v="T"/>
    <x v="0"/>
    <m/>
    <s v="0"/>
    <n v="57.488522510000003"/>
    <n v="12"/>
    <n v="0.85899999999999999"/>
    <n v="0"/>
    <n v="0"/>
    <n v="0"/>
    <s v="21563"/>
    <x v="489"/>
    <s v="200071017"/>
    <s v="CC des Terres d'Auxois"/>
    <s v="21"/>
    <s v="Côte-d'Or"/>
    <n v="27"/>
    <s v="Bourgogne-Franche-Comté"/>
  </r>
  <r>
    <s v="Enedis"/>
    <s v="2021"/>
    <x v="0"/>
    <s v="PRO"/>
    <s v="Petits professionels"/>
    <s v="T"/>
    <x v="0"/>
    <m/>
    <s v="0"/>
    <n v="290.58700770000002"/>
    <n v="19"/>
    <n v="0.86099999999999999"/>
    <n v="0"/>
    <n v="0"/>
    <n v="0"/>
    <s v="21564"/>
    <x v="490"/>
    <s v="200070894"/>
    <s v="CC de Gevrey-Chambertin et de Nuits-Saint-Georges"/>
    <s v="21"/>
    <s v="Côte-d'Or"/>
    <n v="27"/>
    <s v="Bourgogne-Franche-Comté"/>
  </r>
  <r>
    <s v="Enedis"/>
    <s v="2021"/>
    <x v="0"/>
    <s v="PRO"/>
    <s v="Petits professionels"/>
    <s v="A"/>
    <x v="1"/>
    <m/>
    <s v="0"/>
    <n v="0"/>
    <n v="0"/>
    <n v="0"/>
    <n v="0"/>
    <n v="0"/>
    <n v="1"/>
    <s v="21565"/>
    <x v="491"/>
    <s v="200070894"/>
    <s v="CC de Gevrey-Chambertin et de Nuits-Saint-Georges"/>
    <s v="21"/>
    <s v="Côte-d'Or"/>
    <n v="27"/>
    <s v="Bourgogne-Franche-Comté"/>
  </r>
  <r>
    <s v="Enedis"/>
    <s v="2021"/>
    <x v="0"/>
    <s v="PRO"/>
    <s v="Petits professionels"/>
    <s v="X"/>
    <x v="2"/>
    <m/>
    <s v="0"/>
    <n v="0"/>
    <n v="0"/>
    <n v="0"/>
    <n v="0"/>
    <n v="0"/>
    <n v="1"/>
    <s v="21565"/>
    <x v="491"/>
    <s v="200070894"/>
    <s v="CC de Gevrey-Chambertin et de Nuits-Saint-Georges"/>
    <s v="21"/>
    <s v="Côte-d'Or"/>
    <n v="27"/>
    <s v="Bourgogne-Franche-Comté"/>
  </r>
  <r>
    <s v="Enedis"/>
    <s v="2021"/>
    <x v="0"/>
    <s v="RES"/>
    <s v="Résidentiel"/>
    <s v="R"/>
    <x v="3"/>
    <m/>
    <s v="0"/>
    <n v="1830.198437"/>
    <n v="218"/>
    <n v="0.82599999999999996"/>
    <n v="0"/>
    <n v="0"/>
    <n v="0"/>
    <s v="21565"/>
    <x v="491"/>
    <s v="200070894"/>
    <s v="CC de Gevrey-Chambertin et de Nuits-Saint-Georges"/>
    <s v="21"/>
    <s v="Côte-d'Or"/>
    <n v="27"/>
    <s v="Bourgogne-Franche-Comté"/>
  </r>
  <r>
    <s v="Enedis"/>
    <s v="2021"/>
    <x v="0"/>
    <s v="PRO"/>
    <s v="Petits professionels"/>
    <s v="A"/>
    <x v="1"/>
    <m/>
    <s v="0"/>
    <n v="0"/>
    <n v="0"/>
    <n v="0"/>
    <n v="0"/>
    <n v="0"/>
    <n v="1"/>
    <s v="21566"/>
    <x v="492"/>
    <s v="200071173"/>
    <s v="CC du Pays Arnay Liernais"/>
    <s v="21"/>
    <s v="Côte-d'Or"/>
    <n v="27"/>
    <s v="Bourgogne-Franche-Comté"/>
  </r>
  <r>
    <s v="Enedis"/>
    <s v="2021"/>
    <x v="0"/>
    <s v="PRO"/>
    <s v="Petits professionels"/>
    <s v="T"/>
    <x v="0"/>
    <m/>
    <s v="0"/>
    <n v="109.0643018"/>
    <n v="11"/>
    <n v="0.86899999999999999"/>
    <n v="0"/>
    <n v="0"/>
    <n v="0"/>
    <s v="21566"/>
    <x v="492"/>
    <s v="200071173"/>
    <s v="CC du Pays Arnay Liernais"/>
    <s v="21"/>
    <s v="Côte-d'Or"/>
    <n v="27"/>
    <s v="Bourgogne-Franche-Comté"/>
  </r>
  <r>
    <s v="Enedis"/>
    <s v="2021"/>
    <x v="0"/>
    <s v="ENT"/>
    <s v="Entreprises"/>
    <s v="T"/>
    <x v="0"/>
    <s v="84"/>
    <s v="Administration publique et défense ; sécurité sociale obligatoire"/>
    <n v="11.630505919999999"/>
    <n v="1"/>
    <n v="0.85799999999999998"/>
    <n v="0"/>
    <n v="0"/>
    <n v="0"/>
    <s v="21568"/>
    <x v="453"/>
    <s v="242101491"/>
    <s v="CC du Montbardois"/>
    <s v="21"/>
    <s v="Côte-d'Or"/>
    <n v="27"/>
    <s v="Bourgogne-Franche-Comté"/>
  </r>
  <r>
    <s v="Enedis"/>
    <s v="2021"/>
    <x v="0"/>
    <s v="PRO"/>
    <s v="Petits professionels"/>
    <s v="I"/>
    <x v="4"/>
    <m/>
    <s v="0"/>
    <n v="53.941467009999997"/>
    <n v="5"/>
    <n v="0.92100000000000004"/>
    <n v="0"/>
    <n v="0"/>
    <n v="0"/>
    <s v="21568"/>
    <x v="453"/>
    <s v="242101491"/>
    <s v="CC du Montbardois"/>
    <s v="21"/>
    <s v="Côte-d'Or"/>
    <n v="27"/>
    <s v="Bourgogne-Franche-Comté"/>
  </r>
  <r>
    <s v="Enedis"/>
    <s v="2021"/>
    <x v="0"/>
    <s v="PRO"/>
    <s v="Petits professionels"/>
    <s v="X"/>
    <x v="2"/>
    <m/>
    <s v="0"/>
    <n v="75.64998731"/>
    <n v="1"/>
    <n v="0.91200000000000003"/>
    <n v="0"/>
    <n v="0"/>
    <n v="0"/>
    <s v="21568"/>
    <x v="453"/>
    <s v="242101491"/>
    <s v="CC du Montbardois"/>
    <s v="21"/>
    <s v="Côte-d'Or"/>
    <n v="27"/>
    <s v="Bourgogne-Franche-Comté"/>
  </r>
  <r>
    <s v="Enedis"/>
    <s v="2021"/>
    <x v="0"/>
    <s v="ENT"/>
    <s v="Entreprises"/>
    <s v="A"/>
    <x v="1"/>
    <s v="1"/>
    <s v="0"/>
    <n v="249.05292700000001"/>
    <n v="3"/>
    <n v="0.88500000000000001"/>
    <n v="0"/>
    <n v="0"/>
    <n v="0"/>
    <s v="21569"/>
    <x v="493"/>
    <s v="200006682"/>
    <s v="CA Beaune, Côte et Sud - Communauté Beaune-Chagny-Nolay"/>
    <s v="21"/>
    <s v="Côte-d'Or"/>
    <n v="27"/>
    <s v="Bourgogne-Franche-Comté"/>
  </r>
  <r>
    <s v="Enedis"/>
    <s v="2021"/>
    <x v="0"/>
    <s v="ENT"/>
    <s v="Entreprises"/>
    <s v="T"/>
    <x v="0"/>
    <s v="70"/>
    <s v="Activités des sièges sociaux ; conseil de gestion"/>
    <n v="322.85886829999998"/>
    <n v="1"/>
    <n v="0.998"/>
    <n v="0"/>
    <n v="0"/>
    <n v="0"/>
    <s v="21570"/>
    <x v="494"/>
    <s v="200071207"/>
    <s v="CC de Pouilly-en-Auxois/Bligny-sur-Ouche"/>
    <s v="21"/>
    <s v="Côte-d'Or"/>
    <n v="27"/>
    <s v="Bourgogne-Franche-Comté"/>
  </r>
  <r>
    <s v="Enedis"/>
    <s v="2021"/>
    <x v="0"/>
    <s v="PRO"/>
    <s v="Petits professionels"/>
    <s v="T"/>
    <x v="0"/>
    <m/>
    <s v="0"/>
    <n v="106.5986082"/>
    <n v="14"/>
    <n v="0.88900000000000001"/>
    <n v="0"/>
    <n v="0"/>
    <n v="0"/>
    <s v="21570"/>
    <x v="494"/>
    <s v="200071207"/>
    <s v="CC de Pouilly-en-Auxois/Bligny-sur-Ouche"/>
    <s v="21"/>
    <s v="Côte-d'Or"/>
    <n v="27"/>
    <s v="Bourgogne-Franche-Comté"/>
  </r>
  <r>
    <s v="Enedis"/>
    <s v="2021"/>
    <x v="0"/>
    <s v="RES"/>
    <s v="Résidentiel"/>
    <s v="R"/>
    <x v="3"/>
    <m/>
    <s v="0"/>
    <n v="587.15880119999997"/>
    <n v="100"/>
    <n v="0.83699999999999997"/>
    <n v="0"/>
    <n v="0"/>
    <n v="0"/>
    <s v="21570"/>
    <x v="494"/>
    <s v="200071207"/>
    <s v="CC de Pouilly-en-Auxois/Bligny-sur-Ouche"/>
    <s v="21"/>
    <s v="Côte-d'Or"/>
    <n v="27"/>
    <s v="Bourgogne-Franche-Comté"/>
  </r>
  <r>
    <s v="Enedis"/>
    <s v="2021"/>
    <x v="0"/>
    <s v="RES"/>
    <s v="Résidentiel"/>
    <s v="R"/>
    <x v="3"/>
    <m/>
    <s v="0"/>
    <n v="735.88189769999997"/>
    <n v="114"/>
    <n v="0.72499999999999998"/>
    <n v="0"/>
    <n v="0"/>
    <n v="0"/>
    <s v="21571"/>
    <x v="495"/>
    <s v="200070902"/>
    <s v="CC Auxonne Pontailler Val de Saône"/>
    <s v="21"/>
    <s v="Côte-d'Or"/>
    <n v="27"/>
    <s v="Bourgogne-Franche-Comté"/>
  </r>
  <r>
    <s v="Enedis"/>
    <s v="2021"/>
    <x v="0"/>
    <s v="ENT"/>
    <s v="Entreprises"/>
    <s v="T"/>
    <x v="0"/>
    <s v="84"/>
    <s v="Administration publique et défense ; sécurité sociale obligatoire"/>
    <n v="56.339372689999998"/>
    <n v="1"/>
    <n v="0.86099999999999999"/>
    <n v="0"/>
    <n v="0"/>
    <n v="0"/>
    <s v="21572"/>
    <x v="496"/>
    <s v="242101509"/>
    <s v="CC Rives de Saône"/>
    <s v="21"/>
    <s v="Côte-d'Or"/>
    <n v="27"/>
    <s v="Bourgogne-Franche-Comté"/>
  </r>
  <r>
    <s v="Enedis"/>
    <s v="2021"/>
    <x v="0"/>
    <s v="PRO"/>
    <s v="Petits professionels"/>
    <s v="A"/>
    <x v="1"/>
    <m/>
    <s v="0"/>
    <n v="74.369345929999994"/>
    <n v="4"/>
    <n v="0.73899999999999999"/>
    <n v="0"/>
    <n v="0"/>
    <n v="0"/>
    <s v="21572"/>
    <x v="496"/>
    <s v="242101509"/>
    <s v="CC Rives de Saône"/>
    <s v="21"/>
    <s v="Côte-d'Or"/>
    <n v="27"/>
    <s v="Bourgogne-Franche-Comté"/>
  </r>
  <r>
    <s v="Enedis"/>
    <s v="2021"/>
    <x v="0"/>
    <s v="PRO"/>
    <s v="Petits professionels"/>
    <s v="T"/>
    <x v="0"/>
    <m/>
    <s v="0"/>
    <n v="103.0277624"/>
    <n v="9"/>
    <n v="0.875"/>
    <n v="0"/>
    <n v="0"/>
    <n v="0"/>
    <s v="21572"/>
    <x v="496"/>
    <s v="242101509"/>
    <s v="CC Rives de Saône"/>
    <s v="21"/>
    <s v="Côte-d'Or"/>
    <n v="27"/>
    <s v="Bourgogne-Franche-Comté"/>
  </r>
  <r>
    <s v="Enedis"/>
    <s v="2021"/>
    <x v="0"/>
    <s v="ENT"/>
    <s v="Entreprises"/>
    <s v="T"/>
    <x v="0"/>
    <s v="70"/>
    <s v="Activités des sièges sociaux ; conseil de gestion"/>
    <n v="91.247191670000007"/>
    <n v="1"/>
    <n v="0.90300000000000002"/>
    <n v="0"/>
    <n v="0"/>
    <n v="0"/>
    <s v="21573"/>
    <x v="497"/>
    <s v="200039063"/>
    <s v="CC Forêts, Seine et Suzon"/>
    <s v="21"/>
    <s v="Côte-d'Or"/>
    <n v="27"/>
    <s v="Bourgogne-Franche-Comté"/>
  </r>
  <r>
    <s v="Enedis"/>
    <s v="2021"/>
    <x v="0"/>
    <s v="ENT"/>
    <s v="Entreprises"/>
    <s v="T"/>
    <x v="0"/>
    <s v="87"/>
    <s v="Hébergement médico-social et social"/>
    <n v="148.36932150000001"/>
    <n v="2"/>
    <n v="0.90700000000000003"/>
    <n v="0"/>
    <n v="0"/>
    <n v="0"/>
    <s v="21573"/>
    <x v="497"/>
    <s v="200039063"/>
    <s v="CC Forêts, Seine et Suzon"/>
    <s v="21"/>
    <s v="Côte-d'Or"/>
    <n v="27"/>
    <s v="Bourgogne-Franche-Comté"/>
  </r>
  <r>
    <s v="Enedis"/>
    <s v="2021"/>
    <x v="0"/>
    <s v="PRO"/>
    <s v="Petits professionels"/>
    <s v="A"/>
    <x v="1"/>
    <m/>
    <s v="0"/>
    <n v="0"/>
    <n v="0"/>
    <n v="0"/>
    <n v="0"/>
    <n v="0"/>
    <n v="1"/>
    <s v="21573"/>
    <x v="497"/>
    <s v="200039063"/>
    <s v="CC Forêts, Seine et Suzon"/>
    <s v="21"/>
    <s v="Côte-d'Or"/>
    <n v="27"/>
    <s v="Bourgogne-Franche-Comté"/>
  </r>
  <r>
    <s v="Enedis"/>
    <s v="2021"/>
    <x v="0"/>
    <s v="PRO"/>
    <s v="Petits professionels"/>
    <s v="T"/>
    <x v="0"/>
    <m/>
    <s v="0"/>
    <n v="447.55553270000001"/>
    <n v="47"/>
    <n v="0.88500000000000001"/>
    <n v="0"/>
    <n v="0"/>
    <n v="0"/>
    <s v="21573"/>
    <x v="497"/>
    <s v="200039063"/>
    <s v="CC Forêts, Seine et Suzon"/>
    <s v="21"/>
    <s v="Côte-d'Or"/>
    <n v="27"/>
    <s v="Bourgogne-Franche-Comté"/>
  </r>
  <r>
    <s v="Enedis"/>
    <s v="2021"/>
    <x v="0"/>
    <s v="ENT"/>
    <s v="Entreprises"/>
    <s v="T"/>
    <x v="0"/>
    <s v="46"/>
    <s v="Commerce de gros, à l'exception des automobiles et des motocycles"/>
    <n v="35.659999999999997"/>
    <n v="1"/>
    <n v="1"/>
    <n v="0"/>
    <n v="0"/>
    <n v="0"/>
    <s v="21574"/>
    <x v="498"/>
    <s v="200072825"/>
    <s v="CC Mirebellois et Fontenois"/>
    <s v="21"/>
    <s v="Côte-d'Or"/>
    <n v="27"/>
    <s v="Bourgogne-Franche-Comté"/>
  </r>
  <r>
    <s v="Enedis"/>
    <s v="2021"/>
    <x v="0"/>
    <s v="PRO"/>
    <s v="Petits professionels"/>
    <s v="A"/>
    <x v="1"/>
    <m/>
    <s v="0"/>
    <n v="0"/>
    <n v="0"/>
    <n v="0"/>
    <n v="0"/>
    <n v="0"/>
    <n v="1"/>
    <s v="21574"/>
    <x v="498"/>
    <s v="200072825"/>
    <s v="CC Mirebellois et Fontenois"/>
    <s v="21"/>
    <s v="Côte-d'Or"/>
    <n v="27"/>
    <s v="Bourgogne-Franche-Comté"/>
  </r>
  <r>
    <s v="Enedis"/>
    <s v="2021"/>
    <x v="0"/>
    <s v="PRO"/>
    <s v="Petits professionels"/>
    <s v="I"/>
    <x v="4"/>
    <m/>
    <s v="0"/>
    <n v="70.103332190000003"/>
    <n v="3"/>
    <n v="0.80600000000000005"/>
    <n v="0"/>
    <n v="0"/>
    <n v="0"/>
    <s v="21574"/>
    <x v="498"/>
    <s v="200072825"/>
    <s v="CC Mirebellois et Fontenois"/>
    <s v="21"/>
    <s v="Côte-d'Or"/>
    <n v="27"/>
    <s v="Bourgogne-Franche-Comté"/>
  </r>
  <r>
    <s v="Enedis"/>
    <s v="2021"/>
    <x v="0"/>
    <s v="RES"/>
    <s v="Résidentiel"/>
    <s v="R"/>
    <x v="3"/>
    <m/>
    <s v="0"/>
    <n v="1262.4045860000001"/>
    <n v="237"/>
    <n v="0.76400000000000001"/>
    <n v="0"/>
    <n v="0"/>
    <n v="0"/>
    <s v="21574"/>
    <x v="498"/>
    <s v="200072825"/>
    <s v="CC Mirebellois et Fontenois"/>
    <s v="21"/>
    <s v="Côte-d'Or"/>
    <n v="27"/>
    <s v="Bourgogne-Franche-Comté"/>
  </r>
  <r>
    <s v="Enedis"/>
    <s v="2021"/>
    <x v="0"/>
    <s v="PRO"/>
    <s v="Petits professionels"/>
    <s v="T"/>
    <x v="0"/>
    <m/>
    <s v="0"/>
    <n v="79.581705740000004"/>
    <n v="17"/>
    <n v="0.90500000000000003"/>
    <n v="0"/>
    <n v="0"/>
    <n v="0"/>
    <s v="21575"/>
    <x v="499"/>
    <s v="242101509"/>
    <s v="CC Rives de Saône"/>
    <s v="21"/>
    <s v="Côte-d'Or"/>
    <n v="27"/>
    <s v="Bourgogne-Franche-Comté"/>
  </r>
  <r>
    <s v="Enedis"/>
    <s v="2021"/>
    <x v="0"/>
    <s v="RES"/>
    <s v="Résidentiel"/>
    <s v="R"/>
    <x v="3"/>
    <m/>
    <s v="0"/>
    <n v="1053.9464170000001"/>
    <n v="175"/>
    <n v="0.81799999999999995"/>
    <n v="0"/>
    <n v="0"/>
    <n v="0"/>
    <s v="21575"/>
    <x v="499"/>
    <s v="242101509"/>
    <s v="CC Rives de Saône"/>
    <s v="21"/>
    <s v="Côte-d'Or"/>
    <n v="27"/>
    <s v="Bourgogne-Franche-Comté"/>
  </r>
  <r>
    <s v="Enedis"/>
    <s v="2021"/>
    <x v="0"/>
    <s v="ENT"/>
    <s v="Entreprises"/>
    <s v="T"/>
    <x v="0"/>
    <s v="36"/>
    <s v="Captage, traitement et distribution d'eau"/>
    <n v="158.25299999999999"/>
    <n v="1"/>
    <n v="1"/>
    <n v="0"/>
    <n v="0"/>
    <n v="0"/>
    <s v="21576"/>
    <x v="500"/>
    <s v="200071017"/>
    <s v="CC des Terres d'Auxois"/>
    <s v="21"/>
    <s v="Côte-d'Or"/>
    <n v="27"/>
    <s v="Bourgogne-Franche-Comté"/>
  </r>
  <r>
    <s v="Enedis"/>
    <s v="2021"/>
    <x v="0"/>
    <s v="ENT"/>
    <s v="Entreprises"/>
    <s v="I"/>
    <x v="4"/>
    <s v="30"/>
    <s v="Fabrication d'autres matériels de transport"/>
    <n v="269.27619900000002"/>
    <n v="3"/>
    <n v="0.871"/>
    <n v="0"/>
    <n v="0"/>
    <n v="0"/>
    <s v="21577"/>
    <x v="425"/>
    <s v="242101509"/>
    <s v="CC Rives de Saône"/>
    <s v="21"/>
    <s v="Côte-d'Or"/>
    <n v="27"/>
    <s v="Bourgogne-Franche-Comté"/>
  </r>
  <r>
    <s v="Enedis"/>
    <s v="2021"/>
    <x v="0"/>
    <s v="ENT"/>
    <s v="Entreprises"/>
    <s v="T"/>
    <x v="0"/>
    <s v="36"/>
    <s v="Captage, traitement et distribution d'eau"/>
    <n v="90.153999999999996"/>
    <n v="1"/>
    <n v="1"/>
    <n v="0"/>
    <n v="0"/>
    <n v="0"/>
    <s v="21577"/>
    <x v="425"/>
    <s v="242101509"/>
    <s v="CC Rives de Saône"/>
    <s v="21"/>
    <s v="Côte-d'Or"/>
    <n v="27"/>
    <s v="Bourgogne-Franche-Comté"/>
  </r>
  <r>
    <s v="Enedis"/>
    <s v="2021"/>
    <x v="0"/>
    <s v="ENT"/>
    <s v="Entreprises"/>
    <s v="T"/>
    <x v="0"/>
    <s v="50"/>
    <s v="Transports par eau"/>
    <n v="92.37791387"/>
    <n v="1"/>
    <n v="0.89900000000000002"/>
    <n v="0"/>
    <n v="0"/>
    <n v="0"/>
    <s v="21577"/>
    <x v="425"/>
    <s v="242101509"/>
    <s v="CC Rives de Saône"/>
    <s v="21"/>
    <s v="Côte-d'Or"/>
    <n v="27"/>
    <s v="Bourgogne-Franche-Comté"/>
  </r>
  <r>
    <s v="Enedis"/>
    <s v="2021"/>
    <x v="0"/>
    <s v="ENT"/>
    <s v="Entreprises"/>
    <s v="T"/>
    <x v="0"/>
    <s v="70"/>
    <s v="Activités des sièges sociaux ; conseil de gestion"/>
    <n v="343.3795854"/>
    <n v="1"/>
    <n v="0.997"/>
    <n v="0"/>
    <n v="0"/>
    <n v="0"/>
    <s v="21577"/>
    <x v="425"/>
    <s v="242101509"/>
    <s v="CC Rives de Saône"/>
    <s v="21"/>
    <s v="Côte-d'Or"/>
    <n v="27"/>
    <s v="Bourgogne-Franche-Comté"/>
  </r>
  <r>
    <s v="Enedis"/>
    <s v="2021"/>
    <x v="0"/>
    <s v="ENT"/>
    <s v="Entreprises"/>
    <s v="T"/>
    <x v="0"/>
    <s v="93"/>
    <s v="Activités sportives, récréatives et de loisirs"/>
    <n v="81.691537069999995"/>
    <n v="1"/>
    <n v="0.84499999999999997"/>
    <n v="0"/>
    <n v="0"/>
    <n v="0"/>
    <s v="21577"/>
    <x v="425"/>
    <s v="242101509"/>
    <s v="CC Rives de Saône"/>
    <s v="21"/>
    <s v="Côte-d'Or"/>
    <n v="27"/>
    <s v="Bourgogne-Franche-Comté"/>
  </r>
  <r>
    <s v="Enedis"/>
    <s v="2021"/>
    <x v="0"/>
    <s v="PRO"/>
    <s v="Petits professionels"/>
    <s v="I"/>
    <x v="4"/>
    <m/>
    <s v="0"/>
    <n v="0"/>
    <n v="0"/>
    <n v="0"/>
    <n v="0"/>
    <n v="0"/>
    <n v="1"/>
    <s v="21577"/>
    <x v="425"/>
    <s v="242101509"/>
    <s v="CC Rives de Saône"/>
    <s v="21"/>
    <s v="Côte-d'Or"/>
    <n v="27"/>
    <s v="Bourgogne-Franche-Comté"/>
  </r>
  <r>
    <s v="Enedis"/>
    <s v="2021"/>
    <x v="0"/>
    <s v="PRO"/>
    <s v="Petits professionels"/>
    <s v="T"/>
    <x v="0"/>
    <m/>
    <s v="0"/>
    <n v="512.12568390000001"/>
    <n v="50"/>
    <n v="0.83899999999999997"/>
    <n v="0"/>
    <n v="0"/>
    <n v="0"/>
    <s v="21577"/>
    <x v="425"/>
    <s v="242101509"/>
    <s v="CC Rives de Saône"/>
    <s v="21"/>
    <s v="Côte-d'Or"/>
    <n v="27"/>
    <s v="Bourgogne-Franche-Comté"/>
  </r>
  <r>
    <s v="Enedis"/>
    <s v="2021"/>
    <x v="0"/>
    <s v="ENT"/>
    <s v="Entreprises"/>
    <s v="I"/>
    <x v="4"/>
    <s v="43"/>
    <s v="Travaux de construction spécialisés"/>
    <n v="17.513553439999999"/>
    <n v="1"/>
    <n v="0.871"/>
    <n v="0"/>
    <n v="0"/>
    <n v="0"/>
    <s v="21578"/>
    <x v="501"/>
    <s v="200039055"/>
    <s v="CC Ouche et Montagne"/>
    <s v="21"/>
    <s v="Côte-d'Or"/>
    <n v="27"/>
    <s v="Bourgogne-Franche-Comté"/>
  </r>
  <r>
    <s v="Enedis"/>
    <s v="2021"/>
    <x v="0"/>
    <s v="RES"/>
    <s v="Résidentiel"/>
    <s v="R"/>
    <x v="3"/>
    <m/>
    <s v="0"/>
    <n v="1146.3610160000001"/>
    <n v="152"/>
    <n v="0.78200000000000003"/>
    <n v="0"/>
    <n v="0"/>
    <n v="0"/>
    <s v="21578"/>
    <x v="501"/>
    <s v="200039055"/>
    <s v="CC Ouche et Montagne"/>
    <s v="21"/>
    <s v="Côte-d'Or"/>
    <n v="27"/>
    <s v="Bourgogne-Franche-Comté"/>
  </r>
  <r>
    <s v="Enedis"/>
    <s v="2021"/>
    <x v="0"/>
    <s v="ENT"/>
    <s v="Entreprises"/>
    <s v="I"/>
    <x v="4"/>
    <s v="35"/>
    <s v="Production et distribution d'électricité, de gaz, de vapeur et d'air conditionné"/>
    <n v="56.847318790000003"/>
    <n v="1"/>
    <n v="0.96599999999999997"/>
    <n v="0"/>
    <n v="0"/>
    <n v="0"/>
    <s v="21579"/>
    <x v="454"/>
    <s v="200070910"/>
    <s v="CC Tille et Venelle"/>
    <s v="21"/>
    <s v="Côte-d'Or"/>
    <n v="27"/>
    <s v="Bourgogne-Franche-Comté"/>
  </r>
  <r>
    <s v="Enedis"/>
    <s v="2021"/>
    <x v="0"/>
    <s v="ENT"/>
    <s v="Entreprises"/>
    <s v="I"/>
    <x v="4"/>
    <s v="43"/>
    <s v="Travaux de construction spécialisés"/>
    <n v="40.134999999999998"/>
    <n v="1"/>
    <n v="1"/>
    <n v="0"/>
    <n v="0"/>
    <n v="0"/>
    <s v="21579"/>
    <x v="454"/>
    <s v="200070910"/>
    <s v="CC Tille et Venelle"/>
    <s v="21"/>
    <s v="Côte-d'Or"/>
    <n v="27"/>
    <s v="Bourgogne-Franche-Comté"/>
  </r>
  <r>
    <s v="Enedis"/>
    <s v="2021"/>
    <x v="0"/>
    <s v="PRO"/>
    <s v="Petits professionels"/>
    <s v="I"/>
    <x v="4"/>
    <m/>
    <s v="0"/>
    <n v="0"/>
    <n v="0"/>
    <n v="0"/>
    <n v="0"/>
    <n v="0"/>
    <n v="1"/>
    <s v="21579"/>
    <x v="454"/>
    <s v="200070910"/>
    <s v="CC Tille et Venelle"/>
    <s v="21"/>
    <s v="Côte-d'Or"/>
    <n v="27"/>
    <s v="Bourgogne-Franche-Comté"/>
  </r>
  <r>
    <s v="Enedis"/>
    <s v="2021"/>
    <x v="0"/>
    <s v="PRO"/>
    <s v="Petits professionels"/>
    <s v="T"/>
    <x v="0"/>
    <m/>
    <s v="0"/>
    <n v="142.0621903"/>
    <n v="22"/>
    <n v="0.85"/>
    <n v="0"/>
    <n v="0"/>
    <n v="0"/>
    <s v="21579"/>
    <x v="454"/>
    <s v="200070910"/>
    <s v="CC Tille et Venelle"/>
    <s v="21"/>
    <s v="Côte-d'Or"/>
    <n v="27"/>
    <s v="Bourgogne-Franche-Comté"/>
  </r>
  <r>
    <s v="Enedis"/>
    <s v="2021"/>
    <x v="0"/>
    <s v="PRO"/>
    <s v="Petits professionels"/>
    <s v="X"/>
    <x v="2"/>
    <m/>
    <s v="0"/>
    <n v="0"/>
    <n v="0"/>
    <n v="0"/>
    <n v="0"/>
    <n v="0"/>
    <n v="1"/>
    <s v="21580"/>
    <x v="502"/>
    <s v="242101459"/>
    <s v="CC du Pays d'Alésia et de la Seine"/>
    <s v="21"/>
    <s v="Côte-d'Or"/>
    <n v="27"/>
    <s v="Bourgogne-Franche-Comté"/>
  </r>
  <r>
    <s v="Enedis"/>
    <s v="2021"/>
    <x v="0"/>
    <s v="PRO"/>
    <s v="Petits professionels"/>
    <s v="X"/>
    <x v="2"/>
    <m/>
    <s v="0"/>
    <n v="0"/>
    <n v="0"/>
    <n v="0"/>
    <n v="0"/>
    <n v="0"/>
    <n v="1"/>
    <s v="21581"/>
    <x v="503"/>
    <s v="242101509"/>
    <s v="CC Rives de Saône"/>
    <s v="21"/>
    <s v="Côte-d'Or"/>
    <n v="27"/>
    <s v="Bourgogne-Franche-Comté"/>
  </r>
  <r>
    <s v="Enedis"/>
    <s v="2021"/>
    <x v="0"/>
    <s v="RES"/>
    <s v="Résidentiel"/>
    <s v="R"/>
    <x v="3"/>
    <m/>
    <s v="0"/>
    <n v="424.9828521"/>
    <n v="74"/>
    <n v="0.78900000000000003"/>
    <n v="0"/>
    <n v="0"/>
    <n v="0"/>
    <s v="21581"/>
    <x v="503"/>
    <s v="242101509"/>
    <s v="CC Rives de Saône"/>
    <s v="21"/>
    <s v="Côte-d'Or"/>
    <n v="27"/>
    <s v="Bourgogne-Franche-Comté"/>
  </r>
  <r>
    <s v="Enedis"/>
    <s v="2021"/>
    <x v="0"/>
    <s v="ENT"/>
    <s v="Entreprises"/>
    <s v="T"/>
    <x v="0"/>
    <s v="56"/>
    <s v="Restauration"/>
    <n v="47.3915668"/>
    <n v="1"/>
    <n v="0.96499999999999997"/>
    <n v="0"/>
    <n v="0"/>
    <n v="0"/>
    <s v="21582"/>
    <x v="426"/>
    <s v="200006682"/>
    <s v="CA Beaune, Côte et Sud - Communauté Beaune-Chagny-Nolay"/>
    <s v="21"/>
    <s v="Côte-d'Or"/>
    <n v="27"/>
    <s v="Bourgogne-Franche-Comté"/>
  </r>
  <r>
    <s v="Enedis"/>
    <s v="2021"/>
    <x v="0"/>
    <s v="ENT"/>
    <s v="Entreprises"/>
    <s v="T"/>
    <x v="0"/>
    <s v="82"/>
    <s v="Activités administratives et autres activités de soutien aux entreprises"/>
    <n v="21.825046059999998"/>
    <n v="1"/>
    <n v="0.86299999999999999"/>
    <n v="0"/>
    <n v="0"/>
    <n v="0"/>
    <s v="21582"/>
    <x v="426"/>
    <s v="200006682"/>
    <s v="CA Beaune, Côte et Sud - Communauté Beaune-Chagny-Nolay"/>
    <s v="21"/>
    <s v="Côte-d'Or"/>
    <n v="27"/>
    <s v="Bourgogne-Franche-Comté"/>
  </r>
  <r>
    <s v="Enedis"/>
    <s v="2021"/>
    <x v="0"/>
    <s v="PRO"/>
    <s v="Petits professionels"/>
    <s v="I"/>
    <x v="4"/>
    <m/>
    <s v="0"/>
    <n v="0"/>
    <n v="0"/>
    <n v="0"/>
    <n v="0"/>
    <n v="0"/>
    <n v="1"/>
    <s v="21582"/>
    <x v="426"/>
    <s v="200006682"/>
    <s v="CA Beaune, Côte et Sud - Communauté Beaune-Chagny-Nolay"/>
    <s v="21"/>
    <s v="Côte-d'Or"/>
    <n v="27"/>
    <s v="Bourgogne-Franche-Comté"/>
  </r>
  <r>
    <s v="Enedis"/>
    <s v="2021"/>
    <x v="0"/>
    <s v="ENT"/>
    <s v="Entreprises"/>
    <s v="I"/>
    <x v="4"/>
    <s v="35"/>
    <s v="Production et distribution d'électricité, de gaz, de vapeur et d'air conditionné"/>
    <n v="77.837999999999994"/>
    <n v="1"/>
    <n v="1"/>
    <n v="0"/>
    <n v="0"/>
    <n v="0"/>
    <s v="21583"/>
    <x v="504"/>
    <s v="200006682"/>
    <s v="CA Beaune, Côte et Sud - Communauté Beaune-Chagny-Nolay"/>
    <s v="21"/>
    <s v="Côte-d'Or"/>
    <n v="27"/>
    <s v="Bourgogne-Franche-Comté"/>
  </r>
  <r>
    <s v="Enedis"/>
    <s v="2021"/>
    <x v="0"/>
    <s v="ENT"/>
    <s v="Entreprises"/>
    <s v="I"/>
    <x v="4"/>
    <s v="10"/>
    <s v="Industries alimentaires"/>
    <n v="107.61503020000001"/>
    <n v="2"/>
    <n v="0.86299999999999999"/>
    <n v="0"/>
    <n v="0"/>
    <n v="0"/>
    <s v="21584"/>
    <x v="505"/>
    <s v="242101442"/>
    <s v="CC de Saulieu"/>
    <s v="21"/>
    <s v="Côte-d'Or"/>
    <n v="27"/>
    <s v="Bourgogne-Franche-Comté"/>
  </r>
  <r>
    <s v="Enedis"/>
    <s v="2021"/>
    <x v="0"/>
    <s v="ENT"/>
    <s v="Entreprises"/>
    <s v="T"/>
    <x v="0"/>
    <s v="84"/>
    <s v="Administration publique et défense ; sécurité sociale obligatoire"/>
    <n v="159.9849705"/>
    <n v="4"/>
    <n v="0.91"/>
    <n v="0"/>
    <n v="0"/>
    <n v="0"/>
    <s v="21584"/>
    <x v="505"/>
    <s v="242101442"/>
    <s v="CC de Saulieu"/>
    <s v="21"/>
    <s v="Côte-d'Or"/>
    <n v="27"/>
    <s v="Bourgogne-Franche-Comté"/>
  </r>
  <r>
    <s v="Enedis"/>
    <s v="2021"/>
    <x v="0"/>
    <s v="PRO"/>
    <s v="Petits professionels"/>
    <s v="A"/>
    <x v="1"/>
    <m/>
    <s v="0"/>
    <n v="158.50657699999999"/>
    <n v="19"/>
    <n v="0.63400000000000001"/>
    <n v="0"/>
    <n v="0"/>
    <n v="0"/>
    <s v="21584"/>
    <x v="505"/>
    <s v="242101442"/>
    <s v="CC de Saulieu"/>
    <s v="21"/>
    <s v="Côte-d'Or"/>
    <n v="27"/>
    <s v="Bourgogne-Franche-Comté"/>
  </r>
  <r>
    <s v="Enedis"/>
    <s v="2021"/>
    <x v="0"/>
    <s v="ENT"/>
    <s v="Entreprises"/>
    <s v="I"/>
    <x v="4"/>
    <s v="29"/>
    <s v="Industrie automobile"/>
    <n v="427.70220089999998"/>
    <n v="1"/>
    <n v="1"/>
    <n v="0"/>
    <n v="0"/>
    <n v="0"/>
    <s v="21585"/>
    <x v="427"/>
    <s v="200070894"/>
    <s v="CC de Gevrey-Chambertin et de Nuits-Saint-Georges"/>
    <s v="21"/>
    <s v="Côte-d'Or"/>
    <n v="27"/>
    <s v="Bourgogne-Franche-Comté"/>
  </r>
  <r>
    <s v="Enedis"/>
    <s v="2021"/>
    <x v="0"/>
    <s v="ENT"/>
    <s v="Entreprises"/>
    <s v="T"/>
    <x v="0"/>
    <s v="49"/>
    <s v="Transports terrestres et transport par conduites"/>
    <n v="2062.8490000000002"/>
    <n v="1"/>
    <n v="1"/>
    <n v="0"/>
    <n v="0"/>
    <n v="0"/>
    <s v="21585"/>
    <x v="427"/>
    <s v="200070894"/>
    <s v="CC de Gevrey-Chambertin et de Nuits-Saint-Georges"/>
    <s v="21"/>
    <s v="Côte-d'Or"/>
    <n v="27"/>
    <s v="Bourgogne-Franche-Comté"/>
  </r>
  <r>
    <s v="Enedis"/>
    <s v="2021"/>
    <x v="0"/>
    <s v="PRO"/>
    <s v="Petits professionels"/>
    <s v="A"/>
    <x v="1"/>
    <m/>
    <s v="0"/>
    <n v="57.807548079999997"/>
    <n v="10"/>
    <n v="0.748"/>
    <n v="0"/>
    <n v="0"/>
    <n v="0"/>
    <s v="21587"/>
    <x v="506"/>
    <s v="242100154"/>
    <s v="CC des Vallées de la Tille et de l'Ignon"/>
    <s v="21"/>
    <s v="Côte-d'Or"/>
    <n v="27"/>
    <s v="Bourgogne-Franche-Comté"/>
  </r>
  <r>
    <s v="Enedis"/>
    <s v="2021"/>
    <x v="0"/>
    <s v="RES"/>
    <s v="Résidentiel"/>
    <s v="R"/>
    <x v="3"/>
    <m/>
    <s v="0"/>
    <n v="241.44938020000001"/>
    <n v="44"/>
    <n v="0.85"/>
    <n v="0"/>
    <n v="0"/>
    <n v="0"/>
    <s v="21588"/>
    <x v="507"/>
    <s v="200071207"/>
    <s v="CC de Pouilly-en-Auxois/Bligny-sur-Ouche"/>
    <s v="21"/>
    <s v="Côte-d'Or"/>
    <n v="27"/>
    <s v="Bourgogne-Franche-Comté"/>
  </r>
  <r>
    <s v="Enedis"/>
    <s v="2021"/>
    <x v="0"/>
    <s v="RES"/>
    <s v="Résidentiel"/>
    <s v="R"/>
    <x v="3"/>
    <m/>
    <s v="0"/>
    <n v="355.14566430000002"/>
    <n v="49"/>
    <n v="0.745"/>
    <n v="0"/>
    <n v="0"/>
    <n v="0"/>
    <s v="21589"/>
    <x v="508"/>
    <s v="200039063"/>
    <s v="CC Forêts, Seine et Suzon"/>
    <s v="21"/>
    <s v="Côte-d'Or"/>
    <n v="27"/>
    <s v="Bourgogne-Franche-Comté"/>
  </r>
  <r>
    <s v="Enedis"/>
    <s v="2021"/>
    <x v="0"/>
    <s v="ENT"/>
    <s v="Entreprises"/>
    <s v="I"/>
    <x v="4"/>
    <s v="10"/>
    <s v="Industries alimentaires"/>
    <n v="53.513340300000003"/>
    <n v="1"/>
    <n v="0.90200000000000002"/>
    <n v="0"/>
    <n v="0"/>
    <n v="0"/>
    <s v="21590"/>
    <x v="429"/>
    <s v="200006682"/>
    <s v="CA Beaune, Côte et Sud - Communauté Beaune-Chagny-Nolay"/>
    <s v="21"/>
    <s v="Côte-d'Or"/>
    <n v="27"/>
    <s v="Bourgogne-Franche-Comté"/>
  </r>
  <r>
    <s v="Enedis"/>
    <s v="2021"/>
    <x v="0"/>
    <s v="PRO"/>
    <s v="Petits professionels"/>
    <s v="A"/>
    <x v="1"/>
    <m/>
    <s v="0"/>
    <n v="211.07472630000001"/>
    <n v="15"/>
    <n v="0.88900000000000001"/>
    <n v="0"/>
    <n v="0"/>
    <n v="0"/>
    <s v="21594"/>
    <x v="509"/>
    <s v="242101434"/>
    <s v="CC du Pays Châtillonnais"/>
    <s v="21"/>
    <s v="Côte-d'Or"/>
    <n v="27"/>
    <s v="Bourgogne-Franche-Comté"/>
  </r>
  <r>
    <s v="Enedis"/>
    <s v="2021"/>
    <x v="0"/>
    <s v="PRO"/>
    <s v="Petits professionels"/>
    <s v="T"/>
    <x v="0"/>
    <m/>
    <s v="0"/>
    <n v="0"/>
    <n v="0"/>
    <n v="0"/>
    <n v="0"/>
    <n v="0"/>
    <n v="1"/>
    <s v="21595"/>
    <x v="510"/>
    <s v="200072825"/>
    <s v="CC Mirebellois et Fontenois"/>
    <s v="21"/>
    <s v="Côte-d'Or"/>
    <n v="27"/>
    <s v="Bourgogne-Franche-Comté"/>
  </r>
  <r>
    <s v="Enedis"/>
    <s v="2021"/>
    <x v="0"/>
    <s v="PRO"/>
    <s v="Petits professionels"/>
    <s v="X"/>
    <x v="2"/>
    <m/>
    <s v="0"/>
    <n v="0"/>
    <n v="0"/>
    <n v="0"/>
    <n v="0"/>
    <n v="0"/>
    <n v="1"/>
    <s v="21595"/>
    <x v="510"/>
    <s v="200072825"/>
    <s v="CC Mirebellois et Fontenois"/>
    <s v="21"/>
    <s v="Côte-d'Or"/>
    <n v="27"/>
    <s v="Bourgogne-Franche-Comté"/>
  </r>
  <r>
    <s v="Enedis"/>
    <s v="2021"/>
    <x v="0"/>
    <s v="RES"/>
    <s v="Résidentiel"/>
    <s v="R"/>
    <x v="3"/>
    <m/>
    <s v="0"/>
    <n v="1147.3309879999999"/>
    <n v="139"/>
    <n v="0.8"/>
    <n v="0"/>
    <n v="0"/>
    <n v="0"/>
    <s v="21596"/>
    <x v="511"/>
    <s v="200070894"/>
    <s v="CC de Gevrey-Chambertin et de Nuits-Saint-Georges"/>
    <s v="21"/>
    <s v="Côte-d'Or"/>
    <n v="27"/>
    <s v="Bourgogne-Franche-Comté"/>
  </r>
  <r>
    <s v="Enedis"/>
    <s v="2021"/>
    <x v="0"/>
    <s v="PRO"/>
    <s v="Petits professionels"/>
    <s v="I"/>
    <x v="4"/>
    <m/>
    <s v="0"/>
    <n v="0"/>
    <n v="0"/>
    <n v="0"/>
    <n v="0"/>
    <n v="0"/>
    <n v="1"/>
    <s v="21598"/>
    <x v="512"/>
    <s v="242101491"/>
    <s v="CC du Montbardois"/>
    <s v="21"/>
    <s v="Côte-d'Or"/>
    <n v="27"/>
    <s v="Bourgogne-Franche-Comté"/>
  </r>
  <r>
    <s v="Enedis"/>
    <s v="2021"/>
    <x v="0"/>
    <s v="ENT"/>
    <s v="Entreprises"/>
    <s v="I"/>
    <x v="4"/>
    <s v="10"/>
    <s v="Industries alimentaires"/>
    <n v="92.48427006"/>
    <n v="1"/>
    <n v="0.91400000000000003"/>
    <n v="0"/>
    <n v="0"/>
    <n v="0"/>
    <s v="21599"/>
    <x v="450"/>
    <s v="200070910"/>
    <s v="CC Tille et Venelle"/>
    <s v="21"/>
    <s v="Côte-d'Or"/>
    <n v="27"/>
    <s v="Bourgogne-Franche-Comté"/>
  </r>
  <r>
    <s v="Enedis"/>
    <s v="2021"/>
    <x v="0"/>
    <s v="ENT"/>
    <s v="Entreprises"/>
    <s v="I"/>
    <x v="4"/>
    <s v="16"/>
    <s v="Travail du bois et fabrication d'articles en bois et en liège, à l'exception des meubles ; fabrication d'articles en vannerie et sparterie"/>
    <n v="192.41124160000001"/>
    <n v="2"/>
    <n v="0.97799999999999998"/>
    <n v="0"/>
    <n v="0"/>
    <n v="0"/>
    <s v="21599"/>
    <x v="450"/>
    <s v="200070910"/>
    <s v="CC Tille et Venelle"/>
    <s v="21"/>
    <s v="Côte-d'Or"/>
    <n v="27"/>
    <s v="Bourgogne-Franche-Comté"/>
  </r>
  <r>
    <s v="Enedis"/>
    <s v="2021"/>
    <x v="0"/>
    <s v="RES"/>
    <s v="Résidentiel"/>
    <s v="R"/>
    <x v="3"/>
    <m/>
    <s v="0"/>
    <n v="6019.5231599999997"/>
    <n v="1170"/>
    <n v="0.8"/>
    <n v="0.48434949599999999"/>
    <n v="2.7100000000000002E-3"/>
    <n v="0"/>
    <s v="21599"/>
    <x v="450"/>
    <s v="200070910"/>
    <s v="CC Tille et Venelle"/>
    <s v="21"/>
    <s v="Côte-d'Or"/>
    <n v="27"/>
    <s v="Bourgogne-Franche-Comté"/>
  </r>
  <r>
    <s v="Enedis"/>
    <s v="2021"/>
    <x v="0"/>
    <s v="ENT"/>
    <s v="Entreprises"/>
    <s v="I"/>
    <x v="4"/>
    <s v="25"/>
    <s v="Fabrication de produits métalliques, à l'exception des machines et des équipements"/>
    <n v="120.33199999999999"/>
    <n v="1"/>
    <n v="1"/>
    <n v="0"/>
    <n v="0"/>
    <n v="0"/>
    <s v="21603"/>
    <x v="431"/>
    <s v="200071017"/>
    <s v="CC des Terres d'Auxois"/>
    <s v="21"/>
    <s v="Côte-d'Or"/>
    <n v="27"/>
    <s v="Bourgogne-Franche-Comté"/>
  </r>
  <r>
    <s v="Enedis"/>
    <s v="2021"/>
    <x v="0"/>
    <s v="ENT"/>
    <s v="Entreprises"/>
    <s v="T"/>
    <x v="0"/>
    <s v="85"/>
    <s v="Enseignement"/>
    <n v="811.31678220000003"/>
    <n v="3"/>
    <n v="0.97799999999999998"/>
    <n v="0"/>
    <n v="0"/>
    <n v="0"/>
    <s v="21603"/>
    <x v="431"/>
    <s v="200071017"/>
    <s v="CC des Terres d'Auxois"/>
    <s v="21"/>
    <s v="Côte-d'Or"/>
    <n v="27"/>
    <s v="Bourgogne-Franche-Comté"/>
  </r>
  <r>
    <s v="Enedis"/>
    <s v="2021"/>
    <x v="0"/>
    <s v="ENT"/>
    <s v="Entreprises"/>
    <s v="T"/>
    <x v="0"/>
    <s v="87"/>
    <s v="Hébergement médico-social et social"/>
    <n v="163.5868036"/>
    <n v="2"/>
    <n v="0.89700000000000002"/>
    <n v="0"/>
    <n v="0"/>
    <n v="0"/>
    <s v="21603"/>
    <x v="431"/>
    <s v="200071017"/>
    <s v="CC des Terres d'Auxois"/>
    <s v="21"/>
    <s v="Côte-d'Or"/>
    <n v="27"/>
    <s v="Bourgogne-Franche-Comté"/>
  </r>
  <r>
    <s v="Enedis"/>
    <s v="2021"/>
    <x v="0"/>
    <s v="PRO"/>
    <s v="Petits professionels"/>
    <s v="A"/>
    <x v="1"/>
    <m/>
    <s v="0"/>
    <n v="60.563822440000003"/>
    <n v="4"/>
    <n v="0.81399999999999995"/>
    <n v="0"/>
    <n v="0"/>
    <n v="0"/>
    <s v="21603"/>
    <x v="431"/>
    <s v="200071017"/>
    <s v="CC des Terres d'Auxois"/>
    <s v="21"/>
    <s v="Côte-d'Or"/>
    <n v="27"/>
    <s v="Bourgogne-Franche-Comté"/>
  </r>
  <r>
    <s v="Enedis"/>
    <s v="2021"/>
    <x v="0"/>
    <s v="PRO"/>
    <s v="Petits professionels"/>
    <s v="X"/>
    <x v="2"/>
    <m/>
    <s v="0"/>
    <n v="193.30157782000001"/>
    <n v="23"/>
    <n v="0.82499999999999996"/>
    <n v="0"/>
    <n v="0"/>
    <n v="1"/>
    <s v="21603"/>
    <x v="431"/>
    <s v="200071017"/>
    <s v="CC des Terres d'Auxois"/>
    <s v="21"/>
    <s v="Côte-d'Or"/>
    <n v="27"/>
    <s v="Bourgogne-Franche-Comté"/>
  </r>
  <r>
    <s v="Enedis"/>
    <s v="2021"/>
    <x v="0"/>
    <s v="PRO"/>
    <s v="Petits professionels"/>
    <s v="T"/>
    <x v="0"/>
    <m/>
    <s v="0"/>
    <n v="70.584357339999997"/>
    <n v="10"/>
    <n v="0.78300000000000003"/>
    <n v="0"/>
    <n v="0"/>
    <n v="0"/>
    <s v="21604"/>
    <x v="513"/>
    <s v="242101491"/>
    <s v="CC du Montbardois"/>
    <s v="21"/>
    <s v="Côte-d'Or"/>
    <n v="27"/>
    <s v="Bourgogne-Franche-Comté"/>
  </r>
  <r>
    <s v="Enedis"/>
    <s v="2021"/>
    <x v="0"/>
    <s v="RES"/>
    <s v="Résidentiel"/>
    <s v="R"/>
    <x v="3"/>
    <m/>
    <s v="0"/>
    <n v="368.9772974"/>
    <n v="67"/>
    <n v="0.83699999999999997"/>
    <n v="0"/>
    <n v="0"/>
    <n v="0"/>
    <s v="21604"/>
    <x v="513"/>
    <s v="242101491"/>
    <s v="CC du Montbardois"/>
    <s v="21"/>
    <s v="Côte-d'Or"/>
    <n v="27"/>
    <s v="Bourgogne-Franche-Comté"/>
  </r>
  <r>
    <s v="Enedis"/>
    <s v="2021"/>
    <x v="0"/>
    <s v="ENT"/>
    <s v="Entreprises"/>
    <s v="T"/>
    <x v="0"/>
    <s v="55"/>
    <s v="Hébergement"/>
    <n v="206.4799807"/>
    <n v="1"/>
    <n v="0.91400000000000003"/>
    <n v="0"/>
    <n v="0"/>
    <n v="0"/>
    <s v="21605"/>
    <x v="514"/>
    <s v="242100410"/>
    <s v="Dijon Métropole"/>
    <s v="21"/>
    <s v="Côte-d'Or"/>
    <n v="27"/>
    <s v="Bourgogne-Franche-Comté"/>
  </r>
  <r>
    <s v="Enedis"/>
    <s v="2021"/>
    <x v="0"/>
    <s v="ENT"/>
    <s v="Entreprises"/>
    <s v="T"/>
    <x v="0"/>
    <s v="84"/>
    <s v="Administration publique et défense ; sécurité sociale obligatoire"/>
    <n v="99.432218019999993"/>
    <n v="1"/>
    <n v="0.98899999999999999"/>
    <n v="0"/>
    <n v="0"/>
    <n v="0"/>
    <s v="21605"/>
    <x v="514"/>
    <s v="242100410"/>
    <s v="Dijon Métropole"/>
    <s v="21"/>
    <s v="Côte-d'Or"/>
    <n v="27"/>
    <s v="Bourgogne-Franche-Comté"/>
  </r>
  <r>
    <s v="Enedis"/>
    <s v="2021"/>
    <x v="0"/>
    <s v="PRO"/>
    <s v="Petits professionels"/>
    <s v="A"/>
    <x v="1"/>
    <m/>
    <s v="0"/>
    <n v="0"/>
    <n v="0"/>
    <n v="0"/>
    <n v="0"/>
    <n v="0"/>
    <n v="1"/>
    <s v="21605"/>
    <x v="514"/>
    <s v="242100410"/>
    <s v="Dijon Métropole"/>
    <s v="21"/>
    <s v="Côte-d'Or"/>
    <n v="27"/>
    <s v="Bourgogne-Franche-Comté"/>
  </r>
  <r>
    <s v="Enedis"/>
    <s v="2021"/>
    <x v="0"/>
    <s v="ENT"/>
    <s v="Entreprises"/>
    <s v="T"/>
    <x v="0"/>
    <s v="45"/>
    <s v="Commerce et réparation d'automobiles et de motocycles"/>
    <n v="217.465991"/>
    <n v="1"/>
    <n v="0.997"/>
    <n v="0"/>
    <n v="0"/>
    <n v="0"/>
    <s v="21606"/>
    <x v="515"/>
    <s v="200006682"/>
    <s v="CA Beaune, Côte et Sud - Communauté Beaune-Chagny-Nolay"/>
    <s v="21"/>
    <s v="Côte-d'Or"/>
    <n v="27"/>
    <s v="Bourgogne-Franche-Comté"/>
  </r>
  <r>
    <s v="Enedis"/>
    <s v="2021"/>
    <x v="0"/>
    <s v="ENT"/>
    <s v="Entreprises"/>
    <s v="T"/>
    <x v="0"/>
    <s v="68"/>
    <s v="Activités immobilières"/>
    <n v="0.83102409499999996"/>
    <n v="1"/>
    <n v="0.8"/>
    <n v="0"/>
    <n v="0"/>
    <n v="0"/>
    <s v="21606"/>
    <x v="515"/>
    <s v="200006682"/>
    <s v="CA Beaune, Côte et Sud - Communauté Beaune-Chagny-Nolay"/>
    <s v="21"/>
    <s v="Côte-d'Or"/>
    <n v="27"/>
    <s v="Bourgogne-Franche-Comté"/>
  </r>
  <r>
    <s v="Enedis"/>
    <s v="2021"/>
    <x v="0"/>
    <s v="ENT"/>
    <s v="Entreprises"/>
    <s v="T"/>
    <x v="0"/>
    <s v="81"/>
    <s v="Services relatifs aux bâtiments et aménagement paysager"/>
    <n v="598.72474090000003"/>
    <n v="2"/>
    <n v="1"/>
    <n v="0"/>
    <n v="0"/>
    <n v="0"/>
    <s v="21606"/>
    <x v="515"/>
    <s v="200006682"/>
    <s v="CA Beaune, Côte et Sud - Communauté Beaune-Chagny-Nolay"/>
    <s v="21"/>
    <s v="Côte-d'Or"/>
    <n v="27"/>
    <s v="Bourgogne-Franche-Comté"/>
  </r>
  <r>
    <s v="Enedis"/>
    <s v="2021"/>
    <x v="0"/>
    <s v="ENT"/>
    <s v="Entreprises"/>
    <s v="I"/>
    <x v="4"/>
    <s v="26"/>
    <s v="Fabrication de produits informatiques, électroniques et optiques"/>
    <n v="198.98767950000001"/>
    <n v="1"/>
    <n v="0.999"/>
    <n v="0"/>
    <n v="0"/>
    <n v="0"/>
    <s v="21607"/>
    <x v="432"/>
    <s v="242101509"/>
    <s v="CC Rives de Saône"/>
    <s v="21"/>
    <s v="Côte-d'Or"/>
    <n v="27"/>
    <s v="Bourgogne-Franche-Comté"/>
  </r>
  <r>
    <s v="Enedis"/>
    <s v="2021"/>
    <x v="0"/>
    <s v="ENT"/>
    <s v="Entreprises"/>
    <s v="T"/>
    <x v="0"/>
    <s v="36"/>
    <s v="Captage, traitement et distribution d'eau"/>
    <n v="41.579000000000001"/>
    <n v="1"/>
    <n v="1"/>
    <n v="0"/>
    <n v="0"/>
    <n v="0"/>
    <s v="21607"/>
    <x v="432"/>
    <s v="242101509"/>
    <s v="CC Rives de Saône"/>
    <s v="21"/>
    <s v="Côte-d'Or"/>
    <n v="27"/>
    <s v="Bourgogne-Franche-Comté"/>
  </r>
  <r>
    <s v="Enedis"/>
    <s v="2021"/>
    <x v="0"/>
    <s v="ENT"/>
    <s v="Entreprises"/>
    <s v="T"/>
    <x v="0"/>
    <s v="52"/>
    <s v="Entreposage et services auxiliaires des transports"/>
    <n v="71.096999999999994"/>
    <n v="1"/>
    <n v="1"/>
    <n v="0"/>
    <n v="0"/>
    <n v="0"/>
    <s v="21607"/>
    <x v="432"/>
    <s v="242101509"/>
    <s v="CC Rives de Saône"/>
    <s v="21"/>
    <s v="Côte-d'Or"/>
    <n v="27"/>
    <s v="Bourgogne-Franche-Comté"/>
  </r>
  <r>
    <s v="Enedis"/>
    <s v="2021"/>
    <x v="0"/>
    <s v="ENT"/>
    <s v="Entreprises"/>
    <s v="T"/>
    <x v="0"/>
    <s v="87"/>
    <s v="Hébergement médico-social et social"/>
    <n v="126.98508630000001"/>
    <n v="1"/>
    <n v="0.91400000000000003"/>
    <n v="0"/>
    <n v="0"/>
    <n v="0"/>
    <s v="21607"/>
    <x v="432"/>
    <s v="242101509"/>
    <s v="CC Rives de Saône"/>
    <s v="21"/>
    <s v="Côte-d'Or"/>
    <n v="27"/>
    <s v="Bourgogne-Franche-Comté"/>
  </r>
  <r>
    <s v="Enedis"/>
    <s v="2021"/>
    <x v="0"/>
    <s v="PRO"/>
    <s v="Petits professionels"/>
    <s v="I"/>
    <x v="4"/>
    <m/>
    <s v="0"/>
    <n v="0"/>
    <n v="0"/>
    <n v="0"/>
    <n v="0"/>
    <n v="0"/>
    <n v="1"/>
    <s v="21609"/>
    <x v="433"/>
    <s v="200070902"/>
    <s v="CC Auxonne Pontailler Val de Saône"/>
    <s v="21"/>
    <s v="Côte-d'Or"/>
    <n v="27"/>
    <s v="Bourgogne-Franche-Comté"/>
  </r>
  <r>
    <s v="Enedis"/>
    <s v="2021"/>
    <x v="0"/>
    <s v="ENT"/>
    <s v="Entreprises"/>
    <s v="T"/>
    <x v="0"/>
    <s v="85"/>
    <s v="Enseignement"/>
    <n v="160.25550279999999"/>
    <n v="1"/>
    <n v="0.998"/>
    <n v="0"/>
    <n v="0"/>
    <n v="0"/>
    <s v="21611"/>
    <x v="516"/>
    <s v="200039055"/>
    <s v="CC Ouche et Montagne"/>
    <s v="21"/>
    <s v="Côte-d'Or"/>
    <n v="27"/>
    <s v="Bourgogne-Franche-Comté"/>
  </r>
  <r>
    <s v="Enedis"/>
    <s v="2021"/>
    <x v="0"/>
    <s v="PRO"/>
    <s v="Petits professionels"/>
    <s v="I"/>
    <x v="4"/>
    <m/>
    <s v="0"/>
    <n v="153.74742180000001"/>
    <n v="9"/>
    <n v="0.86699999999999999"/>
    <n v="0"/>
    <n v="0"/>
    <n v="0"/>
    <s v="21611"/>
    <x v="516"/>
    <s v="200039055"/>
    <s v="CC Ouche et Montagne"/>
    <s v="21"/>
    <s v="Côte-d'Or"/>
    <n v="27"/>
    <s v="Bourgogne-Franche-Comté"/>
  </r>
  <r>
    <s v="Enedis"/>
    <s v="2021"/>
    <x v="0"/>
    <s v="RES"/>
    <s v="Résidentiel"/>
    <s v="R"/>
    <x v="3"/>
    <m/>
    <s v="0"/>
    <n v="3262.1722129999998"/>
    <n v="478"/>
    <n v="0.80700000000000005"/>
    <n v="0"/>
    <n v="0"/>
    <n v="0"/>
    <s v="21611"/>
    <x v="516"/>
    <s v="200039055"/>
    <s v="CC Ouche et Montagne"/>
    <s v="21"/>
    <s v="Côte-d'Or"/>
    <n v="27"/>
    <s v="Bourgogne-Franche-Comté"/>
  </r>
  <r>
    <s v="Enedis"/>
    <s v="2021"/>
    <x v="0"/>
    <s v="PRO"/>
    <s v="Petits professionels"/>
    <s v="T"/>
    <x v="0"/>
    <m/>
    <s v="0"/>
    <n v="79.393470339999993"/>
    <n v="11"/>
    <n v="0.871"/>
    <n v="0"/>
    <n v="0"/>
    <n v="0"/>
    <s v="21614"/>
    <x v="517"/>
    <s v="242100154"/>
    <s v="CC des Vallées de la Tille et de l'Ignon"/>
    <s v="21"/>
    <s v="Côte-d'Or"/>
    <n v="27"/>
    <s v="Bourgogne-Franche-Comté"/>
  </r>
  <r>
    <s v="Enedis"/>
    <s v="2021"/>
    <x v="0"/>
    <s v="ENT"/>
    <s v="Entreprises"/>
    <s v="X"/>
    <x v="2"/>
    <m/>
    <s v="0"/>
    <n v="21.06916391"/>
    <n v="1"/>
    <n v="0.996"/>
    <n v="0"/>
    <n v="0"/>
    <n v="0"/>
    <s v="21615"/>
    <x v="518"/>
    <s v="200071173"/>
    <s v="CC du Pays Arnay Liernais"/>
    <s v="21"/>
    <s v="Côte-d'Or"/>
    <n v="27"/>
    <s v="Bourgogne-Franche-Comté"/>
  </r>
  <r>
    <s v="Enedis"/>
    <s v="2021"/>
    <x v="0"/>
    <s v="RES"/>
    <s v="Résidentiel"/>
    <s v="R"/>
    <x v="3"/>
    <m/>
    <s v="0"/>
    <n v="911.54169039999999"/>
    <n v="175"/>
    <n v="0.82799999999999996"/>
    <n v="0"/>
    <n v="0"/>
    <n v="0"/>
    <s v="21615"/>
    <x v="518"/>
    <s v="200071173"/>
    <s v="CC du Pays Arnay Liernais"/>
    <s v="21"/>
    <s v="Côte-d'Or"/>
    <n v="27"/>
    <s v="Bourgogne-Franche-Comté"/>
  </r>
  <r>
    <s v="Enedis"/>
    <s v="2021"/>
    <x v="0"/>
    <s v="ENT"/>
    <s v="Entreprises"/>
    <s v="I"/>
    <x v="4"/>
    <s v="10"/>
    <s v="Industries alimentaires"/>
    <n v="1763.058667"/>
    <n v="1"/>
    <n v="1"/>
    <n v="0"/>
    <n v="0"/>
    <n v="0"/>
    <s v="21616"/>
    <x v="519"/>
    <s v="200006682"/>
    <s v="CA Beaune, Côte et Sud - Communauté Beaune-Chagny-Nolay"/>
    <s v="21"/>
    <s v="Côte-d'Or"/>
    <n v="27"/>
    <s v="Bourgogne-Franche-Comté"/>
  </r>
  <r>
    <s v="Enedis"/>
    <s v="2021"/>
    <x v="0"/>
    <s v="PRO"/>
    <s v="Petits professionels"/>
    <s v="A"/>
    <x v="1"/>
    <m/>
    <s v="0"/>
    <n v="88.975380150000007"/>
    <n v="4"/>
    <n v="0.89900000000000002"/>
    <n v="0"/>
    <n v="0"/>
    <n v="0"/>
    <s v="21616"/>
    <x v="519"/>
    <s v="200006682"/>
    <s v="CA Beaune, Côte et Sud - Communauté Beaune-Chagny-Nolay"/>
    <s v="21"/>
    <s v="Côte-d'Or"/>
    <n v="27"/>
    <s v="Bourgogne-Franche-Comté"/>
  </r>
  <r>
    <s v="Enedis"/>
    <s v="2021"/>
    <x v="0"/>
    <s v="PRO"/>
    <s v="Petits professionels"/>
    <s v="I"/>
    <x v="4"/>
    <m/>
    <s v="0"/>
    <n v="0"/>
    <n v="0"/>
    <n v="0"/>
    <n v="0"/>
    <n v="0"/>
    <n v="1"/>
    <s v="21616"/>
    <x v="519"/>
    <s v="200006682"/>
    <s v="CA Beaune, Côte et Sud - Communauté Beaune-Chagny-Nolay"/>
    <s v="21"/>
    <s v="Côte-d'Or"/>
    <n v="27"/>
    <s v="Bourgogne-Franche-Comté"/>
  </r>
  <r>
    <s v="Enedis"/>
    <s v="2021"/>
    <x v="0"/>
    <s v="PRO"/>
    <s v="Petits professionels"/>
    <s v="X"/>
    <x v="2"/>
    <m/>
    <s v="0"/>
    <n v="0"/>
    <n v="0"/>
    <n v="0"/>
    <n v="0"/>
    <n v="0"/>
    <n v="1"/>
    <s v="21616"/>
    <x v="519"/>
    <s v="200006682"/>
    <s v="CA Beaune, Côte et Sud - Communauté Beaune-Chagny-Nolay"/>
    <s v="21"/>
    <s v="Côte-d'Or"/>
    <n v="27"/>
    <s v="Bourgogne-Franche-Comté"/>
  </r>
  <r>
    <s v="Enedis"/>
    <s v="2021"/>
    <x v="0"/>
    <s v="ENT"/>
    <s v="Entreprises"/>
    <s v="T"/>
    <x v="0"/>
    <s v="47"/>
    <s v="Commerce de détail, à l'exception des automobiles et des motocycles"/>
    <n v="2272.4817925000002"/>
    <n v="4"/>
    <n v="0.995"/>
    <n v="0"/>
    <n v="0"/>
    <n v="0"/>
    <s v="21617"/>
    <x v="434"/>
    <s v="242100410"/>
    <s v="Dijon Métropole"/>
    <s v="21"/>
    <s v="Côte-d'Or"/>
    <n v="27"/>
    <s v="Bourgogne-Franche-Comté"/>
  </r>
  <r>
    <s v="Enedis"/>
    <s v="2021"/>
    <x v="0"/>
    <s v="ENT"/>
    <s v="Entreprises"/>
    <s v="T"/>
    <x v="0"/>
    <s v="68"/>
    <s v="Activités immobilières"/>
    <n v="1179.226226"/>
    <n v="6"/>
    <n v="0.98199999999999998"/>
    <n v="0"/>
    <n v="0"/>
    <n v="0"/>
    <s v="21617"/>
    <x v="434"/>
    <s v="242100410"/>
    <s v="Dijon Métropole"/>
    <s v="21"/>
    <s v="Côte-d'Or"/>
    <n v="27"/>
    <s v="Bourgogne-Franche-Comté"/>
  </r>
  <r>
    <s v="Enedis"/>
    <s v="2021"/>
    <x v="0"/>
    <s v="PRO"/>
    <s v="Petits professionels"/>
    <s v="T"/>
    <x v="0"/>
    <m/>
    <s v="0"/>
    <n v="5715.0584919000003"/>
    <n v="549"/>
    <n v="0.86799999999999999"/>
    <n v="0"/>
    <n v="0"/>
    <n v="0"/>
    <s v="21617"/>
    <x v="434"/>
    <s v="242100410"/>
    <s v="Dijon Métropole"/>
    <s v="21"/>
    <s v="Côte-d'Or"/>
    <n v="27"/>
    <s v="Bourgogne-Franche-Comté"/>
  </r>
  <r>
    <s v="Enedis"/>
    <s v="2021"/>
    <x v="0"/>
    <s v="ENT"/>
    <s v="Entreprises"/>
    <s v="I"/>
    <x v="4"/>
    <s v="25"/>
    <s v="Fabrication de produits métalliques, à l'exception des machines et des équipements"/>
    <n v="3380.6686669999999"/>
    <n v="1"/>
    <n v="1"/>
    <n v="0"/>
    <n v="0"/>
    <n v="0"/>
    <s v="21618"/>
    <x v="520"/>
    <s v="200070902"/>
    <s v="CC Auxonne Pontailler Val de Saône"/>
    <s v="21"/>
    <s v="Côte-d'Or"/>
    <n v="27"/>
    <s v="Bourgogne-Franche-Comté"/>
  </r>
  <r>
    <s v="Enedis"/>
    <s v="2021"/>
    <x v="0"/>
    <s v="PRO"/>
    <s v="Petits professionels"/>
    <s v="T"/>
    <x v="0"/>
    <m/>
    <s v="0"/>
    <n v="64.603985460000004"/>
    <n v="9"/>
    <n v="0.83199999999999996"/>
    <n v="0"/>
    <n v="0"/>
    <n v="0"/>
    <s v="21622"/>
    <x v="521"/>
    <s v="200000925"/>
    <s v="CC de la Plaine Dijonnaise"/>
    <s v="21"/>
    <s v="Côte-d'Or"/>
    <n v="27"/>
    <s v="Bourgogne-Franche-Comté"/>
  </r>
  <r>
    <s v="Enedis"/>
    <s v="2021"/>
    <x v="0"/>
    <s v="ENT"/>
    <s v="Entreprises"/>
    <s v="T"/>
    <x v="0"/>
    <s v="36"/>
    <s v="Captage, traitement et distribution d'eau"/>
    <n v="31.821000000000002"/>
    <n v="1"/>
    <n v="1"/>
    <n v="0"/>
    <n v="0"/>
    <n v="0"/>
    <s v="21623"/>
    <x v="435"/>
    <s v="200000925"/>
    <s v="CC de la Plaine Dijonnaise"/>
    <s v="21"/>
    <s v="Côte-d'Or"/>
    <n v="27"/>
    <s v="Bourgogne-Franche-Comté"/>
  </r>
  <r>
    <s v="Enedis"/>
    <s v="2021"/>
    <x v="0"/>
    <s v="ENT"/>
    <s v="Entreprises"/>
    <s v="T"/>
    <x v="0"/>
    <s v="84"/>
    <s v="Administration publique et défense ; sécurité sociale obligatoire"/>
    <n v="40.865873809999997"/>
    <n v="1"/>
    <n v="0.87"/>
    <n v="0"/>
    <n v="0"/>
    <n v="0"/>
    <s v="21623"/>
    <x v="435"/>
    <s v="200000925"/>
    <s v="CC de la Plaine Dijonnaise"/>
    <s v="21"/>
    <s v="Côte-d'Or"/>
    <n v="27"/>
    <s v="Bourgogne-Franche-Comté"/>
  </r>
  <r>
    <s v="Enedis"/>
    <s v="2021"/>
    <x v="0"/>
    <s v="PRO"/>
    <s v="Petits professionels"/>
    <s v="A"/>
    <x v="1"/>
    <m/>
    <s v="0"/>
    <n v="0"/>
    <n v="0"/>
    <n v="0"/>
    <n v="0"/>
    <n v="0"/>
    <n v="1"/>
    <s v="21624"/>
    <x v="522"/>
    <s v="200070902"/>
    <s v="CC Auxonne Pontailler Val de Saône"/>
    <s v="21"/>
    <s v="Côte-d'Or"/>
    <n v="27"/>
    <s v="Bourgogne-Franche-Comté"/>
  </r>
  <r>
    <s v="Enedis"/>
    <s v="2021"/>
    <x v="0"/>
    <s v="PRO"/>
    <s v="Petits professionels"/>
    <s v="X"/>
    <x v="2"/>
    <m/>
    <s v="0"/>
    <n v="0"/>
    <n v="0"/>
    <n v="0"/>
    <n v="0"/>
    <n v="0"/>
    <n v="1"/>
    <s v="21624"/>
    <x v="522"/>
    <s v="200070902"/>
    <s v="CC Auxonne Pontailler Val de Saône"/>
    <s v="21"/>
    <s v="Côte-d'Or"/>
    <n v="27"/>
    <s v="Bourgogne-Franche-Comté"/>
  </r>
  <r>
    <s v="Enedis"/>
    <s v="2021"/>
    <x v="0"/>
    <s v="PRO"/>
    <s v="Petits professionels"/>
    <s v="A"/>
    <x v="1"/>
    <m/>
    <s v="0"/>
    <n v="0"/>
    <n v="0"/>
    <n v="0"/>
    <n v="0"/>
    <n v="0"/>
    <n v="1"/>
    <s v="21625"/>
    <x v="523"/>
    <s v="200070894"/>
    <s v="CC de Gevrey-Chambertin et de Nuits-Saint-Georges"/>
    <s v="21"/>
    <s v="Côte-d'Or"/>
    <n v="27"/>
    <s v="Bourgogne-Franche-Comté"/>
  </r>
  <r>
    <s v="Enedis"/>
    <s v="2021"/>
    <x v="0"/>
    <s v="PRO"/>
    <s v="Petits professionels"/>
    <s v="T"/>
    <x v="0"/>
    <m/>
    <s v="0"/>
    <n v="64.909522140000007"/>
    <n v="7"/>
    <n v="0.57499999999999996"/>
    <n v="0"/>
    <n v="0"/>
    <n v="0"/>
    <s v="21625"/>
    <x v="523"/>
    <s v="200070894"/>
    <s v="CC de Gevrey-Chambertin et de Nuits-Saint-Georges"/>
    <s v="21"/>
    <s v="Côte-d'Or"/>
    <n v="27"/>
    <s v="Bourgogne-Franche-Comté"/>
  </r>
  <r>
    <s v="Enedis"/>
    <s v="2021"/>
    <x v="0"/>
    <s v="PRO"/>
    <s v="Petits professionels"/>
    <s v="A"/>
    <x v="1"/>
    <m/>
    <s v="0"/>
    <n v="0"/>
    <n v="0"/>
    <n v="0"/>
    <n v="0"/>
    <n v="0"/>
    <n v="1"/>
    <s v="21626"/>
    <x v="524"/>
    <s v="242101434"/>
    <s v="CC du Pays Châtillonnais"/>
    <s v="21"/>
    <s v="Côte-d'Or"/>
    <n v="27"/>
    <s v="Bourgogne-Franche-Comté"/>
  </r>
  <r>
    <s v="Enedis"/>
    <s v="2021"/>
    <x v="0"/>
    <s v="PRO"/>
    <s v="Petits professionels"/>
    <s v="T"/>
    <x v="0"/>
    <m/>
    <s v="0"/>
    <n v="70.751860989999997"/>
    <n v="10"/>
    <n v="0.873"/>
    <n v="0"/>
    <n v="0"/>
    <n v="0"/>
    <s v="21626"/>
    <x v="524"/>
    <s v="242101434"/>
    <s v="CC du Pays Châtillonnais"/>
    <s v="21"/>
    <s v="Côte-d'Or"/>
    <n v="27"/>
    <s v="Bourgogne-Franche-Comté"/>
  </r>
  <r>
    <s v="Enedis"/>
    <s v="2021"/>
    <x v="0"/>
    <s v="PRO"/>
    <s v="Petits professionels"/>
    <s v="A"/>
    <x v="1"/>
    <m/>
    <s v="0"/>
    <n v="0"/>
    <n v="0"/>
    <n v="0"/>
    <n v="0"/>
    <n v="0"/>
    <n v="1"/>
    <s v="21627"/>
    <x v="525"/>
    <s v="242101459"/>
    <s v="CC du Pays d'Alésia et de la Seine"/>
    <s v="21"/>
    <s v="Côte-d'Or"/>
    <n v="27"/>
    <s v="Bourgogne-Franche-Comté"/>
  </r>
  <r>
    <s v="Enedis"/>
    <s v="2021"/>
    <x v="0"/>
    <s v="PRO"/>
    <s v="Petits professionels"/>
    <s v="T"/>
    <x v="0"/>
    <m/>
    <s v="0"/>
    <n v="92.135808969999999"/>
    <n v="9"/>
    <n v="0.95899999999999996"/>
    <n v="0"/>
    <n v="0"/>
    <n v="0"/>
    <s v="21627"/>
    <x v="525"/>
    <s v="242101459"/>
    <s v="CC du Pays d'Alésia et de la Seine"/>
    <s v="21"/>
    <s v="Côte-d'Or"/>
    <n v="27"/>
    <s v="Bourgogne-Franche-Comté"/>
  </r>
  <r>
    <s v="Enedis"/>
    <s v="2021"/>
    <x v="0"/>
    <s v="PRO"/>
    <s v="Petits professionels"/>
    <s v="T"/>
    <x v="0"/>
    <m/>
    <s v="0"/>
    <n v="0"/>
    <n v="0"/>
    <n v="0"/>
    <n v="0"/>
    <n v="0"/>
    <n v="1"/>
    <s v="21628"/>
    <x v="526"/>
    <s v="242101434"/>
    <s v="CC du Pays Châtillonnais"/>
    <s v="21"/>
    <s v="Côte-d'Or"/>
    <n v="27"/>
    <s v="Bourgogne-Franche-Comté"/>
  </r>
  <r>
    <s v="Enedis"/>
    <s v="2021"/>
    <x v="0"/>
    <s v="RES"/>
    <s v="Résidentiel"/>
    <s v="R"/>
    <x v="3"/>
    <m/>
    <s v="0"/>
    <n v="219.6317626"/>
    <n v="43"/>
    <n v="0.86699999999999999"/>
    <n v="0"/>
    <n v="0"/>
    <n v="0"/>
    <s v="21628"/>
    <x v="526"/>
    <s v="242101434"/>
    <s v="CC du Pays Châtillonnais"/>
    <s v="21"/>
    <s v="Côte-d'Or"/>
    <n v="27"/>
    <s v="Bourgogne-Franche-Comté"/>
  </r>
  <r>
    <s v="Enedis"/>
    <s v="2021"/>
    <x v="0"/>
    <s v="PRO"/>
    <s v="Petits professionels"/>
    <s v="I"/>
    <x v="4"/>
    <m/>
    <s v="0"/>
    <n v="0"/>
    <n v="0"/>
    <n v="0"/>
    <n v="0"/>
    <n v="0"/>
    <n v="1"/>
    <s v="21629"/>
    <x v="527"/>
    <s v="242101442"/>
    <s v="CC de Saulieu"/>
    <s v="21"/>
    <s v="Côte-d'Or"/>
    <n v="27"/>
    <s v="Bourgogne-Franche-Comté"/>
  </r>
  <r>
    <s v="Enedis"/>
    <s v="2021"/>
    <x v="0"/>
    <s v="PRO"/>
    <s v="Petits professionels"/>
    <s v="I"/>
    <x v="4"/>
    <m/>
    <s v="0"/>
    <n v="0"/>
    <n v="0"/>
    <n v="0"/>
    <n v="0"/>
    <n v="0"/>
    <n v="1"/>
    <s v="21632"/>
    <x v="528"/>
    <s v="200000925"/>
    <s v="CC de la Plaine Dijonnaise"/>
    <s v="21"/>
    <s v="Côte-d'Or"/>
    <n v="27"/>
    <s v="Bourgogne-Franche-Comté"/>
  </r>
  <r>
    <s v="Enedis"/>
    <s v="2021"/>
    <x v="0"/>
    <s v="PRO"/>
    <s v="Petits professionels"/>
    <s v="A"/>
    <x v="1"/>
    <m/>
    <s v="0"/>
    <n v="0"/>
    <n v="0"/>
    <n v="0"/>
    <n v="0"/>
    <n v="0"/>
    <n v="1"/>
    <s v="21635"/>
    <x v="529"/>
    <s v="200071017"/>
    <s v="CC des Terres d'Auxois"/>
    <s v="21"/>
    <s v="Côte-d'Or"/>
    <n v="27"/>
    <s v="Bourgogne-Franche-Comté"/>
  </r>
  <r>
    <s v="Enedis"/>
    <s v="2021"/>
    <x v="0"/>
    <s v="PRO"/>
    <s v="Petits professionels"/>
    <s v="A"/>
    <x v="1"/>
    <m/>
    <s v="0"/>
    <n v="97.309366109999999"/>
    <n v="12"/>
    <n v="0.81699999999999995"/>
    <n v="0"/>
    <n v="0"/>
    <n v="0"/>
    <s v="21638"/>
    <x v="436"/>
    <s v="242100154"/>
    <s v="CC des Vallées de la Tille et de l'Ignon"/>
    <s v="21"/>
    <s v="Côte-d'Or"/>
    <n v="27"/>
    <s v="Bourgogne-Franche-Comté"/>
  </r>
  <r>
    <s v="Enedis"/>
    <s v="2021"/>
    <x v="0"/>
    <s v="ENT"/>
    <s v="Entreprises"/>
    <s v="A"/>
    <x v="1"/>
    <s v="1"/>
    <s v="0"/>
    <n v="5.5679999999999996"/>
    <n v="2"/>
    <n v="1"/>
    <n v="0"/>
    <n v="0"/>
    <n v="0"/>
    <s v="21641"/>
    <x v="530"/>
    <s v="242101491"/>
    <s v="CC du Montbardois"/>
    <s v="21"/>
    <s v="Côte-d'Or"/>
    <n v="27"/>
    <s v="Bourgogne-Franche-Comté"/>
  </r>
  <r>
    <s v="Enedis"/>
    <s v="2021"/>
    <x v="0"/>
    <s v="PRO"/>
    <s v="Petits professionels"/>
    <s v="A"/>
    <x v="1"/>
    <m/>
    <s v="0"/>
    <n v="76.445624170000002"/>
    <n v="8"/>
    <n v="0.86799999999999999"/>
    <n v="0"/>
    <n v="0"/>
    <n v="0"/>
    <s v="21641"/>
    <x v="530"/>
    <s v="242101491"/>
    <s v="CC du Montbardois"/>
    <s v="21"/>
    <s v="Côte-d'Or"/>
    <n v="27"/>
    <s v="Bourgogne-Franche-Comté"/>
  </r>
  <r>
    <s v="Enedis"/>
    <s v="2021"/>
    <x v="0"/>
    <s v="PRO"/>
    <s v="Petits professionels"/>
    <s v="T"/>
    <x v="0"/>
    <m/>
    <s v="0"/>
    <n v="75.044442579999995"/>
    <n v="17"/>
    <n v="0.85299999999999998"/>
    <n v="0"/>
    <n v="0"/>
    <n v="0"/>
    <s v="21641"/>
    <x v="530"/>
    <s v="242101491"/>
    <s v="CC du Montbardois"/>
    <s v="21"/>
    <s v="Côte-d'Or"/>
    <n v="27"/>
    <s v="Bourgogne-Franche-Comté"/>
  </r>
  <r>
    <s v="Enedis"/>
    <s v="2021"/>
    <x v="0"/>
    <s v="PRO"/>
    <s v="Petits professionels"/>
    <s v="T"/>
    <x v="0"/>
    <m/>
    <s v="0"/>
    <n v="229.16486900000001"/>
    <n v="31"/>
    <n v="0.89900000000000002"/>
    <n v="0"/>
    <n v="0"/>
    <n v="0"/>
    <s v="21642"/>
    <x v="531"/>
    <s v="200071017"/>
    <s v="CC des Terres d'Auxois"/>
    <s v="21"/>
    <s v="Côte-d'Or"/>
    <n v="27"/>
    <s v="Bourgogne-Franche-Comté"/>
  </r>
  <r>
    <s v="Enedis"/>
    <s v="2021"/>
    <x v="0"/>
    <s v="ENT"/>
    <s v="Entreprises"/>
    <s v="T"/>
    <x v="0"/>
    <s v="55"/>
    <s v="Hébergement"/>
    <n v="49.094827670000001"/>
    <n v="1"/>
    <n v="0.90600000000000003"/>
    <n v="0"/>
    <n v="0"/>
    <n v="0"/>
    <s v="21645"/>
    <x v="532"/>
    <s v="242101509"/>
    <s v="CC Rives de Saône"/>
    <s v="21"/>
    <s v="Côte-d'Or"/>
    <n v="27"/>
    <s v="Bourgogne-Franche-Comté"/>
  </r>
  <r>
    <s v="Enedis"/>
    <s v="2021"/>
    <x v="0"/>
    <s v="PRO"/>
    <s v="Petits professionels"/>
    <s v="X"/>
    <x v="2"/>
    <m/>
    <s v="0"/>
    <n v="0"/>
    <n v="0"/>
    <n v="0"/>
    <n v="0"/>
    <n v="0"/>
    <n v="1"/>
    <s v="21645"/>
    <x v="532"/>
    <s v="242101509"/>
    <s v="CC Rives de Saône"/>
    <s v="21"/>
    <s v="Côte-d'Or"/>
    <n v="27"/>
    <s v="Bourgogne-Franche-Comté"/>
  </r>
  <r>
    <s v="Enedis"/>
    <s v="2021"/>
    <x v="0"/>
    <s v="RES"/>
    <s v="Résidentiel"/>
    <s v="R"/>
    <x v="3"/>
    <m/>
    <s v="0"/>
    <n v="1922.5619589999999"/>
    <n v="280"/>
    <n v="0.82599999999999996"/>
    <n v="0"/>
    <n v="0"/>
    <n v="0"/>
    <s v="21645"/>
    <x v="532"/>
    <s v="242101509"/>
    <s v="CC Rives de Saône"/>
    <s v="21"/>
    <s v="Côte-d'Or"/>
    <n v="27"/>
    <s v="Bourgogne-Franche-Comté"/>
  </r>
  <r>
    <s v="Enedis"/>
    <s v="2021"/>
    <x v="0"/>
    <s v="PRO"/>
    <s v="Petits professionels"/>
    <s v="T"/>
    <x v="0"/>
    <m/>
    <s v="0"/>
    <n v="55.539184749999997"/>
    <n v="10"/>
    <n v="0.89900000000000002"/>
    <n v="0"/>
    <n v="0"/>
    <n v="0"/>
    <s v="21646"/>
    <x v="533"/>
    <s v="200039063"/>
    <s v="CC Forêts, Seine et Suzon"/>
    <s v="21"/>
    <s v="Côte-d'Or"/>
    <n v="27"/>
    <s v="Bourgogne-Franche-Comté"/>
  </r>
  <r>
    <s v="Enedis"/>
    <s v="2021"/>
    <x v="0"/>
    <s v="PRO"/>
    <s v="Petits professionels"/>
    <s v="A"/>
    <x v="1"/>
    <m/>
    <s v="0"/>
    <n v="185.92026000000001"/>
    <n v="6"/>
    <n v="0.751"/>
    <n v="0"/>
    <n v="0"/>
    <n v="0"/>
    <s v="21648"/>
    <x v="534"/>
    <s v="200039063"/>
    <s v="CC Forêts, Seine et Suzon"/>
    <s v="21"/>
    <s v="Côte-d'Or"/>
    <n v="27"/>
    <s v="Bourgogne-Franche-Comté"/>
  </r>
  <r>
    <s v="Enedis"/>
    <s v="2021"/>
    <x v="0"/>
    <s v="PRO"/>
    <s v="Petits professionels"/>
    <s v="X"/>
    <x v="2"/>
    <m/>
    <s v="0"/>
    <n v="0"/>
    <n v="0"/>
    <n v="0"/>
    <n v="0"/>
    <n v="0"/>
    <n v="1"/>
    <s v="21650"/>
    <x v="535"/>
    <s v="200070894"/>
    <s v="CC de Gevrey-Chambertin et de Nuits-Saint-Georges"/>
    <s v="21"/>
    <s v="Côte-d'Or"/>
    <n v="27"/>
    <s v="Bourgogne-Franche-Comté"/>
  </r>
  <r>
    <s v="Enedis"/>
    <s v="2021"/>
    <x v="0"/>
    <s v="PRO"/>
    <s v="Petits professionels"/>
    <s v="A"/>
    <x v="1"/>
    <m/>
    <s v="0"/>
    <n v="0"/>
    <n v="0"/>
    <n v="0"/>
    <n v="0"/>
    <n v="0"/>
    <n v="1"/>
    <s v="21651"/>
    <x v="536"/>
    <s v="200039063"/>
    <s v="CC Forêts, Seine et Suzon"/>
    <s v="21"/>
    <s v="Côte-d'Or"/>
    <n v="27"/>
    <s v="Bourgogne-Franche-Comté"/>
  </r>
  <r>
    <s v="Enedis"/>
    <s v="2021"/>
    <x v="0"/>
    <s v="RES"/>
    <s v="Résidentiel"/>
    <s v="R"/>
    <x v="3"/>
    <m/>
    <s v="0"/>
    <n v="815.81152169999996"/>
    <n v="108"/>
    <n v="0.66700000000000004"/>
    <n v="0"/>
    <n v="0"/>
    <n v="0"/>
    <s v="21651"/>
    <x v="536"/>
    <s v="200039063"/>
    <s v="CC Forêts, Seine et Suzon"/>
    <s v="21"/>
    <s v="Côte-d'Or"/>
    <n v="27"/>
    <s v="Bourgogne-Franche-Comté"/>
  </r>
  <r>
    <s v="Enedis"/>
    <s v="2021"/>
    <x v="0"/>
    <s v="ENT"/>
    <s v="Entreprises"/>
    <s v="T"/>
    <x v="0"/>
    <s v="55"/>
    <s v="Hébergement"/>
    <n v="213.099988"/>
    <n v="1"/>
    <n v="0.97199999999999998"/>
    <n v="0"/>
    <n v="0"/>
    <n v="0"/>
    <s v="21652"/>
    <x v="537"/>
    <s v="200071207"/>
    <s v="CC de Pouilly-en-Auxois/Bligny-sur-Ouche"/>
    <s v="21"/>
    <s v="Côte-d'Or"/>
    <n v="27"/>
    <s v="Bourgogne-Franche-Comté"/>
  </r>
  <r>
    <s v="Enedis"/>
    <s v="2021"/>
    <x v="0"/>
    <s v="PRO"/>
    <s v="Petits professionels"/>
    <s v="T"/>
    <x v="0"/>
    <m/>
    <s v="0"/>
    <n v="330.91878680000002"/>
    <n v="37"/>
    <n v="0.82099999999999995"/>
    <n v="0"/>
    <n v="0"/>
    <n v="0"/>
    <s v="21652"/>
    <x v="537"/>
    <s v="200071207"/>
    <s v="CC de Pouilly-en-Auxois/Bligny-sur-Ouche"/>
    <s v="21"/>
    <s v="Côte-d'Or"/>
    <n v="27"/>
    <s v="Bourgogne-Franche-Comté"/>
  </r>
  <r>
    <s v="Enedis"/>
    <s v="2021"/>
    <x v="0"/>
    <s v="PRO"/>
    <s v="Petits professionels"/>
    <s v="X"/>
    <x v="2"/>
    <m/>
    <s v="0"/>
    <n v="0"/>
    <n v="0"/>
    <n v="0"/>
    <n v="0"/>
    <n v="0"/>
    <n v="1"/>
    <s v="21652"/>
    <x v="537"/>
    <s v="200071207"/>
    <s v="CC de Pouilly-en-Auxois/Bligny-sur-Ouche"/>
    <s v="21"/>
    <s v="Côte-d'Or"/>
    <n v="27"/>
    <s v="Bourgogne-Franche-Comté"/>
  </r>
  <r>
    <s v="Enedis"/>
    <s v="2021"/>
    <x v="0"/>
    <s v="RES"/>
    <s v="Résidentiel"/>
    <s v="R"/>
    <x v="3"/>
    <m/>
    <s v="0"/>
    <n v="121.0778026"/>
    <n v="24"/>
    <n v="0.85299999999999998"/>
    <n v="0"/>
    <n v="0"/>
    <n v="0"/>
    <s v="21653"/>
    <x v="538"/>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92.35"/>
    <n v="1"/>
    <n v="1"/>
    <n v="0"/>
    <n v="0"/>
    <n v="0"/>
    <s v="21655"/>
    <x v="539"/>
    <s v="242101434"/>
    <s v="CC du Pays Châtillonnais"/>
    <s v="21"/>
    <s v="Côte-d'Or"/>
    <n v="27"/>
    <s v="Bourgogne-Franche-Comté"/>
  </r>
  <r>
    <s v="Enedis"/>
    <s v="2021"/>
    <x v="0"/>
    <s v="PRO"/>
    <s v="Petits professionels"/>
    <s v="I"/>
    <x v="4"/>
    <m/>
    <s v="0"/>
    <n v="86.401063280000002"/>
    <n v="9"/>
    <n v="0.68300000000000005"/>
    <n v="0"/>
    <n v="0"/>
    <n v="0"/>
    <s v="21655"/>
    <x v="539"/>
    <s v="242101434"/>
    <s v="CC du Pays Châtillonnais"/>
    <s v="21"/>
    <s v="Côte-d'Or"/>
    <n v="27"/>
    <s v="Bourgogne-Franche-Comté"/>
  </r>
  <r>
    <s v="Enedis"/>
    <s v="2021"/>
    <x v="0"/>
    <s v="PRO"/>
    <s v="Petits professionels"/>
    <s v="T"/>
    <x v="0"/>
    <m/>
    <s v="0"/>
    <n v="76.938156059999997"/>
    <n v="12"/>
    <n v="0.89400000000000002"/>
    <n v="0"/>
    <n v="0"/>
    <n v="0"/>
    <s v="21655"/>
    <x v="539"/>
    <s v="242101434"/>
    <s v="CC du Pays Châtillonnais"/>
    <s v="21"/>
    <s v="Côte-d'Or"/>
    <n v="27"/>
    <s v="Bourgogne-Franche-Comté"/>
  </r>
  <r>
    <s v="Enedis"/>
    <s v="2021"/>
    <x v="0"/>
    <s v="ENT"/>
    <s v="Entreprises"/>
    <s v="I"/>
    <x v="4"/>
    <s v="10"/>
    <s v="Industries alimentaires"/>
    <n v="32.235999999999997"/>
    <n v="1"/>
    <n v="1"/>
    <n v="0"/>
    <n v="0"/>
    <n v="0"/>
    <s v="21656"/>
    <x v="438"/>
    <s v="200000925"/>
    <s v="CC de la Plaine Dijonnaise"/>
    <s v="21"/>
    <s v="Côte-d'Or"/>
    <n v="27"/>
    <s v="Bourgogne-Franche-Comté"/>
  </r>
  <r>
    <s v="Enedis"/>
    <s v="2021"/>
    <x v="0"/>
    <s v="ENT"/>
    <s v="Entreprises"/>
    <s v="T"/>
    <x v="0"/>
    <s v="36"/>
    <s v="Captage, traitement et distribution d'eau"/>
    <n v="90.948975090000005"/>
    <n v="1"/>
    <n v="0.92600000000000005"/>
    <n v="0"/>
    <n v="0"/>
    <n v="0"/>
    <s v="21656"/>
    <x v="438"/>
    <s v="200000925"/>
    <s v="CC de la Plaine Dijonnaise"/>
    <s v="21"/>
    <s v="Côte-d'Or"/>
    <n v="27"/>
    <s v="Bourgogne-Franche-Comté"/>
  </r>
  <r>
    <s v="Enedis"/>
    <s v="2021"/>
    <x v="0"/>
    <s v="PRO"/>
    <s v="Petits professionels"/>
    <s v="I"/>
    <x v="4"/>
    <m/>
    <s v="0"/>
    <n v="0"/>
    <n v="0"/>
    <n v="0"/>
    <n v="0"/>
    <n v="0"/>
    <n v="1"/>
    <s v="21656"/>
    <x v="438"/>
    <s v="200000925"/>
    <s v="CC de la Plaine Dijonnaise"/>
    <s v="21"/>
    <s v="Côte-d'Or"/>
    <n v="27"/>
    <s v="Bourgogne-Franche-Comté"/>
  </r>
  <r>
    <s v="Enedis"/>
    <s v="2021"/>
    <x v="0"/>
    <s v="PRO"/>
    <s v="Petits professionels"/>
    <s v="X"/>
    <x v="2"/>
    <m/>
    <s v="0"/>
    <n v="56.65956766"/>
    <n v="6"/>
    <n v="0.83"/>
    <n v="0"/>
    <n v="0"/>
    <n v="0"/>
    <s v="21656"/>
    <x v="438"/>
    <s v="200000925"/>
    <s v="CC de la Plaine Dijonnaise"/>
    <s v="21"/>
    <s v="Côte-d'Or"/>
    <n v="27"/>
    <s v="Bourgogne-Franche-Comté"/>
  </r>
  <r>
    <s v="Enedis"/>
    <s v="2021"/>
    <x v="0"/>
    <s v="RES"/>
    <s v="Résidentiel"/>
    <s v="R"/>
    <x v="3"/>
    <m/>
    <s v="0"/>
    <n v="1703.328908"/>
    <n v="282"/>
    <n v="0.82499999999999996"/>
    <n v="0"/>
    <n v="0"/>
    <n v="0"/>
    <s v="21656"/>
    <x v="438"/>
    <s v="200000925"/>
    <s v="CC de la Plaine Dijonnaise"/>
    <s v="21"/>
    <s v="Côte-d'Or"/>
    <n v="27"/>
    <s v="Bourgogne-Franche-Comté"/>
  </r>
  <r>
    <s v="Enedis"/>
    <s v="2021"/>
    <x v="0"/>
    <s v="ENT"/>
    <s v="Entreprises"/>
    <s v="I"/>
    <x v="4"/>
    <s v="42"/>
    <s v="Génie civil"/>
    <n v="32.248660909999998"/>
    <n v="1"/>
    <n v="1"/>
    <n v="0"/>
    <n v="0"/>
    <n v="0"/>
    <s v="21657"/>
    <x v="439"/>
    <s v="200069540"/>
    <s v="CC Norge et Tille"/>
    <s v="21"/>
    <s v="Côte-d'Or"/>
    <n v="27"/>
    <s v="Bourgogne-Franche-Comté"/>
  </r>
  <r>
    <s v="Enedis"/>
    <s v="2021"/>
    <x v="0"/>
    <s v="ENT"/>
    <s v="Entreprises"/>
    <s v="T"/>
    <x v="0"/>
    <s v="46"/>
    <s v="Commerce de gros, à l'exception des automobiles et des motocycles"/>
    <n v="46.077261729999996"/>
    <n v="1"/>
    <n v="0.90600000000000003"/>
    <n v="0"/>
    <n v="0"/>
    <n v="0"/>
    <s v="21657"/>
    <x v="439"/>
    <s v="200069540"/>
    <s v="CC Norge et Tille"/>
    <s v="21"/>
    <s v="Côte-d'Or"/>
    <n v="27"/>
    <s v="Bourgogne-Franche-Comté"/>
  </r>
  <r>
    <s v="Enedis"/>
    <s v="2021"/>
    <x v="0"/>
    <s v="PRO"/>
    <s v="Petits professionels"/>
    <s v="A"/>
    <x v="1"/>
    <m/>
    <s v="0"/>
    <n v="0"/>
    <n v="0"/>
    <n v="0"/>
    <n v="0"/>
    <n v="0"/>
    <n v="1"/>
    <s v="21657"/>
    <x v="439"/>
    <s v="200069540"/>
    <s v="CC Norge et Tille"/>
    <s v="21"/>
    <s v="Côte-d'Or"/>
    <n v="27"/>
    <s v="Bourgogne-Franche-Comté"/>
  </r>
  <r>
    <s v="Enedis"/>
    <s v="2021"/>
    <x v="0"/>
    <s v="PRO"/>
    <s v="Petits professionels"/>
    <s v="I"/>
    <x v="4"/>
    <m/>
    <s v="0"/>
    <n v="0"/>
    <n v="0"/>
    <n v="0"/>
    <n v="0"/>
    <n v="0"/>
    <n v="1"/>
    <s v="21657"/>
    <x v="439"/>
    <s v="200069540"/>
    <s v="CC Norge et Tille"/>
    <s v="21"/>
    <s v="Côte-d'Or"/>
    <n v="27"/>
    <s v="Bourgogne-Franche-Comté"/>
  </r>
  <r>
    <s v="Enedis"/>
    <s v="2021"/>
    <x v="0"/>
    <s v="PRO"/>
    <s v="Petits professionels"/>
    <s v="A"/>
    <x v="1"/>
    <m/>
    <s v="0"/>
    <n v="0"/>
    <n v="0"/>
    <n v="0"/>
    <n v="0"/>
    <n v="0"/>
    <n v="1"/>
    <s v="21659"/>
    <x v="540"/>
    <s v="200039063"/>
    <s v="CC Forêts, Seine et Suzon"/>
    <s v="21"/>
    <s v="Côte-d'Or"/>
    <n v="27"/>
    <s v="Bourgogne-Franche-Comté"/>
  </r>
  <r>
    <s v="Enedis"/>
    <s v="2021"/>
    <x v="0"/>
    <s v="PRO"/>
    <s v="Petits professionels"/>
    <s v="T"/>
    <x v="0"/>
    <m/>
    <s v="0"/>
    <n v="0"/>
    <n v="0"/>
    <n v="0"/>
    <n v="0"/>
    <n v="0"/>
    <n v="1"/>
    <s v="21660"/>
    <x v="541"/>
    <s v="200071207"/>
    <s v="CC de Pouilly-en-Auxois/Bligny-sur-Ouche"/>
    <s v="21"/>
    <s v="Côte-d'Or"/>
    <n v="27"/>
    <s v="Bourgogne-Franche-Comté"/>
  </r>
  <r>
    <s v="Enedis"/>
    <s v="2021"/>
    <x v="0"/>
    <s v="RES"/>
    <s v="Résidentiel"/>
    <s v="R"/>
    <x v="3"/>
    <m/>
    <s v="0"/>
    <n v="152.4945195"/>
    <n v="26"/>
    <n v="0.84699999999999998"/>
    <n v="0"/>
    <n v="0"/>
    <n v="0"/>
    <s v="21660"/>
    <x v="541"/>
    <s v="200071207"/>
    <s v="CC de Pouilly-en-Auxois/Bligny-sur-Ouche"/>
    <s v="21"/>
    <s v="Côte-d'Or"/>
    <n v="27"/>
    <s v="Bourgogne-Franche-Comté"/>
  </r>
  <r>
    <s v="Enedis"/>
    <s v="2021"/>
    <x v="0"/>
    <s v="PRO"/>
    <s v="Petits professionels"/>
    <s v="T"/>
    <x v="0"/>
    <m/>
    <s v="0"/>
    <n v="0"/>
    <n v="0"/>
    <n v="0"/>
    <n v="0"/>
    <n v="0"/>
    <n v="1"/>
    <s v="21662"/>
    <x v="542"/>
    <s v="200071017"/>
    <s v="CC des Terres d'Auxois"/>
    <s v="21"/>
    <s v="Côte-d'Or"/>
    <n v="27"/>
    <s v="Bourgogne-Franche-Comté"/>
  </r>
  <r>
    <s v="Enedis"/>
    <s v="2021"/>
    <x v="0"/>
    <s v="ENT"/>
    <s v="Entreprises"/>
    <s v="T"/>
    <x v="0"/>
    <s v="85"/>
    <s v="Enseignement"/>
    <n v="153.9687715"/>
    <n v="1"/>
    <n v="0.91500000000000004"/>
    <n v="0"/>
    <n v="0"/>
    <n v="0"/>
    <s v="21663"/>
    <x v="441"/>
    <s v="242101459"/>
    <s v="CC du Pays d'Alésia et de la Seine"/>
    <s v="21"/>
    <s v="Côte-d'Or"/>
    <n v="27"/>
    <s v="Bourgogne-Franche-Comté"/>
  </r>
  <r>
    <s v="Enedis"/>
    <s v="2021"/>
    <x v="0"/>
    <s v="PRO"/>
    <s v="Petits professionels"/>
    <s v="X"/>
    <x v="2"/>
    <m/>
    <s v="0"/>
    <n v="185.90905330000001"/>
    <n v="19"/>
    <n v="0.86299999999999999"/>
    <n v="0"/>
    <n v="0"/>
    <n v="0"/>
    <s v="21663"/>
    <x v="441"/>
    <s v="242101459"/>
    <s v="CC du Pays d'Alésia et de la Seine"/>
    <s v="21"/>
    <s v="Côte-d'Or"/>
    <n v="27"/>
    <s v="Bourgogne-Franche-Comté"/>
  </r>
  <r>
    <s v="Enedis"/>
    <s v="2021"/>
    <x v="0"/>
    <s v="RES"/>
    <s v="Résidentiel"/>
    <s v="R"/>
    <x v="3"/>
    <m/>
    <s v="0"/>
    <n v="6385.7709530000002"/>
    <n v="1663"/>
    <n v="0.85599999999999998"/>
    <n v="0.59315478600000004"/>
    <n v="2.6900000000000001E-3"/>
    <n v="0"/>
    <s v="21663"/>
    <x v="441"/>
    <s v="242101459"/>
    <s v="CC du Pays d'Alésia et de la Seine"/>
    <s v="21"/>
    <s v="Côte-d'Or"/>
    <n v="27"/>
    <s v="Bourgogne-Franche-Comté"/>
  </r>
  <r>
    <s v="Enedis"/>
    <s v="2021"/>
    <x v="0"/>
    <s v="RES"/>
    <s v="Résidentiel"/>
    <s v="R"/>
    <x v="3"/>
    <m/>
    <s v="0"/>
    <n v="300.44565979999999"/>
    <n v="54"/>
    <n v="0.83199999999999996"/>
    <n v="0"/>
    <n v="0"/>
    <n v="0"/>
    <s v="21664"/>
    <x v="543"/>
    <s v="242101491"/>
    <s v="CC du Montbardois"/>
    <s v="21"/>
    <s v="Côte-d'Or"/>
    <n v="27"/>
    <s v="Bourgogne-Franche-Comté"/>
  </r>
  <r>
    <s v="Enedis"/>
    <s v="2021"/>
    <x v="0"/>
    <s v="PRO"/>
    <s v="Petits professionels"/>
    <s v="A"/>
    <x v="1"/>
    <m/>
    <s v="0"/>
    <n v="0"/>
    <n v="0"/>
    <n v="0"/>
    <n v="0"/>
    <n v="0"/>
    <n v="1"/>
    <s v="21665"/>
    <x v="544"/>
    <s v="200070910"/>
    <s v="CC Tille et Venelle"/>
    <s v="21"/>
    <s v="Côte-d'Or"/>
    <n v="27"/>
    <s v="Bourgogne-Franche-Comté"/>
  </r>
  <r>
    <s v="Enedis"/>
    <s v="2021"/>
    <x v="0"/>
    <s v="PRO"/>
    <s v="Petits professionels"/>
    <s v="I"/>
    <x v="4"/>
    <m/>
    <s v="0"/>
    <n v="0"/>
    <n v="0"/>
    <n v="0"/>
    <n v="0"/>
    <n v="0"/>
    <n v="1"/>
    <s v="21665"/>
    <x v="544"/>
    <s v="200070910"/>
    <s v="CC Tille et Venelle"/>
    <s v="21"/>
    <s v="Côte-d'Or"/>
    <n v="27"/>
    <s v="Bourgogne-Franche-Comté"/>
  </r>
  <r>
    <s v="Enedis"/>
    <s v="2021"/>
    <x v="0"/>
    <s v="PRO"/>
    <s v="Petits professionels"/>
    <s v="T"/>
    <x v="0"/>
    <m/>
    <s v="0"/>
    <n v="118.9747508"/>
    <n v="16"/>
    <n v="0.88900000000000001"/>
    <n v="0"/>
    <n v="0"/>
    <n v="0"/>
    <s v="21665"/>
    <x v="544"/>
    <s v="200070910"/>
    <s v="CC Tille et Venelle"/>
    <s v="21"/>
    <s v="Côte-d'Or"/>
    <n v="27"/>
    <s v="Bourgogne-Franche-Comté"/>
  </r>
  <r>
    <s v="Enedis"/>
    <s v="2021"/>
    <x v="0"/>
    <s v="PRO"/>
    <s v="Petits professionels"/>
    <s v="A"/>
    <x v="1"/>
    <m/>
    <s v="0"/>
    <n v="71.261547390000004"/>
    <n v="8"/>
    <n v="0.71"/>
    <n v="0"/>
    <n v="0"/>
    <n v="0"/>
    <s v="21667"/>
    <x v="545"/>
    <s v="200070910"/>
    <s v="CC Tille et Venelle"/>
    <s v="21"/>
    <s v="Côte-d'Or"/>
    <n v="27"/>
    <s v="Bourgogne-Franche-Comté"/>
  </r>
  <r>
    <s v="Enedis"/>
    <s v="2021"/>
    <x v="0"/>
    <s v="PRO"/>
    <s v="Petits professionels"/>
    <s v="T"/>
    <x v="0"/>
    <m/>
    <s v="0"/>
    <n v="0"/>
    <n v="0"/>
    <n v="0"/>
    <n v="0"/>
    <n v="0"/>
    <n v="1"/>
    <s v="21669"/>
    <x v="546"/>
    <s v="200039055"/>
    <s v="CC Ouche et Montagne"/>
    <s v="21"/>
    <s v="Côte-d'Or"/>
    <n v="27"/>
    <s v="Bourgogne-Franche-Comté"/>
  </r>
  <r>
    <s v="Enedis"/>
    <s v="2021"/>
    <x v="0"/>
    <s v="ENT"/>
    <s v="Entreprises"/>
    <s v="T"/>
    <x v="0"/>
    <s v="84"/>
    <s v="Administration publique et défense ; sécurité sociale obligatoire"/>
    <n v="39.669437209999998"/>
    <n v="1"/>
    <n v="0.86499999999999999"/>
    <n v="0"/>
    <n v="0"/>
    <n v="0"/>
    <s v="21670"/>
    <x v="455"/>
    <s v="242101459"/>
    <s v="CC du Pays d'Alésia et de la Seine"/>
    <s v="21"/>
    <s v="Côte-d'Or"/>
    <n v="27"/>
    <s v="Bourgogne-Franche-Comté"/>
  </r>
  <r>
    <s v="Enedis"/>
    <s v="2021"/>
    <x v="0"/>
    <s v="PRO"/>
    <s v="Petits professionels"/>
    <s v="A"/>
    <x v="1"/>
    <m/>
    <s v="0"/>
    <n v="0"/>
    <n v="0"/>
    <n v="0"/>
    <n v="0"/>
    <n v="0"/>
    <n v="1"/>
    <s v="21670"/>
    <x v="455"/>
    <s v="242101459"/>
    <s v="CC du Pays d'Alésia et de la Seine"/>
    <s v="21"/>
    <s v="Côte-d'Or"/>
    <n v="27"/>
    <s v="Bourgogne-Franche-Comté"/>
  </r>
  <r>
    <s v="Enedis"/>
    <s v="2021"/>
    <x v="0"/>
    <s v="ENT"/>
    <s v="Entreprises"/>
    <s v="I"/>
    <x v="4"/>
    <s v="16"/>
    <s v="Travail du bois et fabrication d'articles en bois et en liège, à l'exception des meubles ; fabrication d'articles en vannerie et sparterie"/>
    <n v="643.84900000000005"/>
    <n v="1"/>
    <n v="1"/>
    <n v="0"/>
    <n v="0"/>
    <n v="0"/>
    <s v="21671"/>
    <x v="547"/>
    <s v="242101434"/>
    <s v="CC du Pays Châtillonnais"/>
    <s v="21"/>
    <s v="Côte-d'Or"/>
    <n v="27"/>
    <s v="Bourgogne-Franche-Comté"/>
  </r>
  <r>
    <s v="Enedis"/>
    <s v="2021"/>
    <x v="0"/>
    <s v="PRO"/>
    <s v="Petits professionels"/>
    <s v="T"/>
    <x v="0"/>
    <m/>
    <s v="0"/>
    <n v="0"/>
    <n v="0"/>
    <n v="0"/>
    <n v="0"/>
    <n v="0"/>
    <n v="1"/>
    <s v="21671"/>
    <x v="547"/>
    <s v="242101434"/>
    <s v="CC du Pays Châtillonnais"/>
    <s v="21"/>
    <s v="Côte-d'Or"/>
    <n v="27"/>
    <s v="Bourgogne-Franche-Comté"/>
  </r>
  <r>
    <s v="Enedis"/>
    <s v="2021"/>
    <x v="0"/>
    <s v="PRO"/>
    <s v="Petits professionels"/>
    <s v="X"/>
    <x v="2"/>
    <m/>
    <s v="0"/>
    <n v="0"/>
    <n v="0"/>
    <n v="0"/>
    <n v="0"/>
    <n v="0"/>
    <n v="1"/>
    <s v="21671"/>
    <x v="547"/>
    <s v="242101434"/>
    <s v="CC du Pays Châtillonnais"/>
    <s v="21"/>
    <s v="Côte-d'Or"/>
    <n v="27"/>
    <s v="Bourgogne-Franche-Comté"/>
  </r>
  <r>
    <s v="Enedis"/>
    <s v="2021"/>
    <x v="0"/>
    <s v="RES"/>
    <s v="Résidentiel"/>
    <s v="R"/>
    <x v="3"/>
    <m/>
    <s v="0"/>
    <n v="724.96085340000002"/>
    <n v="126"/>
    <n v="0.80100000000000005"/>
    <n v="0"/>
    <n v="0"/>
    <n v="0"/>
    <s v="21673"/>
    <x v="548"/>
    <s v="200071207"/>
    <s v="CC de Pouilly-en-Auxois/Bligny-sur-Ouche"/>
    <s v="21"/>
    <s v="Côte-d'Or"/>
    <n v="27"/>
    <s v="Bourgogne-Franche-Comté"/>
  </r>
  <r>
    <s v="Enedis"/>
    <s v="2021"/>
    <x v="0"/>
    <s v="PRO"/>
    <s v="Petits professionels"/>
    <s v="A"/>
    <x v="1"/>
    <m/>
    <s v="0"/>
    <n v="84.213164300000003"/>
    <n v="8"/>
    <n v="0.91600000000000004"/>
    <n v="0"/>
    <n v="0"/>
    <n v="0"/>
    <s v="21674"/>
    <x v="549"/>
    <s v="242101434"/>
    <s v="CC du Pays Châtillonnais"/>
    <s v="21"/>
    <s v="Côte-d'Or"/>
    <n v="27"/>
    <s v="Bourgogne-Franche-Comté"/>
  </r>
  <r>
    <s v="Enedis"/>
    <s v="2021"/>
    <x v="0"/>
    <s v="PRO"/>
    <s v="Petits professionels"/>
    <s v="T"/>
    <x v="0"/>
    <m/>
    <s v="0"/>
    <n v="96.689346430000001"/>
    <n v="13"/>
    <n v="0.91200000000000003"/>
    <n v="0"/>
    <n v="0"/>
    <n v="0"/>
    <s v="21674"/>
    <x v="549"/>
    <s v="242101434"/>
    <s v="CC du Pays Châtillonnais"/>
    <s v="21"/>
    <s v="Côte-d'Or"/>
    <n v="27"/>
    <s v="Bourgogne-Franche-Comté"/>
  </r>
  <r>
    <s v="Enedis"/>
    <s v="2021"/>
    <x v="0"/>
    <s v="PRO"/>
    <s v="Petits professionels"/>
    <s v="X"/>
    <x v="2"/>
    <m/>
    <s v="0"/>
    <n v="0"/>
    <n v="0"/>
    <n v="0"/>
    <n v="0"/>
    <n v="0"/>
    <n v="1"/>
    <s v="21674"/>
    <x v="549"/>
    <s v="242101434"/>
    <s v="CC du Pays Châtillonnais"/>
    <s v="21"/>
    <s v="Côte-d'Or"/>
    <n v="27"/>
    <s v="Bourgogne-Franche-Comté"/>
  </r>
  <r>
    <s v="Enedis"/>
    <s v="2021"/>
    <x v="0"/>
    <s v="ENT"/>
    <s v="Entreprises"/>
    <s v="T"/>
    <x v="0"/>
    <s v="49"/>
    <s v="Transports terrestres et transport par conduites"/>
    <n v="80.626000000000005"/>
    <n v="1"/>
    <n v="1"/>
    <n v="0"/>
    <n v="0"/>
    <n v="0"/>
    <s v="21675"/>
    <x v="550"/>
    <s v="200071173"/>
    <s v="CC du Pays Arnay Liernais"/>
    <s v="21"/>
    <s v="Côte-d'Or"/>
    <n v="27"/>
    <s v="Bourgogne-Franche-Comté"/>
  </r>
  <r>
    <s v="Enedis"/>
    <s v="2021"/>
    <x v="0"/>
    <s v="RES"/>
    <s v="Résidentiel"/>
    <s v="R"/>
    <x v="3"/>
    <m/>
    <s v="0"/>
    <n v="152.80420229999999"/>
    <n v="43"/>
    <n v="0.82599999999999996"/>
    <n v="0"/>
    <n v="0"/>
    <n v="0"/>
    <s v="21675"/>
    <x v="550"/>
    <s v="200071173"/>
    <s v="CC du Pays Arnay Liernais"/>
    <s v="21"/>
    <s v="Côte-d'Or"/>
    <n v="27"/>
    <s v="Bourgogne-Franche-Comté"/>
  </r>
  <r>
    <s v="Enedis"/>
    <s v="2021"/>
    <x v="0"/>
    <s v="PRO"/>
    <s v="Petits professionels"/>
    <s v="A"/>
    <x v="1"/>
    <m/>
    <s v="0"/>
    <n v="107.9849698"/>
    <n v="8"/>
    <n v="0.70599999999999996"/>
    <n v="0"/>
    <n v="0"/>
    <n v="0"/>
    <s v="21676"/>
    <x v="551"/>
    <s v="200071017"/>
    <s v="CC des Terres d'Auxois"/>
    <s v="21"/>
    <s v="Côte-d'Or"/>
    <n v="27"/>
    <s v="Bourgogne-Franche-Comté"/>
  </r>
  <r>
    <s v="Enedis"/>
    <s v="2021"/>
    <x v="0"/>
    <s v="PRO"/>
    <s v="Petits professionels"/>
    <s v="A"/>
    <x v="1"/>
    <m/>
    <s v="0"/>
    <n v="0"/>
    <n v="0"/>
    <n v="0"/>
    <n v="0"/>
    <n v="0"/>
    <n v="1"/>
    <s v="21677"/>
    <x v="552"/>
    <s v="200071207"/>
    <s v="CC de Pouilly-en-Auxois/Bligny-sur-Ouche"/>
    <s v="21"/>
    <s v="Côte-d'Or"/>
    <n v="27"/>
    <s v="Bourgogne-Franche-Comté"/>
  </r>
  <r>
    <s v="Enedis"/>
    <s v="2021"/>
    <x v="0"/>
    <s v="RES"/>
    <s v="Résidentiel"/>
    <s v="R"/>
    <x v="3"/>
    <m/>
    <s v="0"/>
    <n v="791.64386790000003"/>
    <n v="150"/>
    <n v="0.78900000000000003"/>
    <n v="0"/>
    <n v="0"/>
    <n v="0"/>
    <s v="21678"/>
    <x v="553"/>
    <s v="200071017"/>
    <s v="CC des Terres d'Auxois"/>
    <s v="21"/>
    <s v="Côte-d'Or"/>
    <n v="27"/>
    <s v="Bourgogne-Franche-Comté"/>
  </r>
  <r>
    <s v="Enedis"/>
    <s v="2021"/>
    <x v="0"/>
    <s v="ENT"/>
    <s v="Entreprises"/>
    <s v="I"/>
    <x v="4"/>
    <s v="43"/>
    <s v="Travaux de construction spécialisés"/>
    <n v="108.4177703"/>
    <n v="1"/>
    <n v="1"/>
    <n v="0"/>
    <n v="0"/>
    <n v="0"/>
    <s v="21679"/>
    <x v="554"/>
    <s v="200039055"/>
    <s v="CC Ouche et Montagne"/>
    <s v="21"/>
    <s v="Côte-d'Or"/>
    <n v="27"/>
    <s v="Bourgogne-Franche-Comté"/>
  </r>
  <r>
    <s v="Enedis"/>
    <s v="2021"/>
    <x v="0"/>
    <s v="RES"/>
    <s v="Résidentiel"/>
    <s v="R"/>
    <x v="3"/>
    <m/>
    <s v="0"/>
    <n v="444.3617711"/>
    <n v="76"/>
    <n v="0.83799999999999997"/>
    <n v="0"/>
    <n v="0"/>
    <n v="0"/>
    <s v="21679"/>
    <x v="554"/>
    <s v="200039055"/>
    <s v="CC Ouche et Montagne"/>
    <s v="21"/>
    <s v="Côte-d'Or"/>
    <n v="27"/>
    <s v="Bourgogne-Franche-Comté"/>
  </r>
  <r>
    <s v="Enedis"/>
    <s v="2021"/>
    <x v="0"/>
    <s v="PRO"/>
    <s v="Petits professionels"/>
    <s v="A"/>
    <x v="1"/>
    <m/>
    <s v="0"/>
    <n v="55.538652079999999"/>
    <n v="1"/>
    <n v="0.91200000000000003"/>
    <n v="0"/>
    <n v="0"/>
    <n v="0"/>
    <s v="21680"/>
    <x v="555"/>
    <s v="200070902"/>
    <s v="CC Auxonne Pontailler Val de Saône"/>
    <s v="21"/>
    <s v="Côte-d'Or"/>
    <n v="27"/>
    <s v="Bourgogne-Franche-Comté"/>
  </r>
  <r>
    <s v="Enedis"/>
    <s v="2021"/>
    <x v="0"/>
    <s v="PRO"/>
    <s v="Petits professionels"/>
    <s v="I"/>
    <x v="4"/>
    <m/>
    <s v="0"/>
    <n v="0"/>
    <n v="0"/>
    <n v="0"/>
    <n v="0"/>
    <n v="0"/>
    <n v="1"/>
    <s v="21680"/>
    <x v="555"/>
    <s v="200070902"/>
    <s v="CC Auxonne Pontailler Val de Saône"/>
    <s v="21"/>
    <s v="Côte-d'Or"/>
    <n v="27"/>
    <s v="Bourgogne-Franche-Comté"/>
  </r>
  <r>
    <s v="Enedis"/>
    <s v="2021"/>
    <x v="0"/>
    <s v="PRO"/>
    <s v="Petits professionels"/>
    <s v="T"/>
    <x v="0"/>
    <m/>
    <s v="0"/>
    <n v="89.818358090000004"/>
    <n v="12"/>
    <n v="0.73899999999999999"/>
    <n v="0"/>
    <n v="0"/>
    <n v="0"/>
    <s v="21680"/>
    <x v="555"/>
    <s v="200070902"/>
    <s v="CC Auxonne Pontailler Val de Saône"/>
    <s v="21"/>
    <s v="Côte-d'Or"/>
    <n v="27"/>
    <s v="Bourgogne-Franche-Comté"/>
  </r>
  <r>
    <s v="Enedis"/>
    <s v="2021"/>
    <x v="0"/>
    <s v="RES"/>
    <s v="Résidentiel"/>
    <s v="R"/>
    <x v="3"/>
    <m/>
    <s v="0"/>
    <n v="446.15823740000002"/>
    <n v="88"/>
    <n v="0.82599999999999996"/>
    <n v="0"/>
    <n v="0"/>
    <n v="0"/>
    <s v="21681"/>
    <x v="556"/>
    <s v="200071017"/>
    <s v="CC des Terres d'Auxois"/>
    <s v="21"/>
    <s v="Côte-d'Or"/>
    <n v="27"/>
    <s v="Bourgogne-Franche-Comté"/>
  </r>
  <r>
    <s v="Enedis"/>
    <s v="2021"/>
    <x v="0"/>
    <s v="PRO"/>
    <s v="Petits professionels"/>
    <s v="A"/>
    <x v="1"/>
    <m/>
    <s v="0"/>
    <n v="89.579245760000006"/>
    <n v="10"/>
    <n v="0.74"/>
    <n v="0"/>
    <n v="0"/>
    <n v="0"/>
    <s v="21683"/>
    <x v="557"/>
    <s v="200071173"/>
    <s v="CC du Pays Arnay Liernais"/>
    <s v="21"/>
    <s v="Côte-d'Or"/>
    <n v="27"/>
    <s v="Bourgogne-Franche-Comté"/>
  </r>
  <r>
    <s v="Enedis"/>
    <s v="2021"/>
    <x v="0"/>
    <s v="RES"/>
    <s v="Résidentiel"/>
    <s v="R"/>
    <x v="3"/>
    <m/>
    <s v="0"/>
    <n v="1431.4191820000001"/>
    <n v="247"/>
    <n v="0.72699999999999998"/>
    <n v="0"/>
    <n v="0"/>
    <n v="0"/>
    <s v="21683"/>
    <x v="557"/>
    <s v="200071173"/>
    <s v="CC du Pays Arnay Liernais"/>
    <s v="21"/>
    <s v="Côte-d'Or"/>
    <n v="27"/>
    <s v="Bourgogne-Franche-Comté"/>
  </r>
  <r>
    <s v="Enedis"/>
    <s v="2021"/>
    <x v="0"/>
    <s v="ENT"/>
    <s v="Entreprises"/>
    <s v="I"/>
    <x v="4"/>
    <s v="11"/>
    <s v="Fabrication de boissons"/>
    <n v="1276.1328329999999"/>
    <n v="1"/>
    <n v="1"/>
    <n v="0"/>
    <n v="0"/>
    <n v="0"/>
    <s v="21684"/>
    <x v="451"/>
    <s v="200006682"/>
    <s v="CA Beaune, Côte et Sud - Communauté Beaune-Chagny-Nolay"/>
    <s v="21"/>
    <s v="Côte-d'Or"/>
    <n v="27"/>
    <s v="Bourgogne-Franche-Comté"/>
  </r>
  <r>
    <s v="Enedis"/>
    <s v="2021"/>
    <x v="0"/>
    <s v="ENT"/>
    <s v="Entreprises"/>
    <s v="I"/>
    <x v="4"/>
    <s v="23"/>
    <s v="Fabrication d'autres produits minéraux non métalliques"/>
    <n v="51.544636160000003"/>
    <n v="1"/>
    <n v="0.89800000000000002"/>
    <n v="0"/>
    <n v="0"/>
    <n v="0"/>
    <s v="21684"/>
    <x v="451"/>
    <s v="200006682"/>
    <s v="CA Beaune, Côte et Sud - Communauté Beaune-Chagny-Nolay"/>
    <s v="21"/>
    <s v="Côte-d'Or"/>
    <n v="27"/>
    <s v="Bourgogne-Franche-Comté"/>
  </r>
  <r>
    <s v="Enedis"/>
    <s v="2021"/>
    <x v="0"/>
    <s v="ENT"/>
    <s v="Entreprises"/>
    <s v="I"/>
    <x v="4"/>
    <s v="43"/>
    <s v="Travaux de construction spécialisés"/>
    <n v="14.75156872"/>
    <n v="2"/>
    <n v="0.89200000000000002"/>
    <n v="0"/>
    <n v="0"/>
    <n v="0"/>
    <s v="21684"/>
    <x v="451"/>
    <s v="200006682"/>
    <s v="CA Beaune, Côte et Sud - Communauté Beaune-Chagny-Nolay"/>
    <s v="21"/>
    <s v="Côte-d'Or"/>
    <n v="27"/>
    <s v="Bourgogne-Franche-Comté"/>
  </r>
  <r>
    <s v="Enedis"/>
    <s v="2021"/>
    <x v="0"/>
    <s v="ENT"/>
    <s v="Entreprises"/>
    <s v="T"/>
    <x v="0"/>
    <s v="47"/>
    <s v="Commerce de détail, à l'exception des automobiles et des motocycles"/>
    <n v="157.78543139999999"/>
    <n v="1"/>
    <n v="0.90800000000000003"/>
    <n v="0"/>
    <n v="0"/>
    <n v="0"/>
    <s v="21684"/>
    <x v="451"/>
    <s v="200006682"/>
    <s v="CA Beaune, Côte et Sud - Communauté Beaune-Chagny-Nolay"/>
    <s v="21"/>
    <s v="Côte-d'Or"/>
    <n v="27"/>
    <s v="Bourgogne-Franche-Comté"/>
  </r>
  <r>
    <s v="Enedis"/>
    <s v="2021"/>
    <x v="0"/>
    <s v="ENT"/>
    <s v="Entreprises"/>
    <s v="T"/>
    <x v="0"/>
    <s v="84"/>
    <s v="Administration publique et défense ; sécurité sociale obligatoire"/>
    <n v="153.7739765"/>
    <n v="2"/>
    <n v="0.97099999999999997"/>
    <n v="0"/>
    <n v="0"/>
    <n v="0"/>
    <s v="21684"/>
    <x v="451"/>
    <s v="200006682"/>
    <s v="CA Beaune, Côte et Sud - Communauté Beaune-Chagny-Nolay"/>
    <s v="21"/>
    <s v="Côte-d'Or"/>
    <n v="27"/>
    <s v="Bourgogne-Franche-Comté"/>
  </r>
  <r>
    <s v="Enedis"/>
    <s v="2021"/>
    <x v="0"/>
    <s v="PRO"/>
    <s v="Petits professionels"/>
    <s v="A"/>
    <x v="1"/>
    <m/>
    <s v="0"/>
    <n v="138.0703781"/>
    <n v="14"/>
    <n v="0.82799999999999996"/>
    <n v="0"/>
    <n v="0"/>
    <n v="0"/>
    <s v="21685"/>
    <x v="558"/>
    <s v="242101434"/>
    <s v="CC du Pays Châtillonnais"/>
    <s v="21"/>
    <s v="Côte-d'Or"/>
    <n v="27"/>
    <s v="Bourgogne-Franche-Comté"/>
  </r>
  <r>
    <s v="Enedis"/>
    <s v="2021"/>
    <x v="0"/>
    <s v="PRO"/>
    <s v="Petits professionels"/>
    <s v="X"/>
    <x v="2"/>
    <m/>
    <s v="0"/>
    <n v="0"/>
    <n v="0"/>
    <n v="0"/>
    <n v="0"/>
    <n v="0"/>
    <n v="1"/>
    <s v="21685"/>
    <x v="558"/>
    <s v="242101434"/>
    <s v="CC du Pays Châtillonnais"/>
    <s v="21"/>
    <s v="Côte-d'Or"/>
    <n v="27"/>
    <s v="Bourgogne-Franche-Comté"/>
  </r>
  <r>
    <s v="Enedis"/>
    <s v="2021"/>
    <x v="0"/>
    <s v="RES"/>
    <s v="Résidentiel"/>
    <s v="R"/>
    <x v="3"/>
    <m/>
    <s v="0"/>
    <n v="722.91864650000002"/>
    <n v="147"/>
    <n v="0.874"/>
    <n v="0"/>
    <n v="0"/>
    <n v="0"/>
    <s v="21685"/>
    <x v="558"/>
    <s v="242101434"/>
    <s v="CC du Pays Châtillonnais"/>
    <s v="21"/>
    <s v="Côte-d'Or"/>
    <n v="27"/>
    <s v="Bourgogne-Franche-Comté"/>
  </r>
  <r>
    <s v="Enedis"/>
    <s v="2021"/>
    <x v="0"/>
    <s v="ENT"/>
    <s v="Entreprises"/>
    <s v="T"/>
    <x v="0"/>
    <s v="68"/>
    <s v="Activités immobilières"/>
    <n v="10.000999999999999"/>
    <n v="1"/>
    <n v="1"/>
    <n v="0"/>
    <n v="0"/>
    <n v="0"/>
    <s v="21686"/>
    <x v="559"/>
    <s v="242101491"/>
    <s v="CC du Montbardois"/>
    <s v="21"/>
    <s v="Côte-d'Or"/>
    <n v="27"/>
    <s v="Bourgogne-Franche-Comté"/>
  </r>
  <r>
    <s v="Enedis"/>
    <s v="2021"/>
    <x v="0"/>
    <s v="PRO"/>
    <s v="Petits professionels"/>
    <s v="I"/>
    <x v="4"/>
    <m/>
    <s v="0"/>
    <n v="0"/>
    <n v="0"/>
    <n v="0"/>
    <n v="0"/>
    <n v="0"/>
    <n v="1"/>
    <s v="21686"/>
    <x v="559"/>
    <s v="242101491"/>
    <s v="CC du Montbardois"/>
    <s v="21"/>
    <s v="Côte-d'Or"/>
    <n v="27"/>
    <s v="Bourgogne-Franche-Comté"/>
  </r>
  <r>
    <s v="Enedis"/>
    <s v="2021"/>
    <x v="0"/>
    <s v="PRO"/>
    <s v="Petits professionels"/>
    <s v="A"/>
    <x v="1"/>
    <m/>
    <s v="0"/>
    <n v="0"/>
    <n v="0"/>
    <n v="0"/>
    <n v="0"/>
    <n v="0"/>
    <n v="1"/>
    <s v="21687"/>
    <x v="560"/>
    <s v="242101442"/>
    <s v="CC de Saulieu"/>
    <s v="21"/>
    <s v="Côte-d'Or"/>
    <n v="27"/>
    <s v="Bourgogne-Franche-Comté"/>
  </r>
  <r>
    <s v="Enedis"/>
    <s v="2021"/>
    <x v="0"/>
    <s v="PRO"/>
    <s v="Petits professionels"/>
    <s v="T"/>
    <x v="0"/>
    <m/>
    <s v="0"/>
    <n v="114.4893658"/>
    <n v="19"/>
    <n v="0.89600000000000002"/>
    <n v="0"/>
    <n v="0"/>
    <n v="0"/>
    <s v="21687"/>
    <x v="560"/>
    <s v="242101442"/>
    <s v="CC de Saulieu"/>
    <s v="21"/>
    <s v="Côte-d'Or"/>
    <n v="27"/>
    <s v="Bourgogne-Franche-Comté"/>
  </r>
  <r>
    <s v="Enedis"/>
    <s v="2021"/>
    <x v="0"/>
    <s v="PRO"/>
    <s v="Petits professionels"/>
    <s v="T"/>
    <x v="0"/>
    <m/>
    <s v="0"/>
    <n v="62.040173099999997"/>
    <n v="11"/>
    <n v="0.871"/>
    <n v="0"/>
    <n v="0"/>
    <n v="0"/>
    <s v="21688"/>
    <x v="561"/>
    <s v="200070894"/>
    <s v="CC de Gevrey-Chambertin et de Nuits-Saint-Georges"/>
    <s v="21"/>
    <s v="Côte-d'Or"/>
    <n v="27"/>
    <s v="Bourgogne-Franche-Comté"/>
  </r>
  <r>
    <s v="Enedis"/>
    <s v="2021"/>
    <x v="0"/>
    <s v="ENT"/>
    <s v="Entreprises"/>
    <s v="T"/>
    <x v="0"/>
    <s v="36"/>
    <s v="Captage, traitement et distribution d'eau"/>
    <n v="6.91"/>
    <n v="1"/>
    <n v="1"/>
    <n v="0"/>
    <n v="0"/>
    <n v="0"/>
    <s v="21690"/>
    <x v="562"/>
    <s v="200071017"/>
    <s v="CC des Terres d'Auxois"/>
    <s v="21"/>
    <s v="Côte-d'Or"/>
    <n v="27"/>
    <s v="Bourgogne-Franche-Comté"/>
  </r>
  <r>
    <s v="Enedis"/>
    <s v="2021"/>
    <x v="0"/>
    <s v="PRO"/>
    <s v="Petits professionels"/>
    <s v="T"/>
    <x v="0"/>
    <m/>
    <s v="0"/>
    <n v="0"/>
    <n v="0"/>
    <n v="0"/>
    <n v="0"/>
    <n v="0"/>
    <n v="1"/>
    <s v="21691"/>
    <x v="563"/>
    <s v="200070894"/>
    <s v="CC de Gevrey-Chambertin et de Nuits-Saint-Georges"/>
    <s v="21"/>
    <s v="Côte-d'Or"/>
    <n v="27"/>
    <s v="Bourgogne-Franche-Comté"/>
  </r>
  <r>
    <s v="Enedis"/>
    <s v="2021"/>
    <x v="0"/>
    <s v="RES"/>
    <s v="Résidentiel"/>
    <s v="R"/>
    <x v="3"/>
    <m/>
    <s v="0"/>
    <n v="1181.6589220000001"/>
    <n v="158"/>
    <n v="0.82099999999999995"/>
    <n v="0"/>
    <n v="0"/>
    <n v="0"/>
    <s v="21691"/>
    <x v="563"/>
    <s v="200070894"/>
    <s v="CC de Gevrey-Chambertin et de Nuits-Saint-Georges"/>
    <s v="21"/>
    <s v="Côte-d'Or"/>
    <n v="27"/>
    <s v="Bourgogne-Franche-Comté"/>
  </r>
  <r>
    <s v="Enedis"/>
    <s v="2021"/>
    <x v="0"/>
    <s v="RES"/>
    <s v="Résidentiel"/>
    <s v="R"/>
    <x v="3"/>
    <m/>
    <s v="0"/>
    <n v="822.37094850000005"/>
    <n v="118"/>
    <n v="0.72199999999999998"/>
    <n v="0"/>
    <n v="0"/>
    <n v="0"/>
    <s v="21692"/>
    <x v="564"/>
    <s v="242100154"/>
    <s v="CC des Vallées de la Tille et de l'Ignon"/>
    <s v="21"/>
    <s v="Côte-d'Or"/>
    <n v="27"/>
    <s v="Bourgogne-Franche-Comté"/>
  </r>
  <r>
    <s v="Enedis"/>
    <s v="2021"/>
    <x v="0"/>
    <s v="ENT"/>
    <s v="Entreprises"/>
    <s v="A"/>
    <x v="1"/>
    <s v="1"/>
    <s v="0"/>
    <n v="10.36859757"/>
    <n v="1"/>
    <n v="1"/>
    <n v="0"/>
    <n v="0"/>
    <n v="0"/>
    <s v="21693"/>
    <x v="565"/>
    <s v="242101434"/>
    <s v="CC du Pays Châtillonnais"/>
    <s v="21"/>
    <s v="Côte-d'Or"/>
    <n v="27"/>
    <s v="Bourgogne-Franche-Comté"/>
  </r>
  <r>
    <s v="Enedis"/>
    <s v="2021"/>
    <x v="0"/>
    <s v="PRO"/>
    <s v="Petits professionels"/>
    <s v="T"/>
    <x v="0"/>
    <m/>
    <s v="0"/>
    <n v="0"/>
    <n v="0"/>
    <n v="0"/>
    <n v="0"/>
    <n v="0"/>
    <n v="1"/>
    <s v="21693"/>
    <x v="565"/>
    <s v="242101434"/>
    <s v="CC du Pays Châtillonnais"/>
    <s v="21"/>
    <s v="Côte-d'Or"/>
    <n v="27"/>
    <s v="Bourgogne-Franche-Comté"/>
  </r>
  <r>
    <s v="Enedis"/>
    <s v="2021"/>
    <x v="0"/>
    <s v="RES"/>
    <s v="Résidentiel"/>
    <s v="R"/>
    <x v="3"/>
    <m/>
    <s v="0"/>
    <n v="208.76189189999999"/>
    <n v="49"/>
    <n v="0.78700000000000003"/>
    <n v="0"/>
    <n v="0"/>
    <n v="0"/>
    <s v="21693"/>
    <x v="565"/>
    <s v="242101434"/>
    <s v="CC du Pays Châtillonnais"/>
    <s v="21"/>
    <s v="Côte-d'Or"/>
    <n v="27"/>
    <s v="Bourgogne-Franche-Comté"/>
  </r>
  <r>
    <s v="Enedis"/>
    <s v="2021"/>
    <x v="0"/>
    <s v="PRO"/>
    <s v="Petits professionels"/>
    <s v="T"/>
    <x v="0"/>
    <m/>
    <s v="0"/>
    <n v="0"/>
    <n v="0"/>
    <n v="0"/>
    <n v="0"/>
    <n v="0"/>
    <n v="1"/>
    <s v="21694"/>
    <x v="566"/>
    <s v="200071017"/>
    <s v="CC des Terres d'Auxois"/>
    <s v="21"/>
    <s v="Côte-d'Or"/>
    <n v="27"/>
    <s v="Bourgogne-Franche-Comté"/>
  </r>
  <r>
    <s v="Enedis"/>
    <s v="2021"/>
    <x v="0"/>
    <s v="PRO"/>
    <s v="Petits professionels"/>
    <s v="A"/>
    <x v="1"/>
    <m/>
    <s v="0"/>
    <n v="41.063508550000002"/>
    <n v="10"/>
    <n v="0.87"/>
    <n v="0"/>
    <n v="0"/>
    <n v="0"/>
    <s v="21695"/>
    <x v="567"/>
    <s v="242101459"/>
    <s v="CC du Pays d'Alésia et de la Seine"/>
    <s v="21"/>
    <s v="Côte-d'Or"/>
    <n v="27"/>
    <s v="Bourgogne-Franche-Comté"/>
  </r>
  <r>
    <s v="Enedis"/>
    <s v="2021"/>
    <x v="0"/>
    <s v="RES"/>
    <s v="Résidentiel"/>
    <s v="R"/>
    <x v="3"/>
    <m/>
    <s v="0"/>
    <n v="126.7722928"/>
    <n v="23"/>
    <n v="0.86499999999999999"/>
    <n v="0"/>
    <n v="0"/>
    <n v="0"/>
    <s v="21695"/>
    <x v="567"/>
    <s v="242101459"/>
    <s v="CC du Pays d'Alésia et de la Seine"/>
    <s v="21"/>
    <s v="Côte-d'Or"/>
    <n v="27"/>
    <s v="Bourgogne-Franche-Comté"/>
  </r>
  <r>
    <s v="Enedis"/>
    <s v="2021"/>
    <x v="0"/>
    <s v="ENT"/>
    <s v="Entreprises"/>
    <s v="I"/>
    <x v="4"/>
    <s v="16"/>
    <s v="Travail du bois et fabrication d'articles en bois et en liège, à l'exception des meubles ; fabrication d'articles en vannerie et sparterie"/>
    <n v="230.0300288"/>
    <n v="1"/>
    <n v="0.997"/>
    <n v="0"/>
    <n v="0"/>
    <n v="0"/>
    <s v="21698"/>
    <x v="568"/>
    <s v="200070894"/>
    <s v="CC de Gevrey-Chambertin et de Nuits-Saint-Georges"/>
    <s v="21"/>
    <s v="Côte-d'Or"/>
    <n v="27"/>
    <s v="Bourgogne-Franche-Comté"/>
  </r>
  <r>
    <s v="Enedis"/>
    <s v="2021"/>
    <x v="0"/>
    <s v="ENT"/>
    <s v="Entreprises"/>
    <s v="T"/>
    <x v="0"/>
    <s v="70"/>
    <s v="Activités des sièges sociaux ; conseil de gestion"/>
    <n v="34.292000000000002"/>
    <n v="1"/>
    <n v="1"/>
    <n v="0"/>
    <n v="0"/>
    <n v="0"/>
    <s v="21698"/>
    <x v="568"/>
    <s v="200070894"/>
    <s v="CC de Gevrey-Chambertin et de Nuits-Saint-Georges"/>
    <s v="21"/>
    <s v="Côte-d'Or"/>
    <n v="27"/>
    <s v="Bourgogne-Franche-Comté"/>
  </r>
  <r>
    <s v="Enedis"/>
    <s v="2021"/>
    <x v="0"/>
    <s v="PRO"/>
    <s v="Petits professionels"/>
    <s v="A"/>
    <x v="1"/>
    <m/>
    <s v="0"/>
    <n v="77.987919289999994"/>
    <n v="5"/>
    <n v="0.86"/>
    <n v="0"/>
    <n v="0"/>
    <n v="0"/>
    <s v="21698"/>
    <x v="568"/>
    <s v="200070894"/>
    <s v="CC de Gevrey-Chambertin et de Nuits-Saint-Georges"/>
    <s v="21"/>
    <s v="Côte-d'Or"/>
    <n v="27"/>
    <s v="Bourgogne-Franche-Comté"/>
  </r>
  <r>
    <s v="Enedis"/>
    <s v="2021"/>
    <x v="0"/>
    <s v="PRO"/>
    <s v="Petits professionels"/>
    <s v="T"/>
    <x v="0"/>
    <m/>
    <s v="0"/>
    <n v="98.904739860000007"/>
    <n v="17"/>
    <n v="0.83099999999999996"/>
    <n v="0"/>
    <n v="0"/>
    <n v="0"/>
    <s v="21698"/>
    <x v="568"/>
    <s v="200070894"/>
    <s v="CC de Gevrey-Chambertin et de Nuits-Saint-Georges"/>
    <s v="21"/>
    <s v="Côte-d'Or"/>
    <n v="27"/>
    <s v="Bourgogne-Franche-Comté"/>
  </r>
  <r>
    <s v="Enedis"/>
    <s v="2021"/>
    <x v="0"/>
    <s v="RES"/>
    <s v="Résidentiel"/>
    <s v="R"/>
    <x v="3"/>
    <m/>
    <s v="0"/>
    <n v="1326.8271990000001"/>
    <n v="211"/>
    <n v="0.84899999999999998"/>
    <n v="0"/>
    <n v="0"/>
    <n v="0"/>
    <s v="21698"/>
    <x v="568"/>
    <s v="200070894"/>
    <s v="CC de Gevrey-Chambertin et de Nuits-Saint-Georges"/>
    <s v="21"/>
    <s v="Côte-d'Or"/>
    <n v="27"/>
    <s v="Bourgogne-Franche-Comté"/>
  </r>
  <r>
    <s v="Enedis"/>
    <s v="2021"/>
    <x v="0"/>
    <s v="ENT"/>
    <s v="Entreprises"/>
    <s v="T"/>
    <x v="0"/>
    <s v="84"/>
    <s v="Administration publique et défense ; sécurité sociale obligatoire"/>
    <n v="4.4986051629999997"/>
    <n v="1"/>
    <n v="0.94799999999999995"/>
    <n v="0"/>
    <n v="0"/>
    <n v="0"/>
    <s v="21699"/>
    <x v="442"/>
    <s v="200070902"/>
    <s v="CC Auxonne Pontailler Val de Saône"/>
    <s v="21"/>
    <s v="Côte-d'Or"/>
    <n v="27"/>
    <s v="Bourgogne-Franche-Comté"/>
  </r>
  <r>
    <s v="Enedis"/>
    <s v="2021"/>
    <x v="0"/>
    <s v="PRO"/>
    <s v="Petits professionels"/>
    <s v="A"/>
    <x v="1"/>
    <m/>
    <s v="0"/>
    <n v="0"/>
    <n v="0"/>
    <n v="0"/>
    <n v="0"/>
    <n v="0"/>
    <n v="1"/>
    <s v="21700"/>
    <x v="569"/>
    <s v="242101434"/>
    <s v="CC du Pays Châtillonnais"/>
    <s v="21"/>
    <s v="Côte-d'Or"/>
    <n v="27"/>
    <s v="Bourgogne-Franche-Comté"/>
  </r>
  <r>
    <s v="Enedis"/>
    <s v="2021"/>
    <x v="0"/>
    <s v="PRO"/>
    <s v="Petits professionels"/>
    <s v="T"/>
    <x v="0"/>
    <m/>
    <s v="0"/>
    <n v="0"/>
    <n v="0"/>
    <n v="0"/>
    <n v="0"/>
    <n v="0"/>
    <n v="1"/>
    <s v="21700"/>
    <x v="569"/>
    <s v="242101434"/>
    <s v="CC du Pays Châtillonnais"/>
    <s v="21"/>
    <s v="Côte-d'Or"/>
    <n v="27"/>
    <s v="Bourgogne-Franche-Comté"/>
  </r>
  <r>
    <s v="Enedis"/>
    <s v="2021"/>
    <x v="0"/>
    <s v="PRO"/>
    <s v="Petits professionels"/>
    <s v="T"/>
    <x v="0"/>
    <m/>
    <s v="0"/>
    <n v="68.99449525"/>
    <n v="6"/>
    <n v="0.91700000000000004"/>
    <n v="0"/>
    <n v="0"/>
    <n v="0"/>
    <s v="21701"/>
    <x v="570"/>
    <s v="200070902"/>
    <s v="CC Auxonne Pontailler Val de Saône"/>
    <s v="21"/>
    <s v="Côte-d'Or"/>
    <n v="27"/>
    <s v="Bourgogne-Franche-Comté"/>
  </r>
  <r>
    <s v="Enedis"/>
    <s v="2021"/>
    <x v="0"/>
    <s v="RES"/>
    <s v="Résidentiel"/>
    <s v="R"/>
    <x v="3"/>
    <m/>
    <s v="0"/>
    <n v="399.2196763"/>
    <n v="62"/>
    <n v="0.82799999999999996"/>
    <n v="0"/>
    <n v="0"/>
    <n v="0"/>
    <s v="21701"/>
    <x v="570"/>
    <s v="200070902"/>
    <s v="CC Auxonne Pontailler Val de Saône"/>
    <s v="21"/>
    <s v="Côte-d'Or"/>
    <n v="27"/>
    <s v="Bourgogne-Franche-Comté"/>
  </r>
  <r>
    <s v="Enedis"/>
    <s v="2021"/>
    <x v="0"/>
    <s v="ENT"/>
    <s v="Entreprises"/>
    <s v="T"/>
    <x v="0"/>
    <s v="36"/>
    <s v="Captage, traitement et distribution d'eau"/>
    <n v="152.0647736"/>
    <n v="1"/>
    <n v="1"/>
    <n v="0"/>
    <n v="0"/>
    <n v="0"/>
    <s v="21702"/>
    <x v="571"/>
    <s v="242100154"/>
    <s v="CC des Vallées de la Tille et de l'Ignon"/>
    <s v="21"/>
    <s v="Côte-d'Or"/>
    <n v="27"/>
    <s v="Bourgogne-Franche-Comté"/>
  </r>
  <r>
    <s v="Enedis"/>
    <s v="2021"/>
    <x v="0"/>
    <s v="PRO"/>
    <s v="Petits professionels"/>
    <s v="T"/>
    <x v="0"/>
    <m/>
    <s v="0"/>
    <n v="57.494162299999999"/>
    <n v="13"/>
    <n v="0.91"/>
    <n v="0"/>
    <n v="0"/>
    <n v="0"/>
    <s v="21702"/>
    <x v="571"/>
    <s v="242100154"/>
    <s v="CC des Vallées de la Tille et de l'Ignon"/>
    <s v="21"/>
    <s v="Côte-d'Or"/>
    <n v="27"/>
    <s v="Bourgogne-Franche-Comté"/>
  </r>
  <r>
    <s v="Enedis"/>
    <s v="2021"/>
    <x v="0"/>
    <s v="PRO"/>
    <s v="Petits professionels"/>
    <s v="A"/>
    <x v="1"/>
    <m/>
    <s v="0"/>
    <n v="0"/>
    <n v="0"/>
    <n v="0"/>
    <n v="0"/>
    <n v="0"/>
    <n v="1"/>
    <s v="21705"/>
    <x v="572"/>
    <s v="200039063"/>
    <s v="CC Forêts, Seine et Suzon"/>
    <s v="21"/>
    <s v="Côte-d'Or"/>
    <n v="27"/>
    <s v="Bourgogne-Franche-Comté"/>
  </r>
  <r>
    <s v="Enedis"/>
    <s v="2021"/>
    <x v="0"/>
    <s v="PRO"/>
    <s v="Petits professionels"/>
    <s v="T"/>
    <x v="0"/>
    <m/>
    <s v="0"/>
    <n v="113.0161083"/>
    <n v="10"/>
    <n v="0.873"/>
    <n v="0"/>
    <n v="0"/>
    <n v="0"/>
    <s v="21706"/>
    <x v="573"/>
    <s v="242101434"/>
    <s v="CC du Pays Châtillonnais"/>
    <s v="21"/>
    <s v="Côte-d'Or"/>
    <n v="27"/>
    <s v="Bourgogne-Franche-Comté"/>
  </r>
  <r>
    <s v="Enedis"/>
    <s v="2021"/>
    <x v="0"/>
    <s v="ENT"/>
    <s v="Entreprises"/>
    <s v="T"/>
    <x v="0"/>
    <s v="68"/>
    <s v="Activités immobilières"/>
    <n v="18.085999999999999"/>
    <n v="1"/>
    <n v="1"/>
    <n v="0"/>
    <n v="0"/>
    <n v="0"/>
    <s v="21707"/>
    <x v="574"/>
    <s v="200071017"/>
    <s v="CC des Terres d'Auxois"/>
    <s v="21"/>
    <s v="Côte-d'Or"/>
    <n v="27"/>
    <s v="Bourgogne-Franche-Comté"/>
  </r>
  <r>
    <s v="Enedis"/>
    <s v="2021"/>
    <x v="0"/>
    <s v="PRO"/>
    <s v="Petits professionels"/>
    <s v="I"/>
    <x v="4"/>
    <m/>
    <s v="0"/>
    <n v="0"/>
    <n v="0"/>
    <n v="0"/>
    <n v="0"/>
    <n v="0"/>
    <n v="1"/>
    <s v="21707"/>
    <x v="574"/>
    <s v="200071017"/>
    <s v="CC des Terres d'Auxois"/>
    <s v="21"/>
    <s v="Côte-d'Or"/>
    <n v="27"/>
    <s v="Bourgogne-Franche-Comté"/>
  </r>
  <r>
    <s v="Enedis"/>
    <s v="2021"/>
    <x v="0"/>
    <s v="ENT"/>
    <s v="Entreprises"/>
    <s v="T"/>
    <x v="0"/>
    <s v="46"/>
    <s v="Commerce de gros, à l'exception des automobiles et des motocycles"/>
    <n v="51.503999999999998"/>
    <n v="1"/>
    <n v="1"/>
    <n v="0"/>
    <n v="0"/>
    <n v="0"/>
    <s v="21708"/>
    <x v="575"/>
    <s v="200070894"/>
    <s v="CC de Gevrey-Chambertin et de Nuits-Saint-Georges"/>
    <s v="21"/>
    <s v="Côte-d'Or"/>
    <n v="27"/>
    <s v="Bourgogne-Franche-Comté"/>
  </r>
  <r>
    <s v="Enedis"/>
    <s v="2021"/>
    <x v="0"/>
    <s v="PRO"/>
    <s v="Petits professionels"/>
    <s v="I"/>
    <x v="4"/>
    <m/>
    <s v="0"/>
    <n v="0"/>
    <n v="0"/>
    <n v="0"/>
    <n v="0"/>
    <n v="0"/>
    <n v="1"/>
    <s v="21708"/>
    <x v="575"/>
    <s v="200070894"/>
    <s v="CC de Gevrey-Chambertin et de Nuits-Saint-Georges"/>
    <s v="21"/>
    <s v="Côte-d'Or"/>
    <n v="27"/>
    <s v="Bourgogne-Franche-Comté"/>
  </r>
  <r>
    <s v="Enedis"/>
    <s v="2021"/>
    <x v="0"/>
    <s v="RES"/>
    <s v="Résidentiel"/>
    <s v="R"/>
    <x v="3"/>
    <m/>
    <s v="0"/>
    <n v="1332.9384339999999"/>
    <n v="150"/>
    <n v="0.81"/>
    <n v="0"/>
    <n v="0"/>
    <n v="0"/>
    <s v="21708"/>
    <x v="575"/>
    <s v="200070894"/>
    <s v="CC de Gevrey-Chambertin et de Nuits-Saint-Georges"/>
    <s v="21"/>
    <s v="Côte-d'Or"/>
    <n v="27"/>
    <s v="Bourgogne-Franche-Comté"/>
  </r>
  <r>
    <s v="Enedis"/>
    <s v="2021"/>
    <x v="0"/>
    <s v="ENT"/>
    <s v="Entreprises"/>
    <s v="I"/>
    <x v="4"/>
    <s v="10"/>
    <s v="Industries alimentaires"/>
    <n v="32.02516507"/>
    <n v="1"/>
    <n v="0.91200000000000003"/>
    <n v="0"/>
    <n v="0"/>
    <n v="0"/>
    <s v="21710"/>
    <x v="576"/>
    <s v="200071017"/>
    <s v="CC des Terres d'Auxois"/>
    <s v="21"/>
    <s v="Côte-d'Or"/>
    <n v="27"/>
    <s v="Bourgogne-Franche-Comté"/>
  </r>
  <r>
    <s v="Enedis"/>
    <s v="2021"/>
    <x v="0"/>
    <s v="ENT"/>
    <s v="Entreprises"/>
    <s v="T"/>
    <x v="0"/>
    <s v="36"/>
    <s v="Captage, traitement et distribution d'eau"/>
    <n v="47.078000000000003"/>
    <n v="1"/>
    <n v="1"/>
    <n v="0"/>
    <n v="0"/>
    <n v="0"/>
    <s v="21710"/>
    <x v="576"/>
    <s v="200071017"/>
    <s v="CC des Terres d'Auxois"/>
    <s v="21"/>
    <s v="Côte-d'Or"/>
    <n v="27"/>
    <s v="Bourgogne-Franche-Comté"/>
  </r>
  <r>
    <s v="Enedis"/>
    <s v="2021"/>
    <x v="0"/>
    <s v="ENT"/>
    <s v="Entreprises"/>
    <s v="T"/>
    <x v="0"/>
    <s v="46"/>
    <s v="Commerce de gros, à l'exception des automobiles et des motocycles"/>
    <n v="78.641966830000001"/>
    <n v="1"/>
    <n v="0.91400000000000003"/>
    <n v="0"/>
    <n v="0"/>
    <n v="0"/>
    <s v="21710"/>
    <x v="576"/>
    <s v="200071017"/>
    <s v="CC des Terres d'Auxois"/>
    <s v="21"/>
    <s v="Côte-d'Or"/>
    <n v="27"/>
    <s v="Bourgogne-Franche-Comté"/>
  </r>
  <r>
    <s v="Enedis"/>
    <s v="2021"/>
    <x v="0"/>
    <s v="ENT"/>
    <s v="Entreprises"/>
    <s v="T"/>
    <x v="0"/>
    <s v="68"/>
    <s v="Activités immobilières"/>
    <n v="86.025663910000006"/>
    <n v="1"/>
    <n v="0.98599999999999999"/>
    <n v="0"/>
    <n v="0"/>
    <n v="0"/>
    <s v="21710"/>
    <x v="576"/>
    <s v="200071017"/>
    <s v="CC des Terres d'Auxois"/>
    <s v="21"/>
    <s v="Côte-d'Or"/>
    <n v="27"/>
    <s v="Bourgogne-Franche-Comté"/>
  </r>
  <r>
    <s v="Enedis"/>
    <s v="2021"/>
    <x v="0"/>
    <s v="ENT"/>
    <s v="Entreprises"/>
    <s v="T"/>
    <x v="0"/>
    <s v="85"/>
    <s v="Enseignement"/>
    <n v="89.379208340000005"/>
    <n v="1"/>
    <n v="0.89600000000000002"/>
    <n v="0"/>
    <n v="0"/>
    <n v="0"/>
    <s v="21710"/>
    <x v="576"/>
    <s v="200071017"/>
    <s v="CC des Terres d'Auxois"/>
    <s v="21"/>
    <s v="Côte-d'Or"/>
    <n v="27"/>
    <s v="Bourgogne-Franche-Comté"/>
  </r>
  <r>
    <s v="Enedis"/>
    <s v="2021"/>
    <x v="0"/>
    <s v="ENT"/>
    <s v="Entreprises"/>
    <s v="T"/>
    <x v="0"/>
    <s v="86"/>
    <s v="Activités pour la santé humaine"/>
    <n v="869.38633330000005"/>
    <n v="1"/>
    <n v="1"/>
    <n v="0"/>
    <n v="0"/>
    <n v="0"/>
    <s v="21710"/>
    <x v="576"/>
    <s v="200071017"/>
    <s v="CC des Terres d'Auxois"/>
    <s v="21"/>
    <s v="Côte-d'Or"/>
    <n v="27"/>
    <s v="Bourgogne-Franche-Comté"/>
  </r>
  <r>
    <s v="Enedis"/>
    <s v="2021"/>
    <x v="0"/>
    <s v="ENT"/>
    <s v="Entreprises"/>
    <s v="T"/>
    <x v="0"/>
    <s v="84"/>
    <s v="Administration publique et défense ; sécurité sociale obligatoire"/>
    <n v="39.204000000000001"/>
    <n v="1"/>
    <n v="1"/>
    <n v="0"/>
    <n v="0"/>
    <n v="0"/>
    <s v="21711"/>
    <x v="577"/>
    <s v="242101434"/>
    <s v="CC du Pays Châtillonnais"/>
    <s v="21"/>
    <s v="Côte-d'Or"/>
    <n v="27"/>
    <s v="Bourgogne-Franche-Comté"/>
  </r>
  <r>
    <s v="Enedis"/>
    <s v="2021"/>
    <x v="0"/>
    <s v="ENT"/>
    <s v="Entreprises"/>
    <s v="A"/>
    <x v="1"/>
    <s v="1"/>
    <s v="0"/>
    <n v="57.385841640000002"/>
    <n v="1"/>
    <n v="0.94"/>
    <n v="0"/>
    <n v="0"/>
    <n v="0"/>
    <s v="21712"/>
    <x v="443"/>
    <s v="200006682"/>
    <s v="CA Beaune, Côte et Sud - Communauté Beaune-Chagny-Nolay"/>
    <s v="21"/>
    <s v="Côte-d'Or"/>
    <n v="27"/>
    <s v="Bourgogne-Franche-Comté"/>
  </r>
  <r>
    <s v="Enedis"/>
    <s v="2021"/>
    <x v="0"/>
    <s v="ENT"/>
    <s v="Entreprises"/>
    <s v="T"/>
    <x v="0"/>
    <s v="36"/>
    <s v="Captage, traitement et distribution d'eau"/>
    <n v="156.10561759999999"/>
    <n v="1"/>
    <n v="1"/>
    <n v="0"/>
    <n v="0"/>
    <n v="0"/>
    <s v="21712"/>
    <x v="443"/>
    <s v="200006682"/>
    <s v="CA Beaune, Côte et Sud - Communauté Beaune-Chagny-Nolay"/>
    <s v="21"/>
    <s v="Côte-d'Or"/>
    <n v="27"/>
    <s v="Bourgogne-Franche-Comté"/>
  </r>
  <r>
    <s v="Enedis"/>
    <s v="2021"/>
    <x v="0"/>
    <s v="ENT"/>
    <s v="Entreprises"/>
    <s v="T"/>
    <x v="0"/>
    <s v="84"/>
    <s v="Administration publique et défense ; sécurité sociale obligatoire"/>
    <n v="14.40636391"/>
    <n v="1"/>
    <n v="0.80200000000000005"/>
    <n v="0"/>
    <n v="0"/>
    <n v="0"/>
    <s v="21712"/>
    <x v="443"/>
    <s v="200006682"/>
    <s v="CA Beaune, Côte et Sud - Communauté Beaune-Chagny-Nolay"/>
    <s v="21"/>
    <s v="Côte-d'Or"/>
    <n v="27"/>
    <s v="Bourgogne-Franche-Comté"/>
  </r>
  <r>
    <s v="Enedis"/>
    <s v="2021"/>
    <x v="0"/>
    <s v="PRO"/>
    <s v="Petits professionels"/>
    <s v="T"/>
    <x v="0"/>
    <m/>
    <s v="0"/>
    <n v="218.8795983"/>
    <n v="23"/>
    <n v="0.84699999999999998"/>
    <n v="0"/>
    <n v="0"/>
    <n v="0"/>
    <s v="21712"/>
    <x v="443"/>
    <s v="200006682"/>
    <s v="CA Beaune, Côte et Sud - Communauté Beaune-Chagny-Nolay"/>
    <s v="21"/>
    <s v="Côte-d'Or"/>
    <n v="27"/>
    <s v="Bourgogne-Franche-Comté"/>
  </r>
  <r>
    <s v="Enedis"/>
    <s v="2021"/>
    <x v="0"/>
    <s v="ENT"/>
    <s v="Entreprises"/>
    <s v="I"/>
    <x v="4"/>
    <s v="20"/>
    <s v="Industrie chimique"/>
    <n v="2734.8016670000002"/>
    <n v="1"/>
    <n v="1"/>
    <n v="0"/>
    <n v="0"/>
    <n v="0"/>
    <s v="21713"/>
    <x v="444"/>
    <s v="200070902"/>
    <s v="CC Auxonne Pontailler Val de Saône"/>
    <s v="21"/>
    <s v="Côte-d'Or"/>
    <n v="27"/>
    <s v="Bourgogne-Franche-Comté"/>
  </r>
  <r>
    <s v="Enedis"/>
    <s v="2021"/>
    <x v="0"/>
    <s v="PRO"/>
    <s v="Petits professionels"/>
    <s v="I"/>
    <x v="4"/>
    <m/>
    <s v="0"/>
    <n v="0"/>
    <n v="0"/>
    <n v="0"/>
    <n v="0"/>
    <n v="0"/>
    <n v="1"/>
    <s v="21713"/>
    <x v="444"/>
    <s v="200070902"/>
    <s v="CC Auxonne Pontailler Val de Saône"/>
    <s v="21"/>
    <s v="Côte-d'Or"/>
    <n v="27"/>
    <s v="Bourgogne-Franche-Comté"/>
  </r>
  <r>
    <s v="Enedis"/>
    <s v="2021"/>
    <x v="0"/>
    <s v="RES"/>
    <s v="Résidentiel"/>
    <s v="R"/>
    <x v="3"/>
    <m/>
    <s v="0"/>
    <n v="877.99091550000003"/>
    <n v="164"/>
    <n v="0.85299999999999998"/>
    <n v="0"/>
    <n v="0"/>
    <n v="0"/>
    <s v="21713"/>
    <x v="444"/>
    <s v="200070902"/>
    <s v="CC Auxonne Pontailler Val de Saône"/>
    <s v="21"/>
    <s v="Côte-d'Or"/>
    <n v="27"/>
    <s v="Bourgogne-Franche-Comté"/>
  </r>
  <r>
    <s v="Enedis"/>
    <s v="2021"/>
    <x v="0"/>
    <s v="ENT"/>
    <s v="Entreprises"/>
    <s v="T"/>
    <x v="0"/>
    <s v="36"/>
    <s v="Captage, traitement et distribution d'eau"/>
    <n v="142.87495269999999"/>
    <n v="1"/>
    <n v="0.91700000000000004"/>
    <n v="0"/>
    <n v="0"/>
    <n v="0"/>
    <s v="21714"/>
    <x v="445"/>
    <s v="200070894"/>
    <s v="CC de Gevrey-Chambertin et de Nuits-Saint-Georges"/>
    <s v="21"/>
    <s v="Côte-d'Or"/>
    <n v="27"/>
    <s v="Bourgogne-Franche-Comté"/>
  </r>
  <r>
    <s v="Enedis"/>
    <s v="2021"/>
    <x v="0"/>
    <s v="ENT"/>
    <s v="Entreprises"/>
    <s v="T"/>
    <x v="0"/>
    <s v="68"/>
    <s v="Activités immobilières"/>
    <n v="93.002653390000006"/>
    <n v="2"/>
    <n v="0.91400000000000003"/>
    <n v="0"/>
    <n v="0"/>
    <n v="0"/>
    <s v="21714"/>
    <x v="445"/>
    <s v="200070894"/>
    <s v="CC de Gevrey-Chambertin et de Nuits-Saint-Georges"/>
    <s v="21"/>
    <s v="Côte-d'Or"/>
    <n v="27"/>
    <s v="Bourgogne-Franche-Comté"/>
  </r>
  <r>
    <s v="Enedis"/>
    <s v="2021"/>
    <x v="0"/>
    <s v="PRO"/>
    <s v="Petits professionels"/>
    <s v="A"/>
    <x v="1"/>
    <m/>
    <s v="0"/>
    <n v="670.55881350000004"/>
    <n v="51"/>
    <n v="0.9"/>
    <n v="0"/>
    <n v="0"/>
    <n v="0"/>
    <s v="21714"/>
    <x v="445"/>
    <s v="200070894"/>
    <s v="CC de Gevrey-Chambertin et de Nuits-Saint-Georges"/>
    <s v="21"/>
    <s v="Côte-d'Or"/>
    <n v="27"/>
    <s v="Bourgogne-Franche-Comté"/>
  </r>
  <r>
    <s v="Enedis"/>
    <s v="2021"/>
    <x v="0"/>
    <s v="PRO"/>
    <s v="Petits professionels"/>
    <s v="I"/>
    <x v="4"/>
    <m/>
    <s v="0"/>
    <n v="0"/>
    <n v="0"/>
    <n v="0"/>
    <n v="0"/>
    <n v="0"/>
    <n v="1"/>
    <s v="21714"/>
    <x v="445"/>
    <s v="200070894"/>
    <s v="CC de Gevrey-Chambertin et de Nuits-Saint-Georges"/>
    <s v="21"/>
    <s v="Côte-d'Or"/>
    <n v="27"/>
    <s v="Bourgogne-Franche-Comté"/>
  </r>
  <r>
    <s v="Enedis"/>
    <s v="2021"/>
    <x v="0"/>
    <s v="PRO"/>
    <s v="Petits professionels"/>
    <s v="T"/>
    <x v="0"/>
    <m/>
    <s v="0"/>
    <n v="308.33729899999997"/>
    <n v="33"/>
    <n v="0.83099999999999996"/>
    <n v="0"/>
    <n v="0"/>
    <n v="0"/>
    <s v="21714"/>
    <x v="445"/>
    <s v="200070894"/>
    <s v="CC de Gevrey-Chambertin et de Nuits-Saint-Georges"/>
    <s v="21"/>
    <s v="Côte-d'Or"/>
    <n v="27"/>
    <s v="Bourgogne-Franche-Comté"/>
  </r>
  <r>
    <s v="Enedis"/>
    <s v="2021"/>
    <x v="0"/>
    <s v="RES"/>
    <s v="Résidentiel"/>
    <s v="R"/>
    <x v="3"/>
    <m/>
    <s v="0"/>
    <n v="833.50794719999999"/>
    <n v="171"/>
    <n v="0.84799999999999998"/>
    <n v="0"/>
    <n v="0"/>
    <n v="0"/>
    <s v="21714"/>
    <x v="445"/>
    <s v="200070894"/>
    <s v="CC de Gevrey-Chambertin et de Nuits-Saint-Georges"/>
    <s v="21"/>
    <s v="Côte-d'Or"/>
    <n v="27"/>
    <s v="Bourgogne-Franche-Comté"/>
  </r>
  <r>
    <s v="Enedis"/>
    <s v="2021"/>
    <x v="0"/>
    <s v="ENT"/>
    <s v="Entreprises"/>
    <s v="T"/>
    <x v="0"/>
    <s v="46"/>
    <s v="Commerce de gros, à l'exception des automobiles et des motocycles"/>
    <n v="34.750908979999998"/>
    <n v="2"/>
    <n v="0.94799999999999995"/>
    <n v="0"/>
    <n v="0"/>
    <n v="0"/>
    <s v="21716"/>
    <x v="578"/>
    <s v="200070894"/>
    <s v="CC de Gevrey-Chambertin et de Nuits-Saint-Georges"/>
    <s v="21"/>
    <s v="Côte-d'Or"/>
    <n v="27"/>
    <s v="Bourgogne-Franche-Comté"/>
  </r>
  <r>
    <s v="Enedis"/>
    <s v="2021"/>
    <x v="0"/>
    <s v="ENT"/>
    <s v="Entreprises"/>
    <s v="T"/>
    <x v="0"/>
    <s v="56"/>
    <s v="Restauration"/>
    <n v="492.56635449999999"/>
    <n v="1"/>
    <n v="0.998"/>
    <n v="0"/>
    <n v="0"/>
    <n v="0"/>
    <s v="21716"/>
    <x v="578"/>
    <s v="200070894"/>
    <s v="CC de Gevrey-Chambertin et de Nuits-Saint-Georges"/>
    <s v="21"/>
    <s v="Côte-d'Or"/>
    <n v="27"/>
    <s v="Bourgogne-Franche-Comté"/>
  </r>
  <r>
    <s v="Enedis"/>
    <s v="2021"/>
    <x v="0"/>
    <s v="PRO"/>
    <s v="Petits professionels"/>
    <s v="A"/>
    <x v="1"/>
    <m/>
    <s v="0"/>
    <n v="99.328990250000004"/>
    <n v="3"/>
    <n v="0.90500000000000003"/>
    <n v="0"/>
    <n v="0"/>
    <n v="0"/>
    <s v="21716"/>
    <x v="578"/>
    <s v="200070894"/>
    <s v="CC de Gevrey-Chambertin et de Nuits-Saint-Georges"/>
    <s v="21"/>
    <s v="Côte-d'Or"/>
    <n v="27"/>
    <s v="Bourgogne-Franche-Comté"/>
  </r>
  <r>
    <s v="Enedis"/>
    <s v="2021"/>
    <x v="0"/>
    <s v="RES"/>
    <s v="Résidentiel"/>
    <s v="R"/>
    <x v="3"/>
    <m/>
    <s v="0"/>
    <n v="554.09878779999997"/>
    <n v="90"/>
    <n v="0.84599999999999997"/>
    <n v="0"/>
    <n v="0"/>
    <n v="0"/>
    <s v="21716"/>
    <x v="578"/>
    <s v="200070894"/>
    <s v="CC de Gevrey-Chambertin et de Nuits-Saint-Georges"/>
    <s v="21"/>
    <s v="Côte-d'Or"/>
    <n v="27"/>
    <s v="Bourgogne-Franche-Comté"/>
  </r>
  <r>
    <s v="Enedis"/>
    <s v="2021"/>
    <x v="0"/>
    <s v="PRO"/>
    <s v="Petits professionels"/>
    <s v="I"/>
    <x v="4"/>
    <m/>
    <s v="0"/>
    <n v="0"/>
    <n v="0"/>
    <n v="0"/>
    <n v="0"/>
    <n v="0"/>
    <n v="1"/>
    <s v="21717"/>
    <x v="579"/>
    <s v="242101434"/>
    <s v="CC du Pays Châtillonnais"/>
    <s v="21"/>
    <s v="Côte-d'Or"/>
    <n v="27"/>
    <s v="Bourgogne-Franche-Comté"/>
  </r>
  <r>
    <s v="Enedis"/>
    <s v="2021"/>
    <x v="0"/>
    <s v="PRO"/>
    <s v="Petits professionels"/>
    <s v="T"/>
    <x v="0"/>
    <m/>
    <s v="0"/>
    <n v="134.847351"/>
    <n v="23"/>
    <n v="0.748"/>
    <n v="0"/>
    <n v="0"/>
    <n v="0"/>
    <s v="21717"/>
    <x v="579"/>
    <s v="242101434"/>
    <s v="CC du Pays Châtillonnais"/>
    <s v="21"/>
    <s v="Côte-d'Or"/>
    <n v="27"/>
    <s v="Bourgogne-Franche-Comté"/>
  </r>
  <r>
    <s v="Enedis"/>
    <s v="2021"/>
    <x v="0"/>
    <s v="RES"/>
    <s v="Résidentiel"/>
    <s v="R"/>
    <x v="3"/>
    <m/>
    <s v="0"/>
    <n v="863.16128409999999"/>
    <n v="165"/>
    <n v="0.83699999999999997"/>
    <n v="0"/>
    <n v="0"/>
    <n v="0"/>
    <s v="21717"/>
    <x v="579"/>
    <s v="242101434"/>
    <s v="CC du Pays Châtillonnais"/>
    <s v="21"/>
    <s v="Côte-d'Or"/>
    <n v="27"/>
    <s v="Bourgogne-Franche-Comté"/>
  </r>
  <r>
    <s v="Enedis"/>
    <s v="2021"/>
    <x v="0"/>
    <s v="RES"/>
    <s v="Résidentiel"/>
    <s v="R"/>
    <x v="3"/>
    <m/>
    <s v="0"/>
    <n v="544.29405299999996"/>
    <n v="109"/>
    <n v="0.82199999999999995"/>
    <n v="0"/>
    <n v="0"/>
    <n v="0"/>
    <s v="21580"/>
    <x v="502"/>
    <s v="242101459"/>
    <s v="CC du Pays d'Alésia et de la Seine"/>
    <s v="21"/>
    <s v="Côte-d'Or"/>
    <n v="27"/>
    <s v="Bourgogne-Franche-Comté"/>
  </r>
  <r>
    <s v="Enedis"/>
    <s v="2021"/>
    <x v="0"/>
    <s v="ENT"/>
    <s v="Entreprises"/>
    <s v="T"/>
    <x v="0"/>
    <s v="52"/>
    <s v="Entreposage et services auxiliaires des transports"/>
    <n v="7.0110014420000004"/>
    <n v="1"/>
    <n v="0.91200000000000003"/>
    <n v="0"/>
    <n v="0"/>
    <n v="0"/>
    <s v="21581"/>
    <x v="503"/>
    <s v="242101509"/>
    <s v="CC Rives de Saône"/>
    <s v="21"/>
    <s v="Côte-d'Or"/>
    <n v="27"/>
    <s v="Bourgogne-Franche-Comté"/>
  </r>
  <r>
    <s v="Enedis"/>
    <s v="2021"/>
    <x v="0"/>
    <s v="ENT"/>
    <s v="Entreprises"/>
    <s v="I"/>
    <x v="4"/>
    <s v="43"/>
    <s v="Travaux de construction spécialisés"/>
    <n v="17.671203040000002"/>
    <n v="1"/>
    <n v="0.89500000000000002"/>
    <n v="0"/>
    <n v="0"/>
    <n v="0"/>
    <s v="21582"/>
    <x v="426"/>
    <s v="200006682"/>
    <s v="CA Beaune, Côte et Sud - Communauté Beaune-Chagny-Nolay"/>
    <s v="21"/>
    <s v="Côte-d'Or"/>
    <n v="27"/>
    <s v="Bourgogne-Franche-Comté"/>
  </r>
  <r>
    <s v="Enedis"/>
    <s v="2021"/>
    <x v="0"/>
    <s v="ENT"/>
    <s v="Entreprises"/>
    <s v="T"/>
    <x v="0"/>
    <s v="64"/>
    <s v="Activités des services financiers, hors assurance et caisses de retraite"/>
    <n v="528.74442139999996"/>
    <n v="1"/>
    <n v="0.999"/>
    <n v="0"/>
    <n v="0"/>
    <n v="0"/>
    <s v="21582"/>
    <x v="426"/>
    <s v="200006682"/>
    <s v="CA Beaune, Côte et Sud - Communauté Beaune-Chagny-Nolay"/>
    <s v="21"/>
    <s v="Côte-d'Or"/>
    <n v="27"/>
    <s v="Bourgogne-Franche-Comté"/>
  </r>
  <r>
    <s v="Enedis"/>
    <s v="2021"/>
    <x v="0"/>
    <s v="ENT"/>
    <s v="Entreprises"/>
    <s v="T"/>
    <x v="0"/>
    <s v="96"/>
    <s v="Autres services personnels"/>
    <n v="36.642290189999997"/>
    <n v="1"/>
    <n v="0.83099999999999996"/>
    <n v="0"/>
    <n v="0"/>
    <n v="0"/>
    <s v="21582"/>
    <x v="426"/>
    <s v="200006682"/>
    <s v="CA Beaune, Côte et Sud - Communauté Beaune-Chagny-Nolay"/>
    <s v="21"/>
    <s v="Côte-d'Or"/>
    <n v="27"/>
    <s v="Bourgogne-Franche-Comté"/>
  </r>
  <r>
    <s v="Enedis"/>
    <s v="2021"/>
    <x v="0"/>
    <s v="PRO"/>
    <s v="Petits professionels"/>
    <s v="X"/>
    <x v="2"/>
    <m/>
    <s v="0"/>
    <n v="53.110005129999998"/>
    <n v="6"/>
    <n v="0.41199999999999998"/>
    <n v="0"/>
    <n v="0"/>
    <n v="0"/>
    <s v="21582"/>
    <x v="426"/>
    <s v="200006682"/>
    <s v="CA Beaune, Côte et Sud - Communauté Beaune-Chagny-Nolay"/>
    <s v="21"/>
    <s v="Côte-d'Or"/>
    <n v="27"/>
    <s v="Bourgogne-Franche-Comté"/>
  </r>
  <r>
    <s v="Enedis"/>
    <s v="2021"/>
    <x v="0"/>
    <s v="RES"/>
    <s v="Résidentiel"/>
    <s v="R"/>
    <x v="3"/>
    <m/>
    <s v="0"/>
    <n v="2170.4211730000002"/>
    <n v="425"/>
    <n v="0.82599999999999996"/>
    <n v="0"/>
    <n v="0"/>
    <n v="0"/>
    <s v="21582"/>
    <x v="426"/>
    <s v="200006682"/>
    <s v="CA Beaune, Côte et Sud - Communauté Beaune-Chagny-Nolay"/>
    <s v="21"/>
    <s v="Côte-d'Or"/>
    <n v="27"/>
    <s v="Bourgogne-Franche-Comté"/>
  </r>
  <r>
    <s v="Enedis"/>
    <s v="2021"/>
    <x v="0"/>
    <s v="PRO"/>
    <s v="Petits professionels"/>
    <s v="A"/>
    <x v="1"/>
    <m/>
    <s v="0"/>
    <n v="0"/>
    <n v="0"/>
    <n v="0"/>
    <n v="0"/>
    <n v="0"/>
    <n v="1"/>
    <s v="21583"/>
    <x v="504"/>
    <s v="200006682"/>
    <s v="CA Beaune, Côte et Sud - Communauté Beaune-Chagny-Nolay"/>
    <s v="21"/>
    <s v="Côte-d'Or"/>
    <n v="27"/>
    <s v="Bourgogne-Franche-Comté"/>
  </r>
  <r>
    <s v="Enedis"/>
    <s v="2021"/>
    <x v="0"/>
    <s v="ENT"/>
    <s v="Entreprises"/>
    <s v="I"/>
    <x v="4"/>
    <s v="25"/>
    <s v="Fabrication de produits métalliques, à l'exception des machines et des équipements"/>
    <n v="749.88966270000003"/>
    <n v="2"/>
    <n v="0.996"/>
    <n v="0"/>
    <n v="0"/>
    <n v="0"/>
    <s v="21584"/>
    <x v="505"/>
    <s v="242101442"/>
    <s v="CC de Saulieu"/>
    <s v="21"/>
    <s v="Côte-d'Or"/>
    <n v="27"/>
    <s v="Bourgogne-Franche-Comté"/>
  </r>
  <r>
    <s v="Enedis"/>
    <s v="2021"/>
    <x v="0"/>
    <s v="ENT"/>
    <s v="Entreprises"/>
    <s v="I"/>
    <x v="4"/>
    <s v="43"/>
    <s v="Travaux de construction spécialisés"/>
    <n v="50.145418640000003"/>
    <n v="2"/>
    <n v="0.997"/>
    <n v="0"/>
    <n v="0"/>
    <n v="0"/>
    <s v="21584"/>
    <x v="505"/>
    <s v="242101442"/>
    <s v="CC de Saulieu"/>
    <s v="21"/>
    <s v="Côte-d'Or"/>
    <n v="27"/>
    <s v="Bourgogne-Franche-Comté"/>
  </r>
  <r>
    <s v="Enedis"/>
    <s v="2021"/>
    <x v="0"/>
    <s v="ENT"/>
    <s v="Entreprises"/>
    <s v="T"/>
    <x v="0"/>
    <s v="86"/>
    <s v="Activités pour la santé humaine"/>
    <n v="646.59013660000005"/>
    <n v="2"/>
    <n v="0.997"/>
    <n v="0"/>
    <n v="0"/>
    <n v="0"/>
    <s v="21584"/>
    <x v="505"/>
    <s v="242101442"/>
    <s v="CC de Saulieu"/>
    <s v="21"/>
    <s v="Côte-d'Or"/>
    <n v="27"/>
    <s v="Bourgogne-Franche-Comté"/>
  </r>
  <r>
    <s v="Enedis"/>
    <s v="2021"/>
    <x v="0"/>
    <s v="PRO"/>
    <s v="Petits professionels"/>
    <s v="I"/>
    <x v="4"/>
    <m/>
    <s v="0"/>
    <n v="348.94803880000001"/>
    <n v="23"/>
    <n v="0.755"/>
    <n v="0"/>
    <n v="0"/>
    <n v="0"/>
    <s v="21584"/>
    <x v="505"/>
    <s v="242101442"/>
    <s v="CC de Saulieu"/>
    <s v="21"/>
    <s v="Côte-d'Or"/>
    <n v="27"/>
    <s v="Bourgogne-Franche-Comté"/>
  </r>
  <r>
    <s v="Enedis"/>
    <s v="2021"/>
    <x v="0"/>
    <s v="ENT"/>
    <s v="Entreprises"/>
    <s v="I"/>
    <x v="4"/>
    <s v="43"/>
    <s v="Travaux de construction spécialisés"/>
    <n v="24.90822678"/>
    <n v="1"/>
    <n v="0.83899999999999997"/>
    <n v="0"/>
    <n v="0"/>
    <n v="0"/>
    <s v="21585"/>
    <x v="427"/>
    <s v="200070894"/>
    <s v="CC de Gevrey-Chambertin et de Nuits-Saint-Georges"/>
    <s v="21"/>
    <s v="Côte-d'Or"/>
    <n v="27"/>
    <s v="Bourgogne-Franche-Comté"/>
  </r>
  <r>
    <s v="Enedis"/>
    <s v="2021"/>
    <x v="0"/>
    <s v="ENT"/>
    <s v="Entreprises"/>
    <s v="T"/>
    <x v="0"/>
    <s v="84"/>
    <s v="Administration publique et défense ; sécurité sociale obligatoire"/>
    <n v="88.402425350000001"/>
    <n v="2"/>
    <n v="0.84199999999999997"/>
    <n v="0"/>
    <n v="0"/>
    <n v="0"/>
    <s v="21585"/>
    <x v="427"/>
    <s v="200070894"/>
    <s v="CC de Gevrey-Chambertin et de Nuits-Saint-Georges"/>
    <s v="21"/>
    <s v="Côte-d'Or"/>
    <n v="27"/>
    <s v="Bourgogne-Franche-Comté"/>
  </r>
  <r>
    <s v="Enedis"/>
    <s v="2021"/>
    <x v="0"/>
    <s v="PRO"/>
    <s v="Petits professionels"/>
    <s v="A"/>
    <x v="1"/>
    <m/>
    <s v="0"/>
    <n v="52.114656179999997"/>
    <n v="4"/>
    <n v="0.91600000000000004"/>
    <n v="0"/>
    <n v="0"/>
    <n v="0"/>
    <s v="21585"/>
    <x v="427"/>
    <s v="200070894"/>
    <s v="CC de Gevrey-Chambertin et de Nuits-Saint-Georges"/>
    <s v="21"/>
    <s v="Côte-d'Or"/>
    <n v="27"/>
    <s v="Bourgogne-Franche-Comté"/>
  </r>
  <r>
    <s v="Enedis"/>
    <s v="2021"/>
    <x v="0"/>
    <s v="PRO"/>
    <s v="Petits professionels"/>
    <s v="T"/>
    <x v="0"/>
    <m/>
    <s v="0"/>
    <n v="284.3134197"/>
    <n v="41"/>
    <n v="0.89300000000000002"/>
    <n v="0"/>
    <n v="0"/>
    <n v="0"/>
    <s v="21585"/>
    <x v="427"/>
    <s v="200070894"/>
    <s v="CC de Gevrey-Chambertin et de Nuits-Saint-Georges"/>
    <s v="21"/>
    <s v="Côte-d'Or"/>
    <n v="27"/>
    <s v="Bourgogne-Franche-Comté"/>
  </r>
  <r>
    <s v="Enedis"/>
    <s v="2021"/>
    <x v="0"/>
    <s v="RES"/>
    <s v="Résidentiel"/>
    <s v="R"/>
    <x v="3"/>
    <m/>
    <s v="0"/>
    <n v="2762.2074469999998"/>
    <n v="499"/>
    <n v="0.84"/>
    <n v="0"/>
    <n v="0"/>
    <n v="0"/>
    <s v="21585"/>
    <x v="427"/>
    <s v="200070894"/>
    <s v="CC de Gevrey-Chambertin et de Nuits-Saint-Georges"/>
    <s v="21"/>
    <s v="Côte-d'Or"/>
    <n v="27"/>
    <s v="Bourgogne-Franche-Comté"/>
  </r>
  <r>
    <s v="Enedis"/>
    <s v="2021"/>
    <x v="0"/>
    <s v="ENT"/>
    <s v="Entreprises"/>
    <s v="T"/>
    <x v="0"/>
    <s v="68"/>
    <s v="Activités immobilières"/>
    <n v="338.89773170000001"/>
    <n v="1"/>
    <n v="0.84799999999999998"/>
    <n v="0"/>
    <n v="0"/>
    <n v="0"/>
    <s v="21586"/>
    <x v="428"/>
    <s v="200070894"/>
    <s v="CC de Gevrey-Chambertin et de Nuits-Saint-Georges"/>
    <s v="21"/>
    <s v="Côte-d'Or"/>
    <n v="27"/>
    <s v="Bourgogne-Franche-Comté"/>
  </r>
  <r>
    <s v="Enedis"/>
    <s v="2021"/>
    <x v="0"/>
    <s v="ENT"/>
    <s v="Entreprises"/>
    <s v="T"/>
    <x v="0"/>
    <s v="84"/>
    <s v="Administration publique et défense ; sécurité sociale obligatoire"/>
    <n v="33.266500739999998"/>
    <n v="1"/>
    <n v="0.85699999999999998"/>
    <n v="0"/>
    <n v="0"/>
    <n v="0"/>
    <s v="21586"/>
    <x v="428"/>
    <s v="200070894"/>
    <s v="CC de Gevrey-Chambertin et de Nuits-Saint-Georges"/>
    <s v="21"/>
    <s v="Côte-d'Or"/>
    <n v="27"/>
    <s v="Bourgogne-Franche-Comté"/>
  </r>
  <r>
    <s v="Enedis"/>
    <s v="2021"/>
    <x v="0"/>
    <s v="PRO"/>
    <s v="Petits professionels"/>
    <s v="A"/>
    <x v="1"/>
    <m/>
    <s v="0"/>
    <n v="0"/>
    <n v="0"/>
    <n v="0"/>
    <n v="0"/>
    <n v="0"/>
    <n v="1"/>
    <s v="21586"/>
    <x v="428"/>
    <s v="200070894"/>
    <s v="CC de Gevrey-Chambertin et de Nuits-Saint-Georges"/>
    <s v="21"/>
    <s v="Côte-d'Or"/>
    <n v="27"/>
    <s v="Bourgogne-Franche-Comté"/>
  </r>
  <r>
    <s v="Enedis"/>
    <s v="2021"/>
    <x v="0"/>
    <s v="PRO"/>
    <s v="Petits professionels"/>
    <s v="I"/>
    <x v="4"/>
    <m/>
    <s v="0"/>
    <n v="0"/>
    <n v="0"/>
    <n v="0"/>
    <n v="0"/>
    <n v="0"/>
    <n v="1"/>
    <s v="21586"/>
    <x v="428"/>
    <s v="200070894"/>
    <s v="CC de Gevrey-Chambertin et de Nuits-Saint-Georges"/>
    <s v="21"/>
    <s v="Côte-d'Or"/>
    <n v="27"/>
    <s v="Bourgogne-Franche-Comté"/>
  </r>
  <r>
    <s v="Enedis"/>
    <s v="2021"/>
    <x v="0"/>
    <s v="PRO"/>
    <s v="Petits professionels"/>
    <s v="T"/>
    <x v="0"/>
    <m/>
    <s v="0"/>
    <n v="264.94724009999999"/>
    <n v="20"/>
    <n v="0.59099999999999997"/>
    <n v="0"/>
    <n v="0"/>
    <n v="0"/>
    <s v="21586"/>
    <x v="428"/>
    <s v="200070894"/>
    <s v="CC de Gevrey-Chambertin et de Nuits-Saint-Georges"/>
    <s v="21"/>
    <s v="Côte-d'Or"/>
    <n v="27"/>
    <s v="Bourgogne-Franche-Comté"/>
  </r>
  <r>
    <s v="Enedis"/>
    <s v="2021"/>
    <x v="0"/>
    <s v="PRO"/>
    <s v="Petits professionels"/>
    <s v="I"/>
    <x v="4"/>
    <m/>
    <s v="0"/>
    <n v="0"/>
    <n v="0"/>
    <n v="0"/>
    <n v="0"/>
    <n v="0"/>
    <n v="1"/>
    <s v="21589"/>
    <x v="508"/>
    <s v="200039063"/>
    <s v="CC Forêts, Seine et Suzon"/>
    <s v="21"/>
    <s v="Côte-d'Or"/>
    <n v="27"/>
    <s v="Bourgogne-Franche-Comté"/>
  </r>
  <r>
    <s v="Enedis"/>
    <s v="2021"/>
    <x v="0"/>
    <s v="ENT"/>
    <s v="Entreprises"/>
    <s v="I"/>
    <x v="4"/>
    <s v="32"/>
    <s v="Autres industries manufacturières"/>
    <n v="187.22225299999999"/>
    <n v="1"/>
    <n v="1"/>
    <n v="0"/>
    <n v="0"/>
    <n v="0"/>
    <s v="21590"/>
    <x v="429"/>
    <s v="200006682"/>
    <s v="CA Beaune, Côte et Sud - Communauté Beaune-Chagny-Nolay"/>
    <s v="21"/>
    <s v="Côte-d'Or"/>
    <n v="27"/>
    <s v="Bourgogne-Franche-Comté"/>
  </r>
  <r>
    <s v="Enedis"/>
    <s v="2021"/>
    <x v="0"/>
    <s v="ENT"/>
    <s v="Entreprises"/>
    <s v="T"/>
    <x v="0"/>
    <s v="84"/>
    <s v="Administration publique et défense ; sécurité sociale obligatoire"/>
    <n v="4.5270785900000003"/>
    <n v="1"/>
    <n v="0.96799999999999997"/>
    <n v="0"/>
    <n v="0"/>
    <n v="0"/>
    <s v="21590"/>
    <x v="429"/>
    <s v="200006682"/>
    <s v="CA Beaune, Côte et Sud - Communauté Beaune-Chagny-Nolay"/>
    <s v="21"/>
    <s v="Côte-d'Or"/>
    <n v="27"/>
    <s v="Bourgogne-Franche-Comté"/>
  </r>
  <r>
    <s v="Enedis"/>
    <s v="2021"/>
    <x v="0"/>
    <s v="PRO"/>
    <s v="Petits professionels"/>
    <s v="X"/>
    <x v="2"/>
    <m/>
    <s v="0"/>
    <n v="129.25925240000001"/>
    <n v="15"/>
    <n v="0.88500000000000001"/>
    <n v="0"/>
    <n v="0"/>
    <n v="0"/>
    <s v="21590"/>
    <x v="429"/>
    <s v="200006682"/>
    <s v="CA Beaune, Côte et Sud - Communauté Beaune-Chagny-Nolay"/>
    <s v="21"/>
    <s v="Côte-d'Or"/>
    <n v="27"/>
    <s v="Bourgogne-Franche-Comté"/>
  </r>
  <r>
    <s v="Enedis"/>
    <s v="2021"/>
    <x v="0"/>
    <s v="RES"/>
    <s v="Résidentiel"/>
    <s v="R"/>
    <x v="3"/>
    <m/>
    <s v="0"/>
    <n v="3819.003158"/>
    <n v="662"/>
    <n v="0.80200000000000005"/>
    <n v="0.37362203799999999"/>
    <n v="5.6100000000000004E-3"/>
    <n v="0"/>
    <s v="21590"/>
    <x v="429"/>
    <s v="200006682"/>
    <s v="CA Beaune, Côte et Sud - Communauté Beaune-Chagny-Nolay"/>
    <s v="21"/>
    <s v="Côte-d'Or"/>
    <n v="27"/>
    <s v="Bourgogne-Franche-Comté"/>
  </r>
  <r>
    <s v="Enedis"/>
    <s v="2021"/>
    <x v="0"/>
    <s v="PRO"/>
    <s v="Petits professionels"/>
    <s v="A"/>
    <x v="1"/>
    <m/>
    <s v="0"/>
    <n v="0"/>
    <n v="0"/>
    <n v="0"/>
    <n v="0"/>
    <n v="0"/>
    <n v="1"/>
    <s v="21591"/>
    <x v="430"/>
    <s v="200039063"/>
    <s v="CC Forêts, Seine et Suzon"/>
    <s v="21"/>
    <s v="Côte-d'Or"/>
    <n v="27"/>
    <s v="Bourgogne-Franche-Comté"/>
  </r>
  <r>
    <s v="Enedis"/>
    <s v="2021"/>
    <x v="0"/>
    <s v="PRO"/>
    <s v="Petits professionels"/>
    <s v="I"/>
    <x v="4"/>
    <m/>
    <s v="0"/>
    <n v="0"/>
    <n v="0"/>
    <n v="0"/>
    <n v="0"/>
    <n v="0"/>
    <n v="1"/>
    <s v="21592"/>
    <x v="580"/>
    <s v="200039055"/>
    <s v="CC Ouche et Montagne"/>
    <s v="21"/>
    <s v="Côte-d'Or"/>
    <n v="27"/>
    <s v="Bourgogne-Franche-Comté"/>
  </r>
  <r>
    <s v="Enedis"/>
    <s v="2021"/>
    <x v="0"/>
    <s v="RES"/>
    <s v="Résidentiel"/>
    <s v="R"/>
    <x v="3"/>
    <m/>
    <s v="0"/>
    <n v="653.70194189999995"/>
    <n v="114"/>
    <n v="0.67800000000000005"/>
    <n v="0"/>
    <n v="0"/>
    <n v="0"/>
    <s v="21592"/>
    <x v="580"/>
    <s v="200039055"/>
    <s v="CC Ouche et Montagne"/>
    <s v="21"/>
    <s v="Côte-d'Or"/>
    <n v="27"/>
    <s v="Bourgogne-Franche-Comté"/>
  </r>
  <r>
    <s v="Enedis"/>
    <s v="2021"/>
    <x v="0"/>
    <s v="PRO"/>
    <s v="Petits professionels"/>
    <s v="T"/>
    <x v="0"/>
    <m/>
    <s v="0"/>
    <n v="52.614813470000001"/>
    <n v="10"/>
    <n v="0.97599999999999998"/>
    <n v="0"/>
    <n v="0"/>
    <n v="0"/>
    <s v="21598"/>
    <x v="512"/>
    <s v="242101491"/>
    <s v="CC du Montbardois"/>
    <s v="21"/>
    <s v="Côte-d'Or"/>
    <n v="27"/>
    <s v="Bourgogne-Franche-Comté"/>
  </r>
  <r>
    <s v="Enedis"/>
    <s v="2021"/>
    <x v="0"/>
    <s v="RES"/>
    <s v="Résidentiel"/>
    <s v="R"/>
    <x v="3"/>
    <m/>
    <s v="0"/>
    <n v="467.16467280000001"/>
    <n v="87"/>
    <n v="0.86899999999999999"/>
    <n v="0"/>
    <n v="0"/>
    <n v="0"/>
    <s v="21598"/>
    <x v="512"/>
    <s v="242101491"/>
    <s v="CC du Montbardois"/>
    <s v="21"/>
    <s v="Côte-d'Or"/>
    <n v="27"/>
    <s v="Bourgogne-Franche-Comté"/>
  </r>
  <r>
    <s v="Enedis"/>
    <s v="2021"/>
    <x v="0"/>
    <s v="ENT"/>
    <s v="Entreprises"/>
    <s v="I"/>
    <x v="4"/>
    <s v="13"/>
    <s v="Fabrication de textiles"/>
    <n v="164.24299999999999"/>
    <n v="1"/>
    <n v="1"/>
    <n v="0"/>
    <n v="0"/>
    <n v="0"/>
    <s v="21599"/>
    <x v="450"/>
    <s v="200070910"/>
    <s v="CC Tille et Venelle"/>
    <s v="21"/>
    <s v="Côte-d'Or"/>
    <n v="27"/>
    <s v="Bourgogne-Franche-Comté"/>
  </r>
  <r>
    <s v="Enedis"/>
    <s v="2021"/>
    <x v="0"/>
    <s v="ENT"/>
    <s v="Entreprises"/>
    <s v="I"/>
    <x v="4"/>
    <s v="35"/>
    <s v="Production et distribution d'électricité, de gaz, de vapeur et d'air conditionné"/>
    <n v="70.867270239999996"/>
    <n v="3"/>
    <n v="0.89"/>
    <n v="0"/>
    <n v="0"/>
    <n v="0"/>
    <s v="21599"/>
    <x v="450"/>
    <s v="200070910"/>
    <s v="CC Tille et Venelle"/>
    <s v="21"/>
    <s v="Côte-d'Or"/>
    <n v="27"/>
    <s v="Bourgogne-Franche-Comté"/>
  </r>
  <r>
    <s v="Enedis"/>
    <s v="2021"/>
    <x v="0"/>
    <s v="ENT"/>
    <s v="Entreprises"/>
    <s v="T"/>
    <x v="0"/>
    <s v="55"/>
    <s v="Hébergement"/>
    <n v="20.875"/>
    <n v="1"/>
    <n v="1"/>
    <n v="0"/>
    <n v="0"/>
    <n v="0"/>
    <s v="21599"/>
    <x v="450"/>
    <s v="200070910"/>
    <s v="CC Tille et Venelle"/>
    <s v="21"/>
    <s v="Côte-d'Or"/>
    <n v="27"/>
    <s v="Bourgogne-Franche-Comté"/>
  </r>
  <r>
    <s v="Enedis"/>
    <s v="2021"/>
    <x v="0"/>
    <s v="ENT"/>
    <s v="Entreprises"/>
    <s v="T"/>
    <x v="0"/>
    <s v="84"/>
    <s v="Administration publique et défense ; sécurité sociale obligatoire"/>
    <n v="204.83309779999999"/>
    <n v="3"/>
    <n v="0.96899999999999997"/>
    <n v="0"/>
    <n v="0"/>
    <n v="0"/>
    <s v="21599"/>
    <x v="450"/>
    <s v="200070910"/>
    <s v="CC Tille et Venelle"/>
    <s v="21"/>
    <s v="Côte-d'Or"/>
    <n v="27"/>
    <s v="Bourgogne-Franche-Comté"/>
  </r>
  <r>
    <s v="Enedis"/>
    <s v="2021"/>
    <x v="0"/>
    <s v="PRO"/>
    <s v="Petits professionels"/>
    <s v="T"/>
    <x v="0"/>
    <m/>
    <s v="0"/>
    <n v="0"/>
    <n v="0"/>
    <n v="0"/>
    <n v="0"/>
    <n v="0"/>
    <n v="1"/>
    <s v="21600"/>
    <x v="581"/>
    <s v="200071207"/>
    <s v="CC de Pouilly-en-Auxois/Bligny-sur-Ouche"/>
    <s v="21"/>
    <s v="Côte-d'Or"/>
    <n v="27"/>
    <s v="Bourgogne-Franche-Comté"/>
  </r>
  <r>
    <s v="Enedis"/>
    <s v="2021"/>
    <x v="0"/>
    <s v="RES"/>
    <s v="Résidentiel"/>
    <s v="R"/>
    <x v="3"/>
    <m/>
    <s v="0"/>
    <n v="472.9070352"/>
    <n v="59"/>
    <n v="0.78800000000000003"/>
    <n v="0"/>
    <n v="0"/>
    <n v="0"/>
    <s v="21600"/>
    <x v="581"/>
    <s v="200071207"/>
    <s v="CC de Pouilly-en-Auxois/Bligny-sur-Ouche"/>
    <s v="21"/>
    <s v="Côte-d'Or"/>
    <n v="27"/>
    <s v="Bourgogne-Franche-Comté"/>
  </r>
  <r>
    <s v="Enedis"/>
    <s v="2021"/>
    <x v="0"/>
    <s v="ENT"/>
    <s v="Entreprises"/>
    <s v="I"/>
    <x v="4"/>
    <s v="14"/>
    <s v="Industrie de l'habillement"/>
    <n v="332.71419015999999"/>
    <n v="2"/>
    <n v="0.95099999999999996"/>
    <n v="0"/>
    <n v="0"/>
    <n v="0"/>
    <s v="21603"/>
    <x v="431"/>
    <s v="200071017"/>
    <s v="CC des Terres d'Auxois"/>
    <s v="21"/>
    <s v="Côte-d'Or"/>
    <n v="27"/>
    <s v="Bourgogne-Franche-Comté"/>
  </r>
  <r>
    <s v="Enedis"/>
    <s v="2021"/>
    <x v="0"/>
    <s v="ENT"/>
    <s v="Entreprises"/>
    <s v="I"/>
    <x v="4"/>
    <s v="28"/>
    <s v="Fabrication de machines et équipements n.c.a."/>
    <n v="438.505"/>
    <n v="1"/>
    <n v="1"/>
    <n v="0"/>
    <n v="0"/>
    <n v="0"/>
    <s v="21603"/>
    <x v="431"/>
    <s v="200071017"/>
    <s v="CC des Terres d'Auxois"/>
    <s v="21"/>
    <s v="Côte-d'Or"/>
    <n v="27"/>
    <s v="Bourgogne-Franche-Comté"/>
  </r>
  <r>
    <s v="Enedis"/>
    <s v="2021"/>
    <x v="0"/>
    <s v="PRO"/>
    <s v="Petits professionels"/>
    <s v="I"/>
    <x v="4"/>
    <m/>
    <s v="0"/>
    <n v="316.27245490000001"/>
    <n v="31"/>
    <n v="0.82099999999999995"/>
    <n v="0"/>
    <n v="0"/>
    <n v="0"/>
    <s v="21603"/>
    <x v="431"/>
    <s v="200071017"/>
    <s v="CC des Terres d'Auxois"/>
    <s v="21"/>
    <s v="Côte-d'Or"/>
    <n v="27"/>
    <s v="Bourgogne-Franche-Comté"/>
  </r>
  <r>
    <s v="Enedis"/>
    <s v="2021"/>
    <x v="0"/>
    <s v="ENT"/>
    <s v="Entreprises"/>
    <s v="I"/>
    <x v="4"/>
    <s v="43"/>
    <s v="Travaux de construction spécialisés"/>
    <n v="35.890359869999997"/>
    <n v="1"/>
    <n v="0.84799999999999998"/>
    <n v="0"/>
    <n v="0"/>
    <n v="0"/>
    <s v="21604"/>
    <x v="513"/>
    <s v="242101491"/>
    <s v="CC du Montbardois"/>
    <s v="21"/>
    <s v="Côte-d'Or"/>
    <n v="27"/>
    <s v="Bourgogne-Franche-Comté"/>
  </r>
  <r>
    <s v="Enedis"/>
    <s v="2021"/>
    <x v="0"/>
    <s v="ENT"/>
    <s v="Entreprises"/>
    <s v="T"/>
    <x v="0"/>
    <s v="84"/>
    <s v="Administration publique et défense ; sécurité sociale obligatoire"/>
    <n v="0.16500000000000001"/>
    <n v="1"/>
    <n v="1"/>
    <n v="0"/>
    <n v="0"/>
    <n v="0"/>
    <s v="21604"/>
    <x v="513"/>
    <s v="242101491"/>
    <s v="CC du Montbardois"/>
    <s v="21"/>
    <s v="Côte-d'Or"/>
    <n v="27"/>
    <s v="Bourgogne-Franche-Comté"/>
  </r>
  <r>
    <s v="Enedis"/>
    <s v="2021"/>
    <x v="0"/>
    <s v="PRO"/>
    <s v="Petits professionels"/>
    <s v="A"/>
    <x v="1"/>
    <m/>
    <s v="0"/>
    <n v="0"/>
    <n v="0"/>
    <n v="0"/>
    <n v="0"/>
    <n v="0"/>
    <n v="1"/>
    <s v="21604"/>
    <x v="513"/>
    <s v="242101491"/>
    <s v="CC du Montbardois"/>
    <s v="21"/>
    <s v="Côte-d'Or"/>
    <n v="27"/>
    <s v="Bourgogne-Franche-Comté"/>
  </r>
  <r>
    <s v="Enedis"/>
    <s v="2021"/>
    <x v="0"/>
    <s v="ENT"/>
    <s v="Entreprises"/>
    <s v="T"/>
    <x v="0"/>
    <s v="46"/>
    <s v="Commerce de gros, à l'exception des automobiles et des motocycles"/>
    <n v="161.13814060000001"/>
    <n v="3"/>
    <n v="0.877"/>
    <n v="0"/>
    <n v="0"/>
    <n v="0"/>
    <s v="21605"/>
    <x v="514"/>
    <s v="242100410"/>
    <s v="Dijon Métropole"/>
    <s v="21"/>
    <s v="Côte-d'Or"/>
    <n v="27"/>
    <s v="Bourgogne-Franche-Comté"/>
  </r>
  <r>
    <s v="Enedis"/>
    <s v="2021"/>
    <x v="0"/>
    <s v="ENT"/>
    <s v="Entreprises"/>
    <s v="T"/>
    <x v="0"/>
    <s v="70"/>
    <s v="Activités des sièges sociaux ; conseil de gestion"/>
    <n v="735.59811300000001"/>
    <n v="1"/>
    <n v="1"/>
    <n v="0"/>
    <n v="0"/>
    <n v="0"/>
    <s v="21605"/>
    <x v="514"/>
    <s v="242100410"/>
    <s v="Dijon Métropole"/>
    <s v="21"/>
    <s v="Côte-d'Or"/>
    <n v="27"/>
    <s v="Bourgogne-Franche-Comté"/>
  </r>
  <r>
    <s v="Enedis"/>
    <s v="2021"/>
    <x v="0"/>
    <s v="PRO"/>
    <s v="Petits professionels"/>
    <s v="T"/>
    <x v="0"/>
    <m/>
    <s v="0"/>
    <n v="639.71179959999995"/>
    <n v="83"/>
    <n v="0.86499999999999999"/>
    <n v="0"/>
    <n v="0"/>
    <n v="0"/>
    <s v="21605"/>
    <x v="514"/>
    <s v="242100410"/>
    <s v="Dijon Métropole"/>
    <s v="21"/>
    <s v="Côte-d'Or"/>
    <n v="27"/>
    <s v="Bourgogne-Franche-Comté"/>
  </r>
  <r>
    <s v="Enedis"/>
    <s v="2021"/>
    <x v="0"/>
    <s v="RES"/>
    <s v="Résidentiel"/>
    <s v="R"/>
    <x v="3"/>
    <m/>
    <s v="0"/>
    <n v="4831.6329740000001"/>
    <n v="950"/>
    <n v="0.86399999999999999"/>
    <n v="0.47433465200000002"/>
    <n v="4.45E-3"/>
    <n v="0"/>
    <s v="21605"/>
    <x v="514"/>
    <s v="242100410"/>
    <s v="Dijon Métropole"/>
    <s v="21"/>
    <s v="Côte-d'Or"/>
    <n v="27"/>
    <s v="Bourgogne-Franche-Comté"/>
  </r>
  <r>
    <s v="Enedis"/>
    <s v="2021"/>
    <x v="0"/>
    <s v="PRO"/>
    <s v="Petits professionels"/>
    <s v="I"/>
    <x v="4"/>
    <m/>
    <s v="0"/>
    <n v="142.4304956"/>
    <n v="14"/>
    <n v="0.85699999999999998"/>
    <n v="0"/>
    <n v="0"/>
    <n v="0"/>
    <s v="21606"/>
    <x v="515"/>
    <s v="200006682"/>
    <s v="CA Beaune, Côte et Sud - Communauté Beaune-Chagny-Nolay"/>
    <s v="21"/>
    <s v="Côte-d'Or"/>
    <n v="27"/>
    <s v="Bourgogne-Franche-Comté"/>
  </r>
  <r>
    <s v="Enedis"/>
    <s v="2021"/>
    <x v="0"/>
    <s v="PRO"/>
    <s v="Petits professionels"/>
    <s v="X"/>
    <x v="2"/>
    <m/>
    <s v="0"/>
    <n v="152.05596629999999"/>
    <n v="16"/>
    <n v="0.875"/>
    <n v="0"/>
    <n v="0"/>
    <n v="0"/>
    <s v="21606"/>
    <x v="515"/>
    <s v="200006682"/>
    <s v="CA Beaune, Côte et Sud - Communauté Beaune-Chagny-Nolay"/>
    <s v="21"/>
    <s v="Côte-d'Or"/>
    <n v="27"/>
    <s v="Bourgogne-Franche-Comté"/>
  </r>
  <r>
    <s v="Enedis"/>
    <s v="2021"/>
    <x v="0"/>
    <s v="ENT"/>
    <s v="Entreprises"/>
    <s v="I"/>
    <x v="4"/>
    <s v="10"/>
    <s v="Industries alimentaires"/>
    <n v="134.17183739999999"/>
    <n v="1"/>
    <n v="0.92100000000000004"/>
    <n v="0"/>
    <n v="0"/>
    <n v="0"/>
    <s v="21607"/>
    <x v="432"/>
    <s v="242101509"/>
    <s v="CC Rives de Saône"/>
    <s v="21"/>
    <s v="Côte-d'Or"/>
    <n v="27"/>
    <s v="Bourgogne-Franche-Comté"/>
  </r>
  <r>
    <s v="Enedis"/>
    <s v="2021"/>
    <x v="0"/>
    <s v="ENT"/>
    <s v="Entreprises"/>
    <s v="I"/>
    <x v="4"/>
    <s v="25"/>
    <s v="Fabrication de produits métalliques, à l'exception des machines et des équipements"/>
    <n v="1023.937938"/>
    <n v="2"/>
    <n v="1"/>
    <n v="0"/>
    <n v="0"/>
    <n v="0"/>
    <s v="21607"/>
    <x v="432"/>
    <s v="242101509"/>
    <s v="CC Rives de Saône"/>
    <s v="21"/>
    <s v="Côte-d'Or"/>
    <n v="27"/>
    <s v="Bourgogne-Franche-Comté"/>
  </r>
  <r>
    <s v="Enedis"/>
    <s v="2021"/>
    <x v="0"/>
    <s v="ENT"/>
    <s v="Entreprises"/>
    <s v="T"/>
    <x v="0"/>
    <s v="47"/>
    <s v="Commerce de détail, à l'exception des automobiles et des motocycles"/>
    <n v="1633.245322"/>
    <n v="4"/>
    <n v="0.99299999999999999"/>
    <n v="0"/>
    <n v="0"/>
    <n v="0"/>
    <s v="21607"/>
    <x v="432"/>
    <s v="242101509"/>
    <s v="CC Rives de Saône"/>
    <s v="21"/>
    <s v="Côte-d'Or"/>
    <n v="27"/>
    <s v="Bourgogne-Franche-Comté"/>
  </r>
  <r>
    <s v="Enedis"/>
    <s v="2021"/>
    <x v="0"/>
    <s v="ENT"/>
    <s v="Entreprises"/>
    <s v="T"/>
    <x v="0"/>
    <s v="56"/>
    <s v="Restauration"/>
    <n v="30.344254930000002"/>
    <n v="1"/>
    <n v="0.94599999999999995"/>
    <n v="0"/>
    <n v="0"/>
    <n v="0"/>
    <s v="21607"/>
    <x v="432"/>
    <s v="242101509"/>
    <s v="CC Rives de Saône"/>
    <s v="21"/>
    <s v="Côte-d'Or"/>
    <n v="27"/>
    <s v="Bourgogne-Franche-Comté"/>
  </r>
  <r>
    <s v="Enedis"/>
    <s v="2021"/>
    <x v="0"/>
    <s v="ENT"/>
    <s v="Entreprises"/>
    <s v="T"/>
    <x v="0"/>
    <s v="68"/>
    <s v="Activités immobilières"/>
    <n v="272.43247170000001"/>
    <n v="2"/>
    <n v="0.95499999999999996"/>
    <n v="0"/>
    <n v="0"/>
    <n v="0"/>
    <s v="21607"/>
    <x v="432"/>
    <s v="242101509"/>
    <s v="CC Rives de Saône"/>
    <s v="21"/>
    <s v="Côte-d'Or"/>
    <n v="27"/>
    <s v="Bourgogne-Franche-Comté"/>
  </r>
  <r>
    <s v="Enedis"/>
    <s v="2021"/>
    <x v="0"/>
    <s v="PRO"/>
    <s v="Petits professionels"/>
    <s v="A"/>
    <x v="1"/>
    <m/>
    <s v="0"/>
    <n v="0"/>
    <n v="0"/>
    <n v="0"/>
    <n v="0"/>
    <n v="0"/>
    <n v="1"/>
    <s v="21608"/>
    <x v="582"/>
    <s v="242101442"/>
    <s v="CC de Saulieu"/>
    <s v="21"/>
    <s v="Côte-d'Or"/>
    <n v="27"/>
    <s v="Bourgogne-Franche-Comté"/>
  </r>
  <r>
    <s v="Enedis"/>
    <s v="2021"/>
    <x v="0"/>
    <s v="PRO"/>
    <s v="Petits professionels"/>
    <s v="I"/>
    <x v="4"/>
    <m/>
    <s v="0"/>
    <n v="0"/>
    <n v="0"/>
    <n v="0"/>
    <n v="0"/>
    <n v="0"/>
    <n v="1"/>
    <s v="21608"/>
    <x v="582"/>
    <s v="242101442"/>
    <s v="CC de Saulieu"/>
    <s v="21"/>
    <s v="Côte-d'Or"/>
    <n v="27"/>
    <s v="Bourgogne-Franche-Comté"/>
  </r>
  <r>
    <s v="Enedis"/>
    <s v="2021"/>
    <x v="0"/>
    <s v="RES"/>
    <s v="Résidentiel"/>
    <s v="R"/>
    <x v="3"/>
    <m/>
    <s v="0"/>
    <n v="456.67567079999998"/>
    <n v="81"/>
    <n v="0.82899999999999996"/>
    <n v="0"/>
    <n v="0"/>
    <n v="0"/>
    <s v="21608"/>
    <x v="582"/>
    <s v="242101442"/>
    <s v="CC de Saulieu"/>
    <s v="21"/>
    <s v="Côte-d'Or"/>
    <n v="27"/>
    <s v="Bourgogne-Franche-Comté"/>
  </r>
  <r>
    <s v="Enedis"/>
    <s v="2021"/>
    <x v="0"/>
    <s v="ENT"/>
    <s v="Entreprises"/>
    <s v="I"/>
    <x v="4"/>
    <s v="10"/>
    <s v="Industries alimentaires"/>
    <n v="974.78416670000001"/>
    <n v="1"/>
    <n v="1"/>
    <n v="0"/>
    <n v="0"/>
    <n v="0"/>
    <s v="21611"/>
    <x v="516"/>
    <s v="200039055"/>
    <s v="CC Ouche et Montagne"/>
    <s v="21"/>
    <s v="Côte-d'Or"/>
    <n v="27"/>
    <s v="Bourgogne-Franche-Comté"/>
  </r>
  <r>
    <s v="Enedis"/>
    <s v="2021"/>
    <x v="0"/>
    <s v="ENT"/>
    <s v="Entreprises"/>
    <s v="T"/>
    <x v="0"/>
    <s v="46"/>
    <s v="Commerce de gros, à l'exception des automobiles et des motocycles"/>
    <n v="1.300314451"/>
    <n v="1"/>
    <n v="0.98099999999999998"/>
    <n v="0"/>
    <n v="0"/>
    <n v="0"/>
    <s v="21611"/>
    <x v="516"/>
    <s v="200039055"/>
    <s v="CC Ouche et Montagne"/>
    <s v="21"/>
    <s v="Côte-d'Or"/>
    <n v="27"/>
    <s v="Bourgogne-Franche-Comté"/>
  </r>
  <r>
    <s v="Enedis"/>
    <s v="2021"/>
    <x v="0"/>
    <s v="ENT"/>
    <s v="Entreprises"/>
    <s v="T"/>
    <x v="0"/>
    <s v="61"/>
    <s v="Télécommunications"/>
    <n v="37.358173890000003"/>
    <n v="1"/>
    <n v="0.878"/>
    <n v="0"/>
    <n v="0"/>
    <n v="0"/>
    <s v="21611"/>
    <x v="516"/>
    <s v="200039055"/>
    <s v="CC Ouche et Montagne"/>
    <s v="21"/>
    <s v="Côte-d'Or"/>
    <n v="27"/>
    <s v="Bourgogne-Franche-Comté"/>
  </r>
  <r>
    <s v="Enedis"/>
    <s v="2021"/>
    <x v="0"/>
    <s v="PRO"/>
    <s v="Petits professionels"/>
    <s v="A"/>
    <x v="1"/>
    <m/>
    <s v="0"/>
    <n v="0"/>
    <n v="0"/>
    <n v="0"/>
    <n v="0"/>
    <n v="0"/>
    <n v="1"/>
    <s v="21611"/>
    <x v="516"/>
    <s v="200039055"/>
    <s v="CC Ouche et Montagne"/>
    <s v="21"/>
    <s v="Côte-d'Or"/>
    <n v="27"/>
    <s v="Bourgogne-Franche-Comté"/>
  </r>
  <r>
    <s v="Enedis"/>
    <s v="2021"/>
    <x v="0"/>
    <s v="PRO"/>
    <s v="Petits professionels"/>
    <s v="A"/>
    <x v="1"/>
    <m/>
    <s v="0"/>
    <n v="0"/>
    <n v="0"/>
    <n v="0"/>
    <n v="0"/>
    <n v="0"/>
    <n v="1"/>
    <s v="21612"/>
    <x v="583"/>
    <s v="200071017"/>
    <s v="CC des Terres d'Auxois"/>
    <s v="21"/>
    <s v="Côte-d'Or"/>
    <n v="27"/>
    <s v="Bourgogne-Franche-Comté"/>
  </r>
  <r>
    <s v="Enedis"/>
    <s v="2021"/>
    <x v="0"/>
    <s v="ENT"/>
    <s v="Entreprises"/>
    <s v="A"/>
    <x v="1"/>
    <s v="1"/>
    <s v="0"/>
    <n v="63.155465200000002"/>
    <n v="1"/>
    <n v="0.88100000000000001"/>
    <n v="0"/>
    <n v="0"/>
    <n v="0"/>
    <s v="21616"/>
    <x v="519"/>
    <s v="200006682"/>
    <s v="CA Beaune, Côte et Sud - Communauté Beaune-Chagny-Nolay"/>
    <s v="21"/>
    <s v="Côte-d'Or"/>
    <n v="27"/>
    <s v="Bourgogne-Franche-Comté"/>
  </r>
  <r>
    <s v="Enedis"/>
    <s v="2021"/>
    <x v="0"/>
    <s v="ENT"/>
    <s v="Entreprises"/>
    <s v="I"/>
    <x v="4"/>
    <s v="42"/>
    <s v="Génie civil"/>
    <n v="224.98641090000001"/>
    <n v="1"/>
    <n v="0.88400000000000001"/>
    <n v="0"/>
    <n v="0"/>
    <n v="0"/>
    <s v="21616"/>
    <x v="519"/>
    <s v="200006682"/>
    <s v="CA Beaune, Côte et Sud - Communauté Beaune-Chagny-Nolay"/>
    <s v="21"/>
    <s v="Côte-d'Or"/>
    <n v="27"/>
    <s v="Bourgogne-Franche-Comté"/>
  </r>
  <r>
    <s v="Enedis"/>
    <s v="2021"/>
    <x v="0"/>
    <s v="ENT"/>
    <s v="Entreprises"/>
    <s v="I"/>
    <x v="4"/>
    <s v="43"/>
    <s v="Travaux de construction spécialisés"/>
    <n v="7.8530153760000001"/>
    <n v="1"/>
    <n v="0.47899999999999998"/>
    <n v="0"/>
    <n v="0"/>
    <n v="0"/>
    <s v="21617"/>
    <x v="434"/>
    <s v="242100410"/>
    <s v="Dijon Métropole"/>
    <s v="21"/>
    <s v="Côte-d'Or"/>
    <n v="27"/>
    <s v="Bourgogne-Franche-Comté"/>
  </r>
  <r>
    <s v="Enedis"/>
    <s v="2021"/>
    <x v="0"/>
    <s v="ENT"/>
    <s v="Entreprises"/>
    <s v="T"/>
    <x v="0"/>
    <s v="61"/>
    <s v="Télécommunications"/>
    <n v="308.14100000000002"/>
    <n v="1"/>
    <n v="1"/>
    <n v="0"/>
    <n v="0"/>
    <n v="0"/>
    <s v="21617"/>
    <x v="434"/>
    <s v="242100410"/>
    <s v="Dijon Métropole"/>
    <s v="21"/>
    <s v="Côte-d'Or"/>
    <n v="27"/>
    <s v="Bourgogne-Franche-Comté"/>
  </r>
  <r>
    <s v="Enedis"/>
    <s v="2021"/>
    <x v="0"/>
    <s v="RES"/>
    <s v="Résidentiel"/>
    <s v="R"/>
    <x v="3"/>
    <m/>
    <s v="0"/>
    <n v="22438.286404999999"/>
    <n v="5876"/>
    <n v="0.85"/>
    <n v="2.1591411809999999"/>
    <n v="5.1200000000000004E-3"/>
    <n v="0"/>
    <s v="21617"/>
    <x v="434"/>
    <s v="242100410"/>
    <s v="Dijon Métropole"/>
    <s v="21"/>
    <s v="Côte-d'Or"/>
    <n v="27"/>
    <s v="Bourgogne-Franche-Comté"/>
  </r>
  <r>
    <s v="Enedis"/>
    <s v="2021"/>
    <x v="0"/>
    <s v="PRO"/>
    <s v="Petits professionels"/>
    <s v="A"/>
    <x v="1"/>
    <m/>
    <s v="0"/>
    <n v="0"/>
    <n v="0"/>
    <n v="0"/>
    <n v="0"/>
    <n v="0"/>
    <n v="1"/>
    <s v="21618"/>
    <x v="520"/>
    <s v="200070902"/>
    <s v="CC Auxonne Pontailler Val de Saône"/>
    <s v="21"/>
    <s v="Côte-d'Or"/>
    <n v="27"/>
    <s v="Bourgogne-Franche-Comté"/>
  </r>
  <r>
    <s v="Enedis"/>
    <s v="2021"/>
    <x v="0"/>
    <s v="PRO"/>
    <s v="Petits professionels"/>
    <s v="I"/>
    <x v="4"/>
    <m/>
    <s v="0"/>
    <n v="0"/>
    <n v="0"/>
    <n v="0"/>
    <n v="0"/>
    <n v="0"/>
    <n v="1"/>
    <s v="21618"/>
    <x v="520"/>
    <s v="200070902"/>
    <s v="CC Auxonne Pontailler Val de Saône"/>
    <s v="21"/>
    <s v="Côte-d'Or"/>
    <n v="27"/>
    <s v="Bourgogne-Franche-Comté"/>
  </r>
  <r>
    <s v="Enedis"/>
    <s v="2021"/>
    <x v="0"/>
    <s v="PRO"/>
    <s v="Petits professionels"/>
    <s v="T"/>
    <x v="0"/>
    <m/>
    <s v="0"/>
    <n v="248.42047450000001"/>
    <n v="32"/>
    <n v="0.81899999999999995"/>
    <n v="0"/>
    <n v="0"/>
    <n v="0"/>
    <s v="21623"/>
    <x v="435"/>
    <s v="200000925"/>
    <s v="CC de la Plaine Dijonnaise"/>
    <s v="21"/>
    <s v="Côte-d'Or"/>
    <n v="27"/>
    <s v="Bourgogne-Franche-Comté"/>
  </r>
  <r>
    <s v="Enedis"/>
    <s v="2021"/>
    <x v="0"/>
    <s v="RES"/>
    <s v="Résidentiel"/>
    <s v="R"/>
    <x v="3"/>
    <m/>
    <s v="0"/>
    <n v="231.89790360000001"/>
    <n v="51"/>
    <n v="0.82399999999999995"/>
    <n v="0"/>
    <n v="0"/>
    <n v="0"/>
    <s v="21626"/>
    <x v="524"/>
    <s v="242101434"/>
    <s v="CC du Pays Châtillonnais"/>
    <s v="21"/>
    <s v="Côte-d'Or"/>
    <n v="27"/>
    <s v="Bourgogne-Franche-Comté"/>
  </r>
  <r>
    <s v="Enedis"/>
    <s v="2021"/>
    <x v="0"/>
    <s v="PRO"/>
    <s v="Petits professionels"/>
    <s v="A"/>
    <x v="1"/>
    <m/>
    <s v="0"/>
    <n v="57.026097800000002"/>
    <n v="5"/>
    <n v="0.99199999999999999"/>
    <n v="0"/>
    <n v="0"/>
    <n v="0"/>
    <s v="21628"/>
    <x v="526"/>
    <s v="242101434"/>
    <s v="CC du Pays Châtillonnais"/>
    <s v="21"/>
    <s v="Côte-d'Or"/>
    <n v="27"/>
    <s v="Bourgogne-Franche-Comté"/>
  </r>
  <r>
    <s v="Enedis"/>
    <s v="2021"/>
    <x v="0"/>
    <s v="PRO"/>
    <s v="Petits professionels"/>
    <s v="T"/>
    <x v="0"/>
    <m/>
    <s v="0"/>
    <n v="203.6548731"/>
    <n v="21"/>
    <n v="0.88200000000000001"/>
    <n v="0"/>
    <n v="0"/>
    <n v="0"/>
    <s v="21629"/>
    <x v="527"/>
    <s v="242101442"/>
    <s v="CC de Saulieu"/>
    <s v="21"/>
    <s v="Côte-d'Or"/>
    <n v="27"/>
    <s v="Bourgogne-Franche-Comté"/>
  </r>
  <r>
    <s v="Enedis"/>
    <s v="2021"/>
    <x v="0"/>
    <s v="RES"/>
    <s v="Résidentiel"/>
    <s v="R"/>
    <x v="3"/>
    <m/>
    <s v="0"/>
    <n v="733.13260170000001"/>
    <n v="109"/>
    <n v="0.80300000000000005"/>
    <n v="0"/>
    <n v="0"/>
    <n v="0"/>
    <s v="21630"/>
    <x v="584"/>
    <s v="200071207"/>
    <s v="CC de Pouilly-en-Auxois/Bligny-sur-Ouche"/>
    <s v="21"/>
    <s v="Côte-d'Or"/>
    <n v="27"/>
    <s v="Bourgogne-Franche-Comté"/>
  </r>
  <r>
    <s v="Enedis"/>
    <s v="2021"/>
    <x v="0"/>
    <s v="PRO"/>
    <s v="Petits professionels"/>
    <s v="A"/>
    <x v="1"/>
    <m/>
    <s v="0"/>
    <n v="0"/>
    <n v="0"/>
    <n v="0"/>
    <n v="0"/>
    <n v="0"/>
    <n v="1"/>
    <s v="21631"/>
    <x v="585"/>
    <s v="200071207"/>
    <s v="CC de Pouilly-en-Auxois/Bligny-sur-Ouche"/>
    <s v="21"/>
    <s v="Côte-d'Or"/>
    <n v="27"/>
    <s v="Bourgogne-Franche-Comté"/>
  </r>
  <r>
    <s v="Enedis"/>
    <s v="2021"/>
    <x v="0"/>
    <s v="PRO"/>
    <s v="Petits professionels"/>
    <s v="X"/>
    <x v="2"/>
    <m/>
    <s v="0"/>
    <n v="0"/>
    <n v="0"/>
    <n v="0"/>
    <n v="0"/>
    <n v="0"/>
    <n v="1"/>
    <s v="21632"/>
    <x v="528"/>
    <s v="200000925"/>
    <s v="CC de la Plaine Dijonnaise"/>
    <s v="21"/>
    <s v="Côte-d'Or"/>
    <n v="27"/>
    <s v="Bourgogne-Franche-Comté"/>
  </r>
  <r>
    <s v="Enedis"/>
    <s v="2021"/>
    <x v="0"/>
    <s v="PRO"/>
    <s v="Petits professionels"/>
    <s v="T"/>
    <x v="0"/>
    <m/>
    <s v="0"/>
    <n v="42.72610839"/>
    <n v="15"/>
    <n v="0.83399999999999996"/>
    <n v="0"/>
    <n v="0"/>
    <n v="0"/>
    <s v="21633"/>
    <x v="586"/>
    <s v="200071017"/>
    <s v="CC des Terres d'Auxois"/>
    <s v="21"/>
    <s v="Côte-d'Or"/>
    <n v="27"/>
    <s v="Bourgogne-Franche-Comté"/>
  </r>
  <r>
    <s v="Enedis"/>
    <s v="2021"/>
    <x v="0"/>
    <s v="ENT"/>
    <s v="Entreprises"/>
    <s v="T"/>
    <x v="0"/>
    <s v="49"/>
    <s v="Transports terrestres et transport par conduites"/>
    <n v="49.758000000000003"/>
    <n v="1"/>
    <n v="1"/>
    <n v="0"/>
    <n v="0"/>
    <n v="0"/>
    <s v="21635"/>
    <x v="529"/>
    <s v="200071017"/>
    <s v="CC des Terres d'Auxois"/>
    <s v="21"/>
    <s v="Côte-d'Or"/>
    <n v="27"/>
    <s v="Bourgogne-Franche-Comté"/>
  </r>
  <r>
    <s v="Enedis"/>
    <s v="2021"/>
    <x v="0"/>
    <s v="PRO"/>
    <s v="Petits professionels"/>
    <s v="I"/>
    <x v="4"/>
    <m/>
    <s v="0"/>
    <n v="0"/>
    <n v="0"/>
    <n v="0"/>
    <n v="0"/>
    <n v="0"/>
    <n v="1"/>
    <s v="21636"/>
    <x v="587"/>
    <s v="200006682"/>
    <s v="CA Beaune, Côte et Sud - Communauté Beaune-Chagny-Nolay"/>
    <s v="21"/>
    <s v="Côte-d'Or"/>
    <n v="27"/>
    <s v="Bourgogne-Franche-Comté"/>
  </r>
  <r>
    <s v="Enedis"/>
    <s v="2021"/>
    <x v="0"/>
    <s v="RES"/>
    <s v="Résidentiel"/>
    <s v="R"/>
    <x v="3"/>
    <m/>
    <s v="0"/>
    <n v="994.25529989999995"/>
    <n v="184"/>
    <n v="0.81899999999999995"/>
    <n v="0"/>
    <n v="0"/>
    <n v="0"/>
    <s v="21636"/>
    <x v="587"/>
    <s v="200006682"/>
    <s v="CA Beaune, Côte et Sud - Communauté Beaune-Chagny-Nolay"/>
    <s v="21"/>
    <s v="Côte-d'Or"/>
    <n v="27"/>
    <s v="Bourgogne-Franche-Comté"/>
  </r>
  <r>
    <s v="Enedis"/>
    <s v="2021"/>
    <x v="0"/>
    <s v="PRO"/>
    <s v="Petits professionels"/>
    <s v="T"/>
    <x v="0"/>
    <m/>
    <s v="0"/>
    <n v="50.532114350000001"/>
    <n v="9"/>
    <n v="0.86599999999999999"/>
    <n v="0"/>
    <n v="0"/>
    <n v="0"/>
    <s v="21637"/>
    <x v="588"/>
    <s v="242101509"/>
    <s v="CC Rives de Saône"/>
    <s v="21"/>
    <s v="Côte-d'Or"/>
    <n v="27"/>
    <s v="Bourgogne-Franche-Comté"/>
  </r>
  <r>
    <s v="Enedis"/>
    <s v="2021"/>
    <x v="0"/>
    <s v="PRO"/>
    <s v="Petits professionels"/>
    <s v="I"/>
    <x v="4"/>
    <m/>
    <s v="0"/>
    <n v="75.022865080000003"/>
    <n v="5"/>
    <n v="0.76900000000000002"/>
    <n v="0"/>
    <n v="0"/>
    <n v="0"/>
    <s v="21639"/>
    <x v="437"/>
    <s v="200070902"/>
    <s v="CC Auxonne Pontailler Val de Saône"/>
    <s v="21"/>
    <s v="Côte-d'Or"/>
    <n v="27"/>
    <s v="Bourgogne-Franche-Comté"/>
  </r>
  <r>
    <s v="Enedis"/>
    <s v="2021"/>
    <x v="0"/>
    <s v="RES"/>
    <s v="Résidentiel"/>
    <s v="R"/>
    <x v="3"/>
    <m/>
    <s v="0"/>
    <n v="2024.25838"/>
    <n v="336"/>
    <n v="0.86199999999999999"/>
    <n v="0"/>
    <n v="0"/>
    <n v="0"/>
    <s v="21639"/>
    <x v="437"/>
    <s v="200070902"/>
    <s v="CC Auxonne Pontailler Val de Saône"/>
    <s v="21"/>
    <s v="Côte-d'Or"/>
    <n v="27"/>
    <s v="Bourgogne-Franche-Comté"/>
  </r>
  <r>
    <s v="Enedis"/>
    <s v="2021"/>
    <x v="0"/>
    <s v="PRO"/>
    <s v="Petits professionels"/>
    <s v="A"/>
    <x v="1"/>
    <m/>
    <s v="0"/>
    <n v="69.776325619999994"/>
    <n v="9"/>
    <n v="0.78400000000000003"/>
    <n v="0"/>
    <n v="0"/>
    <n v="0"/>
    <s v="21640"/>
    <x v="589"/>
    <s v="200071017"/>
    <s v="CC des Terres d'Auxois"/>
    <s v="21"/>
    <s v="Côte-d'Or"/>
    <n v="27"/>
    <s v="Bourgogne-Franche-Comté"/>
  </r>
  <r>
    <s v="Enedis"/>
    <s v="2021"/>
    <x v="0"/>
    <s v="ENT"/>
    <s v="Entreprises"/>
    <s v="I"/>
    <x v="4"/>
    <s v="16"/>
    <s v="Travail du bois et fabrication d'articles en bois et en liège, à l'exception des meubles ; fabrication d'articles en vannerie et sparterie"/>
    <n v="817.78583330000004"/>
    <n v="2"/>
    <n v="1"/>
    <n v="0"/>
    <n v="0"/>
    <n v="0"/>
    <s v="21641"/>
    <x v="530"/>
    <s v="242101491"/>
    <s v="CC du Montbardois"/>
    <s v="21"/>
    <s v="Côte-d'Or"/>
    <n v="27"/>
    <s v="Bourgogne-Franche-Comté"/>
  </r>
  <r>
    <s v="Enedis"/>
    <s v="2021"/>
    <x v="0"/>
    <s v="PRO"/>
    <s v="Petits professionels"/>
    <s v="I"/>
    <x v="4"/>
    <m/>
    <s v="0"/>
    <n v="0"/>
    <n v="0"/>
    <n v="0"/>
    <n v="0"/>
    <n v="0"/>
    <n v="1"/>
    <s v="21642"/>
    <x v="531"/>
    <s v="200071017"/>
    <s v="CC des Terres d'Auxois"/>
    <s v="21"/>
    <s v="Côte-d'Or"/>
    <n v="27"/>
    <s v="Bourgogne-Franche-Comté"/>
  </r>
  <r>
    <s v="Enedis"/>
    <s v="2021"/>
    <x v="0"/>
    <s v="RES"/>
    <s v="Résidentiel"/>
    <s v="R"/>
    <x v="3"/>
    <m/>
    <s v="0"/>
    <n v="1344.844509"/>
    <n v="257"/>
    <n v="0.8"/>
    <n v="0"/>
    <n v="0"/>
    <n v="0"/>
    <s v="21642"/>
    <x v="531"/>
    <s v="200071017"/>
    <s v="CC des Terres d'Auxois"/>
    <s v="21"/>
    <s v="Côte-d'Or"/>
    <n v="27"/>
    <s v="Bourgogne-Franche-Comté"/>
  </r>
  <r>
    <s v="Enedis"/>
    <s v="2021"/>
    <x v="0"/>
    <s v="PRO"/>
    <s v="Petits professionels"/>
    <s v="A"/>
    <x v="1"/>
    <m/>
    <s v="0"/>
    <n v="0"/>
    <n v="0"/>
    <n v="0"/>
    <n v="0"/>
    <n v="0"/>
    <n v="1"/>
    <s v="21644"/>
    <x v="590"/>
    <s v="200072825"/>
    <s v="CC Mirebellois et Fontenois"/>
    <s v="21"/>
    <s v="Côte-d'Or"/>
    <n v="27"/>
    <s v="Bourgogne-Franche-Comté"/>
  </r>
  <r>
    <s v="Enedis"/>
    <s v="2021"/>
    <x v="0"/>
    <s v="PRO"/>
    <s v="Petits professionels"/>
    <s v="T"/>
    <x v="0"/>
    <m/>
    <s v="0"/>
    <n v="0"/>
    <n v="0"/>
    <n v="0"/>
    <n v="0"/>
    <n v="0"/>
    <n v="1"/>
    <s v="21644"/>
    <x v="590"/>
    <s v="200072825"/>
    <s v="CC Mirebellois et Fontenois"/>
    <s v="21"/>
    <s v="Côte-d'Or"/>
    <n v="27"/>
    <s v="Bourgogne-Franche-Comté"/>
  </r>
  <r>
    <s v="Enedis"/>
    <s v="2021"/>
    <x v="0"/>
    <s v="PRO"/>
    <s v="Petits professionels"/>
    <s v="A"/>
    <x v="1"/>
    <m/>
    <s v="0"/>
    <n v="0"/>
    <n v="0"/>
    <n v="0"/>
    <n v="0"/>
    <n v="0"/>
    <n v="1"/>
    <s v="21645"/>
    <x v="532"/>
    <s v="242101509"/>
    <s v="CC Rives de Saône"/>
    <s v="21"/>
    <s v="Côte-d'Or"/>
    <n v="27"/>
    <s v="Bourgogne-Franche-Comté"/>
  </r>
  <r>
    <s v="Enedis"/>
    <s v="2021"/>
    <x v="0"/>
    <s v="ENT"/>
    <s v="Entreprises"/>
    <s v="T"/>
    <x v="0"/>
    <s v="36"/>
    <s v="Captage, traitement et distribution d'eau"/>
    <n v="222.16900000000001"/>
    <n v="1"/>
    <n v="1"/>
    <n v="0"/>
    <n v="0"/>
    <n v="0"/>
    <s v="21647"/>
    <x v="591"/>
    <s v="242101509"/>
    <s v="CC Rives de Saône"/>
    <s v="21"/>
    <s v="Côte-d'Or"/>
    <n v="27"/>
    <s v="Bourgogne-Franche-Comté"/>
  </r>
  <r>
    <s v="Enedis"/>
    <s v="2021"/>
    <x v="0"/>
    <s v="PRO"/>
    <s v="Petits professionels"/>
    <s v="T"/>
    <x v="0"/>
    <m/>
    <s v="0"/>
    <n v="101.07237139999999"/>
    <n v="13"/>
    <n v="0.82099999999999995"/>
    <n v="0"/>
    <n v="0"/>
    <n v="0"/>
    <s v="21651"/>
    <x v="536"/>
    <s v="200039063"/>
    <s v="CC Forêts, Seine et Suzon"/>
    <s v="21"/>
    <s v="Côte-d'Or"/>
    <n v="27"/>
    <s v="Bourgogne-Franche-Comté"/>
  </r>
  <r>
    <s v="Enedis"/>
    <s v="2021"/>
    <x v="0"/>
    <s v="ENT"/>
    <s v="Entreprises"/>
    <s v="T"/>
    <x v="0"/>
    <s v="55"/>
    <s v="Hébergement"/>
    <n v="74.541573119999995"/>
    <n v="1"/>
    <n v="0.90600000000000003"/>
    <n v="0"/>
    <n v="0"/>
    <n v="0"/>
    <s v="21001"/>
    <x v="0"/>
    <s v="200070894"/>
    <s v="CC de Gevrey-Chambertin et de Nuits-Saint-Georges"/>
    <s v="21"/>
    <s v="Côte-d'Or"/>
    <n v="27"/>
    <s v="Bourgogne-Franche-Comté"/>
  </r>
  <r>
    <s v="Enedis"/>
    <s v="2021"/>
    <x v="0"/>
    <s v="ENT"/>
    <s v="Entreprises"/>
    <s v="T"/>
    <x v="0"/>
    <s v="85"/>
    <s v="Enseignement"/>
    <n v="130.98848330000001"/>
    <n v="1"/>
    <n v="0.86899999999999999"/>
    <n v="0"/>
    <n v="0"/>
    <n v="0"/>
    <s v="21001"/>
    <x v="0"/>
    <s v="200070894"/>
    <s v="CC de Gevrey-Chambertin et de Nuits-Saint-Georges"/>
    <s v="21"/>
    <s v="Côte-d'Or"/>
    <n v="27"/>
    <s v="Bourgogne-Franche-Comté"/>
  </r>
  <r>
    <s v="Enedis"/>
    <s v="2021"/>
    <x v="0"/>
    <s v="PRO"/>
    <s v="Petits professionels"/>
    <s v="T"/>
    <x v="0"/>
    <m/>
    <s v="0"/>
    <n v="45.023513250000001"/>
    <n v="10"/>
    <n v="0.89700000000000002"/>
    <n v="0"/>
    <n v="0"/>
    <n v="0"/>
    <s v="21001"/>
    <x v="0"/>
    <s v="200070894"/>
    <s v="CC de Gevrey-Chambertin et de Nuits-Saint-Georges"/>
    <s v="21"/>
    <s v="Côte-d'Or"/>
    <n v="27"/>
    <s v="Bourgogne-Franche-Comté"/>
  </r>
  <r>
    <s v="Enedis"/>
    <s v="2021"/>
    <x v="0"/>
    <s v="PRO"/>
    <s v="Petits professionels"/>
    <s v="A"/>
    <x v="1"/>
    <m/>
    <s v="0"/>
    <n v="0"/>
    <n v="0"/>
    <n v="0"/>
    <n v="0"/>
    <n v="0"/>
    <n v="1"/>
    <s v="21002"/>
    <x v="1"/>
    <s v="200039055"/>
    <s v="CC Ouche et Montagne"/>
    <s v="21"/>
    <s v="Côte-d'Or"/>
    <n v="27"/>
    <s v="Bourgogne-Franche-Comté"/>
  </r>
  <r>
    <s v="Enedis"/>
    <s v="2021"/>
    <x v="0"/>
    <s v="PRO"/>
    <s v="Petits professionels"/>
    <s v="I"/>
    <x v="4"/>
    <m/>
    <s v="0"/>
    <n v="0"/>
    <n v="0"/>
    <n v="0"/>
    <n v="0"/>
    <n v="0"/>
    <n v="1"/>
    <s v="21002"/>
    <x v="1"/>
    <s v="200039055"/>
    <s v="CC Ouche et Montagne"/>
    <s v="21"/>
    <s v="Côte-d'Or"/>
    <n v="27"/>
    <s v="Bourgogne-Franche-Comté"/>
  </r>
  <r>
    <s v="Enedis"/>
    <s v="2021"/>
    <x v="0"/>
    <s v="PRO"/>
    <s v="Petits professionels"/>
    <s v="T"/>
    <x v="0"/>
    <m/>
    <s v="0"/>
    <n v="65.91321035"/>
    <n v="14"/>
    <n v="0.86699999999999999"/>
    <n v="0"/>
    <n v="0"/>
    <n v="0"/>
    <s v="21002"/>
    <x v="1"/>
    <s v="200039055"/>
    <s v="CC Ouche et Montagne"/>
    <s v="21"/>
    <s v="Côte-d'Or"/>
    <n v="27"/>
    <s v="Bourgogne-Franche-Comté"/>
  </r>
  <r>
    <s v="Enedis"/>
    <s v="2021"/>
    <x v="0"/>
    <s v="ENT"/>
    <s v="Entreprises"/>
    <s v="T"/>
    <x v="0"/>
    <s v="45"/>
    <s v="Commerce et réparation d'automobiles et de motocycles"/>
    <n v="124.6505476"/>
    <n v="1"/>
    <n v="0.998"/>
    <n v="0"/>
    <n v="0"/>
    <n v="0"/>
    <s v="21003"/>
    <x v="2"/>
    <s v="242100410"/>
    <s v="Dijon Métropole"/>
    <s v="21"/>
    <s v="Côte-d'Or"/>
    <n v="27"/>
    <s v="Bourgogne-Franche-Comté"/>
  </r>
  <r>
    <s v="Enedis"/>
    <s v="2021"/>
    <x v="0"/>
    <s v="ENT"/>
    <s v="Entreprises"/>
    <s v="T"/>
    <x v="0"/>
    <s v="47"/>
    <s v="Commerce de détail, à l'exception des automobiles et des motocycles"/>
    <n v="360.72142609999997"/>
    <n v="3"/>
    <n v="0.91400000000000003"/>
    <n v="0"/>
    <n v="0"/>
    <n v="0"/>
    <s v="21003"/>
    <x v="2"/>
    <s v="242100410"/>
    <s v="Dijon Métropole"/>
    <s v="21"/>
    <s v="Côte-d'Or"/>
    <n v="27"/>
    <s v="Bourgogne-Franche-Comté"/>
  </r>
  <r>
    <s v="Enedis"/>
    <s v="2021"/>
    <x v="0"/>
    <s v="ENT"/>
    <s v="Entreprises"/>
    <s v="T"/>
    <x v="0"/>
    <s v="56"/>
    <s v="Restauration"/>
    <n v="323.02464980000002"/>
    <n v="5"/>
    <n v="0.93600000000000005"/>
    <n v="0"/>
    <n v="0"/>
    <n v="0"/>
    <s v="21003"/>
    <x v="2"/>
    <s v="242100410"/>
    <s v="Dijon Métropole"/>
    <s v="21"/>
    <s v="Côte-d'Or"/>
    <n v="27"/>
    <s v="Bourgogne-Franche-Comté"/>
  </r>
  <r>
    <s v="Enedis"/>
    <s v="2021"/>
    <x v="0"/>
    <s v="ENT"/>
    <s v="Entreprises"/>
    <s v="T"/>
    <x v="0"/>
    <s v="69"/>
    <s v="Activités juridiques et comptables"/>
    <n v="153.29084090000001"/>
    <n v="2"/>
    <n v="0.84499999999999997"/>
    <n v="0"/>
    <n v="0"/>
    <n v="0"/>
    <s v="21003"/>
    <x v="2"/>
    <s v="242100410"/>
    <s v="Dijon Métropole"/>
    <s v="21"/>
    <s v="Côte-d'Or"/>
    <n v="27"/>
    <s v="Bourgogne-Franche-Comté"/>
  </r>
  <r>
    <s v="Enedis"/>
    <s v="2021"/>
    <x v="0"/>
    <s v="ENT"/>
    <s v="Entreprises"/>
    <s v="T"/>
    <x v="0"/>
    <s v="70"/>
    <s v="Activités des sièges sociaux ; conseil de gestion"/>
    <n v="968.8522246"/>
    <n v="3"/>
    <n v="0.97599999999999998"/>
    <n v="0"/>
    <n v="0"/>
    <n v="0"/>
    <s v="21003"/>
    <x v="2"/>
    <s v="242100410"/>
    <s v="Dijon Métropole"/>
    <s v="21"/>
    <s v="Côte-d'Or"/>
    <n v="27"/>
    <s v="Bourgogne-Franche-Comté"/>
  </r>
  <r>
    <s v="Enedis"/>
    <s v="2021"/>
    <x v="0"/>
    <s v="ENT"/>
    <s v="Entreprises"/>
    <s v="T"/>
    <x v="0"/>
    <s v="82"/>
    <s v="Activités administratives et autres activités de soutien aux entreprises"/>
    <n v="597.72729460000005"/>
    <n v="1"/>
    <n v="0.998"/>
    <n v="0"/>
    <n v="0"/>
    <n v="0"/>
    <s v="21003"/>
    <x v="2"/>
    <s v="242100410"/>
    <s v="Dijon Métropole"/>
    <s v="21"/>
    <s v="Côte-d'Or"/>
    <n v="27"/>
    <s v="Bourgogne-Franche-Comté"/>
  </r>
  <r>
    <s v="Enedis"/>
    <s v="2021"/>
    <x v="0"/>
    <s v="ENT"/>
    <s v="Entreprises"/>
    <s v="T"/>
    <x v="0"/>
    <s v="87"/>
    <s v="Hébergement médico-social et social"/>
    <n v="184.46325450000001"/>
    <n v="1"/>
    <n v="0.998"/>
    <n v="0"/>
    <n v="0"/>
    <n v="0"/>
    <s v="21003"/>
    <x v="2"/>
    <s v="242100410"/>
    <s v="Dijon Métropole"/>
    <s v="21"/>
    <s v="Côte-d'Or"/>
    <n v="27"/>
    <s v="Bourgogne-Franche-Comté"/>
  </r>
  <r>
    <s v="Enedis"/>
    <s v="2021"/>
    <x v="0"/>
    <s v="PRO"/>
    <s v="Petits professionels"/>
    <s v="T"/>
    <x v="0"/>
    <m/>
    <s v="0"/>
    <n v="2398.9673229999999"/>
    <n v="211"/>
    <n v="0.83299999999999996"/>
    <n v="0"/>
    <n v="0"/>
    <n v="0"/>
    <s v="21003"/>
    <x v="2"/>
    <s v="242100410"/>
    <s v="Dijon Métropole"/>
    <s v="21"/>
    <s v="Côte-d'Or"/>
    <n v="27"/>
    <s v="Bourgogne-Franche-Comté"/>
  </r>
  <r>
    <s v="Enedis"/>
    <s v="2021"/>
    <x v="0"/>
    <s v="PRO"/>
    <s v="Petits professionels"/>
    <s v="I"/>
    <x v="4"/>
    <m/>
    <s v="0"/>
    <n v="0"/>
    <n v="0"/>
    <n v="0"/>
    <n v="0"/>
    <n v="0"/>
    <n v="1"/>
    <s v="21004"/>
    <x v="3"/>
    <s v="242101434"/>
    <s v="CC du Pays Châtillonnais"/>
    <s v="21"/>
    <s v="Côte-d'Or"/>
    <n v="27"/>
    <s v="Bourgogne-Franche-Comté"/>
  </r>
  <r>
    <s v="Enedis"/>
    <s v="2021"/>
    <x v="0"/>
    <s v="ENT"/>
    <s v="Entreprises"/>
    <s v="T"/>
    <x v="0"/>
    <s v="46"/>
    <s v="Commerce de gros, à l'exception des automobiles et des motocycles"/>
    <n v="113.764"/>
    <n v="1"/>
    <n v="1"/>
    <n v="0"/>
    <n v="0"/>
    <n v="0"/>
    <s v="21005"/>
    <x v="4"/>
    <s v="200000925"/>
    <s v="CC de la Plaine Dijonnaise"/>
    <s v="21"/>
    <s v="Côte-d'Or"/>
    <n v="27"/>
    <s v="Bourgogne-Franche-Comté"/>
  </r>
  <r>
    <s v="Enedis"/>
    <s v="2021"/>
    <x v="0"/>
    <s v="ENT"/>
    <s v="Entreprises"/>
    <s v="T"/>
    <x v="0"/>
    <s v="47"/>
    <s v="Commerce de détail, à l'exception des automobiles et des motocycles"/>
    <n v="1885.2115650000001"/>
    <n v="4"/>
    <n v="0.98299999999999998"/>
    <n v="0"/>
    <n v="0"/>
    <n v="0"/>
    <s v="21005"/>
    <x v="4"/>
    <s v="200000925"/>
    <s v="CC de la Plaine Dijonnaise"/>
    <s v="21"/>
    <s v="Côte-d'Or"/>
    <n v="27"/>
    <s v="Bourgogne-Franche-Comté"/>
  </r>
  <r>
    <s v="Enedis"/>
    <s v="2021"/>
    <x v="0"/>
    <s v="ENT"/>
    <s v="Entreprises"/>
    <s v="T"/>
    <x v="0"/>
    <s v="84"/>
    <s v="Administration publique et défense ; sécurité sociale obligatoire"/>
    <n v="51.673007179999999"/>
    <n v="2"/>
    <n v="0.50800000000000001"/>
    <n v="0"/>
    <n v="0"/>
    <n v="0"/>
    <s v="21005"/>
    <x v="4"/>
    <s v="200000925"/>
    <s v="CC de la Plaine Dijonnaise"/>
    <s v="21"/>
    <s v="Côte-d'Or"/>
    <n v="27"/>
    <s v="Bourgogne-Franche-Comté"/>
  </r>
  <r>
    <s v="Enedis"/>
    <s v="2021"/>
    <x v="0"/>
    <s v="ENT"/>
    <s v="Entreprises"/>
    <s v="T"/>
    <x v="0"/>
    <s v="87"/>
    <s v="Hébergement médico-social et social"/>
    <n v="86.054802140000007"/>
    <n v="1"/>
    <n v="0.99199999999999999"/>
    <n v="0"/>
    <n v="0"/>
    <n v="0"/>
    <s v="21005"/>
    <x v="4"/>
    <s v="200000925"/>
    <s v="CC de la Plaine Dijonnaise"/>
    <s v="21"/>
    <s v="Côte-d'Or"/>
    <n v="27"/>
    <s v="Bourgogne-Franche-Comté"/>
  </r>
  <r>
    <s v="Enedis"/>
    <s v="2021"/>
    <x v="0"/>
    <s v="ENT"/>
    <s v="Entreprises"/>
    <s v="T"/>
    <x v="0"/>
    <s v="94"/>
    <s v="Activités des organisations associatives"/>
    <n v="198.09950000000001"/>
    <n v="1"/>
    <n v="1"/>
    <n v="0"/>
    <n v="0"/>
    <n v="0"/>
    <s v="21005"/>
    <x v="4"/>
    <s v="200000925"/>
    <s v="CC de la Plaine Dijonnaise"/>
    <s v="21"/>
    <s v="Côte-d'Or"/>
    <n v="27"/>
    <s v="Bourgogne-Franche-Comté"/>
  </r>
  <r>
    <s v="Enedis"/>
    <s v="2021"/>
    <x v="0"/>
    <s v="PRO"/>
    <s v="Petits professionels"/>
    <s v="A"/>
    <x v="1"/>
    <m/>
    <s v="0"/>
    <n v="0"/>
    <n v="0"/>
    <n v="0"/>
    <n v="0"/>
    <n v="0"/>
    <n v="1"/>
    <s v="21005"/>
    <x v="4"/>
    <s v="200000925"/>
    <s v="CC de la Plaine Dijonnaise"/>
    <s v="21"/>
    <s v="Côte-d'Or"/>
    <n v="27"/>
    <s v="Bourgogne-Franche-Comté"/>
  </r>
  <r>
    <s v="Enedis"/>
    <s v="2021"/>
    <x v="0"/>
    <s v="PRO"/>
    <s v="Petits professionels"/>
    <s v="X"/>
    <x v="2"/>
    <m/>
    <s v="0"/>
    <n v="0"/>
    <n v="0"/>
    <n v="0"/>
    <n v="0"/>
    <n v="0"/>
    <n v="1"/>
    <s v="21005"/>
    <x v="4"/>
    <s v="200000925"/>
    <s v="CC de la Plaine Dijonnaise"/>
    <s v="21"/>
    <s v="Côte-d'Or"/>
    <n v="27"/>
    <s v="Bourgogne-Franche-Comté"/>
  </r>
  <r>
    <s v="Enedis"/>
    <s v="2021"/>
    <x v="0"/>
    <s v="RES"/>
    <s v="Résidentiel"/>
    <s v="R"/>
    <x v="3"/>
    <m/>
    <s v="0"/>
    <n v="3914.2327799999998"/>
    <n v="617"/>
    <n v="0.84"/>
    <n v="0.46502644100000001"/>
    <n v="6.6400000000000001E-3"/>
    <n v="0"/>
    <s v="21005"/>
    <x v="4"/>
    <s v="200000925"/>
    <s v="CC de la Plaine Dijonnaise"/>
    <s v="21"/>
    <s v="Côte-d'Or"/>
    <n v="27"/>
    <s v="Bourgogne-Franche-Comté"/>
  </r>
  <r>
    <s v="Enedis"/>
    <s v="2021"/>
    <x v="0"/>
    <s v="ENT"/>
    <s v="Entreprises"/>
    <s v="T"/>
    <x v="0"/>
    <s v="36"/>
    <s v="Captage, traitement et distribution d'eau"/>
    <n v="21.177"/>
    <n v="1"/>
    <n v="1"/>
    <n v="0"/>
    <n v="0"/>
    <n v="0"/>
    <s v="21006"/>
    <x v="5"/>
    <s v="242101434"/>
    <s v="CC du Pays Châtillonnais"/>
    <s v="21"/>
    <s v="Côte-d'Or"/>
    <n v="27"/>
    <s v="Bourgogne-Franche-Comté"/>
  </r>
  <r>
    <s v="Enedis"/>
    <s v="2021"/>
    <x v="0"/>
    <s v="PRO"/>
    <s v="Petits professionels"/>
    <s v="A"/>
    <x v="1"/>
    <m/>
    <s v="0"/>
    <n v="0"/>
    <n v="0"/>
    <n v="0"/>
    <n v="0"/>
    <n v="0"/>
    <n v="1"/>
    <s v="21006"/>
    <x v="5"/>
    <s v="242101434"/>
    <s v="CC du Pays Châtillonnais"/>
    <s v="21"/>
    <s v="Côte-d'Or"/>
    <n v="27"/>
    <s v="Bourgogne-Franche-Comté"/>
  </r>
  <r>
    <s v="Enedis"/>
    <s v="2021"/>
    <x v="0"/>
    <s v="PRO"/>
    <s v="Petits professionels"/>
    <s v="T"/>
    <x v="0"/>
    <m/>
    <s v="0"/>
    <n v="150.3743844"/>
    <n v="16"/>
    <n v="0.77"/>
    <n v="0"/>
    <n v="0"/>
    <n v="0"/>
    <s v="21006"/>
    <x v="5"/>
    <s v="242101434"/>
    <s v="CC du Pays Châtillonnais"/>
    <s v="21"/>
    <s v="Côte-d'Or"/>
    <n v="27"/>
    <s v="Bourgogne-Franche-Comté"/>
  </r>
  <r>
    <s v="Enedis"/>
    <s v="2021"/>
    <x v="0"/>
    <s v="RES"/>
    <s v="Résidentiel"/>
    <s v="R"/>
    <x v="3"/>
    <m/>
    <s v="0"/>
    <n v="541.92638380000005"/>
    <n v="112"/>
    <n v="0.82299999999999995"/>
    <n v="0"/>
    <n v="0"/>
    <n v="0"/>
    <s v="21006"/>
    <x v="5"/>
    <s v="242101434"/>
    <s v="CC du Pays Châtillonnais"/>
    <s v="21"/>
    <s v="Côte-d'Or"/>
    <n v="27"/>
    <s v="Bourgogne-Franche-Comté"/>
  </r>
  <r>
    <s v="Enedis"/>
    <s v="2021"/>
    <x v="0"/>
    <s v="RES"/>
    <s v="Résidentiel"/>
    <s v="R"/>
    <x v="3"/>
    <m/>
    <s v="0"/>
    <n v="631.19206889999998"/>
    <n v="121"/>
    <n v="0.85799999999999998"/>
    <n v="0"/>
    <n v="0"/>
    <n v="0"/>
    <s v="21007"/>
    <x v="6"/>
    <s v="200071017"/>
    <s v="CC des Terres d'Auxois"/>
    <s v="21"/>
    <s v="Côte-d'Or"/>
    <n v="27"/>
    <s v="Bourgogne-Franche-Comté"/>
  </r>
  <r>
    <s v="Enedis"/>
    <s v="2021"/>
    <x v="0"/>
    <s v="ENT"/>
    <s v="Entreprises"/>
    <s v="T"/>
    <x v="0"/>
    <s v="91"/>
    <s v="Bibliothèques, archives, musées et autres activités culturelles"/>
    <n v="584.28219009999998"/>
    <n v="1"/>
    <n v="1"/>
    <n v="0"/>
    <n v="0"/>
    <n v="0"/>
    <s v="21008"/>
    <x v="7"/>
    <s v="242101459"/>
    <s v="CC du Pays d'Alésia et de la Seine"/>
    <s v="21"/>
    <s v="Côte-d'Or"/>
    <n v="27"/>
    <s v="Bourgogne-Franche-Comté"/>
  </r>
  <r>
    <s v="Enedis"/>
    <s v="2021"/>
    <x v="0"/>
    <s v="PRO"/>
    <s v="Petits professionels"/>
    <s v="A"/>
    <x v="1"/>
    <m/>
    <s v="0"/>
    <n v="0"/>
    <n v="0"/>
    <n v="0"/>
    <n v="0"/>
    <n v="0"/>
    <n v="1"/>
    <s v="21008"/>
    <x v="7"/>
    <s v="242101459"/>
    <s v="CC du Pays d'Alésia et de la Seine"/>
    <s v="21"/>
    <s v="Côte-d'Or"/>
    <n v="27"/>
    <s v="Bourgogne-Franche-Comté"/>
  </r>
  <r>
    <s v="Enedis"/>
    <s v="2021"/>
    <x v="0"/>
    <s v="PRO"/>
    <s v="Petits professionels"/>
    <s v="T"/>
    <x v="0"/>
    <m/>
    <s v="0"/>
    <n v="52.242468199999998"/>
    <n v="16"/>
    <n v="0.88900000000000001"/>
    <n v="0"/>
    <n v="0"/>
    <n v="0"/>
    <s v="21008"/>
    <x v="7"/>
    <s v="242101459"/>
    <s v="CC du Pays d'Alésia et de la Seine"/>
    <s v="21"/>
    <s v="Côte-d'Or"/>
    <n v="27"/>
    <s v="Bourgogne-Franche-Comté"/>
  </r>
  <r>
    <s v="Enedis"/>
    <s v="2021"/>
    <x v="0"/>
    <s v="PRO"/>
    <s v="Petits professionels"/>
    <s v="X"/>
    <x v="2"/>
    <m/>
    <s v="0"/>
    <n v="0"/>
    <n v="0"/>
    <n v="0"/>
    <n v="0"/>
    <n v="0"/>
    <n v="1"/>
    <s v="21008"/>
    <x v="7"/>
    <s v="242101459"/>
    <s v="CC du Pays d'Alésia et de la Seine"/>
    <s v="21"/>
    <s v="Côte-d'Or"/>
    <n v="27"/>
    <s v="Bourgogne-Franche-Comté"/>
  </r>
  <r>
    <s v="Enedis"/>
    <s v="2021"/>
    <x v="0"/>
    <s v="PRO"/>
    <s v="Petits professionels"/>
    <s v="I"/>
    <x v="4"/>
    <m/>
    <s v="0"/>
    <n v="0"/>
    <n v="0"/>
    <n v="0"/>
    <n v="0"/>
    <n v="0"/>
    <n v="1"/>
    <s v="21009"/>
    <x v="8"/>
    <s v="200071173"/>
    <s v="CC du Pays Arnay Liernais"/>
    <s v="21"/>
    <s v="Côte-d'Or"/>
    <n v="27"/>
    <s v="Bourgogne-Franche-Comté"/>
  </r>
  <r>
    <s v="Enedis"/>
    <s v="2021"/>
    <x v="0"/>
    <s v="PRO"/>
    <s v="Petits professionels"/>
    <s v="X"/>
    <x v="2"/>
    <m/>
    <s v="0"/>
    <n v="0"/>
    <n v="0"/>
    <n v="0"/>
    <n v="0"/>
    <n v="0"/>
    <n v="1"/>
    <s v="21009"/>
    <x v="8"/>
    <s v="200071173"/>
    <s v="CC du Pays Arnay Liernais"/>
    <s v="21"/>
    <s v="Côte-d'Or"/>
    <n v="27"/>
    <s v="Bourgogne-Franche-Comté"/>
  </r>
  <r>
    <s v="Enedis"/>
    <s v="2021"/>
    <x v="0"/>
    <s v="ENT"/>
    <s v="Entreprises"/>
    <s v="T"/>
    <x v="0"/>
    <s v="46"/>
    <s v="Commerce de gros, à l'exception des automobiles et des motocycles"/>
    <n v="70.276516060000006"/>
    <n v="1"/>
    <n v="0.84099999999999997"/>
    <n v="0"/>
    <n v="0"/>
    <n v="0"/>
    <s v="21010"/>
    <x v="9"/>
    <s v="200006682"/>
    <s v="CA Beaune, Côte et Sud - Communauté Beaune-Chagny-Nolay"/>
    <s v="21"/>
    <s v="Côte-d'Or"/>
    <n v="27"/>
    <s v="Bourgogne-Franche-Comté"/>
  </r>
  <r>
    <s v="Enedis"/>
    <s v="2021"/>
    <x v="0"/>
    <s v="PRO"/>
    <s v="Petits professionels"/>
    <s v="T"/>
    <x v="0"/>
    <m/>
    <s v="0"/>
    <n v="92.717686150000006"/>
    <n v="12"/>
    <n v="0.90300000000000002"/>
    <n v="0"/>
    <n v="0"/>
    <n v="0"/>
    <s v="21010"/>
    <x v="9"/>
    <s v="200006682"/>
    <s v="CA Beaune, Côte et Sud - Communauté Beaune-Chagny-Nolay"/>
    <s v="21"/>
    <s v="Côte-d'Or"/>
    <n v="27"/>
    <s v="Bourgogne-Franche-Comté"/>
  </r>
  <r>
    <s v="Enedis"/>
    <s v="2021"/>
    <x v="0"/>
    <s v="PRO"/>
    <s v="Petits professionels"/>
    <s v="X"/>
    <x v="2"/>
    <m/>
    <s v="0"/>
    <n v="0"/>
    <n v="0"/>
    <n v="0"/>
    <n v="0"/>
    <n v="0"/>
    <n v="1"/>
    <s v="21010"/>
    <x v="9"/>
    <s v="200006682"/>
    <s v="CA Beaune, Côte et Sud - Communauté Beaune-Chagny-Nolay"/>
    <s v="21"/>
    <s v="Côte-d'Or"/>
    <n v="27"/>
    <s v="Bourgogne-Franche-Comté"/>
  </r>
  <r>
    <s v="Enedis"/>
    <s v="2021"/>
    <x v="0"/>
    <s v="PRO"/>
    <s v="Petits professionels"/>
    <s v="X"/>
    <x v="2"/>
    <m/>
    <s v="0"/>
    <n v="0"/>
    <n v="0"/>
    <n v="0"/>
    <n v="0"/>
    <n v="0"/>
    <n v="1"/>
    <s v="21011"/>
    <x v="10"/>
    <s v="242101434"/>
    <s v="CC du Pays Châtillonnais"/>
    <s v="21"/>
    <s v="Côte-d'Or"/>
    <n v="27"/>
    <s v="Bourgogne-Franche-Comté"/>
  </r>
  <r>
    <s v="Enedis"/>
    <s v="2021"/>
    <x v="0"/>
    <s v="PRO"/>
    <s v="Petits professionels"/>
    <s v="A"/>
    <x v="1"/>
    <m/>
    <s v="0"/>
    <n v="84.293824299999997"/>
    <n v="8"/>
    <n v="0.79100000000000004"/>
    <n v="0"/>
    <n v="0"/>
    <n v="0"/>
    <s v="21012"/>
    <x v="11"/>
    <s v="242101434"/>
    <s v="CC du Pays Châtillonnais"/>
    <s v="21"/>
    <s v="Côte-d'Or"/>
    <n v="27"/>
    <s v="Bourgogne-Franche-Comté"/>
  </r>
  <r>
    <s v="Enedis"/>
    <s v="2021"/>
    <x v="0"/>
    <s v="PRO"/>
    <s v="Petits professionels"/>
    <s v="T"/>
    <x v="0"/>
    <m/>
    <s v="0"/>
    <n v="154.16590059999999"/>
    <n v="20"/>
    <n v="0.89"/>
    <n v="0"/>
    <n v="0"/>
    <n v="0"/>
    <s v="21012"/>
    <x v="11"/>
    <s v="242101434"/>
    <s v="CC du Pays Châtillonnais"/>
    <s v="21"/>
    <s v="Côte-d'Or"/>
    <n v="27"/>
    <s v="Bourgogne-Franche-Comté"/>
  </r>
  <r>
    <s v="Enedis"/>
    <s v="2021"/>
    <x v="0"/>
    <s v="PRO"/>
    <s v="Petits professionels"/>
    <s v="T"/>
    <x v="0"/>
    <m/>
    <s v="0"/>
    <n v="195.72885360000001"/>
    <n v="19"/>
    <n v="0.79700000000000004"/>
    <n v="0"/>
    <n v="0"/>
    <n v="0"/>
    <s v="21013"/>
    <x v="12"/>
    <s v="200039055"/>
    <s v="CC Ouche et Montagne"/>
    <s v="21"/>
    <s v="Côte-d'Or"/>
    <n v="27"/>
    <s v="Bourgogne-Franche-Comté"/>
  </r>
  <r>
    <s v="Enedis"/>
    <s v="2021"/>
    <x v="0"/>
    <s v="PRO"/>
    <s v="Petits professionels"/>
    <s v="X"/>
    <x v="2"/>
    <m/>
    <s v="0"/>
    <n v="0"/>
    <n v="0"/>
    <n v="0"/>
    <n v="0"/>
    <n v="0"/>
    <n v="1"/>
    <s v="21013"/>
    <x v="12"/>
    <s v="200039055"/>
    <s v="CC Ouche et Montagne"/>
    <s v="21"/>
    <s v="Côte-d'Or"/>
    <n v="27"/>
    <s v="Bourgogne-Franche-Comté"/>
  </r>
  <r>
    <s v="Enedis"/>
    <s v="2021"/>
    <x v="0"/>
    <s v="PRO"/>
    <s v="Petits professionels"/>
    <s v="A"/>
    <x v="1"/>
    <m/>
    <s v="0"/>
    <n v="0"/>
    <n v="0"/>
    <n v="0"/>
    <n v="0"/>
    <n v="0"/>
    <n v="1"/>
    <s v="21015"/>
    <x v="14"/>
    <s v="200071173"/>
    <s v="CC du Pays Arnay Liernais"/>
    <s v="21"/>
    <s v="Côte-d'Or"/>
    <n v="27"/>
    <s v="Bourgogne-Franche-Comté"/>
  </r>
  <r>
    <s v="Enedis"/>
    <s v="2021"/>
    <x v="0"/>
    <s v="PRO"/>
    <s v="Petits professionels"/>
    <s v="T"/>
    <x v="0"/>
    <m/>
    <s v="0"/>
    <n v="0"/>
    <n v="0"/>
    <n v="0"/>
    <n v="0"/>
    <n v="0"/>
    <n v="1"/>
    <s v="21015"/>
    <x v="14"/>
    <s v="200071173"/>
    <s v="CC du Pays Arnay Liernais"/>
    <s v="21"/>
    <s v="Côte-d'Or"/>
    <n v="27"/>
    <s v="Bourgogne-Franche-Comté"/>
  </r>
  <r>
    <s v="Enedis"/>
    <s v="2021"/>
    <x v="0"/>
    <s v="ENT"/>
    <s v="Entreprises"/>
    <s v="I"/>
    <x v="4"/>
    <s v="43"/>
    <s v="Travaux de construction spécialisés"/>
    <n v="9.9406660789999997"/>
    <n v="1"/>
    <n v="0.83099999999999996"/>
    <n v="0"/>
    <n v="0"/>
    <n v="0"/>
    <s v="21016"/>
    <x v="15"/>
    <s v="200072825"/>
    <s v="CC Mirebellois et Fontenois"/>
    <s v="21"/>
    <s v="Côte-d'Or"/>
    <n v="27"/>
    <s v="Bourgogne-Franche-Comté"/>
  </r>
  <r>
    <s v="Enedis"/>
    <s v="2021"/>
    <x v="0"/>
    <s v="PRO"/>
    <s v="Petits professionels"/>
    <s v="I"/>
    <x v="4"/>
    <m/>
    <s v="0"/>
    <n v="0"/>
    <n v="0"/>
    <n v="0"/>
    <n v="0"/>
    <n v="0"/>
    <n v="1"/>
    <s v="21016"/>
    <x v="15"/>
    <s v="200072825"/>
    <s v="CC Mirebellois et Fontenois"/>
    <s v="21"/>
    <s v="Côte-d'Or"/>
    <n v="27"/>
    <s v="Bourgogne-Franche-Comté"/>
  </r>
  <r>
    <s v="Enedis"/>
    <s v="2021"/>
    <x v="0"/>
    <s v="PRO"/>
    <s v="Petits professionels"/>
    <s v="T"/>
    <x v="0"/>
    <m/>
    <s v="0"/>
    <n v="248.62048709999999"/>
    <n v="42"/>
    <n v="0.88400000000000001"/>
    <n v="0"/>
    <n v="0"/>
    <n v="0"/>
    <s v="21016"/>
    <x v="15"/>
    <s v="200072825"/>
    <s v="CC Mirebellois et Fontenois"/>
    <s v="21"/>
    <s v="Côte-d'Or"/>
    <n v="27"/>
    <s v="Bourgogne-Franche-Comté"/>
  </r>
  <r>
    <s v="Enedis"/>
    <s v="2021"/>
    <x v="0"/>
    <s v="RES"/>
    <s v="Résidentiel"/>
    <s v="R"/>
    <x v="3"/>
    <m/>
    <s v="0"/>
    <n v="3464.0482350000002"/>
    <n v="395"/>
    <n v="0.79300000000000004"/>
    <n v="0"/>
    <n v="0"/>
    <n v="0"/>
    <s v="21016"/>
    <x v="15"/>
    <s v="200072825"/>
    <s v="CC Mirebellois et Fontenois"/>
    <s v="21"/>
    <s v="Côte-d'Or"/>
    <n v="27"/>
    <s v="Bourgogne-Franche-Comté"/>
  </r>
  <r>
    <s v="Enedis"/>
    <s v="2021"/>
    <x v="0"/>
    <s v="ENT"/>
    <s v="Entreprises"/>
    <s v="T"/>
    <x v="0"/>
    <s v="36"/>
    <s v="Captage, traitement et distribution d'eau"/>
    <n v="24.84800881"/>
    <n v="1"/>
    <n v="0.90300000000000002"/>
    <n v="0"/>
    <n v="0"/>
    <n v="0"/>
    <s v="21017"/>
    <x v="16"/>
    <s v="200070894"/>
    <s v="CC de Gevrey-Chambertin et de Nuits-Saint-Georges"/>
    <s v="21"/>
    <s v="Côte-d'Or"/>
    <n v="27"/>
    <s v="Bourgogne-Franche-Comté"/>
  </r>
  <r>
    <s v="Enedis"/>
    <s v="2021"/>
    <x v="0"/>
    <s v="PRO"/>
    <s v="Petits professionels"/>
    <s v="I"/>
    <x v="4"/>
    <m/>
    <s v="0"/>
    <n v="0"/>
    <n v="0"/>
    <n v="0"/>
    <n v="0"/>
    <n v="0"/>
    <n v="1"/>
    <s v="21017"/>
    <x v="16"/>
    <s v="200070894"/>
    <s v="CC de Gevrey-Chambertin et de Nuits-Saint-Georges"/>
    <s v="21"/>
    <s v="Côte-d'Or"/>
    <n v="27"/>
    <s v="Bourgogne-Franche-Comté"/>
  </r>
  <r>
    <s v="Enedis"/>
    <s v="2021"/>
    <x v="0"/>
    <s v="PRO"/>
    <s v="Petits professionels"/>
    <s v="T"/>
    <x v="0"/>
    <m/>
    <s v="0"/>
    <n v="157.7778582"/>
    <n v="14"/>
    <n v="0.71799999999999997"/>
    <n v="0"/>
    <n v="0"/>
    <n v="0"/>
    <s v="21017"/>
    <x v="16"/>
    <s v="200070894"/>
    <s v="CC de Gevrey-Chambertin et de Nuits-Saint-Georges"/>
    <s v="21"/>
    <s v="Côte-d'Or"/>
    <n v="27"/>
    <s v="Bourgogne-Franche-Comté"/>
  </r>
  <r>
    <s v="Enedis"/>
    <s v="2021"/>
    <x v="0"/>
    <s v="PRO"/>
    <s v="Petits professionels"/>
    <s v="T"/>
    <x v="0"/>
    <m/>
    <s v="0"/>
    <n v="59.319150919999998"/>
    <n v="13"/>
    <n v="0.878"/>
    <n v="0"/>
    <n v="0"/>
    <n v="0"/>
    <s v="21020"/>
    <x v="17"/>
    <s v="200071207"/>
    <s v="CC de Pouilly-en-Auxois/Bligny-sur-Ouche"/>
    <s v="21"/>
    <s v="Côte-d'Or"/>
    <n v="27"/>
    <s v="Bourgogne-Franche-Comté"/>
  </r>
  <r>
    <s v="Enedis"/>
    <s v="2021"/>
    <x v="0"/>
    <s v="ENT"/>
    <s v="Entreprises"/>
    <s v="I"/>
    <x v="4"/>
    <s v="16"/>
    <s v="Travail du bois et fabrication d'articles en bois et en liège, à l'exception des meubles ; fabrication d'articles en vannerie et sparterie"/>
    <n v="98.260868740000006"/>
    <n v="1"/>
    <n v="0.88400000000000001"/>
    <n v="0"/>
    <n v="0"/>
    <n v="0"/>
    <s v="21021"/>
    <x v="18"/>
    <s v="200069540"/>
    <s v="CC Norge et Tille"/>
    <s v="21"/>
    <s v="Côte-d'Or"/>
    <n v="27"/>
    <s v="Bourgogne-Franche-Comté"/>
  </r>
  <r>
    <s v="Enedis"/>
    <s v="2021"/>
    <x v="0"/>
    <s v="ENT"/>
    <s v="Entreprises"/>
    <s v="I"/>
    <x v="4"/>
    <s v="32"/>
    <s v="Autres industries manufacturières"/>
    <n v="154.74931770000001"/>
    <n v="1"/>
    <n v="0.89500000000000002"/>
    <n v="0"/>
    <n v="0"/>
    <n v="0"/>
    <s v="21021"/>
    <x v="18"/>
    <s v="200069540"/>
    <s v="CC Norge et Tille"/>
    <s v="21"/>
    <s v="Côte-d'Or"/>
    <n v="27"/>
    <s v="Bourgogne-Franche-Comté"/>
  </r>
  <r>
    <s v="Enedis"/>
    <s v="2021"/>
    <x v="0"/>
    <s v="ENT"/>
    <s v="Entreprises"/>
    <s v="I"/>
    <x v="4"/>
    <s v="35"/>
    <s v="Production et distribution d'électricité, de gaz, de vapeur et d'air conditionné"/>
    <n v="7.7666666999999995E-2"/>
    <n v="1"/>
    <n v="1"/>
    <n v="0"/>
    <n v="0"/>
    <n v="0"/>
    <s v="21021"/>
    <x v="18"/>
    <s v="200069540"/>
    <s v="CC Norge et Tille"/>
    <s v="21"/>
    <s v="Côte-d'Or"/>
    <n v="27"/>
    <s v="Bourgogne-Franche-Comté"/>
  </r>
  <r>
    <s v="Enedis"/>
    <s v="2021"/>
    <x v="0"/>
    <s v="ENT"/>
    <s v="Entreprises"/>
    <s v="T"/>
    <x v="0"/>
    <s v="36"/>
    <s v="Captage, traitement et distribution d'eau"/>
    <n v="113.6073434"/>
    <n v="1"/>
    <n v="0.97899999999999998"/>
    <n v="0"/>
    <n v="0"/>
    <n v="0"/>
    <s v="21021"/>
    <x v="18"/>
    <s v="200069540"/>
    <s v="CC Norge et Tille"/>
    <s v="21"/>
    <s v="Côte-d'Or"/>
    <n v="27"/>
    <s v="Bourgogne-Franche-Comté"/>
  </r>
  <r>
    <s v="Enedis"/>
    <s v="2021"/>
    <x v="0"/>
    <s v="ENT"/>
    <s v="Entreprises"/>
    <s v="T"/>
    <x v="0"/>
    <s v="47"/>
    <s v="Commerce de détail, à l'exception des automobiles et des motocycles"/>
    <n v="1549.206833"/>
    <n v="1"/>
    <n v="1"/>
    <n v="0"/>
    <n v="0"/>
    <n v="0"/>
    <s v="21021"/>
    <x v="18"/>
    <s v="200069540"/>
    <s v="CC Norge et Tille"/>
    <s v="21"/>
    <s v="Côte-d'Or"/>
    <n v="27"/>
    <s v="Bourgogne-Franche-Comté"/>
  </r>
  <r>
    <s v="Enedis"/>
    <s v="2021"/>
    <x v="0"/>
    <s v="ENT"/>
    <s v="Entreprises"/>
    <s v="T"/>
    <x v="0"/>
    <s v="70"/>
    <s v="Activités des sièges sociaux ; conseil de gestion"/>
    <n v="103.0788081"/>
    <n v="1"/>
    <n v="0.86499999999999999"/>
    <n v="0"/>
    <n v="0"/>
    <n v="0"/>
    <s v="21021"/>
    <x v="18"/>
    <s v="200069540"/>
    <s v="CC Norge et Tille"/>
    <s v="21"/>
    <s v="Côte-d'Or"/>
    <n v="27"/>
    <s v="Bourgogne-Franche-Comté"/>
  </r>
  <r>
    <s v="Enedis"/>
    <s v="2021"/>
    <x v="0"/>
    <s v="RES"/>
    <s v="Résidentiel"/>
    <s v="R"/>
    <x v="3"/>
    <m/>
    <s v="0"/>
    <n v="6451.8706759999995"/>
    <n v="1122"/>
    <n v="0.79500000000000004"/>
    <n v="0.63318099500000002"/>
    <n v="3.3300000000000001E-3"/>
    <n v="0"/>
    <s v="21021"/>
    <x v="18"/>
    <s v="200069540"/>
    <s v="CC Norge et Tille"/>
    <s v="21"/>
    <s v="Côte-d'Or"/>
    <n v="27"/>
    <s v="Bourgogne-Franche-Comté"/>
  </r>
  <r>
    <s v="Enedis"/>
    <s v="2021"/>
    <x v="0"/>
    <s v="ENT"/>
    <s v="Entreprises"/>
    <s v="T"/>
    <x v="0"/>
    <s v="52"/>
    <s v="Entreposage et services auxiliaires des transports"/>
    <n v="64.162000000000006"/>
    <n v="1"/>
    <n v="1"/>
    <n v="0"/>
    <n v="0"/>
    <n v="0"/>
    <s v="21022"/>
    <x v="592"/>
    <s v="200070894"/>
    <s v="CC de Gevrey-Chambertin et de Nuits-Saint-Georges"/>
    <s v="21"/>
    <s v="Côte-d'Or"/>
    <n v="27"/>
    <s v="Bourgogne-Franche-Comté"/>
  </r>
  <r>
    <s v="Enedis"/>
    <s v="2021"/>
    <x v="0"/>
    <s v="ENT"/>
    <s v="Entreprises"/>
    <s v="T"/>
    <x v="0"/>
    <s v="84"/>
    <s v="Administration publique et défense ; sécurité sociale obligatoire"/>
    <n v="73.155865820000002"/>
    <n v="2"/>
    <n v="0.86799999999999999"/>
    <n v="0"/>
    <n v="0"/>
    <n v="0"/>
    <s v="21022"/>
    <x v="592"/>
    <s v="200070894"/>
    <s v="CC de Gevrey-Chambertin et de Nuits-Saint-Georges"/>
    <s v="21"/>
    <s v="Côte-d'Or"/>
    <n v="27"/>
    <s v="Bourgogne-Franche-Comté"/>
  </r>
  <r>
    <s v="Enedis"/>
    <s v="2021"/>
    <x v="0"/>
    <s v="ENT"/>
    <s v="Entreprises"/>
    <s v="I"/>
    <x v="4"/>
    <s v="22"/>
    <s v="Fabrication de produits en caoutchouc et en plastique"/>
    <n v="11587.9535"/>
    <n v="2"/>
    <n v="1"/>
    <n v="0"/>
    <n v="0"/>
    <n v="0"/>
    <s v="21023"/>
    <x v="19"/>
    <s v="200071173"/>
    <s v="CC du Pays Arnay Liernais"/>
    <s v="21"/>
    <s v="Côte-d'Or"/>
    <n v="27"/>
    <s v="Bourgogne-Franche-Comté"/>
  </r>
  <r>
    <s v="Enedis"/>
    <s v="2021"/>
    <x v="0"/>
    <s v="ENT"/>
    <s v="Entreprises"/>
    <s v="T"/>
    <x v="0"/>
    <s v="46"/>
    <s v="Commerce de gros, à l'exception des automobiles et des motocycles"/>
    <n v="31.833749990000001"/>
    <n v="2"/>
    <n v="0.871"/>
    <n v="0"/>
    <n v="0"/>
    <n v="0"/>
    <s v="21023"/>
    <x v="19"/>
    <s v="200071173"/>
    <s v="CC du Pays Arnay Liernais"/>
    <s v="21"/>
    <s v="Côte-d'Or"/>
    <n v="27"/>
    <s v="Bourgogne-Franche-Comté"/>
  </r>
  <r>
    <s v="Enedis"/>
    <s v="2021"/>
    <x v="0"/>
    <s v="ENT"/>
    <s v="Entreprises"/>
    <s v="T"/>
    <x v="0"/>
    <s v="47"/>
    <s v="Commerce de détail, à l'exception des automobiles et des motocycles"/>
    <n v="1192.7132349999999"/>
    <n v="3"/>
    <n v="0.97399999999999998"/>
    <n v="0"/>
    <n v="0"/>
    <n v="0"/>
    <s v="21023"/>
    <x v="19"/>
    <s v="200071173"/>
    <s v="CC du Pays Arnay Liernais"/>
    <s v="21"/>
    <s v="Côte-d'Or"/>
    <n v="27"/>
    <s v="Bourgogne-Franche-Comté"/>
  </r>
  <r>
    <s v="Enedis"/>
    <s v="2021"/>
    <x v="0"/>
    <s v="ENT"/>
    <s v="Entreprises"/>
    <s v="T"/>
    <x v="0"/>
    <s v="56"/>
    <s v="Restauration"/>
    <n v="118.2916882"/>
    <n v="1"/>
    <n v="0.86499999999999999"/>
    <n v="0"/>
    <n v="0"/>
    <n v="0"/>
    <s v="21023"/>
    <x v="19"/>
    <s v="200071173"/>
    <s v="CC du Pays Arnay Liernais"/>
    <s v="21"/>
    <s v="Côte-d'Or"/>
    <n v="27"/>
    <s v="Bourgogne-Franche-Comté"/>
  </r>
  <r>
    <s v="Enedis"/>
    <s v="2021"/>
    <x v="0"/>
    <s v="ENT"/>
    <s v="Entreprises"/>
    <s v="T"/>
    <x v="0"/>
    <s v="84"/>
    <s v="Administration publique et défense ; sécurité sociale obligatoire"/>
    <n v="615.08331029999999"/>
    <n v="6"/>
    <n v="0.98299999999999998"/>
    <n v="0"/>
    <n v="0"/>
    <n v="0"/>
    <s v="21023"/>
    <x v="19"/>
    <s v="200071173"/>
    <s v="CC du Pays Arnay Liernais"/>
    <s v="21"/>
    <s v="Côte-d'Or"/>
    <n v="27"/>
    <s v="Bourgogne-Franche-Comté"/>
  </r>
  <r>
    <s v="Enedis"/>
    <s v="2021"/>
    <x v="0"/>
    <s v="RES"/>
    <s v="Résidentiel"/>
    <s v="R"/>
    <x v="3"/>
    <m/>
    <s v="0"/>
    <n v="4982.1798779999999"/>
    <n v="938"/>
    <n v="0.81599999999999995"/>
    <n v="0.66926645100000004"/>
    <n v="5.8999999999999999E-3"/>
    <n v="0"/>
    <s v="21023"/>
    <x v="19"/>
    <s v="200071173"/>
    <s v="CC du Pays Arnay Liernais"/>
    <s v="21"/>
    <s v="Côte-d'Or"/>
    <n v="27"/>
    <s v="Bourgogne-Franche-Comté"/>
  </r>
  <r>
    <s v="Enedis"/>
    <s v="2021"/>
    <x v="0"/>
    <s v="PRO"/>
    <s v="Petits professionels"/>
    <s v="A"/>
    <x v="1"/>
    <m/>
    <s v="0"/>
    <n v="109.1615085"/>
    <n v="4"/>
    <n v="0.90800000000000003"/>
    <n v="0"/>
    <n v="0"/>
    <n v="0"/>
    <s v="21024"/>
    <x v="20"/>
    <s v="200071017"/>
    <s v="CC des Terres d'Auxois"/>
    <s v="21"/>
    <s v="Côte-d'Or"/>
    <n v="27"/>
    <s v="Bourgogne-Franche-Comté"/>
  </r>
  <r>
    <s v="Enedis"/>
    <s v="2021"/>
    <x v="0"/>
    <s v="PRO"/>
    <s v="Petits professionels"/>
    <s v="T"/>
    <x v="0"/>
    <m/>
    <s v="0"/>
    <n v="53.259310710000001"/>
    <n v="10"/>
    <n v="0.88400000000000001"/>
    <n v="0"/>
    <n v="0"/>
    <n v="0"/>
    <s v="21024"/>
    <x v="20"/>
    <s v="200071017"/>
    <s v="CC des Terres d'Auxois"/>
    <s v="21"/>
    <s v="Côte-d'Or"/>
    <n v="27"/>
    <s v="Bourgogne-Franche-Comté"/>
  </r>
  <r>
    <s v="Enedis"/>
    <s v="2021"/>
    <x v="0"/>
    <s v="RES"/>
    <s v="Résidentiel"/>
    <s v="R"/>
    <x v="3"/>
    <m/>
    <s v="0"/>
    <n v="348.53850369999998"/>
    <n v="64"/>
    <n v="0.82399999999999995"/>
    <n v="0"/>
    <n v="0"/>
    <n v="0"/>
    <s v="21024"/>
    <x v="20"/>
    <s v="200071017"/>
    <s v="CC des Terres d'Auxois"/>
    <s v="21"/>
    <s v="Côte-d'Or"/>
    <n v="27"/>
    <s v="Bourgogne-Franche-Comté"/>
  </r>
  <r>
    <s v="Enedis"/>
    <s v="2021"/>
    <x v="0"/>
    <s v="ENT"/>
    <s v="Entreprises"/>
    <s v="A"/>
    <x v="1"/>
    <s v="1"/>
    <s v="0"/>
    <n v="235.5781667"/>
    <n v="1"/>
    <n v="1"/>
    <n v="0"/>
    <n v="0"/>
    <n v="0"/>
    <s v="21026"/>
    <x v="22"/>
    <s v="242101491"/>
    <s v="CC du Montbardois"/>
    <s v="21"/>
    <s v="Côte-d'Or"/>
    <n v="27"/>
    <s v="Bourgogne-Franche-Comté"/>
  </r>
  <r>
    <s v="Enedis"/>
    <s v="2021"/>
    <x v="0"/>
    <s v="ENT"/>
    <s v="Entreprises"/>
    <s v="T"/>
    <x v="0"/>
    <s v="36"/>
    <s v="Captage, traitement et distribution d'eau"/>
    <n v="37.180999999999997"/>
    <n v="1"/>
    <n v="1"/>
    <n v="0"/>
    <n v="0"/>
    <n v="0"/>
    <s v="21026"/>
    <x v="22"/>
    <s v="242101491"/>
    <s v="CC du Montbardois"/>
    <s v="21"/>
    <s v="Côte-d'Or"/>
    <n v="27"/>
    <s v="Bourgogne-Franche-Comté"/>
  </r>
  <r>
    <s v="Enedis"/>
    <s v="2021"/>
    <x v="0"/>
    <s v="PRO"/>
    <s v="Petits professionels"/>
    <s v="T"/>
    <x v="0"/>
    <m/>
    <s v="0"/>
    <n v="0"/>
    <n v="0"/>
    <n v="0"/>
    <n v="0"/>
    <n v="0"/>
    <n v="1"/>
    <s v="21026"/>
    <x v="22"/>
    <s v="242101491"/>
    <s v="CC du Montbardois"/>
    <s v="21"/>
    <s v="Côte-d'Or"/>
    <n v="27"/>
    <s v="Bourgogne-Franche-Comté"/>
  </r>
  <r>
    <s v="Enedis"/>
    <s v="2021"/>
    <x v="0"/>
    <s v="RES"/>
    <s v="Résidentiel"/>
    <s v="R"/>
    <x v="3"/>
    <m/>
    <s v="0"/>
    <n v="3036.476795"/>
    <n v="553"/>
    <n v="0.85399999999999998"/>
    <n v="0.21381122699999999"/>
    <n v="5.0699999999999999E-3"/>
    <n v="0"/>
    <s v="21027"/>
    <x v="23"/>
    <s v="200069540"/>
    <s v="CC Norge et Tille"/>
    <s v="21"/>
    <s v="Côte-d'Or"/>
    <n v="27"/>
    <s v="Bourgogne-Franche-Comté"/>
  </r>
  <r>
    <s v="Enedis"/>
    <s v="2021"/>
    <x v="0"/>
    <s v="ENT"/>
    <s v="Entreprises"/>
    <s v="T"/>
    <x v="0"/>
    <s v="52"/>
    <s v="Entreposage et services auxiliaires des transports"/>
    <n v="59.634999999999998"/>
    <n v="1"/>
    <n v="1"/>
    <n v="0"/>
    <n v="0"/>
    <n v="0"/>
    <s v="21028"/>
    <x v="24"/>
    <s v="200070902"/>
    <s v="CC Auxonne Pontailler Val de Saône"/>
    <s v="21"/>
    <s v="Côte-d'Or"/>
    <n v="27"/>
    <s v="Bourgogne-Franche-Comté"/>
  </r>
  <r>
    <s v="Enedis"/>
    <s v="2021"/>
    <x v="0"/>
    <s v="PRO"/>
    <s v="Petits professionels"/>
    <s v="X"/>
    <x v="2"/>
    <m/>
    <s v="0"/>
    <n v="0"/>
    <n v="0"/>
    <n v="0"/>
    <n v="0"/>
    <n v="0"/>
    <n v="1"/>
    <s v="21028"/>
    <x v="24"/>
    <s v="200070902"/>
    <s v="CC Auxonne Pontailler Val de Saône"/>
    <s v="21"/>
    <s v="Côte-d'Or"/>
    <n v="27"/>
    <s v="Bourgogne-Franche-Comté"/>
  </r>
  <r>
    <s v="Enedis"/>
    <s v="2021"/>
    <x v="0"/>
    <s v="PRO"/>
    <s v="Petits professionels"/>
    <s v="T"/>
    <x v="0"/>
    <m/>
    <s v="0"/>
    <n v="0"/>
    <n v="0"/>
    <n v="0"/>
    <n v="0"/>
    <n v="0"/>
    <n v="1"/>
    <s v="21029"/>
    <x v="25"/>
    <s v="242101491"/>
    <s v="CC du Montbardois"/>
    <s v="21"/>
    <s v="Côte-d'Or"/>
    <n v="27"/>
    <s v="Bourgogne-Franche-Comté"/>
  </r>
  <r>
    <s v="Enedis"/>
    <s v="2021"/>
    <x v="0"/>
    <s v="RES"/>
    <s v="Résidentiel"/>
    <s v="R"/>
    <x v="3"/>
    <m/>
    <s v="0"/>
    <n v="258.34798030000002"/>
    <n v="46"/>
    <n v="0.82399999999999995"/>
    <n v="0"/>
    <n v="0"/>
    <n v="0"/>
    <s v="21029"/>
    <x v="25"/>
    <s v="242101491"/>
    <s v="CC du Montbardois"/>
    <s v="21"/>
    <s v="Côte-d'Or"/>
    <n v="27"/>
    <s v="Bourgogne-Franche-Comté"/>
  </r>
  <r>
    <s v="Enedis"/>
    <s v="2021"/>
    <x v="0"/>
    <s v="PRO"/>
    <s v="Petits professionels"/>
    <s v="A"/>
    <x v="1"/>
    <m/>
    <s v="0"/>
    <n v="0"/>
    <n v="0"/>
    <n v="0"/>
    <n v="0"/>
    <n v="0"/>
    <n v="1"/>
    <s v="21030"/>
    <x v="26"/>
    <s v="200071207"/>
    <s v="CC de Pouilly-en-Auxois/Bligny-sur-Ouche"/>
    <s v="21"/>
    <s v="Côte-d'Or"/>
    <n v="27"/>
    <s v="Bourgogne-Franche-Comté"/>
  </r>
  <r>
    <s v="Enedis"/>
    <s v="2021"/>
    <x v="0"/>
    <s v="PRO"/>
    <s v="Petits professionels"/>
    <s v="I"/>
    <x v="4"/>
    <m/>
    <s v="0"/>
    <n v="0"/>
    <n v="0"/>
    <n v="0"/>
    <n v="0"/>
    <n v="0"/>
    <n v="1"/>
    <s v="21030"/>
    <x v="26"/>
    <s v="200071207"/>
    <s v="CC de Pouilly-en-Auxois/Bligny-sur-Ouche"/>
    <s v="21"/>
    <s v="Côte-d'Or"/>
    <n v="27"/>
    <s v="Bourgogne-Franche-Comté"/>
  </r>
  <r>
    <s v="Enedis"/>
    <s v="2021"/>
    <x v="0"/>
    <s v="RES"/>
    <s v="Résidentiel"/>
    <s v="R"/>
    <x v="3"/>
    <m/>
    <s v="0"/>
    <n v="1648.982166"/>
    <n v="205"/>
    <n v="0.83299999999999996"/>
    <n v="0"/>
    <n v="0"/>
    <n v="0"/>
    <s v="21031"/>
    <x v="27"/>
    <s v="242101509"/>
    <s v="CC Rives de Saône"/>
    <s v="21"/>
    <s v="Côte-d'Or"/>
    <n v="27"/>
    <s v="Bourgogne-Franche-Comté"/>
  </r>
  <r>
    <s v="Enedis"/>
    <s v="2021"/>
    <x v="0"/>
    <s v="RES"/>
    <s v="Résidentiel"/>
    <s v="R"/>
    <x v="3"/>
    <m/>
    <s v="0"/>
    <n v="494.30514640000001"/>
    <n v="103"/>
    <n v="0.79"/>
    <n v="0"/>
    <n v="0"/>
    <n v="0"/>
    <s v="21032"/>
    <x v="28"/>
    <s v="200006682"/>
    <s v="CA Beaune, Côte et Sud - Communauté Beaune-Chagny-Nolay"/>
    <s v="21"/>
    <s v="Côte-d'Or"/>
    <n v="27"/>
    <s v="Bourgogne-Franche-Comté"/>
  </r>
  <r>
    <s v="Enedis"/>
    <s v="2021"/>
    <x v="0"/>
    <s v="PRO"/>
    <s v="Petits professionels"/>
    <s v="A"/>
    <x v="1"/>
    <m/>
    <s v="0"/>
    <n v="0"/>
    <n v="0"/>
    <n v="0"/>
    <n v="0"/>
    <n v="0"/>
    <n v="1"/>
    <s v="21033"/>
    <x v="29"/>
    <s v="200039055"/>
    <s v="CC Ouche et Montagne"/>
    <s v="21"/>
    <s v="Côte-d'Or"/>
    <n v="27"/>
    <s v="Bourgogne-Franche-Comté"/>
  </r>
  <r>
    <s v="Enedis"/>
    <s v="2021"/>
    <x v="0"/>
    <s v="PRO"/>
    <s v="Petits professionels"/>
    <s v="T"/>
    <x v="0"/>
    <m/>
    <s v="0"/>
    <n v="51.492311229999999"/>
    <n v="7"/>
    <n v="0.88200000000000001"/>
    <n v="0"/>
    <n v="0"/>
    <n v="0"/>
    <s v="21034"/>
    <x v="30"/>
    <s v="242101434"/>
    <s v="CC du Pays Châtillonnais"/>
    <s v="21"/>
    <s v="Côte-d'Or"/>
    <n v="27"/>
    <s v="Bourgogne-Franche-Comté"/>
  </r>
  <r>
    <s v="Enedis"/>
    <s v="2021"/>
    <x v="0"/>
    <s v="RES"/>
    <s v="Résidentiel"/>
    <s v="R"/>
    <x v="3"/>
    <m/>
    <s v="0"/>
    <n v="555.81697929999996"/>
    <n v="111"/>
    <n v="0.81799999999999995"/>
    <n v="0"/>
    <n v="0"/>
    <n v="0"/>
    <s v="21034"/>
    <x v="30"/>
    <s v="242101434"/>
    <s v="CC du Pays Châtillonnais"/>
    <s v="21"/>
    <s v="Côte-d'Or"/>
    <n v="27"/>
    <s v="Bourgogne-Franche-Comté"/>
  </r>
  <r>
    <s v="Enedis"/>
    <s v="2021"/>
    <x v="0"/>
    <s v="PRO"/>
    <s v="Petits professionels"/>
    <s v="T"/>
    <x v="0"/>
    <m/>
    <s v="0"/>
    <n v="98.369099469999995"/>
    <n v="13"/>
    <n v="0.93200000000000005"/>
    <n v="0"/>
    <n v="0"/>
    <n v="0"/>
    <s v="21035"/>
    <x v="593"/>
    <s v="242101509"/>
    <s v="CC Rives de Saône"/>
    <s v="21"/>
    <s v="Côte-d'Or"/>
    <n v="27"/>
    <s v="Bourgogne-Franche-Comté"/>
  </r>
  <r>
    <s v="Enedis"/>
    <s v="2021"/>
    <x v="0"/>
    <s v="PRO"/>
    <s v="Petits professionels"/>
    <s v="A"/>
    <x v="1"/>
    <m/>
    <s v="0"/>
    <n v="238.34277119999999"/>
    <n v="24"/>
    <n v="0.91300000000000003"/>
    <n v="0"/>
    <n v="0"/>
    <n v="0"/>
    <s v="21037"/>
    <x v="32"/>
    <s v="200006682"/>
    <s v="CA Beaune, Côte et Sud - Communauté Beaune-Chagny-Nolay"/>
    <s v="21"/>
    <s v="Côte-d'Or"/>
    <n v="27"/>
    <s v="Bourgogne-Franche-Comté"/>
  </r>
  <r>
    <s v="Enedis"/>
    <s v="2021"/>
    <x v="0"/>
    <s v="PRO"/>
    <s v="Petits professionels"/>
    <s v="T"/>
    <x v="0"/>
    <m/>
    <s v="0"/>
    <n v="316.67147349999999"/>
    <n v="29"/>
    <n v="0.60599999999999998"/>
    <n v="0"/>
    <n v="0"/>
    <n v="0"/>
    <s v="21037"/>
    <x v="32"/>
    <s v="200006682"/>
    <s v="CA Beaune, Côte et Sud - Communauté Beaune-Chagny-Nolay"/>
    <s v="21"/>
    <s v="Côte-d'Or"/>
    <n v="27"/>
    <s v="Bourgogne-Franche-Comté"/>
  </r>
  <r>
    <s v="Enedis"/>
    <s v="2021"/>
    <x v="0"/>
    <s v="PRO"/>
    <s v="Petits professionels"/>
    <s v="X"/>
    <x v="2"/>
    <m/>
    <s v="0"/>
    <n v="0"/>
    <n v="0"/>
    <n v="0"/>
    <n v="0"/>
    <n v="0"/>
    <n v="1"/>
    <s v="21037"/>
    <x v="32"/>
    <s v="200006682"/>
    <s v="CA Beaune, Côte et Sud - Communauté Beaune-Chagny-Nolay"/>
    <s v="21"/>
    <s v="Côte-d'Or"/>
    <n v="27"/>
    <s v="Bourgogne-Franche-Comté"/>
  </r>
  <r>
    <s v="Enedis"/>
    <s v="2021"/>
    <x v="0"/>
    <s v="ENT"/>
    <s v="Entreprises"/>
    <s v="I"/>
    <x v="4"/>
    <s v="10"/>
    <s v="Industries alimentaires"/>
    <n v="568.7174546"/>
    <n v="3"/>
    <n v="0.91600000000000004"/>
    <n v="0"/>
    <n v="0"/>
    <n v="0"/>
    <s v="21038"/>
    <x v="33"/>
    <s v="200070902"/>
    <s v="CC Auxonne Pontailler Val de Saône"/>
    <s v="21"/>
    <s v="Côte-d'Or"/>
    <n v="27"/>
    <s v="Bourgogne-Franche-Comté"/>
  </r>
  <r>
    <s v="Enedis"/>
    <s v="2021"/>
    <x v="0"/>
    <s v="ENT"/>
    <s v="Entreprises"/>
    <s v="I"/>
    <x v="4"/>
    <s v="22"/>
    <s v="Fabrication de produits en caoutchouc et en plastique"/>
    <n v="921.33150000000001"/>
    <n v="1"/>
    <n v="1"/>
    <n v="0"/>
    <n v="0"/>
    <n v="0"/>
    <s v="21038"/>
    <x v="33"/>
    <s v="200070902"/>
    <s v="CC Auxonne Pontailler Val de Saône"/>
    <s v="21"/>
    <s v="Côte-d'Or"/>
    <n v="27"/>
    <s v="Bourgogne-Franche-Comté"/>
  </r>
  <r>
    <s v="Enedis"/>
    <s v="2021"/>
    <x v="0"/>
    <s v="ENT"/>
    <s v="Entreprises"/>
    <s v="T"/>
    <x v="0"/>
    <s v="46"/>
    <s v="Commerce de gros, à l'exception des automobiles et des motocycles"/>
    <n v="687.46706472999995"/>
    <n v="5"/>
    <n v="0.93400000000000005"/>
    <n v="0"/>
    <n v="0"/>
    <n v="0"/>
    <s v="21038"/>
    <x v="33"/>
    <s v="200070902"/>
    <s v="CC Auxonne Pontailler Val de Saône"/>
    <s v="21"/>
    <s v="Côte-d'Or"/>
    <n v="27"/>
    <s v="Bourgogne-Franche-Comté"/>
  </r>
  <r>
    <s v="Enedis"/>
    <s v="2021"/>
    <x v="0"/>
    <s v="ENT"/>
    <s v="Entreprises"/>
    <s v="T"/>
    <x v="0"/>
    <s v="52"/>
    <s v="Entreposage et services auxiliaires des transports"/>
    <n v="131.5174347"/>
    <n v="1"/>
    <n v="0.92200000000000004"/>
    <n v="0"/>
    <n v="0"/>
    <n v="0"/>
    <s v="21038"/>
    <x v="33"/>
    <s v="200070902"/>
    <s v="CC Auxonne Pontailler Val de Saône"/>
    <s v="21"/>
    <s v="Côte-d'Or"/>
    <n v="27"/>
    <s v="Bourgogne-Franche-Comté"/>
  </r>
  <r>
    <s v="Enedis"/>
    <s v="2021"/>
    <x v="0"/>
    <s v="ENT"/>
    <s v="Entreprises"/>
    <s v="T"/>
    <x v="0"/>
    <s v="55"/>
    <s v="Hébergement"/>
    <n v="56.801338000000001"/>
    <n v="1"/>
    <n v="0.94499999999999995"/>
    <n v="0"/>
    <n v="0"/>
    <n v="0"/>
    <s v="21038"/>
    <x v="33"/>
    <s v="200070902"/>
    <s v="CC Auxonne Pontailler Val de Saône"/>
    <s v="21"/>
    <s v="Côte-d'Or"/>
    <n v="27"/>
    <s v="Bourgogne-Franche-Comté"/>
  </r>
  <r>
    <s v="Enedis"/>
    <s v="2021"/>
    <x v="0"/>
    <s v="ENT"/>
    <s v="Entreprises"/>
    <s v="T"/>
    <x v="0"/>
    <s v="56"/>
    <s v="Restauration"/>
    <n v="60.715064060000003"/>
    <n v="1"/>
    <n v="0.91400000000000003"/>
    <n v="0"/>
    <n v="0"/>
    <n v="0"/>
    <s v="21038"/>
    <x v="33"/>
    <s v="200070902"/>
    <s v="CC Auxonne Pontailler Val de Saône"/>
    <s v="21"/>
    <s v="Côte-d'Or"/>
    <n v="27"/>
    <s v="Bourgogne-Franche-Comté"/>
  </r>
  <r>
    <s v="Enedis"/>
    <s v="2021"/>
    <x v="0"/>
    <s v="ENT"/>
    <s v="Entreprises"/>
    <s v="T"/>
    <x v="0"/>
    <s v="70"/>
    <s v="Activités des sièges sociaux ; conseil de gestion"/>
    <n v="334.78528920100001"/>
    <n v="2"/>
    <n v="0.88300000000000001"/>
    <n v="0"/>
    <n v="0"/>
    <n v="0"/>
    <s v="21038"/>
    <x v="33"/>
    <s v="200070902"/>
    <s v="CC Auxonne Pontailler Val de Saône"/>
    <s v="21"/>
    <s v="Côte-d'Or"/>
    <n v="27"/>
    <s v="Bourgogne-Franche-Comté"/>
  </r>
  <r>
    <s v="Enedis"/>
    <s v="2021"/>
    <x v="0"/>
    <s v="ENT"/>
    <s v="Entreprises"/>
    <s v="T"/>
    <x v="0"/>
    <s v="84"/>
    <s v="Administration publique et défense ; sécurité sociale obligatoire"/>
    <n v="2251.0075950999999"/>
    <n v="12"/>
    <n v="0.91900000000000004"/>
    <n v="0"/>
    <n v="0"/>
    <n v="0"/>
    <s v="21038"/>
    <x v="33"/>
    <s v="200070902"/>
    <s v="CC Auxonne Pontailler Val de Saône"/>
    <s v="21"/>
    <s v="Côte-d'Or"/>
    <n v="27"/>
    <s v="Bourgogne-Franche-Comté"/>
  </r>
  <r>
    <s v="Enedis"/>
    <s v="2021"/>
    <x v="0"/>
    <s v="PRO"/>
    <s v="Petits professionels"/>
    <s v="A"/>
    <x v="1"/>
    <m/>
    <s v="0"/>
    <n v="139.37519025"/>
    <n v="15"/>
    <n v="0.83299999999999996"/>
    <n v="0"/>
    <n v="0"/>
    <n v="1"/>
    <s v="21038"/>
    <x v="33"/>
    <s v="200070902"/>
    <s v="CC Auxonne Pontailler Val de Saône"/>
    <s v="21"/>
    <s v="Côte-d'Or"/>
    <n v="27"/>
    <s v="Bourgogne-Franche-Comté"/>
  </r>
  <r>
    <s v="Enedis"/>
    <s v="2021"/>
    <x v="0"/>
    <s v="PRO"/>
    <s v="Petits professionels"/>
    <s v="I"/>
    <x v="4"/>
    <m/>
    <s v="0"/>
    <n v="254.38350442999999"/>
    <n v="40"/>
    <n v="0.89700000000000002"/>
    <n v="0"/>
    <n v="0"/>
    <n v="0"/>
    <s v="21038"/>
    <x v="33"/>
    <s v="200070902"/>
    <s v="CC Auxonne Pontailler Val de Saône"/>
    <s v="21"/>
    <s v="Côte-d'Or"/>
    <n v="27"/>
    <s v="Bourgogne-Franche-Comté"/>
  </r>
  <r>
    <s v="Enedis"/>
    <s v="2021"/>
    <x v="0"/>
    <s v="ENT"/>
    <s v="Entreprises"/>
    <s v="I"/>
    <x v="4"/>
    <s v="35"/>
    <s v="Production et distribution d'électricité, de gaz, de vapeur et d'air conditionné"/>
    <n v="69.661380769999994"/>
    <n v="2"/>
    <n v="1"/>
    <n v="0"/>
    <n v="0"/>
    <n v="0"/>
    <s v="21039"/>
    <x v="594"/>
    <s v="242100154"/>
    <s v="CC des Vallées de la Tille et de l'Ignon"/>
    <s v="21"/>
    <s v="Côte-d'Or"/>
    <n v="27"/>
    <s v="Bourgogne-Franche-Comté"/>
  </r>
  <r>
    <s v="Enedis"/>
    <s v="2021"/>
    <x v="0"/>
    <s v="RES"/>
    <s v="Résidentiel"/>
    <s v="R"/>
    <x v="3"/>
    <m/>
    <s v="0"/>
    <n v="184.2868818"/>
    <n v="19"/>
    <n v="0.74299999999999999"/>
    <n v="0"/>
    <n v="0"/>
    <n v="0"/>
    <s v="21039"/>
    <x v="594"/>
    <s v="242100154"/>
    <s v="CC des Vallées de la Tille et de l'Ignon"/>
    <s v="21"/>
    <s v="Côte-d'Or"/>
    <n v="27"/>
    <s v="Bourgogne-Franche-Comté"/>
  </r>
  <r>
    <s v="Enedis"/>
    <s v="2021"/>
    <x v="0"/>
    <s v="PRO"/>
    <s v="Petits professionels"/>
    <s v="T"/>
    <x v="0"/>
    <m/>
    <s v="0"/>
    <n v="71.723435989999999"/>
    <n v="14"/>
    <n v="0.85099999999999998"/>
    <n v="0"/>
    <n v="0"/>
    <n v="0"/>
    <s v="21041"/>
    <x v="35"/>
    <s v="200070910"/>
    <s v="CC Tille et Venelle"/>
    <s v="21"/>
    <s v="Côte-d'Or"/>
    <n v="27"/>
    <s v="Bourgogne-Franche-Comté"/>
  </r>
  <r>
    <s v="Enedis"/>
    <s v="2021"/>
    <x v="0"/>
    <s v="PRO"/>
    <s v="Petits professionels"/>
    <s v="T"/>
    <x v="0"/>
    <m/>
    <s v="0"/>
    <n v="102.2249123"/>
    <n v="10"/>
    <n v="0.85399999999999998"/>
    <n v="0"/>
    <n v="0"/>
    <n v="0"/>
    <s v="21042"/>
    <x v="36"/>
    <s v="242101509"/>
    <s v="CC Rives de Saône"/>
    <s v="21"/>
    <s v="Côte-d'Or"/>
    <n v="27"/>
    <s v="Bourgogne-Franche-Comté"/>
  </r>
  <r>
    <s v="Enedis"/>
    <s v="2021"/>
    <x v="0"/>
    <s v="ENT"/>
    <s v="Entreprises"/>
    <s v="I"/>
    <x v="4"/>
    <s v="10"/>
    <s v="Industries alimentaires"/>
    <n v="3250.4328329999998"/>
    <n v="1"/>
    <n v="1"/>
    <n v="0"/>
    <n v="0"/>
    <n v="0"/>
    <s v="21043"/>
    <x v="37"/>
    <s v="242101434"/>
    <s v="CC du Pays Châtillonnais"/>
    <s v="21"/>
    <s v="Côte-d'Or"/>
    <n v="27"/>
    <s v="Bourgogne-Franche-Comté"/>
  </r>
  <r>
    <s v="Enedis"/>
    <s v="2021"/>
    <x v="0"/>
    <s v="ENT"/>
    <s v="Entreprises"/>
    <s v="I"/>
    <x v="4"/>
    <s v="43"/>
    <s v="Travaux de construction spécialisés"/>
    <n v="16.18687353"/>
    <n v="2"/>
    <n v="0.83699999999999997"/>
    <n v="0"/>
    <n v="0"/>
    <n v="0"/>
    <s v="21043"/>
    <x v="37"/>
    <s v="242101434"/>
    <s v="CC du Pays Châtillonnais"/>
    <s v="21"/>
    <s v="Côte-d'Or"/>
    <n v="27"/>
    <s v="Bourgogne-Franche-Comté"/>
  </r>
  <r>
    <s v="Enedis"/>
    <s v="2021"/>
    <x v="0"/>
    <s v="PRO"/>
    <s v="Petits professionels"/>
    <s v="A"/>
    <x v="1"/>
    <m/>
    <s v="0"/>
    <n v="0"/>
    <n v="0"/>
    <n v="0"/>
    <n v="0"/>
    <n v="0"/>
    <n v="1"/>
    <s v="21043"/>
    <x v="37"/>
    <s v="242101434"/>
    <s v="CC du Pays Châtillonnais"/>
    <s v="21"/>
    <s v="Côte-d'Or"/>
    <n v="27"/>
    <s v="Bourgogne-Franche-Comté"/>
  </r>
  <r>
    <s v="Enedis"/>
    <s v="2021"/>
    <x v="0"/>
    <s v="PRO"/>
    <s v="Petits professionels"/>
    <s v="I"/>
    <x v="4"/>
    <m/>
    <s v="0"/>
    <n v="0"/>
    <n v="0"/>
    <n v="0"/>
    <n v="0"/>
    <n v="0"/>
    <n v="1"/>
    <s v="21043"/>
    <x v="37"/>
    <s v="242101434"/>
    <s v="CC du Pays Châtillonnais"/>
    <s v="21"/>
    <s v="Côte-d'Or"/>
    <n v="27"/>
    <s v="Bourgogne-Franche-Comté"/>
  </r>
  <r>
    <s v="Enedis"/>
    <s v="2021"/>
    <x v="0"/>
    <s v="RES"/>
    <s v="Résidentiel"/>
    <s v="R"/>
    <x v="3"/>
    <m/>
    <s v="0"/>
    <n v="635.8459689"/>
    <n v="142"/>
    <n v="0.82399999999999995"/>
    <n v="0"/>
    <n v="0"/>
    <n v="0"/>
    <s v="21043"/>
    <x v="37"/>
    <s v="242101434"/>
    <s v="CC du Pays Châtillonnais"/>
    <s v="21"/>
    <s v="Côte-d'Or"/>
    <n v="27"/>
    <s v="Bourgogne-Franche-Comté"/>
  </r>
  <r>
    <s v="Enedis"/>
    <s v="2021"/>
    <x v="0"/>
    <s v="PRO"/>
    <s v="Petits professionels"/>
    <s v="T"/>
    <x v="0"/>
    <m/>
    <s v="0"/>
    <n v="64.357264180000001"/>
    <n v="8"/>
    <n v="0.93200000000000005"/>
    <n v="0"/>
    <n v="0"/>
    <n v="0"/>
    <s v="21044"/>
    <x v="38"/>
    <s v="242101434"/>
    <s v="CC du Pays Châtillonnais"/>
    <s v="21"/>
    <s v="Côte-d'Or"/>
    <n v="27"/>
    <s v="Bourgogne-Franche-Comté"/>
  </r>
  <r>
    <s v="Enedis"/>
    <s v="2021"/>
    <x v="0"/>
    <s v="PRO"/>
    <s v="Petits professionels"/>
    <s v="A"/>
    <x v="1"/>
    <m/>
    <s v="0"/>
    <n v="0"/>
    <n v="0"/>
    <n v="0"/>
    <n v="0"/>
    <n v="0"/>
    <n v="1"/>
    <s v="21046"/>
    <x v="595"/>
    <s v="200071173"/>
    <s v="CC du Pays Arnay Liernais"/>
    <s v="21"/>
    <s v="Côte-d'Or"/>
    <n v="27"/>
    <s v="Bourgogne-Franche-Comté"/>
  </r>
  <r>
    <s v="Enedis"/>
    <s v="2021"/>
    <x v="0"/>
    <s v="ENT"/>
    <s v="Entreprises"/>
    <s v="I"/>
    <x v="4"/>
    <s v="43"/>
    <s v="Travaux de construction spécialisés"/>
    <n v="45.562257119999998"/>
    <n v="1"/>
    <n v="0.84799999999999998"/>
    <n v="0"/>
    <n v="0"/>
    <n v="0"/>
    <s v="21048"/>
    <x v="40"/>
    <s v="200070894"/>
    <s v="CC de Gevrey-Chambertin et de Nuits-Saint-Georges"/>
    <s v="21"/>
    <s v="Côte-d'Or"/>
    <n v="27"/>
    <s v="Bourgogne-Franche-Comté"/>
  </r>
  <r>
    <s v="Enedis"/>
    <s v="2021"/>
    <x v="0"/>
    <s v="PRO"/>
    <s v="Petits professionels"/>
    <s v="A"/>
    <x v="1"/>
    <m/>
    <s v="0"/>
    <n v="0"/>
    <n v="0"/>
    <n v="0"/>
    <n v="0"/>
    <n v="0"/>
    <n v="1"/>
    <s v="21048"/>
    <x v="40"/>
    <s v="200070894"/>
    <s v="CC de Gevrey-Chambertin et de Nuits-Saint-Georges"/>
    <s v="21"/>
    <s v="Côte-d'Or"/>
    <n v="27"/>
    <s v="Bourgogne-Franche-Comté"/>
  </r>
  <r>
    <s v="Enedis"/>
    <s v="2021"/>
    <x v="0"/>
    <s v="PRO"/>
    <s v="Petits professionels"/>
    <s v="I"/>
    <x v="4"/>
    <m/>
    <s v="0"/>
    <n v="64.304644240000002"/>
    <n v="3"/>
    <n v="0.85299999999999998"/>
    <n v="0"/>
    <n v="0"/>
    <n v="0"/>
    <s v="21048"/>
    <x v="40"/>
    <s v="200070894"/>
    <s v="CC de Gevrey-Chambertin et de Nuits-Saint-Georges"/>
    <s v="21"/>
    <s v="Côte-d'Or"/>
    <n v="27"/>
    <s v="Bourgogne-Franche-Comté"/>
  </r>
  <r>
    <s v="Enedis"/>
    <s v="2021"/>
    <x v="0"/>
    <s v="PRO"/>
    <s v="Petits professionels"/>
    <s v="T"/>
    <x v="0"/>
    <m/>
    <s v="0"/>
    <n v="161.87105410000001"/>
    <n v="14"/>
    <n v="0.81"/>
    <n v="0"/>
    <n v="0"/>
    <n v="0"/>
    <s v="21048"/>
    <x v="40"/>
    <s v="200070894"/>
    <s v="CC de Gevrey-Chambertin et de Nuits-Saint-Georges"/>
    <s v="21"/>
    <s v="Côte-d'Or"/>
    <n v="27"/>
    <s v="Bourgogne-Franche-Comté"/>
  </r>
  <r>
    <s v="Enedis"/>
    <s v="2021"/>
    <x v="0"/>
    <s v="PRO"/>
    <s v="Petits professionels"/>
    <s v="I"/>
    <x v="4"/>
    <m/>
    <s v="0"/>
    <n v="0"/>
    <n v="0"/>
    <n v="0"/>
    <n v="0"/>
    <n v="0"/>
    <n v="1"/>
    <s v="21049"/>
    <x v="41"/>
    <s v="200070910"/>
    <s v="CC Tille et Venelle"/>
    <s v="21"/>
    <s v="Côte-d'Or"/>
    <n v="27"/>
    <s v="Bourgogne-Franche-Comté"/>
  </r>
  <r>
    <s v="Enedis"/>
    <s v="2021"/>
    <x v="0"/>
    <s v="ENT"/>
    <s v="Entreprises"/>
    <s v="T"/>
    <x v="0"/>
    <s v="84"/>
    <s v="Administration publique et défense ; sécurité sociale obligatoire"/>
    <n v="123.1712891"/>
    <n v="1"/>
    <n v="0.995"/>
    <n v="0"/>
    <n v="0"/>
    <n v="0"/>
    <s v="21050"/>
    <x v="42"/>
    <s v="200006682"/>
    <s v="CA Beaune, Côte et Sud - Communauté Beaune-Chagny-Nolay"/>
    <s v="21"/>
    <s v="Côte-d'Or"/>
    <n v="27"/>
    <s v="Bourgogne-Franche-Comté"/>
  </r>
  <r>
    <s v="Enedis"/>
    <s v="2021"/>
    <x v="0"/>
    <s v="PRO"/>
    <s v="Petits professionels"/>
    <s v="A"/>
    <x v="1"/>
    <m/>
    <s v="0"/>
    <n v="68.439165650000007"/>
    <n v="7"/>
    <n v="0.89"/>
    <n v="0"/>
    <n v="0"/>
    <n v="0"/>
    <s v="21050"/>
    <x v="42"/>
    <s v="200006682"/>
    <s v="CA Beaune, Côte et Sud - Communauté Beaune-Chagny-Nolay"/>
    <s v="21"/>
    <s v="Côte-d'Or"/>
    <n v="27"/>
    <s v="Bourgogne-Franche-Comté"/>
  </r>
  <r>
    <s v="Enedis"/>
    <s v="2021"/>
    <x v="0"/>
    <s v="PRO"/>
    <s v="Petits professionels"/>
    <s v="X"/>
    <x v="2"/>
    <m/>
    <s v="0"/>
    <n v="0"/>
    <n v="0"/>
    <n v="0"/>
    <n v="0"/>
    <n v="0"/>
    <n v="1"/>
    <s v="21050"/>
    <x v="42"/>
    <s v="200006682"/>
    <s v="CA Beaune, Côte et Sud - Communauté Beaune-Chagny-Nolay"/>
    <s v="21"/>
    <s v="Côte-d'Or"/>
    <n v="27"/>
    <s v="Bourgogne-Franche-Comté"/>
  </r>
  <r>
    <s v="Enedis"/>
    <s v="2021"/>
    <x v="0"/>
    <s v="ENT"/>
    <s v="Entreprises"/>
    <s v="T"/>
    <x v="0"/>
    <s v="49"/>
    <s v="Transports terrestres et transport par conduites"/>
    <n v="0.89100000000000001"/>
    <n v="1"/>
    <n v="1"/>
    <n v="0"/>
    <n v="0"/>
    <n v="0"/>
    <s v="21051"/>
    <x v="43"/>
    <s v="200039055"/>
    <s v="CC Ouche et Montagne"/>
    <s v="21"/>
    <s v="Côte-d'Or"/>
    <n v="27"/>
    <s v="Bourgogne-Franche-Comté"/>
  </r>
  <r>
    <s v="Enedis"/>
    <s v="2021"/>
    <x v="0"/>
    <s v="PRO"/>
    <s v="Petits professionels"/>
    <s v="T"/>
    <x v="0"/>
    <m/>
    <s v="0"/>
    <n v="52.170751549999999"/>
    <n v="8"/>
    <n v="0.60499999999999998"/>
    <n v="0"/>
    <n v="0"/>
    <n v="0"/>
    <s v="21051"/>
    <x v="43"/>
    <s v="200039055"/>
    <s v="CC Ouche et Montagne"/>
    <s v="21"/>
    <s v="Côte-d'Or"/>
    <n v="27"/>
    <s v="Bourgogne-Franche-Comté"/>
  </r>
  <r>
    <s v="Enedis"/>
    <s v="2021"/>
    <x v="0"/>
    <s v="PRO"/>
    <s v="Petits professionels"/>
    <s v="A"/>
    <x v="1"/>
    <m/>
    <s v="0"/>
    <n v="0"/>
    <n v="0"/>
    <n v="0"/>
    <n v="0"/>
    <n v="0"/>
    <n v="1"/>
    <s v="21052"/>
    <x v="596"/>
    <s v="242101434"/>
    <s v="CC du Pays Châtillonnais"/>
    <s v="21"/>
    <s v="Côte-d'Or"/>
    <n v="27"/>
    <s v="Bourgogne-Franche-Comté"/>
  </r>
  <r>
    <s v="Enedis"/>
    <s v="2021"/>
    <x v="0"/>
    <s v="PRO"/>
    <s v="Petits professionels"/>
    <s v="T"/>
    <x v="0"/>
    <m/>
    <s v="0"/>
    <n v="0"/>
    <n v="0"/>
    <n v="0"/>
    <n v="0"/>
    <n v="0"/>
    <n v="1"/>
    <s v="21052"/>
    <x v="596"/>
    <s v="242101434"/>
    <s v="CC du Pays Châtillonnais"/>
    <s v="21"/>
    <s v="Côte-d'Or"/>
    <n v="27"/>
    <s v="Bourgogne-Franche-Comté"/>
  </r>
  <r>
    <s v="Enedis"/>
    <s v="2021"/>
    <x v="0"/>
    <s v="RES"/>
    <s v="Résidentiel"/>
    <s v="R"/>
    <x v="3"/>
    <m/>
    <s v="0"/>
    <n v="159.8309567"/>
    <n v="32"/>
    <n v="0.86099999999999999"/>
    <n v="0"/>
    <n v="0"/>
    <n v="0"/>
    <s v="21052"/>
    <x v="596"/>
    <s v="242101434"/>
    <s v="CC du Pays Châtillonnais"/>
    <s v="21"/>
    <s v="Côte-d'Or"/>
    <n v="27"/>
    <s v="Bourgogne-Franche-Comté"/>
  </r>
  <r>
    <s v="Enedis"/>
    <s v="2021"/>
    <x v="0"/>
    <s v="ENT"/>
    <s v="Entreprises"/>
    <s v="T"/>
    <x v="0"/>
    <s v="46"/>
    <s v="Commerce de gros, à l'exception des automobiles et des motocycles"/>
    <n v="229.04664120000001"/>
    <n v="1"/>
    <n v="1"/>
    <n v="0"/>
    <n v="0"/>
    <n v="0"/>
    <s v="21053"/>
    <x v="44"/>
    <s v="200072825"/>
    <s v="CC Mirebellois et Fontenois"/>
    <s v="21"/>
    <s v="Côte-d'Or"/>
    <n v="27"/>
    <s v="Bourgogne-Franche-Comté"/>
  </r>
  <r>
    <s v="Enedis"/>
    <s v="2021"/>
    <x v="0"/>
    <s v="PRO"/>
    <s v="Petits professionels"/>
    <s v="T"/>
    <x v="0"/>
    <m/>
    <s v="0"/>
    <n v="29.091892770000001"/>
    <n v="10"/>
    <n v="0.76100000000000001"/>
    <n v="0"/>
    <n v="0"/>
    <n v="0"/>
    <s v="21053"/>
    <x v="44"/>
    <s v="200072825"/>
    <s v="CC Mirebellois et Fontenois"/>
    <s v="21"/>
    <s v="Côte-d'Or"/>
    <n v="27"/>
    <s v="Bourgogne-Franche-Comté"/>
  </r>
  <r>
    <s v="Enedis"/>
    <s v="2021"/>
    <x v="0"/>
    <s v="ENT"/>
    <s v="Entreprises"/>
    <s v="I"/>
    <x v="4"/>
    <s v="17"/>
    <s v="Industrie du papier et du carton"/>
    <n v="6015.6616670000003"/>
    <n v="1"/>
    <n v="1"/>
    <n v="0"/>
    <n v="0"/>
    <n v="0"/>
    <s v="21054"/>
    <x v="45"/>
    <s v="200006682"/>
    <s v="CA Beaune, Côte et Sud - Communauté Beaune-Chagny-Nolay"/>
    <s v="21"/>
    <s v="Côte-d'Or"/>
    <n v="27"/>
    <s v="Bourgogne-Franche-Comté"/>
  </r>
  <r>
    <s v="Enedis"/>
    <s v="2021"/>
    <x v="0"/>
    <s v="ENT"/>
    <s v="Entreprises"/>
    <s v="I"/>
    <x v="4"/>
    <s v="23"/>
    <s v="Fabrication d'autres produits minéraux non métalliques"/>
    <n v="167.98395529999999"/>
    <n v="1"/>
    <n v="0.997"/>
    <n v="0"/>
    <n v="0"/>
    <n v="0"/>
    <s v="21054"/>
    <x v="45"/>
    <s v="200006682"/>
    <s v="CA Beaune, Côte et Sud - Communauté Beaune-Chagny-Nolay"/>
    <s v="21"/>
    <s v="Côte-d'Or"/>
    <n v="27"/>
    <s v="Bourgogne-Franche-Comté"/>
  </r>
  <r>
    <s v="Enedis"/>
    <s v="2021"/>
    <x v="0"/>
    <s v="ENT"/>
    <s v="Entreprises"/>
    <s v="T"/>
    <x v="0"/>
    <s v="37"/>
    <s v="Collecte et traitement des eaux usées"/>
    <n v="28.476314469999998"/>
    <n v="1"/>
    <n v="0.85099999999999998"/>
    <n v="0"/>
    <n v="0"/>
    <n v="0"/>
    <s v="21054"/>
    <x v="45"/>
    <s v="200006682"/>
    <s v="CA Beaune, Côte et Sud - Communauté Beaune-Chagny-Nolay"/>
    <s v="21"/>
    <s v="Côte-d'Or"/>
    <n v="27"/>
    <s v="Bourgogne-Franche-Comté"/>
  </r>
  <r>
    <s v="Enedis"/>
    <s v="2021"/>
    <x v="0"/>
    <s v="ENT"/>
    <s v="Entreprises"/>
    <s v="T"/>
    <x v="0"/>
    <s v="49"/>
    <s v="Transports terrestres et transport par conduites"/>
    <n v="1133.5929808999999"/>
    <n v="4"/>
    <n v="0.96199999999999997"/>
    <n v="0"/>
    <n v="0"/>
    <n v="0"/>
    <s v="21054"/>
    <x v="45"/>
    <s v="200006682"/>
    <s v="CA Beaune, Côte et Sud - Communauté Beaune-Chagny-Nolay"/>
    <s v="21"/>
    <s v="Côte-d'Or"/>
    <n v="27"/>
    <s v="Bourgogne-Franche-Comté"/>
  </r>
  <r>
    <s v="Enedis"/>
    <s v="2021"/>
    <x v="0"/>
    <s v="ENT"/>
    <s v="Entreprises"/>
    <s v="T"/>
    <x v="0"/>
    <s v="56"/>
    <s v="Restauration"/>
    <n v="1815.8695111"/>
    <n v="26"/>
    <n v="0.92200000000000004"/>
    <n v="0"/>
    <n v="0"/>
    <n v="0"/>
    <s v="21054"/>
    <x v="45"/>
    <s v="200006682"/>
    <s v="CA Beaune, Côte et Sud - Communauté Beaune-Chagny-Nolay"/>
    <s v="21"/>
    <s v="Côte-d'Or"/>
    <n v="27"/>
    <s v="Bourgogne-Franche-Comté"/>
  </r>
  <r>
    <s v="Enedis"/>
    <s v="2021"/>
    <x v="0"/>
    <s v="ENT"/>
    <s v="Entreprises"/>
    <s v="T"/>
    <x v="0"/>
    <s v="61"/>
    <s v="Télécommunications"/>
    <n v="432.47699999999998"/>
    <n v="1"/>
    <n v="1"/>
    <n v="0"/>
    <n v="0"/>
    <n v="0"/>
    <s v="21054"/>
    <x v="45"/>
    <s v="200006682"/>
    <s v="CA Beaune, Côte et Sud - Communauté Beaune-Chagny-Nolay"/>
    <s v="21"/>
    <s v="Côte-d'Or"/>
    <n v="27"/>
    <s v="Bourgogne-Franche-Comté"/>
  </r>
  <r>
    <s v="Enedis"/>
    <s v="2021"/>
    <x v="0"/>
    <s v="ENT"/>
    <s v="Entreprises"/>
    <s v="T"/>
    <x v="0"/>
    <s v="66"/>
    <s v="Activités auxiliaires de services financiers et d'assurance"/>
    <n v="28.8127788"/>
    <n v="1"/>
    <n v="0.86499999999999999"/>
    <n v="0"/>
    <n v="0"/>
    <n v="0"/>
    <s v="21054"/>
    <x v="45"/>
    <s v="200006682"/>
    <s v="CA Beaune, Côte et Sud - Communauté Beaune-Chagny-Nolay"/>
    <s v="21"/>
    <s v="Côte-d'Or"/>
    <n v="27"/>
    <s v="Bourgogne-Franche-Comté"/>
  </r>
  <r>
    <s v="Enedis"/>
    <s v="2021"/>
    <x v="0"/>
    <s v="ENT"/>
    <s v="Entreprises"/>
    <s v="T"/>
    <x v="0"/>
    <s v="87"/>
    <s v="Hébergement médico-social et social"/>
    <n v="863.59414059999995"/>
    <n v="5"/>
    <n v="0.93400000000000005"/>
    <n v="0"/>
    <n v="0"/>
    <n v="0"/>
    <s v="21054"/>
    <x v="45"/>
    <s v="200006682"/>
    <s v="CA Beaune, Côte et Sud - Communauté Beaune-Chagny-Nolay"/>
    <s v="21"/>
    <s v="Côte-d'Or"/>
    <n v="27"/>
    <s v="Bourgogne-Franche-Comté"/>
  </r>
  <r>
    <s v="Enedis"/>
    <s v="2021"/>
    <x v="0"/>
    <s v="PRO"/>
    <s v="Petits professionels"/>
    <s v="I"/>
    <x v="4"/>
    <m/>
    <s v="0"/>
    <n v="1753.2403612999999"/>
    <n v="144"/>
    <n v="0.83899999999999997"/>
    <n v="0"/>
    <n v="0"/>
    <n v="4"/>
    <s v="21054"/>
    <x v="45"/>
    <s v="200006682"/>
    <s v="CA Beaune, Côte et Sud - Communauté Beaune-Chagny-Nolay"/>
    <s v="21"/>
    <s v="Côte-d'Or"/>
    <n v="27"/>
    <s v="Bourgogne-Franche-Comté"/>
  </r>
  <r>
    <s v="Enedis"/>
    <s v="2021"/>
    <x v="0"/>
    <s v="RES"/>
    <s v="Résidentiel"/>
    <s v="R"/>
    <x v="3"/>
    <m/>
    <s v="0"/>
    <n v="80.504058240000006"/>
    <n v="19"/>
    <n v="0.79400000000000004"/>
    <n v="0"/>
    <n v="0"/>
    <n v="0"/>
    <s v="21055"/>
    <x v="46"/>
    <s v="242101434"/>
    <s v="CC du Pays Châtillonnais"/>
    <s v="21"/>
    <s v="Côte-d'Or"/>
    <n v="27"/>
    <s v="Bourgogne-Franche-Comté"/>
  </r>
  <r>
    <s v="Enedis"/>
    <s v="2021"/>
    <x v="0"/>
    <s v="PRO"/>
    <s v="Petits professionels"/>
    <s v="I"/>
    <x v="4"/>
    <m/>
    <s v="0"/>
    <n v="0"/>
    <n v="0"/>
    <n v="0"/>
    <n v="0"/>
    <n v="0"/>
    <n v="1"/>
    <s v="21056"/>
    <x v="47"/>
    <s v="200072825"/>
    <s v="CC Mirebellois et Fontenois"/>
    <s v="21"/>
    <s v="Côte-d'Or"/>
    <n v="27"/>
    <s v="Bourgogne-Franche-Comté"/>
  </r>
  <r>
    <s v="Enedis"/>
    <s v="2021"/>
    <x v="0"/>
    <s v="PRO"/>
    <s v="Petits professionels"/>
    <s v="X"/>
    <x v="2"/>
    <m/>
    <s v="0"/>
    <n v="112.0373664"/>
    <n v="11"/>
    <n v="0.88"/>
    <n v="0"/>
    <n v="0"/>
    <n v="0"/>
    <s v="21056"/>
    <x v="47"/>
    <s v="200072825"/>
    <s v="CC Mirebellois et Fontenois"/>
    <s v="21"/>
    <s v="Côte-d'Or"/>
    <n v="27"/>
    <s v="Bourgogne-Franche-Comté"/>
  </r>
  <r>
    <s v="Enedis"/>
    <s v="2021"/>
    <x v="0"/>
    <s v="RES"/>
    <s v="Résidentiel"/>
    <s v="R"/>
    <x v="3"/>
    <m/>
    <s v="0"/>
    <n v="2251.2452119999998"/>
    <n v="393"/>
    <n v="0.76300000000000001"/>
    <n v="0"/>
    <n v="0"/>
    <n v="0"/>
    <s v="21056"/>
    <x v="47"/>
    <s v="200072825"/>
    <s v="CC Mirebellois et Fontenois"/>
    <s v="21"/>
    <s v="Côte-d'Or"/>
    <n v="27"/>
    <s v="Bourgogne-Franche-Comté"/>
  </r>
  <r>
    <s v="Enedis"/>
    <s v="2021"/>
    <x v="0"/>
    <s v="PRO"/>
    <s v="Petits professionels"/>
    <s v="X"/>
    <x v="2"/>
    <m/>
    <s v="0"/>
    <n v="0"/>
    <n v="0"/>
    <n v="0"/>
    <n v="0"/>
    <n v="0"/>
    <n v="1"/>
    <s v="21057"/>
    <x v="48"/>
    <s v="200000925"/>
    <s v="CC de la Plaine Dijonnaise"/>
    <s v="21"/>
    <s v="Côte-d'Or"/>
    <n v="27"/>
    <s v="Bourgogne-Franche-Comté"/>
  </r>
  <r>
    <s v="Enedis"/>
    <s v="2021"/>
    <x v="0"/>
    <s v="RES"/>
    <s v="Résidentiel"/>
    <s v="R"/>
    <x v="3"/>
    <m/>
    <s v="0"/>
    <n v="1091.224594"/>
    <n v="131"/>
    <n v="0.85599999999999998"/>
    <n v="0"/>
    <n v="0"/>
    <n v="0"/>
    <s v="21057"/>
    <x v="48"/>
    <s v="200000925"/>
    <s v="CC de la Plaine Dijonnaise"/>
    <s v="21"/>
    <s v="Côte-d'Or"/>
    <n v="27"/>
    <s v="Bourgogne-Franche-Comté"/>
  </r>
  <r>
    <s v="Enedis"/>
    <s v="2021"/>
    <x v="0"/>
    <s v="PRO"/>
    <s v="Petits professionels"/>
    <s v="A"/>
    <x v="1"/>
    <m/>
    <s v="0"/>
    <n v="124.6855681"/>
    <n v="11"/>
    <n v="0.92600000000000005"/>
    <n v="0"/>
    <n v="0"/>
    <n v="0"/>
    <s v="21058"/>
    <x v="49"/>
    <s v="242101434"/>
    <s v="CC du Pays Châtillonnais"/>
    <s v="21"/>
    <s v="Côte-d'Or"/>
    <n v="27"/>
    <s v="Bourgogne-Franche-Comté"/>
  </r>
  <r>
    <s v="Enedis"/>
    <s v="2021"/>
    <x v="0"/>
    <s v="PRO"/>
    <s v="Petits professionels"/>
    <s v="I"/>
    <x v="4"/>
    <m/>
    <s v="0"/>
    <n v="0"/>
    <n v="0"/>
    <n v="0"/>
    <n v="0"/>
    <n v="0"/>
    <n v="1"/>
    <s v="21058"/>
    <x v="49"/>
    <s v="242101434"/>
    <s v="CC du Pays Châtillonnais"/>
    <s v="21"/>
    <s v="Côte-d'Or"/>
    <n v="27"/>
    <s v="Bourgogne-Franche-Comté"/>
  </r>
  <r>
    <s v="Enedis"/>
    <s v="2021"/>
    <x v="0"/>
    <s v="PRO"/>
    <s v="Petits professionels"/>
    <s v="T"/>
    <x v="0"/>
    <m/>
    <s v="0"/>
    <n v="108.86262170000001"/>
    <n v="12"/>
    <n v="0.91600000000000004"/>
    <n v="0"/>
    <n v="0"/>
    <n v="0"/>
    <s v="21058"/>
    <x v="49"/>
    <s v="242101434"/>
    <s v="CC du Pays Châtillonnais"/>
    <s v="21"/>
    <s v="Côte-d'Or"/>
    <n v="27"/>
    <s v="Bourgogne-Franche-Comté"/>
  </r>
  <r>
    <s v="Enedis"/>
    <s v="2021"/>
    <x v="0"/>
    <s v="RES"/>
    <s v="Résidentiel"/>
    <s v="R"/>
    <x v="3"/>
    <m/>
    <s v="0"/>
    <n v="640.86647119999998"/>
    <n v="136"/>
    <n v="0.86399999999999999"/>
    <n v="0"/>
    <n v="0"/>
    <n v="0"/>
    <s v="21058"/>
    <x v="49"/>
    <s v="242101434"/>
    <s v="CC du Pays Châtillonnais"/>
    <s v="21"/>
    <s v="Côte-d'Or"/>
    <n v="27"/>
    <s v="Bourgogne-Franche-Comté"/>
  </r>
  <r>
    <s v="Enedis"/>
    <s v="2021"/>
    <x v="0"/>
    <s v="PRO"/>
    <s v="Petits professionels"/>
    <s v="I"/>
    <x v="4"/>
    <m/>
    <s v="0"/>
    <n v="0"/>
    <n v="0"/>
    <n v="0"/>
    <n v="0"/>
    <n v="0"/>
    <n v="1"/>
    <s v="21059"/>
    <x v="50"/>
    <s v="200069540"/>
    <s v="CC Norge et Tille"/>
    <s v="21"/>
    <s v="Côte-d'Or"/>
    <n v="27"/>
    <s v="Bourgogne-Franche-Comté"/>
  </r>
  <r>
    <s v="Enedis"/>
    <s v="2021"/>
    <x v="0"/>
    <s v="PRO"/>
    <s v="Petits professionels"/>
    <s v="A"/>
    <x v="1"/>
    <m/>
    <s v="0"/>
    <n v="0"/>
    <n v="0"/>
    <n v="0"/>
    <n v="0"/>
    <n v="0"/>
    <n v="1"/>
    <s v="21060"/>
    <x v="597"/>
    <s v="200072825"/>
    <s v="CC Mirebellois et Fontenois"/>
    <s v="21"/>
    <s v="Côte-d'Or"/>
    <n v="27"/>
    <s v="Bourgogne-Franche-Comté"/>
  </r>
  <r>
    <s v="Enedis"/>
    <s v="2021"/>
    <x v="0"/>
    <s v="PRO"/>
    <s v="Petits professionels"/>
    <s v="I"/>
    <x v="4"/>
    <m/>
    <s v="0"/>
    <n v="0"/>
    <n v="0"/>
    <n v="0"/>
    <n v="0"/>
    <n v="0"/>
    <n v="1"/>
    <s v="21060"/>
    <x v="597"/>
    <s v="200072825"/>
    <s v="CC Mirebellois et Fontenois"/>
    <s v="21"/>
    <s v="Côte-d'Or"/>
    <n v="27"/>
    <s v="Bourgogne-Franche-Comté"/>
  </r>
  <r>
    <s v="Enedis"/>
    <s v="2021"/>
    <x v="0"/>
    <s v="RES"/>
    <s v="Résidentiel"/>
    <s v="R"/>
    <x v="3"/>
    <m/>
    <s v="0"/>
    <n v="4788.2816910000001"/>
    <n v="638"/>
    <n v="0.77"/>
    <n v="0.66367542199999996"/>
    <n v="6.3400000000000001E-3"/>
    <n v="0"/>
    <s v="21060"/>
    <x v="597"/>
    <s v="200072825"/>
    <s v="CC Mirebellois et Fontenois"/>
    <s v="21"/>
    <s v="Côte-d'Or"/>
    <n v="27"/>
    <s v="Bourgogne-Franche-Comté"/>
  </r>
  <r>
    <s v="Enedis"/>
    <s v="2021"/>
    <x v="0"/>
    <s v="PRO"/>
    <s v="Petits professionels"/>
    <s v="I"/>
    <x v="4"/>
    <m/>
    <s v="0"/>
    <n v="0"/>
    <n v="0"/>
    <n v="0"/>
    <n v="0"/>
    <n v="0"/>
    <n v="1"/>
    <s v="21061"/>
    <x v="51"/>
    <s v="242101434"/>
    <s v="CC du Pays Châtillonnais"/>
    <s v="21"/>
    <s v="Côte-d'Or"/>
    <n v="27"/>
    <s v="Bourgogne-Franche-Comté"/>
  </r>
  <r>
    <s v="Enedis"/>
    <s v="2021"/>
    <x v="0"/>
    <s v="PRO"/>
    <s v="Petits professionels"/>
    <s v="A"/>
    <x v="1"/>
    <m/>
    <s v="0"/>
    <n v="0"/>
    <n v="0"/>
    <n v="0"/>
    <n v="0"/>
    <n v="0"/>
    <n v="1"/>
    <s v="21062"/>
    <x v="598"/>
    <s v="200071207"/>
    <s v="CC de Pouilly-en-Auxois/Bligny-sur-Ouche"/>
    <s v="21"/>
    <s v="Côte-d'Or"/>
    <n v="27"/>
    <s v="Bourgogne-Franche-Comté"/>
  </r>
  <r>
    <s v="Enedis"/>
    <s v="2021"/>
    <x v="0"/>
    <s v="PRO"/>
    <s v="Petits professionels"/>
    <s v="T"/>
    <x v="0"/>
    <m/>
    <s v="0"/>
    <n v="65.844261720000006"/>
    <n v="18"/>
    <n v="0.57999999999999996"/>
    <n v="0"/>
    <n v="0"/>
    <n v="0"/>
    <s v="21062"/>
    <x v="598"/>
    <s v="200071207"/>
    <s v="CC de Pouilly-en-Auxois/Bligny-sur-Ouche"/>
    <s v="21"/>
    <s v="Côte-d'Or"/>
    <n v="27"/>
    <s v="Bourgogne-Franche-Comté"/>
  </r>
  <r>
    <s v="Enedis"/>
    <s v="2021"/>
    <x v="0"/>
    <s v="RES"/>
    <s v="Résidentiel"/>
    <s v="R"/>
    <x v="3"/>
    <m/>
    <s v="0"/>
    <n v="767.38231210000004"/>
    <n v="131"/>
    <n v="0.82699999999999996"/>
    <n v="0"/>
    <n v="0"/>
    <n v="0"/>
    <s v="21062"/>
    <x v="598"/>
    <s v="200071207"/>
    <s v="CC de Pouilly-en-Auxois/Bligny-sur-Ouche"/>
    <s v="21"/>
    <s v="Côte-d'Or"/>
    <n v="27"/>
    <s v="Bourgogne-Franche-Comté"/>
  </r>
  <r>
    <s v="Enedis"/>
    <s v="2021"/>
    <x v="0"/>
    <s v="ENT"/>
    <s v="Entreprises"/>
    <s v="T"/>
    <x v="0"/>
    <s v="46"/>
    <s v="Commerce de gros, à l'exception des automobiles et des motocycles"/>
    <n v="19.296536"/>
    <n v="1"/>
    <n v="0.95"/>
    <n v="0"/>
    <n v="0"/>
    <n v="0"/>
    <s v="21063"/>
    <x v="599"/>
    <s v="242101434"/>
    <s v="CC du Pays Châtillonnais"/>
    <s v="21"/>
    <s v="Côte-d'Or"/>
    <n v="27"/>
    <s v="Bourgogne-Franche-Comté"/>
  </r>
  <r>
    <s v="Enedis"/>
    <s v="2021"/>
    <x v="0"/>
    <s v="PRO"/>
    <s v="Petits professionels"/>
    <s v="A"/>
    <x v="1"/>
    <m/>
    <s v="0"/>
    <n v="0"/>
    <n v="0"/>
    <n v="0"/>
    <n v="0"/>
    <n v="0"/>
    <n v="1"/>
    <s v="21063"/>
    <x v="599"/>
    <s v="242101434"/>
    <s v="CC du Pays Châtillonnais"/>
    <s v="21"/>
    <s v="Côte-d'Or"/>
    <n v="27"/>
    <s v="Bourgogne-Franche-Comté"/>
  </r>
  <r>
    <s v="Enedis"/>
    <s v="2021"/>
    <x v="0"/>
    <s v="PRO"/>
    <s v="Petits professionels"/>
    <s v="T"/>
    <x v="0"/>
    <m/>
    <s v="0"/>
    <n v="98.657330250000001"/>
    <n v="13"/>
    <n v="0.84799999999999998"/>
    <n v="0"/>
    <n v="0"/>
    <n v="0"/>
    <s v="21063"/>
    <x v="599"/>
    <s v="242101434"/>
    <s v="CC du Pays Châtillonnais"/>
    <s v="21"/>
    <s v="Côte-d'Or"/>
    <n v="27"/>
    <s v="Bourgogne-Franche-Comté"/>
  </r>
  <r>
    <s v="Enedis"/>
    <s v="2021"/>
    <x v="0"/>
    <s v="RES"/>
    <s v="Résidentiel"/>
    <s v="R"/>
    <x v="3"/>
    <m/>
    <s v="0"/>
    <n v="260.63042369999999"/>
    <n v="55"/>
    <n v="0.754"/>
    <n v="0"/>
    <n v="0"/>
    <n v="0"/>
    <s v="21063"/>
    <x v="599"/>
    <s v="242101434"/>
    <s v="CC du Pays Châtillonnais"/>
    <s v="21"/>
    <s v="Côte-d'Or"/>
    <n v="27"/>
    <s v="Bourgogne-Franche-Comté"/>
  </r>
  <r>
    <s v="Enedis"/>
    <s v="2021"/>
    <x v="0"/>
    <s v="PRO"/>
    <s v="Petits professionels"/>
    <s v="A"/>
    <x v="1"/>
    <m/>
    <s v="0"/>
    <n v="61.25917931"/>
    <n v="7"/>
    <n v="0.86899999999999999"/>
    <n v="0"/>
    <n v="0"/>
    <n v="0"/>
    <s v="21065"/>
    <x v="53"/>
    <s v="200071207"/>
    <s v="CC de Pouilly-en-Auxois/Bligny-sur-Ouche"/>
    <s v="21"/>
    <s v="Côte-d'Or"/>
    <n v="27"/>
    <s v="Bourgogne-Franche-Comté"/>
  </r>
  <r>
    <s v="Enedis"/>
    <s v="2021"/>
    <x v="0"/>
    <s v="PRO"/>
    <s v="Petits professionels"/>
    <s v="A"/>
    <x v="1"/>
    <m/>
    <s v="0"/>
    <n v="0"/>
    <n v="0"/>
    <n v="0"/>
    <n v="0"/>
    <n v="0"/>
    <n v="1"/>
    <s v="21066"/>
    <x v="54"/>
    <s v="200071207"/>
    <s v="CC de Pouilly-en-Auxois/Bligny-sur-Ouche"/>
    <s v="21"/>
    <s v="Côte-d'Or"/>
    <n v="27"/>
    <s v="Bourgogne-Franche-Comté"/>
  </r>
  <r>
    <s v="Enedis"/>
    <s v="2021"/>
    <x v="0"/>
    <s v="PRO"/>
    <s v="Petits professionels"/>
    <s v="A"/>
    <x v="1"/>
    <m/>
    <s v="0"/>
    <n v="0"/>
    <n v="0"/>
    <n v="0"/>
    <n v="0"/>
    <n v="0"/>
    <n v="1"/>
    <s v="21067"/>
    <x v="55"/>
    <s v="200000925"/>
    <s v="CC de la Plaine Dijonnaise"/>
    <s v="21"/>
    <s v="Côte-d'Or"/>
    <n v="27"/>
    <s v="Bourgogne-Franche-Comté"/>
  </r>
  <r>
    <s v="Enedis"/>
    <s v="2021"/>
    <x v="0"/>
    <s v="PRO"/>
    <s v="Petits professionels"/>
    <s v="T"/>
    <x v="0"/>
    <m/>
    <s v="0"/>
    <n v="0"/>
    <n v="0"/>
    <n v="0"/>
    <n v="0"/>
    <n v="0"/>
    <n v="1"/>
    <s v="21068"/>
    <x v="56"/>
    <s v="200071207"/>
    <s v="CC de Pouilly-en-Auxois/Bligny-sur-Ouche"/>
    <s v="21"/>
    <s v="Côte-d'Or"/>
    <n v="27"/>
    <s v="Bourgogne-Franche-Comté"/>
  </r>
  <r>
    <s v="Enedis"/>
    <s v="2021"/>
    <x v="0"/>
    <s v="PRO"/>
    <s v="Petits professionels"/>
    <s v="I"/>
    <x v="4"/>
    <m/>
    <s v="0"/>
    <n v="0"/>
    <n v="0"/>
    <n v="0"/>
    <n v="0"/>
    <n v="0"/>
    <n v="1"/>
    <s v="21069"/>
    <x v="600"/>
    <s v="200071017"/>
    <s v="CC des Terres d'Auxois"/>
    <s v="21"/>
    <s v="Côte-d'Or"/>
    <n v="27"/>
    <s v="Bourgogne-Franche-Comté"/>
  </r>
  <r>
    <s v="Enedis"/>
    <s v="2021"/>
    <x v="0"/>
    <s v="RES"/>
    <s v="Résidentiel"/>
    <s v="R"/>
    <x v="3"/>
    <m/>
    <s v="0"/>
    <n v="367.83597029999999"/>
    <n v="70"/>
    <n v="0.82399999999999995"/>
    <n v="0"/>
    <n v="0"/>
    <n v="0"/>
    <s v="21069"/>
    <x v="600"/>
    <s v="200071017"/>
    <s v="CC des Terres d'Auxois"/>
    <s v="21"/>
    <s v="Côte-d'Or"/>
    <n v="27"/>
    <s v="Bourgogne-Franche-Comté"/>
  </r>
  <r>
    <s v="Enedis"/>
    <s v="2021"/>
    <x v="0"/>
    <s v="PRO"/>
    <s v="Petits professionels"/>
    <s v="T"/>
    <x v="0"/>
    <m/>
    <s v="0"/>
    <n v="0"/>
    <n v="0"/>
    <n v="0"/>
    <n v="0"/>
    <n v="0"/>
    <n v="1"/>
    <s v="21070"/>
    <x v="57"/>
    <s v="200070894"/>
    <s v="CC de Gevrey-Chambertin et de Nuits-Saint-Georges"/>
    <s v="21"/>
    <s v="Côte-d'Or"/>
    <n v="27"/>
    <s v="Bourgogne-Franche-Comté"/>
  </r>
  <r>
    <s v="Enedis"/>
    <s v="2021"/>
    <x v="0"/>
    <s v="PRO"/>
    <s v="Petits professionels"/>
    <s v="A"/>
    <x v="1"/>
    <m/>
    <s v="0"/>
    <n v="0"/>
    <n v="0"/>
    <n v="0"/>
    <n v="0"/>
    <n v="0"/>
    <n v="1"/>
    <s v="21071"/>
    <x v="58"/>
    <s v="200072825"/>
    <s v="CC Mirebellois et Fontenois"/>
    <s v="21"/>
    <s v="Côte-d'Or"/>
    <n v="27"/>
    <s v="Bourgogne-Franche-Comté"/>
  </r>
  <r>
    <s v="Enedis"/>
    <s v="2021"/>
    <x v="0"/>
    <s v="PRO"/>
    <s v="Petits professionels"/>
    <s v="T"/>
    <x v="0"/>
    <m/>
    <s v="0"/>
    <n v="50.843991410000001"/>
    <n v="11"/>
    <n v="0.76600000000000001"/>
    <n v="0"/>
    <n v="0"/>
    <n v="0"/>
    <s v="21074"/>
    <x v="601"/>
    <s v="200070902"/>
    <s v="CC Auxonne Pontailler Val de Saône"/>
    <s v="21"/>
    <s v="Côte-d'Or"/>
    <n v="27"/>
    <s v="Bourgogne-Franche-Comté"/>
  </r>
  <r>
    <s v="Enedis"/>
    <s v="2021"/>
    <x v="0"/>
    <s v="ENT"/>
    <s v="Entreprises"/>
    <s v="A"/>
    <x v="1"/>
    <s v="1"/>
    <s v="0"/>
    <n v="34.298016230000002"/>
    <n v="1"/>
    <n v="0.93"/>
    <n v="0"/>
    <n v="0"/>
    <n v="0"/>
    <s v="21076"/>
    <x v="61"/>
    <s v="200070902"/>
    <s v="CC Auxonne Pontailler Val de Saône"/>
    <s v="21"/>
    <s v="Côte-d'Or"/>
    <n v="27"/>
    <s v="Bourgogne-Franche-Comté"/>
  </r>
  <r>
    <s v="Enedis"/>
    <s v="2021"/>
    <x v="0"/>
    <s v="ENT"/>
    <s v="Entreprises"/>
    <s v="I"/>
    <x v="4"/>
    <s v="43"/>
    <s v="Travaux de construction spécialisés"/>
    <n v="46.885236730000003"/>
    <n v="1"/>
    <n v="0.85699999999999998"/>
    <n v="0"/>
    <n v="0"/>
    <n v="0"/>
    <s v="21076"/>
    <x v="61"/>
    <s v="200070902"/>
    <s v="CC Auxonne Pontailler Val de Saône"/>
    <s v="21"/>
    <s v="Côte-d'Or"/>
    <n v="27"/>
    <s v="Bourgogne-Franche-Comté"/>
  </r>
  <r>
    <s v="Enedis"/>
    <s v="2021"/>
    <x v="0"/>
    <s v="PRO"/>
    <s v="Petits professionels"/>
    <s v="I"/>
    <x v="4"/>
    <m/>
    <s v="0"/>
    <n v="61.719166620000003"/>
    <n v="4"/>
    <n v="0.871"/>
    <n v="0"/>
    <n v="0"/>
    <n v="0"/>
    <s v="21076"/>
    <x v="61"/>
    <s v="200070902"/>
    <s v="CC Auxonne Pontailler Val de Saône"/>
    <s v="21"/>
    <s v="Côte-d'Or"/>
    <n v="27"/>
    <s v="Bourgogne-Franche-Comté"/>
  </r>
  <r>
    <s v="Enedis"/>
    <s v="2021"/>
    <x v="0"/>
    <s v="RES"/>
    <s v="Résidentiel"/>
    <s v="R"/>
    <x v="3"/>
    <m/>
    <s v="0"/>
    <n v="409.793138"/>
    <n v="66"/>
    <n v="0.80500000000000005"/>
    <n v="0"/>
    <n v="0"/>
    <n v="0"/>
    <s v="21077"/>
    <x v="62"/>
    <s v="242101434"/>
    <s v="CC du Pays Châtillonnais"/>
    <s v="21"/>
    <s v="Côte-d'Or"/>
    <n v="27"/>
    <s v="Bourgogne-Franche-Comté"/>
  </r>
  <r>
    <s v="Enedis"/>
    <s v="2021"/>
    <x v="0"/>
    <s v="PRO"/>
    <s v="Petits professionels"/>
    <s v="A"/>
    <x v="1"/>
    <m/>
    <s v="0"/>
    <n v="52.106916060000003"/>
    <n v="10"/>
    <n v="0.68300000000000005"/>
    <n v="0"/>
    <n v="0"/>
    <n v="0"/>
    <s v="21079"/>
    <x v="64"/>
    <s v="200072825"/>
    <s v="CC Mirebellois et Fontenois"/>
    <s v="21"/>
    <s v="Côte-d'Or"/>
    <n v="27"/>
    <s v="Bourgogne-Franche-Comté"/>
  </r>
  <r>
    <s v="Enedis"/>
    <s v="2021"/>
    <x v="0"/>
    <s v="PRO"/>
    <s v="Petits professionels"/>
    <s v="T"/>
    <x v="0"/>
    <m/>
    <s v="0"/>
    <n v="0"/>
    <n v="0"/>
    <n v="0"/>
    <n v="0"/>
    <n v="0"/>
    <n v="1"/>
    <s v="21079"/>
    <x v="64"/>
    <s v="200072825"/>
    <s v="CC Mirebellois et Fontenois"/>
    <s v="21"/>
    <s v="Côte-d'Or"/>
    <n v="27"/>
    <s v="Bourgogne-Franche-Comté"/>
  </r>
  <r>
    <s v="Enedis"/>
    <s v="2021"/>
    <x v="0"/>
    <s v="PRO"/>
    <s v="Petits professionels"/>
    <s v="I"/>
    <x v="4"/>
    <m/>
    <s v="0"/>
    <n v="0"/>
    <n v="0"/>
    <n v="0"/>
    <n v="0"/>
    <n v="0"/>
    <n v="1"/>
    <s v="21080"/>
    <x v="65"/>
    <s v="200039055"/>
    <s v="CC Ouche et Montagne"/>
    <s v="21"/>
    <s v="Côte-d'Or"/>
    <n v="27"/>
    <s v="Bourgogne-Franche-Comté"/>
  </r>
  <r>
    <s v="Enedis"/>
    <s v="2021"/>
    <x v="0"/>
    <s v="RES"/>
    <s v="Résidentiel"/>
    <s v="R"/>
    <x v="3"/>
    <m/>
    <s v="0"/>
    <n v="2162.3676690000002"/>
    <n v="337"/>
    <n v="0.73"/>
    <n v="0"/>
    <n v="0"/>
    <n v="0"/>
    <s v="21080"/>
    <x v="65"/>
    <s v="200039055"/>
    <s v="CC Ouche et Montagne"/>
    <s v="21"/>
    <s v="Côte-d'Or"/>
    <n v="27"/>
    <s v="Bourgogne-Franche-Comté"/>
  </r>
  <r>
    <s v="Enedis"/>
    <s v="2021"/>
    <x v="0"/>
    <s v="PRO"/>
    <s v="Petits professionels"/>
    <s v="A"/>
    <x v="1"/>
    <m/>
    <s v="0"/>
    <n v="0"/>
    <n v="0"/>
    <n v="0"/>
    <n v="0"/>
    <n v="0"/>
    <n v="1"/>
    <s v="21081"/>
    <x v="66"/>
    <s v="200039055"/>
    <s v="CC Ouche et Montagne"/>
    <s v="21"/>
    <s v="Côte-d'Or"/>
    <n v="27"/>
    <s v="Bourgogne-Franche-Comté"/>
  </r>
  <r>
    <s v="Enedis"/>
    <s v="2021"/>
    <x v="0"/>
    <s v="PRO"/>
    <s v="Petits professionels"/>
    <s v="T"/>
    <x v="0"/>
    <m/>
    <s v="0"/>
    <n v="0"/>
    <n v="0"/>
    <n v="0"/>
    <n v="0"/>
    <n v="0"/>
    <n v="1"/>
    <s v="21082"/>
    <x v="67"/>
    <s v="200071207"/>
    <s v="CC de Pouilly-en-Auxois/Bligny-sur-Ouche"/>
    <s v="21"/>
    <s v="Côte-d'Or"/>
    <n v="27"/>
    <s v="Bourgogne-Franche-Comté"/>
  </r>
  <r>
    <s v="Enedis"/>
    <s v="2021"/>
    <x v="0"/>
    <s v="PRO"/>
    <s v="Petits professionels"/>
    <s v="A"/>
    <x v="1"/>
    <m/>
    <s v="0"/>
    <n v="83.558486700000003"/>
    <n v="7"/>
    <n v="0.82899999999999996"/>
    <n v="0"/>
    <n v="0"/>
    <n v="0"/>
    <s v="21084"/>
    <x v="69"/>
    <s v="242101459"/>
    <s v="CC du Pays d'Alésia et de la Seine"/>
    <s v="21"/>
    <s v="Côte-d'Or"/>
    <n v="27"/>
    <s v="Bourgogne-Franche-Comté"/>
  </r>
  <r>
    <s v="Enedis"/>
    <s v="2021"/>
    <x v="0"/>
    <s v="PRO"/>
    <s v="Petits professionels"/>
    <s v="A"/>
    <x v="1"/>
    <m/>
    <s v="0"/>
    <n v="134.07357690000001"/>
    <n v="10"/>
    <n v="0.90700000000000003"/>
    <n v="0"/>
    <n v="0"/>
    <n v="0"/>
    <s v="21085"/>
    <x v="70"/>
    <s v="200039063"/>
    <s v="CC Forêts, Seine et Suzon"/>
    <s v="21"/>
    <s v="Côte-d'Or"/>
    <n v="27"/>
    <s v="Bourgogne-Franche-Comté"/>
  </r>
  <r>
    <s v="Enedis"/>
    <s v="2021"/>
    <x v="0"/>
    <s v="ENT"/>
    <s v="Entreprises"/>
    <s v="T"/>
    <x v="0"/>
    <s v="36"/>
    <s v="Captage, traitement et distribution d'eau"/>
    <n v="123.079171"/>
    <n v="1"/>
    <n v="0.90700000000000003"/>
    <n v="0"/>
    <n v="0"/>
    <n v="0"/>
    <s v="21086"/>
    <x v="71"/>
    <s v="200006682"/>
    <s v="CA Beaune, Côte et Sud - Communauté Beaune-Chagny-Nolay"/>
    <s v="21"/>
    <s v="Côte-d'Or"/>
    <n v="27"/>
    <s v="Bourgogne-Franche-Comté"/>
  </r>
  <r>
    <s v="Enedis"/>
    <s v="2021"/>
    <x v="0"/>
    <s v="ENT"/>
    <s v="Entreprises"/>
    <s v="T"/>
    <x v="0"/>
    <s v="52"/>
    <s v="Entreposage et services auxiliaires des transports"/>
    <n v="119.6813487"/>
    <n v="1"/>
    <n v="0.88300000000000001"/>
    <n v="0"/>
    <n v="0"/>
    <n v="0"/>
    <s v="21086"/>
    <x v="71"/>
    <s v="200006682"/>
    <s v="CA Beaune, Côte et Sud - Communauté Beaune-Chagny-Nolay"/>
    <s v="21"/>
    <s v="Côte-d'Or"/>
    <n v="27"/>
    <s v="Bourgogne-Franche-Comté"/>
  </r>
  <r>
    <s v="Enedis"/>
    <s v="2021"/>
    <x v="0"/>
    <s v="ENT"/>
    <s v="Entreprises"/>
    <s v="T"/>
    <x v="0"/>
    <s v="70"/>
    <s v="Activités des sièges sociaux ; conseil de gestion"/>
    <n v="153.53863319999999"/>
    <n v="1"/>
    <n v="0.91"/>
    <n v="0"/>
    <n v="0"/>
    <n v="0"/>
    <s v="21086"/>
    <x v="71"/>
    <s v="200006682"/>
    <s v="CA Beaune, Côte et Sud - Communauté Beaune-Chagny-Nolay"/>
    <s v="21"/>
    <s v="Côte-d'Or"/>
    <n v="27"/>
    <s v="Bourgogne-Franche-Comté"/>
  </r>
  <r>
    <s v="Enedis"/>
    <s v="2021"/>
    <x v="0"/>
    <s v="PRO"/>
    <s v="Petits professionels"/>
    <s v="T"/>
    <x v="0"/>
    <m/>
    <s v="0"/>
    <n v="306.75579579999999"/>
    <n v="32"/>
    <n v="0.84899999999999998"/>
    <n v="0"/>
    <n v="0"/>
    <n v="0"/>
    <s v="21086"/>
    <x v="71"/>
    <s v="200006682"/>
    <s v="CA Beaune, Côte et Sud - Communauté Beaune-Chagny-Nolay"/>
    <s v="21"/>
    <s v="Côte-d'Or"/>
    <n v="27"/>
    <s v="Bourgogne-Franche-Comté"/>
  </r>
  <r>
    <s v="Enedis"/>
    <s v="2021"/>
    <x v="0"/>
    <s v="RES"/>
    <s v="Résidentiel"/>
    <s v="R"/>
    <x v="3"/>
    <m/>
    <s v="0"/>
    <n v="4197.4742550000001"/>
    <n v="602"/>
    <n v="0.85"/>
    <n v="0.37857336899999999"/>
    <n v="4.7699999999999999E-3"/>
    <n v="0"/>
    <s v="21086"/>
    <x v="71"/>
    <s v="200006682"/>
    <s v="CA Beaune, Côte et Sud - Communauté Beaune-Chagny-Nolay"/>
    <s v="21"/>
    <s v="Côte-d'Or"/>
    <n v="27"/>
    <s v="Bourgogne-Franche-Comté"/>
  </r>
  <r>
    <s v="Enedis"/>
    <s v="2021"/>
    <x v="0"/>
    <s v="ENT"/>
    <s v="Entreprises"/>
    <s v="A"/>
    <x v="1"/>
    <s v="1"/>
    <s v="0"/>
    <n v="50.39819292"/>
    <n v="1"/>
    <n v="0.873"/>
    <n v="0"/>
    <n v="0"/>
    <n v="0"/>
    <s v="21087"/>
    <x v="72"/>
    <s v="200071207"/>
    <s v="CC de Pouilly-en-Auxois/Bligny-sur-Ouche"/>
    <s v="21"/>
    <s v="Côte-d'Or"/>
    <n v="27"/>
    <s v="Bourgogne-Franche-Comté"/>
  </r>
  <r>
    <s v="Enedis"/>
    <s v="2021"/>
    <x v="0"/>
    <s v="ENT"/>
    <s v="Entreprises"/>
    <s v="I"/>
    <x v="4"/>
    <s v="43"/>
    <s v="Travaux de construction spécialisés"/>
    <n v="47.594891529999998"/>
    <n v="1"/>
    <n v="0.88200000000000001"/>
    <n v="0"/>
    <n v="0"/>
    <n v="0"/>
    <s v="21087"/>
    <x v="72"/>
    <s v="200071207"/>
    <s v="CC de Pouilly-en-Auxois/Bligny-sur-Ouche"/>
    <s v="21"/>
    <s v="Côte-d'Or"/>
    <n v="27"/>
    <s v="Bourgogne-Franche-Comté"/>
  </r>
  <r>
    <s v="Enedis"/>
    <s v="2021"/>
    <x v="0"/>
    <s v="ENT"/>
    <s v="Entreprises"/>
    <s v="T"/>
    <x v="0"/>
    <s v="46"/>
    <s v="Commerce de gros, à l'exception des automobiles et des motocycles"/>
    <n v="100.3136686"/>
    <n v="1"/>
    <n v="0.86899999999999999"/>
    <n v="0"/>
    <n v="0"/>
    <n v="0"/>
    <s v="21087"/>
    <x v="72"/>
    <s v="200071207"/>
    <s v="CC de Pouilly-en-Auxois/Bligny-sur-Ouche"/>
    <s v="21"/>
    <s v="Côte-d'Or"/>
    <n v="27"/>
    <s v="Bourgogne-Franche-Comté"/>
  </r>
  <r>
    <s v="Enedis"/>
    <s v="2021"/>
    <x v="0"/>
    <s v="ENT"/>
    <s v="Entreprises"/>
    <s v="T"/>
    <x v="0"/>
    <s v="84"/>
    <s v="Administration publique et défense ; sécurité sociale obligatoire"/>
    <n v="113.77043020000001"/>
    <n v="4"/>
    <n v="0.94"/>
    <n v="0"/>
    <n v="0"/>
    <n v="0"/>
    <s v="21087"/>
    <x v="72"/>
    <s v="200071207"/>
    <s v="CC de Pouilly-en-Auxois/Bligny-sur-Ouche"/>
    <s v="21"/>
    <s v="Côte-d'Or"/>
    <n v="27"/>
    <s v="Bourgogne-Franche-Comté"/>
  </r>
  <r>
    <s v="Enedis"/>
    <s v="2021"/>
    <x v="0"/>
    <s v="ENT"/>
    <s v="Entreprises"/>
    <s v="T"/>
    <x v="0"/>
    <s v="87"/>
    <s v="Hébergement médico-social et social"/>
    <n v="76.797527479999999"/>
    <n v="1"/>
    <n v="0.97399999999999998"/>
    <n v="0"/>
    <n v="0"/>
    <n v="0"/>
    <s v="21087"/>
    <x v="72"/>
    <s v="200071207"/>
    <s v="CC de Pouilly-en-Auxois/Bligny-sur-Ouche"/>
    <s v="21"/>
    <s v="Côte-d'Or"/>
    <n v="27"/>
    <s v="Bourgogne-Franche-Comté"/>
  </r>
  <r>
    <s v="Enedis"/>
    <s v="2021"/>
    <x v="0"/>
    <s v="PRO"/>
    <s v="Petits professionels"/>
    <s v="X"/>
    <x v="2"/>
    <m/>
    <s v="0"/>
    <n v="0"/>
    <n v="0"/>
    <n v="0"/>
    <n v="0"/>
    <n v="0"/>
    <n v="1"/>
    <s v="21087"/>
    <x v="72"/>
    <s v="200071207"/>
    <s v="CC de Pouilly-en-Auxois/Bligny-sur-Ouche"/>
    <s v="21"/>
    <s v="Côte-d'Or"/>
    <n v="27"/>
    <s v="Bourgogne-Franche-Comté"/>
  </r>
  <r>
    <s v="Enedis"/>
    <s v="2021"/>
    <x v="0"/>
    <s v="ENT"/>
    <s v="Entreprises"/>
    <s v="A"/>
    <x v="1"/>
    <s v="2"/>
    <s v="0"/>
    <n v="11.46779838"/>
    <n v="1"/>
    <n v="0.998"/>
    <n v="0"/>
    <n v="0"/>
    <n v="0"/>
    <s v="21089"/>
    <x v="602"/>
    <s v="242101509"/>
    <s v="CC Rives de Saône"/>
    <s v="21"/>
    <s v="Côte-d'Or"/>
    <n v="27"/>
    <s v="Bourgogne-Franche-Comté"/>
  </r>
  <r>
    <s v="Enedis"/>
    <s v="2021"/>
    <x v="0"/>
    <s v="PRO"/>
    <s v="Petits professionels"/>
    <s v="A"/>
    <x v="1"/>
    <m/>
    <s v="0"/>
    <n v="0"/>
    <n v="0"/>
    <n v="0"/>
    <n v="0"/>
    <n v="0"/>
    <n v="1"/>
    <s v="21089"/>
    <x v="602"/>
    <s v="242101509"/>
    <s v="CC Rives de Saône"/>
    <s v="21"/>
    <s v="Côte-d'Or"/>
    <n v="27"/>
    <s v="Bourgogne-Franche-Comté"/>
  </r>
  <r>
    <s v="Enedis"/>
    <s v="2021"/>
    <x v="0"/>
    <s v="PRO"/>
    <s v="Petits professionels"/>
    <s v="T"/>
    <x v="0"/>
    <m/>
    <s v="0"/>
    <n v="0"/>
    <n v="0"/>
    <n v="0"/>
    <n v="0"/>
    <n v="0"/>
    <n v="1"/>
    <s v="21089"/>
    <x v="602"/>
    <s v="242101509"/>
    <s v="CC Rives de Saône"/>
    <s v="21"/>
    <s v="Côte-d'Or"/>
    <n v="27"/>
    <s v="Bourgogne-Franche-Comté"/>
  </r>
  <r>
    <s v="Enedis"/>
    <s v="2021"/>
    <x v="0"/>
    <s v="PRO"/>
    <s v="Petits professionels"/>
    <s v="X"/>
    <x v="2"/>
    <m/>
    <s v="0"/>
    <n v="0"/>
    <n v="0"/>
    <n v="0"/>
    <n v="0"/>
    <n v="0"/>
    <n v="1"/>
    <s v="21089"/>
    <x v="602"/>
    <s v="242101509"/>
    <s v="CC Rives de Saône"/>
    <s v="21"/>
    <s v="Côte-d'Or"/>
    <n v="27"/>
    <s v="Bourgogne-Franche-Comté"/>
  </r>
  <r>
    <s v="Enedis"/>
    <s v="2021"/>
    <x v="0"/>
    <s v="RES"/>
    <s v="Résidentiel"/>
    <s v="R"/>
    <x v="3"/>
    <m/>
    <s v="0"/>
    <n v="1393.6435240000001"/>
    <n v="194"/>
    <n v="0.78700000000000003"/>
    <n v="0"/>
    <n v="0"/>
    <n v="0"/>
    <s v="21089"/>
    <x v="602"/>
    <s v="242101509"/>
    <s v="CC Rives de Saône"/>
    <s v="21"/>
    <s v="Côte-d'Or"/>
    <n v="27"/>
    <s v="Bourgogne-Franche-Comté"/>
  </r>
  <r>
    <s v="Enedis"/>
    <s v="2021"/>
    <x v="0"/>
    <s v="ENT"/>
    <s v="Entreprises"/>
    <s v="T"/>
    <x v="0"/>
    <s v="36"/>
    <s v="Captage, traitement et distribution d'eau"/>
    <n v="30.882999999999999"/>
    <n v="1"/>
    <n v="1"/>
    <n v="0"/>
    <n v="0"/>
    <n v="0"/>
    <s v="21091"/>
    <x v="75"/>
    <s v="200071207"/>
    <s v="CC de Pouilly-en-Auxois/Bligny-sur-Ouche"/>
    <s v="21"/>
    <s v="Côte-d'Or"/>
    <n v="27"/>
    <s v="Bourgogne-Franche-Comté"/>
  </r>
  <r>
    <s v="Enedis"/>
    <s v="2021"/>
    <x v="0"/>
    <s v="PRO"/>
    <s v="Petits professionels"/>
    <s v="A"/>
    <x v="1"/>
    <m/>
    <s v="0"/>
    <n v="0"/>
    <n v="0"/>
    <n v="0"/>
    <n v="0"/>
    <n v="0"/>
    <n v="1"/>
    <s v="21091"/>
    <x v="75"/>
    <s v="200071207"/>
    <s v="CC de Pouilly-en-Auxois/Bligny-sur-Ouche"/>
    <s v="21"/>
    <s v="Côte-d'Or"/>
    <n v="27"/>
    <s v="Bourgogne-Franche-Comté"/>
  </r>
  <r>
    <s v="Enedis"/>
    <s v="2021"/>
    <x v="0"/>
    <s v="PRO"/>
    <s v="Petits professionels"/>
    <s v="I"/>
    <x v="4"/>
    <m/>
    <s v="0"/>
    <n v="0"/>
    <n v="0"/>
    <n v="0"/>
    <n v="0"/>
    <n v="0"/>
    <n v="1"/>
    <s v="21092"/>
    <x v="76"/>
    <s v="200006682"/>
    <s v="CA Beaune, Côte et Sud - Communauté Beaune-Chagny-Nolay"/>
    <s v="21"/>
    <s v="Côte-d'Or"/>
    <n v="27"/>
    <s v="Bourgogne-Franche-Comté"/>
  </r>
  <r>
    <s v="Enedis"/>
    <s v="2021"/>
    <x v="0"/>
    <s v="PRO"/>
    <s v="Petits professionels"/>
    <s v="T"/>
    <x v="0"/>
    <m/>
    <s v="0"/>
    <n v="136.16789249999999"/>
    <n v="14"/>
    <n v="0.89600000000000002"/>
    <n v="0"/>
    <n v="0"/>
    <n v="0"/>
    <s v="21093"/>
    <x v="77"/>
    <s v="242101434"/>
    <s v="CC du Pays Châtillonnais"/>
    <s v="21"/>
    <s v="Côte-d'Or"/>
    <n v="27"/>
    <s v="Bourgogne-Franche-Comté"/>
  </r>
  <r>
    <s v="Enedis"/>
    <s v="2021"/>
    <x v="0"/>
    <s v="PRO"/>
    <s v="Petits professionels"/>
    <s v="I"/>
    <x v="4"/>
    <m/>
    <s v="0"/>
    <n v="0"/>
    <n v="0"/>
    <n v="0"/>
    <n v="0"/>
    <n v="0"/>
    <n v="1"/>
    <s v="21094"/>
    <x v="78"/>
    <s v="200072825"/>
    <s v="CC Mirebellois et Fontenois"/>
    <s v="21"/>
    <s v="Côte-d'Or"/>
    <n v="27"/>
    <s v="Bourgogne-Franche-Comté"/>
  </r>
  <r>
    <s v="Enedis"/>
    <s v="2021"/>
    <x v="0"/>
    <s v="PRO"/>
    <s v="Petits professionels"/>
    <s v="X"/>
    <x v="2"/>
    <m/>
    <s v="0"/>
    <n v="0"/>
    <n v="0"/>
    <n v="0"/>
    <n v="0"/>
    <n v="0"/>
    <n v="1"/>
    <s v="21094"/>
    <x v="78"/>
    <s v="200072825"/>
    <s v="CC Mirebellois et Fontenois"/>
    <s v="21"/>
    <s v="Côte-d'Or"/>
    <n v="27"/>
    <s v="Bourgogne-Franche-Comté"/>
  </r>
  <r>
    <s v="Enedis"/>
    <s v="2021"/>
    <x v="0"/>
    <s v="PRO"/>
    <s v="Petits professionels"/>
    <s v="A"/>
    <x v="1"/>
    <m/>
    <s v="0"/>
    <n v="58.224133109999997"/>
    <n v="6"/>
    <n v="0.42199999999999999"/>
    <n v="0"/>
    <n v="0"/>
    <n v="0"/>
    <s v="21095"/>
    <x v="603"/>
    <s v="242101509"/>
    <s v="CC Rives de Saône"/>
    <s v="21"/>
    <s v="Côte-d'Or"/>
    <n v="27"/>
    <s v="Bourgogne-Franche-Comté"/>
  </r>
  <r>
    <s v="Enedis"/>
    <s v="2021"/>
    <x v="0"/>
    <s v="PRO"/>
    <s v="Petits professionels"/>
    <s v="T"/>
    <x v="0"/>
    <m/>
    <s v="0"/>
    <n v="0"/>
    <n v="0"/>
    <n v="0"/>
    <n v="0"/>
    <n v="0"/>
    <n v="1"/>
    <s v="21095"/>
    <x v="603"/>
    <s v="242101509"/>
    <s v="CC Rives de Saône"/>
    <s v="21"/>
    <s v="Côte-d'Or"/>
    <n v="27"/>
    <s v="Bourgogne-Franche-Comté"/>
  </r>
  <r>
    <s v="Enedis"/>
    <s v="2021"/>
    <x v="0"/>
    <s v="PRO"/>
    <s v="Petits professionels"/>
    <s v="X"/>
    <x v="2"/>
    <m/>
    <s v="0"/>
    <n v="0"/>
    <n v="0"/>
    <n v="0"/>
    <n v="0"/>
    <n v="0"/>
    <n v="1"/>
    <s v="21095"/>
    <x v="603"/>
    <s v="242101509"/>
    <s v="CC Rives de Saône"/>
    <s v="21"/>
    <s v="Côte-d'Or"/>
    <n v="27"/>
    <s v="Bourgogne-Franche-Comté"/>
  </r>
  <r>
    <s v="Enedis"/>
    <s v="2021"/>
    <x v="0"/>
    <s v="PRO"/>
    <s v="Petits professionels"/>
    <s v="T"/>
    <x v="0"/>
    <m/>
    <s v="0"/>
    <n v="0"/>
    <n v="0"/>
    <n v="0"/>
    <n v="0"/>
    <n v="0"/>
    <n v="1"/>
    <s v="21096"/>
    <x v="79"/>
    <s v="200070910"/>
    <s v="CC Tille et Venelle"/>
    <s v="21"/>
    <s v="Côte-d'Or"/>
    <n v="27"/>
    <s v="Bourgogne-Franche-Comté"/>
  </r>
  <r>
    <s v="Enedis"/>
    <s v="2021"/>
    <x v="0"/>
    <s v="PRO"/>
    <s v="Petits professionels"/>
    <s v="T"/>
    <x v="0"/>
    <m/>
    <s v="0"/>
    <n v="67.492113529999997"/>
    <n v="12"/>
    <n v="0.89500000000000002"/>
    <n v="0"/>
    <n v="0"/>
    <n v="0"/>
    <s v="21098"/>
    <x v="80"/>
    <s v="242101459"/>
    <s v="CC du Pays d'Alésia et de la Seine"/>
    <s v="21"/>
    <s v="Côte-d'Or"/>
    <n v="27"/>
    <s v="Bourgogne-Franche-Comté"/>
  </r>
  <r>
    <s v="Enedis"/>
    <s v="2021"/>
    <x v="0"/>
    <s v="ENT"/>
    <s v="Entreprises"/>
    <s v="T"/>
    <x v="0"/>
    <s v="52"/>
    <s v="Entreposage et services auxiliaires des transports"/>
    <n v="11.843999999999999"/>
    <n v="1"/>
    <n v="1"/>
    <n v="0"/>
    <n v="0"/>
    <n v="0"/>
    <s v="21099"/>
    <x v="81"/>
    <s v="200006682"/>
    <s v="CA Beaune, Côte et Sud - Communauté Beaune-Chagny-Nolay"/>
    <s v="21"/>
    <s v="Côte-d'Or"/>
    <n v="27"/>
    <s v="Bourgogne-Franche-Comté"/>
  </r>
  <r>
    <s v="Enedis"/>
    <s v="2021"/>
    <x v="0"/>
    <s v="PRO"/>
    <s v="Petits professionels"/>
    <s v="T"/>
    <x v="0"/>
    <m/>
    <s v="0"/>
    <n v="202.99620580000001"/>
    <n v="17"/>
    <n v="0.90800000000000003"/>
    <n v="0"/>
    <n v="0"/>
    <n v="0"/>
    <s v="21099"/>
    <x v="81"/>
    <s v="200006682"/>
    <s v="CA Beaune, Côte et Sud - Communauté Beaune-Chagny-Nolay"/>
    <s v="21"/>
    <s v="Côte-d'Or"/>
    <n v="27"/>
    <s v="Bourgogne-Franche-Comté"/>
  </r>
  <r>
    <s v="Enedis"/>
    <s v="2021"/>
    <x v="0"/>
    <s v="PRO"/>
    <s v="Petits professionels"/>
    <s v="T"/>
    <x v="0"/>
    <m/>
    <s v="0"/>
    <n v="0"/>
    <n v="0"/>
    <n v="0"/>
    <n v="0"/>
    <n v="0"/>
    <n v="1"/>
    <s v="21100"/>
    <x v="604"/>
    <s v="200071017"/>
    <s v="CC des Terres d'Auxois"/>
    <s v="21"/>
    <s v="Côte-d'Or"/>
    <n v="27"/>
    <s v="Bourgogne-Franche-Comté"/>
  </r>
  <r>
    <s v="Enedis"/>
    <s v="2021"/>
    <x v="0"/>
    <s v="RES"/>
    <s v="Résidentiel"/>
    <s v="R"/>
    <x v="3"/>
    <m/>
    <s v="0"/>
    <n v="102.05895940000001"/>
    <n v="23"/>
    <n v="0.68899999999999995"/>
    <n v="0"/>
    <n v="0"/>
    <n v="0"/>
    <s v="21100"/>
    <x v="604"/>
    <s v="200071017"/>
    <s v="CC des Terres d'Auxois"/>
    <s v="21"/>
    <s v="Côte-d'Or"/>
    <n v="27"/>
    <s v="Bourgogne-Franche-Comté"/>
  </r>
  <r>
    <s v="Enedis"/>
    <s v="2021"/>
    <x v="0"/>
    <s v="PRO"/>
    <s v="Petits professionels"/>
    <s v="X"/>
    <x v="2"/>
    <m/>
    <s v="0"/>
    <n v="0"/>
    <n v="0"/>
    <n v="0"/>
    <n v="0"/>
    <n v="0"/>
    <n v="1"/>
    <s v="21101"/>
    <x v="82"/>
    <s v="200071017"/>
    <s v="CC des Terres d'Auxois"/>
    <s v="21"/>
    <s v="Côte-d'Or"/>
    <n v="27"/>
    <s v="Bourgogne-Franche-Comté"/>
  </r>
  <r>
    <s v="Enedis"/>
    <s v="2021"/>
    <x v="0"/>
    <s v="PRO"/>
    <s v="Petits professionels"/>
    <s v="I"/>
    <x v="4"/>
    <m/>
    <s v="0"/>
    <n v="0"/>
    <n v="0"/>
    <n v="0"/>
    <n v="0"/>
    <n v="0"/>
    <n v="1"/>
    <s v="21102"/>
    <x v="605"/>
    <s v="200071173"/>
    <s v="CC du Pays Arnay Liernais"/>
    <s v="21"/>
    <s v="Côte-d'Or"/>
    <n v="27"/>
    <s v="Bourgogne-Franche-Comté"/>
  </r>
  <r>
    <s v="Enedis"/>
    <s v="2021"/>
    <x v="0"/>
    <s v="PRO"/>
    <s v="Petits professionels"/>
    <s v="X"/>
    <x v="2"/>
    <m/>
    <s v="0"/>
    <n v="0"/>
    <n v="0"/>
    <n v="0"/>
    <n v="0"/>
    <n v="0"/>
    <n v="1"/>
    <s v="21102"/>
    <x v="605"/>
    <s v="200071173"/>
    <s v="CC du Pays Arnay Liernais"/>
    <s v="21"/>
    <s v="Côte-d'Or"/>
    <n v="27"/>
    <s v="Bourgogne-Franche-Comté"/>
  </r>
  <r>
    <s v="Enedis"/>
    <s v="2021"/>
    <x v="0"/>
    <s v="RES"/>
    <s v="Résidentiel"/>
    <s v="R"/>
    <x v="3"/>
    <m/>
    <s v="0"/>
    <n v="624.643462"/>
    <n v="104"/>
    <n v="0.79500000000000004"/>
    <n v="0"/>
    <n v="0"/>
    <n v="0"/>
    <s v="21102"/>
    <x v="605"/>
    <s v="200071173"/>
    <s v="CC du Pays Arnay Liernais"/>
    <s v="21"/>
    <s v="Côte-d'Or"/>
    <n v="27"/>
    <s v="Bourgogne-Franche-Comté"/>
  </r>
  <r>
    <s v="Enedis"/>
    <s v="2021"/>
    <x v="0"/>
    <s v="ENT"/>
    <s v="Entreprises"/>
    <s v="A"/>
    <x v="1"/>
    <s v="1"/>
    <s v="0"/>
    <n v="463.1917565"/>
    <n v="2"/>
    <n v="1"/>
    <n v="0"/>
    <n v="0"/>
    <n v="0"/>
    <s v="21103"/>
    <x v="83"/>
    <s v="242101509"/>
    <s v="CC Rives de Saône"/>
    <s v="21"/>
    <s v="Côte-d'Or"/>
    <n v="27"/>
    <s v="Bourgogne-Franche-Comté"/>
  </r>
  <r>
    <s v="Enedis"/>
    <s v="2021"/>
    <x v="0"/>
    <s v="ENT"/>
    <s v="Entreprises"/>
    <s v="I"/>
    <x v="4"/>
    <s v="11"/>
    <s v="Fabrication de boissons"/>
    <n v="13628.72933"/>
    <n v="2"/>
    <n v="1"/>
    <n v="0"/>
    <n v="0"/>
    <n v="0"/>
    <s v="21103"/>
    <x v="83"/>
    <s v="242101509"/>
    <s v="CC Rives de Saône"/>
    <s v="21"/>
    <s v="Côte-d'Or"/>
    <n v="27"/>
    <s v="Bourgogne-Franche-Comté"/>
  </r>
  <r>
    <s v="Enedis"/>
    <s v="2021"/>
    <x v="0"/>
    <s v="ENT"/>
    <s v="Entreprises"/>
    <s v="I"/>
    <x v="4"/>
    <s v="23"/>
    <s v="Fabrication d'autres produits minéraux non métalliques"/>
    <n v="1132.017167"/>
    <n v="1"/>
    <n v="1"/>
    <n v="0"/>
    <n v="0"/>
    <n v="0"/>
    <s v="21103"/>
    <x v="83"/>
    <s v="242101509"/>
    <s v="CC Rives de Saône"/>
    <s v="21"/>
    <s v="Côte-d'Or"/>
    <n v="27"/>
    <s v="Bourgogne-Franche-Comté"/>
  </r>
  <r>
    <s v="Enedis"/>
    <s v="2021"/>
    <x v="0"/>
    <s v="ENT"/>
    <s v="Entreprises"/>
    <s v="T"/>
    <x v="0"/>
    <s v="36"/>
    <s v="Captage, traitement et distribution d'eau"/>
    <n v="164.26319530000001"/>
    <n v="2"/>
    <n v="0.93300000000000005"/>
    <n v="0"/>
    <n v="0"/>
    <n v="0"/>
    <s v="21103"/>
    <x v="83"/>
    <s v="242101509"/>
    <s v="CC Rives de Saône"/>
    <s v="21"/>
    <s v="Côte-d'Or"/>
    <n v="27"/>
    <s v="Bourgogne-Franche-Comté"/>
  </r>
  <r>
    <s v="Enedis"/>
    <s v="2021"/>
    <x v="0"/>
    <s v="ENT"/>
    <s v="Entreprises"/>
    <s v="T"/>
    <x v="0"/>
    <s v="66"/>
    <s v="Activités auxiliaires de services financiers et d'assurance"/>
    <n v="19.524351320000001"/>
    <n v="1"/>
    <n v="0.67500000000000004"/>
    <n v="0"/>
    <n v="0"/>
    <n v="0"/>
    <s v="21103"/>
    <x v="83"/>
    <s v="242101509"/>
    <s v="CC Rives de Saône"/>
    <s v="21"/>
    <s v="Côte-d'Or"/>
    <n v="27"/>
    <s v="Bourgogne-Franche-Comté"/>
  </r>
  <r>
    <s v="Enedis"/>
    <s v="2021"/>
    <x v="0"/>
    <s v="ENT"/>
    <s v="Entreprises"/>
    <s v="T"/>
    <x v="0"/>
    <s v="68"/>
    <s v="Activités immobilières"/>
    <n v="80.396500000000003"/>
    <n v="1"/>
    <n v="1"/>
    <n v="0"/>
    <n v="0"/>
    <n v="0"/>
    <s v="21103"/>
    <x v="83"/>
    <s v="242101509"/>
    <s v="CC Rives de Saône"/>
    <s v="21"/>
    <s v="Côte-d'Or"/>
    <n v="27"/>
    <s v="Bourgogne-Franche-Comté"/>
  </r>
  <r>
    <s v="Enedis"/>
    <s v="2021"/>
    <x v="0"/>
    <s v="PRO"/>
    <s v="Petits professionels"/>
    <s v="A"/>
    <x v="1"/>
    <m/>
    <s v="0"/>
    <n v="0"/>
    <n v="0"/>
    <n v="0"/>
    <n v="0"/>
    <n v="0"/>
    <n v="1"/>
    <s v="21103"/>
    <x v="83"/>
    <s v="242101509"/>
    <s v="CC Rives de Saône"/>
    <s v="21"/>
    <s v="Côte-d'Or"/>
    <n v="27"/>
    <s v="Bourgogne-Franche-Comté"/>
  </r>
  <r>
    <s v="Enedis"/>
    <s v="2021"/>
    <x v="0"/>
    <s v="PRO"/>
    <s v="Petits professionels"/>
    <s v="I"/>
    <x v="4"/>
    <m/>
    <s v="0"/>
    <n v="139.1496051"/>
    <n v="12"/>
    <n v="0.76100000000000001"/>
    <n v="0"/>
    <n v="0"/>
    <n v="0"/>
    <s v="21103"/>
    <x v="83"/>
    <s v="242101509"/>
    <s v="CC Rives de Saône"/>
    <s v="21"/>
    <s v="Côte-d'Or"/>
    <n v="27"/>
    <s v="Bourgogne-Franche-Comté"/>
  </r>
  <r>
    <s v="Enedis"/>
    <s v="2021"/>
    <x v="0"/>
    <s v="ENT"/>
    <s v="Entreprises"/>
    <s v="I"/>
    <x v="4"/>
    <s v="16"/>
    <s v="Travail du bois et fabrication d'articles en bois et en liège, à l'exception des meubles ; fabrication d'articles en vannerie et sparterie"/>
    <n v="168.43038820000001"/>
    <n v="1"/>
    <n v="1"/>
    <n v="0"/>
    <n v="0"/>
    <n v="0"/>
    <s v="21104"/>
    <x v="606"/>
    <s v="242101434"/>
    <s v="CC du Pays Châtillonnais"/>
    <s v="21"/>
    <s v="Côte-d'Or"/>
    <n v="27"/>
    <s v="Bourgogne-Franche-Comté"/>
  </r>
  <r>
    <s v="Enedis"/>
    <s v="2021"/>
    <x v="0"/>
    <s v="PRO"/>
    <s v="Petits professionels"/>
    <s v="A"/>
    <x v="1"/>
    <m/>
    <s v="0"/>
    <n v="0"/>
    <n v="0"/>
    <n v="0"/>
    <n v="0"/>
    <n v="0"/>
    <n v="1"/>
    <s v="21104"/>
    <x v="606"/>
    <s v="242101434"/>
    <s v="CC du Pays Châtillonnais"/>
    <s v="21"/>
    <s v="Côte-d'Or"/>
    <n v="27"/>
    <s v="Bourgogne-Franche-Comté"/>
  </r>
  <r>
    <s v="Enedis"/>
    <s v="2021"/>
    <x v="0"/>
    <s v="ENT"/>
    <s v="Entreprises"/>
    <s v="A"/>
    <x v="1"/>
    <s v="1"/>
    <s v="0"/>
    <n v="24.778838650000001"/>
    <n v="1"/>
    <n v="0.85199999999999998"/>
    <n v="0"/>
    <n v="0"/>
    <n v="0"/>
    <s v="21105"/>
    <x v="84"/>
    <s v="242100410"/>
    <s v="Dijon Métropole"/>
    <s v="21"/>
    <s v="Côte-d'Or"/>
    <n v="27"/>
    <s v="Bourgogne-Franche-Comté"/>
  </r>
  <r>
    <s v="Enedis"/>
    <s v="2021"/>
    <x v="0"/>
    <s v="ENT"/>
    <s v="Entreprises"/>
    <s v="I"/>
    <x v="4"/>
    <s v="41"/>
    <s v="Construction de bâtiments"/>
    <n v="3.467617422"/>
    <n v="1"/>
    <n v="1"/>
    <n v="0"/>
    <n v="0"/>
    <n v="0"/>
    <s v="21105"/>
    <x v="84"/>
    <s v="242100410"/>
    <s v="Dijon Métropole"/>
    <s v="21"/>
    <s v="Côte-d'Or"/>
    <n v="27"/>
    <s v="Bourgogne-Franche-Comté"/>
  </r>
  <r>
    <s v="Enedis"/>
    <s v="2021"/>
    <x v="0"/>
    <s v="ENT"/>
    <s v="Entreprises"/>
    <s v="T"/>
    <x v="0"/>
    <s v="33"/>
    <s v="Réparation et installation de machines et d'équipements"/>
    <n v="74.941698669999994"/>
    <n v="1"/>
    <n v="0.92800000000000005"/>
    <n v="0"/>
    <n v="0"/>
    <n v="0"/>
    <s v="21106"/>
    <x v="85"/>
    <s v="242100410"/>
    <s v="Dijon Métropole"/>
    <s v="21"/>
    <s v="Côte-d'Or"/>
    <n v="27"/>
    <s v="Bourgogne-Franche-Comté"/>
  </r>
  <r>
    <s v="Enedis"/>
    <s v="2021"/>
    <x v="0"/>
    <s v="ENT"/>
    <s v="Entreprises"/>
    <s v="T"/>
    <x v="0"/>
    <s v="46"/>
    <s v="Commerce de gros, à l'exception des automobiles et des motocycles"/>
    <n v="457.50483329999997"/>
    <n v="1"/>
    <n v="1"/>
    <n v="0"/>
    <n v="0"/>
    <n v="0"/>
    <s v="21106"/>
    <x v="85"/>
    <s v="242100410"/>
    <s v="Dijon Métropole"/>
    <s v="21"/>
    <s v="Côte-d'Or"/>
    <n v="27"/>
    <s v="Bourgogne-Franche-Comté"/>
  </r>
  <r>
    <s v="Enedis"/>
    <s v="2021"/>
    <x v="0"/>
    <s v="ENT"/>
    <s v="Entreprises"/>
    <s v="T"/>
    <x v="0"/>
    <s v="68"/>
    <s v="Activités immobilières"/>
    <n v="126.5301966"/>
    <n v="2"/>
    <n v="0.97799999999999998"/>
    <n v="0"/>
    <n v="0"/>
    <n v="0"/>
    <s v="21106"/>
    <x v="85"/>
    <s v="242100410"/>
    <s v="Dijon Métropole"/>
    <s v="21"/>
    <s v="Côte-d'Or"/>
    <n v="27"/>
    <s v="Bourgogne-Franche-Comté"/>
  </r>
  <r>
    <s v="Enedis"/>
    <s v="2021"/>
    <x v="0"/>
    <s v="ENT"/>
    <s v="Entreprises"/>
    <s v="T"/>
    <x v="0"/>
    <s v="72"/>
    <s v="Recherche-développement scientifique"/>
    <n v="220.62299999999999"/>
    <n v="1"/>
    <n v="1"/>
    <n v="0"/>
    <n v="0"/>
    <n v="0"/>
    <s v="21106"/>
    <x v="85"/>
    <s v="242100410"/>
    <s v="Dijon Métropole"/>
    <s v="21"/>
    <s v="Côte-d'Or"/>
    <n v="27"/>
    <s v="Bourgogne-Franche-Comté"/>
  </r>
  <r>
    <s v="Enedis"/>
    <s v="2021"/>
    <x v="0"/>
    <s v="ENT"/>
    <s v="Entreprises"/>
    <s v="T"/>
    <x v="0"/>
    <s v="84"/>
    <s v="Administration publique et défense ; sécurité sociale obligatoire"/>
    <n v="257.0277969"/>
    <n v="1"/>
    <n v="0.99099999999999999"/>
    <n v="0"/>
    <n v="0"/>
    <n v="0"/>
    <s v="21106"/>
    <x v="85"/>
    <s v="242100410"/>
    <s v="Dijon Métropole"/>
    <s v="21"/>
    <s v="Côte-d'Or"/>
    <n v="27"/>
    <s v="Bourgogne-Franche-Comté"/>
  </r>
  <r>
    <s v="Enedis"/>
    <s v="2021"/>
    <x v="0"/>
    <s v="ENT"/>
    <s v="Entreprises"/>
    <s v="T"/>
    <x v="0"/>
    <s v="94"/>
    <s v="Activités des organisations associatives"/>
    <n v="17.444226870000001"/>
    <n v="1"/>
    <n v="0.88100000000000001"/>
    <n v="0"/>
    <n v="0"/>
    <n v="0"/>
    <s v="21106"/>
    <x v="85"/>
    <s v="242100410"/>
    <s v="Dijon Métropole"/>
    <s v="21"/>
    <s v="Côte-d'Or"/>
    <n v="27"/>
    <s v="Bourgogne-Franche-Comté"/>
  </r>
  <r>
    <s v="Enedis"/>
    <s v="2021"/>
    <x v="0"/>
    <s v="PRO"/>
    <s v="Petits professionels"/>
    <s v="I"/>
    <x v="4"/>
    <m/>
    <s v="0"/>
    <n v="140.27865170000001"/>
    <n v="14"/>
    <n v="0.84499999999999997"/>
    <n v="0"/>
    <n v="0"/>
    <n v="0"/>
    <s v="21106"/>
    <x v="85"/>
    <s v="242100410"/>
    <s v="Dijon Métropole"/>
    <s v="21"/>
    <s v="Côte-d'Or"/>
    <n v="27"/>
    <s v="Bourgogne-Franche-Comté"/>
  </r>
  <r>
    <s v="Enedis"/>
    <s v="2021"/>
    <x v="0"/>
    <s v="PRO"/>
    <s v="Petits professionels"/>
    <s v="X"/>
    <x v="2"/>
    <m/>
    <s v="0"/>
    <n v="0"/>
    <n v="0"/>
    <n v="0"/>
    <n v="0"/>
    <n v="0"/>
    <n v="1"/>
    <s v="21106"/>
    <x v="85"/>
    <s v="242100410"/>
    <s v="Dijon Métropole"/>
    <s v="21"/>
    <s v="Côte-d'Or"/>
    <n v="27"/>
    <s v="Bourgogne-Franche-Comté"/>
  </r>
  <r>
    <s v="Enedis"/>
    <s v="2021"/>
    <x v="0"/>
    <s v="RES"/>
    <s v="Résidentiel"/>
    <s v="R"/>
    <x v="3"/>
    <m/>
    <s v="0"/>
    <n v="2096.7864500000001"/>
    <n v="390"/>
    <n v="0.85899999999999999"/>
    <n v="0"/>
    <n v="0"/>
    <n v="0"/>
    <s v="21106"/>
    <x v="85"/>
    <s v="242100410"/>
    <s v="Dijon Métropole"/>
    <s v="21"/>
    <s v="Côte-d'Or"/>
    <n v="27"/>
    <s v="Bourgogne-Franche-Comté"/>
  </r>
  <r>
    <s v="Enedis"/>
    <s v="2021"/>
    <x v="0"/>
    <s v="ENT"/>
    <s v="Entreprises"/>
    <s v="T"/>
    <x v="0"/>
    <s v="84"/>
    <s v="Administration publique et défense ; sécurité sociale obligatoire"/>
    <n v="58.895681959999997"/>
    <n v="1"/>
    <n v="0.85399999999999998"/>
    <n v="0"/>
    <n v="0"/>
    <n v="0"/>
    <s v="21107"/>
    <x v="86"/>
    <s v="200069540"/>
    <s v="CC Norge et Tille"/>
    <s v="21"/>
    <s v="Côte-d'Or"/>
    <n v="27"/>
    <s v="Bourgogne-Franche-Comté"/>
  </r>
  <r>
    <s v="Enedis"/>
    <s v="2021"/>
    <x v="0"/>
    <s v="PRO"/>
    <s v="Petits professionels"/>
    <s v="I"/>
    <x v="4"/>
    <m/>
    <s v="0"/>
    <n v="89.956748340000004"/>
    <n v="3"/>
    <n v="0.879"/>
    <n v="0"/>
    <n v="0"/>
    <n v="0"/>
    <s v="21107"/>
    <x v="86"/>
    <s v="200069540"/>
    <s v="CC Norge et Tille"/>
    <s v="21"/>
    <s v="Côte-d'Or"/>
    <n v="27"/>
    <s v="Bourgogne-Franche-Comté"/>
  </r>
  <r>
    <s v="Enedis"/>
    <s v="2021"/>
    <x v="0"/>
    <s v="PRO"/>
    <s v="Petits professionels"/>
    <s v="T"/>
    <x v="0"/>
    <m/>
    <s v="0"/>
    <n v="0"/>
    <n v="0"/>
    <n v="0"/>
    <n v="0"/>
    <n v="0"/>
    <n v="1"/>
    <s v="21108"/>
    <x v="607"/>
    <s v="200071017"/>
    <s v="CC des Terres d'Auxois"/>
    <s v="21"/>
    <s v="Côte-d'Or"/>
    <n v="27"/>
    <s v="Bourgogne-Franche-Comté"/>
  </r>
  <r>
    <s v="Enedis"/>
    <s v="2021"/>
    <x v="0"/>
    <s v="RES"/>
    <s v="Résidentiel"/>
    <s v="R"/>
    <x v="3"/>
    <m/>
    <s v="0"/>
    <n v="438.54031989999999"/>
    <n v="65"/>
    <n v="0.81699999999999995"/>
    <n v="0"/>
    <n v="0"/>
    <n v="0"/>
    <s v="21108"/>
    <x v="607"/>
    <s v="200071017"/>
    <s v="CC des Terres d'Auxois"/>
    <s v="21"/>
    <s v="Côte-d'Or"/>
    <n v="27"/>
    <s v="Bourgogne-Franche-Comté"/>
  </r>
  <r>
    <s v="Enedis"/>
    <s v="2021"/>
    <x v="0"/>
    <s v="ENT"/>
    <s v="Entreprises"/>
    <s v="T"/>
    <x v="0"/>
    <s v="46"/>
    <s v="Commerce de gros, à l'exception des automobiles et des motocycles"/>
    <n v="336.63190070000002"/>
    <n v="1"/>
    <n v="1"/>
    <n v="0"/>
    <n v="0"/>
    <n v="0"/>
    <s v="21109"/>
    <x v="87"/>
    <s v="242101434"/>
    <s v="CC du Pays Châtillonnais"/>
    <s v="21"/>
    <s v="Côte-d'Or"/>
    <n v="27"/>
    <s v="Bourgogne-Franche-Comté"/>
  </r>
  <r>
    <s v="Enedis"/>
    <s v="2021"/>
    <x v="0"/>
    <s v="PRO"/>
    <s v="Petits professionels"/>
    <s v="A"/>
    <x v="1"/>
    <m/>
    <s v="0"/>
    <n v="0"/>
    <n v="0"/>
    <n v="0"/>
    <n v="0"/>
    <n v="0"/>
    <n v="1"/>
    <s v="21109"/>
    <x v="87"/>
    <s v="242101434"/>
    <s v="CC du Pays Châtillonnais"/>
    <s v="21"/>
    <s v="Côte-d'Or"/>
    <n v="27"/>
    <s v="Bourgogne-Franche-Comté"/>
  </r>
  <r>
    <s v="Enedis"/>
    <s v="2021"/>
    <x v="0"/>
    <s v="ENT"/>
    <s v="Entreprises"/>
    <s v="I"/>
    <x v="4"/>
    <s v="10"/>
    <s v="Industries alimentaires"/>
    <n v="1053.866229"/>
    <n v="1"/>
    <n v="1"/>
    <n v="0"/>
    <n v="0"/>
    <n v="0"/>
    <s v="21110"/>
    <x v="88"/>
    <s v="200070894"/>
    <s v="CC de Gevrey-Chambertin et de Nuits-Saint-Georges"/>
    <s v="21"/>
    <s v="Côte-d'Or"/>
    <n v="27"/>
    <s v="Bourgogne-Franche-Comté"/>
  </r>
  <r>
    <s v="Enedis"/>
    <s v="2021"/>
    <x v="0"/>
    <s v="ENT"/>
    <s v="Entreprises"/>
    <s v="I"/>
    <x v="4"/>
    <s v="17"/>
    <s v="Industrie du papier et du carton"/>
    <n v="277.6870093"/>
    <n v="1"/>
    <n v="0.998"/>
    <n v="0"/>
    <n v="0"/>
    <n v="0"/>
    <s v="21110"/>
    <x v="88"/>
    <s v="200070894"/>
    <s v="CC de Gevrey-Chambertin et de Nuits-Saint-Georges"/>
    <s v="21"/>
    <s v="Côte-d'Or"/>
    <n v="27"/>
    <s v="Bourgogne-Franche-Comté"/>
  </r>
  <r>
    <s v="Enedis"/>
    <s v="2021"/>
    <x v="0"/>
    <s v="ENT"/>
    <s v="Entreprises"/>
    <s v="T"/>
    <x v="0"/>
    <s v="87"/>
    <s v="Hébergement médico-social et social"/>
    <n v="94.30258809"/>
    <n v="1"/>
    <n v="0.91400000000000003"/>
    <n v="0"/>
    <n v="0"/>
    <n v="0"/>
    <s v="21110"/>
    <x v="88"/>
    <s v="200070894"/>
    <s v="CC de Gevrey-Chambertin et de Nuits-Saint-Georges"/>
    <s v="21"/>
    <s v="Côte-d'Or"/>
    <n v="27"/>
    <s v="Bourgogne-Franche-Comté"/>
  </r>
  <r>
    <s v="Enedis"/>
    <s v="2021"/>
    <x v="0"/>
    <s v="PRO"/>
    <s v="Petits professionels"/>
    <s v="I"/>
    <x v="4"/>
    <m/>
    <s v="0"/>
    <n v="0"/>
    <n v="0"/>
    <n v="0"/>
    <n v="0"/>
    <n v="0"/>
    <n v="1"/>
    <s v="21110"/>
    <x v="88"/>
    <s v="200070894"/>
    <s v="CC de Gevrey-Chambertin et de Nuits-Saint-Georges"/>
    <s v="21"/>
    <s v="Côte-d'Or"/>
    <n v="27"/>
    <s v="Bourgogne-Franche-Comté"/>
  </r>
  <r>
    <s v="Enedis"/>
    <s v="2021"/>
    <x v="0"/>
    <s v="ENT"/>
    <s v="Entreprises"/>
    <s v="I"/>
    <x v="4"/>
    <s v="35"/>
    <s v="Production et distribution d'électricité, de gaz, de vapeur et d'air conditionné"/>
    <n v="15.88"/>
    <n v="1"/>
    <n v="1"/>
    <n v="0"/>
    <n v="0"/>
    <n v="0"/>
    <s v="21111"/>
    <x v="608"/>
    <s v="200069540"/>
    <s v="CC Norge et Tille"/>
    <s v="21"/>
    <s v="Côte-d'Or"/>
    <n v="27"/>
    <s v="Bourgogne-Franche-Comté"/>
  </r>
  <r>
    <s v="Enedis"/>
    <s v="2021"/>
    <x v="0"/>
    <s v="ENT"/>
    <s v="Entreprises"/>
    <s v="T"/>
    <x v="0"/>
    <s v="47"/>
    <s v="Commerce de détail, à l'exception des automobiles et des motocycles"/>
    <n v="609.44797530000005"/>
    <n v="1"/>
    <n v="0.997"/>
    <n v="0"/>
    <n v="0"/>
    <n v="0"/>
    <s v="21111"/>
    <x v="608"/>
    <s v="200069540"/>
    <s v="CC Norge et Tille"/>
    <s v="21"/>
    <s v="Côte-d'Or"/>
    <n v="27"/>
    <s v="Bourgogne-Franche-Comté"/>
  </r>
  <r>
    <s v="Enedis"/>
    <s v="2021"/>
    <x v="0"/>
    <s v="ENT"/>
    <s v="Entreprises"/>
    <s v="T"/>
    <x v="0"/>
    <s v="52"/>
    <s v="Entreposage et services auxiliaires des transports"/>
    <n v="3.2880256619999999"/>
    <n v="1"/>
    <n v="0.97799999999999998"/>
    <n v="0"/>
    <n v="0"/>
    <n v="0"/>
    <s v="21112"/>
    <x v="609"/>
    <s v="242101509"/>
    <s v="CC Rives de Saône"/>
    <s v="21"/>
    <s v="Côte-d'Or"/>
    <n v="27"/>
    <s v="Bourgogne-Franche-Comté"/>
  </r>
  <r>
    <s v="Enedis"/>
    <s v="2021"/>
    <x v="0"/>
    <s v="PRO"/>
    <s v="Petits professionels"/>
    <s v="A"/>
    <x v="1"/>
    <m/>
    <s v="0"/>
    <n v="0"/>
    <n v="0"/>
    <n v="0"/>
    <n v="0"/>
    <n v="0"/>
    <n v="1"/>
    <s v="21112"/>
    <x v="609"/>
    <s v="242101509"/>
    <s v="CC Rives de Saône"/>
    <s v="21"/>
    <s v="Côte-d'Or"/>
    <n v="27"/>
    <s v="Bourgogne-Franche-Comté"/>
  </r>
  <r>
    <s v="Enedis"/>
    <s v="2021"/>
    <x v="0"/>
    <s v="PRO"/>
    <s v="Petits professionels"/>
    <s v="T"/>
    <x v="0"/>
    <m/>
    <s v="0"/>
    <n v="125.12208750000001"/>
    <n v="12"/>
    <n v="0.80900000000000005"/>
    <n v="0"/>
    <n v="0"/>
    <n v="0"/>
    <s v="21112"/>
    <x v="609"/>
    <s v="242101509"/>
    <s v="CC Rives de Saône"/>
    <s v="21"/>
    <s v="Côte-d'Or"/>
    <n v="27"/>
    <s v="Bourgogne-Franche-Comté"/>
  </r>
  <r>
    <s v="Enedis"/>
    <s v="2021"/>
    <x v="0"/>
    <s v="RES"/>
    <s v="Résidentiel"/>
    <s v="R"/>
    <x v="3"/>
    <m/>
    <s v="0"/>
    <n v="1562.5178410000001"/>
    <n v="196"/>
    <n v="0.77800000000000002"/>
    <n v="0"/>
    <n v="0"/>
    <n v="0"/>
    <s v="21112"/>
    <x v="609"/>
    <s v="242101509"/>
    <s v="CC Rives de Saône"/>
    <s v="21"/>
    <s v="Côte-d'Or"/>
    <n v="27"/>
    <s v="Bourgogne-Franche-Comté"/>
  </r>
  <r>
    <s v="Enedis"/>
    <s v="2021"/>
    <x v="0"/>
    <s v="PRO"/>
    <s v="Petits professionels"/>
    <s v="T"/>
    <x v="0"/>
    <m/>
    <s v="0"/>
    <n v="0"/>
    <n v="0"/>
    <n v="0"/>
    <n v="0"/>
    <n v="0"/>
    <n v="1"/>
    <s v="21113"/>
    <x v="89"/>
    <s v="200070894"/>
    <s v="CC de Gevrey-Chambertin et de Nuits-Saint-Georges"/>
    <s v="21"/>
    <s v="Côte-d'Or"/>
    <n v="27"/>
    <s v="Bourgogne-Franche-Comté"/>
  </r>
  <r>
    <s v="Enedis"/>
    <s v="2021"/>
    <x v="0"/>
    <s v="RES"/>
    <s v="Résidentiel"/>
    <s v="R"/>
    <x v="3"/>
    <m/>
    <s v="0"/>
    <n v="594.12223449999999"/>
    <n v="75"/>
    <n v="0.746"/>
    <n v="0"/>
    <n v="0"/>
    <n v="0"/>
    <s v="21113"/>
    <x v="89"/>
    <s v="200070894"/>
    <s v="CC de Gevrey-Chambertin et de Nuits-Saint-Georges"/>
    <s v="21"/>
    <s v="Côte-d'Or"/>
    <n v="27"/>
    <s v="Bourgogne-Franche-Comté"/>
  </r>
  <r>
    <s v="Enedis"/>
    <s v="2021"/>
    <x v="0"/>
    <s v="ENT"/>
    <s v="Entreprises"/>
    <s v="T"/>
    <x v="0"/>
    <s v="46"/>
    <s v="Commerce de gros, à l'exception des automobiles et des motocycles"/>
    <n v="59.213000000000001"/>
    <n v="1"/>
    <n v="1"/>
    <n v="0"/>
    <n v="0"/>
    <n v="0"/>
    <s v="21114"/>
    <x v="90"/>
    <s v="242101491"/>
    <s v="CC du Montbardois"/>
    <s v="21"/>
    <s v="Côte-d'Or"/>
    <n v="27"/>
    <s v="Bourgogne-Franche-Comté"/>
  </r>
  <r>
    <s v="Enedis"/>
    <s v="2021"/>
    <x v="0"/>
    <s v="ENT"/>
    <s v="Entreprises"/>
    <s v="T"/>
    <x v="0"/>
    <s v="49"/>
    <s v="Transports terrestres et transport par conduites"/>
    <n v="27.097000000000001"/>
    <n v="1"/>
    <n v="1"/>
    <n v="0"/>
    <n v="0"/>
    <n v="0"/>
    <s v="21114"/>
    <x v="90"/>
    <s v="242101491"/>
    <s v="CC du Montbardois"/>
    <s v="21"/>
    <s v="Côte-d'Or"/>
    <n v="27"/>
    <s v="Bourgogne-Franche-Comté"/>
  </r>
  <r>
    <s v="Enedis"/>
    <s v="2021"/>
    <x v="0"/>
    <s v="PRO"/>
    <s v="Petits professionels"/>
    <s v="T"/>
    <x v="0"/>
    <m/>
    <s v="0"/>
    <n v="123.54053"/>
    <n v="11"/>
    <n v="0.873"/>
    <n v="0"/>
    <n v="0"/>
    <n v="0"/>
    <s v="21114"/>
    <x v="90"/>
    <s v="242101491"/>
    <s v="CC du Montbardois"/>
    <s v="21"/>
    <s v="Côte-d'Or"/>
    <n v="27"/>
    <s v="Bourgogne-Franche-Comté"/>
  </r>
  <r>
    <s v="Enedis"/>
    <s v="2021"/>
    <x v="0"/>
    <s v="RES"/>
    <s v="Résidentiel"/>
    <s v="R"/>
    <x v="3"/>
    <m/>
    <s v="0"/>
    <n v="205.4161162"/>
    <n v="50"/>
    <n v="0.73799999999999999"/>
    <n v="0"/>
    <n v="0"/>
    <n v="0"/>
    <s v="21117"/>
    <x v="93"/>
    <s v="242101434"/>
    <s v="CC du Pays Châtillonnais"/>
    <s v="21"/>
    <s v="Côte-d'Or"/>
    <n v="27"/>
    <s v="Bourgogne-Franche-Comté"/>
  </r>
  <r>
    <s v="Enedis"/>
    <s v="2021"/>
    <x v="0"/>
    <s v="ENT"/>
    <s v="Entreprises"/>
    <s v="T"/>
    <x v="0"/>
    <s v="46"/>
    <s v="Commerce de gros, à l'exception des automobiles et des motocycles"/>
    <n v="23.375"/>
    <n v="1"/>
    <n v="1"/>
    <n v="0"/>
    <n v="0"/>
    <n v="0"/>
    <s v="21119"/>
    <x v="95"/>
    <s v="200070910"/>
    <s v="CC Tille et Venelle"/>
    <s v="21"/>
    <s v="Côte-d'Or"/>
    <n v="27"/>
    <s v="Bourgogne-Franche-Comté"/>
  </r>
  <r>
    <s v="Enedis"/>
    <s v="2021"/>
    <x v="0"/>
    <s v="PRO"/>
    <s v="Petits professionels"/>
    <s v="T"/>
    <x v="0"/>
    <m/>
    <s v="0"/>
    <n v="0"/>
    <n v="0"/>
    <n v="0"/>
    <n v="0"/>
    <n v="0"/>
    <n v="1"/>
    <s v="21119"/>
    <x v="95"/>
    <s v="200070910"/>
    <s v="CC Tille et Venelle"/>
    <s v="21"/>
    <s v="Côte-d'Or"/>
    <n v="27"/>
    <s v="Bourgogne-Franche-Comté"/>
  </r>
  <r>
    <s v="Enedis"/>
    <s v="2021"/>
    <x v="0"/>
    <s v="RES"/>
    <s v="Résidentiel"/>
    <s v="R"/>
    <x v="3"/>
    <m/>
    <s v="0"/>
    <n v="137.41890710000001"/>
    <n v="24"/>
    <n v="0.79200000000000004"/>
    <n v="0"/>
    <n v="0"/>
    <n v="0"/>
    <s v="21119"/>
    <x v="95"/>
    <s v="200070910"/>
    <s v="CC Tille et Venelle"/>
    <s v="21"/>
    <s v="Côte-d'Or"/>
    <n v="27"/>
    <s v="Bourgogne-Franche-Comté"/>
  </r>
  <r>
    <s v="Enedis"/>
    <s v="2021"/>
    <x v="0"/>
    <s v="PRO"/>
    <s v="Petits professionels"/>
    <s v="A"/>
    <x v="1"/>
    <m/>
    <s v="0"/>
    <n v="0"/>
    <n v="0"/>
    <n v="0"/>
    <n v="0"/>
    <n v="0"/>
    <n v="1"/>
    <s v="21120"/>
    <x v="96"/>
    <s v="200071207"/>
    <s v="CC de Pouilly-en-Auxois/Bligny-sur-Ouche"/>
    <s v="21"/>
    <s v="Côte-d'Or"/>
    <n v="27"/>
    <s v="Bourgogne-Franche-Comté"/>
  </r>
  <r>
    <s v="Enedis"/>
    <s v="2021"/>
    <x v="0"/>
    <s v="PRO"/>
    <s v="Petits professionels"/>
    <s v="T"/>
    <x v="0"/>
    <m/>
    <s v="0"/>
    <n v="69.597155799999996"/>
    <n v="18"/>
    <n v="0.78100000000000003"/>
    <n v="0"/>
    <n v="0"/>
    <n v="0"/>
    <s v="21120"/>
    <x v="96"/>
    <s v="200071207"/>
    <s v="CC de Pouilly-en-Auxois/Bligny-sur-Ouche"/>
    <s v="21"/>
    <s v="Côte-d'Or"/>
    <n v="27"/>
    <s v="Bourgogne-Franche-Comté"/>
  </r>
  <r>
    <s v="Enedis"/>
    <s v="2021"/>
    <x v="0"/>
    <s v="PRO"/>
    <s v="Petits professionels"/>
    <s v="T"/>
    <x v="0"/>
    <m/>
    <s v="0"/>
    <n v="0"/>
    <n v="0"/>
    <n v="0"/>
    <n v="0"/>
    <n v="0"/>
    <n v="1"/>
    <s v="21121"/>
    <x v="97"/>
    <s v="200039055"/>
    <s v="CC Ouche et Montagne"/>
    <s v="21"/>
    <s v="Côte-d'Or"/>
    <n v="27"/>
    <s v="Bourgogne-Franche-Comté"/>
  </r>
  <r>
    <s v="Enedis"/>
    <s v="2021"/>
    <x v="0"/>
    <s v="ENT"/>
    <s v="Entreprises"/>
    <s v="A"/>
    <x v="1"/>
    <s v="1"/>
    <s v="0"/>
    <n v="23.785"/>
    <n v="2"/>
    <n v="1"/>
    <n v="0"/>
    <n v="0"/>
    <n v="0"/>
    <s v="21122"/>
    <x v="98"/>
    <s v="242101459"/>
    <s v="CC du Pays d'Alésia et de la Seine"/>
    <s v="21"/>
    <s v="Côte-d'Or"/>
    <n v="27"/>
    <s v="Bourgogne-Franche-Comté"/>
  </r>
  <r>
    <s v="Enedis"/>
    <s v="2021"/>
    <x v="0"/>
    <s v="PRO"/>
    <s v="Petits professionels"/>
    <s v="A"/>
    <x v="1"/>
    <m/>
    <s v="0"/>
    <n v="50.012702070000003"/>
    <n v="6"/>
    <n v="0.66400000000000003"/>
    <n v="0"/>
    <n v="0"/>
    <n v="0"/>
    <s v="21122"/>
    <x v="98"/>
    <s v="242101459"/>
    <s v="CC du Pays d'Alésia et de la Seine"/>
    <s v="21"/>
    <s v="Côte-d'Or"/>
    <n v="27"/>
    <s v="Bourgogne-Franche-Comté"/>
  </r>
  <r>
    <s v="Enedis"/>
    <s v="2021"/>
    <x v="0"/>
    <s v="PRO"/>
    <s v="Petits professionels"/>
    <s v="T"/>
    <x v="0"/>
    <m/>
    <s v="0"/>
    <n v="189.3920742"/>
    <n v="16"/>
    <n v="0.86899999999999999"/>
    <n v="0"/>
    <n v="0"/>
    <n v="0"/>
    <s v="21124"/>
    <x v="610"/>
    <s v="200071173"/>
    <s v="CC du Pays Arnay Liernais"/>
    <s v="21"/>
    <s v="Côte-d'Or"/>
    <n v="27"/>
    <s v="Bourgogne-Franche-Comté"/>
  </r>
  <r>
    <s v="Enedis"/>
    <s v="2021"/>
    <x v="0"/>
    <s v="RES"/>
    <s v="Résidentiel"/>
    <s v="R"/>
    <x v="3"/>
    <m/>
    <s v="0"/>
    <n v="517.98880550000001"/>
    <n v="110"/>
    <n v="0.81699999999999995"/>
    <n v="0"/>
    <n v="0"/>
    <n v="0"/>
    <s v="21124"/>
    <x v="610"/>
    <s v="200071173"/>
    <s v="CC du Pays Arnay Liernais"/>
    <s v="21"/>
    <s v="Côte-d'Or"/>
    <n v="27"/>
    <s v="Bourgogne-Franche-Comté"/>
  </r>
  <r>
    <s v="Enedis"/>
    <s v="2021"/>
    <x v="0"/>
    <s v="PRO"/>
    <s v="Petits professionels"/>
    <s v="A"/>
    <x v="1"/>
    <m/>
    <s v="0"/>
    <n v="0"/>
    <n v="0"/>
    <n v="0"/>
    <n v="0"/>
    <n v="0"/>
    <n v="1"/>
    <s v="21125"/>
    <x v="100"/>
    <s v="242101434"/>
    <s v="CC du Pays Châtillonnais"/>
    <s v="21"/>
    <s v="Côte-d'Or"/>
    <n v="27"/>
    <s v="Bourgogne-Franche-Comté"/>
  </r>
  <r>
    <s v="Enedis"/>
    <s v="2021"/>
    <x v="0"/>
    <s v="PRO"/>
    <s v="Petits professionels"/>
    <s v="T"/>
    <x v="0"/>
    <m/>
    <s v="0"/>
    <n v="79.00465269"/>
    <n v="12"/>
    <n v="0.88600000000000001"/>
    <n v="0"/>
    <n v="0"/>
    <n v="0"/>
    <s v="21125"/>
    <x v="100"/>
    <s v="242101434"/>
    <s v="CC du Pays Châtillonnais"/>
    <s v="21"/>
    <s v="Côte-d'Or"/>
    <n v="27"/>
    <s v="Bourgogne-Franche-Comté"/>
  </r>
  <r>
    <s v="Enedis"/>
    <s v="2021"/>
    <x v="0"/>
    <s v="RES"/>
    <s v="Résidentiel"/>
    <s v="R"/>
    <x v="3"/>
    <m/>
    <s v="0"/>
    <n v="719.93716370000004"/>
    <n v="131"/>
    <n v="0.85399999999999998"/>
    <n v="0"/>
    <n v="0"/>
    <n v="0"/>
    <s v="21125"/>
    <x v="100"/>
    <s v="242101434"/>
    <s v="CC du Pays Châtillonnais"/>
    <s v="21"/>
    <s v="Côte-d'Or"/>
    <n v="27"/>
    <s v="Bourgogne-Franche-Comté"/>
  </r>
  <r>
    <s v="Enedis"/>
    <s v="2021"/>
    <x v="0"/>
    <s v="PRO"/>
    <s v="Petits professionels"/>
    <s v="I"/>
    <x v="4"/>
    <m/>
    <s v="0"/>
    <n v="0"/>
    <n v="0"/>
    <n v="0"/>
    <n v="0"/>
    <n v="0"/>
    <n v="1"/>
    <s v="21126"/>
    <x v="101"/>
    <s v="200000925"/>
    <s v="CC de la Plaine Dijonnaise"/>
    <s v="21"/>
    <s v="Côte-d'Or"/>
    <n v="27"/>
    <s v="Bourgogne-Franche-Comté"/>
  </r>
  <r>
    <s v="Enedis"/>
    <s v="2021"/>
    <x v="0"/>
    <s v="PRO"/>
    <s v="Petits professionels"/>
    <s v="T"/>
    <x v="0"/>
    <m/>
    <s v="0"/>
    <n v="118.8966503"/>
    <n v="16"/>
    <n v="0.875"/>
    <n v="0"/>
    <n v="0"/>
    <n v="0"/>
    <s v="21126"/>
    <x v="101"/>
    <s v="200000925"/>
    <s v="CC de la Plaine Dijonnaise"/>
    <s v="21"/>
    <s v="Côte-d'Or"/>
    <n v="27"/>
    <s v="Bourgogne-Franche-Comté"/>
  </r>
  <r>
    <s v="Enedis"/>
    <s v="2021"/>
    <x v="0"/>
    <s v="PRO"/>
    <s v="Petits professionels"/>
    <s v="X"/>
    <x v="2"/>
    <m/>
    <s v="0"/>
    <n v="0"/>
    <n v="0"/>
    <n v="0"/>
    <n v="0"/>
    <n v="0"/>
    <n v="1"/>
    <s v="21126"/>
    <x v="101"/>
    <s v="200000925"/>
    <s v="CC de la Plaine Dijonnaise"/>
    <s v="21"/>
    <s v="Côte-d'Or"/>
    <n v="27"/>
    <s v="Bourgogne-Franche-Comté"/>
  </r>
  <r>
    <s v="Enedis"/>
    <s v="2021"/>
    <x v="0"/>
    <s v="RES"/>
    <s v="Résidentiel"/>
    <s v="R"/>
    <x v="3"/>
    <m/>
    <s v="0"/>
    <n v="1830.6848130000001"/>
    <n v="258"/>
    <n v="0.83499999999999996"/>
    <n v="0"/>
    <n v="0"/>
    <n v="0"/>
    <s v="21126"/>
    <x v="101"/>
    <s v="200000925"/>
    <s v="CC de la Plaine Dijonnaise"/>
    <s v="21"/>
    <s v="Côte-d'Or"/>
    <n v="27"/>
    <s v="Bourgogne-Franche-Comté"/>
  </r>
  <r>
    <s v="Enedis"/>
    <s v="2021"/>
    <x v="0"/>
    <s v="PRO"/>
    <s v="Petits professionels"/>
    <s v="A"/>
    <x v="1"/>
    <m/>
    <s v="0"/>
    <n v="67.801818549999993"/>
    <n v="11"/>
    <n v="0.86899999999999999"/>
    <n v="0"/>
    <n v="0"/>
    <n v="0"/>
    <s v="21127"/>
    <x v="102"/>
    <s v="242100154"/>
    <s v="CC des Vallées de la Tille et de l'Ignon"/>
    <s v="21"/>
    <s v="Côte-d'Or"/>
    <n v="27"/>
    <s v="Bourgogne-Franche-Comté"/>
  </r>
  <r>
    <s v="Enedis"/>
    <s v="2021"/>
    <x v="0"/>
    <s v="PRO"/>
    <s v="Petits professionels"/>
    <s v="T"/>
    <x v="0"/>
    <m/>
    <s v="0"/>
    <n v="127.48715110000001"/>
    <n v="15"/>
    <n v="0.79100000000000004"/>
    <n v="0"/>
    <n v="0"/>
    <n v="0"/>
    <s v="21127"/>
    <x v="102"/>
    <s v="242100154"/>
    <s v="CC des Vallées de la Tille et de l'Ignon"/>
    <s v="21"/>
    <s v="Côte-d'Or"/>
    <n v="27"/>
    <s v="Bourgogne-Franche-Comté"/>
  </r>
  <r>
    <s v="Enedis"/>
    <s v="2021"/>
    <x v="0"/>
    <s v="PRO"/>
    <s v="Petits professionels"/>
    <s v="I"/>
    <x v="4"/>
    <m/>
    <s v="0"/>
    <n v="0"/>
    <n v="0"/>
    <n v="0"/>
    <n v="0"/>
    <n v="0"/>
    <n v="1"/>
    <s v="21128"/>
    <x v="103"/>
    <s v="200071207"/>
    <s v="CC de Pouilly-en-Auxois/Bligny-sur-Ouche"/>
    <s v="21"/>
    <s v="Côte-d'Or"/>
    <n v="27"/>
    <s v="Bourgogne-Franche-Comté"/>
  </r>
  <r>
    <s v="Enedis"/>
    <s v="2021"/>
    <x v="0"/>
    <s v="ENT"/>
    <s v="Entreprises"/>
    <s v="A"/>
    <x v="1"/>
    <s v="1"/>
    <s v="0"/>
    <n v="66.858480409999999"/>
    <n v="1"/>
    <n v="0.98799999999999999"/>
    <n v="0"/>
    <n v="0"/>
    <n v="0"/>
    <s v="21129"/>
    <x v="611"/>
    <s v="242101434"/>
    <s v="CC du Pays Châtillonnais"/>
    <s v="21"/>
    <s v="Côte-d'Or"/>
    <n v="27"/>
    <s v="Bourgogne-Franche-Comté"/>
  </r>
  <r>
    <s v="Enedis"/>
    <s v="2021"/>
    <x v="0"/>
    <s v="PRO"/>
    <s v="Petits professionels"/>
    <s v="A"/>
    <x v="1"/>
    <m/>
    <s v="0"/>
    <n v="0"/>
    <n v="0"/>
    <n v="0"/>
    <n v="0"/>
    <n v="0"/>
    <n v="1"/>
    <s v="21129"/>
    <x v="611"/>
    <s v="242101434"/>
    <s v="CC du Pays Châtillonnais"/>
    <s v="21"/>
    <s v="Côte-d'Or"/>
    <n v="27"/>
    <s v="Bourgogne-Franche-Comté"/>
  </r>
  <r>
    <s v="Enedis"/>
    <s v="2021"/>
    <x v="0"/>
    <s v="RES"/>
    <s v="Résidentiel"/>
    <s v="R"/>
    <x v="3"/>
    <m/>
    <s v="0"/>
    <n v="1203.1099139999999"/>
    <n v="159"/>
    <n v="0.84399999999999997"/>
    <n v="0"/>
    <n v="0"/>
    <n v="0"/>
    <s v="21130"/>
    <x v="104"/>
    <s v="200000925"/>
    <s v="CC de la Plaine Dijonnaise"/>
    <s v="21"/>
    <s v="Côte-d'Or"/>
    <n v="27"/>
    <s v="Bourgogne-Franche-Comté"/>
  </r>
  <r>
    <s v="Enedis"/>
    <s v="2021"/>
    <x v="0"/>
    <s v="PRO"/>
    <s v="Petits professionels"/>
    <s v="A"/>
    <x v="1"/>
    <m/>
    <s v="0"/>
    <n v="58.738506360000002"/>
    <n v="1"/>
    <n v="0.89600000000000002"/>
    <n v="0"/>
    <n v="0"/>
    <n v="0"/>
    <s v="21131"/>
    <x v="105"/>
    <s v="242101509"/>
    <s v="CC Rives de Saône"/>
    <s v="21"/>
    <s v="Côte-d'Or"/>
    <n v="27"/>
    <s v="Bourgogne-Franche-Comté"/>
  </r>
  <r>
    <s v="Enedis"/>
    <s v="2021"/>
    <x v="0"/>
    <s v="PRO"/>
    <s v="Petits professionels"/>
    <s v="I"/>
    <x v="4"/>
    <m/>
    <s v="0"/>
    <n v="0"/>
    <n v="0"/>
    <n v="0"/>
    <n v="0"/>
    <n v="0"/>
    <n v="1"/>
    <s v="21131"/>
    <x v="105"/>
    <s v="242101509"/>
    <s v="CC Rives de Saône"/>
    <s v="21"/>
    <s v="Côte-d'Or"/>
    <n v="27"/>
    <s v="Bourgogne-Franche-Comté"/>
  </r>
  <r>
    <s v="Enedis"/>
    <s v="2021"/>
    <x v="0"/>
    <s v="PRO"/>
    <s v="Petits professionels"/>
    <s v="X"/>
    <x v="2"/>
    <m/>
    <s v="0"/>
    <n v="57.028218189999997"/>
    <n v="4"/>
    <n v="0.52800000000000002"/>
    <n v="0"/>
    <n v="0"/>
    <n v="0"/>
    <s v="21132"/>
    <x v="106"/>
    <s v="200070894"/>
    <s v="CC de Gevrey-Chambertin et de Nuits-Saint-Georges"/>
    <s v="21"/>
    <s v="Côte-d'Or"/>
    <n v="27"/>
    <s v="Bourgogne-Franche-Comté"/>
  </r>
  <r>
    <s v="Enedis"/>
    <s v="2021"/>
    <x v="0"/>
    <s v="RES"/>
    <s v="Résidentiel"/>
    <s v="R"/>
    <x v="3"/>
    <m/>
    <s v="0"/>
    <n v="713.53282620000004"/>
    <n v="151"/>
    <n v="0.78400000000000003"/>
    <n v="0"/>
    <n v="0"/>
    <n v="0"/>
    <s v="21133"/>
    <x v="107"/>
    <s v="200070894"/>
    <s v="CC de Gevrey-Chambertin et de Nuits-Saint-Georges"/>
    <s v="21"/>
    <s v="Côte-d'Or"/>
    <n v="27"/>
    <s v="Bourgogne-Franche-Comté"/>
  </r>
  <r>
    <s v="Enedis"/>
    <s v="2021"/>
    <x v="0"/>
    <s v="ENT"/>
    <s v="Entreprises"/>
    <s v="I"/>
    <x v="4"/>
    <s v="8"/>
    <s v="0"/>
    <n v="249.04966669999999"/>
    <n v="1"/>
    <n v="1"/>
    <n v="0"/>
    <n v="0"/>
    <n v="0"/>
    <s v="21134"/>
    <x v="108"/>
    <s v="242101434"/>
    <s v="CC du Pays Châtillonnais"/>
    <s v="21"/>
    <s v="Côte-d'Or"/>
    <n v="27"/>
    <s v="Bourgogne-Franche-Comté"/>
  </r>
  <r>
    <s v="Enedis"/>
    <s v="2021"/>
    <x v="0"/>
    <s v="PRO"/>
    <s v="Petits professionels"/>
    <s v="I"/>
    <x v="4"/>
    <m/>
    <s v="0"/>
    <n v="0"/>
    <n v="0"/>
    <n v="0"/>
    <n v="0"/>
    <n v="0"/>
    <n v="1"/>
    <s v="21135"/>
    <x v="612"/>
    <s v="200072825"/>
    <s v="CC Mirebellois et Fontenois"/>
    <s v="21"/>
    <s v="Côte-d'Or"/>
    <n v="27"/>
    <s v="Bourgogne-Franche-Comté"/>
  </r>
  <r>
    <s v="Enedis"/>
    <s v="2021"/>
    <x v="0"/>
    <s v="PRO"/>
    <s v="Petits professionels"/>
    <s v="T"/>
    <x v="0"/>
    <m/>
    <s v="0"/>
    <n v="76.041949189999997"/>
    <n v="13"/>
    <n v="0.872"/>
    <n v="0"/>
    <n v="0"/>
    <n v="0"/>
    <s v="21135"/>
    <x v="612"/>
    <s v="200072825"/>
    <s v="CC Mirebellois et Fontenois"/>
    <s v="21"/>
    <s v="Côte-d'Or"/>
    <n v="27"/>
    <s v="Bourgogne-Franche-Comté"/>
  </r>
  <r>
    <s v="Enedis"/>
    <s v="2021"/>
    <x v="0"/>
    <s v="PRO"/>
    <s v="Petits professionels"/>
    <s v="X"/>
    <x v="2"/>
    <m/>
    <s v="0"/>
    <n v="0"/>
    <n v="0"/>
    <n v="0"/>
    <n v="0"/>
    <n v="0"/>
    <n v="1"/>
    <s v="21135"/>
    <x v="612"/>
    <s v="200072825"/>
    <s v="CC Mirebellois et Fontenois"/>
    <s v="21"/>
    <s v="Côte-d'Or"/>
    <n v="27"/>
    <s v="Bourgogne-Franche-Comté"/>
  </r>
  <r>
    <s v="Enedis"/>
    <s v="2021"/>
    <x v="0"/>
    <s v="RES"/>
    <s v="Résidentiel"/>
    <s v="R"/>
    <x v="3"/>
    <m/>
    <s v="0"/>
    <n v="69.917248430000001"/>
    <n v="14"/>
    <n v="0.77400000000000002"/>
    <n v="0"/>
    <n v="0"/>
    <n v="0"/>
    <s v="21136"/>
    <x v="109"/>
    <s v="200039063"/>
    <s v="CC Forêts, Seine et Suzon"/>
    <s v="21"/>
    <s v="Côte-d'Or"/>
    <n v="27"/>
    <s v="Bourgogne-Franche-Comté"/>
  </r>
  <r>
    <s v="Enedis"/>
    <s v="2021"/>
    <x v="0"/>
    <s v="ENT"/>
    <s v="Entreprises"/>
    <s v="T"/>
    <x v="0"/>
    <s v="46"/>
    <s v="Commerce de gros, à l'exception des automobiles et des motocycles"/>
    <n v="369.42193379999998"/>
    <n v="2"/>
    <n v="0.999"/>
    <n v="0"/>
    <n v="0"/>
    <n v="0"/>
    <s v="21138"/>
    <x v="111"/>
    <s v="200070902"/>
    <s v="CC Auxonne Pontailler Val de Saône"/>
    <s v="21"/>
    <s v="Côte-d'Or"/>
    <n v="27"/>
    <s v="Bourgogne-Franche-Comté"/>
  </r>
  <r>
    <s v="Enedis"/>
    <s v="2021"/>
    <x v="0"/>
    <s v="PRO"/>
    <s v="Petits professionels"/>
    <s v="A"/>
    <x v="1"/>
    <m/>
    <s v="0"/>
    <n v="0"/>
    <n v="0"/>
    <n v="0"/>
    <n v="0"/>
    <n v="0"/>
    <n v="1"/>
    <s v="21138"/>
    <x v="111"/>
    <s v="200070902"/>
    <s v="CC Auxonne Pontailler Val de Saône"/>
    <s v="21"/>
    <s v="Côte-d'Or"/>
    <n v="27"/>
    <s v="Bourgogne-Franche-Comté"/>
  </r>
  <r>
    <s v="Enedis"/>
    <s v="2021"/>
    <x v="0"/>
    <s v="RES"/>
    <s v="Résidentiel"/>
    <s v="R"/>
    <x v="3"/>
    <m/>
    <s v="0"/>
    <n v="1857.111445"/>
    <n v="269"/>
    <n v="0.84099999999999997"/>
    <n v="0"/>
    <n v="0"/>
    <n v="0"/>
    <s v="21138"/>
    <x v="111"/>
    <s v="200070902"/>
    <s v="CC Auxonne Pontailler Val de Saône"/>
    <s v="21"/>
    <s v="Côte-d'Or"/>
    <n v="27"/>
    <s v="Bourgogne-Franche-Comté"/>
  </r>
  <r>
    <s v="Enedis"/>
    <s v="2021"/>
    <x v="0"/>
    <s v="PRO"/>
    <s v="Petits professionels"/>
    <s v="I"/>
    <x v="4"/>
    <m/>
    <s v="0"/>
    <n v="0"/>
    <n v="0"/>
    <n v="0"/>
    <n v="0"/>
    <n v="0"/>
    <n v="1"/>
    <s v="21139"/>
    <x v="112"/>
    <s v="242101442"/>
    <s v="CC de Saulieu"/>
    <s v="21"/>
    <s v="Côte-d'Or"/>
    <n v="27"/>
    <s v="Bourgogne-Franche-Comté"/>
  </r>
  <r>
    <s v="Enedis"/>
    <s v="2021"/>
    <x v="0"/>
    <s v="PRO"/>
    <s v="Petits professionels"/>
    <s v="T"/>
    <x v="0"/>
    <m/>
    <s v="0"/>
    <n v="69.775705400000007"/>
    <n v="32"/>
    <n v="0.872"/>
    <n v="0"/>
    <n v="0"/>
    <n v="0"/>
    <s v="21139"/>
    <x v="112"/>
    <s v="242101442"/>
    <s v="CC de Saulieu"/>
    <s v="21"/>
    <s v="Côte-d'Or"/>
    <n v="27"/>
    <s v="Bourgogne-Franche-Comté"/>
  </r>
  <r>
    <s v="Enedis"/>
    <s v="2021"/>
    <x v="0"/>
    <s v="PRO"/>
    <s v="Petits professionels"/>
    <s v="A"/>
    <x v="1"/>
    <m/>
    <s v="0"/>
    <n v="0"/>
    <n v="0"/>
    <n v="0"/>
    <n v="0"/>
    <n v="0"/>
    <n v="1"/>
    <s v="21140"/>
    <x v="613"/>
    <s v="200071173"/>
    <s v="CC du Pays Arnay Liernais"/>
    <s v="21"/>
    <s v="Côte-d'Or"/>
    <n v="27"/>
    <s v="Bourgogne-Franche-Comté"/>
  </r>
  <r>
    <s v="Enedis"/>
    <s v="2021"/>
    <x v="0"/>
    <s v="PRO"/>
    <s v="Petits professionels"/>
    <s v="T"/>
    <x v="0"/>
    <m/>
    <s v="0"/>
    <n v="0"/>
    <n v="0"/>
    <n v="0"/>
    <n v="0"/>
    <n v="0"/>
    <n v="1"/>
    <s v="21140"/>
    <x v="613"/>
    <s v="200071173"/>
    <s v="CC du Pays Arnay Liernais"/>
    <s v="21"/>
    <s v="Côte-d'Or"/>
    <n v="27"/>
    <s v="Bourgogne-Franche-Comté"/>
  </r>
  <r>
    <s v="Enedis"/>
    <s v="2021"/>
    <x v="0"/>
    <s v="PRO"/>
    <s v="Petits professionels"/>
    <s v="T"/>
    <x v="0"/>
    <m/>
    <s v="0"/>
    <n v="122.38164070000001"/>
    <n v="19"/>
    <n v="0.85199999999999998"/>
    <n v="0"/>
    <n v="0"/>
    <n v="0"/>
    <s v="21142"/>
    <x v="114"/>
    <s v="200039063"/>
    <s v="CC Forêts, Seine et Suzon"/>
    <s v="21"/>
    <s v="Côte-d'Or"/>
    <n v="27"/>
    <s v="Bourgogne-Franche-Comté"/>
  </r>
  <r>
    <s v="Enedis"/>
    <s v="2021"/>
    <x v="0"/>
    <s v="PRO"/>
    <s v="Petits professionels"/>
    <s v="X"/>
    <x v="2"/>
    <m/>
    <s v="0"/>
    <n v="0"/>
    <n v="0"/>
    <n v="0"/>
    <n v="0"/>
    <n v="0"/>
    <n v="1"/>
    <s v="21142"/>
    <x v="114"/>
    <s v="200039063"/>
    <s v="CC Forêts, Seine et Suzon"/>
    <s v="21"/>
    <s v="Côte-d'Or"/>
    <n v="27"/>
    <s v="Bourgogne-Franche-Comté"/>
  </r>
  <r>
    <s v="Enedis"/>
    <s v="2021"/>
    <x v="0"/>
    <s v="PRO"/>
    <s v="Petits professionels"/>
    <s v="A"/>
    <x v="1"/>
    <m/>
    <s v="0"/>
    <n v="0"/>
    <n v="0"/>
    <n v="0"/>
    <n v="0"/>
    <n v="0"/>
    <n v="1"/>
    <s v="21144"/>
    <x v="614"/>
    <s v="242101459"/>
    <s v="CC du Pays d'Alésia et de la Seine"/>
    <s v="21"/>
    <s v="Côte-d'Or"/>
    <n v="27"/>
    <s v="Bourgogne-Franche-Comté"/>
  </r>
  <r>
    <s v="Enedis"/>
    <s v="2021"/>
    <x v="0"/>
    <s v="PRO"/>
    <s v="Petits professionels"/>
    <s v="T"/>
    <x v="0"/>
    <m/>
    <s v="0"/>
    <n v="0"/>
    <n v="0"/>
    <n v="0"/>
    <n v="0"/>
    <n v="0"/>
    <n v="1"/>
    <s v="21144"/>
    <x v="614"/>
    <s v="242101459"/>
    <s v="CC du Pays d'Alésia et de la Seine"/>
    <s v="21"/>
    <s v="Côte-d'Or"/>
    <n v="27"/>
    <s v="Bourgogne-Franche-Comté"/>
  </r>
  <r>
    <s v="Enedis"/>
    <s v="2021"/>
    <x v="0"/>
    <s v="PRO"/>
    <s v="Petits professionels"/>
    <s v="T"/>
    <x v="0"/>
    <m/>
    <s v="0"/>
    <n v="0"/>
    <n v="0"/>
    <n v="0"/>
    <n v="0"/>
    <n v="0"/>
    <n v="1"/>
    <s v="21145"/>
    <x v="116"/>
    <s v="200071017"/>
    <s v="CC des Terres d'Auxois"/>
    <s v="21"/>
    <s v="Côte-d'Or"/>
    <n v="27"/>
    <s v="Bourgogne-Franche-Comté"/>
  </r>
  <r>
    <s v="Enedis"/>
    <s v="2021"/>
    <x v="0"/>
    <s v="RES"/>
    <s v="Résidentiel"/>
    <s v="R"/>
    <x v="3"/>
    <m/>
    <s v="0"/>
    <n v="351.3842118"/>
    <n v="54"/>
    <n v="0.77"/>
    <n v="0"/>
    <n v="0"/>
    <n v="0"/>
    <s v="21146"/>
    <x v="117"/>
    <s v="200072825"/>
    <s v="CC Mirebellois et Fontenois"/>
    <s v="21"/>
    <s v="Côte-d'Or"/>
    <n v="27"/>
    <s v="Bourgogne-Franche-Comté"/>
  </r>
  <r>
    <s v="Enedis"/>
    <s v="2021"/>
    <x v="0"/>
    <s v="PRO"/>
    <s v="Petits professionels"/>
    <s v="A"/>
    <x v="1"/>
    <m/>
    <s v="0"/>
    <n v="0"/>
    <n v="0"/>
    <n v="0"/>
    <n v="0"/>
    <n v="0"/>
    <n v="1"/>
    <s v="21147"/>
    <x v="118"/>
    <s v="200071017"/>
    <s v="CC des Terres d'Auxois"/>
    <s v="21"/>
    <s v="Côte-d'Or"/>
    <n v="27"/>
    <s v="Bourgogne-Franche-Comté"/>
  </r>
  <r>
    <s v="Enedis"/>
    <s v="2021"/>
    <x v="0"/>
    <s v="RES"/>
    <s v="Résidentiel"/>
    <s v="R"/>
    <x v="3"/>
    <m/>
    <s v="0"/>
    <n v="153.06871000000001"/>
    <n v="25"/>
    <n v="0.86199999999999999"/>
    <n v="0"/>
    <n v="0"/>
    <n v="0"/>
    <s v="21147"/>
    <x v="118"/>
    <s v="200071017"/>
    <s v="CC des Terres d'Auxois"/>
    <s v="21"/>
    <s v="Côte-d'Or"/>
    <n v="27"/>
    <s v="Bourgogne-Franche-Comté"/>
  </r>
  <r>
    <s v="Enedis"/>
    <s v="2021"/>
    <x v="0"/>
    <s v="PRO"/>
    <s v="Petits professionels"/>
    <s v="A"/>
    <x v="1"/>
    <m/>
    <s v="0"/>
    <n v="0"/>
    <n v="0"/>
    <n v="0"/>
    <n v="0"/>
    <n v="0"/>
    <n v="1"/>
    <s v="21148"/>
    <x v="119"/>
    <s v="242101509"/>
    <s v="CC Rives de Saône"/>
    <s v="21"/>
    <s v="Côte-d'Or"/>
    <n v="27"/>
    <s v="Bourgogne-Franche-Comté"/>
  </r>
  <r>
    <s v="Enedis"/>
    <s v="2021"/>
    <x v="0"/>
    <s v="PRO"/>
    <s v="Petits professionels"/>
    <s v="I"/>
    <x v="4"/>
    <m/>
    <s v="0"/>
    <n v="0"/>
    <n v="0"/>
    <n v="0"/>
    <n v="0"/>
    <n v="0"/>
    <n v="1"/>
    <s v="21148"/>
    <x v="119"/>
    <s v="242101509"/>
    <s v="CC Rives de Saône"/>
    <s v="21"/>
    <s v="Côte-d'Or"/>
    <n v="27"/>
    <s v="Bourgogne-Franche-Comté"/>
  </r>
  <r>
    <s v="Enedis"/>
    <s v="2021"/>
    <x v="0"/>
    <s v="ENT"/>
    <s v="Entreprises"/>
    <s v="A"/>
    <x v="1"/>
    <s v="1"/>
    <s v="0"/>
    <n v="596.57061080000005"/>
    <n v="7"/>
    <n v="0.92800000000000005"/>
    <n v="0"/>
    <n v="0"/>
    <n v="0"/>
    <s v="21150"/>
    <x v="121"/>
    <s v="200006682"/>
    <s v="CA Beaune, Côte et Sud - Communauté Beaune-Chagny-Nolay"/>
    <s v="21"/>
    <s v="Côte-d'Or"/>
    <n v="27"/>
    <s v="Bourgogne-Franche-Comté"/>
  </r>
  <r>
    <s v="Enedis"/>
    <s v="2021"/>
    <x v="0"/>
    <s v="PRO"/>
    <s v="Petits professionels"/>
    <s v="A"/>
    <x v="1"/>
    <m/>
    <s v="0"/>
    <n v="1009.758854"/>
    <n v="61"/>
    <n v="0.88600000000000001"/>
    <n v="0"/>
    <n v="0"/>
    <n v="0"/>
    <s v="21150"/>
    <x v="121"/>
    <s v="200006682"/>
    <s v="CA Beaune, Côte et Sud - Communauté Beaune-Chagny-Nolay"/>
    <s v="21"/>
    <s v="Côte-d'Or"/>
    <n v="27"/>
    <s v="Bourgogne-Franche-Comté"/>
  </r>
  <r>
    <s v="Enedis"/>
    <s v="2021"/>
    <x v="0"/>
    <s v="PRO"/>
    <s v="Petits professionels"/>
    <s v="T"/>
    <x v="0"/>
    <m/>
    <s v="0"/>
    <n v="311.181376"/>
    <n v="46"/>
    <n v="0.91900000000000004"/>
    <n v="0"/>
    <n v="0"/>
    <n v="0"/>
    <s v="21150"/>
    <x v="121"/>
    <s v="200006682"/>
    <s v="CA Beaune, Côte et Sud - Communauté Beaune-Chagny-Nolay"/>
    <s v="21"/>
    <s v="Côte-d'Or"/>
    <n v="27"/>
    <s v="Bourgogne-Franche-Comté"/>
  </r>
  <r>
    <s v="Enedis"/>
    <s v="2021"/>
    <x v="0"/>
    <s v="PRO"/>
    <s v="Petits professionels"/>
    <s v="T"/>
    <x v="0"/>
    <m/>
    <s v="0"/>
    <n v="117.082213"/>
    <n v="8"/>
    <n v="0.88800000000000001"/>
    <n v="0"/>
    <n v="0"/>
    <n v="0"/>
    <s v="21151"/>
    <x v="122"/>
    <s v="200071017"/>
    <s v="CC des Terres d'Auxois"/>
    <s v="21"/>
    <s v="Côte-d'Or"/>
    <n v="27"/>
    <s v="Bourgogne-Franche-Comté"/>
  </r>
  <r>
    <s v="Enedis"/>
    <s v="2021"/>
    <x v="0"/>
    <s v="ENT"/>
    <s v="Entreprises"/>
    <s v="T"/>
    <x v="0"/>
    <s v="85"/>
    <s v="Enseignement"/>
    <n v="60.681519180000002"/>
    <n v="1"/>
    <n v="0.82899999999999996"/>
    <n v="0"/>
    <n v="0"/>
    <n v="0"/>
    <s v="21152"/>
    <x v="123"/>
    <s v="200071207"/>
    <s v="CC de Pouilly-en-Auxois/Bligny-sur-Ouche"/>
    <s v="21"/>
    <s v="Côte-d'Or"/>
    <n v="27"/>
    <s v="Bourgogne-Franche-Comté"/>
  </r>
  <r>
    <s v="Enedis"/>
    <s v="2021"/>
    <x v="0"/>
    <s v="PRO"/>
    <s v="Petits professionels"/>
    <s v="A"/>
    <x v="1"/>
    <m/>
    <s v="0"/>
    <n v="0"/>
    <n v="0"/>
    <n v="0"/>
    <n v="0"/>
    <n v="0"/>
    <n v="1"/>
    <s v="21153"/>
    <x v="124"/>
    <s v="200071207"/>
    <s v="CC de Pouilly-en-Auxois/Bligny-sur-Ouche"/>
    <s v="21"/>
    <s v="Côte-d'Or"/>
    <n v="27"/>
    <s v="Bourgogne-Franche-Comté"/>
  </r>
  <r>
    <s v="Enedis"/>
    <s v="2021"/>
    <x v="0"/>
    <s v="PRO"/>
    <s v="Petits professionels"/>
    <s v="T"/>
    <x v="0"/>
    <m/>
    <s v="0"/>
    <n v="0"/>
    <n v="0"/>
    <n v="0"/>
    <n v="0"/>
    <n v="0"/>
    <n v="1"/>
    <s v="21153"/>
    <x v="124"/>
    <s v="200071207"/>
    <s v="CC de Pouilly-en-Auxois/Bligny-sur-Ouche"/>
    <s v="21"/>
    <s v="Côte-d'Or"/>
    <n v="27"/>
    <s v="Bourgogne-Franche-Comté"/>
  </r>
  <r>
    <s v="Enedis"/>
    <s v="2021"/>
    <x v="0"/>
    <s v="ENT"/>
    <s v="Entreprises"/>
    <s v="A"/>
    <x v="1"/>
    <s v="2"/>
    <s v="0"/>
    <n v="57.421999999999997"/>
    <n v="1"/>
    <n v="1"/>
    <n v="0"/>
    <n v="0"/>
    <n v="0"/>
    <s v="21154"/>
    <x v="125"/>
    <s v="242101434"/>
    <s v="CC du Pays Châtillonnais"/>
    <s v="21"/>
    <s v="Côte-d'Or"/>
    <n v="27"/>
    <s v="Bourgogne-Franche-Comté"/>
  </r>
  <r>
    <s v="Enedis"/>
    <s v="2021"/>
    <x v="0"/>
    <s v="ENT"/>
    <s v="Entreprises"/>
    <s v="I"/>
    <x v="4"/>
    <s v="22"/>
    <s v="Fabrication de produits en caoutchouc et en plastique"/>
    <n v="761.83550000000002"/>
    <n v="1"/>
    <n v="1"/>
    <n v="0"/>
    <n v="0"/>
    <n v="0"/>
    <s v="21154"/>
    <x v="125"/>
    <s v="242101434"/>
    <s v="CC du Pays Châtillonnais"/>
    <s v="21"/>
    <s v="Côte-d'Or"/>
    <n v="27"/>
    <s v="Bourgogne-Franche-Comté"/>
  </r>
  <r>
    <s v="Enedis"/>
    <s v="2021"/>
    <x v="0"/>
    <s v="ENT"/>
    <s v="Entreprises"/>
    <s v="I"/>
    <x v="4"/>
    <s v="23"/>
    <s v="Fabrication d'autres produits minéraux non métalliques"/>
    <n v="1108.8415"/>
    <n v="2"/>
    <n v="1"/>
    <n v="0"/>
    <n v="0"/>
    <n v="0"/>
    <s v="21154"/>
    <x v="125"/>
    <s v="242101434"/>
    <s v="CC du Pays Châtillonnais"/>
    <s v="21"/>
    <s v="Côte-d'Or"/>
    <n v="27"/>
    <s v="Bourgogne-Franche-Comté"/>
  </r>
  <r>
    <s v="Enedis"/>
    <s v="2021"/>
    <x v="0"/>
    <s v="ENT"/>
    <s v="Entreprises"/>
    <s v="I"/>
    <x v="4"/>
    <s v="43"/>
    <s v="Travaux de construction spécialisés"/>
    <n v="70.226029850000003"/>
    <n v="3"/>
    <n v="0.98799999999999999"/>
    <n v="0"/>
    <n v="0"/>
    <n v="0"/>
    <s v="21154"/>
    <x v="125"/>
    <s v="242101434"/>
    <s v="CC du Pays Châtillonnais"/>
    <s v="21"/>
    <s v="Côte-d'Or"/>
    <n v="27"/>
    <s v="Bourgogne-Franche-Comté"/>
  </r>
  <r>
    <s v="Enedis"/>
    <s v="2021"/>
    <x v="0"/>
    <s v="ENT"/>
    <s v="Entreprises"/>
    <s v="T"/>
    <x v="0"/>
    <s v="45"/>
    <s v="Commerce et réparation d'automobiles et de motocycles"/>
    <n v="106.11580705"/>
    <n v="2"/>
    <n v="0.86099999999999999"/>
    <n v="0"/>
    <n v="0"/>
    <n v="0"/>
    <s v="21154"/>
    <x v="125"/>
    <s v="242101434"/>
    <s v="CC du Pays Châtillonnais"/>
    <s v="21"/>
    <s v="Côte-d'Or"/>
    <n v="27"/>
    <s v="Bourgogne-Franche-Comté"/>
  </r>
  <r>
    <s v="Enedis"/>
    <s v="2021"/>
    <x v="0"/>
    <s v="ENT"/>
    <s v="Entreprises"/>
    <s v="T"/>
    <x v="0"/>
    <s v="55"/>
    <s v="Hébergement"/>
    <n v="111.11521457000001"/>
    <n v="2"/>
    <n v="0.92800000000000005"/>
    <n v="0"/>
    <n v="0"/>
    <n v="0"/>
    <s v="21154"/>
    <x v="125"/>
    <s v="242101434"/>
    <s v="CC du Pays Châtillonnais"/>
    <s v="21"/>
    <s v="Côte-d'Or"/>
    <n v="27"/>
    <s v="Bourgogne-Franche-Comté"/>
  </r>
  <r>
    <s v="Enedis"/>
    <s v="2021"/>
    <x v="0"/>
    <s v="ENT"/>
    <s v="Entreprises"/>
    <s v="T"/>
    <x v="0"/>
    <s v="56"/>
    <s v="Restauration"/>
    <n v="42.33248785"/>
    <n v="1"/>
    <n v="0.90900000000000003"/>
    <n v="0"/>
    <n v="0"/>
    <n v="0"/>
    <s v="21154"/>
    <x v="125"/>
    <s v="242101434"/>
    <s v="CC du Pays Châtillonnais"/>
    <s v="21"/>
    <s v="Côte-d'Or"/>
    <n v="27"/>
    <s v="Bourgogne-Franche-Comté"/>
  </r>
  <r>
    <s v="Enedis"/>
    <s v="2021"/>
    <x v="0"/>
    <s v="ENT"/>
    <s v="Entreprises"/>
    <s v="T"/>
    <x v="0"/>
    <s v="87"/>
    <s v="Hébergement médico-social et social"/>
    <n v="119.27327270000001"/>
    <n v="2"/>
    <n v="0.89600000000000002"/>
    <n v="0"/>
    <n v="0"/>
    <n v="0"/>
    <s v="21154"/>
    <x v="125"/>
    <s v="242101434"/>
    <s v="CC du Pays Châtillonnais"/>
    <s v="21"/>
    <s v="Côte-d'Or"/>
    <n v="27"/>
    <s v="Bourgogne-Franche-Comté"/>
  </r>
  <r>
    <s v="Enedis"/>
    <s v="2021"/>
    <x v="0"/>
    <s v="PRO"/>
    <s v="Petits professionels"/>
    <s v="T"/>
    <x v="0"/>
    <m/>
    <s v="0"/>
    <n v="4667.7066281999996"/>
    <n v="452"/>
    <n v="0.86099999999999999"/>
    <n v="0"/>
    <n v="0"/>
    <n v="0"/>
    <s v="21154"/>
    <x v="125"/>
    <s v="242101434"/>
    <s v="CC du Pays Châtillonnais"/>
    <s v="21"/>
    <s v="Côte-d'Or"/>
    <n v="27"/>
    <s v="Bourgogne-Franche-Comté"/>
  </r>
  <r>
    <s v="Enedis"/>
    <s v="2021"/>
    <x v="0"/>
    <s v="RES"/>
    <s v="Résidentiel"/>
    <s v="R"/>
    <x v="3"/>
    <m/>
    <s v="0"/>
    <n v="144.6851963"/>
    <n v="30"/>
    <n v="0.84499999999999997"/>
    <n v="0"/>
    <n v="0"/>
    <n v="0"/>
    <s v="21155"/>
    <x v="126"/>
    <s v="200071207"/>
    <s v="CC de Pouilly-en-Auxois/Bligny-sur-Ouche"/>
    <s v="21"/>
    <s v="Côte-d'Or"/>
    <n v="27"/>
    <s v="Bourgogne-Franche-Comté"/>
  </r>
  <r>
    <s v="Enedis"/>
    <s v="2021"/>
    <x v="0"/>
    <s v="PRO"/>
    <s v="Petits professionels"/>
    <s v="A"/>
    <x v="1"/>
    <m/>
    <s v="0"/>
    <n v="0"/>
    <n v="0"/>
    <n v="0"/>
    <n v="0"/>
    <n v="0"/>
    <n v="1"/>
    <s v="21156"/>
    <x v="127"/>
    <s v="200071207"/>
    <s v="CC de Pouilly-en-Auxois/Bligny-sur-Ouche"/>
    <s v="21"/>
    <s v="Côte-d'Or"/>
    <n v="27"/>
    <s v="Bourgogne-Franche-Comté"/>
  </r>
  <r>
    <s v="Enedis"/>
    <s v="2021"/>
    <x v="0"/>
    <s v="RES"/>
    <s v="Résidentiel"/>
    <s v="R"/>
    <x v="3"/>
    <m/>
    <s v="0"/>
    <n v="147.93292640000001"/>
    <n v="32"/>
    <n v="0.78600000000000003"/>
    <n v="0"/>
    <n v="0"/>
    <n v="0"/>
    <s v="21156"/>
    <x v="127"/>
    <s v="200071207"/>
    <s v="CC de Pouilly-en-Auxois/Bligny-sur-Ouche"/>
    <s v="21"/>
    <s v="Côte-d'Or"/>
    <n v="27"/>
    <s v="Bourgogne-Franche-Comté"/>
  </r>
  <r>
    <s v="Enedis"/>
    <s v="2021"/>
    <x v="0"/>
    <s v="PRO"/>
    <s v="Petits professionels"/>
    <s v="A"/>
    <x v="1"/>
    <m/>
    <s v="0"/>
    <n v="0"/>
    <n v="0"/>
    <n v="0"/>
    <n v="0"/>
    <n v="0"/>
    <n v="1"/>
    <s v="21158"/>
    <x v="129"/>
    <s v="200072825"/>
    <s v="CC Mirebellois et Fontenois"/>
    <s v="21"/>
    <s v="Côte-d'Or"/>
    <n v="27"/>
    <s v="Bourgogne-Franche-Comté"/>
  </r>
  <r>
    <s v="Enedis"/>
    <s v="2021"/>
    <x v="0"/>
    <s v="PRO"/>
    <s v="Petits professionels"/>
    <s v="T"/>
    <x v="0"/>
    <m/>
    <s v="0"/>
    <n v="0"/>
    <n v="0"/>
    <n v="0"/>
    <n v="0"/>
    <n v="0"/>
    <n v="1"/>
    <s v="21159"/>
    <x v="130"/>
    <s v="242101434"/>
    <s v="CC du Pays Châtillonnais"/>
    <s v="21"/>
    <s v="Côte-d'Or"/>
    <n v="27"/>
    <s v="Bourgogne-Franche-Comté"/>
  </r>
  <r>
    <s v="Enedis"/>
    <s v="2021"/>
    <x v="0"/>
    <s v="ENT"/>
    <s v="Entreprises"/>
    <s v="I"/>
    <x v="4"/>
    <s v="8"/>
    <s v="0"/>
    <n v="116.7184405"/>
    <n v="1"/>
    <n v="0.93700000000000006"/>
    <n v="0"/>
    <n v="0"/>
    <n v="0"/>
    <s v="21160"/>
    <x v="131"/>
    <s v="242101434"/>
    <s v="CC du Pays Châtillonnais"/>
    <s v="21"/>
    <s v="Côte-d'Or"/>
    <n v="27"/>
    <s v="Bourgogne-Franche-Comté"/>
  </r>
  <r>
    <s v="Enedis"/>
    <s v="2021"/>
    <x v="0"/>
    <s v="PRO"/>
    <s v="Petits professionels"/>
    <s v="T"/>
    <x v="0"/>
    <m/>
    <s v="0"/>
    <n v="0"/>
    <n v="0"/>
    <n v="0"/>
    <n v="0"/>
    <n v="0"/>
    <n v="1"/>
    <s v="21160"/>
    <x v="131"/>
    <s v="242101434"/>
    <s v="CC du Pays Châtillonnais"/>
    <s v="21"/>
    <s v="Côte-d'Or"/>
    <n v="27"/>
    <s v="Bourgogne-Franche-Comté"/>
  </r>
  <r>
    <s v="Enedis"/>
    <s v="2021"/>
    <x v="0"/>
    <s v="ENT"/>
    <s v="Entreprises"/>
    <s v="T"/>
    <x v="0"/>
    <s v="84"/>
    <s v="Administration publique et défense ; sécurité sociale obligatoire"/>
    <n v="8.9209999999999994"/>
    <n v="1"/>
    <n v="1"/>
    <n v="0"/>
    <n v="0"/>
    <n v="0"/>
    <s v="21161"/>
    <x v="132"/>
    <s v="242101434"/>
    <s v="CC du Pays Châtillonnais"/>
    <s v="21"/>
    <s v="Côte-d'Or"/>
    <n v="27"/>
    <s v="Bourgogne-Franche-Comté"/>
  </r>
  <r>
    <s v="Enedis"/>
    <s v="2021"/>
    <x v="0"/>
    <s v="RES"/>
    <s v="Résidentiel"/>
    <s v="R"/>
    <x v="3"/>
    <m/>
    <s v="0"/>
    <n v="1505.9211049999999"/>
    <n v="198"/>
    <n v="0.82199999999999995"/>
    <n v="0"/>
    <n v="0"/>
    <n v="0"/>
    <s v="21162"/>
    <x v="133"/>
    <s v="200070894"/>
    <s v="CC de Gevrey-Chambertin et de Nuits-Saint-Georges"/>
    <s v="21"/>
    <s v="Côte-d'Or"/>
    <n v="27"/>
    <s v="Bourgogne-Franche-Comté"/>
  </r>
  <r>
    <s v="Enedis"/>
    <s v="2021"/>
    <x v="0"/>
    <s v="PRO"/>
    <s v="Petits professionels"/>
    <s v="A"/>
    <x v="1"/>
    <m/>
    <s v="0"/>
    <n v="87.322169950000003"/>
    <n v="6"/>
    <n v="0.91400000000000003"/>
    <n v="0"/>
    <n v="0"/>
    <n v="0"/>
    <s v="21165"/>
    <x v="136"/>
    <s v="242101434"/>
    <s v="CC du Pays Châtillonnais"/>
    <s v="21"/>
    <s v="Côte-d'Or"/>
    <n v="27"/>
    <s v="Bourgogne-Franche-Comté"/>
  </r>
  <r>
    <s v="Enedis"/>
    <s v="2021"/>
    <x v="0"/>
    <s v="ENT"/>
    <s v="Entreprises"/>
    <s v="I"/>
    <x v="4"/>
    <s v="25"/>
    <s v="Fabrication de produits métalliques, à l'exception des machines et des équipements"/>
    <n v="256.8782746"/>
    <n v="2"/>
    <n v="0.96199999999999997"/>
    <n v="0"/>
    <n v="0"/>
    <n v="0"/>
    <s v="21166"/>
    <x v="137"/>
    <s v="242100410"/>
    <s v="Dijon Métropole"/>
    <s v="21"/>
    <s v="Côte-d'Or"/>
    <n v="27"/>
    <s v="Bourgogne-Franche-Comté"/>
  </r>
  <r>
    <s v="Enedis"/>
    <s v="2021"/>
    <x v="0"/>
    <s v="ENT"/>
    <s v="Entreprises"/>
    <s v="I"/>
    <x v="4"/>
    <s v="35"/>
    <s v="Production et distribution d'électricité, de gaz, de vapeur et d'air conditionné"/>
    <n v="3519.8062880000002"/>
    <n v="3"/>
    <n v="0.997"/>
    <n v="0"/>
    <n v="0"/>
    <n v="0"/>
    <s v="21166"/>
    <x v="137"/>
    <s v="242100410"/>
    <s v="Dijon Métropole"/>
    <s v="21"/>
    <s v="Côte-d'Or"/>
    <n v="27"/>
    <s v="Bourgogne-Franche-Comté"/>
  </r>
  <r>
    <s v="Enedis"/>
    <s v="2021"/>
    <x v="0"/>
    <s v="ENT"/>
    <s v="Entreprises"/>
    <s v="I"/>
    <x v="4"/>
    <s v="43"/>
    <s v="Travaux de construction spécialisés"/>
    <n v="2.7E-2"/>
    <n v="1"/>
    <n v="1"/>
    <n v="0"/>
    <n v="0"/>
    <n v="0"/>
    <s v="21166"/>
    <x v="137"/>
    <s v="242100410"/>
    <s v="Dijon Métropole"/>
    <s v="21"/>
    <s v="Côte-d'Or"/>
    <n v="27"/>
    <s v="Bourgogne-Franche-Comté"/>
  </r>
  <r>
    <s v="Enedis"/>
    <s v="2021"/>
    <x v="0"/>
    <s v="ENT"/>
    <s v="Entreprises"/>
    <s v="T"/>
    <x v="0"/>
    <s v="47"/>
    <s v="Commerce de détail, à l'exception des automobiles et des motocycles"/>
    <n v="4981.0186548000001"/>
    <n v="23"/>
    <n v="0.93600000000000005"/>
    <n v="0"/>
    <n v="0"/>
    <n v="0"/>
    <s v="21166"/>
    <x v="137"/>
    <s v="242100410"/>
    <s v="Dijon Métropole"/>
    <s v="21"/>
    <s v="Côte-d'Or"/>
    <n v="27"/>
    <s v="Bourgogne-Franche-Comté"/>
  </r>
  <r>
    <s v="Enedis"/>
    <s v="2021"/>
    <x v="0"/>
    <s v="ENT"/>
    <s v="Entreprises"/>
    <s v="T"/>
    <x v="0"/>
    <s v="55"/>
    <s v="Hébergement"/>
    <n v="413.52523710000003"/>
    <n v="3"/>
    <n v="0.90300000000000002"/>
    <n v="0"/>
    <n v="0"/>
    <n v="0"/>
    <s v="21166"/>
    <x v="137"/>
    <s v="242100410"/>
    <s v="Dijon Métropole"/>
    <s v="21"/>
    <s v="Côte-d'Or"/>
    <n v="27"/>
    <s v="Bourgogne-Franche-Comté"/>
  </r>
  <r>
    <s v="Enedis"/>
    <s v="2021"/>
    <x v="0"/>
    <s v="ENT"/>
    <s v="Entreprises"/>
    <s v="T"/>
    <x v="0"/>
    <s v="56"/>
    <s v="Restauration"/>
    <n v="1628.7662795399999"/>
    <n v="12"/>
    <n v="0.97699999999999998"/>
    <n v="0"/>
    <n v="0"/>
    <n v="0"/>
    <s v="21166"/>
    <x v="137"/>
    <s v="242100410"/>
    <s v="Dijon Métropole"/>
    <s v="21"/>
    <s v="Côte-d'Or"/>
    <n v="27"/>
    <s v="Bourgogne-Franche-Comté"/>
  </r>
  <r>
    <s v="Enedis"/>
    <s v="2021"/>
    <x v="0"/>
    <s v="ENT"/>
    <s v="Entreprises"/>
    <s v="T"/>
    <x v="0"/>
    <s v="71"/>
    <s v="Activités d'architecture et d'ingénierie ; activités de contrôle et analyses techniques"/>
    <n v="823.31649479999999"/>
    <n v="1"/>
    <n v="0.997"/>
    <n v="0"/>
    <n v="0"/>
    <n v="0"/>
    <s v="21166"/>
    <x v="137"/>
    <s v="242100410"/>
    <s v="Dijon Métropole"/>
    <s v="21"/>
    <s v="Côte-d'Or"/>
    <n v="27"/>
    <s v="Bourgogne-Franche-Comté"/>
  </r>
  <r>
    <s v="Enedis"/>
    <s v="2021"/>
    <x v="0"/>
    <s v="ENT"/>
    <s v="Entreprises"/>
    <s v="T"/>
    <x v="0"/>
    <s v="77"/>
    <s v="Activités de location et location-bail"/>
    <n v="612.05666670000005"/>
    <n v="1"/>
    <n v="1"/>
    <n v="0"/>
    <n v="0"/>
    <n v="0"/>
    <s v="21166"/>
    <x v="137"/>
    <s v="242100410"/>
    <s v="Dijon Métropole"/>
    <s v="21"/>
    <s v="Côte-d'Or"/>
    <n v="27"/>
    <s v="Bourgogne-Franche-Comté"/>
  </r>
  <r>
    <s v="Enedis"/>
    <s v="2021"/>
    <x v="0"/>
    <s v="ENT"/>
    <s v="Entreprises"/>
    <s v="T"/>
    <x v="0"/>
    <s v="84"/>
    <s v="Administration publique et défense ; sécurité sociale obligatoire"/>
    <n v="2125.69057759"/>
    <n v="20"/>
    <n v="0.94499999999999995"/>
    <n v="0"/>
    <n v="0"/>
    <n v="0"/>
    <s v="21166"/>
    <x v="137"/>
    <s v="242100410"/>
    <s v="Dijon Métropole"/>
    <s v="21"/>
    <s v="Côte-d'Or"/>
    <n v="27"/>
    <s v="Bourgogne-Franche-Comté"/>
  </r>
  <r>
    <s v="Enedis"/>
    <s v="2021"/>
    <x v="0"/>
    <s v="ENT"/>
    <s v="Entreprises"/>
    <s v="T"/>
    <x v="0"/>
    <s v="86"/>
    <s v="Activités pour la santé humaine"/>
    <n v="320.02959609999999"/>
    <n v="2"/>
    <n v="0.95599999999999996"/>
    <n v="0"/>
    <n v="0"/>
    <n v="0"/>
    <s v="21166"/>
    <x v="137"/>
    <s v="242100410"/>
    <s v="Dijon Métropole"/>
    <s v="21"/>
    <s v="Côte-d'Or"/>
    <n v="27"/>
    <s v="Bourgogne-Franche-Comté"/>
  </r>
  <r>
    <s v="Enedis"/>
    <s v="2021"/>
    <x v="0"/>
    <s v="ENT"/>
    <s v="Entreprises"/>
    <s v="T"/>
    <x v="0"/>
    <s v="87"/>
    <s v="Hébergement médico-social et social"/>
    <n v="484.05216868999997"/>
    <n v="6"/>
    <n v="0.94599999999999995"/>
    <n v="0"/>
    <n v="0"/>
    <n v="0"/>
    <s v="21166"/>
    <x v="137"/>
    <s v="242100410"/>
    <s v="Dijon Métropole"/>
    <s v="21"/>
    <s v="Côte-d'Or"/>
    <n v="27"/>
    <s v="Bourgogne-Franche-Comté"/>
  </r>
  <r>
    <s v="Enedis"/>
    <s v="2021"/>
    <x v="0"/>
    <s v="ENT"/>
    <s v="Entreprises"/>
    <s v="T"/>
    <x v="0"/>
    <s v="96"/>
    <s v="Autres services personnels"/>
    <n v="89.027091179999999"/>
    <n v="1"/>
    <n v="0.90800000000000003"/>
    <n v="0"/>
    <n v="0"/>
    <n v="0"/>
    <s v="21166"/>
    <x v="137"/>
    <s v="242100410"/>
    <s v="Dijon Métropole"/>
    <s v="21"/>
    <s v="Côte-d'Or"/>
    <n v="27"/>
    <s v="Bourgogne-Franche-Comté"/>
  </r>
  <r>
    <s v="Enedis"/>
    <s v="2021"/>
    <x v="0"/>
    <s v="PRO"/>
    <s v="Petits professionels"/>
    <s v="A"/>
    <x v="1"/>
    <m/>
    <s v="0"/>
    <n v="0"/>
    <n v="0"/>
    <n v="0"/>
    <n v="0"/>
    <n v="0"/>
    <n v="3"/>
    <s v="21166"/>
    <x v="137"/>
    <s v="242100410"/>
    <s v="Dijon Métropole"/>
    <s v="21"/>
    <s v="Côte-d'Or"/>
    <n v="27"/>
    <s v="Bourgogne-Franche-Comté"/>
  </r>
  <r>
    <s v="Enedis"/>
    <s v="2021"/>
    <x v="0"/>
    <s v="PRO"/>
    <s v="Petits professionels"/>
    <s v="X"/>
    <x v="2"/>
    <m/>
    <s v="0"/>
    <n v="55.450264199999999"/>
    <n v="4"/>
    <n v="0.60099999999999998"/>
    <n v="0"/>
    <n v="0"/>
    <n v="5"/>
    <s v="21166"/>
    <x v="137"/>
    <s v="242100410"/>
    <s v="Dijon Métropole"/>
    <s v="21"/>
    <s v="Côte-d'Or"/>
    <n v="27"/>
    <s v="Bourgogne-Franche-Comté"/>
  </r>
  <r>
    <s v="Enedis"/>
    <s v="2021"/>
    <x v="0"/>
    <s v="PRO"/>
    <s v="Petits professionels"/>
    <s v="A"/>
    <x v="1"/>
    <m/>
    <s v="0"/>
    <n v="0"/>
    <n v="0"/>
    <n v="0"/>
    <n v="0"/>
    <n v="0"/>
    <n v="1"/>
    <s v="21167"/>
    <x v="138"/>
    <s v="200072825"/>
    <s v="CC Mirebellois et Fontenois"/>
    <s v="21"/>
    <s v="Côte-d'Or"/>
    <n v="27"/>
    <s v="Bourgogne-Franche-Comté"/>
  </r>
  <r>
    <s v="Enedis"/>
    <s v="2021"/>
    <x v="0"/>
    <s v="PRO"/>
    <s v="Petits professionels"/>
    <s v="T"/>
    <x v="0"/>
    <m/>
    <s v="0"/>
    <n v="0"/>
    <n v="0"/>
    <n v="0"/>
    <n v="0"/>
    <n v="0"/>
    <n v="1"/>
    <s v="21168"/>
    <x v="139"/>
    <s v="200071017"/>
    <s v="CC des Terres d'Auxois"/>
    <s v="21"/>
    <s v="Côte-d'Or"/>
    <n v="27"/>
    <s v="Bourgogne-Franche-Comté"/>
  </r>
  <r>
    <s v="Enedis"/>
    <s v="2021"/>
    <x v="0"/>
    <s v="RES"/>
    <s v="Résidentiel"/>
    <s v="R"/>
    <x v="3"/>
    <m/>
    <s v="0"/>
    <n v="188.20613019999999"/>
    <n v="36"/>
    <n v="0.621"/>
    <n v="0"/>
    <n v="0"/>
    <n v="0"/>
    <s v="21168"/>
    <x v="139"/>
    <s v="200071017"/>
    <s v="CC des Terres d'Auxois"/>
    <s v="21"/>
    <s v="Côte-d'Or"/>
    <n v="27"/>
    <s v="Bourgogne-Franche-Comté"/>
  </r>
  <r>
    <s v="Enedis"/>
    <s v="2021"/>
    <x v="0"/>
    <s v="ENT"/>
    <s v="Entreprises"/>
    <s v="A"/>
    <x v="1"/>
    <s v="1"/>
    <s v="0"/>
    <n v="68.415313909999995"/>
    <n v="1"/>
    <n v="0.9"/>
    <n v="0"/>
    <n v="0"/>
    <n v="0"/>
    <s v="21169"/>
    <x v="140"/>
    <s v="200070894"/>
    <s v="CC de Gevrey-Chambertin et de Nuits-Saint-Georges"/>
    <s v="21"/>
    <s v="Côte-d'Or"/>
    <n v="27"/>
    <s v="Bourgogne-Franche-Comté"/>
  </r>
  <r>
    <s v="Enedis"/>
    <s v="2021"/>
    <x v="0"/>
    <s v="PRO"/>
    <s v="Petits professionels"/>
    <s v="A"/>
    <x v="1"/>
    <m/>
    <s v="0"/>
    <n v="0"/>
    <n v="0"/>
    <n v="0"/>
    <n v="0"/>
    <n v="0"/>
    <n v="1"/>
    <s v="21170"/>
    <x v="141"/>
    <s v="200006682"/>
    <s v="CA Beaune, Côte et Sud - Communauté Beaune-Chagny-Nolay"/>
    <s v="21"/>
    <s v="Côte-d'Or"/>
    <n v="27"/>
    <s v="Bourgogne-Franche-Comté"/>
  </r>
  <r>
    <s v="Enedis"/>
    <s v="2021"/>
    <x v="0"/>
    <s v="PRO"/>
    <s v="Petits professionels"/>
    <s v="I"/>
    <x v="4"/>
    <m/>
    <s v="0"/>
    <n v="0"/>
    <n v="0"/>
    <n v="0"/>
    <n v="0"/>
    <n v="0"/>
    <n v="1"/>
    <s v="21170"/>
    <x v="141"/>
    <s v="200006682"/>
    <s v="CA Beaune, Côte et Sud - Communauté Beaune-Chagny-Nolay"/>
    <s v="21"/>
    <s v="Côte-d'Or"/>
    <n v="27"/>
    <s v="Bourgogne-Franche-Comté"/>
  </r>
  <r>
    <s v="Enedis"/>
    <s v="2021"/>
    <x v="0"/>
    <s v="ENT"/>
    <s v="Entreprises"/>
    <s v="I"/>
    <x v="4"/>
    <s v="29"/>
    <s v="Industrie automobile"/>
    <n v="9931.5281670000004"/>
    <n v="1"/>
    <n v="1"/>
    <n v="0"/>
    <n v="0"/>
    <n v="0"/>
    <s v="21171"/>
    <x v="142"/>
    <s v="242100410"/>
    <s v="Dijon Métropole"/>
    <s v="21"/>
    <s v="Côte-d'Or"/>
    <n v="27"/>
    <s v="Bourgogne-Franche-Comté"/>
  </r>
  <r>
    <s v="Enedis"/>
    <s v="2021"/>
    <x v="0"/>
    <s v="ENT"/>
    <s v="Entreprises"/>
    <s v="T"/>
    <x v="0"/>
    <s v="45"/>
    <s v="Commerce et réparation d'automobiles et de motocycles"/>
    <n v="241.33490359000001"/>
    <n v="2"/>
    <n v="0.95899999999999996"/>
    <n v="0"/>
    <n v="0"/>
    <n v="0"/>
    <s v="21171"/>
    <x v="142"/>
    <s v="242100410"/>
    <s v="Dijon Métropole"/>
    <s v="21"/>
    <s v="Côte-d'Or"/>
    <n v="27"/>
    <s v="Bourgogne-Franche-Comté"/>
  </r>
  <r>
    <s v="Enedis"/>
    <s v="2021"/>
    <x v="0"/>
    <s v="ENT"/>
    <s v="Entreprises"/>
    <s v="T"/>
    <x v="0"/>
    <s v="47"/>
    <s v="Commerce de détail, à l'exception des automobiles et des motocycles"/>
    <n v="2001.7220869"/>
    <n v="5"/>
    <n v="0.95899999999999996"/>
    <n v="0"/>
    <n v="0"/>
    <n v="0"/>
    <s v="21171"/>
    <x v="142"/>
    <s v="242100410"/>
    <s v="Dijon Métropole"/>
    <s v="21"/>
    <s v="Côte-d'Or"/>
    <n v="27"/>
    <s v="Bourgogne-Franche-Comté"/>
  </r>
  <r>
    <s v="Enedis"/>
    <s v="2021"/>
    <x v="0"/>
    <s v="ENT"/>
    <s v="Entreprises"/>
    <s v="T"/>
    <x v="0"/>
    <s v="85"/>
    <s v="Enseignement"/>
    <n v="907.26945569999998"/>
    <n v="3"/>
    <n v="0.99"/>
    <n v="0"/>
    <n v="0"/>
    <n v="0"/>
    <s v="21171"/>
    <x v="142"/>
    <s v="242100410"/>
    <s v="Dijon Métropole"/>
    <s v="21"/>
    <s v="Côte-d'Or"/>
    <n v="27"/>
    <s v="Bourgogne-Franche-Comté"/>
  </r>
  <r>
    <s v="Enedis"/>
    <s v="2021"/>
    <x v="0"/>
    <s v="PRO"/>
    <s v="Petits professionels"/>
    <s v="A"/>
    <x v="1"/>
    <m/>
    <s v="0"/>
    <n v="0"/>
    <n v="0"/>
    <n v="0"/>
    <n v="0"/>
    <n v="0"/>
    <n v="1"/>
    <s v="21171"/>
    <x v="142"/>
    <s v="242100410"/>
    <s v="Dijon Métropole"/>
    <s v="21"/>
    <s v="Côte-d'Or"/>
    <n v="27"/>
    <s v="Bourgogne-Franche-Comté"/>
  </r>
  <r>
    <s v="Enedis"/>
    <s v="2021"/>
    <x v="0"/>
    <s v="PRO"/>
    <s v="Petits professionels"/>
    <s v="I"/>
    <x v="4"/>
    <m/>
    <s v="0"/>
    <n v="936.66817325"/>
    <n v="42"/>
    <n v="0.73"/>
    <n v="0"/>
    <n v="0"/>
    <n v="1"/>
    <s v="21171"/>
    <x v="142"/>
    <s v="242100410"/>
    <s v="Dijon Métropole"/>
    <s v="21"/>
    <s v="Côte-d'Or"/>
    <n v="27"/>
    <s v="Bourgogne-Franche-Comté"/>
  </r>
  <r>
    <s v="Enedis"/>
    <s v="2021"/>
    <x v="0"/>
    <s v="RES"/>
    <s v="Résidentiel"/>
    <s v="R"/>
    <x v="3"/>
    <m/>
    <s v="0"/>
    <n v="20824.670247800001"/>
    <n v="5574"/>
    <n v="0.86399999999999999"/>
    <n v="1.763338976"/>
    <n v="3.5899999999999999E-3"/>
    <n v="0"/>
    <s v="21171"/>
    <x v="142"/>
    <s v="242100410"/>
    <s v="Dijon Métropole"/>
    <s v="21"/>
    <s v="Côte-d'Or"/>
    <n v="27"/>
    <s v="Bourgogne-Franche-Comté"/>
  </r>
  <r>
    <s v="Enedis"/>
    <s v="2021"/>
    <x v="0"/>
    <s v="PRO"/>
    <s v="Petits professionels"/>
    <s v="T"/>
    <x v="0"/>
    <m/>
    <s v="0"/>
    <n v="0"/>
    <n v="0"/>
    <n v="0"/>
    <n v="0"/>
    <n v="0"/>
    <n v="1"/>
    <s v="21172"/>
    <x v="615"/>
    <s v="242101509"/>
    <s v="CC Rives de Saône"/>
    <s v="21"/>
    <s v="Côte-d'Or"/>
    <n v="27"/>
    <s v="Bourgogne-Franche-Comté"/>
  </r>
  <r>
    <s v="Enedis"/>
    <s v="2021"/>
    <x v="0"/>
    <s v="PRO"/>
    <s v="Petits professionels"/>
    <s v="T"/>
    <x v="0"/>
    <m/>
    <s v="0"/>
    <n v="0"/>
    <n v="0"/>
    <n v="0"/>
    <n v="0"/>
    <n v="0"/>
    <n v="1"/>
    <s v="21175"/>
    <x v="144"/>
    <s v="200070902"/>
    <s v="CC Auxonne Pontailler Val de Saône"/>
    <s v="21"/>
    <s v="Côte-d'Or"/>
    <n v="27"/>
    <s v="Bourgogne-Franche-Comté"/>
  </r>
  <r>
    <s v="Enedis"/>
    <s v="2021"/>
    <x v="0"/>
    <s v="PRO"/>
    <s v="Petits professionels"/>
    <s v="T"/>
    <x v="0"/>
    <m/>
    <s v="0"/>
    <n v="0"/>
    <n v="0"/>
    <n v="0"/>
    <n v="0"/>
    <n v="0"/>
    <n v="1"/>
    <s v="21176"/>
    <x v="145"/>
    <s v="200071207"/>
    <s v="CC de Pouilly-en-Auxois/Bligny-sur-Ouche"/>
    <s v="21"/>
    <s v="Côte-d'Or"/>
    <n v="27"/>
    <s v="Bourgogne-Franche-Comté"/>
  </r>
  <r>
    <s v="Enedis"/>
    <s v="2021"/>
    <x v="0"/>
    <s v="PRO"/>
    <s v="Petits professionels"/>
    <s v="T"/>
    <x v="0"/>
    <m/>
    <s v="0"/>
    <n v="140.75357990000001"/>
    <n v="13"/>
    <n v="0.90700000000000003"/>
    <n v="0"/>
    <n v="0"/>
    <n v="0"/>
    <s v="21177"/>
    <x v="146"/>
    <s v="200071017"/>
    <s v="CC des Terres d'Auxois"/>
    <s v="21"/>
    <s v="Côte-d'Or"/>
    <n v="27"/>
    <s v="Bourgogne-Franche-Comté"/>
  </r>
  <r>
    <s v="Enedis"/>
    <s v="2021"/>
    <x v="0"/>
    <s v="ENT"/>
    <s v="Entreprises"/>
    <s v="T"/>
    <x v="0"/>
    <s v="45"/>
    <s v="Commerce et réparation d'automobiles et de motocycles"/>
    <n v="79.1617581"/>
    <n v="1"/>
    <n v="0.86099999999999999"/>
    <n v="0"/>
    <n v="0"/>
    <n v="0"/>
    <s v="21179"/>
    <x v="148"/>
    <s v="200069540"/>
    <s v="CC Norge et Tille"/>
    <s v="21"/>
    <s v="Côte-d'Or"/>
    <n v="27"/>
    <s v="Bourgogne-Franche-Comté"/>
  </r>
  <r>
    <s v="Enedis"/>
    <s v="2021"/>
    <x v="0"/>
    <s v="PRO"/>
    <s v="Petits professionels"/>
    <s v="T"/>
    <x v="0"/>
    <m/>
    <s v="0"/>
    <n v="132.47378370000001"/>
    <n v="29"/>
    <n v="0.84"/>
    <n v="0"/>
    <n v="0"/>
    <n v="0"/>
    <s v="21183"/>
    <x v="152"/>
    <s v="200000925"/>
    <s v="CC de la Plaine Dijonnaise"/>
    <s v="21"/>
    <s v="Côte-d'Or"/>
    <n v="27"/>
    <s v="Bourgogne-Franche-Comté"/>
  </r>
  <r>
    <s v="Enedis"/>
    <s v="2021"/>
    <x v="0"/>
    <s v="PRO"/>
    <s v="Petits professionels"/>
    <s v="X"/>
    <x v="2"/>
    <m/>
    <s v="0"/>
    <n v="0"/>
    <n v="0"/>
    <n v="0"/>
    <n v="0"/>
    <n v="0"/>
    <n v="1"/>
    <s v="21185"/>
    <x v="415"/>
    <s v="200006682"/>
    <s v="CA Beaune, Côte et Sud - Communauté Beaune-Chagny-Nolay"/>
    <s v="21"/>
    <s v="Côte-d'Or"/>
    <n v="27"/>
    <s v="Bourgogne-Franche-Comté"/>
  </r>
  <r>
    <s v="Enedis"/>
    <s v="2021"/>
    <x v="0"/>
    <s v="ENT"/>
    <s v="Entreprises"/>
    <s v="I"/>
    <x v="4"/>
    <s v="8"/>
    <s v="0"/>
    <n v="937.70650000000001"/>
    <n v="1"/>
    <n v="1"/>
    <n v="0"/>
    <n v="0"/>
    <n v="0"/>
    <s v="21186"/>
    <x v="154"/>
    <s v="200070894"/>
    <s v="CC de Gevrey-Chambertin et de Nuits-Saint-Georges"/>
    <s v="21"/>
    <s v="Côte-d'Or"/>
    <n v="27"/>
    <s v="Bourgogne-Franche-Comté"/>
  </r>
  <r>
    <s v="Enedis"/>
    <s v="2021"/>
    <x v="0"/>
    <s v="ENT"/>
    <s v="Entreprises"/>
    <s v="I"/>
    <x v="4"/>
    <s v="43"/>
    <s v="Travaux de construction spécialisés"/>
    <n v="147.52878419999999"/>
    <n v="1"/>
    <n v="0.92600000000000005"/>
    <n v="0"/>
    <n v="0"/>
    <n v="0"/>
    <s v="21189"/>
    <x v="156"/>
    <s v="200006682"/>
    <s v="CA Beaune, Côte et Sud - Communauté Beaune-Chagny-Nolay"/>
    <s v="21"/>
    <s v="Côte-d'Or"/>
    <n v="27"/>
    <s v="Bourgogne-Franche-Comté"/>
  </r>
  <r>
    <s v="Enedis"/>
    <s v="2021"/>
    <x v="0"/>
    <s v="PRO"/>
    <s v="Petits professionels"/>
    <s v="A"/>
    <x v="1"/>
    <m/>
    <s v="0"/>
    <n v="0"/>
    <n v="0"/>
    <n v="0"/>
    <n v="0"/>
    <n v="0"/>
    <n v="1"/>
    <s v="21190"/>
    <x v="616"/>
    <s v="200006682"/>
    <s v="CA Beaune, Côte et Sud - Communauté Beaune-Chagny-Nolay"/>
    <s v="21"/>
    <s v="Côte-d'Or"/>
    <n v="27"/>
    <s v="Bourgogne-Franche-Comté"/>
  </r>
  <r>
    <s v="Enedis"/>
    <s v="2021"/>
    <x v="0"/>
    <s v="PRO"/>
    <s v="Petits professionels"/>
    <s v="I"/>
    <x v="4"/>
    <m/>
    <s v="0"/>
    <n v="70.222732989999997"/>
    <n v="3"/>
    <n v="0.90800000000000003"/>
    <n v="0"/>
    <n v="0"/>
    <n v="0"/>
    <s v="21191"/>
    <x v="157"/>
    <s v="200070894"/>
    <s v="CC de Gevrey-Chambertin et de Nuits-Saint-Georges"/>
    <s v="21"/>
    <s v="Côte-d'Or"/>
    <n v="27"/>
    <s v="Bourgogne-Franche-Comté"/>
  </r>
  <r>
    <s v="Enedis"/>
    <s v="2021"/>
    <x v="0"/>
    <s v="PRO"/>
    <s v="Petits professionels"/>
    <s v="I"/>
    <x v="4"/>
    <m/>
    <s v="0"/>
    <n v="0"/>
    <n v="0"/>
    <n v="0"/>
    <n v="0"/>
    <n v="0"/>
    <n v="1"/>
    <s v="21193"/>
    <x v="159"/>
    <s v="200006682"/>
    <s v="CA Beaune, Côte et Sud - Communauté Beaune-Chagny-Nolay"/>
    <s v="21"/>
    <s v="Côte-d'Or"/>
    <n v="27"/>
    <s v="Bourgogne-Franche-Comté"/>
  </r>
  <r>
    <s v="Enedis"/>
    <s v="2021"/>
    <x v="0"/>
    <s v="ENT"/>
    <s v="Entreprises"/>
    <s v="I"/>
    <x v="4"/>
    <s v="42"/>
    <s v="Génie civil"/>
    <n v="333.56549999999999"/>
    <n v="1"/>
    <n v="1"/>
    <n v="0"/>
    <n v="0"/>
    <n v="0"/>
    <s v="21194"/>
    <x v="160"/>
    <s v="200070894"/>
    <s v="CC de Gevrey-Chambertin et de Nuits-Saint-Georges"/>
    <s v="21"/>
    <s v="Côte-d'Or"/>
    <n v="27"/>
    <s v="Bourgogne-Franche-Comté"/>
  </r>
  <r>
    <s v="Enedis"/>
    <s v="2021"/>
    <x v="0"/>
    <s v="ENT"/>
    <s v="Entreprises"/>
    <s v="T"/>
    <x v="0"/>
    <s v="36"/>
    <s v="Captage, traitement et distribution d'eau"/>
    <n v="95.408159209999994"/>
    <n v="1"/>
    <n v="0.91900000000000004"/>
    <n v="0"/>
    <n v="0"/>
    <n v="0"/>
    <s v="21194"/>
    <x v="160"/>
    <s v="200070894"/>
    <s v="CC de Gevrey-Chambertin et de Nuits-Saint-Georges"/>
    <s v="21"/>
    <s v="Côte-d'Or"/>
    <n v="27"/>
    <s v="Bourgogne-Franche-Comté"/>
  </r>
  <r>
    <s v="Enedis"/>
    <s v="2021"/>
    <x v="0"/>
    <s v="PRO"/>
    <s v="Petits professionels"/>
    <s v="A"/>
    <x v="1"/>
    <m/>
    <s v="0"/>
    <n v="163.42871690000001"/>
    <n v="15"/>
    <n v="0.90200000000000002"/>
    <n v="0"/>
    <n v="0"/>
    <n v="0"/>
    <s v="21194"/>
    <x v="160"/>
    <s v="200070894"/>
    <s v="CC de Gevrey-Chambertin et de Nuits-Saint-Georges"/>
    <s v="21"/>
    <s v="Côte-d'Or"/>
    <n v="27"/>
    <s v="Bourgogne-Franche-Comté"/>
  </r>
  <r>
    <s v="Enedis"/>
    <s v="2021"/>
    <x v="0"/>
    <s v="PRO"/>
    <s v="Petits professionels"/>
    <s v="A"/>
    <x v="1"/>
    <m/>
    <s v="0"/>
    <n v="0"/>
    <n v="0"/>
    <n v="0"/>
    <n v="0"/>
    <n v="0"/>
    <n v="1"/>
    <s v="21195"/>
    <x v="161"/>
    <s v="200006682"/>
    <s v="CA Beaune, Côte et Sud - Communauté Beaune-Chagny-Nolay"/>
    <s v="21"/>
    <s v="Côte-d'Or"/>
    <n v="27"/>
    <s v="Bourgogne-Franche-Comté"/>
  </r>
  <r>
    <s v="Enedis"/>
    <s v="2021"/>
    <x v="0"/>
    <s v="ENT"/>
    <s v="Entreprises"/>
    <s v="T"/>
    <x v="0"/>
    <s v="36"/>
    <s v="Captage, traitement et distribution d'eau"/>
    <n v="190.43785750000001"/>
    <n v="1"/>
    <n v="0.91300000000000003"/>
    <n v="0"/>
    <n v="0"/>
    <n v="0"/>
    <s v="21196"/>
    <x v="162"/>
    <s v="200006682"/>
    <s v="CA Beaune, Côte et Sud - Communauté Beaune-Chagny-Nolay"/>
    <s v="21"/>
    <s v="Côte-d'Or"/>
    <n v="27"/>
    <s v="Bourgogne-Franche-Comté"/>
  </r>
  <r>
    <s v="Enedis"/>
    <s v="2021"/>
    <x v="0"/>
    <s v="PRO"/>
    <s v="Petits professionels"/>
    <s v="A"/>
    <x v="1"/>
    <m/>
    <s v="0"/>
    <n v="0"/>
    <n v="0"/>
    <n v="0"/>
    <n v="0"/>
    <n v="0"/>
    <n v="1"/>
    <s v="21197"/>
    <x v="163"/>
    <s v="242101459"/>
    <s v="CC du Pays d'Alésia et de la Seine"/>
    <s v="21"/>
    <s v="Côte-d'Or"/>
    <n v="27"/>
    <s v="Bourgogne-Franche-Comté"/>
  </r>
  <r>
    <s v="Enedis"/>
    <s v="2021"/>
    <x v="0"/>
    <s v="PRO"/>
    <s v="Petits professionels"/>
    <s v="I"/>
    <x v="4"/>
    <m/>
    <s v="0"/>
    <n v="0"/>
    <n v="0"/>
    <n v="0"/>
    <n v="0"/>
    <n v="0"/>
    <n v="1"/>
    <s v="21198"/>
    <x v="164"/>
    <s v="200071017"/>
    <s v="CC des Terres d'Auxois"/>
    <s v="21"/>
    <s v="Côte-d'Or"/>
    <n v="27"/>
    <s v="Bourgogne-Franche-Comté"/>
  </r>
  <r>
    <s v="Enedis"/>
    <s v="2021"/>
    <x v="0"/>
    <s v="ENT"/>
    <s v="Entreprises"/>
    <s v="I"/>
    <x v="4"/>
    <s v="16"/>
    <s v="Travail du bois et fabrication d'articles en bois et en liège, à l'exception des meubles ; fabrication d'articles en vannerie et sparterie"/>
    <n v="225.94695189999999"/>
    <n v="1"/>
    <n v="0.999"/>
    <n v="0"/>
    <n v="0"/>
    <n v="0"/>
    <s v="21200"/>
    <x v="166"/>
    <s v="200070894"/>
    <s v="CC de Gevrey-Chambertin et de Nuits-Saint-Georges"/>
    <s v="21"/>
    <s v="Côte-d'Or"/>
    <n v="27"/>
    <s v="Bourgogne-Franche-Comté"/>
  </r>
  <r>
    <s v="Enedis"/>
    <s v="2021"/>
    <x v="0"/>
    <s v="ENT"/>
    <s v="Entreprises"/>
    <s v="I"/>
    <x v="4"/>
    <s v="10"/>
    <s v="Industries alimentaires"/>
    <n v="40.977512449999999"/>
    <n v="1"/>
    <n v="0.90800000000000003"/>
    <n v="0"/>
    <n v="0"/>
    <n v="0"/>
    <s v="21201"/>
    <x v="167"/>
    <s v="242101434"/>
    <s v="CC du Pays Châtillonnais"/>
    <s v="21"/>
    <s v="Côte-d'Or"/>
    <n v="27"/>
    <s v="Bourgogne-Franche-Comté"/>
  </r>
  <r>
    <s v="Enedis"/>
    <s v="2021"/>
    <x v="0"/>
    <s v="PRO"/>
    <s v="Petits professionels"/>
    <s v="A"/>
    <x v="1"/>
    <m/>
    <s v="0"/>
    <n v="0"/>
    <n v="0"/>
    <n v="0"/>
    <n v="0"/>
    <n v="0"/>
    <n v="1"/>
    <s v="21202"/>
    <x v="168"/>
    <s v="242101434"/>
    <s v="CC du Pays Châtillonnais"/>
    <s v="21"/>
    <s v="Côte-d'Or"/>
    <n v="27"/>
    <s v="Bourgogne-Franche-Comté"/>
  </r>
  <r>
    <s v="Enedis"/>
    <s v="2021"/>
    <x v="0"/>
    <s v="PRO"/>
    <s v="Petits professionels"/>
    <s v="A"/>
    <x v="1"/>
    <m/>
    <s v="0"/>
    <n v="92.209344729999998"/>
    <n v="3"/>
    <n v="0.93799999999999994"/>
    <n v="0"/>
    <n v="0"/>
    <n v="0"/>
    <s v="21203"/>
    <x v="230"/>
    <s v="200071017"/>
    <s v="CC des Terres d'Auxois"/>
    <s v="21"/>
    <s v="Côte-d'Or"/>
    <n v="27"/>
    <s v="Bourgogne-Franche-Comté"/>
  </r>
  <r>
    <s v="Enedis"/>
    <s v="2021"/>
    <x v="0"/>
    <s v="RES"/>
    <s v="Résidentiel"/>
    <s v="R"/>
    <x v="3"/>
    <m/>
    <s v="0"/>
    <n v="238.523313"/>
    <n v="52"/>
    <n v="0.85799999999999998"/>
    <n v="0"/>
    <n v="0"/>
    <n v="0"/>
    <s v="21204"/>
    <x v="617"/>
    <s v="242101491"/>
    <s v="CC du Montbardois"/>
    <s v="21"/>
    <s v="Côte-d'Or"/>
    <n v="27"/>
    <s v="Bourgogne-Franche-Comté"/>
  </r>
  <r>
    <s v="Enedis"/>
    <s v="2021"/>
    <x v="0"/>
    <s v="PRO"/>
    <s v="Petits professionels"/>
    <s v="A"/>
    <x v="1"/>
    <m/>
    <s v="0"/>
    <n v="0"/>
    <n v="0"/>
    <n v="0"/>
    <n v="0"/>
    <n v="0"/>
    <n v="1"/>
    <s v="21205"/>
    <x v="169"/>
    <s v="200071017"/>
    <s v="CC des Terres d'Auxois"/>
    <s v="21"/>
    <s v="Côte-d'Or"/>
    <n v="27"/>
    <s v="Bourgogne-Franche-Comté"/>
  </r>
  <r>
    <s v="Enedis"/>
    <s v="2021"/>
    <x v="0"/>
    <s v="PRO"/>
    <s v="Petits professionels"/>
    <s v="X"/>
    <x v="2"/>
    <m/>
    <s v="0"/>
    <n v="0"/>
    <n v="0"/>
    <n v="0"/>
    <n v="0"/>
    <n v="0"/>
    <n v="1"/>
    <s v="21205"/>
    <x v="169"/>
    <s v="200071017"/>
    <s v="CC des Terres d'Auxois"/>
    <s v="21"/>
    <s v="Côte-d'Or"/>
    <n v="27"/>
    <s v="Bourgogne-Franche-Comté"/>
  </r>
  <r>
    <s v="Enedis"/>
    <s v="2021"/>
    <x v="0"/>
    <s v="RES"/>
    <s v="Résidentiel"/>
    <s v="R"/>
    <x v="3"/>
    <m/>
    <s v="0"/>
    <n v="761.72592759999998"/>
    <n v="113"/>
    <n v="0.83499999999999996"/>
    <n v="0"/>
    <n v="0"/>
    <n v="0"/>
    <s v="21205"/>
    <x v="169"/>
    <s v="200071017"/>
    <s v="CC des Terres d'Auxois"/>
    <s v="21"/>
    <s v="Côte-d'Or"/>
    <n v="27"/>
    <s v="Bourgogne-Franche-Comté"/>
  </r>
  <r>
    <s v="Enedis"/>
    <s v="2021"/>
    <x v="0"/>
    <s v="RES"/>
    <s v="Résidentiel"/>
    <s v="R"/>
    <x v="3"/>
    <m/>
    <s v="0"/>
    <n v="282.07660370000002"/>
    <n v="46"/>
    <n v="0.75600000000000001"/>
    <n v="0"/>
    <n v="0"/>
    <n v="0"/>
    <s v="21207"/>
    <x v="618"/>
    <s v="200070910"/>
    <s v="CC Tille et Venelle"/>
    <s v="21"/>
    <s v="Côte-d'Or"/>
    <n v="27"/>
    <s v="Bourgogne-Franche-Comté"/>
  </r>
  <r>
    <s v="Enedis"/>
    <s v="2021"/>
    <x v="0"/>
    <s v="PRO"/>
    <s v="Petits professionels"/>
    <s v="T"/>
    <x v="0"/>
    <m/>
    <s v="0"/>
    <n v="126.57865219999999"/>
    <n v="11"/>
    <n v="0.72699999999999998"/>
    <n v="0"/>
    <n v="0"/>
    <n v="0"/>
    <s v="21208"/>
    <x v="231"/>
    <s v="242100154"/>
    <s v="CC des Vallées de la Tille et de l'Ignon"/>
    <s v="21"/>
    <s v="Côte-d'Or"/>
    <n v="27"/>
    <s v="Bourgogne-Franche-Comté"/>
  </r>
  <r>
    <s v="Enedis"/>
    <s v="2021"/>
    <x v="0"/>
    <s v="RES"/>
    <s v="Résidentiel"/>
    <s v="R"/>
    <x v="3"/>
    <m/>
    <s v="0"/>
    <n v="615.78948530000002"/>
    <n v="91"/>
    <n v="0.77700000000000002"/>
    <n v="0"/>
    <n v="0"/>
    <n v="0"/>
    <s v="21208"/>
    <x v="231"/>
    <s v="242100154"/>
    <s v="CC des Vallées de la Tille et de l'Ignon"/>
    <s v="21"/>
    <s v="Côte-d'Or"/>
    <n v="27"/>
    <s v="Bourgogne-Franche-Comté"/>
  </r>
  <r>
    <s v="Enedis"/>
    <s v="2021"/>
    <x v="0"/>
    <s v="ENT"/>
    <s v="Entreprises"/>
    <s v="I"/>
    <x v="4"/>
    <s v="42"/>
    <s v="Génie civil"/>
    <n v="8.6108333330000004"/>
    <n v="1"/>
    <n v="1"/>
    <n v="0"/>
    <n v="0"/>
    <n v="0"/>
    <s v="21209"/>
    <x v="232"/>
    <s v="200069540"/>
    <s v="CC Norge et Tille"/>
    <s v="21"/>
    <s v="Côte-d'Or"/>
    <n v="27"/>
    <s v="Bourgogne-Franche-Comté"/>
  </r>
  <r>
    <s v="Enedis"/>
    <s v="2021"/>
    <x v="0"/>
    <s v="ENT"/>
    <s v="Entreprises"/>
    <s v="I"/>
    <x v="4"/>
    <s v="43"/>
    <s v="Travaux de construction spécialisés"/>
    <n v="41.532518549999999"/>
    <n v="1"/>
    <n v="0.997"/>
    <n v="0"/>
    <n v="0"/>
    <n v="0"/>
    <s v="21209"/>
    <x v="232"/>
    <s v="200069540"/>
    <s v="CC Norge et Tille"/>
    <s v="21"/>
    <s v="Côte-d'Or"/>
    <n v="27"/>
    <s v="Bourgogne-Franche-Comté"/>
  </r>
  <r>
    <s v="Enedis"/>
    <s v="2021"/>
    <x v="0"/>
    <s v="PRO"/>
    <s v="Petits professionels"/>
    <s v="T"/>
    <x v="0"/>
    <m/>
    <s v="0"/>
    <n v="723.57905349999999"/>
    <n v="58"/>
    <n v="0.73699999999999999"/>
    <n v="0"/>
    <n v="0"/>
    <n v="0"/>
    <s v="21209"/>
    <x v="232"/>
    <s v="200069540"/>
    <s v="CC Norge et Tille"/>
    <s v="21"/>
    <s v="Côte-d'Or"/>
    <n v="27"/>
    <s v="Bourgogne-Franche-Comté"/>
  </r>
  <r>
    <s v="Enedis"/>
    <s v="2021"/>
    <x v="0"/>
    <s v="RES"/>
    <s v="Résidentiel"/>
    <s v="R"/>
    <x v="3"/>
    <m/>
    <s v="0"/>
    <n v="5259.1594130000003"/>
    <n v="799"/>
    <n v="0.83299999999999996"/>
    <n v="0.55027773800000002"/>
    <n v="4.3499999999999997E-3"/>
    <n v="0"/>
    <s v="21209"/>
    <x v="232"/>
    <s v="200069540"/>
    <s v="CC Norge et Tille"/>
    <s v="21"/>
    <s v="Côte-d'Or"/>
    <n v="27"/>
    <s v="Bourgogne-Franche-Comté"/>
  </r>
  <r>
    <s v="Enedis"/>
    <s v="2021"/>
    <x v="0"/>
    <s v="ENT"/>
    <s v="Entreprises"/>
    <s v="I"/>
    <x v="4"/>
    <s v="23"/>
    <s v="Fabrication d'autres produits minéraux non métalliques"/>
    <n v="134.8876918"/>
    <n v="1"/>
    <n v="0.998"/>
    <n v="0"/>
    <n v="0"/>
    <n v="0"/>
    <s v="21210"/>
    <x v="233"/>
    <s v="200071207"/>
    <s v="CC de Pouilly-en-Auxois/Bligny-sur-Ouche"/>
    <s v="21"/>
    <s v="Côte-d'Or"/>
    <n v="27"/>
    <s v="Bourgogne-Franche-Comté"/>
  </r>
  <r>
    <s v="Enedis"/>
    <s v="2021"/>
    <x v="0"/>
    <s v="ENT"/>
    <s v="Entreprises"/>
    <s v="T"/>
    <x v="0"/>
    <s v="47"/>
    <s v="Commerce de détail, à l'exception des automobiles et des motocycles"/>
    <n v="325.926399"/>
    <n v="2"/>
    <n v="0.91700000000000004"/>
    <n v="0"/>
    <n v="0"/>
    <n v="0"/>
    <s v="21210"/>
    <x v="233"/>
    <s v="200071207"/>
    <s v="CC de Pouilly-en-Auxois/Bligny-sur-Ouche"/>
    <s v="21"/>
    <s v="Côte-d'Or"/>
    <n v="27"/>
    <s v="Bourgogne-Franche-Comté"/>
  </r>
  <r>
    <s v="Enedis"/>
    <s v="2021"/>
    <x v="0"/>
    <s v="ENT"/>
    <s v="Entreprises"/>
    <s v="T"/>
    <x v="0"/>
    <s v="52"/>
    <s v="Entreposage et services auxiliaires des transports"/>
    <n v="153.34378050000001"/>
    <n v="1"/>
    <n v="0.78300000000000003"/>
    <n v="0"/>
    <n v="0"/>
    <n v="0"/>
    <s v="21210"/>
    <x v="233"/>
    <s v="200071207"/>
    <s v="CC de Pouilly-en-Auxois/Bligny-sur-Ouche"/>
    <s v="21"/>
    <s v="Côte-d'Or"/>
    <n v="27"/>
    <s v="Bourgogne-Franche-Comté"/>
  </r>
  <r>
    <s v="Enedis"/>
    <s v="2021"/>
    <x v="0"/>
    <s v="ENT"/>
    <s v="Entreprises"/>
    <s v="T"/>
    <x v="0"/>
    <s v="70"/>
    <s v="Activités des sièges sociaux ; conseil de gestion"/>
    <n v="5.274"/>
    <n v="1"/>
    <n v="1"/>
    <n v="0"/>
    <n v="0"/>
    <n v="0"/>
    <s v="21210"/>
    <x v="233"/>
    <s v="200071207"/>
    <s v="CC de Pouilly-en-Auxois/Bligny-sur-Ouche"/>
    <s v="21"/>
    <s v="Côte-d'Or"/>
    <n v="27"/>
    <s v="Bourgogne-Franche-Comté"/>
  </r>
  <r>
    <s v="Enedis"/>
    <s v="2021"/>
    <x v="0"/>
    <s v="PRO"/>
    <s v="Petits professionels"/>
    <s v="T"/>
    <x v="0"/>
    <m/>
    <s v="0"/>
    <n v="610.66066309999997"/>
    <n v="58"/>
    <n v="0.88500000000000001"/>
    <n v="0"/>
    <n v="0"/>
    <n v="0"/>
    <s v="21210"/>
    <x v="233"/>
    <s v="200071207"/>
    <s v="CC de Pouilly-en-Auxois/Bligny-sur-Ouche"/>
    <s v="21"/>
    <s v="Côte-d'Or"/>
    <n v="27"/>
    <s v="Bourgogne-Franche-Comté"/>
  </r>
  <r>
    <s v="Enedis"/>
    <s v="2021"/>
    <x v="0"/>
    <s v="ENT"/>
    <s v="Entreprises"/>
    <s v="T"/>
    <x v="0"/>
    <s v="84"/>
    <s v="Administration publique et défense ; sécurité sociale obligatoire"/>
    <n v="9.0630000000000006"/>
    <n v="1"/>
    <n v="1"/>
    <n v="0"/>
    <n v="0"/>
    <n v="0"/>
    <s v="21211"/>
    <x v="234"/>
    <s v="242100154"/>
    <s v="CC des Vallées de la Tille et de l'Ignon"/>
    <s v="21"/>
    <s v="Côte-d'Or"/>
    <n v="27"/>
    <s v="Bourgogne-Franche-Comté"/>
  </r>
  <r>
    <s v="Enedis"/>
    <s v="2021"/>
    <x v="0"/>
    <s v="ENT"/>
    <s v="Entreprises"/>
    <s v="I"/>
    <x v="4"/>
    <s v="16"/>
    <s v="Travail du bois et fabrication d'articles en bois et en liège, à l'exception des meubles ; fabrication d'articles en vannerie et sparterie"/>
    <n v="211.81750400000001"/>
    <n v="1"/>
    <n v="0.998"/>
    <n v="0"/>
    <n v="0"/>
    <n v="0"/>
    <s v="21212"/>
    <x v="235"/>
    <s v="242101491"/>
    <s v="CC du Montbardois"/>
    <s v="21"/>
    <s v="Côte-d'Or"/>
    <n v="27"/>
    <s v="Bourgogne-Franche-Comté"/>
  </r>
  <r>
    <s v="Enedis"/>
    <s v="2021"/>
    <x v="0"/>
    <s v="ENT"/>
    <s v="Entreprises"/>
    <s v="I"/>
    <x v="4"/>
    <s v="25"/>
    <s v="Fabrication de produits métalliques, à l'exception des machines et des équipements"/>
    <n v="85.398218619999994"/>
    <n v="2"/>
    <n v="0.95"/>
    <n v="0"/>
    <n v="0"/>
    <n v="0"/>
    <s v="21212"/>
    <x v="235"/>
    <s v="242101491"/>
    <s v="CC du Montbardois"/>
    <s v="21"/>
    <s v="Côte-d'Or"/>
    <n v="27"/>
    <s v="Bourgogne-Franche-Comté"/>
  </r>
  <r>
    <s v="Enedis"/>
    <s v="2021"/>
    <x v="0"/>
    <s v="RES"/>
    <s v="Résidentiel"/>
    <s v="R"/>
    <x v="3"/>
    <m/>
    <s v="0"/>
    <n v="547.75182370000005"/>
    <n v="109"/>
    <n v="0.79200000000000004"/>
    <n v="0"/>
    <n v="0"/>
    <n v="0"/>
    <s v="21214"/>
    <x v="236"/>
    <s v="200071207"/>
    <s v="CC de Pouilly-en-Auxois/Bligny-sur-Ouche"/>
    <s v="21"/>
    <s v="Côte-d'Or"/>
    <n v="27"/>
    <s v="Bourgogne-Franche-Comté"/>
  </r>
  <r>
    <s v="Enedis"/>
    <s v="2021"/>
    <x v="0"/>
    <s v="PRO"/>
    <s v="Petits professionels"/>
    <s v="A"/>
    <x v="1"/>
    <m/>
    <s v="0"/>
    <n v="0"/>
    <n v="0"/>
    <n v="0"/>
    <n v="0"/>
    <n v="0"/>
    <n v="1"/>
    <s v="21215"/>
    <x v="619"/>
    <s v="200072825"/>
    <s v="CC Mirebellois et Fontenois"/>
    <s v="21"/>
    <s v="Côte-d'Or"/>
    <n v="27"/>
    <s v="Bourgogne-Franche-Comté"/>
  </r>
  <r>
    <s v="Enedis"/>
    <s v="2021"/>
    <x v="0"/>
    <s v="RES"/>
    <s v="Résidentiel"/>
    <s v="R"/>
    <x v="3"/>
    <m/>
    <s v="0"/>
    <n v="457.82374670000002"/>
    <n v="62"/>
    <n v="0.75800000000000001"/>
    <n v="0"/>
    <n v="0"/>
    <n v="0"/>
    <s v="21215"/>
    <x v="619"/>
    <s v="200072825"/>
    <s v="CC Mirebellois et Fontenois"/>
    <s v="21"/>
    <s v="Côte-d'Or"/>
    <n v="27"/>
    <s v="Bourgogne-Franche-Comté"/>
  </r>
  <r>
    <s v="Enedis"/>
    <s v="2021"/>
    <x v="0"/>
    <s v="PRO"/>
    <s v="Petits professionels"/>
    <s v="T"/>
    <x v="0"/>
    <m/>
    <s v="0"/>
    <n v="0"/>
    <n v="0"/>
    <n v="0"/>
    <n v="0"/>
    <n v="0"/>
    <n v="1"/>
    <s v="21216"/>
    <x v="237"/>
    <s v="200071173"/>
    <s v="CC du Pays Arnay Liernais"/>
    <s v="21"/>
    <s v="Côte-d'Or"/>
    <n v="27"/>
    <s v="Bourgogne-Franche-Comté"/>
  </r>
  <r>
    <s v="Enedis"/>
    <s v="2021"/>
    <x v="0"/>
    <s v="RES"/>
    <s v="Résidentiel"/>
    <s v="R"/>
    <x v="3"/>
    <m/>
    <s v="0"/>
    <n v="296.4215264"/>
    <n v="46"/>
    <n v="0.80700000000000005"/>
    <n v="0"/>
    <n v="0"/>
    <n v="0"/>
    <s v="21216"/>
    <x v="237"/>
    <s v="200071173"/>
    <s v="CC du Pays Arnay Liernais"/>
    <s v="21"/>
    <s v="Côte-d'Or"/>
    <n v="27"/>
    <s v="Bourgogne-Franche-Comté"/>
  </r>
  <r>
    <s v="Enedis"/>
    <s v="2021"/>
    <x v="0"/>
    <s v="PRO"/>
    <s v="Petits professionels"/>
    <s v="T"/>
    <x v="0"/>
    <m/>
    <s v="0"/>
    <n v="0"/>
    <n v="0"/>
    <n v="0"/>
    <n v="0"/>
    <n v="0"/>
    <n v="1"/>
    <s v="21217"/>
    <x v="238"/>
    <s v="200070894"/>
    <s v="CC de Gevrey-Chambertin et de Nuits-Saint-Georges"/>
    <s v="21"/>
    <s v="Côte-d'Or"/>
    <n v="27"/>
    <s v="Bourgogne-Franche-Comté"/>
  </r>
  <r>
    <s v="Enedis"/>
    <s v="2021"/>
    <x v="0"/>
    <s v="PRO"/>
    <s v="Petits professionels"/>
    <s v="X"/>
    <x v="2"/>
    <m/>
    <s v="0"/>
    <n v="0"/>
    <n v="0"/>
    <n v="0"/>
    <n v="0"/>
    <n v="0"/>
    <n v="1"/>
    <s v="21217"/>
    <x v="238"/>
    <s v="200070894"/>
    <s v="CC de Gevrey-Chambertin et de Nuits-Saint-Georges"/>
    <s v="21"/>
    <s v="Côte-d'Or"/>
    <n v="27"/>
    <s v="Bourgogne-Franche-Comté"/>
  </r>
  <r>
    <s v="Enedis"/>
    <s v="2021"/>
    <x v="0"/>
    <s v="PRO"/>
    <s v="Petits professionels"/>
    <s v="T"/>
    <x v="0"/>
    <m/>
    <s v="0"/>
    <n v="67.623794590000003"/>
    <n v="7"/>
    <n v="0.93700000000000006"/>
    <n v="0"/>
    <n v="0"/>
    <n v="0"/>
    <s v="21218"/>
    <x v="239"/>
    <s v="200039063"/>
    <s v="CC Forêts, Seine et Suzon"/>
    <s v="21"/>
    <s v="Côte-d'Or"/>
    <n v="27"/>
    <s v="Bourgogne-Franche-Comté"/>
  </r>
  <r>
    <s v="Enedis"/>
    <s v="2021"/>
    <x v="0"/>
    <s v="PRO"/>
    <s v="Petits professionels"/>
    <s v="A"/>
    <x v="1"/>
    <m/>
    <s v="0"/>
    <n v="0"/>
    <n v="0"/>
    <n v="0"/>
    <n v="0"/>
    <n v="0"/>
    <n v="1"/>
    <s v="21219"/>
    <x v="620"/>
    <s v="200070894"/>
    <s v="CC de Gevrey-Chambertin et de Nuits-Saint-Georges"/>
    <s v="21"/>
    <s v="Côte-d'Or"/>
    <n v="27"/>
    <s v="Bourgogne-Franche-Comté"/>
  </r>
  <r>
    <s v="Enedis"/>
    <s v="2021"/>
    <x v="0"/>
    <s v="PRO"/>
    <s v="Petits professionels"/>
    <s v="T"/>
    <x v="0"/>
    <m/>
    <s v="0"/>
    <n v="0"/>
    <n v="0"/>
    <n v="0"/>
    <n v="0"/>
    <n v="0"/>
    <n v="1"/>
    <s v="21219"/>
    <x v="620"/>
    <s v="200070894"/>
    <s v="CC de Gevrey-Chambertin et de Nuits-Saint-Georges"/>
    <s v="21"/>
    <s v="Côte-d'Or"/>
    <n v="27"/>
    <s v="Bourgogne-Franche-Comté"/>
  </r>
  <r>
    <s v="Enedis"/>
    <s v="2021"/>
    <x v="0"/>
    <s v="RES"/>
    <s v="Résidentiel"/>
    <s v="R"/>
    <x v="3"/>
    <m/>
    <s v="0"/>
    <n v="505.86432580000002"/>
    <n v="68"/>
    <n v="0.81699999999999995"/>
    <n v="0"/>
    <n v="0"/>
    <n v="0"/>
    <s v="21219"/>
    <x v="620"/>
    <s v="200070894"/>
    <s v="CC de Gevrey-Chambertin et de Nuits-Saint-Georges"/>
    <s v="21"/>
    <s v="Côte-d'Or"/>
    <n v="27"/>
    <s v="Bourgogne-Franche-Comté"/>
  </r>
  <r>
    <s v="Enedis"/>
    <s v="2021"/>
    <x v="0"/>
    <s v="RES"/>
    <s v="Résidentiel"/>
    <s v="R"/>
    <x v="3"/>
    <m/>
    <s v="0"/>
    <n v="421.50697489999999"/>
    <n v="89"/>
    <n v="0.72199999999999998"/>
    <n v="0"/>
    <n v="0"/>
    <n v="0"/>
    <s v="21220"/>
    <x v="240"/>
    <s v="200070910"/>
    <s v="CC Tille et Venelle"/>
    <s v="21"/>
    <s v="Côte-d'Or"/>
    <n v="27"/>
    <s v="Bourgogne-Franche-Comté"/>
  </r>
  <r>
    <s v="Enedis"/>
    <s v="2021"/>
    <x v="0"/>
    <s v="ENT"/>
    <s v="Entreprises"/>
    <s v="I"/>
    <x v="4"/>
    <s v="35"/>
    <s v="Production et distribution d'électricité, de gaz, de vapeur et d'air conditionné"/>
    <n v="83.36"/>
    <n v="1"/>
    <n v="1"/>
    <n v="0"/>
    <n v="0"/>
    <n v="0"/>
    <s v="21221"/>
    <x v="621"/>
    <s v="200071207"/>
    <s v="CC de Pouilly-en-Auxois/Bligny-sur-Ouche"/>
    <s v="21"/>
    <s v="Côte-d'Or"/>
    <n v="27"/>
    <s v="Bourgogne-Franche-Comté"/>
  </r>
  <r>
    <s v="Enedis"/>
    <s v="2021"/>
    <x v="0"/>
    <s v="RES"/>
    <s v="Résidentiel"/>
    <s v="R"/>
    <x v="3"/>
    <m/>
    <s v="0"/>
    <n v="158.6951986"/>
    <n v="30"/>
    <n v="0.71299999999999997"/>
    <n v="0"/>
    <n v="0"/>
    <n v="0"/>
    <s v="21221"/>
    <x v="621"/>
    <s v="200071207"/>
    <s v="CC de Pouilly-en-Auxois/Bligny-sur-Ouche"/>
    <s v="21"/>
    <s v="Côte-d'Or"/>
    <n v="27"/>
    <s v="Bourgogne-Franche-Comté"/>
  </r>
  <r>
    <s v="Enedis"/>
    <s v="2021"/>
    <x v="0"/>
    <s v="RES"/>
    <s v="Résidentiel"/>
    <s v="R"/>
    <x v="3"/>
    <m/>
    <s v="0"/>
    <n v="426.10839370000002"/>
    <n v="70"/>
    <n v="0.77700000000000002"/>
    <n v="0"/>
    <n v="0"/>
    <n v="0"/>
    <s v="21222"/>
    <x v="241"/>
    <s v="200071173"/>
    <s v="CC du Pays Arnay Liernais"/>
    <s v="21"/>
    <s v="Côte-d'Or"/>
    <n v="27"/>
    <s v="Bourgogne-Franche-Comté"/>
  </r>
  <r>
    <s v="Enedis"/>
    <s v="2021"/>
    <x v="0"/>
    <s v="ENT"/>
    <s v="Entreprises"/>
    <s v="I"/>
    <x v="4"/>
    <s v="10"/>
    <s v="Industries alimentaires"/>
    <n v="150.19822859999999"/>
    <n v="1"/>
    <n v="0.90700000000000003"/>
    <n v="0"/>
    <n v="0"/>
    <n v="0"/>
    <s v="21223"/>
    <x v="242"/>
    <s v="242100410"/>
    <s v="Dijon Métropole"/>
    <s v="21"/>
    <s v="Côte-d'Or"/>
    <n v="27"/>
    <s v="Bourgogne-Franche-Comté"/>
  </r>
  <r>
    <s v="Enedis"/>
    <s v="2021"/>
    <x v="0"/>
    <s v="ENT"/>
    <s v="Entreprises"/>
    <s v="I"/>
    <x v="4"/>
    <s v="22"/>
    <s v="Fabrication de produits en caoutchouc et en plastique"/>
    <n v="27.143801450000002"/>
    <n v="1"/>
    <n v="0.97199999999999998"/>
    <n v="0"/>
    <n v="0"/>
    <n v="0"/>
    <s v="21223"/>
    <x v="242"/>
    <s v="242100410"/>
    <s v="Dijon Métropole"/>
    <s v="21"/>
    <s v="Côte-d'Or"/>
    <n v="27"/>
    <s v="Bourgogne-Franche-Comté"/>
  </r>
  <r>
    <s v="Enedis"/>
    <s v="2021"/>
    <x v="0"/>
    <s v="ENT"/>
    <s v="Entreprises"/>
    <s v="T"/>
    <x v="0"/>
    <s v="56"/>
    <s v="Restauration"/>
    <n v="66.317189639999995"/>
    <n v="2"/>
    <n v="0.93100000000000005"/>
    <n v="0"/>
    <n v="0"/>
    <n v="0"/>
    <s v="21223"/>
    <x v="242"/>
    <s v="242100410"/>
    <s v="Dijon Métropole"/>
    <s v="21"/>
    <s v="Côte-d'Or"/>
    <n v="27"/>
    <s v="Bourgogne-Franche-Comté"/>
  </r>
  <r>
    <s v="Enedis"/>
    <s v="2021"/>
    <x v="0"/>
    <s v="PRO"/>
    <s v="Petits professionels"/>
    <s v="I"/>
    <x v="4"/>
    <m/>
    <s v="0"/>
    <n v="0"/>
    <n v="0"/>
    <n v="0"/>
    <n v="0"/>
    <n v="0"/>
    <n v="1"/>
    <s v="21223"/>
    <x v="242"/>
    <s v="242100410"/>
    <s v="Dijon Métropole"/>
    <s v="21"/>
    <s v="Côte-d'Or"/>
    <n v="27"/>
    <s v="Bourgogne-Franche-Comté"/>
  </r>
  <r>
    <s v="Enedis"/>
    <s v="2021"/>
    <x v="0"/>
    <s v="PRO"/>
    <s v="Petits professionels"/>
    <s v="X"/>
    <x v="2"/>
    <m/>
    <s v="0"/>
    <n v="0"/>
    <n v="0"/>
    <n v="0"/>
    <n v="0"/>
    <n v="0"/>
    <n v="1"/>
    <s v="21223"/>
    <x v="242"/>
    <s v="242100410"/>
    <s v="Dijon Métropole"/>
    <s v="21"/>
    <s v="Côte-d'Or"/>
    <n v="27"/>
    <s v="Bourgogne-Franche-Comté"/>
  </r>
  <r>
    <s v="Enedis"/>
    <s v="2021"/>
    <x v="0"/>
    <s v="PRO"/>
    <s v="Petits professionels"/>
    <s v="T"/>
    <x v="0"/>
    <m/>
    <s v="0"/>
    <n v="0"/>
    <n v="0"/>
    <n v="0"/>
    <n v="0"/>
    <n v="0"/>
    <n v="1"/>
    <s v="21224"/>
    <x v="622"/>
    <s v="200071017"/>
    <s v="CC des Terres d'Auxois"/>
    <s v="21"/>
    <s v="Côte-d'Or"/>
    <n v="27"/>
    <s v="Bourgogne-Franche-Comté"/>
  </r>
  <r>
    <s v="Enedis"/>
    <s v="2021"/>
    <x v="0"/>
    <s v="PRO"/>
    <s v="Petits professionels"/>
    <s v="T"/>
    <x v="0"/>
    <m/>
    <s v="0"/>
    <n v="0"/>
    <n v="0"/>
    <n v="0"/>
    <n v="0"/>
    <n v="0"/>
    <n v="1"/>
    <s v="21225"/>
    <x v="243"/>
    <s v="200072825"/>
    <s v="CC Mirebellois et Fontenois"/>
    <s v="21"/>
    <s v="Côte-d'Or"/>
    <n v="27"/>
    <s v="Bourgogne-Franche-Comté"/>
  </r>
  <r>
    <s v="Enedis"/>
    <s v="2021"/>
    <x v="0"/>
    <s v="ENT"/>
    <s v="Entreprises"/>
    <s v="I"/>
    <x v="4"/>
    <s v="16"/>
    <s v="Travail du bois et fabrication d'articles en bois et en liège, à l'exception des meubles ; fabrication d'articles en vannerie et sparterie"/>
    <n v="344.36011830000001"/>
    <n v="1"/>
    <n v="0.998"/>
    <n v="0"/>
    <n v="0"/>
    <n v="0"/>
    <s v="21226"/>
    <x v="244"/>
    <s v="242101459"/>
    <s v="CC du Pays d'Alésia et de la Seine"/>
    <s v="21"/>
    <s v="Côte-d'Or"/>
    <n v="27"/>
    <s v="Bourgogne-Franche-Comté"/>
  </r>
  <r>
    <s v="Enedis"/>
    <s v="2021"/>
    <x v="0"/>
    <s v="ENT"/>
    <s v="Entreprises"/>
    <s v="T"/>
    <x v="0"/>
    <s v="47"/>
    <s v="Commerce de détail, à l'exception des automobiles et des motocycles"/>
    <n v="46.47125569"/>
    <n v="1"/>
    <n v="0.88300000000000001"/>
    <n v="0"/>
    <n v="0"/>
    <n v="0"/>
    <s v="21226"/>
    <x v="244"/>
    <s v="242101459"/>
    <s v="CC du Pays d'Alésia et de la Seine"/>
    <s v="21"/>
    <s v="Côte-d'Or"/>
    <n v="27"/>
    <s v="Bourgogne-Franche-Comté"/>
  </r>
  <r>
    <s v="Enedis"/>
    <s v="2021"/>
    <x v="0"/>
    <s v="PRO"/>
    <s v="Petits professionels"/>
    <s v="A"/>
    <x v="1"/>
    <m/>
    <s v="0"/>
    <n v="32.300081599999999"/>
    <n v="11"/>
    <n v="0.88300000000000001"/>
    <n v="0"/>
    <n v="0"/>
    <n v="0"/>
    <s v="21226"/>
    <x v="244"/>
    <s v="242101459"/>
    <s v="CC du Pays d'Alésia et de la Seine"/>
    <s v="21"/>
    <s v="Côte-d'Or"/>
    <n v="27"/>
    <s v="Bourgogne-Franche-Comté"/>
  </r>
  <r>
    <s v="Enedis"/>
    <s v="2021"/>
    <x v="0"/>
    <s v="ENT"/>
    <s v="Entreprises"/>
    <s v="I"/>
    <x v="4"/>
    <s v="30"/>
    <s v="Fabrication d'autres matériels de transport"/>
    <n v="491.31638240000001"/>
    <n v="2"/>
    <n v="0.999"/>
    <n v="0"/>
    <n v="0"/>
    <n v="0"/>
    <s v="21227"/>
    <x v="245"/>
    <s v="200039063"/>
    <s v="CC Forêts, Seine et Suzon"/>
    <s v="21"/>
    <s v="Côte-d'Or"/>
    <n v="27"/>
    <s v="Bourgogne-Franche-Comté"/>
  </r>
  <r>
    <s v="Enedis"/>
    <s v="2021"/>
    <x v="0"/>
    <s v="ENT"/>
    <s v="Entreprises"/>
    <s v="T"/>
    <x v="0"/>
    <s v="33"/>
    <s v="Réparation et installation de machines et d'équipements"/>
    <n v="57.824714419999999"/>
    <n v="1"/>
    <n v="0.90100000000000002"/>
    <n v="0"/>
    <n v="0"/>
    <n v="0"/>
    <s v="21227"/>
    <x v="245"/>
    <s v="200039063"/>
    <s v="CC Forêts, Seine et Suzon"/>
    <s v="21"/>
    <s v="Côte-d'Or"/>
    <n v="27"/>
    <s v="Bourgogne-Franche-Comté"/>
  </r>
  <r>
    <s v="Enedis"/>
    <s v="2021"/>
    <x v="0"/>
    <s v="PRO"/>
    <s v="Petits professionels"/>
    <s v="A"/>
    <x v="1"/>
    <m/>
    <s v="0"/>
    <n v="0"/>
    <n v="0"/>
    <n v="0"/>
    <n v="0"/>
    <n v="0"/>
    <n v="1"/>
    <s v="21228"/>
    <x v="246"/>
    <s v="200070894"/>
    <s v="CC de Gevrey-Chambertin et de Nuits-Saint-Georges"/>
    <s v="21"/>
    <s v="Côte-d'Or"/>
    <n v="27"/>
    <s v="Bourgogne-Franche-Comté"/>
  </r>
  <r>
    <s v="Enedis"/>
    <s v="2021"/>
    <x v="0"/>
    <s v="PRO"/>
    <s v="Petits professionels"/>
    <s v="A"/>
    <x v="1"/>
    <m/>
    <s v="0"/>
    <n v="0"/>
    <n v="0"/>
    <n v="0"/>
    <n v="0"/>
    <n v="0"/>
    <n v="1"/>
    <s v="21229"/>
    <x v="623"/>
    <s v="200071173"/>
    <s v="CC du Pays Arnay Liernais"/>
    <s v="21"/>
    <s v="Côte-d'Or"/>
    <n v="27"/>
    <s v="Bourgogne-Franche-Comté"/>
  </r>
  <r>
    <s v="Enedis"/>
    <s v="2021"/>
    <x v="0"/>
    <s v="RES"/>
    <s v="Résidentiel"/>
    <s v="R"/>
    <x v="3"/>
    <m/>
    <s v="0"/>
    <n v="364.85053820000002"/>
    <n v="61"/>
    <n v="0.86"/>
    <n v="0"/>
    <n v="0"/>
    <n v="0"/>
    <s v="21229"/>
    <x v="623"/>
    <s v="200071173"/>
    <s v="CC du Pays Arnay Liernais"/>
    <s v="21"/>
    <s v="Côte-d'Or"/>
    <n v="27"/>
    <s v="Bourgogne-Franche-Comté"/>
  </r>
  <r>
    <s v="Enedis"/>
    <s v="2021"/>
    <x v="0"/>
    <s v="ENT"/>
    <s v="Entreprises"/>
    <s v="T"/>
    <x v="0"/>
    <s v="68"/>
    <s v="Activités immobilières"/>
    <n v="76.067999999999998"/>
    <n v="1"/>
    <n v="1"/>
    <n v="0"/>
    <n v="0"/>
    <n v="0"/>
    <s v="21230"/>
    <x v="624"/>
    <s v="242100154"/>
    <s v="CC des Vallées de la Tille et de l'Ignon"/>
    <s v="21"/>
    <s v="Côte-d'Or"/>
    <n v="27"/>
    <s v="Bourgogne-Franche-Comté"/>
  </r>
  <r>
    <s v="Enedis"/>
    <s v="2021"/>
    <x v="0"/>
    <s v="RES"/>
    <s v="Résidentiel"/>
    <s v="R"/>
    <x v="3"/>
    <m/>
    <s v="0"/>
    <n v="1233.7858880000001"/>
    <n v="155"/>
    <n v="0.80200000000000005"/>
    <n v="0"/>
    <n v="0"/>
    <n v="0"/>
    <s v="21230"/>
    <x v="624"/>
    <s v="242100154"/>
    <s v="CC des Vallées de la Tille et de l'Ignon"/>
    <s v="21"/>
    <s v="Côte-d'Or"/>
    <n v="27"/>
    <s v="Bourgogne-Franche-Comté"/>
  </r>
  <r>
    <s v="Enedis"/>
    <s v="2021"/>
    <x v="0"/>
    <s v="ENT"/>
    <s v="Entreprises"/>
    <s v="I"/>
    <x v="4"/>
    <s v="10"/>
    <s v="Industries alimentaires"/>
    <n v="7505.7219505499997"/>
    <n v="37"/>
    <n v="0.93799999999999994"/>
    <n v="0"/>
    <n v="0"/>
    <n v="0"/>
    <s v="21231"/>
    <x v="247"/>
    <s v="242100410"/>
    <s v="Dijon Métropole"/>
    <s v="21"/>
    <s v="Côte-d'Or"/>
    <n v="27"/>
    <s v="Bourgogne-Franche-Comté"/>
  </r>
  <r>
    <s v="Enedis"/>
    <s v="2021"/>
    <x v="0"/>
    <s v="ENT"/>
    <s v="Entreprises"/>
    <s v="I"/>
    <x v="4"/>
    <s v="11"/>
    <s v="Fabrication de boissons"/>
    <n v="1697.228118"/>
    <n v="3"/>
    <n v="1"/>
    <n v="0"/>
    <n v="0"/>
    <n v="0"/>
    <s v="21231"/>
    <x v="247"/>
    <s v="242100410"/>
    <s v="Dijon Métropole"/>
    <s v="21"/>
    <s v="Côte-d'Or"/>
    <n v="27"/>
    <s v="Bourgogne-Franche-Comté"/>
  </r>
  <r>
    <s v="Enedis"/>
    <s v="2021"/>
    <x v="0"/>
    <s v="ENT"/>
    <s v="Entreprises"/>
    <s v="I"/>
    <x v="4"/>
    <s v="16"/>
    <s v="Travail du bois et fabrication d'articles en bois et en liège, à l'exception des meubles ; fabrication d'articles en vannerie et sparterie"/>
    <n v="437.0215427"/>
    <n v="3"/>
    <n v="0.998"/>
    <n v="0"/>
    <n v="0"/>
    <n v="0"/>
    <s v="21231"/>
    <x v="247"/>
    <s v="242100410"/>
    <s v="Dijon Métropole"/>
    <s v="21"/>
    <s v="Côte-d'Or"/>
    <n v="27"/>
    <s v="Bourgogne-Franche-Comté"/>
  </r>
  <r>
    <s v="Enedis"/>
    <s v="2021"/>
    <x v="0"/>
    <s v="ENT"/>
    <s v="Entreprises"/>
    <s v="I"/>
    <x v="4"/>
    <s v="21"/>
    <s v="Industrie pharmaceutique"/>
    <n v="1055.567436"/>
    <n v="1"/>
    <n v="1"/>
    <n v="0"/>
    <n v="0"/>
    <n v="0"/>
    <s v="21231"/>
    <x v="247"/>
    <s v="242100410"/>
    <s v="Dijon Métropole"/>
    <s v="21"/>
    <s v="Côte-d'Or"/>
    <n v="27"/>
    <s v="Bourgogne-Franche-Comté"/>
  </r>
  <r>
    <s v="Enedis"/>
    <s v="2021"/>
    <x v="0"/>
    <s v="ENT"/>
    <s v="Entreprises"/>
    <s v="I"/>
    <x v="4"/>
    <s v="25"/>
    <s v="Fabrication de produits métalliques, à l'exception des machines et des équipements"/>
    <n v="9697.7322419200009"/>
    <n v="8"/>
    <n v="0.98299999999999998"/>
    <n v="0"/>
    <n v="0"/>
    <n v="0"/>
    <s v="21231"/>
    <x v="247"/>
    <s v="242100410"/>
    <s v="Dijon Métropole"/>
    <s v="21"/>
    <s v="Côte-d'Or"/>
    <n v="27"/>
    <s v="Bourgogne-Franche-Comté"/>
  </r>
  <r>
    <s v="Enedis"/>
    <s v="2021"/>
    <x v="0"/>
    <s v="ENT"/>
    <s v="Entreprises"/>
    <s v="I"/>
    <x v="4"/>
    <s v="27"/>
    <s v="Fabrication d'équipements électriques"/>
    <n v="5018.3178509950003"/>
    <n v="3"/>
    <n v="0.66500000000000004"/>
    <n v="0"/>
    <n v="0"/>
    <n v="0"/>
    <s v="21231"/>
    <x v="247"/>
    <s v="242100410"/>
    <s v="Dijon Métropole"/>
    <s v="21"/>
    <s v="Côte-d'Or"/>
    <n v="27"/>
    <s v="Bourgogne-Franche-Comté"/>
  </r>
  <r>
    <s v="Enedis"/>
    <s v="2021"/>
    <x v="0"/>
    <s v="ENT"/>
    <s v="Entreprises"/>
    <s v="I"/>
    <x v="4"/>
    <s v="28"/>
    <s v="Fabrication de machines et équipements n.c.a."/>
    <n v="539.30489403299998"/>
    <n v="2"/>
    <n v="1"/>
    <n v="0"/>
    <n v="0"/>
    <n v="0"/>
    <s v="21231"/>
    <x v="247"/>
    <s v="242100410"/>
    <s v="Dijon Métropole"/>
    <s v="21"/>
    <s v="Côte-d'Or"/>
    <n v="27"/>
    <s v="Bourgogne-Franche-Comté"/>
  </r>
  <r>
    <s v="Enedis"/>
    <s v="2021"/>
    <x v="0"/>
    <s v="ENT"/>
    <s v="Entreprises"/>
    <s v="I"/>
    <x v="4"/>
    <s v="35"/>
    <s v="Production et distribution d'électricité, de gaz, de vapeur et d'air conditionné"/>
    <n v="13386.264637259999"/>
    <n v="27"/>
    <n v="0.98199999999999998"/>
    <n v="0"/>
    <n v="0"/>
    <n v="0"/>
    <s v="21231"/>
    <x v="247"/>
    <s v="242100410"/>
    <s v="Dijon Métropole"/>
    <s v="21"/>
    <s v="Côte-d'Or"/>
    <n v="27"/>
    <s v="Bourgogne-Franche-Comté"/>
  </r>
  <r>
    <s v="Enedis"/>
    <s v="2021"/>
    <x v="0"/>
    <s v="ENT"/>
    <s v="Entreprises"/>
    <s v="I"/>
    <x v="4"/>
    <s v="41"/>
    <s v="Construction de bâtiments"/>
    <n v="2922.5953641269998"/>
    <n v="28"/>
    <n v="0.91400000000000003"/>
    <n v="0"/>
    <n v="0"/>
    <n v="0"/>
    <s v="21231"/>
    <x v="247"/>
    <s v="242100410"/>
    <s v="Dijon Métropole"/>
    <s v="21"/>
    <s v="Côte-d'Or"/>
    <n v="27"/>
    <s v="Bourgogne-Franche-Comté"/>
  </r>
  <r>
    <s v="Enedis"/>
    <s v="2021"/>
    <x v="0"/>
    <s v="ENT"/>
    <s v="Entreprises"/>
    <s v="T"/>
    <x v="0"/>
    <s v="46"/>
    <s v="Commerce de gros, à l'exception des automobiles et des motocycles"/>
    <n v="2863.6163377900002"/>
    <n v="16"/>
    <n v="0.94399999999999995"/>
    <n v="0"/>
    <n v="0"/>
    <n v="0"/>
    <s v="21231"/>
    <x v="247"/>
    <s v="242100410"/>
    <s v="Dijon Métropole"/>
    <s v="21"/>
    <s v="Côte-d'Or"/>
    <n v="27"/>
    <s v="Bourgogne-Franche-Comté"/>
  </r>
  <r>
    <s v="Enedis"/>
    <s v="2021"/>
    <x v="0"/>
    <s v="ENT"/>
    <s v="Entreprises"/>
    <s v="T"/>
    <x v="0"/>
    <s v="47"/>
    <s v="Commerce de détail, à l'exception des automobiles et des motocycles"/>
    <n v="32395.520303900001"/>
    <n v="113"/>
    <n v="0.96399999999999997"/>
    <n v="0"/>
    <n v="0"/>
    <n v="0"/>
    <s v="21231"/>
    <x v="247"/>
    <s v="242100410"/>
    <s v="Dijon Métropole"/>
    <s v="21"/>
    <s v="Côte-d'Or"/>
    <n v="27"/>
    <s v="Bourgogne-Franche-Comté"/>
  </r>
  <r>
    <s v="Enedis"/>
    <s v="2021"/>
    <x v="0"/>
    <s v="ENT"/>
    <s v="Entreprises"/>
    <s v="T"/>
    <x v="0"/>
    <s v="53"/>
    <s v="Activités de poste et de courrier"/>
    <n v="1818.9637103"/>
    <n v="7"/>
    <n v="0.96399999999999997"/>
    <n v="0"/>
    <n v="0"/>
    <n v="0"/>
    <s v="21231"/>
    <x v="247"/>
    <s v="242100410"/>
    <s v="Dijon Métropole"/>
    <s v="21"/>
    <s v="Côte-d'Or"/>
    <n v="27"/>
    <s v="Bourgogne-Franche-Comté"/>
  </r>
  <r>
    <s v="Enedis"/>
    <s v="2021"/>
    <x v="0"/>
    <s v="ENT"/>
    <s v="Entreprises"/>
    <s v="T"/>
    <x v="0"/>
    <s v="59"/>
    <s v="Production de films cinématographiques, de vidéo et de programmes de télévision ; enregistrement sonore et édition musicale"/>
    <n v="71.197760634999995"/>
    <n v="2"/>
    <n v="0.877"/>
    <n v="0"/>
    <n v="0"/>
    <n v="0"/>
    <s v="21231"/>
    <x v="247"/>
    <s v="242100410"/>
    <s v="Dijon Métropole"/>
    <s v="21"/>
    <s v="Côte-d'Or"/>
    <n v="27"/>
    <s v="Bourgogne-Franche-Comté"/>
  </r>
  <r>
    <s v="Enedis"/>
    <s v="2021"/>
    <x v="0"/>
    <s v="ENT"/>
    <s v="Entreprises"/>
    <s v="T"/>
    <x v="0"/>
    <s v="65"/>
    <s v="Assurance"/>
    <n v="2828.0091404999998"/>
    <n v="12"/>
    <n v="0.93100000000000005"/>
    <n v="0"/>
    <n v="0"/>
    <n v="0"/>
    <s v="21231"/>
    <x v="247"/>
    <s v="242100410"/>
    <s v="Dijon Métropole"/>
    <s v="21"/>
    <s v="Côte-d'Or"/>
    <n v="27"/>
    <s v="Bourgogne-Franche-Comté"/>
  </r>
  <r>
    <s v="Enedis"/>
    <s v="2021"/>
    <x v="0"/>
    <s v="ENT"/>
    <s v="Entreprises"/>
    <s v="T"/>
    <x v="0"/>
    <s v="66"/>
    <s v="Activités auxiliaires de services financiers et d'assurance"/>
    <n v="193.23086599999999"/>
    <n v="3"/>
    <n v="0.89100000000000001"/>
    <n v="0"/>
    <n v="0"/>
    <n v="0"/>
    <s v="21231"/>
    <x v="247"/>
    <s v="242100410"/>
    <s v="Dijon Métropole"/>
    <s v="21"/>
    <s v="Côte-d'Or"/>
    <n v="27"/>
    <s v="Bourgogne-Franche-Comté"/>
  </r>
  <r>
    <s v="Enedis"/>
    <s v="2021"/>
    <x v="0"/>
    <s v="ENT"/>
    <s v="Entreprises"/>
    <s v="T"/>
    <x v="0"/>
    <s v="77"/>
    <s v="Activités de location et location-bail"/>
    <n v="175.34206169999999"/>
    <n v="4"/>
    <n v="0.86499999999999999"/>
    <n v="0"/>
    <n v="0"/>
    <n v="0"/>
    <s v="21231"/>
    <x v="247"/>
    <s v="242100410"/>
    <s v="Dijon Métropole"/>
    <s v="21"/>
    <s v="Côte-d'Or"/>
    <n v="27"/>
    <s v="Bourgogne-Franche-Comté"/>
  </r>
  <r>
    <s v="Enedis"/>
    <s v="2021"/>
    <x v="0"/>
    <s v="ENT"/>
    <s v="Entreprises"/>
    <s v="T"/>
    <x v="0"/>
    <s v="78"/>
    <s v="Activités liées à l'emploi"/>
    <n v="33.83109048"/>
    <n v="1"/>
    <n v="0.875"/>
    <n v="0"/>
    <n v="0"/>
    <n v="0"/>
    <s v="21231"/>
    <x v="247"/>
    <s v="242100410"/>
    <s v="Dijon Métropole"/>
    <s v="21"/>
    <s v="Côte-d'Or"/>
    <n v="27"/>
    <s v="Bourgogne-Franche-Comté"/>
  </r>
  <r>
    <s v="Enedis"/>
    <s v="2021"/>
    <x v="0"/>
    <s v="ENT"/>
    <s v="Entreprises"/>
    <s v="T"/>
    <x v="0"/>
    <s v="85"/>
    <s v="Enseignement"/>
    <n v="34436.906746970002"/>
    <n v="66"/>
    <n v="0.96899999999999997"/>
    <n v="0"/>
    <n v="0"/>
    <n v="0"/>
    <s v="21231"/>
    <x v="247"/>
    <s v="242100410"/>
    <s v="Dijon Métropole"/>
    <s v="21"/>
    <s v="Côte-d'Or"/>
    <n v="27"/>
    <s v="Bourgogne-Franche-Comté"/>
  </r>
  <r>
    <s v="Enedis"/>
    <s v="2021"/>
    <x v="0"/>
    <s v="ENT"/>
    <s v="Entreprises"/>
    <s v="T"/>
    <x v="0"/>
    <s v="90"/>
    <s v="Activités créatives, artistiques et de spectacle"/>
    <n v="2271.1409262100001"/>
    <n v="9"/>
    <n v="0.95699999999999996"/>
    <n v="0"/>
    <n v="0"/>
    <n v="0"/>
    <s v="21231"/>
    <x v="247"/>
    <s v="242100410"/>
    <s v="Dijon Métropole"/>
    <s v="21"/>
    <s v="Côte-d'Or"/>
    <n v="27"/>
    <s v="Bourgogne-Franche-Comté"/>
  </r>
  <r>
    <s v="Enedis"/>
    <s v="2021"/>
    <x v="0"/>
    <s v="ENT"/>
    <s v="Entreprises"/>
    <s v="T"/>
    <x v="0"/>
    <s v="93"/>
    <s v="Activités sportives, récréatives et de loisirs"/>
    <n v="1907.73528728"/>
    <n v="15"/>
    <n v="0.94"/>
    <n v="0"/>
    <n v="0"/>
    <n v="0"/>
    <s v="21231"/>
    <x v="247"/>
    <s v="242100410"/>
    <s v="Dijon Métropole"/>
    <s v="21"/>
    <s v="Côte-d'Or"/>
    <n v="27"/>
    <s v="Bourgogne-Franche-Comté"/>
  </r>
  <r>
    <s v="Enedis"/>
    <s v="2021"/>
    <x v="0"/>
    <s v="PRO"/>
    <s v="Petits professionels"/>
    <s v="A"/>
    <x v="1"/>
    <m/>
    <s v="0"/>
    <n v="0"/>
    <n v="0"/>
    <n v="0"/>
    <n v="0"/>
    <n v="0"/>
    <n v="13"/>
    <s v="21231"/>
    <x v="247"/>
    <s v="242100410"/>
    <s v="Dijon Métropole"/>
    <s v="21"/>
    <s v="Côte-d'Or"/>
    <n v="27"/>
    <s v="Bourgogne-Franche-Comté"/>
  </r>
  <r>
    <s v="Enedis"/>
    <s v="2021"/>
    <x v="0"/>
    <s v="PRO"/>
    <s v="Petits professionels"/>
    <s v="T"/>
    <x v="0"/>
    <m/>
    <s v="0"/>
    <n v="93136.571343799995"/>
    <n v="13649"/>
    <n v="0.84"/>
    <n v="0"/>
    <n v="0"/>
    <n v="0"/>
    <s v="21231"/>
    <x v="247"/>
    <s v="242100410"/>
    <s v="Dijon Métropole"/>
    <s v="21"/>
    <s v="Côte-d'Or"/>
    <n v="27"/>
    <s v="Bourgogne-Franche-Comté"/>
  </r>
  <r>
    <s v="Enedis"/>
    <s v="2021"/>
    <x v="0"/>
    <s v="PRO"/>
    <s v="Petits professionels"/>
    <s v="X"/>
    <x v="2"/>
    <m/>
    <s v="0"/>
    <n v="471.79057886999999"/>
    <n v="87"/>
    <n v="0.47699999999999998"/>
    <n v="0"/>
    <n v="0"/>
    <n v="44"/>
    <s v="21231"/>
    <x v="247"/>
    <s v="242100410"/>
    <s v="Dijon Métropole"/>
    <s v="21"/>
    <s v="Côte-d'Or"/>
    <n v="27"/>
    <s v="Bourgogne-Franche-Comté"/>
  </r>
  <r>
    <s v="Enedis"/>
    <s v="2021"/>
    <x v="0"/>
    <s v="RES"/>
    <s v="Résidentiel"/>
    <s v="R"/>
    <x v="3"/>
    <m/>
    <s v="0"/>
    <n v="278826.40705949999"/>
    <n v="96374"/>
    <n v="0.83399999999999996"/>
    <n v="27.86478997"/>
    <n v="4.3400000000000001E-3"/>
    <n v="2"/>
    <s v="21231"/>
    <x v="247"/>
    <s v="242100410"/>
    <s v="Dijon Métropole"/>
    <s v="21"/>
    <s v="Côte-d'Or"/>
    <n v="27"/>
    <s v="Bourgogne-Franche-Comté"/>
  </r>
  <r>
    <s v="Enedis"/>
    <s v="2021"/>
    <x v="0"/>
    <s v="PRO"/>
    <s v="Petits professionels"/>
    <s v="I"/>
    <x v="4"/>
    <m/>
    <s v="0"/>
    <n v="0"/>
    <n v="0"/>
    <n v="0"/>
    <n v="0"/>
    <n v="0"/>
    <n v="1"/>
    <s v="21232"/>
    <x v="248"/>
    <s v="200071017"/>
    <s v="CC des Terres d'Auxois"/>
    <s v="21"/>
    <s v="Côte-d'Or"/>
    <n v="27"/>
    <s v="Bourgogne-Franche-Comté"/>
  </r>
  <r>
    <s v="Enedis"/>
    <s v="2021"/>
    <x v="0"/>
    <s v="RES"/>
    <s v="Résidentiel"/>
    <s v="R"/>
    <x v="3"/>
    <m/>
    <s v="0"/>
    <n v="674.7428175"/>
    <n v="124"/>
    <n v="0.80200000000000005"/>
    <n v="0"/>
    <n v="0"/>
    <n v="0"/>
    <s v="21232"/>
    <x v="248"/>
    <s v="200071017"/>
    <s v="CC des Terres d'Auxois"/>
    <s v="21"/>
    <s v="Côte-d'Or"/>
    <n v="27"/>
    <s v="Bourgogne-Franche-Comté"/>
  </r>
  <r>
    <s v="Enedis"/>
    <s v="2021"/>
    <x v="0"/>
    <s v="ENT"/>
    <s v="Entreprises"/>
    <s v="A"/>
    <x v="1"/>
    <s v="3"/>
    <s v="0"/>
    <n v="7.1219999999999999"/>
    <n v="1"/>
    <n v="1"/>
    <n v="0"/>
    <n v="0"/>
    <n v="0"/>
    <s v="21233"/>
    <x v="249"/>
    <s v="200070902"/>
    <s v="CC Auxonne Pontailler Val de Saône"/>
    <s v="21"/>
    <s v="Côte-d'Or"/>
    <n v="27"/>
    <s v="Bourgogne-Franche-Comté"/>
  </r>
  <r>
    <s v="Enedis"/>
    <s v="2021"/>
    <x v="0"/>
    <s v="ENT"/>
    <s v="Entreprises"/>
    <s v="T"/>
    <x v="0"/>
    <s v="38"/>
    <s v="Collecte, traitement et élimination des déchets ; récupération"/>
    <n v="1657.1695"/>
    <n v="1"/>
    <n v="1"/>
    <n v="0"/>
    <n v="0"/>
    <n v="0"/>
    <s v="21233"/>
    <x v="249"/>
    <s v="200070902"/>
    <s v="CC Auxonne Pontailler Val de Saône"/>
    <s v="21"/>
    <s v="Côte-d'Or"/>
    <n v="27"/>
    <s v="Bourgogne-Franche-Comté"/>
  </r>
  <r>
    <s v="Enedis"/>
    <s v="2021"/>
    <x v="0"/>
    <s v="ENT"/>
    <s v="Entreprises"/>
    <s v="T"/>
    <x v="0"/>
    <s v="71"/>
    <s v="Activités d'architecture et d'ingénierie ; activités de contrôle et analyses techniques"/>
    <n v="15.445"/>
    <n v="1"/>
    <n v="1"/>
    <n v="0"/>
    <n v="0"/>
    <n v="0"/>
    <s v="21233"/>
    <x v="249"/>
    <s v="200070902"/>
    <s v="CC Auxonne Pontailler Val de Saône"/>
    <s v="21"/>
    <s v="Côte-d'Or"/>
    <n v="27"/>
    <s v="Bourgogne-Franche-Comté"/>
  </r>
  <r>
    <s v="Enedis"/>
    <s v="2021"/>
    <x v="0"/>
    <s v="PRO"/>
    <s v="Petits professionels"/>
    <s v="A"/>
    <x v="1"/>
    <m/>
    <s v="0"/>
    <n v="0"/>
    <n v="0"/>
    <n v="0"/>
    <n v="0"/>
    <n v="0"/>
    <n v="1"/>
    <s v="21233"/>
    <x v="249"/>
    <s v="200070902"/>
    <s v="CC Auxonne Pontailler Val de Saône"/>
    <s v="21"/>
    <s v="Côte-d'Or"/>
    <n v="27"/>
    <s v="Bourgogne-Franche-Comté"/>
  </r>
  <r>
    <s v="Enedis"/>
    <s v="2021"/>
    <x v="0"/>
    <s v="PRO"/>
    <s v="Petits professionels"/>
    <s v="T"/>
    <x v="0"/>
    <m/>
    <s v="0"/>
    <n v="65.592996889999995"/>
    <n v="10"/>
    <n v="0.89400000000000002"/>
    <n v="0"/>
    <n v="0"/>
    <n v="0"/>
    <s v="21233"/>
    <x v="249"/>
    <s v="200070902"/>
    <s v="CC Auxonne Pontailler Val de Saône"/>
    <s v="21"/>
    <s v="Côte-d'Or"/>
    <n v="27"/>
    <s v="Bourgogne-Franche-Comté"/>
  </r>
  <r>
    <s v="Enedis"/>
    <s v="2021"/>
    <x v="0"/>
    <s v="ENT"/>
    <s v="Entreprises"/>
    <s v="T"/>
    <x v="0"/>
    <s v="36"/>
    <s v="Captage, traitement et distribution d'eau"/>
    <n v="2.7480000000000002"/>
    <n v="1"/>
    <n v="1"/>
    <n v="0"/>
    <n v="0"/>
    <n v="0"/>
    <s v="21234"/>
    <x v="625"/>
    <s v="200039055"/>
    <s v="CC Ouche et Montagne"/>
    <s v="21"/>
    <s v="Côte-d'Or"/>
    <n v="27"/>
    <s v="Bourgogne-Franche-Comté"/>
  </r>
  <r>
    <s v="Enedis"/>
    <s v="2021"/>
    <x v="0"/>
    <s v="RES"/>
    <s v="Résidentiel"/>
    <s v="R"/>
    <x v="3"/>
    <m/>
    <s v="0"/>
    <n v="232.6096493"/>
    <n v="40"/>
    <n v="0.755"/>
    <n v="0"/>
    <n v="0"/>
    <n v="0"/>
    <s v="21234"/>
    <x v="625"/>
    <s v="200039055"/>
    <s v="CC Ouche et Montagne"/>
    <s v="21"/>
    <s v="Côte-d'Or"/>
    <n v="27"/>
    <s v="Bourgogne-Franche-Comté"/>
  </r>
  <r>
    <s v="Enedis"/>
    <s v="2021"/>
    <x v="0"/>
    <s v="ENT"/>
    <s v="Entreprises"/>
    <s v="T"/>
    <x v="0"/>
    <s v="70"/>
    <s v="Activités des sièges sociaux ; conseil de gestion"/>
    <n v="250.8641667"/>
    <n v="1"/>
    <n v="1"/>
    <n v="0"/>
    <n v="0"/>
    <n v="0"/>
    <s v="21237"/>
    <x v="252"/>
    <s v="242101434"/>
    <s v="CC du Pays Châtillonnais"/>
    <s v="21"/>
    <s v="Côte-d'Or"/>
    <n v="27"/>
    <s v="Bourgogne-Franche-Comté"/>
  </r>
  <r>
    <s v="Enedis"/>
    <s v="2021"/>
    <x v="0"/>
    <s v="PRO"/>
    <s v="Petits professionels"/>
    <s v="T"/>
    <x v="0"/>
    <m/>
    <s v="0"/>
    <n v="66.674984039999998"/>
    <n v="13"/>
    <n v="0.78600000000000003"/>
    <n v="0"/>
    <n v="0"/>
    <n v="0"/>
    <s v="21237"/>
    <x v="252"/>
    <s v="242101434"/>
    <s v="CC du Pays Châtillonnais"/>
    <s v="21"/>
    <s v="Côte-d'Or"/>
    <n v="27"/>
    <s v="Bourgogne-Franche-Comté"/>
  </r>
  <r>
    <s v="Enedis"/>
    <s v="2021"/>
    <x v="0"/>
    <s v="PRO"/>
    <s v="Petits professionels"/>
    <s v="X"/>
    <x v="2"/>
    <m/>
    <s v="0"/>
    <n v="0"/>
    <n v="0"/>
    <n v="0"/>
    <n v="0"/>
    <n v="0"/>
    <n v="1"/>
    <s v="21237"/>
    <x v="252"/>
    <s v="242101434"/>
    <s v="CC du Pays Châtillonnais"/>
    <s v="21"/>
    <s v="Côte-d'Or"/>
    <n v="27"/>
    <s v="Bourgogne-Franche-Comté"/>
  </r>
  <r>
    <s v="Enedis"/>
    <s v="2021"/>
    <x v="0"/>
    <s v="PRO"/>
    <s v="Petits professionels"/>
    <s v="A"/>
    <x v="1"/>
    <m/>
    <s v="0"/>
    <n v="0"/>
    <n v="0"/>
    <n v="0"/>
    <n v="0"/>
    <n v="0"/>
    <n v="1"/>
    <s v="21238"/>
    <x v="626"/>
    <s v="200039055"/>
    <s v="CC Ouche et Montagne"/>
    <s v="21"/>
    <s v="Côte-d'Or"/>
    <n v="27"/>
    <s v="Bourgogne-Franche-Comté"/>
  </r>
  <r>
    <s v="Enedis"/>
    <s v="2021"/>
    <x v="0"/>
    <s v="PRO"/>
    <s v="Petits professionels"/>
    <s v="I"/>
    <x v="4"/>
    <m/>
    <s v="0"/>
    <n v="0"/>
    <n v="0"/>
    <n v="0"/>
    <n v="0"/>
    <n v="0"/>
    <n v="1"/>
    <s v="21239"/>
    <x v="253"/>
    <s v="242101509"/>
    <s v="CC Rives de Saône"/>
    <s v="21"/>
    <s v="Côte-d'Or"/>
    <n v="27"/>
    <s v="Bourgogne-Franche-Comté"/>
  </r>
  <r>
    <s v="Enedis"/>
    <s v="2021"/>
    <x v="0"/>
    <s v="ENT"/>
    <s v="Entreprises"/>
    <s v="I"/>
    <x v="4"/>
    <s v="35"/>
    <s v="Production et distribution d'électricité, de gaz, de vapeur et d'air conditionné"/>
    <n v="432.41133330000002"/>
    <n v="1"/>
    <n v="1"/>
    <n v="0"/>
    <n v="0"/>
    <n v="0"/>
    <s v="21240"/>
    <x v="254"/>
    <s v="242100154"/>
    <s v="CC des Vallées de la Tille et de l'Ignon"/>
    <s v="21"/>
    <s v="Côte-d'Or"/>
    <n v="27"/>
    <s v="Bourgogne-Franche-Comté"/>
  </r>
  <r>
    <s v="Enedis"/>
    <s v="2021"/>
    <x v="0"/>
    <s v="PRO"/>
    <s v="Petits professionels"/>
    <s v="T"/>
    <x v="0"/>
    <m/>
    <s v="0"/>
    <n v="0"/>
    <n v="0"/>
    <n v="0"/>
    <n v="0"/>
    <n v="0"/>
    <n v="1"/>
    <s v="21240"/>
    <x v="254"/>
    <s v="242100154"/>
    <s v="CC des Vallées de la Tille et de l'Ignon"/>
    <s v="21"/>
    <s v="Côte-d'Or"/>
    <n v="27"/>
    <s v="Bourgogne-Franche-Comté"/>
  </r>
  <r>
    <s v="Enedis"/>
    <s v="2021"/>
    <x v="0"/>
    <s v="PRO"/>
    <s v="Petits professionels"/>
    <s v="A"/>
    <x v="1"/>
    <m/>
    <s v="0"/>
    <n v="123.5279341"/>
    <n v="9"/>
    <n v="0.877"/>
    <n v="0"/>
    <n v="0"/>
    <n v="0"/>
    <s v="21241"/>
    <x v="255"/>
    <s v="200006682"/>
    <s v="CA Beaune, Côte et Sud - Communauté Beaune-Chagny-Nolay"/>
    <s v="21"/>
    <s v="Côte-d'Or"/>
    <n v="27"/>
    <s v="Bourgogne-Franche-Comté"/>
  </r>
  <r>
    <s v="Enedis"/>
    <s v="2021"/>
    <x v="0"/>
    <s v="PRO"/>
    <s v="Petits professionels"/>
    <s v="A"/>
    <x v="1"/>
    <m/>
    <s v="0"/>
    <n v="0"/>
    <n v="0"/>
    <n v="0"/>
    <n v="0"/>
    <n v="0"/>
    <n v="1"/>
    <s v="21242"/>
    <x v="256"/>
    <s v="200000925"/>
    <s v="CC de la Plaine Dijonnaise"/>
    <s v="21"/>
    <s v="Côte-d'Or"/>
    <n v="27"/>
    <s v="Bourgogne-Franche-Comté"/>
  </r>
  <r>
    <s v="Enedis"/>
    <s v="2021"/>
    <x v="0"/>
    <s v="PRO"/>
    <s v="Petits professionels"/>
    <s v="T"/>
    <x v="0"/>
    <m/>
    <s v="0"/>
    <n v="83.844270539999997"/>
    <n v="9"/>
    <n v="0.69399999999999995"/>
    <n v="0"/>
    <n v="0"/>
    <n v="0"/>
    <s v="21242"/>
    <x v="256"/>
    <s v="200000925"/>
    <s v="CC de la Plaine Dijonnaise"/>
    <s v="21"/>
    <s v="Côte-d'Or"/>
    <n v="27"/>
    <s v="Bourgogne-Franche-Comté"/>
  </r>
  <r>
    <s v="Enedis"/>
    <s v="2021"/>
    <x v="0"/>
    <s v="RES"/>
    <s v="Résidentiel"/>
    <s v="R"/>
    <x v="3"/>
    <m/>
    <s v="0"/>
    <n v="919.01911510000002"/>
    <n v="129"/>
    <n v="0.79400000000000004"/>
    <n v="0"/>
    <n v="0"/>
    <n v="0"/>
    <s v="21242"/>
    <x v="256"/>
    <s v="200000925"/>
    <s v="CC de la Plaine Dijonnaise"/>
    <s v="21"/>
    <s v="Côte-d'Or"/>
    <n v="27"/>
    <s v="Bourgogne-Franche-Comté"/>
  </r>
  <r>
    <s v="Enedis"/>
    <s v="2021"/>
    <x v="0"/>
    <s v="PRO"/>
    <s v="Petits professionels"/>
    <s v="X"/>
    <x v="2"/>
    <m/>
    <s v="0"/>
    <n v="0"/>
    <n v="0"/>
    <n v="0"/>
    <n v="0"/>
    <n v="0"/>
    <n v="1"/>
    <s v="21244"/>
    <x v="258"/>
    <s v="200071207"/>
    <s v="CC de Pouilly-en-Auxois/Bligny-sur-Ouche"/>
    <s v="21"/>
    <s v="Côte-d'Or"/>
    <n v="27"/>
    <s v="Bourgogne-Franche-Comté"/>
  </r>
  <r>
    <s v="Enedis"/>
    <s v="2021"/>
    <x v="0"/>
    <s v="RES"/>
    <s v="Résidentiel"/>
    <s v="R"/>
    <x v="3"/>
    <m/>
    <s v="0"/>
    <n v="233.31366030000001"/>
    <n v="35"/>
    <n v="0.78500000000000003"/>
    <n v="0"/>
    <n v="0"/>
    <n v="0"/>
    <s v="21244"/>
    <x v="258"/>
    <s v="200071207"/>
    <s v="CC de Pouilly-en-Auxois/Bligny-sur-Ouche"/>
    <s v="21"/>
    <s v="Côte-d'Or"/>
    <n v="27"/>
    <s v="Bourgogne-Franche-Comté"/>
  </r>
  <r>
    <s v="Enedis"/>
    <s v="2021"/>
    <x v="0"/>
    <s v="PRO"/>
    <s v="Petits professionels"/>
    <s v="A"/>
    <x v="1"/>
    <m/>
    <s v="0"/>
    <n v="0"/>
    <n v="0"/>
    <n v="0"/>
    <n v="0"/>
    <n v="0"/>
    <n v="1"/>
    <s v="21245"/>
    <x v="259"/>
    <s v="242100154"/>
    <s v="CC des Vallées de la Tille et de l'Ignon"/>
    <s v="21"/>
    <s v="Côte-d'Or"/>
    <n v="27"/>
    <s v="Bourgogne-Franche-Comté"/>
  </r>
  <r>
    <s v="Enedis"/>
    <s v="2021"/>
    <x v="0"/>
    <s v="RES"/>
    <s v="Résidentiel"/>
    <s v="R"/>
    <x v="3"/>
    <m/>
    <s v="0"/>
    <n v="970.58290179999995"/>
    <n v="133"/>
    <n v="0.78700000000000003"/>
    <n v="0"/>
    <n v="0"/>
    <n v="0"/>
    <s v="21245"/>
    <x v="259"/>
    <s v="242100154"/>
    <s v="CC des Vallées de la Tille et de l'Ignon"/>
    <s v="21"/>
    <s v="Côte-d'Or"/>
    <n v="27"/>
    <s v="Bourgogne-Franche-Comté"/>
  </r>
  <r>
    <s v="Enedis"/>
    <s v="2021"/>
    <x v="0"/>
    <s v="PRO"/>
    <s v="Petits professionels"/>
    <s v="A"/>
    <x v="1"/>
    <m/>
    <s v="0"/>
    <n v="0"/>
    <n v="0"/>
    <n v="0"/>
    <n v="0"/>
    <n v="0"/>
    <n v="1"/>
    <s v="21246"/>
    <x v="260"/>
    <s v="200070894"/>
    <s v="CC de Gevrey-Chambertin et de Nuits-Saint-Georges"/>
    <s v="21"/>
    <s v="Côte-d'Or"/>
    <n v="27"/>
    <s v="Bourgogne-Franche-Comté"/>
  </r>
  <r>
    <s v="Enedis"/>
    <s v="2021"/>
    <x v="0"/>
    <s v="ENT"/>
    <s v="Entreprises"/>
    <s v="T"/>
    <x v="0"/>
    <s v="36"/>
    <s v="Captage, traitement et distribution d'eau"/>
    <n v="55.623050460000002"/>
    <n v="1"/>
    <n v="0.91100000000000003"/>
    <n v="0"/>
    <n v="0"/>
    <n v="0"/>
    <s v="21247"/>
    <x v="261"/>
    <s v="200071017"/>
    <s v="CC des Terres d'Auxois"/>
    <s v="21"/>
    <s v="Côte-d'Or"/>
    <n v="27"/>
    <s v="Bourgogne-Franche-Comté"/>
  </r>
  <r>
    <s v="Enedis"/>
    <s v="2021"/>
    <x v="0"/>
    <s v="ENT"/>
    <s v="Entreprises"/>
    <s v="T"/>
    <x v="0"/>
    <s v="84"/>
    <s v="Administration publique et défense ; sécurité sociale obligatoire"/>
    <n v="26.477285909999999"/>
    <n v="1"/>
    <n v="0.88"/>
    <n v="0"/>
    <n v="0"/>
    <n v="0"/>
    <s v="21247"/>
    <x v="261"/>
    <s v="200071017"/>
    <s v="CC des Terres d'Auxois"/>
    <s v="21"/>
    <s v="Côte-d'Or"/>
    <n v="27"/>
    <s v="Bourgogne-Franche-Comté"/>
  </r>
  <r>
    <s v="Enedis"/>
    <s v="2021"/>
    <x v="0"/>
    <s v="RES"/>
    <s v="Résidentiel"/>
    <s v="R"/>
    <x v="3"/>
    <m/>
    <s v="0"/>
    <n v="2434.707054"/>
    <n v="434"/>
    <n v="0.85499999999999998"/>
    <n v="0"/>
    <n v="0"/>
    <n v="0"/>
    <s v="21247"/>
    <x v="261"/>
    <s v="200071017"/>
    <s v="CC des Terres d'Auxois"/>
    <s v="21"/>
    <s v="Côte-d'Or"/>
    <n v="27"/>
    <s v="Bourgogne-Franche-Comté"/>
  </r>
  <r>
    <s v="Enedis"/>
    <s v="2021"/>
    <x v="0"/>
    <s v="PRO"/>
    <s v="Petits professionels"/>
    <s v="T"/>
    <x v="0"/>
    <m/>
    <s v="0"/>
    <n v="0"/>
    <n v="0"/>
    <n v="0"/>
    <n v="0"/>
    <n v="0"/>
    <n v="1"/>
    <s v="21248"/>
    <x v="262"/>
    <s v="242101491"/>
    <s v="CC du Montbardois"/>
    <s v="21"/>
    <s v="Côte-d'Or"/>
    <n v="27"/>
    <s v="Bourgogne-Franche-Comté"/>
  </r>
  <r>
    <s v="Enedis"/>
    <s v="2021"/>
    <x v="0"/>
    <s v="PRO"/>
    <s v="Petits professionels"/>
    <s v="A"/>
    <x v="1"/>
    <m/>
    <s v="0"/>
    <n v="65.11435616"/>
    <n v="8"/>
    <n v="0.9"/>
    <n v="0"/>
    <n v="0"/>
    <n v="0"/>
    <s v="21249"/>
    <x v="263"/>
    <s v="242101509"/>
    <s v="CC Rives de Saône"/>
    <s v="21"/>
    <s v="Côte-d'Or"/>
    <n v="27"/>
    <s v="Bourgogne-Franche-Comté"/>
  </r>
  <r>
    <s v="Enedis"/>
    <s v="2021"/>
    <x v="0"/>
    <s v="PRO"/>
    <s v="Petits professionels"/>
    <s v="T"/>
    <x v="0"/>
    <m/>
    <s v="0"/>
    <n v="52.854569349999998"/>
    <n v="13"/>
    <n v="0.68400000000000005"/>
    <n v="0"/>
    <n v="0"/>
    <n v="0"/>
    <s v="21249"/>
    <x v="263"/>
    <s v="242101509"/>
    <s v="CC Rives de Saône"/>
    <s v="21"/>
    <s v="Côte-d'Or"/>
    <n v="27"/>
    <s v="Bourgogne-Franche-Comté"/>
  </r>
  <r>
    <s v="Enedis"/>
    <s v="2021"/>
    <x v="0"/>
    <s v="PRO"/>
    <s v="Petits professionels"/>
    <s v="A"/>
    <x v="1"/>
    <m/>
    <s v="0"/>
    <n v="0"/>
    <n v="0"/>
    <n v="0"/>
    <n v="0"/>
    <n v="0"/>
    <n v="1"/>
    <s v="21251"/>
    <x v="265"/>
    <s v="200071207"/>
    <s v="CC de Pouilly-en-Auxois/Bligny-sur-Ouche"/>
    <s v="21"/>
    <s v="Côte-d'Or"/>
    <n v="27"/>
    <s v="Bourgogne-Franche-Comté"/>
  </r>
  <r>
    <s v="Enedis"/>
    <s v="2021"/>
    <x v="0"/>
    <s v="PRO"/>
    <s v="Petits professionels"/>
    <s v="A"/>
    <x v="1"/>
    <m/>
    <s v="0"/>
    <n v="162.89080039999999"/>
    <n v="19"/>
    <n v="0.623"/>
    <n v="0"/>
    <n v="0"/>
    <n v="0"/>
    <s v="21253"/>
    <x v="627"/>
    <s v="242101434"/>
    <s v="CC du Pays Châtillonnais"/>
    <s v="21"/>
    <s v="Côte-d'Or"/>
    <n v="27"/>
    <s v="Bourgogne-Franche-Comté"/>
  </r>
  <r>
    <s v="Enedis"/>
    <s v="2021"/>
    <x v="0"/>
    <s v="PRO"/>
    <s v="Petits professionels"/>
    <s v="I"/>
    <x v="4"/>
    <m/>
    <s v="0"/>
    <n v="0"/>
    <n v="0"/>
    <n v="0"/>
    <n v="0"/>
    <n v="0"/>
    <n v="1"/>
    <s v="21253"/>
    <x v="627"/>
    <s v="242101434"/>
    <s v="CC du Pays Châtillonnais"/>
    <s v="21"/>
    <s v="Côte-d'Or"/>
    <n v="27"/>
    <s v="Bourgogne-Franche-Comté"/>
  </r>
  <r>
    <s v="Enedis"/>
    <s v="2021"/>
    <x v="0"/>
    <s v="PRO"/>
    <s v="Petits professionels"/>
    <s v="T"/>
    <x v="0"/>
    <m/>
    <s v="0"/>
    <n v="75.860524949999999"/>
    <n v="22"/>
    <n v="0.90300000000000002"/>
    <n v="0"/>
    <n v="0"/>
    <n v="0"/>
    <s v="21253"/>
    <x v="627"/>
    <s v="242101434"/>
    <s v="CC du Pays Châtillonnais"/>
    <s v="21"/>
    <s v="Côte-d'Or"/>
    <n v="27"/>
    <s v="Bourgogne-Franche-Comté"/>
  </r>
  <r>
    <s v="Enedis"/>
    <s v="2021"/>
    <x v="0"/>
    <s v="RES"/>
    <s v="Résidentiel"/>
    <s v="R"/>
    <x v="3"/>
    <m/>
    <s v="0"/>
    <n v="475.05583230000002"/>
    <n v="83"/>
    <n v="0.78800000000000003"/>
    <n v="0"/>
    <n v="0"/>
    <n v="0"/>
    <s v="21253"/>
    <x v="627"/>
    <s v="242101434"/>
    <s v="CC du Pays Châtillonnais"/>
    <s v="21"/>
    <s v="Côte-d'Or"/>
    <n v="27"/>
    <s v="Bourgogne-Franche-Comté"/>
  </r>
  <r>
    <s v="Enedis"/>
    <s v="2021"/>
    <x v="0"/>
    <s v="ENT"/>
    <s v="Entreprises"/>
    <s v="T"/>
    <x v="0"/>
    <s v="46"/>
    <s v="Commerce de gros, à l'exception des automobiles et des motocycles"/>
    <n v="60.479811429999998"/>
    <n v="1"/>
    <n v="0.93400000000000005"/>
    <n v="0"/>
    <n v="0"/>
    <n v="0"/>
    <s v="21254"/>
    <x v="267"/>
    <s v="200070894"/>
    <s v="CC de Gevrey-Chambertin et de Nuits-Saint-Georges"/>
    <s v="21"/>
    <s v="Côte-d'Or"/>
    <n v="27"/>
    <s v="Bourgogne-Franche-Comté"/>
  </r>
  <r>
    <s v="Enedis"/>
    <s v="2021"/>
    <x v="0"/>
    <s v="PRO"/>
    <s v="Petits professionels"/>
    <s v="A"/>
    <x v="1"/>
    <m/>
    <s v="0"/>
    <n v="0"/>
    <n v="0"/>
    <n v="0"/>
    <n v="0"/>
    <n v="0"/>
    <n v="1"/>
    <s v="21254"/>
    <x v="267"/>
    <s v="200070894"/>
    <s v="CC de Gevrey-Chambertin et de Nuits-Saint-Georges"/>
    <s v="21"/>
    <s v="Côte-d'Or"/>
    <n v="27"/>
    <s v="Bourgogne-Franche-Comté"/>
  </r>
  <r>
    <s v="Enedis"/>
    <s v="2021"/>
    <x v="0"/>
    <s v="PRO"/>
    <s v="Petits professionels"/>
    <s v="X"/>
    <x v="2"/>
    <m/>
    <s v="0"/>
    <n v="0"/>
    <n v="0"/>
    <n v="0"/>
    <n v="0"/>
    <n v="0"/>
    <n v="1"/>
    <s v="21254"/>
    <x v="267"/>
    <s v="200070894"/>
    <s v="CC de Gevrey-Chambertin et de Nuits-Saint-Georges"/>
    <s v="21"/>
    <s v="Côte-d'Or"/>
    <n v="27"/>
    <s v="Bourgogne-Franche-Comté"/>
  </r>
  <r>
    <s v="Enedis"/>
    <s v="2021"/>
    <x v="0"/>
    <s v="PRO"/>
    <s v="Petits professionels"/>
    <s v="T"/>
    <x v="0"/>
    <m/>
    <s v="0"/>
    <n v="81.580485249999995"/>
    <n v="12"/>
    <n v="0.88600000000000001"/>
    <n v="0"/>
    <n v="0"/>
    <n v="0"/>
    <s v="21255"/>
    <x v="628"/>
    <s v="200039063"/>
    <s v="CC Forêts, Seine et Suzon"/>
    <s v="21"/>
    <s v="Côte-d'Or"/>
    <n v="27"/>
    <s v="Bourgogne-Franche-Comté"/>
  </r>
  <r>
    <s v="Enedis"/>
    <s v="2021"/>
    <x v="0"/>
    <s v="RES"/>
    <s v="Résidentiel"/>
    <s v="R"/>
    <x v="3"/>
    <m/>
    <s v="0"/>
    <n v="1128.394691"/>
    <n v="130"/>
    <n v="0.65"/>
    <n v="0"/>
    <n v="0"/>
    <n v="0"/>
    <s v="21255"/>
    <x v="628"/>
    <s v="200039063"/>
    <s v="CC Forêts, Seine et Suzon"/>
    <s v="21"/>
    <s v="Côte-d'Or"/>
    <n v="27"/>
    <s v="Bourgogne-Franche-Comté"/>
  </r>
  <r>
    <s v="Enedis"/>
    <s v="2021"/>
    <x v="0"/>
    <s v="PRO"/>
    <s v="Petits professionels"/>
    <s v="T"/>
    <x v="0"/>
    <m/>
    <s v="0"/>
    <n v="28.956063669999999"/>
    <n v="10"/>
    <n v="0.91600000000000004"/>
    <n v="0"/>
    <n v="0"/>
    <n v="0"/>
    <s v="21256"/>
    <x v="268"/>
    <s v="200070902"/>
    <s v="CC Auxonne Pontailler Val de Saône"/>
    <s v="21"/>
    <s v="Côte-d'Or"/>
    <n v="27"/>
    <s v="Bourgogne-Franche-Comté"/>
  </r>
  <r>
    <s v="Enedis"/>
    <s v="2021"/>
    <x v="0"/>
    <s v="RES"/>
    <s v="Résidentiel"/>
    <s v="R"/>
    <x v="3"/>
    <m/>
    <s v="0"/>
    <n v="870.36380310000004"/>
    <n v="121"/>
    <n v="0.81299999999999994"/>
    <n v="0"/>
    <n v="0"/>
    <n v="0"/>
    <s v="21256"/>
    <x v="268"/>
    <s v="200070902"/>
    <s v="CC Auxonne Pontailler Val de Saône"/>
    <s v="21"/>
    <s v="Côte-d'Or"/>
    <n v="27"/>
    <s v="Bourgogne-Franche-Comté"/>
  </r>
  <r>
    <s v="Enedis"/>
    <s v="2021"/>
    <x v="0"/>
    <s v="RES"/>
    <s v="Résidentiel"/>
    <s v="R"/>
    <x v="3"/>
    <m/>
    <s v="0"/>
    <n v="166.04305539999999"/>
    <n v="27"/>
    <n v="0.80700000000000005"/>
    <n v="0"/>
    <n v="0"/>
    <n v="0"/>
    <s v="21257"/>
    <x v="269"/>
    <s v="242101434"/>
    <s v="CC du Pays Châtillonnais"/>
    <s v="21"/>
    <s v="Côte-d'Or"/>
    <n v="27"/>
    <s v="Bourgogne-Franche-Comté"/>
  </r>
  <r>
    <s v="Enedis"/>
    <s v="2021"/>
    <x v="0"/>
    <s v="ENT"/>
    <s v="Entreprises"/>
    <s v="A"/>
    <x v="1"/>
    <s v="1"/>
    <s v="0"/>
    <n v="163.35096530000001"/>
    <n v="1"/>
    <n v="0.92800000000000005"/>
    <n v="0"/>
    <n v="0"/>
    <n v="0"/>
    <s v="21258"/>
    <x v="270"/>
    <s v="242101434"/>
    <s v="CC du Pays Châtillonnais"/>
    <s v="21"/>
    <s v="Côte-d'Or"/>
    <n v="27"/>
    <s v="Bourgogne-Franche-Comté"/>
  </r>
  <r>
    <s v="Enedis"/>
    <s v="2021"/>
    <x v="0"/>
    <s v="ENT"/>
    <s v="Entreprises"/>
    <s v="T"/>
    <x v="0"/>
    <s v="46"/>
    <s v="Commerce de gros, à l'exception des automobiles et des motocycles"/>
    <n v="573.05316670000002"/>
    <n v="1"/>
    <n v="1"/>
    <n v="0"/>
    <n v="0"/>
    <n v="0"/>
    <s v="21258"/>
    <x v="270"/>
    <s v="242101434"/>
    <s v="CC du Pays Châtillonnais"/>
    <s v="21"/>
    <s v="Côte-d'Or"/>
    <n v="27"/>
    <s v="Bourgogne-Franche-Comté"/>
  </r>
  <r>
    <s v="Enedis"/>
    <s v="2021"/>
    <x v="0"/>
    <s v="PRO"/>
    <s v="Petits professionels"/>
    <s v="X"/>
    <x v="2"/>
    <m/>
    <s v="0"/>
    <n v="0"/>
    <n v="0"/>
    <n v="0"/>
    <n v="0"/>
    <n v="0"/>
    <n v="1"/>
    <s v="21258"/>
    <x v="270"/>
    <s v="242101434"/>
    <s v="CC du Pays Châtillonnais"/>
    <s v="21"/>
    <s v="Côte-d'Or"/>
    <n v="27"/>
    <s v="Bourgogne-Franche-Comté"/>
  </r>
  <r>
    <s v="Enedis"/>
    <s v="2021"/>
    <x v="0"/>
    <s v="ENT"/>
    <s v="Entreprises"/>
    <s v="I"/>
    <x v="4"/>
    <s v="23"/>
    <s v="Fabrication d'autres produits minéraux non métalliques"/>
    <n v="112.9506403"/>
    <n v="1"/>
    <n v="0.99199999999999999"/>
    <n v="0"/>
    <n v="0"/>
    <n v="0"/>
    <s v="21259"/>
    <x v="271"/>
    <s v="242101491"/>
    <s v="CC du Montbardois"/>
    <s v="21"/>
    <s v="Côte-d'Or"/>
    <n v="27"/>
    <s v="Bourgogne-Franche-Comté"/>
  </r>
  <r>
    <s v="Enedis"/>
    <s v="2021"/>
    <x v="0"/>
    <s v="ENT"/>
    <s v="Entreprises"/>
    <s v="I"/>
    <x v="4"/>
    <s v="43"/>
    <s v="Travaux de construction spécialisés"/>
    <n v="9.74344082"/>
    <n v="1"/>
    <n v="0.84699999999999998"/>
    <n v="0"/>
    <n v="0"/>
    <n v="0"/>
    <s v="21259"/>
    <x v="271"/>
    <s v="242101491"/>
    <s v="CC du Montbardois"/>
    <s v="21"/>
    <s v="Côte-d'Or"/>
    <n v="27"/>
    <s v="Bourgogne-Franche-Comté"/>
  </r>
  <r>
    <s v="Enedis"/>
    <s v="2021"/>
    <x v="0"/>
    <s v="PRO"/>
    <s v="Petits professionels"/>
    <s v="I"/>
    <x v="4"/>
    <m/>
    <s v="0"/>
    <n v="0"/>
    <n v="0"/>
    <n v="0"/>
    <n v="0"/>
    <n v="0"/>
    <n v="1"/>
    <s v="21259"/>
    <x v="271"/>
    <s v="242101491"/>
    <s v="CC du Montbardois"/>
    <s v="21"/>
    <s v="Côte-d'Or"/>
    <n v="27"/>
    <s v="Bourgogne-Franche-Comté"/>
  </r>
  <r>
    <s v="Enedis"/>
    <s v="2021"/>
    <x v="0"/>
    <s v="PRO"/>
    <s v="Petits professionels"/>
    <s v="T"/>
    <x v="0"/>
    <m/>
    <s v="0"/>
    <n v="253.9182433"/>
    <n v="30"/>
    <n v="0.85599999999999998"/>
    <n v="0"/>
    <n v="0"/>
    <n v="0"/>
    <s v="21259"/>
    <x v="271"/>
    <s v="242101491"/>
    <s v="CC du Montbardois"/>
    <s v="21"/>
    <s v="Côte-d'Or"/>
    <n v="27"/>
    <s v="Bourgogne-Franche-Comté"/>
  </r>
  <r>
    <s v="Enedis"/>
    <s v="2021"/>
    <x v="0"/>
    <s v="RES"/>
    <s v="Résidentiel"/>
    <s v="R"/>
    <x v="3"/>
    <m/>
    <s v="0"/>
    <n v="758.160258"/>
    <n v="139"/>
    <n v="0.85"/>
    <n v="0"/>
    <n v="0"/>
    <n v="0"/>
    <s v="21259"/>
    <x v="271"/>
    <s v="242101491"/>
    <s v="CC du Montbardois"/>
    <s v="21"/>
    <s v="Côte-d'Or"/>
    <n v="27"/>
    <s v="Bourgogne-Franche-Comté"/>
  </r>
  <r>
    <s v="Enedis"/>
    <s v="2021"/>
    <x v="0"/>
    <s v="PRO"/>
    <s v="Petits professionels"/>
    <s v="T"/>
    <x v="0"/>
    <m/>
    <s v="0"/>
    <n v="51.09414649"/>
    <n v="9"/>
    <n v="0.88200000000000001"/>
    <n v="0"/>
    <n v="0"/>
    <n v="0"/>
    <s v="21260"/>
    <x v="629"/>
    <s v="242101491"/>
    <s v="CC du Montbardois"/>
    <s v="21"/>
    <s v="Côte-d'Or"/>
    <n v="27"/>
    <s v="Bourgogne-Franche-Comté"/>
  </r>
  <r>
    <s v="Enedis"/>
    <s v="2021"/>
    <x v="0"/>
    <s v="ENT"/>
    <s v="Entreprises"/>
    <s v="I"/>
    <x v="4"/>
    <s v="28"/>
    <s v="Fabrication de machines et équipements n.c.a."/>
    <n v="40.814093069999998"/>
    <n v="2"/>
    <n v="0.91700000000000004"/>
    <n v="0"/>
    <n v="0"/>
    <n v="0"/>
    <s v="21261"/>
    <x v="272"/>
    <s v="200000925"/>
    <s v="CC de la Plaine Dijonnaise"/>
    <s v="21"/>
    <s v="Côte-d'Or"/>
    <n v="27"/>
    <s v="Bourgogne-Franche-Comté"/>
  </r>
  <r>
    <s v="Enedis"/>
    <s v="2021"/>
    <x v="0"/>
    <s v="ENT"/>
    <s v="Entreprises"/>
    <s v="T"/>
    <x v="0"/>
    <s v="45"/>
    <s v="Commerce et réparation d'automobiles et de motocycles"/>
    <n v="294.04351370000001"/>
    <n v="1"/>
    <n v="0.90800000000000003"/>
    <n v="0"/>
    <n v="0"/>
    <n v="0"/>
    <s v="21261"/>
    <x v="272"/>
    <s v="200000925"/>
    <s v="CC de la Plaine Dijonnaise"/>
    <s v="21"/>
    <s v="Côte-d'Or"/>
    <n v="27"/>
    <s v="Bourgogne-Franche-Comté"/>
  </r>
  <r>
    <s v="Enedis"/>
    <s v="2021"/>
    <x v="0"/>
    <s v="ENT"/>
    <s v="Entreprises"/>
    <s v="T"/>
    <x v="0"/>
    <s v="84"/>
    <s v="Administration publique et défense ; sécurité sociale obligatoire"/>
    <n v="17.216666180000001"/>
    <n v="1"/>
    <n v="0.82499999999999996"/>
    <n v="0"/>
    <n v="0"/>
    <n v="0"/>
    <s v="21261"/>
    <x v="272"/>
    <s v="200000925"/>
    <s v="CC de la Plaine Dijonnaise"/>
    <s v="21"/>
    <s v="Côte-d'Or"/>
    <n v="27"/>
    <s v="Bourgogne-Franche-Comté"/>
  </r>
  <r>
    <s v="Enedis"/>
    <s v="2021"/>
    <x v="0"/>
    <s v="PRO"/>
    <s v="Petits professionels"/>
    <s v="T"/>
    <x v="0"/>
    <m/>
    <s v="0"/>
    <n v="447.60269060000002"/>
    <n v="45"/>
    <n v="0.85499999999999998"/>
    <n v="0"/>
    <n v="0"/>
    <n v="0"/>
    <s v="21261"/>
    <x v="272"/>
    <s v="200000925"/>
    <s v="CC de la Plaine Dijonnaise"/>
    <s v="21"/>
    <s v="Côte-d'Or"/>
    <n v="27"/>
    <s v="Bourgogne-Franche-Comté"/>
  </r>
  <r>
    <s v="Enedis"/>
    <s v="2021"/>
    <x v="0"/>
    <s v="PRO"/>
    <s v="Petits professionels"/>
    <s v="X"/>
    <x v="2"/>
    <m/>
    <s v="0"/>
    <n v="0"/>
    <n v="0"/>
    <n v="0"/>
    <n v="0"/>
    <n v="0"/>
    <n v="1"/>
    <s v="21261"/>
    <x v="272"/>
    <s v="200000925"/>
    <s v="CC de la Plaine Dijonnaise"/>
    <s v="21"/>
    <s v="Côte-d'Or"/>
    <n v="27"/>
    <s v="Bourgogne-Franche-Comté"/>
  </r>
  <r>
    <s v="Enedis"/>
    <s v="2021"/>
    <x v="0"/>
    <s v="RES"/>
    <s v="Résidentiel"/>
    <s v="R"/>
    <x v="3"/>
    <m/>
    <s v="0"/>
    <n v="1704.786202"/>
    <n v="295"/>
    <n v="0.85199999999999998"/>
    <n v="0"/>
    <n v="0"/>
    <n v="0"/>
    <s v="21261"/>
    <x v="272"/>
    <s v="200000925"/>
    <s v="CC de la Plaine Dijonnaise"/>
    <s v="21"/>
    <s v="Côte-d'Or"/>
    <n v="27"/>
    <s v="Bourgogne-Franche-Comté"/>
  </r>
  <r>
    <s v="Enedis"/>
    <s v="2021"/>
    <x v="0"/>
    <s v="ENT"/>
    <s v="Entreprises"/>
    <s v="T"/>
    <x v="0"/>
    <s v="55"/>
    <s v="Hébergement"/>
    <n v="97.240660020000007"/>
    <n v="1"/>
    <n v="0.93400000000000005"/>
    <n v="0"/>
    <n v="0"/>
    <n v="0"/>
    <s v="21263"/>
    <x v="274"/>
    <s v="242100410"/>
    <s v="Dijon Métropole"/>
    <s v="21"/>
    <s v="Côte-d'Or"/>
    <n v="27"/>
    <s v="Bourgogne-Franche-Comté"/>
  </r>
  <r>
    <s v="Enedis"/>
    <s v="2021"/>
    <x v="0"/>
    <s v="ENT"/>
    <s v="Entreprises"/>
    <s v="T"/>
    <x v="0"/>
    <s v="84"/>
    <s v="Administration publique et défense ; sécurité sociale obligatoire"/>
    <n v="30.290484670000001"/>
    <n v="1"/>
    <n v="0.99199999999999999"/>
    <n v="0"/>
    <n v="0"/>
    <n v="0"/>
    <s v="21263"/>
    <x v="274"/>
    <s v="242100410"/>
    <s v="Dijon Métropole"/>
    <s v="21"/>
    <s v="Côte-d'Or"/>
    <n v="27"/>
    <s v="Bourgogne-Franche-Comté"/>
  </r>
  <r>
    <s v="Enedis"/>
    <s v="2021"/>
    <x v="0"/>
    <s v="ENT"/>
    <s v="Entreprises"/>
    <s v="T"/>
    <x v="0"/>
    <s v="85"/>
    <s v="Enseignement"/>
    <n v="79.095216460000003"/>
    <n v="2"/>
    <n v="0.89"/>
    <n v="0"/>
    <n v="0"/>
    <n v="0"/>
    <s v="21263"/>
    <x v="274"/>
    <s v="242100410"/>
    <s v="Dijon Métropole"/>
    <s v="21"/>
    <s v="Côte-d'Or"/>
    <n v="27"/>
    <s v="Bourgogne-Franche-Comté"/>
  </r>
  <r>
    <s v="Enedis"/>
    <s v="2021"/>
    <x v="0"/>
    <s v="PRO"/>
    <s v="Petits professionels"/>
    <s v="A"/>
    <x v="1"/>
    <m/>
    <s v="0"/>
    <n v="109.4202184"/>
    <n v="5"/>
    <n v="0.90500000000000003"/>
    <n v="0"/>
    <n v="0"/>
    <n v="0"/>
    <s v="21263"/>
    <x v="274"/>
    <s v="242100410"/>
    <s v="Dijon Métropole"/>
    <s v="21"/>
    <s v="Côte-d'Or"/>
    <n v="27"/>
    <s v="Bourgogne-Franche-Comté"/>
  </r>
  <r>
    <s v="Enedis"/>
    <s v="2021"/>
    <x v="0"/>
    <s v="PRO"/>
    <s v="Petits professionels"/>
    <s v="T"/>
    <x v="0"/>
    <m/>
    <s v="0"/>
    <n v="523.19396489999997"/>
    <n v="57"/>
    <n v="0.82199999999999995"/>
    <n v="0"/>
    <n v="0"/>
    <n v="0"/>
    <s v="21263"/>
    <x v="274"/>
    <s v="242100410"/>
    <s v="Dijon Métropole"/>
    <s v="21"/>
    <s v="Côte-d'Or"/>
    <n v="27"/>
    <s v="Bourgogne-Franche-Comté"/>
  </r>
  <r>
    <s v="Enedis"/>
    <s v="2021"/>
    <x v="0"/>
    <s v="RES"/>
    <s v="Résidentiel"/>
    <s v="R"/>
    <x v="3"/>
    <m/>
    <s v="0"/>
    <n v="4793.763027"/>
    <n v="743"/>
    <n v="0.82799999999999996"/>
    <n v="0.51280299600000001"/>
    <n v="4.8900000000000002E-3"/>
    <n v="0"/>
    <s v="21263"/>
    <x v="274"/>
    <s v="242100410"/>
    <s v="Dijon Métropole"/>
    <s v="21"/>
    <s v="Côte-d'Or"/>
    <n v="27"/>
    <s v="Bourgogne-Franche-Comté"/>
  </r>
  <r>
    <s v="Enedis"/>
    <s v="2021"/>
    <x v="0"/>
    <s v="ENT"/>
    <s v="Entreprises"/>
    <s v="A"/>
    <x v="1"/>
    <s v="1"/>
    <s v="0"/>
    <n v="109.2837018"/>
    <n v="2"/>
    <n v="0.82499999999999996"/>
    <n v="0"/>
    <n v="0"/>
    <n v="0"/>
    <s v="21265"/>
    <x v="276"/>
    <s v="200070894"/>
    <s v="CC de Gevrey-Chambertin et de Nuits-Saint-Georges"/>
    <s v="21"/>
    <s v="Côte-d'Or"/>
    <n v="27"/>
    <s v="Bourgogne-Franche-Comté"/>
  </r>
  <r>
    <s v="Enedis"/>
    <s v="2021"/>
    <x v="0"/>
    <s v="ENT"/>
    <s v="Entreprises"/>
    <s v="I"/>
    <x v="4"/>
    <s v="43"/>
    <s v="Travaux de construction spécialisés"/>
    <n v="58.457508679999997"/>
    <n v="1"/>
    <n v="0.86099999999999999"/>
    <n v="0"/>
    <n v="0"/>
    <n v="0"/>
    <s v="21265"/>
    <x v="276"/>
    <s v="200070894"/>
    <s v="CC de Gevrey-Chambertin et de Nuits-Saint-Georges"/>
    <s v="21"/>
    <s v="Côte-d'Or"/>
    <n v="27"/>
    <s v="Bourgogne-Franche-Comté"/>
  </r>
  <r>
    <s v="Enedis"/>
    <s v="2021"/>
    <x v="0"/>
    <s v="ENT"/>
    <s v="Entreprises"/>
    <s v="T"/>
    <x v="0"/>
    <s v="56"/>
    <s v="Restauration"/>
    <n v="140.82103599999999"/>
    <n v="1"/>
    <n v="0.94"/>
    <n v="0"/>
    <n v="0"/>
    <n v="0"/>
    <s v="21265"/>
    <x v="276"/>
    <s v="200070894"/>
    <s v="CC de Gevrey-Chambertin et de Nuits-Saint-Georges"/>
    <s v="21"/>
    <s v="Côte-d'Or"/>
    <n v="27"/>
    <s v="Bourgogne-Franche-Comté"/>
  </r>
  <r>
    <s v="Enedis"/>
    <s v="2021"/>
    <x v="0"/>
    <s v="ENT"/>
    <s v="Entreprises"/>
    <s v="T"/>
    <x v="0"/>
    <s v="68"/>
    <s v="Activités immobilières"/>
    <n v="21.781842309999998"/>
    <n v="1"/>
    <n v="0.89"/>
    <n v="0"/>
    <n v="0"/>
    <n v="0"/>
    <s v="21265"/>
    <x v="276"/>
    <s v="200070894"/>
    <s v="CC de Gevrey-Chambertin et de Nuits-Saint-Georges"/>
    <s v="21"/>
    <s v="Côte-d'Or"/>
    <n v="27"/>
    <s v="Bourgogne-Franche-Comté"/>
  </r>
  <r>
    <s v="Enedis"/>
    <s v="2021"/>
    <x v="0"/>
    <s v="ENT"/>
    <s v="Entreprises"/>
    <s v="T"/>
    <x v="0"/>
    <s v="70"/>
    <s v="Activités des sièges sociaux ; conseil de gestion"/>
    <n v="238.16133679999999"/>
    <n v="1"/>
    <n v="0.92300000000000004"/>
    <n v="0"/>
    <n v="0"/>
    <n v="0"/>
    <s v="21265"/>
    <x v="276"/>
    <s v="200070894"/>
    <s v="CC de Gevrey-Chambertin et de Nuits-Saint-Georges"/>
    <s v="21"/>
    <s v="Côte-d'Or"/>
    <n v="27"/>
    <s v="Bourgogne-Franche-Comté"/>
  </r>
  <r>
    <s v="Enedis"/>
    <s v="2021"/>
    <x v="0"/>
    <s v="ENT"/>
    <s v="Entreprises"/>
    <s v="T"/>
    <x v="0"/>
    <s v="84"/>
    <s v="Administration publique et défense ; sécurité sociale obligatoire"/>
    <n v="50.342187699999997"/>
    <n v="1"/>
    <n v="0.78"/>
    <n v="0"/>
    <n v="0"/>
    <n v="0"/>
    <s v="21265"/>
    <x v="276"/>
    <s v="200070894"/>
    <s v="CC de Gevrey-Chambertin et de Nuits-Saint-Georges"/>
    <s v="21"/>
    <s v="Côte-d'Or"/>
    <n v="27"/>
    <s v="Bourgogne-Franche-Comté"/>
  </r>
  <r>
    <s v="Enedis"/>
    <s v="2021"/>
    <x v="0"/>
    <s v="PRO"/>
    <s v="Petits professionels"/>
    <s v="A"/>
    <x v="1"/>
    <m/>
    <s v="0"/>
    <n v="139.23670670000001"/>
    <n v="15"/>
    <n v="0.79300000000000004"/>
    <n v="0"/>
    <n v="0"/>
    <n v="0"/>
    <s v="21265"/>
    <x v="276"/>
    <s v="200070894"/>
    <s v="CC de Gevrey-Chambertin et de Nuits-Saint-Georges"/>
    <s v="21"/>
    <s v="Côte-d'Or"/>
    <n v="27"/>
    <s v="Bourgogne-Franche-Comté"/>
  </r>
  <r>
    <s v="Enedis"/>
    <s v="2021"/>
    <x v="0"/>
    <s v="PRO"/>
    <s v="Petits professionels"/>
    <s v="T"/>
    <x v="0"/>
    <m/>
    <s v="0"/>
    <n v="437.56187799999998"/>
    <n v="34"/>
    <n v="0.88300000000000001"/>
    <n v="0"/>
    <n v="0"/>
    <n v="0"/>
    <s v="21265"/>
    <x v="276"/>
    <s v="200070894"/>
    <s v="CC de Gevrey-Chambertin et de Nuits-Saint-Georges"/>
    <s v="21"/>
    <s v="Côte-d'Or"/>
    <n v="27"/>
    <s v="Bourgogne-Franche-Comté"/>
  </r>
  <r>
    <s v="Enedis"/>
    <s v="2021"/>
    <x v="0"/>
    <s v="PRO"/>
    <s v="Petits professionels"/>
    <s v="T"/>
    <x v="0"/>
    <m/>
    <s v="0"/>
    <n v="56.511800770000001"/>
    <n v="8"/>
    <n v="0.81100000000000005"/>
    <n v="0"/>
    <n v="0"/>
    <n v="0"/>
    <s v="21266"/>
    <x v="277"/>
    <s v="200069540"/>
    <s v="CC Norge et Tille"/>
    <s v="21"/>
    <s v="Côte-d'Or"/>
    <n v="27"/>
    <s v="Bourgogne-Franche-Comté"/>
  </r>
  <r>
    <s v="Enedis"/>
    <s v="2021"/>
    <x v="0"/>
    <s v="ENT"/>
    <s v="Entreprises"/>
    <s v="T"/>
    <x v="0"/>
    <s v="56"/>
    <s v="Restauration"/>
    <n v="26.034025379999999"/>
    <n v="1"/>
    <n v="0.92300000000000004"/>
    <n v="0"/>
    <n v="0"/>
    <n v="0"/>
    <s v="21267"/>
    <x v="278"/>
    <s v="200070894"/>
    <s v="CC de Gevrey-Chambertin et de Nuits-Saint-Georges"/>
    <s v="21"/>
    <s v="Côte-d'Or"/>
    <n v="27"/>
    <s v="Bourgogne-Franche-Comté"/>
  </r>
  <r>
    <s v="Enedis"/>
    <s v="2021"/>
    <x v="0"/>
    <s v="RES"/>
    <s v="Résidentiel"/>
    <s v="R"/>
    <x v="3"/>
    <m/>
    <s v="0"/>
    <n v="1241.5590549999999"/>
    <n v="214"/>
    <n v="0.88400000000000001"/>
    <n v="0"/>
    <n v="0"/>
    <n v="0"/>
    <s v="21267"/>
    <x v="278"/>
    <s v="200070894"/>
    <s v="CC de Gevrey-Chambertin et de Nuits-Saint-Georges"/>
    <s v="21"/>
    <s v="Côte-d'Or"/>
    <n v="27"/>
    <s v="Bourgogne-Franche-Comté"/>
  </r>
  <r>
    <s v="Enedis"/>
    <s v="2021"/>
    <x v="0"/>
    <s v="ENT"/>
    <s v="Entreprises"/>
    <s v="A"/>
    <x v="1"/>
    <s v="1"/>
    <s v="0"/>
    <n v="4.3840137239999999"/>
    <n v="1"/>
    <n v="0.92900000000000005"/>
    <n v="0"/>
    <n v="0"/>
    <n v="0"/>
    <s v="21268"/>
    <x v="279"/>
    <s v="200070902"/>
    <s v="CC Auxonne Pontailler Val de Saône"/>
    <s v="21"/>
    <s v="Côte-d'Or"/>
    <n v="27"/>
    <s v="Bourgogne-Franche-Comté"/>
  </r>
  <r>
    <s v="Enedis"/>
    <s v="2021"/>
    <x v="0"/>
    <s v="PRO"/>
    <s v="Petits professionels"/>
    <s v="T"/>
    <x v="0"/>
    <m/>
    <s v="0"/>
    <n v="138.9577252"/>
    <n v="13"/>
    <n v="0.93700000000000006"/>
    <n v="0"/>
    <n v="0"/>
    <n v="0"/>
    <s v="21268"/>
    <x v="279"/>
    <s v="200070902"/>
    <s v="CC Auxonne Pontailler Val de Saône"/>
    <s v="21"/>
    <s v="Côte-d'Or"/>
    <n v="27"/>
    <s v="Bourgogne-Franche-Comté"/>
  </r>
  <r>
    <s v="Enedis"/>
    <s v="2021"/>
    <x v="0"/>
    <s v="ENT"/>
    <s v="Entreprises"/>
    <s v="T"/>
    <x v="0"/>
    <s v="68"/>
    <s v="Activités immobilières"/>
    <n v="60.60717812"/>
    <n v="1"/>
    <n v="0.86399999999999999"/>
    <n v="0"/>
    <n v="0"/>
    <n v="0"/>
    <s v="21269"/>
    <x v="280"/>
    <s v="200070902"/>
    <s v="CC Auxonne Pontailler Val de Saône"/>
    <s v="21"/>
    <s v="Côte-d'Or"/>
    <n v="27"/>
    <s v="Bourgogne-Franche-Comté"/>
  </r>
  <r>
    <s v="Enedis"/>
    <s v="2021"/>
    <x v="0"/>
    <s v="PRO"/>
    <s v="Petits professionels"/>
    <s v="I"/>
    <x v="4"/>
    <m/>
    <s v="0"/>
    <n v="0"/>
    <n v="0"/>
    <n v="0"/>
    <n v="0"/>
    <n v="0"/>
    <n v="1"/>
    <s v="21269"/>
    <x v="280"/>
    <s v="200070902"/>
    <s v="CC Auxonne Pontailler Val de Saône"/>
    <s v="21"/>
    <s v="Côte-d'Or"/>
    <n v="27"/>
    <s v="Bourgogne-Franche-Comté"/>
  </r>
  <r>
    <s v="Enedis"/>
    <s v="2021"/>
    <x v="0"/>
    <s v="ENT"/>
    <s v="Entreprises"/>
    <s v="T"/>
    <x v="0"/>
    <s v="61"/>
    <s v="Télécommunications"/>
    <n v="207.05600000000001"/>
    <n v="1"/>
    <n v="1"/>
    <n v="0"/>
    <n v="0"/>
    <n v="0"/>
    <s v="21270"/>
    <x v="281"/>
    <s v="242100410"/>
    <s v="Dijon Métropole"/>
    <s v="21"/>
    <s v="Côte-d'Or"/>
    <n v="27"/>
    <s v="Bourgogne-Franche-Comté"/>
  </r>
  <r>
    <s v="Enedis"/>
    <s v="2021"/>
    <x v="0"/>
    <s v="PRO"/>
    <s v="Petits professionels"/>
    <s v="T"/>
    <x v="0"/>
    <m/>
    <s v="0"/>
    <n v="0"/>
    <n v="0"/>
    <n v="0"/>
    <n v="0"/>
    <n v="0"/>
    <n v="1"/>
    <s v="21270"/>
    <x v="281"/>
    <s v="242100410"/>
    <s v="Dijon Métropole"/>
    <s v="21"/>
    <s v="Côte-d'Or"/>
    <n v="27"/>
    <s v="Bourgogne-Franche-Comté"/>
  </r>
  <r>
    <s v="Enedis"/>
    <s v="2021"/>
    <x v="0"/>
    <s v="RES"/>
    <s v="Résidentiel"/>
    <s v="R"/>
    <x v="3"/>
    <m/>
    <s v="0"/>
    <n v="752.41150889999994"/>
    <n v="86"/>
    <n v="0.83199999999999996"/>
    <n v="0"/>
    <n v="0"/>
    <n v="0"/>
    <s v="21270"/>
    <x v="281"/>
    <s v="242100410"/>
    <s v="Dijon Métropole"/>
    <s v="21"/>
    <s v="Côte-d'Or"/>
    <n v="27"/>
    <s v="Bourgogne-Franche-Comté"/>
  </r>
  <r>
    <s v="Enedis"/>
    <s v="2021"/>
    <x v="0"/>
    <s v="PRO"/>
    <s v="Petits professionels"/>
    <s v="I"/>
    <x v="4"/>
    <m/>
    <s v="0"/>
    <n v="0"/>
    <n v="0"/>
    <n v="0"/>
    <n v="0"/>
    <n v="0"/>
    <n v="1"/>
    <s v="21271"/>
    <x v="282"/>
    <s v="242101459"/>
    <s v="CC du Pays d'Alésia et de la Seine"/>
    <s v="21"/>
    <s v="Côte-d'Or"/>
    <n v="27"/>
    <s v="Bourgogne-Franche-Comté"/>
  </r>
  <r>
    <s v="Enedis"/>
    <s v="2021"/>
    <x v="0"/>
    <s v="PRO"/>
    <s v="Petits professionels"/>
    <s v="X"/>
    <x v="2"/>
    <m/>
    <s v="0"/>
    <n v="0"/>
    <n v="0"/>
    <n v="0"/>
    <n v="0"/>
    <n v="0"/>
    <n v="1"/>
    <s v="21271"/>
    <x v="282"/>
    <s v="242101459"/>
    <s v="CC du Pays d'Alésia et de la Seine"/>
    <s v="21"/>
    <s v="Côte-d'Or"/>
    <n v="27"/>
    <s v="Bourgogne-Franche-Comté"/>
  </r>
  <r>
    <s v="Enedis"/>
    <s v="2021"/>
    <x v="0"/>
    <s v="RES"/>
    <s v="Résidentiel"/>
    <s v="R"/>
    <x v="3"/>
    <m/>
    <s v="0"/>
    <n v="1024.1927350000001"/>
    <n v="221"/>
    <n v="0.78200000000000003"/>
    <n v="0"/>
    <n v="0"/>
    <n v="0"/>
    <s v="21271"/>
    <x v="282"/>
    <s v="242101459"/>
    <s v="CC du Pays d'Alésia et de la Seine"/>
    <s v="21"/>
    <s v="Côte-d'Or"/>
    <n v="27"/>
    <s v="Bourgogne-Franche-Comté"/>
  </r>
  <r>
    <s v="Enedis"/>
    <s v="2021"/>
    <x v="0"/>
    <s v="ENT"/>
    <s v="Entreprises"/>
    <s v="T"/>
    <x v="0"/>
    <s v="55"/>
    <s v="Hébergement"/>
    <n v="302.67258800000002"/>
    <n v="1"/>
    <n v="0.998"/>
    <n v="0"/>
    <n v="0"/>
    <n v="0"/>
    <s v="21272"/>
    <x v="283"/>
    <s v="200071017"/>
    <s v="CC des Terres d'Auxois"/>
    <s v="21"/>
    <s v="Côte-d'Or"/>
    <n v="27"/>
    <s v="Bourgogne-Franche-Comté"/>
  </r>
  <r>
    <s v="Enedis"/>
    <s v="2021"/>
    <x v="0"/>
    <s v="PRO"/>
    <s v="Petits professionels"/>
    <s v="I"/>
    <x v="4"/>
    <m/>
    <s v="0"/>
    <n v="0"/>
    <n v="0"/>
    <n v="0"/>
    <n v="0"/>
    <n v="0"/>
    <n v="1"/>
    <s v="21272"/>
    <x v="283"/>
    <s v="200071017"/>
    <s v="CC des Terres d'Auxois"/>
    <s v="21"/>
    <s v="Côte-d'Or"/>
    <n v="27"/>
    <s v="Bourgogne-Franche-Comté"/>
  </r>
  <r>
    <s v="Enedis"/>
    <s v="2021"/>
    <x v="0"/>
    <s v="PRO"/>
    <s v="Petits professionels"/>
    <s v="T"/>
    <x v="0"/>
    <m/>
    <s v="0"/>
    <n v="127.4528578"/>
    <n v="18"/>
    <n v="0.70799999999999996"/>
    <n v="0"/>
    <n v="0"/>
    <n v="0"/>
    <s v="21272"/>
    <x v="283"/>
    <s v="200071017"/>
    <s v="CC des Terres d'Auxois"/>
    <s v="21"/>
    <s v="Côte-d'Or"/>
    <n v="27"/>
    <s v="Bourgogne-Franche-Comté"/>
  </r>
  <r>
    <s v="Enedis"/>
    <s v="2021"/>
    <x v="0"/>
    <s v="RES"/>
    <s v="Résidentiel"/>
    <s v="R"/>
    <x v="3"/>
    <m/>
    <s v="0"/>
    <n v="855.1443951"/>
    <n v="151"/>
    <n v="0.83199999999999996"/>
    <n v="0"/>
    <n v="0"/>
    <n v="0"/>
    <s v="21272"/>
    <x v="283"/>
    <s v="200071017"/>
    <s v="CC des Terres d'Auxois"/>
    <s v="21"/>
    <s v="Côte-d'Or"/>
    <n v="27"/>
    <s v="Bourgogne-Franche-Comté"/>
  </r>
  <r>
    <s v="Enedis"/>
    <s v="2021"/>
    <x v="0"/>
    <s v="ENT"/>
    <s v="Entreprises"/>
    <s v="I"/>
    <x v="4"/>
    <s v="10"/>
    <s v="Industries alimentaires"/>
    <n v="7722.5863330000002"/>
    <n v="1"/>
    <n v="1"/>
    <n v="0"/>
    <n v="0"/>
    <n v="0"/>
    <s v="21273"/>
    <x v="284"/>
    <s v="200039055"/>
    <s v="CC Ouche et Montagne"/>
    <s v="21"/>
    <s v="Côte-d'Or"/>
    <n v="27"/>
    <s v="Bourgogne-Franche-Comté"/>
  </r>
  <r>
    <s v="Enedis"/>
    <s v="2021"/>
    <x v="0"/>
    <s v="ENT"/>
    <s v="Entreprises"/>
    <s v="T"/>
    <x v="0"/>
    <s v="47"/>
    <s v="Commerce de détail, à l'exception des automobiles et des motocycles"/>
    <n v="142.7119806"/>
    <n v="2"/>
    <n v="0.93200000000000005"/>
    <n v="0"/>
    <n v="0"/>
    <n v="0"/>
    <s v="21273"/>
    <x v="284"/>
    <s v="200039055"/>
    <s v="CC Ouche et Montagne"/>
    <s v="21"/>
    <s v="Côte-d'Or"/>
    <n v="27"/>
    <s v="Bourgogne-Franche-Comté"/>
  </r>
  <r>
    <s v="Enedis"/>
    <s v="2021"/>
    <x v="0"/>
    <s v="ENT"/>
    <s v="Entreprises"/>
    <s v="T"/>
    <x v="0"/>
    <s v="84"/>
    <s v="Administration publique et défense ; sécurité sociale obligatoire"/>
    <n v="45.255033240000003"/>
    <n v="1"/>
    <n v="0.88100000000000001"/>
    <n v="0"/>
    <n v="0"/>
    <n v="0"/>
    <s v="21273"/>
    <x v="284"/>
    <s v="200039055"/>
    <s v="CC Ouche et Montagne"/>
    <s v="21"/>
    <s v="Côte-d'Or"/>
    <n v="27"/>
    <s v="Bourgogne-Franche-Comté"/>
  </r>
  <r>
    <s v="Enedis"/>
    <s v="2021"/>
    <x v="0"/>
    <s v="PRO"/>
    <s v="Petits professionels"/>
    <s v="A"/>
    <x v="1"/>
    <m/>
    <s v="0"/>
    <n v="0"/>
    <n v="0"/>
    <n v="0"/>
    <n v="0"/>
    <n v="0"/>
    <n v="1"/>
    <s v="21274"/>
    <x v="630"/>
    <s v="200071173"/>
    <s v="CC du Pays Arnay Liernais"/>
    <s v="21"/>
    <s v="Côte-d'Or"/>
    <n v="27"/>
    <s v="Bourgogne-Franche-Comté"/>
  </r>
  <r>
    <s v="Enedis"/>
    <s v="2021"/>
    <x v="0"/>
    <s v="RES"/>
    <s v="Résidentiel"/>
    <s v="R"/>
    <x v="3"/>
    <m/>
    <s v="0"/>
    <n v="591.61025610000002"/>
    <n v="86"/>
    <n v="0.82199999999999995"/>
    <n v="0"/>
    <n v="0"/>
    <n v="0"/>
    <s v="21274"/>
    <x v="630"/>
    <s v="200071173"/>
    <s v="CC du Pays Arnay Liernais"/>
    <s v="21"/>
    <s v="Côte-d'Or"/>
    <n v="27"/>
    <s v="Bourgogne-Franche-Comté"/>
  </r>
  <r>
    <s v="Enedis"/>
    <s v="2021"/>
    <x v="0"/>
    <s v="PRO"/>
    <s v="Petits professionels"/>
    <s v="A"/>
    <x v="1"/>
    <m/>
    <s v="0"/>
    <n v="0"/>
    <n v="0"/>
    <n v="0"/>
    <n v="0"/>
    <n v="0"/>
    <n v="1"/>
    <s v="21275"/>
    <x v="285"/>
    <s v="200070910"/>
    <s v="CC Tille et Venelle"/>
    <s v="21"/>
    <s v="Côte-d'Or"/>
    <n v="27"/>
    <s v="Bourgogne-Franche-Comté"/>
  </r>
  <r>
    <s v="Enedis"/>
    <s v="2021"/>
    <x v="0"/>
    <s v="PRO"/>
    <s v="Petits professionels"/>
    <s v="T"/>
    <x v="0"/>
    <m/>
    <s v="0"/>
    <n v="62.570752110000001"/>
    <n v="12"/>
    <n v="0.73499999999999999"/>
    <n v="0"/>
    <n v="0"/>
    <n v="0"/>
    <s v="21275"/>
    <x v="285"/>
    <s v="200070910"/>
    <s v="CC Tille et Venelle"/>
    <s v="21"/>
    <s v="Côte-d'Or"/>
    <n v="27"/>
    <s v="Bourgogne-Franche-Comté"/>
  </r>
  <r>
    <s v="Enedis"/>
    <s v="2021"/>
    <x v="0"/>
    <s v="RES"/>
    <s v="Résidentiel"/>
    <s v="R"/>
    <x v="3"/>
    <m/>
    <s v="0"/>
    <n v="338.24907610000002"/>
    <n v="62"/>
    <n v="0.88100000000000001"/>
    <n v="0"/>
    <n v="0"/>
    <n v="0"/>
    <s v="21276"/>
    <x v="286"/>
    <s v="242101434"/>
    <s v="CC du Pays Châtillonnais"/>
    <s v="21"/>
    <s v="Côte-d'Or"/>
    <n v="27"/>
    <s v="Bourgogne-Franche-Comté"/>
  </r>
  <r>
    <s v="Enedis"/>
    <s v="2021"/>
    <x v="0"/>
    <s v="ENT"/>
    <s v="Entreprises"/>
    <s v="T"/>
    <x v="0"/>
    <s v="36"/>
    <s v="Captage, traitement et distribution d'eau"/>
    <n v="66.084000000000003"/>
    <n v="1"/>
    <n v="1"/>
    <n v="0"/>
    <n v="0"/>
    <n v="0"/>
    <s v="21277"/>
    <x v="287"/>
    <s v="200072825"/>
    <s v="CC Mirebellois et Fontenois"/>
    <s v="21"/>
    <s v="Côte-d'Or"/>
    <n v="27"/>
    <s v="Bourgogne-Franche-Comté"/>
  </r>
  <r>
    <s v="Enedis"/>
    <s v="2021"/>
    <x v="0"/>
    <s v="ENT"/>
    <s v="Entreprises"/>
    <s v="T"/>
    <x v="0"/>
    <s v="47"/>
    <s v="Commerce de détail, à l'exception des automobiles et des motocycles"/>
    <n v="137.8404501"/>
    <n v="1"/>
    <n v="0.92200000000000004"/>
    <n v="0"/>
    <n v="0"/>
    <n v="0"/>
    <s v="21277"/>
    <x v="287"/>
    <s v="200072825"/>
    <s v="CC Mirebellois et Fontenois"/>
    <s v="21"/>
    <s v="Côte-d'Or"/>
    <n v="27"/>
    <s v="Bourgogne-Franche-Comté"/>
  </r>
  <r>
    <s v="Enedis"/>
    <s v="2021"/>
    <x v="0"/>
    <s v="ENT"/>
    <s v="Entreprises"/>
    <s v="T"/>
    <x v="0"/>
    <s v="84"/>
    <s v="Administration publique et défense ; sécurité sociale obligatoire"/>
    <n v="274.23369780000002"/>
    <n v="3"/>
    <n v="0.93300000000000005"/>
    <n v="0"/>
    <n v="0"/>
    <n v="0"/>
    <s v="21277"/>
    <x v="287"/>
    <s v="200072825"/>
    <s v="CC Mirebellois et Fontenois"/>
    <s v="21"/>
    <s v="Côte-d'Or"/>
    <n v="27"/>
    <s v="Bourgogne-Franche-Comté"/>
  </r>
  <r>
    <s v="Enedis"/>
    <s v="2021"/>
    <x v="0"/>
    <s v="PRO"/>
    <s v="Petits professionels"/>
    <s v="T"/>
    <x v="0"/>
    <m/>
    <s v="0"/>
    <n v="722.21360360000006"/>
    <n v="76"/>
    <n v="0.85"/>
    <n v="0"/>
    <n v="0"/>
    <n v="0"/>
    <s v="21277"/>
    <x v="287"/>
    <s v="200072825"/>
    <s v="CC Mirebellois et Fontenois"/>
    <s v="21"/>
    <s v="Côte-d'Or"/>
    <n v="27"/>
    <s v="Bourgogne-Franche-Comté"/>
  </r>
  <r>
    <s v="Enedis"/>
    <s v="2021"/>
    <x v="0"/>
    <s v="PRO"/>
    <s v="Petits professionels"/>
    <s v="X"/>
    <x v="2"/>
    <m/>
    <s v="0"/>
    <n v="0"/>
    <n v="0"/>
    <n v="0"/>
    <n v="0"/>
    <n v="0"/>
    <n v="1"/>
    <s v="21277"/>
    <x v="287"/>
    <s v="200072825"/>
    <s v="CC Mirebellois et Fontenois"/>
    <s v="21"/>
    <s v="Côte-d'Or"/>
    <n v="27"/>
    <s v="Bourgogne-Franche-Comté"/>
  </r>
  <r>
    <s v="Enedis"/>
    <s v="2021"/>
    <x v="0"/>
    <s v="ENT"/>
    <s v="Entreprises"/>
    <s v="I"/>
    <x v="4"/>
    <s v="17"/>
    <s v="Industrie du papier et du carton"/>
    <n v="256.48452730000002"/>
    <n v="2"/>
    <n v="0.90400000000000003"/>
    <n v="0"/>
    <n v="0"/>
    <n v="0"/>
    <s v="21278"/>
    <x v="288"/>
    <s v="242100410"/>
    <s v="Dijon Métropole"/>
    <s v="21"/>
    <s v="Côte-d'Or"/>
    <n v="27"/>
    <s v="Bourgogne-Franche-Comté"/>
  </r>
  <r>
    <s v="Enedis"/>
    <s v="2021"/>
    <x v="0"/>
    <s v="ENT"/>
    <s v="Entreprises"/>
    <s v="T"/>
    <x v="0"/>
    <s v="71"/>
    <s v="Activités d'architecture et d'ingénierie ; activités de contrôle et analyses techniques"/>
    <n v="217.57672653"/>
    <n v="2"/>
    <n v="0.94899999999999995"/>
    <n v="0"/>
    <n v="0"/>
    <n v="0"/>
    <s v="21278"/>
    <x v="288"/>
    <s v="242100410"/>
    <s v="Dijon Métropole"/>
    <s v="21"/>
    <s v="Côte-d'Or"/>
    <n v="27"/>
    <s v="Bourgogne-Franche-Comté"/>
  </r>
  <r>
    <s v="Enedis"/>
    <s v="2021"/>
    <x v="0"/>
    <s v="ENT"/>
    <s v="Entreprises"/>
    <s v="T"/>
    <x v="0"/>
    <s v="84"/>
    <s v="Administration publique et défense ; sécurité sociale obligatoire"/>
    <n v="599.31764671999997"/>
    <n v="8"/>
    <n v="0.96399999999999997"/>
    <n v="0"/>
    <n v="0"/>
    <n v="0"/>
    <s v="21278"/>
    <x v="288"/>
    <s v="242100410"/>
    <s v="Dijon Métropole"/>
    <s v="21"/>
    <s v="Côte-d'Or"/>
    <n v="27"/>
    <s v="Bourgogne-Franche-Comté"/>
  </r>
  <r>
    <s v="Enedis"/>
    <s v="2021"/>
    <x v="0"/>
    <s v="ENT"/>
    <s v="Entreprises"/>
    <s v="T"/>
    <x v="0"/>
    <s v="86"/>
    <s v="Activités pour la santé humaine"/>
    <n v="365.38050655000001"/>
    <n v="3"/>
    <n v="0.90900000000000003"/>
    <n v="0"/>
    <n v="0"/>
    <n v="0"/>
    <s v="21278"/>
    <x v="288"/>
    <s v="242100410"/>
    <s v="Dijon Métropole"/>
    <s v="21"/>
    <s v="Côte-d'Or"/>
    <n v="27"/>
    <s v="Bourgogne-Franche-Comté"/>
  </r>
  <r>
    <s v="Enedis"/>
    <s v="2021"/>
    <x v="0"/>
    <s v="PRO"/>
    <s v="Petits professionels"/>
    <s v="A"/>
    <x v="1"/>
    <m/>
    <s v="0"/>
    <n v="0"/>
    <n v="0"/>
    <n v="0"/>
    <n v="0"/>
    <n v="0"/>
    <n v="1"/>
    <s v="21278"/>
    <x v="288"/>
    <s v="242100410"/>
    <s v="Dijon Métropole"/>
    <s v="21"/>
    <s v="Côte-d'Or"/>
    <n v="27"/>
    <s v="Bourgogne-Franche-Comté"/>
  </r>
  <r>
    <s v="Enedis"/>
    <s v="2021"/>
    <x v="0"/>
    <s v="PRO"/>
    <s v="Petits professionels"/>
    <s v="T"/>
    <x v="0"/>
    <m/>
    <s v="0"/>
    <n v="4504.2079560000002"/>
    <n v="493"/>
    <n v="0.85199999999999998"/>
    <n v="0"/>
    <n v="0"/>
    <n v="0"/>
    <s v="21278"/>
    <x v="288"/>
    <s v="242100410"/>
    <s v="Dijon Métropole"/>
    <s v="21"/>
    <s v="Côte-d'Or"/>
    <n v="27"/>
    <s v="Bourgogne-Franche-Comté"/>
  </r>
  <r>
    <s v="Enedis"/>
    <s v="2021"/>
    <x v="0"/>
    <s v="PRO"/>
    <s v="Petits professionels"/>
    <s v="I"/>
    <x v="4"/>
    <m/>
    <s v="0"/>
    <n v="0"/>
    <n v="0"/>
    <n v="0"/>
    <n v="0"/>
    <n v="0"/>
    <n v="1"/>
    <s v="21279"/>
    <x v="289"/>
    <s v="242101491"/>
    <s v="CC du Montbardois"/>
    <s v="21"/>
    <s v="Côte-d'Or"/>
    <n v="27"/>
    <s v="Bourgogne-Franche-Comté"/>
  </r>
  <r>
    <s v="Enedis"/>
    <s v="2021"/>
    <x v="0"/>
    <s v="PRO"/>
    <s v="Petits professionels"/>
    <s v="T"/>
    <x v="0"/>
    <m/>
    <s v="0"/>
    <n v="0"/>
    <n v="0"/>
    <n v="0"/>
    <n v="0"/>
    <n v="0"/>
    <n v="1"/>
    <s v="21279"/>
    <x v="289"/>
    <s v="242101491"/>
    <s v="CC du Montbardois"/>
    <s v="21"/>
    <s v="Côte-d'Or"/>
    <n v="27"/>
    <s v="Bourgogne-Franche-Comté"/>
  </r>
  <r>
    <s v="Enedis"/>
    <s v="2021"/>
    <x v="0"/>
    <s v="PRO"/>
    <s v="Petits professionels"/>
    <s v="A"/>
    <x v="1"/>
    <m/>
    <s v="0"/>
    <n v="170.85339450000001"/>
    <n v="11"/>
    <n v="0.876"/>
    <n v="0"/>
    <n v="0"/>
    <n v="0"/>
    <s v="21280"/>
    <x v="290"/>
    <s v="200071017"/>
    <s v="CC des Terres d'Auxois"/>
    <s v="21"/>
    <s v="Côte-d'Or"/>
    <n v="27"/>
    <s v="Bourgogne-Franche-Comté"/>
  </r>
  <r>
    <s v="Enedis"/>
    <s v="2021"/>
    <x v="0"/>
    <s v="PRO"/>
    <s v="Petits professionels"/>
    <s v="X"/>
    <x v="2"/>
    <m/>
    <s v="0"/>
    <n v="0"/>
    <n v="0"/>
    <n v="0"/>
    <n v="0"/>
    <n v="0"/>
    <n v="1"/>
    <s v="21280"/>
    <x v="290"/>
    <s v="200071017"/>
    <s v="CC des Terres d'Auxois"/>
    <s v="21"/>
    <s v="Côte-d'Or"/>
    <n v="27"/>
    <s v="Bourgogne-Franche-Comté"/>
  </r>
  <r>
    <s v="Enedis"/>
    <s v="2021"/>
    <x v="0"/>
    <s v="ENT"/>
    <s v="Entreprises"/>
    <s v="I"/>
    <x v="4"/>
    <s v="35"/>
    <s v="Production et distribution d'électricité, de gaz, de vapeur et d'air conditionné"/>
    <n v="89.170333330000005"/>
    <n v="1"/>
    <n v="1"/>
    <n v="0"/>
    <n v="0"/>
    <n v="0"/>
    <s v="21281"/>
    <x v="291"/>
    <s v="200072825"/>
    <s v="CC Mirebellois et Fontenois"/>
    <s v="21"/>
    <s v="Côte-d'Or"/>
    <n v="27"/>
    <s v="Bourgogne-Franche-Comté"/>
  </r>
  <r>
    <s v="Enedis"/>
    <s v="2021"/>
    <x v="0"/>
    <s v="PRO"/>
    <s v="Petits professionels"/>
    <s v="T"/>
    <x v="0"/>
    <m/>
    <s v="0"/>
    <n v="94.130819819999999"/>
    <n v="7"/>
    <n v="0.90100000000000002"/>
    <n v="0"/>
    <n v="0"/>
    <n v="0"/>
    <s v="21281"/>
    <x v="291"/>
    <s v="200072825"/>
    <s v="CC Mirebellois et Fontenois"/>
    <s v="21"/>
    <s v="Côte-d'Or"/>
    <n v="27"/>
    <s v="Bourgogne-Franche-Comté"/>
  </r>
  <r>
    <s v="Enedis"/>
    <s v="2021"/>
    <x v="0"/>
    <s v="PRO"/>
    <s v="Petits professionels"/>
    <s v="T"/>
    <x v="0"/>
    <m/>
    <s v="0"/>
    <n v="68.911658310000007"/>
    <n v="5"/>
    <n v="0.90900000000000003"/>
    <n v="0"/>
    <n v="0"/>
    <n v="0"/>
    <s v="21282"/>
    <x v="631"/>
    <s v="200071017"/>
    <s v="CC des Terres d'Auxois"/>
    <s v="21"/>
    <s v="Côte-d'Or"/>
    <n v="27"/>
    <s v="Bourgogne-Franche-Comté"/>
  </r>
  <r>
    <s v="Enedis"/>
    <s v="2021"/>
    <x v="0"/>
    <s v="RES"/>
    <s v="Résidentiel"/>
    <s v="R"/>
    <x v="3"/>
    <m/>
    <s v="0"/>
    <n v="429.25931709999998"/>
    <n v="60"/>
    <n v="0.84299999999999997"/>
    <n v="0"/>
    <n v="0"/>
    <n v="0"/>
    <s v="21282"/>
    <x v="631"/>
    <s v="200071017"/>
    <s v="CC des Terres d'Auxois"/>
    <s v="21"/>
    <s v="Côte-d'Or"/>
    <n v="27"/>
    <s v="Bourgogne-Franche-Comté"/>
  </r>
  <r>
    <s v="Enedis"/>
    <s v="2021"/>
    <x v="0"/>
    <s v="PRO"/>
    <s v="Petits professionels"/>
    <s v="A"/>
    <x v="1"/>
    <m/>
    <s v="0"/>
    <n v="89.469373239999996"/>
    <n v="9"/>
    <n v="0.7"/>
    <n v="0"/>
    <n v="0"/>
    <n v="0"/>
    <s v="21283"/>
    <x v="292"/>
    <s v="200070910"/>
    <s v="CC Tille et Venelle"/>
    <s v="21"/>
    <s v="Côte-d'Or"/>
    <n v="27"/>
    <s v="Bourgogne-Franche-Comté"/>
  </r>
  <r>
    <s v="Enedis"/>
    <s v="2021"/>
    <x v="0"/>
    <s v="PRO"/>
    <s v="Petits professionels"/>
    <s v="I"/>
    <x v="4"/>
    <m/>
    <s v="0"/>
    <n v="0"/>
    <n v="0"/>
    <n v="0"/>
    <n v="0"/>
    <n v="0"/>
    <n v="1"/>
    <s v="21283"/>
    <x v="292"/>
    <s v="200070910"/>
    <s v="CC Tille et Venelle"/>
    <s v="21"/>
    <s v="Côte-d'Or"/>
    <n v="27"/>
    <s v="Bourgogne-Franche-Comté"/>
  </r>
  <r>
    <s v="Enedis"/>
    <s v="2021"/>
    <x v="0"/>
    <s v="PRO"/>
    <s v="Petits professionels"/>
    <s v="A"/>
    <x v="1"/>
    <m/>
    <s v="0"/>
    <n v="0"/>
    <n v="0"/>
    <n v="0"/>
    <n v="0"/>
    <n v="0"/>
    <n v="1"/>
    <s v="21284"/>
    <x v="293"/>
    <s v="200039063"/>
    <s v="CC Forêts, Seine et Suzon"/>
    <s v="21"/>
    <s v="Côte-d'Or"/>
    <n v="27"/>
    <s v="Bourgogne-Franche-Comté"/>
  </r>
  <r>
    <s v="Enedis"/>
    <s v="2021"/>
    <x v="0"/>
    <s v="RES"/>
    <s v="Résidentiel"/>
    <s v="R"/>
    <x v="3"/>
    <m/>
    <s v="0"/>
    <n v="832.49236829999995"/>
    <n v="125"/>
    <n v="0.78"/>
    <n v="0"/>
    <n v="0"/>
    <n v="0"/>
    <s v="21284"/>
    <x v="293"/>
    <s v="200039063"/>
    <s v="CC Forêts, Seine et Suzon"/>
    <s v="21"/>
    <s v="Côte-d'Or"/>
    <n v="27"/>
    <s v="Bourgogne-Franche-Comté"/>
  </r>
  <r>
    <s v="Enedis"/>
    <s v="2021"/>
    <x v="0"/>
    <s v="PRO"/>
    <s v="Petits professionels"/>
    <s v="A"/>
    <x v="1"/>
    <m/>
    <s v="0"/>
    <n v="91.511950560000002"/>
    <n v="7"/>
    <n v="0.86"/>
    <n v="0"/>
    <n v="0"/>
    <n v="0"/>
    <s v="21285"/>
    <x v="294"/>
    <s v="242101509"/>
    <s v="CC Rives de Saône"/>
    <s v="21"/>
    <s v="Côte-d'Or"/>
    <n v="27"/>
    <s v="Bourgogne-Franche-Comté"/>
  </r>
  <r>
    <s v="Enedis"/>
    <s v="2021"/>
    <x v="0"/>
    <s v="PRO"/>
    <s v="Petits professionels"/>
    <s v="I"/>
    <x v="4"/>
    <m/>
    <s v="0"/>
    <n v="0"/>
    <n v="0"/>
    <n v="0"/>
    <n v="0"/>
    <n v="0"/>
    <n v="1"/>
    <s v="21285"/>
    <x v="294"/>
    <s v="242101509"/>
    <s v="CC Rives de Saône"/>
    <s v="21"/>
    <s v="Côte-d'Or"/>
    <n v="27"/>
    <s v="Bourgogne-Franche-Comté"/>
  </r>
  <r>
    <s v="Enedis"/>
    <s v="2021"/>
    <x v="0"/>
    <s v="PRO"/>
    <s v="Petits professionels"/>
    <s v="A"/>
    <x v="1"/>
    <m/>
    <s v="0"/>
    <n v="0"/>
    <n v="0"/>
    <n v="0"/>
    <n v="0"/>
    <n v="0"/>
    <n v="1"/>
    <s v="21286"/>
    <x v="295"/>
    <s v="200039063"/>
    <s v="CC Forêts, Seine et Suzon"/>
    <s v="21"/>
    <s v="Côte-d'Or"/>
    <n v="27"/>
    <s v="Bourgogne-Franche-Comté"/>
  </r>
  <r>
    <s v="Enedis"/>
    <s v="2021"/>
    <x v="0"/>
    <s v="PRO"/>
    <s v="Petits professionels"/>
    <s v="I"/>
    <x v="4"/>
    <m/>
    <s v="0"/>
    <n v="0"/>
    <n v="0"/>
    <n v="0"/>
    <n v="0"/>
    <n v="0"/>
    <n v="1"/>
    <s v="21286"/>
    <x v="295"/>
    <s v="200039063"/>
    <s v="CC Forêts, Seine et Suzon"/>
    <s v="21"/>
    <s v="Côte-d'Or"/>
    <n v="27"/>
    <s v="Bourgogne-Franche-Comté"/>
  </r>
  <r>
    <s v="Enedis"/>
    <s v="2021"/>
    <x v="0"/>
    <s v="RES"/>
    <s v="Résidentiel"/>
    <s v="R"/>
    <x v="3"/>
    <m/>
    <s v="0"/>
    <n v="333.33464909999998"/>
    <n v="50"/>
    <n v="0.70199999999999996"/>
    <n v="0"/>
    <n v="0"/>
    <n v="0"/>
    <s v="21286"/>
    <x v="295"/>
    <s v="200039063"/>
    <s v="CC Forêts, Seine et Suzon"/>
    <s v="21"/>
    <s v="Côte-d'Or"/>
    <n v="27"/>
    <s v="Bourgogne-Franche-Comté"/>
  </r>
  <r>
    <s v="Enedis"/>
    <s v="2021"/>
    <x v="0"/>
    <s v="RES"/>
    <s v="Résidentiel"/>
    <s v="R"/>
    <x v="3"/>
    <m/>
    <s v="0"/>
    <n v="402.30267129999999"/>
    <n v="93"/>
    <n v="0.79200000000000004"/>
    <n v="0"/>
    <n v="0"/>
    <n v="0"/>
    <s v="21287"/>
    <x v="632"/>
    <s v="242101491"/>
    <s v="CC du Montbardois"/>
    <s v="21"/>
    <s v="Côte-d'Or"/>
    <n v="27"/>
    <s v="Bourgogne-Franche-Comté"/>
  </r>
  <r>
    <s v="Enedis"/>
    <s v="2021"/>
    <x v="0"/>
    <s v="PRO"/>
    <s v="Petits professionels"/>
    <s v="I"/>
    <x v="4"/>
    <m/>
    <s v="0"/>
    <n v="0"/>
    <n v="0"/>
    <n v="0"/>
    <n v="0"/>
    <n v="0"/>
    <n v="1"/>
    <s v="21288"/>
    <x v="296"/>
    <s v="242101459"/>
    <s v="CC du Pays d'Alésia et de la Seine"/>
    <s v="21"/>
    <s v="Côte-d'Or"/>
    <n v="27"/>
    <s v="Bourgogne-Franche-Comté"/>
  </r>
  <r>
    <s v="Enedis"/>
    <s v="2021"/>
    <x v="0"/>
    <s v="PRO"/>
    <s v="Petits professionels"/>
    <s v="T"/>
    <x v="0"/>
    <m/>
    <s v="0"/>
    <n v="73.956267150000002"/>
    <n v="13"/>
    <n v="0.86399999999999999"/>
    <n v="0"/>
    <n v="0"/>
    <n v="0"/>
    <s v="21288"/>
    <x v="296"/>
    <s v="242101459"/>
    <s v="CC du Pays d'Alésia et de la Seine"/>
    <s v="21"/>
    <s v="Côte-d'Or"/>
    <n v="27"/>
    <s v="Bourgogne-Franche-Comté"/>
  </r>
  <r>
    <s v="Enedis"/>
    <s v="2021"/>
    <x v="0"/>
    <s v="PRO"/>
    <s v="Petits professionels"/>
    <s v="T"/>
    <x v="0"/>
    <m/>
    <s v="0"/>
    <n v="0"/>
    <n v="0"/>
    <n v="0"/>
    <n v="0"/>
    <n v="0"/>
    <n v="1"/>
    <s v="21289"/>
    <x v="297"/>
    <s v="200070894"/>
    <s v="CC de Gevrey-Chambertin et de Nuits-Saint-Georges"/>
    <s v="21"/>
    <s v="Côte-d'Or"/>
    <n v="27"/>
    <s v="Bourgogne-Franche-Comté"/>
  </r>
  <r>
    <s v="Enedis"/>
    <s v="2021"/>
    <x v="0"/>
    <s v="ENT"/>
    <s v="Entreprises"/>
    <s v="T"/>
    <x v="0"/>
    <s v="70"/>
    <s v="Activités des sièges sociaux ; conseil de gestion"/>
    <n v="686.49426019999999"/>
    <n v="1"/>
    <n v="1"/>
    <n v="0"/>
    <n v="0"/>
    <n v="0"/>
    <s v="21290"/>
    <x v="298"/>
    <s v="242100154"/>
    <s v="CC des Vallées de la Tille et de l'Ignon"/>
    <s v="21"/>
    <s v="Côte-d'Or"/>
    <n v="27"/>
    <s v="Bourgogne-Franche-Comté"/>
  </r>
  <r>
    <s v="Enedis"/>
    <s v="2021"/>
    <x v="0"/>
    <s v="ENT"/>
    <s v="Entreprises"/>
    <s v="T"/>
    <x v="0"/>
    <s v="84"/>
    <s v="Administration publique et défense ; sécurité sociale obligatoire"/>
    <n v="9.0885577269999995"/>
    <n v="1"/>
    <n v="0.89100000000000001"/>
    <n v="0"/>
    <n v="0"/>
    <n v="0"/>
    <s v="21290"/>
    <x v="298"/>
    <s v="242100154"/>
    <s v="CC des Vallées de la Tille et de l'Ignon"/>
    <s v="21"/>
    <s v="Côte-d'Or"/>
    <n v="27"/>
    <s v="Bourgogne-Franche-Comté"/>
  </r>
  <r>
    <s v="Enedis"/>
    <s v="2021"/>
    <x v="0"/>
    <s v="PRO"/>
    <s v="Petits professionels"/>
    <s v="A"/>
    <x v="1"/>
    <m/>
    <s v="0"/>
    <n v="91.166510740000007"/>
    <n v="4"/>
    <n v="0.89500000000000002"/>
    <n v="0"/>
    <n v="0"/>
    <n v="0"/>
    <s v="21291"/>
    <x v="299"/>
    <s v="200071017"/>
    <s v="CC des Terres d'Auxois"/>
    <s v="21"/>
    <s v="Côte-d'Or"/>
    <n v="27"/>
    <s v="Bourgogne-Franche-Comté"/>
  </r>
  <r>
    <s v="Enedis"/>
    <s v="2021"/>
    <x v="0"/>
    <s v="PRO"/>
    <s v="Petits professionels"/>
    <s v="T"/>
    <x v="0"/>
    <m/>
    <s v="0"/>
    <n v="0"/>
    <n v="0"/>
    <n v="0"/>
    <n v="0"/>
    <n v="0"/>
    <n v="1"/>
    <s v="21291"/>
    <x v="299"/>
    <s v="200071017"/>
    <s v="CC des Terres d'Auxois"/>
    <s v="21"/>
    <s v="Côte-d'Or"/>
    <n v="27"/>
    <s v="Bourgogne-Franche-Comté"/>
  </r>
  <r>
    <s v="Enedis"/>
    <s v="2021"/>
    <x v="0"/>
    <s v="PRO"/>
    <s v="Petits professionels"/>
    <s v="X"/>
    <x v="2"/>
    <m/>
    <s v="0"/>
    <n v="0"/>
    <n v="0"/>
    <n v="0"/>
    <n v="0"/>
    <n v="0"/>
    <n v="1"/>
    <s v="21291"/>
    <x v="299"/>
    <s v="200071017"/>
    <s v="CC des Terres d'Auxois"/>
    <s v="21"/>
    <s v="Côte-d'Or"/>
    <n v="27"/>
    <s v="Bourgogne-Franche-Comté"/>
  </r>
  <r>
    <s v="Enedis"/>
    <s v="2021"/>
    <x v="0"/>
    <s v="ENT"/>
    <s v="Entreprises"/>
    <s v="I"/>
    <x v="4"/>
    <s v="20"/>
    <s v="Industrie chimique"/>
    <n v="1874.1631669999999"/>
    <n v="1"/>
    <n v="1"/>
    <n v="0"/>
    <n v="0"/>
    <n v="0"/>
    <s v="21292"/>
    <x v="300"/>
    <s v="200000925"/>
    <s v="CC de la Plaine Dijonnaise"/>
    <s v="21"/>
    <s v="Côte-d'Or"/>
    <n v="27"/>
    <s v="Bourgogne-Franche-Comté"/>
  </r>
  <r>
    <s v="Enedis"/>
    <s v="2021"/>
    <x v="0"/>
    <s v="ENT"/>
    <s v="Entreprises"/>
    <s v="I"/>
    <x v="4"/>
    <s v="32"/>
    <s v="Autres industries manufacturières"/>
    <n v="129.14173819999999"/>
    <n v="1"/>
    <n v="0.998"/>
    <n v="0"/>
    <n v="0"/>
    <n v="0"/>
    <s v="21292"/>
    <x v="300"/>
    <s v="200000925"/>
    <s v="CC de la Plaine Dijonnaise"/>
    <s v="21"/>
    <s v="Côte-d'Or"/>
    <n v="27"/>
    <s v="Bourgogne-Franche-Comté"/>
  </r>
  <r>
    <s v="Enedis"/>
    <s v="2021"/>
    <x v="0"/>
    <s v="ENT"/>
    <s v="Entreprises"/>
    <s v="T"/>
    <x v="0"/>
    <s v="52"/>
    <s v="Entreposage et services auxiliaires des transports"/>
    <n v="503.9917509"/>
    <n v="1"/>
    <n v="0.998"/>
    <n v="0"/>
    <n v="0"/>
    <n v="0"/>
    <s v="21292"/>
    <x v="300"/>
    <s v="200000925"/>
    <s v="CC de la Plaine Dijonnaise"/>
    <s v="21"/>
    <s v="Côte-d'Or"/>
    <n v="27"/>
    <s v="Bourgogne-Franche-Comté"/>
  </r>
  <r>
    <s v="Enedis"/>
    <s v="2021"/>
    <x v="0"/>
    <s v="ENT"/>
    <s v="Entreprises"/>
    <s v="T"/>
    <x v="0"/>
    <s v="56"/>
    <s v="Restauration"/>
    <n v="229.00365429999999"/>
    <n v="1"/>
    <n v="0.998"/>
    <n v="0"/>
    <n v="0"/>
    <n v="0"/>
    <s v="21292"/>
    <x v="300"/>
    <s v="200000925"/>
    <s v="CC de la Plaine Dijonnaise"/>
    <s v="21"/>
    <s v="Côte-d'Or"/>
    <n v="27"/>
    <s v="Bourgogne-Franche-Comté"/>
  </r>
  <r>
    <s v="Enedis"/>
    <s v="2021"/>
    <x v="0"/>
    <s v="ENT"/>
    <s v="Entreprises"/>
    <s v="T"/>
    <x v="0"/>
    <s v="69"/>
    <s v="Activités juridiques et comptables"/>
    <n v="87.574110210000001"/>
    <n v="1"/>
    <n v="0.874"/>
    <n v="0"/>
    <n v="0"/>
    <n v="0"/>
    <s v="21292"/>
    <x v="300"/>
    <s v="200000925"/>
    <s v="CC de la Plaine Dijonnaise"/>
    <s v="21"/>
    <s v="Côte-d'Or"/>
    <n v="27"/>
    <s v="Bourgogne-Franche-Comté"/>
  </r>
  <r>
    <s v="Enedis"/>
    <s v="2021"/>
    <x v="0"/>
    <s v="ENT"/>
    <s v="Entreprises"/>
    <s v="T"/>
    <x v="0"/>
    <s v="85"/>
    <s v="Enseignement"/>
    <n v="176.92885039999999"/>
    <n v="1"/>
    <n v="1"/>
    <n v="0"/>
    <n v="0"/>
    <n v="0"/>
    <s v="21292"/>
    <x v="300"/>
    <s v="200000925"/>
    <s v="CC de la Plaine Dijonnaise"/>
    <s v="21"/>
    <s v="Côte-d'Or"/>
    <n v="27"/>
    <s v="Bourgogne-Franche-Comté"/>
  </r>
  <r>
    <s v="Enedis"/>
    <s v="2021"/>
    <x v="0"/>
    <s v="ENT"/>
    <s v="Entreprises"/>
    <s v="T"/>
    <x v="0"/>
    <s v="96"/>
    <s v="Autres services personnels"/>
    <n v="28.518000000000001"/>
    <n v="1"/>
    <n v="1"/>
    <n v="0"/>
    <n v="0"/>
    <n v="0"/>
    <s v="21292"/>
    <x v="300"/>
    <s v="200000925"/>
    <s v="CC de la Plaine Dijonnaise"/>
    <s v="21"/>
    <s v="Côte-d'Or"/>
    <n v="27"/>
    <s v="Bourgogne-Franche-Comté"/>
  </r>
  <r>
    <s v="Enedis"/>
    <s v="2021"/>
    <x v="0"/>
    <s v="PRO"/>
    <s v="Petits professionels"/>
    <s v="X"/>
    <x v="2"/>
    <m/>
    <s v="0"/>
    <n v="164.83645329999999"/>
    <n v="23"/>
    <n v="0.86699999999999999"/>
    <n v="0"/>
    <n v="0"/>
    <n v="1"/>
    <s v="21292"/>
    <x v="300"/>
    <s v="200000925"/>
    <s v="CC de la Plaine Dijonnaise"/>
    <s v="21"/>
    <s v="Côte-d'Or"/>
    <n v="27"/>
    <s v="Bourgogne-Franche-Comté"/>
  </r>
  <r>
    <s v="Enedis"/>
    <s v="2021"/>
    <x v="0"/>
    <s v="PRO"/>
    <s v="Petits professionels"/>
    <s v="T"/>
    <x v="0"/>
    <m/>
    <s v="0"/>
    <n v="0"/>
    <n v="0"/>
    <n v="0"/>
    <n v="0"/>
    <n v="0"/>
    <n v="1"/>
    <s v="21293"/>
    <x v="301"/>
    <s v="200039055"/>
    <s v="CC Ouche et Montagne"/>
    <s v="21"/>
    <s v="Côte-d'Or"/>
    <n v="27"/>
    <s v="Bourgogne-Franche-Comté"/>
  </r>
  <r>
    <s v="Enedis"/>
    <s v="2021"/>
    <x v="0"/>
    <s v="PRO"/>
    <s v="Petits professionels"/>
    <s v="T"/>
    <x v="0"/>
    <m/>
    <s v="0"/>
    <n v="49.293586240000003"/>
    <n v="15"/>
    <n v="0.90900000000000003"/>
    <n v="0"/>
    <n v="0"/>
    <n v="0"/>
    <s v="21294"/>
    <x v="302"/>
    <s v="200070894"/>
    <s v="CC de Gevrey-Chambertin et de Nuits-Saint-Georges"/>
    <s v="21"/>
    <s v="Côte-d'Or"/>
    <n v="27"/>
    <s v="Bourgogne-Franche-Comté"/>
  </r>
  <r>
    <s v="Enedis"/>
    <s v="2021"/>
    <x v="0"/>
    <s v="ENT"/>
    <s v="Entreprises"/>
    <s v="I"/>
    <x v="4"/>
    <s v="17"/>
    <s v="Industrie du papier et du carton"/>
    <n v="260.03917310000003"/>
    <n v="1"/>
    <n v="0.998"/>
    <n v="0"/>
    <n v="0"/>
    <n v="0"/>
    <s v="21295"/>
    <x v="303"/>
    <s v="200070894"/>
    <s v="CC de Gevrey-Chambertin et de Nuits-Saint-Georges"/>
    <s v="21"/>
    <s v="Côte-d'Or"/>
    <n v="27"/>
    <s v="Bourgogne-Franche-Comté"/>
  </r>
  <r>
    <s v="Enedis"/>
    <s v="2021"/>
    <x v="0"/>
    <s v="ENT"/>
    <s v="Entreprises"/>
    <s v="I"/>
    <x v="4"/>
    <s v="23"/>
    <s v="Fabrication d'autres produits minéraux non métalliques"/>
    <n v="1040.2821670000001"/>
    <n v="1"/>
    <n v="1"/>
    <n v="0"/>
    <n v="0"/>
    <n v="0"/>
    <s v="21295"/>
    <x v="303"/>
    <s v="200070894"/>
    <s v="CC de Gevrey-Chambertin et de Nuits-Saint-Georges"/>
    <s v="21"/>
    <s v="Côte-d'Or"/>
    <n v="27"/>
    <s v="Bourgogne-Franche-Comté"/>
  </r>
  <r>
    <s v="Enedis"/>
    <s v="2021"/>
    <x v="0"/>
    <s v="ENT"/>
    <s v="Entreprises"/>
    <s v="I"/>
    <x v="4"/>
    <s v="25"/>
    <s v="Fabrication de produits métalliques, à l'exception des machines et des équipements"/>
    <n v="369.32505070000002"/>
    <n v="1"/>
    <n v="1"/>
    <n v="0"/>
    <n v="0"/>
    <n v="0"/>
    <s v="21295"/>
    <x v="303"/>
    <s v="200070894"/>
    <s v="CC de Gevrey-Chambertin et de Nuits-Saint-Georges"/>
    <s v="21"/>
    <s v="Côte-d'Or"/>
    <n v="27"/>
    <s v="Bourgogne-Franche-Comté"/>
  </r>
  <r>
    <s v="Enedis"/>
    <s v="2021"/>
    <x v="0"/>
    <s v="ENT"/>
    <s v="Entreprises"/>
    <s v="I"/>
    <x v="4"/>
    <s v="27"/>
    <s v="Fabrication d'équipements électriques"/>
    <n v="6285.8270000000002"/>
    <n v="1"/>
    <n v="1"/>
    <n v="0"/>
    <n v="0"/>
    <n v="0"/>
    <s v="21295"/>
    <x v="303"/>
    <s v="200070894"/>
    <s v="CC de Gevrey-Chambertin et de Nuits-Saint-Georges"/>
    <s v="21"/>
    <s v="Côte-d'Or"/>
    <n v="27"/>
    <s v="Bourgogne-Franche-Comté"/>
  </r>
  <r>
    <s v="Enedis"/>
    <s v="2021"/>
    <x v="0"/>
    <s v="ENT"/>
    <s v="Entreprises"/>
    <s v="I"/>
    <x v="4"/>
    <s v="31"/>
    <s v="Fabrication de meubles"/>
    <n v="57.555709460000003"/>
    <n v="1"/>
    <n v="0.99299999999999999"/>
    <n v="0"/>
    <n v="0"/>
    <n v="0"/>
    <s v="21295"/>
    <x v="303"/>
    <s v="200070894"/>
    <s v="CC de Gevrey-Chambertin et de Nuits-Saint-Georges"/>
    <s v="21"/>
    <s v="Côte-d'Or"/>
    <n v="27"/>
    <s v="Bourgogne-Franche-Comté"/>
  </r>
  <r>
    <s v="Enedis"/>
    <s v="2021"/>
    <x v="0"/>
    <s v="ENT"/>
    <s v="Entreprises"/>
    <s v="T"/>
    <x v="0"/>
    <s v="49"/>
    <s v="Transports terrestres et transport par conduites"/>
    <n v="660.20545230000005"/>
    <n v="5"/>
    <n v="0.95799999999999996"/>
    <n v="0"/>
    <n v="0"/>
    <n v="0"/>
    <s v="21295"/>
    <x v="303"/>
    <s v="200070894"/>
    <s v="CC de Gevrey-Chambertin et de Nuits-Saint-Georges"/>
    <s v="21"/>
    <s v="Côte-d'Or"/>
    <n v="27"/>
    <s v="Bourgogne-Franche-Comté"/>
  </r>
  <r>
    <s v="Enedis"/>
    <s v="2021"/>
    <x v="0"/>
    <s v="ENT"/>
    <s v="Entreprises"/>
    <s v="T"/>
    <x v="0"/>
    <s v="64"/>
    <s v="Activités des services financiers, hors assurance et caisses de retraite"/>
    <n v="72.533468990000003"/>
    <n v="1"/>
    <n v="0.84899999999999998"/>
    <n v="0"/>
    <n v="0"/>
    <n v="0"/>
    <s v="21295"/>
    <x v="303"/>
    <s v="200070894"/>
    <s v="CC de Gevrey-Chambertin et de Nuits-Saint-Georges"/>
    <s v="21"/>
    <s v="Côte-d'Or"/>
    <n v="27"/>
    <s v="Bourgogne-Franche-Comté"/>
  </r>
  <r>
    <s v="Enedis"/>
    <s v="2021"/>
    <x v="0"/>
    <s v="ENT"/>
    <s v="Entreprises"/>
    <s v="T"/>
    <x v="0"/>
    <s v="68"/>
    <s v="Activités immobilières"/>
    <n v="213.23580129999999"/>
    <n v="3"/>
    <n v="0.86299999999999999"/>
    <n v="0"/>
    <n v="0"/>
    <n v="0"/>
    <s v="21295"/>
    <x v="303"/>
    <s v="200070894"/>
    <s v="CC de Gevrey-Chambertin et de Nuits-Saint-Georges"/>
    <s v="21"/>
    <s v="Côte-d'Or"/>
    <n v="27"/>
    <s v="Bourgogne-Franche-Comté"/>
  </r>
  <r>
    <s v="Enedis"/>
    <s v="2021"/>
    <x v="0"/>
    <s v="ENT"/>
    <s v="Entreprises"/>
    <s v="T"/>
    <x v="0"/>
    <s v="84"/>
    <s v="Administration publique et défense ; sécurité sociale obligatoire"/>
    <n v="219.20360220000001"/>
    <n v="4"/>
    <n v="0.93600000000000005"/>
    <n v="0"/>
    <n v="0"/>
    <n v="0"/>
    <s v="21295"/>
    <x v="303"/>
    <s v="200070894"/>
    <s v="CC de Gevrey-Chambertin et de Nuits-Saint-Georges"/>
    <s v="21"/>
    <s v="Côte-d'Or"/>
    <n v="27"/>
    <s v="Bourgogne-Franche-Comté"/>
  </r>
  <r>
    <s v="Enedis"/>
    <s v="2021"/>
    <x v="0"/>
    <s v="RES"/>
    <s v="Résidentiel"/>
    <s v="R"/>
    <x v="3"/>
    <m/>
    <s v="0"/>
    <n v="6369.988558"/>
    <n v="1589"/>
    <n v="0.83199999999999996"/>
    <n v="0.590987441"/>
    <n v="3.1900000000000001E-3"/>
    <n v="0"/>
    <s v="21295"/>
    <x v="303"/>
    <s v="200070894"/>
    <s v="CC de Gevrey-Chambertin et de Nuits-Saint-Georges"/>
    <s v="21"/>
    <s v="Côte-d'Or"/>
    <n v="27"/>
    <s v="Bourgogne-Franche-Comté"/>
  </r>
  <r>
    <s v="Enedis"/>
    <s v="2021"/>
    <x v="0"/>
    <s v="ENT"/>
    <s v="Entreprises"/>
    <s v="T"/>
    <x v="0"/>
    <s v="55"/>
    <s v="Hébergement"/>
    <n v="382.7704688"/>
    <n v="2"/>
    <n v="0.97699999999999998"/>
    <n v="0"/>
    <n v="0"/>
    <n v="0"/>
    <s v="21297"/>
    <x v="305"/>
    <s v="200070894"/>
    <s v="CC de Gevrey-Chambertin et de Nuits-Saint-Georges"/>
    <s v="21"/>
    <s v="Côte-d'Or"/>
    <n v="27"/>
    <s v="Bourgogne-Franche-Comté"/>
  </r>
  <r>
    <s v="Enedis"/>
    <s v="2021"/>
    <x v="0"/>
    <s v="ENT"/>
    <s v="Entreprises"/>
    <s v="T"/>
    <x v="0"/>
    <s v="70"/>
    <s v="Activités des sièges sociaux ; conseil de gestion"/>
    <n v="1986.078"/>
    <n v="1"/>
    <n v="1"/>
    <n v="0"/>
    <n v="0"/>
    <n v="0"/>
    <s v="21297"/>
    <x v="305"/>
    <s v="200070894"/>
    <s v="CC de Gevrey-Chambertin et de Nuits-Saint-Georges"/>
    <s v="21"/>
    <s v="Côte-d'Or"/>
    <n v="27"/>
    <s v="Bourgogne-Franche-Comté"/>
  </r>
  <r>
    <s v="Enedis"/>
    <s v="2021"/>
    <x v="0"/>
    <s v="PRO"/>
    <s v="Petits professionels"/>
    <s v="I"/>
    <x v="4"/>
    <m/>
    <s v="0"/>
    <n v="69.106030770000004"/>
    <n v="13"/>
    <n v="0.69399999999999995"/>
    <n v="0"/>
    <n v="0"/>
    <n v="0"/>
    <s v="21297"/>
    <x v="305"/>
    <s v="200070894"/>
    <s v="CC de Gevrey-Chambertin et de Nuits-Saint-Georges"/>
    <s v="21"/>
    <s v="Côte-d'Or"/>
    <n v="27"/>
    <s v="Bourgogne-Franche-Comté"/>
  </r>
  <r>
    <s v="Enedis"/>
    <s v="2021"/>
    <x v="0"/>
    <s v="RES"/>
    <s v="Résidentiel"/>
    <s v="R"/>
    <x v="3"/>
    <m/>
    <s v="0"/>
    <n v="2071.5591960000002"/>
    <n v="320"/>
    <n v="0.83299999999999996"/>
    <n v="0"/>
    <n v="0"/>
    <n v="0"/>
    <s v="21297"/>
    <x v="305"/>
    <s v="200070894"/>
    <s v="CC de Gevrey-Chambertin et de Nuits-Saint-Georges"/>
    <s v="21"/>
    <s v="Côte-d'Or"/>
    <n v="27"/>
    <s v="Bourgogne-Franche-Comté"/>
  </r>
  <r>
    <s v="Enedis"/>
    <s v="2021"/>
    <x v="0"/>
    <s v="ENT"/>
    <s v="Entreprises"/>
    <s v="T"/>
    <x v="0"/>
    <s v="70"/>
    <s v="Activités des sièges sociaux ; conseil de gestion"/>
    <n v="358.60158180000002"/>
    <n v="1"/>
    <n v="0.998"/>
    <n v="0"/>
    <n v="0"/>
    <n v="0"/>
    <s v="21298"/>
    <x v="633"/>
    <s v="200071017"/>
    <s v="CC des Terres d'Auxois"/>
    <s v="21"/>
    <s v="Côte-d'Or"/>
    <n v="27"/>
    <s v="Bourgogne-Franche-Comté"/>
  </r>
  <r>
    <s v="Enedis"/>
    <s v="2021"/>
    <x v="0"/>
    <s v="PRO"/>
    <s v="Petits professionels"/>
    <s v="I"/>
    <x v="4"/>
    <m/>
    <s v="0"/>
    <n v="0"/>
    <n v="0"/>
    <n v="0"/>
    <n v="0"/>
    <n v="0"/>
    <n v="1"/>
    <s v="21298"/>
    <x v="633"/>
    <s v="200071017"/>
    <s v="CC des Terres d'Auxois"/>
    <s v="21"/>
    <s v="Côte-d'Or"/>
    <n v="27"/>
    <s v="Bourgogne-Franche-Comté"/>
  </r>
  <r>
    <s v="Enedis"/>
    <s v="2021"/>
    <x v="0"/>
    <s v="RES"/>
    <s v="Résidentiel"/>
    <s v="R"/>
    <x v="3"/>
    <m/>
    <s v="0"/>
    <n v="1295.298076"/>
    <n v="178"/>
    <n v="0.81100000000000005"/>
    <n v="0"/>
    <n v="0"/>
    <n v="0"/>
    <s v="21300"/>
    <x v="307"/>
    <s v="200039055"/>
    <s v="CC Ouche et Montagne"/>
    <s v="21"/>
    <s v="Côte-d'Or"/>
    <n v="27"/>
    <s v="Bourgogne-Franche-Comté"/>
  </r>
  <r>
    <s v="Enedis"/>
    <s v="2021"/>
    <x v="0"/>
    <s v="ENT"/>
    <s v="Entreprises"/>
    <s v="I"/>
    <x v="4"/>
    <s v="43"/>
    <s v="Travaux de construction spécialisés"/>
    <n v="67.580500000000001"/>
    <n v="1"/>
    <n v="1"/>
    <n v="0"/>
    <n v="0"/>
    <n v="0"/>
    <s v="21301"/>
    <x v="308"/>
    <s v="242101509"/>
    <s v="CC Rives de Saône"/>
    <s v="21"/>
    <s v="Côte-d'Or"/>
    <n v="27"/>
    <s v="Bourgogne-Franche-Comté"/>
  </r>
  <r>
    <s v="Enedis"/>
    <s v="2021"/>
    <x v="0"/>
    <s v="ENT"/>
    <s v="Entreprises"/>
    <s v="T"/>
    <x v="0"/>
    <s v="47"/>
    <s v="Commerce de détail, à l'exception des automobiles et des motocycles"/>
    <n v="530.28699979999999"/>
    <n v="1"/>
    <n v="1"/>
    <n v="0"/>
    <n v="0"/>
    <n v="0"/>
    <s v="21301"/>
    <x v="308"/>
    <s v="242101509"/>
    <s v="CC Rives de Saône"/>
    <s v="21"/>
    <s v="Côte-d'Or"/>
    <n v="27"/>
    <s v="Bourgogne-Franche-Comté"/>
  </r>
  <r>
    <s v="Enedis"/>
    <s v="2021"/>
    <x v="0"/>
    <s v="ENT"/>
    <s v="Entreprises"/>
    <s v="T"/>
    <x v="0"/>
    <s v="56"/>
    <s v="Restauration"/>
    <n v="71.437912870000005"/>
    <n v="1"/>
    <n v="0.95099999999999996"/>
    <n v="0"/>
    <n v="0"/>
    <n v="0"/>
    <s v="21301"/>
    <x v="308"/>
    <s v="242101509"/>
    <s v="CC Rives de Saône"/>
    <s v="21"/>
    <s v="Côte-d'Or"/>
    <n v="27"/>
    <s v="Bourgogne-Franche-Comté"/>
  </r>
  <r>
    <s v="Enedis"/>
    <s v="2021"/>
    <x v="0"/>
    <s v="ENT"/>
    <s v="Entreprises"/>
    <s v="T"/>
    <x v="0"/>
    <s v="70"/>
    <s v="Activités des sièges sociaux ; conseil de gestion"/>
    <n v="64.470833330000005"/>
    <n v="1"/>
    <n v="1"/>
    <n v="0"/>
    <n v="0"/>
    <n v="0"/>
    <s v="21301"/>
    <x v="308"/>
    <s v="242101509"/>
    <s v="CC Rives de Saône"/>
    <s v="21"/>
    <s v="Côte-d'Or"/>
    <n v="27"/>
    <s v="Bourgogne-Franche-Comté"/>
  </r>
  <r>
    <s v="Enedis"/>
    <s v="2021"/>
    <x v="0"/>
    <s v="PRO"/>
    <s v="Petits professionels"/>
    <s v="A"/>
    <x v="1"/>
    <m/>
    <s v="0"/>
    <n v="0"/>
    <n v="0"/>
    <n v="0"/>
    <n v="0"/>
    <n v="0"/>
    <n v="1"/>
    <s v="21301"/>
    <x v="308"/>
    <s v="242101509"/>
    <s v="CC Rives de Saône"/>
    <s v="21"/>
    <s v="Côte-d'Or"/>
    <n v="27"/>
    <s v="Bourgogne-Franche-Comté"/>
  </r>
  <r>
    <s v="Enedis"/>
    <s v="2021"/>
    <x v="0"/>
    <s v="ENT"/>
    <s v="Entreprises"/>
    <s v="T"/>
    <x v="0"/>
    <s v="84"/>
    <s v="Administration publique et défense ; sécurité sociale obligatoire"/>
    <n v="12.404"/>
    <n v="1"/>
    <n v="1"/>
    <n v="0"/>
    <n v="0"/>
    <n v="0"/>
    <s v="21302"/>
    <x v="309"/>
    <s v="242101434"/>
    <s v="CC du Pays Châtillonnais"/>
    <s v="21"/>
    <s v="Côte-d'Or"/>
    <n v="27"/>
    <s v="Bourgogne-Franche-Comté"/>
  </r>
  <r>
    <s v="Enedis"/>
    <s v="2021"/>
    <x v="0"/>
    <s v="ENT"/>
    <s v="Entreprises"/>
    <s v="T"/>
    <x v="0"/>
    <s v="84"/>
    <s v="Administration publique et défense ; sécurité sociale obligatoire"/>
    <n v="24.381"/>
    <n v="2"/>
    <n v="1"/>
    <n v="0"/>
    <n v="0"/>
    <n v="0"/>
    <s v="21305"/>
    <x v="312"/>
    <s v="242101434"/>
    <s v="CC du Pays Châtillonnais"/>
    <s v="21"/>
    <s v="Côte-d'Or"/>
    <n v="27"/>
    <s v="Bourgogne-Franche-Comté"/>
  </r>
  <r>
    <s v="Enedis"/>
    <s v="2021"/>
    <x v="0"/>
    <s v="PRO"/>
    <s v="Petits professionels"/>
    <s v="T"/>
    <x v="0"/>
    <m/>
    <s v="0"/>
    <n v="54.414358360000001"/>
    <n v="8"/>
    <n v="0.499"/>
    <n v="0"/>
    <n v="0"/>
    <n v="0"/>
    <s v="21306"/>
    <x v="634"/>
    <s v="200039055"/>
    <s v="CC Ouche et Montagne"/>
    <s v="21"/>
    <s v="Côte-d'Or"/>
    <n v="27"/>
    <s v="Bourgogne-Franche-Comté"/>
  </r>
  <r>
    <s v="Enedis"/>
    <s v="2021"/>
    <x v="0"/>
    <s v="PRO"/>
    <s v="Petits professionels"/>
    <s v="A"/>
    <x v="1"/>
    <m/>
    <s v="0"/>
    <n v="0"/>
    <n v="0"/>
    <n v="0"/>
    <n v="0"/>
    <n v="0"/>
    <n v="1"/>
    <s v="21307"/>
    <x v="313"/>
    <s v="242101459"/>
    <s v="CC du Pays d'Alésia et de la Seine"/>
    <s v="21"/>
    <s v="Côte-d'Or"/>
    <n v="27"/>
    <s v="Bourgogne-Franche-Comté"/>
  </r>
  <r>
    <s v="Enedis"/>
    <s v="2021"/>
    <x v="0"/>
    <s v="PRO"/>
    <s v="Petits professionels"/>
    <s v="I"/>
    <x v="4"/>
    <m/>
    <s v="0"/>
    <n v="0"/>
    <n v="0"/>
    <n v="0"/>
    <n v="0"/>
    <n v="0"/>
    <n v="1"/>
    <s v="21308"/>
    <x v="314"/>
    <s v="242101459"/>
    <s v="CC du Pays d'Alésia et de la Seine"/>
    <s v="21"/>
    <s v="Côte-d'Or"/>
    <n v="27"/>
    <s v="Bourgogne-Franche-Comté"/>
  </r>
  <r>
    <s v="Enedis"/>
    <s v="2021"/>
    <x v="0"/>
    <s v="PRO"/>
    <s v="Petits professionels"/>
    <s v="T"/>
    <x v="0"/>
    <m/>
    <s v="0"/>
    <n v="82.591265149999998"/>
    <n v="14"/>
    <n v="0.81"/>
    <n v="0"/>
    <n v="0"/>
    <n v="0"/>
    <s v="21308"/>
    <x v="314"/>
    <s v="242101459"/>
    <s v="CC du Pays d'Alésia et de la Seine"/>
    <s v="21"/>
    <s v="Côte-d'Or"/>
    <n v="27"/>
    <s v="Bourgogne-Franche-Comté"/>
  </r>
  <r>
    <s v="Enedis"/>
    <s v="2021"/>
    <x v="0"/>
    <s v="RES"/>
    <s v="Résidentiel"/>
    <s v="R"/>
    <x v="3"/>
    <m/>
    <s v="0"/>
    <n v="742.22841970000002"/>
    <n v="122"/>
    <n v="0.751"/>
    <n v="0"/>
    <n v="0"/>
    <n v="0"/>
    <s v="21308"/>
    <x v="314"/>
    <s v="242101459"/>
    <s v="CC du Pays d'Alésia et de la Seine"/>
    <s v="21"/>
    <s v="Côte-d'Or"/>
    <n v="27"/>
    <s v="Bourgogne-Franche-Comté"/>
  </r>
  <r>
    <s v="Enedis"/>
    <s v="2021"/>
    <x v="0"/>
    <s v="PRO"/>
    <s v="Petits professionels"/>
    <s v="T"/>
    <x v="0"/>
    <m/>
    <s v="0"/>
    <n v="0"/>
    <n v="0"/>
    <n v="0"/>
    <n v="0"/>
    <n v="0"/>
    <n v="1"/>
    <s v="21309"/>
    <x v="315"/>
    <s v="242101434"/>
    <s v="CC du Pays Châtillonnais"/>
    <s v="21"/>
    <s v="Côte-d'Or"/>
    <n v="27"/>
    <s v="Bourgogne-Franche-Comté"/>
  </r>
  <r>
    <s v="Enedis"/>
    <s v="2021"/>
    <x v="0"/>
    <s v="PRO"/>
    <s v="Petits professionels"/>
    <s v="A"/>
    <x v="1"/>
    <m/>
    <s v="0"/>
    <n v="0"/>
    <n v="0"/>
    <n v="0"/>
    <n v="0"/>
    <n v="0"/>
    <n v="1"/>
    <s v="21311"/>
    <x v="635"/>
    <s v="242101509"/>
    <s v="CC Rives de Saône"/>
    <s v="21"/>
    <s v="Côte-d'Or"/>
    <n v="27"/>
    <s v="Bourgogne-Franche-Comté"/>
  </r>
  <r>
    <s v="Enedis"/>
    <s v="2021"/>
    <x v="0"/>
    <s v="PRO"/>
    <s v="Petits professionels"/>
    <s v="T"/>
    <x v="0"/>
    <m/>
    <s v="0"/>
    <n v="0"/>
    <n v="0"/>
    <n v="0"/>
    <n v="0"/>
    <n v="0"/>
    <n v="1"/>
    <s v="21311"/>
    <x v="635"/>
    <s v="242101509"/>
    <s v="CC Rives de Saône"/>
    <s v="21"/>
    <s v="Côte-d'Or"/>
    <n v="27"/>
    <s v="Bourgogne-Franche-Comté"/>
  </r>
  <r>
    <s v="Enedis"/>
    <s v="2021"/>
    <x v="0"/>
    <s v="RES"/>
    <s v="Résidentiel"/>
    <s v="R"/>
    <x v="3"/>
    <m/>
    <s v="0"/>
    <n v="159.43812109999999"/>
    <n v="33"/>
    <n v="0.81899999999999995"/>
    <n v="0"/>
    <n v="0"/>
    <n v="0"/>
    <s v="21311"/>
    <x v="635"/>
    <s v="242101509"/>
    <s v="CC Rives de Saône"/>
    <s v="21"/>
    <s v="Côte-d'Or"/>
    <n v="27"/>
    <s v="Bourgogne-Franche-Comté"/>
  </r>
  <r>
    <s v="Enedis"/>
    <s v="2021"/>
    <x v="0"/>
    <s v="PRO"/>
    <s v="Petits professionels"/>
    <s v="A"/>
    <x v="1"/>
    <m/>
    <s v="0"/>
    <n v="0"/>
    <n v="0"/>
    <n v="0"/>
    <n v="0"/>
    <n v="0"/>
    <n v="1"/>
    <s v="21312"/>
    <x v="636"/>
    <s v="242101434"/>
    <s v="CC du Pays Châtillonnais"/>
    <s v="21"/>
    <s v="Côte-d'Or"/>
    <n v="27"/>
    <s v="Bourgogne-Franche-Comté"/>
  </r>
  <r>
    <s v="Enedis"/>
    <s v="2021"/>
    <x v="0"/>
    <s v="RES"/>
    <s v="Résidentiel"/>
    <s v="R"/>
    <x v="3"/>
    <m/>
    <s v="0"/>
    <n v="139.69699840000001"/>
    <n v="23"/>
    <n v="0.78600000000000003"/>
    <n v="0"/>
    <n v="0"/>
    <n v="0"/>
    <s v="21312"/>
    <x v="636"/>
    <s v="242101434"/>
    <s v="CC du Pays Châtillonnais"/>
    <s v="21"/>
    <s v="Côte-d'Or"/>
    <n v="27"/>
    <s v="Bourgogne-Franche-Comté"/>
  </r>
  <r>
    <s v="Enedis"/>
    <s v="2021"/>
    <x v="0"/>
    <s v="PRO"/>
    <s v="Petits professionels"/>
    <s v="A"/>
    <x v="1"/>
    <m/>
    <s v="0"/>
    <n v="0"/>
    <n v="0"/>
    <n v="0"/>
    <n v="0"/>
    <n v="0"/>
    <n v="1"/>
    <s v="21313"/>
    <x v="317"/>
    <s v="242101434"/>
    <s v="CC du Pays Châtillonnais"/>
    <s v="21"/>
    <s v="Côte-d'Or"/>
    <n v="27"/>
    <s v="Bourgogne-Franche-Comté"/>
  </r>
  <r>
    <s v="Enedis"/>
    <s v="2021"/>
    <x v="0"/>
    <s v="RES"/>
    <s v="Résidentiel"/>
    <s v="R"/>
    <x v="3"/>
    <m/>
    <s v="0"/>
    <n v="253.32615029999999"/>
    <n v="52"/>
    <n v="0.755"/>
    <n v="0"/>
    <n v="0"/>
    <n v="0"/>
    <s v="21313"/>
    <x v="317"/>
    <s v="242101434"/>
    <s v="CC du Pays Châtillonnais"/>
    <s v="21"/>
    <s v="Côte-d'Or"/>
    <n v="27"/>
    <s v="Bourgogne-Franche-Comté"/>
  </r>
  <r>
    <s v="Enedis"/>
    <s v="2021"/>
    <x v="0"/>
    <s v="ENT"/>
    <s v="Entreprises"/>
    <s v="I"/>
    <x v="4"/>
    <s v="25"/>
    <s v="Fabrication de produits métalliques, à l'exception des machines et des équipements"/>
    <n v="98.817221810000007"/>
    <n v="1"/>
    <n v="0.92200000000000004"/>
    <n v="0"/>
    <n v="0"/>
    <n v="0"/>
    <s v="21315"/>
    <x v="319"/>
    <s v="242100410"/>
    <s v="Dijon Métropole"/>
    <s v="21"/>
    <s v="Côte-d'Or"/>
    <n v="27"/>
    <s v="Bourgogne-Franche-Comté"/>
  </r>
  <r>
    <s v="Enedis"/>
    <s v="2021"/>
    <x v="0"/>
    <s v="PRO"/>
    <s v="Petits professionels"/>
    <s v="I"/>
    <x v="4"/>
    <m/>
    <s v="0"/>
    <n v="86.846067669999996"/>
    <n v="7"/>
    <n v="0.86799999999999999"/>
    <n v="0"/>
    <n v="0"/>
    <n v="0"/>
    <s v="21315"/>
    <x v="319"/>
    <s v="242100410"/>
    <s v="Dijon Métropole"/>
    <s v="21"/>
    <s v="Côte-d'Or"/>
    <n v="27"/>
    <s v="Bourgogne-Franche-Comté"/>
  </r>
  <r>
    <s v="Enedis"/>
    <s v="2021"/>
    <x v="0"/>
    <s v="PRO"/>
    <s v="Petits professionels"/>
    <s v="T"/>
    <x v="0"/>
    <m/>
    <s v="0"/>
    <n v="64.19056698"/>
    <n v="13"/>
    <n v="0.89700000000000002"/>
    <n v="0"/>
    <n v="0"/>
    <n v="0"/>
    <s v="21316"/>
    <x v="320"/>
    <s v="200070902"/>
    <s v="CC Auxonne Pontailler Val de Saône"/>
    <s v="21"/>
    <s v="Côte-d'Or"/>
    <n v="27"/>
    <s v="Bourgogne-Franche-Comté"/>
  </r>
  <r>
    <s v="Enedis"/>
    <s v="2021"/>
    <x v="0"/>
    <s v="ENT"/>
    <s v="Entreprises"/>
    <s v="I"/>
    <x v="4"/>
    <s v="22"/>
    <s v="Fabrication de produits en caoutchouc et en plastique"/>
    <n v="8792.0115000000005"/>
    <n v="1"/>
    <n v="1"/>
    <n v="0"/>
    <n v="0"/>
    <n v="0"/>
    <s v="21317"/>
    <x v="321"/>
    <s v="242100154"/>
    <s v="CC des Vallées de la Tille et de l'Ignon"/>
    <s v="21"/>
    <s v="Côte-d'Or"/>
    <n v="27"/>
    <s v="Bourgogne-Franche-Comté"/>
  </r>
  <r>
    <s v="Enedis"/>
    <s v="2021"/>
    <x v="0"/>
    <s v="ENT"/>
    <s v="Entreprises"/>
    <s v="I"/>
    <x v="4"/>
    <s v="28"/>
    <s v="Fabrication de machines et équipements n.c.a."/>
    <n v="279.97241789999998"/>
    <n v="1"/>
    <n v="0.997"/>
    <n v="0"/>
    <n v="0"/>
    <n v="0"/>
    <s v="21317"/>
    <x v="321"/>
    <s v="242100154"/>
    <s v="CC des Vallées de la Tille et de l'Ignon"/>
    <s v="21"/>
    <s v="Côte-d'Or"/>
    <n v="27"/>
    <s v="Bourgogne-Franche-Comté"/>
  </r>
  <r>
    <s v="Enedis"/>
    <s v="2021"/>
    <x v="0"/>
    <s v="ENT"/>
    <s v="Entreprises"/>
    <s v="T"/>
    <x v="0"/>
    <s v="36"/>
    <s v="Captage, traitement et distribution d'eau"/>
    <n v="568.17348830000003"/>
    <n v="3"/>
    <n v="0.98599999999999999"/>
    <n v="0"/>
    <n v="0"/>
    <n v="0"/>
    <s v="21317"/>
    <x v="321"/>
    <s v="242100154"/>
    <s v="CC des Vallées de la Tille et de l'Ignon"/>
    <s v="21"/>
    <s v="Côte-d'Or"/>
    <n v="27"/>
    <s v="Bourgogne-Franche-Comté"/>
  </r>
  <r>
    <s v="Enedis"/>
    <s v="2021"/>
    <x v="0"/>
    <s v="ENT"/>
    <s v="Entreprises"/>
    <s v="T"/>
    <x v="0"/>
    <s v="45"/>
    <s v="Commerce et réparation d'automobiles et de motocycles"/>
    <n v="102.76506790000001"/>
    <n v="2"/>
    <n v="0.94199999999999995"/>
    <n v="0"/>
    <n v="0"/>
    <n v="0"/>
    <s v="21317"/>
    <x v="321"/>
    <s v="242100154"/>
    <s v="CC des Vallées de la Tille et de l'Ignon"/>
    <s v="21"/>
    <s v="Côte-d'Or"/>
    <n v="27"/>
    <s v="Bourgogne-Franche-Comté"/>
  </r>
  <r>
    <s v="Enedis"/>
    <s v="2021"/>
    <x v="0"/>
    <s v="ENT"/>
    <s v="Entreprises"/>
    <s v="T"/>
    <x v="0"/>
    <s v="49"/>
    <s v="Transports terrestres et transport par conduites"/>
    <n v="218.82322690000001"/>
    <n v="2"/>
    <n v="0.88100000000000001"/>
    <n v="0"/>
    <n v="0"/>
    <n v="0"/>
    <s v="21317"/>
    <x v="321"/>
    <s v="242100154"/>
    <s v="CC des Vallées de la Tille et de l'Ignon"/>
    <s v="21"/>
    <s v="Côte-d'Or"/>
    <n v="27"/>
    <s v="Bourgogne-Franche-Comté"/>
  </r>
  <r>
    <s v="Enedis"/>
    <s v="2021"/>
    <x v="0"/>
    <s v="ENT"/>
    <s v="Entreprises"/>
    <s v="T"/>
    <x v="0"/>
    <s v="56"/>
    <s v="Restauration"/>
    <n v="52.146081899999999"/>
    <n v="1"/>
    <n v="0.94299999999999995"/>
    <n v="0"/>
    <n v="0"/>
    <n v="0"/>
    <s v="21317"/>
    <x v="321"/>
    <s v="242100154"/>
    <s v="CC des Vallées de la Tille et de l'Ignon"/>
    <s v="21"/>
    <s v="Côte-d'Or"/>
    <n v="27"/>
    <s v="Bourgogne-Franche-Comté"/>
  </r>
  <r>
    <s v="Enedis"/>
    <s v="2021"/>
    <x v="0"/>
    <s v="ENT"/>
    <s v="Entreprises"/>
    <s v="T"/>
    <x v="0"/>
    <s v="70"/>
    <s v="Activités des sièges sociaux ; conseil de gestion"/>
    <n v="13.324664800000001"/>
    <n v="1"/>
    <n v="0"/>
    <n v="0"/>
    <n v="0"/>
    <n v="0"/>
    <s v="21317"/>
    <x v="321"/>
    <s v="242100154"/>
    <s v="CC des Vallées de la Tille et de l'Ignon"/>
    <s v="21"/>
    <s v="Côte-d'Or"/>
    <n v="27"/>
    <s v="Bourgogne-Franche-Comté"/>
  </r>
  <r>
    <s v="Enedis"/>
    <s v="2021"/>
    <x v="0"/>
    <s v="ENT"/>
    <s v="Entreprises"/>
    <s v="T"/>
    <x v="0"/>
    <s v="84"/>
    <s v="Administration publique et défense ; sécurité sociale obligatoire"/>
    <n v="512.50081020000005"/>
    <n v="3"/>
    <n v="0.98299999999999998"/>
    <n v="0"/>
    <n v="0"/>
    <n v="0"/>
    <s v="21317"/>
    <x v="321"/>
    <s v="242100154"/>
    <s v="CC des Vallées de la Tille et de l'Ignon"/>
    <s v="21"/>
    <s v="Côte-d'Or"/>
    <n v="27"/>
    <s v="Bourgogne-Franche-Comté"/>
  </r>
  <r>
    <s v="Enedis"/>
    <s v="2021"/>
    <x v="0"/>
    <s v="ENT"/>
    <s v="Entreprises"/>
    <s v="T"/>
    <x v="0"/>
    <s v="86"/>
    <s v="Activités pour la santé humaine"/>
    <n v="386.71809960000002"/>
    <n v="2"/>
    <n v="0.97699999999999998"/>
    <n v="0"/>
    <n v="0"/>
    <n v="0"/>
    <s v="21317"/>
    <x v="321"/>
    <s v="242100154"/>
    <s v="CC des Vallées de la Tille et de l'Ignon"/>
    <s v="21"/>
    <s v="Côte-d'Or"/>
    <n v="27"/>
    <s v="Bourgogne-Franche-Comté"/>
  </r>
  <r>
    <s v="Enedis"/>
    <s v="2021"/>
    <x v="0"/>
    <s v="ENT"/>
    <s v="Entreprises"/>
    <s v="T"/>
    <x v="0"/>
    <s v="87"/>
    <s v="Hébergement médico-social et social"/>
    <n v="291.16095969999998"/>
    <n v="1"/>
    <n v="0.90400000000000003"/>
    <n v="0"/>
    <n v="0"/>
    <n v="0"/>
    <s v="21317"/>
    <x v="321"/>
    <s v="242100154"/>
    <s v="CC des Vallées de la Tille et de l'Ignon"/>
    <s v="21"/>
    <s v="Côte-d'Or"/>
    <n v="27"/>
    <s v="Bourgogne-Franche-Comté"/>
  </r>
  <r>
    <s v="Enedis"/>
    <s v="2021"/>
    <x v="0"/>
    <s v="ENT"/>
    <s v="Entreprises"/>
    <s v="T"/>
    <x v="0"/>
    <s v="93"/>
    <s v="Activités sportives, récréatives et de loisirs"/>
    <n v="3.9563129460000002"/>
    <n v="1"/>
    <n v="0.86199999999999999"/>
    <n v="0"/>
    <n v="0"/>
    <n v="0"/>
    <s v="21317"/>
    <x v="321"/>
    <s v="242100154"/>
    <s v="CC des Vallées de la Tille et de l'Ignon"/>
    <s v="21"/>
    <s v="Côte-d'Or"/>
    <n v="27"/>
    <s v="Bourgogne-Franche-Comté"/>
  </r>
  <r>
    <s v="Enedis"/>
    <s v="2021"/>
    <x v="0"/>
    <s v="PRO"/>
    <s v="Petits professionels"/>
    <s v="A"/>
    <x v="1"/>
    <m/>
    <s v="0"/>
    <n v="0"/>
    <n v="0"/>
    <n v="0"/>
    <n v="0"/>
    <n v="0"/>
    <n v="1"/>
    <s v="21317"/>
    <x v="321"/>
    <s v="242100154"/>
    <s v="CC des Vallées de la Tille et de l'Ignon"/>
    <s v="21"/>
    <s v="Côte-d'Or"/>
    <n v="27"/>
    <s v="Bourgogne-Franche-Comté"/>
  </r>
  <r>
    <s v="Enedis"/>
    <s v="2021"/>
    <x v="0"/>
    <s v="ENT"/>
    <s v="Entreprises"/>
    <s v="I"/>
    <x v="4"/>
    <s v="26"/>
    <s v="Fabrication de produits informatiques, électroniques et optiques"/>
    <n v="42.603138379999997"/>
    <n v="1"/>
    <n v="0.92300000000000004"/>
    <n v="0"/>
    <n v="0"/>
    <n v="0"/>
    <s v="21319"/>
    <x v="637"/>
    <s v="200000925"/>
    <s v="CC de la Plaine Dijonnaise"/>
    <s v="21"/>
    <s v="Côte-d'Or"/>
    <n v="27"/>
    <s v="Bourgogne-Franche-Comté"/>
  </r>
  <r>
    <s v="Enedis"/>
    <s v="2021"/>
    <x v="0"/>
    <s v="PRO"/>
    <s v="Petits professionels"/>
    <s v="A"/>
    <x v="1"/>
    <m/>
    <s v="0"/>
    <n v="0"/>
    <n v="0"/>
    <n v="0"/>
    <n v="0"/>
    <n v="0"/>
    <n v="1"/>
    <s v="21319"/>
    <x v="637"/>
    <s v="200000925"/>
    <s v="CC de la Plaine Dijonnaise"/>
    <s v="21"/>
    <s v="Côte-d'Or"/>
    <n v="27"/>
    <s v="Bourgogne-Franche-Comté"/>
  </r>
  <r>
    <s v="Enedis"/>
    <s v="2021"/>
    <x v="0"/>
    <s v="PRO"/>
    <s v="Petits professionels"/>
    <s v="I"/>
    <x v="4"/>
    <m/>
    <s v="0"/>
    <n v="0"/>
    <n v="0"/>
    <n v="0"/>
    <n v="0"/>
    <n v="0"/>
    <n v="1"/>
    <s v="21319"/>
    <x v="637"/>
    <s v="200000925"/>
    <s v="CC de la Plaine Dijonnaise"/>
    <s v="21"/>
    <s v="Côte-d'Or"/>
    <n v="27"/>
    <s v="Bourgogne-Franche-Comté"/>
  </r>
  <r>
    <s v="Enedis"/>
    <s v="2021"/>
    <x v="0"/>
    <s v="RES"/>
    <s v="Résidentiel"/>
    <s v="R"/>
    <x v="3"/>
    <m/>
    <s v="0"/>
    <n v="2521.2773849999999"/>
    <n v="341"/>
    <n v="0.81399999999999995"/>
    <n v="0"/>
    <n v="0"/>
    <n v="0"/>
    <s v="21319"/>
    <x v="637"/>
    <s v="200000925"/>
    <s v="CC de la Plaine Dijonnaise"/>
    <s v="21"/>
    <s v="Côte-d'Or"/>
    <n v="27"/>
    <s v="Bourgogne-Franche-Comté"/>
  </r>
  <r>
    <s v="Enedis"/>
    <s v="2021"/>
    <x v="0"/>
    <s v="PRO"/>
    <s v="Petits professionels"/>
    <s v="T"/>
    <x v="0"/>
    <m/>
    <s v="0"/>
    <n v="200.5811712"/>
    <n v="27"/>
    <n v="0.86199999999999999"/>
    <n v="0"/>
    <n v="0"/>
    <n v="0"/>
    <s v="21320"/>
    <x v="322"/>
    <s v="200000925"/>
    <s v="CC de la Plaine Dijonnaise"/>
    <s v="21"/>
    <s v="Côte-d'Or"/>
    <n v="27"/>
    <s v="Bourgogne-Franche-Comté"/>
  </r>
  <r>
    <s v="Enedis"/>
    <s v="2021"/>
    <x v="0"/>
    <s v="RES"/>
    <s v="Résidentiel"/>
    <s v="R"/>
    <x v="3"/>
    <m/>
    <s v="0"/>
    <n v="317.94071359999998"/>
    <n v="68"/>
    <n v="0.81899999999999995"/>
    <n v="0"/>
    <n v="0"/>
    <n v="0"/>
    <s v="21321"/>
    <x v="638"/>
    <s v="242101459"/>
    <s v="CC du Pays d'Alésia et de la Seine"/>
    <s v="21"/>
    <s v="Côte-d'Or"/>
    <n v="27"/>
    <s v="Bourgogne-Franche-Comté"/>
  </r>
  <r>
    <s v="Enedis"/>
    <s v="2021"/>
    <x v="0"/>
    <s v="PRO"/>
    <s v="Petits professionels"/>
    <s v="A"/>
    <x v="1"/>
    <m/>
    <s v="0"/>
    <n v="0"/>
    <n v="0"/>
    <n v="0"/>
    <n v="0"/>
    <n v="0"/>
    <n v="1"/>
    <s v="21323"/>
    <x v="324"/>
    <s v="200072825"/>
    <s v="CC Mirebellois et Fontenois"/>
    <s v="21"/>
    <s v="Côte-d'Or"/>
    <n v="27"/>
    <s v="Bourgogne-Franche-Comté"/>
  </r>
  <r>
    <s v="Enedis"/>
    <s v="2021"/>
    <x v="0"/>
    <s v="RES"/>
    <s v="Résidentiel"/>
    <s v="R"/>
    <x v="3"/>
    <m/>
    <s v="0"/>
    <n v="110.37305910000001"/>
    <n v="17"/>
    <n v="0.69099999999999995"/>
    <n v="0"/>
    <n v="0"/>
    <n v="0"/>
    <s v="21324"/>
    <x v="325"/>
    <s v="200071017"/>
    <s v="CC des Terres d'Auxois"/>
    <s v="21"/>
    <s v="Côte-d'Or"/>
    <n v="27"/>
    <s v="Bourgogne-Franche-Comté"/>
  </r>
  <r>
    <s v="Enedis"/>
    <s v="2021"/>
    <x v="0"/>
    <s v="PRO"/>
    <s v="Petits professionels"/>
    <s v="A"/>
    <x v="1"/>
    <m/>
    <s v="0"/>
    <n v="0"/>
    <n v="0"/>
    <n v="0"/>
    <n v="0"/>
    <n v="0"/>
    <n v="1"/>
    <s v="21325"/>
    <x v="639"/>
    <s v="200071173"/>
    <s v="CC du Pays Arnay Liernais"/>
    <s v="21"/>
    <s v="Côte-d'Or"/>
    <n v="27"/>
    <s v="Bourgogne-Franche-Comté"/>
  </r>
  <r>
    <s v="Enedis"/>
    <s v="2021"/>
    <x v="0"/>
    <s v="PRO"/>
    <s v="Petits professionels"/>
    <s v="I"/>
    <x v="4"/>
    <m/>
    <s v="0"/>
    <n v="0"/>
    <n v="0"/>
    <n v="0"/>
    <n v="0"/>
    <n v="0"/>
    <n v="1"/>
    <s v="21325"/>
    <x v="639"/>
    <s v="200071173"/>
    <s v="CC du Pays Arnay Liernais"/>
    <s v="21"/>
    <s v="Côte-d'Or"/>
    <n v="27"/>
    <s v="Bourgogne-Franche-Comté"/>
  </r>
  <r>
    <s v="Enedis"/>
    <s v="2021"/>
    <x v="0"/>
    <s v="PRO"/>
    <s v="Petits professionels"/>
    <s v="T"/>
    <x v="0"/>
    <m/>
    <s v="0"/>
    <n v="91.891026030000006"/>
    <n v="17"/>
    <n v="0.85699999999999998"/>
    <n v="0"/>
    <n v="0"/>
    <n v="0"/>
    <s v="21325"/>
    <x v="639"/>
    <s v="200071173"/>
    <s v="CC du Pays Arnay Liernais"/>
    <s v="21"/>
    <s v="Côte-d'Or"/>
    <n v="27"/>
    <s v="Bourgogne-Franche-Comté"/>
  </r>
  <r>
    <s v="Enedis"/>
    <s v="2021"/>
    <x v="0"/>
    <s v="ENT"/>
    <s v="Entreprises"/>
    <s v="T"/>
    <x v="0"/>
    <s v="46"/>
    <s v="Commerce de gros, à l'exception des automobiles et des motocycles"/>
    <n v="2469.9721669999999"/>
    <n v="1"/>
    <n v="1"/>
    <n v="0"/>
    <n v="0"/>
    <n v="0"/>
    <s v="21327"/>
    <x v="327"/>
    <s v="200006682"/>
    <s v="CA Beaune, Côte et Sud - Communauté Beaune-Chagny-Nolay"/>
    <s v="21"/>
    <s v="Côte-d'Or"/>
    <n v="27"/>
    <s v="Bourgogne-Franche-Comté"/>
  </r>
  <r>
    <s v="Enedis"/>
    <s v="2021"/>
    <x v="0"/>
    <s v="PRO"/>
    <s v="Petits professionels"/>
    <s v="A"/>
    <x v="1"/>
    <m/>
    <s v="0"/>
    <n v="152.81697779999999"/>
    <n v="8"/>
    <n v="0.92100000000000004"/>
    <n v="0"/>
    <n v="0"/>
    <n v="0"/>
    <s v="21327"/>
    <x v="327"/>
    <s v="200006682"/>
    <s v="CA Beaune, Côte et Sud - Communauté Beaune-Chagny-Nolay"/>
    <s v="21"/>
    <s v="Côte-d'Or"/>
    <n v="27"/>
    <s v="Bourgogne-Franche-Comté"/>
  </r>
  <r>
    <s v="Enedis"/>
    <s v="2021"/>
    <x v="0"/>
    <s v="PRO"/>
    <s v="Petits professionels"/>
    <s v="T"/>
    <x v="0"/>
    <m/>
    <s v="0"/>
    <n v="181.5796751"/>
    <n v="27"/>
    <n v="0.89"/>
    <n v="0"/>
    <n v="0"/>
    <n v="0"/>
    <s v="21327"/>
    <x v="327"/>
    <s v="200006682"/>
    <s v="CA Beaune, Côte et Sud - Communauté Beaune-Chagny-Nolay"/>
    <s v="21"/>
    <s v="Côte-d'Or"/>
    <n v="27"/>
    <s v="Bourgogne-Franche-Comté"/>
  </r>
  <r>
    <s v="Enedis"/>
    <s v="2021"/>
    <x v="0"/>
    <s v="RES"/>
    <s v="Résidentiel"/>
    <s v="R"/>
    <x v="3"/>
    <m/>
    <s v="0"/>
    <n v="1085.073995"/>
    <n v="168"/>
    <n v="0.81100000000000005"/>
    <n v="0"/>
    <n v="0"/>
    <n v="0"/>
    <s v="21327"/>
    <x v="327"/>
    <s v="200006682"/>
    <s v="CA Beaune, Côte et Sud - Communauté Beaune-Chagny-Nolay"/>
    <s v="21"/>
    <s v="Côte-d'Or"/>
    <n v="27"/>
    <s v="Bourgogne-Franche-Comté"/>
  </r>
  <r>
    <s v="Enedis"/>
    <s v="2021"/>
    <x v="0"/>
    <s v="RES"/>
    <s v="Résidentiel"/>
    <s v="R"/>
    <x v="3"/>
    <m/>
    <s v="0"/>
    <n v="209.06223560000001"/>
    <n v="37"/>
    <n v="0.874"/>
    <n v="0"/>
    <n v="0"/>
    <n v="0"/>
    <s v="21328"/>
    <x v="328"/>
    <s v="200071017"/>
    <s v="CC des Terres d'Auxois"/>
    <s v="21"/>
    <s v="Côte-d'Or"/>
    <n v="27"/>
    <s v="Bourgogne-Franche-Comté"/>
  </r>
  <r>
    <s v="Enedis"/>
    <s v="2021"/>
    <x v="0"/>
    <s v="PRO"/>
    <s v="Petits professionels"/>
    <s v="A"/>
    <x v="1"/>
    <m/>
    <s v="0"/>
    <n v="0"/>
    <n v="0"/>
    <n v="0"/>
    <n v="0"/>
    <n v="0"/>
    <n v="1"/>
    <s v="21330"/>
    <x v="446"/>
    <s v="200000925"/>
    <s v="CC de la Plaine Dijonnaise"/>
    <s v="21"/>
    <s v="Côte-d'Or"/>
    <n v="27"/>
    <s v="Bourgogne-Franche-Comté"/>
  </r>
  <r>
    <s v="Enedis"/>
    <s v="2021"/>
    <x v="0"/>
    <s v="PRO"/>
    <s v="Petits professionels"/>
    <s v="I"/>
    <x v="4"/>
    <m/>
    <s v="0"/>
    <n v="0"/>
    <n v="0"/>
    <n v="0"/>
    <n v="0"/>
    <n v="0"/>
    <n v="1"/>
    <s v="21330"/>
    <x v="446"/>
    <s v="200000925"/>
    <s v="CC de la Plaine Dijonnaise"/>
    <s v="21"/>
    <s v="Côte-d'Or"/>
    <n v="27"/>
    <s v="Bourgogne-Franche-Comté"/>
  </r>
  <r>
    <s v="Enedis"/>
    <s v="2021"/>
    <x v="0"/>
    <s v="PRO"/>
    <s v="Petits professionels"/>
    <s v="T"/>
    <x v="0"/>
    <m/>
    <s v="0"/>
    <n v="52.326141640000003"/>
    <n v="7"/>
    <n v="0.877"/>
    <n v="0"/>
    <n v="0"/>
    <n v="0"/>
    <s v="21330"/>
    <x v="446"/>
    <s v="200000925"/>
    <s v="CC de la Plaine Dijonnaise"/>
    <s v="21"/>
    <s v="Côte-d'Or"/>
    <n v="27"/>
    <s v="Bourgogne-Franche-Comté"/>
  </r>
  <r>
    <s v="Enedis"/>
    <s v="2021"/>
    <x v="0"/>
    <s v="PRO"/>
    <s v="Petits professionels"/>
    <s v="X"/>
    <x v="2"/>
    <m/>
    <s v="0"/>
    <n v="0"/>
    <n v="0"/>
    <n v="0"/>
    <n v="0"/>
    <n v="0"/>
    <n v="1"/>
    <s v="21330"/>
    <x v="446"/>
    <s v="200000925"/>
    <s v="CC de la Plaine Dijonnaise"/>
    <s v="21"/>
    <s v="Côte-d'Or"/>
    <n v="27"/>
    <s v="Bourgogne-Franche-Comté"/>
  </r>
  <r>
    <s v="Enedis"/>
    <s v="2021"/>
    <x v="0"/>
    <s v="PRO"/>
    <s v="Petits professionels"/>
    <s v="A"/>
    <x v="1"/>
    <m/>
    <s v="0"/>
    <n v="0"/>
    <n v="0"/>
    <n v="0"/>
    <n v="0"/>
    <n v="0"/>
    <n v="1"/>
    <s v="21331"/>
    <x v="330"/>
    <s v="200070902"/>
    <s v="CC Auxonne Pontailler Val de Saône"/>
    <s v="21"/>
    <s v="Côte-d'Or"/>
    <n v="27"/>
    <s v="Bourgogne-Franche-Comté"/>
  </r>
  <r>
    <s v="Enedis"/>
    <s v="2021"/>
    <x v="0"/>
    <s v="PRO"/>
    <s v="Petits professionels"/>
    <s v="T"/>
    <x v="0"/>
    <m/>
    <s v="0"/>
    <n v="83.933823579999995"/>
    <n v="9"/>
    <n v="0.67200000000000004"/>
    <n v="0"/>
    <n v="0"/>
    <n v="0"/>
    <s v="21331"/>
    <x v="330"/>
    <s v="200070902"/>
    <s v="CC Auxonne Pontailler Val de Saône"/>
    <s v="21"/>
    <s v="Côte-d'Or"/>
    <n v="27"/>
    <s v="Bourgogne-Franche-Comté"/>
  </r>
  <r>
    <s v="Enedis"/>
    <s v="2021"/>
    <x v="0"/>
    <s v="RES"/>
    <s v="Résidentiel"/>
    <s v="R"/>
    <x v="3"/>
    <m/>
    <s v="0"/>
    <n v="1128.7571270000001"/>
    <n v="160"/>
    <n v="0.81899999999999995"/>
    <n v="0"/>
    <n v="0"/>
    <n v="0"/>
    <s v="21331"/>
    <x v="330"/>
    <s v="200070902"/>
    <s v="CC Auxonne Pontailler Val de Saône"/>
    <s v="21"/>
    <s v="Côte-d'Or"/>
    <n v="27"/>
    <s v="Bourgogne-Franche-Comté"/>
  </r>
  <r>
    <s v="Enedis"/>
    <s v="2021"/>
    <x v="0"/>
    <s v="ENT"/>
    <s v="Entreprises"/>
    <s v="I"/>
    <x v="4"/>
    <s v="8"/>
    <s v="0"/>
    <n v="247.7966667"/>
    <n v="1"/>
    <n v="1"/>
    <n v="0"/>
    <n v="0"/>
    <n v="0"/>
    <s v="21332"/>
    <x v="331"/>
    <s v="242101509"/>
    <s v="CC Rives de Saône"/>
    <s v="21"/>
    <s v="Côte-d'Or"/>
    <n v="27"/>
    <s v="Bourgogne-Franche-Comté"/>
  </r>
  <r>
    <s v="Enedis"/>
    <s v="2021"/>
    <x v="0"/>
    <s v="PRO"/>
    <s v="Petits professionels"/>
    <s v="T"/>
    <x v="0"/>
    <m/>
    <s v="0"/>
    <n v="219.80592239999999"/>
    <n v="30"/>
    <n v="0.88500000000000001"/>
    <n v="0"/>
    <n v="0"/>
    <n v="0"/>
    <s v="21332"/>
    <x v="331"/>
    <s v="242101509"/>
    <s v="CC Rives de Saône"/>
    <s v="21"/>
    <s v="Côte-d'Or"/>
    <n v="27"/>
    <s v="Bourgogne-Franche-Comté"/>
  </r>
  <r>
    <s v="Enedis"/>
    <s v="2021"/>
    <x v="0"/>
    <s v="RES"/>
    <s v="Résidentiel"/>
    <s v="R"/>
    <x v="3"/>
    <m/>
    <s v="0"/>
    <n v="2910.2112219999999"/>
    <n v="445"/>
    <n v="0.83399999999999996"/>
    <n v="0"/>
    <n v="0"/>
    <n v="0"/>
    <s v="21332"/>
    <x v="331"/>
    <s v="242101509"/>
    <s v="CC Rives de Saône"/>
    <s v="21"/>
    <s v="Côte-d'Or"/>
    <n v="27"/>
    <s v="Bourgogne-Franche-Comté"/>
  </r>
  <r>
    <s v="Enedis"/>
    <s v="2021"/>
    <x v="0"/>
    <s v="PRO"/>
    <s v="Petits professionels"/>
    <s v="X"/>
    <x v="2"/>
    <m/>
    <s v="0"/>
    <n v="0"/>
    <n v="0"/>
    <n v="0"/>
    <n v="0"/>
    <n v="0"/>
    <n v="1"/>
    <s v="21333"/>
    <x v="332"/>
    <s v="242101509"/>
    <s v="CC Rives de Saône"/>
    <s v="21"/>
    <s v="Côte-d'Or"/>
    <n v="27"/>
    <s v="Bourgogne-Franche-Comté"/>
  </r>
  <r>
    <s v="Enedis"/>
    <s v="2021"/>
    <x v="0"/>
    <s v="RES"/>
    <s v="Résidentiel"/>
    <s v="R"/>
    <x v="3"/>
    <m/>
    <s v="0"/>
    <n v="769.27907249999998"/>
    <n v="113"/>
    <n v="0.78800000000000003"/>
    <n v="0"/>
    <n v="0"/>
    <n v="0"/>
    <s v="21333"/>
    <x v="332"/>
    <s v="242101509"/>
    <s v="CC Rives de Saône"/>
    <s v="21"/>
    <s v="Côte-d'Or"/>
    <n v="27"/>
    <s v="Bourgogne-Franche-Comté"/>
  </r>
  <r>
    <s v="Enedis"/>
    <s v="2021"/>
    <x v="0"/>
    <s v="ENT"/>
    <s v="Entreprises"/>
    <s v="I"/>
    <x v="4"/>
    <s v="29"/>
    <s v="Industrie automobile"/>
    <n v="162.56125520000001"/>
    <n v="1"/>
    <n v="0.86599999999999999"/>
    <n v="0"/>
    <n v="0"/>
    <n v="0"/>
    <s v="21334"/>
    <x v="333"/>
    <s v="200071173"/>
    <s v="CC du Pays Arnay Liernais"/>
    <s v="21"/>
    <s v="Côte-d'Or"/>
    <n v="27"/>
    <s v="Bourgogne-Franche-Comté"/>
  </r>
  <r>
    <s v="Enedis"/>
    <s v="2021"/>
    <x v="0"/>
    <s v="ENT"/>
    <s v="Entreprises"/>
    <s v="T"/>
    <x v="0"/>
    <s v="84"/>
    <s v="Administration publique et défense ; sécurité sociale obligatoire"/>
    <n v="65.953999999999994"/>
    <n v="1"/>
    <n v="1"/>
    <n v="0"/>
    <n v="0"/>
    <n v="0"/>
    <s v="21334"/>
    <x v="333"/>
    <s v="200071173"/>
    <s v="CC du Pays Arnay Liernais"/>
    <s v="21"/>
    <s v="Côte-d'Or"/>
    <n v="27"/>
    <s v="Bourgogne-Franche-Comté"/>
  </r>
  <r>
    <s v="Enedis"/>
    <s v="2021"/>
    <x v="0"/>
    <s v="RES"/>
    <s v="Résidentiel"/>
    <s v="R"/>
    <x v="3"/>
    <m/>
    <s v="0"/>
    <n v="1444.7442100000001"/>
    <n v="299"/>
    <n v="0.79800000000000004"/>
    <n v="0"/>
    <n v="0"/>
    <n v="0"/>
    <s v="21334"/>
    <x v="333"/>
    <s v="200071173"/>
    <s v="CC du Pays Arnay Liernais"/>
    <s v="21"/>
    <s v="Côte-d'Or"/>
    <n v="27"/>
    <s v="Bourgogne-Franche-Comté"/>
  </r>
  <r>
    <s v="Enedis"/>
    <s v="2021"/>
    <x v="0"/>
    <s v="PRO"/>
    <s v="Petits professionels"/>
    <s v="A"/>
    <x v="1"/>
    <m/>
    <s v="0"/>
    <n v="0"/>
    <n v="0"/>
    <n v="0"/>
    <n v="0"/>
    <n v="0"/>
    <n v="1"/>
    <s v="21335"/>
    <x v="334"/>
    <s v="200071017"/>
    <s v="CC des Terres d'Auxois"/>
    <s v="21"/>
    <s v="Côte-d'Or"/>
    <n v="27"/>
    <s v="Bourgogne-Franche-Comté"/>
  </r>
  <r>
    <s v="Enedis"/>
    <s v="2021"/>
    <x v="0"/>
    <s v="PRO"/>
    <s v="Petits professionels"/>
    <s v="I"/>
    <x v="4"/>
    <m/>
    <s v="0"/>
    <n v="0"/>
    <n v="0"/>
    <n v="0"/>
    <n v="0"/>
    <n v="0"/>
    <n v="1"/>
    <s v="21335"/>
    <x v="334"/>
    <s v="200071017"/>
    <s v="CC des Terres d'Auxois"/>
    <s v="21"/>
    <s v="Côte-d'Or"/>
    <n v="27"/>
    <s v="Bourgogne-Franche-Comté"/>
  </r>
  <r>
    <s v="Enedis"/>
    <s v="2021"/>
    <x v="0"/>
    <s v="RES"/>
    <s v="Résidentiel"/>
    <s v="R"/>
    <x v="3"/>
    <m/>
    <s v="0"/>
    <n v="435.38649629999998"/>
    <n v="81"/>
    <n v="0.876"/>
    <n v="0"/>
    <n v="0"/>
    <n v="0"/>
    <s v="21335"/>
    <x v="334"/>
    <s v="200071017"/>
    <s v="CC des Terres d'Auxois"/>
    <s v="21"/>
    <s v="Côte-d'Or"/>
    <n v="27"/>
    <s v="Bourgogne-Franche-Comté"/>
  </r>
  <r>
    <s v="Enedis"/>
    <s v="2021"/>
    <x v="0"/>
    <s v="ENT"/>
    <s v="Entreprises"/>
    <s v="I"/>
    <x v="4"/>
    <s v="22"/>
    <s v="Fabrication de produits en caoutchouc et en plastique"/>
    <n v="111.09968259999999"/>
    <n v="1"/>
    <n v="0.92"/>
    <n v="0"/>
    <n v="0"/>
    <n v="0"/>
    <s v="21336"/>
    <x v="335"/>
    <s v="242101434"/>
    <s v="CC du Pays Châtillonnais"/>
    <s v="21"/>
    <s v="Côte-d'Or"/>
    <n v="27"/>
    <s v="Bourgogne-Franche-Comté"/>
  </r>
  <r>
    <s v="Enedis"/>
    <s v="2021"/>
    <x v="0"/>
    <s v="ENT"/>
    <s v="Entreprises"/>
    <s v="I"/>
    <x v="4"/>
    <s v="23"/>
    <s v="Fabrication d'autres produits minéraux non métalliques"/>
    <n v="118.2874094"/>
    <n v="1"/>
    <n v="0.998"/>
    <n v="0"/>
    <n v="0"/>
    <n v="0"/>
    <s v="21336"/>
    <x v="335"/>
    <s v="242101434"/>
    <s v="CC du Pays Châtillonnais"/>
    <s v="21"/>
    <s v="Côte-d'Or"/>
    <n v="27"/>
    <s v="Bourgogne-Franche-Comté"/>
  </r>
  <r>
    <s v="Enedis"/>
    <s v="2021"/>
    <x v="0"/>
    <s v="ENT"/>
    <s v="Entreprises"/>
    <s v="T"/>
    <x v="0"/>
    <s v="84"/>
    <s v="Administration publique et défense ; sécurité sociale obligatoire"/>
    <n v="169.624"/>
    <n v="1"/>
    <n v="1"/>
    <n v="0"/>
    <n v="0"/>
    <n v="0"/>
    <s v="21336"/>
    <x v="335"/>
    <s v="242101434"/>
    <s v="CC du Pays Châtillonnais"/>
    <s v="21"/>
    <s v="Côte-d'Or"/>
    <n v="27"/>
    <s v="Bourgogne-Franche-Comté"/>
  </r>
  <r>
    <s v="Enedis"/>
    <s v="2021"/>
    <x v="0"/>
    <s v="PRO"/>
    <s v="Petits professionels"/>
    <s v="A"/>
    <x v="1"/>
    <m/>
    <s v="0"/>
    <n v="113.2453556"/>
    <n v="15"/>
    <n v="0.83299999999999996"/>
    <n v="0"/>
    <n v="0"/>
    <n v="0"/>
    <s v="21336"/>
    <x v="335"/>
    <s v="242101434"/>
    <s v="CC du Pays Châtillonnais"/>
    <s v="21"/>
    <s v="Côte-d'Or"/>
    <n v="27"/>
    <s v="Bourgogne-Franche-Comté"/>
  </r>
  <r>
    <s v="Enedis"/>
    <s v="2021"/>
    <x v="0"/>
    <s v="PRO"/>
    <s v="Petits professionels"/>
    <s v="T"/>
    <x v="0"/>
    <m/>
    <s v="0"/>
    <n v="399.34352180000002"/>
    <n v="51"/>
    <n v="0.87"/>
    <n v="0"/>
    <n v="0"/>
    <n v="0"/>
    <s v="21336"/>
    <x v="335"/>
    <s v="242101434"/>
    <s v="CC du Pays Châtillonnais"/>
    <s v="21"/>
    <s v="Côte-d'Or"/>
    <n v="27"/>
    <s v="Bourgogne-Franche-Comté"/>
  </r>
  <r>
    <s v="Enedis"/>
    <s v="2021"/>
    <x v="0"/>
    <s v="ENT"/>
    <s v="Entreprises"/>
    <s v="I"/>
    <x v="4"/>
    <s v="10"/>
    <s v="Industries alimentaires"/>
    <n v="54.734190320000003"/>
    <n v="1"/>
    <n v="0.91700000000000004"/>
    <n v="0"/>
    <n v="0"/>
    <n v="0"/>
    <s v="21337"/>
    <x v="336"/>
    <s v="200070902"/>
    <s v="CC Auxonne Pontailler Val de Saône"/>
    <s v="21"/>
    <s v="Côte-d'Or"/>
    <n v="27"/>
    <s v="Bourgogne-Franche-Comté"/>
  </r>
  <r>
    <s v="Enedis"/>
    <s v="2021"/>
    <x v="0"/>
    <s v="ENT"/>
    <s v="Entreprises"/>
    <s v="T"/>
    <x v="0"/>
    <s v="36"/>
    <s v="Captage, traitement et distribution d'eau"/>
    <n v="101.782"/>
    <n v="1"/>
    <n v="1"/>
    <n v="0"/>
    <n v="0"/>
    <n v="0"/>
    <s v="21337"/>
    <x v="336"/>
    <s v="200070902"/>
    <s v="CC Auxonne Pontailler Val de Saône"/>
    <s v="21"/>
    <s v="Côte-d'Or"/>
    <n v="27"/>
    <s v="Bourgogne-Franche-Comté"/>
  </r>
  <r>
    <s v="Enedis"/>
    <s v="2021"/>
    <x v="0"/>
    <s v="PRO"/>
    <s v="Petits professionels"/>
    <s v="I"/>
    <x v="4"/>
    <m/>
    <s v="0"/>
    <n v="66.37366505"/>
    <n v="3"/>
    <n v="0.91300000000000003"/>
    <n v="0"/>
    <n v="0"/>
    <n v="0"/>
    <s v="21337"/>
    <x v="336"/>
    <s v="200070902"/>
    <s v="CC Auxonne Pontailler Val de Saône"/>
    <s v="21"/>
    <s v="Côte-d'Or"/>
    <n v="27"/>
    <s v="Bourgogne-Franche-Comté"/>
  </r>
  <r>
    <s v="Enedis"/>
    <s v="2021"/>
    <x v="0"/>
    <s v="RES"/>
    <s v="Résidentiel"/>
    <s v="R"/>
    <x v="3"/>
    <m/>
    <s v="0"/>
    <n v="3736.8020230000002"/>
    <n v="670"/>
    <n v="0.83699999999999997"/>
    <n v="0.38878873200000003"/>
    <n v="6.0899999999999999E-3"/>
    <n v="0"/>
    <s v="21337"/>
    <x v="336"/>
    <s v="200070902"/>
    <s v="CC Auxonne Pontailler Val de Saône"/>
    <s v="21"/>
    <s v="Côte-d'Or"/>
    <n v="27"/>
    <s v="Bourgogne-Franche-Comté"/>
  </r>
  <r>
    <s v="Enedis"/>
    <s v="2021"/>
    <x v="0"/>
    <s v="PRO"/>
    <s v="Petits professionels"/>
    <s v="T"/>
    <x v="0"/>
    <m/>
    <s v="0"/>
    <n v="121.69156700000001"/>
    <n v="15"/>
    <n v="0.91100000000000003"/>
    <n v="0"/>
    <n v="0"/>
    <n v="0"/>
    <s v="21338"/>
    <x v="337"/>
    <s v="200039063"/>
    <s v="CC Forêts, Seine et Suzon"/>
    <s v="21"/>
    <s v="Côte-d'Or"/>
    <n v="27"/>
    <s v="Bourgogne-Franche-Comté"/>
  </r>
  <r>
    <s v="Enedis"/>
    <s v="2021"/>
    <x v="0"/>
    <s v="RES"/>
    <s v="Résidentiel"/>
    <s v="R"/>
    <x v="3"/>
    <m/>
    <s v="0"/>
    <n v="535.71348490000003"/>
    <n v="109"/>
    <n v="0.77600000000000002"/>
    <n v="0"/>
    <n v="0"/>
    <n v="0"/>
    <s v="21338"/>
    <x v="337"/>
    <s v="200039063"/>
    <s v="CC Forêts, Seine et Suzon"/>
    <s v="21"/>
    <s v="Côte-d'Or"/>
    <n v="27"/>
    <s v="Bourgogne-Franche-Comté"/>
  </r>
  <r>
    <s v="Enedis"/>
    <s v="2021"/>
    <x v="0"/>
    <s v="ENT"/>
    <s v="Entreprises"/>
    <s v="T"/>
    <x v="0"/>
    <s v="36"/>
    <s v="Captage, traitement et distribution d'eau"/>
    <n v="21.08"/>
    <n v="1"/>
    <n v="1"/>
    <n v="0"/>
    <n v="0"/>
    <n v="0"/>
    <s v="21339"/>
    <x v="338"/>
    <s v="200039055"/>
    <s v="CC Ouche et Montagne"/>
    <s v="21"/>
    <s v="Côte-d'Or"/>
    <n v="27"/>
    <s v="Bourgogne-Franche-Comté"/>
  </r>
  <r>
    <s v="Enedis"/>
    <s v="2021"/>
    <x v="0"/>
    <s v="PRO"/>
    <s v="Petits professionels"/>
    <s v="A"/>
    <x v="1"/>
    <m/>
    <s v="0"/>
    <n v="0"/>
    <n v="0"/>
    <n v="0"/>
    <n v="0"/>
    <n v="0"/>
    <n v="1"/>
    <s v="21340"/>
    <x v="339"/>
    <s v="242101509"/>
    <s v="CC Rives de Saône"/>
    <s v="21"/>
    <s v="Côte-d'Or"/>
    <n v="27"/>
    <s v="Bourgogne-Franche-Comté"/>
  </r>
  <r>
    <s v="Enedis"/>
    <s v="2021"/>
    <x v="0"/>
    <s v="PRO"/>
    <s v="Petits professionels"/>
    <s v="T"/>
    <x v="0"/>
    <m/>
    <s v="0"/>
    <n v="0"/>
    <n v="0"/>
    <n v="0"/>
    <n v="0"/>
    <n v="0"/>
    <n v="1"/>
    <s v="21340"/>
    <x v="339"/>
    <s v="242101509"/>
    <s v="CC Rives de Saône"/>
    <s v="21"/>
    <s v="Côte-d'Or"/>
    <n v="27"/>
    <s v="Bourgogne-Franche-Comté"/>
  </r>
  <r>
    <s v="Enedis"/>
    <s v="2021"/>
    <x v="0"/>
    <s v="RES"/>
    <s v="Résidentiel"/>
    <s v="R"/>
    <x v="3"/>
    <m/>
    <s v="0"/>
    <n v="717.31023049999999"/>
    <n v="98"/>
    <n v="0.81899999999999995"/>
    <n v="0"/>
    <n v="0"/>
    <n v="0"/>
    <s v="21340"/>
    <x v="339"/>
    <s v="242101509"/>
    <s v="CC Rives de Saône"/>
    <s v="21"/>
    <s v="Côte-d'Or"/>
    <n v="27"/>
    <s v="Bourgogne-Franche-Comté"/>
  </r>
  <r>
    <s v="Enedis"/>
    <s v="2021"/>
    <x v="0"/>
    <s v="RES"/>
    <s v="Résidentiel"/>
    <s v="R"/>
    <x v="3"/>
    <m/>
    <s v="0"/>
    <n v="325.5501491"/>
    <n v="56"/>
    <n v="0.81399999999999995"/>
    <n v="0"/>
    <n v="0"/>
    <n v="0"/>
    <s v="21341"/>
    <x v="340"/>
    <s v="200071017"/>
    <s v="CC des Terres d'Auxois"/>
    <s v="21"/>
    <s v="Côte-d'Or"/>
    <n v="27"/>
    <s v="Bourgogne-Franche-Comté"/>
  </r>
  <r>
    <s v="Enedis"/>
    <s v="2021"/>
    <x v="0"/>
    <s v="PRO"/>
    <s v="Petits professionels"/>
    <s v="A"/>
    <x v="1"/>
    <m/>
    <s v="0"/>
    <n v="57.197761370000002"/>
    <n v="2"/>
    <n v="0.89800000000000002"/>
    <n v="0"/>
    <n v="0"/>
    <n v="0"/>
    <s v="21342"/>
    <x v="640"/>
    <s v="242101509"/>
    <s v="CC Rives de Saône"/>
    <s v="21"/>
    <s v="Côte-d'Or"/>
    <n v="27"/>
    <s v="Bourgogne-Franche-Comté"/>
  </r>
  <r>
    <s v="Enedis"/>
    <s v="2021"/>
    <x v="0"/>
    <s v="PRO"/>
    <s v="Petits professionels"/>
    <s v="T"/>
    <x v="0"/>
    <m/>
    <s v="0"/>
    <n v="91.727095079999998"/>
    <n v="13"/>
    <n v="0.85499999999999998"/>
    <n v="0"/>
    <n v="0"/>
    <n v="0"/>
    <s v="21342"/>
    <x v="640"/>
    <s v="242101509"/>
    <s v="CC Rives de Saône"/>
    <s v="21"/>
    <s v="Côte-d'Or"/>
    <n v="27"/>
    <s v="Bourgogne-Franche-Comté"/>
  </r>
  <r>
    <s v="Enedis"/>
    <s v="2021"/>
    <x v="0"/>
    <s v="PRO"/>
    <s v="Petits professionels"/>
    <s v="A"/>
    <x v="1"/>
    <m/>
    <s v="0"/>
    <n v="0"/>
    <n v="0"/>
    <n v="0"/>
    <n v="0"/>
    <n v="0"/>
    <n v="1"/>
    <s v="21343"/>
    <x v="341"/>
    <s v="242101434"/>
    <s v="CC du Pays Châtillonnais"/>
    <s v="21"/>
    <s v="Côte-d'Or"/>
    <n v="27"/>
    <s v="Bourgogne-Franche-Comté"/>
  </r>
  <r>
    <s v="Enedis"/>
    <s v="2021"/>
    <x v="0"/>
    <s v="PRO"/>
    <s v="Petits professionels"/>
    <s v="I"/>
    <x v="4"/>
    <m/>
    <s v="0"/>
    <n v="0"/>
    <n v="0"/>
    <n v="0"/>
    <n v="0"/>
    <n v="0"/>
    <n v="1"/>
    <s v="21343"/>
    <x v="341"/>
    <s v="242101434"/>
    <s v="CC du Pays Châtillonnais"/>
    <s v="21"/>
    <s v="Côte-d'Or"/>
    <n v="27"/>
    <s v="Bourgogne-Franche-Comté"/>
  </r>
  <r>
    <s v="Enedis"/>
    <s v="2021"/>
    <x v="0"/>
    <s v="RES"/>
    <s v="Résidentiel"/>
    <s v="R"/>
    <x v="3"/>
    <m/>
    <s v="0"/>
    <n v="308.84123369999998"/>
    <n v="66"/>
    <n v="0.874"/>
    <n v="0"/>
    <n v="0"/>
    <n v="0"/>
    <s v="21343"/>
    <x v="341"/>
    <s v="242101434"/>
    <s v="CC du Pays Châtillonnais"/>
    <s v="21"/>
    <s v="Côte-d'Or"/>
    <n v="27"/>
    <s v="Bourgogne-Franche-Comté"/>
  </r>
  <r>
    <s v="Enedis"/>
    <s v="2021"/>
    <x v="0"/>
    <s v="ENT"/>
    <s v="Entreprises"/>
    <s v="T"/>
    <x v="0"/>
    <s v="72"/>
    <s v="Recherche-développement scientifique"/>
    <n v="86.720423060000002"/>
    <n v="1"/>
    <n v="0.91"/>
    <n v="0"/>
    <n v="0"/>
    <n v="0"/>
    <s v="21345"/>
    <x v="343"/>
    <s v="200039063"/>
    <s v="CC Forêts, Seine et Suzon"/>
    <s v="21"/>
    <s v="Côte-d'Or"/>
    <n v="27"/>
    <s v="Bourgogne-Franche-Comté"/>
  </r>
  <r>
    <s v="Enedis"/>
    <s v="2021"/>
    <x v="0"/>
    <s v="ENT"/>
    <s v="Entreprises"/>
    <s v="I"/>
    <x v="4"/>
    <s v="20"/>
    <s v="Industrie chimique"/>
    <n v="730.48730209999997"/>
    <n v="1"/>
    <n v="1"/>
    <n v="0"/>
    <n v="0"/>
    <n v="0"/>
    <s v="21346"/>
    <x v="344"/>
    <s v="242101434"/>
    <s v="CC du Pays Châtillonnais"/>
    <s v="21"/>
    <s v="Côte-d'Or"/>
    <n v="27"/>
    <s v="Bourgogne-Franche-Comté"/>
  </r>
  <r>
    <s v="Enedis"/>
    <s v="2021"/>
    <x v="0"/>
    <s v="PRO"/>
    <s v="Petits professionels"/>
    <s v="I"/>
    <x v="4"/>
    <m/>
    <s v="0"/>
    <n v="0"/>
    <n v="0"/>
    <n v="0"/>
    <n v="0"/>
    <n v="0"/>
    <n v="1"/>
    <s v="21346"/>
    <x v="344"/>
    <s v="242101434"/>
    <s v="CC du Pays Châtillonnais"/>
    <s v="21"/>
    <s v="Côte-d'Or"/>
    <n v="27"/>
    <s v="Bourgogne-Franche-Comté"/>
  </r>
  <r>
    <s v="Enedis"/>
    <s v="2021"/>
    <x v="0"/>
    <s v="RES"/>
    <s v="Résidentiel"/>
    <s v="R"/>
    <x v="3"/>
    <m/>
    <s v="0"/>
    <n v="989.42668679999997"/>
    <n v="184"/>
    <n v="0.79400000000000004"/>
    <n v="0"/>
    <n v="0"/>
    <n v="0"/>
    <s v="21346"/>
    <x v="344"/>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106.0179906"/>
    <n v="1"/>
    <n v="0.998"/>
    <n v="0"/>
    <n v="0"/>
    <n v="0"/>
    <s v="21347"/>
    <x v="345"/>
    <s v="200006682"/>
    <s v="CA Beaune, Côte et Sud - Communauté Beaune-Chagny-Nolay"/>
    <s v="21"/>
    <s v="Côte-d'Or"/>
    <n v="27"/>
    <s v="Bourgogne-Franche-Comté"/>
  </r>
  <r>
    <s v="Enedis"/>
    <s v="2021"/>
    <x v="0"/>
    <s v="ENT"/>
    <s v="Entreprises"/>
    <s v="T"/>
    <x v="0"/>
    <s v="46"/>
    <s v="Commerce de gros, à l'exception des automobiles et des motocycles"/>
    <n v="1515.3977520000001"/>
    <n v="3"/>
    <n v="0.99"/>
    <n v="0"/>
    <n v="0"/>
    <n v="0"/>
    <s v="21347"/>
    <x v="345"/>
    <s v="200006682"/>
    <s v="CA Beaune, Côte et Sud - Communauté Beaune-Chagny-Nolay"/>
    <s v="21"/>
    <s v="Côte-d'Or"/>
    <n v="27"/>
    <s v="Bourgogne-Franche-Comté"/>
  </r>
  <r>
    <s v="Enedis"/>
    <s v="2021"/>
    <x v="0"/>
    <s v="ENT"/>
    <s v="Entreprises"/>
    <s v="T"/>
    <x v="0"/>
    <s v="47"/>
    <s v="Commerce de détail, à l'exception des automobiles et des motocycles"/>
    <n v="204.1054623"/>
    <n v="1"/>
    <n v="0.89800000000000002"/>
    <n v="0"/>
    <n v="0"/>
    <n v="0"/>
    <s v="21347"/>
    <x v="345"/>
    <s v="200006682"/>
    <s v="CA Beaune, Côte et Sud - Communauté Beaune-Chagny-Nolay"/>
    <s v="21"/>
    <s v="Côte-d'Or"/>
    <n v="27"/>
    <s v="Bourgogne-Franche-Comté"/>
  </r>
  <r>
    <s v="Enedis"/>
    <s v="2021"/>
    <x v="0"/>
    <s v="ENT"/>
    <s v="Entreprises"/>
    <s v="T"/>
    <x v="0"/>
    <s v="55"/>
    <s v="Hébergement"/>
    <n v="1348.0689110000001"/>
    <n v="4"/>
    <n v="0.99399999999999999"/>
    <n v="0"/>
    <n v="0"/>
    <n v="0"/>
    <s v="21347"/>
    <x v="345"/>
    <s v="200006682"/>
    <s v="CA Beaune, Côte et Sud - Communauté Beaune-Chagny-Nolay"/>
    <s v="21"/>
    <s v="Côte-d'Or"/>
    <n v="27"/>
    <s v="Bourgogne-Franche-Comté"/>
  </r>
  <r>
    <s v="Enedis"/>
    <s v="2021"/>
    <x v="0"/>
    <s v="ENT"/>
    <s v="Entreprises"/>
    <s v="T"/>
    <x v="0"/>
    <s v="93"/>
    <s v="Activités sportives, récréatives et de loisirs"/>
    <n v="58.7875345"/>
    <n v="1"/>
    <n v="0.999"/>
    <n v="0"/>
    <n v="0"/>
    <n v="0"/>
    <s v="21347"/>
    <x v="345"/>
    <s v="200006682"/>
    <s v="CA Beaune, Côte et Sud - Communauté Beaune-Chagny-Nolay"/>
    <s v="21"/>
    <s v="Côte-d'Or"/>
    <n v="27"/>
    <s v="Bourgogne-Franche-Comté"/>
  </r>
  <r>
    <s v="Enedis"/>
    <s v="2021"/>
    <x v="0"/>
    <s v="PRO"/>
    <s v="Petits professionels"/>
    <s v="X"/>
    <x v="2"/>
    <m/>
    <s v="0"/>
    <n v="0"/>
    <n v="0"/>
    <n v="0"/>
    <n v="0"/>
    <n v="0"/>
    <n v="1"/>
    <s v="21347"/>
    <x v="345"/>
    <s v="200006682"/>
    <s v="CA Beaune, Côte et Sud - Communauté Beaune-Chagny-Nolay"/>
    <s v="21"/>
    <s v="Côte-d'Or"/>
    <n v="27"/>
    <s v="Bourgogne-Franche-Comté"/>
  </r>
  <r>
    <s v="Enedis"/>
    <s v="2021"/>
    <x v="0"/>
    <s v="ENT"/>
    <s v="Entreprises"/>
    <s v="T"/>
    <x v="0"/>
    <s v="36"/>
    <s v="Captage, traitement et distribution d'eau"/>
    <n v="5.9819770999999999"/>
    <n v="1"/>
    <n v="0.74199999999999999"/>
    <n v="0"/>
    <n v="0"/>
    <n v="0"/>
    <s v="21348"/>
    <x v="346"/>
    <s v="200072825"/>
    <s v="CC Mirebellois et Fontenois"/>
    <s v="21"/>
    <s v="Côte-d'Or"/>
    <n v="27"/>
    <s v="Bourgogne-Franche-Comté"/>
  </r>
  <r>
    <s v="Enedis"/>
    <s v="2021"/>
    <x v="0"/>
    <s v="PRO"/>
    <s v="Petits professionels"/>
    <s v="T"/>
    <x v="0"/>
    <m/>
    <s v="0"/>
    <n v="0"/>
    <n v="0"/>
    <n v="0"/>
    <n v="0"/>
    <n v="0"/>
    <n v="1"/>
    <s v="21348"/>
    <x v="346"/>
    <s v="200072825"/>
    <s v="CC Mirebellois et Fontenois"/>
    <s v="21"/>
    <s v="Côte-d'Or"/>
    <n v="27"/>
    <s v="Bourgogne-Franche-Comté"/>
  </r>
  <r>
    <s v="Enedis"/>
    <s v="2021"/>
    <x v="0"/>
    <s v="ENT"/>
    <s v="Entreprises"/>
    <s v="T"/>
    <x v="0"/>
    <s v="46"/>
    <s v="Commerce de gros, à l'exception des automobiles et des motocycles"/>
    <n v="19.002040000000001"/>
    <n v="1"/>
    <n v="0.90900000000000003"/>
    <n v="0"/>
    <n v="0"/>
    <n v="0"/>
    <s v="21349"/>
    <x v="347"/>
    <s v="200071173"/>
    <s v="CC du Pays Arnay Liernais"/>
    <s v="21"/>
    <s v="Côte-d'Or"/>
    <n v="27"/>
    <s v="Bourgogne-Franche-Comté"/>
  </r>
  <r>
    <s v="Enedis"/>
    <s v="2021"/>
    <x v="0"/>
    <s v="PRO"/>
    <s v="Petits professionels"/>
    <s v="A"/>
    <x v="1"/>
    <m/>
    <s v="0"/>
    <n v="124.3339483"/>
    <n v="16"/>
    <n v="0.80300000000000005"/>
    <n v="0"/>
    <n v="0"/>
    <n v="0"/>
    <s v="21349"/>
    <x v="347"/>
    <s v="200071173"/>
    <s v="CC du Pays Arnay Liernais"/>
    <s v="21"/>
    <s v="Côte-d'Or"/>
    <n v="27"/>
    <s v="Bourgogne-Franche-Comté"/>
  </r>
  <r>
    <s v="Enedis"/>
    <s v="2021"/>
    <x v="0"/>
    <s v="PRO"/>
    <s v="Petits professionels"/>
    <s v="A"/>
    <x v="1"/>
    <m/>
    <s v="0"/>
    <n v="0"/>
    <n v="0"/>
    <n v="0"/>
    <n v="0"/>
    <n v="0"/>
    <n v="1"/>
    <s v="21350"/>
    <x v="348"/>
    <s v="242101434"/>
    <s v="CC du Pays Châtillonnais"/>
    <s v="21"/>
    <s v="Côte-d'Or"/>
    <n v="27"/>
    <s v="Bourgogne-Franche-Comté"/>
  </r>
  <r>
    <s v="Enedis"/>
    <s v="2021"/>
    <x v="0"/>
    <s v="PRO"/>
    <s v="Petits professionels"/>
    <s v="T"/>
    <x v="0"/>
    <m/>
    <s v="0"/>
    <n v="0"/>
    <n v="0"/>
    <n v="0"/>
    <n v="0"/>
    <n v="0"/>
    <n v="1"/>
    <s v="21350"/>
    <x v="348"/>
    <s v="242101434"/>
    <s v="CC du Pays Châtillonnais"/>
    <s v="21"/>
    <s v="Côte-d'Or"/>
    <n v="27"/>
    <s v="Bourgogne-Franche-Comté"/>
  </r>
  <r>
    <s v="Enedis"/>
    <s v="2021"/>
    <x v="0"/>
    <s v="PRO"/>
    <s v="Petits professionels"/>
    <s v="X"/>
    <x v="2"/>
    <m/>
    <s v="0"/>
    <n v="0"/>
    <n v="0"/>
    <n v="0"/>
    <n v="0"/>
    <n v="0"/>
    <n v="1"/>
    <s v="21350"/>
    <x v="348"/>
    <s v="242101434"/>
    <s v="CC du Pays Châtillonnais"/>
    <s v="21"/>
    <s v="Côte-d'Or"/>
    <n v="27"/>
    <s v="Bourgogne-Franche-Comté"/>
  </r>
  <r>
    <s v="Enedis"/>
    <s v="2021"/>
    <x v="0"/>
    <s v="PRO"/>
    <s v="Petits professionels"/>
    <s v="A"/>
    <x v="1"/>
    <m/>
    <s v="0"/>
    <n v="0"/>
    <n v="0"/>
    <n v="0"/>
    <n v="0"/>
    <n v="0"/>
    <n v="1"/>
    <s v="21351"/>
    <x v="349"/>
    <s v="200000925"/>
    <s v="CC de la Plaine Dijonnaise"/>
    <s v="21"/>
    <s v="Côte-d'Or"/>
    <n v="27"/>
    <s v="Bourgogne-Franche-Comté"/>
  </r>
  <r>
    <s v="Enedis"/>
    <s v="2021"/>
    <x v="0"/>
    <s v="RES"/>
    <s v="Résidentiel"/>
    <s v="R"/>
    <x v="3"/>
    <m/>
    <s v="0"/>
    <n v="2560.3975820000001"/>
    <n v="486"/>
    <n v="0.84299999999999997"/>
    <n v="0"/>
    <n v="0"/>
    <n v="0"/>
    <s v="21351"/>
    <x v="349"/>
    <s v="200000925"/>
    <s v="CC de la Plaine Dijonnaise"/>
    <s v="21"/>
    <s v="Côte-d'Or"/>
    <n v="27"/>
    <s v="Bourgogne-Franche-Comté"/>
  </r>
  <r>
    <s v="Enedis"/>
    <s v="2021"/>
    <x v="0"/>
    <s v="PRO"/>
    <s v="Petits professionels"/>
    <s v="A"/>
    <x v="1"/>
    <m/>
    <s v="0"/>
    <n v="0"/>
    <n v="0"/>
    <n v="0"/>
    <n v="0"/>
    <n v="0"/>
    <n v="1"/>
    <s v="21352"/>
    <x v="350"/>
    <s v="200000925"/>
    <s v="CC de la Plaine Dijonnaise"/>
    <s v="21"/>
    <s v="Côte-d'Or"/>
    <n v="27"/>
    <s v="Bourgogne-Franche-Comté"/>
  </r>
  <r>
    <s v="Enedis"/>
    <s v="2021"/>
    <x v="0"/>
    <s v="PRO"/>
    <s v="Petits professionels"/>
    <s v="T"/>
    <x v="0"/>
    <m/>
    <s v="0"/>
    <n v="455.6953729"/>
    <n v="47"/>
    <n v="0.81499999999999995"/>
    <n v="0"/>
    <n v="0"/>
    <n v="0"/>
    <s v="21352"/>
    <x v="350"/>
    <s v="200000925"/>
    <s v="CC de la Plaine Dijonnaise"/>
    <s v="21"/>
    <s v="Côte-d'Or"/>
    <n v="27"/>
    <s v="Bourgogne-Franche-Comté"/>
  </r>
  <r>
    <s v="Enedis"/>
    <s v="2021"/>
    <x v="0"/>
    <s v="RES"/>
    <s v="Résidentiel"/>
    <s v="R"/>
    <x v="3"/>
    <m/>
    <s v="0"/>
    <n v="3122.3886309999998"/>
    <n v="499"/>
    <n v="0.82199999999999995"/>
    <n v="0"/>
    <n v="0"/>
    <n v="0"/>
    <s v="21352"/>
    <x v="350"/>
    <s v="200000925"/>
    <s v="CC de la Plaine Dijonnaise"/>
    <s v="21"/>
    <s v="Côte-d'Or"/>
    <n v="27"/>
    <s v="Bourgogne-Franche-Comté"/>
  </r>
  <r>
    <s v="Enedis"/>
    <s v="2021"/>
    <x v="0"/>
    <s v="ENT"/>
    <s v="Entreprises"/>
    <s v="T"/>
    <x v="0"/>
    <s v="46"/>
    <s v="Commerce de gros, à l'exception des automobiles et des motocycles"/>
    <n v="190.2556166"/>
    <n v="1"/>
    <n v="1"/>
    <n v="0"/>
    <n v="0"/>
    <n v="0"/>
    <s v="21353"/>
    <x v="351"/>
    <s v="200000925"/>
    <s v="CC de la Plaine Dijonnaise"/>
    <s v="21"/>
    <s v="Côte-d'Or"/>
    <n v="27"/>
    <s v="Bourgogne-Franche-Comté"/>
  </r>
  <r>
    <s v="Enedis"/>
    <s v="2021"/>
    <x v="0"/>
    <s v="ENT"/>
    <s v="Entreprises"/>
    <s v="T"/>
    <x v="0"/>
    <s v="68"/>
    <s v="Activités immobilières"/>
    <n v="152.52199870000001"/>
    <n v="1"/>
    <n v="0.998"/>
    <n v="0"/>
    <n v="0"/>
    <n v="0"/>
    <s v="21353"/>
    <x v="351"/>
    <s v="200000925"/>
    <s v="CC de la Plaine Dijonnaise"/>
    <s v="21"/>
    <s v="Côte-d'Or"/>
    <n v="27"/>
    <s v="Bourgogne-Franche-Comté"/>
  </r>
  <r>
    <s v="Enedis"/>
    <s v="2021"/>
    <x v="0"/>
    <s v="ENT"/>
    <s v="Entreprises"/>
    <s v="T"/>
    <x v="0"/>
    <s v="84"/>
    <s v="Administration publique et défense ; sécurité sociale obligatoire"/>
    <n v="29.612457930000001"/>
    <n v="1"/>
    <n v="0.82"/>
    <n v="0"/>
    <n v="0"/>
    <n v="0"/>
    <s v="21353"/>
    <x v="351"/>
    <s v="200000925"/>
    <s v="CC de la Plaine Dijonnaise"/>
    <s v="21"/>
    <s v="Côte-d'Or"/>
    <n v="27"/>
    <s v="Bourgogne-Franche-Comté"/>
  </r>
  <r>
    <s v="Enedis"/>
    <s v="2021"/>
    <x v="0"/>
    <s v="PRO"/>
    <s v="Petits professionels"/>
    <s v="I"/>
    <x v="4"/>
    <m/>
    <s v="0"/>
    <n v="0"/>
    <n v="0"/>
    <n v="0"/>
    <n v="0"/>
    <n v="0"/>
    <n v="1"/>
    <s v="21353"/>
    <x v="351"/>
    <s v="200000925"/>
    <s v="CC de la Plaine Dijonnaise"/>
    <s v="21"/>
    <s v="Côte-d'Or"/>
    <n v="27"/>
    <s v="Bourgogne-Franche-Comté"/>
  </r>
  <r>
    <s v="Enedis"/>
    <s v="2021"/>
    <x v="0"/>
    <s v="PRO"/>
    <s v="Petits professionels"/>
    <s v="X"/>
    <x v="2"/>
    <m/>
    <s v="0"/>
    <n v="0"/>
    <n v="0"/>
    <n v="0"/>
    <n v="0"/>
    <n v="0"/>
    <n v="1"/>
    <s v="21353"/>
    <x v="351"/>
    <s v="200000925"/>
    <s v="CC de la Plaine Dijonnaise"/>
    <s v="21"/>
    <s v="Côte-d'Or"/>
    <n v="27"/>
    <s v="Bourgogne-Franche-Comté"/>
  </r>
  <r>
    <s v="Enedis"/>
    <s v="2021"/>
    <x v="0"/>
    <s v="PRO"/>
    <s v="Petits professionels"/>
    <s v="A"/>
    <x v="1"/>
    <m/>
    <s v="0"/>
    <n v="0"/>
    <n v="0"/>
    <n v="0"/>
    <n v="0"/>
    <n v="0"/>
    <n v="1"/>
    <s v="21354"/>
    <x v="352"/>
    <s v="200071173"/>
    <s v="CC du Pays Arnay Liernais"/>
    <s v="21"/>
    <s v="Côte-d'Or"/>
    <n v="27"/>
    <s v="Bourgogne-Franche-Comté"/>
  </r>
  <r>
    <s v="Enedis"/>
    <s v="2021"/>
    <x v="0"/>
    <s v="ENT"/>
    <s v="Entreprises"/>
    <s v="I"/>
    <x v="4"/>
    <s v="10"/>
    <s v="Industries alimentaires"/>
    <n v="2913.3464160899998"/>
    <n v="5"/>
    <n v="0.98"/>
    <n v="0"/>
    <n v="0"/>
    <n v="0"/>
    <s v="21355"/>
    <x v="353"/>
    <s v="242100410"/>
    <s v="Dijon Métropole"/>
    <s v="21"/>
    <s v="Côte-d'Or"/>
    <n v="27"/>
    <s v="Bourgogne-Franche-Comté"/>
  </r>
  <r>
    <s v="Enedis"/>
    <s v="2021"/>
    <x v="0"/>
    <s v="ENT"/>
    <s v="Entreprises"/>
    <s v="I"/>
    <x v="4"/>
    <s v="18"/>
    <s v="Imprimerie et reproduction d'enregistrements"/>
    <n v="61.9469578"/>
    <n v="1"/>
    <n v="0.92400000000000004"/>
    <n v="0"/>
    <n v="0"/>
    <n v="0"/>
    <s v="21355"/>
    <x v="353"/>
    <s v="242100410"/>
    <s v="Dijon Métropole"/>
    <s v="21"/>
    <s v="Côte-d'Or"/>
    <n v="27"/>
    <s v="Bourgogne-Franche-Comté"/>
  </r>
  <r>
    <s v="Enedis"/>
    <s v="2021"/>
    <x v="0"/>
    <s v="ENT"/>
    <s v="Entreprises"/>
    <s v="I"/>
    <x v="4"/>
    <s v="25"/>
    <s v="Fabrication de produits métalliques, à l'exception des machines et des équipements"/>
    <n v="1691.7718520000001"/>
    <n v="8"/>
    <n v="0.96799999999999997"/>
    <n v="0"/>
    <n v="0"/>
    <n v="0"/>
    <s v="21355"/>
    <x v="353"/>
    <s v="242100410"/>
    <s v="Dijon Métropole"/>
    <s v="21"/>
    <s v="Côte-d'Or"/>
    <n v="27"/>
    <s v="Bourgogne-Franche-Comté"/>
  </r>
  <r>
    <s v="Enedis"/>
    <s v="2021"/>
    <x v="0"/>
    <s v="ENT"/>
    <s v="Entreprises"/>
    <s v="I"/>
    <x v="4"/>
    <s v="28"/>
    <s v="Fabrication de machines et équipements n.c.a."/>
    <n v="6710.6925000000001"/>
    <n v="6"/>
    <n v="1"/>
    <n v="0"/>
    <n v="0"/>
    <n v="0"/>
    <s v="21355"/>
    <x v="353"/>
    <s v="242100410"/>
    <s v="Dijon Métropole"/>
    <s v="21"/>
    <s v="Côte-d'Or"/>
    <n v="27"/>
    <s v="Bourgogne-Franche-Comté"/>
  </r>
  <r>
    <s v="Enedis"/>
    <s v="2021"/>
    <x v="0"/>
    <s v="ENT"/>
    <s v="Entreprises"/>
    <s v="I"/>
    <x v="4"/>
    <s v="41"/>
    <s v="Construction de bâtiments"/>
    <n v="304.35199999999998"/>
    <n v="2"/>
    <n v="1"/>
    <n v="0"/>
    <n v="0"/>
    <n v="0"/>
    <s v="21355"/>
    <x v="353"/>
    <s v="242100410"/>
    <s v="Dijon Métropole"/>
    <s v="21"/>
    <s v="Côte-d'Or"/>
    <n v="27"/>
    <s v="Bourgogne-Franche-Comté"/>
  </r>
  <r>
    <s v="Enedis"/>
    <s v="2021"/>
    <x v="0"/>
    <s v="ENT"/>
    <s v="Entreprises"/>
    <s v="T"/>
    <x v="0"/>
    <s v="49"/>
    <s v="Transports terrestres et transport par conduites"/>
    <n v="282.37305370000001"/>
    <n v="2"/>
    <n v="0.91100000000000003"/>
    <n v="0"/>
    <n v="0"/>
    <n v="0"/>
    <s v="21355"/>
    <x v="353"/>
    <s v="242100410"/>
    <s v="Dijon Métropole"/>
    <s v="21"/>
    <s v="Côte-d'Or"/>
    <n v="27"/>
    <s v="Bourgogne-Franche-Comté"/>
  </r>
  <r>
    <s v="Enedis"/>
    <s v="2021"/>
    <x v="0"/>
    <s v="ENT"/>
    <s v="Entreprises"/>
    <s v="T"/>
    <x v="0"/>
    <s v="55"/>
    <s v="Hébergement"/>
    <n v="391.00297810000001"/>
    <n v="3"/>
    <n v="0.95399999999999996"/>
    <n v="0"/>
    <n v="0"/>
    <n v="0"/>
    <s v="21355"/>
    <x v="353"/>
    <s v="242100410"/>
    <s v="Dijon Métropole"/>
    <s v="21"/>
    <s v="Côte-d'Or"/>
    <n v="27"/>
    <s v="Bourgogne-Franche-Comté"/>
  </r>
  <r>
    <s v="Enedis"/>
    <s v="2021"/>
    <x v="0"/>
    <s v="ENT"/>
    <s v="Entreprises"/>
    <s v="T"/>
    <x v="0"/>
    <s v="61"/>
    <s v="Télécommunications"/>
    <n v="3078.7288629999998"/>
    <n v="3"/>
    <n v="0.999"/>
    <n v="0"/>
    <n v="0"/>
    <n v="0"/>
    <s v="21355"/>
    <x v="353"/>
    <s v="242100410"/>
    <s v="Dijon Métropole"/>
    <s v="21"/>
    <s v="Côte-d'Or"/>
    <n v="27"/>
    <s v="Bourgogne-Franche-Comté"/>
  </r>
  <r>
    <s v="Enedis"/>
    <s v="2021"/>
    <x v="0"/>
    <s v="ENT"/>
    <s v="Entreprises"/>
    <s v="T"/>
    <x v="0"/>
    <s v="62"/>
    <s v="Programmation, conseil et autres activités informatiques"/>
    <n v="825.87900869999999"/>
    <n v="1"/>
    <n v="1"/>
    <n v="0"/>
    <n v="0"/>
    <n v="0"/>
    <s v="21355"/>
    <x v="353"/>
    <s v="242100410"/>
    <s v="Dijon Métropole"/>
    <s v="21"/>
    <s v="Côte-d'Or"/>
    <n v="27"/>
    <s v="Bourgogne-Franche-Comté"/>
  </r>
  <r>
    <s v="Enedis"/>
    <s v="2021"/>
    <x v="0"/>
    <s v="ENT"/>
    <s v="Entreprises"/>
    <s v="T"/>
    <x v="0"/>
    <s v="68"/>
    <s v="Activités immobilières"/>
    <n v="2235.7538178"/>
    <n v="9"/>
    <n v="0.98499999999999999"/>
    <n v="0"/>
    <n v="0"/>
    <n v="0"/>
    <s v="21355"/>
    <x v="353"/>
    <s v="242100410"/>
    <s v="Dijon Métropole"/>
    <s v="21"/>
    <s v="Côte-d'Or"/>
    <n v="27"/>
    <s v="Bourgogne-Franche-Comté"/>
  </r>
  <r>
    <s v="Enedis"/>
    <s v="2021"/>
    <x v="0"/>
    <s v="ENT"/>
    <s v="Entreprises"/>
    <s v="T"/>
    <x v="0"/>
    <s v="70"/>
    <s v="Activités des sièges sociaux ; conseil de gestion"/>
    <n v="2309.3706139999999"/>
    <n v="7"/>
    <n v="0.96899999999999997"/>
    <n v="0"/>
    <n v="0"/>
    <n v="0"/>
    <s v="21355"/>
    <x v="353"/>
    <s v="242100410"/>
    <s v="Dijon Métropole"/>
    <s v="21"/>
    <s v="Côte-d'Or"/>
    <n v="27"/>
    <s v="Bourgogne-Franche-Comté"/>
  </r>
  <r>
    <s v="Enedis"/>
    <s v="2021"/>
    <x v="0"/>
    <s v="ENT"/>
    <s v="Entreprises"/>
    <s v="T"/>
    <x v="0"/>
    <s v="71"/>
    <s v="Activités d'architecture et d'ingénierie ; activités de contrôle et analyses techniques"/>
    <n v="116.996685967"/>
    <n v="3"/>
    <n v="0.90900000000000003"/>
    <n v="0"/>
    <n v="0"/>
    <n v="0"/>
    <s v="21355"/>
    <x v="353"/>
    <s v="242100410"/>
    <s v="Dijon Métropole"/>
    <s v="21"/>
    <s v="Côte-d'Or"/>
    <n v="27"/>
    <s v="Bourgogne-Franche-Comté"/>
  </r>
  <r>
    <s v="Enedis"/>
    <s v="2021"/>
    <x v="0"/>
    <s v="ENT"/>
    <s v="Entreprises"/>
    <s v="T"/>
    <x v="0"/>
    <s v="73"/>
    <s v="Publicité et études de marché"/>
    <n v="113.52727779999999"/>
    <n v="1"/>
    <n v="0.89800000000000002"/>
    <n v="0"/>
    <n v="0"/>
    <n v="0"/>
    <s v="21355"/>
    <x v="353"/>
    <s v="242100410"/>
    <s v="Dijon Métropole"/>
    <s v="21"/>
    <s v="Côte-d'Or"/>
    <n v="27"/>
    <s v="Bourgogne-Franche-Comté"/>
  </r>
  <r>
    <s v="Enedis"/>
    <s v="2021"/>
    <x v="0"/>
    <s v="ENT"/>
    <s v="Entreprises"/>
    <s v="T"/>
    <x v="0"/>
    <s v="85"/>
    <s v="Enseignement"/>
    <n v="1081.6701270999999"/>
    <n v="4"/>
    <n v="0.98699999999999999"/>
    <n v="0"/>
    <n v="0"/>
    <n v="0"/>
    <s v="21355"/>
    <x v="353"/>
    <s v="242100410"/>
    <s v="Dijon Métropole"/>
    <s v="21"/>
    <s v="Côte-d'Or"/>
    <n v="27"/>
    <s v="Bourgogne-Franche-Comté"/>
  </r>
  <r>
    <s v="Enedis"/>
    <s v="2021"/>
    <x v="0"/>
    <s v="ENT"/>
    <s v="Entreprises"/>
    <s v="T"/>
    <x v="0"/>
    <s v="86"/>
    <s v="Activités pour la santé humaine"/>
    <n v="125.3318615"/>
    <n v="1"/>
    <n v="0.88300000000000001"/>
    <n v="0"/>
    <n v="0"/>
    <n v="0"/>
    <s v="21355"/>
    <x v="353"/>
    <s v="242100410"/>
    <s v="Dijon Métropole"/>
    <s v="21"/>
    <s v="Côte-d'Or"/>
    <n v="27"/>
    <s v="Bourgogne-Franche-Comté"/>
  </r>
  <r>
    <s v="Enedis"/>
    <s v="2021"/>
    <x v="0"/>
    <s v="ENT"/>
    <s v="Entreprises"/>
    <s v="T"/>
    <x v="0"/>
    <s v="87"/>
    <s v="Hébergement médico-social et social"/>
    <n v="175.7676635"/>
    <n v="1"/>
    <n v="0.91100000000000003"/>
    <n v="0"/>
    <n v="0"/>
    <n v="0"/>
    <s v="21355"/>
    <x v="353"/>
    <s v="242100410"/>
    <s v="Dijon Métropole"/>
    <s v="21"/>
    <s v="Côte-d'Or"/>
    <n v="27"/>
    <s v="Bourgogne-Franche-Comté"/>
  </r>
  <r>
    <s v="Enedis"/>
    <s v="2021"/>
    <x v="0"/>
    <s v="ENT"/>
    <s v="Entreprises"/>
    <s v="T"/>
    <x v="0"/>
    <s v="90"/>
    <s v="Activités créatives, artistiques et de spectacle"/>
    <n v="54.981575169999999"/>
    <n v="1"/>
    <n v="0.85899999999999999"/>
    <n v="0"/>
    <n v="0"/>
    <n v="0"/>
    <s v="21355"/>
    <x v="353"/>
    <s v="242100410"/>
    <s v="Dijon Métropole"/>
    <s v="21"/>
    <s v="Côte-d'Or"/>
    <n v="27"/>
    <s v="Bourgogne-Franche-Comté"/>
  </r>
  <r>
    <s v="Enedis"/>
    <s v="2021"/>
    <x v="0"/>
    <s v="ENT"/>
    <s v="Entreprises"/>
    <s v="T"/>
    <x v="0"/>
    <s v="96"/>
    <s v="Autres services personnels"/>
    <n v="1655.4456600000001"/>
    <n v="2"/>
    <n v="1"/>
    <n v="0"/>
    <n v="0"/>
    <n v="0"/>
    <s v="21355"/>
    <x v="353"/>
    <s v="242100410"/>
    <s v="Dijon Métropole"/>
    <s v="21"/>
    <s v="Côte-d'Or"/>
    <n v="27"/>
    <s v="Bourgogne-Franche-Comté"/>
  </r>
  <r>
    <s v="Enedis"/>
    <s v="2021"/>
    <x v="0"/>
    <s v="PRO"/>
    <s v="Petits professionels"/>
    <s v="T"/>
    <x v="0"/>
    <m/>
    <s v="0"/>
    <n v="6295.1829686999999"/>
    <n v="566"/>
    <n v="0.83899999999999997"/>
    <n v="0"/>
    <n v="0"/>
    <n v="1"/>
    <s v="21355"/>
    <x v="353"/>
    <s v="242100410"/>
    <s v="Dijon Métropole"/>
    <s v="21"/>
    <s v="Côte-d'Or"/>
    <n v="27"/>
    <s v="Bourgogne-Franche-Comté"/>
  </r>
  <r>
    <s v="Enedis"/>
    <s v="2021"/>
    <x v="0"/>
    <s v="PRO"/>
    <s v="Petits professionels"/>
    <s v="X"/>
    <x v="2"/>
    <m/>
    <s v="0"/>
    <n v="0"/>
    <n v="0"/>
    <n v="0"/>
    <n v="0"/>
    <n v="0"/>
    <n v="4"/>
    <s v="21355"/>
    <x v="353"/>
    <s v="242100410"/>
    <s v="Dijon Métropole"/>
    <s v="21"/>
    <s v="Côte-d'Or"/>
    <n v="27"/>
    <s v="Bourgogne-Franche-Comté"/>
  </r>
  <r>
    <s v="Enedis"/>
    <s v="2021"/>
    <x v="0"/>
    <s v="ENT"/>
    <s v="Entreprises"/>
    <s v="T"/>
    <x v="0"/>
    <s v="33"/>
    <s v="Réparation et installation de machines et d'équipements"/>
    <n v="161.2291385"/>
    <n v="1"/>
    <n v="0.996"/>
    <n v="0"/>
    <n v="0"/>
    <n v="0"/>
    <s v="21356"/>
    <x v="354"/>
    <s v="242101509"/>
    <s v="CC Rives de Saône"/>
    <s v="21"/>
    <s v="Côte-d'Or"/>
    <n v="27"/>
    <s v="Bourgogne-Franche-Comté"/>
  </r>
  <r>
    <s v="Enedis"/>
    <s v="2021"/>
    <x v="0"/>
    <s v="PRO"/>
    <s v="Petits professionels"/>
    <s v="T"/>
    <x v="0"/>
    <m/>
    <s v="0"/>
    <n v="0"/>
    <n v="0"/>
    <n v="0"/>
    <n v="0"/>
    <n v="0"/>
    <n v="1"/>
    <s v="21357"/>
    <x v="355"/>
    <s v="242101434"/>
    <s v="CC du Pays Châtillonnais"/>
    <s v="21"/>
    <s v="Côte-d'Or"/>
    <n v="27"/>
    <s v="Bourgogne-Franche-Comté"/>
  </r>
  <r>
    <s v="Enedis"/>
    <s v="2021"/>
    <x v="0"/>
    <s v="PRO"/>
    <s v="Petits professionels"/>
    <s v="A"/>
    <x v="1"/>
    <m/>
    <s v="0"/>
    <n v="151.57683080000001"/>
    <n v="14"/>
    <n v="0.82199999999999995"/>
    <n v="0"/>
    <n v="0"/>
    <n v="0"/>
    <s v="21358"/>
    <x v="356"/>
    <s v="242101491"/>
    <s v="CC du Montbardois"/>
    <s v="21"/>
    <s v="Côte-d'Or"/>
    <n v="27"/>
    <s v="Bourgogne-Franche-Comté"/>
  </r>
  <r>
    <s v="Enedis"/>
    <s v="2021"/>
    <x v="0"/>
    <s v="PRO"/>
    <s v="Petits professionels"/>
    <s v="T"/>
    <x v="0"/>
    <m/>
    <s v="0"/>
    <n v="53.473993030000003"/>
    <n v="14"/>
    <n v="0.85499999999999998"/>
    <n v="0"/>
    <n v="0"/>
    <n v="0"/>
    <s v="21358"/>
    <x v="356"/>
    <s v="242101491"/>
    <s v="CC du Montbardois"/>
    <s v="21"/>
    <s v="Côte-d'Or"/>
    <n v="27"/>
    <s v="Bourgogne-Franche-Comté"/>
  </r>
  <r>
    <s v="Enedis"/>
    <s v="2021"/>
    <x v="0"/>
    <s v="ENT"/>
    <s v="Entreprises"/>
    <s v="T"/>
    <x v="0"/>
    <s v="84"/>
    <s v="Administration publique et défense ; sécurité sociale obligatoire"/>
    <n v="13.180999999999999"/>
    <n v="1"/>
    <n v="1"/>
    <n v="0"/>
    <n v="0"/>
    <n v="0"/>
    <s v="21359"/>
    <x v="641"/>
    <s v="242101434"/>
    <s v="CC du Pays Châtillonnais"/>
    <s v="21"/>
    <s v="Côte-d'Or"/>
    <n v="27"/>
    <s v="Bourgogne-Franche-Comté"/>
  </r>
  <r>
    <s v="Enedis"/>
    <s v="2021"/>
    <x v="0"/>
    <s v="PRO"/>
    <s v="Petits professionels"/>
    <s v="A"/>
    <x v="1"/>
    <m/>
    <s v="0"/>
    <n v="98.850752630000002"/>
    <n v="4"/>
    <n v="0.89800000000000002"/>
    <n v="0"/>
    <n v="0"/>
    <n v="0"/>
    <s v="21359"/>
    <x v="641"/>
    <s v="242101434"/>
    <s v="CC du Pays Châtillonnais"/>
    <s v="21"/>
    <s v="Côte-d'Or"/>
    <n v="27"/>
    <s v="Bourgogne-Franche-Comté"/>
  </r>
  <r>
    <s v="Enedis"/>
    <s v="2021"/>
    <x v="0"/>
    <s v="ENT"/>
    <s v="Entreprises"/>
    <s v="T"/>
    <x v="0"/>
    <s v="36"/>
    <s v="Captage, traitement et distribution d'eau"/>
    <n v="260.90899999999999"/>
    <n v="1"/>
    <n v="1"/>
    <n v="0"/>
    <n v="0"/>
    <n v="0"/>
    <s v="21360"/>
    <x v="357"/>
    <s v="200071207"/>
    <s v="CC de Pouilly-en-Auxois/Bligny-sur-Ouche"/>
    <s v="21"/>
    <s v="Côte-d'Or"/>
    <n v="27"/>
    <s v="Bourgogne-Franche-Comté"/>
  </r>
  <r>
    <s v="Enedis"/>
    <s v="2021"/>
    <x v="0"/>
    <s v="RES"/>
    <s v="Résidentiel"/>
    <s v="R"/>
    <x v="3"/>
    <m/>
    <s v="0"/>
    <n v="510.82657380000001"/>
    <n v="83"/>
    <n v="0.78"/>
    <n v="0"/>
    <n v="0"/>
    <n v="0"/>
    <s v="21360"/>
    <x v="357"/>
    <s v="200071207"/>
    <s v="CC de Pouilly-en-Auxois/Bligny-sur-Ouche"/>
    <s v="21"/>
    <s v="Côte-d'Or"/>
    <n v="27"/>
    <s v="Bourgogne-Franche-Comté"/>
  </r>
  <r>
    <s v="Enedis"/>
    <s v="2021"/>
    <x v="0"/>
    <s v="PRO"/>
    <s v="Petits professionels"/>
    <s v="A"/>
    <x v="1"/>
    <m/>
    <s v="0"/>
    <n v="41.48737801"/>
    <n v="11"/>
    <n v="0.82399999999999995"/>
    <n v="0"/>
    <n v="0"/>
    <n v="0"/>
    <s v="21361"/>
    <x v="358"/>
    <s v="242100154"/>
    <s v="CC des Vallées de la Tille et de l'Ignon"/>
    <s v="21"/>
    <s v="Côte-d'Or"/>
    <n v="27"/>
    <s v="Bourgogne-Franche-Comté"/>
  </r>
  <r>
    <s v="Enedis"/>
    <s v="2021"/>
    <x v="0"/>
    <s v="PRO"/>
    <s v="Petits professionels"/>
    <s v="T"/>
    <x v="0"/>
    <m/>
    <s v="0"/>
    <n v="254.10075699999999"/>
    <n v="30"/>
    <n v="0.79600000000000004"/>
    <n v="0"/>
    <n v="0"/>
    <n v="0"/>
    <s v="21361"/>
    <x v="358"/>
    <s v="242100154"/>
    <s v="CC des Vallées de la Tille et de l'Ignon"/>
    <s v="21"/>
    <s v="Côte-d'Or"/>
    <n v="27"/>
    <s v="Bourgogne-Franche-Comté"/>
  </r>
  <r>
    <s v="Enedis"/>
    <s v="2021"/>
    <x v="0"/>
    <s v="ENT"/>
    <s v="Entreprises"/>
    <s v="I"/>
    <x v="4"/>
    <s v="35"/>
    <s v="Production et distribution d'électricité, de gaz, de vapeur et d'air conditionné"/>
    <n v="1.2563982199999999"/>
    <n v="1"/>
    <n v="0.83699999999999997"/>
    <n v="0"/>
    <n v="0"/>
    <n v="0"/>
    <s v="21363"/>
    <x v="360"/>
    <s v="200071173"/>
    <s v="CC du Pays Arnay Liernais"/>
    <s v="21"/>
    <s v="Côte-d'Or"/>
    <n v="27"/>
    <s v="Bourgogne-Franche-Comté"/>
  </r>
  <r>
    <s v="Enedis"/>
    <s v="2021"/>
    <x v="0"/>
    <s v="PRO"/>
    <s v="Petits professionels"/>
    <s v="A"/>
    <x v="1"/>
    <m/>
    <s v="0"/>
    <n v="0"/>
    <n v="0"/>
    <n v="0"/>
    <n v="0"/>
    <n v="0"/>
    <n v="1"/>
    <s v="21363"/>
    <x v="360"/>
    <s v="200071173"/>
    <s v="CC du Pays Arnay Liernais"/>
    <s v="21"/>
    <s v="Côte-d'Or"/>
    <n v="27"/>
    <s v="Bourgogne-Franche-Comté"/>
  </r>
  <r>
    <s v="Enedis"/>
    <s v="2021"/>
    <x v="0"/>
    <s v="PRO"/>
    <s v="Petits professionels"/>
    <s v="A"/>
    <x v="1"/>
    <m/>
    <s v="0"/>
    <n v="129.2046976"/>
    <n v="2"/>
    <n v="0.59799999999999998"/>
    <n v="0"/>
    <n v="0"/>
    <n v="0"/>
    <s v="21364"/>
    <x v="642"/>
    <s v="242101434"/>
    <s v="CC du Pays Châtillonnais"/>
    <s v="21"/>
    <s v="Côte-d'Or"/>
    <n v="27"/>
    <s v="Bourgogne-Franche-Comté"/>
  </r>
  <r>
    <s v="Enedis"/>
    <s v="2021"/>
    <x v="0"/>
    <s v="PRO"/>
    <s v="Petits professionels"/>
    <s v="T"/>
    <x v="0"/>
    <m/>
    <s v="0"/>
    <n v="54.444572579999999"/>
    <n v="6"/>
    <n v="0.56699999999999995"/>
    <n v="0"/>
    <n v="0"/>
    <n v="0"/>
    <s v="21364"/>
    <x v="642"/>
    <s v="242101434"/>
    <s v="CC du Pays Châtillonnais"/>
    <s v="21"/>
    <s v="Côte-d'Or"/>
    <n v="27"/>
    <s v="Bourgogne-Franche-Comté"/>
  </r>
  <r>
    <s v="Enedis"/>
    <s v="2021"/>
    <x v="0"/>
    <s v="PRO"/>
    <s v="Petits professionels"/>
    <s v="X"/>
    <x v="2"/>
    <m/>
    <s v="0"/>
    <n v="0"/>
    <n v="0"/>
    <n v="0"/>
    <n v="0"/>
    <n v="0"/>
    <n v="1"/>
    <s v="21364"/>
    <x v="642"/>
    <s v="242101434"/>
    <s v="CC du Pays Châtillonnais"/>
    <s v="21"/>
    <s v="Côte-d'Or"/>
    <n v="27"/>
    <s v="Bourgogne-Franche-Comté"/>
  </r>
  <r>
    <s v="Enedis"/>
    <s v="2021"/>
    <x v="0"/>
    <s v="RES"/>
    <s v="Résidentiel"/>
    <s v="R"/>
    <x v="3"/>
    <m/>
    <s v="0"/>
    <n v="290.45121649999999"/>
    <n v="44"/>
    <n v="0.81100000000000005"/>
    <n v="0"/>
    <n v="0"/>
    <n v="0"/>
    <s v="21365"/>
    <x v="361"/>
    <s v="200071017"/>
    <s v="CC des Terres d'Auxois"/>
    <s v="21"/>
    <s v="Côte-d'Or"/>
    <n v="27"/>
    <s v="Bourgogne-Franche-Comté"/>
  </r>
  <r>
    <s v="Enedis"/>
    <s v="2021"/>
    <x v="0"/>
    <s v="ENT"/>
    <s v="Entreprises"/>
    <s v="T"/>
    <x v="0"/>
    <s v="36"/>
    <s v="Captage, traitement et distribution d'eau"/>
    <n v="105.169"/>
    <n v="1"/>
    <n v="1"/>
    <n v="0"/>
    <n v="0"/>
    <n v="0"/>
    <s v="21366"/>
    <x v="362"/>
    <s v="242101509"/>
    <s v="CC Rives de Saône"/>
    <s v="21"/>
    <s v="Côte-d'Or"/>
    <n v="27"/>
    <s v="Bourgogne-Franche-Comté"/>
  </r>
  <r>
    <s v="Enedis"/>
    <s v="2021"/>
    <x v="0"/>
    <s v="PRO"/>
    <s v="Petits professionels"/>
    <s v="T"/>
    <x v="0"/>
    <m/>
    <s v="0"/>
    <n v="0"/>
    <n v="0"/>
    <n v="0"/>
    <n v="0"/>
    <n v="0"/>
    <n v="1"/>
    <s v="21366"/>
    <x v="362"/>
    <s v="242101509"/>
    <s v="CC Rives de Saône"/>
    <s v="21"/>
    <s v="Côte-d'Or"/>
    <n v="27"/>
    <s v="Bourgogne-Franche-Comté"/>
  </r>
  <r>
    <s v="Enedis"/>
    <s v="2021"/>
    <x v="0"/>
    <s v="RES"/>
    <s v="Résidentiel"/>
    <s v="R"/>
    <x v="3"/>
    <m/>
    <s v="0"/>
    <n v="658.06213439999999"/>
    <n v="104"/>
    <n v="0.83"/>
    <n v="0"/>
    <n v="0"/>
    <n v="0"/>
    <s v="21366"/>
    <x v="362"/>
    <s v="242101509"/>
    <s v="CC Rives de Saône"/>
    <s v="21"/>
    <s v="Côte-d'Or"/>
    <n v="27"/>
    <s v="Bourgogne-Franche-Comté"/>
  </r>
  <r>
    <s v="Enedis"/>
    <s v="2021"/>
    <x v="0"/>
    <s v="ENT"/>
    <s v="Entreprises"/>
    <s v="I"/>
    <x v="4"/>
    <s v="16"/>
    <s v="Travail du bois et fabrication d'articles en bois et en liège, à l'exception des meubles ; fabrication d'articles en vannerie et sparterie"/>
    <n v="224.36116670000001"/>
    <n v="1"/>
    <n v="1"/>
    <n v="0"/>
    <n v="0"/>
    <n v="0"/>
    <s v="21367"/>
    <x v="643"/>
    <s v="200070902"/>
    <s v="CC Auxonne Pontailler Val de Saône"/>
    <s v="21"/>
    <s v="Côte-d'Or"/>
    <n v="27"/>
    <s v="Bourgogne-Franche-Comté"/>
  </r>
  <r>
    <s v="Enedis"/>
    <s v="2021"/>
    <x v="0"/>
    <s v="RES"/>
    <s v="Résidentiel"/>
    <s v="R"/>
    <x v="3"/>
    <m/>
    <s v="0"/>
    <n v="845.96753550000005"/>
    <n v="116"/>
    <n v="0.81699999999999995"/>
    <n v="0"/>
    <n v="0"/>
    <n v="0"/>
    <s v="21367"/>
    <x v="643"/>
    <s v="200070902"/>
    <s v="CC Auxonne Pontailler Val de Saône"/>
    <s v="21"/>
    <s v="Côte-d'Or"/>
    <n v="27"/>
    <s v="Bourgogne-Franche-Comté"/>
  </r>
  <r>
    <s v="Enedis"/>
    <s v="2021"/>
    <x v="0"/>
    <s v="ENT"/>
    <s v="Entreprises"/>
    <s v="A"/>
    <x v="1"/>
    <s v="1"/>
    <s v="0"/>
    <n v="51.88519436"/>
    <n v="1"/>
    <n v="0.90100000000000002"/>
    <n v="0"/>
    <n v="0"/>
    <n v="0"/>
    <s v="21368"/>
    <x v="363"/>
    <s v="200070894"/>
    <s v="CC de Gevrey-Chambertin et de Nuits-Saint-Georges"/>
    <s v="21"/>
    <s v="Côte-d'Or"/>
    <n v="27"/>
    <s v="Bourgogne-Franche-Comté"/>
  </r>
  <r>
    <s v="Enedis"/>
    <s v="2021"/>
    <x v="0"/>
    <s v="PRO"/>
    <s v="Petits professionels"/>
    <s v="I"/>
    <x v="4"/>
    <m/>
    <s v="0"/>
    <n v="0"/>
    <n v="0"/>
    <n v="0"/>
    <n v="0"/>
    <n v="0"/>
    <n v="1"/>
    <s v="21368"/>
    <x v="363"/>
    <s v="200070894"/>
    <s v="CC de Gevrey-Chambertin et de Nuits-Saint-Georges"/>
    <s v="21"/>
    <s v="Côte-d'Or"/>
    <n v="27"/>
    <s v="Bourgogne-Franche-Comté"/>
  </r>
  <r>
    <s v="Enedis"/>
    <s v="2021"/>
    <x v="0"/>
    <s v="ENT"/>
    <s v="Entreprises"/>
    <s v="T"/>
    <x v="0"/>
    <s v="36"/>
    <s v="Captage, traitement et distribution d'eau"/>
    <n v="207.61718279999999"/>
    <n v="2"/>
    <n v="0.98699999999999999"/>
    <n v="0"/>
    <n v="0"/>
    <n v="0"/>
    <s v="21369"/>
    <x v="364"/>
    <s v="200072825"/>
    <s v="CC Mirebellois et Fontenois"/>
    <s v="21"/>
    <s v="Côte-d'Or"/>
    <n v="27"/>
    <s v="Bourgogne-Franche-Comté"/>
  </r>
  <r>
    <s v="Enedis"/>
    <s v="2021"/>
    <x v="0"/>
    <s v="PRO"/>
    <s v="Petits professionels"/>
    <s v="T"/>
    <x v="0"/>
    <m/>
    <s v="0"/>
    <n v="53.761959990000001"/>
    <n v="7"/>
    <n v="0.89800000000000002"/>
    <n v="0"/>
    <n v="0"/>
    <n v="0"/>
    <s v="21369"/>
    <x v="364"/>
    <s v="200072825"/>
    <s v="CC Mirebellois et Fontenois"/>
    <s v="21"/>
    <s v="Côte-d'Or"/>
    <n v="27"/>
    <s v="Bourgogne-Franche-Comté"/>
  </r>
  <r>
    <s v="Enedis"/>
    <s v="2021"/>
    <x v="0"/>
    <s v="ENT"/>
    <s v="Entreprises"/>
    <s v="I"/>
    <x v="4"/>
    <s v="35"/>
    <s v="Production et distribution d'électricité, de gaz, de vapeur et d'air conditionné"/>
    <n v="7.8849999999999998"/>
    <n v="1"/>
    <n v="1"/>
    <n v="0"/>
    <n v="0"/>
    <n v="0"/>
    <s v="21370"/>
    <x v="365"/>
    <s v="242100410"/>
    <s v="Dijon Métropole"/>
    <s v="21"/>
    <s v="Côte-d'Or"/>
    <n v="27"/>
    <s v="Bourgogne-Franche-Comté"/>
  </r>
  <r>
    <s v="Enedis"/>
    <s v="2021"/>
    <x v="0"/>
    <s v="ENT"/>
    <s v="Entreprises"/>
    <s v="T"/>
    <x v="0"/>
    <s v="36"/>
    <s v="Captage, traitement et distribution d'eau"/>
    <n v="110.9017477"/>
    <n v="1"/>
    <n v="0.90600000000000003"/>
    <n v="0"/>
    <n v="0"/>
    <n v="0"/>
    <s v="21370"/>
    <x v="365"/>
    <s v="242100410"/>
    <s v="Dijon Métropole"/>
    <s v="21"/>
    <s v="Côte-d'Or"/>
    <n v="27"/>
    <s v="Bourgogne-Franche-Comté"/>
  </r>
  <r>
    <s v="Enedis"/>
    <s v="2021"/>
    <x v="0"/>
    <s v="PRO"/>
    <s v="Petits professionels"/>
    <s v="A"/>
    <x v="1"/>
    <m/>
    <s v="0"/>
    <n v="0"/>
    <n v="0"/>
    <n v="0"/>
    <n v="0"/>
    <n v="0"/>
    <n v="1"/>
    <s v="21370"/>
    <x v="365"/>
    <s v="242100410"/>
    <s v="Dijon Métropole"/>
    <s v="21"/>
    <s v="Côte-d'Or"/>
    <n v="27"/>
    <s v="Bourgogne-Franche-Comté"/>
  </r>
  <r>
    <s v="Enedis"/>
    <s v="2021"/>
    <x v="0"/>
    <s v="ENT"/>
    <s v="Entreprises"/>
    <s v="T"/>
    <x v="0"/>
    <s v="46"/>
    <s v="Commerce de gros, à l'exception des automobiles et des motocycles"/>
    <n v="260.61523820000002"/>
    <n v="1"/>
    <n v="0.99299999999999999"/>
    <n v="0"/>
    <n v="0"/>
    <n v="0"/>
    <s v="21371"/>
    <x v="366"/>
    <s v="200070902"/>
    <s v="CC Auxonne Pontailler Val de Saône"/>
    <s v="21"/>
    <s v="Côte-d'Or"/>
    <n v="27"/>
    <s v="Bourgogne-Franche-Comté"/>
  </r>
  <r>
    <s v="Enedis"/>
    <s v="2021"/>
    <x v="0"/>
    <s v="PRO"/>
    <s v="Petits professionels"/>
    <s v="T"/>
    <x v="0"/>
    <m/>
    <s v="0"/>
    <n v="342.02976460000002"/>
    <n v="40"/>
    <n v="0.67"/>
    <n v="0"/>
    <n v="0"/>
    <n v="0"/>
    <s v="21371"/>
    <x v="366"/>
    <s v="200070902"/>
    <s v="CC Auxonne Pontailler Val de Saône"/>
    <s v="21"/>
    <s v="Côte-d'Or"/>
    <n v="27"/>
    <s v="Bourgogne-Franche-Comté"/>
  </r>
  <r>
    <s v="Enedis"/>
    <s v="2021"/>
    <x v="0"/>
    <s v="RES"/>
    <s v="Résidentiel"/>
    <s v="R"/>
    <x v="3"/>
    <m/>
    <s v="0"/>
    <n v="2480.7668760000001"/>
    <n v="369"/>
    <n v="0.81799999999999995"/>
    <n v="0"/>
    <n v="0"/>
    <n v="0"/>
    <s v="21371"/>
    <x v="366"/>
    <s v="200070902"/>
    <s v="CC Auxonne Pontailler Val de Saône"/>
    <s v="21"/>
    <s v="Côte-d'Or"/>
    <n v="27"/>
    <s v="Bourgogne-Franche-Comté"/>
  </r>
  <r>
    <s v="Enedis"/>
    <s v="2021"/>
    <x v="0"/>
    <s v="ENT"/>
    <s v="Entreprises"/>
    <s v="I"/>
    <x v="4"/>
    <s v="16"/>
    <s v="Travail du bois et fabrication d'articles en bois et en liège, à l'exception des meubles ; fabrication d'articles en vannerie et sparterie"/>
    <n v="277.78954720000002"/>
    <n v="1"/>
    <n v="1"/>
    <n v="0"/>
    <n v="0"/>
    <n v="0"/>
    <s v="21372"/>
    <x v="367"/>
    <s v="242101434"/>
    <s v="CC du Pays Châtillonnais"/>
    <s v="21"/>
    <s v="Côte-d'Or"/>
    <n v="27"/>
    <s v="Bourgogne-Franche-Comté"/>
  </r>
  <r>
    <s v="Enedis"/>
    <s v="2021"/>
    <x v="0"/>
    <s v="PRO"/>
    <s v="Petits professionels"/>
    <s v="A"/>
    <x v="1"/>
    <m/>
    <s v="0"/>
    <n v="0"/>
    <n v="0"/>
    <n v="0"/>
    <n v="0"/>
    <n v="0"/>
    <n v="1"/>
    <s v="21372"/>
    <x v="367"/>
    <s v="242101434"/>
    <s v="CC du Pays Châtillonnais"/>
    <s v="21"/>
    <s v="Côte-d'Or"/>
    <n v="27"/>
    <s v="Bourgogne-Franche-Comté"/>
  </r>
  <r>
    <s v="Enedis"/>
    <s v="2021"/>
    <x v="0"/>
    <s v="PRO"/>
    <s v="Petits professionels"/>
    <s v="I"/>
    <x v="4"/>
    <m/>
    <s v="0"/>
    <n v="0"/>
    <n v="0"/>
    <n v="0"/>
    <n v="0"/>
    <n v="0"/>
    <n v="1"/>
    <s v="21372"/>
    <x v="367"/>
    <s v="242101434"/>
    <s v="CC du Pays Châtillonnais"/>
    <s v="21"/>
    <s v="Côte-d'Or"/>
    <n v="27"/>
    <s v="Bourgogne-Franche-Comté"/>
  </r>
  <r>
    <s v="Enedis"/>
    <s v="2021"/>
    <x v="0"/>
    <s v="RES"/>
    <s v="Résidentiel"/>
    <s v="R"/>
    <x v="3"/>
    <m/>
    <s v="0"/>
    <n v="237.6580664"/>
    <n v="45"/>
    <n v="0.86399999999999999"/>
    <n v="0"/>
    <n v="0"/>
    <n v="0"/>
    <s v="21372"/>
    <x v="367"/>
    <s v="242101434"/>
    <s v="CC du Pays Châtillonnais"/>
    <s v="21"/>
    <s v="Côte-d'Or"/>
    <n v="27"/>
    <s v="Bourgogne-Franche-Comté"/>
  </r>
  <r>
    <s v="Enedis"/>
    <s v="2021"/>
    <x v="0"/>
    <s v="ENT"/>
    <s v="Entreprises"/>
    <s v="T"/>
    <x v="0"/>
    <s v="49"/>
    <s v="Transports terrestres et transport par conduites"/>
    <n v="47.211727240000002"/>
    <n v="1"/>
    <n v="1"/>
    <n v="0"/>
    <n v="0"/>
    <n v="0"/>
    <s v="21373"/>
    <x v="368"/>
    <s v="200039055"/>
    <s v="CC Ouche et Montagne"/>
    <s v="21"/>
    <s v="Côte-d'Or"/>
    <n v="27"/>
    <s v="Bourgogne-Franche-Comté"/>
  </r>
  <r>
    <s v="Enedis"/>
    <s v="2021"/>
    <x v="0"/>
    <s v="PRO"/>
    <s v="Petits professionels"/>
    <s v="A"/>
    <x v="1"/>
    <m/>
    <s v="0"/>
    <n v="0"/>
    <n v="0"/>
    <n v="0"/>
    <n v="0"/>
    <n v="0"/>
    <n v="1"/>
    <s v="21373"/>
    <x v="368"/>
    <s v="200039055"/>
    <s v="CC Ouche et Montagne"/>
    <s v="21"/>
    <s v="Côte-d'Or"/>
    <n v="27"/>
    <s v="Bourgogne-Franche-Comté"/>
  </r>
  <r>
    <s v="Enedis"/>
    <s v="2021"/>
    <x v="0"/>
    <s v="PRO"/>
    <s v="Petits professionels"/>
    <s v="I"/>
    <x v="4"/>
    <m/>
    <s v="0"/>
    <n v="0"/>
    <n v="0"/>
    <n v="0"/>
    <n v="0"/>
    <n v="0"/>
    <n v="1"/>
    <s v="21373"/>
    <x v="368"/>
    <s v="200039055"/>
    <s v="CC Ouche et Montagne"/>
    <s v="21"/>
    <s v="Côte-d'Or"/>
    <n v="27"/>
    <s v="Bourgogne-Franche-Comté"/>
  </r>
  <r>
    <s v="Enedis"/>
    <s v="2021"/>
    <x v="0"/>
    <s v="PRO"/>
    <s v="Petits professionels"/>
    <s v="X"/>
    <x v="2"/>
    <m/>
    <s v="0"/>
    <n v="0"/>
    <n v="0"/>
    <n v="0"/>
    <n v="0"/>
    <n v="0"/>
    <n v="1"/>
    <s v="21373"/>
    <x v="368"/>
    <s v="200039055"/>
    <s v="CC Ouche et Montagne"/>
    <s v="21"/>
    <s v="Côte-d'Or"/>
    <n v="27"/>
    <s v="Bourgogne-Franche-Comté"/>
  </r>
  <r>
    <s v="Enedis"/>
    <s v="2021"/>
    <x v="0"/>
    <s v="RES"/>
    <s v="Résidentiel"/>
    <s v="R"/>
    <x v="3"/>
    <m/>
    <s v="0"/>
    <n v="2580.3295109999999"/>
    <n v="386"/>
    <n v="0.78"/>
    <n v="0"/>
    <n v="0"/>
    <n v="0"/>
    <s v="21373"/>
    <x v="368"/>
    <s v="200039055"/>
    <s v="CC Ouche et Montagne"/>
    <s v="21"/>
    <s v="Côte-d'Or"/>
    <n v="27"/>
    <s v="Bourgogne-Franche-Comté"/>
  </r>
  <r>
    <s v="Enedis"/>
    <s v="2021"/>
    <x v="0"/>
    <s v="PRO"/>
    <s v="Petits professionels"/>
    <s v="A"/>
    <x v="1"/>
    <m/>
    <s v="0"/>
    <n v="0"/>
    <n v="0"/>
    <n v="0"/>
    <n v="0"/>
    <n v="0"/>
    <n v="1"/>
    <s v="21374"/>
    <x v="369"/>
    <s v="200071173"/>
    <s v="CC du Pays Arnay Liernais"/>
    <s v="21"/>
    <s v="Côte-d'Or"/>
    <n v="27"/>
    <s v="Bourgogne-Franche-Comté"/>
  </r>
  <r>
    <s v="Enedis"/>
    <s v="2021"/>
    <x v="0"/>
    <s v="PRO"/>
    <s v="Petits professionels"/>
    <s v="I"/>
    <x v="4"/>
    <m/>
    <s v="0"/>
    <n v="0"/>
    <n v="0"/>
    <n v="0"/>
    <n v="0"/>
    <n v="0"/>
    <n v="1"/>
    <s v="21374"/>
    <x v="369"/>
    <s v="200071173"/>
    <s v="CC du Pays Arnay Liernais"/>
    <s v="21"/>
    <s v="Côte-d'Or"/>
    <n v="27"/>
    <s v="Bourgogne-Franche-Comté"/>
  </r>
  <r>
    <s v="Enedis"/>
    <s v="2021"/>
    <x v="0"/>
    <s v="RES"/>
    <s v="Résidentiel"/>
    <s v="R"/>
    <x v="3"/>
    <m/>
    <s v="0"/>
    <n v="848.16012330000001"/>
    <n v="128"/>
    <n v="0.80400000000000005"/>
    <n v="0"/>
    <n v="0"/>
    <n v="0"/>
    <s v="21374"/>
    <x v="369"/>
    <s v="200071173"/>
    <s v="CC du Pays Arnay Liernais"/>
    <s v="21"/>
    <s v="Côte-d'Or"/>
    <n v="27"/>
    <s v="Bourgogne-Franche-Comté"/>
  </r>
  <r>
    <s v="Enedis"/>
    <s v="2021"/>
    <x v="0"/>
    <s v="RES"/>
    <s v="Résidentiel"/>
    <s v="R"/>
    <x v="3"/>
    <m/>
    <s v="0"/>
    <n v="721.70260329999996"/>
    <n v="161"/>
    <n v="0.82099999999999995"/>
    <n v="0"/>
    <n v="0"/>
    <n v="0"/>
    <s v="21375"/>
    <x v="644"/>
    <s v="200071173"/>
    <s v="CC du Pays Arnay Liernais"/>
    <s v="21"/>
    <s v="Côte-d'Or"/>
    <n v="27"/>
    <s v="Bourgogne-Franche-Comté"/>
  </r>
  <r>
    <s v="Enedis"/>
    <s v="2021"/>
    <x v="0"/>
    <s v="PRO"/>
    <s v="Petits professionels"/>
    <s v="A"/>
    <x v="1"/>
    <m/>
    <s v="0"/>
    <n v="0"/>
    <n v="0"/>
    <n v="0"/>
    <n v="0"/>
    <n v="0"/>
    <n v="1"/>
    <s v="21376"/>
    <x v="370"/>
    <s v="200070902"/>
    <s v="CC Auxonne Pontailler Val de Saône"/>
    <s v="21"/>
    <s v="Côte-d'Or"/>
    <n v="27"/>
    <s v="Bourgogne-Franche-Comté"/>
  </r>
  <r>
    <s v="Enedis"/>
    <s v="2021"/>
    <x v="0"/>
    <s v="ENT"/>
    <s v="Entreprises"/>
    <s v="I"/>
    <x v="4"/>
    <s v="35"/>
    <s v="Production et distribution d'électricité, de gaz, de vapeur et d'air conditionné"/>
    <n v="84.223504840000004"/>
    <n v="1"/>
    <n v="1"/>
    <n v="0"/>
    <n v="0"/>
    <n v="0"/>
    <s v="21377"/>
    <x v="371"/>
    <s v="200071017"/>
    <s v="CC des Terres d'Auxois"/>
    <s v="21"/>
    <s v="Côte-d'Or"/>
    <n v="27"/>
    <s v="Bourgogne-Franche-Comté"/>
  </r>
  <r>
    <s v="Enedis"/>
    <s v="2021"/>
    <x v="0"/>
    <s v="RES"/>
    <s v="Résidentiel"/>
    <s v="R"/>
    <x v="3"/>
    <m/>
    <s v="0"/>
    <n v="141.61307410000001"/>
    <n v="25"/>
    <n v="0.77600000000000002"/>
    <n v="0"/>
    <n v="0"/>
    <n v="0"/>
    <s v="21377"/>
    <x v="371"/>
    <s v="200071017"/>
    <s v="CC des Terres d'Auxois"/>
    <s v="21"/>
    <s v="Côte-d'Or"/>
    <n v="27"/>
    <s v="Bourgogne-Franche-Comté"/>
  </r>
  <r>
    <s v="Enedis"/>
    <s v="2021"/>
    <x v="0"/>
    <s v="ENT"/>
    <s v="Entreprises"/>
    <s v="T"/>
    <x v="0"/>
    <s v="55"/>
    <s v="Hébergement"/>
    <n v="45.630835410000003"/>
    <n v="1"/>
    <n v="0.90600000000000003"/>
    <n v="0"/>
    <n v="0"/>
    <n v="0"/>
    <s v="21378"/>
    <x v="372"/>
    <s v="242101434"/>
    <s v="CC du Pays Châtillonnais"/>
    <s v="21"/>
    <s v="Côte-d'Or"/>
    <n v="27"/>
    <s v="Bourgogne-Franche-Comté"/>
  </r>
  <r>
    <s v="Enedis"/>
    <s v="2021"/>
    <x v="0"/>
    <s v="RES"/>
    <s v="Résidentiel"/>
    <s v="R"/>
    <x v="3"/>
    <m/>
    <s v="0"/>
    <n v="413.19436960000002"/>
    <n v="82"/>
    <n v="0.81"/>
    <n v="0"/>
    <n v="0"/>
    <n v="0"/>
    <s v="21378"/>
    <x v="372"/>
    <s v="242101434"/>
    <s v="CC du Pays Châtillonnais"/>
    <s v="21"/>
    <s v="Côte-d'Or"/>
    <n v="27"/>
    <s v="Bourgogne-Franche-Comté"/>
  </r>
  <r>
    <s v="Enedis"/>
    <s v="2021"/>
    <x v="0"/>
    <s v="PRO"/>
    <s v="Petits professionels"/>
    <s v="I"/>
    <x v="4"/>
    <m/>
    <s v="0"/>
    <n v="0"/>
    <n v="0"/>
    <n v="0"/>
    <n v="0"/>
    <n v="0"/>
    <n v="1"/>
    <s v="21379"/>
    <x v="373"/>
    <s v="200071173"/>
    <s v="CC du Pays Arnay Liernais"/>
    <s v="21"/>
    <s v="Côte-d'Or"/>
    <n v="27"/>
    <s v="Bourgogne-Franche-Comté"/>
  </r>
  <r>
    <s v="Enedis"/>
    <s v="2021"/>
    <x v="0"/>
    <s v="ENT"/>
    <s v="Entreprises"/>
    <s v="I"/>
    <x v="4"/>
    <s v="23"/>
    <s v="Fabrication d'autres produits minéraux non métalliques"/>
    <n v="525.43216670000004"/>
    <n v="1"/>
    <n v="1"/>
    <n v="0"/>
    <n v="0"/>
    <n v="0"/>
    <s v="21380"/>
    <x v="374"/>
    <s v="200071017"/>
    <s v="CC des Terres d'Auxois"/>
    <s v="21"/>
    <s v="Côte-d'Or"/>
    <n v="27"/>
    <s v="Bourgogne-Franche-Comté"/>
  </r>
  <r>
    <s v="Enedis"/>
    <s v="2021"/>
    <x v="0"/>
    <s v="PRO"/>
    <s v="Petits professionels"/>
    <s v="A"/>
    <x v="1"/>
    <m/>
    <s v="0"/>
    <n v="0"/>
    <n v="0"/>
    <n v="0"/>
    <n v="0"/>
    <n v="0"/>
    <n v="1"/>
    <s v="21381"/>
    <x v="645"/>
    <s v="200071017"/>
    <s v="CC des Terres d'Auxois"/>
    <s v="21"/>
    <s v="Côte-d'Or"/>
    <n v="27"/>
    <s v="Bourgogne-Franche-Comté"/>
  </r>
  <r>
    <s v="Enedis"/>
    <s v="2021"/>
    <x v="0"/>
    <s v="PRO"/>
    <s v="Petits professionels"/>
    <s v="X"/>
    <x v="2"/>
    <m/>
    <s v="0"/>
    <n v="0"/>
    <n v="0"/>
    <n v="0"/>
    <n v="0"/>
    <n v="0"/>
    <n v="1"/>
    <s v="21382"/>
    <x v="375"/>
    <s v="200071207"/>
    <s v="CC de Pouilly-en-Auxois/Bligny-sur-Ouche"/>
    <s v="21"/>
    <s v="Côte-d'Or"/>
    <n v="27"/>
    <s v="Bourgogne-Franche-Comté"/>
  </r>
  <r>
    <s v="Enedis"/>
    <s v="2021"/>
    <x v="0"/>
    <s v="ENT"/>
    <s v="Entreprises"/>
    <s v="I"/>
    <x v="4"/>
    <s v="22"/>
    <s v="Fabrication de produits en caoutchouc et en plastique"/>
    <n v="2396.9993330000002"/>
    <n v="2"/>
    <n v="1"/>
    <n v="0"/>
    <n v="0"/>
    <n v="0"/>
    <s v="21383"/>
    <x v="376"/>
    <s v="242100154"/>
    <s v="CC des Vallées de la Tille et de l'Ignon"/>
    <s v="21"/>
    <s v="Côte-d'Or"/>
    <n v="27"/>
    <s v="Bourgogne-Franche-Comté"/>
  </r>
  <r>
    <s v="Enedis"/>
    <s v="2021"/>
    <x v="0"/>
    <s v="ENT"/>
    <s v="Entreprises"/>
    <s v="T"/>
    <x v="0"/>
    <s v="46"/>
    <s v="Commerce de gros, à l'exception des automobiles et des motocycles"/>
    <n v="64.99429576"/>
    <n v="1"/>
    <n v="0.9"/>
    <n v="0"/>
    <n v="0"/>
    <n v="0"/>
    <s v="21383"/>
    <x v="376"/>
    <s v="242100154"/>
    <s v="CC des Vallées de la Tille et de l'Ignon"/>
    <s v="21"/>
    <s v="Côte-d'Or"/>
    <n v="27"/>
    <s v="Bourgogne-Franche-Comté"/>
  </r>
  <r>
    <s v="Enedis"/>
    <s v="2021"/>
    <x v="0"/>
    <s v="ENT"/>
    <s v="Entreprises"/>
    <s v="T"/>
    <x v="0"/>
    <s v="84"/>
    <s v="Administration publique et défense ; sécurité sociale obligatoire"/>
    <n v="7.4587821649999997"/>
    <n v="1"/>
    <n v="0.94099999999999995"/>
    <n v="0"/>
    <n v="0"/>
    <n v="0"/>
    <s v="21383"/>
    <x v="376"/>
    <s v="242100154"/>
    <s v="CC des Vallées de la Tille et de l'Ignon"/>
    <s v="21"/>
    <s v="Côte-d'Or"/>
    <n v="27"/>
    <s v="Bourgogne-Franche-Comté"/>
  </r>
  <r>
    <s v="Enedis"/>
    <s v="2021"/>
    <x v="0"/>
    <s v="PRO"/>
    <s v="Petits professionels"/>
    <s v="X"/>
    <x v="2"/>
    <m/>
    <s v="0"/>
    <n v="81.466526939999994"/>
    <n v="13"/>
    <n v="0.84499999999999997"/>
    <n v="0"/>
    <n v="0"/>
    <n v="0"/>
    <s v="21383"/>
    <x v="376"/>
    <s v="242100154"/>
    <s v="CC des Vallées de la Tille et de l'Ignon"/>
    <s v="21"/>
    <s v="Côte-d'Or"/>
    <n v="27"/>
    <s v="Bourgogne-Franche-Comté"/>
  </r>
  <r>
    <s v="Enedis"/>
    <s v="2021"/>
    <x v="0"/>
    <s v="PRO"/>
    <s v="Petits professionels"/>
    <s v="T"/>
    <x v="0"/>
    <m/>
    <s v="0"/>
    <n v="56.919390620000001"/>
    <n v="6"/>
    <n v="0.88400000000000001"/>
    <n v="0"/>
    <n v="0"/>
    <n v="0"/>
    <s v="21384"/>
    <x v="377"/>
    <s v="200070894"/>
    <s v="CC de Gevrey-Chambertin et de Nuits-Saint-Georges"/>
    <s v="21"/>
    <s v="Côte-d'Or"/>
    <n v="27"/>
    <s v="Bourgogne-Franche-Comté"/>
  </r>
  <r>
    <s v="Enedis"/>
    <s v="2021"/>
    <x v="0"/>
    <s v="ENT"/>
    <s v="Entreprises"/>
    <s v="I"/>
    <x v="4"/>
    <s v="43"/>
    <s v="Travaux de construction spécialisés"/>
    <n v="46.305842660000003"/>
    <n v="1"/>
    <n v="0.89600000000000002"/>
    <n v="0"/>
    <n v="0"/>
    <n v="0"/>
    <s v="21385"/>
    <x v="378"/>
    <s v="242100154"/>
    <s v="CC des Vallées de la Tille et de l'Ignon"/>
    <s v="21"/>
    <s v="Côte-d'Or"/>
    <n v="27"/>
    <s v="Bourgogne-Franche-Comté"/>
  </r>
  <r>
    <s v="Enedis"/>
    <s v="2021"/>
    <x v="0"/>
    <s v="PRO"/>
    <s v="Petits professionels"/>
    <s v="A"/>
    <x v="1"/>
    <m/>
    <s v="0"/>
    <n v="0"/>
    <n v="0"/>
    <n v="0"/>
    <n v="0"/>
    <n v="0"/>
    <n v="1"/>
    <s v="21387"/>
    <x v="646"/>
    <s v="200006682"/>
    <s v="CA Beaune, Côte et Sud - Communauté Beaune-Chagny-Nolay"/>
    <s v="21"/>
    <s v="Côte-d'Or"/>
    <n v="27"/>
    <s v="Bourgogne-Franche-Comté"/>
  </r>
  <r>
    <s v="Enedis"/>
    <s v="2021"/>
    <x v="0"/>
    <s v="PRO"/>
    <s v="Petits professionels"/>
    <s v="T"/>
    <x v="0"/>
    <m/>
    <s v="0"/>
    <n v="112.3241175"/>
    <n v="11"/>
    <n v="0.86099999999999999"/>
    <n v="0"/>
    <n v="0"/>
    <n v="0"/>
    <s v="21387"/>
    <x v="646"/>
    <s v="200006682"/>
    <s v="CA Beaune, Côte et Sud - Communauté Beaune-Chagny-Nolay"/>
    <s v="21"/>
    <s v="Côte-d'Or"/>
    <n v="27"/>
    <s v="Bourgogne-Franche-Comté"/>
  </r>
  <r>
    <s v="Enedis"/>
    <s v="2021"/>
    <x v="0"/>
    <s v="RES"/>
    <s v="Résidentiel"/>
    <s v="R"/>
    <x v="3"/>
    <m/>
    <s v="0"/>
    <n v="768.36849289999998"/>
    <n v="98"/>
    <n v="0.86199999999999999"/>
    <n v="0"/>
    <n v="0"/>
    <n v="0"/>
    <s v="21387"/>
    <x v="646"/>
    <s v="200006682"/>
    <s v="CA Beaune, Côte et Sud - Communauté Beaune-Chagny-Nolay"/>
    <s v="21"/>
    <s v="Côte-d'Or"/>
    <n v="27"/>
    <s v="Bourgogne-Franche-Comté"/>
  </r>
  <r>
    <s v="Enedis"/>
    <s v="2021"/>
    <x v="0"/>
    <s v="PRO"/>
    <s v="Petits professionels"/>
    <s v="X"/>
    <x v="2"/>
    <m/>
    <s v="0"/>
    <n v="0"/>
    <n v="0"/>
    <n v="0"/>
    <n v="0"/>
    <n v="0"/>
    <n v="1"/>
    <s v="21388"/>
    <x v="380"/>
    <s v="200000925"/>
    <s v="CC de la Plaine Dijonnaise"/>
    <s v="21"/>
    <s v="Côte-d'Or"/>
    <n v="27"/>
    <s v="Bourgogne-Franche-Comté"/>
  </r>
  <r>
    <s v="Enedis"/>
    <s v="2021"/>
    <x v="0"/>
    <s v="ENT"/>
    <s v="Entreprises"/>
    <s v="T"/>
    <x v="0"/>
    <s v="49"/>
    <s v="Transports terrestres et transport par conduites"/>
    <n v="9.0280000000000005"/>
    <n v="1"/>
    <n v="1"/>
    <n v="0"/>
    <n v="0"/>
    <n v="0"/>
    <s v="21389"/>
    <x v="381"/>
    <s v="242101491"/>
    <s v="CC du Montbardois"/>
    <s v="21"/>
    <s v="Côte-d'Or"/>
    <n v="27"/>
    <s v="Bourgogne-Franche-Comté"/>
  </r>
  <r>
    <s v="Enedis"/>
    <s v="2021"/>
    <x v="0"/>
    <s v="ENT"/>
    <s v="Entreprises"/>
    <s v="T"/>
    <x v="0"/>
    <s v="84"/>
    <s v="Administration publique et défense ; sécurité sociale obligatoire"/>
    <n v="8.1419999999999995"/>
    <n v="1"/>
    <n v="1"/>
    <n v="0"/>
    <n v="0"/>
    <n v="0"/>
    <s v="21389"/>
    <x v="381"/>
    <s v="242101491"/>
    <s v="CC du Montbardois"/>
    <s v="21"/>
    <s v="Côte-d'Or"/>
    <n v="27"/>
    <s v="Bourgogne-Franche-Comté"/>
  </r>
  <r>
    <s v="Enedis"/>
    <s v="2021"/>
    <x v="0"/>
    <s v="PRO"/>
    <s v="Petits professionels"/>
    <s v="A"/>
    <x v="1"/>
    <m/>
    <s v="0"/>
    <n v="0"/>
    <n v="0"/>
    <n v="0"/>
    <n v="0"/>
    <n v="0"/>
    <n v="1"/>
    <s v="21389"/>
    <x v="381"/>
    <s v="242101491"/>
    <s v="CC du Montbardois"/>
    <s v="21"/>
    <s v="Côte-d'Or"/>
    <n v="27"/>
    <s v="Bourgogne-Franche-Comté"/>
  </r>
  <r>
    <s v="Enedis"/>
    <s v="2021"/>
    <x v="0"/>
    <s v="ENT"/>
    <s v="Entreprises"/>
    <s v="I"/>
    <x v="4"/>
    <s v="10"/>
    <s v="Industries alimentaires"/>
    <n v="330.61400415000003"/>
    <n v="4"/>
    <n v="0.90200000000000002"/>
    <n v="0"/>
    <n v="0"/>
    <n v="0"/>
    <s v="21390"/>
    <x v="382"/>
    <s v="242100410"/>
    <s v="Dijon Métropole"/>
    <s v="21"/>
    <s v="Côte-d'Or"/>
    <n v="27"/>
    <s v="Bourgogne-Franche-Comté"/>
  </r>
  <r>
    <s v="Enedis"/>
    <s v="2021"/>
    <x v="0"/>
    <s v="ENT"/>
    <s v="Entreprises"/>
    <s v="I"/>
    <x v="4"/>
    <s v="43"/>
    <s v="Travaux de construction spécialisés"/>
    <n v="315.60164882499998"/>
    <n v="4"/>
    <n v="0.78"/>
    <n v="0"/>
    <n v="0"/>
    <n v="0"/>
    <s v="21390"/>
    <x v="382"/>
    <s v="242100410"/>
    <s v="Dijon Métropole"/>
    <s v="21"/>
    <s v="Côte-d'Or"/>
    <n v="27"/>
    <s v="Bourgogne-Franche-Comté"/>
  </r>
  <r>
    <s v="Enedis"/>
    <s v="2021"/>
    <x v="0"/>
    <s v="ENT"/>
    <s v="Entreprises"/>
    <s v="T"/>
    <x v="0"/>
    <s v="47"/>
    <s v="Commerce de détail, à l'exception des automobiles et des motocycles"/>
    <n v="5650.5104503000002"/>
    <n v="11"/>
    <n v="0.98099999999999998"/>
    <n v="0"/>
    <n v="0"/>
    <n v="0"/>
    <s v="21390"/>
    <x v="382"/>
    <s v="242100410"/>
    <s v="Dijon Métropole"/>
    <s v="21"/>
    <s v="Côte-d'Or"/>
    <n v="27"/>
    <s v="Bourgogne-Franche-Comté"/>
  </r>
  <r>
    <s v="Enedis"/>
    <s v="2021"/>
    <x v="0"/>
    <s v="ENT"/>
    <s v="Entreprises"/>
    <s v="T"/>
    <x v="0"/>
    <s v="70"/>
    <s v="Activités des sièges sociaux ; conseil de gestion"/>
    <n v="449.1061287"/>
    <n v="4"/>
    <n v="0.93300000000000005"/>
    <n v="0"/>
    <n v="0"/>
    <n v="0"/>
    <s v="21390"/>
    <x v="382"/>
    <s v="242100410"/>
    <s v="Dijon Métropole"/>
    <s v="21"/>
    <s v="Côte-d'Or"/>
    <n v="27"/>
    <s v="Bourgogne-Franche-Comté"/>
  </r>
  <r>
    <s v="Enedis"/>
    <s v="2021"/>
    <x v="0"/>
    <s v="ENT"/>
    <s v="Entreprises"/>
    <s v="T"/>
    <x v="0"/>
    <s v="71"/>
    <s v="Activités d'architecture et d'ingénierie ; activités de contrôle et analyses techniques"/>
    <n v="28.056009230000001"/>
    <n v="1"/>
    <n v="0.89"/>
    <n v="0"/>
    <n v="0"/>
    <n v="0"/>
    <s v="21390"/>
    <x v="382"/>
    <s v="242100410"/>
    <s v="Dijon Métropole"/>
    <s v="21"/>
    <s v="Côte-d'Or"/>
    <n v="27"/>
    <s v="Bourgogne-Franche-Comté"/>
  </r>
  <r>
    <s v="Enedis"/>
    <s v="2021"/>
    <x v="0"/>
    <s v="ENT"/>
    <s v="Entreprises"/>
    <s v="T"/>
    <x v="0"/>
    <s v="82"/>
    <s v="Activités administratives et autres activités de soutien aux entreprises"/>
    <n v="634.82561610000005"/>
    <n v="2"/>
    <n v="0.998"/>
    <n v="0"/>
    <n v="0"/>
    <n v="0"/>
    <s v="21390"/>
    <x v="382"/>
    <s v="242100410"/>
    <s v="Dijon Métropole"/>
    <s v="21"/>
    <s v="Côte-d'Or"/>
    <n v="27"/>
    <s v="Bourgogne-Franche-Comté"/>
  </r>
  <r>
    <s v="Enedis"/>
    <s v="2021"/>
    <x v="0"/>
    <s v="RES"/>
    <s v="Résidentiel"/>
    <s v="R"/>
    <x v="3"/>
    <m/>
    <s v="0"/>
    <n v="10669.798265199999"/>
    <n v="2526"/>
    <n v="0.82899999999999996"/>
    <n v="0.71383094899999999"/>
    <n v="2.97E-3"/>
    <n v="0"/>
    <s v="21390"/>
    <x v="382"/>
    <s v="242100410"/>
    <s v="Dijon Métropole"/>
    <s v="21"/>
    <s v="Côte-d'Or"/>
    <n v="27"/>
    <s v="Bourgogne-Franche-Comté"/>
  </r>
  <r>
    <s v="Enedis"/>
    <s v="2021"/>
    <x v="0"/>
    <s v="ENT"/>
    <s v="Entreprises"/>
    <s v="A"/>
    <x v="1"/>
    <s v="1"/>
    <s v="0"/>
    <n v="625.97083329999998"/>
    <n v="1"/>
    <n v="1"/>
    <n v="0"/>
    <n v="0"/>
    <n v="0"/>
    <s v="21391"/>
    <x v="383"/>
    <s v="242100154"/>
    <s v="CC des Vallées de la Tille et de l'Ignon"/>
    <s v="21"/>
    <s v="Côte-d'Or"/>
    <n v="27"/>
    <s v="Bourgogne-Franche-Comté"/>
  </r>
  <r>
    <s v="Enedis"/>
    <s v="2021"/>
    <x v="0"/>
    <s v="PRO"/>
    <s v="Petits professionels"/>
    <s v="I"/>
    <x v="4"/>
    <m/>
    <s v="0"/>
    <n v="0"/>
    <n v="0"/>
    <n v="0"/>
    <n v="0"/>
    <n v="0"/>
    <n v="1"/>
    <s v="21391"/>
    <x v="383"/>
    <s v="242100154"/>
    <s v="CC des Vallées de la Tille et de l'Ignon"/>
    <s v="21"/>
    <s v="Côte-d'Or"/>
    <n v="27"/>
    <s v="Bourgogne-Franche-Comté"/>
  </r>
  <r>
    <s v="Enedis"/>
    <s v="2021"/>
    <x v="0"/>
    <s v="RES"/>
    <s v="Résidentiel"/>
    <s v="R"/>
    <x v="3"/>
    <m/>
    <s v="0"/>
    <n v="2225.3370260000002"/>
    <n v="334"/>
    <n v="0.78"/>
    <n v="0"/>
    <n v="0"/>
    <n v="0"/>
    <s v="21391"/>
    <x v="383"/>
    <s v="242100154"/>
    <s v="CC des Vallées de la Tille et de l'Ignon"/>
    <s v="21"/>
    <s v="Côte-d'Or"/>
    <n v="27"/>
    <s v="Bourgogne-Franche-Comté"/>
  </r>
  <r>
    <s v="Enedis"/>
    <s v="2021"/>
    <x v="0"/>
    <s v="PRO"/>
    <s v="Petits professionels"/>
    <s v="A"/>
    <x v="1"/>
    <m/>
    <s v="0"/>
    <n v="0"/>
    <n v="0"/>
    <n v="0"/>
    <n v="0"/>
    <n v="0"/>
    <n v="1"/>
    <s v="21392"/>
    <x v="647"/>
    <s v="200071207"/>
    <s v="CC de Pouilly-en-Auxois/Bligny-sur-Ouche"/>
    <s v="21"/>
    <s v="Côte-d'Or"/>
    <n v="27"/>
    <s v="Bourgogne-Franche-Comté"/>
  </r>
  <r>
    <s v="Enedis"/>
    <s v="2021"/>
    <x v="0"/>
    <s v="PRO"/>
    <s v="Petits professionels"/>
    <s v="T"/>
    <x v="0"/>
    <m/>
    <s v="0"/>
    <n v="0"/>
    <n v="0"/>
    <n v="0"/>
    <n v="0"/>
    <n v="0"/>
    <n v="1"/>
    <s v="21392"/>
    <x v="647"/>
    <s v="200071207"/>
    <s v="CC de Pouilly-en-Auxois/Bligny-sur-Ouche"/>
    <s v="21"/>
    <s v="Côte-d'Or"/>
    <n v="27"/>
    <s v="Bourgogne-Franche-Comté"/>
  </r>
  <r>
    <s v="Enedis"/>
    <s v="2021"/>
    <x v="0"/>
    <s v="PRO"/>
    <s v="Petits professionels"/>
    <s v="A"/>
    <x v="1"/>
    <m/>
    <s v="0"/>
    <n v="0"/>
    <n v="0"/>
    <n v="0"/>
    <n v="0"/>
    <n v="0"/>
    <n v="1"/>
    <s v="21393"/>
    <x v="384"/>
    <s v="242101434"/>
    <s v="CC du Pays Châtillonnais"/>
    <s v="21"/>
    <s v="Côte-d'Or"/>
    <n v="27"/>
    <s v="Bourgogne-Franche-Comté"/>
  </r>
  <r>
    <s v="Enedis"/>
    <s v="2021"/>
    <x v="0"/>
    <s v="PRO"/>
    <s v="Petits professionels"/>
    <s v="X"/>
    <x v="2"/>
    <m/>
    <s v="0"/>
    <n v="0"/>
    <n v="0"/>
    <n v="0"/>
    <n v="0"/>
    <n v="0"/>
    <n v="1"/>
    <s v="21394"/>
    <x v="385"/>
    <s v="200071017"/>
    <s v="CC des Terres d'Auxois"/>
    <s v="21"/>
    <s v="Côte-d'Or"/>
    <n v="27"/>
    <s v="Bourgogne-Franche-Comté"/>
  </r>
  <r>
    <s v="Enedis"/>
    <s v="2021"/>
    <x v="0"/>
    <s v="PRO"/>
    <s v="Petits professionels"/>
    <s v="A"/>
    <x v="1"/>
    <m/>
    <s v="0"/>
    <n v="0"/>
    <n v="0"/>
    <n v="0"/>
    <n v="0"/>
    <n v="0"/>
    <n v="1"/>
    <s v="21395"/>
    <x v="386"/>
    <s v="200071017"/>
    <s v="CC des Terres d'Auxois"/>
    <s v="21"/>
    <s v="Côte-d'Or"/>
    <n v="27"/>
    <s v="Bourgogne-Franche-Comté"/>
  </r>
  <r>
    <s v="Enedis"/>
    <s v="2021"/>
    <x v="0"/>
    <s v="PRO"/>
    <s v="Petits professionels"/>
    <s v="T"/>
    <x v="0"/>
    <m/>
    <s v="0"/>
    <n v="0"/>
    <n v="0"/>
    <n v="0"/>
    <n v="0"/>
    <n v="0"/>
    <n v="1"/>
    <s v="21396"/>
    <x v="387"/>
    <s v="242101434"/>
    <s v="CC du Pays Châtillonnais"/>
    <s v="21"/>
    <s v="Côte-d'Or"/>
    <n v="27"/>
    <s v="Bourgogne-Franche-Comté"/>
  </r>
  <r>
    <s v="Enedis"/>
    <s v="2021"/>
    <x v="0"/>
    <s v="RES"/>
    <s v="Résidentiel"/>
    <s v="R"/>
    <x v="3"/>
    <m/>
    <s v="0"/>
    <n v="223.24779000000001"/>
    <n v="43"/>
    <n v="0.86499999999999999"/>
    <n v="0"/>
    <n v="0"/>
    <n v="0"/>
    <s v="21396"/>
    <x v="387"/>
    <s v="242101434"/>
    <s v="CC du Pays Châtillonnais"/>
    <s v="21"/>
    <s v="Côte-d'Or"/>
    <n v="27"/>
    <s v="Bourgogne-Franche-Comté"/>
  </r>
  <r>
    <s v="Enedis"/>
    <s v="2021"/>
    <x v="0"/>
    <s v="PRO"/>
    <s v="Petits professionels"/>
    <s v="T"/>
    <x v="0"/>
    <m/>
    <s v="0"/>
    <n v="0"/>
    <n v="0"/>
    <n v="0"/>
    <n v="0"/>
    <n v="0"/>
    <n v="1"/>
    <s v="21397"/>
    <x v="648"/>
    <s v="200006682"/>
    <s v="CA Beaune, Côte et Sud - Communauté Beaune-Chagny-Nolay"/>
    <s v="21"/>
    <s v="Côte-d'Or"/>
    <n v="27"/>
    <s v="Bourgogne-Franche-Comté"/>
  </r>
  <r>
    <s v="Enedis"/>
    <s v="2021"/>
    <x v="0"/>
    <s v="RES"/>
    <s v="Résidentiel"/>
    <s v="R"/>
    <x v="3"/>
    <m/>
    <s v="0"/>
    <n v="715.3105683"/>
    <n v="91"/>
    <n v="0.78800000000000003"/>
    <n v="0"/>
    <n v="0"/>
    <n v="0"/>
    <s v="21397"/>
    <x v="648"/>
    <s v="200006682"/>
    <s v="CA Beaune, Côte et Sud - Communauté Beaune-Chagny-Nolay"/>
    <s v="21"/>
    <s v="Côte-d'Or"/>
    <n v="27"/>
    <s v="Bourgogne-Franche-Comté"/>
  </r>
  <r>
    <s v="Enedis"/>
    <s v="2021"/>
    <x v="0"/>
    <s v="ENT"/>
    <s v="Entreprises"/>
    <s v="I"/>
    <x v="4"/>
    <s v="23"/>
    <s v="Fabrication d'autres produits minéraux non métalliques"/>
    <n v="786.87583329999995"/>
    <n v="1"/>
    <n v="1"/>
    <n v="0"/>
    <n v="0"/>
    <n v="0"/>
    <s v="21398"/>
    <x v="416"/>
    <s v="200070902"/>
    <s v="CC Auxonne Pontailler Val de Saône"/>
    <s v="21"/>
    <s v="Côte-d'Or"/>
    <n v="27"/>
    <s v="Bourgogne-Franche-Comté"/>
  </r>
  <r>
    <s v="Enedis"/>
    <s v="2021"/>
    <x v="0"/>
    <s v="ENT"/>
    <s v="Entreprises"/>
    <s v="T"/>
    <x v="0"/>
    <s v="84"/>
    <s v="Administration publique et défense ; sécurité sociale obligatoire"/>
    <n v="17.957823739999998"/>
    <n v="1"/>
    <n v="0.9"/>
    <n v="0"/>
    <n v="0"/>
    <n v="0"/>
    <s v="21398"/>
    <x v="416"/>
    <s v="200070902"/>
    <s v="CC Auxonne Pontailler Val de Saône"/>
    <s v="21"/>
    <s v="Côte-d'Or"/>
    <n v="27"/>
    <s v="Bourgogne-Franche-Comté"/>
  </r>
  <r>
    <s v="Enedis"/>
    <s v="2021"/>
    <x v="0"/>
    <s v="PRO"/>
    <s v="Petits professionels"/>
    <s v="A"/>
    <x v="1"/>
    <m/>
    <s v="0"/>
    <n v="0"/>
    <n v="0"/>
    <n v="0"/>
    <n v="0"/>
    <n v="0"/>
    <n v="1"/>
    <s v="21398"/>
    <x v="416"/>
    <s v="200070902"/>
    <s v="CC Auxonne Pontailler Val de Saône"/>
    <s v="21"/>
    <s v="Côte-d'Or"/>
    <n v="27"/>
    <s v="Bourgogne-Franche-Comté"/>
  </r>
  <r>
    <s v="Enedis"/>
    <s v="2021"/>
    <x v="0"/>
    <s v="PRO"/>
    <s v="Petits professionels"/>
    <s v="I"/>
    <x v="4"/>
    <m/>
    <s v="0"/>
    <n v="79.594471839999997"/>
    <n v="5"/>
    <n v="0.108"/>
    <n v="0"/>
    <n v="0"/>
    <n v="0"/>
    <s v="21398"/>
    <x v="416"/>
    <s v="200070902"/>
    <s v="CC Auxonne Pontailler Val de Saône"/>
    <s v="21"/>
    <s v="Côte-d'Or"/>
    <n v="27"/>
    <s v="Bourgogne-Franche-Comté"/>
  </r>
  <r>
    <s v="Enedis"/>
    <s v="2021"/>
    <x v="0"/>
    <s v="ENT"/>
    <s v="Entreprises"/>
    <s v="T"/>
    <x v="0"/>
    <s v="61"/>
    <s v="Télécommunications"/>
    <n v="92.102000000000004"/>
    <n v="1"/>
    <n v="1"/>
    <n v="0"/>
    <n v="0"/>
    <n v="0"/>
    <s v="21400"/>
    <x v="389"/>
    <s v="200070910"/>
    <s v="CC Tille et Venelle"/>
    <s v="21"/>
    <s v="Côte-d'Or"/>
    <n v="27"/>
    <s v="Bourgogne-Franche-Comté"/>
  </r>
  <r>
    <s v="Enedis"/>
    <s v="2021"/>
    <x v="0"/>
    <s v="PRO"/>
    <s v="Petits professionels"/>
    <s v="I"/>
    <x v="4"/>
    <m/>
    <s v="0"/>
    <n v="0"/>
    <n v="0"/>
    <n v="0"/>
    <n v="0"/>
    <n v="0"/>
    <n v="1"/>
    <s v="21400"/>
    <x v="389"/>
    <s v="200070910"/>
    <s v="CC Tille et Venelle"/>
    <s v="21"/>
    <s v="Côte-d'Or"/>
    <n v="27"/>
    <s v="Bourgogne-Franche-Comté"/>
  </r>
  <r>
    <s v="Enedis"/>
    <s v="2021"/>
    <x v="0"/>
    <s v="PRO"/>
    <s v="Petits professionels"/>
    <s v="A"/>
    <x v="1"/>
    <m/>
    <s v="0"/>
    <n v="86.25034488"/>
    <n v="8"/>
    <n v="0.877"/>
    <n v="0"/>
    <n v="0"/>
    <n v="0"/>
    <s v="21401"/>
    <x v="390"/>
    <s v="200006682"/>
    <s v="CA Beaune, Côte et Sud - Communauté Beaune-Chagny-Nolay"/>
    <s v="21"/>
    <s v="Côte-d'Or"/>
    <n v="27"/>
    <s v="Bourgogne-Franche-Comté"/>
  </r>
  <r>
    <s v="Enedis"/>
    <s v="2021"/>
    <x v="0"/>
    <s v="ENT"/>
    <s v="Entreprises"/>
    <s v="A"/>
    <x v="1"/>
    <s v="1"/>
    <s v="0"/>
    <n v="74.692510170000006"/>
    <n v="1"/>
    <n v="0.93700000000000006"/>
    <n v="0"/>
    <n v="0"/>
    <n v="0"/>
    <s v="21402"/>
    <x v="391"/>
    <s v="242101434"/>
    <s v="CC du Pays Châtillonnais"/>
    <s v="21"/>
    <s v="Côte-d'Or"/>
    <n v="27"/>
    <s v="Bourgogne-Franche-Comté"/>
  </r>
  <r>
    <s v="Enedis"/>
    <s v="2021"/>
    <x v="0"/>
    <s v="PRO"/>
    <s v="Petits professionels"/>
    <s v="A"/>
    <x v="1"/>
    <m/>
    <s v="0"/>
    <n v="0"/>
    <n v="0"/>
    <n v="0"/>
    <n v="0"/>
    <n v="0"/>
    <n v="1"/>
    <s v="21402"/>
    <x v="391"/>
    <s v="242101434"/>
    <s v="CC du Pays Châtillonnais"/>
    <s v="21"/>
    <s v="Côte-d'Or"/>
    <n v="27"/>
    <s v="Bourgogne-Franche-Comté"/>
  </r>
  <r>
    <s v="Enedis"/>
    <s v="2021"/>
    <x v="0"/>
    <s v="RES"/>
    <s v="Résidentiel"/>
    <s v="R"/>
    <x v="3"/>
    <m/>
    <s v="0"/>
    <n v="65.671443400000001"/>
    <n v="18"/>
    <n v="0.91"/>
    <n v="0"/>
    <n v="0"/>
    <n v="0"/>
    <s v="21402"/>
    <x v="391"/>
    <s v="242101434"/>
    <s v="CC du Pays Châtillonnais"/>
    <s v="21"/>
    <s v="Côte-d'Or"/>
    <n v="27"/>
    <s v="Bourgogne-Franche-Comté"/>
  </r>
  <r>
    <s v="Enedis"/>
    <s v="2021"/>
    <x v="0"/>
    <s v="PRO"/>
    <s v="Petits professionels"/>
    <s v="T"/>
    <x v="0"/>
    <m/>
    <s v="0"/>
    <n v="0"/>
    <n v="0"/>
    <n v="0"/>
    <n v="0"/>
    <n v="0"/>
    <n v="1"/>
    <s v="21403"/>
    <x v="649"/>
    <s v="200071173"/>
    <s v="CC du Pays Arnay Liernais"/>
    <s v="21"/>
    <s v="Côte-d'Or"/>
    <n v="27"/>
    <s v="Bourgogne-Franche-Comté"/>
  </r>
  <r>
    <s v="Enedis"/>
    <s v="2021"/>
    <x v="0"/>
    <s v="RES"/>
    <s v="Résidentiel"/>
    <s v="R"/>
    <x v="3"/>
    <m/>
    <s v="0"/>
    <n v="411.41545789999998"/>
    <n v="95"/>
    <n v="0.71899999999999997"/>
    <n v="0"/>
    <n v="0"/>
    <n v="0"/>
    <s v="21403"/>
    <x v="649"/>
    <s v="200071173"/>
    <s v="CC du Pays Arnay Liernais"/>
    <s v="21"/>
    <s v="Côte-d'Or"/>
    <n v="27"/>
    <s v="Bourgogne-Franche-Comté"/>
  </r>
  <r>
    <s v="Enedis"/>
    <s v="2021"/>
    <x v="0"/>
    <s v="ENT"/>
    <s v="Entreprises"/>
    <s v="T"/>
    <x v="0"/>
    <s v="70"/>
    <s v="Activités des sièges sociaux ; conseil de gestion"/>
    <n v="68.600360850000001"/>
    <n v="1"/>
    <n v="0.93"/>
    <n v="0"/>
    <n v="0"/>
    <n v="0"/>
    <s v="21404"/>
    <x v="392"/>
    <s v="242101459"/>
    <s v="CC du Pays d'Alésia et de la Seine"/>
    <s v="21"/>
    <s v="Côte-d'Or"/>
    <n v="27"/>
    <s v="Bourgogne-Franche-Comté"/>
  </r>
  <r>
    <s v="Enedis"/>
    <s v="2021"/>
    <x v="0"/>
    <s v="PRO"/>
    <s v="Petits professionels"/>
    <s v="I"/>
    <x v="4"/>
    <m/>
    <s v="0"/>
    <n v="0"/>
    <n v="0"/>
    <n v="0"/>
    <n v="0"/>
    <n v="0"/>
    <n v="1"/>
    <s v="21404"/>
    <x v="392"/>
    <s v="242101459"/>
    <s v="CC du Pays d'Alésia et de la Seine"/>
    <s v="21"/>
    <s v="Côte-d'Or"/>
    <n v="27"/>
    <s v="Bourgogne-Franche-Comté"/>
  </r>
  <r>
    <s v="Enedis"/>
    <s v="2021"/>
    <x v="0"/>
    <s v="ENT"/>
    <s v="Entreprises"/>
    <s v="I"/>
    <x v="4"/>
    <s v="10"/>
    <s v="Industries alimentaires"/>
    <n v="194.76636819999999"/>
    <n v="1"/>
    <n v="0.99099999999999999"/>
    <n v="0"/>
    <n v="0"/>
    <n v="0"/>
    <s v="21405"/>
    <x v="393"/>
    <s v="200006682"/>
    <s v="CA Beaune, Côte et Sud - Communauté Beaune-Chagny-Nolay"/>
    <s v="21"/>
    <s v="Côte-d'Or"/>
    <n v="27"/>
    <s v="Bourgogne-Franche-Comté"/>
  </r>
  <r>
    <s v="Enedis"/>
    <s v="2021"/>
    <x v="0"/>
    <s v="ENT"/>
    <s v="Entreprises"/>
    <s v="T"/>
    <x v="0"/>
    <s v="46"/>
    <s v="Commerce de gros, à l'exception des automobiles et des motocycles"/>
    <n v="110.5367509"/>
    <n v="1"/>
    <n v="0.89200000000000002"/>
    <n v="0"/>
    <n v="0"/>
    <n v="0"/>
    <s v="21405"/>
    <x v="393"/>
    <s v="200006682"/>
    <s v="CA Beaune, Côte et Sud - Communauté Beaune-Chagny-Nolay"/>
    <s v="21"/>
    <s v="Côte-d'Or"/>
    <n v="27"/>
    <s v="Bourgogne-Franche-Comté"/>
  </r>
  <r>
    <s v="Enedis"/>
    <s v="2021"/>
    <x v="0"/>
    <s v="ENT"/>
    <s v="Entreprises"/>
    <s v="T"/>
    <x v="0"/>
    <s v="82"/>
    <s v="Activités administratives et autres activités de soutien aux entreprises"/>
    <n v="21.77686499"/>
    <n v="1"/>
    <n v="0.97899999999999998"/>
    <n v="0"/>
    <n v="0"/>
    <n v="0"/>
    <s v="21405"/>
    <x v="393"/>
    <s v="200006682"/>
    <s v="CA Beaune, Côte et Sud - Communauté Beaune-Chagny-Nolay"/>
    <s v="21"/>
    <s v="Côte-d'Or"/>
    <n v="27"/>
    <s v="Bourgogne-Franche-Comté"/>
  </r>
  <r>
    <s v="Enedis"/>
    <s v="2021"/>
    <x v="0"/>
    <s v="PRO"/>
    <s v="Petits professionels"/>
    <s v="T"/>
    <x v="0"/>
    <m/>
    <s v="0"/>
    <n v="330.83284950000001"/>
    <n v="47"/>
    <n v="0.871"/>
    <n v="0"/>
    <n v="0"/>
    <n v="0"/>
    <s v="21405"/>
    <x v="393"/>
    <s v="200006682"/>
    <s v="CA Beaune, Côte et Sud - Communauté Beaune-Chagny-Nolay"/>
    <s v="21"/>
    <s v="Côte-d'Or"/>
    <n v="27"/>
    <s v="Bourgogne-Franche-Comté"/>
  </r>
  <r>
    <s v="Enedis"/>
    <s v="2021"/>
    <x v="0"/>
    <s v="PRO"/>
    <s v="Petits professionels"/>
    <s v="X"/>
    <x v="2"/>
    <m/>
    <s v="0"/>
    <n v="0"/>
    <n v="0"/>
    <n v="0"/>
    <n v="0"/>
    <n v="0"/>
    <n v="1"/>
    <s v="21405"/>
    <x v="393"/>
    <s v="200006682"/>
    <s v="CA Beaune, Côte et Sud - Communauté Beaune-Chagny-Nolay"/>
    <s v="21"/>
    <s v="Côte-d'Or"/>
    <n v="27"/>
    <s v="Bourgogne-Franche-Comté"/>
  </r>
  <r>
    <s v="Enedis"/>
    <s v="2021"/>
    <x v="0"/>
    <s v="ENT"/>
    <s v="Entreprises"/>
    <s v="T"/>
    <x v="0"/>
    <s v="84"/>
    <s v="Administration publique et défense ; sécurité sociale obligatoire"/>
    <n v="81.714841149999998"/>
    <n v="1"/>
    <n v="0.85"/>
    <n v="0"/>
    <n v="0"/>
    <n v="0"/>
    <s v="21407"/>
    <x v="395"/>
    <s v="200070894"/>
    <s v="CC de Gevrey-Chambertin et de Nuits-Saint-Georges"/>
    <s v="21"/>
    <s v="Côte-d'Or"/>
    <n v="27"/>
    <s v="Bourgogne-Franche-Comté"/>
  </r>
  <r>
    <s v="Enedis"/>
    <s v="2021"/>
    <x v="0"/>
    <s v="RES"/>
    <s v="Résidentiel"/>
    <s v="R"/>
    <x v="3"/>
    <m/>
    <s v="0"/>
    <n v="841.45315240000002"/>
    <n v="112"/>
    <n v="0.79400000000000004"/>
    <n v="0"/>
    <n v="0"/>
    <n v="0"/>
    <s v="21407"/>
    <x v="395"/>
    <s v="200070894"/>
    <s v="CC de Gevrey-Chambertin et de Nuits-Saint-Georges"/>
    <s v="21"/>
    <s v="Côte-d'Or"/>
    <n v="27"/>
    <s v="Bourgogne-Franche-Comté"/>
  </r>
  <r>
    <s v="Enedis"/>
    <s v="2021"/>
    <x v="0"/>
    <s v="PRO"/>
    <s v="Petits professionels"/>
    <s v="I"/>
    <x v="4"/>
    <m/>
    <s v="0"/>
    <n v="0"/>
    <n v="0"/>
    <n v="0"/>
    <n v="0"/>
    <n v="0"/>
    <n v="1"/>
    <s v="21408"/>
    <x v="396"/>
    <s v="200039063"/>
    <s v="CC Forêts, Seine et Suzon"/>
    <s v="21"/>
    <s v="Côte-d'Or"/>
    <n v="27"/>
    <s v="Bourgogne-Franche-Comté"/>
  </r>
  <r>
    <s v="Enedis"/>
    <s v="2021"/>
    <x v="0"/>
    <s v="PRO"/>
    <s v="Petits professionels"/>
    <s v="T"/>
    <x v="0"/>
    <m/>
    <s v="0"/>
    <n v="891.13607760000002"/>
    <n v="78"/>
    <n v="0.85499999999999998"/>
    <n v="0"/>
    <n v="0"/>
    <n v="0"/>
    <s v="21408"/>
    <x v="396"/>
    <s v="200039063"/>
    <s v="CC Forêts, Seine et Suzon"/>
    <s v="21"/>
    <s v="Côte-d'Or"/>
    <n v="27"/>
    <s v="Bourgogne-Franche-Comté"/>
  </r>
  <r>
    <s v="Enedis"/>
    <s v="2021"/>
    <x v="0"/>
    <s v="RES"/>
    <s v="Résidentiel"/>
    <s v="R"/>
    <x v="3"/>
    <m/>
    <s v="0"/>
    <n v="4285.6331630000004"/>
    <n v="681"/>
    <n v="0.81299999999999994"/>
    <n v="0.44232157900000002"/>
    <n v="5.2700000000000004E-3"/>
    <n v="0"/>
    <s v="21408"/>
    <x v="396"/>
    <s v="200039063"/>
    <s v="CC Forêts, Seine et Suzon"/>
    <s v="21"/>
    <s v="Côte-d'Or"/>
    <n v="27"/>
    <s v="Bourgogne-Franche-Comté"/>
  </r>
  <r>
    <s v="Enedis"/>
    <s v="2021"/>
    <x v="0"/>
    <s v="ENT"/>
    <s v="Entreprises"/>
    <s v="T"/>
    <x v="0"/>
    <s v="84"/>
    <s v="Administration publique et défense ; sécurité sociale obligatoire"/>
    <n v="117.00698079999999"/>
    <n v="1"/>
    <n v="0.90500000000000003"/>
    <n v="0"/>
    <n v="0"/>
    <n v="0"/>
    <s v="21409"/>
    <x v="650"/>
    <s v="200070894"/>
    <s v="CC de Gevrey-Chambertin et de Nuits-Saint-Georges"/>
    <s v="21"/>
    <s v="Côte-d'Or"/>
    <n v="27"/>
    <s v="Bourgogne-Franche-Comté"/>
  </r>
  <r>
    <s v="Enedis"/>
    <s v="2021"/>
    <x v="0"/>
    <s v="PRO"/>
    <s v="Petits professionels"/>
    <s v="A"/>
    <x v="1"/>
    <m/>
    <s v="0"/>
    <n v="56.038100380000003"/>
    <n v="6"/>
    <n v="0.90800000000000003"/>
    <n v="0"/>
    <n v="0"/>
    <n v="0"/>
    <s v="21409"/>
    <x v="650"/>
    <s v="200070894"/>
    <s v="CC de Gevrey-Chambertin et de Nuits-Saint-Georges"/>
    <s v="21"/>
    <s v="Côte-d'Or"/>
    <n v="27"/>
    <s v="Bourgogne-Franche-Comté"/>
  </r>
  <r>
    <s v="Enedis"/>
    <s v="2021"/>
    <x v="0"/>
    <s v="RES"/>
    <s v="Résidentiel"/>
    <s v="R"/>
    <x v="3"/>
    <m/>
    <s v="0"/>
    <n v="1573.5519939999999"/>
    <n v="218"/>
    <n v="0.81699999999999995"/>
    <n v="0"/>
    <n v="0"/>
    <n v="0"/>
    <s v="21409"/>
    <x v="650"/>
    <s v="200070894"/>
    <s v="CC de Gevrey-Chambertin et de Nuits-Saint-Georges"/>
    <s v="21"/>
    <s v="Côte-d'Or"/>
    <n v="27"/>
    <s v="Bourgogne-Franche-Comté"/>
  </r>
  <r>
    <s v="Enedis"/>
    <s v="2021"/>
    <x v="0"/>
    <s v="PRO"/>
    <s v="Petits professionels"/>
    <s v="A"/>
    <x v="1"/>
    <m/>
    <s v="0"/>
    <n v="109.0800764"/>
    <n v="4"/>
    <n v="0.90500000000000003"/>
    <n v="0"/>
    <n v="0"/>
    <n v="0"/>
    <s v="21410"/>
    <x v="651"/>
    <s v="242101434"/>
    <s v="CC du Pays Châtillonnais"/>
    <s v="21"/>
    <s v="Côte-d'Or"/>
    <n v="27"/>
    <s v="Bourgogne-Franche-Comté"/>
  </r>
  <r>
    <s v="Enedis"/>
    <s v="2021"/>
    <x v="0"/>
    <s v="RES"/>
    <s v="Résidentiel"/>
    <s v="R"/>
    <x v="3"/>
    <m/>
    <s v="0"/>
    <n v="102.8854717"/>
    <n v="26"/>
    <n v="0.81100000000000005"/>
    <n v="0"/>
    <n v="0"/>
    <n v="0"/>
    <s v="21410"/>
    <x v="651"/>
    <s v="242101434"/>
    <s v="CC du Pays Châtillonnais"/>
    <s v="21"/>
    <s v="Côte-d'Or"/>
    <n v="27"/>
    <s v="Bourgogne-Franche-Comté"/>
  </r>
  <r>
    <s v="Enedis"/>
    <s v="2021"/>
    <x v="0"/>
    <s v="ENT"/>
    <s v="Entreprises"/>
    <s v="T"/>
    <x v="0"/>
    <s v="36"/>
    <s v="Captage, traitement et distribution d'eau"/>
    <n v="242.4776607"/>
    <n v="2"/>
    <n v="1"/>
    <n v="0"/>
    <n v="0"/>
    <n v="0"/>
    <s v="21412"/>
    <x v="398"/>
    <s v="200006682"/>
    <s v="CA Beaune, Côte et Sud - Communauté Beaune-Chagny-Nolay"/>
    <s v="21"/>
    <s v="Côte-d'Or"/>
    <n v="27"/>
    <s v="Bourgogne-Franche-Comté"/>
  </r>
  <r>
    <s v="Enedis"/>
    <s v="2021"/>
    <x v="0"/>
    <s v="ENT"/>
    <s v="Entreprises"/>
    <s v="T"/>
    <x v="0"/>
    <s v="55"/>
    <s v="Hébergement"/>
    <n v="448.30973030000001"/>
    <n v="3"/>
    <n v="0.94799999999999995"/>
    <n v="0"/>
    <n v="0"/>
    <n v="0"/>
    <s v="21412"/>
    <x v="398"/>
    <s v="200006682"/>
    <s v="CA Beaune, Côte et Sud - Communauté Beaune-Chagny-Nolay"/>
    <s v="21"/>
    <s v="Côte-d'Or"/>
    <n v="27"/>
    <s v="Bourgogne-Franche-Comté"/>
  </r>
  <r>
    <s v="Enedis"/>
    <s v="2021"/>
    <x v="0"/>
    <s v="ENT"/>
    <s v="Entreprises"/>
    <s v="T"/>
    <x v="0"/>
    <s v="56"/>
    <s v="Restauration"/>
    <n v="112.3644882"/>
    <n v="2"/>
    <n v="0.89400000000000002"/>
    <n v="0"/>
    <n v="0"/>
    <n v="0"/>
    <s v="21412"/>
    <x v="398"/>
    <s v="200006682"/>
    <s v="CA Beaune, Côte et Sud - Communauté Beaune-Chagny-Nolay"/>
    <s v="21"/>
    <s v="Côte-d'Or"/>
    <n v="27"/>
    <s v="Bourgogne-Franche-Comté"/>
  </r>
  <r>
    <s v="Enedis"/>
    <s v="2021"/>
    <x v="0"/>
    <s v="ENT"/>
    <s v="Entreprises"/>
    <s v="T"/>
    <x v="0"/>
    <s v="68"/>
    <s v="Activités immobilières"/>
    <n v="80.540180149999998"/>
    <n v="2"/>
    <n v="0.88"/>
    <n v="0"/>
    <n v="0"/>
    <n v="0"/>
    <s v="21412"/>
    <x v="398"/>
    <s v="200006682"/>
    <s v="CA Beaune, Côte et Sud - Communauté Beaune-Chagny-Nolay"/>
    <s v="21"/>
    <s v="Côte-d'Or"/>
    <n v="27"/>
    <s v="Bourgogne-Franche-Comté"/>
  </r>
  <r>
    <s v="Enedis"/>
    <s v="2021"/>
    <x v="0"/>
    <s v="PRO"/>
    <s v="Petits professionels"/>
    <s v="A"/>
    <x v="1"/>
    <m/>
    <s v="0"/>
    <n v="1599.767077"/>
    <n v="123"/>
    <n v="0.84199999999999997"/>
    <n v="0"/>
    <n v="0"/>
    <n v="0"/>
    <s v="21412"/>
    <x v="398"/>
    <s v="200006682"/>
    <s v="CA Beaune, Côte et Sud - Communauté Beaune-Chagny-Nolay"/>
    <s v="21"/>
    <s v="Côte-d'Or"/>
    <n v="27"/>
    <s v="Bourgogne-Franche-Comté"/>
  </r>
  <r>
    <s v="Enedis"/>
    <s v="2021"/>
    <x v="0"/>
    <s v="PRO"/>
    <s v="Petits professionels"/>
    <s v="I"/>
    <x v="4"/>
    <m/>
    <s v="0"/>
    <n v="85.275484899999995"/>
    <n v="9"/>
    <n v="0.83199999999999996"/>
    <n v="0"/>
    <n v="0"/>
    <n v="0"/>
    <s v="21412"/>
    <x v="398"/>
    <s v="200006682"/>
    <s v="CA Beaune, Côte et Sud - Communauté Beaune-Chagny-Nolay"/>
    <s v="21"/>
    <s v="Côte-d'Or"/>
    <n v="27"/>
    <s v="Bourgogne-Franche-Comté"/>
  </r>
  <r>
    <s v="Enedis"/>
    <s v="2021"/>
    <x v="0"/>
    <s v="PRO"/>
    <s v="Petits professionels"/>
    <s v="X"/>
    <x v="2"/>
    <m/>
    <s v="0"/>
    <n v="274.44510270000001"/>
    <n v="20"/>
    <n v="0.84599999999999997"/>
    <n v="0"/>
    <n v="0"/>
    <n v="0"/>
    <s v="21412"/>
    <x v="398"/>
    <s v="200006682"/>
    <s v="CA Beaune, Côte et Sud - Communauté Beaune-Chagny-Nolay"/>
    <s v="21"/>
    <s v="Côte-d'Or"/>
    <n v="27"/>
    <s v="Bourgogne-Franche-Comté"/>
  </r>
  <r>
    <s v="Enedis"/>
    <s v="2021"/>
    <x v="0"/>
    <s v="RES"/>
    <s v="Résidentiel"/>
    <s v="R"/>
    <x v="3"/>
    <m/>
    <s v="0"/>
    <n v="1322.4777140000001"/>
    <n v="199"/>
    <n v="0.82199999999999995"/>
    <n v="0"/>
    <n v="0"/>
    <n v="0"/>
    <s v="21413"/>
    <x v="399"/>
    <s v="200071017"/>
    <s v="CC des Terres d'Auxois"/>
    <s v="21"/>
    <s v="Côte-d'Or"/>
    <n v="27"/>
    <s v="Bourgogne-Franche-Comté"/>
  </r>
  <r>
    <s v="Enedis"/>
    <s v="2021"/>
    <x v="0"/>
    <s v="ENT"/>
    <s v="Entreprises"/>
    <s v="I"/>
    <x v="4"/>
    <s v="8"/>
    <s v="0"/>
    <n v="3001.4913329999999"/>
    <n v="1"/>
    <n v="1"/>
    <n v="0"/>
    <n v="0"/>
    <n v="0"/>
    <s v="21414"/>
    <x v="400"/>
    <s v="200071173"/>
    <s v="CC du Pays Arnay Liernais"/>
    <s v="21"/>
    <s v="Côte-d'Or"/>
    <n v="27"/>
    <s v="Bourgogne-Franche-Comté"/>
  </r>
  <r>
    <s v="Enedis"/>
    <s v="2021"/>
    <x v="0"/>
    <s v="PRO"/>
    <s v="Petits professionels"/>
    <s v="A"/>
    <x v="1"/>
    <m/>
    <s v="0"/>
    <n v="76.698489710000004"/>
    <n v="4"/>
    <n v="0.89400000000000002"/>
    <n v="0"/>
    <n v="0"/>
    <n v="0"/>
    <s v="21414"/>
    <x v="400"/>
    <s v="200071173"/>
    <s v="CC du Pays Arnay Liernais"/>
    <s v="21"/>
    <s v="Côte-d'Or"/>
    <n v="27"/>
    <s v="Bourgogne-Franche-Comté"/>
  </r>
  <r>
    <s v="Enedis"/>
    <s v="2021"/>
    <x v="0"/>
    <s v="PRO"/>
    <s v="Petits professionels"/>
    <s v="I"/>
    <x v="4"/>
    <m/>
    <s v="0"/>
    <n v="0"/>
    <n v="0"/>
    <n v="0"/>
    <n v="0"/>
    <n v="0"/>
    <n v="1"/>
    <s v="21414"/>
    <x v="400"/>
    <s v="200071173"/>
    <s v="CC du Pays Arnay Liernais"/>
    <s v="21"/>
    <s v="Côte-d'Or"/>
    <n v="27"/>
    <s v="Bourgogne-Franche-Comté"/>
  </r>
  <r>
    <s v="Enedis"/>
    <s v="2021"/>
    <x v="0"/>
    <s v="PRO"/>
    <s v="Petits professionels"/>
    <s v="X"/>
    <x v="2"/>
    <m/>
    <s v="0"/>
    <n v="0"/>
    <n v="0"/>
    <n v="0"/>
    <n v="0"/>
    <n v="0"/>
    <n v="1"/>
    <s v="21414"/>
    <x v="400"/>
    <s v="200071173"/>
    <s v="CC du Pays Arnay Liernais"/>
    <s v="21"/>
    <s v="Côte-d'Or"/>
    <n v="27"/>
    <s v="Bourgogne-Franche-Comté"/>
  </r>
  <r>
    <s v="Enedis"/>
    <s v="2021"/>
    <x v="0"/>
    <s v="PRO"/>
    <s v="Petits professionels"/>
    <s v="I"/>
    <x v="4"/>
    <m/>
    <s v="0"/>
    <n v="0"/>
    <n v="0"/>
    <n v="0"/>
    <n v="0"/>
    <n v="0"/>
    <n v="1"/>
    <s v="21415"/>
    <x v="401"/>
    <s v="242101434"/>
    <s v="CC du Pays Châtillonnais"/>
    <s v="21"/>
    <s v="Côte-d'Or"/>
    <n v="27"/>
    <s v="Bourgogne-Franche-Comté"/>
  </r>
  <r>
    <s v="Enedis"/>
    <s v="2021"/>
    <x v="0"/>
    <s v="PRO"/>
    <s v="Petits professionels"/>
    <s v="T"/>
    <x v="0"/>
    <m/>
    <s v="0"/>
    <n v="107.69560920000001"/>
    <n v="21"/>
    <n v="0.80500000000000005"/>
    <n v="0"/>
    <n v="0"/>
    <n v="0"/>
    <s v="21415"/>
    <x v="401"/>
    <s v="242101434"/>
    <s v="CC du Pays Châtillonnais"/>
    <s v="21"/>
    <s v="Côte-d'Or"/>
    <n v="27"/>
    <s v="Bourgogne-Franche-Comté"/>
  </r>
  <r>
    <s v="Enedis"/>
    <s v="2021"/>
    <x v="0"/>
    <s v="RES"/>
    <s v="Résidentiel"/>
    <s v="R"/>
    <x v="3"/>
    <m/>
    <s v="0"/>
    <n v="637.01035079999997"/>
    <n v="114"/>
    <n v="0.76700000000000002"/>
    <n v="0"/>
    <n v="0"/>
    <n v="0"/>
    <s v="21415"/>
    <x v="401"/>
    <s v="242101434"/>
    <s v="CC du Pays Châtillonnais"/>
    <s v="21"/>
    <s v="Côte-d'Or"/>
    <n v="27"/>
    <s v="Bourgogne-Franche-Comté"/>
  </r>
  <r>
    <s v="Enedis"/>
    <s v="2021"/>
    <x v="0"/>
    <s v="ENT"/>
    <s v="Entreprises"/>
    <s v="I"/>
    <x v="4"/>
    <s v="20"/>
    <s v="Industrie chimique"/>
    <n v="80.761591640000006"/>
    <n v="1"/>
    <n v="0.999"/>
    <n v="0"/>
    <n v="0"/>
    <n v="0"/>
    <s v="21416"/>
    <x v="402"/>
    <s v="200072825"/>
    <s v="CC Mirebellois et Fontenois"/>
    <s v="21"/>
    <s v="Côte-d'Or"/>
    <n v="27"/>
    <s v="Bourgogne-Franche-Comté"/>
  </r>
  <r>
    <s v="Enedis"/>
    <s v="2021"/>
    <x v="0"/>
    <s v="ENT"/>
    <s v="Entreprises"/>
    <s v="T"/>
    <x v="0"/>
    <s v="36"/>
    <s v="Captage, traitement et distribution d'eau"/>
    <n v="12.749000000000001"/>
    <n v="1"/>
    <n v="1"/>
    <n v="0"/>
    <n v="0"/>
    <n v="0"/>
    <s v="21416"/>
    <x v="402"/>
    <s v="200072825"/>
    <s v="CC Mirebellois et Fontenois"/>
    <s v="21"/>
    <s v="Côte-d'Or"/>
    <n v="27"/>
    <s v="Bourgogne-Franche-Comté"/>
  </r>
  <r>
    <s v="Enedis"/>
    <s v="2021"/>
    <x v="0"/>
    <s v="ENT"/>
    <s v="Entreprises"/>
    <s v="T"/>
    <x v="0"/>
    <s v="46"/>
    <s v="Commerce de gros, à l'exception des automobiles et des motocycles"/>
    <n v="790.73678559999996"/>
    <n v="2"/>
    <n v="1"/>
    <n v="0"/>
    <n v="0"/>
    <n v="0"/>
    <s v="21416"/>
    <x v="402"/>
    <s v="200072825"/>
    <s v="CC Mirebellois et Fontenois"/>
    <s v="21"/>
    <s v="Côte-d'Or"/>
    <n v="27"/>
    <s v="Bourgogne-Franche-Comté"/>
  </r>
  <r>
    <s v="Enedis"/>
    <s v="2021"/>
    <x v="0"/>
    <s v="ENT"/>
    <s v="Entreprises"/>
    <s v="T"/>
    <x v="0"/>
    <s v="47"/>
    <s v="Commerce de détail, à l'exception des automobiles et des motocycles"/>
    <n v="643.90363669999999"/>
    <n v="3"/>
    <n v="0.98699999999999999"/>
    <n v="0"/>
    <n v="0"/>
    <n v="0"/>
    <s v="21416"/>
    <x v="402"/>
    <s v="200072825"/>
    <s v="CC Mirebellois et Fontenois"/>
    <s v="21"/>
    <s v="Côte-d'Or"/>
    <n v="27"/>
    <s v="Bourgogne-Franche-Comté"/>
  </r>
  <r>
    <s v="Enedis"/>
    <s v="2021"/>
    <x v="0"/>
    <s v="ENT"/>
    <s v="Entreprises"/>
    <s v="T"/>
    <x v="0"/>
    <s v="64"/>
    <s v="Activités des services financiers, hors assurance et caisses de retraite"/>
    <n v="34.716092639999999"/>
    <n v="1"/>
    <n v="0.94699999999999995"/>
    <n v="0"/>
    <n v="0"/>
    <n v="0"/>
    <s v="21416"/>
    <x v="402"/>
    <s v="200072825"/>
    <s v="CC Mirebellois et Fontenois"/>
    <s v="21"/>
    <s v="Côte-d'Or"/>
    <n v="27"/>
    <s v="Bourgogne-Franche-Comté"/>
  </r>
  <r>
    <s v="Enedis"/>
    <s v="2021"/>
    <x v="0"/>
    <s v="ENT"/>
    <s v="Entreprises"/>
    <s v="T"/>
    <x v="0"/>
    <s v="84"/>
    <s v="Administration publique et défense ; sécurité sociale obligatoire"/>
    <n v="271.00706270000001"/>
    <n v="5"/>
    <n v="0.93799999999999994"/>
    <n v="0"/>
    <n v="0"/>
    <n v="0"/>
    <s v="21416"/>
    <x v="402"/>
    <s v="200072825"/>
    <s v="CC Mirebellois et Fontenois"/>
    <s v="21"/>
    <s v="Côte-d'Or"/>
    <n v="27"/>
    <s v="Bourgogne-Franche-Comté"/>
  </r>
  <r>
    <s v="Enedis"/>
    <s v="2021"/>
    <x v="0"/>
    <s v="PRO"/>
    <s v="Petits professionels"/>
    <s v="T"/>
    <x v="0"/>
    <m/>
    <s v="0"/>
    <n v="1368.290671"/>
    <n v="116"/>
    <n v="0.80300000000000005"/>
    <n v="0"/>
    <n v="0"/>
    <n v="0"/>
    <s v="21416"/>
    <x v="402"/>
    <s v="200072825"/>
    <s v="CC Mirebellois et Fontenois"/>
    <s v="21"/>
    <s v="Côte-d'Or"/>
    <n v="27"/>
    <s v="Bourgogne-Franche-Comté"/>
  </r>
  <r>
    <s v="Enedis"/>
    <s v="2021"/>
    <x v="0"/>
    <s v="ENT"/>
    <s v="Entreprises"/>
    <s v="T"/>
    <x v="0"/>
    <s v="47"/>
    <s v="Commerce de détail, à l'exception des automobiles et des motocycles"/>
    <n v="82.725154430000003"/>
    <n v="1"/>
    <n v="0.94899999999999995"/>
    <n v="0"/>
    <n v="0"/>
    <n v="0"/>
    <s v="21417"/>
    <x v="403"/>
    <s v="200071017"/>
    <s v="CC des Terres d'Auxois"/>
    <s v="21"/>
    <s v="Côte-d'Or"/>
    <n v="27"/>
    <s v="Bourgogne-Franche-Comté"/>
  </r>
  <r>
    <s v="Enedis"/>
    <s v="2021"/>
    <x v="0"/>
    <s v="PRO"/>
    <s v="Petits professionels"/>
    <s v="T"/>
    <x v="0"/>
    <m/>
    <s v="0"/>
    <n v="0"/>
    <n v="0"/>
    <n v="0"/>
    <n v="0"/>
    <n v="0"/>
    <n v="1"/>
    <s v="21418"/>
    <x v="404"/>
    <s v="242101434"/>
    <s v="CC du Pays Châtillonnais"/>
    <s v="21"/>
    <s v="Côte-d'Or"/>
    <n v="27"/>
    <s v="Bourgogne-Franche-Comté"/>
  </r>
  <r>
    <s v="Enedis"/>
    <s v="2021"/>
    <x v="0"/>
    <s v="ENT"/>
    <s v="Entreprises"/>
    <s v="T"/>
    <x v="0"/>
    <s v="46"/>
    <s v="Commerce de gros, à l'exception des automobiles et des motocycles"/>
    <n v="52.118471040000003"/>
    <n v="1"/>
    <n v="0.99299999999999999"/>
    <n v="0"/>
    <n v="0"/>
    <n v="0"/>
    <s v="21419"/>
    <x v="405"/>
    <s v="242101434"/>
    <s v="CC du Pays Châtillonnais"/>
    <s v="21"/>
    <s v="Côte-d'Or"/>
    <n v="27"/>
    <s v="Bourgogne-Franche-Comté"/>
  </r>
  <r>
    <s v="Enedis"/>
    <s v="2021"/>
    <x v="0"/>
    <s v="PRO"/>
    <s v="Petits professionels"/>
    <s v="T"/>
    <x v="0"/>
    <m/>
    <s v="0"/>
    <n v="61.535752530000003"/>
    <n v="18"/>
    <n v="0.89400000000000002"/>
    <n v="0"/>
    <n v="0"/>
    <n v="0"/>
    <s v="21419"/>
    <x v="405"/>
    <s v="242101434"/>
    <s v="CC du Pays Châtillonnais"/>
    <s v="21"/>
    <s v="Côte-d'Or"/>
    <n v="27"/>
    <s v="Bourgogne-Franche-Comté"/>
  </r>
  <r>
    <s v="Enedis"/>
    <s v="2021"/>
    <x v="0"/>
    <s v="PRO"/>
    <s v="Petits professionels"/>
    <s v="T"/>
    <x v="0"/>
    <m/>
    <s v="0"/>
    <n v="48.935367040000003"/>
    <n v="12"/>
    <n v="0.85599999999999998"/>
    <n v="0"/>
    <n v="0"/>
    <n v="0"/>
    <s v="21420"/>
    <x v="406"/>
    <s v="200006682"/>
    <s v="CA Beaune, Côte et Sud - Communauté Beaune-Chagny-Nolay"/>
    <s v="21"/>
    <s v="Côte-d'Or"/>
    <n v="27"/>
    <s v="Bourgogne-Franche-Comté"/>
  </r>
  <r>
    <s v="Enedis"/>
    <s v="2021"/>
    <x v="0"/>
    <s v="PRO"/>
    <s v="Petits professionels"/>
    <s v="T"/>
    <x v="0"/>
    <m/>
    <s v="0"/>
    <n v="95.132386109999999"/>
    <n v="19"/>
    <n v="0.77"/>
    <n v="0"/>
    <n v="0"/>
    <n v="0"/>
    <s v="21421"/>
    <x v="407"/>
    <s v="242100154"/>
    <s v="CC des Vallées de la Tille et de l'Ignon"/>
    <s v="21"/>
    <s v="Côte-d'Or"/>
    <n v="27"/>
    <s v="Bourgogne-Franche-Comté"/>
  </r>
  <r>
    <s v="Enedis"/>
    <s v="2021"/>
    <x v="0"/>
    <s v="PRO"/>
    <s v="Petits professionels"/>
    <s v="T"/>
    <x v="0"/>
    <m/>
    <s v="0"/>
    <n v="0"/>
    <n v="0"/>
    <n v="0"/>
    <n v="0"/>
    <n v="0"/>
    <n v="1"/>
    <s v="21422"/>
    <x v="652"/>
    <s v="242101442"/>
    <s v="CC de Saulieu"/>
    <s v="21"/>
    <s v="Côte-d'Or"/>
    <n v="27"/>
    <s v="Bourgogne-Franche-Comté"/>
  </r>
  <r>
    <s v="Enedis"/>
    <s v="2021"/>
    <x v="0"/>
    <s v="RES"/>
    <s v="Résidentiel"/>
    <s v="R"/>
    <x v="3"/>
    <m/>
    <s v="0"/>
    <n v="418.1925281"/>
    <n v="69"/>
    <n v="0.83899999999999997"/>
    <n v="0"/>
    <n v="0"/>
    <n v="0"/>
    <s v="21422"/>
    <x v="652"/>
    <s v="242101442"/>
    <s v="CC de Saulieu"/>
    <s v="21"/>
    <s v="Côte-d'Or"/>
    <n v="27"/>
    <s v="Bourgogne-Franche-Comté"/>
  </r>
  <r>
    <s v="Enedis"/>
    <s v="2021"/>
    <x v="0"/>
    <s v="ENT"/>
    <s v="Entreprises"/>
    <s v="I"/>
    <x v="4"/>
    <s v="28"/>
    <s v="Fabrication de machines et équipements n.c.a."/>
    <n v="419.48427850000002"/>
    <n v="1"/>
    <n v="0.93200000000000005"/>
    <n v="0"/>
    <n v="0"/>
    <n v="0"/>
    <s v="21423"/>
    <x v="408"/>
    <s v="200006682"/>
    <s v="CA Beaune, Côte et Sud - Communauté Beaune-Chagny-Nolay"/>
    <s v="21"/>
    <s v="Côte-d'Or"/>
    <n v="27"/>
    <s v="Bourgogne-Franche-Comté"/>
  </r>
  <r>
    <s v="Enedis"/>
    <s v="2021"/>
    <x v="0"/>
    <s v="ENT"/>
    <s v="Entreprises"/>
    <s v="T"/>
    <x v="0"/>
    <s v="49"/>
    <s v="Transports terrestres et transport par conduites"/>
    <n v="66.468626839999999"/>
    <n v="1"/>
    <n v="0.94199999999999995"/>
    <n v="0"/>
    <n v="0"/>
    <n v="0"/>
    <s v="21423"/>
    <x v="408"/>
    <s v="200006682"/>
    <s v="CA Beaune, Côte et Sud - Communauté Beaune-Chagny-Nolay"/>
    <s v="21"/>
    <s v="Côte-d'Or"/>
    <n v="27"/>
    <s v="Bourgogne-Franche-Comté"/>
  </r>
  <r>
    <s v="Enedis"/>
    <s v="2021"/>
    <x v="0"/>
    <s v="ENT"/>
    <s v="Entreprises"/>
    <s v="T"/>
    <x v="0"/>
    <s v="70"/>
    <s v="Activités des sièges sociaux ; conseil de gestion"/>
    <n v="572.78347050000002"/>
    <n v="1"/>
    <n v="1"/>
    <n v="0"/>
    <n v="0"/>
    <n v="0"/>
    <s v="21423"/>
    <x v="408"/>
    <s v="200006682"/>
    <s v="CA Beaune, Côte et Sud - Communauté Beaune-Chagny-Nolay"/>
    <s v="21"/>
    <s v="Côte-d'Or"/>
    <n v="27"/>
    <s v="Bourgogne-Franche-Comté"/>
  </r>
  <r>
    <s v="Enedis"/>
    <s v="2021"/>
    <x v="0"/>
    <s v="ENT"/>
    <s v="Entreprises"/>
    <s v="T"/>
    <x v="0"/>
    <s v="93"/>
    <s v="Activités sportives, récréatives et de loisirs"/>
    <n v="50.80786509"/>
    <n v="1"/>
    <n v="0.98899999999999999"/>
    <n v="0"/>
    <n v="0"/>
    <n v="0"/>
    <s v="21423"/>
    <x v="408"/>
    <s v="200006682"/>
    <s v="CA Beaune, Côte et Sud - Communauté Beaune-Chagny-Nolay"/>
    <s v="21"/>
    <s v="Côte-d'Or"/>
    <n v="27"/>
    <s v="Bourgogne-Franche-Comté"/>
  </r>
  <r>
    <s v="Enedis"/>
    <s v="2021"/>
    <x v="0"/>
    <s v="ENT"/>
    <s v="Entreprises"/>
    <s v="I"/>
    <x v="4"/>
    <s v="25"/>
    <s v="Fabrication de produits métalliques, à l'exception des machines et des équipements"/>
    <n v="875.10643974000004"/>
    <n v="2"/>
    <n v="0.999"/>
    <n v="0"/>
    <n v="0"/>
    <n v="0"/>
    <s v="21425"/>
    <x v="410"/>
    <s v="242101491"/>
    <s v="CC du Montbardois"/>
    <s v="21"/>
    <s v="Côte-d'Or"/>
    <n v="27"/>
    <s v="Bourgogne-Franche-Comté"/>
  </r>
  <r>
    <s v="Enedis"/>
    <s v="2021"/>
    <x v="0"/>
    <s v="ENT"/>
    <s v="Entreprises"/>
    <s v="T"/>
    <x v="0"/>
    <s v="45"/>
    <s v="Commerce et réparation d'automobiles et de motocycles"/>
    <n v="85.01851336"/>
    <n v="2"/>
    <n v="0.88"/>
    <n v="0"/>
    <n v="0"/>
    <n v="0"/>
    <s v="21425"/>
    <x v="410"/>
    <s v="242101491"/>
    <s v="CC du Montbardois"/>
    <s v="21"/>
    <s v="Côte-d'Or"/>
    <n v="27"/>
    <s v="Bourgogne-Franche-Comté"/>
  </r>
  <r>
    <s v="Enedis"/>
    <s v="2021"/>
    <x v="0"/>
    <s v="ENT"/>
    <s v="Entreprises"/>
    <s v="T"/>
    <x v="0"/>
    <s v="46"/>
    <s v="Commerce de gros, à l'exception des automobiles et des motocycles"/>
    <n v="397.17769353"/>
    <n v="3"/>
    <n v="0.90500000000000003"/>
    <n v="0"/>
    <n v="0"/>
    <n v="0"/>
    <s v="21425"/>
    <x v="410"/>
    <s v="242101491"/>
    <s v="CC du Montbardois"/>
    <s v="21"/>
    <s v="Côte-d'Or"/>
    <n v="27"/>
    <s v="Bourgogne-Franche-Comté"/>
  </r>
  <r>
    <s v="Enedis"/>
    <s v="2021"/>
    <x v="0"/>
    <s v="ENT"/>
    <s v="Entreprises"/>
    <s v="T"/>
    <x v="0"/>
    <s v="68"/>
    <s v="Activités immobilières"/>
    <n v="715.07698679999999"/>
    <n v="3"/>
    <n v="0.996"/>
    <n v="0"/>
    <n v="0"/>
    <n v="0"/>
    <s v="21425"/>
    <x v="410"/>
    <s v="242101491"/>
    <s v="CC du Montbardois"/>
    <s v="21"/>
    <s v="Côte-d'Or"/>
    <n v="27"/>
    <s v="Bourgogne-Franche-Comté"/>
  </r>
  <r>
    <s v="Enedis"/>
    <s v="2021"/>
    <x v="0"/>
    <s v="ENT"/>
    <s v="Entreprises"/>
    <s v="T"/>
    <x v="0"/>
    <s v="70"/>
    <s v="Activités des sièges sociaux ; conseil de gestion"/>
    <n v="546.19392821999998"/>
    <n v="3"/>
    <n v="0.96099999999999997"/>
    <n v="0"/>
    <n v="0"/>
    <n v="0"/>
    <s v="21425"/>
    <x v="410"/>
    <s v="242101491"/>
    <s v="CC du Montbardois"/>
    <s v="21"/>
    <s v="Côte-d'Or"/>
    <n v="27"/>
    <s v="Bourgogne-Franche-Comté"/>
  </r>
  <r>
    <s v="Enedis"/>
    <s v="2021"/>
    <x v="0"/>
    <s v="ENT"/>
    <s v="Entreprises"/>
    <s v="T"/>
    <x v="0"/>
    <s v="84"/>
    <s v="Administration publique et défense ; sécurité sociale obligatoire"/>
    <n v="2154.9345251999998"/>
    <n v="25"/>
    <n v="0.95899999999999996"/>
    <n v="0"/>
    <n v="0"/>
    <n v="0"/>
    <s v="21425"/>
    <x v="410"/>
    <s v="242101491"/>
    <s v="CC du Montbardois"/>
    <s v="21"/>
    <s v="Côte-d'Or"/>
    <n v="27"/>
    <s v="Bourgogne-Franche-Comté"/>
  </r>
  <r>
    <s v="Enedis"/>
    <s v="2021"/>
    <x v="0"/>
    <s v="ENT"/>
    <s v="Entreprises"/>
    <s v="T"/>
    <x v="0"/>
    <s v="85"/>
    <s v="Enseignement"/>
    <n v="537.80627519999996"/>
    <n v="2"/>
    <n v="0.999"/>
    <n v="0"/>
    <n v="0"/>
    <n v="0"/>
    <s v="21425"/>
    <x v="410"/>
    <s v="242101491"/>
    <s v="CC du Montbardois"/>
    <s v="21"/>
    <s v="Côte-d'Or"/>
    <n v="27"/>
    <s v="Bourgogne-Franche-Comté"/>
  </r>
  <r>
    <s v="Enedis"/>
    <s v="2021"/>
    <x v="0"/>
    <s v="ENT"/>
    <s v="Entreprises"/>
    <s v="T"/>
    <x v="0"/>
    <s v="86"/>
    <s v="Activités pour la santé humaine"/>
    <n v="964.49450000000002"/>
    <n v="1"/>
    <n v="1"/>
    <n v="0"/>
    <n v="0"/>
    <n v="0"/>
    <s v="21425"/>
    <x v="410"/>
    <s v="242101491"/>
    <s v="CC du Montbardois"/>
    <s v="21"/>
    <s v="Côte-d'Or"/>
    <n v="27"/>
    <s v="Bourgogne-Franche-Comté"/>
  </r>
  <r>
    <s v="Enedis"/>
    <s v="2021"/>
    <x v="0"/>
    <s v="ENT"/>
    <s v="Entreprises"/>
    <s v="T"/>
    <x v="0"/>
    <s v="87"/>
    <s v="Hébergement médico-social et social"/>
    <n v="447.42668089"/>
    <n v="3"/>
    <n v="0.96099999999999997"/>
    <n v="0"/>
    <n v="0"/>
    <n v="0"/>
    <s v="21425"/>
    <x v="410"/>
    <s v="242101491"/>
    <s v="CC du Montbardois"/>
    <s v="21"/>
    <s v="Côte-d'Or"/>
    <n v="27"/>
    <s v="Bourgogne-Franche-Comté"/>
  </r>
  <r>
    <s v="Enedis"/>
    <s v="2021"/>
    <x v="0"/>
    <s v="PRO"/>
    <s v="Petits professionels"/>
    <s v="X"/>
    <x v="2"/>
    <m/>
    <s v="0"/>
    <n v="86.58726858"/>
    <n v="9"/>
    <n v="0.77600000000000002"/>
    <n v="0"/>
    <n v="0"/>
    <n v="2"/>
    <s v="21425"/>
    <x v="410"/>
    <s v="242101491"/>
    <s v="CC du Montbardois"/>
    <s v="21"/>
    <s v="Côte-d'Or"/>
    <n v="27"/>
    <s v="Bourgogne-Franche-Comté"/>
  </r>
  <r>
    <s v="Enedis"/>
    <s v="2021"/>
    <x v="0"/>
    <s v="PRO"/>
    <s v="Petits professionels"/>
    <s v="A"/>
    <x v="1"/>
    <m/>
    <s v="0"/>
    <n v="0"/>
    <n v="0"/>
    <n v="0"/>
    <n v="0"/>
    <n v="0"/>
    <n v="1"/>
    <s v="21426"/>
    <x v="653"/>
    <s v="200071017"/>
    <s v="CC des Terres d'Auxois"/>
    <s v="21"/>
    <s v="Côte-d'Or"/>
    <n v="27"/>
    <s v="Bourgogne-Franche-Comté"/>
  </r>
  <r>
    <s v="Enedis"/>
    <s v="2021"/>
    <x v="0"/>
    <s v="PRO"/>
    <s v="Petits professionels"/>
    <s v="T"/>
    <x v="0"/>
    <m/>
    <s v="0"/>
    <n v="61.293250950000001"/>
    <n v="11"/>
    <n v="0.79100000000000004"/>
    <n v="0"/>
    <n v="0"/>
    <n v="0"/>
    <s v="21426"/>
    <x v="653"/>
    <s v="200071017"/>
    <s v="CC des Terres d'Auxois"/>
    <s v="21"/>
    <s v="Côte-d'Or"/>
    <n v="27"/>
    <s v="Bourgogne-Franche-Comté"/>
  </r>
  <r>
    <s v="Enedis"/>
    <s v="2021"/>
    <x v="0"/>
    <s v="ENT"/>
    <s v="Entreprises"/>
    <s v="T"/>
    <x v="0"/>
    <s v="36"/>
    <s v="Captage, traitement et distribution d'eau"/>
    <n v="102.771"/>
    <n v="1"/>
    <n v="1"/>
    <n v="0"/>
    <n v="0"/>
    <n v="0"/>
    <s v="21427"/>
    <x v="411"/>
    <s v="200071207"/>
    <s v="CC de Pouilly-en-Auxois/Bligny-sur-Ouche"/>
    <s v="21"/>
    <s v="Côte-d'Or"/>
    <n v="27"/>
    <s v="Bourgogne-Franche-Comté"/>
  </r>
  <r>
    <s v="Enedis"/>
    <s v="2021"/>
    <x v="0"/>
    <s v="PRO"/>
    <s v="Petits professionels"/>
    <s v="T"/>
    <x v="0"/>
    <m/>
    <s v="0"/>
    <n v="103.22123670000001"/>
    <n v="11"/>
    <n v="0.80100000000000005"/>
    <n v="0"/>
    <n v="0"/>
    <n v="0"/>
    <s v="21427"/>
    <x v="411"/>
    <s v="200071207"/>
    <s v="CC de Pouilly-en-Auxois/Bligny-sur-Ouche"/>
    <s v="21"/>
    <s v="Côte-d'Or"/>
    <n v="27"/>
    <s v="Bourgogne-Franche-Comté"/>
  </r>
  <r>
    <s v="Enedis"/>
    <s v="2021"/>
    <x v="0"/>
    <s v="RES"/>
    <s v="Résidentiel"/>
    <s v="R"/>
    <x v="3"/>
    <m/>
    <s v="0"/>
    <n v="748.85155139999995"/>
    <n v="118"/>
    <n v="0.80900000000000005"/>
    <n v="0"/>
    <n v="0"/>
    <n v="0"/>
    <s v="21427"/>
    <x v="411"/>
    <s v="200071207"/>
    <s v="CC de Pouilly-en-Auxois/Bligny-sur-Ouche"/>
    <s v="21"/>
    <s v="Côte-d'Or"/>
    <n v="27"/>
    <s v="Bourgogne-Franche-Comté"/>
  </r>
  <r>
    <s v="Enedis"/>
    <s v="2021"/>
    <x v="0"/>
    <s v="PRO"/>
    <s v="Petits professionels"/>
    <s v="A"/>
    <x v="1"/>
    <m/>
    <s v="0"/>
    <n v="287.02992339999997"/>
    <n v="24"/>
    <n v="0.80400000000000005"/>
    <n v="0"/>
    <n v="0"/>
    <n v="0"/>
    <s v="21428"/>
    <x v="170"/>
    <s v="200006682"/>
    <s v="CA Beaune, Côte et Sud - Communauté Beaune-Chagny-Nolay"/>
    <s v="21"/>
    <s v="Côte-d'Or"/>
    <n v="27"/>
    <s v="Bourgogne-Franche-Comté"/>
  </r>
  <r>
    <s v="Enedis"/>
    <s v="2021"/>
    <x v="0"/>
    <s v="PRO"/>
    <s v="Petits professionels"/>
    <s v="X"/>
    <x v="2"/>
    <m/>
    <s v="0"/>
    <n v="0"/>
    <n v="0"/>
    <n v="0"/>
    <n v="0"/>
    <n v="0"/>
    <n v="1"/>
    <s v="21429"/>
    <x v="171"/>
    <s v="242101491"/>
    <s v="CC du Montbardois"/>
    <s v="21"/>
    <s v="Côte-d'Or"/>
    <n v="27"/>
    <s v="Bourgogne-Franche-Comté"/>
  </r>
  <r>
    <s v="Enedis"/>
    <s v="2021"/>
    <x v="0"/>
    <s v="RES"/>
    <s v="Résidentiel"/>
    <s v="R"/>
    <x v="3"/>
    <m/>
    <s v="0"/>
    <n v="294.66709159999999"/>
    <n v="44"/>
    <n v="0.84899999999999998"/>
    <n v="0"/>
    <n v="0"/>
    <n v="0"/>
    <s v="21430"/>
    <x v="172"/>
    <s v="200071017"/>
    <s v="CC des Terres d'Auxois"/>
    <s v="21"/>
    <s v="Côte-d'Or"/>
    <n v="27"/>
    <s v="Bourgogne-Franche-Comté"/>
  </r>
  <r>
    <s v="Enedis"/>
    <s v="2021"/>
    <x v="0"/>
    <s v="PRO"/>
    <s v="Petits professionels"/>
    <s v="I"/>
    <x v="4"/>
    <m/>
    <s v="0"/>
    <n v="0"/>
    <n v="0"/>
    <n v="0"/>
    <n v="0"/>
    <n v="0"/>
    <n v="1"/>
    <s v="21432"/>
    <x v="174"/>
    <s v="242101434"/>
    <s v="CC du Pays Châtillonnais"/>
    <s v="21"/>
    <s v="Côte-d'Or"/>
    <n v="27"/>
    <s v="Bourgogne-Franche-Comté"/>
  </r>
  <r>
    <s v="Enedis"/>
    <s v="2021"/>
    <x v="0"/>
    <s v="PRO"/>
    <s v="Petits professionels"/>
    <s v="A"/>
    <x v="1"/>
    <m/>
    <s v="0"/>
    <n v="103.91324640000001"/>
    <n v="11"/>
    <n v="0.81299999999999994"/>
    <n v="0"/>
    <n v="0"/>
    <n v="0"/>
    <s v="21433"/>
    <x v="175"/>
    <s v="200072825"/>
    <s v="CC Mirebellois et Fontenois"/>
    <s v="21"/>
    <s v="Côte-d'Or"/>
    <n v="27"/>
    <s v="Bourgogne-Franche-Comté"/>
  </r>
  <r>
    <s v="Enedis"/>
    <s v="2021"/>
    <x v="0"/>
    <s v="RES"/>
    <s v="Résidentiel"/>
    <s v="R"/>
    <x v="3"/>
    <m/>
    <s v="0"/>
    <n v="1235.7852190000001"/>
    <n v="210"/>
    <n v="0.72699999999999998"/>
    <n v="0"/>
    <n v="0"/>
    <n v="0"/>
    <s v="21433"/>
    <x v="175"/>
    <s v="200072825"/>
    <s v="CC Mirebellois et Fontenois"/>
    <s v="21"/>
    <s v="Côte-d'Or"/>
    <n v="27"/>
    <s v="Bourgogne-Franche-Comté"/>
  </r>
  <r>
    <s v="Enedis"/>
    <s v="2021"/>
    <x v="0"/>
    <s v="PRO"/>
    <s v="Petits professionels"/>
    <s v="I"/>
    <x v="4"/>
    <m/>
    <s v="0"/>
    <n v="0"/>
    <n v="0"/>
    <n v="0"/>
    <n v="0"/>
    <n v="0"/>
    <n v="1"/>
    <s v="21434"/>
    <x v="176"/>
    <s v="200071017"/>
    <s v="CC des Terres d'Auxois"/>
    <s v="21"/>
    <s v="Côte-d'Or"/>
    <n v="27"/>
    <s v="Bourgogne-Franche-Comté"/>
  </r>
  <r>
    <s v="Enedis"/>
    <s v="2021"/>
    <x v="0"/>
    <s v="RES"/>
    <s v="Résidentiel"/>
    <s v="R"/>
    <x v="3"/>
    <m/>
    <s v="0"/>
    <n v="588.82752730000004"/>
    <n v="97"/>
    <n v="0.82499999999999996"/>
    <n v="0"/>
    <n v="0"/>
    <n v="0"/>
    <s v="21434"/>
    <x v="176"/>
    <s v="200071017"/>
    <s v="CC des Terres d'Auxois"/>
    <s v="21"/>
    <s v="Côte-d'Or"/>
    <n v="27"/>
    <s v="Bourgogne-Franche-Comté"/>
  </r>
  <r>
    <s v="Enedis"/>
    <s v="2021"/>
    <x v="0"/>
    <s v="ENT"/>
    <s v="Entreprises"/>
    <s v="T"/>
    <x v="0"/>
    <s v="45"/>
    <s v="Commerce et réparation d'automobiles et de motocycles"/>
    <n v="60.157841939999997"/>
    <n v="1"/>
    <n v="0.84"/>
    <n v="0"/>
    <n v="0"/>
    <n v="0"/>
    <s v="21435"/>
    <x v="177"/>
    <s v="242101434"/>
    <s v="CC du Pays Châtillonnais"/>
    <s v="21"/>
    <s v="Côte-d'Or"/>
    <n v="27"/>
    <s v="Bourgogne-Franche-Comté"/>
  </r>
  <r>
    <s v="Enedis"/>
    <s v="2021"/>
    <x v="0"/>
    <s v="ENT"/>
    <s v="Entreprises"/>
    <s v="T"/>
    <x v="0"/>
    <s v="47"/>
    <s v="Commerce de détail, à l'exception des automobiles et des motocycles"/>
    <n v="2807.6297199999999"/>
    <n v="2"/>
    <n v="1"/>
    <n v="0"/>
    <n v="0"/>
    <n v="0"/>
    <s v="21435"/>
    <x v="177"/>
    <s v="242101434"/>
    <s v="CC du Pays Châtillonnais"/>
    <s v="21"/>
    <s v="Côte-d'Or"/>
    <n v="27"/>
    <s v="Bourgogne-Franche-Comté"/>
  </r>
  <r>
    <s v="Enedis"/>
    <s v="2021"/>
    <x v="0"/>
    <s v="ENT"/>
    <s v="Entreprises"/>
    <s v="T"/>
    <x v="0"/>
    <s v="55"/>
    <s v="Hébergement"/>
    <n v="74.333156639999999"/>
    <n v="1"/>
    <n v="0.89300000000000002"/>
    <n v="0"/>
    <n v="0"/>
    <n v="0"/>
    <s v="21435"/>
    <x v="177"/>
    <s v="242101434"/>
    <s v="CC du Pays Châtillonnais"/>
    <s v="21"/>
    <s v="Côte-d'Or"/>
    <n v="27"/>
    <s v="Bourgogne-Franche-Comté"/>
  </r>
  <r>
    <s v="Enedis"/>
    <s v="2021"/>
    <x v="0"/>
    <s v="PRO"/>
    <s v="Petits professionels"/>
    <s v="A"/>
    <x v="1"/>
    <m/>
    <s v="0"/>
    <n v="0"/>
    <n v="0"/>
    <n v="0"/>
    <n v="0"/>
    <n v="0"/>
    <n v="1"/>
    <s v="21435"/>
    <x v="177"/>
    <s v="242101434"/>
    <s v="CC du Pays Châtillonnais"/>
    <s v="21"/>
    <s v="Côte-d'Or"/>
    <n v="27"/>
    <s v="Bourgogne-Franche-Comté"/>
  </r>
  <r>
    <s v="Enedis"/>
    <s v="2021"/>
    <x v="0"/>
    <s v="RES"/>
    <s v="Résidentiel"/>
    <s v="R"/>
    <x v="3"/>
    <m/>
    <s v="0"/>
    <n v="887.70449210000004"/>
    <n v="141"/>
    <n v="0.82799999999999996"/>
    <n v="0"/>
    <n v="0"/>
    <n v="0"/>
    <s v="21435"/>
    <x v="177"/>
    <s v="242101434"/>
    <s v="CC du Pays Châtillonnais"/>
    <s v="21"/>
    <s v="Côte-d'Or"/>
    <n v="27"/>
    <s v="Bourgogne-Franche-Comté"/>
  </r>
  <r>
    <s v="Enedis"/>
    <s v="2021"/>
    <x v="0"/>
    <s v="PRO"/>
    <s v="Petits professionels"/>
    <s v="A"/>
    <x v="1"/>
    <m/>
    <s v="0"/>
    <n v="92.413397770000003"/>
    <n v="3"/>
    <n v="0.626"/>
    <n v="0"/>
    <n v="0"/>
    <n v="0"/>
    <s v="21436"/>
    <x v="412"/>
    <s v="242101509"/>
    <s v="CC Rives de Saône"/>
    <s v="21"/>
    <s v="Côte-d'Or"/>
    <n v="27"/>
    <s v="Bourgogne-Franche-Comté"/>
  </r>
  <r>
    <s v="Enedis"/>
    <s v="2021"/>
    <x v="0"/>
    <s v="PRO"/>
    <s v="Petits professionels"/>
    <s v="A"/>
    <x v="1"/>
    <m/>
    <s v="0"/>
    <n v="0"/>
    <n v="0"/>
    <n v="0"/>
    <n v="0"/>
    <n v="0"/>
    <n v="1"/>
    <s v="21437"/>
    <x v="654"/>
    <s v="200070902"/>
    <s v="CC Auxonne Pontailler Val de Saône"/>
    <s v="21"/>
    <s v="Côte-d'Or"/>
    <n v="27"/>
    <s v="Bourgogne-Franche-Comté"/>
  </r>
  <r>
    <s v="Enedis"/>
    <s v="2021"/>
    <x v="0"/>
    <s v="PRO"/>
    <s v="Petits professionels"/>
    <s v="T"/>
    <x v="0"/>
    <m/>
    <s v="0"/>
    <n v="0"/>
    <n v="0"/>
    <n v="0"/>
    <n v="0"/>
    <n v="0"/>
    <n v="1"/>
    <s v="21437"/>
    <x v="654"/>
    <s v="200070902"/>
    <s v="CC Auxonne Pontailler Val de Saône"/>
    <s v="21"/>
    <s v="Côte-d'Or"/>
    <n v="27"/>
    <s v="Bourgogne-Franche-Comté"/>
  </r>
  <r>
    <s v="Enedis"/>
    <s v="2021"/>
    <x v="0"/>
    <s v="PRO"/>
    <s v="Petits professionels"/>
    <s v="X"/>
    <x v="2"/>
    <m/>
    <s v="0"/>
    <n v="0"/>
    <n v="0"/>
    <n v="0"/>
    <n v="0"/>
    <n v="0"/>
    <n v="1"/>
    <s v="21437"/>
    <x v="654"/>
    <s v="200070902"/>
    <s v="CC Auxonne Pontailler Val de Saône"/>
    <s v="21"/>
    <s v="Côte-d'Or"/>
    <n v="27"/>
    <s v="Bourgogne-Franche-Comté"/>
  </r>
  <r>
    <s v="Enedis"/>
    <s v="2021"/>
    <x v="0"/>
    <s v="RES"/>
    <s v="Résidentiel"/>
    <s v="R"/>
    <x v="3"/>
    <m/>
    <s v="0"/>
    <n v="645.46595360000003"/>
    <n v="99"/>
    <n v="0.82899999999999996"/>
    <n v="0"/>
    <n v="0"/>
    <n v="0"/>
    <s v="21437"/>
    <x v="654"/>
    <s v="200070902"/>
    <s v="CC Auxonne Pontailler Val de Saône"/>
    <s v="21"/>
    <s v="Côte-d'Or"/>
    <n v="27"/>
    <s v="Bourgogne-Franche-Comté"/>
  </r>
  <r>
    <s v="Enedis"/>
    <s v="2021"/>
    <x v="0"/>
    <s v="PRO"/>
    <s v="Petits professionels"/>
    <s v="A"/>
    <x v="1"/>
    <m/>
    <s v="0"/>
    <n v="142.5970447"/>
    <n v="5"/>
    <n v="0.85399999999999998"/>
    <n v="0"/>
    <n v="0"/>
    <n v="0"/>
    <s v="21438"/>
    <x v="178"/>
    <s v="242101434"/>
    <s v="CC du Pays Châtillonnais"/>
    <s v="21"/>
    <s v="Côte-d'Or"/>
    <n v="27"/>
    <s v="Bourgogne-Franche-Comté"/>
  </r>
  <r>
    <s v="Enedis"/>
    <s v="2021"/>
    <x v="0"/>
    <s v="PRO"/>
    <s v="Petits professionels"/>
    <s v="A"/>
    <x v="1"/>
    <m/>
    <s v="0"/>
    <n v="0"/>
    <n v="0"/>
    <n v="0"/>
    <n v="0"/>
    <n v="0"/>
    <n v="1"/>
    <s v="21440"/>
    <x v="414"/>
    <s v="242101509"/>
    <s v="CC Rives de Saône"/>
    <s v="21"/>
    <s v="Côte-d'Or"/>
    <n v="27"/>
    <s v="Bourgogne-Franche-Comté"/>
  </r>
  <r>
    <s v="Enedis"/>
    <s v="2021"/>
    <x v="0"/>
    <s v="PRO"/>
    <s v="Petits professionels"/>
    <s v="A"/>
    <x v="1"/>
    <m/>
    <s v="0"/>
    <n v="89.497036210000005"/>
    <n v="16"/>
    <n v="0.78700000000000003"/>
    <n v="0"/>
    <n v="0"/>
    <n v="0"/>
    <s v="21441"/>
    <x v="655"/>
    <s v="200071207"/>
    <s v="CC de Pouilly-en-Auxois/Bligny-sur-Ouche"/>
    <s v="21"/>
    <s v="Côte-d'Or"/>
    <n v="27"/>
    <s v="Bourgogne-Franche-Comté"/>
  </r>
  <r>
    <s v="Enedis"/>
    <s v="2021"/>
    <x v="0"/>
    <s v="PRO"/>
    <s v="Petits professionels"/>
    <s v="I"/>
    <x v="4"/>
    <m/>
    <s v="0"/>
    <n v="0"/>
    <n v="0"/>
    <n v="0"/>
    <n v="0"/>
    <n v="0"/>
    <n v="1"/>
    <s v="21441"/>
    <x v="655"/>
    <s v="200071207"/>
    <s v="CC de Pouilly-en-Auxois/Bligny-sur-Ouche"/>
    <s v="21"/>
    <s v="Côte-d'Or"/>
    <n v="27"/>
    <s v="Bourgogne-Franche-Comté"/>
  </r>
  <r>
    <s v="Enedis"/>
    <s v="2021"/>
    <x v="0"/>
    <s v="PRO"/>
    <s v="Petits professionels"/>
    <s v="T"/>
    <x v="0"/>
    <m/>
    <s v="0"/>
    <n v="151.87596020000001"/>
    <n v="27"/>
    <n v="0.91500000000000004"/>
    <n v="0"/>
    <n v="0"/>
    <n v="0"/>
    <s v="21441"/>
    <x v="655"/>
    <s v="200071207"/>
    <s v="CC de Pouilly-en-Auxois/Bligny-sur-Ouche"/>
    <s v="21"/>
    <s v="Côte-d'Or"/>
    <n v="27"/>
    <s v="Bourgogne-Franche-Comté"/>
  </r>
  <r>
    <s v="Enedis"/>
    <s v="2021"/>
    <x v="0"/>
    <s v="RES"/>
    <s v="Résidentiel"/>
    <s v="R"/>
    <x v="3"/>
    <m/>
    <s v="0"/>
    <n v="1054.2138560000001"/>
    <n v="214"/>
    <n v="0.79400000000000004"/>
    <n v="0"/>
    <n v="0"/>
    <n v="0"/>
    <s v="21441"/>
    <x v="655"/>
    <s v="200071207"/>
    <s v="CC de Pouilly-en-Auxois/Bligny-sur-Ouche"/>
    <s v="21"/>
    <s v="Côte-d'Or"/>
    <n v="27"/>
    <s v="Bourgogne-Franche-Comté"/>
  </r>
  <r>
    <s v="Enedis"/>
    <s v="2021"/>
    <x v="0"/>
    <s v="PRO"/>
    <s v="Petits professionels"/>
    <s v="A"/>
    <x v="1"/>
    <m/>
    <s v="0"/>
    <n v="486.22005469999999"/>
    <n v="39"/>
    <n v="0.63"/>
    <n v="0"/>
    <n v="0"/>
    <n v="0"/>
    <s v="21442"/>
    <x v="179"/>
    <s v="200070894"/>
    <s v="CC de Gevrey-Chambertin et de Nuits-Saint-Georges"/>
    <s v="21"/>
    <s v="Côte-d'Or"/>
    <n v="27"/>
    <s v="Bourgogne-Franche-Comté"/>
  </r>
  <r>
    <s v="Enedis"/>
    <s v="2021"/>
    <x v="0"/>
    <s v="PRO"/>
    <s v="Petits professionels"/>
    <s v="T"/>
    <x v="0"/>
    <m/>
    <s v="0"/>
    <n v="594.30663130000005"/>
    <n v="40"/>
    <n v="0.63400000000000001"/>
    <n v="0"/>
    <n v="0"/>
    <n v="0"/>
    <s v="21442"/>
    <x v="179"/>
    <s v="200070894"/>
    <s v="CC de Gevrey-Chambertin et de Nuits-Saint-Georges"/>
    <s v="21"/>
    <s v="Côte-d'Or"/>
    <n v="27"/>
    <s v="Bourgogne-Franche-Comté"/>
  </r>
  <r>
    <s v="Enedis"/>
    <s v="2021"/>
    <x v="0"/>
    <s v="ENT"/>
    <s v="Entreprises"/>
    <s v="A"/>
    <x v="1"/>
    <s v="1"/>
    <s v="0"/>
    <n v="10.994999999999999"/>
    <n v="1"/>
    <n v="1"/>
    <n v="0"/>
    <n v="0"/>
    <n v="0"/>
    <s v="21445"/>
    <x v="656"/>
    <s v="242101442"/>
    <s v="CC de Saulieu"/>
    <s v="21"/>
    <s v="Côte-d'Or"/>
    <n v="27"/>
    <s v="Bourgogne-Franche-Comté"/>
  </r>
  <r>
    <s v="Enedis"/>
    <s v="2021"/>
    <x v="0"/>
    <s v="PRO"/>
    <s v="Petits professionels"/>
    <s v="I"/>
    <x v="4"/>
    <m/>
    <s v="0"/>
    <n v="0"/>
    <n v="0"/>
    <n v="0"/>
    <n v="0"/>
    <n v="0"/>
    <n v="1"/>
    <s v="21446"/>
    <x v="181"/>
    <s v="242101491"/>
    <s v="CC du Montbardois"/>
    <s v="21"/>
    <s v="Côte-d'Or"/>
    <n v="27"/>
    <s v="Bourgogne-Franche-Comté"/>
  </r>
  <r>
    <s v="Enedis"/>
    <s v="2021"/>
    <x v="0"/>
    <s v="ENT"/>
    <s v="Entreprises"/>
    <s v="T"/>
    <x v="0"/>
    <s v="68"/>
    <s v="Activités immobilières"/>
    <n v="14.913"/>
    <n v="1"/>
    <n v="1"/>
    <n v="0"/>
    <n v="0"/>
    <n v="0"/>
    <s v="21447"/>
    <x v="182"/>
    <s v="200071173"/>
    <s v="CC du Pays Arnay Liernais"/>
    <s v="21"/>
    <s v="Côte-d'Or"/>
    <n v="27"/>
    <s v="Bourgogne-Franche-Comté"/>
  </r>
  <r>
    <s v="Enedis"/>
    <s v="2021"/>
    <x v="0"/>
    <s v="PRO"/>
    <s v="Petits professionels"/>
    <s v="A"/>
    <x v="1"/>
    <m/>
    <s v="0"/>
    <n v="0"/>
    <n v="0"/>
    <n v="0"/>
    <n v="0"/>
    <n v="0"/>
    <n v="1"/>
    <s v="21447"/>
    <x v="182"/>
    <s v="200071173"/>
    <s v="CC du Pays Arnay Liernais"/>
    <s v="21"/>
    <s v="Côte-d'Or"/>
    <n v="27"/>
    <s v="Bourgogne-Franche-Comté"/>
  </r>
  <r>
    <s v="Enedis"/>
    <s v="2021"/>
    <x v="0"/>
    <s v="PRO"/>
    <s v="Petits professionels"/>
    <s v="T"/>
    <x v="0"/>
    <m/>
    <s v="0"/>
    <n v="0"/>
    <n v="0"/>
    <n v="0"/>
    <n v="0"/>
    <n v="0"/>
    <n v="1"/>
    <s v="21448"/>
    <x v="183"/>
    <s v="242101459"/>
    <s v="CC du Pays d'Alésia et de la Seine"/>
    <s v="21"/>
    <s v="Côte-d'Or"/>
    <n v="27"/>
    <s v="Bourgogne-Franche-Comté"/>
  </r>
  <r>
    <s v="Enedis"/>
    <s v="2021"/>
    <x v="0"/>
    <s v="RES"/>
    <s v="Résidentiel"/>
    <s v="R"/>
    <x v="3"/>
    <m/>
    <s v="0"/>
    <n v="273.15631660000003"/>
    <n v="47"/>
    <n v="0.76900000000000002"/>
    <n v="0"/>
    <n v="0"/>
    <n v="0"/>
    <s v="21448"/>
    <x v="183"/>
    <s v="242101459"/>
    <s v="CC du Pays d'Alésia et de la Seine"/>
    <s v="21"/>
    <s v="Côte-d'Or"/>
    <n v="27"/>
    <s v="Bourgogne-Franche-Comté"/>
  </r>
  <r>
    <s v="Enedis"/>
    <s v="2021"/>
    <x v="0"/>
    <s v="ENT"/>
    <s v="Entreprises"/>
    <s v="I"/>
    <x v="4"/>
    <s v="23"/>
    <s v="Fabrication d'autres produits minéraux non métalliques"/>
    <n v="14.59582971"/>
    <n v="1"/>
    <n v="0.95599999999999996"/>
    <n v="0"/>
    <n v="0"/>
    <n v="0"/>
    <s v="21449"/>
    <x v="184"/>
    <s v="200071017"/>
    <s v="CC des Terres d'Auxois"/>
    <s v="21"/>
    <s v="Côte-d'Or"/>
    <n v="27"/>
    <s v="Bourgogne-Franche-Comté"/>
  </r>
  <r>
    <s v="Enedis"/>
    <s v="2021"/>
    <x v="0"/>
    <s v="RES"/>
    <s v="Résidentiel"/>
    <s v="R"/>
    <x v="3"/>
    <m/>
    <s v="0"/>
    <n v="601.60184579999998"/>
    <n v="112"/>
    <n v="0.75700000000000001"/>
    <n v="0"/>
    <n v="0"/>
    <n v="0"/>
    <s v="21449"/>
    <x v="184"/>
    <s v="200071017"/>
    <s v="CC des Terres d'Auxois"/>
    <s v="21"/>
    <s v="Côte-d'Or"/>
    <n v="27"/>
    <s v="Bourgogne-Franche-Comté"/>
  </r>
  <r>
    <s v="Enedis"/>
    <s v="2021"/>
    <x v="0"/>
    <s v="ENT"/>
    <s v="Entreprises"/>
    <s v="I"/>
    <x v="4"/>
    <s v="8"/>
    <s v="0"/>
    <n v="336.57617090000002"/>
    <n v="1"/>
    <n v="1"/>
    <n v="0"/>
    <n v="0"/>
    <n v="0"/>
    <s v="21450"/>
    <x v="185"/>
    <s v="200006682"/>
    <s v="CA Beaune, Côte et Sud - Communauté Beaune-Chagny-Nolay"/>
    <s v="21"/>
    <s v="Côte-d'Or"/>
    <n v="27"/>
    <s v="Bourgogne-Franche-Comté"/>
  </r>
  <r>
    <s v="Enedis"/>
    <s v="2021"/>
    <x v="0"/>
    <s v="PRO"/>
    <s v="Petits professionels"/>
    <s v="T"/>
    <x v="0"/>
    <m/>
    <s v="0"/>
    <n v="108.07351130000001"/>
    <n v="15"/>
    <n v="0.86399999999999999"/>
    <n v="0"/>
    <n v="0"/>
    <n v="0"/>
    <s v="21450"/>
    <x v="185"/>
    <s v="200006682"/>
    <s v="CA Beaune, Côte et Sud - Communauté Beaune-Chagny-Nolay"/>
    <s v="21"/>
    <s v="Côte-d'Or"/>
    <n v="27"/>
    <s v="Bourgogne-Franche-Comté"/>
  </r>
  <r>
    <s v="Enedis"/>
    <s v="2021"/>
    <x v="0"/>
    <s v="PRO"/>
    <s v="Petits professionels"/>
    <s v="X"/>
    <x v="2"/>
    <m/>
    <s v="0"/>
    <n v="0"/>
    <n v="0"/>
    <n v="0"/>
    <n v="0"/>
    <n v="0"/>
    <n v="1"/>
    <s v="21450"/>
    <x v="185"/>
    <s v="200006682"/>
    <s v="CA Beaune, Côte et Sud - Communauté Beaune-Chagny-Nolay"/>
    <s v="21"/>
    <s v="Côte-d'Or"/>
    <n v="27"/>
    <s v="Bourgogne-Franche-Comté"/>
  </r>
  <r>
    <s v="Enedis"/>
    <s v="2021"/>
    <x v="0"/>
    <s v="ENT"/>
    <s v="Entreprises"/>
    <s v="A"/>
    <x v="1"/>
    <s v="1"/>
    <s v="0"/>
    <n v="19.493467169999999"/>
    <n v="1"/>
    <n v="0.85199999999999998"/>
    <n v="0"/>
    <n v="0"/>
    <n v="0"/>
    <s v="21451"/>
    <x v="186"/>
    <s v="242101491"/>
    <s v="CC du Montbardois"/>
    <s v="21"/>
    <s v="Côte-d'Or"/>
    <n v="27"/>
    <s v="Bourgogne-Franche-Comté"/>
  </r>
  <r>
    <s v="Enedis"/>
    <s v="2021"/>
    <x v="0"/>
    <s v="RES"/>
    <s v="Résidentiel"/>
    <s v="R"/>
    <x v="3"/>
    <m/>
    <s v="0"/>
    <n v="261.51460750000001"/>
    <n v="57"/>
    <n v="0.78900000000000003"/>
    <n v="0"/>
    <n v="0"/>
    <n v="0"/>
    <s v="21451"/>
    <x v="186"/>
    <s v="242101491"/>
    <s v="CC du Montbardois"/>
    <s v="21"/>
    <s v="Côte-d'Or"/>
    <n v="27"/>
    <s v="Bourgogne-Franche-Comté"/>
  </r>
  <r>
    <s v="Enedis"/>
    <s v="2021"/>
    <x v="0"/>
    <s v="ENT"/>
    <s v="Entreprises"/>
    <s v="T"/>
    <x v="0"/>
    <s v="46"/>
    <s v="Commerce de gros, à l'exception des automobiles et des motocycles"/>
    <n v="31.888216140000001"/>
    <n v="1"/>
    <n v="0.83799999999999997"/>
    <n v="0"/>
    <n v="0"/>
    <n v="0"/>
    <s v="21452"/>
    <x v="187"/>
    <s v="242100410"/>
    <s v="Dijon Métropole"/>
    <s v="21"/>
    <s v="Côte-d'Or"/>
    <n v="27"/>
    <s v="Bourgogne-Franche-Comté"/>
  </r>
  <r>
    <s v="Enedis"/>
    <s v="2021"/>
    <x v="0"/>
    <s v="PRO"/>
    <s v="Petits professionels"/>
    <s v="T"/>
    <x v="0"/>
    <m/>
    <s v="0"/>
    <n v="808.87140520000003"/>
    <n v="94"/>
    <n v="0.92500000000000004"/>
    <n v="0"/>
    <n v="0"/>
    <n v="0"/>
    <s v="21452"/>
    <x v="187"/>
    <s v="242100410"/>
    <s v="Dijon Métropole"/>
    <s v="21"/>
    <s v="Côte-d'Or"/>
    <n v="27"/>
    <s v="Bourgogne-Franche-Comté"/>
  </r>
  <r>
    <s v="Enedis"/>
    <s v="2021"/>
    <x v="0"/>
    <s v="ENT"/>
    <s v="Entreprises"/>
    <s v="T"/>
    <x v="0"/>
    <s v="84"/>
    <s v="Administration publique et défense ; sécurité sociale obligatoire"/>
    <n v="8.2240000000000002"/>
    <n v="1"/>
    <n v="1"/>
    <n v="0"/>
    <n v="0"/>
    <n v="0"/>
    <s v="21454"/>
    <x v="188"/>
    <s v="242101434"/>
    <s v="CC du Pays Châtillonnais"/>
    <s v="21"/>
    <s v="Côte-d'Or"/>
    <n v="27"/>
    <s v="Bourgogne-Franche-Comté"/>
  </r>
  <r>
    <s v="Enedis"/>
    <s v="2021"/>
    <x v="0"/>
    <s v="PRO"/>
    <s v="Petits professionels"/>
    <s v="A"/>
    <x v="1"/>
    <m/>
    <s v="0"/>
    <n v="0"/>
    <n v="0"/>
    <n v="0"/>
    <n v="0"/>
    <n v="0"/>
    <n v="1"/>
    <s v="21454"/>
    <x v="188"/>
    <s v="242101434"/>
    <s v="CC du Pays Châtillonnais"/>
    <s v="21"/>
    <s v="Côte-d'Or"/>
    <n v="27"/>
    <s v="Bourgogne-Franche-Comté"/>
  </r>
  <r>
    <s v="Enedis"/>
    <s v="2021"/>
    <x v="0"/>
    <s v="PRO"/>
    <s v="Petits professionels"/>
    <s v="A"/>
    <x v="1"/>
    <m/>
    <s v="0"/>
    <n v="0"/>
    <n v="0"/>
    <n v="0"/>
    <n v="0"/>
    <n v="0"/>
    <n v="1"/>
    <s v="21455"/>
    <x v="189"/>
    <s v="242101434"/>
    <s v="CC du Pays Châtillonnais"/>
    <s v="21"/>
    <s v="Côte-d'Or"/>
    <n v="27"/>
    <s v="Bourgogne-Franche-Comté"/>
  </r>
  <r>
    <s v="Enedis"/>
    <s v="2021"/>
    <x v="0"/>
    <s v="PRO"/>
    <s v="Petits professionels"/>
    <s v="I"/>
    <x v="4"/>
    <m/>
    <s v="0"/>
    <n v="0"/>
    <n v="0"/>
    <n v="0"/>
    <n v="0"/>
    <n v="0"/>
    <n v="1"/>
    <s v="21455"/>
    <x v="189"/>
    <s v="242101434"/>
    <s v="CC du Pays Châtillonnais"/>
    <s v="21"/>
    <s v="Côte-d'Or"/>
    <n v="27"/>
    <s v="Bourgogne-Franche-Comté"/>
  </r>
  <r>
    <s v="Enedis"/>
    <s v="2021"/>
    <x v="0"/>
    <s v="RES"/>
    <s v="Résidentiel"/>
    <s v="R"/>
    <x v="3"/>
    <m/>
    <s v="0"/>
    <n v="592.16563570000005"/>
    <n v="108"/>
    <n v="0.82799999999999996"/>
    <n v="0"/>
    <n v="0"/>
    <n v="0"/>
    <s v="21455"/>
    <x v="189"/>
    <s v="242101434"/>
    <s v="CC du Pays Châtillonnais"/>
    <s v="21"/>
    <s v="Côte-d'Or"/>
    <n v="27"/>
    <s v="Bourgogne-Franche-Comté"/>
  </r>
  <r>
    <s v="Enedis"/>
    <s v="2021"/>
    <x v="0"/>
    <s v="ENT"/>
    <s v="Entreprises"/>
    <s v="A"/>
    <x v="1"/>
    <s v="1"/>
    <s v="0"/>
    <n v="42.309776990000003"/>
    <n v="1"/>
    <n v="0.82499999999999996"/>
    <n v="0"/>
    <n v="0"/>
    <n v="0"/>
    <s v="21458"/>
    <x v="191"/>
    <s v="200070894"/>
    <s v="CC de Gevrey-Chambertin et de Nuits-Saint-Georges"/>
    <s v="21"/>
    <s v="Côte-d'Or"/>
    <n v="27"/>
    <s v="Bourgogne-Franche-Comté"/>
  </r>
  <r>
    <s v="Enedis"/>
    <s v="2021"/>
    <x v="0"/>
    <s v="ENT"/>
    <s v="Entreprises"/>
    <s v="T"/>
    <x v="0"/>
    <s v="70"/>
    <s v="Activités des sièges sociaux ; conseil de gestion"/>
    <n v="547.16973440000004"/>
    <n v="1"/>
    <n v="0.998"/>
    <n v="0"/>
    <n v="0"/>
    <n v="0"/>
    <s v="21458"/>
    <x v="191"/>
    <s v="200070894"/>
    <s v="CC de Gevrey-Chambertin et de Nuits-Saint-Georges"/>
    <s v="21"/>
    <s v="Côte-d'Or"/>
    <n v="27"/>
    <s v="Bourgogne-Franche-Comté"/>
  </r>
  <r>
    <s v="Enedis"/>
    <s v="2021"/>
    <x v="0"/>
    <s v="PRO"/>
    <s v="Petits professionels"/>
    <s v="I"/>
    <x v="4"/>
    <m/>
    <s v="0"/>
    <n v="0"/>
    <n v="0"/>
    <n v="0"/>
    <n v="0"/>
    <n v="0"/>
    <n v="1"/>
    <s v="21458"/>
    <x v="191"/>
    <s v="200070894"/>
    <s v="CC de Gevrey-Chambertin et de Nuits-Saint-Georges"/>
    <s v="21"/>
    <s v="Côte-d'Or"/>
    <n v="27"/>
    <s v="Bourgogne-Franche-Comté"/>
  </r>
  <r>
    <s v="Enedis"/>
    <s v="2021"/>
    <x v="0"/>
    <s v="PRO"/>
    <s v="Petits professionels"/>
    <s v="T"/>
    <x v="0"/>
    <m/>
    <s v="0"/>
    <n v="175.69096709999999"/>
    <n v="20"/>
    <n v="0.879"/>
    <n v="0"/>
    <n v="0"/>
    <n v="0"/>
    <s v="21458"/>
    <x v="191"/>
    <s v="200070894"/>
    <s v="CC de Gevrey-Chambertin et de Nuits-Saint-Georges"/>
    <s v="21"/>
    <s v="Côte-d'Or"/>
    <n v="27"/>
    <s v="Bourgogne-Franche-Comté"/>
  </r>
  <r>
    <s v="Enedis"/>
    <s v="2021"/>
    <x v="0"/>
    <s v="ENT"/>
    <s v="Entreprises"/>
    <s v="A"/>
    <x v="1"/>
    <s v="1"/>
    <s v="0"/>
    <n v="124.8162564"/>
    <n v="3"/>
    <n v="0.998"/>
    <n v="0"/>
    <n v="0"/>
    <n v="0"/>
    <s v="21459"/>
    <x v="657"/>
    <s v="200072825"/>
    <s v="CC Mirebellois et Fontenois"/>
    <s v="21"/>
    <s v="Côte-d'Or"/>
    <n v="27"/>
    <s v="Bourgogne-Franche-Comté"/>
  </r>
  <r>
    <s v="Enedis"/>
    <s v="2021"/>
    <x v="0"/>
    <s v="PRO"/>
    <s v="Petits professionels"/>
    <s v="T"/>
    <x v="0"/>
    <m/>
    <s v="0"/>
    <n v="64.690295309999996"/>
    <n v="13"/>
    <n v="0.91800000000000004"/>
    <n v="0"/>
    <n v="0"/>
    <n v="0"/>
    <s v="21459"/>
    <x v="657"/>
    <s v="200072825"/>
    <s v="CC Mirebellois et Fontenois"/>
    <s v="21"/>
    <s v="Côte-d'Or"/>
    <n v="27"/>
    <s v="Bourgogne-Franche-Comté"/>
  </r>
  <r>
    <s v="Enedis"/>
    <s v="2021"/>
    <x v="0"/>
    <s v="RES"/>
    <s v="Résidentiel"/>
    <s v="R"/>
    <x v="3"/>
    <m/>
    <s v="0"/>
    <n v="760.11535079999999"/>
    <n v="103"/>
    <n v="0.74"/>
    <n v="0"/>
    <n v="0"/>
    <n v="0"/>
    <s v="21459"/>
    <x v="657"/>
    <s v="200072825"/>
    <s v="CC Mirebellois et Fontenois"/>
    <s v="21"/>
    <s v="Côte-d'Or"/>
    <n v="27"/>
    <s v="Bourgogne-Franche-Comté"/>
  </r>
  <r>
    <s v="Enedis"/>
    <s v="2021"/>
    <x v="0"/>
    <s v="RES"/>
    <s v="Résidentiel"/>
    <s v="R"/>
    <x v="3"/>
    <m/>
    <s v="0"/>
    <n v="261.44799239999998"/>
    <n v="51"/>
    <n v="0.79600000000000004"/>
    <n v="0"/>
    <n v="0"/>
    <n v="0"/>
    <s v="21460"/>
    <x v="192"/>
    <s v="242101434"/>
    <s v="CC du Pays Châtillonnais"/>
    <s v="21"/>
    <s v="Côte-d'Or"/>
    <n v="27"/>
    <s v="Bourgogne-Franche-Comté"/>
  </r>
  <r>
    <s v="Enedis"/>
    <s v="2021"/>
    <x v="0"/>
    <s v="ENT"/>
    <s v="Entreprises"/>
    <s v="T"/>
    <x v="0"/>
    <s v="68"/>
    <s v="Activités immobilières"/>
    <n v="4.3140000000000001"/>
    <n v="1"/>
    <n v="1"/>
    <n v="0"/>
    <n v="0"/>
    <n v="0"/>
    <s v="21461"/>
    <x v="193"/>
    <s v="200006682"/>
    <s v="CA Beaune, Côte et Sud - Communauté Beaune-Chagny-Nolay"/>
    <s v="21"/>
    <s v="Côte-d'Or"/>
    <n v="27"/>
    <s v="Bourgogne-Franche-Comté"/>
  </r>
  <r>
    <s v="Enedis"/>
    <s v="2021"/>
    <x v="0"/>
    <s v="ENT"/>
    <s v="Entreprises"/>
    <s v="T"/>
    <x v="0"/>
    <s v="85"/>
    <s v="Enseignement"/>
    <n v="72.508597899999998"/>
    <n v="1"/>
    <n v="0.9"/>
    <n v="0"/>
    <n v="0"/>
    <n v="0"/>
    <s v="21461"/>
    <x v="193"/>
    <s v="200006682"/>
    <s v="CA Beaune, Côte et Sud - Communauté Beaune-Chagny-Nolay"/>
    <s v="21"/>
    <s v="Côte-d'Or"/>
    <n v="27"/>
    <s v="Bourgogne-Franche-Comté"/>
  </r>
  <r>
    <s v="Enedis"/>
    <s v="2021"/>
    <x v="0"/>
    <s v="ENT"/>
    <s v="Entreprises"/>
    <s v="T"/>
    <x v="0"/>
    <s v="87"/>
    <s v="Hébergement médico-social et social"/>
    <n v="423.01384760000002"/>
    <n v="2"/>
    <n v="0.90900000000000003"/>
    <n v="0"/>
    <n v="0"/>
    <n v="0"/>
    <s v="21461"/>
    <x v="193"/>
    <s v="200006682"/>
    <s v="CA Beaune, Côte et Sud - Communauté Beaune-Chagny-Nolay"/>
    <s v="21"/>
    <s v="Côte-d'Or"/>
    <n v="27"/>
    <s v="Bourgogne-Franche-Comté"/>
  </r>
  <r>
    <s v="Enedis"/>
    <s v="2021"/>
    <x v="0"/>
    <s v="PRO"/>
    <s v="Petits professionels"/>
    <s v="A"/>
    <x v="1"/>
    <m/>
    <s v="0"/>
    <n v="99.668387730000006"/>
    <n v="17"/>
    <n v="0.76700000000000002"/>
    <n v="0"/>
    <n v="0"/>
    <n v="0"/>
    <s v="21461"/>
    <x v="193"/>
    <s v="200006682"/>
    <s v="CA Beaune, Côte et Sud - Communauté Beaune-Chagny-Nolay"/>
    <s v="21"/>
    <s v="Côte-d'Or"/>
    <n v="27"/>
    <s v="Bourgogne-Franche-Comté"/>
  </r>
  <r>
    <s v="Enedis"/>
    <s v="2021"/>
    <x v="0"/>
    <s v="PRO"/>
    <s v="Petits professionels"/>
    <s v="I"/>
    <x v="4"/>
    <m/>
    <s v="0"/>
    <n v="136.3677194"/>
    <n v="9"/>
    <n v="0.90600000000000003"/>
    <n v="0"/>
    <n v="0"/>
    <n v="0"/>
    <s v="21461"/>
    <x v="193"/>
    <s v="200006682"/>
    <s v="CA Beaune, Côte et Sud - Communauté Beaune-Chagny-Nolay"/>
    <s v="21"/>
    <s v="Côte-d'Or"/>
    <n v="27"/>
    <s v="Bourgogne-Franche-Comté"/>
  </r>
  <r>
    <s v="Enedis"/>
    <s v="2021"/>
    <x v="0"/>
    <s v="PRO"/>
    <s v="Petits professionels"/>
    <s v="T"/>
    <x v="0"/>
    <m/>
    <s v="0"/>
    <n v="1192.3221599999999"/>
    <n v="122"/>
    <n v="0.82599999999999996"/>
    <n v="0"/>
    <n v="0"/>
    <n v="0"/>
    <s v="21461"/>
    <x v="193"/>
    <s v="200006682"/>
    <s v="CA Beaune, Côte et Sud - Communauté Beaune-Chagny-Nolay"/>
    <s v="21"/>
    <s v="Côte-d'Or"/>
    <n v="27"/>
    <s v="Bourgogne-Franche-Comté"/>
  </r>
  <r>
    <s v="Enedis"/>
    <s v="2021"/>
    <x v="0"/>
    <s v="PRO"/>
    <s v="Petits professionels"/>
    <s v="X"/>
    <x v="2"/>
    <m/>
    <s v="0"/>
    <n v="0"/>
    <n v="0"/>
    <n v="0"/>
    <n v="0"/>
    <n v="0"/>
    <n v="1"/>
    <s v="21461"/>
    <x v="193"/>
    <s v="200006682"/>
    <s v="CA Beaune, Côte et Sud - Communauté Beaune-Chagny-Nolay"/>
    <s v="21"/>
    <s v="Côte-d'Or"/>
    <n v="27"/>
    <s v="Bourgogne-Franche-Comté"/>
  </r>
  <r>
    <s v="Enedis"/>
    <s v="2021"/>
    <x v="0"/>
    <s v="ENT"/>
    <s v="Entreprises"/>
    <s v="I"/>
    <x v="4"/>
    <s v="10"/>
    <s v="Industries alimentaires"/>
    <n v="339.17296759999999"/>
    <n v="2"/>
    <n v="0.95699999999999996"/>
    <n v="0"/>
    <n v="0"/>
    <n v="0"/>
    <s v="21462"/>
    <x v="194"/>
    <s v="200069540"/>
    <s v="CC Norge et Tille"/>
    <s v="21"/>
    <s v="Côte-d'Or"/>
    <n v="27"/>
    <s v="Bourgogne-Franche-Comté"/>
  </r>
  <r>
    <s v="Enedis"/>
    <s v="2021"/>
    <x v="0"/>
    <s v="ENT"/>
    <s v="Entreprises"/>
    <s v="T"/>
    <x v="0"/>
    <s v="45"/>
    <s v="Commerce et réparation d'automobiles et de motocycles"/>
    <n v="5.6662028339999999"/>
    <n v="1"/>
    <n v="0.79100000000000004"/>
    <n v="0"/>
    <n v="0"/>
    <n v="0"/>
    <s v="21462"/>
    <x v="194"/>
    <s v="200069540"/>
    <s v="CC Norge et Tille"/>
    <s v="21"/>
    <s v="Côte-d'Or"/>
    <n v="27"/>
    <s v="Bourgogne-Franche-Comté"/>
  </r>
  <r>
    <s v="Enedis"/>
    <s v="2021"/>
    <x v="0"/>
    <s v="ENT"/>
    <s v="Entreprises"/>
    <s v="T"/>
    <x v="0"/>
    <s v="93"/>
    <s v="Activités sportives, récréatives et de loisirs"/>
    <n v="214.12566799999999"/>
    <n v="2"/>
    <n v="0.97"/>
    <n v="0"/>
    <n v="0"/>
    <n v="0"/>
    <s v="21462"/>
    <x v="194"/>
    <s v="200069540"/>
    <s v="CC Norge et Tille"/>
    <s v="21"/>
    <s v="Côte-d'Or"/>
    <n v="27"/>
    <s v="Bourgogne-Franche-Comté"/>
  </r>
  <r>
    <s v="Enedis"/>
    <s v="2021"/>
    <x v="0"/>
    <s v="PRO"/>
    <s v="Petits professionels"/>
    <s v="I"/>
    <x v="4"/>
    <m/>
    <s v="0"/>
    <n v="61.040772279999999"/>
    <n v="8"/>
    <n v="0.55000000000000004"/>
    <n v="0"/>
    <n v="0"/>
    <n v="0"/>
    <s v="21462"/>
    <x v="194"/>
    <s v="200069540"/>
    <s v="CC Norge et Tille"/>
    <s v="21"/>
    <s v="Côte-d'Or"/>
    <n v="27"/>
    <s v="Bourgogne-Franche-Comté"/>
  </r>
  <r>
    <s v="Enedis"/>
    <s v="2021"/>
    <x v="0"/>
    <s v="PRO"/>
    <s v="Petits professionels"/>
    <s v="T"/>
    <x v="0"/>
    <m/>
    <s v="0"/>
    <n v="457.33891540000002"/>
    <n v="44"/>
    <n v="0.84199999999999997"/>
    <n v="0"/>
    <n v="0"/>
    <n v="0"/>
    <s v="21462"/>
    <x v="194"/>
    <s v="200069540"/>
    <s v="CC Norge et Tille"/>
    <s v="21"/>
    <s v="Côte-d'Or"/>
    <n v="27"/>
    <s v="Bourgogne-Franche-Comté"/>
  </r>
  <r>
    <s v="Enedis"/>
    <s v="2021"/>
    <x v="0"/>
    <s v="PRO"/>
    <s v="Petits professionels"/>
    <s v="A"/>
    <x v="1"/>
    <m/>
    <s v="0"/>
    <n v="0"/>
    <n v="0"/>
    <n v="0"/>
    <n v="0"/>
    <n v="0"/>
    <n v="1"/>
    <s v="21463"/>
    <x v="195"/>
    <s v="200071017"/>
    <s v="CC des Terres d'Auxois"/>
    <s v="21"/>
    <s v="Côte-d'Or"/>
    <n v="27"/>
    <s v="Bourgogne-Franche-Comté"/>
  </r>
  <r>
    <s v="Enedis"/>
    <s v="2021"/>
    <x v="0"/>
    <s v="PRO"/>
    <s v="Petits professionels"/>
    <s v="T"/>
    <x v="0"/>
    <m/>
    <s v="0"/>
    <n v="0"/>
    <n v="0"/>
    <n v="0"/>
    <n v="0"/>
    <n v="0"/>
    <n v="1"/>
    <s v="21463"/>
    <x v="195"/>
    <s v="200071017"/>
    <s v="CC des Terres d'Auxois"/>
    <s v="21"/>
    <s v="Côte-d'Or"/>
    <n v="27"/>
    <s v="Bourgogne-Franche-Comté"/>
  </r>
  <r>
    <s v="Enedis"/>
    <s v="2021"/>
    <x v="0"/>
    <s v="ENT"/>
    <s v="Entreprises"/>
    <s v="A"/>
    <x v="1"/>
    <s v="1"/>
    <s v="0"/>
    <n v="330.79367789999998"/>
    <n v="5"/>
    <n v="0.88200000000000001"/>
    <n v="0"/>
    <n v="0"/>
    <n v="0"/>
    <s v="21464"/>
    <x v="196"/>
    <s v="200070894"/>
    <s v="CC de Gevrey-Chambertin et de Nuits-Saint-Georges"/>
    <s v="21"/>
    <s v="Côte-d'Or"/>
    <n v="27"/>
    <s v="Bourgogne-Franche-Comté"/>
  </r>
  <r>
    <s v="Enedis"/>
    <s v="2021"/>
    <x v="0"/>
    <s v="ENT"/>
    <s v="Entreprises"/>
    <s v="I"/>
    <x v="4"/>
    <s v="16"/>
    <s v="Travail du bois et fabrication d'articles en bois et en liège, à l'exception des meubles ; fabrication d'articles en vannerie et sparterie"/>
    <n v="204.06905069999999"/>
    <n v="2"/>
    <n v="0.94599999999999995"/>
    <n v="0"/>
    <n v="0"/>
    <n v="0"/>
    <s v="21464"/>
    <x v="196"/>
    <s v="200070894"/>
    <s v="CC de Gevrey-Chambertin et de Nuits-Saint-Georges"/>
    <s v="21"/>
    <s v="Côte-d'Or"/>
    <n v="27"/>
    <s v="Bourgogne-Franche-Comté"/>
  </r>
  <r>
    <s v="Enedis"/>
    <s v="2021"/>
    <x v="0"/>
    <s v="ENT"/>
    <s v="Entreprises"/>
    <s v="I"/>
    <x v="4"/>
    <s v="17"/>
    <s v="Industrie du papier et du carton"/>
    <n v="578.66127159999996"/>
    <n v="1"/>
    <n v="1"/>
    <n v="0"/>
    <n v="0"/>
    <n v="0"/>
    <s v="21464"/>
    <x v="196"/>
    <s v="200070894"/>
    <s v="CC de Gevrey-Chambertin et de Nuits-Saint-Georges"/>
    <s v="21"/>
    <s v="Côte-d'Or"/>
    <n v="27"/>
    <s v="Bourgogne-Franche-Comté"/>
  </r>
  <r>
    <s v="Enedis"/>
    <s v="2021"/>
    <x v="0"/>
    <s v="ENT"/>
    <s v="Entreprises"/>
    <s v="T"/>
    <x v="0"/>
    <s v="45"/>
    <s v="Commerce et réparation d'automobiles et de motocycles"/>
    <n v="254.63535229999999"/>
    <n v="4"/>
    <n v="0.95399999999999996"/>
    <n v="0"/>
    <n v="0"/>
    <n v="0"/>
    <s v="21464"/>
    <x v="196"/>
    <s v="200070894"/>
    <s v="CC de Gevrey-Chambertin et de Nuits-Saint-Georges"/>
    <s v="21"/>
    <s v="Côte-d'Or"/>
    <n v="27"/>
    <s v="Bourgogne-Franche-Comté"/>
  </r>
  <r>
    <s v="Enedis"/>
    <s v="2021"/>
    <x v="0"/>
    <s v="ENT"/>
    <s v="Entreprises"/>
    <s v="T"/>
    <x v="0"/>
    <s v="84"/>
    <s v="Administration publique et défense ; sécurité sociale obligatoire"/>
    <n v="1439.5368372999999"/>
    <n v="14"/>
    <n v="0.94299999999999995"/>
    <n v="0"/>
    <n v="0"/>
    <n v="0"/>
    <s v="21464"/>
    <x v="196"/>
    <s v="200070894"/>
    <s v="CC de Gevrey-Chambertin et de Nuits-Saint-Georges"/>
    <s v="21"/>
    <s v="Côte-d'Or"/>
    <n v="27"/>
    <s v="Bourgogne-Franche-Comté"/>
  </r>
  <r>
    <s v="Enedis"/>
    <s v="2021"/>
    <x v="0"/>
    <s v="ENT"/>
    <s v="Entreprises"/>
    <s v="T"/>
    <x v="0"/>
    <s v="88"/>
    <s v="Action sociale sans hébergement"/>
    <n v="43.754781440000002"/>
    <n v="1"/>
    <n v="0.92100000000000004"/>
    <n v="0"/>
    <n v="0"/>
    <n v="0"/>
    <s v="21464"/>
    <x v="196"/>
    <s v="200070894"/>
    <s v="CC de Gevrey-Chambertin et de Nuits-Saint-Georges"/>
    <s v="21"/>
    <s v="Côte-d'Or"/>
    <n v="27"/>
    <s v="Bourgogne-Franche-Comté"/>
  </r>
  <r>
    <s v="Enedis"/>
    <s v="2021"/>
    <x v="0"/>
    <s v="ENT"/>
    <s v="Entreprises"/>
    <s v="T"/>
    <x v="0"/>
    <s v="94"/>
    <s v="Activités des organisations associatives"/>
    <n v="233.08782210000001"/>
    <n v="2"/>
    <n v="0.99299999999999999"/>
    <n v="0"/>
    <n v="0"/>
    <n v="0"/>
    <s v="21464"/>
    <x v="196"/>
    <s v="200070894"/>
    <s v="CC de Gevrey-Chambertin et de Nuits-Saint-Georges"/>
    <s v="21"/>
    <s v="Côte-d'Or"/>
    <n v="27"/>
    <s v="Bourgogne-Franche-Comté"/>
  </r>
  <r>
    <s v="Enedis"/>
    <s v="2021"/>
    <x v="0"/>
    <s v="PRO"/>
    <s v="Petits professionels"/>
    <s v="I"/>
    <x v="4"/>
    <m/>
    <s v="0"/>
    <n v="724.86868200000004"/>
    <n v="59"/>
    <n v="0.871"/>
    <n v="0"/>
    <n v="0"/>
    <n v="0"/>
    <s v="21464"/>
    <x v="196"/>
    <s v="200070894"/>
    <s v="CC de Gevrey-Chambertin et de Nuits-Saint-Georges"/>
    <s v="21"/>
    <s v="Côte-d'Or"/>
    <n v="27"/>
    <s v="Bourgogne-Franche-Comté"/>
  </r>
  <r>
    <s v="Enedis"/>
    <s v="2021"/>
    <x v="0"/>
    <s v="PRO"/>
    <s v="Petits professionels"/>
    <s v="T"/>
    <x v="0"/>
    <m/>
    <s v="0"/>
    <n v="4040.6113270000001"/>
    <n v="384"/>
    <n v="0.81200000000000006"/>
    <n v="0"/>
    <n v="0"/>
    <n v="0"/>
    <s v="21464"/>
    <x v="196"/>
    <s v="200070894"/>
    <s v="CC de Gevrey-Chambertin et de Nuits-Saint-Georges"/>
    <s v="21"/>
    <s v="Côte-d'Or"/>
    <n v="27"/>
    <s v="Bourgogne-Franche-Comté"/>
  </r>
  <r>
    <s v="Enedis"/>
    <s v="2021"/>
    <x v="0"/>
    <s v="PRO"/>
    <s v="Petits professionels"/>
    <s v="X"/>
    <x v="2"/>
    <m/>
    <s v="0"/>
    <n v="0"/>
    <n v="0"/>
    <n v="0"/>
    <n v="0"/>
    <n v="0"/>
    <n v="1"/>
    <s v="21465"/>
    <x v="197"/>
    <s v="242101434"/>
    <s v="CC du Pays Châtillonnais"/>
    <s v="21"/>
    <s v="Côte-d'Or"/>
    <n v="27"/>
    <s v="Bourgogne-Franche-Comté"/>
  </r>
  <r>
    <s v="Enedis"/>
    <s v="2021"/>
    <x v="0"/>
    <s v="PRO"/>
    <s v="Petits professionels"/>
    <s v="A"/>
    <x v="1"/>
    <m/>
    <s v="0"/>
    <n v="0"/>
    <n v="0"/>
    <n v="0"/>
    <n v="0"/>
    <n v="0"/>
    <n v="1"/>
    <s v="21466"/>
    <x v="198"/>
    <s v="242101434"/>
    <s v="CC du Pays Châtillonnais"/>
    <s v="21"/>
    <s v="Côte-d'Or"/>
    <n v="27"/>
    <s v="Bourgogne-Franche-Comté"/>
  </r>
  <r>
    <s v="Enedis"/>
    <s v="2021"/>
    <x v="0"/>
    <s v="PRO"/>
    <s v="Petits professionels"/>
    <s v="X"/>
    <x v="2"/>
    <m/>
    <s v="0"/>
    <n v="0"/>
    <n v="0"/>
    <n v="0"/>
    <n v="0"/>
    <n v="0"/>
    <n v="1"/>
    <s v="21466"/>
    <x v="198"/>
    <s v="242101434"/>
    <s v="CC du Pays Châtillonnais"/>
    <s v="21"/>
    <s v="Côte-d'Or"/>
    <n v="27"/>
    <s v="Bourgogne-Franche-Comté"/>
  </r>
  <r>
    <s v="Enedis"/>
    <s v="2021"/>
    <x v="0"/>
    <s v="PRO"/>
    <s v="Petits professionels"/>
    <s v="A"/>
    <x v="1"/>
    <m/>
    <s v="0"/>
    <n v="0"/>
    <n v="0"/>
    <n v="0"/>
    <n v="0"/>
    <n v="0"/>
    <n v="1"/>
    <s v="21467"/>
    <x v="199"/>
    <s v="200072825"/>
    <s v="CC Mirebellois et Fontenois"/>
    <s v="21"/>
    <s v="Côte-d'Or"/>
    <n v="27"/>
    <s v="Bourgogne-Franche-Comté"/>
  </r>
  <r>
    <s v="Enedis"/>
    <s v="2021"/>
    <x v="0"/>
    <s v="RES"/>
    <s v="Résidentiel"/>
    <s v="R"/>
    <x v="3"/>
    <m/>
    <s v="0"/>
    <n v="456.58294009999997"/>
    <n v="67"/>
    <n v="0.76600000000000001"/>
    <n v="0"/>
    <n v="0"/>
    <n v="0"/>
    <s v="21467"/>
    <x v="199"/>
    <s v="200072825"/>
    <s v="CC Mirebellois et Fontenois"/>
    <s v="21"/>
    <s v="Côte-d'Or"/>
    <n v="27"/>
    <s v="Bourgogne-Franche-Comté"/>
  </r>
  <r>
    <s v="Enedis"/>
    <s v="2021"/>
    <x v="0"/>
    <s v="ENT"/>
    <s v="Entreprises"/>
    <s v="I"/>
    <x v="4"/>
    <s v="35"/>
    <s v="Production et distribution d'électricité, de gaz, de vapeur et d'air conditionné"/>
    <n v="58.411999999999999"/>
    <n v="1"/>
    <n v="1"/>
    <n v="0"/>
    <n v="0"/>
    <n v="0"/>
    <s v="21468"/>
    <x v="200"/>
    <s v="200072825"/>
    <s v="CC Mirebellois et Fontenois"/>
    <s v="21"/>
    <s v="Côte-d'Or"/>
    <n v="27"/>
    <s v="Bourgogne-Franche-Comté"/>
  </r>
  <r>
    <s v="Enedis"/>
    <s v="2021"/>
    <x v="0"/>
    <s v="ENT"/>
    <s v="Entreprises"/>
    <s v="T"/>
    <x v="0"/>
    <s v="46"/>
    <s v="Commerce de gros, à l'exception des automobiles et des motocycles"/>
    <n v="49.277999999999999"/>
    <n v="1"/>
    <n v="1"/>
    <n v="0"/>
    <n v="0"/>
    <n v="0"/>
    <s v="21468"/>
    <x v="200"/>
    <s v="200072825"/>
    <s v="CC Mirebellois et Fontenois"/>
    <s v="21"/>
    <s v="Côte-d'Or"/>
    <n v="27"/>
    <s v="Bourgogne-Franche-Comté"/>
  </r>
  <r>
    <s v="Enedis"/>
    <s v="2021"/>
    <x v="0"/>
    <s v="RES"/>
    <s v="Résidentiel"/>
    <s v="R"/>
    <x v="3"/>
    <m/>
    <s v="0"/>
    <n v="1316.3717610000001"/>
    <n v="202"/>
    <n v="0.76200000000000001"/>
    <n v="0"/>
    <n v="0"/>
    <n v="0"/>
    <s v="21469"/>
    <x v="201"/>
    <s v="200069540"/>
    <s v="CC Norge et Tille"/>
    <s v="21"/>
    <s v="Côte-d'Or"/>
    <n v="27"/>
    <s v="Bourgogne-Franche-Comté"/>
  </r>
  <r>
    <s v="Enedis"/>
    <s v="2021"/>
    <x v="0"/>
    <s v="PRO"/>
    <s v="Petits professionels"/>
    <s v="I"/>
    <x v="4"/>
    <m/>
    <s v="0"/>
    <n v="0"/>
    <n v="0"/>
    <n v="0"/>
    <n v="0"/>
    <n v="0"/>
    <n v="1"/>
    <s v="21470"/>
    <x v="202"/>
    <s v="242101434"/>
    <s v="CC du Pays Châtillonnais"/>
    <s v="21"/>
    <s v="Côte-d'Or"/>
    <n v="27"/>
    <s v="Bourgogne-Franche-Comté"/>
  </r>
  <r>
    <s v="Enedis"/>
    <s v="2021"/>
    <x v="0"/>
    <s v="RES"/>
    <s v="Résidentiel"/>
    <s v="R"/>
    <x v="3"/>
    <m/>
    <s v="0"/>
    <n v="232.90267069999999"/>
    <n v="20"/>
    <n v="0.88700000000000001"/>
    <n v="0"/>
    <n v="0"/>
    <n v="0"/>
    <s v="21470"/>
    <x v="202"/>
    <s v="242101434"/>
    <s v="CC du Pays Châtillonnais"/>
    <s v="21"/>
    <s v="Côte-d'Or"/>
    <n v="27"/>
    <s v="Bourgogne-Franche-Comté"/>
  </r>
  <r>
    <s v="Enedis"/>
    <s v="2021"/>
    <x v="0"/>
    <s v="RES"/>
    <s v="Résidentiel"/>
    <s v="R"/>
    <x v="3"/>
    <m/>
    <s v="0"/>
    <n v="59.516864140000003"/>
    <n v="18"/>
    <n v="0.77800000000000002"/>
    <n v="0"/>
    <n v="0"/>
    <n v="0"/>
    <s v="21471"/>
    <x v="203"/>
    <s v="242101434"/>
    <s v="CC du Pays Châtillonnais"/>
    <s v="21"/>
    <s v="Côte-d'Or"/>
    <n v="27"/>
    <s v="Bourgogne-Franche-Comté"/>
  </r>
  <r>
    <s v="Enedis"/>
    <s v="2021"/>
    <x v="0"/>
    <s v="ENT"/>
    <s v="Entreprises"/>
    <s v="T"/>
    <x v="0"/>
    <s v="52"/>
    <s v="Entreposage et services auxiliaires des transports"/>
    <n v="1647.3606279999999"/>
    <n v="4"/>
    <n v="0.98899999999999999"/>
    <n v="0"/>
    <n v="0"/>
    <n v="0"/>
    <s v="21473"/>
    <x v="417"/>
    <s v="242100410"/>
    <s v="Dijon Métropole"/>
    <s v="21"/>
    <s v="Côte-d'Or"/>
    <n v="27"/>
    <s v="Bourgogne-Franche-Comté"/>
  </r>
  <r>
    <s v="Enedis"/>
    <s v="2021"/>
    <x v="0"/>
    <s v="ENT"/>
    <s v="Entreprises"/>
    <s v="T"/>
    <x v="0"/>
    <s v="56"/>
    <s v="Restauration"/>
    <n v="57.694671679999999"/>
    <n v="1"/>
    <n v="0.91"/>
    <n v="0"/>
    <n v="0"/>
    <n v="0"/>
    <s v="21473"/>
    <x v="417"/>
    <s v="242100410"/>
    <s v="Dijon Métropole"/>
    <s v="21"/>
    <s v="Côte-d'Or"/>
    <n v="27"/>
    <s v="Bourgogne-Franche-Comté"/>
  </r>
  <r>
    <s v="Enedis"/>
    <s v="2021"/>
    <x v="0"/>
    <s v="PRO"/>
    <s v="Petits professionels"/>
    <s v="A"/>
    <x v="1"/>
    <m/>
    <s v="0"/>
    <n v="0"/>
    <n v="0"/>
    <n v="0"/>
    <n v="0"/>
    <n v="0"/>
    <n v="1"/>
    <s v="21473"/>
    <x v="417"/>
    <s v="242100410"/>
    <s v="Dijon Métropole"/>
    <s v="21"/>
    <s v="Côte-d'Or"/>
    <n v="27"/>
    <s v="Bourgogne-Franche-Comté"/>
  </r>
  <r>
    <s v="Enedis"/>
    <s v="2021"/>
    <x v="0"/>
    <s v="PRO"/>
    <s v="Petits professionels"/>
    <s v="X"/>
    <x v="2"/>
    <m/>
    <s v="0"/>
    <n v="0"/>
    <n v="0"/>
    <n v="0"/>
    <n v="0"/>
    <n v="0"/>
    <n v="1"/>
    <s v="21473"/>
    <x v="417"/>
    <s v="242100410"/>
    <s v="Dijon Métropole"/>
    <s v="21"/>
    <s v="Côte-d'Or"/>
    <n v="27"/>
    <s v="Bourgogne-Franche-Comté"/>
  </r>
  <r>
    <s v="Enedis"/>
    <s v="2021"/>
    <x v="0"/>
    <s v="RES"/>
    <s v="Résidentiel"/>
    <s v="R"/>
    <x v="3"/>
    <m/>
    <s v="0"/>
    <n v="2067.0116119999998"/>
    <n v="412"/>
    <n v="0.83299999999999996"/>
    <n v="0"/>
    <n v="0"/>
    <n v="0"/>
    <s v="21473"/>
    <x v="417"/>
    <s v="242100410"/>
    <s v="Dijon Métropole"/>
    <s v="21"/>
    <s v="Côte-d'Or"/>
    <n v="27"/>
    <s v="Bourgogne-Franche-Comté"/>
  </r>
  <r>
    <s v="Enedis"/>
    <s v="2021"/>
    <x v="0"/>
    <s v="PRO"/>
    <s v="Petits professionels"/>
    <s v="T"/>
    <x v="0"/>
    <m/>
    <s v="0"/>
    <n v="80.478484309999999"/>
    <n v="17"/>
    <n v="0.86499999999999999"/>
    <n v="0"/>
    <n v="0"/>
    <n v="0"/>
    <s v="21474"/>
    <x v="205"/>
    <s v="242101509"/>
    <s v="CC Rives de Saône"/>
    <s v="21"/>
    <s v="Côte-d'Or"/>
    <n v="27"/>
    <s v="Bourgogne-Franche-Comté"/>
  </r>
  <r>
    <s v="Enedis"/>
    <s v="2021"/>
    <x v="0"/>
    <s v="PRO"/>
    <s v="Petits professionels"/>
    <s v="X"/>
    <x v="2"/>
    <m/>
    <s v="0"/>
    <n v="0"/>
    <n v="0"/>
    <n v="0"/>
    <n v="0"/>
    <n v="0"/>
    <n v="1"/>
    <s v="21474"/>
    <x v="205"/>
    <s v="242101509"/>
    <s v="CC Rives de Saône"/>
    <s v="21"/>
    <s v="Côte-d'Or"/>
    <n v="27"/>
    <s v="Bourgogne-Franche-Comté"/>
  </r>
  <r>
    <s v="Enedis"/>
    <s v="2021"/>
    <x v="0"/>
    <s v="ENT"/>
    <s v="Entreprises"/>
    <s v="A"/>
    <x v="1"/>
    <s v="1"/>
    <s v="0"/>
    <n v="92.064999999999998"/>
    <n v="1"/>
    <n v="1"/>
    <n v="0"/>
    <n v="0"/>
    <n v="0"/>
    <s v="21475"/>
    <x v="452"/>
    <s v="242101509"/>
    <s v="CC Rives de Saône"/>
    <s v="21"/>
    <s v="Côte-d'Or"/>
    <n v="27"/>
    <s v="Bourgogne-Franche-Comté"/>
  </r>
  <r>
    <s v="Enedis"/>
    <s v="2021"/>
    <x v="0"/>
    <s v="ENT"/>
    <s v="Entreprises"/>
    <s v="I"/>
    <x v="4"/>
    <s v="25"/>
    <s v="Fabrication de produits métalliques, à l'exception des machines et des équipements"/>
    <n v="28.941957479999999"/>
    <n v="1"/>
    <n v="0.90400000000000003"/>
    <n v="0"/>
    <n v="0"/>
    <n v="0"/>
    <s v="21475"/>
    <x v="452"/>
    <s v="242101509"/>
    <s v="CC Rives de Saône"/>
    <s v="21"/>
    <s v="Côte-d'Or"/>
    <n v="27"/>
    <s v="Bourgogne-Franche-Comté"/>
  </r>
  <r>
    <s v="Enedis"/>
    <s v="2021"/>
    <x v="0"/>
    <s v="ENT"/>
    <s v="Entreprises"/>
    <s v="T"/>
    <x v="0"/>
    <s v="49"/>
    <s v="Transports terrestres et transport par conduites"/>
    <n v="59.045000000000002"/>
    <n v="1"/>
    <n v="1"/>
    <n v="0"/>
    <n v="0"/>
    <n v="0"/>
    <s v="21475"/>
    <x v="452"/>
    <s v="242101509"/>
    <s v="CC Rives de Saône"/>
    <s v="21"/>
    <s v="Côte-d'Or"/>
    <n v="27"/>
    <s v="Bourgogne-Franche-Comté"/>
  </r>
  <r>
    <s v="Enedis"/>
    <s v="2021"/>
    <x v="0"/>
    <s v="ENT"/>
    <s v="Entreprises"/>
    <s v="T"/>
    <x v="0"/>
    <s v="52"/>
    <s v="Entreposage et services auxiliaires des transports"/>
    <n v="952.40316670000004"/>
    <n v="1"/>
    <n v="1"/>
    <n v="0"/>
    <n v="0"/>
    <n v="0"/>
    <s v="21475"/>
    <x v="452"/>
    <s v="242101509"/>
    <s v="CC Rives de Saône"/>
    <s v="21"/>
    <s v="Côte-d'Or"/>
    <n v="27"/>
    <s v="Bourgogne-Franche-Comté"/>
  </r>
  <r>
    <s v="Enedis"/>
    <s v="2021"/>
    <x v="0"/>
    <s v="ENT"/>
    <s v="Entreprises"/>
    <s v="T"/>
    <x v="0"/>
    <s v="82"/>
    <s v="Activités administratives et autres activités de soutien aux entreprises"/>
    <n v="346.55770810000001"/>
    <n v="1"/>
    <n v="1"/>
    <n v="0"/>
    <n v="0"/>
    <n v="0"/>
    <s v="21475"/>
    <x v="452"/>
    <s v="242101509"/>
    <s v="CC Rives de Saône"/>
    <s v="21"/>
    <s v="Côte-d'Or"/>
    <n v="27"/>
    <s v="Bourgogne-Franche-Comté"/>
  </r>
  <r>
    <s v="Enedis"/>
    <s v="2021"/>
    <x v="0"/>
    <s v="ENT"/>
    <s v="Entreprises"/>
    <s v="T"/>
    <x v="0"/>
    <s v="84"/>
    <s v="Administration publique et défense ; sécurité sociale obligatoire"/>
    <n v="85.938377259999996"/>
    <n v="3"/>
    <n v="0.82199999999999995"/>
    <n v="0"/>
    <n v="0"/>
    <n v="0"/>
    <s v="21475"/>
    <x v="452"/>
    <s v="242101509"/>
    <s v="CC Rives de Saône"/>
    <s v="21"/>
    <s v="Côte-d'Or"/>
    <n v="27"/>
    <s v="Bourgogne-Franche-Comté"/>
  </r>
  <r>
    <s v="Enedis"/>
    <s v="2021"/>
    <x v="0"/>
    <s v="ENT"/>
    <s v="Entreprises"/>
    <s v="T"/>
    <x v="0"/>
    <s v="85"/>
    <s v="Enseignement"/>
    <n v="49.082857359999998"/>
    <n v="1"/>
    <n v="0.84099999999999997"/>
    <n v="0"/>
    <n v="0"/>
    <n v="0"/>
    <s v="21475"/>
    <x v="452"/>
    <s v="242101509"/>
    <s v="CC Rives de Saône"/>
    <s v="21"/>
    <s v="Côte-d'Or"/>
    <n v="27"/>
    <s v="Bourgogne-Franche-Comté"/>
  </r>
  <r>
    <s v="Enedis"/>
    <s v="2021"/>
    <x v="0"/>
    <s v="PRO"/>
    <s v="Petits professionels"/>
    <s v="A"/>
    <x v="1"/>
    <m/>
    <s v="0"/>
    <n v="0"/>
    <n v="0"/>
    <n v="0"/>
    <n v="0"/>
    <n v="0"/>
    <n v="1"/>
    <s v="21475"/>
    <x v="452"/>
    <s v="242101509"/>
    <s v="CC Rives de Saône"/>
    <s v="21"/>
    <s v="Côte-d'Or"/>
    <n v="27"/>
    <s v="Bourgogne-Franche-Comté"/>
  </r>
  <r>
    <s v="Enedis"/>
    <s v="2021"/>
    <x v="0"/>
    <s v="RES"/>
    <s v="Résidentiel"/>
    <s v="R"/>
    <x v="3"/>
    <m/>
    <s v="0"/>
    <n v="1482.2132750000001"/>
    <n v="232"/>
    <n v="0.77900000000000003"/>
    <n v="0"/>
    <n v="0"/>
    <n v="0"/>
    <s v="21475"/>
    <x v="452"/>
    <s v="242101509"/>
    <s v="CC Rives de Saône"/>
    <s v="21"/>
    <s v="Côte-d'Or"/>
    <n v="27"/>
    <s v="Bourgogne-Franche-Comté"/>
  </r>
  <r>
    <s v="Enedis"/>
    <s v="2021"/>
    <x v="0"/>
    <s v="PRO"/>
    <s v="Petits professionels"/>
    <s v="T"/>
    <x v="0"/>
    <m/>
    <s v="0"/>
    <n v="33.202973110000002"/>
    <n v="11"/>
    <n v="0.88"/>
    <n v="0"/>
    <n v="0"/>
    <n v="0"/>
    <s v="21476"/>
    <x v="206"/>
    <s v="200071207"/>
    <s v="CC de Pouilly-en-Auxois/Bligny-sur-Ouche"/>
    <s v="21"/>
    <s v="Côte-d'Or"/>
    <n v="27"/>
    <s v="Bourgogne-Franche-Comté"/>
  </r>
  <r>
    <s v="Enedis"/>
    <s v="2021"/>
    <x v="0"/>
    <s v="RES"/>
    <s v="Résidentiel"/>
    <s v="R"/>
    <x v="3"/>
    <m/>
    <s v="0"/>
    <n v="526.59807920000003"/>
    <n v="100"/>
    <n v="0.84399999999999997"/>
    <n v="0"/>
    <n v="0"/>
    <n v="0"/>
    <s v="21476"/>
    <x v="206"/>
    <s v="200071207"/>
    <s v="CC de Pouilly-en-Auxois/Bligny-sur-Ouche"/>
    <s v="21"/>
    <s v="Côte-d'Or"/>
    <n v="27"/>
    <s v="Bourgogne-Franche-Comté"/>
  </r>
  <r>
    <s v="Enedis"/>
    <s v="2021"/>
    <x v="0"/>
    <s v="PRO"/>
    <s v="Petits professionels"/>
    <s v="T"/>
    <x v="0"/>
    <m/>
    <s v="0"/>
    <n v="0"/>
    <n v="0"/>
    <n v="0"/>
    <n v="0"/>
    <n v="0"/>
    <n v="1"/>
    <s v="21477"/>
    <x v="207"/>
    <s v="200039063"/>
    <s v="CC Forêts, Seine et Suzon"/>
    <s v="21"/>
    <s v="Côte-d'Or"/>
    <n v="27"/>
    <s v="Bourgogne-Franche-Comté"/>
  </r>
  <r>
    <s v="Enedis"/>
    <s v="2021"/>
    <x v="0"/>
    <s v="PRO"/>
    <s v="Petits professionels"/>
    <s v="T"/>
    <x v="0"/>
    <m/>
    <s v="0"/>
    <n v="96.869223469999994"/>
    <n v="9"/>
    <n v="0.67800000000000005"/>
    <n v="0"/>
    <n v="0"/>
    <n v="0"/>
    <s v="21478"/>
    <x v="208"/>
    <s v="200039055"/>
    <s v="CC Ouche et Montagne"/>
    <s v="21"/>
    <s v="Côte-d'Or"/>
    <n v="27"/>
    <s v="Bourgogne-Franche-Comté"/>
  </r>
  <r>
    <s v="Enedis"/>
    <s v="2021"/>
    <x v="0"/>
    <s v="RES"/>
    <s v="Résidentiel"/>
    <s v="R"/>
    <x v="3"/>
    <m/>
    <s v="0"/>
    <n v="893.83037850000005"/>
    <n v="128"/>
    <n v="0.76900000000000002"/>
    <n v="0"/>
    <n v="0"/>
    <n v="0"/>
    <s v="21478"/>
    <x v="208"/>
    <s v="200039055"/>
    <s v="CC Ouche et Montagne"/>
    <s v="21"/>
    <s v="Côte-d'Or"/>
    <n v="27"/>
    <s v="Bourgogne-Franche-Comté"/>
  </r>
  <r>
    <s v="Enedis"/>
    <s v="2021"/>
    <x v="0"/>
    <s v="PRO"/>
    <s v="Petits professionels"/>
    <s v="A"/>
    <x v="1"/>
    <m/>
    <s v="0"/>
    <n v="0"/>
    <n v="0"/>
    <n v="0"/>
    <n v="0"/>
    <n v="0"/>
    <n v="1"/>
    <s v="21479"/>
    <x v="209"/>
    <s v="200039063"/>
    <s v="CC Forêts, Seine et Suzon"/>
    <s v="21"/>
    <s v="Côte-d'Or"/>
    <n v="27"/>
    <s v="Bourgogne-Franche-Comté"/>
  </r>
  <r>
    <s v="Enedis"/>
    <s v="2021"/>
    <x v="0"/>
    <s v="PRO"/>
    <s v="Petits professionels"/>
    <s v="A"/>
    <x v="1"/>
    <m/>
    <s v="0"/>
    <n v="146.65667120000001"/>
    <n v="23"/>
    <n v="0.81299999999999994"/>
    <n v="0"/>
    <n v="0"/>
    <n v="0"/>
    <s v="21480"/>
    <x v="658"/>
    <s v="200006682"/>
    <s v="CA Beaune, Côte et Sud - Communauté Beaune-Chagny-Nolay"/>
    <s v="21"/>
    <s v="Côte-d'Or"/>
    <n v="27"/>
    <s v="Bourgogne-Franche-Comté"/>
  </r>
  <r>
    <s v="Enedis"/>
    <s v="2021"/>
    <x v="0"/>
    <s v="PRO"/>
    <s v="Petits professionels"/>
    <s v="X"/>
    <x v="2"/>
    <m/>
    <s v="0"/>
    <n v="0"/>
    <n v="0"/>
    <n v="0"/>
    <n v="0"/>
    <n v="0"/>
    <n v="1"/>
    <s v="21480"/>
    <x v="658"/>
    <s v="200006682"/>
    <s v="CA Beaune, Côte et Sud - Communauté Beaune-Chagny-Nolay"/>
    <s v="21"/>
    <s v="Côte-d'Or"/>
    <n v="27"/>
    <s v="Bourgogne-Franche-Comté"/>
  </r>
  <r>
    <s v="Enedis"/>
    <s v="2021"/>
    <x v="0"/>
    <s v="RES"/>
    <s v="Résidentiel"/>
    <s v="R"/>
    <x v="3"/>
    <m/>
    <s v="0"/>
    <n v="902.63712369999996"/>
    <n v="156"/>
    <n v="0.83299999999999996"/>
    <n v="0"/>
    <n v="0"/>
    <n v="0"/>
    <s v="21480"/>
    <x v="658"/>
    <s v="200006682"/>
    <s v="CA Beaune, Côte et Sud - Communauté Beaune-Chagny-Nolay"/>
    <s v="21"/>
    <s v="Côte-d'Or"/>
    <n v="27"/>
    <s v="Bourgogne-Franche-Comté"/>
  </r>
  <r>
    <s v="Enedis"/>
    <s v="2021"/>
    <x v="0"/>
    <s v="ENT"/>
    <s v="Entreprises"/>
    <s v="I"/>
    <x v="4"/>
    <s v="10"/>
    <s v="Industries alimentaires"/>
    <n v="56.995554290000001"/>
    <n v="1"/>
    <n v="0.91900000000000004"/>
    <n v="0"/>
    <n v="0"/>
    <n v="0"/>
    <s v="21481"/>
    <x v="210"/>
    <s v="242100410"/>
    <s v="Dijon Métropole"/>
    <s v="21"/>
    <s v="Côte-d'Or"/>
    <n v="27"/>
    <s v="Bourgogne-Franche-Comté"/>
  </r>
  <r>
    <s v="Enedis"/>
    <s v="2021"/>
    <x v="0"/>
    <s v="ENT"/>
    <s v="Entreprises"/>
    <s v="I"/>
    <x v="4"/>
    <s v="42"/>
    <s v="Génie civil"/>
    <n v="47.771296120000002"/>
    <n v="1"/>
    <n v="0.84199999999999997"/>
    <n v="0"/>
    <n v="0"/>
    <n v="0"/>
    <s v="21481"/>
    <x v="210"/>
    <s v="242100410"/>
    <s v="Dijon Métropole"/>
    <s v="21"/>
    <s v="Côte-d'Or"/>
    <n v="27"/>
    <s v="Bourgogne-Franche-Comté"/>
  </r>
  <r>
    <s v="Enedis"/>
    <s v="2021"/>
    <x v="0"/>
    <s v="ENT"/>
    <s v="Entreprises"/>
    <s v="T"/>
    <x v="0"/>
    <s v="52"/>
    <s v="Entreposage et services auxiliaires des transports"/>
    <n v="206.7460414"/>
    <n v="1"/>
    <n v="1"/>
    <n v="0"/>
    <n v="0"/>
    <n v="0"/>
    <s v="21481"/>
    <x v="210"/>
    <s v="242100410"/>
    <s v="Dijon Métropole"/>
    <s v="21"/>
    <s v="Côte-d'Or"/>
    <n v="27"/>
    <s v="Bourgogne-Franche-Comté"/>
  </r>
  <r>
    <s v="Enedis"/>
    <s v="2021"/>
    <x v="0"/>
    <s v="ENT"/>
    <s v="Entreprises"/>
    <s v="T"/>
    <x v="0"/>
    <s v="55"/>
    <s v="Hébergement"/>
    <n v="219.845"/>
    <n v="1"/>
    <n v="1"/>
    <n v="0"/>
    <n v="0"/>
    <n v="0"/>
    <s v="21481"/>
    <x v="210"/>
    <s v="242100410"/>
    <s v="Dijon Métropole"/>
    <s v="21"/>
    <s v="Côte-d'Or"/>
    <n v="27"/>
    <s v="Bourgogne-Franche-Comté"/>
  </r>
  <r>
    <s v="Enedis"/>
    <s v="2021"/>
    <x v="0"/>
    <s v="ENT"/>
    <s v="Entreprises"/>
    <s v="A"/>
    <x v="1"/>
    <s v="1"/>
    <s v="0"/>
    <n v="4.0650000000000004"/>
    <n v="1"/>
    <n v="1"/>
    <n v="0"/>
    <n v="0"/>
    <n v="0"/>
    <s v="21483"/>
    <x v="659"/>
    <s v="242100154"/>
    <s v="CC des Vallées de la Tille et de l'Ignon"/>
    <s v="21"/>
    <s v="Côte-d'Or"/>
    <n v="27"/>
    <s v="Bourgogne-Franche-Comté"/>
  </r>
  <r>
    <s v="Enedis"/>
    <s v="2021"/>
    <x v="0"/>
    <s v="RES"/>
    <s v="Résidentiel"/>
    <s v="R"/>
    <x v="3"/>
    <m/>
    <s v="0"/>
    <n v="862.02892050000003"/>
    <n v="116"/>
    <n v="0.78"/>
    <n v="0"/>
    <n v="0"/>
    <n v="0"/>
    <s v="21483"/>
    <x v="659"/>
    <s v="242100154"/>
    <s v="CC des Vallées de la Tille et de l'Ignon"/>
    <s v="21"/>
    <s v="Côte-d'Or"/>
    <n v="27"/>
    <s v="Bourgogne-Franche-Comté"/>
  </r>
  <r>
    <s v="Enedis"/>
    <s v="2021"/>
    <x v="0"/>
    <s v="ENT"/>
    <s v="Entreprises"/>
    <s v="T"/>
    <x v="0"/>
    <s v="68"/>
    <s v="Activités immobilières"/>
    <n v="24.536000000000001"/>
    <n v="1"/>
    <n v="1"/>
    <n v="0"/>
    <n v="0"/>
    <n v="0"/>
    <s v="21485"/>
    <x v="213"/>
    <s v="242100410"/>
    <s v="Dijon Métropole"/>
    <s v="21"/>
    <s v="Côte-d'Or"/>
    <n v="27"/>
    <s v="Bourgogne-Franche-Comté"/>
  </r>
  <r>
    <s v="Enedis"/>
    <s v="2021"/>
    <x v="0"/>
    <s v="ENT"/>
    <s v="Entreprises"/>
    <s v="T"/>
    <x v="0"/>
    <s v="97"/>
    <s v="Activités des ménages en tant qu'employeurs de personnel domestique"/>
    <n v="9.1920000000000002"/>
    <n v="1"/>
    <n v="1"/>
    <n v="0"/>
    <n v="0"/>
    <n v="0"/>
    <s v="21485"/>
    <x v="213"/>
    <s v="242100410"/>
    <s v="Dijon Métropole"/>
    <s v="21"/>
    <s v="Côte-d'Or"/>
    <n v="27"/>
    <s v="Bourgogne-Franche-Comté"/>
  </r>
  <r>
    <s v="Enedis"/>
    <s v="2021"/>
    <x v="0"/>
    <s v="ENT"/>
    <s v="Entreprises"/>
    <s v="I"/>
    <x v="4"/>
    <s v="16"/>
    <s v="Travail du bois et fabrication d'articles en bois et en liège, à l'exception des meubles ; fabrication d'articles en vannerie et sparterie"/>
    <n v="104.419"/>
    <n v="1"/>
    <n v="1"/>
    <n v="0"/>
    <n v="0"/>
    <n v="0"/>
    <s v="21488"/>
    <x v="215"/>
    <s v="242101434"/>
    <s v="CC du Pays Châtillonnais"/>
    <s v="21"/>
    <s v="Côte-d'Or"/>
    <n v="27"/>
    <s v="Bourgogne-Franche-Comté"/>
  </r>
  <r>
    <s v="Enedis"/>
    <s v="2021"/>
    <x v="0"/>
    <s v="ENT"/>
    <s v="Entreprises"/>
    <s v="T"/>
    <x v="0"/>
    <s v="46"/>
    <s v="Commerce de gros, à l'exception des automobiles et des motocycles"/>
    <n v="387.44933329999998"/>
    <n v="1"/>
    <n v="1"/>
    <n v="0"/>
    <n v="0"/>
    <n v="0"/>
    <s v="21488"/>
    <x v="215"/>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151.2141848"/>
    <n v="1"/>
    <n v="0.999"/>
    <n v="0"/>
    <n v="0"/>
    <n v="0"/>
    <s v="21490"/>
    <x v="217"/>
    <s v="242101434"/>
    <s v="CC du Pays Châtillonnais"/>
    <s v="21"/>
    <s v="Côte-d'Or"/>
    <n v="27"/>
    <s v="Bourgogne-Franche-Comté"/>
  </r>
  <r>
    <s v="Enedis"/>
    <s v="2021"/>
    <x v="0"/>
    <s v="ENT"/>
    <s v="Entreprises"/>
    <s v="I"/>
    <x v="4"/>
    <s v="35"/>
    <s v="Production et distribution d'électricité, de gaz, de vapeur et d'air conditionné"/>
    <n v="99.730999330000003"/>
    <n v="2"/>
    <n v="1"/>
    <n v="0"/>
    <n v="0"/>
    <n v="0"/>
    <s v="21490"/>
    <x v="217"/>
    <s v="242101434"/>
    <s v="CC du Pays Châtillonnais"/>
    <s v="21"/>
    <s v="Côte-d'Or"/>
    <n v="27"/>
    <s v="Bourgogne-Franche-Comté"/>
  </r>
  <r>
    <s v="Enedis"/>
    <s v="2021"/>
    <x v="0"/>
    <s v="ENT"/>
    <s v="Entreprises"/>
    <s v="T"/>
    <x v="0"/>
    <s v="46"/>
    <s v="Commerce de gros, à l'exception des automobiles et des motocycles"/>
    <n v="138.661"/>
    <n v="1"/>
    <n v="1"/>
    <n v="0"/>
    <n v="0"/>
    <n v="0"/>
    <s v="21490"/>
    <x v="217"/>
    <s v="242101434"/>
    <s v="CC du Pays Châtillonnais"/>
    <s v="21"/>
    <s v="Côte-d'Or"/>
    <n v="27"/>
    <s v="Bourgogne-Franche-Comté"/>
  </r>
  <r>
    <s v="Enedis"/>
    <s v="2021"/>
    <x v="0"/>
    <s v="PRO"/>
    <s v="Petits professionels"/>
    <s v="T"/>
    <x v="0"/>
    <m/>
    <s v="0"/>
    <n v="87.728038909999995"/>
    <n v="8"/>
    <n v="0.34499999999999997"/>
    <n v="0"/>
    <n v="0"/>
    <n v="0"/>
    <s v="21490"/>
    <x v="217"/>
    <s v="242101434"/>
    <s v="CC du Pays Châtillonnais"/>
    <s v="21"/>
    <s v="Côte-d'Or"/>
    <n v="27"/>
    <s v="Bourgogne-Franche-Comté"/>
  </r>
  <r>
    <s v="Enedis"/>
    <s v="2021"/>
    <x v="0"/>
    <s v="PRO"/>
    <s v="Petits professionels"/>
    <s v="X"/>
    <x v="2"/>
    <m/>
    <s v="0"/>
    <n v="0"/>
    <n v="0"/>
    <n v="0"/>
    <n v="0"/>
    <n v="0"/>
    <n v="1"/>
    <s v="21490"/>
    <x v="217"/>
    <s v="242101434"/>
    <s v="CC du Pays Châtillonnais"/>
    <s v="21"/>
    <s v="Côte-d'Or"/>
    <n v="27"/>
    <s v="Bourgogne-Franche-Comté"/>
  </r>
  <r>
    <s v="Enedis"/>
    <s v="2021"/>
    <x v="0"/>
    <s v="PRO"/>
    <s v="Petits professionels"/>
    <s v="X"/>
    <x v="2"/>
    <m/>
    <s v="0"/>
    <n v="0"/>
    <n v="0"/>
    <n v="0"/>
    <n v="0"/>
    <n v="0"/>
    <n v="1"/>
    <s v="21492"/>
    <x v="219"/>
    <s v="200006682"/>
    <s v="CA Beaune, Côte et Sud - Communauté Beaune-Chagny-Nolay"/>
    <s v="21"/>
    <s v="Côte-d'Or"/>
    <n v="27"/>
    <s v="Bourgogne-Franche-Comté"/>
  </r>
  <r>
    <s v="Enedis"/>
    <s v="2021"/>
    <x v="0"/>
    <s v="PRO"/>
    <s v="Petits professionels"/>
    <s v="A"/>
    <x v="1"/>
    <m/>
    <s v="0"/>
    <n v="65.907462519999996"/>
    <n v="3"/>
    <n v="0.91700000000000004"/>
    <n v="0"/>
    <n v="0"/>
    <n v="0"/>
    <s v="21493"/>
    <x v="220"/>
    <s v="200070902"/>
    <s v="CC Auxonne Pontailler Val de Saône"/>
    <s v="21"/>
    <s v="Côte-d'Or"/>
    <n v="27"/>
    <s v="Bourgogne-Franche-Comté"/>
  </r>
  <r>
    <s v="Enedis"/>
    <s v="2021"/>
    <x v="0"/>
    <s v="PRO"/>
    <s v="Petits professionels"/>
    <s v="T"/>
    <x v="0"/>
    <m/>
    <s v="0"/>
    <n v="55.782239269999998"/>
    <n v="12"/>
    <n v="0.878"/>
    <n v="0"/>
    <n v="0"/>
    <n v="0"/>
    <s v="21493"/>
    <x v="220"/>
    <s v="200070902"/>
    <s v="CC Auxonne Pontailler Val de Saône"/>
    <s v="21"/>
    <s v="Côte-d'Or"/>
    <n v="27"/>
    <s v="Bourgogne-Franche-Comté"/>
  </r>
  <r>
    <s v="Enedis"/>
    <s v="2021"/>
    <x v="0"/>
    <s v="RES"/>
    <s v="Résidentiel"/>
    <s v="R"/>
    <x v="3"/>
    <m/>
    <s v="0"/>
    <n v="1636.5129400000001"/>
    <n v="263"/>
    <n v="0.81599999999999995"/>
    <n v="0"/>
    <n v="0"/>
    <n v="0"/>
    <s v="21493"/>
    <x v="220"/>
    <s v="200070902"/>
    <s v="CC Auxonne Pontailler Val de Saône"/>
    <s v="21"/>
    <s v="Côte-d'Or"/>
    <n v="27"/>
    <s v="Bourgogne-Franche-Comté"/>
  </r>
  <r>
    <s v="Enedis"/>
    <s v="2021"/>
    <x v="0"/>
    <s v="PRO"/>
    <s v="Petits professionels"/>
    <s v="T"/>
    <x v="0"/>
    <m/>
    <s v="0"/>
    <n v="0"/>
    <n v="0"/>
    <n v="0"/>
    <n v="0"/>
    <n v="0"/>
    <n v="1"/>
    <s v="21494"/>
    <x v="660"/>
    <s v="200039063"/>
    <s v="CC Forêts, Seine et Suzon"/>
    <s v="21"/>
    <s v="Côte-d'Or"/>
    <n v="27"/>
    <s v="Bourgogne-Franche-Comté"/>
  </r>
  <r>
    <s v="Enedis"/>
    <s v="2021"/>
    <x v="0"/>
    <s v="ENT"/>
    <s v="Entreprises"/>
    <s v="I"/>
    <x v="4"/>
    <s v="35"/>
    <s v="Production et distribution d'électricité, de gaz, de vapeur et d'air conditionné"/>
    <n v="6.6433333330000002"/>
    <n v="2"/>
    <n v="1"/>
    <n v="0"/>
    <n v="0"/>
    <n v="0"/>
    <s v="21495"/>
    <x v="661"/>
    <s v="200070902"/>
    <s v="CC Auxonne Pontailler Val de Saône"/>
    <s v="21"/>
    <s v="Côte-d'Or"/>
    <n v="27"/>
    <s v="Bourgogne-Franche-Comté"/>
  </r>
  <r>
    <s v="Enedis"/>
    <s v="2021"/>
    <x v="0"/>
    <s v="PRO"/>
    <s v="Petits professionels"/>
    <s v="T"/>
    <x v="0"/>
    <m/>
    <s v="0"/>
    <n v="67.448425060000005"/>
    <n v="8"/>
    <n v="0.89100000000000001"/>
    <n v="0"/>
    <n v="0"/>
    <n v="0"/>
    <s v="21495"/>
    <x v="661"/>
    <s v="200070902"/>
    <s v="CC Auxonne Pontailler Val de Saône"/>
    <s v="21"/>
    <s v="Côte-d'Or"/>
    <n v="27"/>
    <s v="Bourgogne-Franche-Comté"/>
  </r>
  <r>
    <s v="Enedis"/>
    <s v="2021"/>
    <x v="0"/>
    <s v="PRO"/>
    <s v="Petits professionels"/>
    <s v="X"/>
    <x v="2"/>
    <m/>
    <s v="0"/>
    <n v="0"/>
    <n v="0"/>
    <n v="0"/>
    <n v="0"/>
    <n v="0"/>
    <n v="1"/>
    <s v="21495"/>
    <x v="661"/>
    <s v="200070902"/>
    <s v="CC Auxonne Pontailler Val de Saône"/>
    <s v="21"/>
    <s v="Côte-d'Or"/>
    <n v="27"/>
    <s v="Bourgogne-Franche-Comté"/>
  </r>
  <r>
    <s v="Enedis"/>
    <s v="2021"/>
    <x v="0"/>
    <s v="ENT"/>
    <s v="Entreprises"/>
    <s v="T"/>
    <x v="0"/>
    <s v="36"/>
    <s v="Captage, traitement et distribution d'eau"/>
    <n v="174.083"/>
    <n v="1"/>
    <n v="1"/>
    <n v="0"/>
    <n v="0"/>
    <n v="0"/>
    <s v="21496"/>
    <x v="221"/>
    <s v="200070902"/>
    <s v="CC Auxonne Pontailler Val de Saône"/>
    <s v="21"/>
    <s v="Côte-d'Or"/>
    <n v="27"/>
    <s v="Bourgogne-Franche-Comté"/>
  </r>
  <r>
    <s v="Enedis"/>
    <s v="2021"/>
    <x v="0"/>
    <s v="ENT"/>
    <s v="Entreprises"/>
    <s v="T"/>
    <x v="0"/>
    <s v="38"/>
    <s v="Collecte, traitement et élimination des déchets ; récupération"/>
    <n v="377.6501293"/>
    <n v="2"/>
    <n v="0.999"/>
    <n v="0"/>
    <n v="0"/>
    <n v="0"/>
    <s v="21496"/>
    <x v="221"/>
    <s v="200070902"/>
    <s v="CC Auxonne Pontailler Val de Saône"/>
    <s v="21"/>
    <s v="Côte-d'Or"/>
    <n v="27"/>
    <s v="Bourgogne-Franche-Comté"/>
  </r>
  <r>
    <s v="Enedis"/>
    <s v="2021"/>
    <x v="0"/>
    <s v="ENT"/>
    <s v="Entreprises"/>
    <s v="T"/>
    <x v="0"/>
    <s v="55"/>
    <s v="Hébergement"/>
    <n v="50.979598920000001"/>
    <n v="1"/>
    <n v="0.92100000000000004"/>
    <n v="0"/>
    <n v="0"/>
    <n v="0"/>
    <s v="21496"/>
    <x v="221"/>
    <s v="200070902"/>
    <s v="CC Auxonne Pontailler Val de Saône"/>
    <s v="21"/>
    <s v="Côte-d'Or"/>
    <n v="27"/>
    <s v="Bourgogne-Franche-Comté"/>
  </r>
  <r>
    <s v="Enedis"/>
    <s v="2021"/>
    <x v="0"/>
    <s v="ENT"/>
    <s v="Entreprises"/>
    <s v="T"/>
    <x v="0"/>
    <s v="84"/>
    <s v="Administration publique et défense ; sécurité sociale obligatoire"/>
    <n v="97.77567458"/>
    <n v="3"/>
    <n v="0.93700000000000006"/>
    <n v="0"/>
    <n v="0"/>
    <n v="0"/>
    <s v="21496"/>
    <x v="221"/>
    <s v="200070902"/>
    <s v="CC Auxonne Pontailler Val de Saône"/>
    <s v="21"/>
    <s v="Côte-d'Or"/>
    <n v="27"/>
    <s v="Bourgogne-Franche-Comté"/>
  </r>
  <r>
    <s v="Enedis"/>
    <s v="2021"/>
    <x v="0"/>
    <s v="ENT"/>
    <s v="Entreprises"/>
    <s v="T"/>
    <x v="0"/>
    <s v="88"/>
    <s v="Action sociale sans hébergement"/>
    <n v="61.774775529999999"/>
    <n v="1"/>
    <n v="0.83699999999999997"/>
    <n v="0"/>
    <n v="0"/>
    <n v="0"/>
    <s v="21496"/>
    <x v="221"/>
    <s v="200070902"/>
    <s v="CC Auxonne Pontailler Val de Saône"/>
    <s v="21"/>
    <s v="Côte-d'Or"/>
    <n v="27"/>
    <s v="Bourgogne-Franche-Comté"/>
  </r>
  <r>
    <s v="Enedis"/>
    <s v="2021"/>
    <x v="0"/>
    <s v="PRO"/>
    <s v="Petits professionels"/>
    <s v="X"/>
    <x v="2"/>
    <m/>
    <s v="0"/>
    <n v="0"/>
    <n v="0"/>
    <n v="0"/>
    <n v="0"/>
    <n v="0"/>
    <n v="1"/>
    <s v="21496"/>
    <x v="221"/>
    <s v="200070902"/>
    <s v="CC Auxonne Pontailler Val de Saône"/>
    <s v="21"/>
    <s v="Côte-d'Or"/>
    <n v="27"/>
    <s v="Bourgogne-Franche-Comté"/>
  </r>
  <r>
    <s v="Enedis"/>
    <s v="2021"/>
    <x v="0"/>
    <s v="ENT"/>
    <s v="Entreprises"/>
    <s v="T"/>
    <x v="0"/>
    <s v="84"/>
    <s v="Administration publique et défense ; sécurité sociale obligatoire"/>
    <n v="27.673348690000001"/>
    <n v="1"/>
    <n v="0.88900000000000001"/>
    <n v="0"/>
    <n v="0"/>
    <n v="0"/>
    <s v="21497"/>
    <x v="222"/>
    <s v="200071017"/>
    <s v="CC des Terres d'Auxois"/>
    <s v="21"/>
    <s v="Côte-d'Or"/>
    <n v="27"/>
    <s v="Bourgogne-Franche-Comté"/>
  </r>
  <r>
    <s v="Enedis"/>
    <s v="2021"/>
    <x v="0"/>
    <s v="PRO"/>
    <s v="Petits professionels"/>
    <s v="A"/>
    <x v="1"/>
    <m/>
    <s v="0"/>
    <n v="0"/>
    <n v="0"/>
    <n v="0"/>
    <n v="0"/>
    <n v="0"/>
    <n v="1"/>
    <s v="21497"/>
    <x v="222"/>
    <s v="200071017"/>
    <s v="CC des Terres d'Auxois"/>
    <s v="21"/>
    <s v="Côte-d'Or"/>
    <n v="27"/>
    <s v="Bourgogne-Franche-Comté"/>
  </r>
  <r>
    <s v="Enedis"/>
    <s v="2021"/>
    <x v="0"/>
    <s v="PRO"/>
    <s v="Petits professionels"/>
    <s v="T"/>
    <x v="0"/>
    <m/>
    <s v="0"/>
    <n v="194.18650260000001"/>
    <n v="19"/>
    <n v="0.89600000000000002"/>
    <n v="0"/>
    <n v="0"/>
    <n v="0"/>
    <s v="21497"/>
    <x v="222"/>
    <s v="200071017"/>
    <s v="CC des Terres d'Auxois"/>
    <s v="21"/>
    <s v="Côte-d'Or"/>
    <n v="27"/>
    <s v="Bourgogne-Franche-Comté"/>
  </r>
  <r>
    <s v="Enedis"/>
    <s v="2021"/>
    <x v="0"/>
    <s v="RES"/>
    <s v="Résidentiel"/>
    <s v="R"/>
    <x v="3"/>
    <m/>
    <s v="0"/>
    <n v="702.24594090000005"/>
    <n v="115"/>
    <n v="0.85699999999999998"/>
    <n v="0"/>
    <n v="0"/>
    <n v="0"/>
    <s v="21497"/>
    <x v="222"/>
    <s v="200071017"/>
    <s v="CC des Terres d'Auxois"/>
    <s v="21"/>
    <s v="Côte-d'Or"/>
    <n v="27"/>
    <s v="Bourgogne-Franche-Comté"/>
  </r>
  <r>
    <s v="Enedis"/>
    <s v="2021"/>
    <x v="0"/>
    <s v="PRO"/>
    <s v="Petits professionels"/>
    <s v="A"/>
    <x v="1"/>
    <m/>
    <s v="0"/>
    <n v="0"/>
    <n v="0"/>
    <n v="0"/>
    <n v="0"/>
    <n v="0"/>
    <n v="1"/>
    <s v="21498"/>
    <x v="223"/>
    <s v="200071017"/>
    <s v="CC des Terres d'Auxois"/>
    <s v="21"/>
    <s v="Côte-d'Or"/>
    <n v="27"/>
    <s v="Bourgogne-Franche-Comté"/>
  </r>
  <r>
    <s v="Enedis"/>
    <s v="2021"/>
    <x v="0"/>
    <s v="ENT"/>
    <s v="Entreprises"/>
    <s v="A"/>
    <x v="1"/>
    <s v="1"/>
    <s v="0"/>
    <n v="6.6369999999999996"/>
    <n v="1"/>
    <n v="1"/>
    <n v="0"/>
    <n v="0"/>
    <n v="0"/>
    <s v="21499"/>
    <x v="224"/>
    <s v="242101434"/>
    <s v="CC du Pays Châtillonnais"/>
    <s v="21"/>
    <s v="Côte-d'Or"/>
    <n v="27"/>
    <s v="Bourgogne-Franche-Comté"/>
  </r>
  <r>
    <s v="Enedis"/>
    <s v="2021"/>
    <x v="0"/>
    <s v="ENT"/>
    <s v="Entreprises"/>
    <s v="I"/>
    <x v="4"/>
    <s v="11"/>
    <s v="Fabrication de boissons"/>
    <n v="45.391175400000002"/>
    <n v="1"/>
    <n v="0.91900000000000004"/>
    <n v="0"/>
    <n v="0"/>
    <n v="0"/>
    <s v="21499"/>
    <x v="224"/>
    <s v="242101434"/>
    <s v="CC du Pays Châtillonnais"/>
    <s v="21"/>
    <s v="Côte-d'Or"/>
    <n v="27"/>
    <s v="Bourgogne-Franche-Comté"/>
  </r>
  <r>
    <s v="Enedis"/>
    <s v="2021"/>
    <x v="0"/>
    <s v="RES"/>
    <s v="Résidentiel"/>
    <s v="R"/>
    <x v="3"/>
    <m/>
    <s v="0"/>
    <n v="532.99868709999998"/>
    <n v="91"/>
    <n v="0.86699999999999999"/>
    <n v="0"/>
    <n v="0"/>
    <n v="0"/>
    <s v="21499"/>
    <x v="224"/>
    <s v="242101434"/>
    <s v="CC du Pays Châtillonnais"/>
    <s v="21"/>
    <s v="Côte-d'Or"/>
    <n v="27"/>
    <s v="Bourgogne-Franche-Comté"/>
  </r>
  <r>
    <s v="Enedis"/>
    <s v="2021"/>
    <x v="0"/>
    <s v="PRO"/>
    <s v="Petits professionels"/>
    <s v="I"/>
    <x v="4"/>
    <m/>
    <s v="0"/>
    <n v="0"/>
    <n v="0"/>
    <n v="0"/>
    <n v="0"/>
    <n v="0"/>
    <n v="1"/>
    <s v="21500"/>
    <x v="225"/>
    <s v="242101459"/>
    <s v="CC du Pays d'Alésia et de la Seine"/>
    <s v="21"/>
    <s v="Côte-d'Or"/>
    <n v="27"/>
    <s v="Bourgogne-Franche-Comté"/>
  </r>
  <r>
    <s v="Enedis"/>
    <s v="2021"/>
    <x v="0"/>
    <s v="PRO"/>
    <s v="Petits professionels"/>
    <s v="T"/>
    <x v="0"/>
    <m/>
    <s v="0"/>
    <n v="182.02666239999999"/>
    <n v="40"/>
    <n v="0.79800000000000004"/>
    <n v="0"/>
    <n v="0"/>
    <n v="0"/>
    <s v="21500"/>
    <x v="225"/>
    <s v="242101459"/>
    <s v="CC du Pays d'Alésia et de la Seine"/>
    <s v="21"/>
    <s v="Côte-d'Or"/>
    <n v="27"/>
    <s v="Bourgogne-Franche-Comté"/>
  </r>
  <r>
    <s v="Enedis"/>
    <s v="2021"/>
    <x v="0"/>
    <s v="ENT"/>
    <s v="Entreprises"/>
    <s v="I"/>
    <x v="4"/>
    <s v="10"/>
    <s v="Industries alimentaires"/>
    <n v="97.219946129999997"/>
    <n v="1"/>
    <n v="0.91300000000000003"/>
    <n v="0"/>
    <n v="0"/>
    <n v="0"/>
    <s v="21501"/>
    <x v="226"/>
    <s v="200071207"/>
    <s v="CC de Pouilly-en-Auxois/Bligny-sur-Ouche"/>
    <s v="21"/>
    <s v="Côte-d'Or"/>
    <n v="27"/>
    <s v="Bourgogne-Franche-Comté"/>
  </r>
  <r>
    <s v="Enedis"/>
    <s v="2021"/>
    <x v="0"/>
    <s v="ENT"/>
    <s v="Entreprises"/>
    <s v="I"/>
    <x v="4"/>
    <s v="23"/>
    <s v="Fabrication d'autres produits minéraux non métalliques"/>
    <n v="349.59448850000001"/>
    <n v="1"/>
    <n v="1"/>
    <n v="0"/>
    <n v="0"/>
    <n v="0"/>
    <s v="21501"/>
    <x v="226"/>
    <s v="200071207"/>
    <s v="CC de Pouilly-en-Auxois/Bligny-sur-Ouche"/>
    <s v="21"/>
    <s v="Côte-d'Or"/>
    <n v="27"/>
    <s v="Bourgogne-Franche-Comté"/>
  </r>
  <r>
    <s v="Enedis"/>
    <s v="2021"/>
    <x v="0"/>
    <s v="ENT"/>
    <s v="Entreprises"/>
    <s v="T"/>
    <x v="0"/>
    <s v="36"/>
    <s v="Captage, traitement et distribution d'eau"/>
    <n v="143.71017929999999"/>
    <n v="1"/>
    <n v="0.98"/>
    <n v="0"/>
    <n v="0"/>
    <n v="0"/>
    <s v="21501"/>
    <x v="226"/>
    <s v="200071207"/>
    <s v="CC de Pouilly-en-Auxois/Bligny-sur-Ouche"/>
    <s v="21"/>
    <s v="Côte-d'Or"/>
    <n v="27"/>
    <s v="Bourgogne-Franche-Comté"/>
  </r>
  <r>
    <s v="Enedis"/>
    <s v="2021"/>
    <x v="0"/>
    <s v="ENT"/>
    <s v="Entreprises"/>
    <s v="T"/>
    <x v="0"/>
    <s v="85"/>
    <s v="Enseignement"/>
    <n v="255.65393850000001"/>
    <n v="3"/>
    <n v="0.88500000000000001"/>
    <n v="0"/>
    <n v="0"/>
    <n v="0"/>
    <s v="21501"/>
    <x v="226"/>
    <s v="200071207"/>
    <s v="CC de Pouilly-en-Auxois/Bligny-sur-Ouche"/>
    <s v="21"/>
    <s v="Côte-d'Or"/>
    <n v="27"/>
    <s v="Bourgogne-Franche-Comté"/>
  </r>
  <r>
    <s v="Enedis"/>
    <s v="2021"/>
    <x v="0"/>
    <s v="PRO"/>
    <s v="Petits professionels"/>
    <s v="A"/>
    <x v="1"/>
    <m/>
    <s v="0"/>
    <n v="0"/>
    <n v="0"/>
    <n v="0"/>
    <n v="0"/>
    <n v="0"/>
    <n v="1"/>
    <s v="21501"/>
    <x v="226"/>
    <s v="200071207"/>
    <s v="CC de Pouilly-en-Auxois/Bligny-sur-Ouche"/>
    <s v="21"/>
    <s v="Côte-d'Or"/>
    <n v="27"/>
    <s v="Bourgogne-Franche-Comté"/>
  </r>
  <r>
    <s v="Enedis"/>
    <s v="2021"/>
    <x v="0"/>
    <s v="PRO"/>
    <s v="Petits professionels"/>
    <s v="I"/>
    <x v="4"/>
    <m/>
    <s v="0"/>
    <n v="206.07259819999999"/>
    <n v="12"/>
    <n v="0.87"/>
    <n v="0"/>
    <n v="0"/>
    <n v="0"/>
    <s v="21501"/>
    <x v="226"/>
    <s v="200071207"/>
    <s v="CC de Pouilly-en-Auxois/Bligny-sur-Ouche"/>
    <s v="21"/>
    <s v="Côte-d'Or"/>
    <n v="27"/>
    <s v="Bourgogne-Franche-Comté"/>
  </r>
  <r>
    <s v="Enedis"/>
    <s v="2021"/>
    <x v="0"/>
    <s v="RES"/>
    <s v="Résidentiel"/>
    <s v="R"/>
    <x v="3"/>
    <m/>
    <s v="0"/>
    <n v="4733.9500029999999"/>
    <n v="778"/>
    <n v="0.82099999999999995"/>
    <n v="0.64169734199999995"/>
    <n v="6.2700000000000004E-3"/>
    <n v="0"/>
    <s v="21501"/>
    <x v="226"/>
    <s v="200071207"/>
    <s v="CC de Pouilly-en-Auxois/Bligny-sur-Ouche"/>
    <s v="21"/>
    <s v="Côte-d'Or"/>
    <n v="27"/>
    <s v="Bourgogne-Franche-Comté"/>
  </r>
  <r>
    <s v="Enedis"/>
    <s v="2021"/>
    <x v="0"/>
    <s v="ENT"/>
    <s v="Entreprises"/>
    <s v="I"/>
    <x v="4"/>
    <s v="16"/>
    <s v="Travail du bois et fabrication d'articles en bois et en liège, à l'exception des meubles ; fabrication d'articles en vannerie et sparterie"/>
    <n v="121.4731568"/>
    <n v="1"/>
    <n v="1"/>
    <n v="0"/>
    <n v="0"/>
    <n v="0"/>
    <s v="21502"/>
    <x v="227"/>
    <s v="242101509"/>
    <s v="CC Rives de Saône"/>
    <s v="21"/>
    <s v="Côte-d'Or"/>
    <n v="27"/>
    <s v="Bourgogne-Franche-Comté"/>
  </r>
  <r>
    <s v="Enedis"/>
    <s v="2021"/>
    <x v="0"/>
    <s v="PRO"/>
    <s v="Petits professionels"/>
    <s v="A"/>
    <x v="1"/>
    <m/>
    <s v="0"/>
    <n v="0"/>
    <n v="0"/>
    <n v="0"/>
    <n v="0"/>
    <n v="0"/>
    <n v="1"/>
    <s v="21502"/>
    <x v="227"/>
    <s v="242101509"/>
    <s v="CC Rives de Saône"/>
    <s v="21"/>
    <s v="Côte-d'Or"/>
    <n v="27"/>
    <s v="Bourgogne-Franche-Comté"/>
  </r>
  <r>
    <s v="Enedis"/>
    <s v="2021"/>
    <x v="0"/>
    <s v="PRO"/>
    <s v="Petits professionels"/>
    <s v="I"/>
    <x v="4"/>
    <m/>
    <s v="0"/>
    <n v="101.4861744"/>
    <n v="4"/>
    <n v="0.92400000000000004"/>
    <n v="0"/>
    <n v="0"/>
    <n v="0"/>
    <s v="21502"/>
    <x v="227"/>
    <s v="242101509"/>
    <s v="CC Rives de Saône"/>
    <s v="21"/>
    <s v="Côte-d'Or"/>
    <n v="27"/>
    <s v="Bourgogne-Franche-Comté"/>
  </r>
  <r>
    <s v="Enedis"/>
    <s v="2021"/>
    <x v="0"/>
    <s v="PRO"/>
    <s v="Petits professionels"/>
    <s v="T"/>
    <x v="0"/>
    <m/>
    <s v="0"/>
    <n v="169.92877920000001"/>
    <n v="28"/>
    <n v="0.83699999999999997"/>
    <n v="0"/>
    <n v="0"/>
    <n v="0"/>
    <s v="21502"/>
    <x v="227"/>
    <s v="242101509"/>
    <s v="CC Rives de Saône"/>
    <s v="21"/>
    <s v="Côte-d'Or"/>
    <n v="27"/>
    <s v="Bourgogne-Franche-Comté"/>
  </r>
  <r>
    <s v="Enedis"/>
    <s v="2021"/>
    <x v="0"/>
    <s v="PRO"/>
    <s v="Petits professionels"/>
    <s v="X"/>
    <x v="2"/>
    <m/>
    <s v="0"/>
    <n v="0"/>
    <n v="0"/>
    <n v="0"/>
    <n v="0"/>
    <n v="0"/>
    <n v="1"/>
    <s v="21502"/>
    <x v="227"/>
    <s v="242101509"/>
    <s v="CC Rives de Saône"/>
    <s v="21"/>
    <s v="Côte-d'Or"/>
    <n v="27"/>
    <s v="Bourgogne-Franche-Comté"/>
  </r>
  <r>
    <s v="Enedis"/>
    <s v="2021"/>
    <x v="0"/>
    <s v="ENT"/>
    <s v="Entreprises"/>
    <s v="T"/>
    <x v="0"/>
    <s v="56"/>
    <s v="Restauration"/>
    <n v="10.25630364"/>
    <n v="1"/>
    <n v="0.88600000000000001"/>
    <n v="0"/>
    <n v="0"/>
    <n v="0"/>
    <s v="21503"/>
    <x v="662"/>
    <s v="200072825"/>
    <s v="CC Mirebellois et Fontenois"/>
    <s v="21"/>
    <s v="Côte-d'Or"/>
    <n v="27"/>
    <s v="Bourgogne-Franche-Comté"/>
  </r>
  <r>
    <s v="Enedis"/>
    <s v="2021"/>
    <x v="0"/>
    <s v="PRO"/>
    <s v="Petits professionels"/>
    <s v="T"/>
    <x v="0"/>
    <m/>
    <s v="0"/>
    <n v="0"/>
    <n v="0"/>
    <n v="0"/>
    <n v="0"/>
    <n v="0"/>
    <n v="1"/>
    <s v="21503"/>
    <x v="662"/>
    <s v="200072825"/>
    <s v="CC Mirebellois et Fontenois"/>
    <s v="21"/>
    <s v="Côte-d'Or"/>
    <n v="27"/>
    <s v="Bourgogne-Franche-Comté"/>
  </r>
  <r>
    <s v="Enedis"/>
    <s v="2021"/>
    <x v="0"/>
    <s v="PRO"/>
    <s v="Petits professionels"/>
    <s v="A"/>
    <x v="1"/>
    <m/>
    <s v="0"/>
    <n v="50.489424059999997"/>
    <n v="4"/>
    <n v="0.75700000000000001"/>
    <n v="0"/>
    <n v="0"/>
    <n v="0"/>
    <s v="21504"/>
    <x v="663"/>
    <s v="200039055"/>
    <s v="CC Ouche et Montagne"/>
    <s v="21"/>
    <s v="Côte-d'Or"/>
    <n v="27"/>
    <s v="Bourgogne-Franche-Comté"/>
  </r>
  <r>
    <s v="Enedis"/>
    <s v="2021"/>
    <x v="0"/>
    <s v="PRO"/>
    <s v="Petits professionels"/>
    <s v="X"/>
    <x v="2"/>
    <m/>
    <s v="0"/>
    <n v="0"/>
    <n v="0"/>
    <n v="0"/>
    <n v="0"/>
    <n v="0"/>
    <n v="1"/>
    <s v="21504"/>
    <x v="663"/>
    <s v="200039055"/>
    <s v="CC Ouche et Montagne"/>
    <s v="21"/>
    <s v="Côte-d'Or"/>
    <n v="27"/>
    <s v="Bourgogne-Franche-Comté"/>
  </r>
  <r>
    <s v="Enedis"/>
    <s v="2021"/>
    <x v="0"/>
    <s v="ENT"/>
    <s v="Entreprises"/>
    <s v="I"/>
    <x v="4"/>
    <s v="10"/>
    <s v="Industries alimentaires"/>
    <n v="148.82333019999999"/>
    <n v="1"/>
    <n v="0.83399999999999996"/>
    <n v="0"/>
    <n v="0"/>
    <n v="0"/>
    <s v="21505"/>
    <x v="228"/>
    <s v="200071017"/>
    <s v="CC des Terres d'Auxois"/>
    <s v="21"/>
    <s v="Côte-d'Or"/>
    <n v="27"/>
    <s v="Bourgogne-Franche-Comté"/>
  </r>
  <r>
    <s v="Enedis"/>
    <s v="2021"/>
    <x v="0"/>
    <s v="ENT"/>
    <s v="Entreprises"/>
    <s v="T"/>
    <x v="0"/>
    <s v="68"/>
    <s v="Activités immobilières"/>
    <n v="186.20937459999999"/>
    <n v="2"/>
    <n v="0.875"/>
    <n v="0"/>
    <n v="0"/>
    <n v="0"/>
    <s v="21505"/>
    <x v="228"/>
    <s v="200071017"/>
    <s v="CC des Terres d'Auxois"/>
    <s v="21"/>
    <s v="Côte-d'Or"/>
    <n v="27"/>
    <s v="Bourgogne-Franche-Comté"/>
  </r>
  <r>
    <s v="Enedis"/>
    <s v="2021"/>
    <x v="0"/>
    <s v="PRO"/>
    <s v="Petits professionels"/>
    <s v="A"/>
    <x v="1"/>
    <m/>
    <s v="0"/>
    <n v="0"/>
    <n v="0"/>
    <n v="0"/>
    <n v="0"/>
    <n v="0"/>
    <n v="1"/>
    <s v="21505"/>
    <x v="228"/>
    <s v="200071017"/>
    <s v="CC des Terres d'Auxois"/>
    <s v="21"/>
    <s v="Côte-d'Or"/>
    <n v="27"/>
    <s v="Bourgogne-Franche-Comté"/>
  </r>
  <r>
    <s v="Enedis"/>
    <s v="2021"/>
    <x v="0"/>
    <s v="PRO"/>
    <s v="Petits professionels"/>
    <s v="I"/>
    <x v="4"/>
    <m/>
    <s v="0"/>
    <n v="0"/>
    <n v="0"/>
    <n v="0"/>
    <n v="0"/>
    <n v="0"/>
    <n v="1"/>
    <s v="21505"/>
    <x v="228"/>
    <s v="200071017"/>
    <s v="CC des Terres d'Auxois"/>
    <s v="21"/>
    <s v="Côte-d'Or"/>
    <n v="27"/>
    <s v="Bourgogne-Franche-Comté"/>
  </r>
  <r>
    <s v="Enedis"/>
    <s v="2021"/>
    <x v="0"/>
    <s v="PRO"/>
    <s v="Petits professionels"/>
    <s v="X"/>
    <x v="2"/>
    <m/>
    <s v="0"/>
    <n v="63.167459979999997"/>
    <n v="8"/>
    <n v="0.84599999999999997"/>
    <n v="0"/>
    <n v="0"/>
    <n v="0"/>
    <s v="21505"/>
    <x v="228"/>
    <s v="200071017"/>
    <s v="CC des Terres d'Auxois"/>
    <s v="21"/>
    <s v="Côte-d'Or"/>
    <n v="27"/>
    <s v="Bourgogne-Franche-Comté"/>
  </r>
  <r>
    <s v="Enedis"/>
    <s v="2021"/>
    <x v="0"/>
    <s v="ENT"/>
    <s v="Entreprises"/>
    <s v="A"/>
    <x v="1"/>
    <s v="1"/>
    <s v="0"/>
    <n v="491.53354389999998"/>
    <n v="6"/>
    <n v="0.90400000000000003"/>
    <n v="0"/>
    <n v="0"/>
    <n v="0"/>
    <s v="21506"/>
    <x v="229"/>
    <s v="200070894"/>
    <s v="CC de Gevrey-Chambertin et de Nuits-Saint-Georges"/>
    <s v="21"/>
    <s v="Côte-d'Or"/>
    <n v="27"/>
    <s v="Bourgogne-Franche-Comté"/>
  </r>
  <r>
    <s v="Enedis"/>
    <s v="2021"/>
    <x v="0"/>
    <s v="ENT"/>
    <s v="Entreprises"/>
    <s v="T"/>
    <x v="0"/>
    <s v="55"/>
    <s v="Hébergement"/>
    <n v="49.869472139999999"/>
    <n v="1"/>
    <n v="0.98499999999999999"/>
    <n v="0"/>
    <n v="0"/>
    <n v="0"/>
    <s v="21506"/>
    <x v="229"/>
    <s v="200070894"/>
    <s v="CC de Gevrey-Chambertin et de Nuits-Saint-Georges"/>
    <s v="21"/>
    <s v="Côte-d'Or"/>
    <n v="27"/>
    <s v="Bourgogne-Franche-Comté"/>
  </r>
  <r>
    <s v="Enedis"/>
    <s v="2021"/>
    <x v="0"/>
    <s v="PRO"/>
    <s v="Petits professionels"/>
    <s v="I"/>
    <x v="4"/>
    <m/>
    <s v="0"/>
    <n v="0"/>
    <n v="0"/>
    <n v="0"/>
    <n v="0"/>
    <n v="0"/>
    <n v="1"/>
    <s v="21506"/>
    <x v="229"/>
    <s v="200070894"/>
    <s v="CC de Gevrey-Chambertin et de Nuits-Saint-Georges"/>
    <s v="21"/>
    <s v="Côte-d'Or"/>
    <n v="27"/>
    <s v="Bourgogne-Franche-Comté"/>
  </r>
  <r>
    <s v="Enedis"/>
    <s v="2021"/>
    <x v="0"/>
    <s v="ENT"/>
    <s v="Entreprises"/>
    <s v="I"/>
    <x v="4"/>
    <s v="10"/>
    <s v="Industries alimentaires"/>
    <n v="14337.444383632999"/>
    <n v="4"/>
    <n v="0.97499999999999998"/>
    <n v="0"/>
    <n v="0"/>
    <n v="0"/>
    <s v="21171"/>
    <x v="142"/>
    <s v="242100410"/>
    <s v="Dijon Métropole"/>
    <s v="21"/>
    <s v="Côte-d'Or"/>
    <n v="27"/>
    <s v="Bourgogne-Franche-Comté"/>
  </r>
  <r>
    <s v="Enedis"/>
    <s v="2021"/>
    <x v="0"/>
    <s v="ENT"/>
    <s v="Entreprises"/>
    <s v="I"/>
    <x v="4"/>
    <s v="16"/>
    <s v="Travail du bois et fabrication d'articles en bois et en liège, à l'exception des meubles ; fabrication d'articles en vannerie et sparterie"/>
    <n v="113.4296703"/>
    <n v="2"/>
    <n v="0.91200000000000003"/>
    <n v="0"/>
    <n v="0"/>
    <n v="0"/>
    <s v="21171"/>
    <x v="142"/>
    <s v="242100410"/>
    <s v="Dijon Métropole"/>
    <s v="21"/>
    <s v="Côte-d'Or"/>
    <n v="27"/>
    <s v="Bourgogne-Franche-Comté"/>
  </r>
  <r>
    <s v="Enedis"/>
    <s v="2021"/>
    <x v="0"/>
    <s v="ENT"/>
    <s v="Entreprises"/>
    <s v="T"/>
    <x v="0"/>
    <s v="33"/>
    <s v="Réparation et installation de machines et d'équipements"/>
    <n v="772.6667688"/>
    <n v="1"/>
    <n v="1"/>
    <n v="0"/>
    <n v="0"/>
    <n v="0"/>
    <s v="21171"/>
    <x v="142"/>
    <s v="242100410"/>
    <s v="Dijon Métropole"/>
    <s v="21"/>
    <s v="Côte-d'Or"/>
    <n v="27"/>
    <s v="Bourgogne-Franche-Comté"/>
  </r>
  <r>
    <s v="Enedis"/>
    <s v="2021"/>
    <x v="0"/>
    <s v="ENT"/>
    <s v="Entreprises"/>
    <s v="T"/>
    <x v="0"/>
    <s v="46"/>
    <s v="Commerce de gros, à l'exception des automobiles et des motocycles"/>
    <n v="3785.14023051"/>
    <n v="6"/>
    <n v="0.97699999999999998"/>
    <n v="0"/>
    <n v="0"/>
    <n v="0"/>
    <s v="21171"/>
    <x v="142"/>
    <s v="242100410"/>
    <s v="Dijon Métropole"/>
    <s v="21"/>
    <s v="Côte-d'Or"/>
    <n v="27"/>
    <s v="Bourgogne-Franche-Comté"/>
  </r>
  <r>
    <s v="Enedis"/>
    <s v="2021"/>
    <x v="0"/>
    <s v="ENT"/>
    <s v="Entreprises"/>
    <s v="T"/>
    <x v="0"/>
    <s v="52"/>
    <s v="Entreposage et services auxiliaires des transports"/>
    <n v="487.85692549999999"/>
    <n v="4"/>
    <n v="0.90700000000000003"/>
    <n v="0"/>
    <n v="0"/>
    <n v="0"/>
    <s v="21171"/>
    <x v="142"/>
    <s v="242100410"/>
    <s v="Dijon Métropole"/>
    <s v="21"/>
    <s v="Côte-d'Or"/>
    <n v="27"/>
    <s v="Bourgogne-Franche-Comté"/>
  </r>
  <r>
    <s v="Enedis"/>
    <s v="2021"/>
    <x v="0"/>
    <s v="ENT"/>
    <s v="Entreprises"/>
    <s v="T"/>
    <x v="0"/>
    <s v="87"/>
    <s v="Hébergement médico-social et social"/>
    <n v="178.82901459999999"/>
    <n v="1"/>
    <n v="0.91100000000000003"/>
    <n v="0"/>
    <n v="0"/>
    <n v="0"/>
    <s v="21171"/>
    <x v="142"/>
    <s v="242100410"/>
    <s v="Dijon Métropole"/>
    <s v="21"/>
    <s v="Côte-d'Or"/>
    <n v="27"/>
    <s v="Bourgogne-Franche-Comté"/>
  </r>
  <r>
    <s v="Enedis"/>
    <s v="2021"/>
    <x v="0"/>
    <s v="PRO"/>
    <s v="Petits professionels"/>
    <s v="X"/>
    <x v="2"/>
    <m/>
    <s v="0"/>
    <n v="0"/>
    <n v="0"/>
    <n v="0"/>
    <n v="0"/>
    <n v="0"/>
    <n v="5"/>
    <s v="21171"/>
    <x v="142"/>
    <s v="242100410"/>
    <s v="Dijon Métropole"/>
    <s v="21"/>
    <s v="Côte-d'Or"/>
    <n v="27"/>
    <s v="Bourgogne-Franche-Comté"/>
  </r>
  <r>
    <s v="Enedis"/>
    <s v="2021"/>
    <x v="0"/>
    <s v="PRO"/>
    <s v="Petits professionels"/>
    <s v="A"/>
    <x v="1"/>
    <m/>
    <s v="0"/>
    <n v="92.029936399999997"/>
    <n v="3"/>
    <n v="0.875"/>
    <n v="0"/>
    <n v="0"/>
    <n v="0"/>
    <s v="21172"/>
    <x v="615"/>
    <s v="242101509"/>
    <s v="CC Rives de Saône"/>
    <s v="21"/>
    <s v="Côte-d'Or"/>
    <n v="27"/>
    <s v="Bourgogne-Franche-Comté"/>
  </r>
  <r>
    <s v="Enedis"/>
    <s v="2021"/>
    <x v="0"/>
    <s v="RES"/>
    <s v="Résidentiel"/>
    <s v="R"/>
    <x v="3"/>
    <m/>
    <s v="0"/>
    <n v="928.16636430000005"/>
    <n v="138"/>
    <n v="0.81200000000000006"/>
    <n v="0"/>
    <n v="0"/>
    <n v="0"/>
    <s v="21172"/>
    <x v="615"/>
    <s v="242101509"/>
    <s v="CC Rives de Saône"/>
    <s v="21"/>
    <s v="Côte-d'Or"/>
    <n v="27"/>
    <s v="Bourgogne-Franche-Comté"/>
  </r>
  <r>
    <s v="Enedis"/>
    <s v="2021"/>
    <x v="0"/>
    <s v="PRO"/>
    <s v="Petits professionels"/>
    <s v="X"/>
    <x v="2"/>
    <m/>
    <s v="0"/>
    <n v="0"/>
    <n v="0"/>
    <n v="0"/>
    <n v="0"/>
    <n v="0"/>
    <n v="1"/>
    <s v="21173"/>
    <x v="143"/>
    <s v="200006682"/>
    <s v="CA Beaune, Côte et Sud - Communauté Beaune-Chagny-Nolay"/>
    <s v="21"/>
    <s v="Côte-d'Or"/>
    <n v="27"/>
    <s v="Bourgogne-Franche-Comté"/>
  </r>
  <r>
    <s v="Enedis"/>
    <s v="2021"/>
    <x v="0"/>
    <s v="ENT"/>
    <s v="Entreprises"/>
    <s v="T"/>
    <x v="0"/>
    <s v="36"/>
    <s v="Captage, traitement et distribution d'eau"/>
    <n v="39.506999999999998"/>
    <n v="1"/>
    <n v="1"/>
    <n v="0"/>
    <n v="0"/>
    <n v="0"/>
    <s v="21176"/>
    <x v="145"/>
    <s v="200071207"/>
    <s v="CC de Pouilly-en-Auxois/Bligny-sur-Ouche"/>
    <s v="21"/>
    <s v="Côte-d'Or"/>
    <n v="27"/>
    <s v="Bourgogne-Franche-Comté"/>
  </r>
  <r>
    <s v="Enedis"/>
    <s v="2021"/>
    <x v="0"/>
    <s v="RES"/>
    <s v="Résidentiel"/>
    <s v="R"/>
    <x v="3"/>
    <m/>
    <s v="0"/>
    <n v="385.74604679999999"/>
    <n v="73"/>
    <n v="0.84499999999999997"/>
    <n v="0"/>
    <n v="0"/>
    <n v="0"/>
    <s v="21176"/>
    <x v="145"/>
    <s v="200071207"/>
    <s v="CC de Pouilly-en-Auxois/Bligny-sur-Ouche"/>
    <s v="21"/>
    <s v="Côte-d'Or"/>
    <n v="27"/>
    <s v="Bourgogne-Franche-Comté"/>
  </r>
  <r>
    <s v="Enedis"/>
    <s v="2021"/>
    <x v="0"/>
    <s v="PRO"/>
    <s v="Petits professionels"/>
    <s v="X"/>
    <x v="2"/>
    <m/>
    <s v="0"/>
    <n v="0"/>
    <n v="0"/>
    <n v="0"/>
    <n v="0"/>
    <n v="0"/>
    <n v="1"/>
    <s v="21178"/>
    <x v="147"/>
    <s v="200070894"/>
    <s v="CC de Gevrey-Chambertin et de Nuits-Saint-Georges"/>
    <s v="21"/>
    <s v="Côte-d'Or"/>
    <n v="27"/>
    <s v="Bourgogne-Franche-Comté"/>
  </r>
  <r>
    <s v="Enedis"/>
    <s v="2021"/>
    <x v="0"/>
    <s v="RES"/>
    <s v="Résidentiel"/>
    <s v="R"/>
    <x v="3"/>
    <m/>
    <s v="0"/>
    <n v="1089.1419040000001"/>
    <n v="166"/>
    <n v="0.76100000000000001"/>
    <n v="0"/>
    <n v="0"/>
    <n v="0"/>
    <s v="21178"/>
    <x v="147"/>
    <s v="200070894"/>
    <s v="CC de Gevrey-Chambertin et de Nuits-Saint-Georges"/>
    <s v="21"/>
    <s v="Côte-d'Or"/>
    <n v="27"/>
    <s v="Bourgogne-Franche-Comté"/>
  </r>
  <r>
    <s v="Enedis"/>
    <s v="2021"/>
    <x v="0"/>
    <s v="PRO"/>
    <s v="Petits professionels"/>
    <s v="T"/>
    <x v="0"/>
    <m/>
    <s v="0"/>
    <n v="0"/>
    <n v="0"/>
    <n v="0"/>
    <n v="0"/>
    <n v="0"/>
    <n v="1"/>
    <s v="21180"/>
    <x v="149"/>
    <s v="200070902"/>
    <s v="CC Auxonne Pontailler Val de Saône"/>
    <s v="21"/>
    <s v="Côte-d'Or"/>
    <n v="27"/>
    <s v="Bourgogne-Franche-Comté"/>
  </r>
  <r>
    <s v="Enedis"/>
    <s v="2021"/>
    <x v="0"/>
    <s v="ENT"/>
    <s v="Entreprises"/>
    <s v="T"/>
    <x v="0"/>
    <s v="84"/>
    <s v="Administration publique et défense ; sécurité sociale obligatoire"/>
    <n v="53.23362032"/>
    <n v="1"/>
    <n v="0.82"/>
    <n v="0"/>
    <n v="0"/>
    <n v="0"/>
    <s v="21183"/>
    <x v="152"/>
    <s v="200000925"/>
    <s v="CC de la Plaine Dijonnaise"/>
    <s v="21"/>
    <s v="Côte-d'Or"/>
    <n v="27"/>
    <s v="Bourgogne-Franche-Comté"/>
  </r>
  <r>
    <s v="Enedis"/>
    <s v="2021"/>
    <x v="0"/>
    <s v="PRO"/>
    <s v="Petits professionels"/>
    <s v="X"/>
    <x v="2"/>
    <m/>
    <s v="0"/>
    <n v="0"/>
    <n v="0"/>
    <n v="0"/>
    <n v="0"/>
    <n v="0"/>
    <n v="1"/>
    <s v="21184"/>
    <x v="153"/>
    <s v="200071207"/>
    <s v="CC de Pouilly-en-Auxois/Bligny-sur-Ouche"/>
    <s v="21"/>
    <s v="Côte-d'Or"/>
    <n v="27"/>
    <s v="Bourgogne-Franche-Comté"/>
  </r>
  <r>
    <s v="Enedis"/>
    <s v="2021"/>
    <x v="0"/>
    <s v="PRO"/>
    <s v="Petits professionels"/>
    <s v="A"/>
    <x v="1"/>
    <m/>
    <s v="0"/>
    <n v="0"/>
    <n v="0"/>
    <n v="0"/>
    <n v="0"/>
    <n v="0"/>
    <n v="1"/>
    <s v="21185"/>
    <x v="415"/>
    <s v="200006682"/>
    <s v="CA Beaune, Côte et Sud - Communauté Beaune-Chagny-Nolay"/>
    <s v="21"/>
    <s v="Côte-d'Or"/>
    <n v="27"/>
    <s v="Bourgogne-Franche-Comté"/>
  </r>
  <r>
    <s v="Enedis"/>
    <s v="2021"/>
    <x v="0"/>
    <s v="PRO"/>
    <s v="Petits professionels"/>
    <s v="T"/>
    <x v="0"/>
    <m/>
    <s v="0"/>
    <n v="117.69394250000001"/>
    <n v="21"/>
    <n v="0.86899999999999999"/>
    <n v="0"/>
    <n v="0"/>
    <n v="0"/>
    <s v="21185"/>
    <x v="415"/>
    <s v="200006682"/>
    <s v="CA Beaune, Côte et Sud - Communauté Beaune-Chagny-Nolay"/>
    <s v="21"/>
    <s v="Côte-d'Or"/>
    <n v="27"/>
    <s v="Bourgogne-Franche-Comté"/>
  </r>
  <r>
    <s v="Enedis"/>
    <s v="2021"/>
    <x v="0"/>
    <s v="RES"/>
    <s v="Résidentiel"/>
    <s v="R"/>
    <x v="3"/>
    <m/>
    <s v="0"/>
    <n v="1471.430353"/>
    <n v="213"/>
    <n v="0.82399999999999995"/>
    <n v="0"/>
    <n v="0"/>
    <n v="0"/>
    <s v="21185"/>
    <x v="415"/>
    <s v="200006682"/>
    <s v="CA Beaune, Côte et Sud - Communauté Beaune-Chagny-Nolay"/>
    <s v="21"/>
    <s v="Côte-d'Or"/>
    <n v="27"/>
    <s v="Bourgogne-Franche-Comté"/>
  </r>
  <r>
    <s v="Enedis"/>
    <s v="2021"/>
    <x v="0"/>
    <s v="PRO"/>
    <s v="Petits professionels"/>
    <s v="A"/>
    <x v="1"/>
    <m/>
    <s v="0"/>
    <n v="135.10433399999999"/>
    <n v="12"/>
    <n v="0.752"/>
    <n v="0"/>
    <n v="0"/>
    <n v="0"/>
    <s v="21186"/>
    <x v="154"/>
    <s v="200070894"/>
    <s v="CC de Gevrey-Chambertin et de Nuits-Saint-Georges"/>
    <s v="21"/>
    <s v="Côte-d'Or"/>
    <n v="27"/>
    <s v="Bourgogne-Franche-Comté"/>
  </r>
  <r>
    <s v="Enedis"/>
    <s v="2021"/>
    <x v="0"/>
    <s v="PRO"/>
    <s v="Petits professionels"/>
    <s v="I"/>
    <x v="4"/>
    <m/>
    <s v="0"/>
    <n v="116.565922"/>
    <n v="4"/>
    <n v="0.83"/>
    <n v="0"/>
    <n v="0"/>
    <n v="0"/>
    <s v="21186"/>
    <x v="154"/>
    <s v="200070894"/>
    <s v="CC de Gevrey-Chambertin et de Nuits-Saint-Georges"/>
    <s v="21"/>
    <s v="Côte-d'Or"/>
    <n v="27"/>
    <s v="Bourgogne-Franche-Comté"/>
  </r>
  <r>
    <s v="Enedis"/>
    <s v="2021"/>
    <x v="0"/>
    <s v="PRO"/>
    <s v="Petits professionels"/>
    <s v="T"/>
    <x v="0"/>
    <m/>
    <s v="0"/>
    <n v="315.9513164"/>
    <n v="40"/>
    <n v="0.74299999999999999"/>
    <n v="0"/>
    <n v="0"/>
    <n v="0"/>
    <s v="21186"/>
    <x v="154"/>
    <s v="200070894"/>
    <s v="CC de Gevrey-Chambertin et de Nuits-Saint-Georges"/>
    <s v="21"/>
    <s v="Côte-d'Or"/>
    <n v="27"/>
    <s v="Bourgogne-Franche-Comté"/>
  </r>
  <r>
    <s v="Enedis"/>
    <s v="2021"/>
    <x v="0"/>
    <s v="PRO"/>
    <s v="Petits professionels"/>
    <s v="X"/>
    <x v="2"/>
    <m/>
    <s v="0"/>
    <n v="0"/>
    <n v="0"/>
    <n v="0"/>
    <n v="0"/>
    <n v="0"/>
    <n v="1"/>
    <s v="21189"/>
    <x v="156"/>
    <s v="200006682"/>
    <s v="CA Beaune, Côte et Sud - Communauté Beaune-Chagny-Nolay"/>
    <s v="21"/>
    <s v="Côte-d'Or"/>
    <n v="27"/>
    <s v="Bourgogne-Franche-Comté"/>
  </r>
  <r>
    <s v="Enedis"/>
    <s v="2021"/>
    <x v="0"/>
    <s v="RES"/>
    <s v="Résidentiel"/>
    <s v="R"/>
    <x v="3"/>
    <m/>
    <s v="0"/>
    <n v="1485.5475180000001"/>
    <n v="186"/>
    <n v="0.82799999999999996"/>
    <n v="0"/>
    <n v="0"/>
    <n v="0"/>
    <s v="21189"/>
    <x v="156"/>
    <s v="200006682"/>
    <s v="CA Beaune, Côte et Sud - Communauté Beaune-Chagny-Nolay"/>
    <s v="21"/>
    <s v="Côte-d'Or"/>
    <n v="27"/>
    <s v="Bourgogne-Franche-Comté"/>
  </r>
  <r>
    <s v="Enedis"/>
    <s v="2021"/>
    <x v="0"/>
    <s v="PRO"/>
    <s v="Petits professionels"/>
    <s v="T"/>
    <x v="0"/>
    <m/>
    <s v="0"/>
    <n v="114.8527157"/>
    <n v="11"/>
    <n v="0.82599999999999996"/>
    <n v="0"/>
    <n v="0"/>
    <n v="0"/>
    <s v="21190"/>
    <x v="616"/>
    <s v="200006682"/>
    <s v="CA Beaune, Côte et Sud - Communauté Beaune-Chagny-Nolay"/>
    <s v="21"/>
    <s v="Côte-d'Or"/>
    <n v="27"/>
    <s v="Bourgogne-Franche-Comté"/>
  </r>
  <r>
    <s v="Enedis"/>
    <s v="2021"/>
    <x v="0"/>
    <s v="PRO"/>
    <s v="Petits professionels"/>
    <s v="A"/>
    <x v="1"/>
    <m/>
    <s v="0"/>
    <n v="0"/>
    <n v="0"/>
    <n v="0"/>
    <n v="0"/>
    <n v="0"/>
    <n v="1"/>
    <s v="21193"/>
    <x v="159"/>
    <s v="200006682"/>
    <s v="CA Beaune, Côte et Sud - Communauté Beaune-Chagny-Nolay"/>
    <s v="21"/>
    <s v="Côte-d'Or"/>
    <n v="27"/>
    <s v="Bourgogne-Franche-Comté"/>
  </r>
  <r>
    <s v="Enedis"/>
    <s v="2021"/>
    <x v="0"/>
    <s v="PRO"/>
    <s v="Petits professionels"/>
    <s v="T"/>
    <x v="0"/>
    <m/>
    <s v="0"/>
    <n v="102.03441359999999"/>
    <n v="13"/>
    <n v="0.86099999999999999"/>
    <n v="0"/>
    <n v="0"/>
    <n v="0"/>
    <s v="21193"/>
    <x v="159"/>
    <s v="200006682"/>
    <s v="CA Beaune, Côte et Sud - Communauté Beaune-Chagny-Nolay"/>
    <s v="21"/>
    <s v="Côte-d'Or"/>
    <n v="27"/>
    <s v="Bourgogne-Franche-Comté"/>
  </r>
  <r>
    <s v="Enedis"/>
    <s v="2021"/>
    <x v="0"/>
    <s v="ENT"/>
    <s v="Entreprises"/>
    <s v="A"/>
    <x v="1"/>
    <s v="1"/>
    <s v="0"/>
    <n v="96.024000000000001"/>
    <n v="1"/>
    <n v="1"/>
    <n v="0"/>
    <n v="0"/>
    <n v="0"/>
    <s v="21194"/>
    <x v="160"/>
    <s v="200070894"/>
    <s v="CC de Gevrey-Chambertin et de Nuits-Saint-Georges"/>
    <s v="21"/>
    <s v="Côte-d'Or"/>
    <n v="27"/>
    <s v="Bourgogne-Franche-Comté"/>
  </r>
  <r>
    <s v="Enedis"/>
    <s v="2021"/>
    <x v="0"/>
    <s v="ENT"/>
    <s v="Entreprises"/>
    <s v="T"/>
    <x v="0"/>
    <s v="84"/>
    <s v="Administration publique et défense ; sécurité sociale obligatoire"/>
    <n v="4.7703646109999998"/>
    <n v="1"/>
    <n v="0.57399999999999995"/>
    <n v="0"/>
    <n v="0"/>
    <n v="0"/>
    <s v="21194"/>
    <x v="160"/>
    <s v="200070894"/>
    <s v="CC de Gevrey-Chambertin et de Nuits-Saint-Georges"/>
    <s v="21"/>
    <s v="Côte-d'Or"/>
    <n v="27"/>
    <s v="Bourgogne-Franche-Comté"/>
  </r>
  <r>
    <s v="Enedis"/>
    <s v="2021"/>
    <x v="0"/>
    <s v="PRO"/>
    <s v="Petits professionels"/>
    <s v="I"/>
    <x v="4"/>
    <m/>
    <s v="0"/>
    <n v="0"/>
    <n v="0"/>
    <n v="0"/>
    <n v="0"/>
    <n v="0"/>
    <n v="1"/>
    <s v="21194"/>
    <x v="160"/>
    <s v="200070894"/>
    <s v="CC de Gevrey-Chambertin et de Nuits-Saint-Georges"/>
    <s v="21"/>
    <s v="Côte-d'Or"/>
    <n v="27"/>
    <s v="Bourgogne-Franche-Comté"/>
  </r>
  <r>
    <s v="Enedis"/>
    <s v="2021"/>
    <x v="0"/>
    <s v="PRO"/>
    <s v="Petits professionels"/>
    <s v="X"/>
    <x v="2"/>
    <m/>
    <s v="0"/>
    <n v="0"/>
    <n v="0"/>
    <n v="0"/>
    <n v="0"/>
    <n v="0"/>
    <n v="1"/>
    <s v="21195"/>
    <x v="161"/>
    <s v="200006682"/>
    <s v="CA Beaune, Côte et Sud - Communauté Beaune-Chagny-Nolay"/>
    <s v="21"/>
    <s v="Côte-d'Or"/>
    <n v="27"/>
    <s v="Bourgogne-Franche-Comté"/>
  </r>
  <r>
    <s v="Enedis"/>
    <s v="2021"/>
    <x v="0"/>
    <s v="PRO"/>
    <s v="Petits professionels"/>
    <s v="I"/>
    <x v="4"/>
    <m/>
    <s v="0"/>
    <n v="133.68564860000001"/>
    <n v="6"/>
    <n v="0.92400000000000004"/>
    <n v="0"/>
    <n v="0"/>
    <n v="0"/>
    <s v="21196"/>
    <x v="162"/>
    <s v="200006682"/>
    <s v="CA Beaune, Côte et Sud - Communauté Beaune-Chagny-Nolay"/>
    <s v="21"/>
    <s v="Côte-d'Or"/>
    <n v="27"/>
    <s v="Bourgogne-Franche-Comté"/>
  </r>
  <r>
    <s v="Enedis"/>
    <s v="2021"/>
    <x v="0"/>
    <s v="PRO"/>
    <s v="Petits professionels"/>
    <s v="T"/>
    <x v="0"/>
    <m/>
    <s v="0"/>
    <n v="456.65698370000001"/>
    <n v="35"/>
    <n v="0.91800000000000004"/>
    <n v="0"/>
    <n v="0"/>
    <n v="0"/>
    <s v="21196"/>
    <x v="162"/>
    <s v="200006682"/>
    <s v="CA Beaune, Côte et Sud - Communauté Beaune-Chagny-Nolay"/>
    <s v="21"/>
    <s v="Côte-d'Or"/>
    <n v="27"/>
    <s v="Bourgogne-Franche-Comté"/>
  </r>
  <r>
    <s v="Enedis"/>
    <s v="2021"/>
    <x v="0"/>
    <s v="PRO"/>
    <s v="Petits professionels"/>
    <s v="A"/>
    <x v="1"/>
    <m/>
    <s v="0"/>
    <n v="0"/>
    <n v="0"/>
    <n v="0"/>
    <n v="0"/>
    <n v="0"/>
    <n v="1"/>
    <s v="21198"/>
    <x v="164"/>
    <s v="200071017"/>
    <s v="CC des Terres d'Auxois"/>
    <s v="21"/>
    <s v="Côte-d'Or"/>
    <n v="27"/>
    <s v="Bourgogne-Franche-Comté"/>
  </r>
  <r>
    <s v="Enedis"/>
    <s v="2021"/>
    <x v="0"/>
    <s v="RES"/>
    <s v="Résidentiel"/>
    <s v="R"/>
    <x v="3"/>
    <m/>
    <s v="0"/>
    <n v="802.68663809999998"/>
    <n v="121"/>
    <n v="0.85099999999999998"/>
    <n v="0"/>
    <n v="0"/>
    <n v="0"/>
    <s v="21198"/>
    <x v="164"/>
    <s v="200071017"/>
    <s v="CC des Terres d'Auxois"/>
    <s v="21"/>
    <s v="Côte-d'Or"/>
    <n v="27"/>
    <s v="Bourgogne-Franche-Comté"/>
  </r>
  <r>
    <s v="Enedis"/>
    <s v="2021"/>
    <x v="0"/>
    <s v="PRO"/>
    <s v="Petits professionels"/>
    <s v="T"/>
    <x v="0"/>
    <m/>
    <s v="0"/>
    <n v="360.14818289999999"/>
    <n v="32"/>
    <n v="0.84599999999999997"/>
    <n v="0"/>
    <n v="0"/>
    <n v="0"/>
    <s v="21200"/>
    <x v="166"/>
    <s v="200070894"/>
    <s v="CC de Gevrey-Chambertin et de Nuits-Saint-Georges"/>
    <s v="21"/>
    <s v="Côte-d'Or"/>
    <n v="27"/>
    <s v="Bourgogne-Franche-Comté"/>
  </r>
  <r>
    <s v="Enedis"/>
    <s v="2021"/>
    <x v="0"/>
    <s v="PRO"/>
    <s v="Petits professionels"/>
    <s v="A"/>
    <x v="1"/>
    <m/>
    <s v="0"/>
    <n v="95.675138509999996"/>
    <n v="9"/>
    <n v="0.84799999999999998"/>
    <n v="0"/>
    <n v="0"/>
    <n v="0"/>
    <s v="21201"/>
    <x v="167"/>
    <s v="242101434"/>
    <s v="CC du Pays Châtillonnais"/>
    <s v="21"/>
    <s v="Côte-d'Or"/>
    <n v="27"/>
    <s v="Bourgogne-Franche-Comté"/>
  </r>
  <r>
    <s v="Enedis"/>
    <s v="2021"/>
    <x v="0"/>
    <s v="RES"/>
    <s v="Résidentiel"/>
    <s v="R"/>
    <x v="3"/>
    <m/>
    <s v="0"/>
    <n v="723.40053790000002"/>
    <n v="128"/>
    <n v="0.755"/>
    <n v="0"/>
    <n v="0"/>
    <n v="0"/>
    <s v="21201"/>
    <x v="167"/>
    <s v="242101434"/>
    <s v="CC du Pays Châtillonnais"/>
    <s v="21"/>
    <s v="Côte-d'Or"/>
    <n v="27"/>
    <s v="Bourgogne-Franche-Comté"/>
  </r>
  <r>
    <s v="Enedis"/>
    <s v="2021"/>
    <x v="0"/>
    <s v="PRO"/>
    <s v="Petits professionels"/>
    <s v="T"/>
    <x v="0"/>
    <m/>
    <s v="0"/>
    <n v="0"/>
    <n v="0"/>
    <n v="0"/>
    <n v="0"/>
    <n v="0"/>
    <n v="1"/>
    <s v="21204"/>
    <x v="617"/>
    <s v="242101491"/>
    <s v="CC du Montbardois"/>
    <s v="21"/>
    <s v="Côte-d'Or"/>
    <n v="27"/>
    <s v="Bourgogne-Franche-Comté"/>
  </r>
  <r>
    <s v="Enedis"/>
    <s v="2021"/>
    <x v="0"/>
    <s v="ENT"/>
    <s v="Entreprises"/>
    <s v="A"/>
    <x v="1"/>
    <s v="1"/>
    <s v="0"/>
    <n v="6.3810000000000002"/>
    <n v="1"/>
    <n v="1"/>
    <n v="0"/>
    <n v="0"/>
    <n v="0"/>
    <s v="21205"/>
    <x v="169"/>
    <s v="200071017"/>
    <s v="CC des Terres d'Auxois"/>
    <s v="21"/>
    <s v="Côte-d'Or"/>
    <n v="27"/>
    <s v="Bourgogne-Franche-Comté"/>
  </r>
  <r>
    <s v="Enedis"/>
    <s v="2021"/>
    <x v="0"/>
    <s v="PRO"/>
    <s v="Petits professionels"/>
    <s v="I"/>
    <x v="4"/>
    <m/>
    <s v="0"/>
    <n v="0"/>
    <n v="0"/>
    <n v="0"/>
    <n v="0"/>
    <n v="0"/>
    <n v="1"/>
    <s v="21207"/>
    <x v="618"/>
    <s v="200070910"/>
    <s v="CC Tille et Venelle"/>
    <s v="21"/>
    <s v="Côte-d'Or"/>
    <n v="27"/>
    <s v="Bourgogne-Franche-Comté"/>
  </r>
  <r>
    <s v="Enedis"/>
    <s v="2021"/>
    <x v="0"/>
    <s v="RES"/>
    <s v="Résidentiel"/>
    <s v="R"/>
    <x v="3"/>
    <m/>
    <s v="0"/>
    <n v="430.21327830000001"/>
    <n v="87"/>
    <n v="0.83799999999999997"/>
    <n v="0"/>
    <n v="0"/>
    <n v="0"/>
    <s v="21428"/>
    <x v="170"/>
    <s v="200006682"/>
    <s v="CA Beaune, Côte et Sud - Communauté Beaune-Chagny-Nolay"/>
    <s v="21"/>
    <s v="Côte-d'Or"/>
    <n v="27"/>
    <s v="Bourgogne-Franche-Comté"/>
  </r>
  <r>
    <s v="Enedis"/>
    <s v="2021"/>
    <x v="0"/>
    <s v="PRO"/>
    <s v="Petits professionels"/>
    <s v="X"/>
    <x v="2"/>
    <m/>
    <s v="0"/>
    <n v="0"/>
    <n v="0"/>
    <n v="0"/>
    <n v="0"/>
    <n v="0"/>
    <n v="1"/>
    <s v="21430"/>
    <x v="172"/>
    <s v="200071017"/>
    <s v="CC des Terres d'Auxois"/>
    <s v="21"/>
    <s v="Côte-d'Or"/>
    <n v="27"/>
    <s v="Bourgogne-Franche-Comté"/>
  </r>
  <r>
    <s v="Enedis"/>
    <s v="2021"/>
    <x v="0"/>
    <s v="PRO"/>
    <s v="Petits professionels"/>
    <s v="A"/>
    <x v="1"/>
    <m/>
    <s v="0"/>
    <n v="80.454528359999998"/>
    <n v="8"/>
    <n v="0.621"/>
    <n v="0"/>
    <n v="0"/>
    <n v="0"/>
    <s v="21432"/>
    <x v="174"/>
    <s v="242101434"/>
    <s v="CC du Pays Châtillonnais"/>
    <s v="21"/>
    <s v="Côte-d'Or"/>
    <n v="27"/>
    <s v="Bourgogne-Franche-Comté"/>
  </r>
  <r>
    <s v="Enedis"/>
    <s v="2021"/>
    <x v="0"/>
    <s v="RES"/>
    <s v="Résidentiel"/>
    <s v="R"/>
    <x v="3"/>
    <m/>
    <s v="0"/>
    <n v="865.11837360000004"/>
    <n v="173"/>
    <n v="0.82399999999999995"/>
    <n v="0"/>
    <n v="0"/>
    <n v="0"/>
    <s v="21432"/>
    <x v="174"/>
    <s v="242101434"/>
    <s v="CC du Pays Châtillonnais"/>
    <s v="21"/>
    <s v="Côte-d'Or"/>
    <n v="27"/>
    <s v="Bourgogne-Franche-Comté"/>
  </r>
  <r>
    <s v="Enedis"/>
    <s v="2021"/>
    <x v="0"/>
    <s v="PRO"/>
    <s v="Petits professionels"/>
    <s v="T"/>
    <x v="0"/>
    <m/>
    <s v="0"/>
    <n v="61.092585679999999"/>
    <n v="17"/>
    <n v="0.88300000000000001"/>
    <n v="0"/>
    <n v="0"/>
    <n v="0"/>
    <s v="21433"/>
    <x v="175"/>
    <s v="200072825"/>
    <s v="CC Mirebellois et Fontenois"/>
    <s v="21"/>
    <s v="Côte-d'Or"/>
    <n v="27"/>
    <s v="Bourgogne-Franche-Comté"/>
  </r>
  <r>
    <s v="Enedis"/>
    <s v="2021"/>
    <x v="0"/>
    <s v="ENT"/>
    <s v="Entreprises"/>
    <s v="T"/>
    <x v="0"/>
    <s v="70"/>
    <s v="Activités des sièges sociaux ; conseil de gestion"/>
    <n v="453.40883070000001"/>
    <n v="1"/>
    <n v="1"/>
    <n v="0"/>
    <n v="0"/>
    <n v="0"/>
    <s v="21582"/>
    <x v="426"/>
    <s v="200006682"/>
    <s v="CA Beaune, Côte et Sud - Communauté Beaune-Chagny-Nolay"/>
    <s v="21"/>
    <s v="Côte-d'Or"/>
    <n v="27"/>
    <s v="Bourgogne-Franche-Comté"/>
  </r>
  <r>
    <s v="Enedis"/>
    <s v="2021"/>
    <x v="0"/>
    <s v="ENT"/>
    <s v="Entreprises"/>
    <s v="T"/>
    <x v="0"/>
    <s v="87"/>
    <s v="Hébergement médico-social et social"/>
    <n v="531.71077070000001"/>
    <n v="2"/>
    <n v="0.96099999999999997"/>
    <n v="0"/>
    <n v="0"/>
    <n v="0"/>
    <s v="21582"/>
    <x v="426"/>
    <s v="200006682"/>
    <s v="CA Beaune, Côte et Sud - Communauté Beaune-Chagny-Nolay"/>
    <s v="21"/>
    <s v="Côte-d'Or"/>
    <n v="27"/>
    <s v="Bourgogne-Franche-Comté"/>
  </r>
  <r>
    <s v="Enedis"/>
    <s v="2021"/>
    <x v="0"/>
    <s v="PRO"/>
    <s v="Petits professionels"/>
    <s v="A"/>
    <x v="1"/>
    <m/>
    <s v="0"/>
    <n v="659.61413549999997"/>
    <n v="57"/>
    <n v="0.83599999999999997"/>
    <n v="0"/>
    <n v="0"/>
    <n v="0"/>
    <s v="21582"/>
    <x v="426"/>
    <s v="200006682"/>
    <s v="CA Beaune, Côte et Sud - Communauté Beaune-Chagny-Nolay"/>
    <s v="21"/>
    <s v="Côte-d'Or"/>
    <n v="27"/>
    <s v="Bourgogne-Franche-Comté"/>
  </r>
  <r>
    <s v="Enedis"/>
    <s v="2021"/>
    <x v="0"/>
    <s v="PRO"/>
    <s v="Petits professionels"/>
    <s v="T"/>
    <x v="0"/>
    <m/>
    <s v="0"/>
    <n v="770.86011680000001"/>
    <n v="70"/>
    <n v="0.84899999999999998"/>
    <n v="0"/>
    <n v="0"/>
    <n v="0"/>
    <s v="21582"/>
    <x v="426"/>
    <s v="200006682"/>
    <s v="CA Beaune, Côte et Sud - Communauté Beaune-Chagny-Nolay"/>
    <s v="21"/>
    <s v="Côte-d'Or"/>
    <n v="27"/>
    <s v="Bourgogne-Franche-Comté"/>
  </r>
  <r>
    <s v="Enedis"/>
    <s v="2021"/>
    <x v="0"/>
    <s v="PRO"/>
    <s v="Petits professionels"/>
    <s v="T"/>
    <x v="0"/>
    <m/>
    <s v="0"/>
    <n v="0"/>
    <n v="0"/>
    <n v="0"/>
    <n v="0"/>
    <n v="0"/>
    <n v="1"/>
    <s v="21583"/>
    <x v="504"/>
    <s v="200006682"/>
    <s v="CA Beaune, Côte et Sud - Communauté Beaune-Chagny-Nolay"/>
    <s v="21"/>
    <s v="Côte-d'Or"/>
    <n v="27"/>
    <s v="Bourgogne-Franche-Comté"/>
  </r>
  <r>
    <s v="Enedis"/>
    <s v="2021"/>
    <x v="0"/>
    <s v="ENT"/>
    <s v="Entreprises"/>
    <s v="I"/>
    <x v="4"/>
    <s v="32"/>
    <s v="Autres industries manufacturières"/>
    <n v="140.46"/>
    <n v="1"/>
    <n v="1"/>
    <n v="0"/>
    <n v="0"/>
    <n v="0"/>
    <s v="21584"/>
    <x v="505"/>
    <s v="242101442"/>
    <s v="CC de Saulieu"/>
    <s v="21"/>
    <s v="Côte-d'Or"/>
    <n v="27"/>
    <s v="Bourgogne-Franche-Comté"/>
  </r>
  <r>
    <s v="Enedis"/>
    <s v="2021"/>
    <x v="0"/>
    <s v="ENT"/>
    <s v="Entreprises"/>
    <s v="T"/>
    <x v="0"/>
    <s v="47"/>
    <s v="Commerce de détail, à l'exception des automobiles et des motocycles"/>
    <n v="1368.9530199999999"/>
    <n v="3"/>
    <n v="0.98499999999999999"/>
    <n v="0"/>
    <n v="0"/>
    <n v="0"/>
    <s v="21584"/>
    <x v="505"/>
    <s v="242101442"/>
    <s v="CC de Saulieu"/>
    <s v="21"/>
    <s v="Côte-d'Or"/>
    <n v="27"/>
    <s v="Bourgogne-Franche-Comté"/>
  </r>
  <r>
    <s v="Enedis"/>
    <s v="2021"/>
    <x v="0"/>
    <s v="ENT"/>
    <s v="Entreprises"/>
    <s v="T"/>
    <x v="0"/>
    <s v="61"/>
    <s v="Télécommunications"/>
    <n v="258.27405190000002"/>
    <n v="2"/>
    <n v="0.95399999999999996"/>
    <n v="0"/>
    <n v="0"/>
    <n v="0"/>
    <s v="21584"/>
    <x v="505"/>
    <s v="242101442"/>
    <s v="CC de Saulieu"/>
    <s v="21"/>
    <s v="Côte-d'Or"/>
    <n v="27"/>
    <s v="Bourgogne-Franche-Comté"/>
  </r>
  <r>
    <s v="Enedis"/>
    <s v="2021"/>
    <x v="0"/>
    <s v="ENT"/>
    <s v="Entreprises"/>
    <s v="T"/>
    <x v="0"/>
    <s v="68"/>
    <s v="Activités immobilières"/>
    <n v="193.30925579999999"/>
    <n v="2"/>
    <n v="0.98499999999999999"/>
    <n v="0"/>
    <n v="0"/>
    <n v="0"/>
    <s v="21584"/>
    <x v="505"/>
    <s v="242101442"/>
    <s v="CC de Saulieu"/>
    <s v="21"/>
    <s v="Côte-d'Or"/>
    <n v="27"/>
    <s v="Bourgogne-Franche-Comté"/>
  </r>
  <r>
    <s v="Enedis"/>
    <s v="2021"/>
    <x v="0"/>
    <s v="ENT"/>
    <s v="Entreprises"/>
    <s v="T"/>
    <x v="0"/>
    <s v="87"/>
    <s v="Hébergement médico-social et social"/>
    <n v="101.7565639"/>
    <n v="1"/>
    <n v="0.91100000000000003"/>
    <n v="0"/>
    <n v="0"/>
    <n v="0"/>
    <s v="21584"/>
    <x v="505"/>
    <s v="242101442"/>
    <s v="CC de Saulieu"/>
    <s v="21"/>
    <s v="Côte-d'Or"/>
    <n v="27"/>
    <s v="Bourgogne-Franche-Comté"/>
  </r>
  <r>
    <s v="Enedis"/>
    <s v="2021"/>
    <x v="0"/>
    <s v="ENT"/>
    <s v="Entreprises"/>
    <s v="T"/>
    <x v="0"/>
    <s v="36"/>
    <s v="Captage, traitement et distribution d'eau"/>
    <n v="112.2059951"/>
    <n v="1"/>
    <n v="0.91500000000000004"/>
    <n v="0"/>
    <n v="0"/>
    <n v="0"/>
    <s v="21585"/>
    <x v="427"/>
    <s v="200070894"/>
    <s v="CC de Gevrey-Chambertin et de Nuits-Saint-Georges"/>
    <s v="21"/>
    <s v="Côte-d'Or"/>
    <n v="27"/>
    <s v="Bourgogne-Franche-Comté"/>
  </r>
  <r>
    <s v="Enedis"/>
    <s v="2021"/>
    <x v="0"/>
    <s v="PRO"/>
    <s v="Petits professionels"/>
    <s v="I"/>
    <x v="4"/>
    <m/>
    <s v="0"/>
    <n v="79.642669089999998"/>
    <n v="5"/>
    <n v="0.92100000000000004"/>
    <n v="0"/>
    <n v="0"/>
    <n v="0"/>
    <s v="21585"/>
    <x v="427"/>
    <s v="200070894"/>
    <s v="CC de Gevrey-Chambertin et de Nuits-Saint-Georges"/>
    <s v="21"/>
    <s v="Côte-d'Or"/>
    <n v="27"/>
    <s v="Bourgogne-Franche-Comté"/>
  </r>
  <r>
    <s v="Enedis"/>
    <s v="2021"/>
    <x v="0"/>
    <s v="PRO"/>
    <s v="Petits professionels"/>
    <s v="T"/>
    <x v="0"/>
    <m/>
    <s v="0"/>
    <n v="0"/>
    <n v="0"/>
    <n v="0"/>
    <n v="0"/>
    <n v="0"/>
    <n v="1"/>
    <s v="21587"/>
    <x v="506"/>
    <s v="242100154"/>
    <s v="CC des Vallées de la Tille et de l'Ignon"/>
    <s v="21"/>
    <s v="Côte-d'Or"/>
    <n v="27"/>
    <s v="Bourgogne-Franche-Comté"/>
  </r>
  <r>
    <s v="Enedis"/>
    <s v="2021"/>
    <x v="0"/>
    <s v="ENT"/>
    <s v="Entreprises"/>
    <s v="I"/>
    <x v="4"/>
    <s v="35"/>
    <s v="Production et distribution d'électricité, de gaz, de vapeur et d'air conditionné"/>
    <n v="392.41278879999999"/>
    <n v="1"/>
    <n v="1"/>
    <n v="0"/>
    <n v="0"/>
    <n v="0"/>
    <s v="21588"/>
    <x v="507"/>
    <s v="200071207"/>
    <s v="CC de Pouilly-en-Auxois/Bligny-sur-Ouche"/>
    <s v="21"/>
    <s v="Côte-d'Or"/>
    <n v="27"/>
    <s v="Bourgogne-Franche-Comté"/>
  </r>
  <r>
    <s v="Enedis"/>
    <s v="2021"/>
    <x v="0"/>
    <s v="ENT"/>
    <s v="Entreprises"/>
    <s v="A"/>
    <x v="1"/>
    <s v="1"/>
    <s v="0"/>
    <n v="73.057095869999998"/>
    <n v="2"/>
    <n v="0.94499999999999995"/>
    <n v="0"/>
    <n v="0"/>
    <n v="0"/>
    <s v="21590"/>
    <x v="429"/>
    <s v="200006682"/>
    <s v="CA Beaune, Côte et Sud - Communauté Beaune-Chagny-Nolay"/>
    <s v="21"/>
    <s v="Côte-d'Or"/>
    <n v="27"/>
    <s v="Bourgogne-Franche-Comté"/>
  </r>
  <r>
    <s v="Enedis"/>
    <s v="2021"/>
    <x v="0"/>
    <s v="ENT"/>
    <s v="Entreprises"/>
    <s v="I"/>
    <x v="4"/>
    <s v="20"/>
    <s v="Industrie chimique"/>
    <n v="13.02098108"/>
    <n v="1"/>
    <n v="0.88300000000000001"/>
    <n v="0"/>
    <n v="0"/>
    <n v="0"/>
    <s v="21590"/>
    <x v="429"/>
    <s v="200006682"/>
    <s v="CA Beaune, Côte et Sud - Communauté Beaune-Chagny-Nolay"/>
    <s v="21"/>
    <s v="Côte-d'Or"/>
    <n v="27"/>
    <s v="Bourgogne-Franche-Comté"/>
  </r>
  <r>
    <s v="Enedis"/>
    <s v="2021"/>
    <x v="0"/>
    <s v="ENT"/>
    <s v="Entreprises"/>
    <s v="I"/>
    <x v="4"/>
    <s v="43"/>
    <s v="Travaux de construction spécialisés"/>
    <n v="14.59240443"/>
    <n v="1"/>
    <n v="0.88800000000000001"/>
    <n v="0"/>
    <n v="0"/>
    <n v="0"/>
    <s v="21590"/>
    <x v="429"/>
    <s v="200006682"/>
    <s v="CA Beaune, Côte et Sud - Communauté Beaune-Chagny-Nolay"/>
    <s v="21"/>
    <s v="Côte-d'Or"/>
    <n v="27"/>
    <s v="Bourgogne-Franche-Comté"/>
  </r>
  <r>
    <s v="Enedis"/>
    <s v="2021"/>
    <x v="0"/>
    <s v="ENT"/>
    <s v="Entreprises"/>
    <s v="T"/>
    <x v="0"/>
    <s v="64"/>
    <s v="Activités des services financiers, hors assurance et caisses de retraite"/>
    <n v="44.86698268"/>
    <n v="1"/>
    <n v="0.89800000000000002"/>
    <n v="0"/>
    <n v="0"/>
    <n v="0"/>
    <s v="21590"/>
    <x v="429"/>
    <s v="200006682"/>
    <s v="CA Beaune, Côte et Sud - Communauté Beaune-Chagny-Nolay"/>
    <s v="21"/>
    <s v="Côte-d'Or"/>
    <n v="27"/>
    <s v="Bourgogne-Franche-Comté"/>
  </r>
  <r>
    <s v="Enedis"/>
    <s v="2021"/>
    <x v="0"/>
    <s v="ENT"/>
    <s v="Entreprises"/>
    <s v="T"/>
    <x v="0"/>
    <s v="88"/>
    <s v="Action sociale sans hébergement"/>
    <n v="67.950990489999995"/>
    <n v="1"/>
    <n v="0.89900000000000002"/>
    <n v="0"/>
    <n v="0"/>
    <n v="0"/>
    <s v="21590"/>
    <x v="429"/>
    <s v="200006682"/>
    <s v="CA Beaune, Côte et Sud - Communauté Beaune-Chagny-Nolay"/>
    <s v="21"/>
    <s v="Côte-d'Or"/>
    <n v="27"/>
    <s v="Bourgogne-Franche-Comté"/>
  </r>
  <r>
    <s v="Enedis"/>
    <s v="2021"/>
    <x v="0"/>
    <s v="RES"/>
    <s v="Résidentiel"/>
    <s v="R"/>
    <x v="3"/>
    <m/>
    <s v="0"/>
    <n v="2119.9858869999998"/>
    <n v="367"/>
    <n v="0.81399999999999995"/>
    <n v="0"/>
    <n v="0"/>
    <n v="0"/>
    <s v="21591"/>
    <x v="430"/>
    <s v="200039063"/>
    <s v="CC Forêts, Seine et Suzon"/>
    <s v="21"/>
    <s v="Côte-d'Or"/>
    <n v="27"/>
    <s v="Bourgogne-Franche-Comté"/>
  </r>
  <r>
    <s v="Enedis"/>
    <s v="2021"/>
    <x v="0"/>
    <s v="ENT"/>
    <s v="Entreprises"/>
    <s v="T"/>
    <x v="0"/>
    <s v="84"/>
    <s v="Administration publique et défense ; sécurité sociale obligatoire"/>
    <n v="66.635980770000003"/>
    <n v="1"/>
    <n v="0.84899999999999998"/>
    <n v="0"/>
    <n v="0"/>
    <n v="0"/>
    <s v="21594"/>
    <x v="509"/>
    <s v="242101434"/>
    <s v="CC du Pays Châtillonnais"/>
    <s v="21"/>
    <s v="Côte-d'Or"/>
    <n v="27"/>
    <s v="Bourgogne-Franche-Comté"/>
  </r>
  <r>
    <s v="Enedis"/>
    <s v="2021"/>
    <x v="0"/>
    <s v="PRO"/>
    <s v="Petits professionels"/>
    <s v="A"/>
    <x v="1"/>
    <m/>
    <s v="0"/>
    <n v="0"/>
    <n v="0"/>
    <n v="0"/>
    <n v="0"/>
    <n v="0"/>
    <n v="1"/>
    <s v="21595"/>
    <x v="510"/>
    <s v="200072825"/>
    <s v="CC Mirebellois et Fontenois"/>
    <s v="21"/>
    <s v="Côte-d'Or"/>
    <n v="27"/>
    <s v="Bourgogne-Franche-Comté"/>
  </r>
  <r>
    <s v="Enedis"/>
    <s v="2021"/>
    <x v="0"/>
    <s v="PRO"/>
    <s v="Petits professionels"/>
    <s v="T"/>
    <x v="0"/>
    <m/>
    <s v="0"/>
    <n v="57.173343189999997"/>
    <n v="12"/>
    <n v="0.84899999999999998"/>
    <n v="0"/>
    <n v="0"/>
    <n v="0"/>
    <s v="21596"/>
    <x v="511"/>
    <s v="200070894"/>
    <s v="CC de Gevrey-Chambertin et de Nuits-Saint-Georges"/>
    <s v="21"/>
    <s v="Côte-d'Or"/>
    <n v="27"/>
    <s v="Bourgogne-Franche-Comté"/>
  </r>
  <r>
    <s v="Enedis"/>
    <s v="2021"/>
    <x v="0"/>
    <s v="PRO"/>
    <s v="Petits professionels"/>
    <s v="A"/>
    <x v="1"/>
    <m/>
    <s v="0"/>
    <n v="0"/>
    <n v="0"/>
    <n v="0"/>
    <n v="0"/>
    <n v="0"/>
    <n v="1"/>
    <s v="21598"/>
    <x v="512"/>
    <s v="242101491"/>
    <s v="CC du Montbardois"/>
    <s v="21"/>
    <s v="Côte-d'Or"/>
    <n v="27"/>
    <s v="Bourgogne-Franche-Comté"/>
  </r>
  <r>
    <s v="Enedis"/>
    <s v="2021"/>
    <x v="0"/>
    <s v="ENT"/>
    <s v="Entreprises"/>
    <s v="I"/>
    <x v="4"/>
    <s v="29"/>
    <s v="Industrie automobile"/>
    <n v="221.81711490000001"/>
    <n v="1"/>
    <n v="0.998"/>
    <n v="0"/>
    <n v="0"/>
    <n v="0"/>
    <s v="21599"/>
    <x v="450"/>
    <s v="200070910"/>
    <s v="CC Tille et Venelle"/>
    <s v="21"/>
    <s v="Côte-d'Or"/>
    <n v="27"/>
    <s v="Bourgogne-Franche-Comté"/>
  </r>
  <r>
    <s v="Enedis"/>
    <s v="2021"/>
    <x v="0"/>
    <s v="ENT"/>
    <s v="Entreprises"/>
    <s v="T"/>
    <x v="0"/>
    <s v="46"/>
    <s v="Commerce de gros, à l'exception des automobiles et des motocycles"/>
    <n v="18.763999999999999"/>
    <n v="2"/>
    <n v="1"/>
    <n v="0"/>
    <n v="0"/>
    <n v="0"/>
    <s v="21599"/>
    <x v="450"/>
    <s v="200070910"/>
    <s v="CC Tille et Venelle"/>
    <s v="21"/>
    <s v="Côte-d'Or"/>
    <n v="27"/>
    <s v="Bourgogne-Franche-Comté"/>
  </r>
  <r>
    <s v="Enedis"/>
    <s v="2021"/>
    <x v="0"/>
    <s v="ENT"/>
    <s v="Entreprises"/>
    <s v="T"/>
    <x v="0"/>
    <s v="81"/>
    <s v="Services relatifs aux bâtiments et aménagement paysager"/>
    <n v="16.516999999999999"/>
    <n v="1"/>
    <n v="1"/>
    <n v="0"/>
    <n v="0"/>
    <n v="0"/>
    <s v="21599"/>
    <x v="450"/>
    <s v="200070910"/>
    <s v="CC Tille et Venelle"/>
    <s v="21"/>
    <s v="Côte-d'Or"/>
    <n v="27"/>
    <s v="Bourgogne-Franche-Comté"/>
  </r>
  <r>
    <s v="Enedis"/>
    <s v="2021"/>
    <x v="0"/>
    <s v="PRO"/>
    <s v="Petits professionels"/>
    <s v="A"/>
    <x v="1"/>
    <m/>
    <s v="0"/>
    <n v="0"/>
    <n v="0"/>
    <n v="0"/>
    <n v="0"/>
    <n v="0"/>
    <n v="1"/>
    <s v="21599"/>
    <x v="450"/>
    <s v="200070910"/>
    <s v="CC Tille et Venelle"/>
    <s v="21"/>
    <s v="Côte-d'Or"/>
    <n v="27"/>
    <s v="Bourgogne-Franche-Comté"/>
  </r>
  <r>
    <s v="Enedis"/>
    <s v="2021"/>
    <x v="0"/>
    <s v="PRO"/>
    <s v="Petits professionels"/>
    <s v="X"/>
    <x v="2"/>
    <m/>
    <s v="0"/>
    <n v="118.3497821"/>
    <n v="13"/>
    <n v="0.76600000000000001"/>
    <n v="0"/>
    <n v="0"/>
    <n v="0"/>
    <s v="21599"/>
    <x v="450"/>
    <s v="200070910"/>
    <s v="CC Tille et Venelle"/>
    <s v="21"/>
    <s v="Côte-d'Or"/>
    <n v="27"/>
    <s v="Bourgogne-Franche-Comté"/>
  </r>
  <r>
    <s v="Enedis"/>
    <s v="2021"/>
    <x v="0"/>
    <s v="ENT"/>
    <s v="Entreprises"/>
    <s v="T"/>
    <x v="0"/>
    <s v="36"/>
    <s v="Captage, traitement et distribution d'eau"/>
    <n v="16.268999999999998"/>
    <n v="1"/>
    <n v="1"/>
    <n v="0"/>
    <n v="0"/>
    <n v="0"/>
    <s v="21600"/>
    <x v="581"/>
    <s v="200071207"/>
    <s v="CC de Pouilly-en-Auxois/Bligny-sur-Ouche"/>
    <s v="21"/>
    <s v="Côte-d'Or"/>
    <n v="27"/>
    <s v="Bourgogne-Franche-Comté"/>
  </r>
  <r>
    <s v="Enedis"/>
    <s v="2021"/>
    <x v="0"/>
    <s v="ENT"/>
    <s v="Entreprises"/>
    <s v="T"/>
    <x v="0"/>
    <s v="84"/>
    <s v="Administration publique et défense ; sécurité sociale obligatoire"/>
    <n v="5.94"/>
    <n v="1"/>
    <n v="1"/>
    <n v="0"/>
    <n v="0"/>
    <n v="0"/>
    <s v="21602"/>
    <x v="664"/>
    <s v="242101434"/>
    <s v="CC du Pays Châtillonnais"/>
    <s v="21"/>
    <s v="Côte-d'Or"/>
    <n v="27"/>
    <s v="Bourgogne-Franche-Comté"/>
  </r>
  <r>
    <s v="Enedis"/>
    <s v="2021"/>
    <x v="0"/>
    <s v="PRO"/>
    <s v="Petits professionels"/>
    <s v="X"/>
    <x v="2"/>
    <m/>
    <s v="0"/>
    <n v="0"/>
    <n v="0"/>
    <n v="0"/>
    <n v="0"/>
    <n v="0"/>
    <n v="1"/>
    <s v="21602"/>
    <x v="664"/>
    <s v="242101434"/>
    <s v="CC du Pays Châtillonnais"/>
    <s v="21"/>
    <s v="Côte-d'Or"/>
    <n v="27"/>
    <s v="Bourgogne-Franche-Comté"/>
  </r>
  <r>
    <s v="Enedis"/>
    <s v="2021"/>
    <x v="0"/>
    <s v="ENT"/>
    <s v="Entreprises"/>
    <s v="I"/>
    <x v="4"/>
    <s v="41"/>
    <s v="Construction de bâtiments"/>
    <n v="140.97061619999999"/>
    <n v="1"/>
    <n v="0.92100000000000004"/>
    <n v="0"/>
    <n v="0"/>
    <n v="0"/>
    <s v="21603"/>
    <x v="431"/>
    <s v="200071017"/>
    <s v="CC des Terres d'Auxois"/>
    <s v="21"/>
    <s v="Côte-d'Or"/>
    <n v="27"/>
    <s v="Bourgogne-Franche-Comté"/>
  </r>
  <r>
    <s v="Enedis"/>
    <s v="2021"/>
    <x v="0"/>
    <s v="ENT"/>
    <s v="Entreprises"/>
    <s v="T"/>
    <x v="0"/>
    <s v="64"/>
    <s v="Activités des services financiers, hors assurance et caisses de retraite"/>
    <n v="58.546469909999999"/>
    <n v="1"/>
    <n v="0.87"/>
    <n v="0"/>
    <n v="0"/>
    <n v="0"/>
    <s v="21603"/>
    <x v="431"/>
    <s v="200071017"/>
    <s v="CC des Terres d'Auxois"/>
    <s v="21"/>
    <s v="Côte-d'Or"/>
    <n v="27"/>
    <s v="Bourgogne-Franche-Comté"/>
  </r>
  <r>
    <s v="Enedis"/>
    <s v="2021"/>
    <x v="0"/>
    <s v="ENT"/>
    <s v="Entreprises"/>
    <s v="T"/>
    <x v="0"/>
    <s v="84"/>
    <s v="Administration publique et défense ; sécurité sociale obligatoire"/>
    <n v="326.74448772"/>
    <n v="6"/>
    <n v="0.89100000000000001"/>
    <n v="0"/>
    <n v="0"/>
    <n v="0"/>
    <s v="21603"/>
    <x v="431"/>
    <s v="200071017"/>
    <s v="CC des Terres d'Auxois"/>
    <s v="21"/>
    <s v="Côte-d'Or"/>
    <n v="27"/>
    <s v="Bourgogne-Franche-Comté"/>
  </r>
  <r>
    <s v="Enedis"/>
    <s v="2021"/>
    <x v="0"/>
    <s v="ENT"/>
    <s v="Entreprises"/>
    <s v="T"/>
    <x v="0"/>
    <s v="88"/>
    <s v="Action sociale sans hébergement"/>
    <n v="194.71776439999999"/>
    <n v="3"/>
    <n v="0.94499999999999995"/>
    <n v="0"/>
    <n v="0"/>
    <n v="0"/>
    <s v="21603"/>
    <x v="431"/>
    <s v="200071017"/>
    <s v="CC des Terres d'Auxois"/>
    <s v="21"/>
    <s v="Côte-d'Or"/>
    <n v="27"/>
    <s v="Bourgogne-Franche-Comté"/>
  </r>
  <r>
    <s v="Enedis"/>
    <s v="2021"/>
    <x v="0"/>
    <s v="ENT"/>
    <s v="Entreprises"/>
    <s v="A"/>
    <x v="1"/>
    <s v="1"/>
    <s v="0"/>
    <n v="2.0259279650000002"/>
    <n v="1"/>
    <n v="0.622"/>
    <n v="0"/>
    <n v="0"/>
    <n v="0"/>
    <s v="21605"/>
    <x v="514"/>
    <s v="242100410"/>
    <s v="Dijon Métropole"/>
    <s v="21"/>
    <s v="Côte-d'Or"/>
    <n v="27"/>
    <s v="Bourgogne-Franche-Comté"/>
  </r>
  <r>
    <s v="Enedis"/>
    <s v="2021"/>
    <x v="0"/>
    <s v="ENT"/>
    <s v="Entreprises"/>
    <s v="A"/>
    <x v="1"/>
    <s v="1"/>
    <s v="0"/>
    <n v="126.2221698"/>
    <n v="3"/>
    <n v="0.88"/>
    <n v="0"/>
    <n v="0"/>
    <n v="0"/>
    <s v="21606"/>
    <x v="515"/>
    <s v="200006682"/>
    <s v="CA Beaune, Côte et Sud - Communauté Beaune-Chagny-Nolay"/>
    <s v="21"/>
    <s v="Côte-d'Or"/>
    <n v="27"/>
    <s v="Bourgogne-Franche-Comté"/>
  </r>
  <r>
    <s v="Enedis"/>
    <s v="2021"/>
    <x v="0"/>
    <s v="RES"/>
    <s v="Résidentiel"/>
    <s v="R"/>
    <x v="3"/>
    <m/>
    <s v="0"/>
    <n v="5320.1188240000001"/>
    <n v="804"/>
    <n v="0.85"/>
    <n v="0.43558764900000002"/>
    <n v="3.4199999999999999E-3"/>
    <n v="0"/>
    <s v="21606"/>
    <x v="515"/>
    <s v="200006682"/>
    <s v="CA Beaune, Côte et Sud - Communauté Beaune-Chagny-Nolay"/>
    <s v="21"/>
    <s v="Côte-d'Or"/>
    <n v="27"/>
    <s v="Bourgogne-Franche-Comté"/>
  </r>
  <r>
    <s v="Enedis"/>
    <s v="2021"/>
    <x v="0"/>
    <s v="ENT"/>
    <s v="Entreprises"/>
    <s v="I"/>
    <x v="4"/>
    <s v="27"/>
    <s v="Fabrication d'équipements électriques"/>
    <n v="258.77935769999999"/>
    <n v="2"/>
    <n v="0.91300000000000003"/>
    <n v="0"/>
    <n v="0"/>
    <n v="0"/>
    <s v="21607"/>
    <x v="432"/>
    <s v="242101509"/>
    <s v="CC Rives de Saône"/>
    <s v="21"/>
    <s v="Côte-d'Or"/>
    <n v="27"/>
    <s v="Bourgogne-Franche-Comté"/>
  </r>
  <r>
    <s v="Enedis"/>
    <s v="2021"/>
    <x v="0"/>
    <s v="ENT"/>
    <s v="Entreprises"/>
    <s v="I"/>
    <x v="4"/>
    <s v="32"/>
    <s v="Autres industries manufacturières"/>
    <n v="1120.9110000000001"/>
    <n v="1"/>
    <n v="1"/>
    <n v="0"/>
    <n v="0"/>
    <n v="0"/>
    <s v="21607"/>
    <x v="432"/>
    <s v="242101509"/>
    <s v="CC Rives de Saône"/>
    <s v="21"/>
    <s v="Côte-d'Or"/>
    <n v="27"/>
    <s v="Bourgogne-Franche-Comté"/>
  </r>
  <r>
    <s v="Enedis"/>
    <s v="2021"/>
    <x v="0"/>
    <s v="PRO"/>
    <s v="Petits professionels"/>
    <s v="A"/>
    <x v="1"/>
    <m/>
    <s v="0"/>
    <n v="0"/>
    <n v="0"/>
    <n v="0"/>
    <n v="0"/>
    <n v="0"/>
    <n v="1"/>
    <s v="21607"/>
    <x v="432"/>
    <s v="242101509"/>
    <s v="CC Rives de Saône"/>
    <s v="21"/>
    <s v="Côte-d'Or"/>
    <n v="27"/>
    <s v="Bourgogne-Franche-Comté"/>
  </r>
  <r>
    <s v="Enedis"/>
    <s v="2021"/>
    <x v="0"/>
    <s v="PRO"/>
    <s v="Petits professionels"/>
    <s v="T"/>
    <x v="0"/>
    <m/>
    <s v="0"/>
    <n v="2035.8807939999999"/>
    <n v="196"/>
    <n v="0.83599999999999997"/>
    <n v="0"/>
    <n v="0"/>
    <n v="0"/>
    <s v="21607"/>
    <x v="432"/>
    <s v="242101509"/>
    <s v="CC Rives de Saône"/>
    <s v="21"/>
    <s v="Côte-d'Or"/>
    <n v="27"/>
    <s v="Bourgogne-Franche-Comté"/>
  </r>
  <r>
    <s v="Enedis"/>
    <s v="2021"/>
    <x v="0"/>
    <s v="PRO"/>
    <s v="Petits professionels"/>
    <s v="T"/>
    <x v="0"/>
    <m/>
    <s v="0"/>
    <n v="0"/>
    <n v="0"/>
    <n v="0"/>
    <n v="0"/>
    <n v="0"/>
    <n v="1"/>
    <s v="21608"/>
    <x v="582"/>
    <s v="242101442"/>
    <s v="CC de Saulieu"/>
    <s v="21"/>
    <s v="Côte-d'Or"/>
    <n v="27"/>
    <s v="Bourgogne-Franche-Comté"/>
  </r>
  <r>
    <s v="Enedis"/>
    <s v="2021"/>
    <x v="0"/>
    <s v="PRO"/>
    <s v="Petits professionels"/>
    <s v="I"/>
    <x v="4"/>
    <m/>
    <s v="0"/>
    <n v="0"/>
    <n v="0"/>
    <n v="0"/>
    <n v="0"/>
    <n v="0"/>
    <n v="1"/>
    <s v="21610"/>
    <x v="665"/>
    <s v="200070902"/>
    <s v="CC Auxonne Pontailler Val de Saône"/>
    <s v="21"/>
    <s v="Côte-d'Or"/>
    <n v="27"/>
    <s v="Bourgogne-Franche-Comté"/>
  </r>
  <r>
    <s v="Enedis"/>
    <s v="2021"/>
    <x v="0"/>
    <s v="PRO"/>
    <s v="Petits professionels"/>
    <s v="X"/>
    <x v="2"/>
    <m/>
    <s v="0"/>
    <n v="0"/>
    <n v="0"/>
    <n v="0"/>
    <n v="0"/>
    <n v="0"/>
    <n v="1"/>
    <s v="21611"/>
    <x v="516"/>
    <s v="200039055"/>
    <s v="CC Ouche et Montagne"/>
    <s v="21"/>
    <s v="Côte-d'Or"/>
    <n v="27"/>
    <s v="Bourgogne-Franche-Comté"/>
  </r>
  <r>
    <s v="Enedis"/>
    <s v="2021"/>
    <x v="0"/>
    <s v="PRO"/>
    <s v="Petits professionels"/>
    <s v="X"/>
    <x v="2"/>
    <m/>
    <s v="0"/>
    <n v="0"/>
    <n v="0"/>
    <n v="0"/>
    <n v="0"/>
    <n v="0"/>
    <n v="1"/>
    <s v="21612"/>
    <x v="583"/>
    <s v="200071017"/>
    <s v="CC des Terres d'Auxois"/>
    <s v="21"/>
    <s v="Côte-d'Or"/>
    <n v="27"/>
    <s v="Bourgogne-Franche-Comté"/>
  </r>
  <r>
    <s v="Enedis"/>
    <s v="2021"/>
    <x v="0"/>
    <s v="PRO"/>
    <s v="Petits professionels"/>
    <s v="X"/>
    <x v="2"/>
    <m/>
    <s v="0"/>
    <n v="0"/>
    <n v="0"/>
    <n v="0"/>
    <n v="0"/>
    <n v="0"/>
    <n v="1"/>
    <s v="21614"/>
    <x v="517"/>
    <s v="242100154"/>
    <s v="CC des Vallées de la Tille et de l'Ignon"/>
    <s v="21"/>
    <s v="Côte-d'Or"/>
    <n v="27"/>
    <s v="Bourgogne-Franche-Comté"/>
  </r>
  <r>
    <s v="Enedis"/>
    <s v="2021"/>
    <x v="0"/>
    <s v="PRO"/>
    <s v="Petits professionels"/>
    <s v="A"/>
    <x v="1"/>
    <m/>
    <s v="0"/>
    <n v="81.174577940000006"/>
    <n v="12"/>
    <n v="0.8"/>
    <n v="0"/>
    <n v="0"/>
    <n v="0"/>
    <s v="21615"/>
    <x v="518"/>
    <s v="200071173"/>
    <s v="CC du Pays Arnay Liernais"/>
    <s v="21"/>
    <s v="Côte-d'Or"/>
    <n v="27"/>
    <s v="Bourgogne-Franche-Comté"/>
  </r>
  <r>
    <s v="Enedis"/>
    <s v="2021"/>
    <x v="0"/>
    <s v="ENT"/>
    <s v="Entreprises"/>
    <s v="T"/>
    <x v="0"/>
    <s v="61"/>
    <s v="Télécommunications"/>
    <n v="46.654000000000003"/>
    <n v="1"/>
    <n v="1"/>
    <n v="0"/>
    <n v="0"/>
    <n v="0"/>
    <s v="21616"/>
    <x v="519"/>
    <s v="200006682"/>
    <s v="CA Beaune, Côte et Sud - Communauté Beaune-Chagny-Nolay"/>
    <s v="21"/>
    <s v="Côte-d'Or"/>
    <n v="27"/>
    <s v="Bourgogne-Franche-Comté"/>
  </r>
  <r>
    <s v="Enedis"/>
    <s v="2021"/>
    <x v="0"/>
    <s v="RES"/>
    <s v="Résidentiel"/>
    <s v="R"/>
    <x v="3"/>
    <m/>
    <s v="0"/>
    <n v="884.06566029999999"/>
    <n v="103"/>
    <n v="0.79900000000000004"/>
    <n v="0"/>
    <n v="0"/>
    <n v="0"/>
    <s v="21616"/>
    <x v="519"/>
    <s v="200006682"/>
    <s v="CA Beaune, Côte et Sud - Communauté Beaune-Chagny-Nolay"/>
    <s v="21"/>
    <s v="Côte-d'Or"/>
    <n v="27"/>
    <s v="Bourgogne-Franche-Comté"/>
  </r>
  <r>
    <s v="Enedis"/>
    <s v="2021"/>
    <x v="0"/>
    <s v="ENT"/>
    <s v="Entreprises"/>
    <s v="T"/>
    <x v="0"/>
    <s v="36"/>
    <s v="Captage, traitement et distribution d'eau"/>
    <n v="436.35115669999999"/>
    <n v="2"/>
    <n v="1"/>
    <n v="0"/>
    <n v="0"/>
    <n v="0"/>
    <s v="21617"/>
    <x v="434"/>
    <s v="242100410"/>
    <s v="Dijon Métropole"/>
    <s v="21"/>
    <s v="Côte-d'Or"/>
    <n v="27"/>
    <s v="Bourgogne-Franche-Comté"/>
  </r>
  <r>
    <s v="Enedis"/>
    <s v="2021"/>
    <x v="0"/>
    <s v="ENT"/>
    <s v="Entreprises"/>
    <s v="T"/>
    <x v="0"/>
    <s v="56"/>
    <s v="Restauration"/>
    <n v="36.80911219"/>
    <n v="1"/>
    <n v="0.91800000000000004"/>
    <n v="0"/>
    <n v="0"/>
    <n v="0"/>
    <s v="21617"/>
    <x v="434"/>
    <s v="242100410"/>
    <s v="Dijon Métropole"/>
    <s v="21"/>
    <s v="Côte-d'Or"/>
    <n v="27"/>
    <s v="Bourgogne-Franche-Comté"/>
  </r>
  <r>
    <s v="Enedis"/>
    <s v="2021"/>
    <x v="0"/>
    <s v="ENT"/>
    <s v="Entreprises"/>
    <s v="T"/>
    <x v="0"/>
    <s v="80"/>
    <s v="Enquêtes et sécurité"/>
    <n v="97.192191579999999"/>
    <n v="1"/>
    <n v="0.88400000000000001"/>
    <n v="0"/>
    <n v="0"/>
    <n v="0"/>
    <s v="21617"/>
    <x v="434"/>
    <s v="242100410"/>
    <s v="Dijon Métropole"/>
    <s v="21"/>
    <s v="Côte-d'Or"/>
    <n v="27"/>
    <s v="Bourgogne-Franche-Comté"/>
  </r>
  <r>
    <s v="Enedis"/>
    <s v="2021"/>
    <x v="0"/>
    <s v="PRO"/>
    <s v="Petits professionels"/>
    <s v="X"/>
    <x v="2"/>
    <m/>
    <s v="0"/>
    <n v="124.20902636"/>
    <n v="10"/>
    <n v="0.746"/>
    <n v="0"/>
    <n v="0"/>
    <n v="2"/>
    <s v="21617"/>
    <x v="434"/>
    <s v="242100410"/>
    <s v="Dijon Métropole"/>
    <s v="21"/>
    <s v="Côte-d'Or"/>
    <n v="27"/>
    <s v="Bourgogne-Franche-Comté"/>
  </r>
  <r>
    <s v="Enedis"/>
    <s v="2021"/>
    <x v="0"/>
    <s v="ENT"/>
    <s v="Entreprises"/>
    <s v="A"/>
    <x v="1"/>
    <s v="1"/>
    <s v="0"/>
    <n v="84.178987570000004"/>
    <n v="1"/>
    <n v="0.87"/>
    <n v="0"/>
    <n v="0"/>
    <n v="0"/>
    <s v="21620"/>
    <x v="666"/>
    <s v="242100154"/>
    <s v="CC des Vallées de la Tille et de l'Ignon"/>
    <s v="21"/>
    <s v="Côte-d'Or"/>
    <n v="27"/>
    <s v="Bourgogne-Franche-Comté"/>
  </r>
  <r>
    <s v="Enedis"/>
    <s v="2021"/>
    <x v="0"/>
    <s v="RES"/>
    <s v="Résidentiel"/>
    <s v="R"/>
    <x v="3"/>
    <m/>
    <s v="0"/>
    <n v="818.36446909999995"/>
    <n v="98"/>
    <n v="0.81599999999999995"/>
    <n v="0"/>
    <n v="0"/>
    <n v="0"/>
    <s v="21622"/>
    <x v="521"/>
    <s v="200000925"/>
    <s v="CC de la Plaine Dijonnaise"/>
    <s v="21"/>
    <s v="Côte-d'Or"/>
    <n v="27"/>
    <s v="Bourgogne-Franche-Comté"/>
  </r>
  <r>
    <s v="Enedis"/>
    <s v="2021"/>
    <x v="0"/>
    <s v="RES"/>
    <s v="Résidentiel"/>
    <s v="R"/>
    <x v="3"/>
    <m/>
    <s v="0"/>
    <n v="4468.9803499999998"/>
    <n v="608"/>
    <n v="0.83099999999999996"/>
    <n v="0.580542114"/>
    <n v="6.3600000000000002E-3"/>
    <n v="0"/>
    <s v="21623"/>
    <x v="435"/>
    <s v="200000925"/>
    <s v="CC de la Plaine Dijonnaise"/>
    <s v="21"/>
    <s v="Côte-d'Or"/>
    <n v="27"/>
    <s v="Bourgogne-Franche-Comté"/>
  </r>
  <r>
    <s v="Enedis"/>
    <s v="2021"/>
    <x v="0"/>
    <s v="RES"/>
    <s v="Résidentiel"/>
    <s v="R"/>
    <x v="3"/>
    <m/>
    <s v="0"/>
    <n v="417.50291040000002"/>
    <n v="54"/>
    <n v="0.8"/>
    <n v="0"/>
    <n v="0"/>
    <n v="0"/>
    <s v="21624"/>
    <x v="522"/>
    <s v="200070902"/>
    <s v="CC Auxonne Pontailler Val de Saône"/>
    <s v="21"/>
    <s v="Côte-d'Or"/>
    <n v="27"/>
    <s v="Bourgogne-Franche-Comté"/>
  </r>
  <r>
    <s v="Enedis"/>
    <s v="2021"/>
    <x v="0"/>
    <s v="PRO"/>
    <s v="Petits professionels"/>
    <s v="I"/>
    <x v="4"/>
    <m/>
    <s v="0"/>
    <n v="0"/>
    <n v="0"/>
    <n v="0"/>
    <n v="0"/>
    <n v="0"/>
    <n v="1"/>
    <s v="21625"/>
    <x v="523"/>
    <s v="200070894"/>
    <s v="CC de Gevrey-Chambertin et de Nuits-Saint-Georges"/>
    <s v="21"/>
    <s v="Côte-d'Or"/>
    <n v="27"/>
    <s v="Bourgogne-Franche-Comté"/>
  </r>
  <r>
    <s v="Enedis"/>
    <s v="2021"/>
    <x v="0"/>
    <s v="RES"/>
    <s v="Résidentiel"/>
    <s v="R"/>
    <x v="3"/>
    <m/>
    <s v="0"/>
    <n v="395.57605699999999"/>
    <n v="70"/>
    <n v="0.78300000000000003"/>
    <n v="0"/>
    <n v="0"/>
    <n v="0"/>
    <s v="21627"/>
    <x v="525"/>
    <s v="242101459"/>
    <s v="CC du Pays d'Alésia et de la Seine"/>
    <s v="21"/>
    <s v="Côte-d'Or"/>
    <n v="27"/>
    <s v="Bourgogne-Franche-Comté"/>
  </r>
  <r>
    <s v="Enedis"/>
    <s v="2021"/>
    <x v="0"/>
    <s v="PRO"/>
    <s v="Petits professionels"/>
    <s v="T"/>
    <x v="0"/>
    <m/>
    <s v="0"/>
    <n v="20.5847412"/>
    <n v="10"/>
    <n v="0.86899999999999999"/>
    <n v="0"/>
    <n v="0"/>
    <n v="0"/>
    <s v="21630"/>
    <x v="584"/>
    <s v="200071207"/>
    <s v="CC de Pouilly-en-Auxois/Bligny-sur-Ouche"/>
    <s v="21"/>
    <s v="Côte-d'Or"/>
    <n v="27"/>
    <s v="Bourgogne-Franche-Comté"/>
  </r>
  <r>
    <s v="Enedis"/>
    <s v="2021"/>
    <x v="0"/>
    <s v="PRO"/>
    <s v="Petits professionels"/>
    <s v="T"/>
    <x v="0"/>
    <m/>
    <s v="0"/>
    <n v="0"/>
    <n v="0"/>
    <n v="0"/>
    <n v="0"/>
    <n v="0"/>
    <n v="1"/>
    <s v="21631"/>
    <x v="585"/>
    <s v="200071207"/>
    <s v="CC de Pouilly-en-Auxois/Bligny-sur-Ouche"/>
    <s v="21"/>
    <s v="Côte-d'Or"/>
    <n v="27"/>
    <s v="Bourgogne-Franche-Comté"/>
  </r>
  <r>
    <s v="Enedis"/>
    <s v="2021"/>
    <x v="0"/>
    <s v="PRO"/>
    <s v="Petits professionels"/>
    <s v="A"/>
    <x v="1"/>
    <m/>
    <s v="0"/>
    <n v="0"/>
    <n v="0"/>
    <n v="0"/>
    <n v="0"/>
    <n v="0"/>
    <n v="1"/>
    <s v="21633"/>
    <x v="586"/>
    <s v="200071017"/>
    <s v="CC des Terres d'Auxois"/>
    <s v="21"/>
    <s v="Côte-d'Or"/>
    <n v="27"/>
    <s v="Bourgogne-Franche-Comté"/>
  </r>
  <r>
    <s v="Enedis"/>
    <s v="2021"/>
    <x v="0"/>
    <s v="ENT"/>
    <s v="Entreprises"/>
    <s v="I"/>
    <x v="4"/>
    <s v="16"/>
    <s v="Travail du bois et fabrication d'articles en bois et en liège, à l'exception des meubles ; fabrication d'articles en vannerie et sparterie"/>
    <n v="384.08263520000003"/>
    <n v="1"/>
    <n v="0.998"/>
    <n v="0"/>
    <n v="0"/>
    <n v="0"/>
    <s v="21634"/>
    <x v="667"/>
    <s v="200071207"/>
    <s v="CC de Pouilly-en-Auxois/Bligny-sur-Ouche"/>
    <s v="21"/>
    <s v="Côte-d'Or"/>
    <n v="27"/>
    <s v="Bourgogne-Franche-Comté"/>
  </r>
  <r>
    <s v="Enedis"/>
    <s v="2021"/>
    <x v="0"/>
    <s v="ENT"/>
    <s v="Entreprises"/>
    <s v="T"/>
    <x v="0"/>
    <s v="70"/>
    <s v="Activités des sièges sociaux ; conseil de gestion"/>
    <n v="9.1349999999999998"/>
    <n v="1"/>
    <n v="1"/>
    <n v="0"/>
    <n v="0"/>
    <n v="0"/>
    <s v="21634"/>
    <x v="667"/>
    <s v="200071207"/>
    <s v="CC de Pouilly-en-Auxois/Bligny-sur-Ouche"/>
    <s v="21"/>
    <s v="Côte-d'Or"/>
    <n v="27"/>
    <s v="Bourgogne-Franche-Comté"/>
  </r>
  <r>
    <s v="Enedis"/>
    <s v="2021"/>
    <x v="0"/>
    <s v="PRO"/>
    <s v="Petits professionels"/>
    <s v="X"/>
    <x v="2"/>
    <m/>
    <s v="0"/>
    <n v="0"/>
    <n v="0"/>
    <n v="0"/>
    <n v="0"/>
    <n v="0"/>
    <n v="1"/>
    <s v="21634"/>
    <x v="667"/>
    <s v="200071207"/>
    <s v="CC de Pouilly-en-Auxois/Bligny-sur-Ouche"/>
    <s v="21"/>
    <s v="Côte-d'Or"/>
    <n v="27"/>
    <s v="Bourgogne-Franche-Comté"/>
  </r>
  <r>
    <s v="Enedis"/>
    <s v="2021"/>
    <x v="0"/>
    <s v="PRO"/>
    <s v="Petits professionels"/>
    <s v="T"/>
    <x v="0"/>
    <m/>
    <s v="0"/>
    <n v="165.1619177"/>
    <n v="29"/>
    <n v="0.86499999999999999"/>
    <n v="0"/>
    <n v="0"/>
    <n v="0"/>
    <s v="21636"/>
    <x v="587"/>
    <s v="200006682"/>
    <s v="CA Beaune, Côte et Sud - Communauté Beaune-Chagny-Nolay"/>
    <s v="21"/>
    <s v="Côte-d'Or"/>
    <n v="27"/>
    <s v="Bourgogne-Franche-Comté"/>
  </r>
  <r>
    <s v="Enedis"/>
    <s v="2021"/>
    <x v="0"/>
    <s v="PRO"/>
    <s v="Petits professionels"/>
    <s v="I"/>
    <x v="4"/>
    <m/>
    <s v="0"/>
    <n v="0"/>
    <n v="0"/>
    <n v="0"/>
    <n v="0"/>
    <n v="0"/>
    <n v="1"/>
    <s v="21637"/>
    <x v="588"/>
    <s v="242101509"/>
    <s v="CC Rives de Saône"/>
    <s v="21"/>
    <s v="Côte-d'Or"/>
    <n v="27"/>
    <s v="Bourgogne-Franche-Comté"/>
  </r>
  <r>
    <s v="Enedis"/>
    <s v="2021"/>
    <x v="0"/>
    <s v="ENT"/>
    <s v="Entreprises"/>
    <s v="T"/>
    <x v="0"/>
    <s v="52"/>
    <s v="Entreposage et services auxiliaires des transports"/>
    <n v="195.23476890000001"/>
    <n v="1"/>
    <n v="0.87"/>
    <n v="0"/>
    <n v="0"/>
    <n v="0"/>
    <s v="21638"/>
    <x v="436"/>
    <s v="242100154"/>
    <s v="CC des Vallées de la Tille et de l'Ignon"/>
    <s v="21"/>
    <s v="Côte-d'Or"/>
    <n v="27"/>
    <s v="Bourgogne-Franche-Comté"/>
  </r>
  <r>
    <s v="Enedis"/>
    <s v="2021"/>
    <x v="0"/>
    <s v="PRO"/>
    <s v="Petits professionels"/>
    <s v="X"/>
    <x v="2"/>
    <m/>
    <s v="0"/>
    <n v="0"/>
    <n v="0"/>
    <n v="0"/>
    <n v="0"/>
    <n v="0"/>
    <n v="1"/>
    <s v="21638"/>
    <x v="436"/>
    <s v="242100154"/>
    <s v="CC des Vallées de la Tille et de l'Ignon"/>
    <s v="21"/>
    <s v="Côte-d'Or"/>
    <n v="27"/>
    <s v="Bourgogne-Franche-Comté"/>
  </r>
  <r>
    <s v="Enedis"/>
    <s v="2021"/>
    <x v="0"/>
    <s v="PRO"/>
    <s v="Petits professionels"/>
    <s v="T"/>
    <x v="0"/>
    <m/>
    <s v="0"/>
    <n v="0"/>
    <n v="0"/>
    <n v="0"/>
    <n v="0"/>
    <n v="0"/>
    <n v="1"/>
    <s v="21640"/>
    <x v="589"/>
    <s v="200071017"/>
    <s v="CC des Terres d'Auxois"/>
    <s v="21"/>
    <s v="Côte-d'Or"/>
    <n v="27"/>
    <s v="Bourgogne-Franche-Comté"/>
  </r>
  <r>
    <s v="Enedis"/>
    <s v="2021"/>
    <x v="0"/>
    <s v="RES"/>
    <s v="Résidentiel"/>
    <s v="R"/>
    <x v="3"/>
    <m/>
    <s v="0"/>
    <n v="1356.3986379999999"/>
    <n v="247"/>
    <n v="0.83799999999999997"/>
    <n v="0"/>
    <n v="0"/>
    <n v="0"/>
    <s v="21641"/>
    <x v="530"/>
    <s v="242101491"/>
    <s v="CC du Montbardois"/>
    <s v="21"/>
    <s v="Côte-d'Or"/>
    <n v="27"/>
    <s v="Bourgogne-Franche-Comté"/>
  </r>
  <r>
    <s v="Enedis"/>
    <s v="2021"/>
    <x v="0"/>
    <s v="ENT"/>
    <s v="Entreprises"/>
    <s v="T"/>
    <x v="0"/>
    <s v="70"/>
    <s v="Activités des sièges sociaux ; conseil de gestion"/>
    <n v="8.3190000000000008"/>
    <n v="1"/>
    <n v="1"/>
    <n v="0"/>
    <n v="0"/>
    <n v="0"/>
    <s v="21642"/>
    <x v="531"/>
    <s v="200071017"/>
    <s v="CC des Terres d'Auxois"/>
    <s v="21"/>
    <s v="Côte-d'Or"/>
    <n v="27"/>
    <s v="Bourgogne-Franche-Comté"/>
  </r>
  <r>
    <s v="Enedis"/>
    <s v="2021"/>
    <x v="0"/>
    <s v="PRO"/>
    <s v="Petits professionels"/>
    <s v="A"/>
    <x v="1"/>
    <m/>
    <s v="0"/>
    <n v="0"/>
    <n v="0"/>
    <n v="0"/>
    <n v="0"/>
    <n v="0"/>
    <n v="1"/>
    <s v="21643"/>
    <x v="668"/>
    <s v="200070902"/>
    <s v="CC Auxonne Pontailler Val de Saône"/>
    <s v="21"/>
    <s v="Côte-d'Or"/>
    <n v="27"/>
    <s v="Bourgogne-Franche-Comté"/>
  </r>
  <r>
    <s v="Enedis"/>
    <s v="2021"/>
    <x v="0"/>
    <s v="RES"/>
    <s v="Résidentiel"/>
    <s v="R"/>
    <x v="3"/>
    <m/>
    <s v="0"/>
    <n v="1339.0235949999999"/>
    <n v="176"/>
    <n v="0.89700000000000002"/>
    <n v="0"/>
    <n v="0"/>
    <n v="0"/>
    <s v="21643"/>
    <x v="668"/>
    <s v="200070902"/>
    <s v="CC Auxonne Pontailler Val de Saône"/>
    <s v="21"/>
    <s v="Côte-d'Or"/>
    <n v="27"/>
    <s v="Bourgogne-Franche-Comté"/>
  </r>
  <r>
    <s v="Enedis"/>
    <s v="2021"/>
    <x v="0"/>
    <s v="ENT"/>
    <s v="Entreprises"/>
    <s v="A"/>
    <x v="1"/>
    <s v="1"/>
    <s v="0"/>
    <n v="36.506369540000001"/>
    <n v="1"/>
    <n v="0.93200000000000005"/>
    <n v="0"/>
    <n v="0"/>
    <n v="0"/>
    <s v="21647"/>
    <x v="591"/>
    <s v="242101509"/>
    <s v="CC Rives de Saône"/>
    <s v="21"/>
    <s v="Côte-d'Or"/>
    <n v="27"/>
    <s v="Bourgogne-Franche-Comté"/>
  </r>
  <r>
    <s v="Enedis"/>
    <s v="2021"/>
    <x v="0"/>
    <s v="ENT"/>
    <s v="Entreprises"/>
    <s v="I"/>
    <x v="4"/>
    <s v="35"/>
    <s v="Production et distribution d'électricité, de gaz, de vapeur et d'air conditionné"/>
    <n v="185.946"/>
    <n v="2"/>
    <n v="1"/>
    <n v="0"/>
    <n v="0"/>
    <n v="0"/>
    <s v="21648"/>
    <x v="534"/>
    <s v="200039063"/>
    <s v="CC Forêts, Seine et Suzon"/>
    <s v="21"/>
    <s v="Côte-d'Or"/>
    <n v="27"/>
    <s v="Bourgogne-Franche-Comté"/>
  </r>
  <r>
    <s v="Enedis"/>
    <s v="2021"/>
    <x v="0"/>
    <s v="PRO"/>
    <s v="Petits professionels"/>
    <s v="T"/>
    <x v="0"/>
    <m/>
    <s v="0"/>
    <n v="51.696468439999997"/>
    <n v="14"/>
    <n v="0.89800000000000002"/>
    <n v="0"/>
    <n v="0"/>
    <n v="0"/>
    <s v="21648"/>
    <x v="534"/>
    <s v="200039063"/>
    <s v="CC Forêts, Seine et Suzon"/>
    <s v="21"/>
    <s v="Côte-d'Or"/>
    <n v="27"/>
    <s v="Bourgogne-Franche-Comté"/>
  </r>
  <r>
    <s v="Enedis"/>
    <s v="2021"/>
    <x v="0"/>
    <s v="RES"/>
    <s v="Résidentiel"/>
    <s v="R"/>
    <x v="3"/>
    <m/>
    <s v="0"/>
    <n v="656.00152879999996"/>
    <n v="112"/>
    <n v="0.75"/>
    <n v="0"/>
    <n v="0"/>
    <n v="0"/>
    <s v="21648"/>
    <x v="534"/>
    <s v="200039063"/>
    <s v="CC Forêts, Seine et Suzon"/>
    <s v="21"/>
    <s v="Côte-d'Or"/>
    <n v="27"/>
    <s v="Bourgogne-Franche-Comté"/>
  </r>
  <r>
    <s v="Enedis"/>
    <s v="2021"/>
    <x v="0"/>
    <s v="PRO"/>
    <s v="Petits professionels"/>
    <s v="A"/>
    <x v="1"/>
    <m/>
    <s v="0"/>
    <n v="0"/>
    <n v="0"/>
    <n v="0"/>
    <n v="0"/>
    <n v="0"/>
    <n v="1"/>
    <s v="21649"/>
    <x v="669"/>
    <s v="200071017"/>
    <s v="CC des Terres d'Auxois"/>
    <s v="21"/>
    <s v="Côte-d'Or"/>
    <n v="27"/>
    <s v="Bourgogne-Franche-Comté"/>
  </r>
  <r>
    <s v="Enedis"/>
    <s v="2021"/>
    <x v="0"/>
    <s v="PRO"/>
    <s v="Petits professionels"/>
    <s v="T"/>
    <x v="0"/>
    <m/>
    <s v="0"/>
    <n v="0"/>
    <n v="0"/>
    <n v="0"/>
    <n v="0"/>
    <n v="0"/>
    <n v="1"/>
    <s v="21649"/>
    <x v="669"/>
    <s v="200071017"/>
    <s v="CC des Terres d'Auxois"/>
    <s v="21"/>
    <s v="Côte-d'Or"/>
    <n v="27"/>
    <s v="Bourgogne-Franche-Comté"/>
  </r>
  <r>
    <s v="Enedis"/>
    <s v="2021"/>
    <x v="0"/>
    <s v="RES"/>
    <s v="Résidentiel"/>
    <s v="R"/>
    <x v="3"/>
    <m/>
    <s v="0"/>
    <n v="231.034828"/>
    <n v="44"/>
    <n v="0.84699999999999998"/>
    <n v="0"/>
    <n v="0"/>
    <n v="0"/>
    <s v="21649"/>
    <x v="669"/>
    <s v="200071017"/>
    <s v="CC des Terres d'Auxois"/>
    <s v="21"/>
    <s v="Côte-d'Or"/>
    <n v="27"/>
    <s v="Bourgogne-Franche-Comté"/>
  </r>
  <r>
    <s v="Enedis"/>
    <s v="2021"/>
    <x v="0"/>
    <s v="PRO"/>
    <s v="Petits professionels"/>
    <s v="A"/>
    <x v="1"/>
    <m/>
    <s v="0"/>
    <n v="0"/>
    <n v="0"/>
    <n v="0"/>
    <n v="0"/>
    <n v="0"/>
    <n v="1"/>
    <s v="21650"/>
    <x v="535"/>
    <s v="200070894"/>
    <s v="CC de Gevrey-Chambertin et de Nuits-Saint-Georges"/>
    <s v="21"/>
    <s v="Côte-d'Or"/>
    <n v="27"/>
    <s v="Bourgogne-Franche-Comté"/>
  </r>
  <r>
    <s v="Enedis"/>
    <s v="2021"/>
    <x v="0"/>
    <s v="PRO"/>
    <s v="Petits professionels"/>
    <s v="T"/>
    <x v="0"/>
    <m/>
    <s v="0"/>
    <n v="0"/>
    <n v="0"/>
    <n v="0"/>
    <n v="0"/>
    <n v="0"/>
    <n v="1"/>
    <s v="21653"/>
    <x v="538"/>
    <s v="242101434"/>
    <s v="CC du Pays Châtillonnais"/>
    <s v="21"/>
    <s v="Côte-d'Or"/>
    <n v="27"/>
    <s v="Bourgogne-Franche-Comté"/>
  </r>
  <r>
    <s v="Enedis"/>
    <s v="2021"/>
    <x v="0"/>
    <s v="ENT"/>
    <s v="Entreprises"/>
    <s v="I"/>
    <x v="4"/>
    <s v="43"/>
    <s v="Travaux de construction spécialisés"/>
    <n v="85.881083329999996"/>
    <n v="1"/>
    <n v="1"/>
    <n v="0"/>
    <n v="0"/>
    <n v="0"/>
    <s v="21655"/>
    <x v="539"/>
    <s v="242101434"/>
    <s v="CC du Pays Châtillonnais"/>
    <s v="21"/>
    <s v="Côte-d'Or"/>
    <n v="27"/>
    <s v="Bourgogne-Franche-Comté"/>
  </r>
  <r>
    <s v="Enedis"/>
    <s v="2021"/>
    <x v="0"/>
    <s v="ENT"/>
    <s v="Entreprises"/>
    <s v="I"/>
    <x v="4"/>
    <s v="25"/>
    <s v="Fabrication de produits métalliques, à l'exception des machines et des équipements"/>
    <n v="102.988412"/>
    <n v="1"/>
    <n v="0.92300000000000004"/>
    <n v="0"/>
    <n v="0"/>
    <n v="0"/>
    <s v="21656"/>
    <x v="438"/>
    <s v="200000925"/>
    <s v="CC de la Plaine Dijonnaise"/>
    <s v="21"/>
    <s v="Côte-d'Or"/>
    <n v="27"/>
    <s v="Bourgogne-Franche-Comté"/>
  </r>
  <r>
    <s v="Enedis"/>
    <s v="2021"/>
    <x v="0"/>
    <s v="PRO"/>
    <s v="Petits professionels"/>
    <s v="T"/>
    <x v="0"/>
    <m/>
    <s v="0"/>
    <n v="102.44029190000001"/>
    <n v="17"/>
    <n v="0.89800000000000002"/>
    <n v="0"/>
    <n v="0"/>
    <n v="0"/>
    <s v="21656"/>
    <x v="438"/>
    <s v="200000925"/>
    <s v="CC de la Plaine Dijonnaise"/>
    <s v="21"/>
    <s v="Côte-d'Or"/>
    <n v="27"/>
    <s v="Bourgogne-Franche-Comté"/>
  </r>
  <r>
    <s v="Enedis"/>
    <s v="2021"/>
    <x v="0"/>
    <s v="ENT"/>
    <s v="Entreprises"/>
    <s v="T"/>
    <x v="0"/>
    <s v="77"/>
    <s v="Activités de location et location-bail"/>
    <n v="52.970999999999997"/>
    <n v="1"/>
    <n v="1"/>
    <n v="0"/>
    <n v="0"/>
    <n v="0"/>
    <s v="21657"/>
    <x v="439"/>
    <s v="200069540"/>
    <s v="CC Norge et Tille"/>
    <s v="21"/>
    <s v="Côte-d'Or"/>
    <n v="27"/>
    <s v="Bourgogne-Franche-Comté"/>
  </r>
  <r>
    <s v="Enedis"/>
    <s v="2021"/>
    <x v="0"/>
    <s v="PRO"/>
    <s v="Petits professionels"/>
    <s v="T"/>
    <x v="0"/>
    <m/>
    <s v="0"/>
    <n v="487.67700789999998"/>
    <n v="46"/>
    <n v="0.86599999999999999"/>
    <n v="0"/>
    <n v="0"/>
    <n v="0"/>
    <s v="21657"/>
    <x v="439"/>
    <s v="200069540"/>
    <s v="CC Norge et Tille"/>
    <s v="21"/>
    <s v="Côte-d'Or"/>
    <n v="27"/>
    <s v="Bourgogne-Franche-Comté"/>
  </r>
  <r>
    <s v="Enedis"/>
    <s v="2021"/>
    <x v="0"/>
    <s v="PRO"/>
    <s v="Petits professionels"/>
    <s v="X"/>
    <x v="2"/>
    <m/>
    <s v="0"/>
    <n v="0"/>
    <n v="0"/>
    <n v="0"/>
    <n v="0"/>
    <n v="0"/>
    <n v="1"/>
    <s v="21657"/>
    <x v="439"/>
    <s v="200069540"/>
    <s v="CC Norge et Tille"/>
    <s v="21"/>
    <s v="Côte-d'Or"/>
    <n v="27"/>
    <s v="Bourgogne-Franche-Comté"/>
  </r>
  <r>
    <s v="Enedis"/>
    <s v="2021"/>
    <x v="0"/>
    <s v="PRO"/>
    <s v="Petits professionels"/>
    <s v="A"/>
    <x v="1"/>
    <m/>
    <s v="0"/>
    <n v="0"/>
    <n v="0"/>
    <n v="0"/>
    <n v="0"/>
    <n v="0"/>
    <n v="1"/>
    <s v="21660"/>
    <x v="541"/>
    <s v="200071207"/>
    <s v="CC de Pouilly-en-Auxois/Bligny-sur-Ouche"/>
    <s v="21"/>
    <s v="Côte-d'Or"/>
    <n v="27"/>
    <s v="Bourgogne-Franche-Comté"/>
  </r>
  <r>
    <s v="Enedis"/>
    <s v="2021"/>
    <x v="0"/>
    <s v="ENT"/>
    <s v="Entreprises"/>
    <s v="T"/>
    <x v="0"/>
    <s v="36"/>
    <s v="Captage, traitement et distribution d'eau"/>
    <n v="173.5724232"/>
    <n v="2"/>
    <n v="0.94499999999999995"/>
    <n v="0"/>
    <n v="0"/>
    <n v="0"/>
    <s v="21661"/>
    <x v="440"/>
    <s v="200039055"/>
    <s v="CC Ouche et Montagne"/>
    <s v="21"/>
    <s v="Côte-d'Or"/>
    <n v="27"/>
    <s v="Bourgogne-Franche-Comté"/>
  </r>
  <r>
    <s v="Enedis"/>
    <s v="2021"/>
    <x v="0"/>
    <s v="ENT"/>
    <s v="Entreprises"/>
    <s v="T"/>
    <x v="0"/>
    <s v="47"/>
    <s v="Commerce de détail, à l'exception des automobiles et des motocycles"/>
    <n v="302.16530119999999"/>
    <n v="1"/>
    <n v="0.91800000000000004"/>
    <n v="0"/>
    <n v="0"/>
    <n v="0"/>
    <s v="21661"/>
    <x v="440"/>
    <s v="200039055"/>
    <s v="CC Ouche et Montagne"/>
    <s v="21"/>
    <s v="Côte-d'Or"/>
    <n v="27"/>
    <s v="Bourgogne-Franche-Comté"/>
  </r>
  <r>
    <s v="Enedis"/>
    <s v="2021"/>
    <x v="0"/>
    <s v="ENT"/>
    <s v="Entreprises"/>
    <s v="T"/>
    <x v="0"/>
    <s v="84"/>
    <s v="Administration publique et défense ; sécurité sociale obligatoire"/>
    <n v="38.009071599999999"/>
    <n v="1"/>
    <n v="0.89700000000000002"/>
    <n v="0"/>
    <n v="0"/>
    <n v="0"/>
    <s v="21661"/>
    <x v="440"/>
    <s v="200039055"/>
    <s v="CC Ouche et Montagne"/>
    <s v="21"/>
    <s v="Côte-d'Or"/>
    <n v="27"/>
    <s v="Bourgogne-Franche-Comté"/>
  </r>
  <r>
    <s v="Enedis"/>
    <s v="2021"/>
    <x v="0"/>
    <s v="ENT"/>
    <s v="Entreprises"/>
    <s v="T"/>
    <x v="0"/>
    <s v="87"/>
    <s v="Hébergement médico-social et social"/>
    <n v="260.25695889999997"/>
    <n v="1"/>
    <n v="0.86399999999999999"/>
    <n v="0"/>
    <n v="0"/>
    <n v="0"/>
    <s v="21661"/>
    <x v="440"/>
    <s v="200039055"/>
    <s v="CC Ouche et Montagne"/>
    <s v="21"/>
    <s v="Côte-d'Or"/>
    <n v="27"/>
    <s v="Bourgogne-Franche-Comté"/>
  </r>
  <r>
    <s v="Enedis"/>
    <s v="2021"/>
    <x v="0"/>
    <s v="PRO"/>
    <s v="Petits professionels"/>
    <s v="T"/>
    <x v="0"/>
    <m/>
    <s v="0"/>
    <n v="701.89564780000001"/>
    <n v="76"/>
    <n v="0.83099999999999996"/>
    <n v="0"/>
    <n v="0"/>
    <n v="0"/>
    <s v="21661"/>
    <x v="440"/>
    <s v="200039055"/>
    <s v="CC Ouche et Montagne"/>
    <s v="21"/>
    <s v="Côte-d'Or"/>
    <n v="27"/>
    <s v="Bourgogne-Franche-Comté"/>
  </r>
  <r>
    <s v="Enedis"/>
    <s v="2021"/>
    <x v="0"/>
    <s v="PRO"/>
    <s v="Petits professionels"/>
    <s v="X"/>
    <x v="2"/>
    <m/>
    <s v="0"/>
    <n v="0"/>
    <n v="0"/>
    <n v="0"/>
    <n v="0"/>
    <n v="0"/>
    <n v="1"/>
    <s v="21661"/>
    <x v="440"/>
    <s v="200039055"/>
    <s v="CC Ouche et Montagne"/>
    <s v="21"/>
    <s v="Côte-d'Or"/>
    <n v="27"/>
    <s v="Bourgogne-Franche-Comté"/>
  </r>
  <r>
    <s v="Enedis"/>
    <s v="2021"/>
    <x v="0"/>
    <s v="RES"/>
    <s v="Résidentiel"/>
    <s v="R"/>
    <x v="3"/>
    <m/>
    <s v="0"/>
    <n v="5222.5727820000002"/>
    <n v="801"/>
    <n v="0.8"/>
    <n v="0.67670512400000005"/>
    <n v="5.4299999999999999E-3"/>
    <n v="0"/>
    <s v="21661"/>
    <x v="440"/>
    <s v="200039055"/>
    <s v="CC Ouche et Montagne"/>
    <s v="21"/>
    <s v="Côte-d'Or"/>
    <n v="27"/>
    <s v="Bourgogne-Franche-Comté"/>
  </r>
  <r>
    <s v="Enedis"/>
    <s v="2021"/>
    <x v="0"/>
    <s v="ENT"/>
    <s v="Entreprises"/>
    <s v="I"/>
    <x v="4"/>
    <s v="25"/>
    <s v="Fabrication de produits métalliques, à l'exception des machines et des équipements"/>
    <n v="107.8923672"/>
    <n v="1"/>
    <n v="0.99099999999999999"/>
    <n v="0"/>
    <n v="0"/>
    <n v="0"/>
    <s v="21663"/>
    <x v="441"/>
    <s v="242101459"/>
    <s v="CC du Pays d'Alésia et de la Seine"/>
    <s v="21"/>
    <s v="Côte-d'Or"/>
    <n v="27"/>
    <s v="Bourgogne-Franche-Comté"/>
  </r>
  <r>
    <s v="Enedis"/>
    <s v="2021"/>
    <x v="0"/>
    <s v="ENT"/>
    <s v="Entreprises"/>
    <s v="I"/>
    <x v="4"/>
    <s v="28"/>
    <s v="Fabrication de machines et équipements n.c.a."/>
    <n v="24.247713900000001"/>
    <n v="1"/>
    <n v="0.99399999999999999"/>
    <n v="0"/>
    <n v="0"/>
    <n v="0"/>
    <s v="21663"/>
    <x v="441"/>
    <s v="242101459"/>
    <s v="CC du Pays d'Alésia et de la Seine"/>
    <s v="21"/>
    <s v="Côte-d'Or"/>
    <n v="27"/>
    <s v="Bourgogne-Franche-Comté"/>
  </r>
  <r>
    <s v="Enedis"/>
    <s v="2021"/>
    <x v="0"/>
    <s v="ENT"/>
    <s v="Entreprises"/>
    <s v="T"/>
    <x v="0"/>
    <s v="47"/>
    <s v="Commerce de détail, à l'exception des automobiles et des motocycles"/>
    <n v="1891.77214"/>
    <n v="7"/>
    <n v="0.96899999999999997"/>
    <n v="0"/>
    <n v="0"/>
    <n v="0"/>
    <s v="21663"/>
    <x v="441"/>
    <s v="242101459"/>
    <s v="CC du Pays d'Alésia et de la Seine"/>
    <s v="21"/>
    <s v="Côte-d'Or"/>
    <n v="27"/>
    <s v="Bourgogne-Franche-Comté"/>
  </r>
  <r>
    <s v="Enedis"/>
    <s v="2021"/>
    <x v="0"/>
    <s v="ENT"/>
    <s v="Entreprises"/>
    <s v="T"/>
    <x v="0"/>
    <s v="84"/>
    <s v="Administration publique et défense ; sécurité sociale obligatoire"/>
    <n v="302.27041250000002"/>
    <n v="6"/>
    <n v="0.93700000000000006"/>
    <n v="0"/>
    <n v="0"/>
    <n v="0"/>
    <s v="21663"/>
    <x v="441"/>
    <s v="242101459"/>
    <s v="CC du Pays d'Alésia et de la Seine"/>
    <s v="21"/>
    <s v="Côte-d'Or"/>
    <n v="27"/>
    <s v="Bourgogne-Franche-Comté"/>
  </r>
  <r>
    <s v="Enedis"/>
    <s v="2021"/>
    <x v="0"/>
    <s v="ENT"/>
    <s v="Entreprises"/>
    <s v="T"/>
    <x v="0"/>
    <s v="94"/>
    <s v="Activités des organisations associatives"/>
    <n v="43.961848799999999"/>
    <n v="1"/>
    <n v="0.86599999999999999"/>
    <n v="0"/>
    <n v="0"/>
    <n v="0"/>
    <s v="21663"/>
    <x v="441"/>
    <s v="242101459"/>
    <s v="CC du Pays d'Alésia et de la Seine"/>
    <s v="21"/>
    <s v="Côte-d'Or"/>
    <n v="27"/>
    <s v="Bourgogne-Franche-Comté"/>
  </r>
  <r>
    <s v="Enedis"/>
    <s v="2021"/>
    <x v="0"/>
    <s v="PRO"/>
    <s v="Petits professionels"/>
    <s v="A"/>
    <x v="1"/>
    <m/>
    <s v="0"/>
    <n v="0"/>
    <n v="0"/>
    <n v="0"/>
    <n v="0"/>
    <n v="0"/>
    <n v="1"/>
    <s v="21663"/>
    <x v="441"/>
    <s v="242101459"/>
    <s v="CC du Pays d'Alésia et de la Seine"/>
    <s v="21"/>
    <s v="Côte-d'Or"/>
    <n v="27"/>
    <s v="Bourgogne-Franche-Comté"/>
  </r>
  <r>
    <s v="Enedis"/>
    <s v="2021"/>
    <x v="0"/>
    <s v="PRO"/>
    <s v="Petits professionels"/>
    <s v="I"/>
    <x v="4"/>
    <m/>
    <s v="0"/>
    <n v="111.65108429999999"/>
    <n v="15"/>
    <n v="0.81699999999999995"/>
    <n v="0"/>
    <n v="0"/>
    <n v="0"/>
    <s v="21663"/>
    <x v="441"/>
    <s v="242101459"/>
    <s v="CC du Pays d'Alésia et de la Seine"/>
    <s v="21"/>
    <s v="Côte-d'Or"/>
    <n v="27"/>
    <s v="Bourgogne-Franche-Comté"/>
  </r>
  <r>
    <s v="Enedis"/>
    <s v="2021"/>
    <x v="0"/>
    <s v="PRO"/>
    <s v="Petits professionels"/>
    <s v="A"/>
    <x v="1"/>
    <m/>
    <s v="0"/>
    <n v="98.139319650000004"/>
    <n v="5"/>
    <n v="0.89800000000000002"/>
    <n v="0"/>
    <n v="0"/>
    <n v="0"/>
    <s v="21664"/>
    <x v="543"/>
    <s v="242101491"/>
    <s v="CC du Montbardois"/>
    <s v="21"/>
    <s v="Côte-d'Or"/>
    <n v="27"/>
    <s v="Bourgogne-Franche-Comté"/>
  </r>
  <r>
    <s v="Enedis"/>
    <s v="2021"/>
    <x v="0"/>
    <s v="PRO"/>
    <s v="Petits professionels"/>
    <s v="A"/>
    <x v="1"/>
    <m/>
    <s v="0"/>
    <n v="60.17956702"/>
    <n v="3"/>
    <n v="0.85499999999999998"/>
    <n v="0"/>
    <n v="0"/>
    <n v="0"/>
    <s v="21666"/>
    <x v="670"/>
    <s v="242100154"/>
    <s v="CC des Vallées de la Tille et de l'Ignon"/>
    <s v="21"/>
    <s v="Côte-d'Or"/>
    <n v="27"/>
    <s v="Bourgogne-Franche-Comté"/>
  </r>
  <r>
    <s v="Enedis"/>
    <s v="2021"/>
    <x v="0"/>
    <s v="PRO"/>
    <s v="Petits professionels"/>
    <s v="T"/>
    <x v="0"/>
    <m/>
    <s v="0"/>
    <n v="0"/>
    <n v="0"/>
    <n v="0"/>
    <n v="0"/>
    <n v="0"/>
    <n v="1"/>
    <s v="21666"/>
    <x v="670"/>
    <s v="242100154"/>
    <s v="CC des Vallées de la Tille et de l'Ignon"/>
    <s v="21"/>
    <s v="Côte-d'Or"/>
    <n v="27"/>
    <s v="Bourgogne-Franche-Comté"/>
  </r>
  <r>
    <s v="Enedis"/>
    <s v="2021"/>
    <x v="0"/>
    <s v="PRO"/>
    <s v="Petits professionels"/>
    <s v="X"/>
    <x v="2"/>
    <m/>
    <s v="0"/>
    <n v="0"/>
    <n v="0"/>
    <n v="0"/>
    <n v="0"/>
    <n v="0"/>
    <n v="1"/>
    <s v="21667"/>
    <x v="545"/>
    <s v="200070910"/>
    <s v="CC Tille et Venelle"/>
    <s v="21"/>
    <s v="Côte-d'Or"/>
    <n v="27"/>
    <s v="Bourgogne-Franche-Comté"/>
  </r>
  <r>
    <s v="Enedis"/>
    <s v="2021"/>
    <x v="0"/>
    <s v="RES"/>
    <s v="Résidentiel"/>
    <s v="R"/>
    <x v="3"/>
    <m/>
    <s v="0"/>
    <n v="1034.864783"/>
    <n v="167"/>
    <n v="0.78600000000000003"/>
    <n v="0"/>
    <n v="0"/>
    <n v="0"/>
    <s v="21667"/>
    <x v="545"/>
    <s v="200070910"/>
    <s v="CC Tille et Venelle"/>
    <s v="21"/>
    <s v="Côte-d'Or"/>
    <n v="27"/>
    <s v="Bourgogne-Franche-Comté"/>
  </r>
  <r>
    <s v="Enedis"/>
    <s v="2021"/>
    <x v="0"/>
    <s v="RES"/>
    <s v="Résidentiel"/>
    <s v="R"/>
    <x v="3"/>
    <m/>
    <s v="0"/>
    <n v="225.10759959999999"/>
    <n v="43"/>
    <n v="0.78400000000000003"/>
    <n v="0"/>
    <n v="0"/>
    <n v="0"/>
    <s v="21669"/>
    <x v="546"/>
    <s v="200039055"/>
    <s v="CC Ouche et Montagne"/>
    <s v="21"/>
    <s v="Côte-d'Or"/>
    <n v="27"/>
    <s v="Bourgogne-Franche-Comté"/>
  </r>
  <r>
    <s v="Enedis"/>
    <s v="2021"/>
    <x v="0"/>
    <s v="ENT"/>
    <s v="Entreprises"/>
    <s v="T"/>
    <x v="0"/>
    <s v="49"/>
    <s v="Transports terrestres et transport par conduites"/>
    <n v="86.279270600000004"/>
    <n v="1"/>
    <n v="1"/>
    <n v="0"/>
    <n v="0"/>
    <n v="0"/>
    <s v="21670"/>
    <x v="455"/>
    <s v="242101459"/>
    <s v="CC du Pays d'Alésia et de la Seine"/>
    <s v="21"/>
    <s v="Côte-d'Or"/>
    <n v="27"/>
    <s v="Bourgogne-Franche-Comté"/>
  </r>
  <r>
    <s v="Enedis"/>
    <s v="2021"/>
    <x v="0"/>
    <s v="PRO"/>
    <s v="Petits professionels"/>
    <s v="X"/>
    <x v="2"/>
    <m/>
    <s v="0"/>
    <n v="0"/>
    <n v="0"/>
    <n v="0"/>
    <n v="0"/>
    <n v="0"/>
    <n v="1"/>
    <s v="21670"/>
    <x v="455"/>
    <s v="242101459"/>
    <s v="CC du Pays d'Alésia et de la Seine"/>
    <s v="21"/>
    <s v="Côte-d'Or"/>
    <n v="27"/>
    <s v="Bourgogne-Franche-Comté"/>
  </r>
  <r>
    <s v="Enedis"/>
    <s v="2021"/>
    <x v="0"/>
    <s v="ENT"/>
    <s v="Entreprises"/>
    <s v="T"/>
    <x v="0"/>
    <s v="97"/>
    <s v="Activités des ménages en tant qu'employeurs de personnel domestique"/>
    <n v="2.972"/>
    <n v="1"/>
    <n v="1"/>
    <n v="0"/>
    <n v="0"/>
    <n v="0"/>
    <s v="21671"/>
    <x v="547"/>
    <s v="242101434"/>
    <s v="CC du Pays Châtillonnais"/>
    <s v="21"/>
    <s v="Côte-d'Or"/>
    <n v="27"/>
    <s v="Bourgogne-Franche-Comté"/>
  </r>
  <r>
    <s v="Enedis"/>
    <s v="2021"/>
    <x v="0"/>
    <s v="RES"/>
    <s v="Résidentiel"/>
    <s v="R"/>
    <x v="3"/>
    <m/>
    <s v="0"/>
    <n v="176.682186"/>
    <n v="39"/>
    <n v="0.8"/>
    <n v="0"/>
    <n v="0"/>
    <n v="0"/>
    <s v="21671"/>
    <x v="547"/>
    <s v="242101434"/>
    <s v="CC du Pays Châtillonnais"/>
    <s v="21"/>
    <s v="Côte-d'Or"/>
    <n v="27"/>
    <s v="Bourgogne-Franche-Comté"/>
  </r>
  <r>
    <s v="Enedis"/>
    <s v="2021"/>
    <x v="0"/>
    <s v="PRO"/>
    <s v="Petits professionels"/>
    <s v="A"/>
    <x v="1"/>
    <m/>
    <s v="0"/>
    <n v="52.189196010000003"/>
    <n v="4"/>
    <n v="0.81699999999999995"/>
    <n v="0"/>
    <n v="0"/>
    <n v="0"/>
    <s v="21672"/>
    <x v="671"/>
    <s v="200071017"/>
    <s v="CC des Terres d'Auxois"/>
    <s v="21"/>
    <s v="Côte-d'Or"/>
    <n v="27"/>
    <s v="Bourgogne-Franche-Comté"/>
  </r>
  <r>
    <s v="Enedis"/>
    <s v="2021"/>
    <x v="0"/>
    <s v="RES"/>
    <s v="Résidentiel"/>
    <s v="R"/>
    <x v="3"/>
    <m/>
    <s v="0"/>
    <n v="125.00987569999999"/>
    <n v="18"/>
    <n v="0.74299999999999999"/>
    <n v="0"/>
    <n v="0"/>
    <n v="0"/>
    <s v="21672"/>
    <x v="671"/>
    <s v="200071017"/>
    <s v="CC des Terres d'Auxois"/>
    <s v="21"/>
    <s v="Côte-d'Or"/>
    <n v="27"/>
    <s v="Bourgogne-Franche-Comté"/>
  </r>
  <r>
    <s v="Enedis"/>
    <s v="2021"/>
    <x v="0"/>
    <s v="PRO"/>
    <s v="Petits professionels"/>
    <s v="T"/>
    <x v="0"/>
    <m/>
    <s v="0"/>
    <n v="68.971357350000005"/>
    <n v="14"/>
    <n v="0.65300000000000002"/>
    <n v="0"/>
    <n v="0"/>
    <n v="0"/>
    <s v="21673"/>
    <x v="548"/>
    <s v="200071207"/>
    <s v="CC de Pouilly-en-Auxois/Bligny-sur-Ouche"/>
    <s v="21"/>
    <s v="Côte-d'Or"/>
    <n v="27"/>
    <s v="Bourgogne-Franche-Comté"/>
  </r>
  <r>
    <s v="Enedis"/>
    <s v="2021"/>
    <x v="0"/>
    <s v="ENT"/>
    <s v="Entreprises"/>
    <s v="T"/>
    <x v="0"/>
    <s v="45"/>
    <s v="Commerce et réparation d'automobiles et de motocycles"/>
    <n v="13.323"/>
    <n v="1"/>
    <n v="1"/>
    <n v="0"/>
    <n v="0"/>
    <n v="0"/>
    <s v="21674"/>
    <x v="549"/>
    <s v="242101434"/>
    <s v="CC du Pays Châtillonnais"/>
    <s v="21"/>
    <s v="Côte-d'Or"/>
    <n v="27"/>
    <s v="Bourgogne-Franche-Comté"/>
  </r>
  <r>
    <s v="Enedis"/>
    <s v="2021"/>
    <x v="0"/>
    <s v="ENT"/>
    <s v="Entreprises"/>
    <s v="T"/>
    <x v="0"/>
    <s v="46"/>
    <s v="Commerce de gros, à l'exception des automobiles et des motocycles"/>
    <n v="425.23700000000002"/>
    <n v="1"/>
    <n v="1"/>
    <n v="0"/>
    <n v="0"/>
    <n v="0"/>
    <s v="21674"/>
    <x v="549"/>
    <s v="242101434"/>
    <s v="CC du Pays Châtillonnais"/>
    <s v="21"/>
    <s v="Côte-d'Or"/>
    <n v="27"/>
    <s v="Bourgogne-Franche-Comté"/>
  </r>
  <r>
    <s v="Enedis"/>
    <s v="2021"/>
    <x v="0"/>
    <s v="RES"/>
    <s v="Résidentiel"/>
    <s v="R"/>
    <x v="3"/>
    <m/>
    <s v="0"/>
    <n v="597.6460131"/>
    <n v="150"/>
    <n v="0.84199999999999997"/>
    <n v="0"/>
    <n v="0"/>
    <n v="0"/>
    <s v="21674"/>
    <x v="549"/>
    <s v="242101434"/>
    <s v="CC du Pays Châtillonnais"/>
    <s v="21"/>
    <s v="Côte-d'Or"/>
    <n v="27"/>
    <s v="Bourgogne-Franche-Comté"/>
  </r>
  <r>
    <s v="Enedis"/>
    <s v="2021"/>
    <x v="0"/>
    <s v="ENT"/>
    <s v="Entreprises"/>
    <s v="T"/>
    <x v="0"/>
    <s v="38"/>
    <s v="Collecte, traitement et élimination des déchets ; récupération"/>
    <n v="32.438612640000002"/>
    <n v="1"/>
    <n v="0.88"/>
    <n v="0"/>
    <n v="0"/>
    <n v="0"/>
    <s v="21676"/>
    <x v="551"/>
    <s v="200071017"/>
    <s v="CC des Terres d'Auxois"/>
    <s v="21"/>
    <s v="Côte-d'Or"/>
    <n v="27"/>
    <s v="Bourgogne-Franche-Comté"/>
  </r>
  <r>
    <s v="Enedis"/>
    <s v="2021"/>
    <x v="0"/>
    <s v="PRO"/>
    <s v="Petits professionels"/>
    <s v="T"/>
    <x v="0"/>
    <m/>
    <s v="0"/>
    <n v="63.532944069999999"/>
    <n v="15"/>
    <n v="0.83199999999999996"/>
    <n v="0"/>
    <n v="0"/>
    <n v="0"/>
    <s v="21676"/>
    <x v="551"/>
    <s v="200071017"/>
    <s v="CC des Terres d'Auxois"/>
    <s v="21"/>
    <s v="Côte-d'Or"/>
    <n v="27"/>
    <s v="Bourgogne-Franche-Comté"/>
  </r>
  <r>
    <s v="Enedis"/>
    <s v="2021"/>
    <x v="0"/>
    <s v="PRO"/>
    <s v="Petits professionels"/>
    <s v="A"/>
    <x v="1"/>
    <m/>
    <s v="0"/>
    <n v="0"/>
    <n v="0"/>
    <n v="0"/>
    <n v="0"/>
    <n v="0"/>
    <n v="1"/>
    <s v="21678"/>
    <x v="553"/>
    <s v="200071017"/>
    <s v="CC des Terres d'Auxois"/>
    <s v="21"/>
    <s v="Côte-d'Or"/>
    <n v="27"/>
    <s v="Bourgogne-Franche-Comté"/>
  </r>
  <r>
    <s v="Enedis"/>
    <s v="2021"/>
    <x v="0"/>
    <s v="PRO"/>
    <s v="Petits professionels"/>
    <s v="T"/>
    <x v="0"/>
    <m/>
    <s v="0"/>
    <n v="0"/>
    <n v="0"/>
    <n v="0"/>
    <n v="0"/>
    <n v="0"/>
    <n v="1"/>
    <s v="21679"/>
    <x v="554"/>
    <s v="200039055"/>
    <s v="CC Ouche et Montagne"/>
    <s v="21"/>
    <s v="Côte-d'Or"/>
    <n v="27"/>
    <s v="Bourgogne-Franche-Comté"/>
  </r>
  <r>
    <s v="Enedis"/>
    <s v="2021"/>
    <x v="0"/>
    <s v="ENT"/>
    <s v="Entreprises"/>
    <s v="T"/>
    <x v="0"/>
    <s v="36"/>
    <s v="Captage, traitement et distribution d'eau"/>
    <n v="44.481999999999999"/>
    <n v="1"/>
    <n v="1"/>
    <n v="0"/>
    <n v="0"/>
    <n v="0"/>
    <s v="21680"/>
    <x v="555"/>
    <s v="200070902"/>
    <s v="CC Auxonne Pontailler Val de Saône"/>
    <s v="21"/>
    <s v="Côte-d'Or"/>
    <n v="27"/>
    <s v="Bourgogne-Franche-Comté"/>
  </r>
  <r>
    <s v="Enedis"/>
    <s v="2021"/>
    <x v="0"/>
    <s v="PRO"/>
    <s v="Petits professionels"/>
    <s v="A"/>
    <x v="1"/>
    <m/>
    <s v="0"/>
    <n v="0"/>
    <n v="0"/>
    <n v="0"/>
    <n v="0"/>
    <n v="0"/>
    <n v="1"/>
    <s v="21682"/>
    <x v="672"/>
    <s v="200072825"/>
    <s v="CC Mirebellois et Fontenois"/>
    <s v="21"/>
    <s v="Côte-d'Or"/>
    <n v="27"/>
    <s v="Bourgogne-Franche-Comté"/>
  </r>
  <r>
    <s v="Enedis"/>
    <s v="2021"/>
    <x v="0"/>
    <s v="PRO"/>
    <s v="Petits professionels"/>
    <s v="T"/>
    <x v="0"/>
    <m/>
    <s v="0"/>
    <n v="0"/>
    <n v="0"/>
    <n v="0"/>
    <n v="0"/>
    <n v="0"/>
    <n v="1"/>
    <s v="21682"/>
    <x v="672"/>
    <s v="200072825"/>
    <s v="CC Mirebellois et Fontenois"/>
    <s v="21"/>
    <s v="Côte-d'Or"/>
    <n v="27"/>
    <s v="Bourgogne-Franche-Comté"/>
  </r>
  <r>
    <s v="Enedis"/>
    <s v="2021"/>
    <x v="0"/>
    <s v="PRO"/>
    <s v="Petits professionels"/>
    <s v="I"/>
    <x v="4"/>
    <m/>
    <s v="0"/>
    <n v="0"/>
    <n v="0"/>
    <n v="0"/>
    <n v="0"/>
    <n v="0"/>
    <n v="1"/>
    <s v="21683"/>
    <x v="557"/>
    <s v="200071173"/>
    <s v="CC du Pays Arnay Liernais"/>
    <s v="21"/>
    <s v="Côte-d'Or"/>
    <n v="27"/>
    <s v="Bourgogne-Franche-Comté"/>
  </r>
  <r>
    <s v="Enedis"/>
    <s v="2021"/>
    <x v="0"/>
    <s v="PRO"/>
    <s v="Petits professionels"/>
    <s v="T"/>
    <x v="0"/>
    <m/>
    <s v="0"/>
    <n v="82.821274180000003"/>
    <n v="24"/>
    <n v="0.76600000000000001"/>
    <n v="0"/>
    <n v="0"/>
    <n v="0"/>
    <s v="21683"/>
    <x v="557"/>
    <s v="200071173"/>
    <s v="CC du Pays Arnay Liernais"/>
    <s v="21"/>
    <s v="Côte-d'Or"/>
    <n v="27"/>
    <s v="Bourgogne-Franche-Comté"/>
  </r>
  <r>
    <s v="Enedis"/>
    <s v="2021"/>
    <x v="0"/>
    <s v="ENT"/>
    <s v="Entreprises"/>
    <s v="I"/>
    <x v="4"/>
    <s v="28"/>
    <s v="Fabrication de machines et équipements n.c.a."/>
    <n v="43.175379169999999"/>
    <n v="2"/>
    <n v="0.89400000000000002"/>
    <n v="0"/>
    <n v="0"/>
    <n v="0"/>
    <s v="21684"/>
    <x v="451"/>
    <s v="200006682"/>
    <s v="CA Beaune, Côte et Sud - Communauté Beaune-Chagny-Nolay"/>
    <s v="21"/>
    <s v="Côte-d'Or"/>
    <n v="27"/>
    <s v="Bourgogne-Franche-Comté"/>
  </r>
  <r>
    <s v="Enedis"/>
    <s v="2021"/>
    <x v="0"/>
    <s v="ENT"/>
    <s v="Entreprises"/>
    <s v="I"/>
    <x v="4"/>
    <s v="32"/>
    <s v="Autres industries manufacturières"/>
    <n v="42.6159465"/>
    <n v="1"/>
    <n v="0.99299999999999999"/>
    <n v="0"/>
    <n v="0"/>
    <n v="0"/>
    <s v="21684"/>
    <x v="451"/>
    <s v="200006682"/>
    <s v="CA Beaune, Côte et Sud - Communauté Beaune-Chagny-Nolay"/>
    <s v="21"/>
    <s v="Côte-d'Or"/>
    <n v="27"/>
    <s v="Bourgogne-Franche-Comté"/>
  </r>
  <r>
    <s v="Enedis"/>
    <s v="2021"/>
    <x v="0"/>
    <s v="ENT"/>
    <s v="Entreprises"/>
    <s v="T"/>
    <x v="0"/>
    <s v="46"/>
    <s v="Commerce de gros, à l'exception des automobiles et des motocycles"/>
    <n v="41.594888130000001"/>
    <n v="2"/>
    <n v="0.98599999999999999"/>
    <n v="0"/>
    <n v="0"/>
    <n v="0"/>
    <s v="21684"/>
    <x v="451"/>
    <s v="200006682"/>
    <s v="CA Beaune, Côte et Sud - Communauté Beaune-Chagny-Nolay"/>
    <s v="21"/>
    <s v="Côte-d'Or"/>
    <n v="27"/>
    <s v="Bourgogne-Franche-Comté"/>
  </r>
  <r>
    <s v="Enedis"/>
    <s v="2021"/>
    <x v="0"/>
    <s v="ENT"/>
    <s v="Entreprises"/>
    <s v="T"/>
    <x v="0"/>
    <s v="49"/>
    <s v="Transports terrestres et transport par conduites"/>
    <n v="22.518402729999998"/>
    <n v="2"/>
    <n v="0.90500000000000003"/>
    <n v="0"/>
    <n v="0"/>
    <n v="0"/>
    <s v="21684"/>
    <x v="451"/>
    <s v="200006682"/>
    <s v="CA Beaune, Côte et Sud - Communauté Beaune-Chagny-Nolay"/>
    <s v="21"/>
    <s v="Côte-d'Or"/>
    <n v="27"/>
    <s v="Bourgogne-Franche-Comté"/>
  </r>
  <r>
    <s v="Enedis"/>
    <s v="2021"/>
    <x v="0"/>
    <s v="PRO"/>
    <s v="Petits professionels"/>
    <s v="I"/>
    <x v="4"/>
    <m/>
    <s v="0"/>
    <n v="168.5624837"/>
    <n v="11"/>
    <n v="0.81299999999999994"/>
    <n v="0"/>
    <n v="0"/>
    <n v="0"/>
    <s v="21684"/>
    <x v="451"/>
    <s v="200006682"/>
    <s v="CA Beaune, Côte et Sud - Communauté Beaune-Chagny-Nolay"/>
    <s v="21"/>
    <s v="Côte-d'Or"/>
    <n v="27"/>
    <s v="Bourgogne-Franche-Comté"/>
  </r>
  <r>
    <s v="Enedis"/>
    <s v="2021"/>
    <x v="0"/>
    <s v="PRO"/>
    <s v="Petits professionels"/>
    <s v="T"/>
    <x v="0"/>
    <m/>
    <s v="0"/>
    <n v="452.66994510000001"/>
    <n v="42"/>
    <n v="0.80400000000000005"/>
    <n v="0"/>
    <n v="0"/>
    <n v="0"/>
    <s v="21684"/>
    <x v="451"/>
    <s v="200006682"/>
    <s v="CA Beaune, Côte et Sud - Communauté Beaune-Chagny-Nolay"/>
    <s v="21"/>
    <s v="Côte-d'Or"/>
    <n v="27"/>
    <s v="Bourgogne-Franche-Comté"/>
  </r>
  <r>
    <s v="Enedis"/>
    <s v="2021"/>
    <x v="0"/>
    <s v="PRO"/>
    <s v="Petits professionels"/>
    <s v="X"/>
    <x v="2"/>
    <m/>
    <s v="0"/>
    <n v="53.53991722"/>
    <n v="7"/>
    <n v="0.81699999999999995"/>
    <n v="0"/>
    <n v="0"/>
    <n v="0"/>
    <s v="21684"/>
    <x v="451"/>
    <s v="200006682"/>
    <s v="CA Beaune, Côte et Sud - Communauté Beaune-Chagny-Nolay"/>
    <s v="21"/>
    <s v="Côte-d'Or"/>
    <n v="27"/>
    <s v="Bourgogne-Franche-Comté"/>
  </r>
  <r>
    <s v="Enedis"/>
    <s v="2021"/>
    <x v="0"/>
    <s v="ENT"/>
    <s v="Entreprises"/>
    <s v="I"/>
    <x v="4"/>
    <s v="16"/>
    <s v="Travail du bois et fabrication d'articles en bois et en liège, à l'exception des meubles ; fabrication d'articles en vannerie et sparterie"/>
    <n v="1265.096"/>
    <n v="1"/>
    <n v="1"/>
    <n v="0"/>
    <n v="0"/>
    <n v="0"/>
    <s v="21685"/>
    <x v="558"/>
    <s v="242101434"/>
    <s v="CC du Pays Châtillonnais"/>
    <s v="21"/>
    <s v="Côte-d'Or"/>
    <n v="27"/>
    <s v="Bourgogne-Franche-Comté"/>
  </r>
  <r>
    <s v="Enedis"/>
    <s v="2021"/>
    <x v="0"/>
    <s v="PRO"/>
    <s v="Petits professionels"/>
    <s v="T"/>
    <x v="0"/>
    <m/>
    <s v="0"/>
    <n v="98.172174279999993"/>
    <n v="20"/>
    <n v="0.85099999999999998"/>
    <n v="0"/>
    <n v="0"/>
    <n v="0"/>
    <s v="21685"/>
    <x v="558"/>
    <s v="242101434"/>
    <s v="CC du Pays Châtillonnais"/>
    <s v="21"/>
    <s v="Côte-d'Or"/>
    <n v="27"/>
    <s v="Bourgogne-Franche-Comté"/>
  </r>
  <r>
    <s v="Enedis"/>
    <s v="2021"/>
    <x v="0"/>
    <s v="ENT"/>
    <s v="Entreprises"/>
    <s v="T"/>
    <x v="0"/>
    <s v="46"/>
    <s v="Commerce de gros, à l'exception des automobiles et des motocycles"/>
    <n v="12.736000000000001"/>
    <n v="1"/>
    <n v="1"/>
    <n v="0"/>
    <n v="0"/>
    <n v="0"/>
    <s v="21686"/>
    <x v="559"/>
    <s v="242101491"/>
    <s v="CC du Montbardois"/>
    <s v="21"/>
    <s v="Côte-d'Or"/>
    <n v="27"/>
    <s v="Bourgogne-Franche-Comté"/>
  </r>
  <r>
    <s v="Enedis"/>
    <s v="2021"/>
    <x v="0"/>
    <s v="PRO"/>
    <s v="Petits professionels"/>
    <s v="A"/>
    <x v="1"/>
    <m/>
    <s v="0"/>
    <n v="0"/>
    <n v="0"/>
    <n v="0"/>
    <n v="0"/>
    <n v="0"/>
    <n v="1"/>
    <s v="21686"/>
    <x v="559"/>
    <s v="242101491"/>
    <s v="CC du Montbardois"/>
    <s v="21"/>
    <s v="Côte-d'Or"/>
    <n v="27"/>
    <s v="Bourgogne-Franche-Comté"/>
  </r>
  <r>
    <s v="Enedis"/>
    <s v="2021"/>
    <x v="0"/>
    <s v="PRO"/>
    <s v="Petits professionels"/>
    <s v="T"/>
    <x v="0"/>
    <m/>
    <s v="0"/>
    <n v="0"/>
    <n v="0"/>
    <n v="0"/>
    <n v="0"/>
    <n v="0"/>
    <n v="1"/>
    <s v="21686"/>
    <x v="559"/>
    <s v="242101491"/>
    <s v="CC du Montbardois"/>
    <s v="21"/>
    <s v="Côte-d'Or"/>
    <n v="27"/>
    <s v="Bourgogne-Franche-Comté"/>
  </r>
  <r>
    <s v="Enedis"/>
    <s v="2021"/>
    <x v="0"/>
    <s v="RES"/>
    <s v="Résidentiel"/>
    <s v="R"/>
    <x v="3"/>
    <m/>
    <s v="0"/>
    <n v="416.99767459999998"/>
    <n v="90"/>
    <n v="0.80300000000000005"/>
    <n v="0"/>
    <n v="0"/>
    <n v="0"/>
    <s v="21687"/>
    <x v="560"/>
    <s v="242101442"/>
    <s v="CC de Saulieu"/>
    <s v="21"/>
    <s v="Côte-d'Or"/>
    <n v="27"/>
    <s v="Bourgogne-Franche-Comté"/>
  </r>
  <r>
    <s v="Enedis"/>
    <s v="2021"/>
    <x v="0"/>
    <s v="ENT"/>
    <s v="Entreprises"/>
    <s v="I"/>
    <x v="4"/>
    <s v="25"/>
    <s v="Fabrication de produits métalliques, à l'exception des machines et des équipements"/>
    <n v="48.017846679999998"/>
    <n v="1"/>
    <n v="0.95599999999999996"/>
    <n v="0"/>
    <n v="0"/>
    <n v="0"/>
    <s v="21688"/>
    <x v="561"/>
    <s v="200070894"/>
    <s v="CC de Gevrey-Chambertin et de Nuits-Saint-Georges"/>
    <s v="21"/>
    <s v="Côte-d'Or"/>
    <n v="27"/>
    <s v="Bourgogne-Franche-Comté"/>
  </r>
  <r>
    <s v="Enedis"/>
    <s v="2021"/>
    <x v="0"/>
    <s v="PRO"/>
    <s v="Petits professionels"/>
    <s v="A"/>
    <x v="1"/>
    <m/>
    <s v="0"/>
    <n v="90.188423459999996"/>
    <n v="4"/>
    <n v="0.91800000000000004"/>
    <n v="0"/>
    <n v="0"/>
    <n v="0"/>
    <s v="21688"/>
    <x v="561"/>
    <s v="200070894"/>
    <s v="CC de Gevrey-Chambertin et de Nuits-Saint-Georges"/>
    <s v="21"/>
    <s v="Côte-d'Or"/>
    <n v="27"/>
    <s v="Bourgogne-Franche-Comté"/>
  </r>
  <r>
    <s v="Enedis"/>
    <s v="2021"/>
    <x v="0"/>
    <s v="ENT"/>
    <s v="Entreprises"/>
    <s v="T"/>
    <x v="0"/>
    <s v="70"/>
    <s v="Activités des sièges sociaux ; conseil de gestion"/>
    <n v="25.334022950000001"/>
    <n v="1"/>
    <n v="0.88500000000000001"/>
    <n v="0"/>
    <n v="0"/>
    <n v="0"/>
    <s v="21689"/>
    <x v="673"/>
    <s v="200071017"/>
    <s v="CC des Terres d'Auxois"/>
    <s v="21"/>
    <s v="Côte-d'Or"/>
    <n v="27"/>
    <s v="Bourgogne-Franche-Comté"/>
  </r>
  <r>
    <s v="Enedis"/>
    <s v="2021"/>
    <x v="0"/>
    <s v="PRO"/>
    <s v="Petits professionels"/>
    <s v="A"/>
    <x v="1"/>
    <m/>
    <s v="0"/>
    <n v="0"/>
    <n v="0"/>
    <n v="0"/>
    <n v="0"/>
    <n v="0"/>
    <n v="1"/>
    <s v="21689"/>
    <x v="673"/>
    <s v="200071017"/>
    <s v="CC des Terres d'Auxois"/>
    <s v="21"/>
    <s v="Côte-d'Or"/>
    <n v="27"/>
    <s v="Bourgogne-Franche-Comté"/>
  </r>
  <r>
    <s v="Enedis"/>
    <s v="2021"/>
    <x v="0"/>
    <s v="ENT"/>
    <s v="Entreprises"/>
    <s v="T"/>
    <x v="0"/>
    <s v="46"/>
    <s v="Commerce de gros, à l'exception des automobiles et des motocycles"/>
    <n v="52.533000000000001"/>
    <n v="1"/>
    <n v="1"/>
    <n v="0"/>
    <n v="0"/>
    <n v="0"/>
    <s v="21691"/>
    <x v="563"/>
    <s v="200070894"/>
    <s v="CC de Gevrey-Chambertin et de Nuits-Saint-Georges"/>
    <s v="21"/>
    <s v="Côte-d'Or"/>
    <n v="27"/>
    <s v="Bourgogne-Franche-Comté"/>
  </r>
  <r>
    <s v="Enedis"/>
    <s v="2021"/>
    <x v="0"/>
    <s v="PRO"/>
    <s v="Petits professionels"/>
    <s v="A"/>
    <x v="1"/>
    <m/>
    <s v="0"/>
    <n v="50.07360216"/>
    <n v="2"/>
    <n v="0.73199999999999998"/>
    <n v="0"/>
    <n v="0"/>
    <n v="0"/>
    <s v="21691"/>
    <x v="563"/>
    <s v="200070894"/>
    <s v="CC de Gevrey-Chambertin et de Nuits-Saint-Georges"/>
    <s v="21"/>
    <s v="Côte-d'Or"/>
    <n v="27"/>
    <s v="Bourgogne-Franche-Comté"/>
  </r>
  <r>
    <s v="Enedis"/>
    <s v="2021"/>
    <x v="0"/>
    <s v="PRO"/>
    <s v="Petits professionels"/>
    <s v="T"/>
    <x v="0"/>
    <m/>
    <s v="0"/>
    <n v="0"/>
    <n v="0"/>
    <n v="0"/>
    <n v="0"/>
    <n v="0"/>
    <n v="1"/>
    <s v="21692"/>
    <x v="564"/>
    <s v="242100154"/>
    <s v="CC des Vallées de la Tille et de l'Ignon"/>
    <s v="21"/>
    <s v="Côte-d'Or"/>
    <n v="27"/>
    <s v="Bourgogne-Franche-Comté"/>
  </r>
  <r>
    <s v="Enedis"/>
    <s v="2021"/>
    <x v="0"/>
    <s v="PRO"/>
    <s v="Petits professionels"/>
    <s v="A"/>
    <x v="1"/>
    <m/>
    <s v="0"/>
    <n v="0"/>
    <n v="0"/>
    <n v="0"/>
    <n v="0"/>
    <n v="0"/>
    <n v="1"/>
    <s v="21693"/>
    <x v="565"/>
    <s v="242101434"/>
    <s v="CC du Pays Châtillonnais"/>
    <s v="21"/>
    <s v="Côte-d'Or"/>
    <n v="27"/>
    <s v="Bourgogne-Franche-Comté"/>
  </r>
  <r>
    <s v="Enedis"/>
    <s v="2021"/>
    <x v="0"/>
    <s v="PRO"/>
    <s v="Petits professionels"/>
    <s v="A"/>
    <x v="1"/>
    <m/>
    <s v="0"/>
    <n v="0"/>
    <n v="0"/>
    <n v="0"/>
    <n v="0"/>
    <n v="0"/>
    <n v="1"/>
    <s v="21694"/>
    <x v="566"/>
    <s v="200071017"/>
    <s v="CC des Terres d'Auxois"/>
    <s v="21"/>
    <s v="Côte-d'Or"/>
    <n v="27"/>
    <s v="Bourgogne-Franche-Comté"/>
  </r>
  <r>
    <s v="Enedis"/>
    <s v="2021"/>
    <x v="0"/>
    <s v="RES"/>
    <s v="Résidentiel"/>
    <s v="R"/>
    <x v="3"/>
    <m/>
    <s v="0"/>
    <n v="157.38473740000001"/>
    <n v="23"/>
    <n v="0.77500000000000002"/>
    <n v="0"/>
    <n v="0"/>
    <n v="0"/>
    <s v="21694"/>
    <x v="566"/>
    <s v="200071017"/>
    <s v="CC des Terres d'Auxois"/>
    <s v="21"/>
    <s v="Côte-d'Or"/>
    <n v="27"/>
    <s v="Bourgogne-Franche-Comté"/>
  </r>
  <r>
    <s v="Enedis"/>
    <s v="2021"/>
    <x v="0"/>
    <s v="PRO"/>
    <s v="Petits professionels"/>
    <s v="T"/>
    <x v="0"/>
    <m/>
    <s v="0"/>
    <n v="0"/>
    <n v="0"/>
    <n v="0"/>
    <n v="0"/>
    <n v="0"/>
    <n v="1"/>
    <s v="21696"/>
    <x v="674"/>
    <s v="200071017"/>
    <s v="CC des Terres d'Auxois"/>
    <s v="21"/>
    <s v="Côte-d'Or"/>
    <n v="27"/>
    <s v="Bourgogne-Franche-Comté"/>
  </r>
  <r>
    <s v="Enedis"/>
    <s v="2021"/>
    <x v="0"/>
    <s v="RES"/>
    <s v="Résidentiel"/>
    <s v="R"/>
    <x v="3"/>
    <m/>
    <s v="0"/>
    <n v="265.84866119999998"/>
    <n v="49"/>
    <n v="0.83899999999999997"/>
    <n v="0"/>
    <n v="0"/>
    <n v="0"/>
    <s v="21696"/>
    <x v="674"/>
    <s v="200071017"/>
    <s v="CC des Terres d'Auxois"/>
    <s v="21"/>
    <s v="Côte-d'Or"/>
    <n v="27"/>
    <s v="Bourgogne-Franche-Comté"/>
  </r>
  <r>
    <s v="Enedis"/>
    <s v="2021"/>
    <x v="0"/>
    <s v="ENT"/>
    <s v="Entreprises"/>
    <s v="T"/>
    <x v="0"/>
    <s v="84"/>
    <s v="Administration publique et défense ; sécurité sociale obligatoire"/>
    <n v="259.22661720000002"/>
    <n v="1"/>
    <n v="0.997"/>
    <n v="0"/>
    <n v="0"/>
    <n v="0"/>
    <s v="21698"/>
    <x v="568"/>
    <s v="200070894"/>
    <s v="CC de Gevrey-Chambertin et de Nuits-Saint-Georges"/>
    <s v="21"/>
    <s v="Côte-d'Or"/>
    <n v="27"/>
    <s v="Bourgogne-Franche-Comté"/>
  </r>
  <r>
    <s v="Enedis"/>
    <s v="2021"/>
    <x v="0"/>
    <s v="ENT"/>
    <s v="Entreprises"/>
    <s v="T"/>
    <x v="0"/>
    <s v="90"/>
    <s v="Activités créatives, artistiques et de spectacle"/>
    <n v="0.48888392899999999"/>
    <n v="1"/>
    <n v="0.88200000000000001"/>
    <n v="0"/>
    <n v="0"/>
    <n v="0"/>
    <s v="21699"/>
    <x v="442"/>
    <s v="200070902"/>
    <s v="CC Auxonne Pontailler Val de Saône"/>
    <s v="21"/>
    <s v="Côte-d'Or"/>
    <n v="27"/>
    <s v="Bourgogne-Franche-Comté"/>
  </r>
  <r>
    <s v="Enedis"/>
    <s v="2021"/>
    <x v="0"/>
    <s v="PRO"/>
    <s v="Petits professionels"/>
    <s v="A"/>
    <x v="1"/>
    <m/>
    <s v="0"/>
    <n v="0"/>
    <n v="0"/>
    <n v="0"/>
    <n v="0"/>
    <n v="0"/>
    <n v="1"/>
    <s v="21699"/>
    <x v="442"/>
    <s v="200070902"/>
    <s v="CC Auxonne Pontailler Val de Saône"/>
    <s v="21"/>
    <s v="Côte-d'Or"/>
    <n v="27"/>
    <s v="Bourgogne-Franche-Comté"/>
  </r>
  <r>
    <s v="Enedis"/>
    <s v="2021"/>
    <x v="0"/>
    <s v="PRO"/>
    <s v="Petits professionels"/>
    <s v="I"/>
    <x v="4"/>
    <m/>
    <s v="0"/>
    <n v="0"/>
    <n v="0"/>
    <n v="0"/>
    <n v="0"/>
    <n v="0"/>
    <n v="1"/>
    <s v="21699"/>
    <x v="442"/>
    <s v="200070902"/>
    <s v="CC Auxonne Pontailler Val de Saône"/>
    <s v="21"/>
    <s v="Côte-d'Or"/>
    <n v="27"/>
    <s v="Bourgogne-Franche-Comté"/>
  </r>
  <r>
    <s v="Enedis"/>
    <s v="2021"/>
    <x v="0"/>
    <s v="PRO"/>
    <s v="Petits professionels"/>
    <s v="X"/>
    <x v="2"/>
    <m/>
    <s v="0"/>
    <n v="0"/>
    <n v="0"/>
    <n v="0"/>
    <n v="0"/>
    <n v="0"/>
    <n v="1"/>
    <s v="21699"/>
    <x v="442"/>
    <s v="200070902"/>
    <s v="CC Auxonne Pontailler Val de Saône"/>
    <s v="21"/>
    <s v="Côte-d'Or"/>
    <n v="27"/>
    <s v="Bourgogne-Franche-Comté"/>
  </r>
  <r>
    <s v="Enedis"/>
    <s v="2021"/>
    <x v="0"/>
    <s v="RES"/>
    <s v="Résidentiel"/>
    <s v="R"/>
    <x v="3"/>
    <m/>
    <s v="0"/>
    <n v="3086.8308059999999"/>
    <n v="513"/>
    <n v="0.82299999999999995"/>
    <n v="0.33860349000000001"/>
    <n v="7.7799999999999996E-3"/>
    <n v="0"/>
    <s v="21699"/>
    <x v="442"/>
    <s v="200070902"/>
    <s v="CC Auxonne Pontailler Val de Saône"/>
    <s v="21"/>
    <s v="Côte-d'Or"/>
    <n v="27"/>
    <s v="Bourgogne-Franche-Comté"/>
  </r>
  <r>
    <s v="Enedis"/>
    <s v="2021"/>
    <x v="0"/>
    <s v="RES"/>
    <s v="Résidentiel"/>
    <s v="R"/>
    <x v="3"/>
    <m/>
    <s v="0"/>
    <n v="923.36390110000002"/>
    <n v="133"/>
    <n v="0.81100000000000005"/>
    <n v="0"/>
    <n v="0"/>
    <n v="0"/>
    <s v="21702"/>
    <x v="571"/>
    <s v="242100154"/>
    <s v="CC des Vallées de la Tille et de l'Ignon"/>
    <s v="21"/>
    <s v="Côte-d'Or"/>
    <n v="27"/>
    <s v="Bourgogne-Franche-Comté"/>
  </r>
  <r>
    <s v="Enedis"/>
    <s v="2021"/>
    <x v="0"/>
    <s v="PRO"/>
    <s v="Petits professionels"/>
    <s v="T"/>
    <x v="0"/>
    <m/>
    <s v="0"/>
    <n v="0"/>
    <n v="0"/>
    <n v="0"/>
    <n v="0"/>
    <n v="0"/>
    <n v="1"/>
    <s v="21703"/>
    <x v="675"/>
    <s v="200071173"/>
    <s v="CC du Pays Arnay Liernais"/>
    <s v="21"/>
    <s v="Côte-d'Or"/>
    <n v="27"/>
    <s v="Bourgogne-Franche-Comté"/>
  </r>
  <r>
    <s v="Enedis"/>
    <s v="2021"/>
    <x v="0"/>
    <s v="PRO"/>
    <s v="Petits professionels"/>
    <s v="T"/>
    <x v="0"/>
    <m/>
    <s v="0"/>
    <n v="0"/>
    <n v="0"/>
    <n v="0"/>
    <n v="0"/>
    <n v="0"/>
    <n v="1"/>
    <s v="21704"/>
    <x v="676"/>
    <s v="242101434"/>
    <s v="CC du Pays Châtillonnais"/>
    <s v="21"/>
    <s v="Côte-d'Or"/>
    <n v="27"/>
    <s v="Bourgogne-Franche-Comté"/>
  </r>
  <r>
    <s v="Enedis"/>
    <s v="2021"/>
    <x v="0"/>
    <s v="RES"/>
    <s v="Résidentiel"/>
    <s v="R"/>
    <x v="3"/>
    <m/>
    <s v="0"/>
    <n v="262.13677369999999"/>
    <n v="56"/>
    <n v="0.83199999999999996"/>
    <n v="0"/>
    <n v="0"/>
    <n v="0"/>
    <s v="21704"/>
    <x v="676"/>
    <s v="242101434"/>
    <s v="CC du Pays Châtillonnais"/>
    <s v="21"/>
    <s v="Côte-d'Or"/>
    <n v="27"/>
    <s v="Bourgogne-Franche-Comté"/>
  </r>
  <r>
    <s v="Enedis"/>
    <s v="2021"/>
    <x v="0"/>
    <s v="PRO"/>
    <s v="Petits professionels"/>
    <s v="T"/>
    <x v="0"/>
    <m/>
    <s v="0"/>
    <n v="57.953845129999998"/>
    <n v="6"/>
    <n v="0.77700000000000002"/>
    <n v="0"/>
    <n v="0"/>
    <n v="0"/>
    <s v="21705"/>
    <x v="572"/>
    <s v="200039063"/>
    <s v="CC Forêts, Seine et Suzon"/>
    <s v="21"/>
    <s v="Côte-d'Or"/>
    <n v="27"/>
    <s v="Bourgogne-Franche-Comté"/>
  </r>
  <r>
    <s v="Enedis"/>
    <s v="2021"/>
    <x v="0"/>
    <s v="PRO"/>
    <s v="Petits professionels"/>
    <s v="A"/>
    <x v="1"/>
    <m/>
    <s v="0"/>
    <n v="127.7564757"/>
    <n v="5"/>
    <n v="0.58599999999999997"/>
    <n v="0"/>
    <n v="0"/>
    <n v="0"/>
    <s v="21706"/>
    <x v="573"/>
    <s v="242101434"/>
    <s v="CC du Pays Châtillonnais"/>
    <s v="21"/>
    <s v="Côte-d'Or"/>
    <n v="27"/>
    <s v="Bourgogne-Franche-Comté"/>
  </r>
  <r>
    <s v="Enedis"/>
    <s v="2021"/>
    <x v="0"/>
    <s v="RES"/>
    <s v="Résidentiel"/>
    <s v="R"/>
    <x v="3"/>
    <m/>
    <s v="0"/>
    <n v="302.1235772"/>
    <n v="57"/>
    <n v="0.82499999999999996"/>
    <n v="0"/>
    <n v="0"/>
    <n v="0"/>
    <s v="21706"/>
    <x v="573"/>
    <s v="242101434"/>
    <s v="CC du Pays Châtillonnais"/>
    <s v="21"/>
    <s v="Côte-d'Or"/>
    <n v="27"/>
    <s v="Bourgogne-Franche-Comté"/>
  </r>
  <r>
    <s v="Enedis"/>
    <s v="2021"/>
    <x v="0"/>
    <s v="PRO"/>
    <s v="Petits professionels"/>
    <s v="T"/>
    <x v="0"/>
    <m/>
    <s v="0"/>
    <n v="115.9127884"/>
    <n v="20"/>
    <n v="0.73799999999999999"/>
    <n v="0"/>
    <n v="0"/>
    <n v="0"/>
    <s v="21707"/>
    <x v="574"/>
    <s v="200071017"/>
    <s v="CC des Terres d'Auxois"/>
    <s v="21"/>
    <s v="Côte-d'Or"/>
    <n v="27"/>
    <s v="Bourgogne-Franche-Comté"/>
  </r>
  <r>
    <s v="Enedis"/>
    <s v="2021"/>
    <x v="0"/>
    <s v="RES"/>
    <s v="Résidentiel"/>
    <s v="R"/>
    <x v="3"/>
    <m/>
    <s v="0"/>
    <n v="693.27967060000003"/>
    <n v="143"/>
    <n v="0.77700000000000002"/>
    <n v="0"/>
    <n v="0"/>
    <n v="0"/>
    <s v="21707"/>
    <x v="574"/>
    <s v="200071017"/>
    <s v="CC des Terres d'Auxois"/>
    <s v="21"/>
    <s v="Côte-d'Or"/>
    <n v="27"/>
    <s v="Bourgogne-Franche-Comté"/>
  </r>
  <r>
    <s v="Enedis"/>
    <s v="2021"/>
    <x v="0"/>
    <s v="PRO"/>
    <s v="Petits professionels"/>
    <s v="A"/>
    <x v="1"/>
    <m/>
    <s v="0"/>
    <n v="0"/>
    <n v="0"/>
    <n v="0"/>
    <n v="0"/>
    <n v="0"/>
    <n v="1"/>
    <s v="21708"/>
    <x v="575"/>
    <s v="200070894"/>
    <s v="CC de Gevrey-Chambertin et de Nuits-Saint-Georges"/>
    <s v="21"/>
    <s v="Côte-d'Or"/>
    <n v="27"/>
    <s v="Bourgogne-Franche-Comté"/>
  </r>
  <r>
    <s v="Enedis"/>
    <s v="2021"/>
    <x v="0"/>
    <s v="PRO"/>
    <s v="Petits professionels"/>
    <s v="T"/>
    <x v="0"/>
    <m/>
    <s v="0"/>
    <n v="87.175284980000001"/>
    <n v="19"/>
    <n v="0.85099999999999998"/>
    <n v="0"/>
    <n v="0"/>
    <n v="0"/>
    <s v="21708"/>
    <x v="575"/>
    <s v="200070894"/>
    <s v="CC de Gevrey-Chambertin et de Nuits-Saint-Georges"/>
    <s v="21"/>
    <s v="Côte-d'Or"/>
    <n v="27"/>
    <s v="Bourgogne-Franche-Comté"/>
  </r>
  <r>
    <s v="Enedis"/>
    <s v="2021"/>
    <x v="0"/>
    <s v="PRO"/>
    <s v="Petits professionels"/>
    <s v="A"/>
    <x v="1"/>
    <m/>
    <s v="0"/>
    <n v="0"/>
    <n v="0"/>
    <n v="0"/>
    <n v="0"/>
    <n v="0"/>
    <n v="1"/>
    <s v="21709"/>
    <x v="677"/>
    <s v="242101491"/>
    <s v="CC du Montbardois"/>
    <s v="21"/>
    <s v="Côte-d'Or"/>
    <n v="27"/>
    <s v="Bourgogne-Franche-Comté"/>
  </r>
  <r>
    <s v="Enedis"/>
    <s v="2021"/>
    <x v="0"/>
    <s v="PRO"/>
    <s v="Petits professionels"/>
    <s v="I"/>
    <x v="4"/>
    <m/>
    <s v="0"/>
    <n v="0"/>
    <n v="0"/>
    <n v="0"/>
    <n v="0"/>
    <n v="0"/>
    <n v="1"/>
    <s v="21709"/>
    <x v="677"/>
    <s v="242101491"/>
    <s v="CC du Montbardois"/>
    <s v="21"/>
    <s v="Côte-d'Or"/>
    <n v="27"/>
    <s v="Bourgogne-Franche-Comté"/>
  </r>
  <r>
    <s v="Enedis"/>
    <s v="2021"/>
    <x v="0"/>
    <s v="PRO"/>
    <s v="Petits professionels"/>
    <s v="T"/>
    <x v="0"/>
    <m/>
    <s v="0"/>
    <n v="54.666986530000003"/>
    <n v="8"/>
    <n v="0.66800000000000004"/>
    <n v="0"/>
    <n v="0"/>
    <n v="0"/>
    <s v="21709"/>
    <x v="677"/>
    <s v="242101491"/>
    <s v="CC du Montbardois"/>
    <s v="21"/>
    <s v="Côte-d'Or"/>
    <n v="27"/>
    <s v="Bourgogne-Franche-Comté"/>
  </r>
  <r>
    <s v="Enedis"/>
    <s v="2021"/>
    <x v="0"/>
    <s v="ENT"/>
    <s v="Entreprises"/>
    <s v="T"/>
    <x v="0"/>
    <s v="84"/>
    <s v="Administration publique et défense ; sécurité sociale obligatoire"/>
    <n v="157.93766429999999"/>
    <n v="4"/>
    <n v="0.91700000000000004"/>
    <n v="0"/>
    <n v="0"/>
    <n v="0"/>
    <s v="21710"/>
    <x v="576"/>
    <s v="200071017"/>
    <s v="CC des Terres d'Auxois"/>
    <s v="21"/>
    <s v="Côte-d'Or"/>
    <n v="27"/>
    <s v="Bourgogne-Franche-Comté"/>
  </r>
  <r>
    <s v="Enedis"/>
    <s v="2021"/>
    <x v="0"/>
    <s v="PRO"/>
    <s v="Petits professionels"/>
    <s v="A"/>
    <x v="1"/>
    <m/>
    <s v="0"/>
    <n v="59.254936870000002"/>
    <n v="6"/>
    <n v="0.873"/>
    <n v="0"/>
    <n v="0"/>
    <n v="0"/>
    <s v="21710"/>
    <x v="576"/>
    <s v="200071017"/>
    <s v="CC des Terres d'Auxois"/>
    <s v="21"/>
    <s v="Côte-d'Or"/>
    <n v="27"/>
    <s v="Bourgogne-Franche-Comté"/>
  </r>
  <r>
    <s v="Enedis"/>
    <s v="2021"/>
    <x v="0"/>
    <s v="PRO"/>
    <s v="Petits professionels"/>
    <s v="I"/>
    <x v="4"/>
    <m/>
    <s v="0"/>
    <n v="78.231266509999998"/>
    <n v="5"/>
    <n v="0.90500000000000003"/>
    <n v="0"/>
    <n v="0"/>
    <n v="0"/>
    <s v="21710"/>
    <x v="576"/>
    <s v="200071017"/>
    <s v="CC des Terres d'Auxois"/>
    <s v="21"/>
    <s v="Côte-d'Or"/>
    <n v="27"/>
    <s v="Bourgogne-Franche-Comté"/>
  </r>
  <r>
    <s v="Enedis"/>
    <s v="2021"/>
    <x v="0"/>
    <s v="PRO"/>
    <s v="Petits professionels"/>
    <s v="X"/>
    <x v="2"/>
    <m/>
    <s v="0"/>
    <n v="133.9828943"/>
    <n v="14"/>
    <n v="0.88400000000000001"/>
    <n v="0"/>
    <n v="0"/>
    <n v="0"/>
    <s v="21710"/>
    <x v="576"/>
    <s v="200071017"/>
    <s v="CC des Terres d'Auxois"/>
    <s v="21"/>
    <s v="Côte-d'Or"/>
    <n v="27"/>
    <s v="Bourgogne-Franche-Comté"/>
  </r>
  <r>
    <s v="Enedis"/>
    <s v="2021"/>
    <x v="0"/>
    <s v="RES"/>
    <s v="Résidentiel"/>
    <s v="R"/>
    <x v="3"/>
    <m/>
    <s v="0"/>
    <n v="2982.4050130000001"/>
    <n v="543"/>
    <n v="0.82"/>
    <n v="0.39518033200000002"/>
    <n v="9.7199999999999995E-3"/>
    <n v="0"/>
    <s v="21710"/>
    <x v="576"/>
    <s v="200071017"/>
    <s v="CC des Terres d'Auxois"/>
    <s v="21"/>
    <s v="Côte-d'Or"/>
    <n v="27"/>
    <s v="Bourgogne-Franche-Comté"/>
  </r>
  <r>
    <s v="Enedis"/>
    <s v="2021"/>
    <x v="0"/>
    <s v="PRO"/>
    <s v="Petits professionels"/>
    <s v="A"/>
    <x v="1"/>
    <m/>
    <s v="0"/>
    <n v="0"/>
    <n v="0"/>
    <n v="0"/>
    <n v="0"/>
    <n v="0"/>
    <n v="1"/>
    <s v="21711"/>
    <x v="577"/>
    <s v="242101434"/>
    <s v="CC du Pays Châtillonnais"/>
    <s v="21"/>
    <s v="Côte-d'Or"/>
    <n v="27"/>
    <s v="Bourgogne-Franche-Comté"/>
  </r>
  <r>
    <s v="Enedis"/>
    <s v="2021"/>
    <x v="0"/>
    <s v="PRO"/>
    <s v="Petits professionels"/>
    <s v="T"/>
    <x v="0"/>
    <m/>
    <s v="0"/>
    <n v="0"/>
    <n v="0"/>
    <n v="0"/>
    <n v="0"/>
    <n v="0"/>
    <n v="1"/>
    <s v="21711"/>
    <x v="577"/>
    <s v="242101434"/>
    <s v="CC du Pays Châtillonnais"/>
    <s v="21"/>
    <s v="Côte-d'Or"/>
    <n v="27"/>
    <s v="Bourgogne-Franche-Comté"/>
  </r>
  <r>
    <s v="Enedis"/>
    <s v="2021"/>
    <x v="0"/>
    <s v="PRO"/>
    <s v="Petits professionels"/>
    <s v="A"/>
    <x v="1"/>
    <m/>
    <s v="0"/>
    <n v="478.42114859999998"/>
    <n v="70"/>
    <n v="0.74199999999999999"/>
    <n v="0"/>
    <n v="0"/>
    <n v="0"/>
    <s v="21712"/>
    <x v="443"/>
    <s v="200006682"/>
    <s v="CA Beaune, Côte et Sud - Communauté Beaune-Chagny-Nolay"/>
    <s v="21"/>
    <s v="Côte-d'Or"/>
    <n v="27"/>
    <s v="Bourgogne-Franche-Comté"/>
  </r>
  <r>
    <s v="Enedis"/>
    <s v="2021"/>
    <x v="0"/>
    <s v="ENT"/>
    <s v="Entreprises"/>
    <s v="I"/>
    <x v="4"/>
    <s v="25"/>
    <s v="Fabrication de produits métalliques, à l'exception des machines et des équipements"/>
    <n v="329.21083329999999"/>
    <n v="1"/>
    <n v="1"/>
    <n v="0"/>
    <n v="0"/>
    <n v="0"/>
    <s v="21713"/>
    <x v="444"/>
    <s v="200070902"/>
    <s v="CC Auxonne Pontailler Val de Saône"/>
    <s v="21"/>
    <s v="Côte-d'Or"/>
    <n v="27"/>
    <s v="Bourgogne-Franche-Comté"/>
  </r>
  <r>
    <s v="Enedis"/>
    <s v="2021"/>
    <x v="0"/>
    <s v="PRO"/>
    <s v="Petits professionels"/>
    <s v="A"/>
    <x v="1"/>
    <m/>
    <s v="0"/>
    <n v="0"/>
    <n v="0"/>
    <n v="0"/>
    <n v="0"/>
    <n v="0"/>
    <n v="1"/>
    <s v="21713"/>
    <x v="444"/>
    <s v="200070902"/>
    <s v="CC Auxonne Pontailler Val de Saône"/>
    <s v="21"/>
    <s v="Côte-d'Or"/>
    <n v="27"/>
    <s v="Bourgogne-Franche-Comté"/>
  </r>
  <r>
    <s v="Enedis"/>
    <s v="2021"/>
    <x v="0"/>
    <s v="PRO"/>
    <s v="Petits professionels"/>
    <s v="T"/>
    <x v="0"/>
    <m/>
    <s v="0"/>
    <n v="71.161187909999995"/>
    <n v="11"/>
    <n v="0.90300000000000002"/>
    <n v="0"/>
    <n v="0"/>
    <n v="0"/>
    <s v="21713"/>
    <x v="444"/>
    <s v="200070902"/>
    <s v="CC Auxonne Pontailler Val de Saône"/>
    <s v="21"/>
    <s v="Côte-d'Or"/>
    <n v="27"/>
    <s v="Bourgogne-Franche-Comté"/>
  </r>
  <r>
    <s v="Enedis"/>
    <s v="2021"/>
    <x v="0"/>
    <s v="ENT"/>
    <s v="Entreprises"/>
    <s v="T"/>
    <x v="0"/>
    <s v="49"/>
    <s v="Transports terrestres et transport par conduites"/>
    <n v="35.314"/>
    <n v="1"/>
    <n v="1"/>
    <n v="0"/>
    <n v="0"/>
    <n v="0"/>
    <s v="21714"/>
    <x v="445"/>
    <s v="200070894"/>
    <s v="CC de Gevrey-Chambertin et de Nuits-Saint-Georges"/>
    <s v="21"/>
    <s v="Côte-d'Or"/>
    <n v="27"/>
    <s v="Bourgogne-Franche-Comté"/>
  </r>
  <r>
    <s v="Enedis"/>
    <s v="2021"/>
    <x v="0"/>
    <s v="PRO"/>
    <s v="Petits professionels"/>
    <s v="A"/>
    <x v="1"/>
    <m/>
    <s v="0"/>
    <n v="0"/>
    <n v="0"/>
    <n v="0"/>
    <n v="0"/>
    <n v="0"/>
    <n v="1"/>
    <s v="21715"/>
    <x v="678"/>
    <s v="200071173"/>
    <s v="CC du Pays Arnay Liernais"/>
    <s v="21"/>
    <s v="Côte-d'Or"/>
    <n v="27"/>
    <s v="Bourgogne-Franche-Comté"/>
  </r>
  <r>
    <s v="Enedis"/>
    <s v="2021"/>
    <x v="0"/>
    <s v="RES"/>
    <s v="Résidentiel"/>
    <s v="R"/>
    <x v="3"/>
    <m/>
    <s v="0"/>
    <n v="657.80324519999999"/>
    <n v="138"/>
    <n v="0.77400000000000002"/>
    <n v="0"/>
    <n v="0"/>
    <n v="0"/>
    <s v="21715"/>
    <x v="678"/>
    <s v="200071173"/>
    <s v="CC du Pays Arnay Liernais"/>
    <s v="21"/>
    <s v="Côte-d'Or"/>
    <n v="27"/>
    <s v="Bourgogne-Franche-Comté"/>
  </r>
  <r>
    <s v="Enedis"/>
    <s v="2021"/>
    <x v="0"/>
    <s v="ENT"/>
    <s v="Entreprises"/>
    <s v="T"/>
    <x v="0"/>
    <s v="70"/>
    <s v="Activités des sièges sociaux ; conseil de gestion"/>
    <n v="74.174006480000003"/>
    <n v="1"/>
    <n v="0.92300000000000004"/>
    <n v="0"/>
    <n v="0"/>
    <n v="0"/>
    <s v="21716"/>
    <x v="578"/>
    <s v="200070894"/>
    <s v="CC de Gevrey-Chambertin et de Nuits-Saint-Georges"/>
    <s v="21"/>
    <s v="Côte-d'Or"/>
    <n v="27"/>
    <s v="Bourgogne-Franche-Comté"/>
  </r>
  <r>
    <s v="Enedis"/>
    <s v="2021"/>
    <x v="0"/>
    <s v="PRO"/>
    <s v="Petits professionels"/>
    <s v="T"/>
    <x v="0"/>
    <m/>
    <s v="0"/>
    <n v="276.14024000000001"/>
    <n v="22"/>
    <n v="0.88400000000000001"/>
    <n v="0"/>
    <n v="0"/>
    <n v="0"/>
    <s v="21716"/>
    <x v="578"/>
    <s v="200070894"/>
    <s v="CC de Gevrey-Chambertin et de Nuits-Saint-Georges"/>
    <s v="21"/>
    <s v="Côte-d'Or"/>
    <n v="27"/>
    <s v="Bourgogne-Franche-Comté"/>
  </r>
  <r>
    <s v="Enedis"/>
    <s v="2021"/>
    <x v="0"/>
    <s v="ENT"/>
    <s v="Entreprises"/>
    <s v="T"/>
    <x v="0"/>
    <s v="36"/>
    <s v="Captage, traitement et distribution d'eau"/>
    <n v="41.027999999999999"/>
    <n v="1"/>
    <n v="1"/>
    <n v="0"/>
    <n v="0"/>
    <n v="0"/>
    <s v="21717"/>
    <x v="579"/>
    <s v="242101434"/>
    <s v="CC du Pays Châtillonnais"/>
    <s v="21"/>
    <s v="Côte-d'Or"/>
    <n v="27"/>
    <s v="Bourgogne-Franche-Comté"/>
  </r>
  <r>
    <s v="Enedis"/>
    <s v="2021"/>
    <x v="0"/>
    <s v="ENT"/>
    <s v="Entreprises"/>
    <s v="T"/>
    <x v="0"/>
    <s v="70"/>
    <s v="Activités des sièges sociaux ; conseil de gestion"/>
    <n v="49.987980100000001"/>
    <n v="1"/>
    <n v="0.90500000000000003"/>
    <n v="0"/>
    <n v="0"/>
    <n v="0"/>
    <s v="21508"/>
    <x v="456"/>
    <s v="200039063"/>
    <s v="CC Forêts, Seine et Suzon"/>
    <s v="21"/>
    <s v="Côte-d'Or"/>
    <n v="27"/>
    <s v="Bourgogne-Franche-Comté"/>
  </r>
  <r>
    <s v="Enedis"/>
    <s v="2021"/>
    <x v="0"/>
    <s v="ENT"/>
    <s v="Entreprises"/>
    <s v="T"/>
    <x v="0"/>
    <s v="84"/>
    <s v="Administration publique et défense ; sécurité sociale obligatoire"/>
    <n v="8.9339999999999993"/>
    <n v="1"/>
    <n v="1"/>
    <n v="0"/>
    <n v="0"/>
    <n v="0"/>
    <s v="21508"/>
    <x v="456"/>
    <s v="200039063"/>
    <s v="CC Forêts, Seine et Suzon"/>
    <s v="21"/>
    <s v="Côte-d'Or"/>
    <n v="27"/>
    <s v="Bourgogne-Franche-Comté"/>
  </r>
  <r>
    <s v="Enedis"/>
    <s v="2021"/>
    <x v="0"/>
    <s v="PRO"/>
    <s v="Petits professionels"/>
    <s v="A"/>
    <x v="1"/>
    <m/>
    <s v="0"/>
    <n v="0"/>
    <n v="0"/>
    <n v="0"/>
    <n v="0"/>
    <n v="0"/>
    <n v="1"/>
    <s v="21508"/>
    <x v="456"/>
    <s v="200039063"/>
    <s v="CC Forêts, Seine et Suzon"/>
    <s v="21"/>
    <s v="Côte-d'Or"/>
    <n v="27"/>
    <s v="Bourgogne-Franche-Comté"/>
  </r>
  <r>
    <s v="Enedis"/>
    <s v="2021"/>
    <x v="0"/>
    <s v="ENT"/>
    <s v="Entreprises"/>
    <s v="T"/>
    <x v="0"/>
    <s v="37"/>
    <s v="Collecte et traitement des eaux usées"/>
    <n v="18.503"/>
    <n v="1"/>
    <n v="1"/>
    <n v="0"/>
    <n v="0"/>
    <n v="0"/>
    <s v="21510"/>
    <x v="457"/>
    <s v="242101434"/>
    <s v="CC du Pays Châtillonnais"/>
    <s v="21"/>
    <s v="Côte-d'Or"/>
    <n v="27"/>
    <s v="Bourgogne-Franche-Comté"/>
  </r>
  <r>
    <s v="Enedis"/>
    <s v="2021"/>
    <x v="0"/>
    <s v="PRO"/>
    <s v="Petits professionels"/>
    <s v="A"/>
    <x v="1"/>
    <m/>
    <s v="0"/>
    <n v="170.0547076"/>
    <n v="7"/>
    <n v="0.90600000000000003"/>
    <n v="0"/>
    <n v="0"/>
    <n v="0"/>
    <s v="21510"/>
    <x v="457"/>
    <s v="242101434"/>
    <s v="CC du Pays Châtillonnais"/>
    <s v="21"/>
    <s v="Côte-d'Or"/>
    <n v="27"/>
    <s v="Bourgogne-Franche-Comté"/>
  </r>
  <r>
    <s v="Enedis"/>
    <s v="2021"/>
    <x v="0"/>
    <s v="PRO"/>
    <s v="Petits professionels"/>
    <s v="T"/>
    <x v="0"/>
    <m/>
    <s v="0"/>
    <n v="104.15967089999999"/>
    <n v="11"/>
    <n v="0.88300000000000001"/>
    <n v="0"/>
    <n v="0"/>
    <n v="0"/>
    <s v="21511"/>
    <x v="458"/>
    <s v="242101434"/>
    <s v="CC du Pays Châtillonnais"/>
    <s v="21"/>
    <s v="Côte-d'Or"/>
    <n v="27"/>
    <s v="Bourgogne-Franche-Comté"/>
  </r>
  <r>
    <s v="Enedis"/>
    <s v="2021"/>
    <x v="0"/>
    <s v="RES"/>
    <s v="Résidentiel"/>
    <s v="R"/>
    <x v="3"/>
    <m/>
    <s v="0"/>
    <n v="407.9067245"/>
    <n v="78"/>
    <n v="0.86399999999999999"/>
    <n v="0"/>
    <n v="0"/>
    <n v="0"/>
    <s v="21511"/>
    <x v="458"/>
    <s v="242101434"/>
    <s v="CC du Pays Châtillonnais"/>
    <s v="21"/>
    <s v="Côte-d'Or"/>
    <n v="27"/>
    <s v="Bourgogne-Franche-Comté"/>
  </r>
  <r>
    <s v="Enedis"/>
    <s v="2021"/>
    <x v="0"/>
    <s v="ENT"/>
    <s v="Entreprises"/>
    <s v="A"/>
    <x v="1"/>
    <s v="1"/>
    <s v="0"/>
    <n v="367.61182409999998"/>
    <n v="6"/>
    <n v="0.99399999999999999"/>
    <n v="0"/>
    <n v="0"/>
    <n v="0"/>
    <s v="21512"/>
    <x v="418"/>
    <s v="200006682"/>
    <s v="CA Beaune, Côte et Sud - Communauté Beaune-Chagny-Nolay"/>
    <s v="21"/>
    <s v="Côte-d'Or"/>
    <n v="27"/>
    <s v="Bourgogne-Franche-Comté"/>
  </r>
  <r>
    <s v="Enedis"/>
    <s v="2021"/>
    <x v="0"/>
    <s v="ENT"/>
    <s v="Entreprises"/>
    <s v="I"/>
    <x v="4"/>
    <s v="11"/>
    <s v="Fabrication de boissons"/>
    <n v="501.43843220000002"/>
    <n v="2"/>
    <n v="0.96"/>
    <n v="0"/>
    <n v="0"/>
    <n v="0"/>
    <s v="21512"/>
    <x v="418"/>
    <s v="200006682"/>
    <s v="CA Beaune, Côte et Sud - Communauté Beaune-Chagny-Nolay"/>
    <s v="21"/>
    <s v="Côte-d'Or"/>
    <n v="27"/>
    <s v="Bourgogne-Franche-Comté"/>
  </r>
  <r>
    <s v="Enedis"/>
    <s v="2021"/>
    <x v="0"/>
    <s v="PRO"/>
    <s v="Petits professionels"/>
    <s v="A"/>
    <x v="1"/>
    <m/>
    <s v="0"/>
    <n v="527.42446619999998"/>
    <n v="39"/>
    <n v="0.87"/>
    <n v="0"/>
    <n v="0"/>
    <n v="0"/>
    <s v="21512"/>
    <x v="418"/>
    <s v="200006682"/>
    <s v="CA Beaune, Côte et Sud - Communauté Beaune-Chagny-Nolay"/>
    <s v="21"/>
    <s v="Côte-d'Or"/>
    <n v="27"/>
    <s v="Bourgogne-Franche-Comté"/>
  </r>
  <r>
    <s v="Enedis"/>
    <s v="2021"/>
    <x v="0"/>
    <s v="PRO"/>
    <s v="Petits professionels"/>
    <s v="T"/>
    <x v="0"/>
    <m/>
    <s v="0"/>
    <n v="589.43966109999997"/>
    <n v="48"/>
    <n v="0.89600000000000002"/>
    <n v="0"/>
    <n v="0"/>
    <n v="0"/>
    <s v="21512"/>
    <x v="418"/>
    <s v="200006682"/>
    <s v="CA Beaune, Côte et Sud - Communauté Beaune-Chagny-Nolay"/>
    <s v="21"/>
    <s v="Côte-d'Or"/>
    <n v="27"/>
    <s v="Bourgogne-Franche-Comté"/>
  </r>
  <r>
    <s v="Enedis"/>
    <s v="2021"/>
    <x v="0"/>
    <s v="PRO"/>
    <s v="Petits professionels"/>
    <s v="X"/>
    <x v="2"/>
    <m/>
    <s v="0"/>
    <n v="0"/>
    <n v="0"/>
    <n v="0"/>
    <n v="0"/>
    <n v="0"/>
    <n v="1"/>
    <s v="21512"/>
    <x v="418"/>
    <s v="200006682"/>
    <s v="CA Beaune, Côte et Sud - Communauté Beaune-Chagny-Nolay"/>
    <s v="21"/>
    <s v="Côte-d'Or"/>
    <n v="27"/>
    <s v="Bourgogne-Franche-Comté"/>
  </r>
  <r>
    <s v="Enedis"/>
    <s v="2021"/>
    <x v="0"/>
    <s v="PRO"/>
    <s v="Petits professionels"/>
    <s v="X"/>
    <x v="2"/>
    <m/>
    <s v="0"/>
    <n v="0"/>
    <n v="0"/>
    <n v="0"/>
    <n v="0"/>
    <n v="0"/>
    <n v="1"/>
    <s v="21514"/>
    <x v="459"/>
    <s v="242101434"/>
    <s v="CC du Pays Châtillonnais"/>
    <s v="21"/>
    <s v="Côte-d'Or"/>
    <n v="27"/>
    <s v="Bourgogne-Franche-Comté"/>
  </r>
  <r>
    <s v="Enedis"/>
    <s v="2021"/>
    <x v="0"/>
    <s v="ENT"/>
    <s v="Entreprises"/>
    <s v="I"/>
    <x v="4"/>
    <s v="25"/>
    <s v="Fabrication de produits métalliques, à l'exception des machines et des équipements"/>
    <n v="69.354686709999996"/>
    <n v="1"/>
    <n v="0.84199999999999997"/>
    <n v="0"/>
    <n v="0"/>
    <n v="0"/>
    <s v="21515"/>
    <x v="419"/>
    <s v="242100410"/>
    <s v="Dijon Métropole"/>
    <s v="21"/>
    <s v="Côte-d'Or"/>
    <n v="27"/>
    <s v="Bourgogne-Franche-Comté"/>
  </r>
  <r>
    <s v="Enedis"/>
    <s v="2021"/>
    <x v="0"/>
    <s v="ENT"/>
    <s v="Entreprises"/>
    <s v="T"/>
    <x v="0"/>
    <s v="55"/>
    <s v="Hébergement"/>
    <n v="445.07120250000003"/>
    <n v="2"/>
    <n v="0.999"/>
    <n v="0"/>
    <n v="0"/>
    <n v="0"/>
    <s v="21515"/>
    <x v="419"/>
    <s v="242100410"/>
    <s v="Dijon Métropole"/>
    <s v="21"/>
    <s v="Côte-d'Or"/>
    <n v="27"/>
    <s v="Bourgogne-Franche-Comté"/>
  </r>
  <r>
    <s v="Enedis"/>
    <s v="2021"/>
    <x v="0"/>
    <s v="ENT"/>
    <s v="Entreprises"/>
    <s v="T"/>
    <x v="0"/>
    <s v="68"/>
    <s v="Activités immobilières"/>
    <n v="1004.7636639999999"/>
    <n v="4"/>
    <n v="0.99099999999999999"/>
    <n v="0"/>
    <n v="0"/>
    <n v="0"/>
    <s v="21515"/>
    <x v="419"/>
    <s v="242100410"/>
    <s v="Dijon Métropole"/>
    <s v="21"/>
    <s v="Côte-d'Or"/>
    <n v="27"/>
    <s v="Bourgogne-Franche-Comté"/>
  </r>
  <r>
    <s v="Enedis"/>
    <s v="2021"/>
    <x v="0"/>
    <s v="ENT"/>
    <s v="Entreprises"/>
    <s v="T"/>
    <x v="0"/>
    <s v="70"/>
    <s v="Activités des sièges sociaux ; conseil de gestion"/>
    <n v="2599.8575864999998"/>
    <n v="19"/>
    <n v="0.96099999999999997"/>
    <n v="0"/>
    <n v="0"/>
    <n v="0"/>
    <s v="21515"/>
    <x v="419"/>
    <s v="242100410"/>
    <s v="Dijon Métropole"/>
    <s v="21"/>
    <s v="Côte-d'Or"/>
    <n v="27"/>
    <s v="Bourgogne-Franche-Comté"/>
  </r>
  <r>
    <s v="Enedis"/>
    <s v="2021"/>
    <x v="0"/>
    <s v="ENT"/>
    <s v="Entreprises"/>
    <s v="T"/>
    <x v="0"/>
    <s v="71"/>
    <s v="Activités d'architecture et d'ingénierie ; activités de contrôle et analyses techniques"/>
    <n v="214.72732679999999"/>
    <n v="3"/>
    <n v="0.85199999999999998"/>
    <n v="0"/>
    <n v="0"/>
    <n v="0"/>
    <s v="21515"/>
    <x v="419"/>
    <s v="242100410"/>
    <s v="Dijon Métropole"/>
    <s v="21"/>
    <s v="Côte-d'Or"/>
    <n v="27"/>
    <s v="Bourgogne-Franche-Comté"/>
  </r>
  <r>
    <s v="Enedis"/>
    <s v="2021"/>
    <x v="0"/>
    <s v="ENT"/>
    <s v="Entreprises"/>
    <s v="T"/>
    <x v="0"/>
    <s v="82"/>
    <s v="Activités administratives et autres activités de soutien aux entreprises"/>
    <n v="657.75609380000003"/>
    <n v="3"/>
    <n v="0.98499999999999999"/>
    <n v="0"/>
    <n v="0"/>
    <n v="0"/>
    <s v="21515"/>
    <x v="419"/>
    <s v="242100410"/>
    <s v="Dijon Métropole"/>
    <s v="21"/>
    <s v="Côte-d'Or"/>
    <n v="27"/>
    <s v="Bourgogne-Franche-Comté"/>
  </r>
  <r>
    <s v="Enedis"/>
    <s v="2021"/>
    <x v="0"/>
    <s v="ENT"/>
    <s v="Entreprises"/>
    <s v="T"/>
    <x v="0"/>
    <s v="85"/>
    <s v="Enseignement"/>
    <n v="1028.8861291000001"/>
    <n v="7"/>
    <n v="0.92200000000000004"/>
    <n v="0"/>
    <n v="0"/>
    <n v="0"/>
    <s v="21515"/>
    <x v="419"/>
    <s v="242100410"/>
    <s v="Dijon Métropole"/>
    <s v="21"/>
    <s v="Côte-d'Or"/>
    <n v="27"/>
    <s v="Bourgogne-Franche-Comté"/>
  </r>
  <r>
    <s v="Enedis"/>
    <s v="2021"/>
    <x v="0"/>
    <s v="ENT"/>
    <s v="Entreprises"/>
    <s v="T"/>
    <x v="0"/>
    <s v="86"/>
    <s v="Activités pour la santé humaine"/>
    <n v="73.227627889999994"/>
    <n v="1"/>
    <n v="0.91900000000000004"/>
    <n v="0"/>
    <n v="0"/>
    <n v="0"/>
    <s v="21515"/>
    <x v="419"/>
    <s v="242100410"/>
    <s v="Dijon Métropole"/>
    <s v="21"/>
    <s v="Côte-d'Or"/>
    <n v="27"/>
    <s v="Bourgogne-Franche-Comté"/>
  </r>
  <r>
    <s v="Enedis"/>
    <s v="2021"/>
    <x v="0"/>
    <s v="ENT"/>
    <s v="Entreprises"/>
    <s v="T"/>
    <x v="0"/>
    <s v="87"/>
    <s v="Hébergement médico-social et social"/>
    <n v="484.48817050000002"/>
    <n v="2"/>
    <n v="0.93"/>
    <n v="0"/>
    <n v="0"/>
    <n v="0"/>
    <s v="21515"/>
    <x v="419"/>
    <s v="242100410"/>
    <s v="Dijon Métropole"/>
    <s v="21"/>
    <s v="Côte-d'Or"/>
    <n v="27"/>
    <s v="Bourgogne-Franche-Comté"/>
  </r>
  <r>
    <s v="Enedis"/>
    <s v="2021"/>
    <x v="0"/>
    <s v="PRO"/>
    <s v="Petits professionels"/>
    <s v="T"/>
    <x v="0"/>
    <m/>
    <s v="0"/>
    <n v="8211.0215091999999"/>
    <n v="673"/>
    <n v="0.84099999999999997"/>
    <n v="0"/>
    <n v="0"/>
    <n v="1"/>
    <s v="21515"/>
    <x v="419"/>
    <s v="242100410"/>
    <s v="Dijon Métropole"/>
    <s v="21"/>
    <s v="Côte-d'Or"/>
    <n v="27"/>
    <s v="Bourgogne-Franche-Comté"/>
  </r>
  <r>
    <s v="Enedis"/>
    <s v="2021"/>
    <x v="0"/>
    <s v="PRO"/>
    <s v="Petits professionels"/>
    <s v="I"/>
    <x v="4"/>
    <m/>
    <s v="0"/>
    <n v="0"/>
    <n v="0"/>
    <n v="0"/>
    <n v="0"/>
    <n v="0"/>
    <n v="1"/>
    <s v="21517"/>
    <x v="679"/>
    <s v="200070894"/>
    <s v="CC de Gevrey-Chambertin et de Nuits-Saint-Georges"/>
    <s v="21"/>
    <s v="Côte-d'Or"/>
    <n v="27"/>
    <s v="Bourgogne-Franche-Comté"/>
  </r>
  <r>
    <s v="Enedis"/>
    <s v="2021"/>
    <x v="0"/>
    <s v="RES"/>
    <s v="Résidentiel"/>
    <s v="R"/>
    <x v="3"/>
    <m/>
    <s v="0"/>
    <n v="1868.8763060000001"/>
    <n v="228"/>
    <n v="0.90600000000000003"/>
    <n v="0"/>
    <n v="0"/>
    <n v="0"/>
    <s v="21517"/>
    <x v="679"/>
    <s v="200070894"/>
    <s v="CC de Gevrey-Chambertin et de Nuits-Saint-Georges"/>
    <s v="21"/>
    <s v="Côte-d'Or"/>
    <n v="27"/>
    <s v="Bourgogne-Franche-Comté"/>
  </r>
  <r>
    <s v="Enedis"/>
    <s v="2021"/>
    <x v="0"/>
    <s v="RES"/>
    <s v="Résidentiel"/>
    <s v="R"/>
    <x v="3"/>
    <m/>
    <s v="0"/>
    <n v="515.09192189999999"/>
    <n v="97"/>
    <n v="0.83699999999999997"/>
    <n v="0"/>
    <n v="0"/>
    <n v="0"/>
    <s v="21518"/>
    <x v="460"/>
    <s v="242101491"/>
    <s v="CC du Montbardois"/>
    <s v="21"/>
    <s v="Côte-d'Or"/>
    <n v="27"/>
    <s v="Bourgogne-Franche-Comté"/>
  </r>
  <r>
    <s v="Enedis"/>
    <s v="2021"/>
    <x v="0"/>
    <s v="ENT"/>
    <s v="Entreprises"/>
    <s v="A"/>
    <x v="1"/>
    <s v="1"/>
    <s v="0"/>
    <n v="382.51283330000001"/>
    <n v="1"/>
    <n v="1"/>
    <n v="0"/>
    <n v="0"/>
    <n v="0"/>
    <s v="21519"/>
    <x v="461"/>
    <s v="242101434"/>
    <s v="CC du Pays Châtillonnais"/>
    <s v="21"/>
    <s v="Côte-d'Or"/>
    <n v="27"/>
    <s v="Bourgogne-Franche-Comté"/>
  </r>
  <r>
    <s v="Enedis"/>
    <s v="2021"/>
    <x v="0"/>
    <s v="PRO"/>
    <s v="Petits professionels"/>
    <s v="A"/>
    <x v="1"/>
    <m/>
    <s v="0"/>
    <n v="0"/>
    <n v="0"/>
    <n v="0"/>
    <n v="0"/>
    <n v="0"/>
    <n v="1"/>
    <s v="21519"/>
    <x v="461"/>
    <s v="242101434"/>
    <s v="CC du Pays Châtillonnais"/>
    <s v="21"/>
    <s v="Côte-d'Or"/>
    <n v="27"/>
    <s v="Bourgogne-Franche-Comté"/>
  </r>
  <r>
    <s v="Enedis"/>
    <s v="2021"/>
    <x v="0"/>
    <s v="PRO"/>
    <s v="Petits professionels"/>
    <s v="I"/>
    <x v="4"/>
    <m/>
    <s v="0"/>
    <n v="67.70785712"/>
    <n v="3"/>
    <n v="0.90900000000000003"/>
    <n v="0"/>
    <n v="0"/>
    <n v="0"/>
    <s v="21519"/>
    <x v="461"/>
    <s v="242101434"/>
    <s v="CC du Pays Châtillonnais"/>
    <s v="21"/>
    <s v="Côte-d'Or"/>
    <n v="27"/>
    <s v="Bourgogne-Franche-Comté"/>
  </r>
  <r>
    <s v="Enedis"/>
    <s v="2021"/>
    <x v="0"/>
    <s v="PRO"/>
    <s v="Petits professionels"/>
    <s v="T"/>
    <x v="0"/>
    <m/>
    <s v="0"/>
    <n v="0"/>
    <n v="0"/>
    <n v="0"/>
    <n v="0"/>
    <n v="0"/>
    <n v="1"/>
    <s v="21520"/>
    <x v="462"/>
    <s v="200039055"/>
    <s v="CC Ouche et Montagne"/>
    <s v="21"/>
    <s v="Côte-d'Or"/>
    <n v="27"/>
    <s v="Bourgogne-Franche-Comté"/>
  </r>
  <r>
    <s v="Enedis"/>
    <s v="2021"/>
    <x v="0"/>
    <s v="PRO"/>
    <s v="Petits professionels"/>
    <s v="T"/>
    <x v="0"/>
    <m/>
    <s v="0"/>
    <n v="141.74313380000001"/>
    <n v="15"/>
    <n v="0.89400000000000002"/>
    <n v="0"/>
    <n v="0"/>
    <n v="0"/>
    <s v="21521"/>
    <x v="420"/>
    <s v="200069540"/>
    <s v="CC Norge et Tille"/>
    <s v="21"/>
    <s v="Côte-d'Or"/>
    <n v="27"/>
    <s v="Bourgogne-Franche-Comté"/>
  </r>
  <r>
    <s v="Enedis"/>
    <s v="2021"/>
    <x v="0"/>
    <s v="RES"/>
    <s v="Résidentiel"/>
    <s v="R"/>
    <x v="3"/>
    <m/>
    <s v="0"/>
    <n v="2576.301528"/>
    <n v="408"/>
    <n v="0.80500000000000005"/>
    <n v="0"/>
    <n v="0"/>
    <n v="0"/>
    <s v="21521"/>
    <x v="420"/>
    <s v="200069540"/>
    <s v="CC Norge et Tille"/>
    <s v="21"/>
    <s v="Côte-d'Or"/>
    <n v="27"/>
    <s v="Bourgogne-Franche-Comté"/>
  </r>
  <r>
    <s v="Enedis"/>
    <s v="2021"/>
    <x v="0"/>
    <s v="ENT"/>
    <s v="Entreprises"/>
    <s v="T"/>
    <x v="0"/>
    <s v="84"/>
    <s v="Administration publique et défense ; sécurité sociale obligatoire"/>
    <n v="64.428771600000005"/>
    <n v="1"/>
    <n v="0.84"/>
    <n v="0"/>
    <n v="0"/>
    <n v="0"/>
    <s v="21522"/>
    <x v="463"/>
    <s v="200072825"/>
    <s v="CC Mirebellois et Fontenois"/>
    <s v="21"/>
    <s v="Côte-d'Or"/>
    <n v="27"/>
    <s v="Bourgogne-Franche-Comté"/>
  </r>
  <r>
    <s v="Enedis"/>
    <s v="2021"/>
    <x v="0"/>
    <s v="ENT"/>
    <s v="Entreprises"/>
    <s v="T"/>
    <x v="0"/>
    <s v="87"/>
    <s v="Hébergement médico-social et social"/>
    <n v="81.439504679999999"/>
    <n v="1"/>
    <n v="0.96699999999999997"/>
    <n v="0"/>
    <n v="0"/>
    <n v="0"/>
    <s v="21522"/>
    <x v="463"/>
    <s v="200072825"/>
    <s v="CC Mirebellois et Fontenois"/>
    <s v="21"/>
    <s v="Côte-d'Or"/>
    <n v="27"/>
    <s v="Bourgogne-Franche-Comté"/>
  </r>
  <r>
    <s v="Enedis"/>
    <s v="2021"/>
    <x v="0"/>
    <s v="PRO"/>
    <s v="Petits professionels"/>
    <s v="A"/>
    <x v="1"/>
    <m/>
    <s v="0"/>
    <n v="0"/>
    <n v="0"/>
    <n v="0"/>
    <n v="0"/>
    <n v="0"/>
    <n v="1"/>
    <s v="21523"/>
    <x v="464"/>
    <s v="200070894"/>
    <s v="CC de Gevrey-Chambertin et de Nuits-Saint-Georges"/>
    <s v="21"/>
    <s v="Côte-d'Or"/>
    <n v="27"/>
    <s v="Bourgogne-Franche-Comté"/>
  </r>
  <r>
    <s v="Enedis"/>
    <s v="2021"/>
    <x v="0"/>
    <s v="PRO"/>
    <s v="Petits professionels"/>
    <s v="T"/>
    <x v="0"/>
    <m/>
    <s v="0"/>
    <n v="80.368910679999999"/>
    <n v="6"/>
    <n v="0.88900000000000001"/>
    <n v="0"/>
    <n v="0"/>
    <n v="0"/>
    <s v="21524"/>
    <x v="465"/>
    <s v="242101434"/>
    <s v="CC du Pays Châtillonnais"/>
    <s v="21"/>
    <s v="Côte-d'Or"/>
    <n v="27"/>
    <s v="Bourgogne-Franche-Comté"/>
  </r>
  <r>
    <s v="Enedis"/>
    <s v="2021"/>
    <x v="0"/>
    <s v="PRO"/>
    <s v="Petits professionels"/>
    <s v="X"/>
    <x v="2"/>
    <m/>
    <s v="0"/>
    <n v="0"/>
    <n v="0"/>
    <n v="0"/>
    <n v="0"/>
    <n v="0"/>
    <n v="1"/>
    <s v="21524"/>
    <x v="465"/>
    <s v="242101434"/>
    <s v="CC du Pays Châtillonnais"/>
    <s v="21"/>
    <s v="Côte-d'Or"/>
    <n v="27"/>
    <s v="Bourgogne-Franche-Comté"/>
  </r>
  <r>
    <s v="Enedis"/>
    <s v="2021"/>
    <x v="0"/>
    <s v="ENT"/>
    <s v="Entreprises"/>
    <s v="A"/>
    <x v="1"/>
    <s v="2"/>
    <s v="0"/>
    <n v="23.352"/>
    <n v="1"/>
    <n v="1"/>
    <n v="0"/>
    <n v="0"/>
    <n v="0"/>
    <s v="21525"/>
    <x v="466"/>
    <s v="242101442"/>
    <s v="CC de Saulieu"/>
    <s v="21"/>
    <s v="Côte-d'Or"/>
    <n v="27"/>
    <s v="Bourgogne-Franche-Comté"/>
  </r>
  <r>
    <s v="Enedis"/>
    <s v="2021"/>
    <x v="0"/>
    <s v="ENT"/>
    <s v="Entreprises"/>
    <s v="I"/>
    <x v="4"/>
    <s v="16"/>
    <s v="Travail du bois et fabrication d'articles en bois et en liège, à l'exception des meubles ; fabrication d'articles en vannerie et sparterie"/>
    <n v="28947.098330000001"/>
    <n v="2"/>
    <n v="1"/>
    <n v="0"/>
    <n v="0"/>
    <n v="0"/>
    <s v="21525"/>
    <x v="466"/>
    <s v="242101442"/>
    <s v="CC de Saulieu"/>
    <s v="21"/>
    <s v="Côte-d'Or"/>
    <n v="27"/>
    <s v="Bourgogne-Franche-Comté"/>
  </r>
  <r>
    <s v="Enedis"/>
    <s v="2021"/>
    <x v="0"/>
    <s v="ENT"/>
    <s v="Entreprises"/>
    <s v="I"/>
    <x v="4"/>
    <s v="22"/>
    <s v="Fabrication de produits en caoutchouc et en plastique"/>
    <n v="368.24835589999998"/>
    <n v="1"/>
    <n v="1"/>
    <n v="0"/>
    <n v="0"/>
    <n v="0"/>
    <s v="21525"/>
    <x v="466"/>
    <s v="242101442"/>
    <s v="CC de Saulieu"/>
    <s v="21"/>
    <s v="Côte-d'Or"/>
    <n v="27"/>
    <s v="Bourgogne-Franche-Comté"/>
  </r>
  <r>
    <s v="Enedis"/>
    <s v="2021"/>
    <x v="0"/>
    <s v="ENT"/>
    <s v="Entreprises"/>
    <s v="T"/>
    <x v="0"/>
    <s v="36"/>
    <s v="Captage, traitement et distribution d'eau"/>
    <n v="333.03921209999999"/>
    <n v="4"/>
    <n v="0.90300000000000002"/>
    <n v="0"/>
    <n v="0"/>
    <n v="0"/>
    <s v="21525"/>
    <x v="466"/>
    <s v="242101442"/>
    <s v="CC de Saulieu"/>
    <s v="21"/>
    <s v="Côte-d'Or"/>
    <n v="27"/>
    <s v="Bourgogne-Franche-Comté"/>
  </r>
  <r>
    <s v="Enedis"/>
    <s v="2021"/>
    <x v="0"/>
    <s v="RES"/>
    <s v="Résidentiel"/>
    <s v="R"/>
    <x v="3"/>
    <m/>
    <s v="0"/>
    <n v="3254.22723"/>
    <n v="617"/>
    <n v="0.80400000000000005"/>
    <n v="0.38821480200000003"/>
    <n v="8.0199999999999994E-3"/>
    <n v="0"/>
    <s v="21525"/>
    <x v="466"/>
    <s v="242101442"/>
    <s v="CC de Saulieu"/>
    <s v="21"/>
    <s v="Côte-d'Or"/>
    <n v="27"/>
    <s v="Bourgogne-Franche-Comté"/>
  </r>
  <r>
    <s v="Enedis"/>
    <s v="2021"/>
    <x v="0"/>
    <s v="PRO"/>
    <s v="Petits professionels"/>
    <s v="T"/>
    <x v="0"/>
    <m/>
    <s v="0"/>
    <n v="54.858455669999998"/>
    <n v="10"/>
    <n v="0.73499999999999999"/>
    <n v="0"/>
    <n v="0"/>
    <n v="0"/>
    <s v="21526"/>
    <x v="680"/>
    <s v="242101434"/>
    <s v="CC du Pays Châtillonnais"/>
    <s v="21"/>
    <s v="Côte-d'Or"/>
    <n v="27"/>
    <s v="Bourgogne-Franche-Comté"/>
  </r>
  <r>
    <s v="Enedis"/>
    <s v="2021"/>
    <x v="0"/>
    <s v="ENT"/>
    <s v="Entreprises"/>
    <s v="T"/>
    <x v="0"/>
    <s v="55"/>
    <s v="Hébergement"/>
    <n v="40.555868289999999"/>
    <n v="1"/>
    <n v="0.89100000000000001"/>
    <n v="0"/>
    <n v="0"/>
    <n v="0"/>
    <s v="21527"/>
    <x v="681"/>
    <s v="200006682"/>
    <s v="CA Beaune, Côte et Sud - Communauté Beaune-Chagny-Nolay"/>
    <s v="21"/>
    <s v="Côte-d'Or"/>
    <n v="27"/>
    <s v="Bourgogne-Franche-Comté"/>
  </r>
  <r>
    <s v="Enedis"/>
    <s v="2021"/>
    <x v="0"/>
    <s v="PRO"/>
    <s v="Petits professionels"/>
    <s v="A"/>
    <x v="1"/>
    <m/>
    <s v="0"/>
    <n v="80.035225729999993"/>
    <n v="12"/>
    <n v="0.88900000000000001"/>
    <n v="0"/>
    <n v="0"/>
    <n v="0"/>
    <s v="21527"/>
    <x v="681"/>
    <s v="200006682"/>
    <s v="CA Beaune, Côte et Sud - Communauté Beaune-Chagny-Nolay"/>
    <s v="21"/>
    <s v="Côte-d'Or"/>
    <n v="27"/>
    <s v="Bourgogne-Franche-Comté"/>
  </r>
  <r>
    <s v="Enedis"/>
    <s v="2021"/>
    <x v="0"/>
    <s v="PRO"/>
    <s v="Petits professionels"/>
    <s v="I"/>
    <x v="4"/>
    <m/>
    <s v="0"/>
    <n v="0"/>
    <n v="0"/>
    <n v="0"/>
    <n v="0"/>
    <n v="0"/>
    <n v="1"/>
    <s v="21527"/>
    <x v="681"/>
    <s v="200006682"/>
    <s v="CA Beaune, Côte et Sud - Communauté Beaune-Chagny-Nolay"/>
    <s v="21"/>
    <s v="Côte-d'Or"/>
    <n v="27"/>
    <s v="Bourgogne-Franche-Comté"/>
  </r>
  <r>
    <s v="Enedis"/>
    <s v="2021"/>
    <x v="0"/>
    <s v="PRO"/>
    <s v="Petits professionels"/>
    <s v="T"/>
    <x v="0"/>
    <m/>
    <s v="0"/>
    <n v="174.17278580000001"/>
    <n v="14"/>
    <n v="0.93"/>
    <n v="0"/>
    <n v="0"/>
    <n v="0"/>
    <s v="21527"/>
    <x v="681"/>
    <s v="200006682"/>
    <s v="CA Beaune, Côte et Sud - Communauté Beaune-Chagny-Nolay"/>
    <s v="21"/>
    <s v="Côte-d'Or"/>
    <n v="27"/>
    <s v="Bourgogne-Franche-Comté"/>
  </r>
  <r>
    <s v="Enedis"/>
    <s v="2021"/>
    <x v="0"/>
    <s v="PRO"/>
    <s v="Petits professionels"/>
    <s v="A"/>
    <x v="1"/>
    <m/>
    <s v="0"/>
    <n v="0"/>
    <n v="0"/>
    <n v="0"/>
    <n v="0"/>
    <n v="0"/>
    <n v="1"/>
    <s v="21528"/>
    <x v="682"/>
    <s v="242101459"/>
    <s v="CC du Pays d'Alésia et de la Seine"/>
    <s v="21"/>
    <s v="Côte-d'Or"/>
    <n v="27"/>
    <s v="Bourgogne-Franche-Comté"/>
  </r>
  <r>
    <s v="Enedis"/>
    <s v="2021"/>
    <x v="0"/>
    <s v="RES"/>
    <s v="Résidentiel"/>
    <s v="R"/>
    <x v="3"/>
    <m/>
    <s v="0"/>
    <n v="353.41869450000002"/>
    <n v="82"/>
    <n v="0.84"/>
    <n v="0"/>
    <n v="0"/>
    <n v="0"/>
    <s v="21528"/>
    <x v="682"/>
    <s v="242101459"/>
    <s v="CC du Pays d'Alésia et de la Seine"/>
    <s v="21"/>
    <s v="Côte-d'Or"/>
    <n v="27"/>
    <s v="Bourgogne-Franche-Comté"/>
  </r>
  <r>
    <s v="Enedis"/>
    <s v="2021"/>
    <x v="0"/>
    <s v="PRO"/>
    <s v="Petits professionels"/>
    <s v="A"/>
    <x v="1"/>
    <m/>
    <s v="0"/>
    <n v="0"/>
    <n v="0"/>
    <n v="0"/>
    <n v="0"/>
    <n v="0"/>
    <n v="1"/>
    <s v="21529"/>
    <x v="467"/>
    <s v="200071017"/>
    <s v="CC des Terres d'Auxois"/>
    <s v="21"/>
    <s v="Côte-d'Or"/>
    <n v="27"/>
    <s v="Bourgogne-Franche-Comté"/>
  </r>
  <r>
    <s v="Enedis"/>
    <s v="2021"/>
    <x v="0"/>
    <s v="PRO"/>
    <s v="Petits professionels"/>
    <s v="A"/>
    <x v="1"/>
    <m/>
    <s v="0"/>
    <n v="0"/>
    <n v="0"/>
    <n v="0"/>
    <n v="0"/>
    <n v="0"/>
    <n v="1"/>
    <s v="21530"/>
    <x v="468"/>
    <s v="242101491"/>
    <s v="CC du Montbardois"/>
    <s v="21"/>
    <s v="Côte-d'Or"/>
    <n v="27"/>
    <s v="Bourgogne-Franche-Comté"/>
  </r>
  <r>
    <s v="Enedis"/>
    <s v="2021"/>
    <x v="0"/>
    <s v="ENT"/>
    <s v="Entreprises"/>
    <s v="I"/>
    <x v="4"/>
    <s v="10"/>
    <s v="Industries alimentaires"/>
    <n v="72.2103599"/>
    <n v="1"/>
    <n v="0.90200000000000002"/>
    <n v="0"/>
    <n v="0"/>
    <n v="0"/>
    <s v="21531"/>
    <x v="469"/>
    <s v="242101442"/>
    <s v="CC de Saulieu"/>
    <s v="21"/>
    <s v="Côte-d'Or"/>
    <n v="27"/>
    <s v="Bourgogne-Franche-Comté"/>
  </r>
  <r>
    <s v="Enedis"/>
    <s v="2021"/>
    <x v="0"/>
    <s v="ENT"/>
    <s v="Entreprises"/>
    <s v="I"/>
    <x v="4"/>
    <s v="22"/>
    <s v="Fabrication de produits en caoutchouc et en plastique"/>
    <n v="2968.1193330000001"/>
    <n v="1"/>
    <n v="1"/>
    <n v="0"/>
    <n v="0"/>
    <n v="0"/>
    <s v="21531"/>
    <x v="469"/>
    <s v="242101442"/>
    <s v="CC de Saulieu"/>
    <s v="21"/>
    <s v="Côte-d'Or"/>
    <n v="27"/>
    <s v="Bourgogne-Franche-Comté"/>
  </r>
  <r>
    <s v="Enedis"/>
    <s v="2021"/>
    <x v="0"/>
    <s v="ENT"/>
    <s v="Entreprises"/>
    <s v="T"/>
    <x v="0"/>
    <s v="36"/>
    <s v="Captage, traitement et distribution d'eau"/>
    <n v="21.797000000000001"/>
    <n v="1"/>
    <n v="1"/>
    <n v="0"/>
    <n v="0"/>
    <n v="0"/>
    <s v="21531"/>
    <x v="469"/>
    <s v="242101442"/>
    <s v="CC de Saulieu"/>
    <s v="21"/>
    <s v="Côte-d'Or"/>
    <n v="27"/>
    <s v="Bourgogne-Franche-Comté"/>
  </r>
  <r>
    <s v="Enedis"/>
    <s v="2021"/>
    <x v="0"/>
    <s v="ENT"/>
    <s v="Entreprises"/>
    <s v="T"/>
    <x v="0"/>
    <s v="55"/>
    <s v="Hébergement"/>
    <n v="111.4417612"/>
    <n v="1"/>
    <n v="0.91500000000000004"/>
    <n v="0"/>
    <n v="0"/>
    <n v="0"/>
    <s v="21531"/>
    <x v="469"/>
    <s v="242101442"/>
    <s v="CC de Saulieu"/>
    <s v="21"/>
    <s v="Côte-d'Or"/>
    <n v="27"/>
    <s v="Bourgogne-Franche-Comté"/>
  </r>
  <r>
    <s v="Enedis"/>
    <s v="2021"/>
    <x v="0"/>
    <s v="ENT"/>
    <s v="Entreprises"/>
    <s v="T"/>
    <x v="0"/>
    <s v="84"/>
    <s v="Administration publique et défense ; sécurité sociale obligatoire"/>
    <n v="69.755365380000001"/>
    <n v="1"/>
    <n v="0.81799999999999995"/>
    <n v="0"/>
    <n v="0"/>
    <n v="0"/>
    <s v="21531"/>
    <x v="469"/>
    <s v="242101442"/>
    <s v="CC de Saulieu"/>
    <s v="21"/>
    <s v="Côte-d'Or"/>
    <n v="27"/>
    <s v="Bourgogne-Franche-Comté"/>
  </r>
  <r>
    <s v="Enedis"/>
    <s v="2021"/>
    <x v="0"/>
    <s v="ENT"/>
    <s v="Entreprises"/>
    <s v="T"/>
    <x v="0"/>
    <s v="87"/>
    <s v="Hébergement médico-social et social"/>
    <n v="208.9291073"/>
    <n v="1"/>
    <n v="0.85"/>
    <n v="0"/>
    <n v="0"/>
    <n v="0"/>
    <s v="21531"/>
    <x v="469"/>
    <s v="242101442"/>
    <s v="CC de Saulieu"/>
    <s v="21"/>
    <s v="Côte-d'Or"/>
    <n v="27"/>
    <s v="Bourgogne-Franche-Comté"/>
  </r>
  <r>
    <s v="Enedis"/>
    <s v="2021"/>
    <x v="0"/>
    <s v="ENT"/>
    <s v="Entreprises"/>
    <s v="A"/>
    <x v="1"/>
    <s v="1"/>
    <s v="0"/>
    <n v="57.1670461"/>
    <n v="3"/>
    <n v="0.90800000000000003"/>
    <n v="0"/>
    <n v="0"/>
    <n v="0"/>
    <s v="21532"/>
    <x v="421"/>
    <s v="200000925"/>
    <s v="CC de la Plaine Dijonnaise"/>
    <s v="21"/>
    <s v="Côte-d'Or"/>
    <n v="27"/>
    <s v="Bourgogne-Franche-Comté"/>
  </r>
  <r>
    <s v="Enedis"/>
    <s v="2021"/>
    <x v="0"/>
    <s v="ENT"/>
    <s v="Entreprises"/>
    <s v="T"/>
    <x v="0"/>
    <s v="94"/>
    <s v="Activités des organisations associatives"/>
    <n v="180.1971667"/>
    <n v="1"/>
    <n v="1"/>
    <n v="0"/>
    <n v="0"/>
    <n v="0"/>
    <s v="21532"/>
    <x v="421"/>
    <s v="200000925"/>
    <s v="CC de la Plaine Dijonnaise"/>
    <s v="21"/>
    <s v="Côte-d'Or"/>
    <n v="27"/>
    <s v="Bourgogne-Franche-Comté"/>
  </r>
  <r>
    <s v="Enedis"/>
    <s v="2021"/>
    <x v="0"/>
    <s v="PRO"/>
    <s v="Petits professionels"/>
    <s v="A"/>
    <x v="1"/>
    <m/>
    <s v="0"/>
    <n v="0"/>
    <n v="0"/>
    <n v="0"/>
    <n v="0"/>
    <n v="0"/>
    <n v="1"/>
    <s v="21533"/>
    <x v="683"/>
    <s v="200071207"/>
    <s v="CC de Pouilly-en-Auxois/Bligny-sur-Ouche"/>
    <s v="21"/>
    <s v="Côte-d'Or"/>
    <n v="27"/>
    <s v="Bourgogne-Franche-Comté"/>
  </r>
  <r>
    <s v="Enedis"/>
    <s v="2021"/>
    <x v="0"/>
    <s v="PRO"/>
    <s v="Petits professionels"/>
    <s v="T"/>
    <x v="0"/>
    <m/>
    <s v="0"/>
    <n v="0"/>
    <n v="0"/>
    <n v="0"/>
    <n v="0"/>
    <n v="0"/>
    <n v="1"/>
    <s v="21533"/>
    <x v="683"/>
    <s v="200071207"/>
    <s v="CC de Pouilly-en-Auxois/Bligny-sur-Ouche"/>
    <s v="21"/>
    <s v="Côte-d'Or"/>
    <n v="27"/>
    <s v="Bourgogne-Franche-Comté"/>
  </r>
  <r>
    <s v="Enedis"/>
    <s v="2021"/>
    <x v="0"/>
    <s v="RES"/>
    <s v="Résidentiel"/>
    <s v="R"/>
    <x v="3"/>
    <m/>
    <s v="0"/>
    <n v="293.45014409999999"/>
    <n v="55"/>
    <n v="0.84899999999999998"/>
    <n v="0"/>
    <n v="0"/>
    <n v="0"/>
    <s v="21533"/>
    <x v="683"/>
    <s v="200071207"/>
    <s v="CC de Pouilly-en-Auxois/Bligny-sur-Ouche"/>
    <s v="21"/>
    <s v="Côte-d'Or"/>
    <n v="27"/>
    <s v="Bourgogne-Franche-Comté"/>
  </r>
  <r>
    <s v="Enedis"/>
    <s v="2021"/>
    <x v="0"/>
    <s v="PRO"/>
    <s v="Petits professionels"/>
    <s v="T"/>
    <x v="0"/>
    <m/>
    <s v="0"/>
    <n v="155.81233320000001"/>
    <n v="25"/>
    <n v="0.73099999999999998"/>
    <n v="0"/>
    <n v="0"/>
    <n v="0"/>
    <s v="21534"/>
    <x v="470"/>
    <s v="200006682"/>
    <s v="CA Beaune, Côte et Sud - Communauté Beaune-Chagny-Nolay"/>
    <s v="21"/>
    <s v="Côte-d'Or"/>
    <n v="27"/>
    <s v="Bourgogne-Franche-Comté"/>
  </r>
  <r>
    <s v="Enedis"/>
    <s v="2021"/>
    <x v="0"/>
    <s v="ENT"/>
    <s v="Entreprises"/>
    <s v="T"/>
    <x v="0"/>
    <s v="36"/>
    <s v="Captage, traitement et distribution d'eau"/>
    <n v="48.497"/>
    <n v="1"/>
    <n v="1"/>
    <n v="0"/>
    <n v="0"/>
    <n v="0"/>
    <s v="21535"/>
    <x v="422"/>
    <s v="200069540"/>
    <s v="CC Norge et Tille"/>
    <s v="21"/>
    <s v="Côte-d'Or"/>
    <n v="27"/>
    <s v="Bourgogne-Franche-Comté"/>
  </r>
  <r>
    <s v="Enedis"/>
    <s v="2021"/>
    <x v="0"/>
    <s v="ENT"/>
    <s v="Entreprises"/>
    <s v="T"/>
    <x v="0"/>
    <s v="45"/>
    <s v="Commerce et réparation d'automobiles et de motocycles"/>
    <n v="294.2125719"/>
    <n v="1"/>
    <n v="1"/>
    <n v="0"/>
    <n v="0"/>
    <n v="0"/>
    <s v="21535"/>
    <x v="422"/>
    <s v="200069540"/>
    <s v="CC Norge et Tille"/>
    <s v="21"/>
    <s v="Côte-d'Or"/>
    <n v="27"/>
    <s v="Bourgogne-Franche-Comté"/>
  </r>
  <r>
    <s v="Enedis"/>
    <s v="2021"/>
    <x v="0"/>
    <s v="PRO"/>
    <s v="Petits professionels"/>
    <s v="X"/>
    <x v="2"/>
    <m/>
    <s v="0"/>
    <n v="0"/>
    <n v="0"/>
    <n v="0"/>
    <n v="0"/>
    <n v="0"/>
    <n v="1"/>
    <s v="21535"/>
    <x v="422"/>
    <s v="200069540"/>
    <s v="CC Norge et Tille"/>
    <s v="21"/>
    <s v="Côte-d'Or"/>
    <n v="27"/>
    <s v="Bourgogne-Franche-Comté"/>
  </r>
  <r>
    <s v="Enedis"/>
    <s v="2021"/>
    <x v="0"/>
    <s v="RES"/>
    <s v="Résidentiel"/>
    <s v="R"/>
    <x v="3"/>
    <m/>
    <s v="0"/>
    <n v="1130.034946"/>
    <n v="167"/>
    <n v="0.77"/>
    <n v="0"/>
    <n v="0"/>
    <n v="0"/>
    <s v="21536"/>
    <x v="471"/>
    <s v="200070910"/>
    <s v="CC Tille et Venelle"/>
    <s v="21"/>
    <s v="Côte-d'Or"/>
    <n v="27"/>
    <s v="Bourgogne-Franche-Comté"/>
  </r>
  <r>
    <s v="Enedis"/>
    <s v="2021"/>
    <x v="0"/>
    <s v="ENT"/>
    <s v="Entreprises"/>
    <s v="T"/>
    <x v="0"/>
    <s v="36"/>
    <s v="Captage, traitement et distribution d'eau"/>
    <n v="20.241"/>
    <n v="1"/>
    <n v="1"/>
    <n v="0"/>
    <n v="0"/>
    <n v="0"/>
    <s v="21537"/>
    <x v="472"/>
    <s v="200071017"/>
    <s v="CC des Terres d'Auxois"/>
    <s v="21"/>
    <s v="Côte-d'Or"/>
    <n v="27"/>
    <s v="Bourgogne-Franche-Comté"/>
  </r>
  <r>
    <s v="Enedis"/>
    <s v="2021"/>
    <x v="0"/>
    <s v="PRO"/>
    <s v="Petits professionels"/>
    <s v="T"/>
    <x v="0"/>
    <m/>
    <s v="0"/>
    <n v="0"/>
    <n v="0"/>
    <n v="0"/>
    <n v="0"/>
    <n v="0"/>
    <n v="1"/>
    <s v="21539"/>
    <x v="474"/>
    <s v="200039055"/>
    <s v="CC Ouche et Montagne"/>
    <s v="21"/>
    <s v="Côte-d'Or"/>
    <n v="27"/>
    <s v="Bourgogne-Franche-Comté"/>
  </r>
  <r>
    <s v="Enedis"/>
    <s v="2021"/>
    <x v="0"/>
    <s v="RES"/>
    <s v="Résidentiel"/>
    <s v="R"/>
    <x v="3"/>
    <m/>
    <s v="0"/>
    <n v="295.89918799999998"/>
    <n v="40"/>
    <n v="0.73899999999999999"/>
    <n v="0"/>
    <n v="0"/>
    <n v="0"/>
    <s v="21539"/>
    <x v="474"/>
    <s v="200039055"/>
    <s v="CC Ouche et Montagne"/>
    <s v="21"/>
    <s v="Côte-d'Or"/>
    <n v="27"/>
    <s v="Bourgogne-Franche-Comté"/>
  </r>
  <r>
    <s v="Enedis"/>
    <s v="2021"/>
    <x v="0"/>
    <s v="ENT"/>
    <s v="Entreprises"/>
    <s v="I"/>
    <x v="4"/>
    <s v="11"/>
    <s v="Fabrication de boissons"/>
    <n v="749.30834319999997"/>
    <n v="1"/>
    <n v="1"/>
    <n v="0"/>
    <n v="0"/>
    <n v="0"/>
    <s v="21540"/>
    <x v="447"/>
    <s v="242100410"/>
    <s v="Dijon Métropole"/>
    <s v="21"/>
    <s v="Côte-d'Or"/>
    <n v="27"/>
    <s v="Bourgogne-Franche-Comté"/>
  </r>
  <r>
    <s v="Enedis"/>
    <s v="2021"/>
    <x v="0"/>
    <s v="ENT"/>
    <s v="Entreprises"/>
    <s v="I"/>
    <x v="4"/>
    <s v="18"/>
    <s v="Imprimerie et reproduction d'enregistrements"/>
    <n v="152.6574076"/>
    <n v="1"/>
    <n v="0.998"/>
    <n v="0"/>
    <n v="0"/>
    <n v="0"/>
    <s v="21540"/>
    <x v="447"/>
    <s v="242100410"/>
    <s v="Dijon Métropole"/>
    <s v="21"/>
    <s v="Côte-d'Or"/>
    <n v="27"/>
    <s v="Bourgogne-Franche-Comté"/>
  </r>
  <r>
    <s v="Enedis"/>
    <s v="2021"/>
    <x v="0"/>
    <s v="ENT"/>
    <s v="Entreprises"/>
    <s v="I"/>
    <x v="4"/>
    <s v="28"/>
    <s v="Fabrication de machines et équipements n.c.a."/>
    <n v="1723.9995699900001"/>
    <n v="2"/>
    <n v="0.94599999999999995"/>
    <n v="0"/>
    <n v="0"/>
    <n v="0"/>
    <s v="21540"/>
    <x v="447"/>
    <s v="242100410"/>
    <s v="Dijon Métropole"/>
    <s v="21"/>
    <s v="Côte-d'Or"/>
    <n v="27"/>
    <s v="Bourgogne-Franche-Comté"/>
  </r>
  <r>
    <s v="Enedis"/>
    <s v="2021"/>
    <x v="0"/>
    <s v="ENT"/>
    <s v="Entreprises"/>
    <s v="I"/>
    <x v="4"/>
    <s v="42"/>
    <s v="Génie civil"/>
    <n v="546.66425130000005"/>
    <n v="5"/>
    <n v="0.96199999999999997"/>
    <n v="0"/>
    <n v="0"/>
    <n v="0"/>
    <s v="21540"/>
    <x v="447"/>
    <s v="242100410"/>
    <s v="Dijon Métropole"/>
    <s v="21"/>
    <s v="Côte-d'Or"/>
    <n v="27"/>
    <s v="Bourgogne-Franche-Comté"/>
  </r>
  <r>
    <s v="Enedis"/>
    <s v="2021"/>
    <x v="0"/>
    <s v="ENT"/>
    <s v="Entreprises"/>
    <s v="T"/>
    <x v="0"/>
    <s v="52"/>
    <s v="Entreposage et services auxiliaires des transports"/>
    <n v="114.35763900000001"/>
    <n v="1"/>
    <n v="0.89300000000000002"/>
    <n v="0"/>
    <n v="0"/>
    <n v="0"/>
    <s v="21540"/>
    <x v="447"/>
    <s v="242100410"/>
    <s v="Dijon Métropole"/>
    <s v="21"/>
    <s v="Côte-d'Or"/>
    <n v="27"/>
    <s v="Bourgogne-Franche-Comté"/>
  </r>
  <r>
    <s v="Enedis"/>
    <s v="2021"/>
    <x v="0"/>
    <s v="ENT"/>
    <s v="Entreprises"/>
    <s v="T"/>
    <x v="0"/>
    <s v="56"/>
    <s v="Restauration"/>
    <n v="721.37048599399998"/>
    <n v="4"/>
    <n v="0.97299999999999998"/>
    <n v="0"/>
    <n v="0"/>
    <n v="0"/>
    <s v="21540"/>
    <x v="447"/>
    <s v="242100410"/>
    <s v="Dijon Métropole"/>
    <s v="21"/>
    <s v="Côte-d'Or"/>
    <n v="27"/>
    <s v="Bourgogne-Franche-Comté"/>
  </r>
  <r>
    <s v="Enedis"/>
    <s v="2021"/>
    <x v="0"/>
    <s v="ENT"/>
    <s v="Entreprises"/>
    <s v="T"/>
    <x v="0"/>
    <s v="62"/>
    <s v="Programmation, conseil et autres activités informatiques"/>
    <n v="295.35350431000001"/>
    <n v="2"/>
    <n v="0.86899999999999999"/>
    <n v="0"/>
    <n v="0"/>
    <n v="0"/>
    <s v="21540"/>
    <x v="447"/>
    <s v="242100410"/>
    <s v="Dijon Métropole"/>
    <s v="21"/>
    <s v="Côte-d'Or"/>
    <n v="27"/>
    <s v="Bourgogne-Franche-Comté"/>
  </r>
  <r>
    <s v="Enedis"/>
    <s v="2021"/>
    <x v="0"/>
    <s v="ENT"/>
    <s v="Entreprises"/>
    <s v="T"/>
    <x v="0"/>
    <s v="64"/>
    <s v="Activités des services financiers, hors assurance et caisses de retraite"/>
    <n v="598.2335253"/>
    <n v="2"/>
    <n v="0.98099999999999998"/>
    <n v="0"/>
    <n v="0"/>
    <n v="0"/>
    <s v="21540"/>
    <x v="447"/>
    <s v="242100410"/>
    <s v="Dijon Métropole"/>
    <s v="21"/>
    <s v="Côte-d'Or"/>
    <n v="27"/>
    <s v="Bourgogne-Franche-Comté"/>
  </r>
  <r>
    <s v="Enedis"/>
    <s v="2021"/>
    <x v="0"/>
    <s v="ENT"/>
    <s v="Entreprises"/>
    <s v="T"/>
    <x v="0"/>
    <s v="82"/>
    <s v="Activités administratives et autres activités de soutien aux entreprises"/>
    <n v="261.27501219999999"/>
    <n v="1"/>
    <n v="0.97299999999999998"/>
    <n v="0"/>
    <n v="0"/>
    <n v="0"/>
    <s v="21540"/>
    <x v="447"/>
    <s v="242100410"/>
    <s v="Dijon Métropole"/>
    <s v="21"/>
    <s v="Côte-d'Or"/>
    <n v="27"/>
    <s v="Bourgogne-Franche-Comté"/>
  </r>
  <r>
    <s v="Enedis"/>
    <s v="2021"/>
    <x v="0"/>
    <s v="ENT"/>
    <s v="Entreprises"/>
    <s v="T"/>
    <x v="0"/>
    <s v="84"/>
    <s v="Administration publique et défense ; sécurité sociale obligatoire"/>
    <n v="697.60536936999995"/>
    <n v="8"/>
    <n v="0.99199999999999999"/>
    <n v="0"/>
    <n v="0"/>
    <n v="0"/>
    <s v="21540"/>
    <x v="447"/>
    <s v="242100410"/>
    <s v="Dijon Métropole"/>
    <s v="21"/>
    <s v="Côte-d'Or"/>
    <n v="27"/>
    <s v="Bourgogne-Franche-Comté"/>
  </r>
  <r>
    <s v="Enedis"/>
    <s v="2021"/>
    <x v="0"/>
    <s v="PRO"/>
    <s v="Petits professionels"/>
    <s v="A"/>
    <x v="1"/>
    <m/>
    <s v="0"/>
    <n v="0"/>
    <n v="0"/>
    <n v="0"/>
    <n v="0"/>
    <n v="0"/>
    <n v="2"/>
    <s v="21540"/>
    <x v="447"/>
    <s v="242100410"/>
    <s v="Dijon Métropole"/>
    <s v="21"/>
    <s v="Côte-d'Or"/>
    <n v="27"/>
    <s v="Bourgogne-Franche-Comté"/>
  </r>
  <r>
    <s v="Enedis"/>
    <s v="2021"/>
    <x v="0"/>
    <s v="PRO"/>
    <s v="Petits professionels"/>
    <s v="X"/>
    <x v="2"/>
    <m/>
    <s v="0"/>
    <n v="0"/>
    <n v="0"/>
    <n v="0"/>
    <n v="0"/>
    <n v="0"/>
    <n v="3"/>
    <s v="21540"/>
    <x v="447"/>
    <s v="242100410"/>
    <s v="Dijon Métropole"/>
    <s v="21"/>
    <s v="Côte-d'Or"/>
    <n v="27"/>
    <s v="Bourgogne-Franche-Comté"/>
  </r>
  <r>
    <s v="Enedis"/>
    <s v="2021"/>
    <x v="0"/>
    <s v="RES"/>
    <s v="Résidentiel"/>
    <s v="R"/>
    <x v="3"/>
    <m/>
    <s v="0"/>
    <n v="16935.509669999999"/>
    <n v="3877"/>
    <n v="0.78"/>
    <n v="1.806082535"/>
    <n v="5.0000000000000001E-3"/>
    <n v="0"/>
    <s v="21540"/>
    <x v="447"/>
    <s v="242100410"/>
    <s v="Dijon Métropole"/>
    <s v="21"/>
    <s v="Côte-d'Or"/>
    <n v="27"/>
    <s v="Bourgogne-Franche-Comté"/>
  </r>
  <r>
    <s v="Enedis"/>
    <s v="2021"/>
    <x v="0"/>
    <s v="ENT"/>
    <s v="Entreprises"/>
    <s v="I"/>
    <x v="4"/>
    <s v="43"/>
    <s v="Travaux de construction spécialisés"/>
    <n v="41.290359019999997"/>
    <n v="1"/>
    <n v="0.67500000000000004"/>
    <n v="0"/>
    <n v="0"/>
    <n v="0"/>
    <s v="21541"/>
    <x v="475"/>
    <s v="200006682"/>
    <s v="CA Beaune, Côte et Sud - Communauté Beaune-Chagny-Nolay"/>
    <s v="21"/>
    <s v="Côte-d'Or"/>
    <n v="27"/>
    <s v="Bourgogne-Franche-Comté"/>
  </r>
  <r>
    <s v="Enedis"/>
    <s v="2021"/>
    <x v="0"/>
    <s v="PRO"/>
    <s v="Petits professionels"/>
    <s v="A"/>
    <x v="1"/>
    <m/>
    <s v="0"/>
    <n v="366.67226900000003"/>
    <n v="36"/>
    <n v="0.82"/>
    <n v="0"/>
    <n v="0"/>
    <n v="0"/>
    <s v="21541"/>
    <x v="475"/>
    <s v="200006682"/>
    <s v="CA Beaune, Côte et Sud - Communauté Beaune-Chagny-Nolay"/>
    <s v="21"/>
    <s v="Côte-d'Or"/>
    <n v="27"/>
    <s v="Bourgogne-Franche-Comté"/>
  </r>
  <r>
    <s v="Enedis"/>
    <s v="2021"/>
    <x v="0"/>
    <s v="RES"/>
    <s v="Résidentiel"/>
    <s v="R"/>
    <x v="3"/>
    <m/>
    <s v="0"/>
    <n v="1060.5143660000001"/>
    <n v="142"/>
    <n v="0.77700000000000002"/>
    <n v="0"/>
    <n v="0"/>
    <n v="0"/>
    <s v="21541"/>
    <x v="475"/>
    <s v="200006682"/>
    <s v="CA Beaune, Côte et Sud - Communauté Beaune-Chagny-Nolay"/>
    <s v="21"/>
    <s v="Côte-d'Or"/>
    <n v="27"/>
    <s v="Bourgogne-Franche-Comté"/>
  </r>
  <r>
    <s v="Enedis"/>
    <s v="2021"/>
    <x v="0"/>
    <s v="RES"/>
    <s v="Résidentiel"/>
    <s v="R"/>
    <x v="3"/>
    <m/>
    <s v="0"/>
    <n v="1336.4348649999999"/>
    <n v="165"/>
    <n v="0.80400000000000005"/>
    <n v="0"/>
    <n v="0"/>
    <n v="0"/>
    <s v="21542"/>
    <x v="476"/>
    <s v="200070894"/>
    <s v="CC de Gevrey-Chambertin et de Nuits-Saint-Georges"/>
    <s v="21"/>
    <s v="Côte-d'Or"/>
    <n v="27"/>
    <s v="Bourgogne-Franche-Comté"/>
  </r>
  <r>
    <s v="Enedis"/>
    <s v="2021"/>
    <x v="0"/>
    <s v="PRO"/>
    <s v="Petits professionels"/>
    <s v="I"/>
    <x v="4"/>
    <m/>
    <s v="0"/>
    <n v="0"/>
    <n v="0"/>
    <n v="0"/>
    <n v="0"/>
    <n v="0"/>
    <n v="1"/>
    <s v="21543"/>
    <x v="477"/>
    <s v="242101434"/>
    <s v="CC du Pays Châtillonnais"/>
    <s v="21"/>
    <s v="Côte-d'Or"/>
    <n v="27"/>
    <s v="Bourgogne-Franche-Comté"/>
  </r>
  <r>
    <s v="Enedis"/>
    <s v="2021"/>
    <x v="0"/>
    <s v="PRO"/>
    <s v="Petits professionels"/>
    <s v="T"/>
    <x v="0"/>
    <m/>
    <s v="0"/>
    <n v="51.574135320000003"/>
    <n v="7"/>
    <n v="0.876"/>
    <n v="0"/>
    <n v="0"/>
    <n v="0"/>
    <s v="21544"/>
    <x v="684"/>
    <s v="200071017"/>
    <s v="CC des Terres d'Auxois"/>
    <s v="21"/>
    <s v="Côte-d'Or"/>
    <n v="27"/>
    <s v="Bourgogne-Franche-Comté"/>
  </r>
  <r>
    <s v="Enedis"/>
    <s v="2021"/>
    <x v="0"/>
    <s v="ENT"/>
    <s v="Entreprises"/>
    <s v="T"/>
    <x v="0"/>
    <s v="38"/>
    <s v="Collecte, traitement et élimination des déchets ; récupération"/>
    <n v="35.347000000000001"/>
    <n v="1"/>
    <n v="1"/>
    <n v="0"/>
    <n v="0"/>
    <n v="0"/>
    <s v="21545"/>
    <x v="423"/>
    <s v="242101434"/>
    <s v="CC du Pays Châtillonnais"/>
    <s v="21"/>
    <s v="Côte-d'Or"/>
    <n v="27"/>
    <s v="Bourgogne-Franche-Comté"/>
  </r>
  <r>
    <s v="Enedis"/>
    <s v="2021"/>
    <x v="0"/>
    <s v="ENT"/>
    <s v="Entreprises"/>
    <s v="T"/>
    <x v="0"/>
    <s v="84"/>
    <s v="Administration publique et défense ; sécurité sociale obligatoire"/>
    <n v="6.4320000000000004"/>
    <n v="1"/>
    <n v="1"/>
    <n v="0"/>
    <n v="0"/>
    <n v="0"/>
    <s v="21545"/>
    <x v="423"/>
    <s v="242101434"/>
    <s v="CC du Pays Châtillonnais"/>
    <s v="21"/>
    <s v="Côte-d'Or"/>
    <n v="27"/>
    <s v="Bourgogne-Franche-Comté"/>
  </r>
  <r>
    <s v="Enedis"/>
    <s v="2021"/>
    <x v="0"/>
    <s v="PRO"/>
    <s v="Petits professionels"/>
    <s v="A"/>
    <x v="1"/>
    <m/>
    <s v="0"/>
    <n v="88.225046509999999"/>
    <n v="6"/>
    <n v="0.83699999999999997"/>
    <n v="0"/>
    <n v="0"/>
    <n v="0"/>
    <s v="21545"/>
    <x v="423"/>
    <s v="242101434"/>
    <s v="CC du Pays Châtillonnais"/>
    <s v="21"/>
    <s v="Côte-d'Or"/>
    <n v="27"/>
    <s v="Bourgogne-Franche-Comté"/>
  </r>
  <r>
    <s v="Enedis"/>
    <s v="2021"/>
    <x v="0"/>
    <s v="RES"/>
    <s v="Résidentiel"/>
    <s v="R"/>
    <x v="3"/>
    <m/>
    <s v="0"/>
    <n v="2195.3322669999998"/>
    <n v="469"/>
    <n v="0.83499999999999996"/>
    <n v="0"/>
    <n v="0"/>
    <n v="0"/>
    <s v="21545"/>
    <x v="423"/>
    <s v="242101434"/>
    <s v="CC du Pays Châtillonnais"/>
    <s v="21"/>
    <s v="Côte-d'Or"/>
    <n v="27"/>
    <s v="Bourgogne-Franche-Comté"/>
  </r>
  <r>
    <s v="Enedis"/>
    <s v="2021"/>
    <x v="0"/>
    <s v="RES"/>
    <s v="Résidentiel"/>
    <s v="R"/>
    <x v="3"/>
    <m/>
    <s v="0"/>
    <n v="742.88724850000006"/>
    <n v="142"/>
    <n v="0.753"/>
    <n v="0"/>
    <n v="0"/>
    <n v="0"/>
    <s v="21546"/>
    <x v="478"/>
    <s v="242101442"/>
    <s v="CC de Saulieu"/>
    <s v="21"/>
    <s v="Côte-d'Or"/>
    <n v="27"/>
    <s v="Bourgogne-Franche-Comté"/>
  </r>
  <r>
    <s v="Enedis"/>
    <s v="2021"/>
    <x v="0"/>
    <s v="RES"/>
    <s v="Résidentiel"/>
    <s v="R"/>
    <x v="3"/>
    <m/>
    <s v="0"/>
    <n v="647.9402599"/>
    <n v="104"/>
    <n v="0.77200000000000002"/>
    <n v="0"/>
    <n v="0"/>
    <n v="0"/>
    <s v="21547"/>
    <x v="479"/>
    <s v="200071017"/>
    <s v="CC des Terres d'Auxois"/>
    <s v="21"/>
    <s v="Côte-d'Or"/>
    <n v="27"/>
    <s v="Bourgogne-Franche-Comté"/>
  </r>
  <r>
    <s v="Enedis"/>
    <s v="2021"/>
    <x v="0"/>
    <s v="PRO"/>
    <s v="Petits professionels"/>
    <s v="A"/>
    <x v="1"/>
    <m/>
    <s v="0"/>
    <n v="0"/>
    <n v="0"/>
    <n v="0"/>
    <n v="0"/>
    <n v="0"/>
    <n v="1"/>
    <s v="21548"/>
    <x v="685"/>
    <s v="242101442"/>
    <s v="CC de Saulieu"/>
    <s v="21"/>
    <s v="Côte-d'Or"/>
    <n v="27"/>
    <s v="Bourgogne-Franche-Comté"/>
  </r>
  <r>
    <s v="Enedis"/>
    <s v="2021"/>
    <x v="0"/>
    <s v="PRO"/>
    <s v="Petits professionels"/>
    <s v="X"/>
    <x v="2"/>
    <m/>
    <s v="0"/>
    <n v="0"/>
    <n v="0"/>
    <n v="0"/>
    <n v="0"/>
    <n v="0"/>
    <n v="1"/>
    <s v="21548"/>
    <x v="685"/>
    <s v="242101442"/>
    <s v="CC de Saulieu"/>
    <s v="21"/>
    <s v="Côte-d'Or"/>
    <n v="27"/>
    <s v="Bourgogne-Franche-Comté"/>
  </r>
  <r>
    <s v="Enedis"/>
    <s v="2021"/>
    <x v="0"/>
    <s v="RES"/>
    <s v="Résidentiel"/>
    <s v="R"/>
    <x v="3"/>
    <m/>
    <s v="0"/>
    <n v="626.45956239999998"/>
    <n v="127"/>
    <n v="0.70199999999999996"/>
    <n v="0"/>
    <n v="0"/>
    <n v="0"/>
    <s v="21548"/>
    <x v="685"/>
    <s v="242101442"/>
    <s v="CC de Saulieu"/>
    <s v="21"/>
    <s v="Côte-d'Or"/>
    <n v="27"/>
    <s v="Bourgogne-Franche-Comté"/>
  </r>
  <r>
    <s v="Enedis"/>
    <s v="2021"/>
    <x v="0"/>
    <s v="PRO"/>
    <s v="Petits professionels"/>
    <s v="T"/>
    <x v="0"/>
    <m/>
    <s v="0"/>
    <n v="0"/>
    <n v="0"/>
    <n v="0"/>
    <n v="0"/>
    <n v="0"/>
    <n v="1"/>
    <s v="21549"/>
    <x v="480"/>
    <s v="242101434"/>
    <s v="CC du Pays Châtillonnais"/>
    <s v="21"/>
    <s v="Côte-d'Or"/>
    <n v="27"/>
    <s v="Bourgogne-Franche-Comté"/>
  </r>
  <r>
    <s v="Enedis"/>
    <s v="2021"/>
    <x v="0"/>
    <s v="ENT"/>
    <s v="Entreprises"/>
    <s v="T"/>
    <x v="0"/>
    <s v="36"/>
    <s v="Captage, traitement et distribution d'eau"/>
    <n v="13.760999999999999"/>
    <n v="1"/>
    <n v="1"/>
    <n v="0"/>
    <n v="0"/>
    <n v="0"/>
    <s v="21553"/>
    <x v="482"/>
    <s v="200039055"/>
    <s v="CC Ouche et Montagne"/>
    <s v="21"/>
    <s v="Côte-d'Or"/>
    <n v="27"/>
    <s v="Bourgogne-Franche-Comté"/>
  </r>
  <r>
    <s v="Enedis"/>
    <s v="2021"/>
    <x v="0"/>
    <s v="ENT"/>
    <s v="Entreprises"/>
    <s v="T"/>
    <x v="0"/>
    <s v="61"/>
    <s v="Télécommunications"/>
    <n v="2.4159999999999999"/>
    <n v="1"/>
    <n v="1"/>
    <n v="0"/>
    <n v="0"/>
    <n v="0"/>
    <s v="21553"/>
    <x v="482"/>
    <s v="200039055"/>
    <s v="CC Ouche et Montagne"/>
    <s v="21"/>
    <s v="Côte-d'Or"/>
    <n v="27"/>
    <s v="Bourgogne-Franche-Comté"/>
  </r>
  <r>
    <s v="Enedis"/>
    <s v="2021"/>
    <x v="0"/>
    <s v="PRO"/>
    <s v="Petits professionels"/>
    <s v="T"/>
    <x v="0"/>
    <m/>
    <s v="0"/>
    <n v="0"/>
    <n v="0"/>
    <n v="0"/>
    <n v="0"/>
    <n v="0"/>
    <n v="1"/>
    <s v="21553"/>
    <x v="482"/>
    <s v="200039055"/>
    <s v="CC Ouche et Montagne"/>
    <s v="21"/>
    <s v="Côte-d'Or"/>
    <n v="27"/>
    <s v="Bourgogne-Franche-Comté"/>
  </r>
  <r>
    <s v="Enedis"/>
    <s v="2021"/>
    <x v="0"/>
    <s v="ENT"/>
    <s v="Entreprises"/>
    <s v="I"/>
    <x v="4"/>
    <s v="25"/>
    <s v="Fabrication de produits métalliques, à l'exception des machines et des équipements"/>
    <n v="164.5470923"/>
    <n v="1"/>
    <n v="0.873"/>
    <n v="0"/>
    <n v="0"/>
    <n v="0"/>
    <s v="21554"/>
    <x v="448"/>
    <s v="242101509"/>
    <s v="CC Rives de Saône"/>
    <s v="21"/>
    <s v="Côte-d'Or"/>
    <n v="27"/>
    <s v="Bourgogne-Franche-Comté"/>
  </r>
  <r>
    <s v="Enedis"/>
    <s v="2021"/>
    <x v="0"/>
    <s v="ENT"/>
    <s v="Entreprises"/>
    <s v="I"/>
    <x v="4"/>
    <s v="30"/>
    <s v="Fabrication d'autres matériels de transport"/>
    <n v="72.054856299999997"/>
    <n v="1"/>
    <n v="0.86399999999999999"/>
    <n v="0"/>
    <n v="0"/>
    <n v="0"/>
    <s v="21554"/>
    <x v="448"/>
    <s v="242101509"/>
    <s v="CC Rives de Saône"/>
    <s v="21"/>
    <s v="Côte-d'Or"/>
    <n v="27"/>
    <s v="Bourgogne-Franche-Comté"/>
  </r>
  <r>
    <s v="Enedis"/>
    <s v="2021"/>
    <x v="0"/>
    <s v="ENT"/>
    <s v="Entreprises"/>
    <s v="T"/>
    <x v="0"/>
    <s v="55"/>
    <s v="Hébergement"/>
    <n v="43.999591070000001"/>
    <n v="1"/>
    <n v="0.9"/>
    <n v="0"/>
    <n v="0"/>
    <n v="0"/>
    <s v="21554"/>
    <x v="448"/>
    <s v="242101509"/>
    <s v="CC Rives de Saône"/>
    <s v="21"/>
    <s v="Côte-d'Or"/>
    <n v="27"/>
    <s v="Bourgogne-Franche-Comté"/>
  </r>
  <r>
    <s v="Enedis"/>
    <s v="2021"/>
    <x v="0"/>
    <s v="PRO"/>
    <s v="Petits professionels"/>
    <s v="A"/>
    <x v="1"/>
    <m/>
    <s v="0"/>
    <n v="0"/>
    <n v="0"/>
    <n v="0"/>
    <n v="0"/>
    <n v="0"/>
    <n v="1"/>
    <s v="21554"/>
    <x v="448"/>
    <s v="242101509"/>
    <s v="CC Rives de Saône"/>
    <s v="21"/>
    <s v="Côte-d'Or"/>
    <n v="27"/>
    <s v="Bourgogne-Franche-Comté"/>
  </r>
  <r>
    <s v="Enedis"/>
    <s v="2021"/>
    <x v="0"/>
    <s v="PRO"/>
    <s v="Petits professionels"/>
    <s v="I"/>
    <x v="4"/>
    <m/>
    <s v="0"/>
    <n v="61.358082199999998"/>
    <n v="6"/>
    <n v="0.86599999999999999"/>
    <n v="0"/>
    <n v="0"/>
    <n v="0"/>
    <s v="21554"/>
    <x v="448"/>
    <s v="242101509"/>
    <s v="CC Rives de Saône"/>
    <s v="21"/>
    <s v="Côte-d'Or"/>
    <n v="27"/>
    <s v="Bourgogne-Franche-Comté"/>
  </r>
  <r>
    <s v="Enedis"/>
    <s v="2021"/>
    <x v="0"/>
    <s v="ENT"/>
    <s v="Entreprises"/>
    <s v="A"/>
    <x v="1"/>
    <s v="1"/>
    <s v="0"/>
    <n v="215.88393809999999"/>
    <n v="4"/>
    <n v="0.94899999999999995"/>
    <n v="0"/>
    <n v="0"/>
    <n v="0"/>
    <s v="21555"/>
    <x v="449"/>
    <s v="200069540"/>
    <s v="CC Norge et Tille"/>
    <s v="21"/>
    <s v="Côte-d'Or"/>
    <n v="27"/>
    <s v="Bourgogne-Franche-Comté"/>
  </r>
  <r>
    <s v="Enedis"/>
    <s v="2021"/>
    <x v="0"/>
    <s v="ENT"/>
    <s v="Entreprises"/>
    <s v="I"/>
    <x v="4"/>
    <s v="10"/>
    <s v="Industries alimentaires"/>
    <n v="186.5029716"/>
    <n v="1"/>
    <n v="0.99199999999999999"/>
    <n v="0"/>
    <n v="0"/>
    <n v="0"/>
    <s v="21555"/>
    <x v="449"/>
    <s v="200069540"/>
    <s v="CC Norge et Tille"/>
    <s v="21"/>
    <s v="Côte-d'Or"/>
    <n v="27"/>
    <s v="Bourgogne-Franche-Comté"/>
  </r>
  <r>
    <s v="Enedis"/>
    <s v="2021"/>
    <x v="0"/>
    <s v="ENT"/>
    <s v="Entreprises"/>
    <s v="I"/>
    <x v="4"/>
    <s v="25"/>
    <s v="Fabrication de produits métalliques, à l'exception des machines et des équipements"/>
    <n v="8.9859961399999992"/>
    <n v="1"/>
    <n v="0.91500000000000004"/>
    <n v="0"/>
    <n v="0"/>
    <n v="0"/>
    <s v="21555"/>
    <x v="449"/>
    <s v="200069540"/>
    <s v="CC Norge et Tille"/>
    <s v="21"/>
    <s v="Côte-d'Or"/>
    <n v="27"/>
    <s v="Bourgogne-Franche-Comté"/>
  </r>
  <r>
    <s v="Enedis"/>
    <s v="2021"/>
    <x v="0"/>
    <s v="ENT"/>
    <s v="Entreprises"/>
    <s v="I"/>
    <x v="4"/>
    <s v="42"/>
    <s v="Génie civil"/>
    <n v="33.893999999999998"/>
    <n v="1"/>
    <n v="1"/>
    <n v="0"/>
    <n v="0"/>
    <n v="0"/>
    <s v="21555"/>
    <x v="449"/>
    <s v="200069540"/>
    <s v="CC Norge et Tille"/>
    <s v="21"/>
    <s v="Côte-d'Or"/>
    <n v="27"/>
    <s v="Bourgogne-Franche-Comté"/>
  </r>
  <r>
    <s v="Enedis"/>
    <s v="2021"/>
    <x v="0"/>
    <s v="ENT"/>
    <s v="Entreprises"/>
    <s v="T"/>
    <x v="0"/>
    <s v="46"/>
    <s v="Commerce de gros, à l'exception des automobiles et des motocycles"/>
    <n v="1095.355"/>
    <n v="1"/>
    <n v="1"/>
    <n v="0"/>
    <n v="0"/>
    <n v="0"/>
    <s v="21555"/>
    <x v="449"/>
    <s v="200069540"/>
    <s v="CC Norge et Tille"/>
    <s v="21"/>
    <s v="Côte-d'Or"/>
    <n v="27"/>
    <s v="Bourgogne-Franche-Comté"/>
  </r>
  <r>
    <s v="Enedis"/>
    <s v="2021"/>
    <x v="0"/>
    <s v="ENT"/>
    <s v="Entreprises"/>
    <s v="T"/>
    <x v="0"/>
    <s v="87"/>
    <s v="Hébergement médico-social et social"/>
    <n v="179.31899999999999"/>
    <n v="1"/>
    <n v="1"/>
    <n v="0"/>
    <n v="0"/>
    <n v="0"/>
    <s v="21555"/>
    <x v="449"/>
    <s v="200069540"/>
    <s v="CC Norge et Tille"/>
    <s v="21"/>
    <s v="Côte-d'Or"/>
    <n v="27"/>
    <s v="Bourgogne-Franche-Comté"/>
  </r>
  <r>
    <s v="Enedis"/>
    <s v="2021"/>
    <x v="0"/>
    <s v="PRO"/>
    <s v="Petits professionels"/>
    <s v="I"/>
    <x v="4"/>
    <m/>
    <s v="0"/>
    <n v="113.7272433"/>
    <n v="12"/>
    <n v="0.86699999999999999"/>
    <n v="0"/>
    <n v="0"/>
    <n v="0"/>
    <s v="21555"/>
    <x v="449"/>
    <s v="200069540"/>
    <s v="CC Norge et Tille"/>
    <s v="21"/>
    <s v="Côte-d'Or"/>
    <n v="27"/>
    <s v="Bourgogne-Franche-Comté"/>
  </r>
  <r>
    <s v="Enedis"/>
    <s v="2021"/>
    <x v="0"/>
    <s v="PRO"/>
    <s v="Petits professionels"/>
    <s v="X"/>
    <x v="2"/>
    <m/>
    <s v="0"/>
    <n v="0"/>
    <n v="0"/>
    <n v="0"/>
    <n v="0"/>
    <n v="0"/>
    <n v="1"/>
    <s v="21555"/>
    <x v="449"/>
    <s v="200069540"/>
    <s v="CC Norge et Tille"/>
    <s v="21"/>
    <s v="Côte-d'Or"/>
    <n v="27"/>
    <s v="Bourgogne-Franche-Comté"/>
  </r>
  <r>
    <s v="Enedis"/>
    <s v="2021"/>
    <x v="0"/>
    <s v="ENT"/>
    <s v="Entreprises"/>
    <s v="T"/>
    <x v="0"/>
    <s v="47"/>
    <s v="Commerce de détail, à l'exception des automobiles et des motocycles"/>
    <n v="37.340000000000003"/>
    <n v="1"/>
    <n v="1"/>
    <n v="0"/>
    <n v="0"/>
    <n v="0"/>
    <s v="21557"/>
    <x v="484"/>
    <s v="242101434"/>
    <s v="CC du Pays Châtillonnais"/>
    <s v="21"/>
    <s v="Côte-d'Or"/>
    <n v="27"/>
    <s v="Bourgogne-Franche-Comté"/>
  </r>
  <r>
    <s v="Enedis"/>
    <s v="2021"/>
    <x v="0"/>
    <s v="PRO"/>
    <s v="Petits professionels"/>
    <s v="A"/>
    <x v="1"/>
    <m/>
    <s v="0"/>
    <n v="0"/>
    <n v="0"/>
    <n v="0"/>
    <n v="0"/>
    <n v="0"/>
    <n v="1"/>
    <s v="21557"/>
    <x v="484"/>
    <s v="242101434"/>
    <s v="CC du Pays Châtillonnais"/>
    <s v="21"/>
    <s v="Côte-d'Or"/>
    <n v="27"/>
    <s v="Bourgogne-Franche-Comté"/>
  </r>
  <r>
    <s v="Enedis"/>
    <s v="2021"/>
    <x v="0"/>
    <s v="RES"/>
    <s v="Résidentiel"/>
    <s v="R"/>
    <x v="3"/>
    <m/>
    <s v="0"/>
    <n v="463.13473479999999"/>
    <n v="78"/>
    <n v="0.81599999999999995"/>
    <n v="0"/>
    <n v="0"/>
    <n v="0"/>
    <s v="21557"/>
    <x v="484"/>
    <s v="242101434"/>
    <s v="CC du Pays Châtillonnais"/>
    <s v="21"/>
    <s v="Côte-d'Or"/>
    <n v="27"/>
    <s v="Bourgogne-Franche-Comté"/>
  </r>
  <r>
    <s v="Enedis"/>
    <s v="2021"/>
    <x v="0"/>
    <s v="ENT"/>
    <s v="Entreprises"/>
    <s v="T"/>
    <x v="0"/>
    <s v="70"/>
    <s v="Activités des sièges sociaux ; conseil de gestion"/>
    <n v="306.6851413"/>
    <n v="1"/>
    <n v="0.96399999999999997"/>
    <n v="0"/>
    <n v="0"/>
    <n v="0"/>
    <s v="21558"/>
    <x v="424"/>
    <s v="200006682"/>
    <s v="CA Beaune, Côte et Sud - Communauté Beaune-Chagny-Nolay"/>
    <s v="21"/>
    <s v="Côte-d'Or"/>
    <n v="27"/>
    <s v="Bourgogne-Franche-Comté"/>
  </r>
  <r>
    <s v="Enedis"/>
    <s v="2021"/>
    <x v="0"/>
    <s v="PRO"/>
    <s v="Petits professionels"/>
    <s v="A"/>
    <x v="1"/>
    <m/>
    <s v="0"/>
    <n v="0"/>
    <n v="0"/>
    <n v="0"/>
    <n v="0"/>
    <n v="0"/>
    <n v="1"/>
    <s v="21558"/>
    <x v="424"/>
    <s v="200006682"/>
    <s v="CA Beaune, Côte et Sud - Communauté Beaune-Chagny-Nolay"/>
    <s v="21"/>
    <s v="Côte-d'Or"/>
    <n v="27"/>
    <s v="Bourgogne-Franche-Comté"/>
  </r>
  <r>
    <s v="Enedis"/>
    <s v="2021"/>
    <x v="0"/>
    <s v="ENT"/>
    <s v="Entreprises"/>
    <s v="T"/>
    <x v="0"/>
    <s v="46"/>
    <s v="Commerce de gros, à l'exception des automobiles et des motocycles"/>
    <n v="2.1904537130000001"/>
    <n v="1"/>
    <n v="0.82899999999999996"/>
    <n v="0"/>
    <n v="0"/>
    <n v="0"/>
    <s v="21559"/>
    <x v="485"/>
    <s v="200039055"/>
    <s v="CC Ouche et Montagne"/>
    <s v="21"/>
    <s v="Côte-d'Or"/>
    <n v="27"/>
    <s v="Bourgogne-Franche-Comté"/>
  </r>
  <r>
    <s v="Enedis"/>
    <s v="2021"/>
    <x v="0"/>
    <s v="ENT"/>
    <s v="Entreprises"/>
    <s v="T"/>
    <x v="0"/>
    <s v="36"/>
    <s v="Captage, traitement et distribution d'eau"/>
    <n v="948.28300000000002"/>
    <n v="1"/>
    <n v="1"/>
    <n v="0"/>
    <n v="0"/>
    <n v="0"/>
    <s v="21560"/>
    <x v="486"/>
    <s v="200071173"/>
    <s v="CC du Pays Arnay Liernais"/>
    <s v="21"/>
    <s v="Côte-d'Or"/>
    <n v="27"/>
    <s v="Bourgogne-Franche-Comté"/>
  </r>
  <r>
    <s v="Enedis"/>
    <s v="2021"/>
    <x v="0"/>
    <s v="PRO"/>
    <s v="Petits professionels"/>
    <s v="T"/>
    <x v="0"/>
    <m/>
    <s v="0"/>
    <n v="260.45834439999999"/>
    <n v="21"/>
    <n v="0.80300000000000005"/>
    <n v="0"/>
    <n v="0"/>
    <n v="0"/>
    <s v="21560"/>
    <x v="486"/>
    <s v="200071173"/>
    <s v="CC du Pays Arnay Liernais"/>
    <s v="21"/>
    <s v="Côte-d'Or"/>
    <n v="27"/>
    <s v="Bourgogne-Franche-Comté"/>
  </r>
  <r>
    <s v="Enedis"/>
    <s v="2021"/>
    <x v="0"/>
    <s v="PRO"/>
    <s v="Petits professionels"/>
    <s v="T"/>
    <x v="0"/>
    <m/>
    <s v="0"/>
    <n v="219.6180669"/>
    <n v="26"/>
    <n v="0.873"/>
    <n v="0"/>
    <n v="0"/>
    <n v="0"/>
    <s v="21561"/>
    <x v="487"/>
    <s v="200039063"/>
    <s v="CC Forêts, Seine et Suzon"/>
    <s v="21"/>
    <s v="Côte-d'Or"/>
    <n v="27"/>
    <s v="Bourgogne-Franche-Comté"/>
  </r>
  <r>
    <s v="Enedis"/>
    <s v="2021"/>
    <x v="0"/>
    <s v="PRO"/>
    <s v="Petits professionels"/>
    <s v="I"/>
    <x v="4"/>
    <m/>
    <s v="0"/>
    <n v="0"/>
    <n v="0"/>
    <n v="0"/>
    <n v="0"/>
    <n v="0"/>
    <n v="1"/>
    <s v="21563"/>
    <x v="489"/>
    <s v="200071017"/>
    <s v="CC des Terres d'Auxois"/>
    <s v="21"/>
    <s v="Côte-d'Or"/>
    <n v="27"/>
    <s v="Bourgogne-Franche-Comté"/>
  </r>
  <r>
    <s v="Enedis"/>
    <s v="2021"/>
    <x v="0"/>
    <s v="RES"/>
    <s v="Résidentiel"/>
    <s v="R"/>
    <x v="3"/>
    <m/>
    <s v="0"/>
    <n v="410.44837380000001"/>
    <n v="70"/>
    <n v="0.68700000000000006"/>
    <n v="0"/>
    <n v="0"/>
    <n v="0"/>
    <s v="21563"/>
    <x v="489"/>
    <s v="200071017"/>
    <s v="CC des Terres d'Auxois"/>
    <s v="21"/>
    <s v="Côte-d'Or"/>
    <n v="27"/>
    <s v="Bourgogne-Franche-Comté"/>
  </r>
  <r>
    <s v="Enedis"/>
    <s v="2021"/>
    <x v="0"/>
    <s v="ENT"/>
    <s v="Entreprises"/>
    <s v="A"/>
    <x v="1"/>
    <s v="1"/>
    <s v="0"/>
    <n v="594.95887479999999"/>
    <n v="3"/>
    <n v="1"/>
    <n v="0"/>
    <n v="0"/>
    <n v="0"/>
    <s v="21564"/>
    <x v="490"/>
    <s v="200070894"/>
    <s v="CC de Gevrey-Chambertin et de Nuits-Saint-Georges"/>
    <s v="21"/>
    <s v="Côte-d'Or"/>
    <n v="27"/>
    <s v="Bourgogne-Franche-Comté"/>
  </r>
  <r>
    <s v="Enedis"/>
    <s v="2021"/>
    <x v="0"/>
    <s v="PRO"/>
    <s v="Petits professionels"/>
    <s v="A"/>
    <x v="1"/>
    <m/>
    <s v="0"/>
    <n v="137.78757100000001"/>
    <n v="4"/>
    <n v="0.81699999999999995"/>
    <n v="0"/>
    <n v="0"/>
    <n v="0"/>
    <s v="21567"/>
    <x v="686"/>
    <s v="200071173"/>
    <s v="CC du Pays Arnay Liernais"/>
    <s v="21"/>
    <s v="Côte-d'Or"/>
    <n v="27"/>
    <s v="Bourgogne-Franche-Comté"/>
  </r>
  <r>
    <s v="Enedis"/>
    <s v="2021"/>
    <x v="0"/>
    <s v="PRO"/>
    <s v="Petits professionels"/>
    <s v="I"/>
    <x v="4"/>
    <m/>
    <s v="0"/>
    <n v="0"/>
    <n v="0"/>
    <n v="0"/>
    <n v="0"/>
    <n v="0"/>
    <n v="1"/>
    <s v="21567"/>
    <x v="686"/>
    <s v="200071173"/>
    <s v="CC du Pays Arnay Liernais"/>
    <s v="21"/>
    <s v="Côte-d'Or"/>
    <n v="27"/>
    <s v="Bourgogne-Franche-Comté"/>
  </r>
  <r>
    <s v="Enedis"/>
    <s v="2021"/>
    <x v="0"/>
    <s v="PRO"/>
    <s v="Petits professionels"/>
    <s v="T"/>
    <x v="0"/>
    <m/>
    <s v="0"/>
    <n v="420.7616577"/>
    <n v="35"/>
    <n v="0.85799999999999998"/>
    <n v="0"/>
    <n v="0"/>
    <n v="0"/>
    <s v="21568"/>
    <x v="453"/>
    <s v="242101491"/>
    <s v="CC du Montbardois"/>
    <s v="21"/>
    <s v="Côte-d'Or"/>
    <n v="27"/>
    <s v="Bourgogne-Franche-Comté"/>
  </r>
  <r>
    <s v="Enedis"/>
    <s v="2021"/>
    <x v="0"/>
    <s v="ENT"/>
    <s v="Entreprises"/>
    <s v="I"/>
    <x v="4"/>
    <s v="16"/>
    <s v="Travail du bois et fabrication d'articles en bois et en liège, à l'exception des meubles ; fabrication d'articles en vannerie et sparterie"/>
    <n v="775.61292409999999"/>
    <n v="2"/>
    <n v="0.98099999999999998"/>
    <n v="0"/>
    <n v="0"/>
    <n v="0"/>
    <s v="21569"/>
    <x v="493"/>
    <s v="200006682"/>
    <s v="CA Beaune, Côte et Sud - Communauté Beaune-Chagny-Nolay"/>
    <s v="21"/>
    <s v="Côte-d'Or"/>
    <n v="27"/>
    <s v="Bourgogne-Franche-Comté"/>
  </r>
  <r>
    <s v="Enedis"/>
    <s v="2021"/>
    <x v="0"/>
    <s v="PRO"/>
    <s v="Petits professionels"/>
    <s v="A"/>
    <x v="1"/>
    <m/>
    <s v="0"/>
    <n v="285.23047589999999"/>
    <n v="21"/>
    <n v="0.69299999999999995"/>
    <n v="0"/>
    <n v="0"/>
    <n v="0"/>
    <s v="21569"/>
    <x v="493"/>
    <s v="200006682"/>
    <s v="CA Beaune, Côte et Sud - Communauté Beaune-Chagny-Nolay"/>
    <s v="21"/>
    <s v="Côte-d'Or"/>
    <n v="27"/>
    <s v="Bourgogne-Franche-Comté"/>
  </r>
  <r>
    <s v="Enedis"/>
    <s v="2021"/>
    <x v="0"/>
    <s v="PRO"/>
    <s v="Petits professionels"/>
    <s v="I"/>
    <x v="4"/>
    <m/>
    <s v="0"/>
    <n v="0"/>
    <n v="0"/>
    <n v="0"/>
    <n v="0"/>
    <n v="0"/>
    <n v="1"/>
    <s v="21569"/>
    <x v="493"/>
    <s v="200006682"/>
    <s v="CA Beaune, Côte et Sud - Communauté Beaune-Chagny-Nolay"/>
    <s v="21"/>
    <s v="Côte-d'Or"/>
    <n v="27"/>
    <s v="Bourgogne-Franche-Comté"/>
  </r>
  <r>
    <s v="Enedis"/>
    <s v="2021"/>
    <x v="0"/>
    <s v="PRO"/>
    <s v="Petits professionels"/>
    <s v="T"/>
    <x v="0"/>
    <m/>
    <s v="0"/>
    <n v="215.90591570000001"/>
    <n v="28"/>
    <n v="0.83799999999999997"/>
    <n v="0"/>
    <n v="0"/>
    <n v="0"/>
    <s v="21569"/>
    <x v="493"/>
    <s v="200006682"/>
    <s v="CA Beaune, Côte et Sud - Communauté Beaune-Chagny-Nolay"/>
    <s v="21"/>
    <s v="Côte-d'Or"/>
    <n v="27"/>
    <s v="Bourgogne-Franche-Comté"/>
  </r>
  <r>
    <s v="Enedis"/>
    <s v="2021"/>
    <x v="0"/>
    <s v="RES"/>
    <s v="Résidentiel"/>
    <s v="R"/>
    <x v="3"/>
    <m/>
    <s v="0"/>
    <n v="818.90080639999996"/>
    <n v="146"/>
    <n v="0.83199999999999996"/>
    <n v="0"/>
    <n v="0"/>
    <n v="0"/>
    <s v="21569"/>
    <x v="493"/>
    <s v="200006682"/>
    <s v="CA Beaune, Côte et Sud - Communauté Beaune-Chagny-Nolay"/>
    <s v="21"/>
    <s v="Côte-d'Or"/>
    <n v="27"/>
    <s v="Bourgogne-Franche-Comté"/>
  </r>
  <r>
    <s v="Enedis"/>
    <s v="2021"/>
    <x v="0"/>
    <s v="PRO"/>
    <s v="Petits professionels"/>
    <s v="T"/>
    <x v="0"/>
    <m/>
    <s v="0"/>
    <n v="58.34210453"/>
    <n v="10"/>
    <n v="0.80400000000000005"/>
    <n v="0"/>
    <n v="0"/>
    <n v="0"/>
    <s v="21571"/>
    <x v="495"/>
    <s v="200070902"/>
    <s v="CC Auxonne Pontailler Val de Saône"/>
    <s v="21"/>
    <s v="Côte-d'Or"/>
    <n v="27"/>
    <s v="Bourgogne-Franche-Comté"/>
  </r>
  <r>
    <s v="Enedis"/>
    <s v="2021"/>
    <x v="0"/>
    <s v="ENT"/>
    <s v="Entreprises"/>
    <s v="T"/>
    <x v="0"/>
    <s v="46"/>
    <s v="Commerce de gros, à l'exception des automobiles et des motocycles"/>
    <n v="57.701000000000001"/>
    <n v="1"/>
    <n v="1"/>
    <n v="0"/>
    <n v="0"/>
    <n v="0"/>
    <s v="21573"/>
    <x v="497"/>
    <s v="200039063"/>
    <s v="CC Forêts, Seine et Suzon"/>
    <s v="21"/>
    <s v="Côte-d'Or"/>
    <n v="27"/>
    <s v="Bourgogne-Franche-Comté"/>
  </r>
  <r>
    <s v="Enedis"/>
    <s v="2021"/>
    <x v="0"/>
    <s v="RES"/>
    <s v="Résidentiel"/>
    <s v="R"/>
    <x v="3"/>
    <m/>
    <s v="0"/>
    <n v="1047.8977629999999"/>
    <n v="205"/>
    <n v="0.80800000000000005"/>
    <n v="0"/>
    <n v="0"/>
    <n v="0"/>
    <s v="21573"/>
    <x v="497"/>
    <s v="200039063"/>
    <s v="CC Forêts, Seine et Suzon"/>
    <s v="21"/>
    <s v="Côte-d'Or"/>
    <n v="27"/>
    <s v="Bourgogne-Franche-Comté"/>
  </r>
  <r>
    <s v="Enedis"/>
    <s v="2021"/>
    <x v="0"/>
    <s v="ENT"/>
    <s v="Entreprises"/>
    <s v="T"/>
    <x v="0"/>
    <s v="46"/>
    <s v="Commerce de gros, à l'exception des automobiles et des motocycles"/>
    <n v="3.274"/>
    <n v="1"/>
    <n v="1"/>
    <n v="0"/>
    <n v="0"/>
    <n v="0"/>
    <s v="21576"/>
    <x v="500"/>
    <s v="200071017"/>
    <s v="CC des Terres d'Auxois"/>
    <s v="21"/>
    <s v="Côte-d'Or"/>
    <n v="27"/>
    <s v="Bourgogne-Franche-Comté"/>
  </r>
  <r>
    <s v="Enedis"/>
    <s v="2021"/>
    <x v="0"/>
    <s v="ENT"/>
    <s v="Entreprises"/>
    <s v="I"/>
    <x v="4"/>
    <s v="10"/>
    <s v="Industries alimentaires"/>
    <n v="97.479845890000007"/>
    <n v="1"/>
    <n v="0.91600000000000004"/>
    <n v="0"/>
    <n v="0"/>
    <n v="0"/>
    <s v="21577"/>
    <x v="425"/>
    <s v="242101509"/>
    <s v="CC Rives de Saône"/>
    <s v="21"/>
    <s v="Côte-d'Or"/>
    <n v="27"/>
    <s v="Bourgogne-Franche-Comté"/>
  </r>
  <r>
    <s v="Enedis"/>
    <s v="2021"/>
    <x v="0"/>
    <s v="ENT"/>
    <s v="Entreprises"/>
    <s v="T"/>
    <x v="0"/>
    <s v="45"/>
    <s v="Commerce et réparation d'automobiles et de motocycles"/>
    <n v="59.535823669999999"/>
    <n v="1"/>
    <n v="0.91500000000000004"/>
    <n v="0"/>
    <n v="0"/>
    <n v="0"/>
    <s v="21577"/>
    <x v="425"/>
    <s v="242101509"/>
    <s v="CC Rives de Saône"/>
    <s v="21"/>
    <s v="Côte-d'Or"/>
    <n v="27"/>
    <s v="Bourgogne-Franche-Comté"/>
  </r>
  <r>
    <s v="Enedis"/>
    <s v="2021"/>
    <x v="0"/>
    <s v="ENT"/>
    <s v="Entreprises"/>
    <s v="T"/>
    <x v="0"/>
    <s v="46"/>
    <s v="Commerce de gros, à l'exception des automobiles et des motocycles"/>
    <n v="1701.868596"/>
    <n v="3"/>
    <n v="0.98599999999999999"/>
    <n v="0"/>
    <n v="0"/>
    <n v="0"/>
    <s v="21577"/>
    <x v="425"/>
    <s v="242101509"/>
    <s v="CC Rives de Saône"/>
    <s v="21"/>
    <s v="Côte-d'Or"/>
    <n v="27"/>
    <s v="Bourgogne-Franche-Comté"/>
  </r>
  <r>
    <s v="Enedis"/>
    <s v="2021"/>
    <x v="0"/>
    <s v="ENT"/>
    <s v="Entreprises"/>
    <s v="T"/>
    <x v="0"/>
    <s v="47"/>
    <s v="Commerce de détail, à l'exception des automobiles et des motocycles"/>
    <n v="1214.9156290000001"/>
    <n v="3"/>
    <n v="0.98799999999999999"/>
    <n v="0"/>
    <n v="0"/>
    <n v="0"/>
    <s v="21577"/>
    <x v="425"/>
    <s v="242101509"/>
    <s v="CC Rives de Saône"/>
    <s v="21"/>
    <s v="Côte-d'Or"/>
    <n v="27"/>
    <s v="Bourgogne-Franche-Comté"/>
  </r>
  <r>
    <s v="Enedis"/>
    <s v="2021"/>
    <x v="0"/>
    <s v="ENT"/>
    <s v="Entreprises"/>
    <s v="T"/>
    <x v="0"/>
    <s v="64"/>
    <s v="Activités des services financiers, hors assurance et caisses de retraite"/>
    <n v="72.604299299999994"/>
    <n v="1"/>
    <n v="0.876"/>
    <n v="0"/>
    <n v="0"/>
    <n v="0"/>
    <s v="21577"/>
    <x v="425"/>
    <s v="242101509"/>
    <s v="CC Rives de Saône"/>
    <s v="21"/>
    <s v="Côte-d'Or"/>
    <n v="27"/>
    <s v="Bourgogne-Franche-Comté"/>
  </r>
  <r>
    <s v="Enedis"/>
    <s v="2021"/>
    <x v="0"/>
    <s v="ENT"/>
    <s v="Entreprises"/>
    <s v="T"/>
    <x v="0"/>
    <s v="77"/>
    <s v="Activités de location et location-bail"/>
    <n v="63.248339559999998"/>
    <n v="1"/>
    <n v="0.94699999999999995"/>
    <n v="0"/>
    <n v="0"/>
    <n v="0"/>
    <s v="21577"/>
    <x v="425"/>
    <s v="242101509"/>
    <s v="CC Rives de Saône"/>
    <s v="21"/>
    <s v="Côte-d'Or"/>
    <n v="27"/>
    <s v="Bourgogne-Franche-Comté"/>
  </r>
  <r>
    <s v="Enedis"/>
    <s v="2021"/>
    <x v="0"/>
    <s v="PRO"/>
    <s v="Petits professionels"/>
    <s v="A"/>
    <x v="1"/>
    <m/>
    <s v="0"/>
    <n v="0"/>
    <n v="0"/>
    <n v="0"/>
    <n v="0"/>
    <n v="0"/>
    <n v="1"/>
    <s v="21577"/>
    <x v="425"/>
    <s v="242101509"/>
    <s v="CC Rives de Saône"/>
    <s v="21"/>
    <s v="Côte-d'Or"/>
    <n v="27"/>
    <s v="Bourgogne-Franche-Comté"/>
  </r>
  <r>
    <s v="Enedis"/>
    <s v="2021"/>
    <x v="0"/>
    <s v="PRO"/>
    <s v="Petits professionels"/>
    <s v="X"/>
    <x v="2"/>
    <m/>
    <s v="0"/>
    <n v="0"/>
    <n v="0"/>
    <n v="0"/>
    <n v="0"/>
    <n v="0"/>
    <n v="1"/>
    <s v="21577"/>
    <x v="425"/>
    <s v="242101509"/>
    <s v="CC Rives de Saône"/>
    <s v="21"/>
    <s v="Côte-d'Or"/>
    <n v="27"/>
    <s v="Bourgogne-Franche-Comté"/>
  </r>
  <r>
    <s v="Enedis"/>
    <s v="2021"/>
    <x v="0"/>
    <s v="RES"/>
    <s v="Résidentiel"/>
    <s v="R"/>
    <x v="3"/>
    <m/>
    <s v="0"/>
    <n v="3548.744561"/>
    <n v="615"/>
    <n v="0.83199999999999996"/>
    <n v="0.41637237100000002"/>
    <n v="7.2399999999999999E-3"/>
    <n v="0"/>
    <s v="21577"/>
    <x v="425"/>
    <s v="242101509"/>
    <s v="CC Rives de Saône"/>
    <s v="21"/>
    <s v="Côte-d'Or"/>
    <n v="27"/>
    <s v="Bourgogne-Franche-Comté"/>
  </r>
  <r>
    <s v="Enedis"/>
    <s v="2021"/>
    <x v="0"/>
    <s v="PRO"/>
    <s v="Petits professionels"/>
    <s v="T"/>
    <x v="0"/>
    <m/>
    <s v="0"/>
    <n v="122.5456842"/>
    <n v="17"/>
    <n v="0.78800000000000003"/>
    <n v="0"/>
    <n v="0"/>
    <n v="0"/>
    <s v="21578"/>
    <x v="501"/>
    <s v="200039055"/>
    <s v="CC Ouche et Montagne"/>
    <s v="21"/>
    <s v="Côte-d'Or"/>
    <n v="27"/>
    <s v="Bourgogne-Franche-Comté"/>
  </r>
  <r>
    <s v="Enedis"/>
    <s v="2021"/>
    <x v="0"/>
    <s v="ENT"/>
    <s v="Entreprises"/>
    <s v="A"/>
    <x v="1"/>
    <s v="1"/>
    <s v="0"/>
    <n v="0.48299999999999998"/>
    <n v="1"/>
    <n v="1"/>
    <n v="0"/>
    <n v="0"/>
    <n v="0"/>
    <s v="21579"/>
    <x v="454"/>
    <s v="200070910"/>
    <s v="CC Tille et Venelle"/>
    <s v="21"/>
    <s v="Côte-d'Or"/>
    <n v="27"/>
    <s v="Bourgogne-Franche-Comté"/>
  </r>
  <r>
    <s v="Enedis"/>
    <s v="2021"/>
    <x v="0"/>
    <s v="ENT"/>
    <s v="Entreprises"/>
    <s v="T"/>
    <x v="0"/>
    <s v="46"/>
    <s v="Commerce de gros, à l'exception des automobiles et des motocycles"/>
    <n v="2.59"/>
    <n v="1"/>
    <n v="1"/>
    <n v="0"/>
    <n v="0"/>
    <n v="0"/>
    <s v="21579"/>
    <x v="454"/>
    <s v="200070910"/>
    <s v="CC Tille et Venelle"/>
    <s v="21"/>
    <s v="Côte-d'Or"/>
    <n v="27"/>
    <s v="Bourgogne-Franche-Comté"/>
  </r>
  <r>
    <s v="Enedis"/>
    <s v="2021"/>
    <x v="0"/>
    <s v="ENT"/>
    <s v="Entreprises"/>
    <s v="T"/>
    <x v="0"/>
    <s v="84"/>
    <s v="Administration publique et défense ; sécurité sociale obligatoire"/>
    <n v="11.802380749999999"/>
    <n v="1"/>
    <n v="0.87"/>
    <n v="0"/>
    <n v="0"/>
    <n v="0"/>
    <s v="21579"/>
    <x v="454"/>
    <s v="200070910"/>
    <s v="CC Tille et Venelle"/>
    <s v="21"/>
    <s v="Côte-d'Or"/>
    <n v="27"/>
    <s v="Bourgogne-Franche-Comté"/>
  </r>
  <r>
    <s v="Enedis"/>
    <s v="2021"/>
    <x v="0"/>
    <s v="PRO"/>
    <s v="Petits professionels"/>
    <s v="X"/>
    <x v="2"/>
    <m/>
    <s v="0"/>
    <n v="0"/>
    <n v="0"/>
    <n v="0"/>
    <n v="0"/>
    <n v="0"/>
    <n v="1"/>
    <s v="21579"/>
    <x v="454"/>
    <s v="200070910"/>
    <s v="CC Tille et Venelle"/>
    <s v="21"/>
    <s v="Côte-d'Or"/>
    <n v="27"/>
    <s v="Bourgogne-Franche-Comté"/>
  </r>
  <r>
    <s v="Enedis"/>
    <s v="2021"/>
    <x v="0"/>
    <s v="PRO"/>
    <s v="Petits professionels"/>
    <s v="A"/>
    <x v="1"/>
    <m/>
    <s v="0"/>
    <n v="54.542584910000002"/>
    <n v="2"/>
    <n v="0.90700000000000003"/>
    <n v="0"/>
    <n v="0"/>
    <n v="0"/>
    <s v="21580"/>
    <x v="502"/>
    <s v="242101459"/>
    <s v="CC du Pays d'Alésia et de la Seine"/>
    <s v="21"/>
    <s v="Côte-d'Or"/>
    <n v="27"/>
    <s v="Bourgogne-Franche-Comté"/>
  </r>
  <r>
    <s v="Enedis"/>
    <s v="2021"/>
    <x v="0"/>
    <s v="PRO"/>
    <s v="Petits professionels"/>
    <s v="T"/>
    <x v="0"/>
    <m/>
    <s v="0"/>
    <n v="59.528720700000001"/>
    <n v="6"/>
    <n v="0.91300000000000003"/>
    <n v="0"/>
    <n v="0"/>
    <n v="0"/>
    <s v="21581"/>
    <x v="503"/>
    <s v="242101509"/>
    <s v="CC Rives de Saône"/>
    <s v="21"/>
    <s v="Côte-d'Or"/>
    <n v="27"/>
    <s v="Bourgogne-Franche-Comté"/>
  </r>
  <r>
    <s v="Enedis"/>
    <s v="2021"/>
    <x v="0"/>
    <s v="ENT"/>
    <s v="Entreprises"/>
    <s v="A"/>
    <x v="1"/>
    <s v="1"/>
    <s v="0"/>
    <n v="560.01706790000003"/>
    <n v="4"/>
    <n v="0.98"/>
    <n v="0"/>
    <n v="0"/>
    <n v="0"/>
    <s v="21582"/>
    <x v="426"/>
    <s v="200006682"/>
    <s v="CA Beaune, Côte et Sud - Communauté Beaune-Chagny-Nolay"/>
    <s v="21"/>
    <s v="Côte-d'Or"/>
    <n v="27"/>
    <s v="Bourgogne-Franche-Comté"/>
  </r>
  <r>
    <s v="Enedis"/>
    <s v="2021"/>
    <x v="0"/>
    <s v="ENT"/>
    <s v="Entreprises"/>
    <s v="I"/>
    <x v="4"/>
    <s v="10"/>
    <s v="Industries alimentaires"/>
    <n v="76.760886830000004"/>
    <n v="1"/>
    <n v="0.90100000000000002"/>
    <n v="0"/>
    <n v="0"/>
    <n v="0"/>
    <s v="21582"/>
    <x v="426"/>
    <s v="200006682"/>
    <s v="CA Beaune, Côte et Sud - Communauté Beaune-Chagny-Nolay"/>
    <s v="21"/>
    <s v="Côte-d'Or"/>
    <n v="27"/>
    <s v="Bourgogne-Franche-Comté"/>
  </r>
  <r>
    <s v="Enedis"/>
    <s v="2021"/>
    <x v="0"/>
    <s v="ENT"/>
    <s v="Entreprises"/>
    <s v="T"/>
    <x v="0"/>
    <s v="55"/>
    <s v="Hébergement"/>
    <n v="41.343000000000004"/>
    <n v="1"/>
    <n v="1"/>
    <n v="0"/>
    <n v="0"/>
    <n v="0"/>
    <s v="21582"/>
    <x v="426"/>
    <s v="200006682"/>
    <s v="CA Beaune, Côte et Sud - Communauté Beaune-Chagny-Nolay"/>
    <s v="21"/>
    <s v="Côte-d'Or"/>
    <n v="27"/>
    <s v="Bourgogne-Franche-Comté"/>
  </r>
  <r>
    <s v="Enedis"/>
    <s v="2021"/>
    <x v="0"/>
    <s v="RES"/>
    <s v="Résidentiel"/>
    <s v="R"/>
    <x v="3"/>
    <m/>
    <s v="0"/>
    <n v="130.66979319999999"/>
    <n v="28"/>
    <n v="0.86699999999999999"/>
    <n v="0"/>
    <n v="0"/>
    <n v="0"/>
    <s v="21583"/>
    <x v="504"/>
    <s v="200006682"/>
    <s v="CA Beaune, Côte et Sud - Communauté Beaune-Chagny-Nolay"/>
    <s v="21"/>
    <s v="Côte-d'Or"/>
    <n v="27"/>
    <s v="Bourgogne-Franche-Comté"/>
  </r>
  <r>
    <s v="Enedis"/>
    <s v="2021"/>
    <x v="0"/>
    <s v="ENT"/>
    <s v="Entreprises"/>
    <s v="T"/>
    <x v="0"/>
    <s v="45"/>
    <s v="Commerce et réparation d'automobiles et de motocycles"/>
    <n v="60.407285260000002"/>
    <n v="1"/>
    <n v="0.84"/>
    <n v="0"/>
    <n v="0"/>
    <n v="0"/>
    <s v="21584"/>
    <x v="505"/>
    <s v="242101442"/>
    <s v="CC de Saulieu"/>
    <s v="21"/>
    <s v="Côte-d'Or"/>
    <n v="27"/>
    <s v="Bourgogne-Franche-Comté"/>
  </r>
  <r>
    <s v="Enedis"/>
    <s v="2021"/>
    <x v="0"/>
    <s v="ENT"/>
    <s v="Entreprises"/>
    <s v="T"/>
    <x v="0"/>
    <s v="56"/>
    <s v="Restauration"/>
    <n v="1129.341833"/>
    <n v="1"/>
    <n v="1"/>
    <n v="0"/>
    <n v="0"/>
    <n v="0"/>
    <s v="21584"/>
    <x v="505"/>
    <s v="242101442"/>
    <s v="CC de Saulieu"/>
    <s v="21"/>
    <s v="Côte-d'Or"/>
    <n v="27"/>
    <s v="Bourgogne-Franche-Comté"/>
  </r>
  <r>
    <s v="Enedis"/>
    <s v="2021"/>
    <x v="0"/>
    <s v="ENT"/>
    <s v="Entreprises"/>
    <s v="T"/>
    <x v="0"/>
    <s v="64"/>
    <s v="Activités des services financiers, hors assurance et caisses de retraite"/>
    <n v="75.772946140000002"/>
    <n v="1"/>
    <n v="0.871"/>
    <n v="0"/>
    <n v="0"/>
    <n v="0"/>
    <s v="21584"/>
    <x v="505"/>
    <s v="242101442"/>
    <s v="CC de Saulieu"/>
    <s v="21"/>
    <s v="Côte-d'Or"/>
    <n v="27"/>
    <s v="Bourgogne-Franche-Comté"/>
  </r>
  <r>
    <s v="Enedis"/>
    <s v="2021"/>
    <x v="0"/>
    <s v="ENT"/>
    <s v="Entreprises"/>
    <s v="T"/>
    <x v="0"/>
    <s v="85"/>
    <s v="Enseignement"/>
    <n v="155.6696374"/>
    <n v="2"/>
    <n v="0.97199999999999998"/>
    <n v="0"/>
    <n v="0"/>
    <n v="0"/>
    <s v="21584"/>
    <x v="505"/>
    <s v="242101442"/>
    <s v="CC de Saulieu"/>
    <s v="21"/>
    <s v="Côte-d'Or"/>
    <n v="27"/>
    <s v="Bourgogne-Franche-Comté"/>
  </r>
  <r>
    <s v="Enedis"/>
    <s v="2021"/>
    <x v="0"/>
    <s v="PRO"/>
    <s v="Petits professionels"/>
    <s v="X"/>
    <x v="2"/>
    <m/>
    <s v="0"/>
    <n v="0"/>
    <n v="0"/>
    <n v="0"/>
    <n v="0"/>
    <n v="0"/>
    <n v="1"/>
    <s v="21584"/>
    <x v="505"/>
    <s v="242101442"/>
    <s v="CC de Saulieu"/>
    <s v="21"/>
    <s v="Côte-d'Or"/>
    <n v="27"/>
    <s v="Bourgogne-Franche-Comté"/>
  </r>
  <r>
    <s v="Enedis"/>
    <s v="2021"/>
    <x v="0"/>
    <s v="ENT"/>
    <s v="Entreprises"/>
    <s v="T"/>
    <x v="0"/>
    <s v="46"/>
    <s v="Commerce de gros, à l'exception des automobiles et des motocycles"/>
    <n v="544.5536085"/>
    <n v="3"/>
    <n v="1"/>
    <n v="0"/>
    <n v="0"/>
    <n v="0"/>
    <s v="21585"/>
    <x v="427"/>
    <s v="200070894"/>
    <s v="CC de Gevrey-Chambertin et de Nuits-Saint-Georges"/>
    <s v="21"/>
    <s v="Côte-d'Or"/>
    <n v="27"/>
    <s v="Bourgogne-Franche-Comté"/>
  </r>
  <r>
    <s v="Enedis"/>
    <s v="2021"/>
    <x v="0"/>
    <s v="RES"/>
    <s v="Résidentiel"/>
    <s v="R"/>
    <x v="3"/>
    <m/>
    <s v="0"/>
    <n v="1964.026016"/>
    <n v="284"/>
    <n v="0.82499999999999996"/>
    <n v="0"/>
    <n v="0"/>
    <n v="0"/>
    <s v="21586"/>
    <x v="428"/>
    <s v="200070894"/>
    <s v="CC de Gevrey-Chambertin et de Nuits-Saint-Georges"/>
    <s v="21"/>
    <s v="Côte-d'Or"/>
    <n v="27"/>
    <s v="Bourgogne-Franche-Comté"/>
  </r>
  <r>
    <s v="Enedis"/>
    <s v="2021"/>
    <x v="0"/>
    <s v="RES"/>
    <s v="Résidentiel"/>
    <s v="R"/>
    <x v="3"/>
    <m/>
    <s v="0"/>
    <n v="736.80292080000004"/>
    <n v="121"/>
    <n v="0.76600000000000001"/>
    <n v="0"/>
    <n v="0"/>
    <n v="0"/>
    <s v="21587"/>
    <x v="506"/>
    <s v="242100154"/>
    <s v="CC des Vallées de la Tille et de l'Ignon"/>
    <s v="21"/>
    <s v="Côte-d'Or"/>
    <n v="27"/>
    <s v="Bourgogne-Franche-Comté"/>
  </r>
  <r>
    <s v="Enedis"/>
    <s v="2021"/>
    <x v="0"/>
    <s v="PRO"/>
    <s v="Petits professionels"/>
    <s v="A"/>
    <x v="1"/>
    <m/>
    <s v="0"/>
    <n v="0"/>
    <n v="0"/>
    <n v="0"/>
    <n v="0"/>
    <n v="0"/>
    <n v="1"/>
    <s v="21589"/>
    <x v="508"/>
    <s v="200039063"/>
    <s v="CC Forêts, Seine et Suzon"/>
    <s v="21"/>
    <s v="Côte-d'Or"/>
    <n v="27"/>
    <s v="Bourgogne-Franche-Comté"/>
  </r>
  <r>
    <s v="Enedis"/>
    <s v="2021"/>
    <x v="0"/>
    <s v="ENT"/>
    <s v="Entreprises"/>
    <s v="I"/>
    <x v="4"/>
    <s v="11"/>
    <s v="Fabrication de boissons"/>
    <n v="312.05872920000002"/>
    <n v="3"/>
    <n v="0.92100000000000004"/>
    <n v="0"/>
    <n v="0"/>
    <n v="0"/>
    <s v="21590"/>
    <x v="429"/>
    <s v="200006682"/>
    <s v="CA Beaune, Côte et Sud - Communauté Beaune-Chagny-Nolay"/>
    <s v="21"/>
    <s v="Côte-d'Or"/>
    <n v="27"/>
    <s v="Bourgogne-Franche-Comté"/>
  </r>
  <r>
    <s v="Enedis"/>
    <s v="2021"/>
    <x v="0"/>
    <s v="ENT"/>
    <s v="Entreprises"/>
    <s v="T"/>
    <x v="0"/>
    <s v="56"/>
    <s v="Restauration"/>
    <n v="147.45150000000001"/>
    <n v="1"/>
    <n v="1"/>
    <n v="0"/>
    <n v="0"/>
    <n v="0"/>
    <s v="21590"/>
    <x v="429"/>
    <s v="200006682"/>
    <s v="CA Beaune, Côte et Sud - Communauté Beaune-Chagny-Nolay"/>
    <s v="21"/>
    <s v="Côte-d'Or"/>
    <n v="27"/>
    <s v="Bourgogne-Franche-Comté"/>
  </r>
  <r>
    <s v="Enedis"/>
    <s v="2021"/>
    <x v="0"/>
    <s v="ENT"/>
    <s v="Entreprises"/>
    <s v="T"/>
    <x v="0"/>
    <s v="70"/>
    <s v="Activités des sièges sociaux ; conseil de gestion"/>
    <n v="78.427000000000007"/>
    <n v="1"/>
    <n v="1"/>
    <n v="0"/>
    <n v="0"/>
    <n v="0"/>
    <s v="21590"/>
    <x v="429"/>
    <s v="200006682"/>
    <s v="CA Beaune, Côte et Sud - Communauté Beaune-Chagny-Nolay"/>
    <s v="21"/>
    <s v="Côte-d'Or"/>
    <n v="27"/>
    <s v="Bourgogne-Franche-Comté"/>
  </r>
  <r>
    <s v="Enedis"/>
    <s v="2021"/>
    <x v="0"/>
    <s v="ENT"/>
    <s v="Entreprises"/>
    <s v="T"/>
    <x v="0"/>
    <s v="70"/>
    <s v="Activités des sièges sociaux ; conseil de gestion"/>
    <n v="906.53416670000001"/>
    <n v="1"/>
    <n v="1"/>
    <n v="0"/>
    <n v="0"/>
    <n v="0"/>
    <s v="21591"/>
    <x v="430"/>
    <s v="200039063"/>
    <s v="CC Forêts, Seine et Suzon"/>
    <s v="21"/>
    <s v="Côte-d'Or"/>
    <n v="27"/>
    <s v="Bourgogne-Franche-Comté"/>
  </r>
  <r>
    <s v="Enedis"/>
    <s v="2021"/>
    <x v="0"/>
    <s v="PRO"/>
    <s v="Petits professionels"/>
    <s v="A"/>
    <x v="1"/>
    <m/>
    <s v="0"/>
    <n v="0"/>
    <n v="0"/>
    <n v="0"/>
    <n v="0"/>
    <n v="0"/>
    <n v="1"/>
    <s v="21592"/>
    <x v="580"/>
    <s v="200039055"/>
    <s v="CC Ouche et Montagne"/>
    <s v="21"/>
    <s v="Côte-d'Or"/>
    <n v="27"/>
    <s v="Bourgogne-Franche-Comté"/>
  </r>
  <r>
    <s v="Enedis"/>
    <s v="2021"/>
    <x v="0"/>
    <s v="RES"/>
    <s v="Résidentiel"/>
    <s v="R"/>
    <x v="3"/>
    <m/>
    <s v="0"/>
    <n v="696.16147720000004"/>
    <n v="111"/>
    <n v="0.81499999999999995"/>
    <n v="0"/>
    <n v="0"/>
    <n v="0"/>
    <s v="21594"/>
    <x v="509"/>
    <s v="242101434"/>
    <s v="CC du Pays Châtillonnais"/>
    <s v="21"/>
    <s v="Côte-d'Or"/>
    <n v="27"/>
    <s v="Bourgogne-Franche-Comté"/>
  </r>
  <r>
    <s v="Enedis"/>
    <s v="2021"/>
    <x v="0"/>
    <s v="RES"/>
    <s v="Résidentiel"/>
    <s v="R"/>
    <x v="3"/>
    <m/>
    <s v="0"/>
    <n v="596.71215830000006"/>
    <n v="63"/>
    <n v="0.82199999999999995"/>
    <n v="0"/>
    <n v="0"/>
    <n v="0"/>
    <s v="21595"/>
    <x v="510"/>
    <s v="200072825"/>
    <s v="CC Mirebellois et Fontenois"/>
    <s v="21"/>
    <s v="Côte-d'Or"/>
    <n v="27"/>
    <s v="Bourgogne-Franche-Comté"/>
  </r>
  <r>
    <s v="Enedis"/>
    <s v="2021"/>
    <x v="0"/>
    <s v="PRO"/>
    <s v="Petits professionels"/>
    <s v="T"/>
    <x v="0"/>
    <m/>
    <s v="0"/>
    <n v="0"/>
    <n v="0"/>
    <n v="0"/>
    <n v="0"/>
    <n v="0"/>
    <n v="1"/>
    <s v="21597"/>
    <x v="687"/>
    <s v="200070894"/>
    <s v="CC de Gevrey-Chambertin et de Nuits-Saint-Georges"/>
    <s v="21"/>
    <s v="Côte-d'Or"/>
    <n v="27"/>
    <s v="Bourgogne-Franche-Comté"/>
  </r>
  <r>
    <s v="Enedis"/>
    <s v="2021"/>
    <x v="0"/>
    <s v="RES"/>
    <s v="Résidentiel"/>
    <s v="R"/>
    <x v="3"/>
    <m/>
    <s v="0"/>
    <n v="193.0544731"/>
    <n v="31"/>
    <n v="0.72399999999999998"/>
    <n v="0"/>
    <n v="0"/>
    <n v="0"/>
    <s v="21597"/>
    <x v="687"/>
    <s v="200070894"/>
    <s v="CC de Gevrey-Chambertin et de Nuits-Saint-Georges"/>
    <s v="21"/>
    <s v="Côte-d'Or"/>
    <n v="27"/>
    <s v="Bourgogne-Franche-Comté"/>
  </r>
  <r>
    <s v="Enedis"/>
    <s v="2021"/>
    <x v="0"/>
    <s v="ENT"/>
    <s v="Entreprises"/>
    <s v="T"/>
    <x v="0"/>
    <s v="47"/>
    <s v="Commerce de détail, à l'exception des automobiles et des motocycles"/>
    <n v="1134.070901"/>
    <n v="3"/>
    <n v="1"/>
    <n v="0"/>
    <n v="0"/>
    <n v="0"/>
    <s v="21599"/>
    <x v="450"/>
    <s v="200070910"/>
    <s v="CC Tille et Venelle"/>
    <s v="21"/>
    <s v="Côte-d'Or"/>
    <n v="27"/>
    <s v="Bourgogne-Franche-Comté"/>
  </r>
  <r>
    <s v="Enedis"/>
    <s v="2021"/>
    <x v="0"/>
    <s v="ENT"/>
    <s v="Entreprises"/>
    <s v="T"/>
    <x v="0"/>
    <s v="85"/>
    <s v="Enseignement"/>
    <n v="112.5703633"/>
    <n v="1"/>
    <n v="0.89900000000000002"/>
    <n v="0"/>
    <n v="0"/>
    <n v="0"/>
    <s v="21599"/>
    <x v="450"/>
    <s v="200070910"/>
    <s v="CC Tille et Venelle"/>
    <s v="21"/>
    <s v="Côte-d'Or"/>
    <n v="27"/>
    <s v="Bourgogne-Franche-Comté"/>
  </r>
  <r>
    <s v="Enedis"/>
    <s v="2021"/>
    <x v="0"/>
    <s v="ENT"/>
    <s v="Entreprises"/>
    <s v="I"/>
    <x v="4"/>
    <s v="43"/>
    <s v="Travaux de construction spécialisés"/>
    <n v="104.456"/>
    <n v="1"/>
    <n v="1"/>
    <n v="0"/>
    <n v="0"/>
    <n v="0"/>
    <s v="21600"/>
    <x v="581"/>
    <s v="200071207"/>
    <s v="CC de Pouilly-en-Auxois/Bligny-sur-Ouche"/>
    <s v="21"/>
    <s v="Côte-d'Or"/>
    <n v="27"/>
    <s v="Bourgogne-Franche-Comté"/>
  </r>
  <r>
    <s v="Enedis"/>
    <s v="2021"/>
    <x v="0"/>
    <s v="ENT"/>
    <s v="Entreprises"/>
    <s v="T"/>
    <x v="0"/>
    <s v="46"/>
    <s v="Commerce de gros, à l'exception des automobiles et des motocycles"/>
    <n v="4.6459999999999999"/>
    <n v="1"/>
    <n v="1"/>
    <n v="0"/>
    <n v="0"/>
    <n v="0"/>
    <s v="21601"/>
    <x v="688"/>
    <s v="200070894"/>
    <s v="CC de Gevrey-Chambertin et de Nuits-Saint-Georges"/>
    <s v="21"/>
    <s v="Côte-d'Or"/>
    <n v="27"/>
    <s v="Bourgogne-Franche-Comté"/>
  </r>
  <r>
    <s v="Enedis"/>
    <s v="2021"/>
    <x v="0"/>
    <s v="PRO"/>
    <s v="Petits professionels"/>
    <s v="A"/>
    <x v="1"/>
    <m/>
    <s v="0"/>
    <n v="0"/>
    <n v="0"/>
    <n v="0"/>
    <n v="0"/>
    <n v="0"/>
    <n v="1"/>
    <s v="21602"/>
    <x v="664"/>
    <s v="242101434"/>
    <s v="CC du Pays Châtillonnais"/>
    <s v="21"/>
    <s v="Côte-d'Or"/>
    <n v="27"/>
    <s v="Bourgogne-Franche-Comté"/>
  </r>
  <r>
    <s v="Enedis"/>
    <s v="2021"/>
    <x v="0"/>
    <s v="PRO"/>
    <s v="Petits professionels"/>
    <s v="I"/>
    <x v="4"/>
    <m/>
    <s v="0"/>
    <n v="0"/>
    <n v="0"/>
    <n v="0"/>
    <n v="0"/>
    <n v="0"/>
    <n v="1"/>
    <s v="21602"/>
    <x v="664"/>
    <s v="242101434"/>
    <s v="CC du Pays Châtillonnais"/>
    <s v="21"/>
    <s v="Côte-d'Or"/>
    <n v="27"/>
    <s v="Bourgogne-Franche-Comté"/>
  </r>
  <r>
    <s v="Enedis"/>
    <s v="2021"/>
    <x v="0"/>
    <s v="RES"/>
    <s v="Résidentiel"/>
    <s v="R"/>
    <x v="3"/>
    <m/>
    <s v="0"/>
    <n v="114.090335"/>
    <n v="22"/>
    <n v="0.77800000000000002"/>
    <n v="0"/>
    <n v="0"/>
    <n v="0"/>
    <s v="21602"/>
    <x v="664"/>
    <s v="242101434"/>
    <s v="CC du Pays Châtillonnais"/>
    <s v="21"/>
    <s v="Côte-d'Or"/>
    <n v="27"/>
    <s v="Bourgogne-Franche-Comté"/>
  </r>
  <r>
    <s v="Enedis"/>
    <s v="2021"/>
    <x v="0"/>
    <s v="ENT"/>
    <s v="Entreprises"/>
    <s v="I"/>
    <x v="4"/>
    <s v="15"/>
    <s v="Industrie du cuir et de la chaussure"/>
    <n v="2585.7910000000002"/>
    <n v="2"/>
    <n v="1"/>
    <n v="0"/>
    <n v="0"/>
    <n v="0"/>
    <s v="21603"/>
    <x v="431"/>
    <s v="200071017"/>
    <s v="CC des Terres d'Auxois"/>
    <s v="21"/>
    <s v="Côte-d'Or"/>
    <n v="27"/>
    <s v="Bourgogne-Franche-Comté"/>
  </r>
  <r>
    <s v="Enedis"/>
    <s v="2021"/>
    <x v="0"/>
    <s v="ENT"/>
    <s v="Entreprises"/>
    <s v="I"/>
    <x v="4"/>
    <s v="35"/>
    <s v="Production et distribution d'électricité, de gaz, de vapeur et d'air conditionné"/>
    <n v="79.220986089999997"/>
    <n v="1"/>
    <n v="0.86899999999999999"/>
    <n v="0"/>
    <n v="0"/>
    <n v="0"/>
    <s v="21603"/>
    <x v="431"/>
    <s v="200071017"/>
    <s v="CC des Terres d'Auxois"/>
    <s v="21"/>
    <s v="Côte-d'Or"/>
    <n v="27"/>
    <s v="Bourgogne-Franche-Comté"/>
  </r>
  <r>
    <s v="Enedis"/>
    <s v="2021"/>
    <x v="0"/>
    <s v="ENT"/>
    <s v="Entreprises"/>
    <s v="T"/>
    <x v="0"/>
    <s v="36"/>
    <s v="Captage, traitement et distribution d'eau"/>
    <n v="250.6900024"/>
    <n v="1"/>
    <n v="0.91800000000000004"/>
    <n v="0"/>
    <n v="0"/>
    <n v="0"/>
    <s v="21603"/>
    <x v="431"/>
    <s v="200071017"/>
    <s v="CC des Terres d'Auxois"/>
    <s v="21"/>
    <s v="Côte-d'Or"/>
    <n v="27"/>
    <s v="Bourgogne-Franche-Comté"/>
  </r>
  <r>
    <s v="Enedis"/>
    <s v="2021"/>
    <x v="0"/>
    <s v="ENT"/>
    <s v="Entreprises"/>
    <s v="T"/>
    <x v="0"/>
    <s v="68"/>
    <s v="Activités immobilières"/>
    <n v="24.521309842000001"/>
    <n v="2"/>
    <n v="0.84799999999999998"/>
    <n v="0"/>
    <n v="0"/>
    <n v="0"/>
    <s v="21603"/>
    <x v="431"/>
    <s v="200071017"/>
    <s v="CC des Terres d'Auxois"/>
    <s v="21"/>
    <s v="Côte-d'Or"/>
    <n v="27"/>
    <s v="Bourgogne-Franche-Comté"/>
  </r>
  <r>
    <s v="Enedis"/>
    <s v="2021"/>
    <x v="0"/>
    <s v="ENT"/>
    <s v="Entreprises"/>
    <s v="T"/>
    <x v="0"/>
    <s v="86"/>
    <s v="Activités pour la santé humaine"/>
    <n v="3767.9301906699998"/>
    <n v="3"/>
    <n v="0.96"/>
    <n v="0"/>
    <n v="0"/>
    <n v="0"/>
    <s v="21603"/>
    <x v="431"/>
    <s v="200071017"/>
    <s v="CC des Terres d'Auxois"/>
    <s v="21"/>
    <s v="Côte-d'Or"/>
    <n v="27"/>
    <s v="Bourgogne-Franche-Comté"/>
  </r>
  <r>
    <s v="Enedis"/>
    <s v="2021"/>
    <x v="0"/>
    <s v="ENT"/>
    <s v="Entreprises"/>
    <s v="T"/>
    <x v="0"/>
    <s v="96"/>
    <s v="Autres services personnels"/>
    <n v="29.966093239999999"/>
    <n v="1"/>
    <n v="0.90200000000000002"/>
    <n v="0"/>
    <n v="0"/>
    <n v="0"/>
    <s v="21603"/>
    <x v="431"/>
    <s v="200071017"/>
    <s v="CC des Terres d'Auxois"/>
    <s v="21"/>
    <s v="Côte-d'Or"/>
    <n v="27"/>
    <s v="Bourgogne-Franche-Comté"/>
  </r>
  <r>
    <s v="Enedis"/>
    <s v="2021"/>
    <x v="0"/>
    <s v="PRO"/>
    <s v="Petits professionels"/>
    <s v="I"/>
    <x v="4"/>
    <m/>
    <s v="0"/>
    <n v="121.5509369"/>
    <n v="15"/>
    <n v="0.88100000000000001"/>
    <n v="0"/>
    <n v="0"/>
    <n v="0"/>
    <s v="21605"/>
    <x v="514"/>
    <s v="242100410"/>
    <s v="Dijon Métropole"/>
    <s v="21"/>
    <s v="Côte-d'Or"/>
    <n v="27"/>
    <s v="Bourgogne-Franche-Comté"/>
  </r>
  <r>
    <s v="Enedis"/>
    <s v="2021"/>
    <x v="0"/>
    <s v="ENT"/>
    <s v="Entreprises"/>
    <s v="I"/>
    <x v="4"/>
    <s v="16"/>
    <s v="Travail du bois et fabrication d'articles en bois et en liège, à l'exception des meubles ; fabrication d'articles en vannerie et sparterie"/>
    <n v="619.37665189999996"/>
    <n v="2"/>
    <n v="0.999"/>
    <n v="0"/>
    <n v="0"/>
    <n v="0"/>
    <s v="21606"/>
    <x v="515"/>
    <s v="200006682"/>
    <s v="CA Beaune, Côte et Sud - Communauté Beaune-Chagny-Nolay"/>
    <s v="21"/>
    <s v="Côte-d'Or"/>
    <n v="27"/>
    <s v="Bourgogne-Franche-Comté"/>
  </r>
  <r>
    <s v="Enedis"/>
    <s v="2021"/>
    <x v="0"/>
    <s v="ENT"/>
    <s v="Entreprises"/>
    <s v="T"/>
    <x v="0"/>
    <s v="33"/>
    <s v="Réparation et installation de machines et d'équipements"/>
    <n v="299.29344209999999"/>
    <n v="1"/>
    <n v="1"/>
    <n v="0"/>
    <n v="0"/>
    <n v="0"/>
    <s v="21606"/>
    <x v="515"/>
    <s v="200006682"/>
    <s v="CA Beaune, Côte et Sud - Communauté Beaune-Chagny-Nolay"/>
    <s v="21"/>
    <s v="Côte-d'Or"/>
    <n v="27"/>
    <s v="Bourgogne-Franche-Comté"/>
  </r>
  <r>
    <s v="Enedis"/>
    <s v="2021"/>
    <x v="0"/>
    <s v="ENT"/>
    <s v="Entreprises"/>
    <s v="T"/>
    <x v="0"/>
    <s v="36"/>
    <s v="Captage, traitement et distribution d'eau"/>
    <n v="272.8315887"/>
    <n v="1"/>
    <n v="0.91500000000000004"/>
    <n v="0"/>
    <n v="0"/>
    <n v="0"/>
    <s v="21606"/>
    <x v="515"/>
    <s v="200006682"/>
    <s v="CA Beaune, Côte et Sud - Communauté Beaune-Chagny-Nolay"/>
    <s v="21"/>
    <s v="Côte-d'Or"/>
    <n v="27"/>
    <s v="Bourgogne-Franche-Comté"/>
  </r>
  <r>
    <s v="Enedis"/>
    <s v="2021"/>
    <x v="0"/>
    <s v="ENT"/>
    <s v="Entreprises"/>
    <s v="T"/>
    <x v="0"/>
    <s v="52"/>
    <s v="Entreposage et services auxiliaires des transports"/>
    <n v="53.396000000000001"/>
    <n v="2"/>
    <n v="1"/>
    <n v="0"/>
    <n v="0"/>
    <n v="0"/>
    <s v="21606"/>
    <x v="515"/>
    <s v="200006682"/>
    <s v="CA Beaune, Côte et Sud - Communauté Beaune-Chagny-Nolay"/>
    <s v="21"/>
    <s v="Côte-d'Or"/>
    <n v="27"/>
    <s v="Bourgogne-Franche-Comté"/>
  </r>
  <r>
    <s v="Enedis"/>
    <s v="2021"/>
    <x v="0"/>
    <s v="ENT"/>
    <s v="Entreprises"/>
    <s v="T"/>
    <x v="0"/>
    <s v="70"/>
    <s v="Activités des sièges sociaux ; conseil de gestion"/>
    <n v="196.11543280000001"/>
    <n v="1"/>
    <n v="0.94299999999999995"/>
    <n v="0"/>
    <n v="0"/>
    <n v="0"/>
    <s v="21607"/>
    <x v="432"/>
    <s v="242101509"/>
    <s v="CC Rives de Saône"/>
    <s v="21"/>
    <s v="Côte-d'Or"/>
    <n v="27"/>
    <s v="Bourgogne-Franche-Comté"/>
  </r>
  <r>
    <s v="Enedis"/>
    <s v="2021"/>
    <x v="0"/>
    <s v="ENT"/>
    <s v="Entreprises"/>
    <s v="T"/>
    <x v="0"/>
    <s v="85"/>
    <s v="Enseignement"/>
    <n v="135.71919270000001"/>
    <n v="1"/>
    <n v="0.92900000000000005"/>
    <n v="0"/>
    <n v="0"/>
    <n v="0"/>
    <s v="21607"/>
    <x v="432"/>
    <s v="242101509"/>
    <s v="CC Rives de Saône"/>
    <s v="21"/>
    <s v="Côte-d'Or"/>
    <n v="27"/>
    <s v="Bourgogne-Franche-Comté"/>
  </r>
  <r>
    <s v="Enedis"/>
    <s v="2021"/>
    <x v="0"/>
    <s v="PRO"/>
    <s v="Petits professionels"/>
    <s v="I"/>
    <x v="4"/>
    <m/>
    <s v="0"/>
    <n v="86.507700799999995"/>
    <n v="14"/>
    <n v="0.89100000000000001"/>
    <n v="0"/>
    <n v="0"/>
    <n v="0"/>
    <s v="21607"/>
    <x v="432"/>
    <s v="242101509"/>
    <s v="CC Rives de Saône"/>
    <s v="21"/>
    <s v="Côte-d'Or"/>
    <n v="27"/>
    <s v="Bourgogne-Franche-Comté"/>
  </r>
  <r>
    <s v="Enedis"/>
    <s v="2021"/>
    <x v="0"/>
    <s v="RES"/>
    <s v="Résidentiel"/>
    <s v="R"/>
    <x v="3"/>
    <m/>
    <s v="0"/>
    <n v="5864.3986489999998"/>
    <n v="1370"/>
    <n v="0.83"/>
    <n v="0.64973564699999997"/>
    <n v="4.1399999999999996E-3"/>
    <n v="0"/>
    <s v="21607"/>
    <x v="432"/>
    <s v="242101509"/>
    <s v="CC Rives de Saône"/>
    <s v="21"/>
    <s v="Côte-d'Or"/>
    <n v="27"/>
    <s v="Bourgogne-Franche-Comté"/>
  </r>
  <r>
    <s v="Enedis"/>
    <s v="2021"/>
    <x v="0"/>
    <s v="ENT"/>
    <s v="Entreprises"/>
    <s v="T"/>
    <x v="0"/>
    <s v="52"/>
    <s v="Entreposage et services auxiliaires des transports"/>
    <n v="98.019637959999997"/>
    <n v="1"/>
    <n v="0.89500000000000002"/>
    <n v="0"/>
    <n v="0"/>
    <n v="0"/>
    <s v="21609"/>
    <x v="433"/>
    <s v="200070902"/>
    <s v="CC Auxonne Pontailler Val de Saône"/>
    <s v="21"/>
    <s v="Côte-d'Or"/>
    <n v="27"/>
    <s v="Bourgogne-Franche-Comté"/>
  </r>
  <r>
    <s v="Enedis"/>
    <s v="2021"/>
    <x v="0"/>
    <s v="PRO"/>
    <s v="Petits professionels"/>
    <s v="T"/>
    <x v="0"/>
    <m/>
    <s v="0"/>
    <n v="61.979381170000003"/>
    <n v="11"/>
    <n v="0.86899999999999999"/>
    <n v="0"/>
    <n v="0"/>
    <n v="0"/>
    <s v="21610"/>
    <x v="665"/>
    <s v="200070902"/>
    <s v="CC Auxonne Pontailler Val de Saône"/>
    <s v="21"/>
    <s v="Côte-d'Or"/>
    <n v="27"/>
    <s v="Bourgogne-Franche-Comté"/>
  </r>
  <r>
    <s v="Enedis"/>
    <s v="2021"/>
    <x v="0"/>
    <s v="PRO"/>
    <s v="Petits professionels"/>
    <s v="I"/>
    <x v="4"/>
    <m/>
    <s v="0"/>
    <n v="0"/>
    <n v="0"/>
    <n v="0"/>
    <n v="0"/>
    <n v="0"/>
    <n v="1"/>
    <s v="21612"/>
    <x v="583"/>
    <s v="200071017"/>
    <s v="CC des Terres d'Auxois"/>
    <s v="21"/>
    <s v="Côte-d'Or"/>
    <n v="27"/>
    <s v="Bourgogne-Franche-Comté"/>
  </r>
  <r>
    <s v="Enedis"/>
    <s v="2021"/>
    <x v="0"/>
    <s v="PRO"/>
    <s v="Petits professionels"/>
    <s v="T"/>
    <x v="0"/>
    <m/>
    <s v="0"/>
    <n v="35.801185619999998"/>
    <n v="11"/>
    <n v="0.89500000000000002"/>
    <n v="0"/>
    <n v="0"/>
    <n v="0"/>
    <s v="21613"/>
    <x v="689"/>
    <s v="200071017"/>
    <s v="CC des Terres d'Auxois"/>
    <s v="21"/>
    <s v="Côte-d'Or"/>
    <n v="27"/>
    <s v="Bourgogne-Franche-Comté"/>
  </r>
  <r>
    <s v="Enedis"/>
    <s v="2021"/>
    <x v="0"/>
    <s v="ENT"/>
    <s v="Entreprises"/>
    <s v="I"/>
    <x v="4"/>
    <s v="35"/>
    <s v="Production et distribution d'électricité, de gaz, de vapeur et d'air conditionné"/>
    <n v="19.908999999999999"/>
    <n v="1"/>
    <n v="1"/>
    <n v="0"/>
    <n v="0"/>
    <n v="0"/>
    <s v="21615"/>
    <x v="518"/>
    <s v="200071173"/>
    <s v="CC du Pays Arnay Liernais"/>
    <s v="21"/>
    <s v="Côte-d'Or"/>
    <n v="27"/>
    <s v="Bourgogne-Franche-Comté"/>
  </r>
  <r>
    <s v="Enedis"/>
    <s v="2021"/>
    <x v="0"/>
    <s v="PRO"/>
    <s v="Petits professionels"/>
    <s v="T"/>
    <x v="0"/>
    <m/>
    <s v="0"/>
    <n v="220.14413709999999"/>
    <n v="28"/>
    <n v="0.77500000000000002"/>
    <n v="0"/>
    <n v="0"/>
    <n v="0"/>
    <s v="21615"/>
    <x v="518"/>
    <s v="200071173"/>
    <s v="CC du Pays Arnay Liernais"/>
    <s v="21"/>
    <s v="Côte-d'Or"/>
    <n v="27"/>
    <s v="Bourgogne-Franche-Comté"/>
  </r>
  <r>
    <s v="Enedis"/>
    <s v="2021"/>
    <x v="0"/>
    <s v="PRO"/>
    <s v="Petits professionels"/>
    <s v="T"/>
    <x v="0"/>
    <m/>
    <s v="0"/>
    <n v="94.867743790000006"/>
    <n v="15"/>
    <n v="0.91100000000000003"/>
    <n v="0"/>
    <n v="0"/>
    <n v="0"/>
    <s v="21616"/>
    <x v="519"/>
    <s v="200006682"/>
    <s v="CA Beaune, Côte et Sud - Communauté Beaune-Chagny-Nolay"/>
    <s v="21"/>
    <s v="Côte-d'Or"/>
    <n v="27"/>
    <s v="Bourgogne-Franche-Comté"/>
  </r>
  <r>
    <s v="Enedis"/>
    <s v="2021"/>
    <x v="0"/>
    <s v="ENT"/>
    <s v="Entreprises"/>
    <s v="T"/>
    <x v="0"/>
    <s v="45"/>
    <s v="Commerce et réparation d'automobiles et de motocycles"/>
    <n v="82.711506110000002"/>
    <n v="1"/>
    <n v="0.83199999999999996"/>
    <n v="0"/>
    <n v="0"/>
    <n v="0"/>
    <s v="21617"/>
    <x v="434"/>
    <s v="242100410"/>
    <s v="Dijon Métropole"/>
    <s v="21"/>
    <s v="Côte-d'Or"/>
    <n v="27"/>
    <s v="Bourgogne-Franche-Comté"/>
  </r>
  <r>
    <s v="Enedis"/>
    <s v="2021"/>
    <x v="0"/>
    <s v="ENT"/>
    <s v="Entreprises"/>
    <s v="T"/>
    <x v="0"/>
    <s v="70"/>
    <s v="Activités des sièges sociaux ; conseil de gestion"/>
    <n v="2703.8839201000001"/>
    <n v="5"/>
    <n v="1"/>
    <n v="0"/>
    <n v="0"/>
    <n v="0"/>
    <s v="21617"/>
    <x v="434"/>
    <s v="242100410"/>
    <s v="Dijon Métropole"/>
    <s v="21"/>
    <s v="Côte-d'Or"/>
    <n v="27"/>
    <s v="Bourgogne-Franche-Comté"/>
  </r>
  <r>
    <s v="Enedis"/>
    <s v="2021"/>
    <x v="0"/>
    <s v="ENT"/>
    <s v="Entreprises"/>
    <s v="T"/>
    <x v="0"/>
    <s v="84"/>
    <s v="Administration publique et défense ; sécurité sociale obligatoire"/>
    <n v="1544.1998512499999"/>
    <n v="11"/>
    <n v="0.92600000000000005"/>
    <n v="0"/>
    <n v="0"/>
    <n v="0"/>
    <s v="21617"/>
    <x v="434"/>
    <s v="242100410"/>
    <s v="Dijon Métropole"/>
    <s v="21"/>
    <s v="Côte-d'Or"/>
    <n v="27"/>
    <s v="Bourgogne-Franche-Comté"/>
  </r>
  <r>
    <s v="Enedis"/>
    <s v="2021"/>
    <x v="0"/>
    <s v="ENT"/>
    <s v="Entreprises"/>
    <s v="T"/>
    <x v="0"/>
    <s v="96"/>
    <s v="Autres services personnels"/>
    <n v="232.4556182"/>
    <n v="2"/>
    <n v="0.91500000000000004"/>
    <n v="0"/>
    <n v="0"/>
    <n v="0"/>
    <s v="21617"/>
    <x v="434"/>
    <s v="242100410"/>
    <s v="Dijon Métropole"/>
    <s v="21"/>
    <s v="Côte-d'Or"/>
    <n v="27"/>
    <s v="Bourgogne-Franche-Comté"/>
  </r>
  <r>
    <s v="Enedis"/>
    <s v="2021"/>
    <x v="0"/>
    <s v="PRO"/>
    <s v="Petits professionels"/>
    <s v="I"/>
    <x v="4"/>
    <m/>
    <s v="0"/>
    <n v="366.95908910000003"/>
    <n v="32"/>
    <n v="0.78600000000000003"/>
    <n v="0"/>
    <n v="0"/>
    <n v="2"/>
    <s v="21617"/>
    <x v="434"/>
    <s v="242100410"/>
    <s v="Dijon Métropole"/>
    <s v="21"/>
    <s v="Côte-d'Or"/>
    <n v="27"/>
    <s v="Bourgogne-Franche-Comté"/>
  </r>
  <r>
    <s v="Enedis"/>
    <s v="2021"/>
    <x v="0"/>
    <s v="ENT"/>
    <s v="Entreprises"/>
    <s v="T"/>
    <x v="0"/>
    <s v="46"/>
    <s v="Commerce de gros, à l'exception des automobiles et des motocycles"/>
    <n v="159.46127139999999"/>
    <n v="1"/>
    <n v="0.999"/>
    <n v="0"/>
    <n v="0"/>
    <n v="0"/>
    <s v="21619"/>
    <x v="690"/>
    <s v="200072825"/>
    <s v="CC Mirebellois et Fontenois"/>
    <s v="21"/>
    <s v="Côte-d'Or"/>
    <n v="27"/>
    <s v="Bourgogne-Franche-Comté"/>
  </r>
  <r>
    <s v="Enedis"/>
    <s v="2021"/>
    <x v="0"/>
    <s v="PRO"/>
    <s v="Petits professionels"/>
    <s v="T"/>
    <x v="0"/>
    <m/>
    <s v="0"/>
    <n v="91.724267839999996"/>
    <n v="12"/>
    <n v="0.87"/>
    <n v="0"/>
    <n v="0"/>
    <n v="0"/>
    <s v="21620"/>
    <x v="666"/>
    <s v="242100154"/>
    <s v="CC des Vallées de la Tille et de l'Ignon"/>
    <s v="21"/>
    <s v="Côte-d'Or"/>
    <n v="27"/>
    <s v="Bourgogne-Franche-Comté"/>
  </r>
  <r>
    <s v="Enedis"/>
    <s v="2021"/>
    <x v="0"/>
    <s v="PRO"/>
    <s v="Petits professionels"/>
    <s v="I"/>
    <x v="4"/>
    <m/>
    <s v="0"/>
    <n v="0"/>
    <n v="0"/>
    <n v="0"/>
    <n v="0"/>
    <n v="0"/>
    <n v="1"/>
    <s v="21623"/>
    <x v="435"/>
    <s v="200000925"/>
    <s v="CC de la Plaine Dijonnaise"/>
    <s v="21"/>
    <s v="Côte-d'Or"/>
    <n v="27"/>
    <s v="Bourgogne-Franche-Comté"/>
  </r>
  <r>
    <s v="Enedis"/>
    <s v="2021"/>
    <x v="0"/>
    <s v="PRO"/>
    <s v="Petits professionels"/>
    <s v="I"/>
    <x v="4"/>
    <m/>
    <s v="0"/>
    <n v="0"/>
    <n v="0"/>
    <n v="0"/>
    <n v="0"/>
    <n v="0"/>
    <n v="1"/>
    <s v="21624"/>
    <x v="522"/>
    <s v="200070902"/>
    <s v="CC Auxonne Pontailler Val de Saône"/>
    <s v="21"/>
    <s v="Côte-d'Or"/>
    <n v="27"/>
    <s v="Bourgogne-Franche-Comté"/>
  </r>
  <r>
    <s v="Enedis"/>
    <s v="2021"/>
    <x v="0"/>
    <s v="PRO"/>
    <s v="Petits professionels"/>
    <s v="A"/>
    <x v="1"/>
    <m/>
    <s v="0"/>
    <n v="0"/>
    <n v="0"/>
    <n v="0"/>
    <n v="0"/>
    <n v="0"/>
    <n v="1"/>
    <s v="21632"/>
    <x v="528"/>
    <s v="200000925"/>
    <s v="CC de la Plaine Dijonnaise"/>
    <s v="21"/>
    <s v="Côte-d'Or"/>
    <n v="27"/>
    <s v="Bourgogne-Franche-Comté"/>
  </r>
  <r>
    <s v="Enedis"/>
    <s v="2021"/>
    <x v="0"/>
    <s v="RES"/>
    <s v="Résidentiel"/>
    <s v="R"/>
    <x v="3"/>
    <m/>
    <s v="0"/>
    <n v="615.87418609999997"/>
    <n v="134"/>
    <n v="0.86199999999999999"/>
    <n v="0"/>
    <n v="0"/>
    <n v="0"/>
    <s v="21633"/>
    <x v="586"/>
    <s v="200071017"/>
    <s v="CC des Terres d'Auxois"/>
    <s v="21"/>
    <s v="Côte-d'Or"/>
    <n v="27"/>
    <s v="Bourgogne-Franche-Comté"/>
  </r>
  <r>
    <s v="Enedis"/>
    <s v="2021"/>
    <x v="0"/>
    <s v="ENT"/>
    <s v="Entreprises"/>
    <s v="I"/>
    <x v="4"/>
    <s v="43"/>
    <s v="Travaux de construction spécialisés"/>
    <n v="10.280598680000001"/>
    <n v="1"/>
    <n v="0.92600000000000005"/>
    <n v="0"/>
    <n v="0"/>
    <n v="0"/>
    <s v="21634"/>
    <x v="667"/>
    <s v="200071207"/>
    <s v="CC de Pouilly-en-Auxois/Bligny-sur-Ouche"/>
    <s v="21"/>
    <s v="Côte-d'Or"/>
    <n v="27"/>
    <s v="Bourgogne-Franche-Comté"/>
  </r>
  <r>
    <s v="Enedis"/>
    <s v="2021"/>
    <x v="0"/>
    <s v="PRO"/>
    <s v="Petits professionels"/>
    <s v="A"/>
    <x v="1"/>
    <m/>
    <s v="0"/>
    <n v="0"/>
    <n v="0"/>
    <n v="0"/>
    <n v="0"/>
    <n v="0"/>
    <n v="1"/>
    <s v="21634"/>
    <x v="667"/>
    <s v="200071207"/>
    <s v="CC de Pouilly-en-Auxois/Bligny-sur-Ouche"/>
    <s v="21"/>
    <s v="Côte-d'Or"/>
    <n v="27"/>
    <s v="Bourgogne-Franche-Comté"/>
  </r>
  <r>
    <s v="Enedis"/>
    <s v="2021"/>
    <x v="0"/>
    <s v="ENT"/>
    <s v="Entreprises"/>
    <s v="I"/>
    <x v="4"/>
    <s v="43"/>
    <s v="Travaux de construction spécialisés"/>
    <n v="25.123840179999998"/>
    <n v="1"/>
    <n v="0.876"/>
    <n v="0"/>
    <n v="0"/>
    <n v="0"/>
    <s v="21635"/>
    <x v="529"/>
    <s v="200071017"/>
    <s v="CC des Terres d'Auxois"/>
    <s v="21"/>
    <s v="Côte-d'Or"/>
    <n v="27"/>
    <s v="Bourgogne-Franche-Comté"/>
  </r>
  <r>
    <s v="Enedis"/>
    <s v="2021"/>
    <x v="0"/>
    <s v="PRO"/>
    <s v="Petits professionels"/>
    <s v="A"/>
    <x v="1"/>
    <m/>
    <s v="0"/>
    <n v="55.717402409999998"/>
    <n v="3"/>
    <n v="0.873"/>
    <n v="0"/>
    <n v="0"/>
    <n v="0"/>
    <s v="21637"/>
    <x v="588"/>
    <s v="242101509"/>
    <s v="CC Rives de Saône"/>
    <s v="21"/>
    <s v="Côte-d'Or"/>
    <n v="27"/>
    <s v="Bourgogne-Franche-Comté"/>
  </r>
  <r>
    <s v="Enedis"/>
    <s v="2021"/>
    <x v="0"/>
    <s v="PRO"/>
    <s v="Petits professionels"/>
    <s v="X"/>
    <x v="2"/>
    <m/>
    <s v="0"/>
    <n v="0"/>
    <n v="0"/>
    <n v="0"/>
    <n v="0"/>
    <n v="0"/>
    <n v="1"/>
    <s v="21637"/>
    <x v="588"/>
    <s v="242101509"/>
    <s v="CC Rives de Saône"/>
    <s v="21"/>
    <s v="Côte-d'Or"/>
    <n v="27"/>
    <s v="Bourgogne-Franche-Comté"/>
  </r>
  <r>
    <s v="Enedis"/>
    <s v="2021"/>
    <x v="0"/>
    <s v="RES"/>
    <s v="Résidentiel"/>
    <s v="R"/>
    <x v="3"/>
    <m/>
    <s v="0"/>
    <n v="583.95394720000002"/>
    <n v="96"/>
    <n v="0.80900000000000005"/>
    <n v="0"/>
    <n v="0"/>
    <n v="0"/>
    <s v="21637"/>
    <x v="588"/>
    <s v="242101509"/>
    <s v="CC Rives de Saône"/>
    <s v="21"/>
    <s v="Côte-d'Or"/>
    <n v="27"/>
    <s v="Bourgogne-Franche-Comté"/>
  </r>
  <r>
    <s v="Enedis"/>
    <s v="2021"/>
    <x v="0"/>
    <s v="ENT"/>
    <s v="Entreprises"/>
    <s v="T"/>
    <x v="0"/>
    <s v="68"/>
    <s v="Activités immobilières"/>
    <n v="7.3"/>
    <n v="1"/>
    <n v="1"/>
    <n v="0"/>
    <n v="0"/>
    <n v="0"/>
    <s v="21638"/>
    <x v="436"/>
    <s v="242100154"/>
    <s v="CC des Vallées de la Tille et de l'Ignon"/>
    <s v="21"/>
    <s v="Côte-d'Or"/>
    <n v="27"/>
    <s v="Bourgogne-Franche-Comté"/>
  </r>
  <r>
    <s v="Enedis"/>
    <s v="2021"/>
    <x v="0"/>
    <s v="PRO"/>
    <s v="Petits professionels"/>
    <s v="X"/>
    <x v="2"/>
    <m/>
    <s v="0"/>
    <n v="0"/>
    <n v="0"/>
    <n v="0"/>
    <n v="0"/>
    <n v="0"/>
    <n v="1"/>
    <s v="21639"/>
    <x v="437"/>
    <s v="200070902"/>
    <s v="CC Auxonne Pontailler Val de Saône"/>
    <s v="21"/>
    <s v="Côte-d'Or"/>
    <n v="27"/>
    <s v="Bourgogne-Franche-Comté"/>
  </r>
  <r>
    <s v="Enedis"/>
    <s v="2021"/>
    <x v="0"/>
    <s v="ENT"/>
    <s v="Entreprises"/>
    <s v="T"/>
    <x v="0"/>
    <s v="68"/>
    <s v="Activités immobilières"/>
    <n v="9.5739999999999998"/>
    <n v="1"/>
    <n v="1"/>
    <n v="0"/>
    <n v="0"/>
    <n v="0"/>
    <s v="21642"/>
    <x v="531"/>
    <s v="200071017"/>
    <s v="CC des Terres d'Auxois"/>
    <s v="21"/>
    <s v="Côte-d'Or"/>
    <n v="27"/>
    <s v="Bourgogne-Franche-Comté"/>
  </r>
  <r>
    <s v="Enedis"/>
    <s v="2021"/>
    <x v="0"/>
    <s v="PRO"/>
    <s v="Petits professionels"/>
    <s v="X"/>
    <x v="2"/>
    <m/>
    <s v="0"/>
    <n v="0"/>
    <n v="0"/>
    <n v="0"/>
    <n v="0"/>
    <n v="0"/>
    <n v="1"/>
    <s v="21642"/>
    <x v="531"/>
    <s v="200071017"/>
    <s v="CC des Terres d'Auxois"/>
    <s v="21"/>
    <s v="Côte-d'Or"/>
    <n v="27"/>
    <s v="Bourgogne-Franche-Comté"/>
  </r>
  <r>
    <s v="Enedis"/>
    <s v="2021"/>
    <x v="0"/>
    <s v="PRO"/>
    <s v="Petits professionels"/>
    <s v="X"/>
    <x v="2"/>
    <m/>
    <s v="0"/>
    <n v="0"/>
    <n v="0"/>
    <n v="0"/>
    <n v="0"/>
    <n v="0"/>
    <n v="1"/>
    <s v="21643"/>
    <x v="668"/>
    <s v="200070902"/>
    <s v="CC Auxonne Pontailler Val de Saône"/>
    <s v="21"/>
    <s v="Côte-d'Or"/>
    <n v="27"/>
    <s v="Bourgogne-Franche-Comté"/>
  </r>
  <r>
    <s v="Enedis"/>
    <s v="2021"/>
    <x v="0"/>
    <s v="PRO"/>
    <s v="Petits professionels"/>
    <s v="T"/>
    <x v="0"/>
    <m/>
    <s v="0"/>
    <n v="0"/>
    <n v="0"/>
    <n v="0"/>
    <n v="0"/>
    <n v="0"/>
    <n v="1"/>
    <s v="21647"/>
    <x v="591"/>
    <s v="242101509"/>
    <s v="CC Rives de Saône"/>
    <s v="21"/>
    <s v="Côte-d'Or"/>
    <n v="27"/>
    <s v="Bourgogne-Franche-Comté"/>
  </r>
  <r>
    <s v="Enedis"/>
    <s v="2021"/>
    <x v="0"/>
    <s v="PRO"/>
    <s v="Petits professionels"/>
    <s v="I"/>
    <x v="4"/>
    <m/>
    <s v="0"/>
    <n v="0"/>
    <n v="0"/>
    <n v="0"/>
    <n v="0"/>
    <n v="0"/>
    <n v="1"/>
    <s v="21001"/>
    <x v="0"/>
    <s v="200070894"/>
    <s v="CC de Gevrey-Chambertin et de Nuits-Saint-Georges"/>
    <s v="21"/>
    <s v="Côte-d'Or"/>
    <n v="27"/>
    <s v="Bourgogne-Franche-Comté"/>
  </r>
  <r>
    <s v="Enedis"/>
    <s v="2021"/>
    <x v="0"/>
    <s v="RES"/>
    <s v="Résidentiel"/>
    <s v="R"/>
    <x v="3"/>
    <m/>
    <s v="0"/>
    <n v="990.86046940000006"/>
    <n v="145"/>
    <n v="0.79400000000000004"/>
    <n v="0"/>
    <n v="0"/>
    <n v="0"/>
    <s v="21002"/>
    <x v="1"/>
    <s v="200039055"/>
    <s v="CC Ouche et Montagne"/>
    <s v="21"/>
    <s v="Côte-d'Or"/>
    <n v="27"/>
    <s v="Bourgogne-Franche-Comté"/>
  </r>
  <r>
    <s v="Enedis"/>
    <s v="2021"/>
    <x v="0"/>
    <s v="ENT"/>
    <s v="Entreprises"/>
    <s v="T"/>
    <x v="0"/>
    <s v="36"/>
    <s v="Captage, traitement et distribution d'eau"/>
    <n v="29.678648559999999"/>
    <n v="1"/>
    <n v="0.91500000000000004"/>
    <n v="0"/>
    <n v="0"/>
    <n v="0"/>
    <s v="21003"/>
    <x v="2"/>
    <s v="242100410"/>
    <s v="Dijon Métropole"/>
    <s v="21"/>
    <s v="Côte-d'Or"/>
    <n v="27"/>
    <s v="Bourgogne-Franche-Comté"/>
  </r>
  <r>
    <s v="Enedis"/>
    <s v="2021"/>
    <x v="0"/>
    <s v="ENT"/>
    <s v="Entreprises"/>
    <s v="T"/>
    <x v="0"/>
    <s v="46"/>
    <s v="Commerce de gros, à l'exception des automobiles et des motocycles"/>
    <n v="43.503518890000002"/>
    <n v="1"/>
    <n v="0.746"/>
    <n v="0"/>
    <n v="0"/>
    <n v="0"/>
    <s v="21003"/>
    <x v="2"/>
    <s v="242100410"/>
    <s v="Dijon Métropole"/>
    <s v="21"/>
    <s v="Côte-d'Or"/>
    <n v="27"/>
    <s v="Bourgogne-Franche-Comté"/>
  </r>
  <r>
    <s v="Enedis"/>
    <s v="2021"/>
    <x v="0"/>
    <s v="ENT"/>
    <s v="Entreprises"/>
    <s v="T"/>
    <x v="0"/>
    <s v="64"/>
    <s v="Activités des services financiers, hors assurance et caisses de retraite"/>
    <n v="414.52874659999998"/>
    <n v="1"/>
    <n v="0.997"/>
    <n v="0"/>
    <n v="0"/>
    <n v="0"/>
    <s v="21003"/>
    <x v="2"/>
    <s v="242100410"/>
    <s v="Dijon Métropole"/>
    <s v="21"/>
    <s v="Côte-d'Or"/>
    <n v="27"/>
    <s v="Bourgogne-Franche-Comté"/>
  </r>
  <r>
    <s v="Enedis"/>
    <s v="2021"/>
    <x v="0"/>
    <s v="ENT"/>
    <s v="Entreprises"/>
    <s v="T"/>
    <x v="0"/>
    <s v="75"/>
    <s v="Activités vétérinaires"/>
    <n v="41.140808730000003"/>
    <n v="1"/>
    <n v="0.85899999999999999"/>
    <n v="0"/>
    <n v="0"/>
    <n v="0"/>
    <s v="21003"/>
    <x v="2"/>
    <s v="242100410"/>
    <s v="Dijon Métropole"/>
    <s v="21"/>
    <s v="Côte-d'Or"/>
    <n v="27"/>
    <s v="Bourgogne-Franche-Comté"/>
  </r>
  <r>
    <s v="Enedis"/>
    <s v="2021"/>
    <x v="0"/>
    <s v="ENT"/>
    <s v="Entreprises"/>
    <s v="T"/>
    <x v="0"/>
    <s v="84"/>
    <s v="Administration publique et défense ; sécurité sociale obligatoire"/>
    <n v="24.05173074"/>
    <n v="2"/>
    <n v="0.995"/>
    <n v="0"/>
    <n v="0"/>
    <n v="0"/>
    <s v="21003"/>
    <x v="2"/>
    <s v="242100410"/>
    <s v="Dijon Métropole"/>
    <s v="21"/>
    <s v="Côte-d'Or"/>
    <n v="27"/>
    <s v="Bourgogne-Franche-Comté"/>
  </r>
  <r>
    <s v="Enedis"/>
    <s v="2021"/>
    <x v="0"/>
    <s v="ENT"/>
    <s v="Entreprises"/>
    <s v="T"/>
    <x v="0"/>
    <s v="88"/>
    <s v="Action sociale sans hébergement"/>
    <n v="39.528475749999998"/>
    <n v="1"/>
    <n v="0.85499999999999998"/>
    <n v="0"/>
    <n v="0"/>
    <n v="0"/>
    <s v="21003"/>
    <x v="2"/>
    <s v="242100410"/>
    <s v="Dijon Métropole"/>
    <s v="21"/>
    <s v="Côte-d'Or"/>
    <n v="27"/>
    <s v="Bourgogne-Franche-Comté"/>
  </r>
  <r>
    <s v="Enedis"/>
    <s v="2021"/>
    <x v="0"/>
    <s v="ENT"/>
    <s v="Entreprises"/>
    <s v="T"/>
    <x v="0"/>
    <s v="93"/>
    <s v="Activités sportives, récréatives et de loisirs"/>
    <n v="632.52350000000001"/>
    <n v="2"/>
    <n v="1"/>
    <n v="0"/>
    <n v="0"/>
    <n v="0"/>
    <s v="21003"/>
    <x v="2"/>
    <s v="242100410"/>
    <s v="Dijon Métropole"/>
    <s v="21"/>
    <s v="Côte-d'Or"/>
    <n v="27"/>
    <s v="Bourgogne-Franche-Comté"/>
  </r>
  <r>
    <s v="Enedis"/>
    <s v="2021"/>
    <x v="0"/>
    <s v="PRO"/>
    <s v="Petits professionels"/>
    <s v="I"/>
    <x v="4"/>
    <m/>
    <s v="0"/>
    <n v="279.8209104"/>
    <n v="24"/>
    <n v="0.79100000000000004"/>
    <n v="0"/>
    <n v="0"/>
    <n v="0"/>
    <s v="21003"/>
    <x v="2"/>
    <s v="242100410"/>
    <s v="Dijon Métropole"/>
    <s v="21"/>
    <s v="Côte-d'Or"/>
    <n v="27"/>
    <s v="Bourgogne-Franche-Comté"/>
  </r>
  <r>
    <s v="Enedis"/>
    <s v="2021"/>
    <x v="0"/>
    <s v="PRO"/>
    <s v="Petits professionels"/>
    <s v="X"/>
    <x v="2"/>
    <m/>
    <s v="0"/>
    <n v="0"/>
    <n v="0"/>
    <n v="0"/>
    <n v="0"/>
    <n v="0"/>
    <n v="1"/>
    <s v="21003"/>
    <x v="2"/>
    <s v="242100410"/>
    <s v="Dijon Métropole"/>
    <s v="21"/>
    <s v="Côte-d'Or"/>
    <n v="27"/>
    <s v="Bourgogne-Franche-Comté"/>
  </r>
  <r>
    <s v="Enedis"/>
    <s v="2021"/>
    <x v="0"/>
    <s v="ENT"/>
    <s v="Entreprises"/>
    <s v="T"/>
    <x v="0"/>
    <s v="46"/>
    <s v="Commerce de gros, à l'exception des automobiles et des motocycles"/>
    <n v="81.688000000000002"/>
    <n v="1"/>
    <n v="1"/>
    <n v="0"/>
    <n v="0"/>
    <n v="0"/>
    <s v="21004"/>
    <x v="3"/>
    <s v="242101434"/>
    <s v="CC du Pays Châtillonnais"/>
    <s v="21"/>
    <s v="Côte-d'Or"/>
    <n v="27"/>
    <s v="Bourgogne-Franche-Comté"/>
  </r>
  <r>
    <s v="Enedis"/>
    <s v="2021"/>
    <x v="0"/>
    <s v="PRO"/>
    <s v="Petits professionels"/>
    <s v="T"/>
    <x v="0"/>
    <m/>
    <s v="0"/>
    <n v="319.71351759999999"/>
    <n v="41"/>
    <n v="0.88700000000000001"/>
    <n v="0"/>
    <n v="0"/>
    <n v="0"/>
    <s v="21004"/>
    <x v="3"/>
    <s v="242101434"/>
    <s v="CC du Pays Châtillonnais"/>
    <s v="21"/>
    <s v="Côte-d'Or"/>
    <n v="27"/>
    <s v="Bourgogne-Franche-Comté"/>
  </r>
  <r>
    <s v="Enedis"/>
    <s v="2021"/>
    <x v="0"/>
    <s v="PRO"/>
    <s v="Petits professionels"/>
    <s v="X"/>
    <x v="2"/>
    <m/>
    <s v="0"/>
    <n v="0"/>
    <n v="0"/>
    <n v="0"/>
    <n v="0"/>
    <n v="0"/>
    <n v="1"/>
    <s v="21004"/>
    <x v="3"/>
    <s v="242101434"/>
    <s v="CC du Pays Châtillonnais"/>
    <s v="21"/>
    <s v="Côte-d'Or"/>
    <n v="27"/>
    <s v="Bourgogne-Franche-Comté"/>
  </r>
  <r>
    <s v="Enedis"/>
    <s v="2021"/>
    <x v="0"/>
    <s v="ENT"/>
    <s v="Entreprises"/>
    <s v="I"/>
    <x v="4"/>
    <s v="10"/>
    <s v="Industries alimentaires"/>
    <n v="80.717659060000003"/>
    <n v="1"/>
    <n v="0.91100000000000003"/>
    <n v="0"/>
    <n v="0"/>
    <n v="0"/>
    <s v="21005"/>
    <x v="4"/>
    <s v="200000925"/>
    <s v="CC de la Plaine Dijonnaise"/>
    <s v="21"/>
    <s v="Côte-d'Or"/>
    <n v="27"/>
    <s v="Bourgogne-Franche-Comté"/>
  </r>
  <r>
    <s v="Enedis"/>
    <s v="2021"/>
    <x v="0"/>
    <s v="ENT"/>
    <s v="Entreprises"/>
    <s v="T"/>
    <x v="0"/>
    <s v="68"/>
    <s v="Activités immobilières"/>
    <n v="1464.779"/>
    <n v="1"/>
    <n v="1"/>
    <n v="0"/>
    <n v="0"/>
    <n v="0"/>
    <s v="21005"/>
    <x v="4"/>
    <s v="200000925"/>
    <s v="CC de la Plaine Dijonnaise"/>
    <s v="21"/>
    <s v="Côte-d'Or"/>
    <n v="27"/>
    <s v="Bourgogne-Franche-Comté"/>
  </r>
  <r>
    <s v="Enedis"/>
    <s v="2021"/>
    <x v="0"/>
    <s v="PRO"/>
    <s v="Petits professionels"/>
    <s v="T"/>
    <x v="0"/>
    <m/>
    <s v="0"/>
    <n v="586.7100279"/>
    <n v="62"/>
    <n v="0.86499999999999999"/>
    <n v="0"/>
    <n v="0"/>
    <n v="0"/>
    <s v="21005"/>
    <x v="4"/>
    <s v="200000925"/>
    <s v="CC de la Plaine Dijonnaise"/>
    <s v="21"/>
    <s v="Côte-d'Or"/>
    <n v="27"/>
    <s v="Bourgogne-Franche-Comté"/>
  </r>
  <r>
    <s v="Enedis"/>
    <s v="2021"/>
    <x v="0"/>
    <s v="PRO"/>
    <s v="Petits professionels"/>
    <s v="X"/>
    <x v="2"/>
    <m/>
    <s v="0"/>
    <n v="0"/>
    <n v="0"/>
    <n v="0"/>
    <n v="0"/>
    <n v="0"/>
    <n v="1"/>
    <s v="21006"/>
    <x v="5"/>
    <s v="242101434"/>
    <s v="CC du Pays Châtillonnais"/>
    <s v="21"/>
    <s v="Côte-d'Or"/>
    <n v="27"/>
    <s v="Bourgogne-Franche-Comté"/>
  </r>
  <r>
    <s v="Enedis"/>
    <s v="2021"/>
    <x v="0"/>
    <s v="PRO"/>
    <s v="Petits professionels"/>
    <s v="A"/>
    <x v="1"/>
    <m/>
    <s v="0"/>
    <n v="96.682816970000005"/>
    <n v="8"/>
    <n v="0.72899999999999998"/>
    <n v="0"/>
    <n v="0"/>
    <n v="0"/>
    <s v="21007"/>
    <x v="6"/>
    <s v="200071017"/>
    <s v="CC des Terres d'Auxois"/>
    <s v="21"/>
    <s v="Côte-d'Or"/>
    <n v="27"/>
    <s v="Bourgogne-Franche-Comté"/>
  </r>
  <r>
    <s v="Enedis"/>
    <s v="2021"/>
    <x v="0"/>
    <s v="PRO"/>
    <s v="Petits professionels"/>
    <s v="T"/>
    <x v="0"/>
    <m/>
    <s v="0"/>
    <n v="0"/>
    <n v="0"/>
    <n v="0"/>
    <n v="0"/>
    <n v="0"/>
    <n v="1"/>
    <s v="21007"/>
    <x v="6"/>
    <s v="200071017"/>
    <s v="CC des Terres d'Auxois"/>
    <s v="21"/>
    <s v="Côte-d'Or"/>
    <n v="27"/>
    <s v="Bourgogne-Franche-Comté"/>
  </r>
  <r>
    <s v="Enedis"/>
    <s v="2021"/>
    <x v="0"/>
    <s v="PRO"/>
    <s v="Petits professionels"/>
    <s v="X"/>
    <x v="2"/>
    <m/>
    <s v="0"/>
    <n v="0"/>
    <n v="0"/>
    <n v="0"/>
    <n v="0"/>
    <n v="0"/>
    <n v="1"/>
    <s v="21007"/>
    <x v="6"/>
    <s v="200071017"/>
    <s v="CC des Terres d'Auxois"/>
    <s v="21"/>
    <s v="Côte-d'Or"/>
    <n v="27"/>
    <s v="Bourgogne-Franche-Comté"/>
  </r>
  <r>
    <s v="Enedis"/>
    <s v="2021"/>
    <x v="0"/>
    <s v="ENT"/>
    <s v="Entreprises"/>
    <s v="T"/>
    <x v="0"/>
    <s v="86"/>
    <s v="Activités pour la santé humaine"/>
    <n v="607.00900000000001"/>
    <n v="1"/>
    <n v="1"/>
    <n v="0"/>
    <n v="0"/>
    <n v="0"/>
    <s v="21008"/>
    <x v="7"/>
    <s v="242101459"/>
    <s v="CC du Pays d'Alésia et de la Seine"/>
    <s v="21"/>
    <s v="Côte-d'Or"/>
    <n v="27"/>
    <s v="Bourgogne-Franche-Comté"/>
  </r>
  <r>
    <s v="Enedis"/>
    <s v="2021"/>
    <x v="0"/>
    <s v="RES"/>
    <s v="Résidentiel"/>
    <s v="R"/>
    <x v="3"/>
    <m/>
    <s v="0"/>
    <n v="1057.4463800000001"/>
    <n v="225"/>
    <n v="0.82399999999999995"/>
    <n v="0"/>
    <n v="0"/>
    <n v="0"/>
    <s v="21008"/>
    <x v="7"/>
    <s v="242101459"/>
    <s v="CC du Pays d'Alésia et de la Seine"/>
    <s v="21"/>
    <s v="Côte-d'Or"/>
    <n v="27"/>
    <s v="Bourgogne-Franche-Comté"/>
  </r>
  <r>
    <s v="Enedis"/>
    <s v="2021"/>
    <x v="0"/>
    <s v="ENT"/>
    <s v="Entreprises"/>
    <s v="A"/>
    <x v="1"/>
    <s v="1"/>
    <s v="0"/>
    <n v="10.70734455"/>
    <n v="1"/>
    <n v="0.999"/>
    <n v="0"/>
    <n v="0"/>
    <n v="0"/>
    <s v="21010"/>
    <x v="9"/>
    <s v="200006682"/>
    <s v="CA Beaune, Côte et Sud - Communauté Beaune-Chagny-Nolay"/>
    <s v="21"/>
    <s v="Côte-d'Or"/>
    <n v="27"/>
    <s v="Bourgogne-Franche-Comté"/>
  </r>
  <r>
    <s v="Enedis"/>
    <s v="2021"/>
    <x v="0"/>
    <s v="PRO"/>
    <s v="Petits professionels"/>
    <s v="A"/>
    <x v="1"/>
    <m/>
    <s v="0"/>
    <n v="163.63072500000001"/>
    <n v="11"/>
    <n v="0.63600000000000001"/>
    <n v="0"/>
    <n v="0"/>
    <n v="0"/>
    <s v="21011"/>
    <x v="10"/>
    <s v="242101434"/>
    <s v="CC du Pays Châtillonnais"/>
    <s v="21"/>
    <s v="Côte-d'Or"/>
    <n v="27"/>
    <s v="Bourgogne-Franche-Comté"/>
  </r>
  <r>
    <s v="Enedis"/>
    <s v="2021"/>
    <x v="0"/>
    <s v="PRO"/>
    <s v="Petits professionels"/>
    <s v="T"/>
    <x v="0"/>
    <m/>
    <s v="0"/>
    <n v="0"/>
    <n v="0"/>
    <n v="0"/>
    <n v="0"/>
    <n v="0"/>
    <n v="1"/>
    <s v="21011"/>
    <x v="10"/>
    <s v="242101434"/>
    <s v="CC du Pays Châtillonnais"/>
    <s v="21"/>
    <s v="Côte-d'Or"/>
    <n v="27"/>
    <s v="Bourgogne-Franche-Comté"/>
  </r>
  <r>
    <s v="Enedis"/>
    <s v="2021"/>
    <x v="0"/>
    <s v="PRO"/>
    <s v="Petits professionels"/>
    <s v="X"/>
    <x v="2"/>
    <m/>
    <s v="0"/>
    <n v="0"/>
    <n v="0"/>
    <n v="0"/>
    <n v="0"/>
    <n v="0"/>
    <n v="1"/>
    <s v="21012"/>
    <x v="11"/>
    <s v="242101434"/>
    <s v="CC du Pays Châtillonnais"/>
    <s v="21"/>
    <s v="Côte-d'Or"/>
    <n v="27"/>
    <s v="Bourgogne-Franche-Comté"/>
  </r>
  <r>
    <s v="Enedis"/>
    <s v="2021"/>
    <x v="0"/>
    <s v="PRO"/>
    <s v="Petits professionels"/>
    <s v="T"/>
    <x v="0"/>
    <m/>
    <s v="0"/>
    <n v="0"/>
    <n v="0"/>
    <n v="0"/>
    <n v="0"/>
    <n v="0"/>
    <n v="1"/>
    <s v="21014"/>
    <x v="13"/>
    <s v="200071207"/>
    <s v="CC de Pouilly-en-Auxois/Bligny-sur-Ouche"/>
    <s v="21"/>
    <s v="Côte-d'Or"/>
    <n v="27"/>
    <s v="Bourgogne-Franche-Comté"/>
  </r>
  <r>
    <s v="Enedis"/>
    <s v="2021"/>
    <x v="0"/>
    <s v="PRO"/>
    <s v="Petits professionels"/>
    <s v="X"/>
    <x v="2"/>
    <m/>
    <s v="0"/>
    <n v="0"/>
    <n v="0"/>
    <n v="0"/>
    <n v="0"/>
    <n v="0"/>
    <n v="1"/>
    <s v="21015"/>
    <x v="14"/>
    <s v="200071173"/>
    <s v="CC du Pays Arnay Liernais"/>
    <s v="21"/>
    <s v="Côte-d'Or"/>
    <n v="27"/>
    <s v="Bourgogne-Franche-Comté"/>
  </r>
  <r>
    <s v="Enedis"/>
    <s v="2021"/>
    <x v="0"/>
    <s v="ENT"/>
    <s v="Entreprises"/>
    <s v="I"/>
    <x v="4"/>
    <s v="25"/>
    <s v="Fabrication de produits métalliques, à l'exception des machines et des équipements"/>
    <n v="106.9634898"/>
    <n v="1"/>
    <n v="0.88800000000000001"/>
    <n v="0"/>
    <n v="0"/>
    <n v="0"/>
    <s v="21016"/>
    <x v="15"/>
    <s v="200072825"/>
    <s v="CC Mirebellois et Fontenois"/>
    <s v="21"/>
    <s v="Côte-d'Or"/>
    <n v="27"/>
    <s v="Bourgogne-Franche-Comté"/>
  </r>
  <r>
    <s v="Enedis"/>
    <s v="2021"/>
    <x v="0"/>
    <s v="ENT"/>
    <s v="Entreprises"/>
    <s v="I"/>
    <x v="4"/>
    <s v="8"/>
    <s v="0"/>
    <n v="630.5873464"/>
    <n v="2"/>
    <n v="0.99099999999999999"/>
    <n v="0"/>
    <n v="0"/>
    <n v="0"/>
    <s v="21016"/>
    <x v="15"/>
    <s v="200072825"/>
    <s v="CC Mirebellois et Fontenois"/>
    <s v="21"/>
    <s v="Côte-d'Or"/>
    <n v="27"/>
    <s v="Bourgogne-Franche-Comté"/>
  </r>
  <r>
    <s v="Enedis"/>
    <s v="2021"/>
    <x v="0"/>
    <s v="ENT"/>
    <s v="Entreprises"/>
    <s v="T"/>
    <x v="0"/>
    <s v="36"/>
    <s v="Captage, traitement et distribution d'eau"/>
    <n v="139.82076839999999"/>
    <n v="2"/>
    <n v="0.97599999999999998"/>
    <n v="0"/>
    <n v="0"/>
    <n v="0"/>
    <s v="21016"/>
    <x v="15"/>
    <s v="200072825"/>
    <s v="CC Mirebellois et Fontenois"/>
    <s v="21"/>
    <s v="Côte-d'Or"/>
    <n v="27"/>
    <s v="Bourgogne-Franche-Comté"/>
  </r>
  <r>
    <s v="Enedis"/>
    <s v="2021"/>
    <x v="0"/>
    <s v="PRO"/>
    <s v="Petits professionels"/>
    <s v="X"/>
    <x v="2"/>
    <m/>
    <s v="0"/>
    <n v="0"/>
    <n v="0"/>
    <n v="0"/>
    <n v="0"/>
    <n v="0"/>
    <n v="1"/>
    <s v="21016"/>
    <x v="15"/>
    <s v="200072825"/>
    <s v="CC Mirebellois et Fontenois"/>
    <s v="21"/>
    <s v="Côte-d'Or"/>
    <n v="27"/>
    <s v="Bourgogne-Franche-Comté"/>
  </r>
  <r>
    <s v="Enedis"/>
    <s v="2021"/>
    <x v="0"/>
    <s v="ENT"/>
    <s v="Entreprises"/>
    <s v="T"/>
    <x v="0"/>
    <s v="84"/>
    <s v="Administration publique et défense ; sécurité sociale obligatoire"/>
    <n v="3.363787131"/>
    <n v="1"/>
    <n v="0.86299999999999999"/>
    <n v="0"/>
    <n v="0"/>
    <n v="0"/>
    <s v="21017"/>
    <x v="16"/>
    <s v="200070894"/>
    <s v="CC de Gevrey-Chambertin et de Nuits-Saint-Georges"/>
    <s v="21"/>
    <s v="Côte-d'Or"/>
    <n v="27"/>
    <s v="Bourgogne-Franche-Comté"/>
  </r>
  <r>
    <s v="Enedis"/>
    <s v="2021"/>
    <x v="0"/>
    <s v="PRO"/>
    <s v="Petits professionels"/>
    <s v="T"/>
    <x v="0"/>
    <m/>
    <s v="0"/>
    <n v="0"/>
    <n v="0"/>
    <n v="0"/>
    <n v="0"/>
    <n v="0"/>
    <n v="1"/>
    <s v="21018"/>
    <x v="691"/>
    <s v="200039055"/>
    <s v="CC Ouche et Montagne"/>
    <s v="21"/>
    <s v="Côte-d'Or"/>
    <n v="27"/>
    <s v="Bourgogne-Franche-Comté"/>
  </r>
  <r>
    <s v="Enedis"/>
    <s v="2021"/>
    <x v="0"/>
    <s v="RES"/>
    <s v="Résidentiel"/>
    <s v="R"/>
    <x v="3"/>
    <m/>
    <s v="0"/>
    <n v="213.95549700000001"/>
    <n v="31"/>
    <n v="0.82899999999999996"/>
    <n v="0"/>
    <n v="0"/>
    <n v="0"/>
    <s v="21018"/>
    <x v="691"/>
    <s v="200039055"/>
    <s v="CC Ouche et Montagne"/>
    <s v="21"/>
    <s v="Côte-d'Or"/>
    <n v="27"/>
    <s v="Bourgogne-Franche-Comté"/>
  </r>
  <r>
    <s v="Enedis"/>
    <s v="2021"/>
    <x v="0"/>
    <s v="ENT"/>
    <s v="Entreprises"/>
    <s v="I"/>
    <x v="4"/>
    <s v="10"/>
    <s v="Industries alimentaires"/>
    <n v="135.7455482"/>
    <n v="2"/>
    <n v="0.89700000000000002"/>
    <n v="0"/>
    <n v="0"/>
    <n v="0"/>
    <s v="21021"/>
    <x v="18"/>
    <s v="200069540"/>
    <s v="CC Norge et Tille"/>
    <s v="21"/>
    <s v="Côte-d'Or"/>
    <n v="27"/>
    <s v="Bourgogne-Franche-Comté"/>
  </r>
  <r>
    <s v="Enedis"/>
    <s v="2021"/>
    <x v="0"/>
    <s v="ENT"/>
    <s v="Entreprises"/>
    <s v="T"/>
    <x v="0"/>
    <s v="45"/>
    <s v="Commerce et réparation d'automobiles et de motocycles"/>
    <n v="78.041140440000007"/>
    <n v="2"/>
    <n v="0.89300000000000002"/>
    <n v="0"/>
    <n v="0"/>
    <n v="0"/>
    <s v="21021"/>
    <x v="18"/>
    <s v="200069540"/>
    <s v="CC Norge et Tille"/>
    <s v="21"/>
    <s v="Côte-d'Or"/>
    <n v="27"/>
    <s v="Bourgogne-Franche-Comté"/>
  </r>
  <r>
    <s v="Enedis"/>
    <s v="2021"/>
    <x v="0"/>
    <s v="ENT"/>
    <s v="Entreprises"/>
    <s v="T"/>
    <x v="0"/>
    <s v="49"/>
    <s v="Transports terrestres et transport par conduites"/>
    <n v="41.980088219999999"/>
    <n v="1"/>
    <n v="0.86599999999999999"/>
    <n v="0"/>
    <n v="0"/>
    <n v="0"/>
    <s v="21021"/>
    <x v="18"/>
    <s v="200069540"/>
    <s v="CC Norge et Tille"/>
    <s v="21"/>
    <s v="Côte-d'Or"/>
    <n v="27"/>
    <s v="Bourgogne-Franche-Comté"/>
  </r>
  <r>
    <s v="Enedis"/>
    <s v="2021"/>
    <x v="0"/>
    <s v="ENT"/>
    <s v="Entreprises"/>
    <s v="T"/>
    <x v="0"/>
    <s v="55"/>
    <s v="Hébergement"/>
    <n v="100.7992876"/>
    <n v="1"/>
    <n v="0.94199999999999995"/>
    <n v="0"/>
    <n v="0"/>
    <n v="0"/>
    <s v="21021"/>
    <x v="18"/>
    <s v="200069540"/>
    <s v="CC Norge et Tille"/>
    <s v="21"/>
    <s v="Côte-d'Or"/>
    <n v="27"/>
    <s v="Bourgogne-Franche-Comté"/>
  </r>
  <r>
    <s v="Enedis"/>
    <s v="2021"/>
    <x v="0"/>
    <s v="ENT"/>
    <s v="Entreprises"/>
    <s v="T"/>
    <x v="0"/>
    <s v="56"/>
    <s v="Restauration"/>
    <n v="50.72315133"/>
    <n v="1"/>
    <n v="0.91300000000000003"/>
    <n v="0"/>
    <n v="0"/>
    <n v="0"/>
    <s v="21021"/>
    <x v="18"/>
    <s v="200069540"/>
    <s v="CC Norge et Tille"/>
    <s v="21"/>
    <s v="Côte-d'Or"/>
    <n v="27"/>
    <s v="Bourgogne-Franche-Comté"/>
  </r>
  <r>
    <s v="Enedis"/>
    <s v="2021"/>
    <x v="0"/>
    <s v="ENT"/>
    <s v="Entreprises"/>
    <s v="T"/>
    <x v="0"/>
    <s v="61"/>
    <s v="Télécommunications"/>
    <n v="39.496608080000001"/>
    <n v="1"/>
    <n v="0.92400000000000004"/>
    <n v="0"/>
    <n v="0"/>
    <n v="0"/>
    <s v="21021"/>
    <x v="18"/>
    <s v="200069540"/>
    <s v="CC Norge et Tille"/>
    <s v="21"/>
    <s v="Côte-d'Or"/>
    <n v="27"/>
    <s v="Bourgogne-Franche-Comté"/>
  </r>
  <r>
    <s v="Enedis"/>
    <s v="2021"/>
    <x v="0"/>
    <s v="ENT"/>
    <s v="Entreprises"/>
    <s v="T"/>
    <x v="0"/>
    <s v="84"/>
    <s v="Administration publique et défense ; sécurité sociale obligatoire"/>
    <n v="136.82264219999999"/>
    <n v="3"/>
    <n v="0.89200000000000002"/>
    <n v="0"/>
    <n v="0"/>
    <n v="0"/>
    <s v="21021"/>
    <x v="18"/>
    <s v="200069540"/>
    <s v="CC Norge et Tille"/>
    <s v="21"/>
    <s v="Côte-d'Or"/>
    <n v="27"/>
    <s v="Bourgogne-Franche-Comté"/>
  </r>
  <r>
    <s v="Enedis"/>
    <s v="2021"/>
    <x v="0"/>
    <s v="PRO"/>
    <s v="Petits professionels"/>
    <s v="X"/>
    <x v="2"/>
    <m/>
    <s v="0"/>
    <n v="60.260379460000003"/>
    <n v="10"/>
    <n v="0.87"/>
    <n v="0"/>
    <n v="0"/>
    <n v="0"/>
    <s v="21021"/>
    <x v="18"/>
    <s v="200069540"/>
    <s v="CC Norge et Tille"/>
    <s v="21"/>
    <s v="Côte-d'Or"/>
    <n v="27"/>
    <s v="Bourgogne-Franche-Comté"/>
  </r>
  <r>
    <s v="Enedis"/>
    <s v="2021"/>
    <x v="0"/>
    <s v="PRO"/>
    <s v="Petits professionels"/>
    <s v="A"/>
    <x v="1"/>
    <m/>
    <s v="0"/>
    <n v="0"/>
    <n v="0"/>
    <n v="0"/>
    <n v="0"/>
    <n v="0"/>
    <n v="1"/>
    <s v="21022"/>
    <x v="592"/>
    <s v="200070894"/>
    <s v="CC de Gevrey-Chambertin et de Nuits-Saint-Georges"/>
    <s v="21"/>
    <s v="Côte-d'Or"/>
    <n v="27"/>
    <s v="Bourgogne-Franche-Comté"/>
  </r>
  <r>
    <s v="Enedis"/>
    <s v="2021"/>
    <x v="0"/>
    <s v="PRO"/>
    <s v="Petits professionels"/>
    <s v="T"/>
    <x v="0"/>
    <m/>
    <s v="0"/>
    <n v="145.94364060000001"/>
    <n v="15"/>
    <n v="0.71699999999999997"/>
    <n v="0"/>
    <n v="0"/>
    <n v="0"/>
    <s v="21022"/>
    <x v="592"/>
    <s v="200070894"/>
    <s v="CC de Gevrey-Chambertin et de Nuits-Saint-Georges"/>
    <s v="21"/>
    <s v="Côte-d'Or"/>
    <n v="27"/>
    <s v="Bourgogne-Franche-Comté"/>
  </r>
  <r>
    <s v="Enedis"/>
    <s v="2021"/>
    <x v="0"/>
    <s v="PRO"/>
    <s v="Petits professionels"/>
    <s v="X"/>
    <x v="2"/>
    <m/>
    <s v="0"/>
    <n v="0"/>
    <n v="0"/>
    <n v="0"/>
    <n v="0"/>
    <n v="0"/>
    <n v="1"/>
    <s v="21022"/>
    <x v="592"/>
    <s v="200070894"/>
    <s v="CC de Gevrey-Chambertin et de Nuits-Saint-Georges"/>
    <s v="21"/>
    <s v="Côte-d'Or"/>
    <n v="27"/>
    <s v="Bourgogne-Franche-Comté"/>
  </r>
  <r>
    <s v="Enedis"/>
    <s v="2021"/>
    <x v="0"/>
    <s v="RES"/>
    <s v="Résidentiel"/>
    <s v="R"/>
    <x v="3"/>
    <m/>
    <s v="0"/>
    <n v="1565.4373270000001"/>
    <n v="230"/>
    <n v="0.82199999999999995"/>
    <n v="0"/>
    <n v="0"/>
    <n v="0"/>
    <s v="21022"/>
    <x v="592"/>
    <s v="200070894"/>
    <s v="CC de Gevrey-Chambertin et de Nuits-Saint-Georges"/>
    <s v="21"/>
    <s v="Côte-d'Or"/>
    <n v="27"/>
    <s v="Bourgogne-Franche-Comté"/>
  </r>
  <r>
    <s v="Enedis"/>
    <s v="2021"/>
    <x v="0"/>
    <s v="ENT"/>
    <s v="Entreprises"/>
    <s v="I"/>
    <x v="4"/>
    <s v="18"/>
    <s v="Imprimerie et reproduction d'enregistrements"/>
    <n v="433.50583330000001"/>
    <n v="1"/>
    <n v="1"/>
    <n v="0"/>
    <n v="0"/>
    <n v="0"/>
    <s v="21023"/>
    <x v="19"/>
    <s v="200071173"/>
    <s v="CC du Pays Arnay Liernais"/>
    <s v="21"/>
    <s v="Côte-d'Or"/>
    <n v="27"/>
    <s v="Bourgogne-Franche-Comté"/>
  </r>
  <r>
    <s v="Enedis"/>
    <s v="2021"/>
    <x v="0"/>
    <s v="ENT"/>
    <s v="Entreprises"/>
    <s v="T"/>
    <x v="0"/>
    <s v="36"/>
    <s v="Captage, traitement et distribution d'eau"/>
    <n v="136.1450652"/>
    <n v="2"/>
    <n v="0.95"/>
    <n v="0"/>
    <n v="0"/>
    <n v="0"/>
    <s v="21023"/>
    <x v="19"/>
    <s v="200071173"/>
    <s v="CC du Pays Arnay Liernais"/>
    <s v="21"/>
    <s v="Côte-d'Or"/>
    <n v="27"/>
    <s v="Bourgogne-Franche-Comté"/>
  </r>
  <r>
    <s v="Enedis"/>
    <s v="2021"/>
    <x v="0"/>
    <s v="ENT"/>
    <s v="Entreprises"/>
    <s v="T"/>
    <x v="0"/>
    <s v="70"/>
    <s v="Activités des sièges sociaux ; conseil de gestion"/>
    <n v="563.1773809"/>
    <n v="3"/>
    <n v="0.96499999999999997"/>
    <n v="0"/>
    <n v="0"/>
    <n v="0"/>
    <s v="21023"/>
    <x v="19"/>
    <s v="200071173"/>
    <s v="CC du Pays Arnay Liernais"/>
    <s v="21"/>
    <s v="Côte-d'Or"/>
    <n v="27"/>
    <s v="Bourgogne-Franche-Comté"/>
  </r>
  <r>
    <s v="Enedis"/>
    <s v="2021"/>
    <x v="0"/>
    <s v="PRO"/>
    <s v="Petits professionels"/>
    <s v="A"/>
    <x v="1"/>
    <m/>
    <s v="0"/>
    <n v="0"/>
    <n v="0"/>
    <n v="0"/>
    <n v="0"/>
    <n v="0"/>
    <n v="1"/>
    <s v="21023"/>
    <x v="19"/>
    <s v="200071173"/>
    <s v="CC du Pays Arnay Liernais"/>
    <s v="21"/>
    <s v="Côte-d'Or"/>
    <n v="27"/>
    <s v="Bourgogne-Franche-Comté"/>
  </r>
  <r>
    <s v="Enedis"/>
    <s v="2021"/>
    <x v="0"/>
    <s v="PRO"/>
    <s v="Petits professionels"/>
    <s v="I"/>
    <x v="4"/>
    <m/>
    <s v="0"/>
    <n v="138.5420987"/>
    <n v="16"/>
    <n v="0.84699999999999998"/>
    <n v="0"/>
    <n v="0"/>
    <n v="0"/>
    <s v="21023"/>
    <x v="19"/>
    <s v="200071173"/>
    <s v="CC du Pays Arnay Liernais"/>
    <s v="21"/>
    <s v="Côte-d'Or"/>
    <n v="27"/>
    <s v="Bourgogne-Franche-Comté"/>
  </r>
  <r>
    <s v="Enedis"/>
    <s v="2021"/>
    <x v="0"/>
    <s v="PRO"/>
    <s v="Petits professionels"/>
    <s v="T"/>
    <x v="0"/>
    <m/>
    <s v="0"/>
    <n v="1428.7168549999999"/>
    <n v="147"/>
    <n v="0.84299999999999997"/>
    <n v="0"/>
    <n v="0"/>
    <n v="0"/>
    <s v="21023"/>
    <x v="19"/>
    <s v="200071173"/>
    <s v="CC du Pays Arnay Liernais"/>
    <s v="21"/>
    <s v="Côte-d'Or"/>
    <n v="27"/>
    <s v="Bourgogne-Franche-Comté"/>
  </r>
  <r>
    <s v="Enedis"/>
    <s v="2021"/>
    <x v="0"/>
    <s v="PRO"/>
    <s v="Petits professionels"/>
    <s v="A"/>
    <x v="1"/>
    <m/>
    <s v="0"/>
    <n v="0"/>
    <n v="0"/>
    <n v="0"/>
    <n v="0"/>
    <n v="0"/>
    <n v="1"/>
    <s v="21025"/>
    <x v="21"/>
    <s v="242101491"/>
    <s v="CC du Montbardois"/>
    <s v="21"/>
    <s v="Côte-d'Or"/>
    <n v="27"/>
    <s v="Bourgogne-Franche-Comté"/>
  </r>
  <r>
    <s v="Enedis"/>
    <s v="2021"/>
    <x v="0"/>
    <s v="PRO"/>
    <s v="Petits professionels"/>
    <s v="T"/>
    <x v="0"/>
    <m/>
    <s v="0"/>
    <n v="0"/>
    <n v="0"/>
    <n v="0"/>
    <n v="0"/>
    <n v="0"/>
    <n v="1"/>
    <s v="21025"/>
    <x v="21"/>
    <s v="242101491"/>
    <s v="CC du Montbardois"/>
    <s v="21"/>
    <s v="Côte-d'Or"/>
    <n v="27"/>
    <s v="Bourgogne-Franche-Comté"/>
  </r>
  <r>
    <s v="Enedis"/>
    <s v="2021"/>
    <x v="0"/>
    <s v="ENT"/>
    <s v="Entreprises"/>
    <s v="I"/>
    <x v="4"/>
    <s v="10"/>
    <s v="Industries alimentaires"/>
    <n v="87.536002929999995"/>
    <n v="1"/>
    <n v="0.90800000000000003"/>
    <n v="0"/>
    <n v="0"/>
    <n v="0"/>
    <s v="21027"/>
    <x v="23"/>
    <s v="200069540"/>
    <s v="CC Norge et Tille"/>
    <s v="21"/>
    <s v="Côte-d'Or"/>
    <n v="27"/>
    <s v="Bourgogne-Franche-Comté"/>
  </r>
  <r>
    <s v="Enedis"/>
    <s v="2021"/>
    <x v="0"/>
    <s v="PRO"/>
    <s v="Petits professionels"/>
    <s v="I"/>
    <x v="4"/>
    <m/>
    <s v="0"/>
    <n v="0"/>
    <n v="0"/>
    <n v="0"/>
    <n v="0"/>
    <n v="0"/>
    <n v="1"/>
    <s v="21027"/>
    <x v="23"/>
    <s v="200069540"/>
    <s v="CC Norge et Tille"/>
    <s v="21"/>
    <s v="Côte-d'Or"/>
    <n v="27"/>
    <s v="Bourgogne-Franche-Comté"/>
  </r>
  <r>
    <s v="Enedis"/>
    <s v="2021"/>
    <x v="0"/>
    <s v="PRO"/>
    <s v="Petits professionels"/>
    <s v="X"/>
    <x v="2"/>
    <m/>
    <s v="0"/>
    <n v="0"/>
    <n v="0"/>
    <n v="0"/>
    <n v="0"/>
    <n v="0"/>
    <n v="1"/>
    <s v="21027"/>
    <x v="23"/>
    <s v="200069540"/>
    <s v="CC Norge et Tille"/>
    <s v="21"/>
    <s v="Côte-d'Or"/>
    <n v="27"/>
    <s v="Bourgogne-Franche-Comté"/>
  </r>
  <r>
    <s v="Enedis"/>
    <s v="2021"/>
    <x v="0"/>
    <s v="PRO"/>
    <s v="Petits professionels"/>
    <s v="A"/>
    <x v="1"/>
    <m/>
    <s v="0"/>
    <n v="0"/>
    <n v="0"/>
    <n v="0"/>
    <n v="0"/>
    <n v="0"/>
    <n v="1"/>
    <s v="21028"/>
    <x v="24"/>
    <s v="200070902"/>
    <s v="CC Auxonne Pontailler Val de Saône"/>
    <s v="21"/>
    <s v="Côte-d'Or"/>
    <n v="27"/>
    <s v="Bourgogne-Franche-Comté"/>
  </r>
  <r>
    <s v="Enedis"/>
    <s v="2021"/>
    <x v="0"/>
    <s v="PRO"/>
    <s v="Petits professionels"/>
    <s v="T"/>
    <x v="0"/>
    <m/>
    <s v="0"/>
    <n v="161.92924790000001"/>
    <n v="16"/>
    <n v="0.75900000000000001"/>
    <n v="0"/>
    <n v="0"/>
    <n v="0"/>
    <s v="21028"/>
    <x v="24"/>
    <s v="200070902"/>
    <s v="CC Auxonne Pontailler Val de Saône"/>
    <s v="21"/>
    <s v="Côte-d'Or"/>
    <n v="27"/>
    <s v="Bourgogne-Franche-Comté"/>
  </r>
  <r>
    <s v="Enedis"/>
    <s v="2021"/>
    <x v="0"/>
    <s v="ENT"/>
    <s v="Entreprises"/>
    <s v="T"/>
    <x v="0"/>
    <s v="84"/>
    <s v="Administration publique et défense ; sécurité sociale obligatoire"/>
    <n v="27.670999999999999"/>
    <n v="1"/>
    <n v="1"/>
    <n v="0"/>
    <n v="0"/>
    <n v="0"/>
    <s v="21029"/>
    <x v="25"/>
    <s v="242101491"/>
    <s v="CC du Montbardois"/>
    <s v="21"/>
    <s v="Côte-d'Or"/>
    <n v="27"/>
    <s v="Bourgogne-Franche-Comté"/>
  </r>
  <r>
    <s v="Enedis"/>
    <s v="2021"/>
    <x v="0"/>
    <s v="PRO"/>
    <s v="Petits professionels"/>
    <s v="X"/>
    <x v="2"/>
    <m/>
    <s v="0"/>
    <n v="0"/>
    <n v="0"/>
    <n v="0"/>
    <n v="0"/>
    <n v="0"/>
    <n v="1"/>
    <s v="21029"/>
    <x v="25"/>
    <s v="242101491"/>
    <s v="CC du Montbardois"/>
    <s v="21"/>
    <s v="Côte-d'Or"/>
    <n v="27"/>
    <s v="Bourgogne-Franche-Comté"/>
  </r>
  <r>
    <s v="Enedis"/>
    <s v="2021"/>
    <x v="0"/>
    <s v="ENT"/>
    <s v="Entreprises"/>
    <s v="T"/>
    <x v="0"/>
    <s v="68"/>
    <s v="Activités immobilières"/>
    <n v="3.517874736"/>
    <n v="1"/>
    <n v="0.85299999999999998"/>
    <n v="0"/>
    <n v="0"/>
    <n v="0"/>
    <s v="21030"/>
    <x v="26"/>
    <s v="200071207"/>
    <s v="CC de Pouilly-en-Auxois/Bligny-sur-Ouche"/>
    <s v="21"/>
    <s v="Côte-d'Or"/>
    <n v="27"/>
    <s v="Bourgogne-Franche-Comté"/>
  </r>
  <r>
    <s v="Enedis"/>
    <s v="2021"/>
    <x v="0"/>
    <s v="PRO"/>
    <s v="Petits professionels"/>
    <s v="T"/>
    <x v="0"/>
    <m/>
    <s v="0"/>
    <n v="65.74099855"/>
    <n v="6"/>
    <n v="0.84399999999999997"/>
    <n v="0"/>
    <n v="0"/>
    <n v="0"/>
    <s v="21031"/>
    <x v="27"/>
    <s v="242101509"/>
    <s v="CC Rives de Saône"/>
    <s v="21"/>
    <s v="Côte-d'Or"/>
    <n v="27"/>
    <s v="Bourgogne-Franche-Comté"/>
  </r>
  <r>
    <s v="Enedis"/>
    <s v="2021"/>
    <x v="0"/>
    <s v="PRO"/>
    <s v="Petits professionels"/>
    <s v="I"/>
    <x v="4"/>
    <m/>
    <s v="0"/>
    <n v="0"/>
    <n v="0"/>
    <n v="0"/>
    <n v="0"/>
    <n v="0"/>
    <n v="1"/>
    <s v="21033"/>
    <x v="29"/>
    <s v="200039055"/>
    <s v="CC Ouche et Montagne"/>
    <s v="21"/>
    <s v="Côte-d'Or"/>
    <n v="27"/>
    <s v="Bourgogne-Franche-Comté"/>
  </r>
  <r>
    <s v="Enedis"/>
    <s v="2021"/>
    <x v="0"/>
    <s v="PRO"/>
    <s v="Petits professionels"/>
    <s v="X"/>
    <x v="2"/>
    <m/>
    <s v="0"/>
    <n v="0"/>
    <n v="0"/>
    <n v="0"/>
    <n v="0"/>
    <n v="0"/>
    <n v="1"/>
    <s v="21033"/>
    <x v="29"/>
    <s v="200039055"/>
    <s v="CC Ouche et Montagne"/>
    <s v="21"/>
    <s v="Côte-d'Or"/>
    <n v="27"/>
    <s v="Bourgogne-Franche-Comté"/>
  </r>
  <r>
    <s v="Enedis"/>
    <s v="2021"/>
    <x v="0"/>
    <s v="RES"/>
    <s v="Résidentiel"/>
    <s v="R"/>
    <x v="3"/>
    <m/>
    <s v="0"/>
    <n v="551.7580567"/>
    <n v="100"/>
    <n v="0.83099999999999996"/>
    <n v="0"/>
    <n v="0"/>
    <n v="0"/>
    <s v="21033"/>
    <x v="29"/>
    <s v="200039055"/>
    <s v="CC Ouche et Montagne"/>
    <s v="21"/>
    <s v="Côte-d'Or"/>
    <n v="27"/>
    <s v="Bourgogne-Franche-Comté"/>
  </r>
  <r>
    <s v="Enedis"/>
    <s v="2021"/>
    <x v="0"/>
    <s v="PRO"/>
    <s v="Petits professionels"/>
    <s v="A"/>
    <x v="1"/>
    <m/>
    <s v="0"/>
    <n v="0"/>
    <n v="0"/>
    <n v="0"/>
    <n v="0"/>
    <n v="0"/>
    <n v="1"/>
    <s v="21035"/>
    <x v="593"/>
    <s v="242101509"/>
    <s v="CC Rives de Saône"/>
    <s v="21"/>
    <s v="Côte-d'Or"/>
    <n v="27"/>
    <s v="Bourgogne-Franche-Comté"/>
  </r>
  <r>
    <s v="Enedis"/>
    <s v="2021"/>
    <x v="0"/>
    <s v="PRO"/>
    <s v="Petits professionels"/>
    <s v="I"/>
    <x v="4"/>
    <m/>
    <s v="0"/>
    <n v="0"/>
    <n v="0"/>
    <n v="0"/>
    <n v="0"/>
    <n v="0"/>
    <n v="1"/>
    <s v="21035"/>
    <x v="593"/>
    <s v="242101509"/>
    <s v="CC Rives de Saône"/>
    <s v="21"/>
    <s v="Côte-d'Or"/>
    <n v="27"/>
    <s v="Bourgogne-Franche-Comté"/>
  </r>
  <r>
    <s v="Enedis"/>
    <s v="2021"/>
    <x v="0"/>
    <s v="RES"/>
    <s v="Résidentiel"/>
    <s v="R"/>
    <x v="3"/>
    <m/>
    <s v="0"/>
    <n v="1044.466377"/>
    <n v="151"/>
    <n v="0.81399999999999995"/>
    <n v="0"/>
    <n v="0"/>
    <n v="0"/>
    <s v="21035"/>
    <x v="593"/>
    <s v="242101509"/>
    <s v="CC Rives de Saône"/>
    <s v="21"/>
    <s v="Côte-d'Or"/>
    <n v="27"/>
    <s v="Bourgogne-Franche-Comté"/>
  </r>
  <r>
    <s v="Enedis"/>
    <s v="2021"/>
    <x v="0"/>
    <s v="PRO"/>
    <s v="Petits professionels"/>
    <s v="T"/>
    <x v="0"/>
    <m/>
    <s v="0"/>
    <n v="0"/>
    <n v="0"/>
    <n v="0"/>
    <n v="0"/>
    <n v="0"/>
    <n v="1"/>
    <s v="21036"/>
    <x v="31"/>
    <s v="200071207"/>
    <s v="CC de Pouilly-en-Auxois/Bligny-sur-Ouche"/>
    <s v="21"/>
    <s v="Côte-d'Or"/>
    <n v="27"/>
    <s v="Bourgogne-Franche-Comté"/>
  </r>
  <r>
    <s v="Enedis"/>
    <s v="2021"/>
    <x v="0"/>
    <s v="RES"/>
    <s v="Résidentiel"/>
    <s v="R"/>
    <x v="3"/>
    <m/>
    <s v="0"/>
    <n v="229.37958359999999"/>
    <n v="43"/>
    <n v="0.81399999999999995"/>
    <n v="0"/>
    <n v="0"/>
    <n v="0"/>
    <s v="21036"/>
    <x v="31"/>
    <s v="200071207"/>
    <s v="CC de Pouilly-en-Auxois/Bligny-sur-Ouche"/>
    <s v="21"/>
    <s v="Côte-d'Or"/>
    <n v="27"/>
    <s v="Bourgogne-Franche-Comté"/>
  </r>
  <r>
    <s v="Enedis"/>
    <s v="2021"/>
    <x v="0"/>
    <s v="PRO"/>
    <s v="Petits professionels"/>
    <s v="I"/>
    <x v="4"/>
    <m/>
    <s v="0"/>
    <n v="0"/>
    <n v="0"/>
    <n v="0"/>
    <n v="0"/>
    <n v="0"/>
    <n v="1"/>
    <s v="21037"/>
    <x v="32"/>
    <s v="200006682"/>
    <s v="CA Beaune, Côte et Sud - Communauté Beaune-Chagny-Nolay"/>
    <s v="21"/>
    <s v="Côte-d'Or"/>
    <n v="27"/>
    <s v="Bourgogne-Franche-Comté"/>
  </r>
  <r>
    <s v="Enedis"/>
    <s v="2021"/>
    <x v="0"/>
    <s v="RES"/>
    <s v="Résidentiel"/>
    <s v="R"/>
    <x v="3"/>
    <m/>
    <s v="0"/>
    <n v="1010.451874"/>
    <n v="197"/>
    <n v="0.84699999999999998"/>
    <n v="0"/>
    <n v="0"/>
    <n v="0"/>
    <s v="21037"/>
    <x v="32"/>
    <s v="200006682"/>
    <s v="CA Beaune, Côte et Sud - Communauté Beaune-Chagny-Nolay"/>
    <s v="21"/>
    <s v="Côte-d'Or"/>
    <n v="27"/>
    <s v="Bourgogne-Franche-Comté"/>
  </r>
  <r>
    <s v="Enedis"/>
    <s v="2021"/>
    <x v="0"/>
    <s v="ENT"/>
    <s v="Entreprises"/>
    <s v="A"/>
    <x v="1"/>
    <s v="1"/>
    <s v="0"/>
    <n v="28.25427376"/>
    <n v="2"/>
    <n v="0.999"/>
    <n v="0"/>
    <n v="0"/>
    <n v="0"/>
    <s v="21038"/>
    <x v="33"/>
    <s v="200070902"/>
    <s v="CC Auxonne Pontailler Val de Saône"/>
    <s v="21"/>
    <s v="Côte-d'Or"/>
    <n v="27"/>
    <s v="Bourgogne-Franche-Comté"/>
  </r>
  <r>
    <s v="Enedis"/>
    <s v="2021"/>
    <x v="0"/>
    <s v="ENT"/>
    <s v="Entreprises"/>
    <s v="I"/>
    <x v="4"/>
    <s v="18"/>
    <s v="Imprimerie et reproduction d'enregistrements"/>
    <n v="199.54305199999999"/>
    <n v="1"/>
    <n v="1"/>
    <n v="0"/>
    <n v="0"/>
    <n v="0"/>
    <s v="21038"/>
    <x v="33"/>
    <s v="200070902"/>
    <s v="CC Auxonne Pontailler Val de Saône"/>
    <s v="21"/>
    <s v="Côte-d'Or"/>
    <n v="27"/>
    <s v="Bourgogne-Franche-Comté"/>
  </r>
  <r>
    <s v="Enedis"/>
    <s v="2021"/>
    <x v="0"/>
    <s v="ENT"/>
    <s v="Entreprises"/>
    <s v="I"/>
    <x v="4"/>
    <s v="25"/>
    <s v="Fabrication de produits métalliques, à l'exception des machines et des équipements"/>
    <n v="110.3284005"/>
    <n v="1"/>
    <n v="0.90100000000000002"/>
    <n v="0"/>
    <n v="0"/>
    <n v="0"/>
    <s v="21038"/>
    <x v="33"/>
    <s v="200070902"/>
    <s v="CC Auxonne Pontailler Val de Saône"/>
    <s v="21"/>
    <s v="Côte-d'Or"/>
    <n v="27"/>
    <s v="Bourgogne-Franche-Comté"/>
  </r>
  <r>
    <s v="Enedis"/>
    <s v="2021"/>
    <x v="0"/>
    <s v="ENT"/>
    <s v="Entreprises"/>
    <s v="T"/>
    <x v="0"/>
    <s v="49"/>
    <s v="Transports terrestres et transport par conduites"/>
    <n v="43.069503849999997"/>
    <n v="1"/>
    <n v="0.85599999999999998"/>
    <n v="0"/>
    <n v="0"/>
    <n v="0"/>
    <s v="21038"/>
    <x v="33"/>
    <s v="200070902"/>
    <s v="CC Auxonne Pontailler Val de Saône"/>
    <s v="21"/>
    <s v="Côte-d'Or"/>
    <n v="27"/>
    <s v="Bourgogne-Franche-Comté"/>
  </r>
  <r>
    <s v="Enedis"/>
    <s v="2021"/>
    <x v="0"/>
    <s v="ENT"/>
    <s v="Entreprises"/>
    <s v="T"/>
    <x v="0"/>
    <s v="85"/>
    <s v="Enseignement"/>
    <n v="482.8314383"/>
    <n v="4"/>
    <n v="0.95099999999999996"/>
    <n v="0"/>
    <n v="0"/>
    <n v="0"/>
    <s v="21038"/>
    <x v="33"/>
    <s v="200070902"/>
    <s v="CC Auxonne Pontailler Val de Saône"/>
    <s v="21"/>
    <s v="Côte-d'Or"/>
    <n v="27"/>
    <s v="Bourgogne-Franche-Comté"/>
  </r>
  <r>
    <s v="Enedis"/>
    <s v="2021"/>
    <x v="0"/>
    <s v="ENT"/>
    <s v="Entreprises"/>
    <s v="T"/>
    <x v="0"/>
    <s v="87"/>
    <s v="Hébergement médico-social et social"/>
    <n v="206.13276859999999"/>
    <n v="1"/>
    <n v="0.91"/>
    <n v="0"/>
    <n v="0"/>
    <n v="0"/>
    <s v="21038"/>
    <x v="33"/>
    <s v="200070902"/>
    <s v="CC Auxonne Pontailler Val de Saône"/>
    <s v="21"/>
    <s v="Côte-d'Or"/>
    <n v="27"/>
    <s v="Bourgogne-Franche-Comté"/>
  </r>
  <r>
    <s v="Enedis"/>
    <s v="2021"/>
    <x v="0"/>
    <s v="ENT"/>
    <s v="Entreprises"/>
    <s v="T"/>
    <x v="0"/>
    <s v="93"/>
    <s v="Activités sportives, récréatives et de loisirs"/>
    <n v="115.6113368"/>
    <n v="1"/>
    <n v="0.86399999999999999"/>
    <n v="0"/>
    <n v="0"/>
    <n v="0"/>
    <s v="21038"/>
    <x v="33"/>
    <s v="200070902"/>
    <s v="CC Auxonne Pontailler Val de Saône"/>
    <s v="21"/>
    <s v="Côte-d'Or"/>
    <n v="27"/>
    <s v="Bourgogne-Franche-Comté"/>
  </r>
  <r>
    <s v="Enedis"/>
    <s v="2021"/>
    <x v="0"/>
    <s v="PRO"/>
    <s v="Petits professionels"/>
    <s v="T"/>
    <x v="0"/>
    <m/>
    <s v="0"/>
    <n v="3892.2177824999999"/>
    <n v="441"/>
    <n v="0.83899999999999997"/>
    <n v="0"/>
    <n v="0"/>
    <n v="0"/>
    <s v="21038"/>
    <x v="33"/>
    <s v="200070902"/>
    <s v="CC Auxonne Pontailler Val de Saône"/>
    <s v="21"/>
    <s v="Côte-d'Or"/>
    <n v="27"/>
    <s v="Bourgogne-Franche-Comté"/>
  </r>
  <r>
    <s v="Enedis"/>
    <s v="2021"/>
    <x v="0"/>
    <s v="PRO"/>
    <s v="Petits professionels"/>
    <s v="X"/>
    <x v="2"/>
    <m/>
    <s v="0"/>
    <n v="0"/>
    <n v="0"/>
    <n v="0"/>
    <n v="0"/>
    <n v="0"/>
    <n v="2"/>
    <s v="21038"/>
    <x v="33"/>
    <s v="200070902"/>
    <s v="CC Auxonne Pontailler Val de Saône"/>
    <s v="21"/>
    <s v="Côte-d'Or"/>
    <n v="27"/>
    <s v="Bourgogne-Franche-Comté"/>
  </r>
  <r>
    <s v="Enedis"/>
    <s v="2021"/>
    <x v="0"/>
    <s v="RES"/>
    <s v="Résidentiel"/>
    <s v="R"/>
    <x v="3"/>
    <m/>
    <s v="0"/>
    <n v="16874.213736999998"/>
    <n v="3763"/>
    <n v="0.84499999999999997"/>
    <n v="1.785397541"/>
    <n v="4.1200000000000004E-3"/>
    <n v="1"/>
    <s v="21038"/>
    <x v="33"/>
    <s v="200070902"/>
    <s v="CC Auxonne Pontailler Val de Saône"/>
    <s v="21"/>
    <s v="Côte-d'Or"/>
    <n v="27"/>
    <s v="Bourgogne-Franche-Comté"/>
  </r>
  <r>
    <s v="Enedis"/>
    <s v="2021"/>
    <x v="0"/>
    <s v="PRO"/>
    <s v="Petits professionels"/>
    <s v="A"/>
    <x v="1"/>
    <m/>
    <s v="0"/>
    <n v="0"/>
    <n v="0"/>
    <n v="0"/>
    <n v="0"/>
    <n v="0"/>
    <n v="1"/>
    <s v="21039"/>
    <x v="594"/>
    <s v="242100154"/>
    <s v="CC des Vallées de la Tille et de l'Ignon"/>
    <s v="21"/>
    <s v="Côte-d'Or"/>
    <n v="27"/>
    <s v="Bourgogne-Franche-Comté"/>
  </r>
  <r>
    <s v="Enedis"/>
    <s v="2021"/>
    <x v="0"/>
    <s v="PRO"/>
    <s v="Petits professionels"/>
    <s v="T"/>
    <x v="0"/>
    <m/>
    <s v="0"/>
    <n v="0"/>
    <n v="0"/>
    <n v="0"/>
    <n v="0"/>
    <n v="0"/>
    <n v="1"/>
    <s v="21039"/>
    <x v="594"/>
    <s v="242100154"/>
    <s v="CC des Vallées de la Tille et de l'Ignon"/>
    <s v="21"/>
    <s v="Côte-d'Or"/>
    <n v="27"/>
    <s v="Bourgogne-Franche-Comté"/>
  </r>
  <r>
    <s v="Enedis"/>
    <s v="2021"/>
    <x v="0"/>
    <s v="PRO"/>
    <s v="Petits professionels"/>
    <s v="T"/>
    <x v="0"/>
    <m/>
    <s v="0"/>
    <n v="57.318140720000002"/>
    <n v="9"/>
    <n v="0.85499999999999998"/>
    <n v="0"/>
    <n v="0"/>
    <n v="0"/>
    <s v="21040"/>
    <x v="34"/>
    <s v="200071017"/>
    <s v="CC des Terres d'Auxois"/>
    <s v="21"/>
    <s v="Côte-d'Or"/>
    <n v="27"/>
    <s v="Bourgogne-Franche-Comté"/>
  </r>
  <r>
    <s v="Enedis"/>
    <s v="2021"/>
    <x v="0"/>
    <s v="PRO"/>
    <s v="Petits professionels"/>
    <s v="X"/>
    <x v="2"/>
    <m/>
    <s v="0"/>
    <n v="0"/>
    <n v="0"/>
    <n v="0"/>
    <n v="0"/>
    <n v="0"/>
    <n v="1"/>
    <s v="21040"/>
    <x v="34"/>
    <s v="200071017"/>
    <s v="CC des Terres d'Auxois"/>
    <s v="21"/>
    <s v="Côte-d'Or"/>
    <n v="27"/>
    <s v="Bourgogne-Franche-Comté"/>
  </r>
  <r>
    <s v="Enedis"/>
    <s v="2021"/>
    <x v="0"/>
    <s v="PRO"/>
    <s v="Petits professionels"/>
    <s v="X"/>
    <x v="2"/>
    <m/>
    <s v="0"/>
    <n v="0"/>
    <n v="0"/>
    <n v="0"/>
    <n v="0"/>
    <n v="0"/>
    <n v="1"/>
    <s v="21041"/>
    <x v="35"/>
    <s v="200070910"/>
    <s v="CC Tille et Venelle"/>
    <s v="21"/>
    <s v="Côte-d'Or"/>
    <n v="27"/>
    <s v="Bourgogne-Franche-Comté"/>
  </r>
  <r>
    <s v="Enedis"/>
    <s v="2021"/>
    <x v="0"/>
    <s v="PRO"/>
    <s v="Petits professionels"/>
    <s v="A"/>
    <x v="1"/>
    <m/>
    <s v="0"/>
    <n v="0"/>
    <n v="0"/>
    <n v="0"/>
    <n v="0"/>
    <n v="0"/>
    <n v="1"/>
    <s v="21042"/>
    <x v="36"/>
    <s v="242101509"/>
    <s v="CC Rives de Saône"/>
    <s v="21"/>
    <s v="Côte-d'Or"/>
    <n v="27"/>
    <s v="Bourgogne-Franche-Comté"/>
  </r>
  <r>
    <s v="Enedis"/>
    <s v="2021"/>
    <x v="0"/>
    <s v="PRO"/>
    <s v="Petits professionels"/>
    <s v="I"/>
    <x v="4"/>
    <m/>
    <s v="0"/>
    <n v="0"/>
    <n v="0"/>
    <n v="0"/>
    <n v="0"/>
    <n v="0"/>
    <n v="1"/>
    <s v="21042"/>
    <x v="36"/>
    <s v="242101509"/>
    <s v="CC Rives de Saône"/>
    <s v="21"/>
    <s v="Côte-d'Or"/>
    <n v="27"/>
    <s v="Bourgogne-Franche-Comté"/>
  </r>
  <r>
    <s v="Enedis"/>
    <s v="2021"/>
    <x v="0"/>
    <s v="ENT"/>
    <s v="Entreprises"/>
    <s v="T"/>
    <x v="0"/>
    <s v="52"/>
    <s v="Entreposage et services auxiliaires des transports"/>
    <n v="70.744464390000005"/>
    <n v="1"/>
    <n v="0.90300000000000002"/>
    <n v="0"/>
    <n v="0"/>
    <n v="0"/>
    <s v="21043"/>
    <x v="37"/>
    <s v="242101434"/>
    <s v="CC du Pays Châtillonnais"/>
    <s v="21"/>
    <s v="Côte-d'Or"/>
    <n v="27"/>
    <s v="Bourgogne-Franche-Comté"/>
  </r>
  <r>
    <s v="Enedis"/>
    <s v="2021"/>
    <x v="0"/>
    <s v="ENT"/>
    <s v="Entreprises"/>
    <s v="T"/>
    <x v="0"/>
    <s v="84"/>
    <s v="Administration publique et défense ; sécurité sociale obligatoire"/>
    <n v="14.990167509999999"/>
    <n v="2"/>
    <n v="0.91400000000000003"/>
    <n v="0"/>
    <n v="0"/>
    <n v="0"/>
    <s v="21043"/>
    <x v="37"/>
    <s v="242101434"/>
    <s v="CC du Pays Châtillonnais"/>
    <s v="21"/>
    <s v="Côte-d'Or"/>
    <n v="27"/>
    <s v="Bourgogne-Franche-Comté"/>
  </r>
  <r>
    <s v="Enedis"/>
    <s v="2021"/>
    <x v="0"/>
    <s v="PRO"/>
    <s v="Petits professionels"/>
    <s v="T"/>
    <x v="0"/>
    <m/>
    <s v="0"/>
    <n v="319.43827670000002"/>
    <n v="27"/>
    <n v="0.89700000000000002"/>
    <n v="0"/>
    <n v="0"/>
    <n v="0"/>
    <s v="21043"/>
    <x v="37"/>
    <s v="242101434"/>
    <s v="CC du Pays Châtillonnais"/>
    <s v="21"/>
    <s v="Côte-d'Or"/>
    <n v="27"/>
    <s v="Bourgogne-Franche-Comté"/>
  </r>
  <r>
    <s v="Enedis"/>
    <s v="2021"/>
    <x v="0"/>
    <s v="PRO"/>
    <s v="Petits professionels"/>
    <s v="X"/>
    <x v="2"/>
    <m/>
    <s v="0"/>
    <n v="48.676363739999999"/>
    <n v="12"/>
    <n v="0.88300000000000001"/>
    <n v="0"/>
    <n v="0"/>
    <n v="0"/>
    <s v="21043"/>
    <x v="37"/>
    <s v="242101434"/>
    <s v="CC du Pays Châtillonnais"/>
    <s v="21"/>
    <s v="Côte-d'Or"/>
    <n v="27"/>
    <s v="Bourgogne-Franche-Comté"/>
  </r>
  <r>
    <s v="Enedis"/>
    <s v="2021"/>
    <x v="0"/>
    <s v="PRO"/>
    <s v="Petits professionels"/>
    <s v="A"/>
    <x v="1"/>
    <m/>
    <s v="0"/>
    <n v="129.5320471"/>
    <n v="13"/>
    <n v="0.94199999999999995"/>
    <n v="0"/>
    <n v="0"/>
    <n v="0"/>
    <s v="21044"/>
    <x v="38"/>
    <s v="242101434"/>
    <s v="CC du Pays Châtillonnais"/>
    <s v="21"/>
    <s v="Côte-d'Or"/>
    <n v="27"/>
    <s v="Bourgogne-Franche-Comté"/>
  </r>
  <r>
    <s v="Enedis"/>
    <s v="2021"/>
    <x v="0"/>
    <s v="ENT"/>
    <s v="Entreprises"/>
    <s v="T"/>
    <x v="0"/>
    <s v="36"/>
    <s v="Captage, traitement et distribution d'eau"/>
    <n v="26.857270549999999"/>
    <n v="1"/>
    <n v="1"/>
    <n v="0"/>
    <n v="0"/>
    <n v="0"/>
    <s v="21045"/>
    <x v="692"/>
    <s v="200039055"/>
    <s v="CC Ouche et Montagne"/>
    <s v="21"/>
    <s v="Côte-d'Or"/>
    <n v="27"/>
    <s v="Bourgogne-Franche-Comté"/>
  </r>
  <r>
    <s v="Enedis"/>
    <s v="2021"/>
    <x v="0"/>
    <s v="PRO"/>
    <s v="Petits professionels"/>
    <s v="A"/>
    <x v="1"/>
    <m/>
    <s v="0"/>
    <n v="0"/>
    <n v="0"/>
    <n v="0"/>
    <n v="0"/>
    <n v="0"/>
    <n v="1"/>
    <s v="21045"/>
    <x v="692"/>
    <s v="200039055"/>
    <s v="CC Ouche et Montagne"/>
    <s v="21"/>
    <s v="Côte-d'Or"/>
    <n v="27"/>
    <s v="Bourgogne-Franche-Comté"/>
  </r>
  <r>
    <s v="Enedis"/>
    <s v="2021"/>
    <x v="0"/>
    <s v="PRO"/>
    <s v="Petits professionels"/>
    <s v="T"/>
    <x v="0"/>
    <m/>
    <s v="0"/>
    <n v="168.6322448"/>
    <n v="15"/>
    <n v="0.86499999999999999"/>
    <n v="0"/>
    <n v="0"/>
    <n v="0"/>
    <s v="21045"/>
    <x v="692"/>
    <s v="200039055"/>
    <s v="CC Ouche et Montagne"/>
    <s v="21"/>
    <s v="Côte-d'Or"/>
    <n v="27"/>
    <s v="Bourgogne-Franche-Comté"/>
  </r>
  <r>
    <s v="Enedis"/>
    <s v="2021"/>
    <x v="0"/>
    <s v="RES"/>
    <s v="Résidentiel"/>
    <s v="R"/>
    <x v="3"/>
    <m/>
    <s v="0"/>
    <n v="878.0776998"/>
    <n v="145"/>
    <n v="0.79400000000000004"/>
    <n v="0"/>
    <n v="0"/>
    <n v="0"/>
    <s v="21045"/>
    <x v="692"/>
    <s v="200039055"/>
    <s v="CC Ouche et Montagne"/>
    <s v="21"/>
    <s v="Côte-d'Or"/>
    <n v="27"/>
    <s v="Bourgogne-Franche-Comté"/>
  </r>
  <r>
    <s v="Enedis"/>
    <s v="2021"/>
    <x v="0"/>
    <s v="PRO"/>
    <s v="Petits professionels"/>
    <s v="T"/>
    <x v="0"/>
    <m/>
    <s v="0"/>
    <n v="0"/>
    <n v="0"/>
    <n v="0"/>
    <n v="0"/>
    <n v="0"/>
    <n v="1"/>
    <s v="21046"/>
    <x v="595"/>
    <s v="200071173"/>
    <s v="CC du Pays Arnay Liernais"/>
    <s v="21"/>
    <s v="Côte-d'Or"/>
    <n v="27"/>
    <s v="Bourgogne-Franche-Comté"/>
  </r>
  <r>
    <s v="Enedis"/>
    <s v="2021"/>
    <x v="0"/>
    <s v="RES"/>
    <s v="Résidentiel"/>
    <s v="R"/>
    <x v="3"/>
    <m/>
    <s v="0"/>
    <n v="343.845191"/>
    <n v="68"/>
    <n v="0.81100000000000005"/>
    <n v="0"/>
    <n v="0"/>
    <n v="0"/>
    <s v="21046"/>
    <x v="595"/>
    <s v="200071173"/>
    <s v="CC du Pays Arnay Liernais"/>
    <s v="21"/>
    <s v="Côte-d'Or"/>
    <n v="27"/>
    <s v="Bourgogne-Franche-Comté"/>
  </r>
  <r>
    <s v="Enedis"/>
    <s v="2021"/>
    <x v="0"/>
    <s v="PRO"/>
    <s v="Petits professionels"/>
    <s v="A"/>
    <x v="1"/>
    <m/>
    <s v="0"/>
    <n v="0"/>
    <n v="0"/>
    <n v="0"/>
    <n v="0"/>
    <n v="0"/>
    <n v="1"/>
    <s v="21047"/>
    <x v="39"/>
    <s v="200071017"/>
    <s v="CC des Terres d'Auxois"/>
    <s v="21"/>
    <s v="Côte-d'Or"/>
    <n v="27"/>
    <s v="Bourgogne-Franche-Comté"/>
  </r>
  <r>
    <s v="Enedis"/>
    <s v="2021"/>
    <x v="0"/>
    <s v="ENT"/>
    <s v="Entreprises"/>
    <s v="T"/>
    <x v="0"/>
    <s v="84"/>
    <s v="Administration publique et défense ; sécurité sociale obligatoire"/>
    <n v="8.9302564120000003"/>
    <n v="1"/>
    <n v="0.76"/>
    <n v="0"/>
    <n v="0"/>
    <n v="0"/>
    <s v="21048"/>
    <x v="40"/>
    <s v="200070894"/>
    <s v="CC de Gevrey-Chambertin et de Nuits-Saint-Georges"/>
    <s v="21"/>
    <s v="Côte-d'Or"/>
    <n v="27"/>
    <s v="Bourgogne-Franche-Comté"/>
  </r>
  <r>
    <s v="Enedis"/>
    <s v="2021"/>
    <x v="0"/>
    <s v="PRO"/>
    <s v="Petits professionels"/>
    <s v="A"/>
    <x v="1"/>
    <m/>
    <s v="0"/>
    <n v="0"/>
    <n v="0"/>
    <n v="0"/>
    <n v="0"/>
    <n v="0"/>
    <n v="1"/>
    <s v="21049"/>
    <x v="41"/>
    <s v="200070910"/>
    <s v="CC Tille et Venelle"/>
    <s v="21"/>
    <s v="Côte-d'Or"/>
    <n v="27"/>
    <s v="Bourgogne-Franche-Comté"/>
  </r>
  <r>
    <s v="Enedis"/>
    <s v="2021"/>
    <x v="0"/>
    <s v="RES"/>
    <s v="Résidentiel"/>
    <s v="R"/>
    <x v="3"/>
    <m/>
    <s v="0"/>
    <n v="163.68634309999999"/>
    <n v="27"/>
    <n v="0.69599999999999995"/>
    <n v="0"/>
    <n v="0"/>
    <n v="0"/>
    <s v="21049"/>
    <x v="41"/>
    <s v="200070910"/>
    <s v="CC Tille et Venelle"/>
    <s v="21"/>
    <s v="Côte-d'Or"/>
    <n v="27"/>
    <s v="Bourgogne-Franche-Comté"/>
  </r>
  <r>
    <s v="Enedis"/>
    <s v="2021"/>
    <x v="0"/>
    <s v="ENT"/>
    <s v="Entreprises"/>
    <s v="A"/>
    <x v="1"/>
    <s v="1"/>
    <s v="0"/>
    <n v="36.149000000000001"/>
    <n v="1"/>
    <n v="1"/>
    <n v="0"/>
    <n v="0"/>
    <n v="0"/>
    <s v="21050"/>
    <x v="42"/>
    <s v="200006682"/>
    <s v="CA Beaune, Côte et Sud - Communauté Beaune-Chagny-Nolay"/>
    <s v="21"/>
    <s v="Côte-d'Or"/>
    <n v="27"/>
    <s v="Bourgogne-Franche-Comté"/>
  </r>
  <r>
    <s v="Enedis"/>
    <s v="2021"/>
    <x v="0"/>
    <s v="RES"/>
    <s v="Résidentiel"/>
    <s v="R"/>
    <x v="3"/>
    <m/>
    <s v="0"/>
    <n v="1025.1448130000001"/>
    <n v="183"/>
    <n v="0.8"/>
    <n v="0"/>
    <n v="0"/>
    <n v="0"/>
    <s v="21050"/>
    <x v="42"/>
    <s v="200006682"/>
    <s v="CA Beaune, Côte et Sud - Communauté Beaune-Chagny-Nolay"/>
    <s v="21"/>
    <s v="Côte-d'Or"/>
    <n v="27"/>
    <s v="Bourgogne-Franche-Comté"/>
  </r>
  <r>
    <s v="Enedis"/>
    <s v="2021"/>
    <x v="0"/>
    <s v="PRO"/>
    <s v="Petits professionels"/>
    <s v="A"/>
    <x v="1"/>
    <m/>
    <s v="0"/>
    <n v="0"/>
    <n v="0"/>
    <n v="0"/>
    <n v="0"/>
    <n v="0"/>
    <n v="1"/>
    <s v="21051"/>
    <x v="43"/>
    <s v="200039055"/>
    <s v="CC Ouche et Montagne"/>
    <s v="21"/>
    <s v="Côte-d'Or"/>
    <n v="27"/>
    <s v="Bourgogne-Franche-Comté"/>
  </r>
  <r>
    <s v="Enedis"/>
    <s v="2021"/>
    <x v="0"/>
    <s v="PRO"/>
    <s v="Petits professionels"/>
    <s v="A"/>
    <x v="1"/>
    <m/>
    <s v="0"/>
    <n v="165.83387780000001"/>
    <n v="6"/>
    <n v="0.81499999999999995"/>
    <n v="0"/>
    <n v="0"/>
    <n v="0"/>
    <s v="21053"/>
    <x v="44"/>
    <s v="200072825"/>
    <s v="CC Mirebellois et Fontenois"/>
    <s v="21"/>
    <s v="Côte-d'Or"/>
    <n v="27"/>
    <s v="Bourgogne-Franche-Comté"/>
  </r>
  <r>
    <s v="Enedis"/>
    <s v="2021"/>
    <x v="0"/>
    <s v="ENT"/>
    <s v="Entreprises"/>
    <s v="I"/>
    <x v="4"/>
    <s v="25"/>
    <s v="Fabrication de produits métalliques, à l'exception des machines et des équipements"/>
    <n v="957.684709"/>
    <n v="1"/>
    <n v="1"/>
    <n v="0"/>
    <n v="0"/>
    <n v="0"/>
    <s v="21054"/>
    <x v="45"/>
    <s v="200006682"/>
    <s v="CA Beaune, Côte et Sud - Communauté Beaune-Chagny-Nolay"/>
    <s v="21"/>
    <s v="Côte-d'Or"/>
    <n v="27"/>
    <s v="Bourgogne-Franche-Comté"/>
  </r>
  <r>
    <s v="Enedis"/>
    <s v="2021"/>
    <x v="0"/>
    <s v="ENT"/>
    <s v="Entreprises"/>
    <s v="I"/>
    <x v="4"/>
    <s v="28"/>
    <s v="Fabrication de machines et équipements n.c.a."/>
    <n v="539.87733279999998"/>
    <n v="2"/>
    <n v="1"/>
    <n v="0"/>
    <n v="0"/>
    <n v="0"/>
    <s v="21054"/>
    <x v="45"/>
    <s v="200006682"/>
    <s v="CA Beaune, Côte et Sud - Communauté Beaune-Chagny-Nolay"/>
    <s v="21"/>
    <s v="Côte-d'Or"/>
    <n v="27"/>
    <s v="Bourgogne-Franche-Comté"/>
  </r>
  <r>
    <s v="Enedis"/>
    <s v="2021"/>
    <x v="0"/>
    <s v="ENT"/>
    <s v="Entreprises"/>
    <s v="I"/>
    <x v="4"/>
    <s v="35"/>
    <s v="Production et distribution d'électricité, de gaz, de vapeur et d'air conditionné"/>
    <n v="298.17932710000002"/>
    <n v="1"/>
    <n v="0.996"/>
    <n v="0"/>
    <n v="0"/>
    <n v="0"/>
    <s v="21054"/>
    <x v="45"/>
    <s v="200006682"/>
    <s v="CA Beaune, Côte et Sud - Communauté Beaune-Chagny-Nolay"/>
    <s v="21"/>
    <s v="Côte-d'Or"/>
    <n v="27"/>
    <s v="Bourgogne-Franche-Comté"/>
  </r>
  <r>
    <s v="Enedis"/>
    <s v="2021"/>
    <x v="0"/>
    <s v="ENT"/>
    <s v="Entreprises"/>
    <s v="I"/>
    <x v="4"/>
    <s v="43"/>
    <s v="Travaux de construction spécialisés"/>
    <n v="375.52138607000001"/>
    <n v="8"/>
    <n v="0.90700000000000003"/>
    <n v="0"/>
    <n v="0"/>
    <n v="0"/>
    <s v="21054"/>
    <x v="45"/>
    <s v="200006682"/>
    <s v="CA Beaune, Côte et Sud - Communauté Beaune-Chagny-Nolay"/>
    <s v="21"/>
    <s v="Côte-d'Or"/>
    <n v="27"/>
    <s v="Bourgogne-Franche-Comté"/>
  </r>
  <r>
    <s v="Enedis"/>
    <s v="2021"/>
    <x v="0"/>
    <s v="ENT"/>
    <s v="Entreprises"/>
    <s v="T"/>
    <x v="0"/>
    <s v="33"/>
    <s v="Réparation et installation de machines et d'équipements"/>
    <n v="72.253948640000004"/>
    <n v="1"/>
    <n v="0.85699999999999998"/>
    <n v="0"/>
    <n v="0"/>
    <n v="0"/>
    <s v="21054"/>
    <x v="45"/>
    <s v="200006682"/>
    <s v="CA Beaune, Côte et Sud - Communauté Beaune-Chagny-Nolay"/>
    <s v="21"/>
    <s v="Côte-d'Or"/>
    <n v="27"/>
    <s v="Bourgogne-Franche-Comté"/>
  </r>
  <r>
    <s v="Enedis"/>
    <s v="2021"/>
    <x v="0"/>
    <s v="ENT"/>
    <s v="Entreprises"/>
    <s v="T"/>
    <x v="0"/>
    <s v="45"/>
    <s v="Commerce et réparation d'automobiles et de motocycles"/>
    <n v="2080.3005774799999"/>
    <n v="16"/>
    <n v="0.91"/>
    <n v="0"/>
    <n v="0"/>
    <n v="0"/>
    <s v="21054"/>
    <x v="45"/>
    <s v="200006682"/>
    <s v="CA Beaune, Côte et Sud - Communauté Beaune-Chagny-Nolay"/>
    <s v="21"/>
    <s v="Côte-d'Or"/>
    <n v="27"/>
    <s v="Bourgogne-Franche-Comté"/>
  </r>
  <r>
    <s v="Enedis"/>
    <s v="2021"/>
    <x v="0"/>
    <s v="ENT"/>
    <s v="Entreprises"/>
    <s v="T"/>
    <x v="0"/>
    <s v="46"/>
    <s v="Commerce de gros, à l'exception des automobiles et des motocycles"/>
    <n v="9521.3121718999992"/>
    <n v="44"/>
    <n v="0.97499999999999998"/>
    <n v="0"/>
    <n v="0"/>
    <n v="0"/>
    <s v="21054"/>
    <x v="45"/>
    <s v="200006682"/>
    <s v="CA Beaune, Côte et Sud - Communauté Beaune-Chagny-Nolay"/>
    <s v="21"/>
    <s v="Côte-d'Or"/>
    <n v="27"/>
    <s v="Bourgogne-Franche-Comté"/>
  </r>
  <r>
    <s v="Enedis"/>
    <s v="2021"/>
    <x v="0"/>
    <s v="ENT"/>
    <s v="Entreprises"/>
    <s v="T"/>
    <x v="0"/>
    <s v="52"/>
    <s v="Entreposage et services auxiliaires des transports"/>
    <n v="3676.0062376000001"/>
    <n v="7"/>
    <n v="0.98399999999999999"/>
    <n v="0"/>
    <n v="0"/>
    <n v="0"/>
    <s v="21054"/>
    <x v="45"/>
    <s v="200006682"/>
    <s v="CA Beaune, Côte et Sud - Communauté Beaune-Chagny-Nolay"/>
    <s v="21"/>
    <s v="Côte-d'Or"/>
    <n v="27"/>
    <s v="Bourgogne-Franche-Comté"/>
  </r>
  <r>
    <s v="Enedis"/>
    <s v="2021"/>
    <x v="0"/>
    <s v="ENT"/>
    <s v="Entreprises"/>
    <s v="T"/>
    <x v="0"/>
    <s v="55"/>
    <s v="Hébergement"/>
    <n v="6487.33738515"/>
    <n v="26"/>
    <n v="0.96799999999999997"/>
    <n v="0"/>
    <n v="0"/>
    <n v="0"/>
    <s v="21054"/>
    <x v="45"/>
    <s v="200006682"/>
    <s v="CA Beaune, Côte et Sud - Communauté Beaune-Chagny-Nolay"/>
    <s v="21"/>
    <s v="Côte-d'Or"/>
    <n v="27"/>
    <s v="Bourgogne-Franche-Comté"/>
  </r>
  <r>
    <s v="Enedis"/>
    <s v="2021"/>
    <x v="0"/>
    <s v="ENT"/>
    <s v="Entreprises"/>
    <s v="T"/>
    <x v="0"/>
    <s v="64"/>
    <s v="Activités des services financiers, hors assurance et caisses de retraite"/>
    <n v="516.91018810000003"/>
    <n v="8"/>
    <n v="0.875"/>
    <n v="0"/>
    <n v="0"/>
    <n v="0"/>
    <s v="21054"/>
    <x v="45"/>
    <s v="200006682"/>
    <s v="CA Beaune, Côte et Sud - Communauté Beaune-Chagny-Nolay"/>
    <s v="21"/>
    <s v="Côte-d'Or"/>
    <n v="27"/>
    <s v="Bourgogne-Franche-Comté"/>
  </r>
  <r>
    <s v="Enedis"/>
    <s v="2021"/>
    <x v="0"/>
    <s v="ENT"/>
    <s v="Entreprises"/>
    <s v="T"/>
    <x v="0"/>
    <s v="82"/>
    <s v="Activités administratives et autres activités de soutien aux entreprises"/>
    <n v="555.18468700000005"/>
    <n v="1"/>
    <n v="0.998"/>
    <n v="0"/>
    <n v="0"/>
    <n v="0"/>
    <s v="21054"/>
    <x v="45"/>
    <s v="200006682"/>
    <s v="CA Beaune, Côte et Sud - Communauté Beaune-Chagny-Nolay"/>
    <s v="21"/>
    <s v="Côte-d'Or"/>
    <n v="27"/>
    <s v="Bourgogne-Franche-Comté"/>
  </r>
  <r>
    <s v="Enedis"/>
    <s v="2021"/>
    <x v="0"/>
    <s v="ENT"/>
    <s v="Entreprises"/>
    <s v="T"/>
    <x v="0"/>
    <s v="84"/>
    <s v="Administration publique et défense ; sécurité sociale obligatoire"/>
    <n v="3834.3892469000002"/>
    <n v="34"/>
    <n v="0.93400000000000005"/>
    <n v="0"/>
    <n v="0"/>
    <n v="0"/>
    <s v="21054"/>
    <x v="45"/>
    <s v="200006682"/>
    <s v="CA Beaune, Côte et Sud - Communauté Beaune-Chagny-Nolay"/>
    <s v="21"/>
    <s v="Côte-d'Or"/>
    <n v="27"/>
    <s v="Bourgogne-Franche-Comté"/>
  </r>
  <r>
    <s v="Enedis"/>
    <s v="2021"/>
    <x v="0"/>
    <s v="ENT"/>
    <s v="Entreprises"/>
    <s v="T"/>
    <x v="0"/>
    <s v="88"/>
    <s v="Action sociale sans hébergement"/>
    <n v="137.315066"/>
    <n v="1"/>
    <n v="0.998"/>
    <n v="0"/>
    <n v="0"/>
    <n v="0"/>
    <s v="21054"/>
    <x v="45"/>
    <s v="200006682"/>
    <s v="CA Beaune, Côte et Sud - Communauté Beaune-Chagny-Nolay"/>
    <s v="21"/>
    <s v="Côte-d'Or"/>
    <n v="27"/>
    <s v="Bourgogne-Franche-Comté"/>
  </r>
  <r>
    <s v="Enedis"/>
    <s v="2021"/>
    <x v="0"/>
    <s v="ENT"/>
    <s v="Entreprises"/>
    <s v="T"/>
    <x v="0"/>
    <s v="94"/>
    <s v="Activités des organisations associatives"/>
    <n v="741.52088470000001"/>
    <n v="3"/>
    <n v="0.94499999999999995"/>
    <n v="0"/>
    <n v="0"/>
    <n v="0"/>
    <s v="21054"/>
    <x v="45"/>
    <s v="200006682"/>
    <s v="CA Beaune, Côte et Sud - Communauté Beaune-Chagny-Nolay"/>
    <s v="21"/>
    <s v="Côte-d'Or"/>
    <n v="27"/>
    <s v="Bourgogne-Franche-Comté"/>
  </r>
  <r>
    <s v="Enedis"/>
    <s v="2021"/>
    <x v="0"/>
    <s v="ENT"/>
    <s v="Entreprises"/>
    <s v="T"/>
    <x v="0"/>
    <s v="96"/>
    <s v="Autres services personnels"/>
    <n v="114.753475009"/>
    <n v="3"/>
    <n v="0.86399999999999999"/>
    <n v="0"/>
    <n v="0"/>
    <n v="0"/>
    <s v="21054"/>
    <x v="45"/>
    <s v="200006682"/>
    <s v="CA Beaune, Côte et Sud - Communauté Beaune-Chagny-Nolay"/>
    <s v="21"/>
    <s v="Côte-d'Or"/>
    <n v="27"/>
    <s v="Bourgogne-Franche-Comté"/>
  </r>
  <r>
    <s v="Enedis"/>
    <s v="2021"/>
    <x v="0"/>
    <s v="RES"/>
    <s v="Résidentiel"/>
    <s v="R"/>
    <x v="3"/>
    <m/>
    <s v="0"/>
    <n v="48856.669198000003"/>
    <n v="11971"/>
    <n v="0.83699999999999997"/>
    <n v="3.905026914"/>
    <n v="3.2200000000000002E-3"/>
    <n v="1"/>
    <s v="21054"/>
    <x v="45"/>
    <s v="200006682"/>
    <s v="CA Beaune, Côte et Sud - Communauté Beaune-Chagny-Nolay"/>
    <s v="21"/>
    <s v="Côte-d'Or"/>
    <n v="27"/>
    <s v="Bourgogne-Franche-Comté"/>
  </r>
  <r>
    <s v="Enedis"/>
    <s v="2021"/>
    <x v="0"/>
    <s v="PRO"/>
    <s v="Petits professionels"/>
    <s v="A"/>
    <x v="1"/>
    <m/>
    <s v="0"/>
    <n v="0"/>
    <n v="0"/>
    <n v="0"/>
    <n v="0"/>
    <n v="0"/>
    <n v="1"/>
    <s v="21055"/>
    <x v="46"/>
    <s v="242101434"/>
    <s v="CC du Pays Châtillonnais"/>
    <s v="21"/>
    <s v="Côte-d'Or"/>
    <n v="27"/>
    <s v="Bourgogne-Franche-Comté"/>
  </r>
  <r>
    <s v="Enedis"/>
    <s v="2021"/>
    <x v="0"/>
    <s v="PRO"/>
    <s v="Petits professionels"/>
    <s v="T"/>
    <x v="0"/>
    <m/>
    <s v="0"/>
    <n v="0"/>
    <n v="0"/>
    <n v="0"/>
    <n v="0"/>
    <n v="0"/>
    <n v="1"/>
    <s v="21055"/>
    <x v="46"/>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937.70119720000002"/>
    <n v="2"/>
    <n v="1"/>
    <n v="0"/>
    <n v="0"/>
    <n v="0"/>
    <s v="21056"/>
    <x v="47"/>
    <s v="200072825"/>
    <s v="CC Mirebellois et Fontenois"/>
    <s v="21"/>
    <s v="Côte-d'Or"/>
    <n v="27"/>
    <s v="Bourgogne-Franche-Comté"/>
  </r>
  <r>
    <s v="Enedis"/>
    <s v="2021"/>
    <x v="0"/>
    <s v="ENT"/>
    <s v="Entreprises"/>
    <s v="T"/>
    <x v="0"/>
    <s v="46"/>
    <s v="Commerce de gros, à l'exception des automobiles et des motocycles"/>
    <n v="4.3998774430000003"/>
    <n v="1"/>
    <n v="0.98499999999999999"/>
    <n v="0"/>
    <n v="0"/>
    <n v="0"/>
    <s v="21056"/>
    <x v="47"/>
    <s v="200072825"/>
    <s v="CC Mirebellois et Fontenois"/>
    <s v="21"/>
    <s v="Côte-d'Or"/>
    <n v="27"/>
    <s v="Bourgogne-Franche-Comté"/>
  </r>
  <r>
    <s v="Enedis"/>
    <s v="2021"/>
    <x v="0"/>
    <s v="ENT"/>
    <s v="Entreprises"/>
    <s v="T"/>
    <x v="0"/>
    <s v="84"/>
    <s v="Administration publique et défense ; sécurité sociale obligatoire"/>
    <n v="10.952"/>
    <n v="1"/>
    <n v="1"/>
    <n v="0"/>
    <n v="0"/>
    <n v="0"/>
    <s v="21056"/>
    <x v="47"/>
    <s v="200072825"/>
    <s v="CC Mirebellois et Fontenois"/>
    <s v="21"/>
    <s v="Côte-d'Or"/>
    <n v="27"/>
    <s v="Bourgogne-Franche-Comté"/>
  </r>
  <r>
    <s v="Enedis"/>
    <s v="2021"/>
    <x v="0"/>
    <s v="PRO"/>
    <s v="Petits professionels"/>
    <s v="T"/>
    <x v="0"/>
    <m/>
    <s v="0"/>
    <n v="279.9919865"/>
    <n v="26"/>
    <n v="0.78"/>
    <n v="0"/>
    <n v="0"/>
    <n v="0"/>
    <s v="21056"/>
    <x v="47"/>
    <s v="200072825"/>
    <s v="CC Mirebellois et Fontenois"/>
    <s v="21"/>
    <s v="Côte-d'Or"/>
    <n v="27"/>
    <s v="Bourgogne-Franche-Comté"/>
  </r>
  <r>
    <s v="Enedis"/>
    <s v="2021"/>
    <x v="0"/>
    <s v="ENT"/>
    <s v="Entreprises"/>
    <s v="A"/>
    <x v="1"/>
    <s v="1"/>
    <s v="0"/>
    <n v="1.9"/>
    <n v="1"/>
    <n v="1"/>
    <n v="0"/>
    <n v="0"/>
    <n v="0"/>
    <s v="21059"/>
    <x v="50"/>
    <s v="200069540"/>
    <s v="CC Norge et Tille"/>
    <s v="21"/>
    <s v="Côte-d'Or"/>
    <n v="27"/>
    <s v="Bourgogne-Franche-Comté"/>
  </r>
  <r>
    <s v="Enedis"/>
    <s v="2021"/>
    <x v="0"/>
    <s v="PRO"/>
    <s v="Petits professionels"/>
    <s v="X"/>
    <x v="2"/>
    <m/>
    <s v="0"/>
    <n v="0"/>
    <n v="0"/>
    <n v="0"/>
    <n v="0"/>
    <n v="0"/>
    <n v="1"/>
    <s v="21059"/>
    <x v="50"/>
    <s v="200069540"/>
    <s v="CC Norge et Tille"/>
    <s v="21"/>
    <s v="Côte-d'Or"/>
    <n v="27"/>
    <s v="Bourgogne-Franche-Comté"/>
  </r>
  <r>
    <s v="Enedis"/>
    <s v="2021"/>
    <x v="0"/>
    <s v="ENT"/>
    <s v="Entreprises"/>
    <s v="T"/>
    <x v="0"/>
    <s v="36"/>
    <s v="Captage, traitement et distribution d'eau"/>
    <n v="43.216999999999999"/>
    <n v="1"/>
    <n v="1"/>
    <n v="0"/>
    <n v="0"/>
    <n v="0"/>
    <s v="21060"/>
    <x v="597"/>
    <s v="200072825"/>
    <s v="CC Mirebellois et Fontenois"/>
    <s v="21"/>
    <s v="Côte-d'Or"/>
    <n v="27"/>
    <s v="Bourgogne-Franche-Comté"/>
  </r>
  <r>
    <s v="Enedis"/>
    <s v="2021"/>
    <x v="0"/>
    <s v="ENT"/>
    <s v="Entreprises"/>
    <s v="T"/>
    <x v="0"/>
    <s v="87"/>
    <s v="Hébergement médico-social et social"/>
    <n v="445.9202957"/>
    <n v="1"/>
    <n v="0.997"/>
    <n v="0"/>
    <n v="0"/>
    <n v="0"/>
    <s v="21060"/>
    <x v="597"/>
    <s v="200072825"/>
    <s v="CC Mirebellois et Fontenois"/>
    <s v="21"/>
    <s v="Côte-d'Or"/>
    <n v="27"/>
    <s v="Bourgogne-Franche-Comté"/>
  </r>
  <r>
    <s v="Enedis"/>
    <s v="2021"/>
    <x v="0"/>
    <s v="PRO"/>
    <s v="Petits professionels"/>
    <s v="T"/>
    <x v="0"/>
    <m/>
    <s v="0"/>
    <n v="557.91169479999996"/>
    <n v="56"/>
    <n v="0.81899999999999995"/>
    <n v="0"/>
    <n v="0"/>
    <n v="0"/>
    <s v="21060"/>
    <x v="597"/>
    <s v="200072825"/>
    <s v="CC Mirebellois et Fontenois"/>
    <s v="21"/>
    <s v="Côte-d'Or"/>
    <n v="27"/>
    <s v="Bourgogne-Franche-Comté"/>
  </r>
  <r>
    <s v="Enedis"/>
    <s v="2021"/>
    <x v="0"/>
    <s v="PRO"/>
    <s v="Petits professionels"/>
    <s v="X"/>
    <x v="2"/>
    <m/>
    <s v="0"/>
    <n v="69.159584749999993"/>
    <n v="10"/>
    <n v="0.84099999999999997"/>
    <n v="0"/>
    <n v="0"/>
    <n v="0"/>
    <s v="21060"/>
    <x v="597"/>
    <s v="200072825"/>
    <s v="CC Mirebellois et Fontenois"/>
    <s v="21"/>
    <s v="Côte-d'Or"/>
    <n v="27"/>
    <s v="Bourgogne-Franche-Comté"/>
  </r>
  <r>
    <s v="Enedis"/>
    <s v="2021"/>
    <x v="0"/>
    <s v="PRO"/>
    <s v="Petits professionels"/>
    <s v="A"/>
    <x v="1"/>
    <m/>
    <s v="0"/>
    <n v="138.12997250000001"/>
    <n v="9"/>
    <n v="0.88200000000000001"/>
    <n v="0"/>
    <n v="0"/>
    <n v="0"/>
    <s v="21061"/>
    <x v="51"/>
    <s v="242101434"/>
    <s v="CC du Pays Châtillonnais"/>
    <s v="21"/>
    <s v="Côte-d'Or"/>
    <n v="27"/>
    <s v="Bourgogne-Franche-Comté"/>
  </r>
  <r>
    <s v="Enedis"/>
    <s v="2021"/>
    <x v="0"/>
    <s v="PRO"/>
    <s v="Petits professionels"/>
    <s v="T"/>
    <x v="0"/>
    <m/>
    <s v="0"/>
    <n v="0"/>
    <n v="0"/>
    <n v="0"/>
    <n v="0"/>
    <n v="0"/>
    <n v="1"/>
    <s v="21061"/>
    <x v="51"/>
    <s v="242101434"/>
    <s v="CC du Pays Châtillonnais"/>
    <s v="21"/>
    <s v="Côte-d'Or"/>
    <n v="27"/>
    <s v="Bourgogne-Franche-Comté"/>
  </r>
  <r>
    <s v="Enedis"/>
    <s v="2021"/>
    <x v="0"/>
    <s v="RES"/>
    <s v="Résidentiel"/>
    <s v="R"/>
    <x v="3"/>
    <m/>
    <s v="0"/>
    <n v="165.6998538"/>
    <n v="37"/>
    <n v="0.76"/>
    <n v="0"/>
    <n v="0"/>
    <n v="0"/>
    <s v="21061"/>
    <x v="51"/>
    <s v="242101434"/>
    <s v="CC du Pays Châtillonnais"/>
    <s v="21"/>
    <s v="Côte-d'Or"/>
    <n v="27"/>
    <s v="Bourgogne-Franche-Comté"/>
  </r>
  <r>
    <s v="Enedis"/>
    <s v="2021"/>
    <x v="0"/>
    <s v="PRO"/>
    <s v="Petits professionels"/>
    <s v="X"/>
    <x v="2"/>
    <m/>
    <s v="0"/>
    <n v="0"/>
    <n v="0"/>
    <n v="0"/>
    <n v="0"/>
    <n v="0"/>
    <n v="1"/>
    <s v="21064"/>
    <x v="52"/>
    <s v="242101491"/>
    <s v="CC du Montbardois"/>
    <s v="21"/>
    <s v="Côte-d'Or"/>
    <n v="27"/>
    <s v="Bourgogne-Franche-Comté"/>
  </r>
  <r>
    <s v="Enedis"/>
    <s v="2021"/>
    <x v="0"/>
    <s v="RES"/>
    <s v="Résidentiel"/>
    <s v="R"/>
    <x v="3"/>
    <m/>
    <s v="0"/>
    <n v="361.13955629999998"/>
    <n v="54"/>
    <n v="0.83"/>
    <n v="0"/>
    <n v="0"/>
    <n v="0"/>
    <s v="21064"/>
    <x v="52"/>
    <s v="242101491"/>
    <s v="CC du Montbardois"/>
    <s v="21"/>
    <s v="Côte-d'Or"/>
    <n v="27"/>
    <s v="Bourgogne-Franche-Comté"/>
  </r>
  <r>
    <s v="Enedis"/>
    <s v="2021"/>
    <x v="0"/>
    <s v="PRO"/>
    <s v="Petits professionels"/>
    <s v="T"/>
    <x v="0"/>
    <m/>
    <s v="0"/>
    <n v="0"/>
    <n v="0"/>
    <n v="0"/>
    <n v="0"/>
    <n v="0"/>
    <n v="1"/>
    <s v="21066"/>
    <x v="54"/>
    <s v="200071207"/>
    <s v="CC de Pouilly-en-Auxois/Bligny-sur-Ouche"/>
    <s v="21"/>
    <s v="Côte-d'Or"/>
    <n v="27"/>
    <s v="Bourgogne-Franche-Comté"/>
  </r>
  <r>
    <s v="Enedis"/>
    <s v="2021"/>
    <x v="0"/>
    <s v="PRO"/>
    <s v="Petits professionels"/>
    <s v="T"/>
    <x v="0"/>
    <m/>
    <s v="0"/>
    <n v="168.84870889999999"/>
    <n v="8"/>
    <n v="0.874"/>
    <n v="0"/>
    <n v="0"/>
    <n v="0"/>
    <s v="21067"/>
    <x v="55"/>
    <s v="200000925"/>
    <s v="CC de la Plaine Dijonnaise"/>
    <s v="21"/>
    <s v="Côte-d'Or"/>
    <n v="27"/>
    <s v="Bourgogne-Franche-Comté"/>
  </r>
  <r>
    <s v="Enedis"/>
    <s v="2021"/>
    <x v="0"/>
    <s v="PRO"/>
    <s v="Petits professionels"/>
    <s v="X"/>
    <x v="2"/>
    <m/>
    <s v="0"/>
    <n v="0"/>
    <n v="0"/>
    <n v="0"/>
    <n v="0"/>
    <n v="0"/>
    <n v="1"/>
    <s v="21067"/>
    <x v="55"/>
    <s v="200000925"/>
    <s v="CC de la Plaine Dijonnaise"/>
    <s v="21"/>
    <s v="Côte-d'Or"/>
    <n v="27"/>
    <s v="Bourgogne-Franche-Comté"/>
  </r>
  <r>
    <s v="Enedis"/>
    <s v="2021"/>
    <x v="0"/>
    <s v="RES"/>
    <s v="Résidentiel"/>
    <s v="R"/>
    <x v="3"/>
    <m/>
    <s v="0"/>
    <n v="2248.1503160000002"/>
    <n v="294"/>
    <n v="0.80300000000000005"/>
    <n v="0"/>
    <n v="0"/>
    <n v="0"/>
    <s v="21067"/>
    <x v="55"/>
    <s v="200000925"/>
    <s v="CC de la Plaine Dijonnaise"/>
    <s v="21"/>
    <s v="Côte-d'Or"/>
    <n v="27"/>
    <s v="Bourgogne-Franche-Comté"/>
  </r>
  <r>
    <s v="Enedis"/>
    <s v="2021"/>
    <x v="0"/>
    <s v="RES"/>
    <s v="Résidentiel"/>
    <s v="R"/>
    <x v="3"/>
    <m/>
    <s v="0"/>
    <n v="347.36687860000001"/>
    <n v="66"/>
    <n v="0.81"/>
    <n v="0"/>
    <n v="0"/>
    <n v="0"/>
    <s v="21068"/>
    <x v="56"/>
    <s v="200071207"/>
    <s v="CC de Pouilly-en-Auxois/Bligny-sur-Ouche"/>
    <s v="21"/>
    <s v="Côte-d'Or"/>
    <n v="27"/>
    <s v="Bourgogne-Franche-Comté"/>
  </r>
  <r>
    <s v="Enedis"/>
    <s v="2021"/>
    <x v="0"/>
    <s v="PRO"/>
    <s v="Petits professionels"/>
    <s v="A"/>
    <x v="1"/>
    <m/>
    <s v="0"/>
    <n v="0"/>
    <n v="0"/>
    <n v="0"/>
    <n v="0"/>
    <n v="0"/>
    <n v="1"/>
    <s v="21069"/>
    <x v="600"/>
    <s v="200071017"/>
    <s v="CC des Terres d'Auxois"/>
    <s v="21"/>
    <s v="Côte-d'Or"/>
    <n v="27"/>
    <s v="Bourgogne-Franche-Comté"/>
  </r>
  <r>
    <s v="Enedis"/>
    <s v="2021"/>
    <x v="0"/>
    <s v="PRO"/>
    <s v="Petits professionels"/>
    <s v="T"/>
    <x v="0"/>
    <m/>
    <s v="0"/>
    <n v="0"/>
    <n v="0"/>
    <n v="0"/>
    <n v="0"/>
    <n v="0"/>
    <n v="1"/>
    <s v="21069"/>
    <x v="600"/>
    <s v="200071017"/>
    <s v="CC des Terres d'Auxois"/>
    <s v="21"/>
    <s v="Côte-d'Or"/>
    <n v="27"/>
    <s v="Bourgogne-Franche-Comté"/>
  </r>
  <r>
    <s v="Enedis"/>
    <s v="2021"/>
    <x v="0"/>
    <s v="ENT"/>
    <s v="Entreprises"/>
    <s v="T"/>
    <x v="0"/>
    <s v="84"/>
    <s v="Administration publique et défense ; sécurité sociale obligatoire"/>
    <n v="53.212000000000003"/>
    <n v="1"/>
    <n v="1"/>
    <n v="0"/>
    <n v="0"/>
    <n v="0"/>
    <s v="21070"/>
    <x v="57"/>
    <s v="200070894"/>
    <s v="CC de Gevrey-Chambertin et de Nuits-Saint-Georges"/>
    <s v="21"/>
    <s v="Côte-d'Or"/>
    <n v="27"/>
    <s v="Bourgogne-Franche-Comté"/>
  </r>
  <r>
    <s v="Enedis"/>
    <s v="2021"/>
    <x v="0"/>
    <s v="PRO"/>
    <s v="Petits professionels"/>
    <s v="A"/>
    <x v="1"/>
    <m/>
    <s v="0"/>
    <n v="0"/>
    <n v="0"/>
    <n v="0"/>
    <n v="0"/>
    <n v="0"/>
    <n v="1"/>
    <s v="21070"/>
    <x v="57"/>
    <s v="200070894"/>
    <s v="CC de Gevrey-Chambertin et de Nuits-Saint-Georges"/>
    <s v="21"/>
    <s v="Côte-d'Or"/>
    <n v="27"/>
    <s v="Bourgogne-Franche-Comté"/>
  </r>
  <r>
    <s v="Enedis"/>
    <s v="2021"/>
    <x v="0"/>
    <s v="ENT"/>
    <s v="Entreprises"/>
    <s v="I"/>
    <x v="4"/>
    <s v="22"/>
    <s v="Fabrication de produits en caoutchouc et en plastique"/>
    <n v="13.218600159999999"/>
    <n v="1"/>
    <n v="0.90400000000000003"/>
    <n v="0"/>
    <n v="0"/>
    <n v="0"/>
    <s v="21071"/>
    <x v="58"/>
    <s v="200072825"/>
    <s v="CC Mirebellois et Fontenois"/>
    <s v="21"/>
    <s v="Côte-d'Or"/>
    <n v="27"/>
    <s v="Bourgogne-Franche-Comté"/>
  </r>
  <r>
    <s v="Enedis"/>
    <s v="2021"/>
    <x v="0"/>
    <s v="ENT"/>
    <s v="Entreprises"/>
    <s v="T"/>
    <x v="0"/>
    <s v="70"/>
    <s v="Activités des sièges sociaux ; conseil de gestion"/>
    <n v="193.68532289999999"/>
    <n v="2"/>
    <n v="0.88100000000000001"/>
    <n v="0"/>
    <n v="0"/>
    <n v="0"/>
    <s v="21071"/>
    <x v="58"/>
    <s v="200072825"/>
    <s v="CC Mirebellois et Fontenois"/>
    <s v="21"/>
    <s v="Côte-d'Or"/>
    <n v="27"/>
    <s v="Bourgogne-Franche-Comté"/>
  </r>
  <r>
    <s v="Enedis"/>
    <s v="2021"/>
    <x v="0"/>
    <s v="ENT"/>
    <s v="Entreprises"/>
    <s v="T"/>
    <x v="0"/>
    <s v="90"/>
    <s v="Activités créatives, artistiques et de spectacle"/>
    <n v="6.5438280779999998"/>
    <n v="1"/>
    <n v="0.98"/>
    <n v="0"/>
    <n v="0"/>
    <n v="0"/>
    <s v="21071"/>
    <x v="58"/>
    <s v="200072825"/>
    <s v="CC Mirebellois et Fontenois"/>
    <s v="21"/>
    <s v="Côte-d'Or"/>
    <n v="27"/>
    <s v="Bourgogne-Franche-Comté"/>
  </r>
  <r>
    <s v="Enedis"/>
    <s v="2021"/>
    <x v="0"/>
    <s v="PRO"/>
    <s v="Petits professionels"/>
    <s v="T"/>
    <x v="0"/>
    <m/>
    <s v="0"/>
    <n v="308.78353980000003"/>
    <n v="29"/>
    <n v="0.83299999999999996"/>
    <n v="0"/>
    <n v="0"/>
    <n v="0"/>
    <s v="21071"/>
    <x v="58"/>
    <s v="200072825"/>
    <s v="CC Mirebellois et Fontenois"/>
    <s v="21"/>
    <s v="Côte-d'Or"/>
    <n v="27"/>
    <s v="Bourgogne-Franche-Comté"/>
  </r>
  <r>
    <s v="Enedis"/>
    <s v="2021"/>
    <x v="0"/>
    <s v="RES"/>
    <s v="Résidentiel"/>
    <s v="R"/>
    <x v="3"/>
    <m/>
    <s v="0"/>
    <n v="2541.6009800000002"/>
    <n v="367"/>
    <n v="0.79"/>
    <n v="0"/>
    <n v="0"/>
    <n v="0"/>
    <s v="21071"/>
    <x v="58"/>
    <s v="200072825"/>
    <s v="CC Mirebellois et Fontenois"/>
    <s v="21"/>
    <s v="Côte-d'Or"/>
    <n v="27"/>
    <s v="Bourgogne-Franche-Comté"/>
  </r>
  <r>
    <s v="Enedis"/>
    <s v="2021"/>
    <x v="0"/>
    <s v="RES"/>
    <s v="Résidentiel"/>
    <s v="R"/>
    <x v="3"/>
    <m/>
    <s v="0"/>
    <n v="355.04942549999998"/>
    <n v="72"/>
    <n v="0.76600000000000001"/>
    <n v="0"/>
    <n v="0"/>
    <n v="0"/>
    <s v="21072"/>
    <x v="59"/>
    <s v="200072825"/>
    <s v="CC Mirebellois et Fontenois"/>
    <s v="21"/>
    <s v="Côte-d'Or"/>
    <n v="27"/>
    <s v="Bourgogne-Franche-Comté"/>
  </r>
  <r>
    <s v="Enedis"/>
    <s v="2021"/>
    <x v="0"/>
    <s v="PRO"/>
    <s v="Petits professionels"/>
    <s v="A"/>
    <x v="1"/>
    <m/>
    <s v="0"/>
    <n v="0"/>
    <n v="0"/>
    <n v="0"/>
    <n v="0"/>
    <n v="0"/>
    <n v="1"/>
    <s v="21074"/>
    <x v="601"/>
    <s v="200070902"/>
    <s v="CC Auxonne Pontailler Val de Saône"/>
    <s v="21"/>
    <s v="Côte-d'Or"/>
    <n v="27"/>
    <s v="Bourgogne-Franche-Comté"/>
  </r>
  <r>
    <s v="Enedis"/>
    <s v="2021"/>
    <x v="0"/>
    <s v="RES"/>
    <s v="Résidentiel"/>
    <s v="R"/>
    <x v="3"/>
    <m/>
    <s v="0"/>
    <n v="748.56733169999995"/>
    <n v="106"/>
    <n v="0.83099999999999996"/>
    <n v="0"/>
    <n v="0"/>
    <n v="0"/>
    <s v="21074"/>
    <x v="601"/>
    <s v="200070902"/>
    <s v="CC Auxonne Pontailler Val de Saône"/>
    <s v="21"/>
    <s v="Côte-d'Or"/>
    <n v="27"/>
    <s v="Bourgogne-Franche-Comté"/>
  </r>
  <r>
    <s v="Enedis"/>
    <s v="2021"/>
    <x v="0"/>
    <s v="PRO"/>
    <s v="Petits professionels"/>
    <s v="T"/>
    <x v="0"/>
    <m/>
    <s v="0"/>
    <n v="0"/>
    <n v="0"/>
    <n v="0"/>
    <n v="0"/>
    <n v="0"/>
    <n v="1"/>
    <s v="21075"/>
    <x v="60"/>
    <s v="242101434"/>
    <s v="CC du Pays Châtillonnais"/>
    <s v="21"/>
    <s v="Côte-d'Or"/>
    <n v="27"/>
    <s v="Bourgogne-Franche-Comté"/>
  </r>
  <r>
    <s v="Enedis"/>
    <s v="2021"/>
    <x v="0"/>
    <s v="RES"/>
    <s v="Résidentiel"/>
    <s v="R"/>
    <x v="3"/>
    <m/>
    <s v="0"/>
    <n v="246.146019"/>
    <n v="46"/>
    <n v="0.83899999999999997"/>
    <n v="0"/>
    <n v="0"/>
    <n v="0"/>
    <s v="21075"/>
    <x v="60"/>
    <s v="242101434"/>
    <s v="CC du Pays Châtillonnais"/>
    <s v="21"/>
    <s v="Côte-d'Or"/>
    <n v="27"/>
    <s v="Bourgogne-Franche-Comté"/>
  </r>
  <r>
    <s v="Enedis"/>
    <s v="2021"/>
    <x v="0"/>
    <s v="ENT"/>
    <s v="Entreprises"/>
    <s v="T"/>
    <x v="0"/>
    <s v="84"/>
    <s v="Administration publique et défense ; sécurité sociale obligatoire"/>
    <n v="91.323586860000006"/>
    <n v="2"/>
    <n v="0.82299999999999995"/>
    <n v="0"/>
    <n v="0"/>
    <n v="0"/>
    <s v="21076"/>
    <x v="61"/>
    <s v="200070902"/>
    <s v="CC Auxonne Pontailler Val de Saône"/>
    <s v="21"/>
    <s v="Côte-d'Or"/>
    <n v="27"/>
    <s v="Bourgogne-Franche-Comté"/>
  </r>
  <r>
    <s v="Enedis"/>
    <s v="2021"/>
    <x v="0"/>
    <s v="PRO"/>
    <s v="Petits professionels"/>
    <s v="A"/>
    <x v="1"/>
    <m/>
    <s v="0"/>
    <n v="55.175746340000003"/>
    <n v="13"/>
    <n v="0.86199999999999999"/>
    <n v="0"/>
    <n v="0"/>
    <n v="0"/>
    <s v="21076"/>
    <x v="61"/>
    <s v="200070902"/>
    <s v="CC Auxonne Pontailler Val de Saône"/>
    <s v="21"/>
    <s v="Côte-d'Or"/>
    <n v="27"/>
    <s v="Bourgogne-Franche-Comté"/>
  </r>
  <r>
    <s v="Enedis"/>
    <s v="2021"/>
    <x v="0"/>
    <s v="PRO"/>
    <s v="Petits professionels"/>
    <s v="T"/>
    <x v="0"/>
    <m/>
    <s v="0"/>
    <n v="184.80950569999999"/>
    <n v="17"/>
    <n v="0.83899999999999997"/>
    <n v="0"/>
    <n v="0"/>
    <n v="0"/>
    <s v="21076"/>
    <x v="61"/>
    <s v="200070902"/>
    <s v="CC Auxonne Pontailler Val de Saône"/>
    <s v="21"/>
    <s v="Côte-d'Or"/>
    <n v="27"/>
    <s v="Bourgogne-Franche-Comté"/>
  </r>
  <r>
    <s v="Enedis"/>
    <s v="2021"/>
    <x v="0"/>
    <s v="PRO"/>
    <s v="Petits professionels"/>
    <s v="X"/>
    <x v="2"/>
    <m/>
    <s v="0"/>
    <n v="0"/>
    <n v="0"/>
    <n v="0"/>
    <n v="0"/>
    <n v="0"/>
    <n v="1"/>
    <s v="21076"/>
    <x v="61"/>
    <s v="200070902"/>
    <s v="CC Auxonne Pontailler Val de Saône"/>
    <s v="21"/>
    <s v="Côte-d'Or"/>
    <n v="27"/>
    <s v="Bourgogne-Franche-Comté"/>
  </r>
  <r>
    <s v="Enedis"/>
    <s v="2021"/>
    <x v="0"/>
    <s v="PRO"/>
    <s v="Petits professionels"/>
    <s v="A"/>
    <x v="1"/>
    <m/>
    <s v="0"/>
    <n v="80.827843759999993"/>
    <n v="5"/>
    <n v="0.91400000000000003"/>
    <n v="0"/>
    <n v="0"/>
    <n v="0"/>
    <s v="21077"/>
    <x v="62"/>
    <s v="242101434"/>
    <s v="CC du Pays Châtillonnais"/>
    <s v="21"/>
    <s v="Côte-d'Or"/>
    <n v="27"/>
    <s v="Bourgogne-Franche-Comté"/>
  </r>
  <r>
    <s v="Enedis"/>
    <s v="2021"/>
    <x v="0"/>
    <s v="PRO"/>
    <s v="Petits professionels"/>
    <s v="T"/>
    <x v="0"/>
    <m/>
    <s v="0"/>
    <n v="0"/>
    <n v="0"/>
    <n v="0"/>
    <n v="0"/>
    <n v="0"/>
    <n v="1"/>
    <s v="21078"/>
    <x v="63"/>
    <s v="242101434"/>
    <s v="CC du Pays Châtillonnais"/>
    <s v="21"/>
    <s v="Côte-d'Or"/>
    <n v="27"/>
    <s v="Bourgogne-Franche-Comté"/>
  </r>
  <r>
    <s v="Enedis"/>
    <s v="2021"/>
    <x v="0"/>
    <s v="RES"/>
    <s v="Résidentiel"/>
    <s v="R"/>
    <x v="3"/>
    <m/>
    <s v="0"/>
    <n v="202.32674249999999"/>
    <n v="42"/>
    <n v="0.88900000000000001"/>
    <n v="0"/>
    <n v="0"/>
    <n v="0"/>
    <s v="21078"/>
    <x v="63"/>
    <s v="242101434"/>
    <s v="CC du Pays Châtillonnais"/>
    <s v="21"/>
    <s v="Côte-d'Or"/>
    <n v="27"/>
    <s v="Bourgogne-Franche-Comté"/>
  </r>
  <r>
    <s v="Enedis"/>
    <s v="2021"/>
    <x v="0"/>
    <s v="PRO"/>
    <s v="Petits professionels"/>
    <s v="T"/>
    <x v="0"/>
    <m/>
    <s v="0"/>
    <n v="480.44131579999998"/>
    <n v="39"/>
    <n v="0.86899999999999999"/>
    <n v="0"/>
    <n v="0"/>
    <n v="0"/>
    <s v="21080"/>
    <x v="65"/>
    <s v="200039055"/>
    <s v="CC Ouche et Montagne"/>
    <s v="21"/>
    <s v="Côte-d'Or"/>
    <n v="27"/>
    <s v="Bourgogne-Franche-Comté"/>
  </r>
  <r>
    <s v="Enedis"/>
    <s v="2021"/>
    <x v="0"/>
    <s v="PRO"/>
    <s v="Petits professionels"/>
    <s v="T"/>
    <x v="0"/>
    <m/>
    <s v="0"/>
    <n v="63.84658288"/>
    <n v="5"/>
    <n v="0.879"/>
    <n v="0"/>
    <n v="0"/>
    <n v="0"/>
    <s v="21081"/>
    <x v="66"/>
    <s v="200039055"/>
    <s v="CC Ouche et Montagne"/>
    <s v="21"/>
    <s v="Côte-d'Or"/>
    <n v="27"/>
    <s v="Bourgogne-Franche-Comté"/>
  </r>
  <r>
    <s v="Enedis"/>
    <s v="2021"/>
    <x v="0"/>
    <s v="PRO"/>
    <s v="Petits professionels"/>
    <s v="T"/>
    <x v="0"/>
    <m/>
    <s v="0"/>
    <n v="52.008630699999998"/>
    <n v="11"/>
    <n v="0.89100000000000001"/>
    <n v="0"/>
    <n v="0"/>
    <n v="0"/>
    <s v="21083"/>
    <x v="68"/>
    <s v="200071173"/>
    <s v="CC du Pays Arnay Liernais"/>
    <s v="21"/>
    <s v="Côte-d'Or"/>
    <n v="27"/>
    <s v="Bourgogne-Franche-Comté"/>
  </r>
  <r>
    <s v="Enedis"/>
    <s v="2021"/>
    <x v="0"/>
    <s v="RES"/>
    <s v="Résidentiel"/>
    <s v="R"/>
    <x v="3"/>
    <m/>
    <s v="0"/>
    <n v="428.90164570000002"/>
    <n v="105"/>
    <n v="0.65400000000000003"/>
    <n v="0"/>
    <n v="0"/>
    <n v="0"/>
    <s v="21083"/>
    <x v="68"/>
    <s v="200071173"/>
    <s v="CC du Pays Arnay Liernais"/>
    <s v="21"/>
    <s v="Côte-d'Or"/>
    <n v="27"/>
    <s v="Bourgogne-Franche-Comté"/>
  </r>
  <r>
    <s v="Enedis"/>
    <s v="2021"/>
    <x v="0"/>
    <s v="RES"/>
    <s v="Résidentiel"/>
    <s v="R"/>
    <x v="3"/>
    <m/>
    <s v="0"/>
    <n v="402.48203489999997"/>
    <n v="98"/>
    <n v="0.76"/>
    <n v="0"/>
    <n v="0"/>
    <n v="0"/>
    <s v="21085"/>
    <x v="70"/>
    <s v="200039063"/>
    <s v="CC Forêts, Seine et Suzon"/>
    <s v="21"/>
    <s v="Côte-d'Or"/>
    <n v="27"/>
    <s v="Bourgogne-Franche-Comté"/>
  </r>
  <r>
    <s v="Enedis"/>
    <s v="2021"/>
    <x v="0"/>
    <s v="ENT"/>
    <s v="Entreprises"/>
    <s v="T"/>
    <x v="0"/>
    <s v="46"/>
    <s v="Commerce de gros, à l'exception des automobiles et des motocycles"/>
    <n v="101.61425939999999"/>
    <n v="1"/>
    <n v="0.90500000000000003"/>
    <n v="0"/>
    <n v="0"/>
    <n v="0"/>
    <s v="21086"/>
    <x v="71"/>
    <s v="200006682"/>
    <s v="CA Beaune, Côte et Sud - Communauté Beaune-Chagny-Nolay"/>
    <s v="21"/>
    <s v="Côte-d'Or"/>
    <n v="27"/>
    <s v="Bourgogne-Franche-Comté"/>
  </r>
  <r>
    <s v="Enedis"/>
    <s v="2021"/>
    <x v="0"/>
    <s v="PRO"/>
    <s v="Petits professionels"/>
    <s v="X"/>
    <x v="2"/>
    <m/>
    <s v="0"/>
    <n v="57.797104310000002"/>
    <n v="8"/>
    <n v="0.86699999999999999"/>
    <n v="0"/>
    <n v="0"/>
    <n v="0"/>
    <s v="21086"/>
    <x v="71"/>
    <s v="200006682"/>
    <s v="CA Beaune, Côte et Sud - Communauté Beaune-Chagny-Nolay"/>
    <s v="21"/>
    <s v="Côte-d'Or"/>
    <n v="27"/>
    <s v="Bourgogne-Franche-Comté"/>
  </r>
  <r>
    <s v="Enedis"/>
    <s v="2021"/>
    <x v="0"/>
    <s v="ENT"/>
    <s v="Entreprises"/>
    <s v="T"/>
    <x v="0"/>
    <s v="70"/>
    <s v="Activités des sièges sociaux ; conseil de gestion"/>
    <n v="19.606000000000002"/>
    <n v="1"/>
    <n v="1"/>
    <n v="0"/>
    <n v="0"/>
    <n v="0"/>
    <s v="21087"/>
    <x v="72"/>
    <s v="200071207"/>
    <s v="CC de Pouilly-en-Auxois/Bligny-sur-Ouche"/>
    <s v="21"/>
    <s v="Côte-d'Or"/>
    <n v="27"/>
    <s v="Bourgogne-Franche-Comté"/>
  </r>
  <r>
    <s v="Enedis"/>
    <s v="2021"/>
    <x v="0"/>
    <s v="ENT"/>
    <s v="Entreprises"/>
    <s v="T"/>
    <x v="0"/>
    <s v="85"/>
    <s v="Enseignement"/>
    <n v="78.475266180000006"/>
    <n v="1"/>
    <n v="0.92500000000000004"/>
    <n v="0"/>
    <n v="0"/>
    <n v="0"/>
    <s v="21087"/>
    <x v="72"/>
    <s v="200071207"/>
    <s v="CC de Pouilly-en-Auxois/Bligny-sur-Ouche"/>
    <s v="21"/>
    <s v="Côte-d'Or"/>
    <n v="27"/>
    <s v="Bourgogne-Franche-Comté"/>
  </r>
  <r>
    <s v="Enedis"/>
    <s v="2021"/>
    <x v="0"/>
    <s v="PRO"/>
    <s v="Petits professionels"/>
    <s v="I"/>
    <x v="4"/>
    <m/>
    <s v="0"/>
    <n v="85.573308350000005"/>
    <n v="6"/>
    <n v="0.63800000000000001"/>
    <n v="0"/>
    <n v="0"/>
    <n v="0"/>
    <s v="21087"/>
    <x v="72"/>
    <s v="200071207"/>
    <s v="CC de Pouilly-en-Auxois/Bligny-sur-Ouche"/>
    <s v="21"/>
    <s v="Côte-d'Or"/>
    <n v="27"/>
    <s v="Bourgogne-Franche-Comté"/>
  </r>
  <r>
    <s v="Enedis"/>
    <s v="2021"/>
    <x v="0"/>
    <s v="RES"/>
    <s v="Résidentiel"/>
    <s v="R"/>
    <x v="3"/>
    <m/>
    <s v="0"/>
    <n v="2913.9421299999999"/>
    <n v="472"/>
    <n v="0.84199999999999997"/>
    <n v="0"/>
    <n v="0"/>
    <n v="0"/>
    <s v="21087"/>
    <x v="72"/>
    <s v="200071207"/>
    <s v="CC de Pouilly-en-Auxois/Bligny-sur-Ouche"/>
    <s v="21"/>
    <s v="Côte-d'Or"/>
    <n v="27"/>
    <s v="Bourgogne-Franche-Comté"/>
  </r>
  <r>
    <s v="Enedis"/>
    <s v="2021"/>
    <x v="0"/>
    <s v="PRO"/>
    <s v="Petits professionels"/>
    <s v="T"/>
    <x v="0"/>
    <m/>
    <s v="0"/>
    <n v="54.926582000000003"/>
    <n v="11"/>
    <n v="0.73299999999999998"/>
    <n v="0"/>
    <n v="0"/>
    <n v="0"/>
    <s v="21088"/>
    <x v="73"/>
    <s v="200070894"/>
    <s v="CC de Gevrey-Chambertin et de Nuits-Saint-Georges"/>
    <s v="21"/>
    <s v="Côte-d'Or"/>
    <n v="27"/>
    <s v="Bourgogne-Franche-Comté"/>
  </r>
  <r>
    <s v="Enedis"/>
    <s v="2021"/>
    <x v="0"/>
    <s v="RES"/>
    <s v="Résidentiel"/>
    <s v="R"/>
    <x v="3"/>
    <m/>
    <s v="0"/>
    <n v="962.50899289999995"/>
    <n v="118"/>
    <n v="0.77200000000000002"/>
    <n v="0"/>
    <n v="0"/>
    <n v="0"/>
    <s v="21088"/>
    <x v="73"/>
    <s v="200070894"/>
    <s v="CC de Gevrey-Chambertin et de Nuits-Saint-Georges"/>
    <s v="21"/>
    <s v="Côte-d'Or"/>
    <n v="27"/>
    <s v="Bourgogne-Franche-Comté"/>
  </r>
  <r>
    <s v="Enedis"/>
    <s v="2021"/>
    <x v="0"/>
    <s v="ENT"/>
    <s v="Entreprises"/>
    <s v="A"/>
    <x v="1"/>
    <s v="1"/>
    <s v="0"/>
    <n v="35.618189659999999"/>
    <n v="1"/>
    <n v="0.97099999999999997"/>
    <n v="0"/>
    <n v="0"/>
    <n v="0"/>
    <s v="21089"/>
    <x v="602"/>
    <s v="242101509"/>
    <s v="CC Rives de Saône"/>
    <s v="21"/>
    <s v="Côte-d'Or"/>
    <n v="27"/>
    <s v="Bourgogne-Franche-Comté"/>
  </r>
  <r>
    <s v="Enedis"/>
    <s v="2021"/>
    <x v="0"/>
    <s v="PRO"/>
    <s v="Petits professionels"/>
    <s v="I"/>
    <x v="4"/>
    <m/>
    <s v="0"/>
    <n v="0"/>
    <n v="0"/>
    <n v="0"/>
    <n v="0"/>
    <n v="0"/>
    <n v="1"/>
    <s v="21089"/>
    <x v="602"/>
    <s v="242101509"/>
    <s v="CC Rives de Saône"/>
    <s v="21"/>
    <s v="Côte-d'Or"/>
    <n v="27"/>
    <s v="Bourgogne-Franche-Comté"/>
  </r>
  <r>
    <s v="Enedis"/>
    <s v="2021"/>
    <x v="0"/>
    <s v="PRO"/>
    <s v="Petits professionels"/>
    <s v="T"/>
    <x v="0"/>
    <m/>
    <s v="0"/>
    <n v="55.032438999999997"/>
    <n v="8"/>
    <n v="0.873"/>
    <n v="0"/>
    <n v="0"/>
    <n v="0"/>
    <s v="21090"/>
    <x v="74"/>
    <s v="242101434"/>
    <s v="CC du Pays Châtillonnais"/>
    <s v="21"/>
    <s v="Côte-d'Or"/>
    <n v="27"/>
    <s v="Bourgogne-Franche-Comté"/>
  </r>
  <r>
    <s v="Enedis"/>
    <s v="2021"/>
    <x v="0"/>
    <s v="RES"/>
    <s v="Résidentiel"/>
    <s v="R"/>
    <x v="3"/>
    <m/>
    <s v="0"/>
    <n v="239.676356"/>
    <n v="48"/>
    <n v="0.84399999999999997"/>
    <n v="0"/>
    <n v="0"/>
    <n v="0"/>
    <s v="21090"/>
    <x v="74"/>
    <s v="242101434"/>
    <s v="CC du Pays Châtillonnais"/>
    <s v="21"/>
    <s v="Côte-d'Or"/>
    <n v="27"/>
    <s v="Bourgogne-Franche-Comté"/>
  </r>
  <r>
    <s v="Enedis"/>
    <s v="2021"/>
    <x v="0"/>
    <s v="RES"/>
    <s v="Résidentiel"/>
    <s v="R"/>
    <x v="3"/>
    <m/>
    <s v="0"/>
    <n v="915.50475559999995"/>
    <n v="151"/>
    <n v="0.79700000000000004"/>
    <n v="0"/>
    <n v="0"/>
    <n v="0"/>
    <s v="21092"/>
    <x v="76"/>
    <s v="200006682"/>
    <s v="CA Beaune, Côte et Sud - Communauté Beaune-Chagny-Nolay"/>
    <s v="21"/>
    <s v="Côte-d'Or"/>
    <n v="27"/>
    <s v="Bourgogne-Franche-Comté"/>
  </r>
  <r>
    <s v="Enedis"/>
    <s v="2021"/>
    <x v="0"/>
    <s v="RES"/>
    <s v="Résidentiel"/>
    <s v="R"/>
    <x v="3"/>
    <m/>
    <s v="0"/>
    <n v="503.53918770000001"/>
    <n v="85"/>
    <n v="0.80400000000000005"/>
    <n v="0"/>
    <n v="0"/>
    <n v="0"/>
    <s v="21093"/>
    <x v="77"/>
    <s v="242101434"/>
    <s v="CC du Pays Châtillonnais"/>
    <s v="21"/>
    <s v="Côte-d'Or"/>
    <n v="27"/>
    <s v="Bourgogne-Franche-Comté"/>
  </r>
  <r>
    <s v="Enedis"/>
    <s v="2021"/>
    <x v="0"/>
    <s v="ENT"/>
    <s v="Entreprises"/>
    <s v="T"/>
    <x v="0"/>
    <s v="46"/>
    <s v="Commerce de gros, à l'exception des automobiles et des motocycles"/>
    <n v="22.7574091"/>
    <n v="1"/>
    <n v="0.98799999999999999"/>
    <n v="0"/>
    <n v="0"/>
    <n v="0"/>
    <s v="21094"/>
    <x v="78"/>
    <s v="200072825"/>
    <s v="CC Mirebellois et Fontenois"/>
    <s v="21"/>
    <s v="Côte-d'Or"/>
    <n v="27"/>
    <s v="Bourgogne-Franche-Comté"/>
  </r>
  <r>
    <s v="Enedis"/>
    <s v="2021"/>
    <x v="0"/>
    <s v="PRO"/>
    <s v="Petits professionels"/>
    <s v="A"/>
    <x v="1"/>
    <m/>
    <s v="0"/>
    <n v="0"/>
    <n v="0"/>
    <n v="0"/>
    <n v="0"/>
    <n v="0"/>
    <n v="1"/>
    <s v="21094"/>
    <x v="78"/>
    <s v="200072825"/>
    <s v="CC Mirebellois et Fontenois"/>
    <s v="21"/>
    <s v="Côte-d'Or"/>
    <n v="27"/>
    <s v="Bourgogne-Franche-Comté"/>
  </r>
  <r>
    <s v="Enedis"/>
    <s v="2021"/>
    <x v="0"/>
    <s v="RES"/>
    <s v="Résidentiel"/>
    <s v="R"/>
    <x v="3"/>
    <m/>
    <s v="0"/>
    <n v="187.35897650000001"/>
    <n v="31"/>
    <n v="0.80800000000000005"/>
    <n v="0"/>
    <n v="0"/>
    <n v="0"/>
    <s v="21095"/>
    <x v="603"/>
    <s v="242101509"/>
    <s v="CC Rives de Saône"/>
    <s v="21"/>
    <s v="Côte-d'Or"/>
    <n v="27"/>
    <s v="Bourgogne-Franche-Comté"/>
  </r>
  <r>
    <s v="Enedis"/>
    <s v="2021"/>
    <x v="0"/>
    <s v="PRO"/>
    <s v="Petits professionels"/>
    <s v="A"/>
    <x v="1"/>
    <m/>
    <s v="0"/>
    <n v="0"/>
    <n v="0"/>
    <n v="0"/>
    <n v="0"/>
    <n v="0"/>
    <n v="1"/>
    <s v="21096"/>
    <x v="79"/>
    <s v="200070910"/>
    <s v="CC Tille et Venelle"/>
    <s v="21"/>
    <s v="Côte-d'Or"/>
    <n v="27"/>
    <s v="Bourgogne-Franche-Comté"/>
  </r>
  <r>
    <s v="Enedis"/>
    <s v="2021"/>
    <x v="0"/>
    <s v="PRO"/>
    <s v="Petits professionels"/>
    <s v="A"/>
    <x v="1"/>
    <m/>
    <s v="0"/>
    <n v="0"/>
    <n v="0"/>
    <n v="0"/>
    <n v="0"/>
    <n v="0"/>
    <n v="1"/>
    <s v="21097"/>
    <x v="693"/>
    <s v="200071017"/>
    <s v="CC des Terres d'Auxois"/>
    <s v="21"/>
    <s v="Côte-d'Or"/>
    <n v="27"/>
    <s v="Bourgogne-Franche-Comté"/>
  </r>
  <r>
    <s v="Enedis"/>
    <s v="2021"/>
    <x v="0"/>
    <s v="PRO"/>
    <s v="Petits professionels"/>
    <s v="T"/>
    <x v="0"/>
    <m/>
    <s v="0"/>
    <n v="0"/>
    <n v="0"/>
    <n v="0"/>
    <n v="0"/>
    <n v="0"/>
    <n v="1"/>
    <s v="21097"/>
    <x v="693"/>
    <s v="200071017"/>
    <s v="CC des Terres d'Auxois"/>
    <s v="21"/>
    <s v="Côte-d'Or"/>
    <n v="27"/>
    <s v="Bourgogne-Franche-Comté"/>
  </r>
  <r>
    <s v="Enedis"/>
    <s v="2021"/>
    <x v="0"/>
    <s v="RES"/>
    <s v="Résidentiel"/>
    <s v="R"/>
    <x v="3"/>
    <m/>
    <s v="0"/>
    <n v="92.271297450000006"/>
    <n v="23"/>
    <n v="0.74399999999999999"/>
    <n v="0"/>
    <n v="0"/>
    <n v="0"/>
    <s v="21097"/>
    <x v="693"/>
    <s v="200071017"/>
    <s v="CC des Terres d'Auxois"/>
    <s v="21"/>
    <s v="Côte-d'Or"/>
    <n v="27"/>
    <s v="Bourgogne-Franche-Comté"/>
  </r>
  <r>
    <s v="Enedis"/>
    <s v="2021"/>
    <x v="0"/>
    <s v="RES"/>
    <s v="Résidentiel"/>
    <s v="R"/>
    <x v="3"/>
    <m/>
    <s v="0"/>
    <n v="403.74124289999997"/>
    <n v="89"/>
    <n v="0.79200000000000004"/>
    <n v="0"/>
    <n v="0"/>
    <n v="0"/>
    <s v="21098"/>
    <x v="80"/>
    <s v="242101459"/>
    <s v="CC du Pays d'Alésia et de la Seine"/>
    <s v="21"/>
    <s v="Côte-d'Or"/>
    <n v="27"/>
    <s v="Bourgogne-Franche-Comté"/>
  </r>
  <r>
    <s v="Enedis"/>
    <s v="2021"/>
    <x v="0"/>
    <s v="PRO"/>
    <s v="Petits professionels"/>
    <s v="A"/>
    <x v="1"/>
    <m/>
    <s v="0"/>
    <n v="0"/>
    <n v="0"/>
    <n v="0"/>
    <n v="0"/>
    <n v="0"/>
    <n v="1"/>
    <s v="21099"/>
    <x v="81"/>
    <s v="200006682"/>
    <s v="CA Beaune, Côte et Sud - Communauté Beaune-Chagny-Nolay"/>
    <s v="21"/>
    <s v="Côte-d'Or"/>
    <n v="27"/>
    <s v="Bourgogne-Franche-Comté"/>
  </r>
  <r>
    <s v="Enedis"/>
    <s v="2021"/>
    <x v="0"/>
    <s v="RES"/>
    <s v="Résidentiel"/>
    <s v="R"/>
    <x v="3"/>
    <m/>
    <s v="0"/>
    <n v="1319.6974660000001"/>
    <n v="175"/>
    <n v="0.78200000000000003"/>
    <n v="0"/>
    <n v="0"/>
    <n v="0"/>
    <s v="21099"/>
    <x v="81"/>
    <s v="200006682"/>
    <s v="CA Beaune, Côte et Sud - Communauté Beaune-Chagny-Nolay"/>
    <s v="21"/>
    <s v="Côte-d'Or"/>
    <n v="27"/>
    <s v="Bourgogne-Franche-Comté"/>
  </r>
  <r>
    <s v="Enedis"/>
    <s v="2021"/>
    <x v="0"/>
    <s v="RES"/>
    <s v="Résidentiel"/>
    <s v="R"/>
    <x v="3"/>
    <m/>
    <s v="0"/>
    <n v="614.14384489999998"/>
    <n v="94"/>
    <n v="0.84899999999999998"/>
    <n v="0"/>
    <n v="0"/>
    <n v="0"/>
    <s v="21101"/>
    <x v="82"/>
    <s v="200071017"/>
    <s v="CC des Terres d'Auxois"/>
    <s v="21"/>
    <s v="Côte-d'Or"/>
    <n v="27"/>
    <s v="Bourgogne-Franche-Comté"/>
  </r>
  <r>
    <s v="Enedis"/>
    <s v="2021"/>
    <x v="0"/>
    <s v="PRO"/>
    <s v="Petits professionels"/>
    <s v="A"/>
    <x v="1"/>
    <m/>
    <s v="0"/>
    <n v="69.186596440000002"/>
    <n v="6"/>
    <n v="0.49"/>
    <n v="0"/>
    <n v="0"/>
    <n v="0"/>
    <s v="21102"/>
    <x v="605"/>
    <s v="200071173"/>
    <s v="CC du Pays Arnay Liernais"/>
    <s v="21"/>
    <s v="Côte-d'Or"/>
    <n v="27"/>
    <s v="Bourgogne-Franche-Comté"/>
  </r>
  <r>
    <s v="Enedis"/>
    <s v="2021"/>
    <x v="0"/>
    <s v="PRO"/>
    <s v="Petits professionels"/>
    <s v="T"/>
    <x v="0"/>
    <m/>
    <s v="0"/>
    <n v="38.458519860000003"/>
    <n v="11"/>
    <n v="0.79600000000000004"/>
    <n v="0"/>
    <n v="0"/>
    <n v="0"/>
    <s v="21102"/>
    <x v="605"/>
    <s v="200071173"/>
    <s v="CC du Pays Arnay Liernais"/>
    <s v="21"/>
    <s v="Côte-d'Or"/>
    <n v="27"/>
    <s v="Bourgogne-Franche-Comté"/>
  </r>
  <r>
    <s v="Enedis"/>
    <s v="2021"/>
    <x v="0"/>
    <s v="ENT"/>
    <s v="Entreprises"/>
    <s v="I"/>
    <x v="4"/>
    <s v="28"/>
    <s v="Fabrication de machines et équipements n.c.a."/>
    <n v="121.4813528"/>
    <n v="2"/>
    <n v="0.95"/>
    <n v="0"/>
    <n v="0"/>
    <n v="0"/>
    <s v="21103"/>
    <x v="83"/>
    <s v="242101509"/>
    <s v="CC Rives de Saône"/>
    <s v="21"/>
    <s v="Côte-d'Or"/>
    <n v="27"/>
    <s v="Bourgogne-Franche-Comté"/>
  </r>
  <r>
    <s v="Enedis"/>
    <s v="2021"/>
    <x v="0"/>
    <s v="ENT"/>
    <s v="Entreprises"/>
    <s v="T"/>
    <x v="0"/>
    <s v="33"/>
    <s v="Réparation et installation de machines et d'équipements"/>
    <n v="324.21232029999999"/>
    <n v="3"/>
    <n v="0.91200000000000003"/>
    <n v="0"/>
    <n v="0"/>
    <n v="0"/>
    <s v="21103"/>
    <x v="83"/>
    <s v="242101509"/>
    <s v="CC Rives de Saône"/>
    <s v="21"/>
    <s v="Côte-d'Or"/>
    <n v="27"/>
    <s v="Bourgogne-Franche-Comté"/>
  </r>
  <r>
    <s v="Enedis"/>
    <s v="2021"/>
    <x v="0"/>
    <s v="ENT"/>
    <s v="Entreprises"/>
    <s v="T"/>
    <x v="0"/>
    <s v="46"/>
    <s v="Commerce de gros, à l'exception des automobiles et des motocycles"/>
    <n v="163.72815299999999"/>
    <n v="4"/>
    <n v="0.91500000000000004"/>
    <n v="0"/>
    <n v="0"/>
    <n v="0"/>
    <s v="21103"/>
    <x v="83"/>
    <s v="242101509"/>
    <s v="CC Rives de Saône"/>
    <s v="21"/>
    <s v="Côte-d'Or"/>
    <n v="27"/>
    <s v="Bourgogne-Franche-Comté"/>
  </r>
  <r>
    <s v="Enedis"/>
    <s v="2021"/>
    <x v="0"/>
    <s v="ENT"/>
    <s v="Entreprises"/>
    <s v="T"/>
    <x v="0"/>
    <s v="49"/>
    <s v="Transports terrestres et transport par conduites"/>
    <n v="76.042880859999997"/>
    <n v="1"/>
    <n v="0.90200000000000002"/>
    <n v="0"/>
    <n v="0"/>
    <n v="0"/>
    <s v="21103"/>
    <x v="83"/>
    <s v="242101509"/>
    <s v="CC Rives de Saône"/>
    <s v="21"/>
    <s v="Côte-d'Or"/>
    <n v="27"/>
    <s v="Bourgogne-Franche-Comté"/>
  </r>
  <r>
    <s v="Enedis"/>
    <s v="2021"/>
    <x v="0"/>
    <s v="ENT"/>
    <s v="Entreprises"/>
    <s v="T"/>
    <x v="0"/>
    <s v="85"/>
    <s v="Enseignement"/>
    <n v="113.1231066"/>
    <n v="1"/>
    <n v="0.91200000000000003"/>
    <n v="0"/>
    <n v="0"/>
    <n v="0"/>
    <s v="21103"/>
    <x v="83"/>
    <s v="242101509"/>
    <s v="CC Rives de Saône"/>
    <s v="21"/>
    <s v="Côte-d'Or"/>
    <n v="27"/>
    <s v="Bourgogne-Franche-Comté"/>
  </r>
  <r>
    <s v="Enedis"/>
    <s v="2021"/>
    <x v="0"/>
    <s v="ENT"/>
    <s v="Entreprises"/>
    <s v="T"/>
    <x v="0"/>
    <s v="96"/>
    <s v="Autres services personnels"/>
    <n v="10.795999999999999"/>
    <n v="1"/>
    <n v="1"/>
    <n v="0"/>
    <n v="0"/>
    <n v="0"/>
    <s v="21103"/>
    <x v="83"/>
    <s v="242101509"/>
    <s v="CC Rives de Saône"/>
    <s v="21"/>
    <s v="Côte-d'Or"/>
    <n v="27"/>
    <s v="Bourgogne-Franche-Comté"/>
  </r>
  <r>
    <s v="Enedis"/>
    <s v="2021"/>
    <x v="0"/>
    <s v="PRO"/>
    <s v="Petits professionels"/>
    <s v="X"/>
    <x v="2"/>
    <m/>
    <s v="0"/>
    <n v="70.697537319999995"/>
    <n v="12"/>
    <n v="0.72199999999999998"/>
    <n v="0"/>
    <n v="0"/>
    <n v="0"/>
    <s v="21103"/>
    <x v="83"/>
    <s v="242101509"/>
    <s v="CC Rives de Saône"/>
    <s v="21"/>
    <s v="Côte-d'Or"/>
    <n v="27"/>
    <s v="Bourgogne-Franche-Comté"/>
  </r>
  <r>
    <s v="Enedis"/>
    <s v="2021"/>
    <x v="0"/>
    <s v="RES"/>
    <s v="Résidentiel"/>
    <s v="R"/>
    <x v="3"/>
    <m/>
    <s v="0"/>
    <n v="5977.8487889999997"/>
    <n v="1102"/>
    <n v="0.82199999999999995"/>
    <n v="0.65084322100000003"/>
    <n v="3.9899999999999996E-3"/>
    <n v="0"/>
    <s v="21103"/>
    <x v="83"/>
    <s v="242101509"/>
    <s v="CC Rives de Saône"/>
    <s v="21"/>
    <s v="Côte-d'Or"/>
    <n v="27"/>
    <s v="Bourgogne-Franche-Comté"/>
  </r>
  <r>
    <s v="Enedis"/>
    <s v="2021"/>
    <x v="0"/>
    <s v="PRO"/>
    <s v="Petits professionels"/>
    <s v="I"/>
    <x v="4"/>
    <m/>
    <s v="0"/>
    <n v="0"/>
    <n v="0"/>
    <n v="0"/>
    <n v="0"/>
    <n v="0"/>
    <n v="1"/>
    <s v="21104"/>
    <x v="606"/>
    <s v="242101434"/>
    <s v="CC du Pays Châtillonnais"/>
    <s v="21"/>
    <s v="Côte-d'Or"/>
    <n v="27"/>
    <s v="Bourgogne-Franche-Comté"/>
  </r>
  <r>
    <s v="Enedis"/>
    <s v="2021"/>
    <x v="0"/>
    <s v="PRO"/>
    <s v="Petits professionels"/>
    <s v="T"/>
    <x v="0"/>
    <m/>
    <s v="0"/>
    <n v="82.942843170000003"/>
    <n v="9"/>
    <n v="0.61799999999999999"/>
    <n v="0"/>
    <n v="0"/>
    <n v="0"/>
    <s v="21104"/>
    <x v="606"/>
    <s v="242101434"/>
    <s v="CC du Pays Châtillonnais"/>
    <s v="21"/>
    <s v="Côte-d'Or"/>
    <n v="27"/>
    <s v="Bourgogne-Franche-Comté"/>
  </r>
  <r>
    <s v="Enedis"/>
    <s v="2021"/>
    <x v="0"/>
    <s v="RES"/>
    <s v="Résidentiel"/>
    <s v="R"/>
    <x v="3"/>
    <m/>
    <s v="0"/>
    <n v="162.1173288"/>
    <n v="41"/>
    <n v="0.80800000000000005"/>
    <n v="0"/>
    <n v="0"/>
    <n v="0"/>
    <s v="21104"/>
    <x v="606"/>
    <s v="242101434"/>
    <s v="CC du Pays Châtillonnais"/>
    <s v="21"/>
    <s v="Côte-d'Or"/>
    <n v="27"/>
    <s v="Bourgogne-Franche-Comté"/>
  </r>
  <r>
    <s v="Enedis"/>
    <s v="2021"/>
    <x v="0"/>
    <s v="ENT"/>
    <s v="Entreprises"/>
    <s v="I"/>
    <x v="4"/>
    <s v="23"/>
    <s v="Fabrication d'autres produits minéraux non métalliques"/>
    <n v="1352.0973329999999"/>
    <n v="2"/>
    <n v="1"/>
    <n v="0"/>
    <n v="0"/>
    <n v="0"/>
    <s v="21105"/>
    <x v="84"/>
    <s v="242100410"/>
    <s v="Dijon Métropole"/>
    <s v="21"/>
    <s v="Côte-d'Or"/>
    <n v="27"/>
    <s v="Bourgogne-Franche-Comté"/>
  </r>
  <r>
    <s v="Enedis"/>
    <s v="2021"/>
    <x v="0"/>
    <s v="PRO"/>
    <s v="Petits professionels"/>
    <s v="I"/>
    <x v="4"/>
    <m/>
    <s v="0"/>
    <n v="0"/>
    <n v="0"/>
    <n v="0"/>
    <n v="0"/>
    <n v="0"/>
    <n v="1"/>
    <s v="21105"/>
    <x v="84"/>
    <s v="242100410"/>
    <s v="Dijon Métropole"/>
    <s v="21"/>
    <s v="Côte-d'Or"/>
    <n v="27"/>
    <s v="Bourgogne-Franche-Comté"/>
  </r>
  <r>
    <s v="Enedis"/>
    <s v="2021"/>
    <x v="0"/>
    <s v="PRO"/>
    <s v="Petits professionels"/>
    <s v="X"/>
    <x v="2"/>
    <m/>
    <s v="0"/>
    <n v="0"/>
    <n v="0"/>
    <n v="0"/>
    <n v="0"/>
    <n v="0"/>
    <n v="1"/>
    <s v="21105"/>
    <x v="84"/>
    <s v="242100410"/>
    <s v="Dijon Métropole"/>
    <s v="21"/>
    <s v="Côte-d'Or"/>
    <n v="27"/>
    <s v="Bourgogne-Franche-Comté"/>
  </r>
  <r>
    <s v="Enedis"/>
    <s v="2021"/>
    <x v="0"/>
    <s v="ENT"/>
    <s v="Entreprises"/>
    <s v="T"/>
    <x v="0"/>
    <s v="47"/>
    <s v="Commerce de détail, à l'exception des automobiles et des motocycles"/>
    <n v="300.36669469999998"/>
    <n v="1"/>
    <n v="0.91500000000000004"/>
    <n v="0"/>
    <n v="0"/>
    <n v="0"/>
    <s v="21106"/>
    <x v="85"/>
    <s v="242100410"/>
    <s v="Dijon Métropole"/>
    <s v="21"/>
    <s v="Côte-d'Or"/>
    <n v="27"/>
    <s v="Bourgogne-Franche-Comté"/>
  </r>
  <r>
    <s v="Enedis"/>
    <s v="2021"/>
    <x v="0"/>
    <s v="PRO"/>
    <s v="Petits professionels"/>
    <s v="T"/>
    <x v="0"/>
    <m/>
    <s v="0"/>
    <n v="591.94023110000001"/>
    <n v="60"/>
    <n v="0.80500000000000005"/>
    <n v="0"/>
    <n v="0"/>
    <n v="0"/>
    <s v="21106"/>
    <x v="85"/>
    <s v="242100410"/>
    <s v="Dijon Métropole"/>
    <s v="21"/>
    <s v="Côte-d'Or"/>
    <n v="27"/>
    <s v="Bourgogne-Franche-Comté"/>
  </r>
  <r>
    <s v="Enedis"/>
    <s v="2021"/>
    <x v="0"/>
    <s v="RES"/>
    <s v="Résidentiel"/>
    <s v="R"/>
    <x v="3"/>
    <m/>
    <s v="0"/>
    <n v="2598.8245489999999"/>
    <n v="393"/>
    <n v="0.80500000000000005"/>
    <n v="0"/>
    <n v="0"/>
    <n v="0"/>
    <s v="21107"/>
    <x v="86"/>
    <s v="200069540"/>
    <s v="CC Norge et Tille"/>
    <s v="21"/>
    <s v="Côte-d'Or"/>
    <n v="27"/>
    <s v="Bourgogne-Franche-Comté"/>
  </r>
  <r>
    <s v="Enedis"/>
    <s v="2021"/>
    <x v="0"/>
    <s v="PRO"/>
    <s v="Petits professionels"/>
    <s v="A"/>
    <x v="1"/>
    <m/>
    <s v="0"/>
    <n v="0"/>
    <n v="0"/>
    <n v="0"/>
    <n v="0"/>
    <n v="0"/>
    <n v="1"/>
    <s v="21108"/>
    <x v="607"/>
    <s v="200071017"/>
    <s v="CC des Terres d'Auxois"/>
    <s v="21"/>
    <s v="Côte-d'Or"/>
    <n v="27"/>
    <s v="Bourgogne-Franche-Comté"/>
  </r>
  <r>
    <s v="Enedis"/>
    <s v="2021"/>
    <x v="0"/>
    <s v="PRO"/>
    <s v="Petits professionels"/>
    <s v="X"/>
    <x v="2"/>
    <m/>
    <s v="0"/>
    <n v="0"/>
    <n v="0"/>
    <n v="0"/>
    <n v="0"/>
    <n v="0"/>
    <n v="1"/>
    <s v="21108"/>
    <x v="607"/>
    <s v="200071017"/>
    <s v="CC des Terres d'Auxois"/>
    <s v="21"/>
    <s v="Côte-d'Or"/>
    <n v="27"/>
    <s v="Bourgogne-Franche-Comté"/>
  </r>
  <r>
    <s v="Enedis"/>
    <s v="2021"/>
    <x v="0"/>
    <s v="ENT"/>
    <s v="Entreprises"/>
    <s v="T"/>
    <x v="0"/>
    <s v="36"/>
    <s v="Captage, traitement et distribution d'eau"/>
    <n v="130.50410059999999"/>
    <n v="1"/>
    <n v="1"/>
    <n v="0"/>
    <n v="0"/>
    <n v="0"/>
    <s v="21109"/>
    <x v="87"/>
    <s v="242101434"/>
    <s v="CC du Pays Châtillonnais"/>
    <s v="21"/>
    <s v="Côte-d'Or"/>
    <n v="27"/>
    <s v="Bourgogne-Franche-Comté"/>
  </r>
  <r>
    <s v="Enedis"/>
    <s v="2021"/>
    <x v="0"/>
    <s v="PRO"/>
    <s v="Petits professionels"/>
    <s v="X"/>
    <x v="2"/>
    <m/>
    <s v="0"/>
    <n v="0"/>
    <n v="0"/>
    <n v="0"/>
    <n v="0"/>
    <n v="0"/>
    <n v="1"/>
    <s v="21109"/>
    <x v="87"/>
    <s v="242101434"/>
    <s v="CC du Pays Châtillonnais"/>
    <s v="21"/>
    <s v="Côte-d'Or"/>
    <n v="27"/>
    <s v="Bourgogne-Franche-Comté"/>
  </r>
  <r>
    <s v="Enedis"/>
    <s v="2021"/>
    <x v="0"/>
    <s v="ENT"/>
    <s v="Entreprises"/>
    <s v="A"/>
    <x v="1"/>
    <s v="1"/>
    <s v="0"/>
    <n v="117.2940274"/>
    <n v="2"/>
    <n v="0.91500000000000004"/>
    <n v="0"/>
    <n v="0"/>
    <n v="0"/>
    <s v="21110"/>
    <x v="88"/>
    <s v="200070894"/>
    <s v="CC de Gevrey-Chambertin et de Nuits-Saint-Georges"/>
    <s v="21"/>
    <s v="Côte-d'Or"/>
    <n v="27"/>
    <s v="Bourgogne-Franche-Comté"/>
  </r>
  <r>
    <s v="Enedis"/>
    <s v="2021"/>
    <x v="0"/>
    <s v="ENT"/>
    <s v="Entreprises"/>
    <s v="T"/>
    <x v="0"/>
    <s v="46"/>
    <s v="Commerce de gros, à l'exception des automobiles et des motocycles"/>
    <n v="70.967106869999995"/>
    <n v="2"/>
    <n v="0.878"/>
    <n v="0"/>
    <n v="0"/>
    <n v="0"/>
    <s v="21110"/>
    <x v="88"/>
    <s v="200070894"/>
    <s v="CC de Gevrey-Chambertin et de Nuits-Saint-Georges"/>
    <s v="21"/>
    <s v="Côte-d'Or"/>
    <n v="27"/>
    <s v="Bourgogne-Franche-Comté"/>
  </r>
  <r>
    <s v="Enedis"/>
    <s v="2021"/>
    <x v="0"/>
    <s v="ENT"/>
    <s v="Entreprises"/>
    <s v="T"/>
    <x v="0"/>
    <s v="84"/>
    <s v="Administration publique et défense ; sécurité sociale obligatoire"/>
    <n v="1002.641308"/>
    <n v="2"/>
    <n v="0.99"/>
    <n v="0"/>
    <n v="0"/>
    <n v="0"/>
    <s v="21110"/>
    <x v="88"/>
    <s v="200070894"/>
    <s v="CC de Gevrey-Chambertin et de Nuits-Saint-Georges"/>
    <s v="21"/>
    <s v="Côte-d'Or"/>
    <n v="27"/>
    <s v="Bourgogne-Franche-Comté"/>
  </r>
  <r>
    <s v="Enedis"/>
    <s v="2021"/>
    <x v="0"/>
    <s v="ENT"/>
    <s v="Entreprises"/>
    <s v="T"/>
    <x v="0"/>
    <s v="85"/>
    <s v="Enseignement"/>
    <n v="326.28311509999997"/>
    <n v="1"/>
    <n v="1"/>
    <n v="0"/>
    <n v="0"/>
    <n v="0"/>
    <s v="21110"/>
    <x v="88"/>
    <s v="200070894"/>
    <s v="CC de Gevrey-Chambertin et de Nuits-Saint-Georges"/>
    <s v="21"/>
    <s v="Côte-d'Or"/>
    <n v="27"/>
    <s v="Bourgogne-Franche-Comté"/>
  </r>
  <r>
    <s v="Enedis"/>
    <s v="2021"/>
    <x v="0"/>
    <s v="PRO"/>
    <s v="Petits professionels"/>
    <s v="A"/>
    <x v="1"/>
    <m/>
    <s v="0"/>
    <n v="93.3443702"/>
    <n v="11"/>
    <n v="0.57099999999999995"/>
    <n v="0"/>
    <n v="0"/>
    <n v="0"/>
    <s v="21110"/>
    <x v="88"/>
    <s v="200070894"/>
    <s v="CC de Gevrey-Chambertin et de Nuits-Saint-Georges"/>
    <s v="21"/>
    <s v="Côte-d'Or"/>
    <n v="27"/>
    <s v="Bourgogne-Franche-Comté"/>
  </r>
  <r>
    <s v="Enedis"/>
    <s v="2021"/>
    <x v="0"/>
    <s v="RES"/>
    <s v="Résidentiel"/>
    <s v="R"/>
    <x v="3"/>
    <m/>
    <s v="0"/>
    <n v="1678.02387"/>
    <n v="310"/>
    <n v="0.81100000000000005"/>
    <n v="0"/>
    <n v="0"/>
    <n v="0"/>
    <s v="21110"/>
    <x v="88"/>
    <s v="200070894"/>
    <s v="CC de Gevrey-Chambertin et de Nuits-Saint-Georges"/>
    <s v="21"/>
    <s v="Côte-d'Or"/>
    <n v="27"/>
    <s v="Bourgogne-Franche-Comté"/>
  </r>
  <r>
    <s v="Enedis"/>
    <s v="2021"/>
    <x v="0"/>
    <s v="ENT"/>
    <s v="Entreprises"/>
    <s v="A"/>
    <x v="1"/>
    <s v="1"/>
    <s v="0"/>
    <n v="37.730926060000002"/>
    <n v="2"/>
    <n v="0.95599999999999996"/>
    <n v="0"/>
    <n v="0"/>
    <n v="0"/>
    <s v="21111"/>
    <x v="608"/>
    <s v="200069540"/>
    <s v="CC Norge et Tille"/>
    <s v="21"/>
    <s v="Côte-d'Or"/>
    <n v="27"/>
    <s v="Bourgogne-Franche-Comté"/>
  </r>
  <r>
    <s v="Enedis"/>
    <s v="2021"/>
    <x v="0"/>
    <s v="ENT"/>
    <s v="Entreprises"/>
    <s v="T"/>
    <x v="0"/>
    <s v="70"/>
    <s v="Activités des sièges sociaux ; conseil de gestion"/>
    <n v="773.14601400000004"/>
    <n v="1"/>
    <n v="0.998"/>
    <n v="0"/>
    <n v="0"/>
    <n v="0"/>
    <s v="21111"/>
    <x v="608"/>
    <s v="200069540"/>
    <s v="CC Norge et Tille"/>
    <s v="21"/>
    <s v="Côte-d'Or"/>
    <n v="27"/>
    <s v="Bourgogne-Franche-Comté"/>
  </r>
  <r>
    <s v="Enedis"/>
    <s v="2021"/>
    <x v="0"/>
    <s v="ENT"/>
    <s v="Entreprises"/>
    <s v="T"/>
    <x v="0"/>
    <s v="82"/>
    <s v="Activités administratives et autres activités de soutien aux entreprises"/>
    <n v="12.11229151"/>
    <n v="1"/>
    <n v="0.96199999999999997"/>
    <n v="0"/>
    <n v="0"/>
    <n v="0"/>
    <s v="21111"/>
    <x v="608"/>
    <s v="200069540"/>
    <s v="CC Norge et Tille"/>
    <s v="21"/>
    <s v="Côte-d'Or"/>
    <n v="27"/>
    <s v="Bourgogne-Franche-Comté"/>
  </r>
  <r>
    <s v="Enedis"/>
    <s v="2021"/>
    <x v="0"/>
    <s v="PRO"/>
    <s v="Petits professionels"/>
    <s v="I"/>
    <x v="4"/>
    <m/>
    <s v="0"/>
    <n v="0"/>
    <n v="0"/>
    <n v="0"/>
    <n v="0"/>
    <n v="0"/>
    <n v="1"/>
    <s v="21111"/>
    <x v="608"/>
    <s v="200069540"/>
    <s v="CC Norge et Tille"/>
    <s v="21"/>
    <s v="Côte-d'Or"/>
    <n v="27"/>
    <s v="Bourgogne-Franche-Comté"/>
  </r>
  <r>
    <s v="Enedis"/>
    <s v="2021"/>
    <x v="0"/>
    <s v="PRO"/>
    <s v="Petits professionels"/>
    <s v="T"/>
    <x v="0"/>
    <m/>
    <s v="0"/>
    <n v="206.80411240000001"/>
    <n v="22"/>
    <n v="0.75800000000000001"/>
    <n v="0"/>
    <n v="0"/>
    <n v="0"/>
    <s v="21111"/>
    <x v="608"/>
    <s v="200069540"/>
    <s v="CC Norge et Tille"/>
    <s v="21"/>
    <s v="Côte-d'Or"/>
    <n v="27"/>
    <s v="Bourgogne-Franche-Comté"/>
  </r>
  <r>
    <s v="Enedis"/>
    <s v="2021"/>
    <x v="0"/>
    <s v="RES"/>
    <s v="Résidentiel"/>
    <s v="R"/>
    <x v="3"/>
    <m/>
    <s v="0"/>
    <n v="903.40034639999999"/>
    <n v="129"/>
    <n v="0.79100000000000004"/>
    <n v="0"/>
    <n v="0"/>
    <n v="0"/>
    <s v="21111"/>
    <x v="608"/>
    <s v="200069540"/>
    <s v="CC Norge et Tille"/>
    <s v="21"/>
    <s v="Côte-d'Or"/>
    <n v="27"/>
    <s v="Bourgogne-Franche-Comté"/>
  </r>
  <r>
    <s v="Enedis"/>
    <s v="2021"/>
    <x v="0"/>
    <s v="ENT"/>
    <s v="Entreprises"/>
    <s v="T"/>
    <x v="0"/>
    <s v="84"/>
    <s v="Administration publique et défense ; sécurité sociale obligatoire"/>
    <n v="18.170999999999999"/>
    <n v="1"/>
    <n v="1"/>
    <n v="0"/>
    <n v="0"/>
    <n v="0"/>
    <s v="21115"/>
    <x v="91"/>
    <s v="242101434"/>
    <s v="CC du Pays Châtillonnais"/>
    <s v="21"/>
    <s v="Côte-d'Or"/>
    <n v="27"/>
    <s v="Bourgogne-Franche-Comté"/>
  </r>
  <r>
    <s v="Enedis"/>
    <s v="2021"/>
    <x v="0"/>
    <s v="PRO"/>
    <s v="Petits professionels"/>
    <s v="A"/>
    <x v="1"/>
    <m/>
    <s v="0"/>
    <n v="0"/>
    <n v="0"/>
    <n v="0"/>
    <n v="0"/>
    <n v="0"/>
    <n v="1"/>
    <s v="21115"/>
    <x v="91"/>
    <s v="242101434"/>
    <s v="CC du Pays Châtillonnais"/>
    <s v="21"/>
    <s v="Côte-d'Or"/>
    <n v="27"/>
    <s v="Bourgogne-Franche-Comté"/>
  </r>
  <r>
    <s v="Enedis"/>
    <s v="2021"/>
    <x v="0"/>
    <s v="PRO"/>
    <s v="Petits professionels"/>
    <s v="T"/>
    <x v="0"/>
    <m/>
    <s v="0"/>
    <n v="164.2269661"/>
    <n v="14"/>
    <n v="0.876"/>
    <n v="0"/>
    <n v="0"/>
    <n v="0"/>
    <s v="21115"/>
    <x v="91"/>
    <s v="242101434"/>
    <s v="CC du Pays Châtillonnais"/>
    <s v="21"/>
    <s v="Côte-d'Or"/>
    <n v="27"/>
    <s v="Bourgogne-Franche-Comté"/>
  </r>
  <r>
    <s v="Enedis"/>
    <s v="2021"/>
    <x v="0"/>
    <s v="PRO"/>
    <s v="Petits professionels"/>
    <s v="T"/>
    <x v="0"/>
    <m/>
    <s v="0"/>
    <n v="142.74031679999999"/>
    <n v="14"/>
    <n v="0.88200000000000001"/>
    <n v="0"/>
    <n v="0"/>
    <n v="0"/>
    <s v="21116"/>
    <x v="92"/>
    <s v="242101434"/>
    <s v="CC du Pays Châtillonnais"/>
    <s v="21"/>
    <s v="Côte-d'Or"/>
    <n v="27"/>
    <s v="Bourgogne-Franche-Comté"/>
  </r>
  <r>
    <s v="Enedis"/>
    <s v="2021"/>
    <x v="0"/>
    <s v="PRO"/>
    <s v="Petits professionels"/>
    <s v="T"/>
    <x v="0"/>
    <m/>
    <s v="0"/>
    <n v="0"/>
    <n v="0"/>
    <n v="0"/>
    <n v="0"/>
    <n v="0"/>
    <n v="1"/>
    <s v="21117"/>
    <x v="93"/>
    <s v="242101434"/>
    <s v="CC du Pays Châtillonnais"/>
    <s v="21"/>
    <s v="Côte-d'Or"/>
    <n v="27"/>
    <s v="Bourgogne-Franche-Comté"/>
  </r>
  <r>
    <s v="Enedis"/>
    <s v="2021"/>
    <x v="0"/>
    <s v="ENT"/>
    <s v="Entreprises"/>
    <s v="A"/>
    <x v="1"/>
    <s v="1"/>
    <s v="0"/>
    <n v="56.090481990000001"/>
    <n v="1"/>
    <n v="0.88500000000000001"/>
    <n v="0"/>
    <n v="0"/>
    <n v="0"/>
    <s v="21118"/>
    <x v="94"/>
    <s v="200070910"/>
    <s v="CC Tille et Venelle"/>
    <s v="21"/>
    <s v="Côte-d'Or"/>
    <n v="27"/>
    <s v="Bourgogne-Franche-Comté"/>
  </r>
  <r>
    <s v="Enedis"/>
    <s v="2021"/>
    <x v="0"/>
    <s v="ENT"/>
    <s v="Entreprises"/>
    <s v="T"/>
    <x v="0"/>
    <s v="84"/>
    <s v="Administration publique et défense ; sécurité sociale obligatoire"/>
    <n v="0.41899999999999998"/>
    <n v="1"/>
    <n v="1"/>
    <n v="0"/>
    <n v="0"/>
    <n v="0"/>
    <s v="21119"/>
    <x v="95"/>
    <s v="200070910"/>
    <s v="CC Tille et Venelle"/>
    <s v="21"/>
    <s v="Côte-d'Or"/>
    <n v="27"/>
    <s v="Bourgogne-Franche-Comté"/>
  </r>
  <r>
    <s v="Enedis"/>
    <s v="2021"/>
    <x v="0"/>
    <s v="ENT"/>
    <s v="Entreprises"/>
    <s v="T"/>
    <x v="0"/>
    <s v="47"/>
    <s v="Commerce de détail, à l'exception des automobiles et des motocycles"/>
    <n v="10.44142446"/>
    <n v="1"/>
    <n v="0.91900000000000004"/>
    <n v="0"/>
    <n v="0"/>
    <n v="0"/>
    <s v="21120"/>
    <x v="96"/>
    <s v="200071207"/>
    <s v="CC de Pouilly-en-Auxois/Bligny-sur-Ouche"/>
    <s v="21"/>
    <s v="Côte-d'Or"/>
    <n v="27"/>
    <s v="Bourgogne-Franche-Comté"/>
  </r>
  <r>
    <s v="Enedis"/>
    <s v="2021"/>
    <x v="0"/>
    <s v="ENT"/>
    <s v="Entreprises"/>
    <s v="T"/>
    <x v="0"/>
    <s v="55"/>
    <s v="Hébergement"/>
    <n v="271.48547889999998"/>
    <n v="1"/>
    <n v="0.998"/>
    <n v="0"/>
    <n v="0"/>
    <n v="0"/>
    <s v="21120"/>
    <x v="96"/>
    <s v="200071207"/>
    <s v="CC de Pouilly-en-Auxois/Bligny-sur-Ouche"/>
    <s v="21"/>
    <s v="Côte-d'Or"/>
    <n v="27"/>
    <s v="Bourgogne-Franche-Comté"/>
  </r>
  <r>
    <s v="Enedis"/>
    <s v="2021"/>
    <x v="0"/>
    <s v="ENT"/>
    <s v="Entreprises"/>
    <s v="T"/>
    <x v="0"/>
    <s v="68"/>
    <s v="Activités immobilières"/>
    <n v="64.084148780000007"/>
    <n v="1"/>
    <n v="0.89400000000000002"/>
    <n v="0"/>
    <n v="0"/>
    <n v="0"/>
    <s v="21120"/>
    <x v="96"/>
    <s v="200071207"/>
    <s v="CC de Pouilly-en-Auxois/Bligny-sur-Ouche"/>
    <s v="21"/>
    <s v="Côte-d'Or"/>
    <n v="27"/>
    <s v="Bourgogne-Franche-Comté"/>
  </r>
  <r>
    <s v="Enedis"/>
    <s v="2021"/>
    <x v="0"/>
    <s v="ENT"/>
    <s v="Entreprises"/>
    <s v="T"/>
    <x v="0"/>
    <s v="84"/>
    <s v="Administration publique et défense ; sécurité sociale obligatoire"/>
    <n v="6.2221981250000002"/>
    <n v="1"/>
    <n v="0.96599999999999997"/>
    <n v="0"/>
    <n v="0"/>
    <n v="0"/>
    <s v="21120"/>
    <x v="96"/>
    <s v="200071207"/>
    <s v="CC de Pouilly-en-Auxois/Bligny-sur-Ouche"/>
    <s v="21"/>
    <s v="Côte-d'Or"/>
    <n v="27"/>
    <s v="Bourgogne-Franche-Comté"/>
  </r>
  <r>
    <s v="Enedis"/>
    <s v="2021"/>
    <x v="0"/>
    <s v="ENT"/>
    <s v="Entreprises"/>
    <s v="T"/>
    <x v="0"/>
    <s v="97"/>
    <s v="Activités des ménages en tant qu'employeurs de personnel domestique"/>
    <n v="6.2960000000000003"/>
    <n v="1"/>
    <n v="1"/>
    <n v="0"/>
    <n v="0"/>
    <n v="0"/>
    <s v="21120"/>
    <x v="96"/>
    <s v="200071207"/>
    <s v="CC de Pouilly-en-Auxois/Bligny-sur-Ouche"/>
    <s v="21"/>
    <s v="Côte-d'Or"/>
    <n v="27"/>
    <s v="Bourgogne-Franche-Comté"/>
  </r>
  <r>
    <s v="Enedis"/>
    <s v="2021"/>
    <x v="0"/>
    <s v="PRO"/>
    <s v="Petits professionels"/>
    <s v="I"/>
    <x v="4"/>
    <m/>
    <s v="0"/>
    <n v="0"/>
    <n v="0"/>
    <n v="0"/>
    <n v="0"/>
    <n v="0"/>
    <n v="1"/>
    <s v="21120"/>
    <x v="96"/>
    <s v="200071207"/>
    <s v="CC de Pouilly-en-Auxois/Bligny-sur-Ouche"/>
    <s v="21"/>
    <s v="Côte-d'Or"/>
    <n v="27"/>
    <s v="Bourgogne-Franche-Comté"/>
  </r>
  <r>
    <s v="Enedis"/>
    <s v="2021"/>
    <x v="0"/>
    <s v="RES"/>
    <s v="Résidentiel"/>
    <s v="R"/>
    <x v="3"/>
    <m/>
    <s v="0"/>
    <n v="318.0195488"/>
    <n v="51"/>
    <n v="0.85199999999999998"/>
    <n v="0"/>
    <n v="0"/>
    <n v="0"/>
    <s v="21121"/>
    <x v="97"/>
    <s v="200039055"/>
    <s v="CC Ouche et Montagne"/>
    <s v="21"/>
    <s v="Côte-d'Or"/>
    <n v="27"/>
    <s v="Bourgogne-Franche-Comté"/>
  </r>
  <r>
    <s v="Enedis"/>
    <s v="2021"/>
    <x v="0"/>
    <s v="ENT"/>
    <s v="Entreprises"/>
    <s v="T"/>
    <x v="0"/>
    <s v="84"/>
    <s v="Administration publique et défense ; sécurité sociale obligatoire"/>
    <n v="28.033999999999999"/>
    <n v="1"/>
    <n v="1"/>
    <n v="0"/>
    <n v="0"/>
    <n v="0"/>
    <s v="21122"/>
    <x v="98"/>
    <s v="242101459"/>
    <s v="CC du Pays d'Alésia et de la Seine"/>
    <s v="21"/>
    <s v="Côte-d'Or"/>
    <n v="27"/>
    <s v="Bourgogne-Franche-Comté"/>
  </r>
  <r>
    <s v="Enedis"/>
    <s v="2021"/>
    <x v="0"/>
    <s v="RES"/>
    <s v="Résidentiel"/>
    <s v="R"/>
    <x v="3"/>
    <m/>
    <s v="0"/>
    <n v="1186.5582850000001"/>
    <n v="201"/>
    <n v="0.81299999999999994"/>
    <n v="0"/>
    <n v="0"/>
    <n v="0"/>
    <s v="21122"/>
    <x v="98"/>
    <s v="242101459"/>
    <s v="CC du Pays d'Alésia et de la Seine"/>
    <s v="21"/>
    <s v="Côte-d'Or"/>
    <n v="27"/>
    <s v="Bourgogne-Franche-Comté"/>
  </r>
  <r>
    <s v="Enedis"/>
    <s v="2021"/>
    <x v="0"/>
    <s v="PRO"/>
    <s v="Petits professionels"/>
    <s v="A"/>
    <x v="1"/>
    <m/>
    <s v="0"/>
    <n v="0"/>
    <n v="0"/>
    <n v="0"/>
    <n v="0"/>
    <n v="0"/>
    <n v="1"/>
    <s v="21123"/>
    <x v="99"/>
    <s v="242101434"/>
    <s v="CC du Pays Châtillonnais"/>
    <s v="21"/>
    <s v="Côte-d'Or"/>
    <n v="27"/>
    <s v="Bourgogne-Franche-Comté"/>
  </r>
  <r>
    <s v="Enedis"/>
    <s v="2021"/>
    <x v="0"/>
    <s v="PRO"/>
    <s v="Petits professionels"/>
    <s v="A"/>
    <x v="1"/>
    <m/>
    <s v="0"/>
    <n v="52.969193359999998"/>
    <n v="9"/>
    <n v="0.88900000000000001"/>
    <n v="0"/>
    <n v="0"/>
    <n v="0"/>
    <s v="21124"/>
    <x v="610"/>
    <s v="200071173"/>
    <s v="CC du Pays Arnay Liernais"/>
    <s v="21"/>
    <s v="Côte-d'Or"/>
    <n v="27"/>
    <s v="Bourgogne-Franche-Comté"/>
  </r>
  <r>
    <s v="Enedis"/>
    <s v="2021"/>
    <x v="0"/>
    <s v="PRO"/>
    <s v="Petits professionels"/>
    <s v="I"/>
    <x v="4"/>
    <m/>
    <s v="0"/>
    <n v="0"/>
    <n v="0"/>
    <n v="0"/>
    <n v="0"/>
    <n v="0"/>
    <n v="1"/>
    <s v="21124"/>
    <x v="610"/>
    <s v="200071173"/>
    <s v="CC du Pays Arnay Liernais"/>
    <s v="21"/>
    <s v="Côte-d'Or"/>
    <n v="27"/>
    <s v="Bourgogne-Franche-Comté"/>
  </r>
  <r>
    <s v="Enedis"/>
    <s v="2021"/>
    <x v="0"/>
    <s v="ENT"/>
    <s v="Entreprises"/>
    <s v="T"/>
    <x v="0"/>
    <s v="46"/>
    <s v="Commerce de gros, à l'exception des automobiles et des motocycles"/>
    <n v="174.18436449999999"/>
    <n v="1"/>
    <n v="0.998"/>
    <n v="0"/>
    <n v="0"/>
    <n v="0"/>
    <s v="21126"/>
    <x v="101"/>
    <s v="200000925"/>
    <s v="CC de la Plaine Dijonnaise"/>
    <s v="21"/>
    <s v="Côte-d'Or"/>
    <n v="27"/>
    <s v="Bourgogne-Franche-Comté"/>
  </r>
  <r>
    <s v="Enedis"/>
    <s v="2021"/>
    <x v="0"/>
    <s v="ENT"/>
    <s v="Entreprises"/>
    <s v="T"/>
    <x v="0"/>
    <s v="46"/>
    <s v="Commerce de gros, à l'exception des automobiles et des motocycles"/>
    <n v="21.915671969999998"/>
    <n v="1"/>
    <n v="0.91500000000000004"/>
    <n v="0"/>
    <n v="0"/>
    <n v="0"/>
    <s v="21127"/>
    <x v="102"/>
    <s v="242100154"/>
    <s v="CC des Vallées de la Tille et de l'Ignon"/>
    <s v="21"/>
    <s v="Côte-d'Or"/>
    <n v="27"/>
    <s v="Bourgogne-Franche-Comté"/>
  </r>
  <r>
    <s v="Enedis"/>
    <s v="2021"/>
    <x v="0"/>
    <s v="PRO"/>
    <s v="Petits professionels"/>
    <s v="A"/>
    <x v="1"/>
    <m/>
    <s v="0"/>
    <n v="0"/>
    <n v="0"/>
    <n v="0"/>
    <n v="0"/>
    <n v="0"/>
    <n v="1"/>
    <s v="21128"/>
    <x v="103"/>
    <s v="200071207"/>
    <s v="CC de Pouilly-en-Auxois/Bligny-sur-Ouche"/>
    <s v="21"/>
    <s v="Côte-d'Or"/>
    <n v="27"/>
    <s v="Bourgogne-Franche-Comté"/>
  </r>
  <r>
    <s v="Enedis"/>
    <s v="2021"/>
    <x v="0"/>
    <s v="PRO"/>
    <s v="Petits professionels"/>
    <s v="T"/>
    <x v="0"/>
    <m/>
    <s v="0"/>
    <n v="0"/>
    <n v="0"/>
    <n v="0"/>
    <n v="0"/>
    <n v="0"/>
    <n v="1"/>
    <s v="21129"/>
    <x v="611"/>
    <s v="242101434"/>
    <s v="CC du Pays Châtillonnais"/>
    <s v="21"/>
    <s v="Côte-d'Or"/>
    <n v="27"/>
    <s v="Bourgogne-Franche-Comté"/>
  </r>
  <r>
    <s v="Enedis"/>
    <s v="2021"/>
    <x v="0"/>
    <s v="RES"/>
    <s v="Résidentiel"/>
    <s v="R"/>
    <x v="3"/>
    <m/>
    <s v="0"/>
    <n v="102.34968720000001"/>
    <n v="24"/>
    <n v="0.78600000000000003"/>
    <n v="0"/>
    <n v="0"/>
    <n v="0"/>
    <s v="21129"/>
    <x v="611"/>
    <s v="242101434"/>
    <s v="CC du Pays Châtillonnais"/>
    <s v="21"/>
    <s v="Côte-d'Or"/>
    <n v="27"/>
    <s v="Bourgogne-Franche-Comté"/>
  </r>
  <r>
    <s v="Enedis"/>
    <s v="2021"/>
    <x v="0"/>
    <s v="PRO"/>
    <s v="Petits professionels"/>
    <s v="X"/>
    <x v="2"/>
    <m/>
    <s v="0"/>
    <n v="0"/>
    <n v="0"/>
    <n v="0"/>
    <n v="0"/>
    <n v="0"/>
    <n v="1"/>
    <s v="21130"/>
    <x v="104"/>
    <s v="200000925"/>
    <s v="CC de la Plaine Dijonnaise"/>
    <s v="21"/>
    <s v="Côte-d'Or"/>
    <n v="27"/>
    <s v="Bourgogne-Franche-Comté"/>
  </r>
  <r>
    <s v="Enedis"/>
    <s v="2021"/>
    <x v="0"/>
    <s v="PRO"/>
    <s v="Petits professionels"/>
    <s v="T"/>
    <x v="0"/>
    <m/>
    <s v="0"/>
    <n v="100.3405913"/>
    <n v="13"/>
    <n v="0.871"/>
    <n v="0"/>
    <n v="0"/>
    <n v="0"/>
    <s v="21131"/>
    <x v="105"/>
    <s v="242101509"/>
    <s v="CC Rives de Saône"/>
    <s v="21"/>
    <s v="Côte-d'Or"/>
    <n v="27"/>
    <s v="Bourgogne-Franche-Comté"/>
  </r>
  <r>
    <s v="Enedis"/>
    <s v="2021"/>
    <x v="0"/>
    <s v="ENT"/>
    <s v="Entreprises"/>
    <s v="A"/>
    <x v="1"/>
    <s v="2"/>
    <s v="0"/>
    <n v="7.8876463999999993E-2"/>
    <n v="1"/>
    <n v="0"/>
    <n v="0"/>
    <n v="0"/>
    <n v="0"/>
    <s v="21132"/>
    <x v="106"/>
    <s v="200070894"/>
    <s v="CC de Gevrey-Chambertin et de Nuits-Saint-Georges"/>
    <s v="21"/>
    <s v="Côte-d'Or"/>
    <n v="27"/>
    <s v="Bourgogne-Franche-Comté"/>
  </r>
  <r>
    <s v="Enedis"/>
    <s v="2021"/>
    <x v="0"/>
    <s v="PRO"/>
    <s v="Petits professionels"/>
    <s v="A"/>
    <x v="1"/>
    <m/>
    <s v="0"/>
    <n v="0"/>
    <n v="0"/>
    <n v="0"/>
    <n v="0"/>
    <n v="0"/>
    <n v="1"/>
    <s v="21132"/>
    <x v="106"/>
    <s v="200070894"/>
    <s v="CC de Gevrey-Chambertin et de Nuits-Saint-Georges"/>
    <s v="21"/>
    <s v="Côte-d'Or"/>
    <n v="27"/>
    <s v="Bourgogne-Franche-Comté"/>
  </r>
  <r>
    <s v="Enedis"/>
    <s v="2021"/>
    <x v="0"/>
    <s v="RES"/>
    <s v="Résidentiel"/>
    <s v="R"/>
    <x v="3"/>
    <m/>
    <s v="0"/>
    <n v="1225.8139309999999"/>
    <n v="152"/>
    <n v="0.79"/>
    <n v="0"/>
    <n v="0"/>
    <n v="0"/>
    <s v="21132"/>
    <x v="106"/>
    <s v="200070894"/>
    <s v="CC de Gevrey-Chambertin et de Nuits-Saint-Georges"/>
    <s v="21"/>
    <s v="Côte-d'Or"/>
    <n v="27"/>
    <s v="Bourgogne-Franche-Comté"/>
  </r>
  <r>
    <s v="Enedis"/>
    <s v="2021"/>
    <x v="0"/>
    <s v="ENT"/>
    <s v="Entreprises"/>
    <s v="T"/>
    <x v="0"/>
    <s v="68"/>
    <s v="Activités immobilières"/>
    <n v="66.912905219999999"/>
    <n v="1"/>
    <n v="0.95299999999999996"/>
    <n v="0"/>
    <n v="0"/>
    <n v="0"/>
    <s v="21133"/>
    <x v="107"/>
    <s v="200070894"/>
    <s v="CC de Gevrey-Chambertin et de Nuits-Saint-Georges"/>
    <s v="21"/>
    <s v="Côte-d'Or"/>
    <n v="27"/>
    <s v="Bourgogne-Franche-Comté"/>
  </r>
  <r>
    <s v="Enedis"/>
    <s v="2021"/>
    <x v="0"/>
    <s v="PRO"/>
    <s v="Petits professionels"/>
    <s v="A"/>
    <x v="1"/>
    <m/>
    <s v="0"/>
    <n v="305.0958584"/>
    <n v="26"/>
    <n v="0.85599999999999998"/>
    <n v="0"/>
    <n v="0"/>
    <n v="0"/>
    <s v="21133"/>
    <x v="107"/>
    <s v="200070894"/>
    <s v="CC de Gevrey-Chambertin et de Nuits-Saint-Georges"/>
    <s v="21"/>
    <s v="Côte-d'Or"/>
    <n v="27"/>
    <s v="Bourgogne-Franche-Comté"/>
  </r>
  <r>
    <s v="Enedis"/>
    <s v="2021"/>
    <x v="0"/>
    <s v="PRO"/>
    <s v="Petits professionels"/>
    <s v="T"/>
    <x v="0"/>
    <m/>
    <s v="0"/>
    <n v="170.14273259999999"/>
    <n v="24"/>
    <n v="0.81399999999999995"/>
    <n v="0"/>
    <n v="0"/>
    <n v="0"/>
    <s v="21133"/>
    <x v="107"/>
    <s v="200070894"/>
    <s v="CC de Gevrey-Chambertin et de Nuits-Saint-Georges"/>
    <s v="21"/>
    <s v="Côte-d'Or"/>
    <n v="27"/>
    <s v="Bourgogne-Franche-Comté"/>
  </r>
  <r>
    <s v="Enedis"/>
    <s v="2021"/>
    <x v="0"/>
    <s v="ENT"/>
    <s v="Entreprises"/>
    <s v="I"/>
    <x v="4"/>
    <s v="25"/>
    <s v="Fabrication de produits métalliques, à l'exception des machines et des équipements"/>
    <n v="111.2279254"/>
    <n v="1"/>
    <n v="0.998"/>
    <n v="0"/>
    <n v="0"/>
    <n v="0"/>
    <s v="21134"/>
    <x v="108"/>
    <s v="242101434"/>
    <s v="CC du Pays Châtillonnais"/>
    <s v="21"/>
    <s v="Côte-d'Or"/>
    <n v="27"/>
    <s v="Bourgogne-Franche-Comté"/>
  </r>
  <r>
    <s v="Enedis"/>
    <s v="2021"/>
    <x v="0"/>
    <s v="PRO"/>
    <s v="Petits professionels"/>
    <s v="A"/>
    <x v="1"/>
    <m/>
    <s v="0"/>
    <n v="0"/>
    <n v="0"/>
    <n v="0"/>
    <n v="0"/>
    <n v="0"/>
    <n v="1"/>
    <s v="21134"/>
    <x v="108"/>
    <s v="242101434"/>
    <s v="CC du Pays Châtillonnais"/>
    <s v="21"/>
    <s v="Côte-d'Or"/>
    <n v="27"/>
    <s v="Bourgogne-Franche-Comté"/>
  </r>
  <r>
    <s v="Enedis"/>
    <s v="2021"/>
    <x v="0"/>
    <s v="RES"/>
    <s v="Résidentiel"/>
    <s v="R"/>
    <x v="3"/>
    <m/>
    <s v="0"/>
    <n v="919.62830310000004"/>
    <n v="150"/>
    <n v="0.80900000000000005"/>
    <n v="0"/>
    <n v="0"/>
    <n v="0"/>
    <s v="21134"/>
    <x v="108"/>
    <s v="242101434"/>
    <s v="CC du Pays Châtillonnais"/>
    <s v="21"/>
    <s v="Côte-d'Or"/>
    <n v="27"/>
    <s v="Bourgogne-Franche-Comté"/>
  </r>
  <r>
    <s v="Enedis"/>
    <s v="2021"/>
    <x v="0"/>
    <s v="ENT"/>
    <s v="Entreprises"/>
    <s v="T"/>
    <x v="0"/>
    <s v="36"/>
    <s v="Captage, traitement et distribution d'eau"/>
    <n v="24.178999999999998"/>
    <n v="1"/>
    <n v="1"/>
    <n v="0"/>
    <n v="0"/>
    <n v="0"/>
    <s v="21135"/>
    <x v="612"/>
    <s v="200072825"/>
    <s v="CC Mirebellois et Fontenois"/>
    <s v="21"/>
    <s v="Côte-d'Or"/>
    <n v="27"/>
    <s v="Bourgogne-Franche-Comté"/>
  </r>
  <r>
    <s v="Enedis"/>
    <s v="2021"/>
    <x v="0"/>
    <s v="PRO"/>
    <s v="Petits professionels"/>
    <s v="A"/>
    <x v="1"/>
    <m/>
    <s v="0"/>
    <n v="55.53359142"/>
    <n v="3"/>
    <n v="0.76700000000000002"/>
    <n v="0"/>
    <n v="0"/>
    <n v="0"/>
    <s v="21135"/>
    <x v="612"/>
    <s v="200072825"/>
    <s v="CC Mirebellois et Fontenois"/>
    <s v="21"/>
    <s v="Côte-d'Or"/>
    <n v="27"/>
    <s v="Bourgogne-Franche-Comté"/>
  </r>
  <r>
    <s v="Enedis"/>
    <s v="2021"/>
    <x v="0"/>
    <s v="RES"/>
    <s v="Résidentiel"/>
    <s v="R"/>
    <x v="3"/>
    <m/>
    <s v="0"/>
    <n v="962.86930389999998"/>
    <n v="155"/>
    <n v="0.77200000000000002"/>
    <n v="0"/>
    <n v="0"/>
    <n v="0"/>
    <s v="21135"/>
    <x v="612"/>
    <s v="200072825"/>
    <s v="CC Mirebellois et Fontenois"/>
    <s v="21"/>
    <s v="Côte-d'Or"/>
    <n v="27"/>
    <s v="Bourgogne-Franche-Comté"/>
  </r>
  <r>
    <s v="Enedis"/>
    <s v="2021"/>
    <x v="0"/>
    <s v="PRO"/>
    <s v="Petits professionels"/>
    <s v="T"/>
    <x v="0"/>
    <m/>
    <s v="0"/>
    <n v="0"/>
    <n v="0"/>
    <n v="0"/>
    <n v="0"/>
    <n v="0"/>
    <n v="1"/>
    <s v="21136"/>
    <x v="109"/>
    <s v="200039063"/>
    <s v="CC Forêts, Seine et Suzon"/>
    <s v="21"/>
    <s v="Côte-d'Or"/>
    <n v="27"/>
    <s v="Bourgogne-Franche-Comté"/>
  </r>
  <r>
    <s v="Enedis"/>
    <s v="2021"/>
    <x v="0"/>
    <s v="ENT"/>
    <s v="Entreprises"/>
    <s v="I"/>
    <x v="4"/>
    <s v="19"/>
    <s v="Cokéfaction et raffinage"/>
    <n v="167.21199999999999"/>
    <n v="1"/>
    <n v="1"/>
    <n v="0"/>
    <n v="0"/>
    <n v="0"/>
    <s v="21138"/>
    <x v="111"/>
    <s v="200070902"/>
    <s v="CC Auxonne Pontailler Val de Saône"/>
    <s v="21"/>
    <s v="Côte-d'Or"/>
    <n v="27"/>
    <s v="Bourgogne-Franche-Comté"/>
  </r>
  <r>
    <s v="Enedis"/>
    <s v="2021"/>
    <x v="0"/>
    <s v="ENT"/>
    <s v="Entreprises"/>
    <s v="T"/>
    <x v="0"/>
    <s v="36"/>
    <s v="Captage, traitement et distribution d'eau"/>
    <n v="152.405"/>
    <n v="1"/>
    <n v="1"/>
    <n v="0"/>
    <n v="0"/>
    <n v="0"/>
    <s v="21138"/>
    <x v="111"/>
    <s v="200070902"/>
    <s v="CC Auxonne Pontailler Val de Saône"/>
    <s v="21"/>
    <s v="Côte-d'Or"/>
    <n v="27"/>
    <s v="Bourgogne-Franche-Comté"/>
  </r>
  <r>
    <s v="Enedis"/>
    <s v="2021"/>
    <x v="0"/>
    <s v="PRO"/>
    <s v="Petits professionels"/>
    <s v="T"/>
    <x v="0"/>
    <m/>
    <s v="0"/>
    <n v="200.907139"/>
    <n v="23"/>
    <n v="0.88500000000000001"/>
    <n v="0"/>
    <n v="0"/>
    <n v="0"/>
    <s v="21138"/>
    <x v="111"/>
    <s v="200070902"/>
    <s v="CC Auxonne Pontailler Val de Saône"/>
    <s v="21"/>
    <s v="Côte-d'Or"/>
    <n v="27"/>
    <s v="Bourgogne-Franche-Comté"/>
  </r>
  <r>
    <s v="Enedis"/>
    <s v="2021"/>
    <x v="0"/>
    <s v="PRO"/>
    <s v="Petits professionels"/>
    <s v="A"/>
    <x v="1"/>
    <m/>
    <s v="0"/>
    <n v="72.136742209999994"/>
    <n v="11"/>
    <n v="0.875"/>
    <n v="0"/>
    <n v="0"/>
    <n v="0"/>
    <s v="21139"/>
    <x v="112"/>
    <s v="242101442"/>
    <s v="CC de Saulieu"/>
    <s v="21"/>
    <s v="Côte-d'Or"/>
    <n v="27"/>
    <s v="Bourgogne-Franche-Comté"/>
  </r>
  <r>
    <s v="Enedis"/>
    <s v="2021"/>
    <x v="0"/>
    <s v="RES"/>
    <s v="Résidentiel"/>
    <s v="R"/>
    <x v="3"/>
    <m/>
    <s v="0"/>
    <n v="1012.3626420000001"/>
    <n v="202"/>
    <n v="0.76600000000000001"/>
    <n v="0"/>
    <n v="0"/>
    <n v="0"/>
    <s v="21139"/>
    <x v="112"/>
    <s v="242101442"/>
    <s v="CC de Saulieu"/>
    <s v="21"/>
    <s v="Côte-d'Or"/>
    <n v="27"/>
    <s v="Bourgogne-Franche-Comté"/>
  </r>
  <r>
    <s v="Enedis"/>
    <s v="2021"/>
    <x v="0"/>
    <s v="RES"/>
    <s v="Résidentiel"/>
    <s v="R"/>
    <x v="3"/>
    <m/>
    <s v="0"/>
    <n v="317.77181739999997"/>
    <n v="53"/>
    <n v="0.79800000000000004"/>
    <n v="0"/>
    <n v="0"/>
    <n v="0"/>
    <s v="21140"/>
    <x v="613"/>
    <s v="200071173"/>
    <s v="CC du Pays Arnay Liernais"/>
    <s v="21"/>
    <s v="Côte-d'Or"/>
    <n v="27"/>
    <s v="Bourgogne-Franche-Comté"/>
  </r>
  <r>
    <s v="Enedis"/>
    <s v="2021"/>
    <x v="0"/>
    <s v="RES"/>
    <s v="Résidentiel"/>
    <s v="R"/>
    <x v="3"/>
    <m/>
    <s v="0"/>
    <n v="123.6389958"/>
    <n v="29"/>
    <n v="0.74"/>
    <n v="0"/>
    <n v="0"/>
    <n v="0"/>
    <s v="21141"/>
    <x v="113"/>
    <s v="200071017"/>
    <s v="CC des Terres d'Auxois"/>
    <s v="21"/>
    <s v="Côte-d'Or"/>
    <n v="27"/>
    <s v="Bourgogne-Franche-Comté"/>
  </r>
  <r>
    <s v="Enedis"/>
    <s v="2021"/>
    <x v="0"/>
    <s v="RES"/>
    <s v="Résidentiel"/>
    <s v="R"/>
    <x v="3"/>
    <m/>
    <s v="0"/>
    <n v="697.08586149999996"/>
    <n v="116"/>
    <n v="0.73799999999999999"/>
    <n v="0"/>
    <n v="0"/>
    <n v="0"/>
    <s v="21142"/>
    <x v="114"/>
    <s v="200039063"/>
    <s v="CC Forêts, Seine et Suzon"/>
    <s v="21"/>
    <s v="Côte-d'Or"/>
    <n v="27"/>
    <s v="Bourgogne-Franche-Comté"/>
  </r>
  <r>
    <s v="Enedis"/>
    <s v="2021"/>
    <x v="0"/>
    <s v="PRO"/>
    <s v="Petits professionels"/>
    <s v="A"/>
    <x v="1"/>
    <m/>
    <s v="0"/>
    <n v="0"/>
    <n v="0"/>
    <n v="0"/>
    <n v="0"/>
    <n v="0"/>
    <n v="1"/>
    <s v="21143"/>
    <x v="115"/>
    <s v="242101434"/>
    <s v="CC du Pays Châtillonnais"/>
    <s v="21"/>
    <s v="Côte-d'Or"/>
    <n v="27"/>
    <s v="Bourgogne-Franche-Comté"/>
  </r>
  <r>
    <s v="Enedis"/>
    <s v="2021"/>
    <x v="0"/>
    <s v="RES"/>
    <s v="Résidentiel"/>
    <s v="R"/>
    <x v="3"/>
    <m/>
    <s v="0"/>
    <n v="240.4346319"/>
    <n v="47"/>
    <n v="0.82399999999999995"/>
    <n v="0"/>
    <n v="0"/>
    <n v="0"/>
    <s v="21143"/>
    <x v="115"/>
    <s v="242101434"/>
    <s v="CC du Pays Châtillonnais"/>
    <s v="21"/>
    <s v="Côte-d'Or"/>
    <n v="27"/>
    <s v="Bourgogne-Franche-Comté"/>
  </r>
  <r>
    <s v="Enedis"/>
    <s v="2021"/>
    <x v="0"/>
    <s v="RES"/>
    <s v="Résidentiel"/>
    <s v="R"/>
    <x v="3"/>
    <m/>
    <s v="0"/>
    <n v="141.97855010000001"/>
    <n v="21"/>
    <n v="0.82499999999999996"/>
    <n v="0"/>
    <n v="0"/>
    <n v="0"/>
    <s v="21144"/>
    <x v="614"/>
    <s v="242101459"/>
    <s v="CC du Pays d'Alésia et de la Seine"/>
    <s v="21"/>
    <s v="Côte-d'Or"/>
    <n v="27"/>
    <s v="Bourgogne-Franche-Comté"/>
  </r>
  <r>
    <s v="Enedis"/>
    <s v="2021"/>
    <x v="0"/>
    <s v="PRO"/>
    <s v="Petits professionels"/>
    <s v="A"/>
    <x v="1"/>
    <m/>
    <s v="0"/>
    <n v="0"/>
    <n v="0"/>
    <n v="0"/>
    <n v="0"/>
    <n v="0"/>
    <n v="1"/>
    <s v="21145"/>
    <x v="116"/>
    <s v="200071017"/>
    <s v="CC des Terres d'Auxois"/>
    <s v="21"/>
    <s v="Côte-d'Or"/>
    <n v="27"/>
    <s v="Bourgogne-Franche-Comté"/>
  </r>
  <r>
    <s v="Enedis"/>
    <s v="2021"/>
    <x v="0"/>
    <s v="RES"/>
    <s v="Résidentiel"/>
    <s v="R"/>
    <x v="3"/>
    <m/>
    <s v="0"/>
    <n v="126.0461403"/>
    <n v="21"/>
    <n v="0.80900000000000005"/>
    <n v="0"/>
    <n v="0"/>
    <n v="0"/>
    <s v="21145"/>
    <x v="116"/>
    <s v="200071017"/>
    <s v="CC des Terres d'Auxois"/>
    <s v="21"/>
    <s v="Côte-d'Or"/>
    <n v="27"/>
    <s v="Bourgogne-Franche-Comté"/>
  </r>
  <r>
    <s v="Enedis"/>
    <s v="2021"/>
    <x v="0"/>
    <s v="PRO"/>
    <s v="Petits professionels"/>
    <s v="X"/>
    <x v="2"/>
    <m/>
    <s v="0"/>
    <n v="0"/>
    <n v="0"/>
    <n v="0"/>
    <n v="0"/>
    <n v="0"/>
    <n v="1"/>
    <s v="21146"/>
    <x v="117"/>
    <s v="200072825"/>
    <s v="CC Mirebellois et Fontenois"/>
    <s v="21"/>
    <s v="Côte-d'Or"/>
    <n v="27"/>
    <s v="Bourgogne-Franche-Comté"/>
  </r>
  <r>
    <s v="Enedis"/>
    <s v="2021"/>
    <x v="0"/>
    <s v="RES"/>
    <s v="Résidentiel"/>
    <s v="R"/>
    <x v="3"/>
    <m/>
    <s v="0"/>
    <n v="1048.0906749999999"/>
    <n v="173"/>
    <n v="0.81599999999999995"/>
    <n v="0"/>
    <n v="0"/>
    <n v="0"/>
    <s v="21148"/>
    <x v="119"/>
    <s v="242101509"/>
    <s v="CC Rives de Saône"/>
    <s v="21"/>
    <s v="Côte-d'Or"/>
    <n v="27"/>
    <s v="Bourgogne-Franche-Comté"/>
  </r>
  <r>
    <s v="Enedis"/>
    <s v="2021"/>
    <x v="0"/>
    <s v="PRO"/>
    <s v="Petits professionels"/>
    <s v="T"/>
    <x v="0"/>
    <m/>
    <s v="0"/>
    <n v="0"/>
    <n v="0"/>
    <n v="0"/>
    <n v="0"/>
    <n v="0"/>
    <n v="1"/>
    <s v="21149"/>
    <x v="120"/>
    <s v="242101434"/>
    <s v="CC du Pays Châtillonnais"/>
    <s v="21"/>
    <s v="Côte-d'Or"/>
    <n v="27"/>
    <s v="Bourgogne-Franche-Comté"/>
  </r>
  <r>
    <s v="Enedis"/>
    <s v="2021"/>
    <x v="0"/>
    <s v="RES"/>
    <s v="Résidentiel"/>
    <s v="R"/>
    <x v="3"/>
    <m/>
    <s v="0"/>
    <n v="479.59612190000001"/>
    <n v="88"/>
    <n v="0.83199999999999996"/>
    <n v="0"/>
    <n v="0"/>
    <n v="0"/>
    <s v="21149"/>
    <x v="120"/>
    <s v="242101434"/>
    <s v="CC du Pays Châtillonnais"/>
    <s v="21"/>
    <s v="Côte-d'Or"/>
    <n v="27"/>
    <s v="Bourgogne-Franche-Comté"/>
  </r>
  <r>
    <s v="Enedis"/>
    <s v="2021"/>
    <x v="0"/>
    <s v="ENT"/>
    <s v="Entreprises"/>
    <s v="T"/>
    <x v="0"/>
    <s v="46"/>
    <s v="Commerce de gros, à l'exception des automobiles et des motocycles"/>
    <n v="113.9943404"/>
    <n v="3"/>
    <n v="0.90300000000000002"/>
    <n v="0"/>
    <n v="0"/>
    <n v="0"/>
    <s v="21150"/>
    <x v="121"/>
    <s v="200006682"/>
    <s v="CA Beaune, Côte et Sud - Communauté Beaune-Chagny-Nolay"/>
    <s v="21"/>
    <s v="Côte-d'Or"/>
    <n v="27"/>
    <s v="Bourgogne-Franche-Comté"/>
  </r>
  <r>
    <s v="Enedis"/>
    <s v="2021"/>
    <x v="0"/>
    <s v="ENT"/>
    <s v="Entreprises"/>
    <s v="T"/>
    <x v="0"/>
    <s v="70"/>
    <s v="Activités des sièges sociaux ; conseil de gestion"/>
    <n v="41.02283027"/>
    <n v="1"/>
    <n v="0.88900000000000001"/>
    <n v="0"/>
    <n v="0"/>
    <n v="0"/>
    <s v="21150"/>
    <x v="121"/>
    <s v="200006682"/>
    <s v="CA Beaune, Côte et Sud - Communauté Beaune-Chagny-Nolay"/>
    <s v="21"/>
    <s v="Côte-d'Or"/>
    <n v="27"/>
    <s v="Bourgogne-Franche-Comté"/>
  </r>
  <r>
    <s v="Enedis"/>
    <s v="2021"/>
    <x v="0"/>
    <s v="ENT"/>
    <s v="Entreprises"/>
    <s v="T"/>
    <x v="0"/>
    <s v="71"/>
    <s v="Activités d'architecture et d'ingénierie ; activités de contrôle et analyses techniques"/>
    <n v="32.612792480000003"/>
    <n v="1"/>
    <n v="0.89700000000000002"/>
    <n v="0"/>
    <n v="0"/>
    <n v="0"/>
    <s v="21150"/>
    <x v="121"/>
    <s v="200006682"/>
    <s v="CA Beaune, Côte et Sud - Communauté Beaune-Chagny-Nolay"/>
    <s v="21"/>
    <s v="Côte-d'Or"/>
    <n v="27"/>
    <s v="Bourgogne-Franche-Comté"/>
  </r>
  <r>
    <s v="Enedis"/>
    <s v="2021"/>
    <x v="0"/>
    <s v="ENT"/>
    <s v="Entreprises"/>
    <s v="T"/>
    <x v="0"/>
    <s v="84"/>
    <s v="Administration publique et défense ; sécurité sociale obligatoire"/>
    <n v="14.55622387"/>
    <n v="1"/>
    <n v="0.86299999999999999"/>
    <n v="0"/>
    <n v="0"/>
    <n v="0"/>
    <s v="21150"/>
    <x v="121"/>
    <s v="200006682"/>
    <s v="CA Beaune, Côte et Sud - Communauté Beaune-Chagny-Nolay"/>
    <s v="21"/>
    <s v="Côte-d'Or"/>
    <n v="27"/>
    <s v="Bourgogne-Franche-Comté"/>
  </r>
  <r>
    <s v="Enedis"/>
    <s v="2021"/>
    <x v="0"/>
    <s v="RES"/>
    <s v="Résidentiel"/>
    <s v="R"/>
    <x v="3"/>
    <m/>
    <s v="0"/>
    <n v="279.87441250000001"/>
    <n v="54"/>
    <n v="0.70199999999999996"/>
    <n v="0"/>
    <n v="0"/>
    <n v="0"/>
    <s v="21151"/>
    <x v="122"/>
    <s v="200071017"/>
    <s v="CC des Terres d'Auxois"/>
    <s v="21"/>
    <s v="Côte-d'Or"/>
    <n v="27"/>
    <s v="Bourgogne-Franche-Comté"/>
  </r>
  <r>
    <s v="Enedis"/>
    <s v="2021"/>
    <x v="0"/>
    <s v="PRO"/>
    <s v="Petits professionels"/>
    <s v="A"/>
    <x v="1"/>
    <m/>
    <s v="0"/>
    <n v="0"/>
    <n v="0"/>
    <n v="0"/>
    <n v="0"/>
    <n v="0"/>
    <n v="1"/>
    <s v="21152"/>
    <x v="123"/>
    <s v="200071207"/>
    <s v="CC de Pouilly-en-Auxois/Bligny-sur-Ouche"/>
    <s v="21"/>
    <s v="Côte-d'Or"/>
    <n v="27"/>
    <s v="Bourgogne-Franche-Comté"/>
  </r>
  <r>
    <s v="Enedis"/>
    <s v="2021"/>
    <x v="0"/>
    <s v="RES"/>
    <s v="Résidentiel"/>
    <s v="R"/>
    <x v="3"/>
    <m/>
    <s v="0"/>
    <n v="473.33107519999999"/>
    <n v="96"/>
    <n v="0.81399999999999995"/>
    <n v="0"/>
    <n v="0"/>
    <n v="0"/>
    <s v="21153"/>
    <x v="124"/>
    <s v="200071207"/>
    <s v="CC de Pouilly-en-Auxois/Bligny-sur-Ouche"/>
    <s v="21"/>
    <s v="Côte-d'Or"/>
    <n v="27"/>
    <s v="Bourgogne-Franche-Comté"/>
  </r>
  <r>
    <s v="Enedis"/>
    <s v="2021"/>
    <x v="0"/>
    <s v="ENT"/>
    <s v="Entreprises"/>
    <s v="I"/>
    <x v="4"/>
    <s v="16"/>
    <s v="Travail du bois et fabrication d'articles en bois et en liège, à l'exception des meubles ; fabrication d'articles en vannerie et sparterie"/>
    <n v="5000.0209999999997"/>
    <n v="1"/>
    <n v="1"/>
    <n v="0"/>
    <n v="0"/>
    <n v="0"/>
    <s v="21154"/>
    <x v="125"/>
    <s v="242101434"/>
    <s v="CC du Pays Châtillonnais"/>
    <s v="21"/>
    <s v="Côte-d'Or"/>
    <n v="27"/>
    <s v="Bourgogne-Franche-Comté"/>
  </r>
  <r>
    <s v="Enedis"/>
    <s v="2021"/>
    <x v="0"/>
    <s v="ENT"/>
    <s v="Entreprises"/>
    <s v="T"/>
    <x v="0"/>
    <s v="47"/>
    <s v="Commerce de détail, à l'exception des automobiles et des motocycles"/>
    <n v="3233.9805191"/>
    <n v="12"/>
    <n v="0.96599999999999997"/>
    <n v="0"/>
    <n v="0"/>
    <n v="0"/>
    <s v="21154"/>
    <x v="125"/>
    <s v="242101434"/>
    <s v="CC du Pays Châtillonnais"/>
    <s v="21"/>
    <s v="Côte-d'Or"/>
    <n v="27"/>
    <s v="Bourgogne-Franche-Comté"/>
  </r>
  <r>
    <s v="Enedis"/>
    <s v="2021"/>
    <x v="0"/>
    <s v="ENT"/>
    <s v="Entreprises"/>
    <s v="T"/>
    <x v="0"/>
    <s v="70"/>
    <s v="Activités des sièges sociaux ; conseil de gestion"/>
    <n v="106.61823269999999"/>
    <n v="1"/>
    <n v="0.99"/>
    <n v="0"/>
    <n v="0"/>
    <n v="0"/>
    <s v="21154"/>
    <x v="125"/>
    <s v="242101434"/>
    <s v="CC du Pays Châtillonnais"/>
    <s v="21"/>
    <s v="Côte-d'Or"/>
    <n v="27"/>
    <s v="Bourgogne-Franche-Comté"/>
  </r>
  <r>
    <s v="Enedis"/>
    <s v="2021"/>
    <x v="0"/>
    <s v="ENT"/>
    <s v="Entreprises"/>
    <s v="T"/>
    <x v="0"/>
    <s v="84"/>
    <s v="Administration publique et défense ; sécurité sociale obligatoire"/>
    <n v="1032.2933768"/>
    <n v="15"/>
    <n v="0.86399999999999999"/>
    <n v="0"/>
    <n v="0"/>
    <n v="0"/>
    <s v="21154"/>
    <x v="125"/>
    <s v="242101434"/>
    <s v="CC du Pays Châtillonnais"/>
    <s v="21"/>
    <s v="Côte-d'Or"/>
    <n v="27"/>
    <s v="Bourgogne-Franche-Comté"/>
  </r>
  <r>
    <s v="Enedis"/>
    <s v="2021"/>
    <x v="0"/>
    <s v="ENT"/>
    <s v="Entreprises"/>
    <s v="T"/>
    <x v="0"/>
    <s v="88"/>
    <s v="Action sociale sans hébergement"/>
    <n v="100.749308"/>
    <n v="2"/>
    <n v="0.90900000000000003"/>
    <n v="0"/>
    <n v="0"/>
    <n v="0"/>
    <s v="21154"/>
    <x v="125"/>
    <s v="242101434"/>
    <s v="CC du Pays Châtillonnais"/>
    <s v="21"/>
    <s v="Côte-d'Or"/>
    <n v="27"/>
    <s v="Bourgogne-Franche-Comté"/>
  </r>
  <r>
    <s v="Enedis"/>
    <s v="2021"/>
    <x v="0"/>
    <s v="PRO"/>
    <s v="Petits professionels"/>
    <s v="X"/>
    <x v="2"/>
    <m/>
    <s v="0"/>
    <n v="393.12885310000001"/>
    <n v="34"/>
    <n v="0.80500000000000005"/>
    <n v="0"/>
    <n v="0"/>
    <n v="1"/>
    <s v="21154"/>
    <x v="125"/>
    <s v="242101434"/>
    <s v="CC du Pays Châtillonnais"/>
    <s v="21"/>
    <s v="Côte-d'Or"/>
    <n v="27"/>
    <s v="Bourgogne-Franche-Comté"/>
  </r>
  <r>
    <s v="Enedis"/>
    <s v="2021"/>
    <x v="0"/>
    <s v="RES"/>
    <s v="Résidentiel"/>
    <s v="R"/>
    <x v="3"/>
    <m/>
    <s v="0"/>
    <n v="11074.301914"/>
    <n v="2955"/>
    <n v="0.84299999999999997"/>
    <n v="1.0635604919999999"/>
    <n v="4.7099999999999998E-3"/>
    <n v="0"/>
    <s v="21154"/>
    <x v="125"/>
    <s v="242101434"/>
    <s v="CC du Pays Châtillonnais"/>
    <s v="21"/>
    <s v="Côte-d'Or"/>
    <n v="27"/>
    <s v="Bourgogne-Franche-Comté"/>
  </r>
  <r>
    <s v="Enedis"/>
    <s v="2021"/>
    <x v="0"/>
    <s v="PRO"/>
    <s v="Petits professionels"/>
    <s v="A"/>
    <x v="1"/>
    <m/>
    <s v="0"/>
    <n v="0"/>
    <n v="0"/>
    <n v="0"/>
    <n v="0"/>
    <n v="0"/>
    <n v="1"/>
    <s v="21157"/>
    <x v="128"/>
    <s v="242101434"/>
    <s v="CC du Pays Châtillonnais"/>
    <s v="21"/>
    <s v="Côte-d'Or"/>
    <n v="27"/>
    <s v="Bourgogne-Franche-Comté"/>
  </r>
  <r>
    <s v="Enedis"/>
    <s v="2021"/>
    <x v="0"/>
    <s v="RES"/>
    <s v="Résidentiel"/>
    <s v="R"/>
    <x v="3"/>
    <m/>
    <s v="0"/>
    <n v="79.105907959999996"/>
    <n v="12"/>
    <n v="0.88800000000000001"/>
    <n v="0"/>
    <n v="0"/>
    <n v="0"/>
    <s v="21157"/>
    <x v="128"/>
    <s v="242101434"/>
    <s v="CC du Pays Châtillonnais"/>
    <s v="21"/>
    <s v="Côte-d'Or"/>
    <n v="27"/>
    <s v="Bourgogne-Franche-Comté"/>
  </r>
  <r>
    <s v="Enedis"/>
    <s v="2021"/>
    <x v="0"/>
    <s v="RES"/>
    <s v="Résidentiel"/>
    <s v="R"/>
    <x v="3"/>
    <m/>
    <s v="0"/>
    <n v="493.85133050000002"/>
    <n v="97"/>
    <n v="0.76500000000000001"/>
    <n v="0"/>
    <n v="0"/>
    <n v="0"/>
    <s v="21158"/>
    <x v="129"/>
    <s v="200072825"/>
    <s v="CC Mirebellois et Fontenois"/>
    <s v="21"/>
    <s v="Côte-d'Or"/>
    <n v="27"/>
    <s v="Bourgogne-Franche-Comté"/>
  </r>
  <r>
    <s v="Enedis"/>
    <s v="2021"/>
    <x v="0"/>
    <s v="RES"/>
    <s v="Résidentiel"/>
    <s v="R"/>
    <x v="3"/>
    <m/>
    <s v="0"/>
    <n v="308.67117560000003"/>
    <n v="50"/>
    <n v="0.90300000000000002"/>
    <n v="0"/>
    <n v="0"/>
    <n v="0"/>
    <s v="21160"/>
    <x v="131"/>
    <s v="242101434"/>
    <s v="CC du Pays Châtillonnais"/>
    <s v="21"/>
    <s v="Côte-d'Or"/>
    <n v="27"/>
    <s v="Bourgogne-Franche-Comté"/>
  </r>
  <r>
    <s v="Enedis"/>
    <s v="2021"/>
    <x v="0"/>
    <s v="ENT"/>
    <s v="Entreprises"/>
    <s v="I"/>
    <x v="4"/>
    <s v="16"/>
    <s v="Travail du bois et fabrication d'articles en bois et en liège, à l'exception des meubles ; fabrication d'articles en vannerie et sparterie"/>
    <n v="190.5659617"/>
    <n v="1"/>
    <n v="1"/>
    <n v="0"/>
    <n v="0"/>
    <n v="0"/>
    <s v="21161"/>
    <x v="132"/>
    <s v="242101434"/>
    <s v="CC du Pays Châtillonnais"/>
    <s v="21"/>
    <s v="Côte-d'Or"/>
    <n v="27"/>
    <s v="Bourgogne-Franche-Comté"/>
  </r>
  <r>
    <s v="Enedis"/>
    <s v="2021"/>
    <x v="0"/>
    <s v="PRO"/>
    <s v="Petits professionels"/>
    <s v="T"/>
    <x v="0"/>
    <m/>
    <s v="0"/>
    <n v="0"/>
    <n v="0"/>
    <n v="0"/>
    <n v="0"/>
    <n v="0"/>
    <n v="1"/>
    <s v="21161"/>
    <x v="132"/>
    <s v="242101434"/>
    <s v="CC du Pays Châtillonnais"/>
    <s v="21"/>
    <s v="Côte-d'Or"/>
    <n v="27"/>
    <s v="Bourgogne-Franche-Comté"/>
  </r>
  <r>
    <s v="Enedis"/>
    <s v="2021"/>
    <x v="0"/>
    <s v="RES"/>
    <s v="Résidentiel"/>
    <s v="R"/>
    <x v="3"/>
    <m/>
    <s v="0"/>
    <n v="370.63754460000001"/>
    <n v="64"/>
    <n v="0.80100000000000005"/>
    <n v="0"/>
    <n v="0"/>
    <n v="0"/>
    <s v="21161"/>
    <x v="132"/>
    <s v="242101434"/>
    <s v="CC du Pays Châtillonnais"/>
    <s v="21"/>
    <s v="Côte-d'Or"/>
    <n v="27"/>
    <s v="Bourgogne-Franche-Comté"/>
  </r>
  <r>
    <s v="Enedis"/>
    <s v="2021"/>
    <x v="0"/>
    <s v="ENT"/>
    <s v="Entreprises"/>
    <s v="I"/>
    <x v="4"/>
    <s v="8"/>
    <s v="0"/>
    <n v="440.0493333"/>
    <n v="1"/>
    <n v="1"/>
    <n v="0"/>
    <n v="0"/>
    <n v="0"/>
    <s v="21162"/>
    <x v="133"/>
    <s v="200070894"/>
    <s v="CC de Gevrey-Chambertin et de Nuits-Saint-Georges"/>
    <s v="21"/>
    <s v="Côte-d'Or"/>
    <n v="27"/>
    <s v="Bourgogne-Franche-Comté"/>
  </r>
  <r>
    <s v="Enedis"/>
    <s v="2021"/>
    <x v="0"/>
    <s v="PRO"/>
    <s v="Petits professionels"/>
    <s v="T"/>
    <x v="0"/>
    <m/>
    <s v="0"/>
    <n v="106.9697723"/>
    <n v="15"/>
    <n v="0.86899999999999999"/>
    <n v="0"/>
    <n v="0"/>
    <n v="0"/>
    <s v="21162"/>
    <x v="133"/>
    <s v="200070894"/>
    <s v="CC de Gevrey-Chambertin et de Nuits-Saint-Georges"/>
    <s v="21"/>
    <s v="Côte-d'Or"/>
    <n v="27"/>
    <s v="Bourgogne-Franche-Comté"/>
  </r>
  <r>
    <s v="Enedis"/>
    <s v="2021"/>
    <x v="0"/>
    <s v="RES"/>
    <s v="Résidentiel"/>
    <s v="R"/>
    <x v="3"/>
    <m/>
    <s v="0"/>
    <n v="571.04069140000001"/>
    <n v="101"/>
    <n v="0.80500000000000005"/>
    <n v="0"/>
    <n v="0"/>
    <n v="0"/>
    <s v="21163"/>
    <x v="134"/>
    <s v="200070910"/>
    <s v="CC Tille et Venelle"/>
    <s v="21"/>
    <s v="Côte-d'Or"/>
    <n v="27"/>
    <s v="Bourgogne-Franche-Comté"/>
  </r>
  <r>
    <s v="Enedis"/>
    <s v="2021"/>
    <x v="0"/>
    <s v="PRO"/>
    <s v="Petits professionels"/>
    <s v="A"/>
    <x v="1"/>
    <m/>
    <s v="0"/>
    <n v="0"/>
    <n v="0"/>
    <n v="0"/>
    <n v="0"/>
    <n v="0"/>
    <n v="1"/>
    <s v="21164"/>
    <x v="135"/>
    <s v="200071207"/>
    <s v="CC de Pouilly-en-Auxois/Bligny-sur-Ouche"/>
    <s v="21"/>
    <s v="Côte-d'Or"/>
    <n v="27"/>
    <s v="Bourgogne-Franche-Comté"/>
  </r>
  <r>
    <s v="Enedis"/>
    <s v="2021"/>
    <x v="0"/>
    <s v="PRO"/>
    <s v="Petits professionels"/>
    <s v="I"/>
    <x v="4"/>
    <m/>
    <s v="0"/>
    <n v="0"/>
    <n v="0"/>
    <n v="0"/>
    <n v="0"/>
    <n v="0"/>
    <n v="1"/>
    <s v="21164"/>
    <x v="135"/>
    <s v="200071207"/>
    <s v="CC de Pouilly-en-Auxois/Bligny-sur-Ouche"/>
    <s v="21"/>
    <s v="Côte-d'Or"/>
    <n v="27"/>
    <s v="Bourgogne-Franche-Comté"/>
  </r>
  <r>
    <s v="Enedis"/>
    <s v="2021"/>
    <x v="0"/>
    <s v="ENT"/>
    <s v="Entreprises"/>
    <s v="I"/>
    <x v="4"/>
    <s v="16"/>
    <s v="Travail du bois et fabrication d'articles en bois et en liège, à l'exception des meubles ; fabrication d'articles en vannerie et sparterie"/>
    <n v="170.8378232"/>
    <n v="1"/>
    <n v="0.998"/>
    <n v="0"/>
    <n v="0"/>
    <n v="0"/>
    <s v="21166"/>
    <x v="137"/>
    <s v="242100410"/>
    <s v="Dijon Métropole"/>
    <s v="21"/>
    <s v="Côte-d'Or"/>
    <n v="27"/>
    <s v="Bourgogne-Franche-Comté"/>
  </r>
  <r>
    <s v="Enedis"/>
    <s v="2021"/>
    <x v="0"/>
    <s v="ENT"/>
    <s v="Entreprises"/>
    <s v="I"/>
    <x v="4"/>
    <s v="18"/>
    <s v="Imprimerie et reproduction d'enregistrements"/>
    <n v="37.0606236"/>
    <n v="1"/>
    <n v="0.84"/>
    <n v="0"/>
    <n v="0"/>
    <n v="0"/>
    <s v="21166"/>
    <x v="137"/>
    <s v="242100410"/>
    <s v="Dijon Métropole"/>
    <s v="21"/>
    <s v="Côte-d'Or"/>
    <n v="27"/>
    <s v="Bourgogne-Franche-Comté"/>
  </r>
  <r>
    <s v="Enedis"/>
    <s v="2021"/>
    <x v="0"/>
    <s v="ENT"/>
    <s v="Entreprises"/>
    <s v="T"/>
    <x v="0"/>
    <s v="36"/>
    <s v="Captage, traitement et distribution d'eau"/>
    <n v="415.39304336999999"/>
    <n v="2"/>
    <n v="0.88800000000000001"/>
    <n v="0"/>
    <n v="0"/>
    <n v="0"/>
    <s v="21166"/>
    <x v="137"/>
    <s v="242100410"/>
    <s v="Dijon Métropole"/>
    <s v="21"/>
    <s v="Côte-d'Or"/>
    <n v="27"/>
    <s v="Bourgogne-Franche-Comté"/>
  </r>
  <r>
    <s v="Enedis"/>
    <s v="2021"/>
    <x v="0"/>
    <s v="ENT"/>
    <s v="Entreprises"/>
    <s v="T"/>
    <x v="0"/>
    <s v="45"/>
    <s v="Commerce et réparation d'automobiles et de motocycles"/>
    <n v="3583.75066763"/>
    <n v="26"/>
    <n v="0.95699999999999996"/>
    <n v="0"/>
    <n v="0"/>
    <n v="0"/>
    <s v="21166"/>
    <x v="137"/>
    <s v="242100410"/>
    <s v="Dijon Métropole"/>
    <s v="21"/>
    <s v="Côte-d'Or"/>
    <n v="27"/>
    <s v="Bourgogne-Franche-Comté"/>
  </r>
  <r>
    <s v="Enedis"/>
    <s v="2021"/>
    <x v="0"/>
    <s v="ENT"/>
    <s v="Entreprises"/>
    <s v="T"/>
    <x v="0"/>
    <s v="46"/>
    <s v="Commerce de gros, à l'exception des automobiles et des motocycles"/>
    <n v="1956.344928"/>
    <n v="13"/>
    <n v="0.94499999999999995"/>
    <n v="0"/>
    <n v="0"/>
    <n v="0"/>
    <s v="21166"/>
    <x v="137"/>
    <s v="242100410"/>
    <s v="Dijon Métropole"/>
    <s v="21"/>
    <s v="Côte-d'Or"/>
    <n v="27"/>
    <s v="Bourgogne-Franche-Comté"/>
  </r>
  <r>
    <s v="Enedis"/>
    <s v="2021"/>
    <x v="0"/>
    <s v="ENT"/>
    <s v="Entreprises"/>
    <s v="T"/>
    <x v="0"/>
    <s v="52"/>
    <s v="Entreposage et services auxiliaires des transports"/>
    <n v="291.08275659999998"/>
    <n v="1"/>
    <n v="0.94299999999999995"/>
    <n v="0"/>
    <n v="0"/>
    <n v="0"/>
    <s v="21166"/>
    <x v="137"/>
    <s v="242100410"/>
    <s v="Dijon Métropole"/>
    <s v="21"/>
    <s v="Côte-d'Or"/>
    <n v="27"/>
    <s v="Bourgogne-Franche-Comté"/>
  </r>
  <r>
    <s v="Enedis"/>
    <s v="2021"/>
    <x v="0"/>
    <s v="ENT"/>
    <s v="Entreprises"/>
    <s v="T"/>
    <x v="0"/>
    <s v="64"/>
    <s v="Activités des services financiers, hors assurance et caisses de retraite"/>
    <n v="4516.6500532099999"/>
    <n v="5"/>
    <n v="0.96799999999999997"/>
    <n v="0"/>
    <n v="0"/>
    <n v="0"/>
    <s v="21166"/>
    <x v="137"/>
    <s v="242100410"/>
    <s v="Dijon Métropole"/>
    <s v="21"/>
    <s v="Côte-d'Or"/>
    <n v="27"/>
    <s v="Bourgogne-Franche-Comté"/>
  </r>
  <r>
    <s v="Enedis"/>
    <s v="2021"/>
    <x v="0"/>
    <s v="ENT"/>
    <s v="Entreprises"/>
    <s v="T"/>
    <x v="0"/>
    <s v="66"/>
    <s v="Activités auxiliaires de services financiers et d'assurance"/>
    <n v="176.61975989999999"/>
    <n v="1"/>
    <n v="0.91500000000000004"/>
    <n v="0"/>
    <n v="0"/>
    <n v="0"/>
    <s v="21166"/>
    <x v="137"/>
    <s v="242100410"/>
    <s v="Dijon Métropole"/>
    <s v="21"/>
    <s v="Côte-d'Or"/>
    <n v="27"/>
    <s v="Bourgogne-Franche-Comté"/>
  </r>
  <r>
    <s v="Enedis"/>
    <s v="2021"/>
    <x v="0"/>
    <s v="ENT"/>
    <s v="Entreprises"/>
    <s v="T"/>
    <x v="0"/>
    <s v="68"/>
    <s v="Activités immobilières"/>
    <n v="923.69887475999997"/>
    <n v="10"/>
    <n v="0.92700000000000005"/>
    <n v="0"/>
    <n v="0"/>
    <n v="0"/>
    <s v="21166"/>
    <x v="137"/>
    <s v="242100410"/>
    <s v="Dijon Métropole"/>
    <s v="21"/>
    <s v="Côte-d'Or"/>
    <n v="27"/>
    <s v="Bourgogne-Franche-Comté"/>
  </r>
  <r>
    <s v="Enedis"/>
    <s v="2021"/>
    <x v="0"/>
    <s v="PRO"/>
    <s v="Petits professionels"/>
    <s v="T"/>
    <x v="0"/>
    <m/>
    <s v="0"/>
    <n v="10081.4977385"/>
    <n v="963"/>
    <n v="0.873"/>
    <n v="0"/>
    <n v="0"/>
    <n v="0"/>
    <s v="21166"/>
    <x v="137"/>
    <s v="242100410"/>
    <s v="Dijon Métropole"/>
    <s v="21"/>
    <s v="Côte-d'Or"/>
    <n v="27"/>
    <s v="Bourgogne-Franche-Comté"/>
  </r>
  <r>
    <s v="Enedis"/>
    <s v="2021"/>
    <x v="0"/>
    <s v="PRO"/>
    <s v="Petits professionels"/>
    <s v="T"/>
    <x v="0"/>
    <m/>
    <s v="0"/>
    <n v="0"/>
    <n v="0"/>
    <n v="0"/>
    <n v="0"/>
    <n v="0"/>
    <n v="1"/>
    <s v="21167"/>
    <x v="138"/>
    <s v="200072825"/>
    <s v="CC Mirebellois et Fontenois"/>
    <s v="21"/>
    <s v="Côte-d'Or"/>
    <n v="27"/>
    <s v="Bourgogne-Franche-Comté"/>
  </r>
  <r>
    <s v="Enedis"/>
    <s v="2021"/>
    <x v="0"/>
    <s v="PRO"/>
    <s v="Petits professionels"/>
    <s v="A"/>
    <x v="1"/>
    <m/>
    <s v="0"/>
    <n v="0"/>
    <n v="0"/>
    <n v="0"/>
    <n v="0"/>
    <n v="0"/>
    <n v="1"/>
    <s v="21168"/>
    <x v="139"/>
    <s v="200071017"/>
    <s v="CC des Terres d'Auxois"/>
    <s v="21"/>
    <s v="Côte-d'Or"/>
    <n v="27"/>
    <s v="Bourgogne-Franche-Comté"/>
  </r>
  <r>
    <s v="Enedis"/>
    <s v="2021"/>
    <x v="0"/>
    <s v="PRO"/>
    <s v="Petits professionels"/>
    <s v="I"/>
    <x v="4"/>
    <m/>
    <s v="0"/>
    <n v="57.751743830000002"/>
    <n v="3"/>
    <n v="0.91100000000000003"/>
    <n v="0"/>
    <n v="0"/>
    <n v="0"/>
    <s v="21168"/>
    <x v="139"/>
    <s v="200071017"/>
    <s v="CC des Terres d'Auxois"/>
    <s v="21"/>
    <s v="Côte-d'Or"/>
    <n v="27"/>
    <s v="Bourgogne-Franche-Comté"/>
  </r>
  <r>
    <s v="Enedis"/>
    <s v="2021"/>
    <x v="0"/>
    <s v="PRO"/>
    <s v="Petits professionels"/>
    <s v="A"/>
    <x v="1"/>
    <m/>
    <s v="0"/>
    <n v="0"/>
    <n v="0"/>
    <n v="0"/>
    <n v="0"/>
    <n v="0"/>
    <n v="1"/>
    <s v="21169"/>
    <x v="140"/>
    <s v="200070894"/>
    <s v="CC de Gevrey-Chambertin et de Nuits-Saint-Georges"/>
    <s v="21"/>
    <s v="Côte-d'Or"/>
    <n v="27"/>
    <s v="Bourgogne-Franche-Comté"/>
  </r>
  <r>
    <s v="Enedis"/>
    <s v="2021"/>
    <x v="0"/>
    <s v="PRO"/>
    <s v="Petits professionels"/>
    <s v="I"/>
    <x v="4"/>
    <m/>
    <s v="0"/>
    <n v="51.417824799999998"/>
    <n v="2"/>
    <n v="0.92"/>
    <n v="0"/>
    <n v="0"/>
    <n v="0"/>
    <s v="21169"/>
    <x v="140"/>
    <s v="200070894"/>
    <s v="CC de Gevrey-Chambertin et de Nuits-Saint-Georges"/>
    <s v="21"/>
    <s v="Côte-d'Or"/>
    <n v="27"/>
    <s v="Bourgogne-Franche-Comté"/>
  </r>
  <r>
    <s v="Enedis"/>
    <s v="2021"/>
    <x v="0"/>
    <s v="ENT"/>
    <s v="Entreprises"/>
    <s v="I"/>
    <x v="4"/>
    <s v="43"/>
    <s v="Travaux de construction spécialisés"/>
    <n v="55.084770339999999"/>
    <n v="1"/>
    <n v="0.90200000000000002"/>
    <n v="0"/>
    <n v="0"/>
    <n v="0"/>
    <s v="21170"/>
    <x v="141"/>
    <s v="200006682"/>
    <s v="CA Beaune, Côte et Sud - Communauté Beaune-Chagny-Nolay"/>
    <s v="21"/>
    <s v="Côte-d'Or"/>
    <n v="27"/>
    <s v="Bourgogne-Franche-Comté"/>
  </r>
  <r>
    <s v="Enedis"/>
    <s v="2021"/>
    <x v="0"/>
    <s v="PRO"/>
    <s v="Petits professionels"/>
    <s v="T"/>
    <x v="0"/>
    <m/>
    <s v="0"/>
    <n v="89.966625289999996"/>
    <n v="12"/>
    <n v="0.88800000000000001"/>
    <n v="0"/>
    <n v="0"/>
    <n v="0"/>
    <s v="21170"/>
    <x v="141"/>
    <s v="200006682"/>
    <s v="CA Beaune, Côte et Sud - Communauté Beaune-Chagny-Nolay"/>
    <s v="21"/>
    <s v="Côte-d'Or"/>
    <n v="27"/>
    <s v="Bourgogne-Franche-Comté"/>
  </r>
  <r>
    <s v="Enedis"/>
    <s v="2021"/>
    <x v="0"/>
    <s v="RES"/>
    <s v="Résidentiel"/>
    <s v="R"/>
    <x v="3"/>
    <m/>
    <s v="0"/>
    <n v="1263.7033019999999"/>
    <n v="175"/>
    <n v="0.85299999999999998"/>
    <n v="0"/>
    <n v="0"/>
    <n v="0"/>
    <s v="21170"/>
    <x v="141"/>
    <s v="200006682"/>
    <s v="CA Beaune, Côte et Sud - Communauté Beaune-Chagny-Nolay"/>
    <s v="21"/>
    <s v="Côte-d'Or"/>
    <n v="27"/>
    <s v="Bourgogne-Franche-Comté"/>
  </r>
  <r>
    <s v="Enedis"/>
    <s v="2021"/>
    <x v="0"/>
    <s v="ENT"/>
    <s v="Entreprises"/>
    <s v="I"/>
    <x v="4"/>
    <s v="20"/>
    <s v="Industrie chimique"/>
    <n v="16184.935670000001"/>
    <n v="1"/>
    <n v="1"/>
    <n v="0"/>
    <n v="0"/>
    <n v="0"/>
    <s v="21171"/>
    <x v="142"/>
    <s v="242100410"/>
    <s v="Dijon Métropole"/>
    <s v="21"/>
    <s v="Côte-d'Or"/>
    <n v="27"/>
    <s v="Bourgogne-Franche-Comté"/>
  </r>
  <r>
    <s v="Enedis"/>
    <s v="2021"/>
    <x v="0"/>
    <s v="ENT"/>
    <s v="Entreprises"/>
    <s v="I"/>
    <x v="4"/>
    <s v="22"/>
    <s v="Fabrication de produits en caoutchouc et en plastique"/>
    <n v="26904.731500000002"/>
    <n v="3"/>
    <n v="1"/>
    <n v="0"/>
    <n v="0"/>
    <n v="0"/>
    <s v="21171"/>
    <x v="142"/>
    <s v="242100410"/>
    <s v="Dijon Métropole"/>
    <s v="21"/>
    <s v="Côte-d'Or"/>
    <n v="27"/>
    <s v="Bourgogne-Franche-Comté"/>
  </r>
  <r>
    <s v="Enedis"/>
    <s v="2021"/>
    <x v="0"/>
    <s v="ENT"/>
    <s v="Entreprises"/>
    <s v="I"/>
    <x v="4"/>
    <s v="25"/>
    <s v="Fabrication de produits métalliques, à l'exception des machines et des équipements"/>
    <n v="3085.4804057000001"/>
    <n v="3"/>
    <n v="0.999"/>
    <n v="0"/>
    <n v="0"/>
    <n v="0"/>
    <s v="21171"/>
    <x v="142"/>
    <s v="242100410"/>
    <s v="Dijon Métropole"/>
    <s v="21"/>
    <s v="Côte-d'Or"/>
    <n v="27"/>
    <s v="Bourgogne-Franche-Comté"/>
  </r>
  <r>
    <s v="Enedis"/>
    <s v="2021"/>
    <x v="0"/>
    <s v="ENT"/>
    <s v="Entreprises"/>
    <s v="I"/>
    <x v="4"/>
    <s v="32"/>
    <s v="Autres industries manufacturières"/>
    <n v="145.83412970000001"/>
    <n v="1"/>
    <n v="0.88600000000000001"/>
    <n v="0"/>
    <n v="0"/>
    <n v="0"/>
    <s v="21171"/>
    <x v="142"/>
    <s v="242100410"/>
    <s v="Dijon Métropole"/>
    <s v="21"/>
    <s v="Côte-d'Or"/>
    <n v="27"/>
    <s v="Bourgogne-Franche-Comté"/>
  </r>
  <r>
    <s v="Enedis"/>
    <s v="2021"/>
    <x v="0"/>
    <s v="ENT"/>
    <s v="Entreprises"/>
    <s v="I"/>
    <x v="4"/>
    <s v="35"/>
    <s v="Production et distribution d'électricité, de gaz, de vapeur et d'air conditionné"/>
    <n v="55.524000000000001"/>
    <n v="1"/>
    <n v="1"/>
    <n v="0"/>
    <n v="0"/>
    <n v="0"/>
    <s v="21171"/>
    <x v="142"/>
    <s v="242100410"/>
    <s v="Dijon Métropole"/>
    <s v="21"/>
    <s v="Côte-d'Or"/>
    <n v="27"/>
    <s v="Bourgogne-Franche-Comté"/>
  </r>
  <r>
    <s v="Enedis"/>
    <s v="2021"/>
    <x v="0"/>
    <s v="ENT"/>
    <s v="Entreprises"/>
    <s v="T"/>
    <x v="0"/>
    <s v="36"/>
    <s v="Captage, traitement et distribution d'eau"/>
    <n v="1971.3150000000001"/>
    <n v="1"/>
    <n v="1"/>
    <n v="0"/>
    <n v="0"/>
    <n v="0"/>
    <s v="21171"/>
    <x v="142"/>
    <s v="242100410"/>
    <s v="Dijon Métropole"/>
    <s v="21"/>
    <s v="Côte-d'Or"/>
    <n v="27"/>
    <s v="Bourgogne-Franche-Comté"/>
  </r>
  <r>
    <s v="Enedis"/>
    <s v="2021"/>
    <x v="0"/>
    <s v="ENT"/>
    <s v="Entreprises"/>
    <s v="T"/>
    <x v="0"/>
    <s v="38"/>
    <s v="Collecte, traitement et élimination des déchets ; récupération"/>
    <n v="208.15199999999999"/>
    <n v="1"/>
    <n v="1"/>
    <n v="0"/>
    <n v="0"/>
    <n v="0"/>
    <s v="21171"/>
    <x v="142"/>
    <s v="242100410"/>
    <s v="Dijon Métropole"/>
    <s v="21"/>
    <s v="Côte-d'Or"/>
    <n v="27"/>
    <s v="Bourgogne-Franche-Comté"/>
  </r>
  <r>
    <s v="Enedis"/>
    <s v="2021"/>
    <x v="0"/>
    <s v="ENT"/>
    <s v="Entreprises"/>
    <s v="T"/>
    <x v="0"/>
    <s v="56"/>
    <s v="Restauration"/>
    <n v="540.83239342000002"/>
    <n v="2"/>
    <n v="0.98499999999999999"/>
    <n v="0"/>
    <n v="0"/>
    <n v="0"/>
    <s v="21171"/>
    <x v="142"/>
    <s v="242100410"/>
    <s v="Dijon Métropole"/>
    <s v="21"/>
    <s v="Côte-d'Or"/>
    <n v="27"/>
    <s v="Bourgogne-Franche-Comté"/>
  </r>
  <r>
    <s v="Enedis"/>
    <s v="2021"/>
    <x v="0"/>
    <s v="ENT"/>
    <s v="Entreprises"/>
    <s v="T"/>
    <x v="0"/>
    <s v="64"/>
    <s v="Activités des services financiers, hors assurance et caisses de retraite"/>
    <n v="34.084437710000003"/>
    <n v="1"/>
    <n v="0.91800000000000004"/>
    <n v="0"/>
    <n v="0"/>
    <n v="0"/>
    <s v="21171"/>
    <x v="142"/>
    <s v="242100410"/>
    <s v="Dijon Métropole"/>
    <s v="21"/>
    <s v="Côte-d'Or"/>
    <n v="27"/>
    <s v="Bourgogne-Franche-Comté"/>
  </r>
  <r>
    <s v="Enedis"/>
    <s v="2021"/>
    <x v="0"/>
    <s v="ENT"/>
    <s v="Entreprises"/>
    <s v="T"/>
    <x v="0"/>
    <s v="68"/>
    <s v="Activités immobilières"/>
    <n v="154.701528"/>
    <n v="4"/>
    <n v="0.89100000000000001"/>
    <n v="0"/>
    <n v="0"/>
    <n v="0"/>
    <s v="21171"/>
    <x v="142"/>
    <s v="242100410"/>
    <s v="Dijon Métropole"/>
    <s v="21"/>
    <s v="Côte-d'Or"/>
    <n v="27"/>
    <s v="Bourgogne-Franche-Comté"/>
  </r>
  <r>
    <s v="Enedis"/>
    <s v="2021"/>
    <x v="0"/>
    <s v="ENT"/>
    <s v="Entreprises"/>
    <s v="T"/>
    <x v="0"/>
    <s v="81"/>
    <s v="Services relatifs aux bâtiments et aménagement paysager"/>
    <n v="126.2033601"/>
    <n v="1"/>
    <n v="0.90500000000000003"/>
    <n v="0"/>
    <n v="0"/>
    <n v="0"/>
    <s v="21171"/>
    <x v="142"/>
    <s v="242100410"/>
    <s v="Dijon Métropole"/>
    <s v="21"/>
    <s v="Côte-d'Or"/>
    <n v="27"/>
    <s v="Bourgogne-Franche-Comté"/>
  </r>
  <r>
    <s v="Enedis"/>
    <s v="2021"/>
    <x v="0"/>
    <s v="ENT"/>
    <s v="Entreprises"/>
    <s v="T"/>
    <x v="0"/>
    <s v="84"/>
    <s v="Administration publique et défense ; sécurité sociale obligatoire"/>
    <n v="1046.3850129299999"/>
    <n v="13"/>
    <n v="0.94099999999999995"/>
    <n v="0"/>
    <n v="0"/>
    <n v="0"/>
    <s v="21171"/>
    <x v="142"/>
    <s v="242100410"/>
    <s v="Dijon Métropole"/>
    <s v="21"/>
    <s v="Côte-d'Or"/>
    <n v="27"/>
    <s v="Bourgogne-Franche-Comté"/>
  </r>
  <r>
    <s v="Enedis"/>
    <s v="2021"/>
    <x v="0"/>
    <s v="PRO"/>
    <s v="Petits professionels"/>
    <s v="T"/>
    <x v="0"/>
    <m/>
    <s v="0"/>
    <n v="5126.4907707000002"/>
    <n v="525"/>
    <n v="0.878"/>
    <n v="0"/>
    <n v="0"/>
    <n v="0"/>
    <s v="21171"/>
    <x v="142"/>
    <s v="242100410"/>
    <s v="Dijon Métropole"/>
    <s v="21"/>
    <s v="Côte-d'Or"/>
    <n v="27"/>
    <s v="Bourgogne-Franche-Comté"/>
  </r>
  <r>
    <s v="Enedis"/>
    <s v="2021"/>
    <x v="0"/>
    <s v="ENT"/>
    <s v="Entreprises"/>
    <s v="T"/>
    <x v="0"/>
    <s v="46"/>
    <s v="Commerce de gros, à l'exception des automobiles et des motocycles"/>
    <n v="74.523043959999995"/>
    <n v="1"/>
    <n v="0.89200000000000002"/>
    <n v="0"/>
    <n v="0"/>
    <n v="0"/>
    <s v="21173"/>
    <x v="143"/>
    <s v="200006682"/>
    <s v="CA Beaune, Côte et Sud - Communauté Beaune-Chagny-Nolay"/>
    <s v="21"/>
    <s v="Côte-d'Or"/>
    <n v="27"/>
    <s v="Bourgogne-Franche-Comté"/>
  </r>
  <r>
    <s v="Enedis"/>
    <s v="2021"/>
    <x v="0"/>
    <s v="ENT"/>
    <s v="Entreprises"/>
    <s v="T"/>
    <x v="0"/>
    <s v="68"/>
    <s v="Activités immobilières"/>
    <n v="49.132114280000003"/>
    <n v="1"/>
    <n v="0.92600000000000005"/>
    <n v="0"/>
    <n v="0"/>
    <n v="0"/>
    <s v="21173"/>
    <x v="143"/>
    <s v="200006682"/>
    <s v="CA Beaune, Côte et Sud - Communauté Beaune-Chagny-Nolay"/>
    <s v="21"/>
    <s v="Côte-d'Or"/>
    <n v="27"/>
    <s v="Bourgogne-Franche-Comté"/>
  </r>
  <r>
    <s v="Enedis"/>
    <s v="2021"/>
    <x v="0"/>
    <s v="PRO"/>
    <s v="Petits professionels"/>
    <s v="A"/>
    <x v="1"/>
    <m/>
    <s v="0"/>
    <n v="0"/>
    <n v="0"/>
    <n v="0"/>
    <n v="0"/>
    <n v="0"/>
    <n v="1"/>
    <s v="21177"/>
    <x v="146"/>
    <s v="200071017"/>
    <s v="CC des Terres d'Auxois"/>
    <s v="21"/>
    <s v="Côte-d'Or"/>
    <n v="27"/>
    <s v="Bourgogne-Franche-Comté"/>
  </r>
  <r>
    <s v="Enedis"/>
    <s v="2021"/>
    <x v="0"/>
    <s v="RES"/>
    <s v="Résidentiel"/>
    <s v="R"/>
    <x v="3"/>
    <m/>
    <s v="0"/>
    <n v="643.82050930000003"/>
    <n v="115"/>
    <n v="0.81599999999999995"/>
    <n v="0"/>
    <n v="0"/>
    <n v="0"/>
    <s v="21177"/>
    <x v="146"/>
    <s v="200071017"/>
    <s v="CC des Terres d'Auxois"/>
    <s v="21"/>
    <s v="Côte-d'Or"/>
    <n v="27"/>
    <s v="Bourgogne-Franche-Comté"/>
  </r>
  <r>
    <s v="Enedis"/>
    <s v="2021"/>
    <x v="0"/>
    <s v="ENT"/>
    <s v="Entreprises"/>
    <s v="T"/>
    <x v="0"/>
    <s v="61"/>
    <s v="Télécommunications"/>
    <n v="20.074000000000002"/>
    <n v="1"/>
    <n v="1"/>
    <n v="0"/>
    <n v="0"/>
    <n v="0"/>
    <s v="21178"/>
    <x v="147"/>
    <s v="200070894"/>
    <s v="CC de Gevrey-Chambertin et de Nuits-Saint-Georges"/>
    <s v="21"/>
    <s v="Côte-d'Or"/>
    <n v="27"/>
    <s v="Bourgogne-Franche-Comté"/>
  </r>
  <r>
    <s v="Enedis"/>
    <s v="2021"/>
    <x v="0"/>
    <s v="PRO"/>
    <s v="Petits professionels"/>
    <s v="A"/>
    <x v="1"/>
    <m/>
    <s v="0"/>
    <n v="0"/>
    <n v="0"/>
    <n v="0"/>
    <n v="0"/>
    <n v="0"/>
    <n v="1"/>
    <s v="21178"/>
    <x v="147"/>
    <s v="200070894"/>
    <s v="CC de Gevrey-Chambertin et de Nuits-Saint-Georges"/>
    <s v="21"/>
    <s v="Côte-d'Or"/>
    <n v="27"/>
    <s v="Bourgogne-Franche-Comté"/>
  </r>
  <r>
    <s v="Enedis"/>
    <s v="2021"/>
    <x v="0"/>
    <s v="PRO"/>
    <s v="Petits professionels"/>
    <s v="T"/>
    <x v="0"/>
    <m/>
    <s v="0"/>
    <n v="0"/>
    <n v="0"/>
    <n v="0"/>
    <n v="0"/>
    <n v="0"/>
    <n v="1"/>
    <s v="21178"/>
    <x v="147"/>
    <s v="200070894"/>
    <s v="CC de Gevrey-Chambertin et de Nuits-Saint-Georges"/>
    <s v="21"/>
    <s v="Côte-d'Or"/>
    <n v="27"/>
    <s v="Bourgogne-Franche-Comté"/>
  </r>
  <r>
    <s v="Enedis"/>
    <s v="2021"/>
    <x v="0"/>
    <s v="PRO"/>
    <s v="Petits professionels"/>
    <s v="A"/>
    <x v="1"/>
    <m/>
    <s v="0"/>
    <n v="0"/>
    <n v="0"/>
    <n v="0"/>
    <n v="0"/>
    <n v="0"/>
    <n v="1"/>
    <s v="21179"/>
    <x v="148"/>
    <s v="200069540"/>
    <s v="CC Norge et Tille"/>
    <s v="21"/>
    <s v="Côte-d'Or"/>
    <n v="27"/>
    <s v="Bourgogne-Franche-Comté"/>
  </r>
  <r>
    <s v="Enedis"/>
    <s v="2021"/>
    <x v="0"/>
    <s v="PRO"/>
    <s v="Petits professionels"/>
    <s v="X"/>
    <x v="2"/>
    <m/>
    <s v="0"/>
    <n v="0"/>
    <n v="0"/>
    <n v="0"/>
    <n v="0"/>
    <n v="0"/>
    <n v="1"/>
    <s v="21179"/>
    <x v="148"/>
    <s v="200069540"/>
    <s v="CC Norge et Tille"/>
    <s v="21"/>
    <s v="Côte-d'Or"/>
    <n v="27"/>
    <s v="Bourgogne-Franche-Comté"/>
  </r>
  <r>
    <s v="Enedis"/>
    <s v="2021"/>
    <x v="0"/>
    <s v="PRO"/>
    <s v="Petits professionels"/>
    <s v="T"/>
    <x v="0"/>
    <m/>
    <s v="0"/>
    <n v="0"/>
    <n v="0"/>
    <n v="0"/>
    <n v="0"/>
    <n v="0"/>
    <n v="1"/>
    <s v="21181"/>
    <x v="150"/>
    <s v="200071173"/>
    <s v="CC du Pays Arnay Liernais"/>
    <s v="21"/>
    <s v="Côte-d'Or"/>
    <n v="27"/>
    <s v="Bourgogne-Franche-Comté"/>
  </r>
  <r>
    <s v="Enedis"/>
    <s v="2021"/>
    <x v="0"/>
    <s v="PRO"/>
    <s v="Petits professionels"/>
    <s v="T"/>
    <x v="0"/>
    <m/>
    <s v="0"/>
    <n v="0"/>
    <n v="0"/>
    <n v="0"/>
    <n v="0"/>
    <n v="0"/>
    <n v="1"/>
    <s v="21182"/>
    <x v="151"/>
    <s v="200070894"/>
    <s v="CC de Gevrey-Chambertin et de Nuits-Saint-Georges"/>
    <s v="21"/>
    <s v="Côte-d'Or"/>
    <n v="27"/>
    <s v="Bourgogne-Franche-Comté"/>
  </r>
  <r>
    <s v="Enedis"/>
    <s v="2021"/>
    <x v="0"/>
    <s v="PRO"/>
    <s v="Petits professionels"/>
    <s v="X"/>
    <x v="2"/>
    <m/>
    <s v="0"/>
    <n v="0"/>
    <n v="0"/>
    <n v="0"/>
    <n v="0"/>
    <n v="0"/>
    <n v="1"/>
    <s v="21183"/>
    <x v="152"/>
    <s v="200000925"/>
    <s v="CC de la Plaine Dijonnaise"/>
    <s v="21"/>
    <s v="Côte-d'Or"/>
    <n v="27"/>
    <s v="Bourgogne-Franche-Comté"/>
  </r>
  <r>
    <s v="Enedis"/>
    <s v="2021"/>
    <x v="0"/>
    <s v="RES"/>
    <s v="Résidentiel"/>
    <s v="R"/>
    <x v="3"/>
    <m/>
    <s v="0"/>
    <n v="281.2764846"/>
    <n v="45"/>
    <n v="0.78800000000000003"/>
    <n v="0"/>
    <n v="0"/>
    <n v="0"/>
    <s v="21184"/>
    <x v="153"/>
    <s v="200071207"/>
    <s v="CC de Pouilly-en-Auxois/Bligny-sur-Ouche"/>
    <s v="21"/>
    <s v="Côte-d'Or"/>
    <n v="27"/>
    <s v="Bourgogne-Franche-Comté"/>
  </r>
  <r>
    <s v="Enedis"/>
    <s v="2021"/>
    <x v="0"/>
    <s v="ENT"/>
    <s v="Entreprises"/>
    <s v="T"/>
    <x v="0"/>
    <s v="36"/>
    <s v="Captage, traitement et distribution d'eau"/>
    <n v="2566.1391669999998"/>
    <n v="1"/>
    <n v="1"/>
    <n v="0"/>
    <n v="0"/>
    <n v="0"/>
    <s v="21185"/>
    <x v="415"/>
    <s v="200006682"/>
    <s v="CA Beaune, Côte et Sud - Communauté Beaune-Chagny-Nolay"/>
    <s v="21"/>
    <s v="Côte-d'Or"/>
    <n v="27"/>
    <s v="Bourgogne-Franche-Comté"/>
  </r>
  <r>
    <s v="Enedis"/>
    <s v="2021"/>
    <x v="0"/>
    <s v="PRO"/>
    <s v="Petits professionels"/>
    <s v="I"/>
    <x v="4"/>
    <m/>
    <s v="0"/>
    <n v="0"/>
    <n v="0"/>
    <n v="0"/>
    <n v="0"/>
    <n v="0"/>
    <n v="1"/>
    <s v="21185"/>
    <x v="415"/>
    <s v="200006682"/>
    <s v="CA Beaune, Côte et Sud - Communauté Beaune-Chagny-Nolay"/>
    <s v="21"/>
    <s v="Côte-d'Or"/>
    <n v="27"/>
    <s v="Bourgogne-Franche-Comté"/>
  </r>
  <r>
    <s v="Enedis"/>
    <s v="2021"/>
    <x v="0"/>
    <s v="ENT"/>
    <s v="Entreprises"/>
    <s v="I"/>
    <x v="4"/>
    <s v="43"/>
    <s v="Travaux de construction spécialisés"/>
    <n v="4.8702059020000004"/>
    <n v="1"/>
    <n v="1"/>
    <n v="0"/>
    <n v="0"/>
    <n v="0"/>
    <s v="21186"/>
    <x v="154"/>
    <s v="200070894"/>
    <s v="CC de Gevrey-Chambertin et de Nuits-Saint-Georges"/>
    <s v="21"/>
    <s v="Côte-d'Or"/>
    <n v="27"/>
    <s v="Bourgogne-Franche-Comté"/>
  </r>
  <r>
    <s v="Enedis"/>
    <s v="2021"/>
    <x v="0"/>
    <s v="ENT"/>
    <s v="Entreprises"/>
    <s v="T"/>
    <x v="0"/>
    <s v="68"/>
    <s v="Activités immobilières"/>
    <n v="39.917999999999999"/>
    <n v="1"/>
    <n v="1"/>
    <n v="0"/>
    <n v="0"/>
    <n v="0"/>
    <s v="21186"/>
    <x v="154"/>
    <s v="200070894"/>
    <s v="CC de Gevrey-Chambertin et de Nuits-Saint-Georges"/>
    <s v="21"/>
    <s v="Côte-d'Or"/>
    <n v="27"/>
    <s v="Bourgogne-Franche-Comté"/>
  </r>
  <r>
    <s v="Enedis"/>
    <s v="2021"/>
    <x v="0"/>
    <s v="PRO"/>
    <s v="Petits professionels"/>
    <s v="A"/>
    <x v="1"/>
    <m/>
    <s v="0"/>
    <n v="0"/>
    <n v="0"/>
    <n v="0"/>
    <n v="0"/>
    <n v="0"/>
    <n v="1"/>
    <s v="21187"/>
    <x v="155"/>
    <s v="200071207"/>
    <s v="CC de Pouilly-en-Auxois/Bligny-sur-Ouche"/>
    <s v="21"/>
    <s v="Côte-d'Or"/>
    <n v="27"/>
    <s v="Bourgogne-Franche-Comté"/>
  </r>
  <r>
    <s v="Enedis"/>
    <s v="2021"/>
    <x v="0"/>
    <s v="PRO"/>
    <s v="Petits professionels"/>
    <s v="T"/>
    <x v="0"/>
    <m/>
    <s v="0"/>
    <n v="105.7007741"/>
    <n v="22"/>
    <n v="0.92200000000000004"/>
    <n v="0"/>
    <n v="0"/>
    <n v="0"/>
    <s v="21187"/>
    <x v="155"/>
    <s v="200071207"/>
    <s v="CC de Pouilly-en-Auxois/Bligny-sur-Ouche"/>
    <s v="21"/>
    <s v="Côte-d'Or"/>
    <n v="27"/>
    <s v="Bourgogne-Franche-Comté"/>
  </r>
  <r>
    <s v="Enedis"/>
    <s v="2021"/>
    <x v="0"/>
    <s v="RES"/>
    <s v="Résidentiel"/>
    <s v="R"/>
    <x v="3"/>
    <m/>
    <s v="0"/>
    <n v="528.9912779"/>
    <n v="88"/>
    <n v="0.83699999999999997"/>
    <n v="0"/>
    <n v="0"/>
    <n v="0"/>
    <s v="21187"/>
    <x v="155"/>
    <s v="200071207"/>
    <s v="CC de Pouilly-en-Auxois/Bligny-sur-Ouche"/>
    <s v="21"/>
    <s v="Côte-d'Or"/>
    <n v="27"/>
    <s v="Bourgogne-Franche-Comté"/>
  </r>
  <r>
    <s v="Enedis"/>
    <s v="2021"/>
    <x v="0"/>
    <s v="ENT"/>
    <s v="Entreprises"/>
    <s v="I"/>
    <x v="4"/>
    <s v="16"/>
    <s v="Travail du bois et fabrication d'articles en bois et en liège, à l'exception des meubles ; fabrication d'articles en vannerie et sparterie"/>
    <n v="206.35950940000001"/>
    <n v="1"/>
    <n v="0.998"/>
    <n v="0"/>
    <n v="0"/>
    <n v="0"/>
    <s v="21189"/>
    <x v="156"/>
    <s v="200006682"/>
    <s v="CA Beaune, Côte et Sud - Communauté Beaune-Chagny-Nolay"/>
    <s v="21"/>
    <s v="Côte-d'Or"/>
    <n v="27"/>
    <s v="Bourgogne-Franche-Comté"/>
  </r>
  <r>
    <s v="Enedis"/>
    <s v="2021"/>
    <x v="0"/>
    <s v="PRO"/>
    <s v="Petits professionels"/>
    <s v="T"/>
    <x v="0"/>
    <m/>
    <s v="0"/>
    <n v="165.21616080000001"/>
    <n v="18"/>
    <n v="0.89400000000000002"/>
    <n v="0"/>
    <n v="0"/>
    <n v="0"/>
    <s v="21189"/>
    <x v="156"/>
    <s v="200006682"/>
    <s v="CA Beaune, Côte et Sud - Communauté Beaune-Chagny-Nolay"/>
    <s v="21"/>
    <s v="Côte-d'Or"/>
    <n v="27"/>
    <s v="Bourgogne-Franche-Comté"/>
  </r>
  <r>
    <s v="Enedis"/>
    <s v="2021"/>
    <x v="0"/>
    <s v="PRO"/>
    <s v="Petits professionels"/>
    <s v="I"/>
    <x v="4"/>
    <m/>
    <s v="0"/>
    <n v="0"/>
    <n v="0"/>
    <n v="0"/>
    <n v="0"/>
    <n v="0"/>
    <n v="1"/>
    <s v="21190"/>
    <x v="616"/>
    <s v="200006682"/>
    <s v="CA Beaune, Côte et Sud - Communauté Beaune-Chagny-Nolay"/>
    <s v="21"/>
    <s v="Côte-d'Or"/>
    <n v="27"/>
    <s v="Bourgogne-Franche-Comté"/>
  </r>
  <r>
    <s v="Enedis"/>
    <s v="2021"/>
    <x v="0"/>
    <s v="RES"/>
    <s v="Résidentiel"/>
    <s v="R"/>
    <x v="3"/>
    <m/>
    <s v="0"/>
    <n v="1870.5456119999999"/>
    <n v="195"/>
    <n v="0.82799999999999996"/>
    <n v="0"/>
    <n v="0"/>
    <n v="0"/>
    <s v="21190"/>
    <x v="616"/>
    <s v="200006682"/>
    <s v="CA Beaune, Côte et Sud - Communauté Beaune-Chagny-Nolay"/>
    <s v="21"/>
    <s v="Côte-d'Or"/>
    <n v="27"/>
    <s v="Bourgogne-Franche-Comté"/>
  </r>
  <r>
    <s v="Enedis"/>
    <s v="2021"/>
    <x v="0"/>
    <s v="ENT"/>
    <s v="Entreprises"/>
    <s v="T"/>
    <x v="0"/>
    <s v="33"/>
    <s v="Réparation et installation de machines et d'équipements"/>
    <n v="671.63816670000006"/>
    <n v="1"/>
    <n v="1"/>
    <n v="0"/>
    <n v="0"/>
    <n v="0"/>
    <s v="21191"/>
    <x v="157"/>
    <s v="200070894"/>
    <s v="CC de Gevrey-Chambertin et de Nuits-Saint-Georges"/>
    <s v="21"/>
    <s v="Côte-d'Or"/>
    <n v="27"/>
    <s v="Bourgogne-Franche-Comté"/>
  </r>
  <r>
    <s v="Enedis"/>
    <s v="2021"/>
    <x v="0"/>
    <s v="PRO"/>
    <s v="Petits professionels"/>
    <s v="T"/>
    <x v="0"/>
    <m/>
    <s v="0"/>
    <n v="198.83215659999999"/>
    <n v="21"/>
    <n v="0.89900000000000002"/>
    <n v="0"/>
    <n v="0"/>
    <n v="0"/>
    <s v="21191"/>
    <x v="157"/>
    <s v="200070894"/>
    <s v="CC de Gevrey-Chambertin et de Nuits-Saint-Georges"/>
    <s v="21"/>
    <s v="Côte-d'Or"/>
    <n v="27"/>
    <s v="Bourgogne-Franche-Comté"/>
  </r>
  <r>
    <s v="Enedis"/>
    <s v="2021"/>
    <x v="0"/>
    <s v="PRO"/>
    <s v="Petits professionels"/>
    <s v="T"/>
    <x v="0"/>
    <m/>
    <s v="0"/>
    <n v="102.8905723"/>
    <n v="13"/>
    <n v="0.88700000000000001"/>
    <n v="0"/>
    <n v="0"/>
    <n v="0"/>
    <s v="21192"/>
    <x v="158"/>
    <s v="242100410"/>
    <s v="Dijon Métropole"/>
    <s v="21"/>
    <s v="Côte-d'Or"/>
    <n v="27"/>
    <s v="Bourgogne-Franche-Comté"/>
  </r>
  <r>
    <s v="Enedis"/>
    <s v="2021"/>
    <x v="0"/>
    <s v="RES"/>
    <s v="Résidentiel"/>
    <s v="R"/>
    <x v="3"/>
    <m/>
    <s v="0"/>
    <n v="2523.9522219999999"/>
    <n v="340"/>
    <n v="0.81"/>
    <n v="0"/>
    <n v="0"/>
    <n v="0"/>
    <s v="21192"/>
    <x v="158"/>
    <s v="242100410"/>
    <s v="Dijon Métropole"/>
    <s v="21"/>
    <s v="Côte-d'Or"/>
    <n v="27"/>
    <s v="Bourgogne-Franche-Comté"/>
  </r>
  <r>
    <s v="Enedis"/>
    <s v="2021"/>
    <x v="0"/>
    <s v="ENT"/>
    <s v="Entreprises"/>
    <s v="I"/>
    <x v="4"/>
    <s v="28"/>
    <s v="Fabrication de machines et équipements n.c.a."/>
    <n v="34.171730959999998"/>
    <n v="1"/>
    <n v="0.88900000000000001"/>
    <n v="0"/>
    <n v="0"/>
    <n v="0"/>
    <s v="21194"/>
    <x v="160"/>
    <s v="200070894"/>
    <s v="CC de Gevrey-Chambertin et de Nuits-Saint-Georges"/>
    <s v="21"/>
    <s v="Côte-d'Or"/>
    <n v="27"/>
    <s v="Bourgogne-Franche-Comté"/>
  </r>
  <r>
    <s v="Enedis"/>
    <s v="2021"/>
    <x v="0"/>
    <s v="ENT"/>
    <s v="Entreprises"/>
    <s v="I"/>
    <x v="4"/>
    <s v="8"/>
    <s v="0"/>
    <n v="88.119333330000003"/>
    <n v="1"/>
    <n v="1"/>
    <n v="0"/>
    <n v="0"/>
    <n v="0"/>
    <s v="21194"/>
    <x v="160"/>
    <s v="200070894"/>
    <s v="CC de Gevrey-Chambertin et de Nuits-Saint-Georges"/>
    <s v="21"/>
    <s v="Côte-d'Or"/>
    <n v="27"/>
    <s v="Bourgogne-Franche-Comté"/>
  </r>
  <r>
    <s v="Enedis"/>
    <s v="2021"/>
    <x v="0"/>
    <s v="PRO"/>
    <s v="Petits professionels"/>
    <s v="T"/>
    <x v="0"/>
    <m/>
    <s v="0"/>
    <n v="360.15754479999998"/>
    <n v="56"/>
    <n v="0.81200000000000006"/>
    <n v="0"/>
    <n v="0"/>
    <n v="0"/>
    <s v="21194"/>
    <x v="160"/>
    <s v="200070894"/>
    <s v="CC de Gevrey-Chambertin et de Nuits-Saint-Georges"/>
    <s v="21"/>
    <s v="Côte-d'Or"/>
    <n v="27"/>
    <s v="Bourgogne-Franche-Comté"/>
  </r>
  <r>
    <s v="Enedis"/>
    <s v="2021"/>
    <x v="0"/>
    <s v="PRO"/>
    <s v="Petits professionels"/>
    <s v="X"/>
    <x v="2"/>
    <m/>
    <s v="0"/>
    <n v="0"/>
    <n v="0"/>
    <n v="0"/>
    <n v="0"/>
    <n v="0"/>
    <n v="1"/>
    <s v="21194"/>
    <x v="160"/>
    <s v="200070894"/>
    <s v="CC de Gevrey-Chambertin et de Nuits-Saint-Georges"/>
    <s v="21"/>
    <s v="Côte-d'Or"/>
    <n v="27"/>
    <s v="Bourgogne-Franche-Comté"/>
  </r>
  <r>
    <s v="Enedis"/>
    <s v="2021"/>
    <x v="0"/>
    <s v="RES"/>
    <s v="Résidentiel"/>
    <s v="R"/>
    <x v="3"/>
    <m/>
    <s v="0"/>
    <n v="2686.8827660000002"/>
    <n v="471"/>
    <n v="0.85"/>
    <n v="0"/>
    <n v="0"/>
    <n v="0"/>
    <s v="21194"/>
    <x v="160"/>
    <s v="200070894"/>
    <s v="CC de Gevrey-Chambertin et de Nuits-Saint-Georges"/>
    <s v="21"/>
    <s v="Côte-d'Or"/>
    <n v="27"/>
    <s v="Bourgogne-Franche-Comté"/>
  </r>
  <r>
    <s v="Enedis"/>
    <s v="2021"/>
    <x v="0"/>
    <s v="PRO"/>
    <s v="Petits professionels"/>
    <s v="T"/>
    <x v="0"/>
    <m/>
    <s v="0"/>
    <n v="0"/>
    <n v="0"/>
    <n v="0"/>
    <n v="0"/>
    <n v="0"/>
    <n v="1"/>
    <s v="21195"/>
    <x v="161"/>
    <s v="200006682"/>
    <s v="CA Beaune, Côte et Sud - Communauté Beaune-Chagny-Nolay"/>
    <s v="21"/>
    <s v="Côte-d'Or"/>
    <n v="27"/>
    <s v="Bourgogne-Franche-Comté"/>
  </r>
  <r>
    <s v="Enedis"/>
    <s v="2021"/>
    <x v="0"/>
    <s v="ENT"/>
    <s v="Entreprises"/>
    <s v="T"/>
    <x v="0"/>
    <s v="47"/>
    <s v="Commerce de détail, à l'exception des automobiles et des motocycles"/>
    <n v="660.68612940000003"/>
    <n v="1"/>
    <n v="1"/>
    <n v="0"/>
    <n v="0"/>
    <n v="0"/>
    <s v="21196"/>
    <x v="162"/>
    <s v="200006682"/>
    <s v="CA Beaune, Côte et Sud - Communauté Beaune-Chagny-Nolay"/>
    <s v="21"/>
    <s v="Côte-d'Or"/>
    <n v="27"/>
    <s v="Bourgogne-Franche-Comté"/>
  </r>
  <r>
    <s v="Enedis"/>
    <s v="2021"/>
    <x v="0"/>
    <s v="ENT"/>
    <s v="Entreprises"/>
    <s v="T"/>
    <x v="0"/>
    <s v="49"/>
    <s v="Transports terrestres et transport par conduites"/>
    <n v="166.30218400000001"/>
    <n v="2"/>
    <n v="0.92600000000000005"/>
    <n v="0"/>
    <n v="0"/>
    <n v="0"/>
    <s v="21196"/>
    <x v="162"/>
    <s v="200006682"/>
    <s v="CA Beaune, Côte et Sud - Communauté Beaune-Chagny-Nolay"/>
    <s v="21"/>
    <s v="Côte-d'Or"/>
    <n v="27"/>
    <s v="Bourgogne-Franche-Comté"/>
  </r>
  <r>
    <s v="Enedis"/>
    <s v="2021"/>
    <x v="0"/>
    <s v="ENT"/>
    <s v="Entreprises"/>
    <s v="T"/>
    <x v="0"/>
    <s v="70"/>
    <s v="Activités des sièges sociaux ; conseil de gestion"/>
    <n v="290.05702239999999"/>
    <n v="1"/>
    <n v="0.998"/>
    <n v="0"/>
    <n v="0"/>
    <n v="0"/>
    <s v="21196"/>
    <x v="162"/>
    <s v="200006682"/>
    <s v="CA Beaune, Côte et Sud - Communauté Beaune-Chagny-Nolay"/>
    <s v="21"/>
    <s v="Côte-d'Or"/>
    <n v="27"/>
    <s v="Bourgogne-Franche-Comté"/>
  </r>
  <r>
    <s v="Enedis"/>
    <s v="2021"/>
    <x v="0"/>
    <s v="PRO"/>
    <s v="Petits professionels"/>
    <s v="A"/>
    <x v="1"/>
    <m/>
    <s v="0"/>
    <n v="0"/>
    <n v="0"/>
    <n v="0"/>
    <n v="0"/>
    <n v="0"/>
    <n v="1"/>
    <s v="21196"/>
    <x v="162"/>
    <s v="200006682"/>
    <s v="CA Beaune, Côte et Sud - Communauté Beaune-Chagny-Nolay"/>
    <s v="21"/>
    <s v="Côte-d'Or"/>
    <n v="27"/>
    <s v="Bourgogne-Franche-Comté"/>
  </r>
  <r>
    <s v="Enedis"/>
    <s v="2021"/>
    <x v="0"/>
    <s v="RES"/>
    <s v="Résidentiel"/>
    <s v="R"/>
    <x v="3"/>
    <m/>
    <s v="0"/>
    <n v="2771.3106170000001"/>
    <n v="441"/>
    <n v="0.82499999999999996"/>
    <n v="0"/>
    <n v="0"/>
    <n v="0"/>
    <s v="21196"/>
    <x v="162"/>
    <s v="200006682"/>
    <s v="CA Beaune, Côte et Sud - Communauté Beaune-Chagny-Nolay"/>
    <s v="21"/>
    <s v="Côte-d'Or"/>
    <n v="27"/>
    <s v="Bourgogne-Franche-Comté"/>
  </r>
  <r>
    <s v="Enedis"/>
    <s v="2021"/>
    <x v="0"/>
    <s v="RES"/>
    <s v="Résidentiel"/>
    <s v="R"/>
    <x v="3"/>
    <m/>
    <s v="0"/>
    <n v="565.59122179999997"/>
    <n v="102"/>
    <n v="0.77800000000000002"/>
    <n v="0"/>
    <n v="0"/>
    <n v="0"/>
    <s v="21199"/>
    <x v="165"/>
    <s v="200071017"/>
    <s v="CC des Terres d'Auxois"/>
    <s v="21"/>
    <s v="Côte-d'Or"/>
    <n v="27"/>
    <s v="Bourgogne-Franche-Comté"/>
  </r>
  <r>
    <s v="Enedis"/>
    <s v="2021"/>
    <x v="0"/>
    <s v="ENT"/>
    <s v="Entreprises"/>
    <s v="I"/>
    <x v="4"/>
    <s v="10"/>
    <s v="Industries alimentaires"/>
    <n v="3787.9163330000001"/>
    <n v="2"/>
    <n v="1"/>
    <n v="0"/>
    <n v="0"/>
    <n v="0"/>
    <s v="21200"/>
    <x v="166"/>
    <s v="200070894"/>
    <s v="CC de Gevrey-Chambertin et de Nuits-Saint-Georges"/>
    <s v="21"/>
    <s v="Côte-d'Or"/>
    <n v="27"/>
    <s v="Bourgogne-Franche-Comté"/>
  </r>
  <r>
    <s v="Enedis"/>
    <s v="2021"/>
    <x v="0"/>
    <s v="ENT"/>
    <s v="Entreprises"/>
    <s v="T"/>
    <x v="0"/>
    <s v="77"/>
    <s v="Activités de location et location-bail"/>
    <n v="69.05968953"/>
    <n v="1"/>
    <n v="0.999"/>
    <n v="0"/>
    <n v="0"/>
    <n v="0"/>
    <s v="21200"/>
    <x v="166"/>
    <s v="200070894"/>
    <s v="CC de Gevrey-Chambertin et de Nuits-Saint-Georges"/>
    <s v="21"/>
    <s v="Côte-d'Or"/>
    <n v="27"/>
    <s v="Bourgogne-Franche-Comté"/>
  </r>
  <r>
    <s v="Enedis"/>
    <s v="2021"/>
    <x v="0"/>
    <s v="PRO"/>
    <s v="Petits professionels"/>
    <s v="X"/>
    <x v="2"/>
    <m/>
    <s v="0"/>
    <n v="65.724814170000002"/>
    <n v="12"/>
    <n v="0.55800000000000005"/>
    <n v="0"/>
    <n v="0"/>
    <n v="0"/>
    <s v="21200"/>
    <x v="166"/>
    <s v="200070894"/>
    <s v="CC de Gevrey-Chambertin et de Nuits-Saint-Georges"/>
    <s v="21"/>
    <s v="Côte-d'Or"/>
    <n v="27"/>
    <s v="Bourgogne-Franche-Comté"/>
  </r>
  <r>
    <s v="Enedis"/>
    <s v="2021"/>
    <x v="0"/>
    <s v="RES"/>
    <s v="Résidentiel"/>
    <s v="R"/>
    <x v="3"/>
    <m/>
    <s v="0"/>
    <n v="2874.710916"/>
    <n v="566"/>
    <n v="0.81399999999999995"/>
    <n v="0.25599540199999998"/>
    <n v="6.7799999999999996E-3"/>
    <n v="0"/>
    <s v="21200"/>
    <x v="166"/>
    <s v="200070894"/>
    <s v="CC de Gevrey-Chambertin et de Nuits-Saint-Georges"/>
    <s v="21"/>
    <s v="Côte-d'Or"/>
    <n v="27"/>
    <s v="Bourgogne-Franche-Comté"/>
  </r>
  <r>
    <s v="Enedis"/>
    <s v="2021"/>
    <x v="0"/>
    <s v="PRO"/>
    <s v="Petits professionels"/>
    <s v="T"/>
    <x v="0"/>
    <m/>
    <s v="0"/>
    <n v="84.74374177"/>
    <n v="10"/>
    <n v="0.79200000000000004"/>
    <n v="0"/>
    <n v="0"/>
    <n v="0"/>
    <s v="21201"/>
    <x v="167"/>
    <s v="242101434"/>
    <s v="CC du Pays Châtillonnais"/>
    <s v="21"/>
    <s v="Côte-d'Or"/>
    <n v="27"/>
    <s v="Bourgogne-Franche-Comté"/>
  </r>
  <r>
    <s v="Enedis"/>
    <s v="2021"/>
    <x v="0"/>
    <s v="PRO"/>
    <s v="Petits professionels"/>
    <s v="X"/>
    <x v="2"/>
    <m/>
    <s v="0"/>
    <n v="52.752091280000002"/>
    <n v="5"/>
    <n v="0.89600000000000002"/>
    <n v="0"/>
    <n v="0"/>
    <n v="0"/>
    <s v="21201"/>
    <x v="167"/>
    <s v="242101434"/>
    <s v="CC du Pays Châtillonnais"/>
    <s v="21"/>
    <s v="Côte-d'Or"/>
    <n v="27"/>
    <s v="Bourgogne-Franche-Comté"/>
  </r>
  <r>
    <s v="Enedis"/>
    <s v="2021"/>
    <x v="0"/>
    <s v="PRO"/>
    <s v="Petits professionels"/>
    <s v="I"/>
    <x v="4"/>
    <m/>
    <s v="0"/>
    <n v="0"/>
    <n v="0"/>
    <n v="0"/>
    <n v="0"/>
    <n v="0"/>
    <n v="1"/>
    <s v="21202"/>
    <x v="168"/>
    <s v="242101434"/>
    <s v="CC du Pays Châtillonnais"/>
    <s v="21"/>
    <s v="Côte-d'Or"/>
    <n v="27"/>
    <s v="Bourgogne-Franche-Comté"/>
  </r>
  <r>
    <s v="Enedis"/>
    <s v="2021"/>
    <x v="0"/>
    <s v="PRO"/>
    <s v="Petits professionels"/>
    <s v="T"/>
    <x v="0"/>
    <m/>
    <s v="0"/>
    <n v="70.125434839999997"/>
    <n v="13"/>
    <n v="0.85799999999999998"/>
    <n v="0"/>
    <n v="0"/>
    <n v="0"/>
    <s v="21202"/>
    <x v="168"/>
    <s v="242101434"/>
    <s v="CC du Pays Châtillonnais"/>
    <s v="21"/>
    <s v="Côte-d'Or"/>
    <n v="27"/>
    <s v="Bourgogne-Franche-Comté"/>
  </r>
  <r>
    <s v="Enedis"/>
    <s v="2021"/>
    <x v="0"/>
    <s v="RES"/>
    <s v="Résidentiel"/>
    <s v="R"/>
    <x v="3"/>
    <m/>
    <s v="0"/>
    <n v="438.00625539999999"/>
    <n v="86"/>
    <n v="0.82799999999999996"/>
    <n v="0"/>
    <n v="0"/>
    <n v="0"/>
    <s v="21202"/>
    <x v="168"/>
    <s v="242101434"/>
    <s v="CC du Pays Châtillonnais"/>
    <s v="21"/>
    <s v="Côte-d'Or"/>
    <n v="27"/>
    <s v="Bourgogne-Franche-Comté"/>
  </r>
  <r>
    <s v="Enedis"/>
    <s v="2021"/>
    <x v="0"/>
    <s v="RES"/>
    <s v="Résidentiel"/>
    <s v="R"/>
    <x v="3"/>
    <m/>
    <s v="0"/>
    <n v="506.70562080000002"/>
    <n v="104"/>
    <n v="0.81299999999999994"/>
    <n v="0"/>
    <n v="0"/>
    <n v="0"/>
    <s v="21203"/>
    <x v="230"/>
    <s v="200071017"/>
    <s v="CC des Terres d'Auxois"/>
    <s v="21"/>
    <s v="Côte-d'Or"/>
    <n v="27"/>
    <s v="Bourgogne-Franche-Comté"/>
  </r>
  <r>
    <s v="Enedis"/>
    <s v="2021"/>
    <x v="0"/>
    <s v="PRO"/>
    <s v="Petits professionels"/>
    <s v="A"/>
    <x v="1"/>
    <m/>
    <s v="0"/>
    <n v="0"/>
    <n v="0"/>
    <n v="0"/>
    <n v="0"/>
    <n v="0"/>
    <n v="1"/>
    <s v="21204"/>
    <x v="617"/>
    <s v="242101491"/>
    <s v="CC du Montbardois"/>
    <s v="21"/>
    <s v="Côte-d'Or"/>
    <n v="27"/>
    <s v="Bourgogne-Franche-Comté"/>
  </r>
  <r>
    <s v="Enedis"/>
    <s v="2021"/>
    <x v="0"/>
    <s v="PRO"/>
    <s v="Petits professionels"/>
    <s v="T"/>
    <x v="0"/>
    <m/>
    <s v="0"/>
    <n v="0"/>
    <n v="0"/>
    <n v="0"/>
    <n v="0"/>
    <n v="0"/>
    <n v="1"/>
    <s v="21205"/>
    <x v="169"/>
    <s v="200071017"/>
    <s v="CC des Terres d'Auxois"/>
    <s v="21"/>
    <s v="Côte-d'Or"/>
    <n v="27"/>
    <s v="Bourgogne-Franche-Comté"/>
  </r>
  <r>
    <s v="Enedis"/>
    <s v="2021"/>
    <x v="0"/>
    <s v="PRO"/>
    <s v="Petits professionels"/>
    <s v="A"/>
    <x v="1"/>
    <m/>
    <s v="0"/>
    <n v="0"/>
    <n v="0"/>
    <n v="0"/>
    <n v="0"/>
    <n v="0"/>
    <n v="1"/>
    <s v="21207"/>
    <x v="618"/>
    <s v="200070910"/>
    <s v="CC Tille et Venelle"/>
    <s v="21"/>
    <s v="Côte-d'Or"/>
    <n v="27"/>
    <s v="Bourgogne-Franche-Comté"/>
  </r>
  <r>
    <s v="Enedis"/>
    <s v="2021"/>
    <x v="0"/>
    <s v="PRO"/>
    <s v="Petits professionels"/>
    <s v="T"/>
    <x v="0"/>
    <m/>
    <s v="0"/>
    <n v="0"/>
    <n v="0"/>
    <n v="0"/>
    <n v="0"/>
    <n v="0"/>
    <n v="1"/>
    <s v="21207"/>
    <x v="618"/>
    <s v="200070910"/>
    <s v="CC Tille et Venelle"/>
    <s v="21"/>
    <s v="Côte-d'Or"/>
    <n v="27"/>
    <s v="Bourgogne-Franche-Comté"/>
  </r>
  <r>
    <s v="Enedis"/>
    <s v="2021"/>
    <x v="0"/>
    <s v="PRO"/>
    <s v="Petits professionels"/>
    <s v="X"/>
    <x v="2"/>
    <m/>
    <s v="0"/>
    <n v="0"/>
    <n v="0"/>
    <n v="0"/>
    <n v="0"/>
    <n v="0"/>
    <n v="1"/>
    <s v="21207"/>
    <x v="618"/>
    <s v="200070910"/>
    <s v="CC Tille et Venelle"/>
    <s v="21"/>
    <s v="Côte-d'Or"/>
    <n v="27"/>
    <s v="Bourgogne-Franche-Comté"/>
  </r>
  <r>
    <s v="Enedis"/>
    <s v="2021"/>
    <x v="0"/>
    <s v="PRO"/>
    <s v="Petits professionels"/>
    <s v="A"/>
    <x v="1"/>
    <m/>
    <s v="0"/>
    <n v="0"/>
    <n v="0"/>
    <n v="0"/>
    <n v="0"/>
    <n v="0"/>
    <n v="1"/>
    <s v="21208"/>
    <x v="231"/>
    <s v="242100154"/>
    <s v="CC des Vallées de la Tille et de l'Ignon"/>
    <s v="21"/>
    <s v="Côte-d'Or"/>
    <n v="27"/>
    <s v="Bourgogne-Franche-Comté"/>
  </r>
  <r>
    <s v="Enedis"/>
    <s v="2021"/>
    <x v="0"/>
    <s v="PRO"/>
    <s v="Petits professionels"/>
    <s v="X"/>
    <x v="2"/>
    <m/>
    <s v="0"/>
    <n v="0"/>
    <n v="0"/>
    <n v="0"/>
    <n v="0"/>
    <n v="0"/>
    <n v="1"/>
    <s v="21208"/>
    <x v="231"/>
    <s v="242100154"/>
    <s v="CC des Vallées de la Tille et de l'Ignon"/>
    <s v="21"/>
    <s v="Côte-d'Or"/>
    <n v="27"/>
    <s v="Bourgogne-Franche-Comté"/>
  </r>
  <r>
    <s v="Enedis"/>
    <s v="2021"/>
    <x v="0"/>
    <s v="ENT"/>
    <s v="Entreprises"/>
    <s v="I"/>
    <x v="4"/>
    <s v="26"/>
    <s v="Fabrication de produits informatiques, électroniques et optiques"/>
    <n v="88.406168769999994"/>
    <n v="1"/>
    <n v="0.88900000000000001"/>
    <n v="0"/>
    <n v="0"/>
    <n v="0"/>
    <s v="21209"/>
    <x v="232"/>
    <s v="200069540"/>
    <s v="CC Norge et Tille"/>
    <s v="21"/>
    <s v="Côte-d'Or"/>
    <n v="27"/>
    <s v="Bourgogne-Franche-Comté"/>
  </r>
  <r>
    <s v="Enedis"/>
    <s v="2021"/>
    <x v="0"/>
    <s v="ENT"/>
    <s v="Entreprises"/>
    <s v="T"/>
    <x v="0"/>
    <s v="61"/>
    <s v="Télécommunications"/>
    <n v="32.847778900000002"/>
    <n v="1"/>
    <n v="0.92"/>
    <n v="0"/>
    <n v="0"/>
    <n v="0"/>
    <s v="21209"/>
    <x v="232"/>
    <s v="200069540"/>
    <s v="CC Norge et Tille"/>
    <s v="21"/>
    <s v="Côte-d'Or"/>
    <n v="27"/>
    <s v="Bourgogne-Franche-Comté"/>
  </r>
  <r>
    <s v="Enedis"/>
    <s v="2021"/>
    <x v="0"/>
    <s v="PRO"/>
    <s v="Petits professionels"/>
    <s v="I"/>
    <x v="4"/>
    <m/>
    <s v="0"/>
    <n v="86.053517099999993"/>
    <n v="12"/>
    <n v="0.78800000000000003"/>
    <n v="0"/>
    <n v="0"/>
    <n v="0"/>
    <s v="21209"/>
    <x v="232"/>
    <s v="200069540"/>
    <s v="CC Norge et Tille"/>
    <s v="21"/>
    <s v="Côte-d'Or"/>
    <n v="27"/>
    <s v="Bourgogne-Franche-Comté"/>
  </r>
  <r>
    <s v="Enedis"/>
    <s v="2021"/>
    <x v="0"/>
    <s v="PRO"/>
    <s v="Petits professionels"/>
    <s v="X"/>
    <x v="2"/>
    <m/>
    <s v="0"/>
    <n v="78.920945770000003"/>
    <n v="8"/>
    <n v="0.84199999999999997"/>
    <n v="0"/>
    <n v="0"/>
    <n v="0"/>
    <s v="21209"/>
    <x v="232"/>
    <s v="200069540"/>
    <s v="CC Norge et Tille"/>
    <s v="21"/>
    <s v="Côte-d'Or"/>
    <n v="27"/>
    <s v="Bourgogne-Franche-Comté"/>
  </r>
  <r>
    <s v="Enedis"/>
    <s v="2021"/>
    <x v="0"/>
    <s v="ENT"/>
    <s v="Entreprises"/>
    <s v="T"/>
    <x v="0"/>
    <s v="45"/>
    <s v="Commerce et réparation d'automobiles et de motocycles"/>
    <n v="122.5028023"/>
    <n v="3"/>
    <n v="0.94799999999999995"/>
    <n v="0"/>
    <n v="0"/>
    <n v="0"/>
    <s v="21210"/>
    <x v="233"/>
    <s v="200071207"/>
    <s v="CC de Pouilly-en-Auxois/Bligny-sur-Ouche"/>
    <s v="21"/>
    <s v="Côte-d'Or"/>
    <n v="27"/>
    <s v="Bourgogne-Franche-Comté"/>
  </r>
  <r>
    <s v="Enedis"/>
    <s v="2021"/>
    <x v="0"/>
    <s v="PRO"/>
    <s v="Petits professionels"/>
    <s v="A"/>
    <x v="1"/>
    <m/>
    <s v="0"/>
    <n v="0"/>
    <n v="0"/>
    <n v="0"/>
    <n v="0"/>
    <n v="0"/>
    <n v="1"/>
    <s v="21210"/>
    <x v="233"/>
    <s v="200071207"/>
    <s v="CC de Pouilly-en-Auxois/Bligny-sur-Ouche"/>
    <s v="21"/>
    <s v="Côte-d'Or"/>
    <n v="27"/>
    <s v="Bourgogne-Franche-Comté"/>
  </r>
  <r>
    <s v="Enedis"/>
    <s v="2021"/>
    <x v="0"/>
    <s v="PRO"/>
    <s v="Petits professionels"/>
    <s v="A"/>
    <x v="1"/>
    <m/>
    <s v="0"/>
    <n v="0"/>
    <n v="0"/>
    <n v="0"/>
    <n v="0"/>
    <n v="0"/>
    <n v="1"/>
    <s v="21212"/>
    <x v="235"/>
    <s v="242101491"/>
    <s v="CC du Montbardois"/>
    <s v="21"/>
    <s v="Côte-d'Or"/>
    <n v="27"/>
    <s v="Bourgogne-Franche-Comté"/>
  </r>
  <r>
    <s v="Enedis"/>
    <s v="2021"/>
    <x v="0"/>
    <s v="PRO"/>
    <s v="Petits professionels"/>
    <s v="T"/>
    <x v="0"/>
    <m/>
    <s v="0"/>
    <n v="178.53584979999999"/>
    <n v="21"/>
    <n v="0.86099999999999999"/>
    <n v="0"/>
    <n v="0"/>
    <n v="0"/>
    <s v="21212"/>
    <x v="235"/>
    <s v="242101491"/>
    <s v="CC du Montbardois"/>
    <s v="21"/>
    <s v="Côte-d'Or"/>
    <n v="27"/>
    <s v="Bourgogne-Franche-Comté"/>
  </r>
  <r>
    <s v="Enedis"/>
    <s v="2021"/>
    <x v="0"/>
    <s v="PRO"/>
    <s v="Petits professionels"/>
    <s v="X"/>
    <x v="2"/>
    <m/>
    <s v="0"/>
    <n v="0"/>
    <n v="0"/>
    <n v="0"/>
    <n v="0"/>
    <n v="0"/>
    <n v="1"/>
    <s v="21212"/>
    <x v="235"/>
    <s v="242101491"/>
    <s v="CC du Montbardois"/>
    <s v="21"/>
    <s v="Côte-d'Or"/>
    <n v="27"/>
    <s v="Bourgogne-Franche-Comté"/>
  </r>
  <r>
    <s v="Enedis"/>
    <s v="2021"/>
    <x v="0"/>
    <s v="RES"/>
    <s v="Résidentiel"/>
    <s v="R"/>
    <x v="3"/>
    <m/>
    <s v="0"/>
    <n v="1008.506233"/>
    <n v="172"/>
    <n v="0.83499999999999996"/>
    <n v="0"/>
    <n v="0"/>
    <n v="0"/>
    <s v="21212"/>
    <x v="235"/>
    <s v="242101491"/>
    <s v="CC du Montbardois"/>
    <s v="21"/>
    <s v="Côte-d'Or"/>
    <n v="27"/>
    <s v="Bourgogne-Franche-Comté"/>
  </r>
  <r>
    <s v="Enedis"/>
    <s v="2021"/>
    <x v="0"/>
    <s v="PRO"/>
    <s v="Petits professionels"/>
    <s v="I"/>
    <x v="4"/>
    <m/>
    <s v="0"/>
    <n v="0"/>
    <n v="0"/>
    <n v="0"/>
    <n v="0"/>
    <n v="0"/>
    <n v="1"/>
    <s v="21214"/>
    <x v="236"/>
    <s v="200071207"/>
    <s v="CC de Pouilly-en-Auxois/Bligny-sur-Ouche"/>
    <s v="21"/>
    <s v="Côte-d'Or"/>
    <n v="27"/>
    <s v="Bourgogne-Franche-Comté"/>
  </r>
  <r>
    <s v="Enedis"/>
    <s v="2021"/>
    <x v="0"/>
    <s v="PRO"/>
    <s v="Petits professionels"/>
    <s v="I"/>
    <x v="4"/>
    <m/>
    <s v="0"/>
    <n v="0"/>
    <n v="0"/>
    <n v="0"/>
    <n v="0"/>
    <n v="0"/>
    <n v="1"/>
    <s v="21215"/>
    <x v="619"/>
    <s v="200072825"/>
    <s v="CC Mirebellois et Fontenois"/>
    <s v="21"/>
    <s v="Côte-d'Or"/>
    <n v="27"/>
    <s v="Bourgogne-Franche-Comté"/>
  </r>
  <r>
    <s v="Enedis"/>
    <s v="2021"/>
    <x v="0"/>
    <s v="PRO"/>
    <s v="Petits professionels"/>
    <s v="T"/>
    <x v="0"/>
    <m/>
    <s v="0"/>
    <n v="0"/>
    <n v="0"/>
    <n v="0"/>
    <n v="0"/>
    <n v="0"/>
    <n v="1"/>
    <s v="21215"/>
    <x v="619"/>
    <s v="200072825"/>
    <s v="CC Mirebellois et Fontenois"/>
    <s v="21"/>
    <s v="Côte-d'Or"/>
    <n v="27"/>
    <s v="Bourgogne-Franche-Comté"/>
  </r>
  <r>
    <s v="Enedis"/>
    <s v="2021"/>
    <x v="0"/>
    <s v="ENT"/>
    <s v="Entreprises"/>
    <s v="T"/>
    <x v="0"/>
    <s v="84"/>
    <s v="Administration publique et défense ; sécurité sociale obligatoire"/>
    <n v="82.037121560000003"/>
    <n v="1"/>
    <n v="0.91200000000000003"/>
    <n v="0"/>
    <n v="0"/>
    <n v="0"/>
    <s v="21218"/>
    <x v="239"/>
    <s v="200039063"/>
    <s v="CC Forêts, Seine et Suzon"/>
    <s v="21"/>
    <s v="Côte-d'Or"/>
    <n v="27"/>
    <s v="Bourgogne-Franche-Comté"/>
  </r>
  <r>
    <s v="Enedis"/>
    <s v="2021"/>
    <x v="0"/>
    <s v="ENT"/>
    <s v="Entreprises"/>
    <s v="A"/>
    <x v="1"/>
    <s v="1"/>
    <s v="0"/>
    <n v="116.3146945"/>
    <n v="1"/>
    <n v="0.89500000000000002"/>
    <n v="0"/>
    <n v="0"/>
    <n v="0"/>
    <s v="21220"/>
    <x v="240"/>
    <s v="200070910"/>
    <s v="CC Tille et Venelle"/>
    <s v="21"/>
    <s v="Côte-d'Or"/>
    <n v="27"/>
    <s v="Bourgogne-Franche-Comté"/>
  </r>
  <r>
    <s v="Enedis"/>
    <s v="2021"/>
    <x v="0"/>
    <s v="PRO"/>
    <s v="Petits professionels"/>
    <s v="T"/>
    <x v="0"/>
    <m/>
    <s v="0"/>
    <n v="0"/>
    <n v="0"/>
    <n v="0"/>
    <n v="0"/>
    <n v="0"/>
    <n v="1"/>
    <s v="21220"/>
    <x v="240"/>
    <s v="200070910"/>
    <s v="CC Tille et Venelle"/>
    <s v="21"/>
    <s v="Côte-d'Or"/>
    <n v="27"/>
    <s v="Bourgogne-Franche-Comté"/>
  </r>
  <r>
    <s v="Enedis"/>
    <s v="2021"/>
    <x v="0"/>
    <s v="PRO"/>
    <s v="Petits professionels"/>
    <s v="A"/>
    <x v="1"/>
    <m/>
    <s v="0"/>
    <n v="0"/>
    <n v="0"/>
    <n v="0"/>
    <n v="0"/>
    <n v="0"/>
    <n v="1"/>
    <s v="21221"/>
    <x v="621"/>
    <s v="200071207"/>
    <s v="CC de Pouilly-en-Auxois/Bligny-sur-Ouche"/>
    <s v="21"/>
    <s v="Côte-d'Or"/>
    <n v="27"/>
    <s v="Bourgogne-Franche-Comté"/>
  </r>
  <r>
    <s v="Enedis"/>
    <s v="2021"/>
    <x v="0"/>
    <s v="PRO"/>
    <s v="Petits professionels"/>
    <s v="T"/>
    <x v="0"/>
    <m/>
    <s v="0"/>
    <n v="0"/>
    <n v="0"/>
    <n v="0"/>
    <n v="0"/>
    <n v="0"/>
    <n v="1"/>
    <s v="21221"/>
    <x v="621"/>
    <s v="200071207"/>
    <s v="CC de Pouilly-en-Auxois/Bligny-sur-Ouche"/>
    <s v="21"/>
    <s v="Côte-d'Or"/>
    <n v="27"/>
    <s v="Bourgogne-Franche-Comté"/>
  </r>
  <r>
    <s v="Enedis"/>
    <s v="2021"/>
    <x v="0"/>
    <s v="PRO"/>
    <s v="Petits professionels"/>
    <s v="A"/>
    <x v="1"/>
    <m/>
    <s v="0"/>
    <n v="0"/>
    <n v="0"/>
    <n v="0"/>
    <n v="0"/>
    <n v="0"/>
    <n v="1"/>
    <s v="21222"/>
    <x v="241"/>
    <s v="200071173"/>
    <s v="CC du Pays Arnay Liernais"/>
    <s v="21"/>
    <s v="Côte-d'Or"/>
    <n v="27"/>
    <s v="Bourgogne-Franche-Comté"/>
  </r>
  <r>
    <s v="Enedis"/>
    <s v="2021"/>
    <x v="0"/>
    <s v="ENT"/>
    <s v="Entreprises"/>
    <s v="T"/>
    <x v="0"/>
    <s v="55"/>
    <s v="Hébergement"/>
    <n v="72.866981620000004"/>
    <n v="1"/>
    <n v="0.91200000000000003"/>
    <n v="0"/>
    <n v="0"/>
    <n v="0"/>
    <s v="21223"/>
    <x v="242"/>
    <s v="242100410"/>
    <s v="Dijon Métropole"/>
    <s v="21"/>
    <s v="Côte-d'Or"/>
    <n v="27"/>
    <s v="Bourgogne-Franche-Comté"/>
  </r>
  <r>
    <s v="Enedis"/>
    <s v="2021"/>
    <x v="0"/>
    <s v="ENT"/>
    <s v="Entreprises"/>
    <s v="T"/>
    <x v="0"/>
    <s v="72"/>
    <s v="Recherche-développement scientifique"/>
    <n v="5430.6255000000001"/>
    <n v="1"/>
    <n v="1"/>
    <n v="0"/>
    <n v="0"/>
    <n v="0"/>
    <s v="21223"/>
    <x v="242"/>
    <s v="242100410"/>
    <s v="Dijon Métropole"/>
    <s v="21"/>
    <s v="Côte-d'Or"/>
    <n v="27"/>
    <s v="Bourgogne-Franche-Comté"/>
  </r>
  <r>
    <s v="Enedis"/>
    <s v="2021"/>
    <x v="0"/>
    <s v="PRO"/>
    <s v="Petits professionels"/>
    <s v="T"/>
    <x v="0"/>
    <m/>
    <s v="0"/>
    <n v="706.3525234"/>
    <n v="54"/>
    <n v="0.81799999999999995"/>
    <n v="0"/>
    <n v="0"/>
    <n v="0"/>
    <s v="21223"/>
    <x v="242"/>
    <s v="242100410"/>
    <s v="Dijon Métropole"/>
    <s v="21"/>
    <s v="Côte-d'Or"/>
    <n v="27"/>
    <s v="Bourgogne-Franche-Comté"/>
  </r>
  <r>
    <s v="Enedis"/>
    <s v="2021"/>
    <x v="0"/>
    <s v="PRO"/>
    <s v="Petits professionels"/>
    <s v="A"/>
    <x v="1"/>
    <m/>
    <s v="0"/>
    <n v="69.827447820000003"/>
    <n v="8"/>
    <n v="0.72299999999999998"/>
    <n v="0"/>
    <n v="0"/>
    <n v="0"/>
    <s v="21224"/>
    <x v="622"/>
    <s v="200071017"/>
    <s v="CC des Terres d'Auxois"/>
    <s v="21"/>
    <s v="Côte-d'Or"/>
    <n v="27"/>
    <s v="Bourgogne-Franche-Comté"/>
  </r>
  <r>
    <s v="Enedis"/>
    <s v="2021"/>
    <x v="0"/>
    <s v="RES"/>
    <s v="Résidentiel"/>
    <s v="R"/>
    <x v="3"/>
    <m/>
    <s v="0"/>
    <n v="199.7685017"/>
    <n v="32"/>
    <n v="0.84399999999999997"/>
    <n v="0"/>
    <n v="0"/>
    <n v="0"/>
    <s v="21224"/>
    <x v="622"/>
    <s v="200071017"/>
    <s v="CC des Terres d'Auxois"/>
    <s v="21"/>
    <s v="Côte-d'Or"/>
    <n v="27"/>
    <s v="Bourgogne-Franche-Comté"/>
  </r>
  <r>
    <s v="Enedis"/>
    <s v="2021"/>
    <x v="0"/>
    <s v="PRO"/>
    <s v="Petits professionels"/>
    <s v="I"/>
    <x v="4"/>
    <m/>
    <s v="0"/>
    <n v="0"/>
    <n v="0"/>
    <n v="0"/>
    <n v="0"/>
    <n v="0"/>
    <n v="1"/>
    <s v="21226"/>
    <x v="244"/>
    <s v="242101459"/>
    <s v="CC du Pays d'Alésia et de la Seine"/>
    <s v="21"/>
    <s v="Côte-d'Or"/>
    <n v="27"/>
    <s v="Bourgogne-Franche-Comté"/>
  </r>
  <r>
    <s v="Enedis"/>
    <s v="2021"/>
    <x v="0"/>
    <s v="ENT"/>
    <s v="Entreprises"/>
    <s v="T"/>
    <x v="0"/>
    <s v="84"/>
    <s v="Administration publique et défense ; sécurité sociale obligatoire"/>
    <n v="122.4499653"/>
    <n v="1"/>
    <n v="0.86799999999999999"/>
    <n v="0"/>
    <n v="0"/>
    <n v="0"/>
    <s v="21227"/>
    <x v="245"/>
    <s v="200039063"/>
    <s v="CC Forêts, Seine et Suzon"/>
    <s v="21"/>
    <s v="Côte-d'Or"/>
    <n v="27"/>
    <s v="Bourgogne-Franche-Comté"/>
  </r>
  <r>
    <s v="Enedis"/>
    <s v="2021"/>
    <x v="0"/>
    <s v="PRO"/>
    <s v="Petits professionels"/>
    <s v="I"/>
    <x v="4"/>
    <m/>
    <s v="0"/>
    <n v="72.061999999999998"/>
    <n v="3"/>
    <n v="1"/>
    <n v="0"/>
    <n v="0"/>
    <n v="0"/>
    <s v="21227"/>
    <x v="245"/>
    <s v="200039063"/>
    <s v="CC Forêts, Seine et Suzon"/>
    <s v="21"/>
    <s v="Côte-d'Or"/>
    <n v="27"/>
    <s v="Bourgogne-Franche-Comté"/>
  </r>
  <r>
    <s v="Enedis"/>
    <s v="2021"/>
    <x v="0"/>
    <s v="PRO"/>
    <s v="Petits professionels"/>
    <s v="T"/>
    <x v="0"/>
    <m/>
    <s v="0"/>
    <n v="338.09915580000001"/>
    <n v="30"/>
    <n v="0.85099999999999998"/>
    <n v="0"/>
    <n v="0"/>
    <n v="0"/>
    <s v="21227"/>
    <x v="245"/>
    <s v="200039063"/>
    <s v="CC Forêts, Seine et Suzon"/>
    <s v="21"/>
    <s v="Côte-d'Or"/>
    <n v="27"/>
    <s v="Bourgogne-Franche-Comté"/>
  </r>
  <r>
    <s v="Enedis"/>
    <s v="2021"/>
    <x v="0"/>
    <s v="RES"/>
    <s v="Résidentiel"/>
    <s v="R"/>
    <x v="3"/>
    <m/>
    <s v="0"/>
    <n v="1154.1117630000001"/>
    <n v="175"/>
    <n v="0.78900000000000003"/>
    <n v="0"/>
    <n v="0"/>
    <n v="0"/>
    <s v="21227"/>
    <x v="245"/>
    <s v="200039063"/>
    <s v="CC Forêts, Seine et Suzon"/>
    <s v="21"/>
    <s v="Côte-d'Or"/>
    <n v="27"/>
    <s v="Bourgogne-Franche-Comté"/>
  </r>
  <r>
    <s v="Enedis"/>
    <s v="2021"/>
    <x v="0"/>
    <s v="ENT"/>
    <s v="Entreprises"/>
    <s v="A"/>
    <x v="1"/>
    <s v="1"/>
    <s v="0"/>
    <n v="9.242223117"/>
    <n v="1"/>
    <n v="0.82599999999999996"/>
    <n v="0"/>
    <n v="0"/>
    <n v="0"/>
    <s v="21228"/>
    <x v="246"/>
    <s v="200070894"/>
    <s v="CC de Gevrey-Chambertin et de Nuits-Saint-Georges"/>
    <s v="21"/>
    <s v="Côte-d'Or"/>
    <n v="27"/>
    <s v="Bourgogne-Franche-Comté"/>
  </r>
  <r>
    <s v="Enedis"/>
    <s v="2021"/>
    <x v="0"/>
    <s v="PRO"/>
    <s v="Petits professionels"/>
    <s v="X"/>
    <x v="2"/>
    <m/>
    <s v="0"/>
    <n v="0"/>
    <n v="0"/>
    <n v="0"/>
    <n v="0"/>
    <n v="0"/>
    <n v="1"/>
    <s v="21228"/>
    <x v="246"/>
    <s v="200070894"/>
    <s v="CC de Gevrey-Chambertin et de Nuits-Saint-Georges"/>
    <s v="21"/>
    <s v="Côte-d'Or"/>
    <n v="27"/>
    <s v="Bourgogne-Franche-Comté"/>
  </r>
  <r>
    <s v="Enedis"/>
    <s v="2021"/>
    <x v="0"/>
    <s v="RES"/>
    <s v="Résidentiel"/>
    <s v="R"/>
    <x v="3"/>
    <m/>
    <s v="0"/>
    <n v="373.8204781"/>
    <n v="69"/>
    <n v="0.77800000000000002"/>
    <n v="0"/>
    <n v="0"/>
    <n v="0"/>
    <s v="21228"/>
    <x v="246"/>
    <s v="200070894"/>
    <s v="CC de Gevrey-Chambertin et de Nuits-Saint-Georges"/>
    <s v="21"/>
    <s v="Côte-d'Or"/>
    <n v="27"/>
    <s v="Bourgogne-Franche-Comté"/>
  </r>
  <r>
    <s v="Enedis"/>
    <s v="2021"/>
    <x v="0"/>
    <s v="PRO"/>
    <s v="Petits professionels"/>
    <s v="T"/>
    <x v="0"/>
    <m/>
    <s v="0"/>
    <n v="52.178150969999997"/>
    <n v="10"/>
    <n v="0.83599999999999997"/>
    <n v="0"/>
    <n v="0"/>
    <n v="0"/>
    <s v="21229"/>
    <x v="623"/>
    <s v="200071173"/>
    <s v="CC du Pays Arnay Liernais"/>
    <s v="21"/>
    <s v="Côte-d'Or"/>
    <n v="27"/>
    <s v="Bourgogne-Franche-Comté"/>
  </r>
  <r>
    <s v="Enedis"/>
    <s v="2021"/>
    <x v="0"/>
    <s v="ENT"/>
    <s v="Entreprises"/>
    <s v="T"/>
    <x v="0"/>
    <s v="36"/>
    <s v="Captage, traitement et distribution d'eau"/>
    <n v="81.879000000000005"/>
    <n v="1"/>
    <n v="1"/>
    <n v="0"/>
    <n v="0"/>
    <n v="0"/>
    <s v="21230"/>
    <x v="624"/>
    <s v="242100154"/>
    <s v="CC des Vallées de la Tille et de l'Ignon"/>
    <s v="21"/>
    <s v="Côte-d'Or"/>
    <n v="27"/>
    <s v="Bourgogne-Franche-Comté"/>
  </r>
  <r>
    <s v="Enedis"/>
    <s v="2021"/>
    <x v="0"/>
    <s v="PRO"/>
    <s v="Petits professionels"/>
    <s v="A"/>
    <x v="1"/>
    <m/>
    <s v="0"/>
    <n v="0"/>
    <n v="0"/>
    <n v="0"/>
    <n v="0"/>
    <n v="0"/>
    <n v="1"/>
    <s v="21230"/>
    <x v="624"/>
    <s v="242100154"/>
    <s v="CC des Vallées de la Tille et de l'Ignon"/>
    <s v="21"/>
    <s v="Côte-d'Or"/>
    <n v="27"/>
    <s v="Bourgogne-Franche-Comté"/>
  </r>
  <r>
    <s v="Enedis"/>
    <s v="2021"/>
    <x v="0"/>
    <s v="PRO"/>
    <s v="Petits professionels"/>
    <s v="T"/>
    <x v="0"/>
    <m/>
    <s v="0"/>
    <n v="38.317223079999998"/>
    <n v="13"/>
    <n v="0.93"/>
    <n v="0"/>
    <n v="0"/>
    <n v="0"/>
    <s v="21230"/>
    <x v="624"/>
    <s v="242100154"/>
    <s v="CC des Vallées de la Tille et de l'Ignon"/>
    <s v="21"/>
    <s v="Côte-d'Or"/>
    <n v="27"/>
    <s v="Bourgogne-Franche-Comté"/>
  </r>
  <r>
    <s v="Enedis"/>
    <s v="2021"/>
    <x v="0"/>
    <s v="ENT"/>
    <s v="Entreprises"/>
    <s v="A"/>
    <x v="1"/>
    <s v="1"/>
    <s v="0"/>
    <n v="180.97221999999999"/>
    <n v="1"/>
    <n v="0.97499999999999998"/>
    <n v="0"/>
    <n v="0"/>
    <n v="0"/>
    <s v="21231"/>
    <x v="247"/>
    <s v="242100410"/>
    <s v="Dijon Métropole"/>
    <s v="21"/>
    <s v="Côte-d'Or"/>
    <n v="27"/>
    <s v="Bourgogne-Franche-Comté"/>
  </r>
  <r>
    <s v="Enedis"/>
    <s v="2021"/>
    <x v="0"/>
    <s v="ENT"/>
    <s v="Entreprises"/>
    <s v="A"/>
    <x v="1"/>
    <s v="2"/>
    <s v="0"/>
    <n v="43.605811809999999"/>
    <n v="1"/>
    <n v="0.91900000000000004"/>
    <n v="0"/>
    <n v="0"/>
    <n v="0"/>
    <s v="21231"/>
    <x v="247"/>
    <s v="242100410"/>
    <s v="Dijon Métropole"/>
    <s v="21"/>
    <s v="Côte-d'Or"/>
    <n v="27"/>
    <s v="Bourgogne-Franche-Comté"/>
  </r>
  <r>
    <s v="Enedis"/>
    <s v="2021"/>
    <x v="0"/>
    <s v="ENT"/>
    <s v="Entreprises"/>
    <s v="I"/>
    <x v="4"/>
    <s v="18"/>
    <s v="Imprimerie et reproduction d'enregistrements"/>
    <n v="234.28022629"/>
    <n v="3"/>
    <n v="0.876"/>
    <n v="0"/>
    <n v="0"/>
    <n v="0"/>
    <s v="21231"/>
    <x v="247"/>
    <s v="242100410"/>
    <s v="Dijon Métropole"/>
    <s v="21"/>
    <s v="Côte-d'Or"/>
    <n v="27"/>
    <s v="Bourgogne-Franche-Comté"/>
  </r>
  <r>
    <s v="Enedis"/>
    <s v="2021"/>
    <x v="0"/>
    <s v="ENT"/>
    <s v="Entreprises"/>
    <s v="I"/>
    <x v="4"/>
    <s v="20"/>
    <s v="Industrie chimique"/>
    <n v="348.31333360000002"/>
    <n v="1"/>
    <n v="0.997"/>
    <n v="0"/>
    <n v="0"/>
    <n v="0"/>
    <s v="21231"/>
    <x v="247"/>
    <s v="242100410"/>
    <s v="Dijon Métropole"/>
    <s v="21"/>
    <s v="Côte-d'Or"/>
    <n v="27"/>
    <s v="Bourgogne-Franche-Comté"/>
  </r>
  <r>
    <s v="Enedis"/>
    <s v="2021"/>
    <x v="0"/>
    <s v="ENT"/>
    <s v="Entreprises"/>
    <s v="I"/>
    <x v="4"/>
    <s v="22"/>
    <s v="Fabrication de produits en caoutchouc et en plastique"/>
    <n v="45.085325419999997"/>
    <n v="1"/>
    <n v="0.92300000000000004"/>
    <n v="0"/>
    <n v="0"/>
    <n v="0"/>
    <s v="21231"/>
    <x v="247"/>
    <s v="242100410"/>
    <s v="Dijon Métropole"/>
    <s v="21"/>
    <s v="Côte-d'Or"/>
    <n v="27"/>
    <s v="Bourgogne-Franche-Comté"/>
  </r>
  <r>
    <s v="Enedis"/>
    <s v="2021"/>
    <x v="0"/>
    <s v="ENT"/>
    <s v="Entreprises"/>
    <s v="I"/>
    <x v="4"/>
    <s v="23"/>
    <s v="Fabrication d'autres produits minéraux non métalliques"/>
    <n v="271.19301988000001"/>
    <n v="2"/>
    <n v="0.998"/>
    <n v="0"/>
    <n v="0"/>
    <n v="0"/>
    <s v="21231"/>
    <x v="247"/>
    <s v="242100410"/>
    <s v="Dijon Métropole"/>
    <s v="21"/>
    <s v="Côte-d'Or"/>
    <n v="27"/>
    <s v="Bourgogne-Franche-Comté"/>
  </r>
  <r>
    <s v="Enedis"/>
    <s v="2021"/>
    <x v="0"/>
    <s v="ENT"/>
    <s v="Entreprises"/>
    <s v="I"/>
    <x v="4"/>
    <s v="32"/>
    <s v="Autres industries manufacturières"/>
    <n v="6224.7100653899997"/>
    <n v="2"/>
    <n v="0.95"/>
    <n v="0"/>
    <n v="0"/>
    <n v="0"/>
    <s v="21231"/>
    <x v="247"/>
    <s v="242100410"/>
    <s v="Dijon Métropole"/>
    <s v="21"/>
    <s v="Côte-d'Or"/>
    <n v="27"/>
    <s v="Bourgogne-Franche-Comté"/>
  </r>
  <r>
    <s v="Enedis"/>
    <s v="2021"/>
    <x v="0"/>
    <s v="ENT"/>
    <s v="Entreprises"/>
    <s v="I"/>
    <x v="4"/>
    <s v="42"/>
    <s v="Génie civil"/>
    <n v="1497.7763408000001"/>
    <n v="7"/>
    <n v="0.93899999999999995"/>
    <n v="0"/>
    <n v="0"/>
    <n v="0"/>
    <s v="21231"/>
    <x v="247"/>
    <s v="242100410"/>
    <s v="Dijon Métropole"/>
    <s v="21"/>
    <s v="Côte-d'Or"/>
    <n v="27"/>
    <s v="Bourgogne-Franche-Comté"/>
  </r>
  <r>
    <s v="Enedis"/>
    <s v="2021"/>
    <x v="0"/>
    <s v="ENT"/>
    <s v="Entreprises"/>
    <s v="I"/>
    <x v="4"/>
    <s v="43"/>
    <s v="Travaux de construction spécialisés"/>
    <n v="1484.8953357840001"/>
    <n v="24"/>
    <n v="0.89200000000000002"/>
    <n v="0"/>
    <n v="0"/>
    <n v="0"/>
    <s v="21231"/>
    <x v="247"/>
    <s v="242100410"/>
    <s v="Dijon Métropole"/>
    <s v="21"/>
    <s v="Côte-d'Or"/>
    <n v="27"/>
    <s v="Bourgogne-Franche-Comté"/>
  </r>
  <r>
    <s v="Enedis"/>
    <s v="2021"/>
    <x v="0"/>
    <s v="ENT"/>
    <s v="Entreprises"/>
    <s v="T"/>
    <x v="0"/>
    <s v="38"/>
    <s v="Collecte, traitement et élimination des déchets ; récupération"/>
    <n v="1594.4464209"/>
    <n v="5"/>
    <n v="0.97799999999999998"/>
    <n v="0"/>
    <n v="0"/>
    <n v="0"/>
    <s v="21231"/>
    <x v="247"/>
    <s v="242100410"/>
    <s v="Dijon Métropole"/>
    <s v="21"/>
    <s v="Côte-d'Or"/>
    <n v="27"/>
    <s v="Bourgogne-Franche-Comté"/>
  </r>
  <r>
    <s v="Enedis"/>
    <s v="2021"/>
    <x v="0"/>
    <s v="ENT"/>
    <s v="Entreprises"/>
    <s v="T"/>
    <x v="0"/>
    <s v="39"/>
    <s v="Dépollution et autres services de gestion des déchets"/>
    <n v="78.974000000000004"/>
    <n v="1"/>
    <n v="1"/>
    <n v="0"/>
    <n v="0"/>
    <n v="0"/>
    <s v="21231"/>
    <x v="247"/>
    <s v="242100410"/>
    <s v="Dijon Métropole"/>
    <s v="21"/>
    <s v="Côte-d'Or"/>
    <n v="27"/>
    <s v="Bourgogne-Franche-Comté"/>
  </r>
  <r>
    <s v="Enedis"/>
    <s v="2021"/>
    <x v="0"/>
    <s v="ENT"/>
    <s v="Entreprises"/>
    <s v="T"/>
    <x v="0"/>
    <s v="45"/>
    <s v="Commerce et réparation d'automobiles et de motocycles"/>
    <n v="3281.3980261199999"/>
    <n v="22"/>
    <n v="0.94699999999999995"/>
    <n v="0"/>
    <n v="0"/>
    <n v="0"/>
    <s v="21231"/>
    <x v="247"/>
    <s v="242100410"/>
    <s v="Dijon Métropole"/>
    <s v="21"/>
    <s v="Côte-d'Or"/>
    <n v="27"/>
    <s v="Bourgogne-Franche-Comté"/>
  </r>
  <r>
    <s v="Enedis"/>
    <s v="2021"/>
    <x v="0"/>
    <s v="ENT"/>
    <s v="Entreprises"/>
    <s v="T"/>
    <x v="0"/>
    <s v="52"/>
    <s v="Entreposage et services auxiliaires des transports"/>
    <n v="4488.7039273999999"/>
    <n v="18"/>
    <n v="0.96299999999999997"/>
    <n v="0"/>
    <n v="0"/>
    <n v="0"/>
    <s v="21231"/>
    <x v="247"/>
    <s v="242100410"/>
    <s v="Dijon Métropole"/>
    <s v="21"/>
    <s v="Côte-d'Or"/>
    <n v="27"/>
    <s v="Bourgogne-Franche-Comté"/>
  </r>
  <r>
    <s v="Enedis"/>
    <s v="2021"/>
    <x v="0"/>
    <s v="ENT"/>
    <s v="Entreprises"/>
    <s v="T"/>
    <x v="0"/>
    <s v="55"/>
    <s v="Hébergement"/>
    <n v="11906.784691139999"/>
    <n v="44"/>
    <n v="0.94899999999999995"/>
    <n v="0"/>
    <n v="0"/>
    <n v="0"/>
    <s v="21231"/>
    <x v="247"/>
    <s v="242100410"/>
    <s v="Dijon Métropole"/>
    <s v="21"/>
    <s v="Côte-d'Or"/>
    <n v="27"/>
    <s v="Bourgogne-Franche-Comté"/>
  </r>
  <r>
    <s v="Enedis"/>
    <s v="2021"/>
    <x v="0"/>
    <s v="ENT"/>
    <s v="Entreprises"/>
    <s v="T"/>
    <x v="0"/>
    <s v="60"/>
    <s v="Programmation et diffusion"/>
    <n v="876.41695860000004"/>
    <n v="2"/>
    <n v="0.97099999999999997"/>
    <n v="0"/>
    <n v="0"/>
    <n v="0"/>
    <s v="21231"/>
    <x v="247"/>
    <s v="242100410"/>
    <s v="Dijon Métropole"/>
    <s v="21"/>
    <s v="Côte-d'Or"/>
    <n v="27"/>
    <s v="Bourgogne-Franche-Comté"/>
  </r>
  <r>
    <s v="Enedis"/>
    <s v="2021"/>
    <x v="0"/>
    <s v="ENT"/>
    <s v="Entreprises"/>
    <s v="T"/>
    <x v="0"/>
    <s v="62"/>
    <s v="Programmation, conseil et autres activités informatiques"/>
    <n v="873.43672751999998"/>
    <n v="6"/>
    <n v="0.90700000000000003"/>
    <n v="0"/>
    <n v="0"/>
    <n v="0"/>
    <s v="21231"/>
    <x v="247"/>
    <s v="242100410"/>
    <s v="Dijon Métropole"/>
    <s v="21"/>
    <s v="Côte-d'Or"/>
    <n v="27"/>
    <s v="Bourgogne-Franche-Comté"/>
  </r>
  <r>
    <s v="Enedis"/>
    <s v="2021"/>
    <x v="0"/>
    <s v="ENT"/>
    <s v="Entreprises"/>
    <s v="T"/>
    <x v="0"/>
    <s v="63"/>
    <s v="Services d'information"/>
    <n v="198.44263298999999"/>
    <n v="3"/>
    <n v="0.88600000000000001"/>
    <n v="0"/>
    <n v="0"/>
    <n v="0"/>
    <s v="21231"/>
    <x v="247"/>
    <s v="242100410"/>
    <s v="Dijon Métropole"/>
    <s v="21"/>
    <s v="Côte-d'Or"/>
    <n v="27"/>
    <s v="Bourgogne-Franche-Comté"/>
  </r>
  <r>
    <s v="Enedis"/>
    <s v="2021"/>
    <x v="0"/>
    <s v="ENT"/>
    <s v="Entreprises"/>
    <s v="T"/>
    <x v="0"/>
    <s v="69"/>
    <s v="Activités juridiques et comptables"/>
    <n v="1097.3388297500001"/>
    <n v="13"/>
    <n v="0.89800000000000002"/>
    <n v="0"/>
    <n v="0"/>
    <n v="0"/>
    <s v="21231"/>
    <x v="247"/>
    <s v="242100410"/>
    <s v="Dijon Métropole"/>
    <s v="21"/>
    <s v="Côte-d'Or"/>
    <n v="27"/>
    <s v="Bourgogne-Franche-Comté"/>
  </r>
  <r>
    <s v="Enedis"/>
    <s v="2021"/>
    <x v="0"/>
    <s v="ENT"/>
    <s v="Entreprises"/>
    <s v="T"/>
    <x v="0"/>
    <s v="74"/>
    <s v="Autres activités spécialisées, scientifiques et techniques"/>
    <n v="359.37974595999998"/>
    <n v="2"/>
    <n v="0.94899999999999995"/>
    <n v="0"/>
    <n v="0"/>
    <n v="0"/>
    <s v="21231"/>
    <x v="247"/>
    <s v="242100410"/>
    <s v="Dijon Métropole"/>
    <s v="21"/>
    <s v="Côte-d'Or"/>
    <n v="27"/>
    <s v="Bourgogne-Franche-Comté"/>
  </r>
  <r>
    <s v="Enedis"/>
    <s v="2021"/>
    <x v="0"/>
    <s v="ENT"/>
    <s v="Entreprises"/>
    <s v="T"/>
    <x v="0"/>
    <s v="80"/>
    <s v="Enquêtes et sécurité"/>
    <n v="234.92657504300001"/>
    <n v="3"/>
    <n v="0.58699999999999997"/>
    <n v="0"/>
    <n v="0"/>
    <n v="0"/>
    <s v="21231"/>
    <x v="247"/>
    <s v="242100410"/>
    <s v="Dijon Métropole"/>
    <s v="21"/>
    <s v="Côte-d'Or"/>
    <n v="27"/>
    <s v="Bourgogne-Franche-Comté"/>
  </r>
  <r>
    <s v="Enedis"/>
    <s v="2021"/>
    <x v="0"/>
    <s v="ENT"/>
    <s v="Entreprises"/>
    <s v="T"/>
    <x v="0"/>
    <s v="81"/>
    <s v="Services relatifs aux bâtiments et aménagement paysager"/>
    <n v="424.57921025000002"/>
    <n v="7"/>
    <n v="0.94099999999999995"/>
    <n v="0"/>
    <n v="0"/>
    <n v="0"/>
    <s v="21231"/>
    <x v="247"/>
    <s v="242100410"/>
    <s v="Dijon Métropole"/>
    <s v="21"/>
    <s v="Côte-d'Or"/>
    <n v="27"/>
    <s v="Bourgogne-Franche-Comté"/>
  </r>
  <r>
    <s v="Enedis"/>
    <s v="2021"/>
    <x v="0"/>
    <s v="ENT"/>
    <s v="Entreprises"/>
    <s v="T"/>
    <x v="0"/>
    <s v="82"/>
    <s v="Activités administratives et autres activités de soutien aux entreprises"/>
    <n v="1535.231833267"/>
    <n v="7"/>
    <n v="0.876"/>
    <n v="0"/>
    <n v="0"/>
    <n v="0"/>
    <s v="21231"/>
    <x v="247"/>
    <s v="242100410"/>
    <s v="Dijon Métropole"/>
    <s v="21"/>
    <s v="Côte-d'Or"/>
    <n v="27"/>
    <s v="Bourgogne-Franche-Comté"/>
  </r>
  <r>
    <s v="Enedis"/>
    <s v="2021"/>
    <x v="0"/>
    <s v="ENT"/>
    <s v="Entreprises"/>
    <s v="T"/>
    <x v="0"/>
    <s v="84"/>
    <s v="Administration publique et défense ; sécurité sociale obligatoire"/>
    <n v="41983.550469679998"/>
    <n v="204"/>
    <n v="0.98399999999999999"/>
    <n v="0"/>
    <n v="0"/>
    <n v="0"/>
    <s v="21231"/>
    <x v="247"/>
    <s v="242100410"/>
    <s v="Dijon Métropole"/>
    <s v="21"/>
    <s v="Côte-d'Or"/>
    <n v="27"/>
    <s v="Bourgogne-Franche-Comté"/>
  </r>
  <r>
    <s v="Enedis"/>
    <s v="2021"/>
    <x v="0"/>
    <s v="ENT"/>
    <s v="Entreprises"/>
    <s v="T"/>
    <x v="0"/>
    <s v="87"/>
    <s v="Hébergement médico-social et social"/>
    <n v="6215.1973627899997"/>
    <n v="20"/>
    <n v="0.96699999999999997"/>
    <n v="0"/>
    <n v="0"/>
    <n v="0"/>
    <s v="21231"/>
    <x v="247"/>
    <s v="242100410"/>
    <s v="Dijon Métropole"/>
    <s v="21"/>
    <s v="Côte-d'Or"/>
    <n v="27"/>
    <s v="Bourgogne-Franche-Comté"/>
  </r>
  <r>
    <s v="Enedis"/>
    <s v="2021"/>
    <x v="0"/>
    <s v="ENT"/>
    <s v="Entreprises"/>
    <s v="T"/>
    <x v="0"/>
    <s v="94"/>
    <s v="Activités des organisations associatives"/>
    <n v="1605.2412918699999"/>
    <n v="18"/>
    <n v="0.93100000000000005"/>
    <n v="0"/>
    <n v="0"/>
    <n v="0"/>
    <s v="21231"/>
    <x v="247"/>
    <s v="242100410"/>
    <s v="Dijon Métropole"/>
    <s v="21"/>
    <s v="Côte-d'Or"/>
    <n v="27"/>
    <s v="Bourgogne-Franche-Comté"/>
  </r>
  <r>
    <s v="Enedis"/>
    <s v="2021"/>
    <x v="0"/>
    <s v="ENT"/>
    <s v="Entreprises"/>
    <s v="T"/>
    <x v="0"/>
    <s v="96"/>
    <s v="Autres services personnels"/>
    <n v="908.58790156999999"/>
    <n v="10"/>
    <n v="0.96299999999999997"/>
    <n v="0"/>
    <n v="0"/>
    <n v="0"/>
    <s v="21231"/>
    <x v="247"/>
    <s v="242100410"/>
    <s v="Dijon Métropole"/>
    <s v="21"/>
    <s v="Côte-d'Or"/>
    <n v="27"/>
    <s v="Bourgogne-Franche-Comté"/>
  </r>
  <r>
    <s v="Enedis"/>
    <s v="2021"/>
    <x v="0"/>
    <s v="ENT"/>
    <s v="Entreprises"/>
    <s v="T"/>
    <x v="0"/>
    <s v="99"/>
    <s v="Activités des organisations et organismes extraterritoriaux"/>
    <n v="55.953375610000002"/>
    <n v="1"/>
    <n v="0.78300000000000003"/>
    <n v="0"/>
    <n v="0"/>
    <n v="0"/>
    <s v="21231"/>
    <x v="247"/>
    <s v="242100410"/>
    <s v="Dijon Métropole"/>
    <s v="21"/>
    <s v="Côte-d'Or"/>
    <n v="27"/>
    <s v="Bourgogne-Franche-Comté"/>
  </r>
  <r>
    <s v="Enedis"/>
    <s v="2021"/>
    <x v="0"/>
    <s v="PRO"/>
    <s v="Petits professionels"/>
    <s v="T"/>
    <x v="0"/>
    <m/>
    <s v="0"/>
    <n v="140.2919709"/>
    <n v="16"/>
    <n v="0.93500000000000005"/>
    <n v="0"/>
    <n v="0"/>
    <n v="0"/>
    <s v="21232"/>
    <x v="248"/>
    <s v="200071017"/>
    <s v="CC des Terres d'Auxois"/>
    <s v="21"/>
    <s v="Côte-d'Or"/>
    <n v="27"/>
    <s v="Bourgogne-Franche-Comté"/>
  </r>
  <r>
    <s v="Enedis"/>
    <s v="2021"/>
    <x v="0"/>
    <s v="PRO"/>
    <s v="Petits professionels"/>
    <s v="T"/>
    <x v="0"/>
    <m/>
    <s v="0"/>
    <n v="0"/>
    <n v="0"/>
    <n v="0"/>
    <n v="0"/>
    <n v="0"/>
    <n v="1"/>
    <s v="21234"/>
    <x v="625"/>
    <s v="200039055"/>
    <s v="CC Ouche et Montagne"/>
    <s v="21"/>
    <s v="Côte-d'Or"/>
    <n v="27"/>
    <s v="Bourgogne-Franche-Comté"/>
  </r>
  <r>
    <s v="Enedis"/>
    <s v="2021"/>
    <x v="0"/>
    <s v="PRO"/>
    <s v="Petits professionels"/>
    <s v="I"/>
    <x v="4"/>
    <m/>
    <s v="0"/>
    <n v="0"/>
    <n v="0"/>
    <n v="0"/>
    <n v="0"/>
    <n v="0"/>
    <n v="1"/>
    <s v="21235"/>
    <x v="250"/>
    <s v="242101434"/>
    <s v="CC du Pays Châtillonnais"/>
    <s v="21"/>
    <s v="Côte-d'Or"/>
    <n v="27"/>
    <s v="Bourgogne-Franche-Comté"/>
  </r>
  <r>
    <s v="Enedis"/>
    <s v="2021"/>
    <x v="0"/>
    <s v="RES"/>
    <s v="Résidentiel"/>
    <s v="R"/>
    <x v="3"/>
    <m/>
    <s v="0"/>
    <n v="819.16405729999997"/>
    <n v="103"/>
    <n v="0.82299999999999995"/>
    <n v="0"/>
    <n v="0"/>
    <n v="0"/>
    <s v="21236"/>
    <x v="251"/>
    <s v="200006682"/>
    <s v="CA Beaune, Côte et Sud - Communauté Beaune-Chagny-Nolay"/>
    <s v="21"/>
    <s v="Côte-d'Or"/>
    <n v="27"/>
    <s v="Bourgogne-Franche-Comté"/>
  </r>
  <r>
    <s v="Enedis"/>
    <s v="2021"/>
    <x v="0"/>
    <s v="PRO"/>
    <s v="Petits professionels"/>
    <s v="T"/>
    <x v="0"/>
    <m/>
    <s v="0"/>
    <n v="0"/>
    <n v="0"/>
    <n v="0"/>
    <n v="0"/>
    <n v="0"/>
    <n v="1"/>
    <s v="21238"/>
    <x v="626"/>
    <s v="200039055"/>
    <s v="CC Ouche et Montagne"/>
    <s v="21"/>
    <s v="Côte-d'Or"/>
    <n v="27"/>
    <s v="Bourgogne-Franche-Comté"/>
  </r>
  <r>
    <s v="Enedis"/>
    <s v="2021"/>
    <x v="0"/>
    <s v="RES"/>
    <s v="Résidentiel"/>
    <s v="R"/>
    <x v="3"/>
    <m/>
    <s v="0"/>
    <n v="393.47132399999998"/>
    <n v="71"/>
    <n v="0.82099999999999995"/>
    <n v="0"/>
    <n v="0"/>
    <n v="0"/>
    <s v="21238"/>
    <x v="626"/>
    <s v="200039055"/>
    <s v="CC Ouche et Montagne"/>
    <s v="21"/>
    <s v="Côte-d'Or"/>
    <n v="27"/>
    <s v="Bourgogne-Franche-Comté"/>
  </r>
  <r>
    <s v="Enedis"/>
    <s v="2021"/>
    <x v="0"/>
    <s v="ENT"/>
    <s v="Entreprises"/>
    <s v="T"/>
    <x v="0"/>
    <s v="85"/>
    <s v="Enseignement"/>
    <n v="150.5919045"/>
    <n v="1"/>
    <n v="0.90500000000000003"/>
    <n v="0"/>
    <n v="0"/>
    <n v="0"/>
    <s v="21239"/>
    <x v="253"/>
    <s v="242101509"/>
    <s v="CC Rives de Saône"/>
    <s v="21"/>
    <s v="Côte-d'Or"/>
    <n v="27"/>
    <s v="Bourgogne-Franche-Comté"/>
  </r>
  <r>
    <s v="Enedis"/>
    <s v="2021"/>
    <x v="0"/>
    <s v="PRO"/>
    <s v="Petits professionels"/>
    <s v="A"/>
    <x v="1"/>
    <m/>
    <s v="0"/>
    <n v="0"/>
    <n v="0"/>
    <n v="0"/>
    <n v="0"/>
    <n v="0"/>
    <n v="1"/>
    <s v="21239"/>
    <x v="253"/>
    <s v="242101509"/>
    <s v="CC Rives de Saône"/>
    <s v="21"/>
    <s v="Côte-d'Or"/>
    <n v="27"/>
    <s v="Bourgogne-Franche-Comté"/>
  </r>
  <r>
    <s v="Enedis"/>
    <s v="2021"/>
    <x v="0"/>
    <s v="PRO"/>
    <s v="Petits professionels"/>
    <s v="T"/>
    <x v="0"/>
    <m/>
    <s v="0"/>
    <n v="128.6476025"/>
    <n v="19"/>
    <n v="0.93400000000000005"/>
    <n v="0"/>
    <n v="0"/>
    <n v="0"/>
    <s v="21239"/>
    <x v="253"/>
    <s v="242101509"/>
    <s v="CC Rives de Saône"/>
    <s v="21"/>
    <s v="Côte-d'Or"/>
    <n v="27"/>
    <s v="Bourgogne-Franche-Comté"/>
  </r>
  <r>
    <s v="Enedis"/>
    <s v="2021"/>
    <x v="0"/>
    <s v="PRO"/>
    <s v="Petits professionels"/>
    <s v="X"/>
    <x v="2"/>
    <m/>
    <s v="0"/>
    <n v="79.483923899999994"/>
    <n v="5"/>
    <n v="0.874"/>
    <n v="0"/>
    <n v="0"/>
    <n v="0"/>
    <s v="21239"/>
    <x v="253"/>
    <s v="242101509"/>
    <s v="CC Rives de Saône"/>
    <s v="21"/>
    <s v="Côte-d'Or"/>
    <n v="27"/>
    <s v="Bourgogne-Franche-Comté"/>
  </r>
  <r>
    <s v="Enedis"/>
    <s v="2021"/>
    <x v="0"/>
    <s v="PRO"/>
    <s v="Petits professionels"/>
    <s v="A"/>
    <x v="1"/>
    <m/>
    <s v="0"/>
    <n v="0"/>
    <n v="0"/>
    <n v="0"/>
    <n v="0"/>
    <n v="0"/>
    <n v="1"/>
    <s v="21240"/>
    <x v="254"/>
    <s v="242100154"/>
    <s v="CC des Vallées de la Tille et de l'Ignon"/>
    <s v="21"/>
    <s v="Côte-d'Or"/>
    <n v="27"/>
    <s v="Bourgogne-Franche-Comté"/>
  </r>
  <r>
    <s v="Enedis"/>
    <s v="2021"/>
    <x v="0"/>
    <s v="RES"/>
    <s v="Résidentiel"/>
    <s v="R"/>
    <x v="3"/>
    <m/>
    <s v="0"/>
    <n v="916.11597459999996"/>
    <n v="115"/>
    <n v="0.77500000000000002"/>
    <n v="0"/>
    <n v="0"/>
    <n v="0"/>
    <s v="21240"/>
    <x v="254"/>
    <s v="242100154"/>
    <s v="CC des Vallées de la Tille et de l'Ignon"/>
    <s v="21"/>
    <s v="Côte-d'Or"/>
    <n v="27"/>
    <s v="Bourgogne-Franche-Comté"/>
  </r>
  <r>
    <s v="Enedis"/>
    <s v="2021"/>
    <x v="0"/>
    <s v="ENT"/>
    <s v="Entreprises"/>
    <s v="T"/>
    <x v="0"/>
    <s v="70"/>
    <s v="Activités des sièges sociaux ; conseil de gestion"/>
    <n v="116.9739072"/>
    <n v="1"/>
    <n v="0.873"/>
    <n v="0"/>
    <n v="0"/>
    <n v="0"/>
    <s v="21242"/>
    <x v="256"/>
    <s v="200000925"/>
    <s v="CC de la Plaine Dijonnaise"/>
    <s v="21"/>
    <s v="Côte-d'Or"/>
    <n v="27"/>
    <s v="Bourgogne-Franche-Comté"/>
  </r>
  <r>
    <s v="Enedis"/>
    <s v="2021"/>
    <x v="0"/>
    <s v="PRO"/>
    <s v="Petits professionels"/>
    <s v="A"/>
    <x v="1"/>
    <m/>
    <s v="0"/>
    <n v="0"/>
    <n v="0"/>
    <n v="0"/>
    <n v="0"/>
    <n v="0"/>
    <n v="1"/>
    <s v="21243"/>
    <x v="257"/>
    <s v="200071207"/>
    <s v="CC de Pouilly-en-Auxois/Bligny-sur-Ouche"/>
    <s v="21"/>
    <s v="Côte-d'Or"/>
    <n v="27"/>
    <s v="Bourgogne-Franche-Comté"/>
  </r>
  <r>
    <s v="Enedis"/>
    <s v="2021"/>
    <x v="0"/>
    <s v="PRO"/>
    <s v="Petits professionels"/>
    <s v="A"/>
    <x v="1"/>
    <m/>
    <s v="0"/>
    <n v="0"/>
    <n v="0"/>
    <n v="0"/>
    <n v="0"/>
    <n v="0"/>
    <n v="1"/>
    <s v="21244"/>
    <x v="258"/>
    <s v="200071207"/>
    <s v="CC de Pouilly-en-Auxois/Bligny-sur-Ouche"/>
    <s v="21"/>
    <s v="Côte-d'Or"/>
    <n v="27"/>
    <s v="Bourgogne-Franche-Comté"/>
  </r>
  <r>
    <s v="Enedis"/>
    <s v="2021"/>
    <x v="0"/>
    <s v="PRO"/>
    <s v="Petits professionels"/>
    <s v="I"/>
    <x v="4"/>
    <m/>
    <s v="0"/>
    <n v="0"/>
    <n v="0"/>
    <n v="0"/>
    <n v="0"/>
    <n v="0"/>
    <n v="1"/>
    <s v="21244"/>
    <x v="258"/>
    <s v="200071207"/>
    <s v="CC de Pouilly-en-Auxois/Bligny-sur-Ouche"/>
    <s v="21"/>
    <s v="Côte-d'Or"/>
    <n v="27"/>
    <s v="Bourgogne-Franche-Comté"/>
  </r>
  <r>
    <s v="Enedis"/>
    <s v="2021"/>
    <x v="0"/>
    <s v="PRO"/>
    <s v="Petits professionels"/>
    <s v="T"/>
    <x v="0"/>
    <m/>
    <s v="0"/>
    <n v="99.025178879999999"/>
    <n v="11"/>
    <n v="0.92500000000000004"/>
    <n v="0"/>
    <n v="0"/>
    <n v="0"/>
    <s v="21244"/>
    <x v="258"/>
    <s v="200071207"/>
    <s v="CC de Pouilly-en-Auxois/Bligny-sur-Ouche"/>
    <s v="21"/>
    <s v="Côte-d'Or"/>
    <n v="27"/>
    <s v="Bourgogne-Franche-Comté"/>
  </r>
  <r>
    <s v="Enedis"/>
    <s v="2021"/>
    <x v="0"/>
    <s v="ENT"/>
    <s v="Entreprises"/>
    <s v="T"/>
    <x v="0"/>
    <s v="70"/>
    <s v="Activités des sièges sociaux ; conseil de gestion"/>
    <n v="421.97096049999999"/>
    <n v="2"/>
    <n v="0.98399999999999999"/>
    <n v="0"/>
    <n v="0"/>
    <n v="0"/>
    <s v="21245"/>
    <x v="259"/>
    <s v="242100154"/>
    <s v="CC des Vallées de la Tille et de l'Ignon"/>
    <s v="21"/>
    <s v="Côte-d'Or"/>
    <n v="27"/>
    <s v="Bourgogne-Franche-Comté"/>
  </r>
  <r>
    <s v="Enedis"/>
    <s v="2021"/>
    <x v="0"/>
    <s v="RES"/>
    <s v="Résidentiel"/>
    <s v="R"/>
    <x v="3"/>
    <m/>
    <s v="0"/>
    <n v="570.13189880000004"/>
    <n v="75"/>
    <n v="0.59699999999999998"/>
    <n v="0"/>
    <n v="0"/>
    <n v="0"/>
    <s v="21246"/>
    <x v="260"/>
    <s v="200070894"/>
    <s v="CC de Gevrey-Chambertin et de Nuits-Saint-Georges"/>
    <s v="21"/>
    <s v="Côte-d'Or"/>
    <n v="27"/>
    <s v="Bourgogne-Franche-Comté"/>
  </r>
  <r>
    <s v="Enedis"/>
    <s v="2021"/>
    <x v="0"/>
    <s v="ENT"/>
    <s v="Entreprises"/>
    <s v="I"/>
    <x v="4"/>
    <s v="22"/>
    <s v="Fabrication de produits en caoutchouc et en plastique"/>
    <n v="289.95375130000002"/>
    <n v="1"/>
    <n v="1"/>
    <n v="0"/>
    <n v="0"/>
    <n v="0"/>
    <s v="21247"/>
    <x v="261"/>
    <s v="200071017"/>
    <s v="CC des Terres d'Auxois"/>
    <s v="21"/>
    <s v="Côte-d'Or"/>
    <n v="27"/>
    <s v="Bourgogne-Franche-Comté"/>
  </r>
  <r>
    <s v="Enedis"/>
    <s v="2021"/>
    <x v="0"/>
    <s v="ENT"/>
    <s v="Entreprises"/>
    <s v="T"/>
    <x v="0"/>
    <s v="87"/>
    <s v="Hébergement médico-social et social"/>
    <n v="267.77908500000001"/>
    <n v="1"/>
    <n v="0.997"/>
    <n v="0"/>
    <n v="0"/>
    <n v="0"/>
    <s v="21247"/>
    <x v="261"/>
    <s v="200071017"/>
    <s v="CC des Terres d'Auxois"/>
    <s v="21"/>
    <s v="Côte-d'Or"/>
    <n v="27"/>
    <s v="Bourgogne-Franche-Comté"/>
  </r>
  <r>
    <s v="Enedis"/>
    <s v="2021"/>
    <x v="0"/>
    <s v="ENT"/>
    <s v="Entreprises"/>
    <s v="T"/>
    <x v="0"/>
    <s v="94"/>
    <s v="Activités des organisations associatives"/>
    <n v="50.201000000000001"/>
    <n v="1"/>
    <n v="1"/>
    <n v="0"/>
    <n v="0"/>
    <n v="0"/>
    <s v="21247"/>
    <x v="261"/>
    <s v="200071017"/>
    <s v="CC des Terres d'Auxois"/>
    <s v="21"/>
    <s v="Côte-d'Or"/>
    <n v="27"/>
    <s v="Bourgogne-Franche-Comté"/>
  </r>
  <r>
    <s v="Enedis"/>
    <s v="2021"/>
    <x v="0"/>
    <s v="PRO"/>
    <s v="Petits professionels"/>
    <s v="X"/>
    <x v="2"/>
    <m/>
    <s v="0"/>
    <n v="47.367081839999997"/>
    <n v="11"/>
    <n v="0.876"/>
    <n v="0"/>
    <n v="0"/>
    <n v="0"/>
    <s v="21247"/>
    <x v="261"/>
    <s v="200071017"/>
    <s v="CC des Terres d'Auxois"/>
    <s v="21"/>
    <s v="Côte-d'Or"/>
    <n v="27"/>
    <s v="Bourgogne-Franche-Comté"/>
  </r>
  <r>
    <s v="Enedis"/>
    <s v="2021"/>
    <x v="0"/>
    <s v="ENT"/>
    <s v="Entreprises"/>
    <s v="A"/>
    <x v="1"/>
    <s v="1"/>
    <s v="0"/>
    <n v="63.914102919999998"/>
    <n v="1"/>
    <n v="0.95599999999999996"/>
    <n v="0"/>
    <n v="0"/>
    <n v="0"/>
    <s v="21248"/>
    <x v="262"/>
    <s v="242101491"/>
    <s v="CC du Montbardois"/>
    <s v="21"/>
    <s v="Côte-d'Or"/>
    <n v="27"/>
    <s v="Bourgogne-Franche-Comté"/>
  </r>
  <r>
    <s v="Enedis"/>
    <s v="2021"/>
    <x v="0"/>
    <s v="PRO"/>
    <s v="Petits professionels"/>
    <s v="X"/>
    <x v="2"/>
    <m/>
    <s v="0"/>
    <n v="0"/>
    <n v="0"/>
    <n v="0"/>
    <n v="0"/>
    <n v="0"/>
    <n v="1"/>
    <s v="21249"/>
    <x v="263"/>
    <s v="242101509"/>
    <s v="CC Rives de Saône"/>
    <s v="21"/>
    <s v="Côte-d'Or"/>
    <n v="27"/>
    <s v="Bourgogne-Franche-Comté"/>
  </r>
  <r>
    <s v="Enedis"/>
    <s v="2021"/>
    <x v="0"/>
    <s v="RES"/>
    <s v="Résidentiel"/>
    <s v="R"/>
    <x v="3"/>
    <m/>
    <s v="0"/>
    <n v="2147.7149979999999"/>
    <n v="336"/>
    <n v="0.78700000000000003"/>
    <n v="0"/>
    <n v="0"/>
    <n v="0"/>
    <s v="21249"/>
    <x v="263"/>
    <s v="242101509"/>
    <s v="CC Rives de Saône"/>
    <s v="21"/>
    <s v="Côte-d'Or"/>
    <n v="27"/>
    <s v="Bourgogne-Franche-Comté"/>
  </r>
  <r>
    <s v="Enedis"/>
    <s v="2021"/>
    <x v="0"/>
    <s v="PRO"/>
    <s v="Petits professionels"/>
    <s v="T"/>
    <x v="0"/>
    <m/>
    <s v="0"/>
    <n v="106.4992879"/>
    <n v="12"/>
    <n v="0.68899999999999995"/>
    <n v="0"/>
    <n v="0"/>
    <n v="0"/>
    <s v="21250"/>
    <x v="264"/>
    <s v="242101434"/>
    <s v="CC du Pays Châtillonnais"/>
    <s v="21"/>
    <s v="Côte-d'Or"/>
    <n v="27"/>
    <s v="Bourgogne-Franche-Comté"/>
  </r>
  <r>
    <s v="Enedis"/>
    <s v="2021"/>
    <x v="0"/>
    <s v="RES"/>
    <s v="Résidentiel"/>
    <s v="R"/>
    <x v="3"/>
    <m/>
    <s v="0"/>
    <n v="347.80810450000001"/>
    <n v="77"/>
    <n v="0.79500000000000004"/>
    <n v="0"/>
    <n v="0"/>
    <n v="0"/>
    <s v="21250"/>
    <x v="264"/>
    <s v="242101434"/>
    <s v="CC du Pays Châtillonnais"/>
    <s v="21"/>
    <s v="Côte-d'Or"/>
    <n v="27"/>
    <s v="Bourgogne-Franche-Comté"/>
  </r>
  <r>
    <s v="Enedis"/>
    <s v="2021"/>
    <x v="0"/>
    <s v="PRO"/>
    <s v="Petits professionels"/>
    <s v="A"/>
    <x v="1"/>
    <m/>
    <s v="0"/>
    <n v="0"/>
    <n v="0"/>
    <n v="0"/>
    <n v="0"/>
    <n v="0"/>
    <n v="1"/>
    <s v="21252"/>
    <x v="266"/>
    <s v="242101491"/>
    <s v="CC du Montbardois"/>
    <s v="21"/>
    <s v="Côte-d'Or"/>
    <n v="27"/>
    <s v="Bourgogne-Franche-Comté"/>
  </r>
  <r>
    <s v="Enedis"/>
    <s v="2021"/>
    <x v="0"/>
    <s v="PRO"/>
    <s v="Petits professionels"/>
    <s v="T"/>
    <x v="0"/>
    <m/>
    <s v="0"/>
    <n v="60.307073279999997"/>
    <n v="6"/>
    <n v="0.78200000000000003"/>
    <n v="0"/>
    <n v="0"/>
    <n v="0"/>
    <s v="21252"/>
    <x v="266"/>
    <s v="242101491"/>
    <s v="CC du Montbardois"/>
    <s v="21"/>
    <s v="Côte-d'Or"/>
    <n v="27"/>
    <s v="Bourgogne-Franche-Comté"/>
  </r>
  <r>
    <s v="Enedis"/>
    <s v="2021"/>
    <x v="0"/>
    <s v="ENT"/>
    <s v="Entreprises"/>
    <s v="I"/>
    <x v="4"/>
    <s v="35"/>
    <s v="Production et distribution d'électricité, de gaz, de vapeur et d'air conditionné"/>
    <n v="155.6683333"/>
    <n v="2"/>
    <n v="1"/>
    <n v="0"/>
    <n v="0"/>
    <n v="0"/>
    <s v="21253"/>
    <x v="627"/>
    <s v="242101434"/>
    <s v="CC du Pays Châtillonnais"/>
    <s v="21"/>
    <s v="Côte-d'Or"/>
    <n v="27"/>
    <s v="Bourgogne-Franche-Comté"/>
  </r>
  <r>
    <s v="Enedis"/>
    <s v="2021"/>
    <x v="0"/>
    <s v="PRO"/>
    <s v="Petits professionels"/>
    <s v="I"/>
    <x v="4"/>
    <m/>
    <s v="0"/>
    <n v="0"/>
    <n v="0"/>
    <n v="0"/>
    <n v="0"/>
    <n v="0"/>
    <n v="1"/>
    <s v="21254"/>
    <x v="267"/>
    <s v="200070894"/>
    <s v="CC de Gevrey-Chambertin et de Nuits-Saint-Georges"/>
    <s v="21"/>
    <s v="Côte-d'Or"/>
    <n v="27"/>
    <s v="Bourgogne-Franche-Comté"/>
  </r>
  <r>
    <s v="Enedis"/>
    <s v="2021"/>
    <x v="0"/>
    <s v="PRO"/>
    <s v="Petits professionels"/>
    <s v="T"/>
    <x v="0"/>
    <m/>
    <s v="0"/>
    <n v="92.843606129999998"/>
    <n v="12"/>
    <n v="0.69299999999999995"/>
    <n v="0"/>
    <n v="0"/>
    <n v="0"/>
    <s v="21254"/>
    <x v="267"/>
    <s v="200070894"/>
    <s v="CC de Gevrey-Chambertin et de Nuits-Saint-Georges"/>
    <s v="21"/>
    <s v="Côte-d'Or"/>
    <n v="27"/>
    <s v="Bourgogne-Franche-Comté"/>
  </r>
  <r>
    <s v="Enedis"/>
    <s v="2021"/>
    <x v="0"/>
    <s v="RES"/>
    <s v="Résidentiel"/>
    <s v="R"/>
    <x v="3"/>
    <m/>
    <s v="0"/>
    <n v="729.38821350000001"/>
    <n v="105"/>
    <n v="0.81599999999999995"/>
    <n v="0"/>
    <n v="0"/>
    <n v="0"/>
    <s v="21254"/>
    <x v="267"/>
    <s v="200070894"/>
    <s v="CC de Gevrey-Chambertin et de Nuits-Saint-Georges"/>
    <s v="21"/>
    <s v="Côte-d'Or"/>
    <n v="27"/>
    <s v="Bourgogne-Franche-Comté"/>
  </r>
  <r>
    <s v="Enedis"/>
    <s v="2021"/>
    <x v="0"/>
    <s v="ENT"/>
    <s v="Entreprises"/>
    <s v="T"/>
    <x v="0"/>
    <s v="84"/>
    <s v="Administration publique et défense ; sécurité sociale obligatoire"/>
    <n v="21.435872459999999"/>
    <n v="1"/>
    <n v="0.80800000000000005"/>
    <n v="0"/>
    <n v="0"/>
    <n v="0"/>
    <s v="21255"/>
    <x v="628"/>
    <s v="200039063"/>
    <s v="CC Forêts, Seine et Suzon"/>
    <s v="21"/>
    <s v="Côte-d'Or"/>
    <n v="27"/>
    <s v="Bourgogne-Franche-Comté"/>
  </r>
  <r>
    <s v="Enedis"/>
    <s v="2021"/>
    <x v="0"/>
    <s v="PRO"/>
    <s v="Petits professionels"/>
    <s v="A"/>
    <x v="1"/>
    <m/>
    <s v="0"/>
    <n v="62.903999929999998"/>
    <n v="3"/>
    <n v="0.89100000000000001"/>
    <n v="0"/>
    <n v="0"/>
    <n v="0"/>
    <s v="21255"/>
    <x v="628"/>
    <s v="200039063"/>
    <s v="CC Forêts, Seine et Suzon"/>
    <s v="21"/>
    <s v="Côte-d'Or"/>
    <n v="27"/>
    <s v="Bourgogne-Franche-Comté"/>
  </r>
  <r>
    <s v="Enedis"/>
    <s v="2021"/>
    <x v="0"/>
    <s v="PRO"/>
    <s v="Petits professionels"/>
    <s v="T"/>
    <x v="0"/>
    <m/>
    <s v="0"/>
    <n v="0"/>
    <n v="0"/>
    <n v="0"/>
    <n v="0"/>
    <n v="0"/>
    <n v="1"/>
    <s v="21257"/>
    <x v="269"/>
    <s v="242101434"/>
    <s v="CC du Pays Châtillonnais"/>
    <s v="21"/>
    <s v="Côte-d'Or"/>
    <n v="27"/>
    <s v="Bourgogne-Franche-Comté"/>
  </r>
  <r>
    <s v="Enedis"/>
    <s v="2021"/>
    <x v="0"/>
    <s v="PRO"/>
    <s v="Petits professionels"/>
    <s v="A"/>
    <x v="1"/>
    <m/>
    <s v="0"/>
    <n v="0"/>
    <n v="0"/>
    <n v="0"/>
    <n v="0"/>
    <n v="0"/>
    <n v="1"/>
    <s v="21258"/>
    <x v="270"/>
    <s v="242101434"/>
    <s v="CC du Pays Châtillonnais"/>
    <s v="21"/>
    <s v="Côte-d'Or"/>
    <n v="27"/>
    <s v="Bourgogne-Franche-Comté"/>
  </r>
  <r>
    <s v="Enedis"/>
    <s v="2021"/>
    <x v="0"/>
    <s v="PRO"/>
    <s v="Petits professionels"/>
    <s v="T"/>
    <x v="0"/>
    <m/>
    <s v="0"/>
    <n v="0"/>
    <n v="0"/>
    <n v="0"/>
    <n v="0"/>
    <n v="0"/>
    <n v="1"/>
    <s v="21258"/>
    <x v="270"/>
    <s v="242101434"/>
    <s v="CC du Pays Châtillonnais"/>
    <s v="21"/>
    <s v="Côte-d'Or"/>
    <n v="27"/>
    <s v="Bourgogne-Franche-Comté"/>
  </r>
  <r>
    <s v="Enedis"/>
    <s v="2021"/>
    <x v="0"/>
    <s v="ENT"/>
    <s v="Entreprises"/>
    <s v="T"/>
    <x v="0"/>
    <s v="70"/>
    <s v="Activités des sièges sociaux ; conseil de gestion"/>
    <n v="37.028160249999999"/>
    <n v="1"/>
    <n v="0.874"/>
    <n v="0"/>
    <n v="0"/>
    <n v="0"/>
    <s v="21259"/>
    <x v="271"/>
    <s v="242101491"/>
    <s v="CC du Montbardois"/>
    <s v="21"/>
    <s v="Côte-d'Or"/>
    <n v="27"/>
    <s v="Bourgogne-Franche-Comté"/>
  </r>
  <r>
    <s v="Enedis"/>
    <s v="2021"/>
    <x v="0"/>
    <s v="PRO"/>
    <s v="Petits professionels"/>
    <s v="A"/>
    <x v="1"/>
    <m/>
    <s v="0"/>
    <n v="0"/>
    <n v="0"/>
    <n v="0"/>
    <n v="0"/>
    <n v="0"/>
    <n v="1"/>
    <s v="21259"/>
    <x v="271"/>
    <s v="242101491"/>
    <s v="CC du Montbardois"/>
    <s v="21"/>
    <s v="Côte-d'Or"/>
    <n v="27"/>
    <s v="Bourgogne-Franche-Comté"/>
  </r>
  <r>
    <s v="Enedis"/>
    <s v="2021"/>
    <x v="0"/>
    <s v="PRO"/>
    <s v="Petits professionels"/>
    <s v="A"/>
    <x v="1"/>
    <m/>
    <s v="0"/>
    <n v="0"/>
    <n v="0"/>
    <n v="0"/>
    <n v="0"/>
    <n v="0"/>
    <n v="1"/>
    <s v="21260"/>
    <x v="629"/>
    <s v="242101491"/>
    <s v="CC du Montbardois"/>
    <s v="21"/>
    <s v="Côte-d'Or"/>
    <n v="27"/>
    <s v="Bourgogne-Franche-Comté"/>
  </r>
  <r>
    <s v="Enedis"/>
    <s v="2021"/>
    <x v="0"/>
    <s v="PRO"/>
    <s v="Petits professionels"/>
    <s v="X"/>
    <x v="2"/>
    <m/>
    <s v="0"/>
    <n v="0"/>
    <n v="0"/>
    <n v="0"/>
    <n v="0"/>
    <n v="0"/>
    <n v="1"/>
    <s v="21260"/>
    <x v="629"/>
    <s v="242101491"/>
    <s v="CC du Montbardois"/>
    <s v="21"/>
    <s v="Côte-d'Or"/>
    <n v="27"/>
    <s v="Bourgogne-Franche-Comté"/>
  </r>
  <r>
    <s v="Enedis"/>
    <s v="2021"/>
    <x v="0"/>
    <s v="RES"/>
    <s v="Résidentiel"/>
    <s v="R"/>
    <x v="3"/>
    <m/>
    <s v="0"/>
    <n v="442.59080640000002"/>
    <n v="75"/>
    <n v="0.73399999999999999"/>
    <n v="0"/>
    <n v="0"/>
    <n v="0"/>
    <s v="21260"/>
    <x v="629"/>
    <s v="242101491"/>
    <s v="CC du Montbardois"/>
    <s v="21"/>
    <s v="Côte-d'Or"/>
    <n v="27"/>
    <s v="Bourgogne-Franche-Comté"/>
  </r>
  <r>
    <s v="Enedis"/>
    <s v="2021"/>
    <x v="0"/>
    <s v="ENT"/>
    <s v="Entreprises"/>
    <s v="I"/>
    <x v="4"/>
    <s v="27"/>
    <s v="Fabrication d'équipements électriques"/>
    <n v="31.819854110000001"/>
    <n v="1"/>
    <n v="0.92"/>
    <n v="0"/>
    <n v="0"/>
    <n v="0"/>
    <s v="21261"/>
    <x v="272"/>
    <s v="200000925"/>
    <s v="CC de la Plaine Dijonnaise"/>
    <s v="21"/>
    <s v="Côte-d'Or"/>
    <n v="27"/>
    <s v="Bourgogne-Franche-Comté"/>
  </r>
  <r>
    <s v="Enedis"/>
    <s v="2021"/>
    <x v="0"/>
    <s v="ENT"/>
    <s v="Entreprises"/>
    <s v="T"/>
    <x v="0"/>
    <s v="33"/>
    <s v="Réparation et installation de machines et d'équipements"/>
    <n v="28.93643981"/>
    <n v="1"/>
    <n v="0.89700000000000002"/>
    <n v="0"/>
    <n v="0"/>
    <n v="0"/>
    <s v="21261"/>
    <x v="272"/>
    <s v="200000925"/>
    <s v="CC de la Plaine Dijonnaise"/>
    <s v="21"/>
    <s v="Côte-d'Or"/>
    <n v="27"/>
    <s v="Bourgogne-Franche-Comté"/>
  </r>
  <r>
    <s v="Enedis"/>
    <s v="2021"/>
    <x v="0"/>
    <s v="ENT"/>
    <s v="Entreprises"/>
    <s v="T"/>
    <x v="0"/>
    <s v="46"/>
    <s v="Commerce de gros, à l'exception des automobiles et des motocycles"/>
    <n v="445.42617030000002"/>
    <n v="1"/>
    <n v="0.998"/>
    <n v="0"/>
    <n v="0"/>
    <n v="0"/>
    <s v="21261"/>
    <x v="272"/>
    <s v="200000925"/>
    <s v="CC de la Plaine Dijonnaise"/>
    <s v="21"/>
    <s v="Côte-d'Or"/>
    <n v="27"/>
    <s v="Bourgogne-Franche-Comté"/>
  </r>
  <r>
    <s v="Enedis"/>
    <s v="2021"/>
    <x v="0"/>
    <s v="PRO"/>
    <s v="Petits professionels"/>
    <s v="A"/>
    <x v="1"/>
    <m/>
    <s v="0"/>
    <n v="0"/>
    <n v="0"/>
    <n v="0"/>
    <n v="0"/>
    <n v="0"/>
    <n v="1"/>
    <s v="21261"/>
    <x v="272"/>
    <s v="200000925"/>
    <s v="CC de la Plaine Dijonnaise"/>
    <s v="21"/>
    <s v="Côte-d'Or"/>
    <n v="27"/>
    <s v="Bourgogne-Franche-Comté"/>
  </r>
  <r>
    <s v="Enedis"/>
    <s v="2021"/>
    <x v="0"/>
    <s v="PRO"/>
    <s v="Petits professionels"/>
    <s v="I"/>
    <x v="4"/>
    <m/>
    <s v="0"/>
    <n v="88.500144239999997"/>
    <n v="12"/>
    <n v="0.84799999999999998"/>
    <n v="0"/>
    <n v="0"/>
    <n v="0"/>
    <s v="21261"/>
    <x v="272"/>
    <s v="200000925"/>
    <s v="CC de la Plaine Dijonnaise"/>
    <s v="21"/>
    <s v="Côte-d'Or"/>
    <n v="27"/>
    <s v="Bourgogne-Franche-Comté"/>
  </r>
  <r>
    <s v="Enedis"/>
    <s v="2021"/>
    <x v="0"/>
    <s v="ENT"/>
    <s v="Entreprises"/>
    <s v="A"/>
    <x v="1"/>
    <s v="1"/>
    <s v="0"/>
    <n v="9.9320000000000004"/>
    <n v="2"/>
    <n v="1"/>
    <n v="0"/>
    <n v="0"/>
    <n v="0"/>
    <s v="21263"/>
    <x v="274"/>
    <s v="242100410"/>
    <s v="Dijon Métropole"/>
    <s v="21"/>
    <s v="Côte-d'Or"/>
    <n v="27"/>
    <s v="Bourgogne-Franche-Comté"/>
  </r>
  <r>
    <s v="Enedis"/>
    <s v="2021"/>
    <x v="0"/>
    <s v="ENT"/>
    <s v="Entreprises"/>
    <s v="T"/>
    <x v="0"/>
    <s v="52"/>
    <s v="Entreposage et services auxiliaires des transports"/>
    <n v="166.6493835"/>
    <n v="1"/>
    <n v="0.89500000000000002"/>
    <n v="0"/>
    <n v="0"/>
    <n v="0"/>
    <s v="21263"/>
    <x v="274"/>
    <s v="242100410"/>
    <s v="Dijon Métropole"/>
    <s v="21"/>
    <s v="Côte-d'Or"/>
    <n v="27"/>
    <s v="Bourgogne-Franche-Comté"/>
  </r>
  <r>
    <s v="Enedis"/>
    <s v="2021"/>
    <x v="0"/>
    <s v="PRO"/>
    <s v="Petits professionels"/>
    <s v="I"/>
    <x v="4"/>
    <m/>
    <s v="0"/>
    <n v="70.273455179999999"/>
    <n v="10"/>
    <n v="0.76900000000000002"/>
    <n v="0"/>
    <n v="0"/>
    <n v="0"/>
    <s v="21263"/>
    <x v="274"/>
    <s v="242100410"/>
    <s v="Dijon Métropole"/>
    <s v="21"/>
    <s v="Côte-d'Or"/>
    <n v="27"/>
    <s v="Bourgogne-Franche-Comté"/>
  </r>
  <r>
    <s v="Enedis"/>
    <s v="2021"/>
    <x v="0"/>
    <s v="ENT"/>
    <s v="Entreprises"/>
    <s v="T"/>
    <x v="0"/>
    <s v="49"/>
    <s v="Transports terrestres et transport par conduites"/>
    <n v="880.99235780000004"/>
    <n v="3"/>
    <n v="1"/>
    <n v="0"/>
    <n v="0"/>
    <n v="0"/>
    <s v="21265"/>
    <x v="276"/>
    <s v="200070894"/>
    <s v="CC de Gevrey-Chambertin et de Nuits-Saint-Georges"/>
    <s v="21"/>
    <s v="Côte-d'Or"/>
    <n v="27"/>
    <s v="Bourgogne-Franche-Comté"/>
  </r>
  <r>
    <s v="Enedis"/>
    <s v="2021"/>
    <x v="0"/>
    <s v="PRO"/>
    <s v="Petits professionels"/>
    <s v="X"/>
    <x v="2"/>
    <m/>
    <s v="0"/>
    <n v="62.076482169999998"/>
    <n v="4"/>
    <n v="0.92400000000000004"/>
    <n v="0"/>
    <n v="0"/>
    <n v="0"/>
    <s v="21265"/>
    <x v="276"/>
    <s v="200070894"/>
    <s v="CC de Gevrey-Chambertin et de Nuits-Saint-Georges"/>
    <s v="21"/>
    <s v="Côte-d'Or"/>
    <n v="27"/>
    <s v="Bourgogne-Franche-Comté"/>
  </r>
  <r>
    <s v="Enedis"/>
    <s v="2021"/>
    <x v="0"/>
    <s v="RES"/>
    <s v="Résidentiel"/>
    <s v="R"/>
    <x v="3"/>
    <m/>
    <s v="0"/>
    <n v="2223.7718140000002"/>
    <n v="360"/>
    <n v="0.81699999999999995"/>
    <n v="0"/>
    <n v="0"/>
    <n v="0"/>
    <s v="21265"/>
    <x v="276"/>
    <s v="200070894"/>
    <s v="CC de Gevrey-Chambertin et de Nuits-Saint-Georges"/>
    <s v="21"/>
    <s v="Côte-d'Or"/>
    <n v="27"/>
    <s v="Bourgogne-Franche-Comté"/>
  </r>
  <r>
    <s v="Enedis"/>
    <s v="2021"/>
    <x v="0"/>
    <s v="ENT"/>
    <s v="Entreprises"/>
    <s v="T"/>
    <x v="0"/>
    <s v="47"/>
    <s v="Commerce de détail, à l'exception des automobiles et des motocycles"/>
    <n v="4.8499999999999996"/>
    <n v="1"/>
    <n v="1"/>
    <n v="0"/>
    <n v="0"/>
    <n v="0"/>
    <s v="21267"/>
    <x v="278"/>
    <s v="200070894"/>
    <s v="CC de Gevrey-Chambertin et de Nuits-Saint-Georges"/>
    <s v="21"/>
    <s v="Côte-d'Or"/>
    <n v="27"/>
    <s v="Bourgogne-Franche-Comté"/>
  </r>
  <r>
    <s v="Enedis"/>
    <s v="2021"/>
    <x v="0"/>
    <s v="PRO"/>
    <s v="Petits professionels"/>
    <s v="X"/>
    <x v="2"/>
    <m/>
    <s v="0"/>
    <n v="0"/>
    <n v="0"/>
    <n v="0"/>
    <n v="0"/>
    <n v="0"/>
    <n v="1"/>
    <s v="21267"/>
    <x v="278"/>
    <s v="200070894"/>
    <s v="CC de Gevrey-Chambertin et de Nuits-Saint-Georges"/>
    <s v="21"/>
    <s v="Côte-d'Or"/>
    <n v="27"/>
    <s v="Bourgogne-Franche-Comté"/>
  </r>
  <r>
    <s v="Enedis"/>
    <s v="2021"/>
    <x v="0"/>
    <s v="ENT"/>
    <s v="Entreprises"/>
    <s v="I"/>
    <x v="4"/>
    <s v="43"/>
    <s v="Travaux de construction spécialisés"/>
    <n v="45.628550160000003"/>
    <n v="1"/>
    <n v="0.91500000000000004"/>
    <n v="0"/>
    <n v="0"/>
    <n v="0"/>
    <s v="21268"/>
    <x v="279"/>
    <s v="200070902"/>
    <s v="CC Auxonne Pontailler Val de Saône"/>
    <s v="21"/>
    <s v="Côte-d'Or"/>
    <n v="27"/>
    <s v="Bourgogne-Franche-Comté"/>
  </r>
  <r>
    <s v="Enedis"/>
    <s v="2021"/>
    <x v="0"/>
    <s v="PRO"/>
    <s v="Petits professionels"/>
    <s v="A"/>
    <x v="1"/>
    <m/>
    <s v="0"/>
    <n v="76.149137640000006"/>
    <n v="3"/>
    <n v="0.71399999999999997"/>
    <n v="0"/>
    <n v="0"/>
    <n v="0"/>
    <s v="21268"/>
    <x v="279"/>
    <s v="200070902"/>
    <s v="CC Auxonne Pontailler Val de Saône"/>
    <s v="21"/>
    <s v="Côte-d'Or"/>
    <n v="27"/>
    <s v="Bourgogne-Franche-Comté"/>
  </r>
  <r>
    <s v="Enedis"/>
    <s v="2021"/>
    <x v="0"/>
    <s v="PRO"/>
    <s v="Petits professionels"/>
    <s v="I"/>
    <x v="4"/>
    <m/>
    <s v="0"/>
    <n v="58.03658961"/>
    <n v="4"/>
    <n v="0.44600000000000001"/>
    <n v="0"/>
    <n v="0"/>
    <n v="0"/>
    <s v="21268"/>
    <x v="279"/>
    <s v="200070902"/>
    <s v="CC Auxonne Pontailler Val de Saône"/>
    <s v="21"/>
    <s v="Côte-d'Or"/>
    <n v="27"/>
    <s v="Bourgogne-Franche-Comté"/>
  </r>
  <r>
    <s v="Enedis"/>
    <s v="2021"/>
    <x v="0"/>
    <s v="ENT"/>
    <s v="Entreprises"/>
    <s v="T"/>
    <x v="0"/>
    <s v="84"/>
    <s v="Administration publique et défense ; sécurité sociale obligatoire"/>
    <n v="34.280410349999997"/>
    <n v="1"/>
    <n v="0.84299999999999997"/>
    <n v="0"/>
    <n v="0"/>
    <n v="0"/>
    <s v="21269"/>
    <x v="280"/>
    <s v="200070902"/>
    <s v="CC Auxonne Pontailler Val de Saône"/>
    <s v="21"/>
    <s v="Côte-d'Or"/>
    <n v="27"/>
    <s v="Bourgogne-Franche-Comté"/>
  </r>
  <r>
    <s v="Enedis"/>
    <s v="2021"/>
    <x v="0"/>
    <s v="RES"/>
    <s v="Résidentiel"/>
    <s v="R"/>
    <x v="3"/>
    <m/>
    <s v="0"/>
    <n v="1332.2761049999999"/>
    <n v="217"/>
    <n v="0.81499999999999995"/>
    <n v="0"/>
    <n v="0"/>
    <n v="0"/>
    <s v="21269"/>
    <x v="280"/>
    <s v="200070902"/>
    <s v="CC Auxonne Pontailler Val de Saône"/>
    <s v="21"/>
    <s v="Côte-d'Or"/>
    <n v="27"/>
    <s v="Bourgogne-Franche-Comté"/>
  </r>
  <r>
    <s v="Enedis"/>
    <s v="2021"/>
    <x v="0"/>
    <s v="ENT"/>
    <s v="Entreprises"/>
    <s v="T"/>
    <x v="0"/>
    <s v="84"/>
    <s v="Administration publique et défense ; sécurité sociale obligatoire"/>
    <n v="84.55"/>
    <n v="2"/>
    <n v="1"/>
    <n v="0"/>
    <n v="0"/>
    <n v="0"/>
    <s v="21270"/>
    <x v="281"/>
    <s v="242100410"/>
    <s v="Dijon Métropole"/>
    <s v="21"/>
    <s v="Côte-d'Or"/>
    <n v="27"/>
    <s v="Bourgogne-Franche-Comté"/>
  </r>
  <r>
    <s v="Enedis"/>
    <s v="2021"/>
    <x v="0"/>
    <s v="ENT"/>
    <s v="Entreprises"/>
    <s v="T"/>
    <x v="0"/>
    <s v="58"/>
    <s v="Édition"/>
    <n v="380.28399999999999"/>
    <n v="1"/>
    <n v="1"/>
    <n v="0"/>
    <n v="0"/>
    <n v="0"/>
    <s v="21271"/>
    <x v="282"/>
    <s v="242101459"/>
    <s v="CC du Pays d'Alésia et de la Seine"/>
    <s v="21"/>
    <s v="Côte-d'Or"/>
    <n v="27"/>
    <s v="Bourgogne-Franche-Comté"/>
  </r>
  <r>
    <s v="Enedis"/>
    <s v="2021"/>
    <x v="0"/>
    <s v="PRO"/>
    <s v="Petits professionels"/>
    <s v="A"/>
    <x v="1"/>
    <m/>
    <s v="0"/>
    <n v="128.1766581"/>
    <n v="12"/>
    <n v="0.83299999999999996"/>
    <n v="0"/>
    <n v="0"/>
    <n v="0"/>
    <s v="21271"/>
    <x v="282"/>
    <s v="242101459"/>
    <s v="CC du Pays d'Alésia et de la Seine"/>
    <s v="21"/>
    <s v="Côte-d'Or"/>
    <n v="27"/>
    <s v="Bourgogne-Franche-Comté"/>
  </r>
  <r>
    <s v="Enedis"/>
    <s v="2021"/>
    <x v="0"/>
    <s v="PRO"/>
    <s v="Petits professionels"/>
    <s v="X"/>
    <x v="2"/>
    <m/>
    <s v="0"/>
    <n v="0"/>
    <n v="0"/>
    <n v="0"/>
    <n v="0"/>
    <n v="0"/>
    <n v="1"/>
    <s v="21272"/>
    <x v="283"/>
    <s v="200071017"/>
    <s v="CC des Terres d'Auxois"/>
    <s v="21"/>
    <s v="Côte-d'Or"/>
    <n v="27"/>
    <s v="Bourgogne-Franche-Comté"/>
  </r>
  <r>
    <s v="Enedis"/>
    <s v="2021"/>
    <x v="0"/>
    <s v="ENT"/>
    <s v="Entreprises"/>
    <s v="I"/>
    <x v="4"/>
    <s v="20"/>
    <s v="Industrie chimique"/>
    <n v="135.3800803"/>
    <n v="1"/>
    <n v="0.89500000000000002"/>
    <n v="0"/>
    <n v="0"/>
    <n v="0"/>
    <s v="21273"/>
    <x v="284"/>
    <s v="200039055"/>
    <s v="CC Ouche et Montagne"/>
    <s v="21"/>
    <s v="Côte-d'Or"/>
    <n v="27"/>
    <s v="Bourgogne-Franche-Comté"/>
  </r>
  <r>
    <s v="Enedis"/>
    <s v="2021"/>
    <x v="0"/>
    <s v="ENT"/>
    <s v="Entreprises"/>
    <s v="T"/>
    <x v="0"/>
    <s v="36"/>
    <s v="Captage, traitement et distribution d'eau"/>
    <n v="841.19954680000001"/>
    <n v="4"/>
    <n v="0.999"/>
    <n v="0"/>
    <n v="0"/>
    <n v="0"/>
    <s v="21273"/>
    <x v="284"/>
    <s v="200039055"/>
    <s v="CC Ouche et Montagne"/>
    <s v="21"/>
    <s v="Côte-d'Or"/>
    <n v="27"/>
    <s v="Bourgogne-Franche-Comté"/>
  </r>
  <r>
    <s v="Enedis"/>
    <s v="2021"/>
    <x v="0"/>
    <s v="ENT"/>
    <s v="Entreprises"/>
    <s v="T"/>
    <x v="0"/>
    <s v="70"/>
    <s v="Activités des sièges sociaux ; conseil de gestion"/>
    <n v="636.96471250000002"/>
    <n v="1"/>
    <n v="0.998"/>
    <n v="0"/>
    <n v="0"/>
    <n v="0"/>
    <s v="21273"/>
    <x v="284"/>
    <s v="200039055"/>
    <s v="CC Ouche et Montagne"/>
    <s v="21"/>
    <s v="Côte-d'Or"/>
    <n v="27"/>
    <s v="Bourgogne-Franche-Comté"/>
  </r>
  <r>
    <s v="Enedis"/>
    <s v="2021"/>
    <x v="0"/>
    <s v="ENT"/>
    <s v="Entreprises"/>
    <s v="T"/>
    <x v="0"/>
    <s v="87"/>
    <s v="Hébergement médico-social et social"/>
    <n v="199.76699819999999"/>
    <n v="1"/>
    <n v="0.874"/>
    <n v="0"/>
    <n v="0"/>
    <n v="0"/>
    <s v="21273"/>
    <x v="284"/>
    <s v="200039055"/>
    <s v="CC Ouche et Montagne"/>
    <s v="21"/>
    <s v="Côte-d'Or"/>
    <n v="27"/>
    <s v="Bourgogne-Franche-Comté"/>
  </r>
  <r>
    <s v="Enedis"/>
    <s v="2021"/>
    <x v="0"/>
    <s v="PRO"/>
    <s v="Petits professionels"/>
    <s v="A"/>
    <x v="1"/>
    <m/>
    <s v="0"/>
    <n v="0"/>
    <n v="0"/>
    <n v="0"/>
    <n v="0"/>
    <n v="0"/>
    <n v="1"/>
    <s v="21273"/>
    <x v="284"/>
    <s v="200039055"/>
    <s v="CC Ouche et Montagne"/>
    <s v="21"/>
    <s v="Côte-d'Or"/>
    <n v="27"/>
    <s v="Bourgogne-Franche-Comté"/>
  </r>
  <r>
    <s v="Enedis"/>
    <s v="2021"/>
    <x v="0"/>
    <s v="PRO"/>
    <s v="Petits professionels"/>
    <s v="I"/>
    <x v="4"/>
    <m/>
    <s v="0"/>
    <n v="65.516069630000004"/>
    <n v="9"/>
    <n v="0.77300000000000002"/>
    <n v="0"/>
    <n v="0"/>
    <n v="0"/>
    <s v="21273"/>
    <x v="284"/>
    <s v="200039055"/>
    <s v="CC Ouche et Montagne"/>
    <s v="21"/>
    <s v="Côte-d'Or"/>
    <n v="27"/>
    <s v="Bourgogne-Franche-Comté"/>
  </r>
  <r>
    <s v="Enedis"/>
    <s v="2021"/>
    <x v="0"/>
    <s v="PRO"/>
    <s v="Petits professionels"/>
    <s v="X"/>
    <x v="2"/>
    <m/>
    <s v="0"/>
    <n v="0"/>
    <n v="0"/>
    <n v="0"/>
    <n v="0"/>
    <n v="0"/>
    <n v="1"/>
    <s v="21273"/>
    <x v="284"/>
    <s v="200039055"/>
    <s v="CC Ouche et Montagne"/>
    <s v="21"/>
    <s v="Côte-d'Or"/>
    <n v="27"/>
    <s v="Bourgogne-Franche-Comté"/>
  </r>
  <r>
    <s v="Enedis"/>
    <s v="2021"/>
    <x v="0"/>
    <s v="RES"/>
    <s v="Résidentiel"/>
    <s v="R"/>
    <x v="3"/>
    <m/>
    <s v="0"/>
    <n v="4807.076"/>
    <n v="665"/>
    <n v="0.79500000000000004"/>
    <n v="0.69956763600000005"/>
    <n v="6.6299999999999996E-3"/>
    <n v="0"/>
    <s v="21273"/>
    <x v="284"/>
    <s v="200039055"/>
    <s v="CC Ouche et Montagne"/>
    <s v="21"/>
    <s v="Côte-d'Or"/>
    <n v="27"/>
    <s v="Bourgogne-Franche-Comté"/>
  </r>
  <r>
    <s v="Enedis"/>
    <s v="2021"/>
    <x v="0"/>
    <s v="PRO"/>
    <s v="Petits professionels"/>
    <s v="I"/>
    <x v="4"/>
    <m/>
    <s v="0"/>
    <n v="0"/>
    <n v="0"/>
    <n v="0"/>
    <n v="0"/>
    <n v="0"/>
    <n v="1"/>
    <s v="21274"/>
    <x v="630"/>
    <s v="200071173"/>
    <s v="CC du Pays Arnay Liernais"/>
    <s v="21"/>
    <s v="Côte-d'Or"/>
    <n v="27"/>
    <s v="Bourgogne-Franche-Comté"/>
  </r>
  <r>
    <s v="Enedis"/>
    <s v="2021"/>
    <x v="0"/>
    <s v="PRO"/>
    <s v="Petits professionels"/>
    <s v="T"/>
    <x v="0"/>
    <m/>
    <s v="0"/>
    <n v="218.18153770000001"/>
    <n v="12"/>
    <n v="0.75900000000000001"/>
    <n v="0"/>
    <n v="0"/>
    <n v="0"/>
    <s v="21274"/>
    <x v="630"/>
    <s v="200071173"/>
    <s v="CC du Pays Arnay Liernais"/>
    <s v="21"/>
    <s v="Côte-d'Or"/>
    <n v="27"/>
    <s v="Bourgogne-Franche-Comté"/>
  </r>
  <r>
    <s v="Enedis"/>
    <s v="2021"/>
    <x v="0"/>
    <s v="ENT"/>
    <s v="Entreprises"/>
    <s v="T"/>
    <x v="0"/>
    <s v="46"/>
    <s v="Commerce de gros, à l'exception des automobiles et des motocycles"/>
    <n v="2.3050000000000002"/>
    <n v="1"/>
    <n v="1"/>
    <n v="0"/>
    <n v="0"/>
    <n v="0"/>
    <s v="21276"/>
    <x v="286"/>
    <s v="242101434"/>
    <s v="CC du Pays Châtillonnais"/>
    <s v="21"/>
    <s v="Côte-d'Or"/>
    <n v="27"/>
    <s v="Bourgogne-Franche-Comté"/>
  </r>
  <r>
    <s v="Enedis"/>
    <s v="2021"/>
    <x v="0"/>
    <s v="PRO"/>
    <s v="Petits professionels"/>
    <s v="X"/>
    <x v="2"/>
    <m/>
    <s v="0"/>
    <n v="0"/>
    <n v="0"/>
    <n v="0"/>
    <n v="0"/>
    <n v="0"/>
    <n v="1"/>
    <s v="21276"/>
    <x v="286"/>
    <s v="242101434"/>
    <s v="CC du Pays Châtillonnais"/>
    <s v="21"/>
    <s v="Côte-d'Or"/>
    <n v="27"/>
    <s v="Bourgogne-Franche-Comté"/>
  </r>
  <r>
    <s v="Enedis"/>
    <s v="2021"/>
    <x v="0"/>
    <s v="ENT"/>
    <s v="Entreprises"/>
    <s v="I"/>
    <x v="4"/>
    <s v="29"/>
    <s v="Industrie automobile"/>
    <n v="3711.1779999999999"/>
    <n v="1"/>
    <n v="1"/>
    <n v="0"/>
    <n v="0"/>
    <n v="0"/>
    <s v="21277"/>
    <x v="287"/>
    <s v="200072825"/>
    <s v="CC Mirebellois et Fontenois"/>
    <s v="21"/>
    <s v="Côte-d'Or"/>
    <n v="27"/>
    <s v="Bourgogne-Franche-Comté"/>
  </r>
  <r>
    <s v="Enedis"/>
    <s v="2021"/>
    <x v="0"/>
    <s v="RES"/>
    <s v="Résidentiel"/>
    <s v="R"/>
    <x v="3"/>
    <m/>
    <s v="0"/>
    <n v="2396.016251"/>
    <n v="433"/>
    <n v="0.79900000000000004"/>
    <n v="0"/>
    <n v="0"/>
    <n v="0"/>
    <s v="21277"/>
    <x v="287"/>
    <s v="200072825"/>
    <s v="CC Mirebellois et Fontenois"/>
    <s v="21"/>
    <s v="Côte-d'Or"/>
    <n v="27"/>
    <s v="Bourgogne-Franche-Comté"/>
  </r>
  <r>
    <s v="Enedis"/>
    <s v="2021"/>
    <x v="0"/>
    <s v="ENT"/>
    <s v="Entreprises"/>
    <s v="I"/>
    <x v="4"/>
    <s v="10"/>
    <s v="Industries alimentaires"/>
    <n v="97.826192640000002"/>
    <n v="1"/>
    <n v="0.91500000000000004"/>
    <n v="0"/>
    <n v="0"/>
    <n v="0"/>
    <s v="21278"/>
    <x v="288"/>
    <s v="242100410"/>
    <s v="Dijon Métropole"/>
    <s v="21"/>
    <s v="Côte-d'Or"/>
    <n v="27"/>
    <s v="Bourgogne-Franche-Comté"/>
  </r>
  <r>
    <s v="Enedis"/>
    <s v="2021"/>
    <x v="0"/>
    <s v="ENT"/>
    <s v="Entreprises"/>
    <s v="I"/>
    <x v="4"/>
    <s v="16"/>
    <s v="Travail du bois et fabrication d'articles en bois et en liège, à l'exception des meubles ; fabrication d'articles en vannerie et sparterie"/>
    <n v="33.779701350000003"/>
    <n v="1"/>
    <n v="0.91300000000000003"/>
    <n v="0"/>
    <n v="0"/>
    <n v="0"/>
    <s v="21278"/>
    <x v="288"/>
    <s v="242100410"/>
    <s v="Dijon Métropole"/>
    <s v="21"/>
    <s v="Côte-d'Or"/>
    <n v="27"/>
    <s v="Bourgogne-Franche-Comté"/>
  </r>
  <r>
    <s v="Enedis"/>
    <s v="2021"/>
    <x v="0"/>
    <s v="ENT"/>
    <s v="Entreprises"/>
    <s v="I"/>
    <x v="4"/>
    <s v="20"/>
    <s v="Industrie chimique"/>
    <n v="2053.1455000000001"/>
    <n v="1"/>
    <n v="1"/>
    <n v="0"/>
    <n v="0"/>
    <n v="0"/>
    <s v="21278"/>
    <x v="288"/>
    <s v="242100410"/>
    <s v="Dijon Métropole"/>
    <s v="21"/>
    <s v="Côte-d'Or"/>
    <n v="27"/>
    <s v="Bourgogne-Franche-Comté"/>
  </r>
  <r>
    <s v="Enedis"/>
    <s v="2021"/>
    <x v="0"/>
    <s v="ENT"/>
    <s v="Entreprises"/>
    <s v="I"/>
    <x v="4"/>
    <s v="26"/>
    <s v="Fabrication de produits informatiques, électroniques et optiques"/>
    <n v="1431.184"/>
    <n v="1"/>
    <n v="1"/>
    <n v="0"/>
    <n v="0"/>
    <n v="0"/>
    <s v="21278"/>
    <x v="288"/>
    <s v="242100410"/>
    <s v="Dijon Métropole"/>
    <s v="21"/>
    <s v="Côte-d'Or"/>
    <n v="27"/>
    <s v="Bourgogne-Franche-Comté"/>
  </r>
  <r>
    <s v="Enedis"/>
    <s v="2021"/>
    <x v="0"/>
    <s v="ENT"/>
    <s v="Entreprises"/>
    <s v="I"/>
    <x v="4"/>
    <s v="42"/>
    <s v="Génie civil"/>
    <n v="7.9242742939999999"/>
    <n v="1"/>
    <n v="0.94199999999999995"/>
    <n v="0"/>
    <n v="0"/>
    <n v="0"/>
    <s v="21278"/>
    <x v="288"/>
    <s v="242100410"/>
    <s v="Dijon Métropole"/>
    <s v="21"/>
    <s v="Côte-d'Or"/>
    <n v="27"/>
    <s v="Bourgogne-Franche-Comté"/>
  </r>
  <r>
    <s v="Enedis"/>
    <s v="2021"/>
    <x v="0"/>
    <s v="ENT"/>
    <s v="Entreprises"/>
    <s v="T"/>
    <x v="0"/>
    <s v="56"/>
    <s v="Restauration"/>
    <n v="566.36716660000002"/>
    <n v="3"/>
    <n v="0.97399999999999998"/>
    <n v="0"/>
    <n v="0"/>
    <n v="0"/>
    <s v="21278"/>
    <x v="288"/>
    <s v="242100410"/>
    <s v="Dijon Métropole"/>
    <s v="21"/>
    <s v="Côte-d'Or"/>
    <n v="27"/>
    <s v="Bourgogne-Franche-Comté"/>
  </r>
  <r>
    <s v="Enedis"/>
    <s v="2021"/>
    <x v="0"/>
    <s v="ENT"/>
    <s v="Entreprises"/>
    <s v="T"/>
    <x v="0"/>
    <s v="69"/>
    <s v="Activités juridiques et comptables"/>
    <n v="60.614213800000002"/>
    <n v="1"/>
    <n v="0.83399999999999996"/>
    <n v="0"/>
    <n v="0"/>
    <n v="0"/>
    <s v="21278"/>
    <x v="288"/>
    <s v="242100410"/>
    <s v="Dijon Métropole"/>
    <s v="21"/>
    <s v="Côte-d'Or"/>
    <n v="27"/>
    <s v="Bourgogne-Franche-Comté"/>
  </r>
  <r>
    <s v="Enedis"/>
    <s v="2021"/>
    <x v="0"/>
    <s v="ENT"/>
    <s v="Entreprises"/>
    <s v="T"/>
    <x v="0"/>
    <s v="72"/>
    <s v="Recherche-développement scientifique"/>
    <n v="71.743182570000002"/>
    <n v="1"/>
    <n v="0.90400000000000003"/>
    <n v="0"/>
    <n v="0"/>
    <n v="0"/>
    <s v="21278"/>
    <x v="288"/>
    <s v="242100410"/>
    <s v="Dijon Métropole"/>
    <s v="21"/>
    <s v="Côte-d'Or"/>
    <n v="27"/>
    <s v="Bourgogne-Franche-Comté"/>
  </r>
  <r>
    <s v="Enedis"/>
    <s v="2021"/>
    <x v="0"/>
    <s v="ENT"/>
    <s v="Entreprises"/>
    <s v="T"/>
    <x v="0"/>
    <s v="87"/>
    <s v="Hébergement médico-social et social"/>
    <n v="1518.914162"/>
    <n v="2"/>
    <n v="0.998"/>
    <n v="0"/>
    <n v="0"/>
    <n v="0"/>
    <s v="21278"/>
    <x v="288"/>
    <s v="242100410"/>
    <s v="Dijon Métropole"/>
    <s v="21"/>
    <s v="Côte-d'Or"/>
    <n v="27"/>
    <s v="Bourgogne-Franche-Comté"/>
  </r>
  <r>
    <s v="Enedis"/>
    <s v="2021"/>
    <x v="0"/>
    <s v="ENT"/>
    <s v="Entreprises"/>
    <s v="T"/>
    <x v="0"/>
    <s v="88"/>
    <s v="Action sociale sans hébergement"/>
    <n v="77.336662180000005"/>
    <n v="1"/>
    <n v="0.90700000000000003"/>
    <n v="0"/>
    <n v="0"/>
    <n v="0"/>
    <s v="21278"/>
    <x v="288"/>
    <s v="242100410"/>
    <s v="Dijon Métropole"/>
    <s v="21"/>
    <s v="Côte-d'Or"/>
    <n v="27"/>
    <s v="Bourgogne-Franche-Comté"/>
  </r>
  <r>
    <s v="Enedis"/>
    <s v="2021"/>
    <x v="0"/>
    <s v="PRO"/>
    <s v="Petits professionels"/>
    <s v="I"/>
    <x v="4"/>
    <m/>
    <s v="0"/>
    <n v="578.01735900000006"/>
    <n v="39"/>
    <n v="0.86599999999999999"/>
    <n v="0"/>
    <n v="0"/>
    <n v="2"/>
    <s v="21278"/>
    <x v="288"/>
    <s v="242100410"/>
    <s v="Dijon Métropole"/>
    <s v="21"/>
    <s v="Côte-d'Or"/>
    <n v="27"/>
    <s v="Bourgogne-Franche-Comté"/>
  </r>
  <r>
    <s v="Enedis"/>
    <s v="2021"/>
    <x v="0"/>
    <s v="PRO"/>
    <s v="Petits professionels"/>
    <s v="X"/>
    <x v="2"/>
    <m/>
    <s v="0"/>
    <n v="0"/>
    <n v="0"/>
    <n v="0"/>
    <n v="0"/>
    <n v="0"/>
    <n v="4"/>
    <s v="21278"/>
    <x v="288"/>
    <s v="242100410"/>
    <s v="Dijon Métropole"/>
    <s v="21"/>
    <s v="Côte-d'Or"/>
    <n v="27"/>
    <s v="Bourgogne-Franche-Comté"/>
  </r>
  <r>
    <s v="Enedis"/>
    <s v="2021"/>
    <x v="0"/>
    <s v="PRO"/>
    <s v="Petits professionels"/>
    <s v="A"/>
    <x v="1"/>
    <m/>
    <s v="0"/>
    <n v="0"/>
    <n v="0"/>
    <n v="0"/>
    <n v="0"/>
    <n v="0"/>
    <n v="1"/>
    <s v="21279"/>
    <x v="289"/>
    <s v="242101491"/>
    <s v="CC du Montbardois"/>
    <s v="21"/>
    <s v="Côte-d'Or"/>
    <n v="27"/>
    <s v="Bourgogne-Franche-Comté"/>
  </r>
  <r>
    <s v="Enedis"/>
    <s v="2021"/>
    <x v="0"/>
    <s v="RES"/>
    <s v="Résidentiel"/>
    <s v="R"/>
    <x v="3"/>
    <m/>
    <s v="0"/>
    <n v="135.51657760000001"/>
    <n v="32"/>
    <n v="0.86499999999999999"/>
    <n v="0"/>
    <n v="0"/>
    <n v="0"/>
    <s v="21279"/>
    <x v="289"/>
    <s v="242101491"/>
    <s v="CC du Montbardois"/>
    <s v="21"/>
    <s v="Côte-d'Or"/>
    <n v="27"/>
    <s v="Bourgogne-Franche-Comté"/>
  </r>
  <r>
    <s v="Enedis"/>
    <s v="2021"/>
    <x v="0"/>
    <s v="PRO"/>
    <s v="Petits professionels"/>
    <s v="T"/>
    <x v="0"/>
    <m/>
    <s v="0"/>
    <n v="0"/>
    <n v="0"/>
    <n v="0"/>
    <n v="0"/>
    <n v="0"/>
    <n v="1"/>
    <s v="21280"/>
    <x v="290"/>
    <s v="200071017"/>
    <s v="CC des Terres d'Auxois"/>
    <s v="21"/>
    <s v="Côte-d'Or"/>
    <n v="27"/>
    <s v="Bourgogne-Franche-Comté"/>
  </r>
  <r>
    <s v="Enedis"/>
    <s v="2021"/>
    <x v="0"/>
    <s v="PRO"/>
    <s v="Petits professionels"/>
    <s v="A"/>
    <x v="1"/>
    <m/>
    <s v="0"/>
    <n v="131.91343040000001"/>
    <n v="6"/>
    <n v="0.91800000000000004"/>
    <n v="0"/>
    <n v="0"/>
    <n v="0"/>
    <s v="21281"/>
    <x v="291"/>
    <s v="200072825"/>
    <s v="CC Mirebellois et Fontenois"/>
    <s v="21"/>
    <s v="Côte-d'Or"/>
    <n v="27"/>
    <s v="Bourgogne-Franche-Comté"/>
  </r>
  <r>
    <s v="Enedis"/>
    <s v="2021"/>
    <x v="0"/>
    <s v="RES"/>
    <s v="Résidentiel"/>
    <s v="R"/>
    <x v="3"/>
    <m/>
    <s v="0"/>
    <n v="524.62424039999996"/>
    <n v="77"/>
    <n v="0.755"/>
    <n v="0"/>
    <n v="0"/>
    <n v="0"/>
    <s v="21281"/>
    <x v="291"/>
    <s v="200072825"/>
    <s v="CC Mirebellois et Fontenois"/>
    <s v="21"/>
    <s v="Côte-d'Or"/>
    <n v="27"/>
    <s v="Bourgogne-Franche-Comté"/>
  </r>
  <r>
    <s v="Enedis"/>
    <s v="2021"/>
    <x v="0"/>
    <s v="PRO"/>
    <s v="Petits professionels"/>
    <s v="X"/>
    <x v="2"/>
    <m/>
    <s v="0"/>
    <n v="0"/>
    <n v="0"/>
    <n v="0"/>
    <n v="0"/>
    <n v="0"/>
    <n v="1"/>
    <s v="21282"/>
    <x v="631"/>
    <s v="200071017"/>
    <s v="CC des Terres d'Auxois"/>
    <s v="21"/>
    <s v="Côte-d'Or"/>
    <n v="27"/>
    <s v="Bourgogne-Franche-Comté"/>
  </r>
  <r>
    <s v="Enedis"/>
    <s v="2021"/>
    <x v="0"/>
    <s v="ENT"/>
    <s v="Entreprises"/>
    <s v="T"/>
    <x v="0"/>
    <s v="46"/>
    <s v="Commerce de gros, à l'exception des automobiles et des motocycles"/>
    <n v="13.77660249"/>
    <n v="1"/>
    <n v="0.91400000000000003"/>
    <n v="0"/>
    <n v="0"/>
    <n v="0"/>
    <s v="21283"/>
    <x v="292"/>
    <s v="200070910"/>
    <s v="CC Tille et Venelle"/>
    <s v="21"/>
    <s v="Côte-d'Or"/>
    <n v="27"/>
    <s v="Bourgogne-Franche-Comté"/>
  </r>
  <r>
    <s v="Enedis"/>
    <s v="2021"/>
    <x v="0"/>
    <s v="PRO"/>
    <s v="Petits professionels"/>
    <s v="T"/>
    <x v="0"/>
    <m/>
    <s v="0"/>
    <n v="77.656950199999997"/>
    <n v="18"/>
    <n v="0.80700000000000005"/>
    <n v="0"/>
    <n v="0"/>
    <n v="0"/>
    <s v="21284"/>
    <x v="293"/>
    <s v="200039063"/>
    <s v="CC Forêts, Seine et Suzon"/>
    <s v="21"/>
    <s v="Côte-d'Or"/>
    <n v="27"/>
    <s v="Bourgogne-Franche-Comté"/>
  </r>
  <r>
    <s v="Enedis"/>
    <s v="2021"/>
    <x v="0"/>
    <s v="ENT"/>
    <s v="Entreprises"/>
    <s v="T"/>
    <x v="0"/>
    <s v="46"/>
    <s v="Commerce de gros, à l'exception des automobiles et des motocycles"/>
    <n v="19.74155099"/>
    <n v="1"/>
    <n v="0.85799999999999998"/>
    <n v="0"/>
    <n v="0"/>
    <n v="0"/>
    <s v="21285"/>
    <x v="294"/>
    <s v="242101509"/>
    <s v="CC Rives de Saône"/>
    <s v="21"/>
    <s v="Côte-d'Or"/>
    <n v="27"/>
    <s v="Bourgogne-Franche-Comté"/>
  </r>
  <r>
    <s v="Enedis"/>
    <s v="2021"/>
    <x v="0"/>
    <s v="PRO"/>
    <s v="Petits professionels"/>
    <s v="T"/>
    <x v="0"/>
    <m/>
    <s v="0"/>
    <n v="208.81929410000001"/>
    <n v="20"/>
    <n v="0.88600000000000001"/>
    <n v="0"/>
    <n v="0"/>
    <n v="0"/>
    <s v="21285"/>
    <x v="294"/>
    <s v="242101509"/>
    <s v="CC Rives de Saône"/>
    <s v="21"/>
    <s v="Côte-d'Or"/>
    <n v="27"/>
    <s v="Bourgogne-Franche-Comté"/>
  </r>
  <r>
    <s v="Enedis"/>
    <s v="2021"/>
    <x v="0"/>
    <s v="PRO"/>
    <s v="Petits professionels"/>
    <s v="T"/>
    <x v="0"/>
    <m/>
    <s v="0"/>
    <n v="0"/>
    <n v="0"/>
    <n v="0"/>
    <n v="0"/>
    <n v="0"/>
    <n v="1"/>
    <s v="21286"/>
    <x v="295"/>
    <s v="200039063"/>
    <s v="CC Forêts, Seine et Suzon"/>
    <s v="21"/>
    <s v="Côte-d'Or"/>
    <n v="27"/>
    <s v="Bourgogne-Franche-Comté"/>
  </r>
  <r>
    <s v="Enedis"/>
    <s v="2021"/>
    <x v="0"/>
    <s v="ENT"/>
    <s v="Entreprises"/>
    <s v="A"/>
    <x v="1"/>
    <s v="1"/>
    <s v="0"/>
    <n v="51.563982260000003"/>
    <n v="1"/>
    <n v="0.91300000000000003"/>
    <n v="0"/>
    <n v="0"/>
    <n v="0"/>
    <s v="21287"/>
    <x v="632"/>
    <s v="242101491"/>
    <s v="CC du Montbardois"/>
    <s v="21"/>
    <s v="Côte-d'Or"/>
    <n v="27"/>
    <s v="Bourgogne-Franche-Comté"/>
  </r>
  <r>
    <s v="Enedis"/>
    <s v="2021"/>
    <x v="0"/>
    <s v="PRO"/>
    <s v="Petits professionels"/>
    <s v="A"/>
    <x v="1"/>
    <m/>
    <s v="0"/>
    <n v="0"/>
    <n v="0"/>
    <n v="0"/>
    <n v="0"/>
    <n v="0"/>
    <n v="1"/>
    <s v="21287"/>
    <x v="632"/>
    <s v="242101491"/>
    <s v="CC du Montbardois"/>
    <s v="21"/>
    <s v="Côte-d'Or"/>
    <n v="27"/>
    <s v="Bourgogne-Franche-Comté"/>
  </r>
  <r>
    <s v="Enedis"/>
    <s v="2021"/>
    <x v="0"/>
    <s v="PRO"/>
    <s v="Petits professionels"/>
    <s v="T"/>
    <x v="0"/>
    <m/>
    <s v="0"/>
    <n v="47.521141419999999"/>
    <n v="14"/>
    <n v="0.85699999999999998"/>
    <n v="0"/>
    <n v="0"/>
    <n v="0"/>
    <s v="21287"/>
    <x v="632"/>
    <s v="242101491"/>
    <s v="CC du Montbardois"/>
    <s v="21"/>
    <s v="Côte-d'Or"/>
    <n v="27"/>
    <s v="Bourgogne-Franche-Comté"/>
  </r>
  <r>
    <s v="Enedis"/>
    <s v="2021"/>
    <x v="0"/>
    <s v="PRO"/>
    <s v="Petits professionels"/>
    <s v="A"/>
    <x v="1"/>
    <m/>
    <s v="0"/>
    <n v="185.7197773"/>
    <n v="16"/>
    <n v="0.89100000000000001"/>
    <n v="0"/>
    <n v="0"/>
    <n v="0"/>
    <s v="21288"/>
    <x v="296"/>
    <s v="242101459"/>
    <s v="CC du Pays d'Alésia et de la Seine"/>
    <s v="21"/>
    <s v="Côte-d'Or"/>
    <n v="27"/>
    <s v="Bourgogne-Franche-Comté"/>
  </r>
  <r>
    <s v="Enedis"/>
    <s v="2021"/>
    <x v="0"/>
    <s v="PRO"/>
    <s v="Petits professionels"/>
    <s v="X"/>
    <x v="2"/>
    <m/>
    <s v="0"/>
    <n v="0"/>
    <n v="0"/>
    <n v="0"/>
    <n v="0"/>
    <n v="0"/>
    <n v="1"/>
    <s v="21288"/>
    <x v="296"/>
    <s v="242101459"/>
    <s v="CC du Pays d'Alésia et de la Seine"/>
    <s v="21"/>
    <s v="Côte-d'Or"/>
    <n v="27"/>
    <s v="Bourgogne-Franche-Comté"/>
  </r>
  <r>
    <s v="Enedis"/>
    <s v="2021"/>
    <x v="0"/>
    <s v="RES"/>
    <s v="Résidentiel"/>
    <s v="R"/>
    <x v="3"/>
    <m/>
    <s v="0"/>
    <n v="348.32794489999998"/>
    <n v="60"/>
    <n v="0.85899999999999999"/>
    <n v="0"/>
    <n v="0"/>
    <n v="0"/>
    <s v="21289"/>
    <x v="297"/>
    <s v="200070894"/>
    <s v="CC de Gevrey-Chambertin et de Nuits-Saint-Georges"/>
    <s v="21"/>
    <s v="Côte-d'Or"/>
    <n v="27"/>
    <s v="Bourgogne-Franche-Comté"/>
  </r>
  <r>
    <s v="Enedis"/>
    <s v="2021"/>
    <x v="0"/>
    <s v="ENT"/>
    <s v="Entreprises"/>
    <s v="A"/>
    <x v="1"/>
    <s v="1"/>
    <s v="0"/>
    <n v="41.792999999999999"/>
    <n v="2"/>
    <n v="1"/>
    <n v="0"/>
    <n v="0"/>
    <n v="0"/>
    <s v="21290"/>
    <x v="298"/>
    <s v="242100154"/>
    <s v="CC des Vallées de la Tille et de l'Ignon"/>
    <s v="21"/>
    <s v="Côte-d'Or"/>
    <n v="27"/>
    <s v="Bourgogne-Franche-Comté"/>
  </r>
  <r>
    <s v="Enedis"/>
    <s v="2021"/>
    <x v="0"/>
    <s v="PRO"/>
    <s v="Petits professionels"/>
    <s v="T"/>
    <x v="0"/>
    <m/>
    <s v="0"/>
    <n v="165.4134699"/>
    <n v="28"/>
    <n v="0.92600000000000005"/>
    <n v="0"/>
    <n v="0"/>
    <n v="0"/>
    <s v="21290"/>
    <x v="298"/>
    <s v="242100154"/>
    <s v="CC des Vallées de la Tille et de l'Ignon"/>
    <s v="21"/>
    <s v="Côte-d'Or"/>
    <n v="27"/>
    <s v="Bourgogne-Franche-Comté"/>
  </r>
  <r>
    <s v="Enedis"/>
    <s v="2021"/>
    <x v="0"/>
    <s v="RES"/>
    <s v="Résidentiel"/>
    <s v="R"/>
    <x v="3"/>
    <m/>
    <s v="0"/>
    <n v="2513.5950339999999"/>
    <n v="430"/>
    <n v="0.78"/>
    <n v="0"/>
    <n v="0"/>
    <n v="0"/>
    <s v="21290"/>
    <x v="298"/>
    <s v="242100154"/>
    <s v="CC des Vallées de la Tille et de l'Ignon"/>
    <s v="21"/>
    <s v="Côte-d'Or"/>
    <n v="27"/>
    <s v="Bourgogne-Franche-Comté"/>
  </r>
  <r>
    <s v="Enedis"/>
    <s v="2021"/>
    <x v="0"/>
    <s v="RES"/>
    <s v="Résidentiel"/>
    <s v="R"/>
    <x v="3"/>
    <m/>
    <s v="0"/>
    <n v="1088.322512"/>
    <n v="180"/>
    <n v="0.81899999999999995"/>
    <n v="0"/>
    <n v="0"/>
    <n v="0"/>
    <s v="21291"/>
    <x v="299"/>
    <s v="200071017"/>
    <s v="CC des Terres d'Auxois"/>
    <s v="21"/>
    <s v="Côte-d'Or"/>
    <n v="27"/>
    <s v="Bourgogne-Franche-Comté"/>
  </r>
  <r>
    <s v="Enedis"/>
    <s v="2021"/>
    <x v="0"/>
    <s v="ENT"/>
    <s v="Entreprises"/>
    <s v="I"/>
    <x v="4"/>
    <s v="10"/>
    <s v="Industries alimentaires"/>
    <n v="356.68695350000002"/>
    <n v="3"/>
    <n v="0.93100000000000005"/>
    <n v="0"/>
    <n v="0"/>
    <n v="0"/>
    <s v="21292"/>
    <x v="300"/>
    <s v="200000925"/>
    <s v="CC de la Plaine Dijonnaise"/>
    <s v="21"/>
    <s v="Côte-d'Or"/>
    <n v="27"/>
    <s v="Bourgogne-Franche-Comté"/>
  </r>
  <r>
    <s v="Enedis"/>
    <s v="2021"/>
    <x v="0"/>
    <s v="ENT"/>
    <s v="Entreprises"/>
    <s v="I"/>
    <x v="4"/>
    <s v="24"/>
    <s v="Métallurgie"/>
    <n v="4102.6698329999999"/>
    <n v="2"/>
    <n v="1"/>
    <n v="0"/>
    <n v="0"/>
    <n v="0"/>
    <s v="21292"/>
    <x v="300"/>
    <s v="200000925"/>
    <s v="CC de la Plaine Dijonnaise"/>
    <s v="21"/>
    <s v="Côte-d'Or"/>
    <n v="27"/>
    <s v="Bourgogne-Franche-Comté"/>
  </r>
  <r>
    <s v="Enedis"/>
    <s v="2021"/>
    <x v="0"/>
    <s v="ENT"/>
    <s v="Entreprises"/>
    <s v="T"/>
    <x v="0"/>
    <s v="36"/>
    <s v="Captage, traitement et distribution d'eau"/>
    <n v="435.41618849999998"/>
    <n v="2"/>
    <n v="1"/>
    <n v="0"/>
    <n v="0"/>
    <n v="0"/>
    <s v="21292"/>
    <x v="300"/>
    <s v="200000925"/>
    <s v="CC de la Plaine Dijonnaise"/>
    <s v="21"/>
    <s v="Côte-d'Or"/>
    <n v="27"/>
    <s v="Bourgogne-Franche-Comté"/>
  </r>
  <r>
    <s v="Enedis"/>
    <s v="2021"/>
    <x v="0"/>
    <s v="ENT"/>
    <s v="Entreprises"/>
    <s v="T"/>
    <x v="0"/>
    <s v="46"/>
    <s v="Commerce de gros, à l'exception des automobiles et des motocycles"/>
    <n v="900.0291962"/>
    <n v="5"/>
    <n v="1"/>
    <n v="0"/>
    <n v="0"/>
    <n v="0"/>
    <s v="21292"/>
    <x v="300"/>
    <s v="200000925"/>
    <s v="CC de la Plaine Dijonnaise"/>
    <s v="21"/>
    <s v="Côte-d'Or"/>
    <n v="27"/>
    <s v="Bourgogne-Franche-Comté"/>
  </r>
  <r>
    <s v="Enedis"/>
    <s v="2021"/>
    <x v="0"/>
    <s v="ENT"/>
    <s v="Entreprises"/>
    <s v="T"/>
    <x v="0"/>
    <s v="53"/>
    <s v="Activités de poste et de courrier"/>
    <n v="98.38610242"/>
    <n v="1"/>
    <n v="0.89600000000000002"/>
    <n v="0"/>
    <n v="0"/>
    <n v="0"/>
    <s v="21292"/>
    <x v="300"/>
    <s v="200000925"/>
    <s v="CC de la Plaine Dijonnaise"/>
    <s v="21"/>
    <s v="Côte-d'Or"/>
    <n v="27"/>
    <s v="Bourgogne-Franche-Comté"/>
  </r>
  <r>
    <s v="Enedis"/>
    <s v="2021"/>
    <x v="0"/>
    <s v="ENT"/>
    <s v="Entreprises"/>
    <s v="T"/>
    <x v="0"/>
    <s v="68"/>
    <s v="Activités immobilières"/>
    <n v="62.651830259999997"/>
    <n v="1"/>
    <n v="1"/>
    <n v="0"/>
    <n v="0"/>
    <n v="0"/>
    <s v="21292"/>
    <x v="300"/>
    <s v="200000925"/>
    <s v="CC de la Plaine Dijonnaise"/>
    <s v="21"/>
    <s v="Côte-d'Or"/>
    <n v="27"/>
    <s v="Bourgogne-Franche-Comté"/>
  </r>
  <r>
    <s v="Enedis"/>
    <s v="2021"/>
    <x v="0"/>
    <s v="ENT"/>
    <s v="Entreprises"/>
    <s v="T"/>
    <x v="0"/>
    <s v="73"/>
    <s v="Publicité et études de marché"/>
    <n v="413.06700469999998"/>
    <n v="3"/>
    <n v="0.98199999999999998"/>
    <n v="0"/>
    <n v="0"/>
    <n v="0"/>
    <s v="21292"/>
    <x v="300"/>
    <s v="200000925"/>
    <s v="CC de la Plaine Dijonnaise"/>
    <s v="21"/>
    <s v="Côte-d'Or"/>
    <n v="27"/>
    <s v="Bourgogne-Franche-Comté"/>
  </r>
  <r>
    <s v="Enedis"/>
    <s v="2021"/>
    <x v="0"/>
    <s v="ENT"/>
    <s v="Entreprises"/>
    <s v="T"/>
    <x v="0"/>
    <s v="82"/>
    <s v="Activités administratives et autres activités de soutien aux entreprises"/>
    <n v="38.08809428"/>
    <n v="1"/>
    <n v="0.97"/>
    <n v="0"/>
    <n v="0"/>
    <n v="0"/>
    <s v="21292"/>
    <x v="300"/>
    <s v="200000925"/>
    <s v="CC de la Plaine Dijonnaise"/>
    <s v="21"/>
    <s v="Côte-d'Or"/>
    <n v="27"/>
    <s v="Bourgogne-Franche-Comté"/>
  </r>
  <r>
    <s v="Enedis"/>
    <s v="2021"/>
    <x v="0"/>
    <s v="ENT"/>
    <s v="Entreprises"/>
    <s v="T"/>
    <x v="0"/>
    <s v="84"/>
    <s v="Administration publique et défense ; sécurité sociale obligatoire"/>
    <n v="1498.8354773999999"/>
    <n v="14"/>
    <n v="0.94899999999999995"/>
    <n v="0"/>
    <n v="0"/>
    <n v="0"/>
    <s v="21292"/>
    <x v="300"/>
    <s v="200000925"/>
    <s v="CC de la Plaine Dijonnaise"/>
    <s v="21"/>
    <s v="Côte-d'Or"/>
    <n v="27"/>
    <s v="Bourgogne-Franche-Comté"/>
  </r>
  <r>
    <s v="Enedis"/>
    <s v="2021"/>
    <x v="0"/>
    <s v="RES"/>
    <s v="Résidentiel"/>
    <s v="R"/>
    <x v="3"/>
    <m/>
    <s v="0"/>
    <n v="12584.809261"/>
    <n v="2487"/>
    <n v="0.86199999999999999"/>
    <n v="1.486417138"/>
    <n v="4.2500000000000003E-3"/>
    <n v="0"/>
    <s v="21292"/>
    <x v="300"/>
    <s v="200000925"/>
    <s v="CC de la Plaine Dijonnaise"/>
    <s v="21"/>
    <s v="Côte-d'Or"/>
    <n v="27"/>
    <s v="Bourgogne-Franche-Comté"/>
  </r>
  <r>
    <s v="Enedis"/>
    <s v="2021"/>
    <x v="0"/>
    <s v="PRO"/>
    <s v="Petits professionels"/>
    <s v="A"/>
    <x v="1"/>
    <m/>
    <s v="0"/>
    <n v="0"/>
    <n v="0"/>
    <n v="0"/>
    <n v="0"/>
    <n v="0"/>
    <n v="1"/>
    <s v="21293"/>
    <x v="301"/>
    <s v="200039055"/>
    <s v="CC Ouche et Montagne"/>
    <s v="21"/>
    <s v="Côte-d'Or"/>
    <n v="27"/>
    <s v="Bourgogne-Franche-Comté"/>
  </r>
  <r>
    <s v="Enedis"/>
    <s v="2021"/>
    <x v="0"/>
    <s v="PRO"/>
    <s v="Petits professionels"/>
    <s v="I"/>
    <x v="4"/>
    <m/>
    <s v="0"/>
    <n v="0"/>
    <n v="0"/>
    <n v="0"/>
    <n v="0"/>
    <n v="0"/>
    <n v="1"/>
    <s v="21293"/>
    <x v="301"/>
    <s v="200039055"/>
    <s v="CC Ouche et Montagne"/>
    <s v="21"/>
    <s v="Côte-d'Or"/>
    <n v="27"/>
    <s v="Bourgogne-Franche-Comté"/>
  </r>
  <r>
    <s v="Enedis"/>
    <s v="2021"/>
    <x v="0"/>
    <s v="ENT"/>
    <s v="Entreprises"/>
    <s v="I"/>
    <x v="4"/>
    <s v="23"/>
    <s v="Fabrication d'autres produits minéraux non métalliques"/>
    <n v="124.63407479999999"/>
    <n v="1"/>
    <n v="0.874"/>
    <n v="0"/>
    <n v="0"/>
    <n v="0"/>
    <s v="21294"/>
    <x v="302"/>
    <s v="200070894"/>
    <s v="CC de Gevrey-Chambertin et de Nuits-Saint-Georges"/>
    <s v="21"/>
    <s v="Côte-d'Or"/>
    <n v="27"/>
    <s v="Bourgogne-Franche-Comté"/>
  </r>
  <r>
    <s v="Enedis"/>
    <s v="2021"/>
    <x v="0"/>
    <s v="ENT"/>
    <s v="Entreprises"/>
    <s v="T"/>
    <x v="0"/>
    <s v="46"/>
    <s v="Commerce de gros, à l'exception des automobiles et des motocycles"/>
    <n v="110.276"/>
    <n v="1"/>
    <n v="1"/>
    <n v="0"/>
    <n v="0"/>
    <n v="0"/>
    <s v="21294"/>
    <x v="302"/>
    <s v="200070894"/>
    <s v="CC de Gevrey-Chambertin et de Nuits-Saint-Georges"/>
    <s v="21"/>
    <s v="Côte-d'Or"/>
    <n v="27"/>
    <s v="Bourgogne-Franche-Comté"/>
  </r>
  <r>
    <s v="Enedis"/>
    <s v="2021"/>
    <x v="0"/>
    <s v="PRO"/>
    <s v="Petits professionels"/>
    <s v="I"/>
    <x v="4"/>
    <m/>
    <s v="0"/>
    <n v="0"/>
    <n v="0"/>
    <n v="0"/>
    <n v="0"/>
    <n v="0"/>
    <n v="1"/>
    <s v="21294"/>
    <x v="302"/>
    <s v="200070894"/>
    <s v="CC de Gevrey-Chambertin et de Nuits-Saint-Georges"/>
    <s v="21"/>
    <s v="Côte-d'Or"/>
    <n v="27"/>
    <s v="Bourgogne-Franche-Comté"/>
  </r>
  <r>
    <s v="Enedis"/>
    <s v="2021"/>
    <x v="0"/>
    <s v="ENT"/>
    <s v="Entreprises"/>
    <s v="A"/>
    <x v="1"/>
    <s v="1"/>
    <s v="0"/>
    <n v="484.3114319"/>
    <n v="9"/>
    <n v="0.88"/>
    <n v="0"/>
    <n v="0"/>
    <n v="0"/>
    <s v="21295"/>
    <x v="303"/>
    <s v="200070894"/>
    <s v="CC de Gevrey-Chambertin et de Nuits-Saint-Georges"/>
    <s v="21"/>
    <s v="Côte-d'Or"/>
    <n v="27"/>
    <s v="Bourgogne-Franche-Comté"/>
  </r>
  <r>
    <s v="Enedis"/>
    <s v="2021"/>
    <x v="0"/>
    <s v="ENT"/>
    <s v="Entreprises"/>
    <s v="I"/>
    <x v="4"/>
    <s v="10"/>
    <s v="Industries alimentaires"/>
    <n v="4041.5590000000002"/>
    <n v="2"/>
    <n v="1"/>
    <n v="0"/>
    <n v="0"/>
    <n v="0"/>
    <s v="21295"/>
    <x v="303"/>
    <s v="200070894"/>
    <s v="CC de Gevrey-Chambertin et de Nuits-Saint-Georges"/>
    <s v="21"/>
    <s v="Côte-d'Or"/>
    <n v="27"/>
    <s v="Bourgogne-Franche-Comté"/>
  </r>
  <r>
    <s v="Enedis"/>
    <s v="2021"/>
    <x v="0"/>
    <s v="ENT"/>
    <s v="Entreprises"/>
    <s v="I"/>
    <x v="4"/>
    <s v="35"/>
    <s v="Production et distribution d'électricité, de gaz, de vapeur et d'air conditionné"/>
    <n v="6.9554999999999998"/>
    <n v="1"/>
    <n v="1"/>
    <n v="0"/>
    <n v="0"/>
    <n v="0"/>
    <s v="21295"/>
    <x v="303"/>
    <s v="200070894"/>
    <s v="CC de Gevrey-Chambertin et de Nuits-Saint-Georges"/>
    <s v="21"/>
    <s v="Côte-d'Or"/>
    <n v="27"/>
    <s v="Bourgogne-Franche-Comté"/>
  </r>
  <r>
    <s v="Enedis"/>
    <s v="2021"/>
    <x v="0"/>
    <s v="ENT"/>
    <s v="Entreprises"/>
    <s v="I"/>
    <x v="4"/>
    <s v="41"/>
    <s v="Construction de bâtiments"/>
    <n v="25.231704329999999"/>
    <n v="1"/>
    <n v="0.89"/>
    <n v="0"/>
    <n v="0"/>
    <n v="0"/>
    <s v="21295"/>
    <x v="303"/>
    <s v="200070894"/>
    <s v="CC de Gevrey-Chambertin et de Nuits-Saint-Georges"/>
    <s v="21"/>
    <s v="Côte-d'Or"/>
    <n v="27"/>
    <s v="Bourgogne-Franche-Comté"/>
  </r>
  <r>
    <s v="Enedis"/>
    <s v="2021"/>
    <x v="0"/>
    <s v="ENT"/>
    <s v="Entreprises"/>
    <s v="I"/>
    <x v="4"/>
    <s v="43"/>
    <s v="Travaux de construction spécialisés"/>
    <n v="86.858833329999996"/>
    <n v="1"/>
    <n v="1"/>
    <n v="0"/>
    <n v="0"/>
    <n v="0"/>
    <s v="21295"/>
    <x v="303"/>
    <s v="200070894"/>
    <s v="CC de Gevrey-Chambertin et de Nuits-Saint-Georges"/>
    <s v="21"/>
    <s v="Côte-d'Or"/>
    <n v="27"/>
    <s v="Bourgogne-Franche-Comté"/>
  </r>
  <r>
    <s v="Enedis"/>
    <s v="2021"/>
    <x v="0"/>
    <s v="ENT"/>
    <s v="Entreprises"/>
    <s v="T"/>
    <x v="0"/>
    <s v="46"/>
    <s v="Commerce de gros, à l'exception des automobiles et des motocycles"/>
    <n v="618.1718985"/>
    <n v="5"/>
    <n v="0.88400000000000001"/>
    <n v="0"/>
    <n v="0"/>
    <n v="0"/>
    <s v="21295"/>
    <x v="303"/>
    <s v="200070894"/>
    <s v="CC de Gevrey-Chambertin et de Nuits-Saint-Georges"/>
    <s v="21"/>
    <s v="Côte-d'Or"/>
    <n v="27"/>
    <s v="Bourgogne-Franche-Comté"/>
  </r>
  <r>
    <s v="Enedis"/>
    <s v="2021"/>
    <x v="0"/>
    <s v="ENT"/>
    <s v="Entreprises"/>
    <s v="T"/>
    <x v="0"/>
    <s v="47"/>
    <s v="Commerce de détail, à l'exception des automobiles et des motocycles"/>
    <n v="701.30372790000001"/>
    <n v="2"/>
    <n v="0.95599999999999996"/>
    <n v="0"/>
    <n v="0"/>
    <n v="0"/>
    <s v="21295"/>
    <x v="303"/>
    <s v="200070894"/>
    <s v="CC de Gevrey-Chambertin et de Nuits-Saint-Georges"/>
    <s v="21"/>
    <s v="Côte-d'Or"/>
    <n v="27"/>
    <s v="Bourgogne-Franche-Comté"/>
  </r>
  <r>
    <s v="Enedis"/>
    <s v="2021"/>
    <x v="0"/>
    <s v="ENT"/>
    <s v="Entreprises"/>
    <s v="T"/>
    <x v="0"/>
    <s v="87"/>
    <s v="Hébergement médico-social et social"/>
    <n v="319.41010019999999"/>
    <n v="2"/>
    <n v="0.91"/>
    <n v="0"/>
    <n v="0"/>
    <n v="0"/>
    <s v="21295"/>
    <x v="303"/>
    <s v="200070894"/>
    <s v="CC de Gevrey-Chambertin et de Nuits-Saint-Georges"/>
    <s v="21"/>
    <s v="Côte-d'Or"/>
    <n v="27"/>
    <s v="Bourgogne-Franche-Comté"/>
  </r>
  <r>
    <s v="Enedis"/>
    <s v="2021"/>
    <x v="0"/>
    <s v="PRO"/>
    <s v="Petits professionels"/>
    <s v="I"/>
    <x v="4"/>
    <m/>
    <s v="0"/>
    <n v="244.56697579999999"/>
    <n v="16"/>
    <n v="0.85499999999999998"/>
    <n v="0"/>
    <n v="0"/>
    <n v="0"/>
    <s v="21295"/>
    <x v="303"/>
    <s v="200070894"/>
    <s v="CC de Gevrey-Chambertin et de Nuits-Saint-Georges"/>
    <s v="21"/>
    <s v="Côte-d'Or"/>
    <n v="27"/>
    <s v="Bourgogne-Franche-Comté"/>
  </r>
  <r>
    <s v="Enedis"/>
    <s v="2021"/>
    <x v="0"/>
    <s v="PRO"/>
    <s v="Petits professionels"/>
    <s v="T"/>
    <x v="0"/>
    <m/>
    <s v="0"/>
    <n v="2149.3842330000002"/>
    <n v="249"/>
    <n v="0.85899999999999999"/>
    <n v="0"/>
    <n v="0"/>
    <n v="0"/>
    <s v="21295"/>
    <x v="303"/>
    <s v="200070894"/>
    <s v="CC de Gevrey-Chambertin et de Nuits-Saint-Georges"/>
    <s v="21"/>
    <s v="Côte-d'Or"/>
    <n v="27"/>
    <s v="Bourgogne-Franche-Comté"/>
  </r>
  <r>
    <s v="Enedis"/>
    <s v="2021"/>
    <x v="0"/>
    <s v="PRO"/>
    <s v="Petits professionels"/>
    <s v="X"/>
    <x v="2"/>
    <m/>
    <s v="0"/>
    <n v="138.64947950000001"/>
    <n v="13"/>
    <n v="0.83899999999999997"/>
    <n v="0"/>
    <n v="0"/>
    <n v="0"/>
    <s v="21295"/>
    <x v="303"/>
    <s v="200070894"/>
    <s v="CC de Gevrey-Chambertin et de Nuits-Saint-Georges"/>
    <s v="21"/>
    <s v="Côte-d'Or"/>
    <n v="27"/>
    <s v="Bourgogne-Franche-Comté"/>
  </r>
  <r>
    <s v="Enedis"/>
    <s v="2021"/>
    <x v="0"/>
    <s v="ENT"/>
    <s v="Entreprises"/>
    <s v="T"/>
    <x v="0"/>
    <s v="84"/>
    <s v="Administration publique et défense ; sécurité sociale obligatoire"/>
    <n v="2.99"/>
    <n v="1"/>
    <n v="1"/>
    <n v="0"/>
    <n v="0"/>
    <n v="0"/>
    <s v="21296"/>
    <x v="304"/>
    <s v="242101434"/>
    <s v="CC du Pays Châtillonnais"/>
    <s v="21"/>
    <s v="Côte-d'Or"/>
    <n v="27"/>
    <s v="Bourgogne-Franche-Comté"/>
  </r>
  <r>
    <s v="Enedis"/>
    <s v="2021"/>
    <x v="0"/>
    <s v="PRO"/>
    <s v="Petits professionels"/>
    <s v="I"/>
    <x v="4"/>
    <m/>
    <s v="0"/>
    <n v="0"/>
    <n v="0"/>
    <n v="0"/>
    <n v="0"/>
    <n v="0"/>
    <n v="1"/>
    <s v="21296"/>
    <x v="304"/>
    <s v="242101434"/>
    <s v="CC du Pays Châtillonnais"/>
    <s v="21"/>
    <s v="Côte-d'Or"/>
    <n v="27"/>
    <s v="Bourgogne-Franche-Comté"/>
  </r>
  <r>
    <s v="Enedis"/>
    <s v="2021"/>
    <x v="0"/>
    <s v="PRO"/>
    <s v="Petits professionels"/>
    <s v="T"/>
    <x v="0"/>
    <m/>
    <s v="0"/>
    <n v="65.429502450000001"/>
    <n v="12"/>
    <n v="0.82599999999999996"/>
    <n v="0"/>
    <n v="0"/>
    <n v="0"/>
    <s v="21296"/>
    <x v="304"/>
    <s v="242101434"/>
    <s v="CC du Pays Châtillonnais"/>
    <s v="21"/>
    <s v="Côte-d'Or"/>
    <n v="27"/>
    <s v="Bourgogne-Franche-Comté"/>
  </r>
  <r>
    <s v="Enedis"/>
    <s v="2021"/>
    <x v="0"/>
    <s v="RES"/>
    <s v="Résidentiel"/>
    <s v="R"/>
    <x v="3"/>
    <m/>
    <s v="0"/>
    <n v="519.51615560000005"/>
    <n v="114"/>
    <n v="0.83499999999999996"/>
    <n v="0"/>
    <n v="0"/>
    <n v="0"/>
    <s v="21296"/>
    <x v="304"/>
    <s v="242101434"/>
    <s v="CC du Pays Châtillonnais"/>
    <s v="21"/>
    <s v="Côte-d'Or"/>
    <n v="27"/>
    <s v="Bourgogne-Franche-Comté"/>
  </r>
  <r>
    <s v="Enedis"/>
    <s v="2021"/>
    <x v="0"/>
    <s v="ENT"/>
    <s v="Entreprises"/>
    <s v="T"/>
    <x v="0"/>
    <s v="46"/>
    <s v="Commerce de gros, à l'exception des automobiles et des motocycles"/>
    <n v="63.785329099999998"/>
    <n v="2"/>
    <n v="0.91500000000000004"/>
    <n v="0"/>
    <n v="0"/>
    <n v="0"/>
    <s v="21297"/>
    <x v="305"/>
    <s v="200070894"/>
    <s v="CC de Gevrey-Chambertin et de Nuits-Saint-Georges"/>
    <s v="21"/>
    <s v="Côte-d'Or"/>
    <n v="27"/>
    <s v="Bourgogne-Franche-Comté"/>
  </r>
  <r>
    <s v="Enedis"/>
    <s v="2021"/>
    <x v="0"/>
    <s v="ENT"/>
    <s v="Entreprises"/>
    <s v="T"/>
    <x v="0"/>
    <s v="84"/>
    <s v="Administration publique et défense ; sécurité sociale obligatoire"/>
    <n v="71.401675650000001"/>
    <n v="1"/>
    <n v="0.89900000000000002"/>
    <n v="0"/>
    <n v="0"/>
    <n v="0"/>
    <s v="21297"/>
    <x v="305"/>
    <s v="200070894"/>
    <s v="CC de Gevrey-Chambertin et de Nuits-Saint-Georges"/>
    <s v="21"/>
    <s v="Côte-d'Or"/>
    <n v="27"/>
    <s v="Bourgogne-Franche-Comté"/>
  </r>
  <r>
    <s v="Enedis"/>
    <s v="2021"/>
    <x v="0"/>
    <s v="PRO"/>
    <s v="Petits professionels"/>
    <s v="T"/>
    <x v="0"/>
    <m/>
    <s v="0"/>
    <n v="236.78696959999999"/>
    <n v="31"/>
    <n v="0.88900000000000001"/>
    <n v="0"/>
    <n v="0"/>
    <n v="0"/>
    <s v="21297"/>
    <x v="305"/>
    <s v="200070894"/>
    <s v="CC de Gevrey-Chambertin et de Nuits-Saint-Georges"/>
    <s v="21"/>
    <s v="Côte-d'Or"/>
    <n v="27"/>
    <s v="Bourgogne-Franche-Comté"/>
  </r>
  <r>
    <s v="Enedis"/>
    <s v="2021"/>
    <x v="0"/>
    <s v="PRO"/>
    <s v="Petits professionels"/>
    <s v="T"/>
    <x v="0"/>
    <m/>
    <s v="0"/>
    <n v="54.701363010000001"/>
    <n v="15"/>
    <n v="0.9"/>
    <n v="0"/>
    <n v="0"/>
    <n v="0"/>
    <s v="21298"/>
    <x v="633"/>
    <s v="200071017"/>
    <s v="CC des Terres d'Auxois"/>
    <s v="21"/>
    <s v="Côte-d'Or"/>
    <n v="27"/>
    <s v="Bourgogne-Franche-Comté"/>
  </r>
  <r>
    <s v="Enedis"/>
    <s v="2021"/>
    <x v="0"/>
    <s v="PRO"/>
    <s v="Petits professionels"/>
    <s v="X"/>
    <x v="2"/>
    <m/>
    <s v="0"/>
    <n v="0"/>
    <n v="0"/>
    <n v="0"/>
    <n v="0"/>
    <n v="0"/>
    <n v="1"/>
    <s v="21298"/>
    <x v="633"/>
    <s v="200071017"/>
    <s v="CC des Terres d'Auxois"/>
    <s v="21"/>
    <s v="Côte-d'Or"/>
    <n v="27"/>
    <s v="Bourgogne-Franche-Comté"/>
  </r>
  <r>
    <s v="Enedis"/>
    <s v="2021"/>
    <x v="0"/>
    <s v="RES"/>
    <s v="Résidentiel"/>
    <s v="R"/>
    <x v="3"/>
    <m/>
    <s v="0"/>
    <n v="338.17996269999998"/>
    <n v="65"/>
    <n v="0.76600000000000001"/>
    <n v="0"/>
    <n v="0"/>
    <n v="0"/>
    <s v="21298"/>
    <x v="633"/>
    <s v="200071017"/>
    <s v="CC des Terres d'Auxois"/>
    <s v="21"/>
    <s v="Côte-d'Or"/>
    <n v="27"/>
    <s v="Bourgogne-Franche-Comté"/>
  </r>
  <r>
    <s v="Enedis"/>
    <s v="2021"/>
    <x v="0"/>
    <s v="PRO"/>
    <s v="Petits professionels"/>
    <s v="T"/>
    <x v="0"/>
    <m/>
    <s v="0"/>
    <n v="102.4523993"/>
    <n v="16"/>
    <n v="0.83399999999999996"/>
    <n v="0"/>
    <n v="0"/>
    <n v="0"/>
    <s v="21299"/>
    <x v="306"/>
    <s v="242101459"/>
    <s v="CC du Pays d'Alésia et de la Seine"/>
    <s v="21"/>
    <s v="Côte-d'Or"/>
    <n v="27"/>
    <s v="Bourgogne-Franche-Comté"/>
  </r>
  <r>
    <s v="Enedis"/>
    <s v="2021"/>
    <x v="0"/>
    <s v="RES"/>
    <s v="Résidentiel"/>
    <s v="R"/>
    <x v="3"/>
    <m/>
    <s v="0"/>
    <n v="387.10639350000002"/>
    <n v="74"/>
    <n v="0.80500000000000005"/>
    <n v="0"/>
    <n v="0"/>
    <n v="0"/>
    <s v="21299"/>
    <x v="306"/>
    <s v="242101459"/>
    <s v="CC du Pays d'Alésia et de la Seine"/>
    <s v="21"/>
    <s v="Côte-d'Or"/>
    <n v="27"/>
    <s v="Bourgogne-Franche-Comté"/>
  </r>
  <r>
    <s v="Enedis"/>
    <s v="2021"/>
    <x v="0"/>
    <s v="ENT"/>
    <s v="Entreprises"/>
    <s v="T"/>
    <x v="0"/>
    <s v="36"/>
    <s v="Captage, traitement et distribution d'eau"/>
    <n v="81.518000000000001"/>
    <n v="2"/>
    <n v="1"/>
    <n v="0"/>
    <n v="0"/>
    <n v="0"/>
    <s v="21300"/>
    <x v="307"/>
    <s v="200039055"/>
    <s v="CC Ouche et Montagne"/>
    <s v="21"/>
    <s v="Côte-d'Or"/>
    <n v="27"/>
    <s v="Bourgogne-Franche-Comté"/>
  </r>
  <r>
    <s v="Enedis"/>
    <s v="2021"/>
    <x v="0"/>
    <s v="PRO"/>
    <s v="Petits professionels"/>
    <s v="T"/>
    <x v="0"/>
    <m/>
    <s v="0"/>
    <n v="140.21328389999999"/>
    <n v="22"/>
    <n v="0.875"/>
    <n v="0"/>
    <n v="0"/>
    <n v="0"/>
    <s v="21300"/>
    <x v="307"/>
    <s v="200039055"/>
    <s v="CC Ouche et Montagne"/>
    <s v="21"/>
    <s v="Côte-d'Or"/>
    <n v="27"/>
    <s v="Bourgogne-Franche-Comté"/>
  </r>
  <r>
    <s v="Enedis"/>
    <s v="2021"/>
    <x v="0"/>
    <s v="PRO"/>
    <s v="Petits professionels"/>
    <s v="A"/>
    <x v="1"/>
    <m/>
    <s v="0"/>
    <n v="0"/>
    <n v="0"/>
    <n v="0"/>
    <n v="0"/>
    <n v="0"/>
    <n v="1"/>
    <s v="21303"/>
    <x v="310"/>
    <s v="242101434"/>
    <s v="CC du Pays Châtillonnais"/>
    <s v="21"/>
    <s v="Côte-d'Or"/>
    <n v="27"/>
    <s v="Bourgogne-Franche-Comté"/>
  </r>
  <r>
    <s v="Enedis"/>
    <s v="2021"/>
    <x v="0"/>
    <s v="ENT"/>
    <s v="Entreprises"/>
    <s v="T"/>
    <x v="0"/>
    <s v="84"/>
    <s v="Administration publique et défense ; sécurité sociale obligatoire"/>
    <n v="83.008566720000005"/>
    <n v="2"/>
    <n v="0.92200000000000004"/>
    <n v="0"/>
    <n v="0"/>
    <n v="0"/>
    <s v="21304"/>
    <x v="311"/>
    <s v="200070910"/>
    <s v="CC Tille et Venelle"/>
    <s v="21"/>
    <s v="Côte-d'Or"/>
    <n v="27"/>
    <s v="Bourgogne-Franche-Comté"/>
  </r>
  <r>
    <s v="Enedis"/>
    <s v="2021"/>
    <x v="0"/>
    <s v="PRO"/>
    <s v="Petits professionels"/>
    <s v="I"/>
    <x v="4"/>
    <m/>
    <s v="0"/>
    <n v="64.932889099999997"/>
    <n v="5"/>
    <n v="0.78200000000000003"/>
    <n v="0"/>
    <n v="0"/>
    <n v="0"/>
    <s v="21304"/>
    <x v="311"/>
    <s v="200070910"/>
    <s v="CC Tille et Venelle"/>
    <s v="21"/>
    <s v="Côte-d'Or"/>
    <n v="27"/>
    <s v="Bourgogne-Franche-Comté"/>
  </r>
  <r>
    <s v="Enedis"/>
    <s v="2021"/>
    <x v="0"/>
    <s v="PRO"/>
    <s v="Petits professionels"/>
    <s v="T"/>
    <x v="0"/>
    <m/>
    <s v="0"/>
    <n v="124.5311279"/>
    <n v="27"/>
    <n v="0.86699999999999999"/>
    <n v="0"/>
    <n v="0"/>
    <n v="0"/>
    <s v="21304"/>
    <x v="311"/>
    <s v="200070910"/>
    <s v="CC Tille et Venelle"/>
    <s v="21"/>
    <s v="Côte-d'Or"/>
    <n v="27"/>
    <s v="Bourgogne-Franche-Comté"/>
  </r>
  <r>
    <s v="Enedis"/>
    <s v="2021"/>
    <x v="0"/>
    <s v="PRO"/>
    <s v="Petits professionels"/>
    <s v="X"/>
    <x v="2"/>
    <m/>
    <s v="0"/>
    <n v="0"/>
    <n v="0"/>
    <n v="0"/>
    <n v="0"/>
    <n v="0"/>
    <n v="1"/>
    <s v="21304"/>
    <x v="311"/>
    <s v="200070910"/>
    <s v="CC Tille et Venelle"/>
    <s v="21"/>
    <s v="Côte-d'Or"/>
    <n v="27"/>
    <s v="Bourgogne-Franche-Comté"/>
  </r>
  <r>
    <s v="Enedis"/>
    <s v="2021"/>
    <x v="0"/>
    <s v="ENT"/>
    <s v="Entreprises"/>
    <s v="A"/>
    <x v="1"/>
    <s v="1"/>
    <s v="0"/>
    <n v="0.20217209999999999"/>
    <n v="1"/>
    <n v="0.999"/>
    <n v="0"/>
    <n v="0"/>
    <n v="0"/>
    <s v="21305"/>
    <x v="312"/>
    <s v="242101434"/>
    <s v="CC du Pays Châtillonnais"/>
    <s v="21"/>
    <s v="Côte-d'Or"/>
    <n v="27"/>
    <s v="Bourgogne-Franche-Comté"/>
  </r>
  <r>
    <s v="Enedis"/>
    <s v="2021"/>
    <x v="0"/>
    <s v="PRO"/>
    <s v="Petits professionels"/>
    <s v="A"/>
    <x v="1"/>
    <m/>
    <s v="0"/>
    <n v="70.970380370000001"/>
    <n v="7"/>
    <n v="0.92300000000000004"/>
    <n v="0"/>
    <n v="0"/>
    <n v="0"/>
    <s v="21305"/>
    <x v="312"/>
    <s v="242101434"/>
    <s v="CC du Pays Châtillonnais"/>
    <s v="21"/>
    <s v="Côte-d'Or"/>
    <n v="27"/>
    <s v="Bourgogne-Franche-Comté"/>
  </r>
  <r>
    <s v="Enedis"/>
    <s v="2021"/>
    <x v="0"/>
    <s v="RES"/>
    <s v="Résidentiel"/>
    <s v="R"/>
    <x v="3"/>
    <m/>
    <s v="0"/>
    <n v="720.86040530000002"/>
    <n v="156"/>
    <n v="0.80400000000000005"/>
    <n v="0"/>
    <n v="0"/>
    <n v="0"/>
    <s v="21305"/>
    <x v="312"/>
    <s v="242101434"/>
    <s v="CC du Pays Châtillonnais"/>
    <s v="21"/>
    <s v="Côte-d'Or"/>
    <n v="27"/>
    <s v="Bourgogne-Franche-Comté"/>
  </r>
  <r>
    <s v="Enedis"/>
    <s v="2021"/>
    <x v="0"/>
    <s v="PRO"/>
    <s v="Petits professionels"/>
    <s v="A"/>
    <x v="1"/>
    <m/>
    <s v="0"/>
    <n v="0"/>
    <n v="0"/>
    <n v="0"/>
    <n v="0"/>
    <n v="0"/>
    <n v="1"/>
    <s v="21306"/>
    <x v="634"/>
    <s v="200039055"/>
    <s v="CC Ouche et Montagne"/>
    <s v="21"/>
    <s v="Côte-d'Or"/>
    <n v="27"/>
    <s v="Bourgogne-Franche-Comté"/>
  </r>
  <r>
    <s v="Enedis"/>
    <s v="2021"/>
    <x v="0"/>
    <s v="RES"/>
    <s v="Résidentiel"/>
    <s v="R"/>
    <x v="3"/>
    <m/>
    <s v="0"/>
    <n v="637.38596340000004"/>
    <n v="95"/>
    <n v="0.78300000000000003"/>
    <n v="0"/>
    <n v="0"/>
    <n v="0"/>
    <s v="21306"/>
    <x v="634"/>
    <s v="200039055"/>
    <s v="CC Ouche et Montagne"/>
    <s v="21"/>
    <s v="Côte-d'Or"/>
    <n v="27"/>
    <s v="Bourgogne-Franche-Comté"/>
  </r>
  <r>
    <s v="Enedis"/>
    <s v="2021"/>
    <x v="0"/>
    <s v="PRO"/>
    <s v="Petits professionels"/>
    <s v="T"/>
    <x v="0"/>
    <m/>
    <s v="0"/>
    <n v="0"/>
    <n v="0"/>
    <n v="0"/>
    <n v="0"/>
    <n v="0"/>
    <n v="1"/>
    <s v="21307"/>
    <x v="313"/>
    <s v="242101459"/>
    <s v="CC du Pays d'Alésia et de la Seine"/>
    <s v="21"/>
    <s v="Côte-d'Or"/>
    <n v="27"/>
    <s v="Bourgogne-Franche-Comté"/>
  </r>
  <r>
    <s v="Enedis"/>
    <s v="2021"/>
    <x v="0"/>
    <s v="ENT"/>
    <s v="Entreprises"/>
    <s v="I"/>
    <x v="4"/>
    <s v="35"/>
    <s v="Production et distribution d'électricité, de gaz, de vapeur et d'air conditionné"/>
    <n v="218.90178119999999"/>
    <n v="1"/>
    <n v="0.996"/>
    <n v="0"/>
    <n v="0"/>
    <n v="0"/>
    <s v="21308"/>
    <x v="314"/>
    <s v="242101459"/>
    <s v="CC du Pays d'Alésia et de la Seine"/>
    <s v="21"/>
    <s v="Côte-d'Or"/>
    <n v="27"/>
    <s v="Bourgogne-Franche-Comté"/>
  </r>
  <r>
    <s v="Enedis"/>
    <s v="2021"/>
    <x v="0"/>
    <s v="PRO"/>
    <s v="Petits professionels"/>
    <s v="X"/>
    <x v="2"/>
    <m/>
    <s v="0"/>
    <n v="0"/>
    <n v="0"/>
    <n v="0"/>
    <n v="0"/>
    <n v="0"/>
    <n v="1"/>
    <s v="21308"/>
    <x v="314"/>
    <s v="242101459"/>
    <s v="CC du Pays d'Alésia et de la Seine"/>
    <s v="21"/>
    <s v="Côte-d'Or"/>
    <n v="27"/>
    <s v="Bourgogne-Franche-Comté"/>
  </r>
  <r>
    <s v="Enedis"/>
    <s v="2021"/>
    <x v="0"/>
    <s v="PRO"/>
    <s v="Petits professionels"/>
    <s v="A"/>
    <x v="1"/>
    <m/>
    <s v="0"/>
    <n v="0"/>
    <n v="0"/>
    <n v="0"/>
    <n v="0"/>
    <n v="0"/>
    <n v="1"/>
    <s v="21309"/>
    <x v="315"/>
    <s v="242101434"/>
    <s v="CC du Pays Châtillonnais"/>
    <s v="21"/>
    <s v="Côte-d'Or"/>
    <n v="27"/>
    <s v="Bourgogne-Franche-Comté"/>
  </r>
  <r>
    <s v="Enedis"/>
    <s v="2021"/>
    <x v="0"/>
    <s v="RES"/>
    <s v="Résidentiel"/>
    <s v="R"/>
    <x v="3"/>
    <m/>
    <s v="0"/>
    <n v="361.40178850000001"/>
    <n v="67"/>
    <n v="0.86899999999999999"/>
    <n v="0"/>
    <n v="0"/>
    <n v="0"/>
    <s v="21309"/>
    <x v="315"/>
    <s v="242101434"/>
    <s v="CC du Pays Châtillonnais"/>
    <s v="21"/>
    <s v="Côte-d'Or"/>
    <n v="27"/>
    <s v="Bourgogne-Franche-Comté"/>
  </r>
  <r>
    <s v="Enedis"/>
    <s v="2021"/>
    <x v="0"/>
    <s v="PRO"/>
    <s v="Petits professionels"/>
    <s v="A"/>
    <x v="1"/>
    <m/>
    <s v="0"/>
    <n v="0"/>
    <n v="0"/>
    <n v="0"/>
    <n v="0"/>
    <n v="0"/>
    <n v="1"/>
    <s v="21310"/>
    <x v="316"/>
    <s v="200039055"/>
    <s v="CC Ouche et Montagne"/>
    <s v="21"/>
    <s v="Côte-d'Or"/>
    <n v="27"/>
    <s v="Bourgogne-Franche-Comté"/>
  </r>
  <r>
    <s v="Enedis"/>
    <s v="2021"/>
    <x v="0"/>
    <s v="PRO"/>
    <s v="Petits professionels"/>
    <s v="T"/>
    <x v="0"/>
    <m/>
    <s v="0"/>
    <n v="174.83804269999999"/>
    <n v="13"/>
    <n v="0.92"/>
    <n v="0"/>
    <n v="0"/>
    <n v="0"/>
    <s v="21310"/>
    <x v="316"/>
    <s v="200039055"/>
    <s v="CC Ouche et Montagne"/>
    <s v="21"/>
    <s v="Côte-d'Or"/>
    <n v="27"/>
    <s v="Bourgogne-Franche-Comté"/>
  </r>
  <r>
    <s v="Enedis"/>
    <s v="2021"/>
    <x v="0"/>
    <s v="PRO"/>
    <s v="Petits professionels"/>
    <s v="I"/>
    <x v="4"/>
    <m/>
    <s v="0"/>
    <n v="0"/>
    <n v="0"/>
    <n v="0"/>
    <n v="0"/>
    <n v="0"/>
    <n v="1"/>
    <s v="21312"/>
    <x v="636"/>
    <s v="242101434"/>
    <s v="CC du Pays Châtillonnais"/>
    <s v="21"/>
    <s v="Côte-d'Or"/>
    <n v="27"/>
    <s v="Bourgogne-Franche-Comté"/>
  </r>
  <r>
    <s v="Enedis"/>
    <s v="2021"/>
    <x v="0"/>
    <s v="PRO"/>
    <s v="Petits professionels"/>
    <s v="T"/>
    <x v="0"/>
    <m/>
    <s v="0"/>
    <n v="0"/>
    <n v="0"/>
    <n v="0"/>
    <n v="0"/>
    <n v="0"/>
    <n v="1"/>
    <s v="21312"/>
    <x v="636"/>
    <s v="242101434"/>
    <s v="CC du Pays Châtillonnais"/>
    <s v="21"/>
    <s v="Côte-d'Or"/>
    <n v="27"/>
    <s v="Bourgogne-Franche-Comté"/>
  </r>
  <r>
    <s v="Enedis"/>
    <s v="2021"/>
    <x v="0"/>
    <s v="PRO"/>
    <s v="Petits professionels"/>
    <s v="A"/>
    <x v="1"/>
    <m/>
    <s v="0"/>
    <n v="0"/>
    <n v="0"/>
    <n v="0"/>
    <n v="0"/>
    <n v="0"/>
    <n v="1"/>
    <s v="21314"/>
    <x v="318"/>
    <s v="242101459"/>
    <s v="CC du Pays d'Alésia et de la Seine"/>
    <s v="21"/>
    <s v="Côte-d'Or"/>
    <n v="27"/>
    <s v="Bourgogne-Franche-Comté"/>
  </r>
  <r>
    <s v="Enedis"/>
    <s v="2021"/>
    <x v="0"/>
    <s v="PRO"/>
    <s v="Petits professionels"/>
    <s v="T"/>
    <x v="0"/>
    <m/>
    <s v="0"/>
    <n v="0"/>
    <n v="0"/>
    <n v="0"/>
    <n v="0"/>
    <n v="0"/>
    <n v="1"/>
    <s v="21314"/>
    <x v="318"/>
    <s v="242101459"/>
    <s v="CC du Pays d'Alésia et de la Seine"/>
    <s v="21"/>
    <s v="Côte-d'Or"/>
    <n v="27"/>
    <s v="Bourgogne-Franche-Comté"/>
  </r>
  <r>
    <s v="Enedis"/>
    <s v="2021"/>
    <x v="0"/>
    <s v="ENT"/>
    <s v="Entreprises"/>
    <s v="T"/>
    <x v="0"/>
    <s v="84"/>
    <s v="Administration publique et défense ; sécurité sociale obligatoire"/>
    <n v="13.894"/>
    <n v="1"/>
    <n v="1"/>
    <n v="0"/>
    <n v="0"/>
    <n v="0"/>
    <s v="21315"/>
    <x v="319"/>
    <s v="242100410"/>
    <s v="Dijon Métropole"/>
    <s v="21"/>
    <s v="Côte-d'Or"/>
    <n v="27"/>
    <s v="Bourgogne-Franche-Comté"/>
  </r>
  <r>
    <s v="Enedis"/>
    <s v="2021"/>
    <x v="0"/>
    <s v="PRO"/>
    <s v="Petits professionels"/>
    <s v="A"/>
    <x v="1"/>
    <m/>
    <s v="0"/>
    <n v="0"/>
    <n v="0"/>
    <n v="0"/>
    <n v="0"/>
    <n v="0"/>
    <n v="1"/>
    <s v="21315"/>
    <x v="319"/>
    <s v="242100410"/>
    <s v="Dijon Métropole"/>
    <s v="21"/>
    <s v="Côte-d'Or"/>
    <n v="27"/>
    <s v="Bourgogne-Franche-Comté"/>
  </r>
  <r>
    <s v="Enedis"/>
    <s v="2021"/>
    <x v="0"/>
    <s v="ENT"/>
    <s v="Entreprises"/>
    <s v="T"/>
    <x v="0"/>
    <s v="36"/>
    <s v="Captage, traitement et distribution d'eau"/>
    <n v="30.707000000000001"/>
    <n v="1"/>
    <n v="1"/>
    <n v="0"/>
    <n v="0"/>
    <n v="0"/>
    <s v="21316"/>
    <x v="320"/>
    <s v="200070902"/>
    <s v="CC Auxonne Pontailler Val de Saône"/>
    <s v="21"/>
    <s v="Côte-d'Or"/>
    <n v="27"/>
    <s v="Bourgogne-Franche-Comté"/>
  </r>
  <r>
    <s v="Enedis"/>
    <s v="2021"/>
    <x v="0"/>
    <s v="PRO"/>
    <s v="Petits professionels"/>
    <s v="A"/>
    <x v="1"/>
    <m/>
    <s v="0"/>
    <n v="0"/>
    <n v="0"/>
    <n v="0"/>
    <n v="0"/>
    <n v="0"/>
    <n v="1"/>
    <s v="21316"/>
    <x v="320"/>
    <s v="200070902"/>
    <s v="CC Auxonne Pontailler Val de Saône"/>
    <s v="21"/>
    <s v="Côte-d'Or"/>
    <n v="27"/>
    <s v="Bourgogne-Franche-Comté"/>
  </r>
  <r>
    <s v="Enedis"/>
    <s v="2021"/>
    <x v="0"/>
    <s v="RES"/>
    <s v="Résidentiel"/>
    <s v="R"/>
    <x v="3"/>
    <m/>
    <s v="0"/>
    <n v="1153.7939839999999"/>
    <n v="206"/>
    <n v="0.89500000000000002"/>
    <n v="0"/>
    <n v="0"/>
    <n v="0"/>
    <s v="21316"/>
    <x v="320"/>
    <s v="200070902"/>
    <s v="CC Auxonne Pontailler Val de Saône"/>
    <s v="21"/>
    <s v="Côte-d'Or"/>
    <n v="27"/>
    <s v="Bourgogne-Franche-Comté"/>
  </r>
  <r>
    <s v="Enedis"/>
    <s v="2021"/>
    <x v="0"/>
    <s v="ENT"/>
    <s v="Entreprises"/>
    <s v="A"/>
    <x v="1"/>
    <s v="1"/>
    <s v="0"/>
    <n v="60.582000000000001"/>
    <n v="2"/>
    <n v="1"/>
    <n v="0"/>
    <n v="0"/>
    <n v="0"/>
    <s v="21317"/>
    <x v="321"/>
    <s v="242100154"/>
    <s v="CC des Vallées de la Tille et de l'Ignon"/>
    <s v="21"/>
    <s v="Côte-d'Or"/>
    <n v="27"/>
    <s v="Bourgogne-Franche-Comté"/>
  </r>
  <r>
    <s v="Enedis"/>
    <s v="2021"/>
    <x v="0"/>
    <s v="ENT"/>
    <s v="Entreprises"/>
    <s v="I"/>
    <x v="4"/>
    <s v="10"/>
    <s v="Industries alimentaires"/>
    <n v="501.17418220000002"/>
    <n v="4"/>
    <n v="0.89700000000000002"/>
    <n v="0"/>
    <n v="0"/>
    <n v="0"/>
    <s v="21317"/>
    <x v="321"/>
    <s v="242100154"/>
    <s v="CC des Vallées de la Tille et de l'Ignon"/>
    <s v="21"/>
    <s v="Côte-d'Or"/>
    <n v="27"/>
    <s v="Bourgogne-Franche-Comté"/>
  </r>
  <r>
    <s v="Enedis"/>
    <s v="2021"/>
    <x v="0"/>
    <s v="ENT"/>
    <s v="Entreprises"/>
    <s v="I"/>
    <x v="4"/>
    <s v="25"/>
    <s v="Fabrication de produits métalliques, à l'exception des machines et des équipements"/>
    <n v="21.835968179999998"/>
    <n v="1"/>
    <n v="0.84599999999999997"/>
    <n v="0"/>
    <n v="0"/>
    <n v="0"/>
    <s v="21317"/>
    <x v="321"/>
    <s v="242100154"/>
    <s v="CC des Vallées de la Tille et de l'Ignon"/>
    <s v="21"/>
    <s v="Côte-d'Or"/>
    <n v="27"/>
    <s v="Bourgogne-Franche-Comté"/>
  </r>
  <r>
    <s v="Enedis"/>
    <s v="2021"/>
    <x v="0"/>
    <s v="ENT"/>
    <s v="Entreprises"/>
    <s v="I"/>
    <x v="4"/>
    <s v="43"/>
    <s v="Travaux de construction spécialisés"/>
    <n v="552.66550359999997"/>
    <n v="3"/>
    <n v="0.998"/>
    <n v="0"/>
    <n v="0"/>
    <n v="0"/>
    <s v="21317"/>
    <x v="321"/>
    <s v="242100154"/>
    <s v="CC des Vallées de la Tille et de l'Ignon"/>
    <s v="21"/>
    <s v="Côte-d'Or"/>
    <n v="27"/>
    <s v="Bourgogne-Franche-Comté"/>
  </r>
  <r>
    <s v="Enedis"/>
    <s v="2021"/>
    <x v="0"/>
    <s v="ENT"/>
    <s v="Entreprises"/>
    <s v="T"/>
    <x v="0"/>
    <s v="46"/>
    <s v="Commerce de gros, à l'exception des automobiles et des motocycles"/>
    <n v="1223.611838"/>
    <n v="4"/>
    <n v="0.99299999999999999"/>
    <n v="0"/>
    <n v="0"/>
    <n v="0"/>
    <s v="21317"/>
    <x v="321"/>
    <s v="242100154"/>
    <s v="CC des Vallées de la Tille et de l'Ignon"/>
    <s v="21"/>
    <s v="Côte-d'Or"/>
    <n v="27"/>
    <s v="Bourgogne-Franche-Comté"/>
  </r>
  <r>
    <s v="Enedis"/>
    <s v="2021"/>
    <x v="0"/>
    <s v="ENT"/>
    <s v="Entreprises"/>
    <s v="T"/>
    <x v="0"/>
    <s v="64"/>
    <s v="Activités des services financiers, hors assurance et caisses de retraite"/>
    <n v="80.687872850000005"/>
    <n v="1"/>
    <n v="0.86899999999999999"/>
    <n v="0"/>
    <n v="0"/>
    <n v="0"/>
    <s v="21317"/>
    <x v="321"/>
    <s v="242100154"/>
    <s v="CC des Vallées de la Tille et de l'Ignon"/>
    <s v="21"/>
    <s v="Côte-d'Or"/>
    <n v="27"/>
    <s v="Bourgogne-Franche-Comté"/>
  </r>
  <r>
    <s v="Enedis"/>
    <s v="2021"/>
    <x v="0"/>
    <s v="ENT"/>
    <s v="Entreprises"/>
    <s v="T"/>
    <x v="0"/>
    <s v="97"/>
    <s v="Activités des ménages en tant qu'employeurs de personnel domestique"/>
    <n v="4.2469999999999999"/>
    <n v="1"/>
    <n v="1"/>
    <n v="0"/>
    <n v="0"/>
    <n v="0"/>
    <s v="21317"/>
    <x v="321"/>
    <s v="242100154"/>
    <s v="CC des Vallées de la Tille et de l'Ignon"/>
    <s v="21"/>
    <s v="Côte-d'Or"/>
    <n v="27"/>
    <s v="Bourgogne-Franche-Comté"/>
  </r>
  <r>
    <s v="Enedis"/>
    <s v="2021"/>
    <x v="0"/>
    <s v="PRO"/>
    <s v="Petits professionels"/>
    <s v="I"/>
    <x v="4"/>
    <m/>
    <s v="0"/>
    <n v="337.1553055"/>
    <n v="39"/>
    <n v="0.81399999999999995"/>
    <n v="0"/>
    <n v="0"/>
    <n v="0"/>
    <s v="21317"/>
    <x v="321"/>
    <s v="242100154"/>
    <s v="CC des Vallées de la Tille et de l'Ignon"/>
    <s v="21"/>
    <s v="Côte-d'Or"/>
    <n v="27"/>
    <s v="Bourgogne-Franche-Comté"/>
  </r>
  <r>
    <s v="Enedis"/>
    <s v="2021"/>
    <x v="0"/>
    <s v="PRO"/>
    <s v="Petits professionels"/>
    <s v="X"/>
    <x v="2"/>
    <m/>
    <s v="0"/>
    <n v="132.9017365"/>
    <n v="13"/>
    <n v="0.85099999999999998"/>
    <n v="0"/>
    <n v="0"/>
    <n v="0"/>
    <s v="21317"/>
    <x v="321"/>
    <s v="242100154"/>
    <s v="CC des Vallées de la Tille et de l'Ignon"/>
    <s v="21"/>
    <s v="Côte-d'Or"/>
    <n v="27"/>
    <s v="Bourgogne-Franche-Comté"/>
  </r>
  <r>
    <s v="Enedis"/>
    <s v="2021"/>
    <x v="0"/>
    <s v="RES"/>
    <s v="Résidentiel"/>
    <s v="R"/>
    <x v="3"/>
    <m/>
    <s v="0"/>
    <n v="10022.478230000001"/>
    <n v="2073"/>
    <n v="0.79500000000000004"/>
    <n v="1.0064176540000001"/>
    <n v="2.1900000000000001E-3"/>
    <n v="0"/>
    <s v="21317"/>
    <x v="321"/>
    <s v="242100154"/>
    <s v="CC des Vallées de la Tille et de l'Ignon"/>
    <s v="21"/>
    <s v="Côte-d'Or"/>
    <n v="27"/>
    <s v="Bourgogne-Franche-Comté"/>
  </r>
  <r>
    <s v="Enedis"/>
    <s v="2021"/>
    <x v="0"/>
    <s v="PRO"/>
    <s v="Petits professionels"/>
    <s v="T"/>
    <x v="0"/>
    <m/>
    <s v="0"/>
    <n v="80.697007380000002"/>
    <n v="16"/>
    <n v="0.85199999999999998"/>
    <n v="0"/>
    <n v="0"/>
    <n v="0"/>
    <s v="21319"/>
    <x v="637"/>
    <s v="200000925"/>
    <s v="CC de la Plaine Dijonnaise"/>
    <s v="21"/>
    <s v="Côte-d'Or"/>
    <n v="27"/>
    <s v="Bourgogne-Franche-Comté"/>
  </r>
  <r>
    <s v="Enedis"/>
    <s v="2021"/>
    <x v="0"/>
    <s v="PRO"/>
    <s v="Petits professionels"/>
    <s v="X"/>
    <x v="2"/>
    <m/>
    <s v="0"/>
    <n v="0"/>
    <n v="0"/>
    <n v="0"/>
    <n v="0"/>
    <n v="0"/>
    <n v="1"/>
    <s v="21319"/>
    <x v="637"/>
    <s v="200000925"/>
    <s v="CC de la Plaine Dijonnaise"/>
    <s v="21"/>
    <s v="Côte-d'Or"/>
    <n v="27"/>
    <s v="Bourgogne-Franche-Comté"/>
  </r>
  <r>
    <s v="Enedis"/>
    <s v="2021"/>
    <x v="0"/>
    <s v="ENT"/>
    <s v="Entreprises"/>
    <s v="T"/>
    <x v="0"/>
    <s v="46"/>
    <s v="Commerce de gros, à l'exception des automobiles et des motocycles"/>
    <n v="1.6639999999999999"/>
    <n v="1"/>
    <n v="1"/>
    <n v="0"/>
    <n v="0"/>
    <n v="0"/>
    <s v="21320"/>
    <x v="322"/>
    <s v="200000925"/>
    <s v="CC de la Plaine Dijonnaise"/>
    <s v="21"/>
    <s v="Côte-d'Or"/>
    <n v="27"/>
    <s v="Bourgogne-Franche-Comté"/>
  </r>
  <r>
    <s v="Enedis"/>
    <s v="2021"/>
    <x v="0"/>
    <s v="PRO"/>
    <s v="Petits professionels"/>
    <s v="I"/>
    <x v="4"/>
    <m/>
    <s v="0"/>
    <n v="0"/>
    <n v="0"/>
    <n v="0"/>
    <n v="0"/>
    <n v="0"/>
    <n v="1"/>
    <s v="21320"/>
    <x v="322"/>
    <s v="200000925"/>
    <s v="CC de la Plaine Dijonnaise"/>
    <s v="21"/>
    <s v="Côte-d'Or"/>
    <n v="27"/>
    <s v="Bourgogne-Franche-Comté"/>
  </r>
  <r>
    <s v="Enedis"/>
    <s v="2021"/>
    <x v="0"/>
    <s v="PRO"/>
    <s v="Petits professionels"/>
    <s v="A"/>
    <x v="1"/>
    <m/>
    <s v="0"/>
    <n v="0"/>
    <n v="0"/>
    <n v="0"/>
    <n v="0"/>
    <n v="0"/>
    <n v="1"/>
    <s v="21321"/>
    <x v="638"/>
    <s v="242101459"/>
    <s v="CC du Pays d'Alésia et de la Seine"/>
    <s v="21"/>
    <s v="Côte-d'Or"/>
    <n v="27"/>
    <s v="Bourgogne-Franche-Comté"/>
  </r>
  <r>
    <s v="Enedis"/>
    <s v="2021"/>
    <x v="0"/>
    <s v="PRO"/>
    <s v="Petits professionels"/>
    <s v="T"/>
    <x v="0"/>
    <m/>
    <s v="0"/>
    <n v="0"/>
    <n v="0"/>
    <n v="0"/>
    <n v="0"/>
    <n v="0"/>
    <n v="1"/>
    <s v="21321"/>
    <x v="638"/>
    <s v="242101459"/>
    <s v="CC du Pays d'Alésia et de la Seine"/>
    <s v="21"/>
    <s v="Côte-d'Or"/>
    <n v="27"/>
    <s v="Bourgogne-Franche-Comté"/>
  </r>
  <r>
    <s v="Enedis"/>
    <s v="2021"/>
    <x v="0"/>
    <s v="PRO"/>
    <s v="Petits professionels"/>
    <s v="A"/>
    <x v="1"/>
    <m/>
    <s v="0"/>
    <n v="0"/>
    <n v="0"/>
    <n v="0"/>
    <n v="0"/>
    <n v="0"/>
    <n v="1"/>
    <s v="21322"/>
    <x v="323"/>
    <s v="242101509"/>
    <s v="CC Rives de Saône"/>
    <s v="21"/>
    <s v="Côte-d'Or"/>
    <n v="27"/>
    <s v="Bourgogne-Franche-Comté"/>
  </r>
  <r>
    <s v="Enedis"/>
    <s v="2021"/>
    <x v="0"/>
    <s v="PRO"/>
    <s v="Petits professionels"/>
    <s v="T"/>
    <x v="0"/>
    <m/>
    <s v="0"/>
    <n v="0"/>
    <n v="0"/>
    <n v="0"/>
    <n v="0"/>
    <n v="0"/>
    <n v="1"/>
    <s v="21323"/>
    <x v="324"/>
    <s v="200072825"/>
    <s v="CC Mirebellois et Fontenois"/>
    <s v="21"/>
    <s v="Côte-d'Or"/>
    <n v="27"/>
    <s v="Bourgogne-Franche-Comté"/>
  </r>
  <r>
    <s v="Enedis"/>
    <s v="2021"/>
    <x v="0"/>
    <s v="PRO"/>
    <s v="Petits professionels"/>
    <s v="X"/>
    <x v="2"/>
    <m/>
    <s v="0"/>
    <n v="0"/>
    <n v="0"/>
    <n v="0"/>
    <n v="0"/>
    <n v="0"/>
    <n v="1"/>
    <s v="21323"/>
    <x v="324"/>
    <s v="200072825"/>
    <s v="CC Mirebellois et Fontenois"/>
    <s v="21"/>
    <s v="Côte-d'Or"/>
    <n v="27"/>
    <s v="Bourgogne-Franche-Comté"/>
  </r>
  <r>
    <s v="Enedis"/>
    <s v="2021"/>
    <x v="0"/>
    <s v="RES"/>
    <s v="Résidentiel"/>
    <s v="R"/>
    <x v="3"/>
    <m/>
    <s v="0"/>
    <n v="626.38457189999997"/>
    <n v="122"/>
    <n v="0.79"/>
    <n v="0"/>
    <n v="0"/>
    <n v="0"/>
    <s v="21325"/>
    <x v="639"/>
    <s v="200071173"/>
    <s v="CC du Pays Arnay Liernais"/>
    <s v="21"/>
    <s v="Côte-d'Or"/>
    <n v="27"/>
    <s v="Bourgogne-Franche-Comté"/>
  </r>
  <r>
    <s v="Enedis"/>
    <s v="2021"/>
    <x v="0"/>
    <s v="PRO"/>
    <s v="Petits professionels"/>
    <s v="X"/>
    <x v="2"/>
    <m/>
    <s v="0"/>
    <n v="0"/>
    <n v="0"/>
    <n v="0"/>
    <n v="0"/>
    <n v="0"/>
    <n v="1"/>
    <s v="21326"/>
    <x v="326"/>
    <s v="242101434"/>
    <s v="CC du Pays Châtillonnais"/>
    <s v="21"/>
    <s v="Côte-d'Or"/>
    <n v="27"/>
    <s v="Bourgogne-Franche-Comté"/>
  </r>
  <r>
    <s v="Enedis"/>
    <s v="2021"/>
    <x v="0"/>
    <s v="PRO"/>
    <s v="Petits professionels"/>
    <s v="I"/>
    <x v="4"/>
    <m/>
    <s v="0"/>
    <n v="0"/>
    <n v="0"/>
    <n v="0"/>
    <n v="0"/>
    <n v="0"/>
    <n v="1"/>
    <s v="21327"/>
    <x v="327"/>
    <s v="200006682"/>
    <s v="CA Beaune, Côte et Sud - Communauté Beaune-Chagny-Nolay"/>
    <s v="21"/>
    <s v="Côte-d'Or"/>
    <n v="27"/>
    <s v="Bourgogne-Franche-Comté"/>
  </r>
  <r>
    <s v="Enedis"/>
    <s v="2021"/>
    <x v="0"/>
    <s v="PRO"/>
    <s v="Petits professionels"/>
    <s v="T"/>
    <x v="0"/>
    <m/>
    <s v="0"/>
    <n v="0"/>
    <n v="0"/>
    <n v="0"/>
    <n v="0"/>
    <n v="0"/>
    <n v="1"/>
    <s v="21328"/>
    <x v="328"/>
    <s v="200071017"/>
    <s v="CC des Terres d'Auxois"/>
    <s v="21"/>
    <s v="Côte-d'Or"/>
    <n v="27"/>
    <s v="Bourgogne-Franche-Comté"/>
  </r>
  <r>
    <s v="Enedis"/>
    <s v="2021"/>
    <x v="0"/>
    <s v="ENT"/>
    <s v="Entreprises"/>
    <s v="T"/>
    <x v="0"/>
    <s v="36"/>
    <s v="Captage, traitement et distribution d'eau"/>
    <n v="41.91"/>
    <n v="1"/>
    <n v="1"/>
    <n v="0"/>
    <n v="0"/>
    <n v="0"/>
    <s v="21329"/>
    <x v="329"/>
    <s v="200071017"/>
    <s v="CC des Terres d'Auxois"/>
    <s v="21"/>
    <s v="Côte-d'Or"/>
    <n v="27"/>
    <s v="Bourgogne-Franche-Comté"/>
  </r>
  <r>
    <s v="Enedis"/>
    <s v="2021"/>
    <x v="0"/>
    <s v="PRO"/>
    <s v="Petits professionels"/>
    <s v="T"/>
    <x v="0"/>
    <m/>
    <s v="0"/>
    <n v="0"/>
    <n v="0"/>
    <n v="0"/>
    <n v="0"/>
    <n v="0"/>
    <n v="1"/>
    <s v="21329"/>
    <x v="329"/>
    <s v="200071017"/>
    <s v="CC des Terres d'Auxois"/>
    <s v="21"/>
    <s v="Côte-d'Or"/>
    <n v="27"/>
    <s v="Bourgogne-Franche-Comté"/>
  </r>
  <r>
    <s v="Enedis"/>
    <s v="2021"/>
    <x v="0"/>
    <s v="RES"/>
    <s v="Résidentiel"/>
    <s v="R"/>
    <x v="3"/>
    <m/>
    <s v="0"/>
    <n v="1066.149539"/>
    <n v="176"/>
    <n v="0.86399999999999999"/>
    <n v="0"/>
    <n v="0"/>
    <n v="0"/>
    <s v="21330"/>
    <x v="446"/>
    <s v="200000925"/>
    <s v="CC de la Plaine Dijonnaise"/>
    <s v="21"/>
    <s v="Côte-d'Or"/>
    <n v="27"/>
    <s v="Bourgogne-Franche-Comté"/>
  </r>
  <r>
    <s v="Enedis"/>
    <s v="2021"/>
    <x v="0"/>
    <s v="ENT"/>
    <s v="Entreprises"/>
    <s v="T"/>
    <x v="0"/>
    <s v="87"/>
    <s v="Hébergement médico-social et social"/>
    <n v="157.84200000000001"/>
    <n v="1"/>
    <n v="1"/>
    <n v="0"/>
    <n v="0"/>
    <n v="0"/>
    <s v="21332"/>
    <x v="331"/>
    <s v="242101509"/>
    <s v="CC Rives de Saône"/>
    <s v="21"/>
    <s v="Côte-d'Or"/>
    <n v="27"/>
    <s v="Bourgogne-Franche-Comté"/>
  </r>
  <r>
    <s v="Enedis"/>
    <s v="2021"/>
    <x v="0"/>
    <s v="PRO"/>
    <s v="Petits professionels"/>
    <s v="A"/>
    <x v="1"/>
    <m/>
    <s v="0"/>
    <n v="0"/>
    <n v="0"/>
    <n v="0"/>
    <n v="0"/>
    <n v="0"/>
    <n v="1"/>
    <s v="21333"/>
    <x v="332"/>
    <s v="242101509"/>
    <s v="CC Rives de Saône"/>
    <s v="21"/>
    <s v="Côte-d'Or"/>
    <n v="27"/>
    <s v="Bourgogne-Franche-Comté"/>
  </r>
  <r>
    <s v="Enedis"/>
    <s v="2021"/>
    <x v="0"/>
    <s v="PRO"/>
    <s v="Petits professionels"/>
    <s v="I"/>
    <x v="4"/>
    <m/>
    <s v="0"/>
    <n v="0"/>
    <n v="0"/>
    <n v="0"/>
    <n v="0"/>
    <n v="0"/>
    <n v="1"/>
    <s v="21333"/>
    <x v="332"/>
    <s v="242101509"/>
    <s v="CC Rives de Saône"/>
    <s v="21"/>
    <s v="Côte-d'Or"/>
    <n v="27"/>
    <s v="Bourgogne-Franche-Comté"/>
  </r>
  <r>
    <s v="Enedis"/>
    <s v="2021"/>
    <x v="0"/>
    <s v="ENT"/>
    <s v="Entreprises"/>
    <s v="I"/>
    <x v="4"/>
    <s v="27"/>
    <s v="Fabrication d'équipements électriques"/>
    <n v="1223.0816669999999"/>
    <n v="1"/>
    <n v="1"/>
    <n v="0"/>
    <n v="0"/>
    <n v="0"/>
    <s v="21334"/>
    <x v="333"/>
    <s v="200071173"/>
    <s v="CC du Pays Arnay Liernais"/>
    <s v="21"/>
    <s v="Côte-d'Or"/>
    <n v="27"/>
    <s v="Bourgogne-Franche-Comté"/>
  </r>
  <r>
    <s v="Enedis"/>
    <s v="2021"/>
    <x v="0"/>
    <s v="PRO"/>
    <s v="Petits professionels"/>
    <s v="A"/>
    <x v="1"/>
    <m/>
    <s v="0"/>
    <n v="0"/>
    <n v="0"/>
    <n v="0"/>
    <n v="0"/>
    <n v="0"/>
    <n v="1"/>
    <s v="21334"/>
    <x v="333"/>
    <s v="200071173"/>
    <s v="CC du Pays Arnay Liernais"/>
    <s v="21"/>
    <s v="Côte-d'Or"/>
    <n v="27"/>
    <s v="Bourgogne-Franche-Comté"/>
  </r>
  <r>
    <s v="Enedis"/>
    <s v="2021"/>
    <x v="0"/>
    <s v="PRO"/>
    <s v="Petits professionels"/>
    <s v="T"/>
    <x v="0"/>
    <m/>
    <s v="0"/>
    <n v="286.74035370000001"/>
    <n v="36"/>
    <n v="0.82399999999999995"/>
    <n v="0"/>
    <n v="0"/>
    <n v="0"/>
    <s v="21334"/>
    <x v="333"/>
    <s v="200071173"/>
    <s v="CC du Pays Arnay Liernais"/>
    <s v="21"/>
    <s v="Côte-d'Or"/>
    <n v="27"/>
    <s v="Bourgogne-Franche-Comté"/>
  </r>
  <r>
    <s v="Enedis"/>
    <s v="2021"/>
    <x v="0"/>
    <s v="ENT"/>
    <s v="Entreprises"/>
    <s v="T"/>
    <x v="0"/>
    <s v="68"/>
    <s v="Activités immobilières"/>
    <n v="67.972605229999999"/>
    <n v="1"/>
    <n v="0.873"/>
    <n v="0"/>
    <n v="0"/>
    <n v="0"/>
    <s v="21335"/>
    <x v="334"/>
    <s v="200071017"/>
    <s v="CC des Terres d'Auxois"/>
    <s v="21"/>
    <s v="Côte-d'Or"/>
    <n v="27"/>
    <s v="Bourgogne-Franche-Comté"/>
  </r>
  <r>
    <s v="Enedis"/>
    <s v="2021"/>
    <x v="0"/>
    <s v="PRO"/>
    <s v="Petits professionels"/>
    <s v="T"/>
    <x v="0"/>
    <m/>
    <s v="0"/>
    <n v="156.1298438"/>
    <n v="14"/>
    <n v="0.95899999999999996"/>
    <n v="0"/>
    <n v="0"/>
    <n v="0"/>
    <s v="21335"/>
    <x v="334"/>
    <s v="200071017"/>
    <s v="CC des Terres d'Auxois"/>
    <s v="21"/>
    <s v="Côte-d'Or"/>
    <n v="27"/>
    <s v="Bourgogne-Franche-Comté"/>
  </r>
  <r>
    <s v="Enedis"/>
    <s v="2021"/>
    <x v="0"/>
    <s v="ENT"/>
    <s v="Entreprises"/>
    <s v="I"/>
    <x v="4"/>
    <s v="16"/>
    <s v="Travail du bois et fabrication d'articles en bois et en liège, à l'exception des meubles ; fabrication d'articles en vannerie et sparterie"/>
    <n v="1183.4861000000001"/>
    <n v="2"/>
    <n v="1"/>
    <n v="0"/>
    <n v="0"/>
    <n v="0"/>
    <s v="21336"/>
    <x v="335"/>
    <s v="242101434"/>
    <s v="CC du Pays Châtillonnais"/>
    <s v="21"/>
    <s v="Côte-d'Or"/>
    <n v="27"/>
    <s v="Bourgogne-Franche-Comté"/>
  </r>
  <r>
    <s v="Enedis"/>
    <s v="2021"/>
    <x v="0"/>
    <s v="ENT"/>
    <s v="Entreprises"/>
    <s v="I"/>
    <x v="4"/>
    <s v="43"/>
    <s v="Travaux de construction spécialisés"/>
    <n v="1.0090286449999999"/>
    <n v="1"/>
    <n v="0.94199999999999995"/>
    <n v="0"/>
    <n v="0"/>
    <n v="0"/>
    <s v="21336"/>
    <x v="335"/>
    <s v="242101434"/>
    <s v="CC du Pays Châtillonnais"/>
    <s v="21"/>
    <s v="Côte-d'Or"/>
    <n v="27"/>
    <s v="Bourgogne-Franche-Comté"/>
  </r>
  <r>
    <s v="Enedis"/>
    <s v="2021"/>
    <x v="0"/>
    <s v="ENT"/>
    <s v="Entreprises"/>
    <s v="T"/>
    <x v="0"/>
    <s v="46"/>
    <s v="Commerce de gros, à l'exception des automobiles et des motocycles"/>
    <n v="710.18"/>
    <n v="1"/>
    <n v="1"/>
    <n v="0"/>
    <n v="0"/>
    <n v="0"/>
    <s v="21336"/>
    <x v="335"/>
    <s v="242101434"/>
    <s v="CC du Pays Châtillonnais"/>
    <s v="21"/>
    <s v="Côte-d'Or"/>
    <n v="27"/>
    <s v="Bourgogne-Franche-Comté"/>
  </r>
  <r>
    <s v="Enedis"/>
    <s v="2021"/>
    <x v="0"/>
    <s v="PRO"/>
    <s v="Petits professionels"/>
    <s v="I"/>
    <x v="4"/>
    <m/>
    <s v="0"/>
    <n v="48.099045719999999"/>
    <n v="10"/>
    <n v="0.78800000000000003"/>
    <n v="0"/>
    <n v="0"/>
    <n v="0"/>
    <s v="21336"/>
    <x v="335"/>
    <s v="242101434"/>
    <s v="CC du Pays Châtillonnais"/>
    <s v="21"/>
    <s v="Côte-d'Or"/>
    <n v="27"/>
    <s v="Bourgogne-Franche-Comté"/>
  </r>
  <r>
    <s v="Enedis"/>
    <s v="2021"/>
    <x v="0"/>
    <s v="PRO"/>
    <s v="Petits professionels"/>
    <s v="X"/>
    <x v="2"/>
    <m/>
    <s v="0"/>
    <n v="162.362773"/>
    <n v="14"/>
    <n v="0.82699999999999996"/>
    <n v="0"/>
    <n v="0"/>
    <n v="0"/>
    <s v="21336"/>
    <x v="335"/>
    <s v="242101434"/>
    <s v="CC du Pays Châtillonnais"/>
    <s v="21"/>
    <s v="Côte-d'Or"/>
    <n v="27"/>
    <s v="Bourgogne-Franche-Comté"/>
  </r>
  <r>
    <s v="Enedis"/>
    <s v="2021"/>
    <x v="0"/>
    <s v="ENT"/>
    <s v="Entreprises"/>
    <s v="T"/>
    <x v="0"/>
    <s v="55"/>
    <s v="Hébergement"/>
    <n v="129.22229960000001"/>
    <n v="2"/>
    <n v="0.91300000000000003"/>
    <n v="0"/>
    <n v="0"/>
    <n v="0"/>
    <s v="21337"/>
    <x v="336"/>
    <s v="200070902"/>
    <s v="CC Auxonne Pontailler Val de Saône"/>
    <s v="21"/>
    <s v="Côte-d'Or"/>
    <n v="27"/>
    <s v="Bourgogne-Franche-Comté"/>
  </r>
  <r>
    <s v="Enedis"/>
    <s v="2021"/>
    <x v="0"/>
    <s v="PRO"/>
    <s v="Petits professionels"/>
    <s v="A"/>
    <x v="1"/>
    <m/>
    <s v="0"/>
    <n v="59.806014099999999"/>
    <n v="4"/>
    <n v="0.74099999999999999"/>
    <n v="0"/>
    <n v="0"/>
    <n v="0"/>
    <s v="21338"/>
    <x v="337"/>
    <s v="200039063"/>
    <s v="CC Forêts, Seine et Suzon"/>
    <s v="21"/>
    <s v="Côte-d'Or"/>
    <n v="27"/>
    <s v="Bourgogne-Franche-Comté"/>
  </r>
  <r>
    <s v="Enedis"/>
    <s v="2021"/>
    <x v="0"/>
    <s v="PRO"/>
    <s v="Petits professionels"/>
    <s v="A"/>
    <x v="1"/>
    <m/>
    <s v="0"/>
    <n v="0"/>
    <n v="0"/>
    <n v="0"/>
    <n v="0"/>
    <n v="0"/>
    <n v="1"/>
    <s v="21339"/>
    <x v="338"/>
    <s v="200039055"/>
    <s v="CC Ouche et Montagne"/>
    <s v="21"/>
    <s v="Côte-d'Or"/>
    <n v="27"/>
    <s v="Bourgogne-Franche-Comté"/>
  </r>
  <r>
    <s v="Enedis"/>
    <s v="2021"/>
    <x v="0"/>
    <s v="PRO"/>
    <s v="Petits professionels"/>
    <s v="T"/>
    <x v="0"/>
    <m/>
    <s v="0"/>
    <n v="150.80908249999999"/>
    <n v="18"/>
    <n v="0.80900000000000005"/>
    <n v="0"/>
    <n v="0"/>
    <n v="0"/>
    <s v="21339"/>
    <x v="338"/>
    <s v="200039055"/>
    <s v="CC Ouche et Montagne"/>
    <s v="21"/>
    <s v="Côte-d'Or"/>
    <n v="27"/>
    <s v="Bourgogne-Franche-Comté"/>
  </r>
  <r>
    <s v="Enedis"/>
    <s v="2021"/>
    <x v="0"/>
    <s v="RES"/>
    <s v="Résidentiel"/>
    <s v="R"/>
    <x v="3"/>
    <m/>
    <s v="0"/>
    <n v="1656.9593769999999"/>
    <n v="239"/>
    <n v="0.73399999999999999"/>
    <n v="0"/>
    <n v="0"/>
    <n v="0"/>
    <s v="21339"/>
    <x v="338"/>
    <s v="200039055"/>
    <s v="CC Ouche et Montagne"/>
    <s v="21"/>
    <s v="Côte-d'Or"/>
    <n v="27"/>
    <s v="Bourgogne-Franche-Comté"/>
  </r>
  <r>
    <s v="Enedis"/>
    <s v="2021"/>
    <x v="0"/>
    <s v="PRO"/>
    <s v="Petits professionels"/>
    <s v="A"/>
    <x v="1"/>
    <m/>
    <s v="0"/>
    <n v="64.398518620000004"/>
    <n v="4"/>
    <n v="0.499"/>
    <n v="0"/>
    <n v="0"/>
    <n v="0"/>
    <s v="21341"/>
    <x v="340"/>
    <s v="200071017"/>
    <s v="CC des Terres d'Auxois"/>
    <s v="21"/>
    <s v="Côte-d'Or"/>
    <n v="27"/>
    <s v="Bourgogne-Franche-Comté"/>
  </r>
  <r>
    <s v="Enedis"/>
    <s v="2021"/>
    <x v="0"/>
    <s v="PRO"/>
    <s v="Petits professionels"/>
    <s v="I"/>
    <x v="4"/>
    <m/>
    <s v="0"/>
    <n v="57.906606789999998"/>
    <n v="2"/>
    <n v="0.54200000000000004"/>
    <n v="0"/>
    <n v="0"/>
    <n v="0"/>
    <s v="21342"/>
    <x v="640"/>
    <s v="242101509"/>
    <s v="CC Rives de Saône"/>
    <s v="21"/>
    <s v="Côte-d'Or"/>
    <n v="27"/>
    <s v="Bourgogne-Franche-Comté"/>
  </r>
  <r>
    <s v="Enedis"/>
    <s v="2021"/>
    <x v="0"/>
    <s v="PRO"/>
    <s v="Petits professionels"/>
    <s v="X"/>
    <x v="2"/>
    <m/>
    <s v="0"/>
    <n v="0"/>
    <n v="0"/>
    <n v="0"/>
    <n v="0"/>
    <n v="0"/>
    <n v="1"/>
    <s v="21342"/>
    <x v="640"/>
    <s v="242101509"/>
    <s v="CC Rives de Saône"/>
    <s v="21"/>
    <s v="Côte-d'Or"/>
    <n v="27"/>
    <s v="Bourgogne-Franche-Comté"/>
  </r>
  <r>
    <s v="Enedis"/>
    <s v="2021"/>
    <x v="0"/>
    <s v="RES"/>
    <s v="Résidentiel"/>
    <s v="R"/>
    <x v="3"/>
    <m/>
    <s v="0"/>
    <n v="1141.11115"/>
    <n v="182"/>
    <n v="0.85199999999999998"/>
    <n v="0"/>
    <n v="0"/>
    <n v="0"/>
    <s v="21342"/>
    <x v="640"/>
    <s v="242101509"/>
    <s v="CC Rives de Saône"/>
    <s v="21"/>
    <s v="Côte-d'Or"/>
    <n v="27"/>
    <s v="Bourgogne-Franche-Comté"/>
  </r>
  <r>
    <s v="Enedis"/>
    <s v="2021"/>
    <x v="0"/>
    <s v="PRO"/>
    <s v="Petits professionels"/>
    <s v="A"/>
    <x v="1"/>
    <m/>
    <s v="0"/>
    <n v="0"/>
    <n v="0"/>
    <n v="0"/>
    <n v="0"/>
    <n v="0"/>
    <n v="1"/>
    <s v="21344"/>
    <x v="342"/>
    <s v="242101509"/>
    <s v="CC Rives de Saône"/>
    <s v="21"/>
    <s v="Côte-d'Or"/>
    <n v="27"/>
    <s v="Bourgogne-Franche-Comté"/>
  </r>
  <r>
    <s v="Enedis"/>
    <s v="2021"/>
    <x v="0"/>
    <s v="RES"/>
    <s v="Résidentiel"/>
    <s v="R"/>
    <x v="3"/>
    <m/>
    <s v="0"/>
    <n v="972.34005060000004"/>
    <n v="216"/>
    <n v="0.76700000000000002"/>
    <n v="0"/>
    <n v="0"/>
    <n v="0"/>
    <s v="21344"/>
    <x v="342"/>
    <s v="242101509"/>
    <s v="CC Rives de Saône"/>
    <s v="21"/>
    <s v="Côte-d'Or"/>
    <n v="27"/>
    <s v="Bourgogne-Franche-Comté"/>
  </r>
  <r>
    <s v="Enedis"/>
    <s v="2021"/>
    <x v="0"/>
    <s v="ENT"/>
    <s v="Entreprises"/>
    <s v="T"/>
    <x v="0"/>
    <s v="84"/>
    <s v="Administration publique et défense ; sécurité sociale obligatoire"/>
    <n v="11.975"/>
    <n v="1"/>
    <n v="1"/>
    <n v="0"/>
    <n v="0"/>
    <n v="0"/>
    <s v="21346"/>
    <x v="344"/>
    <s v="242101434"/>
    <s v="CC du Pays Châtillonnais"/>
    <s v="21"/>
    <s v="Côte-d'Or"/>
    <n v="27"/>
    <s v="Bourgogne-Franche-Comté"/>
  </r>
  <r>
    <s v="Enedis"/>
    <s v="2021"/>
    <x v="0"/>
    <s v="PRO"/>
    <s v="Petits professionels"/>
    <s v="T"/>
    <x v="0"/>
    <m/>
    <s v="0"/>
    <n v="261.19113119999997"/>
    <n v="21"/>
    <n v="0.90300000000000002"/>
    <n v="0"/>
    <n v="0"/>
    <n v="0"/>
    <s v="21346"/>
    <x v="344"/>
    <s v="242101434"/>
    <s v="CC du Pays Châtillonnais"/>
    <s v="21"/>
    <s v="Côte-d'Or"/>
    <n v="27"/>
    <s v="Bourgogne-Franche-Comté"/>
  </r>
  <r>
    <s v="Enedis"/>
    <s v="2021"/>
    <x v="0"/>
    <s v="PRO"/>
    <s v="Petits professionels"/>
    <s v="X"/>
    <x v="2"/>
    <m/>
    <s v="0"/>
    <n v="0"/>
    <n v="0"/>
    <n v="0"/>
    <n v="0"/>
    <n v="0"/>
    <n v="1"/>
    <s v="21346"/>
    <x v="344"/>
    <s v="242101434"/>
    <s v="CC du Pays Châtillonnais"/>
    <s v="21"/>
    <s v="Côte-d'Or"/>
    <n v="27"/>
    <s v="Bourgogne-Franche-Comté"/>
  </r>
  <r>
    <s v="Enedis"/>
    <s v="2021"/>
    <x v="0"/>
    <s v="ENT"/>
    <s v="Entreprises"/>
    <s v="I"/>
    <x v="4"/>
    <s v="18"/>
    <s v="Imprimerie et reproduction d'enregistrements"/>
    <n v="532.66549999999995"/>
    <n v="1"/>
    <n v="1"/>
    <n v="0"/>
    <n v="0"/>
    <n v="0"/>
    <s v="21347"/>
    <x v="345"/>
    <s v="200006682"/>
    <s v="CA Beaune, Côte et Sud - Communauté Beaune-Chagny-Nolay"/>
    <s v="21"/>
    <s v="Côte-d'Or"/>
    <n v="27"/>
    <s v="Bourgogne-Franche-Comté"/>
  </r>
  <r>
    <s v="Enedis"/>
    <s v="2021"/>
    <x v="0"/>
    <s v="ENT"/>
    <s v="Entreprises"/>
    <s v="T"/>
    <x v="0"/>
    <s v="45"/>
    <s v="Commerce et réparation d'automobiles et de motocycles"/>
    <n v="188.47415290000001"/>
    <n v="1"/>
    <n v="0.997"/>
    <n v="0"/>
    <n v="0"/>
    <n v="0"/>
    <s v="21347"/>
    <x v="345"/>
    <s v="200006682"/>
    <s v="CA Beaune, Côte et Sud - Communauté Beaune-Chagny-Nolay"/>
    <s v="21"/>
    <s v="Côte-d'Or"/>
    <n v="27"/>
    <s v="Bourgogne-Franche-Comté"/>
  </r>
  <r>
    <s v="Enedis"/>
    <s v="2021"/>
    <x v="0"/>
    <s v="ENT"/>
    <s v="Entreprises"/>
    <s v="T"/>
    <x v="0"/>
    <s v="56"/>
    <s v="Restauration"/>
    <n v="513.60494410000001"/>
    <n v="2"/>
    <n v="0.98099999999999998"/>
    <n v="0"/>
    <n v="0"/>
    <n v="0"/>
    <s v="21347"/>
    <x v="345"/>
    <s v="200006682"/>
    <s v="CA Beaune, Côte et Sud - Communauté Beaune-Chagny-Nolay"/>
    <s v="21"/>
    <s v="Côte-d'Or"/>
    <n v="27"/>
    <s v="Bourgogne-Franche-Comté"/>
  </r>
  <r>
    <s v="Enedis"/>
    <s v="2021"/>
    <x v="0"/>
    <s v="ENT"/>
    <s v="Entreprises"/>
    <s v="T"/>
    <x v="0"/>
    <s v="70"/>
    <s v="Activités des sièges sociaux ; conseil de gestion"/>
    <n v="41.703175590000001"/>
    <n v="1"/>
    <n v="0.91500000000000004"/>
    <n v="0"/>
    <n v="0"/>
    <n v="0"/>
    <s v="21347"/>
    <x v="345"/>
    <s v="200006682"/>
    <s v="CA Beaune, Côte et Sud - Communauté Beaune-Chagny-Nolay"/>
    <s v="21"/>
    <s v="Côte-d'Or"/>
    <n v="27"/>
    <s v="Bourgogne-Franche-Comté"/>
  </r>
  <r>
    <s v="Enedis"/>
    <s v="2021"/>
    <x v="0"/>
    <s v="PRO"/>
    <s v="Petits professionels"/>
    <s v="T"/>
    <x v="0"/>
    <m/>
    <s v="0"/>
    <n v="437.74069969999999"/>
    <n v="31"/>
    <n v="0.88500000000000001"/>
    <n v="0"/>
    <n v="0"/>
    <n v="0"/>
    <s v="21347"/>
    <x v="345"/>
    <s v="200006682"/>
    <s v="CA Beaune, Côte et Sud - Communauté Beaune-Chagny-Nolay"/>
    <s v="21"/>
    <s v="Côte-d'Or"/>
    <n v="27"/>
    <s v="Bourgogne-Franche-Comté"/>
  </r>
  <r>
    <s v="Enedis"/>
    <s v="2021"/>
    <x v="0"/>
    <s v="RES"/>
    <s v="Résidentiel"/>
    <s v="R"/>
    <x v="3"/>
    <m/>
    <s v="0"/>
    <n v="1149.431145"/>
    <n v="152"/>
    <n v="0.85599999999999998"/>
    <n v="0"/>
    <n v="0"/>
    <n v="0"/>
    <s v="21347"/>
    <x v="345"/>
    <s v="200006682"/>
    <s v="CA Beaune, Côte et Sud - Communauté Beaune-Chagny-Nolay"/>
    <s v="21"/>
    <s v="Côte-d'Or"/>
    <n v="27"/>
    <s v="Bourgogne-Franche-Comté"/>
  </r>
  <r>
    <s v="Enedis"/>
    <s v="2021"/>
    <x v="0"/>
    <s v="PRO"/>
    <s v="Petits professionels"/>
    <s v="A"/>
    <x v="1"/>
    <m/>
    <s v="0"/>
    <n v="0"/>
    <n v="0"/>
    <n v="0"/>
    <n v="0"/>
    <n v="0"/>
    <n v="1"/>
    <s v="21348"/>
    <x v="346"/>
    <s v="200072825"/>
    <s v="CC Mirebellois et Fontenois"/>
    <s v="21"/>
    <s v="Côte-d'Or"/>
    <n v="27"/>
    <s v="Bourgogne-Franche-Comté"/>
  </r>
  <r>
    <s v="Enedis"/>
    <s v="2021"/>
    <x v="0"/>
    <s v="PRO"/>
    <s v="Petits professionels"/>
    <s v="I"/>
    <x v="4"/>
    <m/>
    <s v="0"/>
    <n v="0"/>
    <n v="0"/>
    <n v="0"/>
    <n v="0"/>
    <n v="0"/>
    <n v="1"/>
    <s v="21348"/>
    <x v="346"/>
    <s v="200072825"/>
    <s v="CC Mirebellois et Fontenois"/>
    <s v="21"/>
    <s v="Côte-d'Or"/>
    <n v="27"/>
    <s v="Bourgogne-Franche-Comté"/>
  </r>
  <r>
    <s v="Enedis"/>
    <s v="2021"/>
    <x v="0"/>
    <s v="ENT"/>
    <s v="Entreprises"/>
    <s v="I"/>
    <x v="4"/>
    <s v="25"/>
    <s v="Fabrication de produits métalliques, à l'exception des machines et des équipements"/>
    <n v="972.80050000000006"/>
    <n v="1"/>
    <n v="1"/>
    <n v="0"/>
    <n v="0"/>
    <n v="0"/>
    <s v="21349"/>
    <x v="347"/>
    <s v="200071173"/>
    <s v="CC du Pays Arnay Liernais"/>
    <s v="21"/>
    <s v="Côte-d'Or"/>
    <n v="27"/>
    <s v="Bourgogne-Franche-Comté"/>
  </r>
  <r>
    <s v="Enedis"/>
    <s v="2021"/>
    <x v="0"/>
    <s v="ENT"/>
    <s v="Entreprises"/>
    <s v="T"/>
    <x v="0"/>
    <s v="36"/>
    <s v="Captage, traitement et distribution d'eau"/>
    <n v="19.109594260000001"/>
    <n v="2"/>
    <n v="0.999"/>
    <n v="0"/>
    <n v="0"/>
    <n v="0"/>
    <s v="21349"/>
    <x v="347"/>
    <s v="200071173"/>
    <s v="CC du Pays Arnay Liernais"/>
    <s v="21"/>
    <s v="Côte-d'Or"/>
    <n v="27"/>
    <s v="Bourgogne-Franche-Comté"/>
  </r>
  <r>
    <s v="Enedis"/>
    <s v="2021"/>
    <x v="0"/>
    <s v="ENT"/>
    <s v="Entreprises"/>
    <s v="T"/>
    <x v="0"/>
    <s v="85"/>
    <s v="Enseignement"/>
    <n v="60.092232009999996"/>
    <n v="1"/>
    <n v="0.89900000000000002"/>
    <n v="0"/>
    <n v="0"/>
    <n v="0"/>
    <s v="21349"/>
    <x v="347"/>
    <s v="200071173"/>
    <s v="CC du Pays Arnay Liernais"/>
    <s v="21"/>
    <s v="Côte-d'Or"/>
    <n v="27"/>
    <s v="Bourgogne-Franche-Comté"/>
  </r>
  <r>
    <s v="Enedis"/>
    <s v="2021"/>
    <x v="0"/>
    <s v="RES"/>
    <s v="Résidentiel"/>
    <s v="R"/>
    <x v="3"/>
    <m/>
    <s v="0"/>
    <n v="1682.532606"/>
    <n v="311"/>
    <n v="0.78500000000000003"/>
    <n v="0"/>
    <n v="0"/>
    <n v="0"/>
    <s v="21349"/>
    <x v="347"/>
    <s v="200071173"/>
    <s v="CC du Pays Arnay Liernais"/>
    <s v="21"/>
    <s v="Côte-d'Or"/>
    <n v="27"/>
    <s v="Bourgogne-Franche-Comté"/>
  </r>
  <r>
    <s v="Enedis"/>
    <s v="2021"/>
    <x v="0"/>
    <s v="ENT"/>
    <s v="Entreprises"/>
    <s v="T"/>
    <x v="0"/>
    <s v="36"/>
    <s v="Captage, traitement et distribution d'eau"/>
    <n v="70.933264070000007"/>
    <n v="1"/>
    <n v="0.91200000000000003"/>
    <n v="0"/>
    <n v="0"/>
    <n v="0"/>
    <s v="21351"/>
    <x v="349"/>
    <s v="200000925"/>
    <s v="CC de la Plaine Dijonnaise"/>
    <s v="21"/>
    <s v="Côte-d'Or"/>
    <n v="27"/>
    <s v="Bourgogne-Franche-Comté"/>
  </r>
  <r>
    <s v="Enedis"/>
    <s v="2021"/>
    <x v="0"/>
    <s v="ENT"/>
    <s v="Entreprises"/>
    <s v="T"/>
    <x v="0"/>
    <s v="85"/>
    <s v="Enseignement"/>
    <n v="288.185453"/>
    <n v="1"/>
    <n v="1"/>
    <n v="0"/>
    <n v="0"/>
    <n v="0"/>
    <s v="21351"/>
    <x v="349"/>
    <s v="200000925"/>
    <s v="CC de la Plaine Dijonnaise"/>
    <s v="21"/>
    <s v="Côte-d'Or"/>
    <n v="27"/>
    <s v="Bourgogne-Franche-Comté"/>
  </r>
  <r>
    <s v="Enedis"/>
    <s v="2021"/>
    <x v="0"/>
    <s v="ENT"/>
    <s v="Entreprises"/>
    <s v="I"/>
    <x v="4"/>
    <s v="10"/>
    <s v="Industries alimentaires"/>
    <n v="112.94966669999999"/>
    <n v="1"/>
    <n v="1"/>
    <n v="0"/>
    <n v="0"/>
    <n v="0"/>
    <s v="21353"/>
    <x v="351"/>
    <s v="200000925"/>
    <s v="CC de la Plaine Dijonnaise"/>
    <s v="21"/>
    <s v="Côte-d'Or"/>
    <n v="27"/>
    <s v="Bourgogne-Franche-Comté"/>
  </r>
  <r>
    <s v="Enedis"/>
    <s v="2021"/>
    <x v="0"/>
    <s v="PRO"/>
    <s v="Petits professionels"/>
    <s v="A"/>
    <x v="1"/>
    <m/>
    <s v="0"/>
    <n v="0"/>
    <n v="0"/>
    <n v="0"/>
    <n v="0"/>
    <n v="0"/>
    <n v="1"/>
    <s v="21353"/>
    <x v="351"/>
    <s v="200000925"/>
    <s v="CC de la Plaine Dijonnaise"/>
    <s v="21"/>
    <s v="Côte-d'Or"/>
    <n v="27"/>
    <s v="Bourgogne-Franche-Comté"/>
  </r>
  <r>
    <s v="Enedis"/>
    <s v="2021"/>
    <x v="0"/>
    <s v="PRO"/>
    <s v="Petits professionels"/>
    <s v="T"/>
    <x v="0"/>
    <m/>
    <s v="0"/>
    <n v="412.226697"/>
    <n v="44"/>
    <n v="0.89500000000000002"/>
    <n v="0"/>
    <n v="0"/>
    <n v="0"/>
    <s v="21353"/>
    <x v="351"/>
    <s v="200000925"/>
    <s v="CC de la Plaine Dijonnaise"/>
    <s v="21"/>
    <s v="Côte-d'Or"/>
    <n v="27"/>
    <s v="Bourgogne-Franche-Comté"/>
  </r>
  <r>
    <s v="Enedis"/>
    <s v="2021"/>
    <x v="0"/>
    <s v="ENT"/>
    <s v="Entreprises"/>
    <s v="A"/>
    <x v="1"/>
    <s v="1"/>
    <s v="0"/>
    <n v="45.237632179999999"/>
    <n v="1"/>
    <n v="0.89"/>
    <n v="0"/>
    <n v="0"/>
    <n v="0"/>
    <s v="21355"/>
    <x v="353"/>
    <s v="242100410"/>
    <s v="Dijon Métropole"/>
    <s v="21"/>
    <s v="Côte-d'Or"/>
    <n v="27"/>
    <s v="Bourgogne-Franche-Comté"/>
  </r>
  <r>
    <s v="Enedis"/>
    <s v="2021"/>
    <x v="0"/>
    <s v="ENT"/>
    <s v="Entreprises"/>
    <s v="I"/>
    <x v="4"/>
    <s v="22"/>
    <s v="Fabrication de produits en caoutchouc et en plastique"/>
    <n v="29756.858"/>
    <n v="1"/>
    <n v="1"/>
    <n v="0"/>
    <n v="0"/>
    <n v="0"/>
    <s v="21355"/>
    <x v="353"/>
    <s v="242100410"/>
    <s v="Dijon Métropole"/>
    <s v="21"/>
    <s v="Côte-d'Or"/>
    <n v="27"/>
    <s v="Bourgogne-Franche-Comté"/>
  </r>
  <r>
    <s v="Enedis"/>
    <s v="2021"/>
    <x v="0"/>
    <s v="ENT"/>
    <s v="Entreprises"/>
    <s v="I"/>
    <x v="4"/>
    <s v="23"/>
    <s v="Fabrication d'autres produits minéraux non métalliques"/>
    <n v="132.86394899999999"/>
    <n v="1"/>
    <n v="0.99199999999999999"/>
    <n v="0"/>
    <n v="0"/>
    <n v="0"/>
    <s v="21355"/>
    <x v="353"/>
    <s v="242100410"/>
    <s v="Dijon Métropole"/>
    <s v="21"/>
    <s v="Côte-d'Or"/>
    <n v="27"/>
    <s v="Bourgogne-Franche-Comté"/>
  </r>
  <r>
    <s v="Enedis"/>
    <s v="2021"/>
    <x v="0"/>
    <s v="ENT"/>
    <s v="Entreprises"/>
    <s v="I"/>
    <x v="4"/>
    <s v="27"/>
    <s v="Fabrication d'équipements électriques"/>
    <n v="96.222347130000003"/>
    <n v="2"/>
    <n v="0.86299999999999999"/>
    <n v="0"/>
    <n v="0"/>
    <n v="0"/>
    <s v="21355"/>
    <x v="353"/>
    <s v="242100410"/>
    <s v="Dijon Métropole"/>
    <s v="21"/>
    <s v="Côte-d'Or"/>
    <n v="27"/>
    <s v="Bourgogne-Franche-Comté"/>
  </r>
  <r>
    <s v="Enedis"/>
    <s v="2021"/>
    <x v="0"/>
    <s v="ENT"/>
    <s v="Entreprises"/>
    <s v="I"/>
    <x v="4"/>
    <s v="31"/>
    <s v="Fabrication de meubles"/>
    <n v="205.85347279999999"/>
    <n v="2"/>
    <n v="0.99199999999999999"/>
    <n v="0"/>
    <n v="0"/>
    <n v="0"/>
    <s v="21355"/>
    <x v="353"/>
    <s v="242100410"/>
    <s v="Dijon Métropole"/>
    <s v="21"/>
    <s v="Côte-d'Or"/>
    <n v="27"/>
    <s v="Bourgogne-Franche-Comté"/>
  </r>
  <r>
    <s v="Enedis"/>
    <s v="2021"/>
    <x v="0"/>
    <s v="ENT"/>
    <s v="Entreprises"/>
    <s v="I"/>
    <x v="4"/>
    <s v="43"/>
    <s v="Travaux de construction spécialisés"/>
    <n v="441.11606849999998"/>
    <n v="11"/>
    <n v="0.91300000000000003"/>
    <n v="0"/>
    <n v="0"/>
    <n v="0"/>
    <s v="21355"/>
    <x v="353"/>
    <s v="242100410"/>
    <s v="Dijon Métropole"/>
    <s v="21"/>
    <s v="Côte-d'Or"/>
    <n v="27"/>
    <s v="Bourgogne-Franche-Comté"/>
  </r>
  <r>
    <s v="Enedis"/>
    <s v="2021"/>
    <x v="0"/>
    <s v="ENT"/>
    <s v="Entreprises"/>
    <s v="T"/>
    <x v="0"/>
    <s v="45"/>
    <s v="Commerce et réparation d'automobiles et de motocycles"/>
    <n v="517.19460000000004"/>
    <n v="4"/>
    <n v="0.96799999999999997"/>
    <n v="0"/>
    <n v="0"/>
    <n v="0"/>
    <s v="21355"/>
    <x v="353"/>
    <s v="242100410"/>
    <s v="Dijon Métropole"/>
    <s v="21"/>
    <s v="Côte-d'Or"/>
    <n v="27"/>
    <s v="Bourgogne-Franche-Comté"/>
  </r>
  <r>
    <s v="Enedis"/>
    <s v="2021"/>
    <x v="0"/>
    <s v="ENT"/>
    <s v="Entreprises"/>
    <s v="T"/>
    <x v="0"/>
    <s v="47"/>
    <s v="Commerce de détail, à l'exception des automobiles et des motocycles"/>
    <n v="1011.3810654"/>
    <n v="3"/>
    <n v="0.95599999999999996"/>
    <n v="0"/>
    <n v="0"/>
    <n v="0"/>
    <s v="21355"/>
    <x v="353"/>
    <s v="242100410"/>
    <s v="Dijon Métropole"/>
    <s v="21"/>
    <s v="Côte-d'Or"/>
    <n v="27"/>
    <s v="Bourgogne-Franche-Comté"/>
  </r>
  <r>
    <s v="Enedis"/>
    <s v="2021"/>
    <x v="0"/>
    <s v="ENT"/>
    <s v="Entreprises"/>
    <s v="T"/>
    <x v="0"/>
    <s v="52"/>
    <s v="Entreposage et services auxiliaires des transports"/>
    <n v="1490.6561799999999"/>
    <n v="7"/>
    <n v="0.97599999999999998"/>
    <n v="0"/>
    <n v="0"/>
    <n v="0"/>
    <s v="21355"/>
    <x v="353"/>
    <s v="242100410"/>
    <s v="Dijon Métropole"/>
    <s v="21"/>
    <s v="Côte-d'Or"/>
    <n v="27"/>
    <s v="Bourgogne-Franche-Comté"/>
  </r>
  <r>
    <s v="Enedis"/>
    <s v="2021"/>
    <x v="0"/>
    <s v="ENT"/>
    <s v="Entreprises"/>
    <s v="T"/>
    <x v="0"/>
    <s v="53"/>
    <s v="Activités de poste et de courrier"/>
    <n v="2547.1931789999999"/>
    <n v="2"/>
    <n v="0.99"/>
    <n v="0"/>
    <n v="0"/>
    <n v="0"/>
    <s v="21355"/>
    <x v="353"/>
    <s v="242100410"/>
    <s v="Dijon Métropole"/>
    <s v="21"/>
    <s v="Côte-d'Or"/>
    <n v="27"/>
    <s v="Bourgogne-Franche-Comté"/>
  </r>
  <r>
    <s v="Enedis"/>
    <s v="2021"/>
    <x v="0"/>
    <s v="ENT"/>
    <s v="Entreprises"/>
    <s v="T"/>
    <x v="0"/>
    <s v="56"/>
    <s v="Restauration"/>
    <n v="334.64046509999997"/>
    <n v="2"/>
    <n v="0.98099999999999998"/>
    <n v="0"/>
    <n v="0"/>
    <n v="0"/>
    <s v="21355"/>
    <x v="353"/>
    <s v="242100410"/>
    <s v="Dijon Métropole"/>
    <s v="21"/>
    <s v="Côte-d'Or"/>
    <n v="27"/>
    <s v="Bourgogne-Franche-Comté"/>
  </r>
  <r>
    <s v="Enedis"/>
    <s v="2021"/>
    <x v="0"/>
    <s v="ENT"/>
    <s v="Entreprises"/>
    <s v="T"/>
    <x v="0"/>
    <s v="63"/>
    <s v="Services d'information"/>
    <n v="601.65856589999999"/>
    <n v="1"/>
    <n v="1"/>
    <n v="0"/>
    <n v="0"/>
    <n v="0"/>
    <s v="21355"/>
    <x v="353"/>
    <s v="242100410"/>
    <s v="Dijon Métropole"/>
    <s v="21"/>
    <s v="Côte-d'Or"/>
    <n v="27"/>
    <s v="Bourgogne-Franche-Comté"/>
  </r>
  <r>
    <s v="Enedis"/>
    <s v="2021"/>
    <x v="0"/>
    <s v="PRO"/>
    <s v="Petits professionels"/>
    <s v="A"/>
    <x v="1"/>
    <m/>
    <s v="0"/>
    <n v="0"/>
    <n v="0"/>
    <n v="0"/>
    <n v="0"/>
    <n v="0"/>
    <n v="2"/>
    <s v="21355"/>
    <x v="353"/>
    <s v="242100410"/>
    <s v="Dijon Métropole"/>
    <s v="21"/>
    <s v="Côte-d'Or"/>
    <n v="27"/>
    <s v="Bourgogne-Franche-Comté"/>
  </r>
  <r>
    <s v="Enedis"/>
    <s v="2021"/>
    <x v="0"/>
    <s v="ENT"/>
    <s v="Entreprises"/>
    <s v="T"/>
    <x v="0"/>
    <s v="36"/>
    <s v="Captage, traitement et distribution d'eau"/>
    <n v="274.20579750000002"/>
    <n v="1"/>
    <n v="0.94199999999999995"/>
    <n v="0"/>
    <n v="0"/>
    <n v="0"/>
    <s v="21356"/>
    <x v="354"/>
    <s v="242101509"/>
    <s v="CC Rives de Saône"/>
    <s v="21"/>
    <s v="Côte-d'Or"/>
    <n v="27"/>
    <s v="Bourgogne-Franche-Comté"/>
  </r>
  <r>
    <s v="Enedis"/>
    <s v="2021"/>
    <x v="0"/>
    <s v="ENT"/>
    <s v="Entreprises"/>
    <s v="T"/>
    <x v="0"/>
    <s v="47"/>
    <s v="Commerce de détail, à l'exception des automobiles et des motocycles"/>
    <n v="311.70007270000002"/>
    <n v="1"/>
    <n v="0.89300000000000002"/>
    <n v="0"/>
    <n v="0"/>
    <n v="0"/>
    <s v="21356"/>
    <x v="354"/>
    <s v="242101509"/>
    <s v="CC Rives de Saône"/>
    <s v="21"/>
    <s v="Côte-d'Or"/>
    <n v="27"/>
    <s v="Bourgogne-Franche-Comté"/>
  </r>
  <r>
    <s v="Enedis"/>
    <s v="2021"/>
    <x v="0"/>
    <s v="ENT"/>
    <s v="Entreprises"/>
    <s v="T"/>
    <x v="0"/>
    <s v="84"/>
    <s v="Administration publique et défense ; sécurité sociale obligatoire"/>
    <n v="69.721601460000002"/>
    <n v="2"/>
    <n v="0.88600000000000001"/>
    <n v="0"/>
    <n v="0"/>
    <n v="0"/>
    <s v="21356"/>
    <x v="354"/>
    <s v="242101509"/>
    <s v="CC Rives de Saône"/>
    <s v="21"/>
    <s v="Côte-d'Or"/>
    <n v="27"/>
    <s v="Bourgogne-Franche-Comté"/>
  </r>
  <r>
    <s v="Enedis"/>
    <s v="2021"/>
    <x v="0"/>
    <s v="PRO"/>
    <s v="Petits professionels"/>
    <s v="T"/>
    <x v="0"/>
    <m/>
    <s v="0"/>
    <n v="266.46011220000003"/>
    <n v="44"/>
    <n v="0.83799999999999997"/>
    <n v="0"/>
    <n v="0"/>
    <n v="0"/>
    <s v="21356"/>
    <x v="354"/>
    <s v="242101509"/>
    <s v="CC Rives de Saône"/>
    <s v="21"/>
    <s v="Côte-d'Or"/>
    <n v="27"/>
    <s v="Bourgogne-Franche-Comté"/>
  </r>
  <r>
    <s v="Enedis"/>
    <s v="2021"/>
    <x v="0"/>
    <s v="ENT"/>
    <s v="Entreprises"/>
    <s v="T"/>
    <x v="0"/>
    <s v="84"/>
    <s v="Administration publique et défense ; sécurité sociale obligatoire"/>
    <n v="26.202999999999999"/>
    <n v="1"/>
    <n v="1"/>
    <n v="0"/>
    <n v="0"/>
    <n v="0"/>
    <s v="21358"/>
    <x v="356"/>
    <s v="242101491"/>
    <s v="CC du Montbardois"/>
    <s v="21"/>
    <s v="Côte-d'Or"/>
    <n v="27"/>
    <s v="Bourgogne-Franche-Comté"/>
  </r>
  <r>
    <s v="Enedis"/>
    <s v="2021"/>
    <x v="0"/>
    <s v="RES"/>
    <s v="Résidentiel"/>
    <s v="R"/>
    <x v="3"/>
    <m/>
    <s v="0"/>
    <n v="554.51198599999998"/>
    <n v="100"/>
    <n v="0.78400000000000003"/>
    <n v="0"/>
    <n v="0"/>
    <n v="0"/>
    <s v="21358"/>
    <x v="356"/>
    <s v="242101491"/>
    <s v="CC du Montbardois"/>
    <s v="21"/>
    <s v="Côte-d'Or"/>
    <n v="27"/>
    <s v="Bourgogne-Franche-Comté"/>
  </r>
  <r>
    <s v="Enedis"/>
    <s v="2021"/>
    <x v="0"/>
    <s v="PRO"/>
    <s v="Petits professionels"/>
    <s v="T"/>
    <x v="0"/>
    <m/>
    <s v="0"/>
    <n v="0"/>
    <n v="0"/>
    <n v="0"/>
    <n v="0"/>
    <n v="0"/>
    <n v="1"/>
    <s v="21359"/>
    <x v="641"/>
    <s v="242101434"/>
    <s v="CC du Pays Châtillonnais"/>
    <s v="21"/>
    <s v="Côte-d'Or"/>
    <n v="27"/>
    <s v="Bourgogne-Franche-Comté"/>
  </r>
  <r>
    <s v="Enedis"/>
    <s v="2021"/>
    <x v="0"/>
    <s v="RES"/>
    <s v="Résidentiel"/>
    <s v="R"/>
    <x v="3"/>
    <m/>
    <s v="0"/>
    <n v="142.5522205"/>
    <n v="32"/>
    <n v="0.82899999999999996"/>
    <n v="0"/>
    <n v="0"/>
    <n v="0"/>
    <s v="21359"/>
    <x v="641"/>
    <s v="242101434"/>
    <s v="CC du Pays Châtillonnais"/>
    <s v="21"/>
    <s v="Côte-d'Or"/>
    <n v="27"/>
    <s v="Bourgogne-Franche-Comté"/>
  </r>
  <r>
    <s v="Enedis"/>
    <s v="2021"/>
    <x v="0"/>
    <s v="ENT"/>
    <s v="Entreprises"/>
    <s v="I"/>
    <x v="4"/>
    <s v="10"/>
    <s v="Industries alimentaires"/>
    <n v="29.368860489999999"/>
    <n v="1"/>
    <n v="0.94399999999999995"/>
    <n v="0"/>
    <n v="0"/>
    <n v="0"/>
    <s v="21361"/>
    <x v="358"/>
    <s v="242100154"/>
    <s v="CC des Vallées de la Tille et de l'Ignon"/>
    <s v="21"/>
    <s v="Côte-d'Or"/>
    <n v="27"/>
    <s v="Bourgogne-Franche-Comté"/>
  </r>
  <r>
    <s v="Enedis"/>
    <s v="2021"/>
    <x v="0"/>
    <s v="ENT"/>
    <s v="Entreprises"/>
    <s v="I"/>
    <x v="4"/>
    <s v="23"/>
    <s v="Fabrication d'autres produits minéraux non métalliques"/>
    <n v="125.7368463"/>
    <n v="1"/>
    <n v="0.998"/>
    <n v="0"/>
    <n v="0"/>
    <n v="0"/>
    <s v="21361"/>
    <x v="358"/>
    <s v="242100154"/>
    <s v="CC des Vallées de la Tille et de l'Ignon"/>
    <s v="21"/>
    <s v="Côte-d'Or"/>
    <n v="27"/>
    <s v="Bourgogne-Franche-Comté"/>
  </r>
  <r>
    <s v="Enedis"/>
    <s v="2021"/>
    <x v="0"/>
    <s v="RES"/>
    <s v="Résidentiel"/>
    <s v="R"/>
    <x v="3"/>
    <m/>
    <s v="0"/>
    <n v="1148.2345949999999"/>
    <n v="196"/>
    <n v="0.83599999999999997"/>
    <n v="0"/>
    <n v="0"/>
    <n v="0"/>
    <s v="21363"/>
    <x v="360"/>
    <s v="200071173"/>
    <s v="CC du Pays Arnay Liernais"/>
    <s v="21"/>
    <s v="Côte-d'Or"/>
    <n v="27"/>
    <s v="Bourgogne-Franche-Comté"/>
  </r>
  <r>
    <s v="Enedis"/>
    <s v="2021"/>
    <x v="0"/>
    <s v="ENT"/>
    <s v="Entreprises"/>
    <s v="T"/>
    <x v="0"/>
    <s v="84"/>
    <s v="Administration publique et défense ; sécurité sociale obligatoire"/>
    <n v="9.3529999999999998"/>
    <n v="1"/>
    <n v="1"/>
    <n v="0"/>
    <n v="0"/>
    <n v="0"/>
    <s v="21364"/>
    <x v="642"/>
    <s v="242101434"/>
    <s v="CC du Pays Châtillonnais"/>
    <s v="21"/>
    <s v="Côte-d'Or"/>
    <n v="27"/>
    <s v="Bourgogne-Franche-Comté"/>
  </r>
  <r>
    <s v="Enedis"/>
    <s v="2021"/>
    <x v="0"/>
    <s v="RES"/>
    <s v="Résidentiel"/>
    <s v="R"/>
    <x v="3"/>
    <m/>
    <s v="0"/>
    <n v="323.8643429"/>
    <n v="56"/>
    <n v="0.84199999999999997"/>
    <n v="0"/>
    <n v="0"/>
    <n v="0"/>
    <s v="21364"/>
    <x v="642"/>
    <s v="242101434"/>
    <s v="CC du Pays Châtillonnais"/>
    <s v="21"/>
    <s v="Côte-d'Or"/>
    <n v="27"/>
    <s v="Bourgogne-Franche-Comté"/>
  </r>
  <r>
    <s v="Enedis"/>
    <s v="2021"/>
    <x v="0"/>
    <s v="PRO"/>
    <s v="Petits professionels"/>
    <s v="A"/>
    <x v="1"/>
    <m/>
    <s v="0"/>
    <n v="0"/>
    <n v="0"/>
    <n v="0"/>
    <n v="0"/>
    <n v="0"/>
    <n v="1"/>
    <s v="21365"/>
    <x v="361"/>
    <s v="200071017"/>
    <s v="CC des Terres d'Auxois"/>
    <s v="21"/>
    <s v="Côte-d'Or"/>
    <n v="27"/>
    <s v="Bourgogne-Franche-Comté"/>
  </r>
  <r>
    <s v="Enedis"/>
    <s v="2021"/>
    <x v="0"/>
    <s v="PRO"/>
    <s v="Petits professionels"/>
    <s v="T"/>
    <x v="0"/>
    <m/>
    <s v="0"/>
    <n v="0"/>
    <n v="0"/>
    <n v="0"/>
    <n v="0"/>
    <n v="0"/>
    <n v="1"/>
    <s v="21365"/>
    <x v="361"/>
    <s v="200071017"/>
    <s v="CC des Terres d'Auxois"/>
    <s v="21"/>
    <s v="Côte-d'Or"/>
    <n v="27"/>
    <s v="Bourgogne-Franche-Comté"/>
  </r>
  <r>
    <s v="Enedis"/>
    <s v="2021"/>
    <x v="0"/>
    <s v="ENT"/>
    <s v="Entreprises"/>
    <s v="T"/>
    <x v="0"/>
    <s v="61"/>
    <s v="Télécommunications"/>
    <n v="72.040927289999999"/>
    <n v="1"/>
    <n v="0.98799999999999999"/>
    <n v="0"/>
    <n v="0"/>
    <n v="0"/>
    <s v="21366"/>
    <x v="362"/>
    <s v="242101509"/>
    <s v="CC Rives de Saône"/>
    <s v="21"/>
    <s v="Côte-d'Or"/>
    <n v="27"/>
    <s v="Bourgogne-Franche-Comté"/>
  </r>
  <r>
    <s v="Enedis"/>
    <s v="2021"/>
    <x v="0"/>
    <s v="PRO"/>
    <s v="Petits professionels"/>
    <s v="T"/>
    <x v="0"/>
    <m/>
    <s v="0"/>
    <n v="49.504890830000001"/>
    <n v="10"/>
    <n v="0.65100000000000002"/>
    <n v="0"/>
    <n v="0"/>
    <n v="0"/>
    <s v="21367"/>
    <x v="643"/>
    <s v="200070902"/>
    <s v="CC Auxonne Pontailler Val de Saône"/>
    <s v="21"/>
    <s v="Côte-d'Or"/>
    <n v="27"/>
    <s v="Bourgogne-Franche-Comté"/>
  </r>
  <r>
    <s v="Enedis"/>
    <s v="2021"/>
    <x v="0"/>
    <s v="PRO"/>
    <s v="Petits professionels"/>
    <s v="A"/>
    <x v="1"/>
    <m/>
    <s v="0"/>
    <n v="129.69141949999999"/>
    <n v="7"/>
    <n v="0.876"/>
    <n v="0"/>
    <n v="0"/>
    <n v="0"/>
    <s v="21368"/>
    <x v="363"/>
    <s v="200070894"/>
    <s v="CC de Gevrey-Chambertin et de Nuits-Saint-Georges"/>
    <s v="21"/>
    <s v="Côte-d'Or"/>
    <n v="27"/>
    <s v="Bourgogne-Franche-Comté"/>
  </r>
  <r>
    <s v="Enedis"/>
    <s v="2021"/>
    <x v="0"/>
    <s v="PRO"/>
    <s v="Petits professionels"/>
    <s v="T"/>
    <x v="0"/>
    <m/>
    <s v="0"/>
    <n v="0"/>
    <n v="0"/>
    <n v="0"/>
    <n v="0"/>
    <n v="0"/>
    <n v="1"/>
    <s v="21368"/>
    <x v="363"/>
    <s v="200070894"/>
    <s v="CC de Gevrey-Chambertin et de Nuits-Saint-Georges"/>
    <s v="21"/>
    <s v="Côte-d'Or"/>
    <n v="27"/>
    <s v="Bourgogne-Franche-Comté"/>
  </r>
  <r>
    <s v="Enedis"/>
    <s v="2021"/>
    <x v="0"/>
    <s v="RES"/>
    <s v="Résidentiel"/>
    <s v="R"/>
    <x v="3"/>
    <m/>
    <s v="0"/>
    <n v="810.00823439999999"/>
    <n v="114"/>
    <n v="0.82899999999999996"/>
    <n v="0"/>
    <n v="0"/>
    <n v="0"/>
    <s v="21368"/>
    <x v="363"/>
    <s v="200070894"/>
    <s v="CC de Gevrey-Chambertin et de Nuits-Saint-Georges"/>
    <s v="21"/>
    <s v="Côte-d'Or"/>
    <n v="27"/>
    <s v="Bourgogne-Franche-Comté"/>
  </r>
  <r>
    <s v="Enedis"/>
    <s v="2021"/>
    <x v="0"/>
    <s v="PRO"/>
    <s v="Petits professionels"/>
    <s v="A"/>
    <x v="1"/>
    <m/>
    <s v="0"/>
    <n v="0"/>
    <n v="0"/>
    <n v="0"/>
    <n v="0"/>
    <n v="0"/>
    <n v="1"/>
    <s v="21369"/>
    <x v="364"/>
    <s v="200072825"/>
    <s v="CC Mirebellois et Fontenois"/>
    <s v="21"/>
    <s v="Côte-d'Or"/>
    <n v="27"/>
    <s v="Bourgogne-Franche-Comté"/>
  </r>
  <r>
    <s v="Enedis"/>
    <s v="2021"/>
    <x v="0"/>
    <s v="PRO"/>
    <s v="Petits professionels"/>
    <s v="X"/>
    <x v="2"/>
    <m/>
    <s v="0"/>
    <n v="0"/>
    <n v="0"/>
    <n v="0"/>
    <n v="0"/>
    <n v="0"/>
    <n v="1"/>
    <s v="21369"/>
    <x v="364"/>
    <s v="200072825"/>
    <s v="CC Mirebellois et Fontenois"/>
    <s v="21"/>
    <s v="Côte-d'Or"/>
    <n v="27"/>
    <s v="Bourgogne-Franche-Comté"/>
  </r>
  <r>
    <s v="Enedis"/>
    <s v="2021"/>
    <x v="0"/>
    <s v="ENT"/>
    <s v="Entreprises"/>
    <s v="T"/>
    <x v="0"/>
    <s v="49"/>
    <s v="Transports terrestres et transport par conduites"/>
    <n v="933.25566670000001"/>
    <n v="1"/>
    <n v="1"/>
    <n v="0"/>
    <n v="0"/>
    <n v="0"/>
    <s v="21370"/>
    <x v="365"/>
    <s v="242100410"/>
    <s v="Dijon Métropole"/>
    <s v="21"/>
    <s v="Côte-d'Or"/>
    <n v="27"/>
    <s v="Bourgogne-Franche-Comté"/>
  </r>
  <r>
    <s v="Enedis"/>
    <s v="2021"/>
    <x v="0"/>
    <s v="PRO"/>
    <s v="Petits professionels"/>
    <s v="I"/>
    <x v="4"/>
    <m/>
    <s v="0"/>
    <n v="0"/>
    <n v="0"/>
    <n v="0"/>
    <n v="0"/>
    <n v="0"/>
    <n v="1"/>
    <s v="21370"/>
    <x v="365"/>
    <s v="242100410"/>
    <s v="Dijon Métropole"/>
    <s v="21"/>
    <s v="Côte-d'Or"/>
    <n v="27"/>
    <s v="Bourgogne-Franche-Comté"/>
  </r>
  <r>
    <s v="Enedis"/>
    <s v="2021"/>
    <x v="0"/>
    <s v="PRO"/>
    <s v="Petits professionels"/>
    <s v="T"/>
    <x v="0"/>
    <m/>
    <s v="0"/>
    <n v="213.5452918"/>
    <n v="35"/>
    <n v="0.85899999999999999"/>
    <n v="0"/>
    <n v="0"/>
    <n v="0"/>
    <s v="21370"/>
    <x v="365"/>
    <s v="242100410"/>
    <s v="Dijon Métropole"/>
    <s v="21"/>
    <s v="Côte-d'Or"/>
    <n v="27"/>
    <s v="Bourgogne-Franche-Comté"/>
  </r>
  <r>
    <s v="Enedis"/>
    <s v="2021"/>
    <x v="0"/>
    <s v="ENT"/>
    <s v="Entreprises"/>
    <s v="A"/>
    <x v="1"/>
    <s v="1"/>
    <s v="0"/>
    <n v="11.076000000000001"/>
    <n v="1"/>
    <n v="1"/>
    <n v="0"/>
    <n v="0"/>
    <n v="0"/>
    <s v="21371"/>
    <x v="366"/>
    <s v="200070902"/>
    <s v="CC Auxonne Pontailler Val de Saône"/>
    <s v="21"/>
    <s v="Côte-d'Or"/>
    <n v="27"/>
    <s v="Bourgogne-Franche-Comté"/>
  </r>
  <r>
    <s v="Enedis"/>
    <s v="2021"/>
    <x v="0"/>
    <s v="PRO"/>
    <s v="Petits professionels"/>
    <s v="A"/>
    <x v="1"/>
    <m/>
    <s v="0"/>
    <n v="223.52578779999999"/>
    <n v="13"/>
    <n v="0.66100000000000003"/>
    <n v="0"/>
    <n v="0"/>
    <n v="0"/>
    <s v="21371"/>
    <x v="366"/>
    <s v="200070902"/>
    <s v="CC Auxonne Pontailler Val de Saône"/>
    <s v="21"/>
    <s v="Côte-d'Or"/>
    <n v="27"/>
    <s v="Bourgogne-Franche-Comté"/>
  </r>
  <r>
    <s v="Enedis"/>
    <s v="2021"/>
    <x v="0"/>
    <s v="PRO"/>
    <s v="Petits professionels"/>
    <s v="A"/>
    <x v="1"/>
    <m/>
    <s v="0"/>
    <n v="0"/>
    <n v="0"/>
    <n v="0"/>
    <n v="0"/>
    <n v="0"/>
    <n v="1"/>
    <s v="21375"/>
    <x v="644"/>
    <s v="200071173"/>
    <s v="CC du Pays Arnay Liernais"/>
    <s v="21"/>
    <s v="Côte-d'Or"/>
    <n v="27"/>
    <s v="Bourgogne-Franche-Comté"/>
  </r>
  <r>
    <s v="Enedis"/>
    <s v="2021"/>
    <x v="0"/>
    <s v="PRO"/>
    <s v="Petits professionels"/>
    <s v="T"/>
    <x v="0"/>
    <m/>
    <s v="0"/>
    <n v="96.560274509999999"/>
    <n v="23"/>
    <n v="0.91700000000000004"/>
    <n v="0"/>
    <n v="0"/>
    <n v="0"/>
    <s v="21375"/>
    <x v="644"/>
    <s v="200071173"/>
    <s v="CC du Pays Arnay Liernais"/>
    <s v="21"/>
    <s v="Côte-d'Or"/>
    <n v="27"/>
    <s v="Bourgogne-Franche-Comté"/>
  </r>
  <r>
    <s v="Enedis"/>
    <s v="2021"/>
    <x v="0"/>
    <s v="PRO"/>
    <s v="Petits professionels"/>
    <s v="X"/>
    <x v="2"/>
    <m/>
    <s v="0"/>
    <n v="0"/>
    <n v="0"/>
    <n v="0"/>
    <n v="0"/>
    <n v="0"/>
    <n v="1"/>
    <s v="21375"/>
    <x v="644"/>
    <s v="200071173"/>
    <s v="CC du Pays Arnay Liernais"/>
    <s v="21"/>
    <s v="Côte-d'Or"/>
    <n v="27"/>
    <s v="Bourgogne-Franche-Comté"/>
  </r>
  <r>
    <s v="Enedis"/>
    <s v="2021"/>
    <x v="0"/>
    <s v="PRO"/>
    <s v="Petits professionels"/>
    <s v="A"/>
    <x v="1"/>
    <m/>
    <s v="0"/>
    <n v="0"/>
    <n v="0"/>
    <n v="0"/>
    <n v="0"/>
    <n v="0"/>
    <n v="1"/>
    <s v="21377"/>
    <x v="371"/>
    <s v="200071017"/>
    <s v="CC des Terres d'Auxois"/>
    <s v="21"/>
    <s v="Côte-d'Or"/>
    <n v="27"/>
    <s v="Bourgogne-Franche-Comté"/>
  </r>
  <r>
    <s v="Enedis"/>
    <s v="2021"/>
    <x v="0"/>
    <s v="ENT"/>
    <s v="Entreprises"/>
    <s v="T"/>
    <x v="0"/>
    <s v="68"/>
    <s v="Activités immobilières"/>
    <n v="72.420265520000001"/>
    <n v="2"/>
    <n v="0.83899999999999997"/>
    <n v="0"/>
    <n v="0"/>
    <n v="0"/>
    <s v="21378"/>
    <x v="372"/>
    <s v="242101434"/>
    <s v="CC du Pays Châtillonnais"/>
    <s v="21"/>
    <s v="Côte-d'Or"/>
    <n v="27"/>
    <s v="Bourgogne-Franche-Comté"/>
  </r>
  <r>
    <s v="Enedis"/>
    <s v="2021"/>
    <x v="0"/>
    <s v="PRO"/>
    <s v="Petits professionels"/>
    <s v="I"/>
    <x v="4"/>
    <m/>
    <s v="0"/>
    <n v="0"/>
    <n v="0"/>
    <n v="0"/>
    <n v="0"/>
    <n v="0"/>
    <n v="1"/>
    <s v="21378"/>
    <x v="372"/>
    <s v="242101434"/>
    <s v="CC du Pays Châtillonnais"/>
    <s v="21"/>
    <s v="Côte-d'Or"/>
    <n v="27"/>
    <s v="Bourgogne-Franche-Comté"/>
  </r>
  <r>
    <s v="Enedis"/>
    <s v="2021"/>
    <x v="0"/>
    <s v="PRO"/>
    <s v="Petits professionels"/>
    <s v="A"/>
    <x v="1"/>
    <m/>
    <s v="0"/>
    <n v="95.46342946"/>
    <n v="9"/>
    <n v="0.79400000000000004"/>
    <n v="0"/>
    <n v="0"/>
    <n v="0"/>
    <s v="21379"/>
    <x v="373"/>
    <s v="200071173"/>
    <s v="CC du Pays Arnay Liernais"/>
    <s v="21"/>
    <s v="Côte-d'Or"/>
    <n v="27"/>
    <s v="Bourgogne-Franche-Comté"/>
  </r>
  <r>
    <s v="Enedis"/>
    <s v="2021"/>
    <x v="0"/>
    <s v="PRO"/>
    <s v="Petits professionels"/>
    <s v="T"/>
    <x v="0"/>
    <m/>
    <s v="0"/>
    <n v="138.1097675"/>
    <n v="13"/>
    <n v="0.91600000000000004"/>
    <n v="0"/>
    <n v="0"/>
    <n v="0"/>
    <s v="21379"/>
    <x v="373"/>
    <s v="200071173"/>
    <s v="CC du Pays Arnay Liernais"/>
    <s v="21"/>
    <s v="Côte-d'Or"/>
    <n v="27"/>
    <s v="Bourgogne-Franche-Comté"/>
  </r>
  <r>
    <s v="Enedis"/>
    <s v="2021"/>
    <x v="0"/>
    <s v="PRO"/>
    <s v="Petits professionels"/>
    <s v="A"/>
    <x v="1"/>
    <m/>
    <s v="0"/>
    <n v="0"/>
    <n v="0"/>
    <n v="0"/>
    <n v="0"/>
    <n v="0"/>
    <n v="1"/>
    <s v="21380"/>
    <x v="374"/>
    <s v="200071017"/>
    <s v="CC des Terres d'Auxois"/>
    <s v="21"/>
    <s v="Côte-d'Or"/>
    <n v="27"/>
    <s v="Bourgogne-Franche-Comté"/>
  </r>
  <r>
    <s v="Enedis"/>
    <s v="2021"/>
    <x v="0"/>
    <s v="PRO"/>
    <s v="Petits professionels"/>
    <s v="X"/>
    <x v="2"/>
    <m/>
    <s v="0"/>
    <n v="0"/>
    <n v="0"/>
    <n v="0"/>
    <n v="0"/>
    <n v="0"/>
    <n v="1"/>
    <s v="21380"/>
    <x v="374"/>
    <s v="200071017"/>
    <s v="CC des Terres d'Auxois"/>
    <s v="21"/>
    <s v="Côte-d'Or"/>
    <n v="27"/>
    <s v="Bourgogne-Franche-Comté"/>
  </r>
  <r>
    <s v="Enedis"/>
    <s v="2021"/>
    <x v="0"/>
    <s v="PRO"/>
    <s v="Petits professionels"/>
    <s v="T"/>
    <x v="0"/>
    <m/>
    <s v="0"/>
    <n v="82.862679749999998"/>
    <n v="11"/>
    <n v="0.89600000000000002"/>
    <n v="0"/>
    <n v="0"/>
    <n v="0"/>
    <s v="21381"/>
    <x v="645"/>
    <s v="200071017"/>
    <s v="CC des Terres d'Auxois"/>
    <s v="21"/>
    <s v="Côte-d'Or"/>
    <n v="27"/>
    <s v="Bourgogne-Franche-Comté"/>
  </r>
  <r>
    <s v="Enedis"/>
    <s v="2021"/>
    <x v="0"/>
    <s v="RES"/>
    <s v="Résidentiel"/>
    <s v="R"/>
    <x v="3"/>
    <m/>
    <s v="0"/>
    <n v="346.1084434"/>
    <n v="62"/>
    <n v="0.80900000000000005"/>
    <n v="0"/>
    <n v="0"/>
    <n v="0"/>
    <s v="21381"/>
    <x v="645"/>
    <s v="200071017"/>
    <s v="CC des Terres d'Auxois"/>
    <s v="21"/>
    <s v="Côte-d'Or"/>
    <n v="27"/>
    <s v="Bourgogne-Franche-Comté"/>
  </r>
  <r>
    <s v="Enedis"/>
    <s v="2021"/>
    <x v="0"/>
    <s v="RES"/>
    <s v="Résidentiel"/>
    <s v="R"/>
    <x v="3"/>
    <m/>
    <s v="0"/>
    <n v="695.99742040000001"/>
    <n v="125"/>
    <n v="0.80400000000000005"/>
    <n v="0"/>
    <n v="0"/>
    <n v="0"/>
    <s v="21382"/>
    <x v="375"/>
    <s v="200071207"/>
    <s v="CC de Pouilly-en-Auxois/Bligny-sur-Ouche"/>
    <s v="21"/>
    <s v="Côte-d'Or"/>
    <n v="27"/>
    <s v="Bourgogne-Franche-Comté"/>
  </r>
  <r>
    <s v="Enedis"/>
    <s v="2021"/>
    <x v="0"/>
    <s v="ENT"/>
    <s v="Entreprises"/>
    <s v="T"/>
    <x v="0"/>
    <s v="49"/>
    <s v="Transports terrestres et transport par conduites"/>
    <n v="125.83499999999999"/>
    <n v="1"/>
    <n v="1"/>
    <n v="0"/>
    <n v="0"/>
    <n v="0"/>
    <s v="21383"/>
    <x v="376"/>
    <s v="242100154"/>
    <s v="CC des Vallées de la Tille et de l'Ignon"/>
    <s v="21"/>
    <s v="Côte-d'Or"/>
    <n v="27"/>
    <s v="Bourgogne-Franche-Comté"/>
  </r>
  <r>
    <s v="Enedis"/>
    <s v="2021"/>
    <x v="0"/>
    <s v="ENT"/>
    <s v="Entreprises"/>
    <s v="T"/>
    <x v="0"/>
    <s v="71"/>
    <s v="Activités d'architecture et d'ingénierie ; activités de contrôle et analyses techniques"/>
    <n v="77.967842320000003"/>
    <n v="1"/>
    <n v="0.92900000000000005"/>
    <n v="0"/>
    <n v="0"/>
    <n v="0"/>
    <s v="21383"/>
    <x v="376"/>
    <s v="242100154"/>
    <s v="CC des Vallées de la Tille et de l'Ignon"/>
    <s v="21"/>
    <s v="Côte-d'Or"/>
    <n v="27"/>
    <s v="Bourgogne-Franche-Comté"/>
  </r>
  <r>
    <s v="Enedis"/>
    <s v="2021"/>
    <x v="0"/>
    <s v="PRO"/>
    <s v="Petits professionels"/>
    <s v="A"/>
    <x v="1"/>
    <m/>
    <s v="0"/>
    <n v="0"/>
    <n v="0"/>
    <n v="0"/>
    <n v="0"/>
    <n v="0"/>
    <n v="1"/>
    <s v="21383"/>
    <x v="376"/>
    <s v="242100154"/>
    <s v="CC des Vallées de la Tille et de l'Ignon"/>
    <s v="21"/>
    <s v="Côte-d'Or"/>
    <n v="27"/>
    <s v="Bourgogne-Franche-Comté"/>
  </r>
  <r>
    <s v="Enedis"/>
    <s v="2021"/>
    <x v="0"/>
    <s v="ENT"/>
    <s v="Entreprises"/>
    <s v="T"/>
    <x v="0"/>
    <s v="82"/>
    <s v="Activités administratives et autres activités de soutien aux entreprises"/>
    <n v="51.180462769999998"/>
    <n v="1"/>
    <n v="0.90900000000000003"/>
    <n v="0"/>
    <n v="0"/>
    <n v="0"/>
    <s v="21384"/>
    <x v="377"/>
    <s v="200070894"/>
    <s v="CC de Gevrey-Chambertin et de Nuits-Saint-Georges"/>
    <s v="21"/>
    <s v="Côte-d'Or"/>
    <n v="27"/>
    <s v="Bourgogne-Franche-Comté"/>
  </r>
  <r>
    <s v="Enedis"/>
    <s v="2021"/>
    <x v="0"/>
    <s v="ENT"/>
    <s v="Entreprises"/>
    <s v="I"/>
    <x v="4"/>
    <s v="35"/>
    <s v="Production et distribution d'électricité, de gaz, de vapeur et d'air conditionné"/>
    <n v="60.126360249999998"/>
    <n v="1"/>
    <n v="1"/>
    <n v="0"/>
    <n v="0"/>
    <n v="0"/>
    <s v="21385"/>
    <x v="378"/>
    <s v="242100154"/>
    <s v="CC des Vallées de la Tille et de l'Ignon"/>
    <s v="21"/>
    <s v="Côte-d'Or"/>
    <n v="27"/>
    <s v="Bourgogne-Franche-Comté"/>
  </r>
  <r>
    <s v="Enedis"/>
    <s v="2021"/>
    <x v="0"/>
    <s v="PRO"/>
    <s v="Petits professionels"/>
    <s v="T"/>
    <x v="0"/>
    <m/>
    <s v="0"/>
    <n v="129.05022579999999"/>
    <n v="15"/>
    <n v="0.71499999999999997"/>
    <n v="0"/>
    <n v="0"/>
    <n v="0"/>
    <s v="21385"/>
    <x v="378"/>
    <s v="242100154"/>
    <s v="CC des Vallées de la Tille et de l'Ignon"/>
    <s v="21"/>
    <s v="Côte-d'Or"/>
    <n v="27"/>
    <s v="Bourgogne-Franche-Comté"/>
  </r>
  <r>
    <s v="Enedis"/>
    <s v="2021"/>
    <x v="0"/>
    <s v="PRO"/>
    <s v="Petits professionels"/>
    <s v="X"/>
    <x v="2"/>
    <m/>
    <s v="0"/>
    <n v="0"/>
    <n v="0"/>
    <n v="0"/>
    <n v="0"/>
    <n v="0"/>
    <n v="1"/>
    <s v="21385"/>
    <x v="378"/>
    <s v="242100154"/>
    <s v="CC des Vallées de la Tille et de l'Ignon"/>
    <s v="21"/>
    <s v="Côte-d'Or"/>
    <n v="27"/>
    <s v="Bourgogne-Franche-Comté"/>
  </r>
  <r>
    <s v="Enedis"/>
    <s v="2021"/>
    <x v="0"/>
    <s v="RES"/>
    <s v="Résidentiel"/>
    <s v="R"/>
    <x v="3"/>
    <m/>
    <s v="0"/>
    <n v="1014.727541"/>
    <n v="171"/>
    <n v="0.77100000000000002"/>
    <n v="0"/>
    <n v="0"/>
    <n v="0"/>
    <s v="21385"/>
    <x v="378"/>
    <s v="242100154"/>
    <s v="CC des Vallées de la Tille et de l'Ignon"/>
    <s v="21"/>
    <s v="Côte-d'Or"/>
    <n v="27"/>
    <s v="Bourgogne-Franche-Comté"/>
  </r>
  <r>
    <s v="Enedis"/>
    <s v="2021"/>
    <x v="0"/>
    <s v="ENT"/>
    <s v="Entreprises"/>
    <s v="T"/>
    <x v="0"/>
    <s v="38"/>
    <s v="Collecte, traitement et élimination des déchets ; récupération"/>
    <n v="14.28315804"/>
    <n v="1"/>
    <n v="0.998"/>
    <n v="0"/>
    <n v="0"/>
    <n v="0"/>
    <s v="21386"/>
    <x v="379"/>
    <s v="242101459"/>
    <s v="CC du Pays d'Alésia et de la Seine"/>
    <s v="21"/>
    <s v="Côte-d'Or"/>
    <n v="27"/>
    <s v="Bourgogne-Franche-Comté"/>
  </r>
  <r>
    <s v="Enedis"/>
    <s v="2021"/>
    <x v="0"/>
    <s v="PRO"/>
    <s v="Petits professionels"/>
    <s v="A"/>
    <x v="1"/>
    <m/>
    <s v="0"/>
    <n v="71.788389690000002"/>
    <n v="3"/>
    <n v="0.69499999999999995"/>
    <n v="0"/>
    <n v="0"/>
    <n v="0"/>
    <s v="21386"/>
    <x v="379"/>
    <s v="242101459"/>
    <s v="CC du Pays d'Alésia et de la Seine"/>
    <s v="21"/>
    <s v="Côte-d'Or"/>
    <n v="27"/>
    <s v="Bourgogne-Franche-Comté"/>
  </r>
  <r>
    <s v="Enedis"/>
    <s v="2021"/>
    <x v="0"/>
    <s v="PRO"/>
    <s v="Petits professionels"/>
    <s v="I"/>
    <x v="4"/>
    <m/>
    <s v="0"/>
    <n v="68.262610170000002"/>
    <n v="2"/>
    <n v="0.83499999999999996"/>
    <n v="0"/>
    <n v="0"/>
    <n v="0"/>
    <s v="21386"/>
    <x v="379"/>
    <s v="242101459"/>
    <s v="CC du Pays d'Alésia et de la Seine"/>
    <s v="21"/>
    <s v="Côte-d'Or"/>
    <n v="27"/>
    <s v="Bourgogne-Franche-Comté"/>
  </r>
  <r>
    <s v="Enedis"/>
    <s v="2021"/>
    <x v="0"/>
    <s v="PRO"/>
    <s v="Petits professionels"/>
    <s v="X"/>
    <x v="2"/>
    <m/>
    <s v="0"/>
    <n v="0"/>
    <n v="0"/>
    <n v="0"/>
    <n v="0"/>
    <n v="0"/>
    <n v="1"/>
    <s v="21386"/>
    <x v="379"/>
    <s v="242101459"/>
    <s v="CC du Pays d'Alésia et de la Seine"/>
    <s v="21"/>
    <s v="Côte-d'Or"/>
    <n v="27"/>
    <s v="Bourgogne-Franche-Comté"/>
  </r>
  <r>
    <s v="Enedis"/>
    <s v="2021"/>
    <x v="0"/>
    <s v="RES"/>
    <s v="Résidentiel"/>
    <s v="R"/>
    <x v="3"/>
    <m/>
    <s v="0"/>
    <n v="1234.9328869999999"/>
    <n v="200"/>
    <n v="0.79"/>
    <n v="0"/>
    <n v="0"/>
    <n v="0"/>
    <s v="21386"/>
    <x v="379"/>
    <s v="242101459"/>
    <s v="CC du Pays d'Alésia et de la Seine"/>
    <s v="21"/>
    <s v="Côte-d'Or"/>
    <n v="27"/>
    <s v="Bourgogne-Franche-Comté"/>
  </r>
  <r>
    <s v="Enedis"/>
    <s v="2021"/>
    <x v="0"/>
    <s v="PRO"/>
    <s v="Petits professionels"/>
    <s v="T"/>
    <x v="0"/>
    <m/>
    <s v="0"/>
    <n v="143.15304130000001"/>
    <n v="18"/>
    <n v="0.89"/>
    <n v="0"/>
    <n v="0"/>
    <n v="0"/>
    <s v="21388"/>
    <x v="380"/>
    <s v="200000925"/>
    <s v="CC de la Plaine Dijonnaise"/>
    <s v="21"/>
    <s v="Côte-d'Or"/>
    <n v="27"/>
    <s v="Bourgogne-Franche-Comté"/>
  </r>
  <r>
    <s v="Enedis"/>
    <s v="2021"/>
    <x v="0"/>
    <s v="ENT"/>
    <s v="Entreprises"/>
    <s v="T"/>
    <x v="0"/>
    <s v="47"/>
    <s v="Commerce de détail, à l'exception des automobiles et des motocycles"/>
    <n v="165.75255490000001"/>
    <n v="1"/>
    <n v="0.85199999999999998"/>
    <n v="0"/>
    <n v="0"/>
    <n v="0"/>
    <s v="21389"/>
    <x v="381"/>
    <s v="242101491"/>
    <s v="CC du Montbardois"/>
    <s v="21"/>
    <s v="Côte-d'Or"/>
    <n v="27"/>
    <s v="Bourgogne-Franche-Comté"/>
  </r>
  <r>
    <s v="Enedis"/>
    <s v="2021"/>
    <x v="0"/>
    <s v="ENT"/>
    <s v="Entreprises"/>
    <s v="A"/>
    <x v="1"/>
    <s v="1"/>
    <s v="0"/>
    <n v="296.56905849999998"/>
    <n v="4"/>
    <n v="0.88800000000000001"/>
    <n v="0"/>
    <n v="0"/>
    <n v="0"/>
    <s v="21390"/>
    <x v="382"/>
    <s v="242100410"/>
    <s v="Dijon Métropole"/>
    <s v="21"/>
    <s v="Côte-d'Or"/>
    <n v="27"/>
    <s v="Bourgogne-Franche-Comté"/>
  </r>
  <r>
    <s v="Enedis"/>
    <s v="2021"/>
    <x v="0"/>
    <s v="ENT"/>
    <s v="Entreprises"/>
    <s v="I"/>
    <x v="4"/>
    <s v="16"/>
    <s v="Travail du bois et fabrication d'articles en bois et en liège, à l'exception des meubles ; fabrication d'articles en vannerie et sparterie"/>
    <n v="29.977488619999999"/>
    <n v="1"/>
    <n v="0.92200000000000004"/>
    <n v="0"/>
    <n v="0"/>
    <n v="0"/>
    <s v="21390"/>
    <x v="382"/>
    <s v="242100410"/>
    <s v="Dijon Métropole"/>
    <s v="21"/>
    <s v="Côte-d'Or"/>
    <n v="27"/>
    <s v="Bourgogne-Franche-Comté"/>
  </r>
  <r>
    <s v="Enedis"/>
    <s v="2021"/>
    <x v="0"/>
    <s v="ENT"/>
    <s v="Entreprises"/>
    <s v="I"/>
    <x v="4"/>
    <s v="41"/>
    <s v="Construction de bâtiments"/>
    <n v="15.41293973"/>
    <n v="1"/>
    <n v="0.96699999999999997"/>
    <n v="0"/>
    <n v="0"/>
    <n v="0"/>
    <s v="21390"/>
    <x v="382"/>
    <s v="242100410"/>
    <s v="Dijon Métropole"/>
    <s v="21"/>
    <s v="Côte-d'Or"/>
    <n v="27"/>
    <s v="Bourgogne-Franche-Comté"/>
  </r>
  <r>
    <s v="Enedis"/>
    <s v="2021"/>
    <x v="0"/>
    <s v="ENT"/>
    <s v="Entreprises"/>
    <s v="T"/>
    <x v="0"/>
    <s v="52"/>
    <s v="Entreposage et services auxiliaires des transports"/>
    <n v="207.09665960000001"/>
    <n v="2"/>
    <n v="0.95199999999999996"/>
    <n v="0"/>
    <n v="0"/>
    <n v="0"/>
    <s v="21390"/>
    <x v="382"/>
    <s v="242100410"/>
    <s v="Dijon Métropole"/>
    <s v="21"/>
    <s v="Côte-d'Or"/>
    <n v="27"/>
    <s v="Bourgogne-Franche-Comté"/>
  </r>
  <r>
    <s v="Enedis"/>
    <s v="2021"/>
    <x v="0"/>
    <s v="ENT"/>
    <s v="Entreprises"/>
    <s v="T"/>
    <x v="0"/>
    <s v="68"/>
    <s v="Activités immobilières"/>
    <n v="543.70201950000001"/>
    <n v="6"/>
    <n v="0.89500000000000002"/>
    <n v="0"/>
    <n v="0"/>
    <n v="0"/>
    <s v="21390"/>
    <x v="382"/>
    <s v="242100410"/>
    <s v="Dijon Métropole"/>
    <s v="21"/>
    <s v="Côte-d'Or"/>
    <n v="27"/>
    <s v="Bourgogne-Franche-Comté"/>
  </r>
  <r>
    <s v="Enedis"/>
    <s v="2021"/>
    <x v="0"/>
    <s v="ENT"/>
    <s v="Entreprises"/>
    <s v="T"/>
    <x v="0"/>
    <s v="84"/>
    <s v="Administration publique et défense ; sécurité sociale obligatoire"/>
    <n v="252.45277143000001"/>
    <n v="5"/>
    <n v="0.96799999999999997"/>
    <n v="0"/>
    <n v="0"/>
    <n v="0"/>
    <s v="21390"/>
    <x v="382"/>
    <s v="242100410"/>
    <s v="Dijon Métropole"/>
    <s v="21"/>
    <s v="Côte-d'Or"/>
    <n v="27"/>
    <s v="Bourgogne-Franche-Comté"/>
  </r>
  <r>
    <s v="Enedis"/>
    <s v="2021"/>
    <x v="0"/>
    <s v="ENT"/>
    <s v="Entreprises"/>
    <s v="T"/>
    <x v="0"/>
    <s v="85"/>
    <s v="Enseignement"/>
    <n v="117.833996"/>
    <n v="1"/>
    <n v="0.90800000000000003"/>
    <n v="0"/>
    <n v="0"/>
    <n v="0"/>
    <s v="21390"/>
    <x v="382"/>
    <s v="242100410"/>
    <s v="Dijon Métropole"/>
    <s v="21"/>
    <s v="Côte-d'Or"/>
    <n v="27"/>
    <s v="Bourgogne-Franche-Comté"/>
  </r>
  <r>
    <s v="Enedis"/>
    <s v="2021"/>
    <x v="0"/>
    <s v="ENT"/>
    <s v="Entreprises"/>
    <s v="T"/>
    <x v="0"/>
    <s v="88"/>
    <s v="Action sociale sans hébergement"/>
    <n v="795.88266669999996"/>
    <n v="1"/>
    <n v="1"/>
    <n v="0"/>
    <n v="0"/>
    <n v="0"/>
    <s v="21390"/>
    <x v="382"/>
    <s v="242100410"/>
    <s v="Dijon Métropole"/>
    <s v="21"/>
    <s v="Côte-d'Or"/>
    <n v="27"/>
    <s v="Bourgogne-Franche-Comté"/>
  </r>
  <r>
    <s v="Enedis"/>
    <s v="2021"/>
    <x v="0"/>
    <s v="PRO"/>
    <s v="Petits professionels"/>
    <s v="A"/>
    <x v="1"/>
    <m/>
    <s v="0"/>
    <n v="302.61201240000003"/>
    <n v="14"/>
    <n v="0.752"/>
    <n v="0"/>
    <n v="0"/>
    <n v="1"/>
    <s v="21390"/>
    <x v="382"/>
    <s v="242100410"/>
    <s v="Dijon Métropole"/>
    <s v="21"/>
    <s v="Côte-d'Or"/>
    <n v="27"/>
    <s v="Bourgogne-Franche-Comté"/>
  </r>
  <r>
    <s v="Enedis"/>
    <s v="2021"/>
    <x v="0"/>
    <s v="PRO"/>
    <s v="Petits professionels"/>
    <s v="T"/>
    <x v="0"/>
    <m/>
    <s v="0"/>
    <n v="3218.7012725"/>
    <n v="254"/>
    <n v="0.872"/>
    <n v="0"/>
    <n v="0"/>
    <n v="0"/>
    <s v="21390"/>
    <x v="382"/>
    <s v="242100410"/>
    <s v="Dijon Métropole"/>
    <s v="21"/>
    <s v="Côte-d'Or"/>
    <n v="27"/>
    <s v="Bourgogne-Franche-Comté"/>
  </r>
  <r>
    <s v="Enedis"/>
    <s v="2021"/>
    <x v="0"/>
    <s v="PRO"/>
    <s v="Petits professionels"/>
    <s v="A"/>
    <x v="1"/>
    <m/>
    <s v="0"/>
    <n v="78.994169920000004"/>
    <n v="6"/>
    <n v="0.88100000000000001"/>
    <n v="0"/>
    <n v="0"/>
    <n v="0"/>
    <s v="21391"/>
    <x v="383"/>
    <s v="242100154"/>
    <s v="CC des Vallées de la Tille et de l'Ignon"/>
    <s v="21"/>
    <s v="Côte-d'Or"/>
    <n v="27"/>
    <s v="Bourgogne-Franche-Comté"/>
  </r>
  <r>
    <s v="Enedis"/>
    <s v="2021"/>
    <x v="0"/>
    <s v="PRO"/>
    <s v="Petits professionels"/>
    <s v="X"/>
    <x v="2"/>
    <m/>
    <s v="0"/>
    <n v="0"/>
    <n v="0"/>
    <n v="0"/>
    <n v="0"/>
    <n v="0"/>
    <n v="1"/>
    <s v="21391"/>
    <x v="383"/>
    <s v="242100154"/>
    <s v="CC des Vallées de la Tille et de l'Ignon"/>
    <s v="21"/>
    <s v="Côte-d'Or"/>
    <n v="27"/>
    <s v="Bourgogne-Franche-Comté"/>
  </r>
  <r>
    <s v="Enedis"/>
    <s v="2021"/>
    <x v="0"/>
    <s v="RES"/>
    <s v="Résidentiel"/>
    <s v="R"/>
    <x v="3"/>
    <m/>
    <s v="0"/>
    <n v="234.04278679999999"/>
    <n v="51"/>
    <n v="0.78300000000000003"/>
    <n v="0"/>
    <n v="0"/>
    <n v="0"/>
    <s v="21392"/>
    <x v="647"/>
    <s v="200071207"/>
    <s v="CC de Pouilly-en-Auxois/Bligny-sur-Ouche"/>
    <s v="21"/>
    <s v="Côte-d'Or"/>
    <n v="27"/>
    <s v="Bourgogne-Franche-Comté"/>
  </r>
  <r>
    <s v="Enedis"/>
    <s v="2021"/>
    <x v="0"/>
    <s v="PRO"/>
    <s v="Petits professionels"/>
    <s v="T"/>
    <x v="0"/>
    <m/>
    <s v="0"/>
    <n v="0"/>
    <n v="0"/>
    <n v="0"/>
    <n v="0"/>
    <n v="0"/>
    <n v="1"/>
    <s v="21393"/>
    <x v="384"/>
    <s v="242101434"/>
    <s v="CC du Pays Châtillonnais"/>
    <s v="21"/>
    <s v="Côte-d'Or"/>
    <n v="27"/>
    <s v="Bourgogne-Franche-Comté"/>
  </r>
  <r>
    <s v="Enedis"/>
    <s v="2021"/>
    <x v="0"/>
    <s v="PRO"/>
    <s v="Petits professionels"/>
    <s v="X"/>
    <x v="2"/>
    <m/>
    <s v="0"/>
    <n v="0"/>
    <n v="0"/>
    <n v="0"/>
    <n v="0"/>
    <n v="0"/>
    <n v="1"/>
    <s v="21393"/>
    <x v="384"/>
    <s v="242101434"/>
    <s v="CC du Pays Châtillonnais"/>
    <s v="21"/>
    <s v="Côte-d'Or"/>
    <n v="27"/>
    <s v="Bourgogne-Franche-Comté"/>
  </r>
  <r>
    <s v="Enedis"/>
    <s v="2021"/>
    <x v="0"/>
    <s v="RES"/>
    <s v="Résidentiel"/>
    <s v="R"/>
    <x v="3"/>
    <m/>
    <s v="0"/>
    <n v="372.12197780000002"/>
    <n v="67"/>
    <n v="0.86299999999999999"/>
    <n v="0"/>
    <n v="0"/>
    <n v="0"/>
    <s v="21393"/>
    <x v="384"/>
    <s v="242101434"/>
    <s v="CC du Pays Châtillonnais"/>
    <s v="21"/>
    <s v="Côte-d'Or"/>
    <n v="27"/>
    <s v="Bourgogne-Franche-Comté"/>
  </r>
  <r>
    <s v="Enedis"/>
    <s v="2021"/>
    <x v="0"/>
    <s v="PRO"/>
    <s v="Petits professionels"/>
    <s v="A"/>
    <x v="1"/>
    <m/>
    <s v="0"/>
    <n v="0"/>
    <n v="0"/>
    <n v="0"/>
    <n v="0"/>
    <n v="0"/>
    <n v="1"/>
    <s v="21394"/>
    <x v="385"/>
    <s v="200071017"/>
    <s v="CC des Terres d'Auxois"/>
    <s v="21"/>
    <s v="Côte-d'Or"/>
    <n v="27"/>
    <s v="Bourgogne-Franche-Comté"/>
  </r>
  <r>
    <s v="Enedis"/>
    <s v="2021"/>
    <x v="0"/>
    <s v="PRO"/>
    <s v="Petits professionels"/>
    <s v="T"/>
    <x v="0"/>
    <m/>
    <s v="0"/>
    <n v="67.13127326"/>
    <n v="12"/>
    <n v="0.80800000000000005"/>
    <n v="0"/>
    <n v="0"/>
    <n v="0"/>
    <s v="21394"/>
    <x v="385"/>
    <s v="200071017"/>
    <s v="CC des Terres d'Auxois"/>
    <s v="21"/>
    <s v="Côte-d'Or"/>
    <n v="27"/>
    <s v="Bourgogne-Franche-Comté"/>
  </r>
  <r>
    <s v="Enedis"/>
    <s v="2021"/>
    <x v="0"/>
    <s v="PRO"/>
    <s v="Petits professionels"/>
    <s v="T"/>
    <x v="0"/>
    <m/>
    <s v="0"/>
    <n v="46.678260700000003"/>
    <n v="10"/>
    <n v="0.755"/>
    <n v="0"/>
    <n v="0"/>
    <n v="0"/>
    <s v="21395"/>
    <x v="386"/>
    <s v="200071017"/>
    <s v="CC des Terres d'Auxois"/>
    <s v="21"/>
    <s v="Côte-d'Or"/>
    <n v="27"/>
    <s v="Bourgogne-Franche-Comté"/>
  </r>
  <r>
    <s v="Enedis"/>
    <s v="2021"/>
    <x v="0"/>
    <s v="RES"/>
    <s v="Résidentiel"/>
    <s v="R"/>
    <x v="3"/>
    <m/>
    <s v="0"/>
    <n v="243.22007500000001"/>
    <n v="49"/>
    <n v="0.80700000000000005"/>
    <n v="0"/>
    <n v="0"/>
    <n v="0"/>
    <s v="21395"/>
    <x v="386"/>
    <s v="200071017"/>
    <s v="CC des Terres d'Auxois"/>
    <s v="21"/>
    <s v="Côte-d'Or"/>
    <n v="27"/>
    <s v="Bourgogne-Franche-Comté"/>
  </r>
  <r>
    <s v="Enedis"/>
    <s v="2021"/>
    <x v="0"/>
    <s v="ENT"/>
    <s v="Entreprises"/>
    <s v="T"/>
    <x v="0"/>
    <s v="61"/>
    <s v="Télécommunications"/>
    <n v="38.045183979999997"/>
    <n v="1"/>
    <n v="0.91400000000000003"/>
    <n v="0"/>
    <n v="0"/>
    <n v="0"/>
    <s v="21397"/>
    <x v="648"/>
    <s v="200006682"/>
    <s v="CA Beaune, Côte et Sud - Communauté Beaune-Chagny-Nolay"/>
    <s v="21"/>
    <s v="Côte-d'Or"/>
    <n v="27"/>
    <s v="Bourgogne-Franche-Comté"/>
  </r>
  <r>
    <s v="Enedis"/>
    <s v="2021"/>
    <x v="0"/>
    <s v="PRO"/>
    <s v="Petits professionels"/>
    <s v="A"/>
    <x v="1"/>
    <m/>
    <s v="0"/>
    <n v="0"/>
    <n v="0"/>
    <n v="0"/>
    <n v="0"/>
    <n v="0"/>
    <n v="1"/>
    <s v="21397"/>
    <x v="648"/>
    <s v="200006682"/>
    <s v="CA Beaune, Côte et Sud - Communauté Beaune-Chagny-Nolay"/>
    <s v="21"/>
    <s v="Côte-d'Or"/>
    <n v="27"/>
    <s v="Bourgogne-Franche-Comté"/>
  </r>
  <r>
    <s v="Enedis"/>
    <s v="2021"/>
    <x v="0"/>
    <s v="ENT"/>
    <s v="Entreprises"/>
    <s v="I"/>
    <x v="4"/>
    <s v="25"/>
    <s v="Fabrication de produits métalliques, à l'exception des machines et des équipements"/>
    <n v="375.25799999999998"/>
    <n v="1"/>
    <n v="1"/>
    <n v="0"/>
    <n v="0"/>
    <n v="0"/>
    <s v="21398"/>
    <x v="416"/>
    <s v="200070902"/>
    <s v="CC Auxonne Pontailler Val de Saône"/>
    <s v="21"/>
    <s v="Côte-d'Or"/>
    <n v="27"/>
    <s v="Bourgogne-Franche-Comté"/>
  </r>
  <r>
    <s v="Enedis"/>
    <s v="2021"/>
    <x v="0"/>
    <s v="ENT"/>
    <s v="Entreprises"/>
    <s v="T"/>
    <x v="0"/>
    <s v="46"/>
    <s v="Commerce de gros, à l'exception des automobiles et des motocycles"/>
    <n v="355.0756925"/>
    <n v="1"/>
    <n v="1"/>
    <n v="0"/>
    <n v="0"/>
    <n v="0"/>
    <s v="21398"/>
    <x v="416"/>
    <s v="200070902"/>
    <s v="CC Auxonne Pontailler Val de Saône"/>
    <s v="21"/>
    <s v="Côte-d'Or"/>
    <n v="27"/>
    <s v="Bourgogne-Franche-Comté"/>
  </r>
  <r>
    <s v="Enedis"/>
    <s v="2021"/>
    <x v="0"/>
    <s v="PRO"/>
    <s v="Petits professionels"/>
    <s v="T"/>
    <x v="0"/>
    <m/>
    <s v="0"/>
    <n v="156.5191643"/>
    <n v="26"/>
    <n v="0.85599999999999998"/>
    <n v="0"/>
    <n v="0"/>
    <n v="0"/>
    <s v="21398"/>
    <x v="416"/>
    <s v="200070902"/>
    <s v="CC Auxonne Pontailler Val de Saône"/>
    <s v="21"/>
    <s v="Côte-d'Or"/>
    <n v="27"/>
    <s v="Bourgogne-Franche-Comté"/>
  </r>
  <r>
    <s v="Enedis"/>
    <s v="2021"/>
    <x v="0"/>
    <s v="RES"/>
    <s v="Résidentiel"/>
    <s v="R"/>
    <x v="3"/>
    <m/>
    <s v="0"/>
    <n v="1050.3631829999999"/>
    <n v="164"/>
    <n v="0.83499999999999996"/>
    <n v="0"/>
    <n v="0"/>
    <n v="0"/>
    <s v="21398"/>
    <x v="416"/>
    <s v="200070902"/>
    <s v="CC Auxonne Pontailler Val de Saône"/>
    <s v="21"/>
    <s v="Côte-d'Or"/>
    <n v="27"/>
    <s v="Bourgogne-Franche-Comté"/>
  </r>
  <r>
    <s v="Enedis"/>
    <s v="2021"/>
    <x v="0"/>
    <s v="PRO"/>
    <s v="Petits professionels"/>
    <s v="A"/>
    <x v="1"/>
    <m/>
    <s v="0"/>
    <n v="62.720891610000002"/>
    <n v="5"/>
    <n v="0.89100000000000001"/>
    <n v="0"/>
    <n v="0"/>
    <n v="0"/>
    <s v="21399"/>
    <x v="388"/>
    <s v="200071207"/>
    <s v="CC de Pouilly-en-Auxois/Bligny-sur-Ouche"/>
    <s v="21"/>
    <s v="Côte-d'Or"/>
    <n v="27"/>
    <s v="Bourgogne-Franche-Comté"/>
  </r>
  <r>
    <s v="Enedis"/>
    <s v="2021"/>
    <x v="0"/>
    <s v="PRO"/>
    <s v="Petits professionels"/>
    <s v="I"/>
    <x v="4"/>
    <m/>
    <s v="0"/>
    <n v="0"/>
    <n v="0"/>
    <n v="0"/>
    <n v="0"/>
    <n v="0"/>
    <n v="1"/>
    <s v="21399"/>
    <x v="388"/>
    <s v="200071207"/>
    <s v="CC de Pouilly-en-Auxois/Bligny-sur-Ouche"/>
    <s v="21"/>
    <s v="Côte-d'Or"/>
    <n v="27"/>
    <s v="Bourgogne-Franche-Comté"/>
  </r>
  <r>
    <s v="Enedis"/>
    <s v="2021"/>
    <x v="0"/>
    <s v="RES"/>
    <s v="Résidentiel"/>
    <s v="R"/>
    <x v="3"/>
    <m/>
    <s v="0"/>
    <n v="775.55753159999995"/>
    <n v="116"/>
    <n v="0.84"/>
    <n v="0"/>
    <n v="0"/>
    <n v="0"/>
    <s v="21399"/>
    <x v="388"/>
    <s v="200071207"/>
    <s v="CC de Pouilly-en-Auxois/Bligny-sur-Ouche"/>
    <s v="21"/>
    <s v="Côte-d'Or"/>
    <n v="27"/>
    <s v="Bourgogne-Franche-Comté"/>
  </r>
  <r>
    <s v="Enedis"/>
    <s v="2021"/>
    <x v="0"/>
    <s v="PRO"/>
    <s v="Petits professionels"/>
    <s v="T"/>
    <x v="0"/>
    <m/>
    <s v="0"/>
    <n v="0"/>
    <n v="0"/>
    <n v="0"/>
    <n v="0"/>
    <n v="0"/>
    <n v="1"/>
    <s v="21400"/>
    <x v="389"/>
    <s v="200070910"/>
    <s v="CC Tille et Venelle"/>
    <s v="21"/>
    <s v="Côte-d'Or"/>
    <n v="27"/>
    <s v="Bourgogne-Franche-Comté"/>
  </r>
  <r>
    <s v="Enedis"/>
    <s v="2021"/>
    <x v="0"/>
    <s v="RES"/>
    <s v="Résidentiel"/>
    <s v="R"/>
    <x v="3"/>
    <m/>
    <s v="0"/>
    <n v="116.46975689999999"/>
    <n v="24"/>
    <n v="0.80400000000000005"/>
    <n v="0"/>
    <n v="0"/>
    <n v="0"/>
    <s v="21400"/>
    <x v="389"/>
    <s v="200070910"/>
    <s v="CC Tille et Venelle"/>
    <s v="21"/>
    <s v="Côte-d'Or"/>
    <n v="27"/>
    <s v="Bourgogne-Franche-Comté"/>
  </r>
  <r>
    <s v="Enedis"/>
    <s v="2021"/>
    <x v="0"/>
    <s v="PRO"/>
    <s v="Petits professionels"/>
    <s v="T"/>
    <x v="0"/>
    <m/>
    <s v="0"/>
    <n v="158.34467670000001"/>
    <n v="15"/>
    <n v="0.83"/>
    <n v="0"/>
    <n v="0"/>
    <n v="0"/>
    <s v="21401"/>
    <x v="390"/>
    <s v="200006682"/>
    <s v="CA Beaune, Côte et Sud - Communauté Beaune-Chagny-Nolay"/>
    <s v="21"/>
    <s v="Côte-d'Or"/>
    <n v="27"/>
    <s v="Bourgogne-Franche-Comté"/>
  </r>
  <r>
    <s v="Enedis"/>
    <s v="2021"/>
    <x v="0"/>
    <s v="PRO"/>
    <s v="Petits professionels"/>
    <s v="X"/>
    <x v="2"/>
    <m/>
    <s v="0"/>
    <n v="0"/>
    <n v="0"/>
    <n v="0"/>
    <n v="0"/>
    <n v="0"/>
    <n v="1"/>
    <s v="21401"/>
    <x v="390"/>
    <s v="200006682"/>
    <s v="CA Beaune, Côte et Sud - Communauté Beaune-Chagny-Nolay"/>
    <s v="21"/>
    <s v="Côte-d'Or"/>
    <n v="27"/>
    <s v="Bourgogne-Franche-Comté"/>
  </r>
  <r>
    <s v="Enedis"/>
    <s v="2021"/>
    <x v="0"/>
    <s v="PRO"/>
    <s v="Petits professionels"/>
    <s v="A"/>
    <x v="1"/>
    <m/>
    <s v="0"/>
    <n v="0"/>
    <n v="0"/>
    <n v="0"/>
    <n v="0"/>
    <n v="0"/>
    <n v="1"/>
    <s v="21403"/>
    <x v="649"/>
    <s v="200071173"/>
    <s v="CC du Pays Arnay Liernais"/>
    <s v="21"/>
    <s v="Côte-d'Or"/>
    <n v="27"/>
    <s v="Bourgogne-Franche-Comté"/>
  </r>
  <r>
    <s v="Enedis"/>
    <s v="2021"/>
    <x v="0"/>
    <s v="ENT"/>
    <s v="Entreprises"/>
    <s v="T"/>
    <x v="0"/>
    <s v="55"/>
    <s v="Hébergement"/>
    <n v="106.694"/>
    <n v="1"/>
    <n v="1"/>
    <n v="0"/>
    <n v="0"/>
    <n v="0"/>
    <s v="21404"/>
    <x v="392"/>
    <s v="242101459"/>
    <s v="CC du Pays d'Alésia et de la Seine"/>
    <s v="21"/>
    <s v="Côte-d'Or"/>
    <n v="27"/>
    <s v="Bourgogne-Franche-Comté"/>
  </r>
  <r>
    <s v="Enedis"/>
    <s v="2021"/>
    <x v="0"/>
    <s v="ENT"/>
    <s v="Entreprises"/>
    <s v="T"/>
    <x v="0"/>
    <s v="84"/>
    <s v="Administration publique et défense ; sécurité sociale obligatoire"/>
    <n v="14.135"/>
    <n v="1"/>
    <n v="1"/>
    <n v="0"/>
    <n v="0"/>
    <n v="0"/>
    <s v="21404"/>
    <x v="392"/>
    <s v="242101459"/>
    <s v="CC du Pays d'Alésia et de la Seine"/>
    <s v="21"/>
    <s v="Côte-d'Or"/>
    <n v="27"/>
    <s v="Bourgogne-Franche-Comté"/>
  </r>
  <r>
    <s v="Enedis"/>
    <s v="2021"/>
    <x v="0"/>
    <s v="PRO"/>
    <s v="Petits professionels"/>
    <s v="A"/>
    <x v="1"/>
    <m/>
    <s v="0"/>
    <n v="0"/>
    <n v="0"/>
    <n v="0"/>
    <n v="0"/>
    <n v="0"/>
    <n v="1"/>
    <s v="21404"/>
    <x v="392"/>
    <s v="242101459"/>
    <s v="CC du Pays d'Alésia et de la Seine"/>
    <s v="21"/>
    <s v="Côte-d'Or"/>
    <n v="27"/>
    <s v="Bourgogne-Franche-Comté"/>
  </r>
  <r>
    <s v="Enedis"/>
    <s v="2021"/>
    <x v="0"/>
    <s v="PRO"/>
    <s v="Petits professionels"/>
    <s v="X"/>
    <x v="2"/>
    <m/>
    <s v="0"/>
    <n v="0"/>
    <n v="0"/>
    <n v="0"/>
    <n v="0"/>
    <n v="0"/>
    <n v="1"/>
    <s v="21404"/>
    <x v="392"/>
    <s v="242101459"/>
    <s v="CC du Pays d'Alésia et de la Seine"/>
    <s v="21"/>
    <s v="Côte-d'Or"/>
    <n v="27"/>
    <s v="Bourgogne-Franche-Comté"/>
  </r>
  <r>
    <s v="Enedis"/>
    <s v="2021"/>
    <x v="0"/>
    <s v="RES"/>
    <s v="Résidentiel"/>
    <s v="R"/>
    <x v="3"/>
    <m/>
    <s v="0"/>
    <n v="1126.7623249999999"/>
    <n v="207"/>
    <n v="0.84"/>
    <n v="0"/>
    <n v="0"/>
    <n v="0"/>
    <s v="21404"/>
    <x v="392"/>
    <s v="242101459"/>
    <s v="CC du Pays d'Alésia et de la Seine"/>
    <s v="21"/>
    <s v="Côte-d'Or"/>
    <n v="27"/>
    <s v="Bourgogne-Franche-Comté"/>
  </r>
  <r>
    <s v="Enedis"/>
    <s v="2021"/>
    <x v="0"/>
    <s v="ENT"/>
    <s v="Entreprises"/>
    <s v="T"/>
    <x v="0"/>
    <s v="56"/>
    <s v="Restauration"/>
    <n v="1254.0747019999999"/>
    <n v="2"/>
    <n v="1"/>
    <n v="0"/>
    <n v="0"/>
    <n v="0"/>
    <s v="21405"/>
    <x v="393"/>
    <s v="200006682"/>
    <s v="CA Beaune, Côte et Sud - Communauté Beaune-Chagny-Nolay"/>
    <s v="21"/>
    <s v="Côte-d'Or"/>
    <n v="27"/>
    <s v="Bourgogne-Franche-Comté"/>
  </r>
  <r>
    <s v="Enedis"/>
    <s v="2021"/>
    <x v="0"/>
    <s v="ENT"/>
    <s v="Entreprises"/>
    <s v="T"/>
    <x v="0"/>
    <s v="70"/>
    <s v="Activités des sièges sociaux ; conseil de gestion"/>
    <n v="333.48327160000002"/>
    <n v="2"/>
    <n v="0.98899999999999999"/>
    <n v="0"/>
    <n v="0"/>
    <n v="0"/>
    <s v="21405"/>
    <x v="393"/>
    <s v="200006682"/>
    <s v="CA Beaune, Côte et Sud - Communauté Beaune-Chagny-Nolay"/>
    <s v="21"/>
    <s v="Côte-d'Or"/>
    <n v="27"/>
    <s v="Bourgogne-Franche-Comté"/>
  </r>
  <r>
    <s v="Enedis"/>
    <s v="2021"/>
    <x v="0"/>
    <s v="PRO"/>
    <s v="Petits professionels"/>
    <s v="A"/>
    <x v="1"/>
    <m/>
    <s v="0"/>
    <n v="94.413775959999995"/>
    <n v="8"/>
    <n v="0.61699999999999999"/>
    <n v="0"/>
    <n v="0"/>
    <n v="0"/>
    <s v="21405"/>
    <x v="393"/>
    <s v="200006682"/>
    <s v="CA Beaune, Côte et Sud - Communauté Beaune-Chagny-Nolay"/>
    <s v="21"/>
    <s v="Côte-d'Or"/>
    <n v="27"/>
    <s v="Bourgogne-Franche-Comté"/>
  </r>
  <r>
    <s v="Enedis"/>
    <s v="2021"/>
    <x v="0"/>
    <s v="RES"/>
    <s v="Résidentiel"/>
    <s v="R"/>
    <x v="3"/>
    <m/>
    <s v="0"/>
    <n v="2838.652427"/>
    <n v="360"/>
    <n v="0.78400000000000003"/>
    <n v="0"/>
    <n v="0"/>
    <n v="0"/>
    <s v="21405"/>
    <x v="393"/>
    <s v="200006682"/>
    <s v="CA Beaune, Côte et Sud - Communauté Beaune-Chagny-Nolay"/>
    <s v="21"/>
    <s v="Côte-d'Or"/>
    <n v="27"/>
    <s v="Bourgogne-Franche-Comté"/>
  </r>
  <r>
    <s v="Enedis"/>
    <s v="2021"/>
    <x v="0"/>
    <s v="PRO"/>
    <s v="Petits professionels"/>
    <s v="A"/>
    <x v="1"/>
    <m/>
    <s v="0"/>
    <n v="58.891168460000003"/>
    <n v="3"/>
    <n v="0.878"/>
    <n v="0"/>
    <n v="0"/>
    <n v="0"/>
    <s v="21407"/>
    <x v="395"/>
    <s v="200070894"/>
    <s v="CC de Gevrey-Chambertin et de Nuits-Saint-Georges"/>
    <s v="21"/>
    <s v="Côte-d'Or"/>
    <n v="27"/>
    <s v="Bourgogne-Franche-Comté"/>
  </r>
  <r>
    <s v="Enedis"/>
    <s v="2021"/>
    <x v="0"/>
    <s v="PRO"/>
    <s v="Petits professionels"/>
    <s v="X"/>
    <x v="2"/>
    <m/>
    <s v="0"/>
    <n v="0"/>
    <n v="0"/>
    <n v="0"/>
    <n v="0"/>
    <n v="0"/>
    <n v="1"/>
    <s v="21407"/>
    <x v="395"/>
    <s v="200070894"/>
    <s v="CC de Gevrey-Chambertin et de Nuits-Saint-Georges"/>
    <s v="21"/>
    <s v="Côte-d'Or"/>
    <n v="27"/>
    <s v="Bourgogne-Franche-Comté"/>
  </r>
  <r>
    <s v="Enedis"/>
    <s v="2021"/>
    <x v="0"/>
    <s v="ENT"/>
    <s v="Entreprises"/>
    <s v="T"/>
    <x v="0"/>
    <s v="55"/>
    <s v="Hébergement"/>
    <n v="2.0377804739999998"/>
    <n v="1"/>
    <n v="0.85199999999999998"/>
    <n v="0"/>
    <n v="0"/>
    <n v="0"/>
    <s v="21408"/>
    <x v="396"/>
    <s v="200039063"/>
    <s v="CC Forêts, Seine et Suzon"/>
    <s v="21"/>
    <s v="Côte-d'Or"/>
    <n v="27"/>
    <s v="Bourgogne-Franche-Comté"/>
  </r>
  <r>
    <s v="Enedis"/>
    <s v="2021"/>
    <x v="0"/>
    <s v="ENT"/>
    <s v="Entreprises"/>
    <s v="T"/>
    <x v="0"/>
    <s v="68"/>
    <s v="Activités immobilières"/>
    <n v="17.3"/>
    <n v="1"/>
    <n v="1"/>
    <n v="0"/>
    <n v="0"/>
    <n v="0"/>
    <s v="21408"/>
    <x v="396"/>
    <s v="200039063"/>
    <s v="CC Forêts, Seine et Suzon"/>
    <s v="21"/>
    <s v="Côte-d'Or"/>
    <n v="27"/>
    <s v="Bourgogne-Franche-Comté"/>
  </r>
  <r>
    <s v="Enedis"/>
    <s v="2021"/>
    <x v="0"/>
    <s v="ENT"/>
    <s v="Entreprises"/>
    <s v="T"/>
    <x v="0"/>
    <s v="71"/>
    <s v="Activités d'architecture et d'ingénierie ; activités de contrôle et analyses techniques"/>
    <n v="88.732325230000001"/>
    <n v="1"/>
    <n v="0.872"/>
    <n v="0"/>
    <n v="0"/>
    <n v="0"/>
    <s v="21408"/>
    <x v="396"/>
    <s v="200039063"/>
    <s v="CC Forêts, Seine et Suzon"/>
    <s v="21"/>
    <s v="Côte-d'Or"/>
    <n v="27"/>
    <s v="Bourgogne-Franche-Comté"/>
  </r>
  <r>
    <s v="Enedis"/>
    <s v="2021"/>
    <x v="0"/>
    <s v="PRO"/>
    <s v="Petits professionels"/>
    <s v="A"/>
    <x v="1"/>
    <m/>
    <s v="0"/>
    <n v="0"/>
    <n v="0"/>
    <n v="0"/>
    <n v="0"/>
    <n v="0"/>
    <n v="1"/>
    <s v="21408"/>
    <x v="396"/>
    <s v="200039063"/>
    <s v="CC Forêts, Seine et Suzon"/>
    <s v="21"/>
    <s v="Côte-d'Or"/>
    <n v="27"/>
    <s v="Bourgogne-Franche-Comté"/>
  </r>
  <r>
    <s v="Enedis"/>
    <s v="2021"/>
    <x v="0"/>
    <s v="ENT"/>
    <s v="Entreprises"/>
    <s v="I"/>
    <x v="4"/>
    <s v="16"/>
    <s v="Travail du bois et fabrication d'articles en bois et en liège, à l'exception des meubles ; fabrication d'articles en vannerie et sparterie"/>
    <n v="136.53800000000001"/>
    <n v="1"/>
    <n v="1"/>
    <n v="0"/>
    <n v="0"/>
    <n v="0"/>
    <s v="21409"/>
    <x v="650"/>
    <s v="200070894"/>
    <s v="CC de Gevrey-Chambertin et de Nuits-Saint-Georges"/>
    <s v="21"/>
    <s v="Côte-d'Or"/>
    <n v="27"/>
    <s v="Bourgogne-Franche-Comté"/>
  </r>
  <r>
    <s v="Enedis"/>
    <s v="2021"/>
    <x v="0"/>
    <s v="PRO"/>
    <s v="Petits professionels"/>
    <s v="I"/>
    <x v="4"/>
    <m/>
    <s v="0"/>
    <n v="0"/>
    <n v="0"/>
    <n v="0"/>
    <n v="0"/>
    <n v="0"/>
    <n v="1"/>
    <s v="21409"/>
    <x v="650"/>
    <s v="200070894"/>
    <s v="CC de Gevrey-Chambertin et de Nuits-Saint-Georges"/>
    <s v="21"/>
    <s v="Côte-d'Or"/>
    <n v="27"/>
    <s v="Bourgogne-Franche-Comté"/>
  </r>
  <r>
    <s v="Enedis"/>
    <s v="2021"/>
    <x v="0"/>
    <s v="PRO"/>
    <s v="Petits professionels"/>
    <s v="T"/>
    <x v="0"/>
    <m/>
    <s v="0"/>
    <n v="141.03442989999999"/>
    <n v="10"/>
    <n v="0.87"/>
    <n v="0"/>
    <n v="0"/>
    <n v="0"/>
    <s v="21409"/>
    <x v="650"/>
    <s v="200070894"/>
    <s v="CC de Gevrey-Chambertin et de Nuits-Saint-Georges"/>
    <s v="21"/>
    <s v="Côte-d'Or"/>
    <n v="27"/>
    <s v="Bourgogne-Franche-Comté"/>
  </r>
  <r>
    <s v="Enedis"/>
    <s v="2021"/>
    <x v="0"/>
    <s v="PRO"/>
    <s v="Petits professionels"/>
    <s v="X"/>
    <x v="2"/>
    <m/>
    <s v="0"/>
    <n v="0"/>
    <n v="0"/>
    <n v="0"/>
    <n v="0"/>
    <n v="0"/>
    <n v="1"/>
    <s v="21409"/>
    <x v="650"/>
    <s v="200070894"/>
    <s v="CC de Gevrey-Chambertin et de Nuits-Saint-Georges"/>
    <s v="21"/>
    <s v="Côte-d'Or"/>
    <n v="27"/>
    <s v="Bourgogne-Franche-Comté"/>
  </r>
  <r>
    <s v="Enedis"/>
    <s v="2021"/>
    <x v="0"/>
    <s v="PRO"/>
    <s v="Petits professionels"/>
    <s v="T"/>
    <x v="0"/>
    <m/>
    <s v="0"/>
    <n v="0"/>
    <n v="0"/>
    <n v="0"/>
    <n v="0"/>
    <n v="0"/>
    <n v="1"/>
    <s v="21410"/>
    <x v="651"/>
    <s v="242101434"/>
    <s v="CC du Pays Châtillonnais"/>
    <s v="21"/>
    <s v="Côte-d'Or"/>
    <n v="27"/>
    <s v="Bourgogne-Franche-Comté"/>
  </r>
  <r>
    <s v="Enedis"/>
    <s v="2021"/>
    <x v="0"/>
    <s v="PRO"/>
    <s v="Petits professionels"/>
    <s v="T"/>
    <x v="0"/>
    <m/>
    <s v="0"/>
    <n v="197.58381230000001"/>
    <n v="18"/>
    <n v="0.56100000000000005"/>
    <n v="0"/>
    <n v="0"/>
    <n v="0"/>
    <s v="21411"/>
    <x v="397"/>
    <s v="200006682"/>
    <s v="CA Beaune, Côte et Sud - Communauté Beaune-Chagny-Nolay"/>
    <s v="21"/>
    <s v="Côte-d'Or"/>
    <n v="27"/>
    <s v="Bourgogne-Franche-Comté"/>
  </r>
  <r>
    <s v="Enedis"/>
    <s v="2021"/>
    <x v="0"/>
    <s v="RES"/>
    <s v="Résidentiel"/>
    <s v="R"/>
    <x v="3"/>
    <m/>
    <s v="0"/>
    <n v="2169.8035519999999"/>
    <n v="254"/>
    <n v="0.879"/>
    <n v="0"/>
    <n v="0"/>
    <n v="0"/>
    <s v="21411"/>
    <x v="397"/>
    <s v="200006682"/>
    <s v="CA Beaune, Côte et Sud - Communauté Beaune-Chagny-Nolay"/>
    <s v="21"/>
    <s v="Côte-d'Or"/>
    <n v="27"/>
    <s v="Bourgogne-Franche-Comté"/>
  </r>
  <r>
    <s v="Enedis"/>
    <s v="2021"/>
    <x v="0"/>
    <s v="ENT"/>
    <s v="Entreprises"/>
    <s v="A"/>
    <x v="1"/>
    <s v="1"/>
    <s v="0"/>
    <n v="1099.8859219999999"/>
    <n v="13"/>
    <n v="0.94"/>
    <n v="0"/>
    <n v="0"/>
    <n v="0"/>
    <s v="21412"/>
    <x v="398"/>
    <s v="200006682"/>
    <s v="CA Beaune, Côte et Sud - Communauté Beaune-Chagny-Nolay"/>
    <s v="21"/>
    <s v="Côte-d'Or"/>
    <n v="27"/>
    <s v="Bourgogne-Franche-Comté"/>
  </r>
  <r>
    <s v="Enedis"/>
    <s v="2021"/>
    <x v="0"/>
    <s v="ENT"/>
    <s v="Entreprises"/>
    <s v="I"/>
    <x v="4"/>
    <s v="10"/>
    <s v="Industries alimentaires"/>
    <n v="323.00099999999998"/>
    <n v="1"/>
    <n v="1"/>
    <n v="0"/>
    <n v="0"/>
    <n v="0"/>
    <s v="21412"/>
    <x v="398"/>
    <s v="200006682"/>
    <s v="CA Beaune, Côte et Sud - Communauté Beaune-Chagny-Nolay"/>
    <s v="21"/>
    <s v="Côte-d'Or"/>
    <n v="27"/>
    <s v="Bourgogne-Franche-Comté"/>
  </r>
  <r>
    <s v="Enedis"/>
    <s v="2021"/>
    <x v="0"/>
    <s v="ENT"/>
    <s v="Entreprises"/>
    <s v="I"/>
    <x v="4"/>
    <s v="16"/>
    <s v="Travail du bois et fabrication d'articles en bois et en liège, à l'exception des meubles ; fabrication d'articles en vannerie et sparterie"/>
    <n v="304.39140309999999"/>
    <n v="1"/>
    <n v="0.998"/>
    <n v="0"/>
    <n v="0"/>
    <n v="0"/>
    <s v="21412"/>
    <x v="398"/>
    <s v="200006682"/>
    <s v="CA Beaune, Côte et Sud - Communauté Beaune-Chagny-Nolay"/>
    <s v="21"/>
    <s v="Côte-d'Or"/>
    <n v="27"/>
    <s v="Bourgogne-Franche-Comté"/>
  </r>
  <r>
    <s v="Enedis"/>
    <s v="2021"/>
    <x v="0"/>
    <s v="ENT"/>
    <s v="Entreprises"/>
    <s v="T"/>
    <x v="0"/>
    <s v="84"/>
    <s v="Administration publique et défense ; sécurité sociale obligatoire"/>
    <n v="151.04327960000001"/>
    <n v="2"/>
    <n v="0.86"/>
    <n v="0"/>
    <n v="0"/>
    <n v="0"/>
    <s v="21412"/>
    <x v="398"/>
    <s v="200006682"/>
    <s v="CA Beaune, Côte et Sud - Communauté Beaune-Chagny-Nolay"/>
    <s v="21"/>
    <s v="Côte-d'Or"/>
    <n v="27"/>
    <s v="Bourgogne-Franche-Comté"/>
  </r>
  <r>
    <s v="Enedis"/>
    <s v="2021"/>
    <x v="0"/>
    <s v="RES"/>
    <s v="Résidentiel"/>
    <s v="R"/>
    <x v="3"/>
    <m/>
    <s v="0"/>
    <n v="4554.6968559999996"/>
    <n v="724"/>
    <n v="0.82299999999999995"/>
    <n v="0.52204687400000005"/>
    <n v="5.5100000000000001E-3"/>
    <n v="0"/>
    <s v="21412"/>
    <x v="398"/>
    <s v="200006682"/>
    <s v="CA Beaune, Côte et Sud - Communauté Beaune-Chagny-Nolay"/>
    <s v="21"/>
    <s v="Côte-d'Or"/>
    <n v="27"/>
    <s v="Bourgogne-Franche-Comté"/>
  </r>
  <r>
    <s v="Enedis"/>
    <s v="2021"/>
    <x v="0"/>
    <s v="ENT"/>
    <s v="Entreprises"/>
    <s v="T"/>
    <x v="0"/>
    <s v="46"/>
    <s v="Commerce de gros, à l'exception des automobiles et des motocycles"/>
    <n v="25.839668079999999"/>
    <n v="1"/>
    <n v="0.998"/>
    <n v="0"/>
    <n v="0"/>
    <n v="0"/>
    <s v="21415"/>
    <x v="401"/>
    <s v="242101434"/>
    <s v="CC du Pays Châtillonnais"/>
    <s v="21"/>
    <s v="Côte-d'Or"/>
    <n v="27"/>
    <s v="Bourgogne-Franche-Comté"/>
  </r>
  <r>
    <s v="Enedis"/>
    <s v="2021"/>
    <x v="0"/>
    <s v="PRO"/>
    <s v="Petits professionels"/>
    <s v="A"/>
    <x v="1"/>
    <m/>
    <s v="0"/>
    <n v="70.005948040000007"/>
    <n v="8"/>
    <n v="0.505"/>
    <n v="0"/>
    <n v="0"/>
    <n v="0"/>
    <s v="21415"/>
    <x v="401"/>
    <s v="242101434"/>
    <s v="CC du Pays Châtillonnais"/>
    <s v="21"/>
    <s v="Côte-d'Or"/>
    <n v="27"/>
    <s v="Bourgogne-Franche-Comté"/>
  </r>
  <r>
    <s v="Enedis"/>
    <s v="2021"/>
    <x v="0"/>
    <s v="ENT"/>
    <s v="Entreprises"/>
    <s v="I"/>
    <x v="4"/>
    <s v="10"/>
    <s v="Industries alimentaires"/>
    <n v="122.2805235"/>
    <n v="1"/>
    <n v="0.91"/>
    <n v="0"/>
    <n v="0"/>
    <n v="0"/>
    <s v="21416"/>
    <x v="402"/>
    <s v="200072825"/>
    <s v="CC Mirebellois et Fontenois"/>
    <s v="21"/>
    <s v="Côte-d'Or"/>
    <n v="27"/>
    <s v="Bourgogne-Franche-Comté"/>
  </r>
  <r>
    <s v="Enedis"/>
    <s v="2021"/>
    <x v="0"/>
    <s v="ENT"/>
    <s v="Entreprises"/>
    <s v="T"/>
    <x v="0"/>
    <s v="38"/>
    <s v="Collecte, traitement et élimination des déchets ; récupération"/>
    <n v="65.727572359999996"/>
    <n v="1"/>
    <n v="0.998"/>
    <n v="0"/>
    <n v="0"/>
    <n v="0"/>
    <s v="21416"/>
    <x v="402"/>
    <s v="200072825"/>
    <s v="CC Mirebellois et Fontenois"/>
    <s v="21"/>
    <s v="Côte-d'Or"/>
    <n v="27"/>
    <s v="Bourgogne-Franche-Comté"/>
  </r>
  <r>
    <s v="Enedis"/>
    <s v="2021"/>
    <x v="0"/>
    <s v="PRO"/>
    <s v="Petits professionels"/>
    <s v="I"/>
    <x v="4"/>
    <m/>
    <s v="0"/>
    <n v="122.4040717"/>
    <n v="15"/>
    <n v="0.72499999999999998"/>
    <n v="0"/>
    <n v="0"/>
    <n v="0"/>
    <s v="21416"/>
    <x v="402"/>
    <s v="200072825"/>
    <s v="CC Mirebellois et Fontenois"/>
    <s v="21"/>
    <s v="Côte-d'Or"/>
    <n v="27"/>
    <s v="Bourgogne-Franche-Comté"/>
  </r>
  <r>
    <s v="Enedis"/>
    <s v="2021"/>
    <x v="0"/>
    <s v="RES"/>
    <s v="Résidentiel"/>
    <s v="R"/>
    <x v="3"/>
    <m/>
    <s v="0"/>
    <n v="443.52669520000001"/>
    <n v="88"/>
    <n v="0.83099999999999996"/>
    <n v="0"/>
    <n v="0"/>
    <n v="0"/>
    <s v="21417"/>
    <x v="403"/>
    <s v="200071017"/>
    <s v="CC des Terres d'Auxois"/>
    <s v="21"/>
    <s v="Côte-d'Or"/>
    <n v="27"/>
    <s v="Bourgogne-Franche-Comté"/>
  </r>
  <r>
    <s v="Enedis"/>
    <s v="2021"/>
    <x v="0"/>
    <s v="PRO"/>
    <s v="Petits professionels"/>
    <s v="I"/>
    <x v="4"/>
    <m/>
    <s v="0"/>
    <n v="0"/>
    <n v="0"/>
    <n v="0"/>
    <n v="0"/>
    <n v="0"/>
    <n v="1"/>
    <s v="21418"/>
    <x v="404"/>
    <s v="242101434"/>
    <s v="CC du Pays Châtillonnais"/>
    <s v="21"/>
    <s v="Côte-d'Or"/>
    <n v="27"/>
    <s v="Bourgogne-Franche-Comté"/>
  </r>
  <r>
    <s v="Enedis"/>
    <s v="2021"/>
    <x v="0"/>
    <s v="RES"/>
    <s v="Résidentiel"/>
    <s v="R"/>
    <x v="3"/>
    <m/>
    <s v="0"/>
    <n v="196.76622309999999"/>
    <n v="37"/>
    <n v="0.85899999999999999"/>
    <n v="0"/>
    <n v="0"/>
    <n v="0"/>
    <s v="21418"/>
    <x v="404"/>
    <s v="242101434"/>
    <s v="CC du Pays Châtillonnais"/>
    <s v="21"/>
    <s v="Côte-d'Or"/>
    <n v="27"/>
    <s v="Bourgogne-Franche-Comté"/>
  </r>
  <r>
    <s v="Enedis"/>
    <s v="2021"/>
    <x v="0"/>
    <s v="ENT"/>
    <s v="Entreprises"/>
    <s v="T"/>
    <x v="0"/>
    <s v="84"/>
    <s v="Administration publique et défense ; sécurité sociale obligatoire"/>
    <n v="21.414000000000001"/>
    <n v="1"/>
    <n v="1"/>
    <n v="0"/>
    <n v="0"/>
    <n v="0"/>
    <s v="21419"/>
    <x v="405"/>
    <s v="242101434"/>
    <s v="CC du Pays Châtillonnais"/>
    <s v="21"/>
    <s v="Côte-d'Or"/>
    <n v="27"/>
    <s v="Bourgogne-Franche-Comté"/>
  </r>
  <r>
    <s v="Enedis"/>
    <s v="2021"/>
    <x v="0"/>
    <s v="PRO"/>
    <s v="Petits professionels"/>
    <s v="A"/>
    <x v="1"/>
    <m/>
    <s v="0"/>
    <n v="116.932542"/>
    <n v="12"/>
    <n v="0.85899999999999999"/>
    <n v="0"/>
    <n v="0"/>
    <n v="0"/>
    <s v="21419"/>
    <x v="405"/>
    <s v="242101434"/>
    <s v="CC du Pays Châtillonnais"/>
    <s v="21"/>
    <s v="Côte-d'Or"/>
    <n v="27"/>
    <s v="Bourgogne-Franche-Comté"/>
  </r>
  <r>
    <s v="Enedis"/>
    <s v="2021"/>
    <x v="0"/>
    <s v="RES"/>
    <s v="Résidentiel"/>
    <s v="R"/>
    <x v="3"/>
    <m/>
    <s v="0"/>
    <n v="1036.2020930000001"/>
    <n v="193"/>
    <n v="0.84"/>
    <n v="0"/>
    <n v="0"/>
    <n v="0"/>
    <s v="21419"/>
    <x v="405"/>
    <s v="242101434"/>
    <s v="CC du Pays Châtillonnais"/>
    <s v="21"/>
    <s v="Côte-d'Or"/>
    <n v="27"/>
    <s v="Bourgogne-Franche-Comté"/>
  </r>
  <r>
    <s v="Enedis"/>
    <s v="2021"/>
    <x v="0"/>
    <s v="PRO"/>
    <s v="Petits professionels"/>
    <s v="I"/>
    <x v="4"/>
    <m/>
    <s v="0"/>
    <n v="0"/>
    <n v="0"/>
    <n v="0"/>
    <n v="0"/>
    <n v="0"/>
    <n v="1"/>
    <s v="21420"/>
    <x v="406"/>
    <s v="200006682"/>
    <s v="CA Beaune, Côte et Sud - Communauté Beaune-Chagny-Nolay"/>
    <s v="21"/>
    <s v="Côte-d'Or"/>
    <n v="27"/>
    <s v="Bourgogne-Franche-Comté"/>
  </r>
  <r>
    <s v="Enedis"/>
    <s v="2021"/>
    <x v="0"/>
    <s v="ENT"/>
    <s v="Entreprises"/>
    <s v="A"/>
    <x v="1"/>
    <s v="1"/>
    <s v="0"/>
    <n v="171.74060159999999"/>
    <n v="1"/>
    <n v="0.878"/>
    <n v="0"/>
    <n v="0"/>
    <n v="0"/>
    <s v="21421"/>
    <x v="407"/>
    <s v="242100154"/>
    <s v="CC des Vallées de la Tille et de l'Ignon"/>
    <s v="21"/>
    <s v="Côte-d'Or"/>
    <n v="27"/>
    <s v="Bourgogne-Franche-Comté"/>
  </r>
  <r>
    <s v="Enedis"/>
    <s v="2021"/>
    <x v="0"/>
    <s v="PRO"/>
    <s v="Petits professionels"/>
    <s v="X"/>
    <x v="2"/>
    <m/>
    <s v="0"/>
    <n v="0"/>
    <n v="0"/>
    <n v="0"/>
    <n v="0"/>
    <n v="0"/>
    <n v="1"/>
    <s v="21421"/>
    <x v="407"/>
    <s v="242100154"/>
    <s v="CC des Vallées de la Tille et de l'Ignon"/>
    <s v="21"/>
    <s v="Côte-d'Or"/>
    <n v="27"/>
    <s v="Bourgogne-Franche-Comté"/>
  </r>
  <r>
    <s v="Enedis"/>
    <s v="2021"/>
    <x v="0"/>
    <s v="RES"/>
    <s v="Résidentiel"/>
    <s v="R"/>
    <x v="3"/>
    <m/>
    <s v="0"/>
    <n v="976.53578119999997"/>
    <n v="136"/>
    <n v="0.80800000000000005"/>
    <n v="0"/>
    <n v="0"/>
    <n v="0"/>
    <s v="21421"/>
    <x v="407"/>
    <s v="242100154"/>
    <s v="CC des Vallées de la Tille et de l'Ignon"/>
    <s v="21"/>
    <s v="Côte-d'Or"/>
    <n v="27"/>
    <s v="Bourgogne-Franche-Comté"/>
  </r>
  <r>
    <s v="Enedis"/>
    <s v="2021"/>
    <x v="0"/>
    <s v="PRO"/>
    <s v="Petits professionels"/>
    <s v="A"/>
    <x v="1"/>
    <m/>
    <s v="0"/>
    <n v="0"/>
    <n v="0"/>
    <n v="0"/>
    <n v="0"/>
    <n v="0"/>
    <n v="1"/>
    <s v="21422"/>
    <x v="652"/>
    <s v="242101442"/>
    <s v="CC de Saulieu"/>
    <s v="21"/>
    <s v="Côte-d'Or"/>
    <n v="27"/>
    <s v="Bourgogne-Franche-Comté"/>
  </r>
  <r>
    <s v="Enedis"/>
    <s v="2021"/>
    <x v="0"/>
    <s v="ENT"/>
    <s v="Entreprises"/>
    <s v="T"/>
    <x v="0"/>
    <s v="68"/>
    <s v="Activités immobilières"/>
    <n v="8.2000000000000003E-2"/>
    <n v="1"/>
    <n v="1"/>
    <n v="0"/>
    <n v="0"/>
    <n v="0"/>
    <s v="21423"/>
    <x v="408"/>
    <s v="200006682"/>
    <s v="CA Beaune, Côte et Sud - Communauté Beaune-Chagny-Nolay"/>
    <s v="21"/>
    <s v="Côte-d'Or"/>
    <n v="27"/>
    <s v="Bourgogne-Franche-Comté"/>
  </r>
  <r>
    <s v="Enedis"/>
    <s v="2021"/>
    <x v="0"/>
    <s v="PRO"/>
    <s v="Petits professionels"/>
    <s v="A"/>
    <x v="1"/>
    <m/>
    <s v="0"/>
    <n v="122.4612959"/>
    <n v="7"/>
    <n v="0.90200000000000002"/>
    <n v="0"/>
    <n v="0"/>
    <n v="0"/>
    <s v="21423"/>
    <x v="408"/>
    <s v="200006682"/>
    <s v="CA Beaune, Côte et Sud - Communauté Beaune-Chagny-Nolay"/>
    <s v="21"/>
    <s v="Côte-d'Or"/>
    <n v="27"/>
    <s v="Bourgogne-Franche-Comté"/>
  </r>
  <r>
    <s v="Enedis"/>
    <s v="2021"/>
    <x v="0"/>
    <s v="PRO"/>
    <s v="Petits professionels"/>
    <s v="I"/>
    <x v="4"/>
    <m/>
    <s v="0"/>
    <n v="0"/>
    <n v="0"/>
    <n v="0"/>
    <n v="0"/>
    <n v="0"/>
    <n v="1"/>
    <s v="21423"/>
    <x v="408"/>
    <s v="200006682"/>
    <s v="CA Beaune, Côte et Sud - Communauté Beaune-Chagny-Nolay"/>
    <s v="21"/>
    <s v="Côte-d'Or"/>
    <n v="27"/>
    <s v="Bourgogne-Franche-Comté"/>
  </r>
  <r>
    <s v="Enedis"/>
    <s v="2021"/>
    <x v="0"/>
    <s v="PRO"/>
    <s v="Petits professionels"/>
    <s v="A"/>
    <x v="1"/>
    <m/>
    <s v="0"/>
    <n v="0"/>
    <n v="0"/>
    <n v="0"/>
    <n v="0"/>
    <n v="0"/>
    <n v="1"/>
    <s v="21424"/>
    <x v="409"/>
    <s v="242101509"/>
    <s v="CC Rives de Saône"/>
    <s v="21"/>
    <s v="Côte-d'Or"/>
    <n v="27"/>
    <s v="Bourgogne-Franche-Comté"/>
  </r>
  <r>
    <s v="Enedis"/>
    <s v="2021"/>
    <x v="0"/>
    <s v="PRO"/>
    <s v="Petits professionels"/>
    <s v="I"/>
    <x v="4"/>
    <m/>
    <s v="0"/>
    <n v="0"/>
    <n v="0"/>
    <n v="0"/>
    <n v="0"/>
    <n v="0"/>
    <n v="1"/>
    <s v="21424"/>
    <x v="409"/>
    <s v="242101509"/>
    <s v="CC Rives de Saône"/>
    <s v="21"/>
    <s v="Côte-d'Or"/>
    <n v="27"/>
    <s v="Bourgogne-Franche-Comté"/>
  </r>
  <r>
    <s v="Enedis"/>
    <s v="2021"/>
    <x v="0"/>
    <s v="RES"/>
    <s v="Résidentiel"/>
    <s v="R"/>
    <x v="3"/>
    <m/>
    <s v="0"/>
    <n v="367.02949310000002"/>
    <n v="55"/>
    <n v="0.82699999999999996"/>
    <n v="0"/>
    <n v="0"/>
    <n v="0"/>
    <s v="21424"/>
    <x v="409"/>
    <s v="242101509"/>
    <s v="CC Rives de Saône"/>
    <s v="21"/>
    <s v="Côte-d'Or"/>
    <n v="27"/>
    <s v="Bourgogne-Franche-Comté"/>
  </r>
  <r>
    <s v="Enedis"/>
    <s v="2021"/>
    <x v="0"/>
    <s v="ENT"/>
    <s v="Entreprises"/>
    <s v="I"/>
    <x v="4"/>
    <s v="10"/>
    <s v="Industries alimentaires"/>
    <n v="163.626532"/>
    <n v="1"/>
    <n v="0.92"/>
    <n v="0"/>
    <n v="0"/>
    <n v="0"/>
    <s v="21425"/>
    <x v="410"/>
    <s v="242101491"/>
    <s v="CC du Montbardois"/>
    <s v="21"/>
    <s v="Côte-d'Or"/>
    <n v="27"/>
    <s v="Bourgogne-Franche-Comté"/>
  </r>
  <r>
    <s v="Enedis"/>
    <s v="2021"/>
    <x v="0"/>
    <s v="ENT"/>
    <s v="Entreprises"/>
    <s v="I"/>
    <x v="4"/>
    <s v="24"/>
    <s v="Métallurgie"/>
    <n v="209.9853354"/>
    <n v="1"/>
    <n v="1"/>
    <n v="0"/>
    <n v="0"/>
    <n v="0"/>
    <s v="21425"/>
    <x v="410"/>
    <s v="242101491"/>
    <s v="CC du Montbardois"/>
    <s v="21"/>
    <s v="Côte-d'Or"/>
    <n v="27"/>
    <s v="Bourgogne-Franche-Comté"/>
  </r>
  <r>
    <s v="Enedis"/>
    <s v="2021"/>
    <x v="0"/>
    <s v="ENT"/>
    <s v="Entreprises"/>
    <s v="I"/>
    <x v="4"/>
    <s v="31"/>
    <s v="Fabrication de meubles"/>
    <n v="40.761224630000001"/>
    <n v="1"/>
    <n v="0.92400000000000004"/>
    <n v="0"/>
    <n v="0"/>
    <n v="0"/>
    <s v="21425"/>
    <x v="410"/>
    <s v="242101491"/>
    <s v="CC du Montbardois"/>
    <s v="21"/>
    <s v="Côte-d'Or"/>
    <n v="27"/>
    <s v="Bourgogne-Franche-Comté"/>
  </r>
  <r>
    <s v="Enedis"/>
    <s v="2021"/>
    <x v="0"/>
    <s v="ENT"/>
    <s v="Entreprises"/>
    <s v="T"/>
    <x v="0"/>
    <s v="47"/>
    <s v="Commerce de détail, à l'exception des automobiles et des motocycles"/>
    <n v="2147.7941921000001"/>
    <n v="7"/>
    <n v="0.94799999999999995"/>
    <n v="0"/>
    <n v="0"/>
    <n v="0"/>
    <s v="21425"/>
    <x v="410"/>
    <s v="242101491"/>
    <s v="CC du Montbardois"/>
    <s v="21"/>
    <s v="Côte-d'Or"/>
    <n v="27"/>
    <s v="Bourgogne-Franche-Comté"/>
  </r>
  <r>
    <s v="Enedis"/>
    <s v="2021"/>
    <x v="0"/>
    <s v="ENT"/>
    <s v="Entreprises"/>
    <s v="T"/>
    <x v="0"/>
    <s v="64"/>
    <s v="Activités des services financiers, hors assurance et caisses de retraite"/>
    <n v="93.867306260000007"/>
    <n v="2"/>
    <n v="0.85"/>
    <n v="0"/>
    <n v="0"/>
    <n v="0"/>
    <s v="21425"/>
    <x v="410"/>
    <s v="242101491"/>
    <s v="CC du Montbardois"/>
    <s v="21"/>
    <s v="Côte-d'Or"/>
    <n v="27"/>
    <s v="Bourgogne-Franche-Comté"/>
  </r>
  <r>
    <s v="Enedis"/>
    <s v="2021"/>
    <x v="0"/>
    <s v="PRO"/>
    <s v="Petits professionels"/>
    <s v="A"/>
    <x v="1"/>
    <m/>
    <s v="0"/>
    <n v="0"/>
    <n v="0"/>
    <n v="0"/>
    <n v="0"/>
    <n v="0"/>
    <n v="1"/>
    <s v="21425"/>
    <x v="410"/>
    <s v="242101491"/>
    <s v="CC du Montbardois"/>
    <s v="21"/>
    <s v="Côte-d'Or"/>
    <n v="27"/>
    <s v="Bourgogne-Franche-Comté"/>
  </r>
  <r>
    <s v="Enedis"/>
    <s v="2021"/>
    <x v="0"/>
    <s v="PRO"/>
    <s v="Petits professionels"/>
    <s v="I"/>
    <x v="4"/>
    <m/>
    <s v="0"/>
    <n v="191.99145849999999"/>
    <n v="18"/>
    <n v="0.92200000000000004"/>
    <n v="0"/>
    <n v="0"/>
    <n v="2"/>
    <s v="21425"/>
    <x v="410"/>
    <s v="242101491"/>
    <s v="CC du Montbardois"/>
    <s v="21"/>
    <s v="Côte-d'Or"/>
    <n v="27"/>
    <s v="Bourgogne-Franche-Comté"/>
  </r>
  <r>
    <s v="Enedis"/>
    <s v="2021"/>
    <x v="0"/>
    <s v="PRO"/>
    <s v="Petits professionels"/>
    <s v="T"/>
    <x v="0"/>
    <m/>
    <s v="0"/>
    <n v="3773.1542247000002"/>
    <n v="414"/>
    <n v="0.89400000000000002"/>
    <n v="0"/>
    <n v="0"/>
    <n v="0"/>
    <s v="21425"/>
    <x v="410"/>
    <s v="242101491"/>
    <s v="CC du Montbardois"/>
    <s v="21"/>
    <s v="Côte-d'Or"/>
    <n v="27"/>
    <s v="Bourgogne-Franche-Comté"/>
  </r>
  <r>
    <s v="Enedis"/>
    <s v="2021"/>
    <x v="0"/>
    <s v="RES"/>
    <s v="Résidentiel"/>
    <s v="R"/>
    <x v="3"/>
    <m/>
    <s v="0"/>
    <n v="9301.5839940000005"/>
    <n v="2803"/>
    <n v="0.83699999999999997"/>
    <n v="0.77343991999999995"/>
    <n v="4.8900000000000002E-3"/>
    <n v="0"/>
    <s v="21425"/>
    <x v="410"/>
    <s v="242101491"/>
    <s v="CC du Montbardois"/>
    <s v="21"/>
    <s v="Côte-d'Or"/>
    <n v="27"/>
    <s v="Bourgogne-Franche-Comté"/>
  </r>
  <r>
    <s v="Enedis"/>
    <s v="2021"/>
    <x v="0"/>
    <s v="RES"/>
    <s v="Résidentiel"/>
    <s v="R"/>
    <x v="3"/>
    <m/>
    <s v="0"/>
    <n v="645.71212449999996"/>
    <n v="115"/>
    <n v="0.84199999999999997"/>
    <n v="0"/>
    <n v="0"/>
    <n v="0"/>
    <s v="21426"/>
    <x v="653"/>
    <s v="200071017"/>
    <s v="CC des Terres d'Auxois"/>
    <s v="21"/>
    <s v="Côte-d'Or"/>
    <n v="27"/>
    <s v="Bourgogne-Franche-Comté"/>
  </r>
  <r>
    <s v="Enedis"/>
    <s v="2021"/>
    <x v="0"/>
    <s v="PRO"/>
    <s v="Petits professionels"/>
    <s v="I"/>
    <x v="4"/>
    <m/>
    <s v="0"/>
    <n v="0"/>
    <n v="0"/>
    <n v="0"/>
    <n v="0"/>
    <n v="0"/>
    <n v="1"/>
    <s v="21429"/>
    <x v="171"/>
    <s v="242101491"/>
    <s v="CC du Montbardois"/>
    <s v="21"/>
    <s v="Côte-d'Or"/>
    <n v="27"/>
    <s v="Bourgogne-Franche-Comté"/>
  </r>
  <r>
    <s v="Enedis"/>
    <s v="2021"/>
    <x v="0"/>
    <s v="RES"/>
    <s v="Résidentiel"/>
    <s v="R"/>
    <x v="3"/>
    <m/>
    <s v="0"/>
    <n v="837.89546229999996"/>
    <n v="150"/>
    <n v="0.82"/>
    <n v="0"/>
    <n v="0"/>
    <n v="0"/>
    <s v="21429"/>
    <x v="171"/>
    <s v="242101491"/>
    <s v="CC du Montbardois"/>
    <s v="21"/>
    <s v="Côte-d'Or"/>
    <n v="27"/>
    <s v="Bourgogne-Franche-Comté"/>
  </r>
  <r>
    <s v="Enedis"/>
    <s v="2021"/>
    <x v="0"/>
    <s v="ENT"/>
    <s v="Entreprises"/>
    <s v="X"/>
    <x v="2"/>
    <m/>
    <s v="0"/>
    <n v="2.25"/>
    <n v="1"/>
    <n v="1"/>
    <n v="0"/>
    <n v="0"/>
    <n v="0"/>
    <s v="21432"/>
    <x v="174"/>
    <s v="242101434"/>
    <s v="CC du Pays Châtillonnais"/>
    <s v="21"/>
    <s v="Côte-d'Or"/>
    <n v="27"/>
    <s v="Bourgogne-Franche-Comté"/>
  </r>
  <r>
    <s v="Enedis"/>
    <s v="2021"/>
    <x v="0"/>
    <s v="PRO"/>
    <s v="Petits professionels"/>
    <s v="T"/>
    <x v="0"/>
    <m/>
    <s v="0"/>
    <n v="50.732307140000003"/>
    <n v="7"/>
    <n v="0.68700000000000006"/>
    <n v="0"/>
    <n v="0"/>
    <n v="0"/>
    <s v="21438"/>
    <x v="178"/>
    <s v="242101434"/>
    <s v="CC du Pays Châtillonnais"/>
    <s v="21"/>
    <s v="Côte-d'Or"/>
    <n v="27"/>
    <s v="Bourgogne-Franche-Comté"/>
  </r>
  <r>
    <s v="Enedis"/>
    <s v="2021"/>
    <x v="0"/>
    <s v="PRO"/>
    <s v="Petits professionels"/>
    <s v="T"/>
    <x v="0"/>
    <m/>
    <s v="0"/>
    <n v="0"/>
    <n v="0"/>
    <n v="0"/>
    <n v="0"/>
    <n v="0"/>
    <n v="1"/>
    <s v="21440"/>
    <x v="414"/>
    <s v="242101509"/>
    <s v="CC Rives de Saône"/>
    <s v="21"/>
    <s v="Côte-d'Or"/>
    <n v="27"/>
    <s v="Bourgogne-Franche-Comté"/>
  </r>
  <r>
    <s v="Enedis"/>
    <s v="2021"/>
    <x v="0"/>
    <s v="ENT"/>
    <s v="Entreprises"/>
    <s v="A"/>
    <x v="1"/>
    <s v="1"/>
    <s v="0"/>
    <n v="451.14046309999998"/>
    <n v="7"/>
    <n v="0.92500000000000004"/>
    <n v="0"/>
    <n v="0"/>
    <n v="0"/>
    <s v="21442"/>
    <x v="179"/>
    <s v="200070894"/>
    <s v="CC de Gevrey-Chambertin et de Nuits-Saint-Georges"/>
    <s v="21"/>
    <s v="Côte-d'Or"/>
    <n v="27"/>
    <s v="Bourgogne-Franche-Comté"/>
  </r>
  <r>
    <s v="Enedis"/>
    <s v="2021"/>
    <x v="0"/>
    <s v="ENT"/>
    <s v="Entreprises"/>
    <s v="T"/>
    <x v="0"/>
    <s v="55"/>
    <s v="Hébergement"/>
    <n v="175.1411124"/>
    <n v="1"/>
    <n v="0.90200000000000002"/>
    <n v="0"/>
    <n v="0"/>
    <n v="0"/>
    <s v="21442"/>
    <x v="179"/>
    <s v="200070894"/>
    <s v="CC de Gevrey-Chambertin et de Nuits-Saint-Georges"/>
    <s v="21"/>
    <s v="Côte-d'Or"/>
    <n v="27"/>
    <s v="Bourgogne-Franche-Comté"/>
  </r>
  <r>
    <s v="Enedis"/>
    <s v="2021"/>
    <x v="0"/>
    <s v="ENT"/>
    <s v="Entreprises"/>
    <s v="T"/>
    <x v="0"/>
    <s v="68"/>
    <s v="Activités immobilières"/>
    <n v="72.166212389999998"/>
    <n v="1"/>
    <n v="0.88500000000000001"/>
    <n v="0"/>
    <n v="0"/>
    <n v="0"/>
    <s v="21442"/>
    <x v="179"/>
    <s v="200070894"/>
    <s v="CC de Gevrey-Chambertin et de Nuits-Saint-Georges"/>
    <s v="21"/>
    <s v="Côte-d'Or"/>
    <n v="27"/>
    <s v="Bourgogne-Franche-Comté"/>
  </r>
  <r>
    <s v="Enedis"/>
    <s v="2021"/>
    <x v="0"/>
    <s v="RES"/>
    <s v="Résidentiel"/>
    <s v="R"/>
    <x v="3"/>
    <m/>
    <s v="0"/>
    <n v="1800.4330970000001"/>
    <n v="301"/>
    <n v="0.754"/>
    <n v="0"/>
    <n v="0"/>
    <n v="0"/>
    <s v="21442"/>
    <x v="179"/>
    <s v="200070894"/>
    <s v="CC de Gevrey-Chambertin et de Nuits-Saint-Georges"/>
    <s v="21"/>
    <s v="Côte-d'Or"/>
    <n v="27"/>
    <s v="Bourgogne-Franche-Comté"/>
  </r>
  <r>
    <s v="Enedis"/>
    <s v="2021"/>
    <x v="0"/>
    <s v="RES"/>
    <s v="Résidentiel"/>
    <s v="R"/>
    <x v="3"/>
    <m/>
    <s v="0"/>
    <n v="262.13056330000001"/>
    <n v="40"/>
    <n v="0.79800000000000004"/>
    <n v="0"/>
    <n v="0"/>
    <n v="0"/>
    <s v="21444"/>
    <x v="180"/>
    <s v="242101434"/>
    <s v="CC du Pays Châtillonnais"/>
    <s v="21"/>
    <s v="Côte-d'Or"/>
    <n v="27"/>
    <s v="Bourgogne-Franche-Comté"/>
  </r>
  <r>
    <s v="Enedis"/>
    <s v="2021"/>
    <x v="0"/>
    <s v="PRO"/>
    <s v="Petits professionels"/>
    <s v="A"/>
    <x v="1"/>
    <m/>
    <s v="0"/>
    <n v="0"/>
    <n v="0"/>
    <n v="0"/>
    <n v="0"/>
    <n v="0"/>
    <n v="1"/>
    <s v="21445"/>
    <x v="656"/>
    <s v="242101442"/>
    <s v="CC de Saulieu"/>
    <s v="21"/>
    <s v="Côte-d'Or"/>
    <n v="27"/>
    <s v="Bourgogne-Franche-Comté"/>
  </r>
  <r>
    <s v="Enedis"/>
    <s v="2021"/>
    <x v="0"/>
    <s v="PRO"/>
    <s v="Petits professionels"/>
    <s v="T"/>
    <x v="0"/>
    <m/>
    <s v="0"/>
    <n v="110.7744754"/>
    <n v="20"/>
    <n v="0.90100000000000002"/>
    <n v="0"/>
    <n v="0"/>
    <n v="0"/>
    <s v="21445"/>
    <x v="656"/>
    <s v="242101442"/>
    <s v="CC de Saulieu"/>
    <s v="21"/>
    <s v="Côte-d'Or"/>
    <n v="27"/>
    <s v="Bourgogne-Franche-Comté"/>
  </r>
  <r>
    <s v="Enedis"/>
    <s v="2021"/>
    <x v="0"/>
    <s v="PRO"/>
    <s v="Petits professionels"/>
    <s v="X"/>
    <x v="2"/>
    <m/>
    <s v="0"/>
    <n v="0"/>
    <n v="0"/>
    <n v="0"/>
    <n v="0"/>
    <n v="0"/>
    <n v="1"/>
    <s v="21448"/>
    <x v="183"/>
    <s v="242101459"/>
    <s v="CC du Pays d'Alésia et de la Seine"/>
    <s v="21"/>
    <s v="Côte-d'Or"/>
    <n v="27"/>
    <s v="Bourgogne-Franche-Comté"/>
  </r>
  <r>
    <s v="Enedis"/>
    <s v="2021"/>
    <x v="0"/>
    <s v="PRO"/>
    <s v="Petits professionels"/>
    <s v="A"/>
    <x v="1"/>
    <m/>
    <s v="0"/>
    <n v="88.229792340000003"/>
    <n v="11"/>
    <n v="0.80700000000000005"/>
    <n v="0"/>
    <n v="0"/>
    <n v="0"/>
    <s v="21450"/>
    <x v="185"/>
    <s v="200006682"/>
    <s v="CA Beaune, Côte et Sud - Communauté Beaune-Chagny-Nolay"/>
    <s v="21"/>
    <s v="Côte-d'Or"/>
    <n v="27"/>
    <s v="Bourgogne-Franche-Comté"/>
  </r>
  <r>
    <s v="Enedis"/>
    <s v="2021"/>
    <x v="0"/>
    <s v="ENT"/>
    <s v="Entreprises"/>
    <s v="T"/>
    <x v="0"/>
    <s v="70"/>
    <s v="Activités des sièges sociaux ; conseil de gestion"/>
    <n v="751.12025649999998"/>
    <n v="2"/>
    <n v="0.95799999999999996"/>
    <n v="0"/>
    <n v="0"/>
    <n v="0"/>
    <s v="21452"/>
    <x v="187"/>
    <s v="242100410"/>
    <s v="Dijon Métropole"/>
    <s v="21"/>
    <s v="Côte-d'Or"/>
    <n v="27"/>
    <s v="Bourgogne-Franche-Comté"/>
  </r>
  <r>
    <s v="Enedis"/>
    <s v="2021"/>
    <x v="0"/>
    <s v="ENT"/>
    <s v="Entreprises"/>
    <s v="T"/>
    <x v="0"/>
    <s v="87"/>
    <s v="Hébergement médico-social et social"/>
    <n v="371.0739853"/>
    <n v="3"/>
    <n v="0.90300000000000002"/>
    <n v="0"/>
    <n v="0"/>
    <n v="0"/>
    <s v="21452"/>
    <x v="187"/>
    <s v="242100410"/>
    <s v="Dijon Métropole"/>
    <s v="21"/>
    <s v="Côte-d'Or"/>
    <n v="27"/>
    <s v="Bourgogne-Franche-Comté"/>
  </r>
  <r>
    <s v="Enedis"/>
    <s v="2021"/>
    <x v="0"/>
    <s v="RES"/>
    <s v="Résidentiel"/>
    <s v="R"/>
    <x v="3"/>
    <m/>
    <s v="0"/>
    <n v="531.87776740000004"/>
    <n v="87"/>
    <n v="0.80300000000000005"/>
    <n v="0"/>
    <n v="0"/>
    <n v="0"/>
    <s v="21456"/>
    <x v="694"/>
    <s v="242101491"/>
    <s v="CC du Montbardois"/>
    <s v="21"/>
    <s v="Côte-d'Or"/>
    <n v="27"/>
    <s v="Bourgogne-Franche-Comté"/>
  </r>
  <r>
    <s v="Enedis"/>
    <s v="2021"/>
    <x v="0"/>
    <s v="PRO"/>
    <s v="Petits professionels"/>
    <s v="X"/>
    <x v="2"/>
    <m/>
    <s v="0"/>
    <n v="0"/>
    <n v="0"/>
    <n v="0"/>
    <n v="0"/>
    <n v="0"/>
    <n v="1"/>
    <s v="21457"/>
    <x v="190"/>
    <s v="200071017"/>
    <s v="CC des Terres d'Auxois"/>
    <s v="21"/>
    <s v="Côte-d'Or"/>
    <n v="27"/>
    <s v="Bourgogne-Franche-Comté"/>
  </r>
  <r>
    <s v="Enedis"/>
    <s v="2021"/>
    <x v="0"/>
    <s v="ENT"/>
    <s v="Entreprises"/>
    <s v="T"/>
    <x v="0"/>
    <s v="56"/>
    <s v="Restauration"/>
    <n v="76.480097420000007"/>
    <n v="1"/>
    <n v="0.91300000000000003"/>
    <n v="0"/>
    <n v="0"/>
    <n v="0"/>
    <s v="21458"/>
    <x v="191"/>
    <s v="200070894"/>
    <s v="CC de Gevrey-Chambertin et de Nuits-Saint-Georges"/>
    <s v="21"/>
    <s v="Côte-d'Or"/>
    <n v="27"/>
    <s v="Bourgogne-Franche-Comté"/>
  </r>
  <r>
    <s v="Enedis"/>
    <s v="2021"/>
    <x v="0"/>
    <s v="RES"/>
    <s v="Résidentiel"/>
    <s v="R"/>
    <x v="3"/>
    <m/>
    <s v="0"/>
    <n v="2793.666565"/>
    <n v="441"/>
    <n v="0.90500000000000003"/>
    <n v="0"/>
    <n v="0"/>
    <n v="0"/>
    <s v="21458"/>
    <x v="191"/>
    <s v="200070894"/>
    <s v="CC de Gevrey-Chambertin et de Nuits-Saint-Georges"/>
    <s v="21"/>
    <s v="Côte-d'Or"/>
    <n v="27"/>
    <s v="Bourgogne-Franche-Comté"/>
  </r>
  <r>
    <s v="Enedis"/>
    <s v="2021"/>
    <x v="0"/>
    <s v="PRO"/>
    <s v="Petits professionels"/>
    <s v="A"/>
    <x v="1"/>
    <m/>
    <s v="0"/>
    <n v="0"/>
    <n v="0"/>
    <n v="0"/>
    <n v="0"/>
    <n v="0"/>
    <n v="1"/>
    <s v="21460"/>
    <x v="192"/>
    <s v="242101434"/>
    <s v="CC du Pays Châtillonnais"/>
    <s v="21"/>
    <s v="Côte-d'Or"/>
    <n v="27"/>
    <s v="Bourgogne-Franche-Comté"/>
  </r>
  <r>
    <s v="Enedis"/>
    <s v="2021"/>
    <x v="0"/>
    <s v="ENT"/>
    <s v="Entreprises"/>
    <s v="T"/>
    <x v="0"/>
    <s v="46"/>
    <s v="Commerce de gros, à l'exception des automobiles et des motocycles"/>
    <n v="61.878"/>
    <n v="1"/>
    <n v="1"/>
    <n v="0"/>
    <n v="0"/>
    <n v="0"/>
    <s v="21461"/>
    <x v="193"/>
    <s v="200006682"/>
    <s v="CA Beaune, Côte et Sud - Communauté Beaune-Chagny-Nolay"/>
    <s v="21"/>
    <s v="Côte-d'Or"/>
    <n v="27"/>
    <s v="Bourgogne-Franche-Comté"/>
  </r>
  <r>
    <s v="Enedis"/>
    <s v="2021"/>
    <x v="0"/>
    <s v="ENT"/>
    <s v="Entreprises"/>
    <s v="I"/>
    <x v="4"/>
    <s v="43"/>
    <s v="Travaux de construction spécialisés"/>
    <n v="86.280725790000005"/>
    <n v="1"/>
    <n v="0.97199999999999998"/>
    <n v="0"/>
    <n v="0"/>
    <n v="0"/>
    <s v="21462"/>
    <x v="194"/>
    <s v="200069540"/>
    <s v="CC Norge et Tille"/>
    <s v="21"/>
    <s v="Côte-d'Or"/>
    <n v="27"/>
    <s v="Bourgogne-Franche-Comté"/>
  </r>
  <r>
    <s v="Enedis"/>
    <s v="2021"/>
    <x v="0"/>
    <s v="PRO"/>
    <s v="Petits professionels"/>
    <s v="X"/>
    <x v="2"/>
    <m/>
    <s v="0"/>
    <n v="0"/>
    <n v="0"/>
    <n v="0"/>
    <n v="0"/>
    <n v="0"/>
    <n v="1"/>
    <s v="21462"/>
    <x v="194"/>
    <s v="200069540"/>
    <s v="CC Norge et Tille"/>
    <s v="21"/>
    <s v="Côte-d'Or"/>
    <n v="27"/>
    <s v="Bourgogne-Franche-Comté"/>
  </r>
  <r>
    <s v="Enedis"/>
    <s v="2021"/>
    <x v="0"/>
    <s v="ENT"/>
    <s v="Entreprises"/>
    <s v="I"/>
    <x v="4"/>
    <s v="11"/>
    <s v="Fabrication de boissons"/>
    <n v="8686.5134180000005"/>
    <n v="6"/>
    <n v="0.995"/>
    <n v="0"/>
    <n v="0"/>
    <n v="0"/>
    <s v="21464"/>
    <x v="196"/>
    <s v="200070894"/>
    <s v="CC de Gevrey-Chambertin et de Nuits-Saint-Georges"/>
    <s v="21"/>
    <s v="Côte-d'Or"/>
    <n v="27"/>
    <s v="Bourgogne-Franche-Comté"/>
  </r>
  <r>
    <s v="Enedis"/>
    <s v="2021"/>
    <x v="0"/>
    <s v="ENT"/>
    <s v="Entreprises"/>
    <s v="I"/>
    <x v="4"/>
    <s v="24"/>
    <s v="Métallurgie"/>
    <n v="16474.224829999999"/>
    <n v="1"/>
    <n v="1"/>
    <n v="0"/>
    <n v="0"/>
    <n v="0"/>
    <s v="21464"/>
    <x v="196"/>
    <s v="200070894"/>
    <s v="CC de Gevrey-Chambertin et de Nuits-Saint-Georges"/>
    <s v="21"/>
    <s v="Côte-d'Or"/>
    <n v="27"/>
    <s v="Bourgogne-Franche-Comté"/>
  </r>
  <r>
    <s v="Enedis"/>
    <s v="2021"/>
    <x v="0"/>
    <s v="ENT"/>
    <s v="Entreprises"/>
    <s v="I"/>
    <x v="4"/>
    <s v="25"/>
    <s v="Fabrication de produits métalliques, à l'exception des machines et des équipements"/>
    <n v="13.72097847"/>
    <n v="1"/>
    <n v="0.88400000000000001"/>
    <n v="0"/>
    <n v="0"/>
    <n v="0"/>
    <s v="21464"/>
    <x v="196"/>
    <s v="200070894"/>
    <s v="CC de Gevrey-Chambertin et de Nuits-Saint-Georges"/>
    <s v="21"/>
    <s v="Côte-d'Or"/>
    <n v="27"/>
    <s v="Bourgogne-Franche-Comté"/>
  </r>
  <r>
    <s v="Enedis"/>
    <s v="2021"/>
    <x v="0"/>
    <s v="ENT"/>
    <s v="Entreprises"/>
    <s v="T"/>
    <x v="0"/>
    <s v="46"/>
    <s v="Commerce de gros, à l'exception des automobiles et des motocycles"/>
    <n v="7040.9604728000004"/>
    <n v="17"/>
    <n v="0.99"/>
    <n v="0"/>
    <n v="0"/>
    <n v="0"/>
    <s v="21464"/>
    <x v="196"/>
    <s v="200070894"/>
    <s v="CC de Gevrey-Chambertin et de Nuits-Saint-Georges"/>
    <s v="21"/>
    <s v="Côte-d'Or"/>
    <n v="27"/>
    <s v="Bourgogne-Franche-Comté"/>
  </r>
  <r>
    <s v="Enedis"/>
    <s v="2021"/>
    <x v="0"/>
    <s v="ENT"/>
    <s v="Entreprises"/>
    <s v="T"/>
    <x v="0"/>
    <s v="49"/>
    <s v="Transports terrestres et transport par conduites"/>
    <n v="58.610999999999997"/>
    <n v="1"/>
    <n v="1"/>
    <n v="0"/>
    <n v="0"/>
    <n v="0"/>
    <s v="21464"/>
    <x v="196"/>
    <s v="200070894"/>
    <s v="CC de Gevrey-Chambertin et de Nuits-Saint-Georges"/>
    <s v="21"/>
    <s v="Côte-d'Or"/>
    <n v="27"/>
    <s v="Bourgogne-Franche-Comté"/>
  </r>
  <r>
    <s v="Enedis"/>
    <s v="2021"/>
    <x v="0"/>
    <s v="ENT"/>
    <s v="Entreprises"/>
    <s v="T"/>
    <x v="0"/>
    <s v="64"/>
    <s v="Activités des services financiers, hors assurance et caisses de retraite"/>
    <n v="164.07517727000001"/>
    <n v="3"/>
    <n v="0.95399999999999996"/>
    <n v="0"/>
    <n v="0"/>
    <n v="0"/>
    <s v="21464"/>
    <x v="196"/>
    <s v="200070894"/>
    <s v="CC de Gevrey-Chambertin et de Nuits-Saint-Georges"/>
    <s v="21"/>
    <s v="Côte-d'Or"/>
    <n v="27"/>
    <s v="Bourgogne-Franche-Comté"/>
  </r>
  <r>
    <s v="Enedis"/>
    <s v="2021"/>
    <x v="0"/>
    <s v="ENT"/>
    <s v="Entreprises"/>
    <s v="T"/>
    <x v="0"/>
    <s v="70"/>
    <s v="Activités des sièges sociaux ; conseil de gestion"/>
    <n v="274.59474079"/>
    <n v="3"/>
    <n v="0.94299999999999995"/>
    <n v="0"/>
    <n v="0"/>
    <n v="0"/>
    <s v="21464"/>
    <x v="196"/>
    <s v="200070894"/>
    <s v="CC de Gevrey-Chambertin et de Nuits-Saint-Georges"/>
    <s v="21"/>
    <s v="Côte-d'Or"/>
    <n v="27"/>
    <s v="Bourgogne-Franche-Comté"/>
  </r>
  <r>
    <s v="Enedis"/>
    <s v="2021"/>
    <x v="0"/>
    <s v="ENT"/>
    <s v="Entreprises"/>
    <s v="T"/>
    <x v="0"/>
    <s v="86"/>
    <s v="Activités pour la santé humaine"/>
    <n v="366.91263830000003"/>
    <n v="1"/>
    <n v="1"/>
    <n v="0"/>
    <n v="0"/>
    <n v="0"/>
    <s v="21464"/>
    <x v="196"/>
    <s v="200070894"/>
    <s v="CC de Gevrey-Chambertin et de Nuits-Saint-Georges"/>
    <s v="21"/>
    <s v="Côte-d'Or"/>
    <n v="27"/>
    <s v="Bourgogne-Franche-Comté"/>
  </r>
  <r>
    <s v="Enedis"/>
    <s v="2021"/>
    <x v="0"/>
    <s v="ENT"/>
    <s v="Entreprises"/>
    <s v="T"/>
    <x v="0"/>
    <s v="87"/>
    <s v="Hébergement médico-social et social"/>
    <n v="538.92998230000001"/>
    <n v="2"/>
    <n v="0.93100000000000005"/>
    <n v="0"/>
    <n v="0"/>
    <n v="0"/>
    <s v="21464"/>
    <x v="196"/>
    <s v="200070894"/>
    <s v="CC de Gevrey-Chambertin et de Nuits-Saint-Georges"/>
    <s v="21"/>
    <s v="Côte-d'Or"/>
    <n v="27"/>
    <s v="Bourgogne-Franche-Comté"/>
  </r>
  <r>
    <s v="Enedis"/>
    <s v="2021"/>
    <x v="0"/>
    <s v="PRO"/>
    <s v="Petits professionels"/>
    <s v="A"/>
    <x v="1"/>
    <m/>
    <s v="0"/>
    <n v="50.309965390000002"/>
    <n v="4"/>
    <n v="0.98199999999999998"/>
    <n v="0"/>
    <n v="0"/>
    <n v="0"/>
    <s v="21465"/>
    <x v="197"/>
    <s v="242101434"/>
    <s v="CC du Pays Châtillonnais"/>
    <s v="21"/>
    <s v="Côte-d'Or"/>
    <n v="27"/>
    <s v="Bourgogne-Franche-Comté"/>
  </r>
  <r>
    <s v="Enedis"/>
    <s v="2021"/>
    <x v="0"/>
    <s v="RES"/>
    <s v="Résidentiel"/>
    <s v="R"/>
    <x v="3"/>
    <m/>
    <s v="0"/>
    <n v="184.83693049999999"/>
    <n v="40"/>
    <n v="0.83"/>
    <n v="0"/>
    <n v="0"/>
    <n v="0"/>
    <s v="21465"/>
    <x v="197"/>
    <s v="242101434"/>
    <s v="CC du Pays Châtillonnais"/>
    <s v="21"/>
    <s v="Côte-d'Or"/>
    <n v="27"/>
    <s v="Bourgogne-Franche-Comté"/>
  </r>
  <r>
    <s v="Enedis"/>
    <s v="2021"/>
    <x v="0"/>
    <s v="ENT"/>
    <s v="Entreprises"/>
    <s v="T"/>
    <x v="0"/>
    <s v="84"/>
    <s v="Administration publique et défense ; sécurité sociale obligatoire"/>
    <n v="3.8740000000000001"/>
    <n v="1"/>
    <n v="1"/>
    <n v="0"/>
    <n v="0"/>
    <n v="0"/>
    <s v="21466"/>
    <x v="198"/>
    <s v="242101434"/>
    <s v="CC du Pays Châtillonnais"/>
    <s v="21"/>
    <s v="Côte-d'Or"/>
    <n v="27"/>
    <s v="Bourgogne-Franche-Comté"/>
  </r>
  <r>
    <s v="Enedis"/>
    <s v="2021"/>
    <x v="0"/>
    <s v="PRO"/>
    <s v="Petits professionels"/>
    <s v="T"/>
    <x v="0"/>
    <m/>
    <s v="0"/>
    <n v="0"/>
    <n v="0"/>
    <n v="0"/>
    <n v="0"/>
    <n v="0"/>
    <n v="1"/>
    <s v="21468"/>
    <x v="200"/>
    <s v="200072825"/>
    <s v="CC Mirebellois et Fontenois"/>
    <s v="21"/>
    <s v="Côte-d'Or"/>
    <n v="27"/>
    <s v="Bourgogne-Franche-Comté"/>
  </r>
  <r>
    <s v="Enedis"/>
    <s v="2021"/>
    <x v="0"/>
    <s v="PRO"/>
    <s v="Petits professionels"/>
    <s v="X"/>
    <x v="2"/>
    <m/>
    <s v="0"/>
    <n v="0"/>
    <n v="0"/>
    <n v="0"/>
    <n v="0"/>
    <n v="0"/>
    <n v="1"/>
    <s v="21468"/>
    <x v="200"/>
    <s v="200072825"/>
    <s v="CC Mirebellois et Fontenois"/>
    <s v="21"/>
    <s v="Côte-d'Or"/>
    <n v="27"/>
    <s v="Bourgogne-Franche-Comté"/>
  </r>
  <r>
    <s v="Enedis"/>
    <s v="2021"/>
    <x v="0"/>
    <s v="ENT"/>
    <s v="Entreprises"/>
    <s v="A"/>
    <x v="1"/>
    <s v="1"/>
    <s v="0"/>
    <n v="30.18070831"/>
    <n v="1"/>
    <n v="0.92100000000000004"/>
    <n v="0"/>
    <n v="0"/>
    <n v="0"/>
    <s v="21469"/>
    <x v="201"/>
    <s v="200069540"/>
    <s v="CC Norge et Tille"/>
    <s v="21"/>
    <s v="Côte-d'Or"/>
    <n v="27"/>
    <s v="Bourgogne-Franche-Comté"/>
  </r>
  <r>
    <s v="Enedis"/>
    <s v="2021"/>
    <x v="0"/>
    <s v="PRO"/>
    <s v="Petits professionels"/>
    <s v="T"/>
    <x v="0"/>
    <m/>
    <s v="0"/>
    <n v="168.29664779999999"/>
    <n v="15"/>
    <n v="0.82699999999999996"/>
    <n v="0"/>
    <n v="0"/>
    <n v="0"/>
    <s v="21469"/>
    <x v="201"/>
    <s v="200069540"/>
    <s v="CC Norge et Tille"/>
    <s v="21"/>
    <s v="Côte-d'Or"/>
    <n v="27"/>
    <s v="Bourgogne-Franche-Comté"/>
  </r>
  <r>
    <s v="Enedis"/>
    <s v="2021"/>
    <x v="0"/>
    <s v="PRO"/>
    <s v="Petits professionels"/>
    <s v="X"/>
    <x v="2"/>
    <m/>
    <s v="0"/>
    <n v="0"/>
    <n v="0"/>
    <n v="0"/>
    <n v="0"/>
    <n v="0"/>
    <n v="1"/>
    <s v="21469"/>
    <x v="201"/>
    <s v="200069540"/>
    <s v="CC Norge et Tille"/>
    <s v="21"/>
    <s v="Côte-d'Or"/>
    <n v="27"/>
    <s v="Bourgogne-Franche-Comté"/>
  </r>
  <r>
    <s v="Enedis"/>
    <s v="2021"/>
    <x v="0"/>
    <s v="PRO"/>
    <s v="Petits professionels"/>
    <s v="T"/>
    <x v="0"/>
    <m/>
    <s v="0"/>
    <n v="0"/>
    <n v="0"/>
    <n v="0"/>
    <n v="0"/>
    <n v="0"/>
    <n v="1"/>
    <s v="21470"/>
    <x v="202"/>
    <s v="242101434"/>
    <s v="CC du Pays Châtillonnais"/>
    <s v="21"/>
    <s v="Côte-d'Or"/>
    <n v="27"/>
    <s v="Bourgogne-Franche-Comté"/>
  </r>
  <r>
    <s v="Enedis"/>
    <s v="2021"/>
    <x v="0"/>
    <s v="ENT"/>
    <s v="Entreprises"/>
    <s v="T"/>
    <x v="0"/>
    <s v="46"/>
    <s v="Commerce de gros, à l'exception des automobiles et des motocycles"/>
    <n v="65.617000000000004"/>
    <n v="1"/>
    <n v="1"/>
    <n v="0"/>
    <n v="0"/>
    <n v="0"/>
    <s v="21472"/>
    <x v="204"/>
    <s v="200070910"/>
    <s v="CC Tille et Venelle"/>
    <s v="21"/>
    <s v="Côte-d'Or"/>
    <n v="27"/>
    <s v="Bourgogne-Franche-Comté"/>
  </r>
  <r>
    <s v="Enedis"/>
    <s v="2021"/>
    <x v="0"/>
    <s v="PRO"/>
    <s v="Petits professionels"/>
    <s v="I"/>
    <x v="4"/>
    <m/>
    <s v="0"/>
    <n v="0"/>
    <n v="0"/>
    <n v="0"/>
    <n v="0"/>
    <n v="0"/>
    <n v="1"/>
    <s v="21472"/>
    <x v="204"/>
    <s v="200070910"/>
    <s v="CC Tille et Venelle"/>
    <s v="21"/>
    <s v="Côte-d'Or"/>
    <n v="27"/>
    <s v="Bourgogne-Franche-Comté"/>
  </r>
  <r>
    <s v="Enedis"/>
    <s v="2021"/>
    <x v="0"/>
    <s v="PRO"/>
    <s v="Petits professionels"/>
    <s v="T"/>
    <x v="0"/>
    <m/>
    <s v="0"/>
    <n v="104.2593968"/>
    <n v="10"/>
    <n v="0.45100000000000001"/>
    <n v="0"/>
    <n v="0"/>
    <n v="0"/>
    <s v="21472"/>
    <x v="204"/>
    <s v="200070910"/>
    <s v="CC Tille et Venelle"/>
    <s v="21"/>
    <s v="Côte-d'Or"/>
    <n v="27"/>
    <s v="Bourgogne-Franche-Comté"/>
  </r>
  <r>
    <s v="Enedis"/>
    <s v="2021"/>
    <x v="0"/>
    <s v="ENT"/>
    <s v="Entreprises"/>
    <s v="A"/>
    <x v="1"/>
    <s v="1"/>
    <s v="0"/>
    <n v="64.692223530000007"/>
    <n v="2"/>
    <n v="0.94799999999999995"/>
    <n v="0"/>
    <n v="0"/>
    <n v="0"/>
    <s v="21473"/>
    <x v="417"/>
    <s v="242100410"/>
    <s v="Dijon Métropole"/>
    <s v="21"/>
    <s v="Côte-d'Or"/>
    <n v="27"/>
    <s v="Bourgogne-Franche-Comté"/>
  </r>
  <r>
    <s v="Enedis"/>
    <s v="2021"/>
    <x v="0"/>
    <s v="ENT"/>
    <s v="Entreprises"/>
    <s v="I"/>
    <x v="4"/>
    <s v="23"/>
    <s v="Fabrication d'autres produits minéraux non métalliques"/>
    <n v="114.3929035"/>
    <n v="2"/>
    <n v="0.9"/>
    <n v="0"/>
    <n v="0"/>
    <n v="0"/>
    <s v="21473"/>
    <x v="417"/>
    <s v="242100410"/>
    <s v="Dijon Métropole"/>
    <s v="21"/>
    <s v="Côte-d'Or"/>
    <n v="27"/>
    <s v="Bourgogne-Franche-Comté"/>
  </r>
  <r>
    <s v="Enedis"/>
    <s v="2021"/>
    <x v="0"/>
    <s v="ENT"/>
    <s v="Entreprises"/>
    <s v="I"/>
    <x v="4"/>
    <s v="43"/>
    <s v="Travaux de construction spécialisés"/>
    <n v="75.405793259999996"/>
    <n v="1"/>
    <n v="0.90800000000000003"/>
    <n v="0"/>
    <n v="0"/>
    <n v="0"/>
    <s v="21473"/>
    <x v="417"/>
    <s v="242100410"/>
    <s v="Dijon Métropole"/>
    <s v="21"/>
    <s v="Côte-d'Or"/>
    <n v="27"/>
    <s v="Bourgogne-Franche-Comté"/>
  </r>
  <r>
    <s v="Enedis"/>
    <s v="2021"/>
    <x v="0"/>
    <s v="ENT"/>
    <s v="Entreprises"/>
    <s v="T"/>
    <x v="0"/>
    <s v="49"/>
    <s v="Transports terrestres et transport par conduites"/>
    <n v="85.999512019999997"/>
    <n v="1"/>
    <n v="0.91"/>
    <n v="0"/>
    <n v="0"/>
    <n v="0"/>
    <s v="21473"/>
    <x v="417"/>
    <s v="242100410"/>
    <s v="Dijon Métropole"/>
    <s v="21"/>
    <s v="Côte-d'Or"/>
    <n v="27"/>
    <s v="Bourgogne-Franche-Comté"/>
  </r>
  <r>
    <s v="Enedis"/>
    <s v="2021"/>
    <x v="0"/>
    <s v="ENT"/>
    <s v="Entreprises"/>
    <s v="T"/>
    <x v="0"/>
    <s v="84"/>
    <s v="Administration publique et défense ; sécurité sociale obligatoire"/>
    <n v="5140.4093329999996"/>
    <n v="1"/>
    <n v="1"/>
    <n v="0"/>
    <n v="0"/>
    <n v="0"/>
    <s v="21473"/>
    <x v="417"/>
    <s v="242100410"/>
    <s v="Dijon Métropole"/>
    <s v="21"/>
    <s v="Côte-d'Or"/>
    <n v="27"/>
    <s v="Bourgogne-Franche-Comté"/>
  </r>
  <r>
    <s v="Enedis"/>
    <s v="2021"/>
    <x v="0"/>
    <s v="PRO"/>
    <s v="Petits professionels"/>
    <s v="I"/>
    <x v="4"/>
    <m/>
    <s v="0"/>
    <n v="51.856591999999999"/>
    <n v="2"/>
    <n v="0.88100000000000001"/>
    <n v="0"/>
    <n v="0"/>
    <n v="0"/>
    <s v="21473"/>
    <x v="417"/>
    <s v="242100410"/>
    <s v="Dijon Métropole"/>
    <s v="21"/>
    <s v="Côte-d'Or"/>
    <n v="27"/>
    <s v="Bourgogne-Franche-Comté"/>
  </r>
  <r>
    <s v="Enedis"/>
    <s v="2021"/>
    <x v="0"/>
    <s v="PRO"/>
    <s v="Petits professionels"/>
    <s v="T"/>
    <x v="0"/>
    <m/>
    <s v="0"/>
    <n v="436.40067140000002"/>
    <n v="56"/>
    <n v="0.80100000000000005"/>
    <n v="0"/>
    <n v="0"/>
    <n v="0"/>
    <s v="21473"/>
    <x v="417"/>
    <s v="242100410"/>
    <s v="Dijon Métropole"/>
    <s v="21"/>
    <s v="Côte-d'Or"/>
    <n v="27"/>
    <s v="Bourgogne-Franche-Comté"/>
  </r>
  <r>
    <s v="Enedis"/>
    <s v="2021"/>
    <x v="0"/>
    <s v="ENT"/>
    <s v="Entreprises"/>
    <s v="T"/>
    <x v="0"/>
    <s v="49"/>
    <s v="Transports terrestres et transport par conduites"/>
    <n v="21.024552709999998"/>
    <n v="1"/>
    <n v="0.78100000000000003"/>
    <n v="0"/>
    <n v="0"/>
    <n v="0"/>
    <s v="21474"/>
    <x v="205"/>
    <s v="242101509"/>
    <s v="CC Rives de Saône"/>
    <s v="21"/>
    <s v="Côte-d'Or"/>
    <n v="27"/>
    <s v="Bourgogne-Franche-Comté"/>
  </r>
  <r>
    <s v="Enedis"/>
    <s v="2021"/>
    <x v="0"/>
    <s v="ENT"/>
    <s v="Entreprises"/>
    <s v="T"/>
    <x v="0"/>
    <s v="52"/>
    <s v="Entreposage et services auxiliaires des transports"/>
    <n v="109.667"/>
    <n v="1"/>
    <n v="1"/>
    <n v="0"/>
    <n v="0"/>
    <n v="0"/>
    <s v="21474"/>
    <x v="205"/>
    <s v="242101509"/>
    <s v="CC Rives de Saône"/>
    <s v="21"/>
    <s v="Côte-d'Or"/>
    <n v="27"/>
    <s v="Bourgogne-Franche-Comté"/>
  </r>
  <r>
    <s v="Enedis"/>
    <s v="2021"/>
    <x v="0"/>
    <s v="ENT"/>
    <s v="Entreprises"/>
    <s v="T"/>
    <x v="0"/>
    <s v="36"/>
    <s v="Captage, traitement et distribution d'eau"/>
    <n v="165.28134"/>
    <n v="1"/>
    <n v="0.97399999999999998"/>
    <n v="0"/>
    <n v="0"/>
    <n v="0"/>
    <s v="21475"/>
    <x v="452"/>
    <s v="242101509"/>
    <s v="CC Rives de Saône"/>
    <s v="21"/>
    <s v="Côte-d'Or"/>
    <n v="27"/>
    <s v="Bourgogne-Franche-Comté"/>
  </r>
  <r>
    <s v="Enedis"/>
    <s v="2021"/>
    <x v="0"/>
    <s v="ENT"/>
    <s v="Entreprises"/>
    <s v="T"/>
    <x v="0"/>
    <s v="64"/>
    <s v="Activités des services financiers, hors assurance et caisses de retraite"/>
    <n v="10.71010551"/>
    <n v="1"/>
    <n v="0.85099999999999998"/>
    <n v="0"/>
    <n v="0"/>
    <n v="0"/>
    <s v="21475"/>
    <x v="452"/>
    <s v="242101509"/>
    <s v="CC Rives de Saône"/>
    <s v="21"/>
    <s v="Côte-d'Or"/>
    <n v="27"/>
    <s v="Bourgogne-Franche-Comté"/>
  </r>
  <r>
    <s v="Enedis"/>
    <s v="2021"/>
    <x v="0"/>
    <s v="PRO"/>
    <s v="Petits professionels"/>
    <s v="I"/>
    <x v="4"/>
    <m/>
    <s v="0"/>
    <n v="0"/>
    <n v="0"/>
    <n v="0"/>
    <n v="0"/>
    <n v="0"/>
    <n v="1"/>
    <s v="21475"/>
    <x v="452"/>
    <s v="242101509"/>
    <s v="CC Rives de Saône"/>
    <s v="21"/>
    <s v="Côte-d'Or"/>
    <n v="27"/>
    <s v="Bourgogne-Franche-Comté"/>
  </r>
  <r>
    <s v="Enedis"/>
    <s v="2021"/>
    <x v="0"/>
    <s v="PRO"/>
    <s v="Petits professionels"/>
    <s v="T"/>
    <x v="0"/>
    <m/>
    <s v="0"/>
    <n v="243.25930640000001"/>
    <n v="26"/>
    <n v="0.77200000000000002"/>
    <n v="0"/>
    <n v="0"/>
    <n v="0"/>
    <s v="21475"/>
    <x v="452"/>
    <s v="242101509"/>
    <s v="CC Rives de Saône"/>
    <s v="21"/>
    <s v="Côte-d'Or"/>
    <n v="27"/>
    <s v="Bourgogne-Franche-Comté"/>
  </r>
  <r>
    <s v="Enedis"/>
    <s v="2021"/>
    <x v="0"/>
    <s v="PRO"/>
    <s v="Petits professionels"/>
    <s v="X"/>
    <x v="2"/>
    <m/>
    <s v="0"/>
    <n v="0"/>
    <n v="0"/>
    <n v="0"/>
    <n v="0"/>
    <n v="0"/>
    <n v="1"/>
    <s v="21478"/>
    <x v="208"/>
    <s v="200039055"/>
    <s v="CC Ouche et Montagne"/>
    <s v="21"/>
    <s v="Côte-d'Or"/>
    <n v="27"/>
    <s v="Bourgogne-Franche-Comté"/>
  </r>
  <r>
    <s v="Enedis"/>
    <s v="2021"/>
    <x v="0"/>
    <s v="ENT"/>
    <s v="Entreprises"/>
    <s v="A"/>
    <x v="1"/>
    <s v="1"/>
    <s v="0"/>
    <n v="136.22290899999999"/>
    <n v="4"/>
    <n v="0.93799999999999994"/>
    <n v="0"/>
    <n v="0"/>
    <n v="0"/>
    <s v="21480"/>
    <x v="658"/>
    <s v="200006682"/>
    <s v="CA Beaune, Côte et Sud - Communauté Beaune-Chagny-Nolay"/>
    <s v="21"/>
    <s v="Côte-d'Or"/>
    <n v="27"/>
    <s v="Bourgogne-Franche-Comté"/>
  </r>
  <r>
    <s v="Enedis"/>
    <s v="2021"/>
    <x v="0"/>
    <s v="ENT"/>
    <s v="Entreprises"/>
    <s v="T"/>
    <x v="0"/>
    <s v="56"/>
    <s v="Restauration"/>
    <n v="69.064369929999998"/>
    <n v="1"/>
    <n v="0.89900000000000002"/>
    <n v="0"/>
    <n v="0"/>
    <n v="0"/>
    <s v="21480"/>
    <x v="658"/>
    <s v="200006682"/>
    <s v="CA Beaune, Côte et Sud - Communauté Beaune-Chagny-Nolay"/>
    <s v="21"/>
    <s v="Côte-d'Or"/>
    <n v="27"/>
    <s v="Bourgogne-Franche-Comté"/>
  </r>
  <r>
    <s v="Enedis"/>
    <s v="2021"/>
    <x v="0"/>
    <s v="ENT"/>
    <s v="Entreprises"/>
    <s v="T"/>
    <x v="0"/>
    <s v="84"/>
    <s v="Administration publique et défense ; sécurité sociale obligatoire"/>
    <n v="22.303510760000002"/>
    <n v="1"/>
    <n v="0.94299999999999995"/>
    <n v="0"/>
    <n v="0"/>
    <n v="0"/>
    <s v="21480"/>
    <x v="658"/>
    <s v="200006682"/>
    <s v="CA Beaune, Côte et Sud - Communauté Beaune-Chagny-Nolay"/>
    <s v="21"/>
    <s v="Côte-d'Or"/>
    <n v="27"/>
    <s v="Bourgogne-Franche-Comté"/>
  </r>
  <r>
    <s v="Enedis"/>
    <s v="2021"/>
    <x v="0"/>
    <s v="PRO"/>
    <s v="Petits professionels"/>
    <s v="T"/>
    <x v="0"/>
    <m/>
    <s v="0"/>
    <n v="230.2415202"/>
    <n v="14"/>
    <n v="0.92600000000000005"/>
    <n v="0"/>
    <n v="0"/>
    <n v="0"/>
    <s v="21480"/>
    <x v="658"/>
    <s v="200006682"/>
    <s v="CA Beaune, Côte et Sud - Communauté Beaune-Chagny-Nolay"/>
    <s v="21"/>
    <s v="Côte-d'Or"/>
    <n v="27"/>
    <s v="Bourgogne-Franche-Comté"/>
  </r>
  <r>
    <s v="Enedis"/>
    <s v="2021"/>
    <x v="0"/>
    <s v="ENT"/>
    <s v="Entreprises"/>
    <s v="T"/>
    <x v="0"/>
    <s v="36"/>
    <s v="Captage, traitement et distribution d'eau"/>
    <n v="489.80267400000002"/>
    <n v="1"/>
    <n v="0.89400000000000002"/>
    <n v="0"/>
    <n v="0"/>
    <n v="0"/>
    <s v="21481"/>
    <x v="210"/>
    <s v="242100410"/>
    <s v="Dijon Métropole"/>
    <s v="21"/>
    <s v="Côte-d'Or"/>
    <n v="27"/>
    <s v="Bourgogne-Franche-Comté"/>
  </r>
  <r>
    <s v="Enedis"/>
    <s v="2021"/>
    <x v="0"/>
    <s v="ENT"/>
    <s v="Entreprises"/>
    <s v="T"/>
    <x v="0"/>
    <s v="49"/>
    <s v="Transports terrestres et transport par conduites"/>
    <n v="501.00431700000001"/>
    <n v="2"/>
    <n v="0.98499999999999999"/>
    <n v="0"/>
    <n v="0"/>
    <n v="0"/>
    <s v="21481"/>
    <x v="210"/>
    <s v="242100410"/>
    <s v="Dijon Métropole"/>
    <s v="21"/>
    <s v="Côte-d'Or"/>
    <n v="27"/>
    <s v="Bourgogne-Franche-Comté"/>
  </r>
  <r>
    <s v="Enedis"/>
    <s v="2021"/>
    <x v="0"/>
    <s v="PRO"/>
    <s v="Petits professionels"/>
    <s v="A"/>
    <x v="1"/>
    <m/>
    <s v="0"/>
    <n v="0"/>
    <n v="0"/>
    <n v="0"/>
    <n v="0"/>
    <n v="0"/>
    <n v="1"/>
    <s v="21481"/>
    <x v="210"/>
    <s v="242100410"/>
    <s v="Dijon Métropole"/>
    <s v="21"/>
    <s v="Côte-d'Or"/>
    <n v="27"/>
    <s v="Bourgogne-Franche-Comté"/>
  </r>
  <r>
    <s v="Enedis"/>
    <s v="2021"/>
    <x v="0"/>
    <s v="PRO"/>
    <s v="Petits professionels"/>
    <s v="T"/>
    <x v="0"/>
    <m/>
    <s v="0"/>
    <n v="937.94458110000005"/>
    <n v="89"/>
    <n v="0.91700000000000004"/>
    <n v="0"/>
    <n v="0"/>
    <n v="0"/>
    <s v="21481"/>
    <x v="210"/>
    <s v="242100410"/>
    <s v="Dijon Métropole"/>
    <s v="21"/>
    <s v="Côte-d'Or"/>
    <n v="27"/>
    <s v="Bourgogne-Franche-Comté"/>
  </r>
  <r>
    <s v="Enedis"/>
    <s v="2021"/>
    <x v="0"/>
    <s v="RES"/>
    <s v="Résidentiel"/>
    <s v="R"/>
    <x v="3"/>
    <m/>
    <s v="0"/>
    <n v="5194.864638"/>
    <n v="1107"/>
    <n v="0.83499999999999996"/>
    <n v="0.49223762999999998"/>
    <n v="3.9899999999999996E-3"/>
    <n v="0"/>
    <s v="21481"/>
    <x v="210"/>
    <s v="242100410"/>
    <s v="Dijon Métropole"/>
    <s v="21"/>
    <s v="Côte-d'Or"/>
    <n v="27"/>
    <s v="Bourgogne-Franche-Comté"/>
  </r>
  <r>
    <s v="Enedis"/>
    <s v="2021"/>
    <x v="0"/>
    <s v="PRO"/>
    <s v="Petits professionels"/>
    <s v="A"/>
    <x v="1"/>
    <m/>
    <s v="0"/>
    <n v="0"/>
    <n v="0"/>
    <n v="0"/>
    <n v="0"/>
    <n v="0"/>
    <n v="1"/>
    <s v="21482"/>
    <x v="211"/>
    <s v="200070902"/>
    <s v="CC Auxonne Pontailler Val de Saône"/>
    <s v="21"/>
    <s v="Côte-d'Or"/>
    <n v="27"/>
    <s v="Bourgogne-Franche-Comté"/>
  </r>
  <r>
    <s v="Enedis"/>
    <s v="2021"/>
    <x v="0"/>
    <s v="RES"/>
    <s v="Résidentiel"/>
    <s v="R"/>
    <x v="3"/>
    <m/>
    <s v="0"/>
    <n v="2145.1858149999998"/>
    <n v="329"/>
    <n v="0.82799999999999996"/>
    <n v="0"/>
    <n v="0"/>
    <n v="0"/>
    <s v="21482"/>
    <x v="211"/>
    <s v="200070902"/>
    <s v="CC Auxonne Pontailler Val de Saône"/>
    <s v="21"/>
    <s v="Côte-d'Or"/>
    <n v="27"/>
    <s v="Bourgogne-Franche-Comté"/>
  </r>
  <r>
    <s v="Enedis"/>
    <s v="2021"/>
    <x v="0"/>
    <s v="PRO"/>
    <s v="Petits professionels"/>
    <s v="A"/>
    <x v="1"/>
    <m/>
    <s v="0"/>
    <n v="0"/>
    <n v="0"/>
    <n v="0"/>
    <n v="0"/>
    <n v="0"/>
    <n v="1"/>
    <s v="21483"/>
    <x v="659"/>
    <s v="242100154"/>
    <s v="CC des Vallées de la Tille et de l'Ignon"/>
    <s v="21"/>
    <s v="Côte-d'Or"/>
    <n v="27"/>
    <s v="Bourgogne-Franche-Comté"/>
  </r>
  <r>
    <s v="Enedis"/>
    <s v="2021"/>
    <x v="0"/>
    <s v="PRO"/>
    <s v="Petits professionels"/>
    <s v="T"/>
    <x v="0"/>
    <m/>
    <s v="0"/>
    <n v="186.59707420000001"/>
    <n v="13"/>
    <n v="0.751"/>
    <n v="0"/>
    <n v="0"/>
    <n v="0"/>
    <s v="21483"/>
    <x v="659"/>
    <s v="242100154"/>
    <s v="CC des Vallées de la Tille et de l'Ignon"/>
    <s v="21"/>
    <s v="Côte-d'Or"/>
    <n v="27"/>
    <s v="Bourgogne-Franche-Comté"/>
  </r>
  <r>
    <s v="Enedis"/>
    <s v="2021"/>
    <x v="0"/>
    <s v="ENT"/>
    <s v="Entreprises"/>
    <s v="I"/>
    <x v="4"/>
    <s v="43"/>
    <s v="Travaux de construction spécialisés"/>
    <n v="8.496041451"/>
    <n v="1"/>
    <n v="0.74199999999999999"/>
    <n v="0"/>
    <n v="0"/>
    <n v="0"/>
    <s v="21485"/>
    <x v="213"/>
    <s v="242100410"/>
    <s v="Dijon Métropole"/>
    <s v="21"/>
    <s v="Côte-d'Or"/>
    <n v="27"/>
    <s v="Bourgogne-Franche-Comté"/>
  </r>
  <r>
    <s v="Enedis"/>
    <s v="2021"/>
    <x v="0"/>
    <s v="ENT"/>
    <s v="Entreprises"/>
    <s v="T"/>
    <x v="0"/>
    <s v="47"/>
    <s v="Commerce de détail, à l'exception des automobiles et des motocycles"/>
    <n v="22.8112675"/>
    <n v="1"/>
    <n v="0.90800000000000003"/>
    <n v="0"/>
    <n v="0"/>
    <n v="0"/>
    <s v="21485"/>
    <x v="213"/>
    <s v="242100410"/>
    <s v="Dijon Métropole"/>
    <s v="21"/>
    <s v="Côte-d'Or"/>
    <n v="27"/>
    <s v="Bourgogne-Franche-Comté"/>
  </r>
  <r>
    <s v="Enedis"/>
    <s v="2021"/>
    <x v="0"/>
    <s v="ENT"/>
    <s v="Entreprises"/>
    <s v="T"/>
    <x v="0"/>
    <s v="56"/>
    <s v="Restauration"/>
    <n v="171.86530780000001"/>
    <n v="2"/>
    <n v="0.99"/>
    <n v="0"/>
    <n v="0"/>
    <n v="0"/>
    <s v="21485"/>
    <x v="213"/>
    <s v="242100410"/>
    <s v="Dijon Métropole"/>
    <s v="21"/>
    <s v="Côte-d'Or"/>
    <n v="27"/>
    <s v="Bourgogne-Franche-Comté"/>
  </r>
  <r>
    <s v="Enedis"/>
    <s v="2021"/>
    <x v="0"/>
    <s v="ENT"/>
    <s v="Entreprises"/>
    <s v="T"/>
    <x v="0"/>
    <s v="84"/>
    <s v="Administration publique et défense ; sécurité sociale obligatoire"/>
    <n v="299.67742759999999"/>
    <n v="3"/>
    <n v="0.96799999999999997"/>
    <n v="0"/>
    <n v="0"/>
    <n v="0"/>
    <s v="21485"/>
    <x v="213"/>
    <s v="242100410"/>
    <s v="Dijon Métropole"/>
    <s v="21"/>
    <s v="Côte-d'Or"/>
    <n v="27"/>
    <s v="Bourgogne-Franche-Comté"/>
  </r>
  <r>
    <s v="Enedis"/>
    <s v="2021"/>
    <x v="0"/>
    <s v="PRO"/>
    <s v="Petits professionels"/>
    <s v="A"/>
    <x v="1"/>
    <m/>
    <s v="0"/>
    <n v="0"/>
    <n v="0"/>
    <n v="0"/>
    <n v="0"/>
    <n v="0"/>
    <n v="1"/>
    <s v="21485"/>
    <x v="213"/>
    <s v="242100410"/>
    <s v="Dijon Métropole"/>
    <s v="21"/>
    <s v="Côte-d'Or"/>
    <n v="27"/>
    <s v="Bourgogne-Franche-Comté"/>
  </r>
  <r>
    <s v="Enedis"/>
    <s v="2021"/>
    <x v="0"/>
    <s v="PRO"/>
    <s v="Petits professionels"/>
    <s v="I"/>
    <x v="4"/>
    <m/>
    <s v="0"/>
    <n v="207.7055829"/>
    <n v="23"/>
    <n v="0.89700000000000002"/>
    <n v="0"/>
    <n v="0"/>
    <n v="0"/>
    <s v="21485"/>
    <x v="213"/>
    <s v="242100410"/>
    <s v="Dijon Métropole"/>
    <s v="21"/>
    <s v="Côte-d'Or"/>
    <n v="27"/>
    <s v="Bourgogne-Franche-Comté"/>
  </r>
  <r>
    <s v="Enedis"/>
    <s v="2021"/>
    <x v="0"/>
    <s v="RES"/>
    <s v="Résidentiel"/>
    <s v="R"/>
    <x v="3"/>
    <m/>
    <s v="0"/>
    <n v="5407.3788759999998"/>
    <n v="1286"/>
    <n v="0.76400000000000001"/>
    <n v="0.643355546"/>
    <n v="4.8199999999999996E-3"/>
    <n v="0"/>
    <s v="21485"/>
    <x v="213"/>
    <s v="242100410"/>
    <s v="Dijon Métropole"/>
    <s v="21"/>
    <s v="Côte-d'Or"/>
    <n v="27"/>
    <s v="Bourgogne-Franche-Comté"/>
  </r>
  <r>
    <s v="Enedis"/>
    <s v="2021"/>
    <x v="0"/>
    <s v="ENT"/>
    <s v="Entreprises"/>
    <s v="T"/>
    <x v="0"/>
    <s v="36"/>
    <s v="Captage, traitement et distribution d'eau"/>
    <n v="232.51300000000001"/>
    <n v="1"/>
    <n v="1"/>
    <n v="0"/>
    <n v="0"/>
    <n v="0"/>
    <s v="21487"/>
    <x v="214"/>
    <s v="200000925"/>
    <s v="CC de la Plaine Dijonnaise"/>
    <s v="21"/>
    <s v="Côte-d'Or"/>
    <n v="27"/>
    <s v="Bourgogne-Franche-Comté"/>
  </r>
  <r>
    <s v="Enedis"/>
    <s v="2021"/>
    <x v="0"/>
    <s v="PRO"/>
    <s v="Petits professionels"/>
    <s v="I"/>
    <x v="4"/>
    <m/>
    <s v="0"/>
    <n v="0"/>
    <n v="0"/>
    <n v="0"/>
    <n v="0"/>
    <n v="0"/>
    <n v="1"/>
    <s v="21487"/>
    <x v="214"/>
    <s v="200000925"/>
    <s v="CC de la Plaine Dijonnaise"/>
    <s v="21"/>
    <s v="Côte-d'Or"/>
    <n v="27"/>
    <s v="Bourgogne-Franche-Comté"/>
  </r>
  <r>
    <s v="Enedis"/>
    <s v="2021"/>
    <x v="0"/>
    <s v="RES"/>
    <s v="Résidentiel"/>
    <s v="R"/>
    <x v="3"/>
    <m/>
    <s v="0"/>
    <n v="1270.4120250000001"/>
    <n v="168"/>
    <n v="0.81899999999999995"/>
    <n v="0"/>
    <n v="0"/>
    <n v="0"/>
    <s v="21487"/>
    <x v="214"/>
    <s v="200000925"/>
    <s v="CC de la Plaine Dijonnaise"/>
    <s v="21"/>
    <s v="Côte-d'Or"/>
    <n v="27"/>
    <s v="Bourgogne-Franche-Comté"/>
  </r>
  <r>
    <s v="Enedis"/>
    <s v="2021"/>
    <x v="0"/>
    <s v="PRO"/>
    <s v="Petits professionels"/>
    <s v="A"/>
    <x v="1"/>
    <m/>
    <s v="0"/>
    <n v="0"/>
    <n v="0"/>
    <n v="0"/>
    <n v="0"/>
    <n v="0"/>
    <n v="1"/>
    <s v="21488"/>
    <x v="215"/>
    <s v="242101434"/>
    <s v="CC du Pays Châtillonnais"/>
    <s v="21"/>
    <s v="Côte-d'Or"/>
    <n v="27"/>
    <s v="Bourgogne-Franche-Comté"/>
  </r>
  <r>
    <s v="Enedis"/>
    <s v="2021"/>
    <x v="0"/>
    <s v="PRO"/>
    <s v="Petits professionels"/>
    <s v="I"/>
    <x v="4"/>
    <m/>
    <s v="0"/>
    <n v="0"/>
    <n v="0"/>
    <n v="0"/>
    <n v="0"/>
    <n v="0"/>
    <n v="1"/>
    <s v="21488"/>
    <x v="215"/>
    <s v="242101434"/>
    <s v="CC du Pays Châtillonnais"/>
    <s v="21"/>
    <s v="Côte-d'Or"/>
    <n v="27"/>
    <s v="Bourgogne-Franche-Comté"/>
  </r>
  <r>
    <s v="Enedis"/>
    <s v="2021"/>
    <x v="0"/>
    <s v="RES"/>
    <s v="Résidentiel"/>
    <s v="R"/>
    <x v="3"/>
    <m/>
    <s v="0"/>
    <n v="580.56157080000003"/>
    <n v="113"/>
    <n v="0.85299999999999998"/>
    <n v="0"/>
    <n v="0"/>
    <n v="0"/>
    <s v="21488"/>
    <x v="215"/>
    <s v="242101434"/>
    <s v="CC du Pays Châtillonnais"/>
    <s v="21"/>
    <s v="Côte-d'Or"/>
    <n v="27"/>
    <s v="Bourgogne-Franche-Comté"/>
  </r>
  <r>
    <s v="Enedis"/>
    <s v="2021"/>
    <x v="0"/>
    <s v="PRO"/>
    <s v="Petits professionels"/>
    <s v="A"/>
    <x v="1"/>
    <m/>
    <s v="0"/>
    <n v="0"/>
    <n v="0"/>
    <n v="0"/>
    <n v="0"/>
    <n v="0"/>
    <n v="1"/>
    <s v="21489"/>
    <x v="216"/>
    <s v="200039063"/>
    <s v="CC Forêts, Seine et Suzon"/>
    <s v="21"/>
    <s v="Côte-d'Or"/>
    <n v="27"/>
    <s v="Bourgogne-Franche-Comté"/>
  </r>
  <r>
    <s v="Enedis"/>
    <s v="2021"/>
    <x v="0"/>
    <s v="PRO"/>
    <s v="Petits professionels"/>
    <s v="A"/>
    <x v="1"/>
    <m/>
    <s v="0"/>
    <n v="175.3206587"/>
    <n v="13"/>
    <n v="0.81699999999999995"/>
    <n v="0"/>
    <n v="0"/>
    <n v="0"/>
    <s v="21490"/>
    <x v="217"/>
    <s v="242101434"/>
    <s v="CC du Pays Châtillonnais"/>
    <s v="21"/>
    <s v="Côte-d'Or"/>
    <n v="27"/>
    <s v="Bourgogne-Franche-Comté"/>
  </r>
  <r>
    <s v="Enedis"/>
    <s v="2021"/>
    <x v="0"/>
    <s v="PRO"/>
    <s v="Petits professionels"/>
    <s v="A"/>
    <x v="1"/>
    <m/>
    <s v="0"/>
    <n v="0"/>
    <n v="0"/>
    <n v="0"/>
    <n v="0"/>
    <n v="0"/>
    <n v="1"/>
    <s v="21491"/>
    <x v="218"/>
    <s v="242100154"/>
    <s v="CC des Vallées de la Tille et de l'Ignon"/>
    <s v="21"/>
    <s v="Côte-d'Or"/>
    <n v="27"/>
    <s v="Bourgogne-Franche-Comté"/>
  </r>
  <r>
    <s v="Enedis"/>
    <s v="2021"/>
    <x v="0"/>
    <s v="PRO"/>
    <s v="Petits professionels"/>
    <s v="T"/>
    <x v="0"/>
    <m/>
    <s v="0"/>
    <n v="0"/>
    <n v="0"/>
    <n v="0"/>
    <n v="0"/>
    <n v="0"/>
    <n v="1"/>
    <s v="21491"/>
    <x v="218"/>
    <s v="242100154"/>
    <s v="CC des Vallées de la Tille et de l'Ignon"/>
    <s v="21"/>
    <s v="Côte-d'Or"/>
    <n v="27"/>
    <s v="Bourgogne-Franche-Comté"/>
  </r>
  <r>
    <s v="Enedis"/>
    <s v="2021"/>
    <x v="0"/>
    <s v="RES"/>
    <s v="Résidentiel"/>
    <s v="R"/>
    <x v="3"/>
    <m/>
    <s v="0"/>
    <n v="286.89853190000002"/>
    <n v="39"/>
    <n v="0.70099999999999996"/>
    <n v="0"/>
    <n v="0"/>
    <n v="0"/>
    <s v="21491"/>
    <x v="218"/>
    <s v="242100154"/>
    <s v="CC des Vallées de la Tille et de l'Ignon"/>
    <s v="21"/>
    <s v="Côte-d'Or"/>
    <n v="27"/>
    <s v="Bourgogne-Franche-Comté"/>
  </r>
  <r>
    <s v="Enedis"/>
    <s v="2021"/>
    <x v="0"/>
    <s v="ENT"/>
    <s v="Entreprises"/>
    <s v="I"/>
    <x v="4"/>
    <s v="41"/>
    <s v="Construction de bâtiments"/>
    <n v="30.509703829999999"/>
    <n v="2"/>
    <n v="0.63300000000000001"/>
    <n v="0"/>
    <n v="0"/>
    <n v="0"/>
    <s v="21492"/>
    <x v="219"/>
    <s v="200006682"/>
    <s v="CA Beaune, Côte et Sud - Communauté Beaune-Chagny-Nolay"/>
    <s v="21"/>
    <s v="Côte-d'Or"/>
    <n v="27"/>
    <s v="Bourgogne-Franche-Comté"/>
  </r>
  <r>
    <s v="Enedis"/>
    <s v="2021"/>
    <x v="0"/>
    <s v="RES"/>
    <s v="Résidentiel"/>
    <s v="R"/>
    <x v="3"/>
    <m/>
    <s v="0"/>
    <n v="1579.2856300000001"/>
    <n v="252"/>
    <n v="0.80300000000000005"/>
    <n v="0"/>
    <n v="0"/>
    <n v="0"/>
    <s v="21492"/>
    <x v="219"/>
    <s v="200006682"/>
    <s v="CA Beaune, Côte et Sud - Communauté Beaune-Chagny-Nolay"/>
    <s v="21"/>
    <s v="Côte-d'Or"/>
    <n v="27"/>
    <s v="Bourgogne-Franche-Comté"/>
  </r>
  <r>
    <s v="Enedis"/>
    <s v="2021"/>
    <x v="0"/>
    <s v="ENT"/>
    <s v="Entreprises"/>
    <s v="T"/>
    <x v="0"/>
    <s v="36"/>
    <s v="Captage, traitement et distribution d'eau"/>
    <n v="2561.1170000000002"/>
    <n v="1"/>
    <n v="1"/>
    <n v="0"/>
    <n v="0"/>
    <n v="0"/>
    <s v="21493"/>
    <x v="220"/>
    <s v="200070902"/>
    <s v="CC Auxonne Pontailler Val de Saône"/>
    <s v="21"/>
    <s v="Côte-d'Or"/>
    <n v="27"/>
    <s v="Bourgogne-Franche-Comté"/>
  </r>
  <r>
    <s v="Enedis"/>
    <s v="2021"/>
    <x v="0"/>
    <s v="PRO"/>
    <s v="Petits professionels"/>
    <s v="A"/>
    <x v="1"/>
    <m/>
    <s v="0"/>
    <n v="0"/>
    <n v="0"/>
    <n v="0"/>
    <n v="0"/>
    <n v="0"/>
    <n v="1"/>
    <s v="21494"/>
    <x v="660"/>
    <s v="200039063"/>
    <s v="CC Forêts, Seine et Suzon"/>
    <s v="21"/>
    <s v="Côte-d'Or"/>
    <n v="27"/>
    <s v="Bourgogne-Franche-Comté"/>
  </r>
  <r>
    <s v="Enedis"/>
    <s v="2021"/>
    <x v="0"/>
    <s v="RES"/>
    <s v="Résidentiel"/>
    <s v="R"/>
    <x v="3"/>
    <m/>
    <s v="0"/>
    <n v="353.54725930000001"/>
    <n v="53"/>
    <n v="0.67400000000000004"/>
    <n v="0"/>
    <n v="0"/>
    <n v="0"/>
    <s v="21494"/>
    <x v="660"/>
    <s v="200039063"/>
    <s v="CC Forêts, Seine et Suzon"/>
    <s v="21"/>
    <s v="Côte-d'Or"/>
    <n v="27"/>
    <s v="Bourgogne-Franche-Comté"/>
  </r>
  <r>
    <s v="Enedis"/>
    <s v="2021"/>
    <x v="0"/>
    <s v="ENT"/>
    <s v="Entreprises"/>
    <s v="T"/>
    <x v="0"/>
    <s v="47"/>
    <s v="Commerce de détail, à l'exception des automobiles et des motocycles"/>
    <n v="748.43391389999999"/>
    <n v="2"/>
    <n v="0.89200000000000002"/>
    <n v="0"/>
    <n v="0"/>
    <n v="0"/>
    <s v="21495"/>
    <x v="661"/>
    <s v="200070902"/>
    <s v="CC Auxonne Pontailler Val de Saône"/>
    <s v="21"/>
    <s v="Côte-d'Or"/>
    <n v="27"/>
    <s v="Bourgogne-Franche-Comté"/>
  </r>
  <r>
    <s v="Enedis"/>
    <s v="2021"/>
    <x v="0"/>
    <s v="PRO"/>
    <s v="Petits professionels"/>
    <s v="A"/>
    <x v="1"/>
    <m/>
    <s v="0"/>
    <n v="0"/>
    <n v="0"/>
    <n v="0"/>
    <n v="0"/>
    <n v="0"/>
    <n v="1"/>
    <s v="21495"/>
    <x v="661"/>
    <s v="200070902"/>
    <s v="CC Auxonne Pontailler Val de Saône"/>
    <s v="21"/>
    <s v="Côte-d'Or"/>
    <n v="27"/>
    <s v="Bourgogne-Franche-Comté"/>
  </r>
  <r>
    <s v="Enedis"/>
    <s v="2021"/>
    <x v="0"/>
    <s v="RES"/>
    <s v="Résidentiel"/>
    <s v="R"/>
    <x v="3"/>
    <m/>
    <s v="0"/>
    <n v="465.38898219999999"/>
    <n v="67"/>
    <n v="0.755"/>
    <n v="0"/>
    <n v="0"/>
    <n v="0"/>
    <s v="21495"/>
    <x v="661"/>
    <s v="200070902"/>
    <s v="CC Auxonne Pontailler Val de Saône"/>
    <s v="21"/>
    <s v="Côte-d'Or"/>
    <n v="27"/>
    <s v="Bourgogne-Franche-Comté"/>
  </r>
  <r>
    <s v="Enedis"/>
    <s v="2021"/>
    <x v="0"/>
    <s v="ENT"/>
    <s v="Entreprises"/>
    <s v="I"/>
    <x v="4"/>
    <s v="25"/>
    <s v="Fabrication de produits métalliques, à l'exception des machines et des équipements"/>
    <n v="87.670445639999997"/>
    <n v="1"/>
    <n v="0.878"/>
    <n v="0"/>
    <n v="0"/>
    <n v="0"/>
    <s v="21496"/>
    <x v="221"/>
    <s v="200070902"/>
    <s v="CC Auxonne Pontailler Val de Saône"/>
    <s v="21"/>
    <s v="Côte-d'Or"/>
    <n v="27"/>
    <s v="Bourgogne-Franche-Comté"/>
  </r>
  <r>
    <s v="Enedis"/>
    <s v="2021"/>
    <x v="0"/>
    <s v="ENT"/>
    <s v="Entreprises"/>
    <s v="I"/>
    <x v="4"/>
    <s v="28"/>
    <s v="Fabrication de machines et équipements n.c.a."/>
    <n v="54.781000419999998"/>
    <n v="1"/>
    <n v="0.91800000000000004"/>
    <n v="0"/>
    <n v="0"/>
    <n v="0"/>
    <s v="21496"/>
    <x v="221"/>
    <s v="200070902"/>
    <s v="CC Auxonne Pontailler Val de Saône"/>
    <s v="21"/>
    <s v="Côte-d'Or"/>
    <n v="27"/>
    <s v="Bourgogne-Franche-Comté"/>
  </r>
  <r>
    <s v="Enedis"/>
    <s v="2021"/>
    <x v="0"/>
    <s v="ENT"/>
    <s v="Entreprises"/>
    <s v="T"/>
    <x v="0"/>
    <s v="85"/>
    <s v="Enseignement"/>
    <n v="94.547642839999995"/>
    <n v="1"/>
    <n v="0.92300000000000004"/>
    <n v="0"/>
    <n v="0"/>
    <n v="0"/>
    <s v="21496"/>
    <x v="221"/>
    <s v="200070902"/>
    <s v="CC Auxonne Pontailler Val de Saône"/>
    <s v="21"/>
    <s v="Côte-d'Or"/>
    <n v="27"/>
    <s v="Bourgogne-Franche-Comté"/>
  </r>
  <r>
    <s v="Enedis"/>
    <s v="2021"/>
    <x v="0"/>
    <s v="PRO"/>
    <s v="Petits professionels"/>
    <s v="A"/>
    <x v="1"/>
    <m/>
    <s v="0"/>
    <n v="0"/>
    <n v="0"/>
    <n v="0"/>
    <n v="0"/>
    <n v="0"/>
    <n v="1"/>
    <s v="21496"/>
    <x v="221"/>
    <s v="200070902"/>
    <s v="CC Auxonne Pontailler Val de Saône"/>
    <s v="21"/>
    <s v="Côte-d'Or"/>
    <n v="27"/>
    <s v="Bourgogne-Franche-Comté"/>
  </r>
  <r>
    <s v="Enedis"/>
    <s v="2021"/>
    <x v="0"/>
    <s v="PRO"/>
    <s v="Petits professionels"/>
    <s v="I"/>
    <x v="4"/>
    <m/>
    <s v="0"/>
    <n v="53.691866240000003"/>
    <n v="8"/>
    <n v="0.65300000000000002"/>
    <n v="0"/>
    <n v="0"/>
    <n v="0"/>
    <s v="21496"/>
    <x v="221"/>
    <s v="200070902"/>
    <s v="CC Auxonne Pontailler Val de Saône"/>
    <s v="21"/>
    <s v="Côte-d'Or"/>
    <n v="27"/>
    <s v="Bourgogne-Franche-Comté"/>
  </r>
  <r>
    <s v="Enedis"/>
    <s v="2021"/>
    <x v="0"/>
    <s v="PRO"/>
    <s v="Petits professionels"/>
    <s v="T"/>
    <x v="0"/>
    <m/>
    <s v="0"/>
    <n v="1183.07789"/>
    <n v="116"/>
    <n v="0.84"/>
    <n v="0"/>
    <n v="0"/>
    <n v="0"/>
    <s v="21496"/>
    <x v="221"/>
    <s v="200070902"/>
    <s v="CC Auxonne Pontailler Val de Saône"/>
    <s v="21"/>
    <s v="Côte-d'Or"/>
    <n v="27"/>
    <s v="Bourgogne-Franche-Comté"/>
  </r>
  <r>
    <s v="Enedis"/>
    <s v="2021"/>
    <x v="0"/>
    <s v="RES"/>
    <s v="Résidentiel"/>
    <s v="R"/>
    <x v="3"/>
    <m/>
    <s v="0"/>
    <n v="3629.959789"/>
    <n v="774"/>
    <n v="0.82499999999999996"/>
    <n v="0.46720724699999999"/>
    <n v="7.7600000000000004E-3"/>
    <n v="0"/>
    <s v="21496"/>
    <x v="221"/>
    <s v="200070902"/>
    <s v="CC Auxonne Pontailler Val de Saône"/>
    <s v="21"/>
    <s v="Côte-d'Or"/>
    <n v="27"/>
    <s v="Bourgogne-Franche-Comté"/>
  </r>
  <r>
    <s v="Enedis"/>
    <s v="2021"/>
    <x v="0"/>
    <s v="PRO"/>
    <s v="Petits professionels"/>
    <s v="T"/>
    <x v="0"/>
    <m/>
    <s v="0"/>
    <n v="0"/>
    <n v="0"/>
    <n v="0"/>
    <n v="0"/>
    <n v="0"/>
    <n v="1"/>
    <s v="21498"/>
    <x v="223"/>
    <s v="200071017"/>
    <s v="CC des Terres d'Auxois"/>
    <s v="21"/>
    <s v="Côte-d'Or"/>
    <n v="27"/>
    <s v="Bourgogne-Franche-Comté"/>
  </r>
  <r>
    <s v="Enedis"/>
    <s v="2021"/>
    <x v="0"/>
    <s v="ENT"/>
    <s v="Entreprises"/>
    <s v="T"/>
    <x v="0"/>
    <s v="84"/>
    <s v="Administration publique et défense ; sécurité sociale obligatoire"/>
    <n v="6.9071819169999999"/>
    <n v="1"/>
    <n v="0.91500000000000004"/>
    <n v="0"/>
    <n v="0"/>
    <n v="0"/>
    <s v="21499"/>
    <x v="224"/>
    <s v="242101434"/>
    <s v="CC du Pays Châtillonnais"/>
    <s v="21"/>
    <s v="Côte-d'Or"/>
    <n v="27"/>
    <s v="Bourgogne-Franche-Comté"/>
  </r>
  <r>
    <s v="Enedis"/>
    <s v="2021"/>
    <x v="0"/>
    <s v="PRO"/>
    <s v="Petits professionels"/>
    <s v="X"/>
    <x v="2"/>
    <m/>
    <s v="0"/>
    <n v="0"/>
    <n v="0"/>
    <n v="0"/>
    <n v="0"/>
    <n v="0"/>
    <n v="1"/>
    <s v="21499"/>
    <x v="224"/>
    <s v="242101434"/>
    <s v="CC du Pays Châtillonnais"/>
    <s v="21"/>
    <s v="Côte-d'Or"/>
    <n v="27"/>
    <s v="Bourgogne-Franche-Comté"/>
  </r>
  <r>
    <s v="Enedis"/>
    <s v="2021"/>
    <x v="0"/>
    <s v="ENT"/>
    <s v="Entreprises"/>
    <s v="T"/>
    <x v="0"/>
    <s v="84"/>
    <s v="Administration publique et défense ; sécurité sociale obligatoire"/>
    <n v="61.656108439999997"/>
    <n v="1"/>
    <n v="0.85699999999999998"/>
    <n v="0"/>
    <n v="0"/>
    <n v="0"/>
    <s v="21500"/>
    <x v="225"/>
    <s v="242101459"/>
    <s v="CC du Pays d'Alésia et de la Seine"/>
    <s v="21"/>
    <s v="Côte-d'Or"/>
    <n v="27"/>
    <s v="Bourgogne-Franche-Comté"/>
  </r>
  <r>
    <s v="Enedis"/>
    <s v="2021"/>
    <x v="0"/>
    <s v="ENT"/>
    <s v="Entreprises"/>
    <s v="I"/>
    <x v="4"/>
    <s v="16"/>
    <s v="Travail du bois et fabrication d'articles en bois et en liège, à l'exception des meubles ; fabrication d'articles en vannerie et sparterie"/>
    <n v="1056.597"/>
    <n v="2"/>
    <n v="1"/>
    <n v="0"/>
    <n v="0"/>
    <n v="0"/>
    <s v="21501"/>
    <x v="226"/>
    <s v="200071207"/>
    <s v="CC de Pouilly-en-Auxois/Bligny-sur-Ouche"/>
    <s v="21"/>
    <s v="Côte-d'Or"/>
    <n v="27"/>
    <s v="Bourgogne-Franche-Comté"/>
  </r>
  <r>
    <s v="Enedis"/>
    <s v="2021"/>
    <x v="0"/>
    <s v="ENT"/>
    <s v="Entreprises"/>
    <s v="I"/>
    <x v="4"/>
    <s v="26"/>
    <s v="Fabrication de produits informatiques, électroniques et optiques"/>
    <n v="222.86210220000001"/>
    <n v="1"/>
    <n v="0.998"/>
    <n v="0"/>
    <n v="0"/>
    <n v="0"/>
    <s v="21501"/>
    <x v="226"/>
    <s v="200071207"/>
    <s v="CC de Pouilly-en-Auxois/Bligny-sur-Ouche"/>
    <s v="21"/>
    <s v="Côte-d'Or"/>
    <n v="27"/>
    <s v="Bourgogne-Franche-Comté"/>
  </r>
  <r>
    <s v="Enedis"/>
    <s v="2021"/>
    <x v="0"/>
    <s v="ENT"/>
    <s v="Entreprises"/>
    <s v="T"/>
    <x v="0"/>
    <s v="46"/>
    <s v="Commerce de gros, à l'exception des automobiles et des motocycles"/>
    <n v="346.85524529999998"/>
    <n v="3"/>
    <n v="0.97699999999999998"/>
    <n v="0"/>
    <n v="0"/>
    <n v="0"/>
    <s v="21501"/>
    <x v="226"/>
    <s v="200071207"/>
    <s v="CC de Pouilly-en-Auxois/Bligny-sur-Ouche"/>
    <s v="21"/>
    <s v="Côte-d'Or"/>
    <n v="27"/>
    <s v="Bourgogne-Franche-Comté"/>
  </r>
  <r>
    <s v="Enedis"/>
    <s v="2021"/>
    <x v="0"/>
    <s v="ENT"/>
    <s v="Entreprises"/>
    <s v="T"/>
    <x v="0"/>
    <s v="84"/>
    <s v="Administration publique et défense ; sécurité sociale obligatoire"/>
    <n v="795.17380119999996"/>
    <n v="9"/>
    <n v="0.95199999999999996"/>
    <n v="0"/>
    <n v="0"/>
    <n v="0"/>
    <s v="21501"/>
    <x v="226"/>
    <s v="200071207"/>
    <s v="CC de Pouilly-en-Auxois/Bligny-sur-Ouche"/>
    <s v="21"/>
    <s v="Côte-d'Or"/>
    <n v="27"/>
    <s v="Bourgogne-Franche-Comté"/>
  </r>
  <r>
    <s v="Enedis"/>
    <s v="2021"/>
    <x v="0"/>
    <s v="ENT"/>
    <s v="Entreprises"/>
    <s v="T"/>
    <x v="0"/>
    <s v="87"/>
    <s v="Hébergement médico-social et social"/>
    <n v="475.39036279999999"/>
    <n v="4"/>
    <n v="0.98099999999999998"/>
    <n v="0"/>
    <n v="0"/>
    <n v="0"/>
    <s v="21501"/>
    <x v="226"/>
    <s v="200071207"/>
    <s v="CC de Pouilly-en-Auxois/Bligny-sur-Ouche"/>
    <s v="21"/>
    <s v="Côte-d'Or"/>
    <n v="27"/>
    <s v="Bourgogne-Franche-Comté"/>
  </r>
  <r>
    <s v="Enedis"/>
    <s v="2021"/>
    <x v="0"/>
    <s v="PRO"/>
    <s v="Petits professionels"/>
    <s v="T"/>
    <x v="0"/>
    <m/>
    <s v="0"/>
    <n v="1947.7755279999999"/>
    <n v="193"/>
    <n v="0.83299999999999996"/>
    <n v="0"/>
    <n v="0"/>
    <n v="0"/>
    <s v="21501"/>
    <x v="226"/>
    <s v="200071207"/>
    <s v="CC de Pouilly-en-Auxois/Bligny-sur-Ouche"/>
    <s v="21"/>
    <s v="Côte-d'Or"/>
    <n v="27"/>
    <s v="Bourgogne-Franche-Comté"/>
  </r>
  <r>
    <s v="Enedis"/>
    <s v="2021"/>
    <x v="0"/>
    <s v="PRO"/>
    <s v="Petits professionels"/>
    <s v="X"/>
    <x v="2"/>
    <m/>
    <s v="0"/>
    <n v="0"/>
    <n v="0"/>
    <n v="0"/>
    <n v="0"/>
    <n v="0"/>
    <n v="1"/>
    <s v="21501"/>
    <x v="226"/>
    <s v="200071207"/>
    <s v="CC de Pouilly-en-Auxois/Bligny-sur-Ouche"/>
    <s v="21"/>
    <s v="Côte-d'Or"/>
    <n v="27"/>
    <s v="Bourgogne-Franche-Comté"/>
  </r>
  <r>
    <s v="Enedis"/>
    <s v="2021"/>
    <x v="0"/>
    <s v="ENT"/>
    <s v="Entreprises"/>
    <s v="I"/>
    <x v="4"/>
    <s v="43"/>
    <s v="Travaux de construction spécialisés"/>
    <n v="79.763973849999999"/>
    <n v="1"/>
    <n v="0.89800000000000002"/>
    <n v="0"/>
    <n v="0"/>
    <n v="0"/>
    <s v="21502"/>
    <x v="227"/>
    <s v="242101509"/>
    <s v="CC Rives de Saône"/>
    <s v="21"/>
    <s v="Côte-d'Or"/>
    <n v="27"/>
    <s v="Bourgogne-Franche-Comté"/>
  </r>
  <r>
    <s v="Enedis"/>
    <s v="2021"/>
    <x v="0"/>
    <s v="ENT"/>
    <s v="Entreprises"/>
    <s v="T"/>
    <x v="0"/>
    <s v="84"/>
    <s v="Administration publique et défense ; sécurité sociale obligatoire"/>
    <n v="141.79949809999999"/>
    <n v="2"/>
    <n v="0.85399999999999998"/>
    <n v="0"/>
    <n v="0"/>
    <n v="0"/>
    <s v="21502"/>
    <x v="227"/>
    <s v="242101509"/>
    <s v="CC Rives de Saône"/>
    <s v="21"/>
    <s v="Côte-d'Or"/>
    <n v="27"/>
    <s v="Bourgogne-Franche-Comté"/>
  </r>
  <r>
    <s v="Enedis"/>
    <s v="2021"/>
    <x v="0"/>
    <s v="PRO"/>
    <s v="Petits professionels"/>
    <s v="A"/>
    <x v="1"/>
    <m/>
    <s v="0"/>
    <n v="0"/>
    <n v="0"/>
    <n v="0"/>
    <n v="0"/>
    <n v="0"/>
    <n v="1"/>
    <s v="21503"/>
    <x v="662"/>
    <s v="200072825"/>
    <s v="CC Mirebellois et Fontenois"/>
    <s v="21"/>
    <s v="Côte-d'Or"/>
    <n v="27"/>
    <s v="Bourgogne-Franche-Comté"/>
  </r>
  <r>
    <s v="Enedis"/>
    <s v="2021"/>
    <x v="0"/>
    <s v="RES"/>
    <s v="Résidentiel"/>
    <s v="R"/>
    <x v="3"/>
    <m/>
    <s v="0"/>
    <n v="383.12227059999998"/>
    <n v="77"/>
    <n v="0.76600000000000001"/>
    <n v="0"/>
    <n v="0"/>
    <n v="0"/>
    <s v="21503"/>
    <x v="662"/>
    <s v="200072825"/>
    <s v="CC Mirebellois et Fontenois"/>
    <s v="21"/>
    <s v="Côte-d'Or"/>
    <n v="27"/>
    <s v="Bourgogne-Franche-Comté"/>
  </r>
  <r>
    <s v="Enedis"/>
    <s v="2021"/>
    <x v="0"/>
    <s v="PRO"/>
    <s v="Petits professionels"/>
    <s v="T"/>
    <x v="0"/>
    <m/>
    <s v="0"/>
    <n v="0"/>
    <n v="0"/>
    <n v="0"/>
    <n v="0"/>
    <n v="0"/>
    <n v="1"/>
    <s v="21504"/>
    <x v="663"/>
    <s v="200039055"/>
    <s v="CC Ouche et Montagne"/>
    <s v="21"/>
    <s v="Côte-d'Or"/>
    <n v="27"/>
    <s v="Bourgogne-Franche-Comté"/>
  </r>
  <r>
    <s v="Enedis"/>
    <s v="2021"/>
    <x v="0"/>
    <s v="RES"/>
    <s v="Résidentiel"/>
    <s v="R"/>
    <x v="3"/>
    <m/>
    <s v="0"/>
    <n v="343.41506190000001"/>
    <n v="62"/>
    <n v="0.79700000000000004"/>
    <n v="0"/>
    <n v="0"/>
    <n v="0"/>
    <s v="21504"/>
    <x v="663"/>
    <s v="200039055"/>
    <s v="CC Ouche et Montagne"/>
    <s v="21"/>
    <s v="Côte-d'Or"/>
    <n v="27"/>
    <s v="Bourgogne-Franche-Comté"/>
  </r>
  <r>
    <s v="Enedis"/>
    <s v="2021"/>
    <x v="0"/>
    <s v="ENT"/>
    <s v="Entreprises"/>
    <s v="I"/>
    <x v="4"/>
    <s v="25"/>
    <s v="Fabrication de produits métalliques, à l'exception des machines et des équipements"/>
    <n v="86.301413640000007"/>
    <n v="1"/>
    <n v="0.91"/>
    <n v="0"/>
    <n v="0"/>
    <n v="0"/>
    <s v="21505"/>
    <x v="228"/>
    <s v="200071017"/>
    <s v="CC des Terres d'Auxois"/>
    <s v="21"/>
    <s v="Côte-d'Or"/>
    <n v="27"/>
    <s v="Bourgogne-Franche-Comté"/>
  </r>
  <r>
    <s v="Enedis"/>
    <s v="2021"/>
    <x v="0"/>
    <s v="RES"/>
    <s v="Résidentiel"/>
    <s v="R"/>
    <x v="3"/>
    <m/>
    <s v="0"/>
    <n v="2379.1433689999999"/>
    <n v="405"/>
    <n v="0.83899999999999997"/>
    <n v="0"/>
    <n v="0"/>
    <n v="0"/>
    <s v="21505"/>
    <x v="228"/>
    <s v="200071017"/>
    <s v="CC des Terres d'Auxois"/>
    <s v="21"/>
    <s v="Côte-d'Or"/>
    <n v="27"/>
    <s v="Bourgogne-Franche-Comté"/>
  </r>
  <r>
    <s v="Enedis"/>
    <s v="2021"/>
    <x v="0"/>
    <s v="PRO"/>
    <s v="Petits professionels"/>
    <s v="A"/>
    <x v="1"/>
    <m/>
    <s v="0"/>
    <n v="234.9391727"/>
    <n v="24"/>
    <n v="0.88500000000000001"/>
    <n v="0"/>
    <n v="0"/>
    <n v="0"/>
    <s v="21506"/>
    <x v="229"/>
    <s v="200070894"/>
    <s v="CC de Gevrey-Chambertin et de Nuits-Saint-Georges"/>
    <s v="21"/>
    <s v="Côte-d'Or"/>
    <n v="27"/>
    <s v="Bourgogne-Franche-Comté"/>
  </r>
  <r>
    <s v="Enedis"/>
    <s v="2021"/>
    <x v="0"/>
    <s v="RES"/>
    <s v="Résidentiel"/>
    <s v="R"/>
    <x v="3"/>
    <m/>
    <s v="0"/>
    <n v="1303.1984669999999"/>
    <n v="220"/>
    <n v="0.81299999999999994"/>
    <n v="0"/>
    <n v="0"/>
    <n v="0"/>
    <s v="21506"/>
    <x v="229"/>
    <s v="200070894"/>
    <s v="CC de Gevrey-Chambertin et de Nuits-Saint-Georges"/>
    <s v="21"/>
    <s v="Côte-d'Or"/>
    <n v="27"/>
    <s v="Bourgogne-Franche-Comté"/>
  </r>
  <r>
    <s v="Enedis"/>
    <s v="2021"/>
    <x v="0"/>
    <s v="PRO"/>
    <s v="Petits professionels"/>
    <s v="T"/>
    <x v="0"/>
    <m/>
    <s v="0"/>
    <n v="136.613608"/>
    <n v="13"/>
    <n v="0.84299999999999997"/>
    <n v="0"/>
    <n v="0"/>
    <n v="0"/>
    <s v="21508"/>
    <x v="456"/>
    <s v="200039063"/>
    <s v="CC Forêts, Seine et Suzon"/>
    <s v="21"/>
    <s v="Côte-d'Or"/>
    <n v="27"/>
    <s v="Bourgogne-Franche-Comté"/>
  </r>
  <r>
    <s v="Enedis"/>
    <s v="2021"/>
    <x v="0"/>
    <s v="RES"/>
    <s v="Résidentiel"/>
    <s v="R"/>
    <x v="3"/>
    <m/>
    <s v="0"/>
    <n v="1540.1255369999999"/>
    <n v="203"/>
    <n v="0.746"/>
    <n v="0"/>
    <n v="0"/>
    <n v="0"/>
    <s v="21508"/>
    <x v="456"/>
    <s v="200039063"/>
    <s v="CC Forêts, Seine et Suzon"/>
    <s v="21"/>
    <s v="Côte-d'Or"/>
    <n v="27"/>
    <s v="Bourgogne-Franche-Comté"/>
  </r>
  <r>
    <s v="Enedis"/>
    <s v="2021"/>
    <x v="0"/>
    <s v="ENT"/>
    <s v="Entreprises"/>
    <s v="T"/>
    <x v="0"/>
    <s v="46"/>
    <s v="Commerce de gros, à l'exception des automobiles et des motocycles"/>
    <n v="80.370999999999995"/>
    <n v="1"/>
    <n v="1"/>
    <n v="0"/>
    <n v="0"/>
    <n v="0"/>
    <s v="21510"/>
    <x v="457"/>
    <s v="242101434"/>
    <s v="CC du Pays Châtillonnais"/>
    <s v="21"/>
    <s v="Côte-d'Or"/>
    <n v="27"/>
    <s v="Bourgogne-Franche-Comté"/>
  </r>
  <r>
    <s v="Enedis"/>
    <s v="2021"/>
    <x v="0"/>
    <s v="PRO"/>
    <s v="Petits professionels"/>
    <s v="I"/>
    <x v="4"/>
    <m/>
    <s v="0"/>
    <n v="0"/>
    <n v="0"/>
    <n v="0"/>
    <n v="0"/>
    <n v="0"/>
    <n v="1"/>
    <s v="21510"/>
    <x v="457"/>
    <s v="242101434"/>
    <s v="CC du Pays Châtillonnais"/>
    <s v="21"/>
    <s v="Côte-d'Or"/>
    <n v="27"/>
    <s v="Bourgogne-Franche-Comté"/>
  </r>
  <r>
    <s v="Enedis"/>
    <s v="2021"/>
    <x v="0"/>
    <s v="PRO"/>
    <s v="Petits professionels"/>
    <s v="T"/>
    <x v="0"/>
    <m/>
    <s v="0"/>
    <n v="43.217256290000002"/>
    <n v="10"/>
    <n v="0.89700000000000002"/>
    <n v="0"/>
    <n v="0"/>
    <n v="0"/>
    <s v="21510"/>
    <x v="457"/>
    <s v="242101434"/>
    <s v="CC du Pays Châtillonnais"/>
    <s v="21"/>
    <s v="Côte-d'Or"/>
    <n v="27"/>
    <s v="Bourgogne-Franche-Comté"/>
  </r>
  <r>
    <s v="Enedis"/>
    <s v="2021"/>
    <x v="0"/>
    <s v="ENT"/>
    <s v="Entreprises"/>
    <s v="T"/>
    <x v="0"/>
    <s v="47"/>
    <s v="Commerce de détail, à l'exception des automobiles et des motocycles"/>
    <n v="242.2465023"/>
    <n v="2"/>
    <n v="0.90400000000000003"/>
    <n v="0"/>
    <n v="0"/>
    <n v="0"/>
    <s v="21512"/>
    <x v="418"/>
    <s v="200006682"/>
    <s v="CA Beaune, Côte et Sud - Communauté Beaune-Chagny-Nolay"/>
    <s v="21"/>
    <s v="Côte-d'Or"/>
    <n v="27"/>
    <s v="Bourgogne-Franche-Comté"/>
  </r>
  <r>
    <s v="Enedis"/>
    <s v="2021"/>
    <x v="0"/>
    <s v="ENT"/>
    <s v="Entreprises"/>
    <s v="T"/>
    <x v="0"/>
    <s v="55"/>
    <s v="Hébergement"/>
    <n v="316.52317629999999"/>
    <n v="2"/>
    <n v="0.98399999999999999"/>
    <n v="0"/>
    <n v="0"/>
    <n v="0"/>
    <s v="21512"/>
    <x v="418"/>
    <s v="200006682"/>
    <s v="CA Beaune, Côte et Sud - Communauté Beaune-Chagny-Nolay"/>
    <s v="21"/>
    <s v="Côte-d'Or"/>
    <n v="27"/>
    <s v="Bourgogne-Franche-Comté"/>
  </r>
  <r>
    <s v="Enedis"/>
    <s v="2021"/>
    <x v="0"/>
    <s v="PRO"/>
    <s v="Petits professionels"/>
    <s v="I"/>
    <x v="4"/>
    <m/>
    <s v="0"/>
    <n v="151.0148107"/>
    <n v="13"/>
    <n v="0.90200000000000002"/>
    <n v="0"/>
    <n v="0"/>
    <n v="0"/>
    <s v="21512"/>
    <x v="418"/>
    <s v="200006682"/>
    <s v="CA Beaune, Côte et Sud - Communauté Beaune-Chagny-Nolay"/>
    <s v="21"/>
    <s v="Côte-d'Or"/>
    <n v="27"/>
    <s v="Bourgogne-Franche-Comté"/>
  </r>
  <r>
    <s v="Enedis"/>
    <s v="2021"/>
    <x v="0"/>
    <s v="RES"/>
    <s v="Résidentiel"/>
    <s v="R"/>
    <x v="3"/>
    <m/>
    <s v="0"/>
    <n v="1525.083277"/>
    <n v="249"/>
    <n v="0.81200000000000006"/>
    <n v="0"/>
    <n v="0"/>
    <n v="0"/>
    <s v="21512"/>
    <x v="418"/>
    <s v="200006682"/>
    <s v="CA Beaune, Côte et Sud - Communauté Beaune-Chagny-Nolay"/>
    <s v="21"/>
    <s v="Côte-d'Or"/>
    <n v="27"/>
    <s v="Bourgogne-Franche-Comté"/>
  </r>
  <r>
    <s v="Enedis"/>
    <s v="2021"/>
    <x v="0"/>
    <s v="PRO"/>
    <s v="Petits professionels"/>
    <s v="A"/>
    <x v="1"/>
    <m/>
    <s v="0"/>
    <n v="103.8181096"/>
    <n v="9"/>
    <n v="0.92"/>
    <n v="0"/>
    <n v="0"/>
    <n v="0"/>
    <s v="21514"/>
    <x v="459"/>
    <s v="242101434"/>
    <s v="CC du Pays Châtillonnais"/>
    <s v="21"/>
    <s v="Côte-d'Or"/>
    <n v="27"/>
    <s v="Bourgogne-Franche-Comté"/>
  </r>
  <r>
    <s v="Enedis"/>
    <s v="2021"/>
    <x v="0"/>
    <s v="PRO"/>
    <s v="Petits professionels"/>
    <s v="T"/>
    <x v="0"/>
    <m/>
    <s v="0"/>
    <n v="39.886548150000003"/>
    <n v="10"/>
    <n v="0.83"/>
    <n v="0"/>
    <n v="0"/>
    <n v="0"/>
    <s v="21514"/>
    <x v="459"/>
    <s v="242101434"/>
    <s v="CC du Pays Châtillonnais"/>
    <s v="21"/>
    <s v="Côte-d'Or"/>
    <n v="27"/>
    <s v="Bourgogne-Franche-Comté"/>
  </r>
  <r>
    <s v="Enedis"/>
    <s v="2021"/>
    <x v="0"/>
    <s v="ENT"/>
    <s v="Entreprises"/>
    <s v="I"/>
    <x v="4"/>
    <s v="10"/>
    <s v="Industries alimentaires"/>
    <n v="717.97548404999998"/>
    <n v="3"/>
    <n v="0.90600000000000003"/>
    <n v="0"/>
    <n v="0"/>
    <n v="0"/>
    <s v="21515"/>
    <x v="419"/>
    <s v="242100410"/>
    <s v="Dijon Métropole"/>
    <s v="21"/>
    <s v="Côte-d'Or"/>
    <n v="27"/>
    <s v="Bourgogne-Franche-Comté"/>
  </r>
  <r>
    <s v="Enedis"/>
    <s v="2021"/>
    <x v="0"/>
    <s v="ENT"/>
    <s v="Entreprises"/>
    <s v="I"/>
    <x v="4"/>
    <s v="35"/>
    <s v="Production et distribution d'électricité, de gaz, de vapeur et d'air conditionné"/>
    <n v="925.86570589999997"/>
    <n v="2"/>
    <n v="0.998"/>
    <n v="0"/>
    <n v="0"/>
    <n v="0"/>
    <s v="21515"/>
    <x v="419"/>
    <s v="242100410"/>
    <s v="Dijon Métropole"/>
    <s v="21"/>
    <s v="Côte-d'Or"/>
    <n v="27"/>
    <s v="Bourgogne-Franche-Comté"/>
  </r>
  <r>
    <s v="Enedis"/>
    <s v="2021"/>
    <x v="0"/>
    <s v="ENT"/>
    <s v="Entreprises"/>
    <s v="I"/>
    <x v="4"/>
    <s v="41"/>
    <s v="Construction de bâtiments"/>
    <n v="79.708180110000001"/>
    <n v="2"/>
    <n v="0.94"/>
    <n v="0"/>
    <n v="0"/>
    <n v="0"/>
    <s v="21515"/>
    <x v="419"/>
    <s v="242100410"/>
    <s v="Dijon Métropole"/>
    <s v="21"/>
    <s v="Côte-d'Or"/>
    <n v="27"/>
    <s v="Bourgogne-Franche-Comté"/>
  </r>
  <r>
    <s v="Enedis"/>
    <s v="2021"/>
    <x v="0"/>
    <s v="ENT"/>
    <s v="Entreprises"/>
    <s v="T"/>
    <x v="0"/>
    <s v="45"/>
    <s v="Commerce et réparation d'automobiles et de motocycles"/>
    <n v="390.39174309999999"/>
    <n v="5"/>
    <n v="0.65300000000000002"/>
    <n v="0"/>
    <n v="0"/>
    <n v="0"/>
    <s v="21515"/>
    <x v="419"/>
    <s v="242100410"/>
    <s v="Dijon Métropole"/>
    <s v="21"/>
    <s v="Côte-d'Or"/>
    <n v="27"/>
    <s v="Bourgogne-Franche-Comté"/>
  </r>
  <r>
    <s v="Enedis"/>
    <s v="2021"/>
    <x v="0"/>
    <s v="ENT"/>
    <s v="Entreprises"/>
    <s v="T"/>
    <x v="0"/>
    <s v="56"/>
    <s v="Restauration"/>
    <n v="2384.4053522200002"/>
    <n v="14"/>
    <n v="0.97099999999999997"/>
    <n v="0"/>
    <n v="0"/>
    <n v="0"/>
    <s v="21515"/>
    <x v="419"/>
    <s v="242100410"/>
    <s v="Dijon Métropole"/>
    <s v="21"/>
    <s v="Côte-d'Or"/>
    <n v="27"/>
    <s v="Bourgogne-Franche-Comté"/>
  </r>
  <r>
    <s v="Enedis"/>
    <s v="2021"/>
    <x v="0"/>
    <s v="ENT"/>
    <s v="Entreprises"/>
    <s v="T"/>
    <x v="0"/>
    <s v="64"/>
    <s v="Activités des services financiers, hors assurance et caisses de retraite"/>
    <n v="947.01001540000004"/>
    <n v="5"/>
    <n v="0.97399999999999998"/>
    <n v="0"/>
    <n v="0"/>
    <n v="0"/>
    <s v="21515"/>
    <x v="419"/>
    <s v="242100410"/>
    <s v="Dijon Métropole"/>
    <s v="21"/>
    <s v="Côte-d'Or"/>
    <n v="27"/>
    <s v="Bourgogne-Franche-Comté"/>
  </r>
  <r>
    <s v="Enedis"/>
    <s v="2021"/>
    <x v="0"/>
    <s v="ENT"/>
    <s v="Entreprises"/>
    <s v="T"/>
    <x v="0"/>
    <s v="69"/>
    <s v="Activités juridiques et comptables"/>
    <n v="168.6798532"/>
    <n v="2"/>
    <n v="0.872"/>
    <n v="0"/>
    <n v="0"/>
    <n v="0"/>
    <s v="21515"/>
    <x v="419"/>
    <s v="242100410"/>
    <s v="Dijon Métropole"/>
    <s v="21"/>
    <s v="Côte-d'Or"/>
    <n v="27"/>
    <s v="Bourgogne-Franche-Comté"/>
  </r>
  <r>
    <s v="Enedis"/>
    <s v="2021"/>
    <x v="0"/>
    <s v="ENT"/>
    <s v="Entreprises"/>
    <s v="T"/>
    <x v="0"/>
    <s v="77"/>
    <s v="Activités de location et location-bail"/>
    <n v="79.462549269999997"/>
    <n v="2"/>
    <n v="0.875"/>
    <n v="0"/>
    <n v="0"/>
    <n v="0"/>
    <s v="21515"/>
    <x v="419"/>
    <s v="242100410"/>
    <s v="Dijon Métropole"/>
    <s v="21"/>
    <s v="Côte-d'Or"/>
    <n v="27"/>
    <s v="Bourgogne-Franche-Comté"/>
  </r>
  <r>
    <s v="Enedis"/>
    <s v="2021"/>
    <x v="0"/>
    <s v="PRO"/>
    <s v="Petits professionels"/>
    <s v="A"/>
    <x v="1"/>
    <m/>
    <s v="0"/>
    <n v="0"/>
    <n v="0"/>
    <n v="0"/>
    <n v="0"/>
    <n v="0"/>
    <n v="2"/>
    <s v="21515"/>
    <x v="419"/>
    <s v="242100410"/>
    <s v="Dijon Métropole"/>
    <s v="21"/>
    <s v="Côte-d'Or"/>
    <n v="27"/>
    <s v="Bourgogne-Franche-Comté"/>
  </r>
  <r>
    <s v="Enedis"/>
    <s v="2021"/>
    <x v="0"/>
    <s v="PRO"/>
    <s v="Petits professionels"/>
    <s v="X"/>
    <x v="2"/>
    <m/>
    <s v="0"/>
    <n v="57.910637000000001"/>
    <n v="4"/>
    <n v="0.85399999999999998"/>
    <n v="0"/>
    <n v="0"/>
    <n v="2"/>
    <s v="21515"/>
    <x v="419"/>
    <s v="242100410"/>
    <s v="Dijon Métropole"/>
    <s v="21"/>
    <s v="Côte-d'Or"/>
    <n v="27"/>
    <s v="Bourgogne-Franche-Comté"/>
  </r>
  <r>
    <s v="Enedis"/>
    <s v="2021"/>
    <x v="0"/>
    <s v="RES"/>
    <s v="Résidentiel"/>
    <s v="R"/>
    <x v="3"/>
    <m/>
    <s v="0"/>
    <n v="12851.8576543"/>
    <n v="4219"/>
    <n v="0.83599999999999997"/>
    <n v="0.834142418"/>
    <n v="3.5899999999999999E-3"/>
    <n v="0"/>
    <s v="21515"/>
    <x v="419"/>
    <s v="242100410"/>
    <s v="Dijon Métropole"/>
    <s v="21"/>
    <s v="Côte-d'Or"/>
    <n v="27"/>
    <s v="Bourgogne-Franche-Comté"/>
  </r>
  <r>
    <s v="Enedis"/>
    <s v="2021"/>
    <x v="0"/>
    <s v="PRO"/>
    <s v="Petits professionels"/>
    <s v="T"/>
    <x v="0"/>
    <m/>
    <s v="0"/>
    <n v="0"/>
    <n v="0"/>
    <n v="0"/>
    <n v="0"/>
    <n v="0"/>
    <n v="1"/>
    <s v="21516"/>
    <x v="695"/>
    <s v="242101491"/>
    <s v="CC du Montbardois"/>
    <s v="21"/>
    <s v="Côte-d'Or"/>
    <n v="27"/>
    <s v="Bourgogne-Franche-Comté"/>
  </r>
  <r>
    <s v="Enedis"/>
    <s v="2021"/>
    <x v="0"/>
    <s v="RES"/>
    <s v="Résidentiel"/>
    <s v="R"/>
    <x v="3"/>
    <m/>
    <s v="0"/>
    <n v="240.3348111"/>
    <n v="44"/>
    <n v="0.84799999999999998"/>
    <n v="0"/>
    <n v="0"/>
    <n v="0"/>
    <s v="21516"/>
    <x v="695"/>
    <s v="242101491"/>
    <s v="CC du Montbardois"/>
    <s v="21"/>
    <s v="Côte-d'Or"/>
    <n v="27"/>
    <s v="Bourgogne-Franche-Comté"/>
  </r>
  <r>
    <s v="Enedis"/>
    <s v="2021"/>
    <x v="0"/>
    <s v="ENT"/>
    <s v="Entreprises"/>
    <s v="T"/>
    <x v="0"/>
    <s v="84"/>
    <s v="Administration publique et défense ; sécurité sociale obligatoire"/>
    <n v="947.27580209999996"/>
    <n v="2"/>
    <n v="0.99399999999999999"/>
    <n v="0"/>
    <n v="0"/>
    <n v="0"/>
    <s v="21517"/>
    <x v="679"/>
    <s v="200070894"/>
    <s v="CC de Gevrey-Chambertin et de Nuits-Saint-Georges"/>
    <s v="21"/>
    <s v="Côte-d'Or"/>
    <n v="27"/>
    <s v="Bourgogne-Franche-Comté"/>
  </r>
  <r>
    <s v="Enedis"/>
    <s v="2021"/>
    <x v="0"/>
    <s v="PRO"/>
    <s v="Petits professionels"/>
    <s v="A"/>
    <x v="1"/>
    <m/>
    <s v="0"/>
    <n v="0"/>
    <n v="0"/>
    <n v="0"/>
    <n v="0"/>
    <n v="0"/>
    <n v="1"/>
    <s v="21517"/>
    <x v="679"/>
    <s v="200070894"/>
    <s v="CC de Gevrey-Chambertin et de Nuits-Saint-Georges"/>
    <s v="21"/>
    <s v="Côte-d'Or"/>
    <n v="27"/>
    <s v="Bourgogne-Franche-Comté"/>
  </r>
  <r>
    <s v="Enedis"/>
    <s v="2021"/>
    <x v="0"/>
    <s v="PRO"/>
    <s v="Petits professionels"/>
    <s v="T"/>
    <x v="0"/>
    <m/>
    <s v="0"/>
    <n v="63.321306499999999"/>
    <n v="9"/>
    <n v="0.95299999999999996"/>
    <n v="0"/>
    <n v="0"/>
    <n v="0"/>
    <s v="21517"/>
    <x v="679"/>
    <s v="200070894"/>
    <s v="CC de Gevrey-Chambertin et de Nuits-Saint-Georges"/>
    <s v="21"/>
    <s v="Côte-d'Or"/>
    <n v="27"/>
    <s v="Bourgogne-Franche-Comté"/>
  </r>
  <r>
    <s v="Enedis"/>
    <s v="2021"/>
    <x v="0"/>
    <s v="PRO"/>
    <s v="Petits professionels"/>
    <s v="X"/>
    <x v="2"/>
    <m/>
    <s v="0"/>
    <n v="0"/>
    <n v="0"/>
    <n v="0"/>
    <n v="0"/>
    <n v="0"/>
    <n v="1"/>
    <s v="21517"/>
    <x v="679"/>
    <s v="200070894"/>
    <s v="CC de Gevrey-Chambertin et de Nuits-Saint-Georges"/>
    <s v="21"/>
    <s v="Côte-d'Or"/>
    <n v="27"/>
    <s v="Bourgogne-Franche-Comté"/>
  </r>
  <r>
    <s v="Enedis"/>
    <s v="2021"/>
    <x v="0"/>
    <s v="ENT"/>
    <s v="Entreprises"/>
    <s v="I"/>
    <x v="4"/>
    <s v="35"/>
    <s v="Production et distribution d'électricité, de gaz, de vapeur et d'air conditionné"/>
    <n v="121.0013332"/>
    <n v="2"/>
    <n v="1"/>
    <n v="0"/>
    <n v="0"/>
    <n v="0"/>
    <s v="21518"/>
    <x v="460"/>
    <s v="242101491"/>
    <s v="CC du Montbardois"/>
    <s v="21"/>
    <s v="Côte-d'Or"/>
    <n v="27"/>
    <s v="Bourgogne-Franche-Comté"/>
  </r>
  <r>
    <s v="Enedis"/>
    <s v="2021"/>
    <x v="0"/>
    <s v="ENT"/>
    <s v="Entreprises"/>
    <s v="T"/>
    <x v="0"/>
    <s v="46"/>
    <s v="Commerce de gros, à l'exception des automobiles et des motocycles"/>
    <n v="8.8770000000000007"/>
    <n v="1"/>
    <n v="1"/>
    <n v="0"/>
    <n v="0"/>
    <n v="0"/>
    <s v="21518"/>
    <x v="460"/>
    <s v="242101491"/>
    <s v="CC du Montbardois"/>
    <s v="21"/>
    <s v="Côte-d'Or"/>
    <n v="27"/>
    <s v="Bourgogne-Franche-Comté"/>
  </r>
  <r>
    <s v="Enedis"/>
    <s v="2021"/>
    <x v="0"/>
    <s v="ENT"/>
    <s v="Entreprises"/>
    <s v="T"/>
    <x v="0"/>
    <s v="85"/>
    <s v="Enseignement"/>
    <n v="56.24771835"/>
    <n v="1"/>
    <n v="0.89800000000000002"/>
    <n v="0"/>
    <n v="0"/>
    <n v="0"/>
    <s v="21519"/>
    <x v="461"/>
    <s v="242101434"/>
    <s v="CC du Pays Châtillonnais"/>
    <s v="21"/>
    <s v="Côte-d'Or"/>
    <n v="27"/>
    <s v="Bourgogne-Franche-Comté"/>
  </r>
  <r>
    <s v="Enedis"/>
    <s v="2021"/>
    <x v="0"/>
    <s v="ENT"/>
    <s v="Entreprises"/>
    <s v="T"/>
    <x v="0"/>
    <s v="94"/>
    <s v="Activités des organisations associatives"/>
    <n v="119.67427240000001"/>
    <n v="1"/>
    <n v="0.88100000000000001"/>
    <n v="0"/>
    <n v="0"/>
    <n v="0"/>
    <s v="21519"/>
    <x v="461"/>
    <s v="242101434"/>
    <s v="CC du Pays Châtillonnais"/>
    <s v="21"/>
    <s v="Côte-d'Or"/>
    <n v="27"/>
    <s v="Bourgogne-Franche-Comté"/>
  </r>
  <r>
    <s v="Enedis"/>
    <s v="2021"/>
    <x v="0"/>
    <s v="PRO"/>
    <s v="Petits professionels"/>
    <s v="T"/>
    <x v="0"/>
    <m/>
    <s v="0"/>
    <n v="361.38773170000002"/>
    <n v="40"/>
    <n v="0.88800000000000001"/>
    <n v="0"/>
    <n v="0"/>
    <n v="0"/>
    <s v="21519"/>
    <x v="461"/>
    <s v="242101434"/>
    <s v="CC du Pays Châtillonnais"/>
    <s v="21"/>
    <s v="Côte-d'Or"/>
    <n v="27"/>
    <s v="Bourgogne-Franche-Comté"/>
  </r>
  <r>
    <s v="Enedis"/>
    <s v="2021"/>
    <x v="0"/>
    <s v="PRO"/>
    <s v="Petits professionels"/>
    <s v="X"/>
    <x v="2"/>
    <m/>
    <s v="0"/>
    <n v="0"/>
    <n v="0"/>
    <n v="0"/>
    <n v="0"/>
    <n v="0"/>
    <n v="1"/>
    <s v="21519"/>
    <x v="461"/>
    <s v="242101434"/>
    <s v="CC du Pays Châtillonnais"/>
    <s v="21"/>
    <s v="Côte-d'Or"/>
    <n v="27"/>
    <s v="Bourgogne-Franche-Comté"/>
  </r>
  <r>
    <s v="Enedis"/>
    <s v="2021"/>
    <x v="0"/>
    <s v="RES"/>
    <s v="Résidentiel"/>
    <s v="R"/>
    <x v="3"/>
    <m/>
    <s v="0"/>
    <n v="372.32414399999999"/>
    <n v="77"/>
    <n v="0.73099999999999998"/>
    <n v="0"/>
    <n v="0"/>
    <n v="0"/>
    <s v="21520"/>
    <x v="462"/>
    <s v="200039055"/>
    <s v="CC Ouche et Montagne"/>
    <s v="21"/>
    <s v="Côte-d'Or"/>
    <n v="27"/>
    <s v="Bourgogne-Franche-Comté"/>
  </r>
  <r>
    <s v="Enedis"/>
    <s v="2021"/>
    <x v="0"/>
    <s v="ENT"/>
    <s v="Entreprises"/>
    <s v="I"/>
    <x v="4"/>
    <s v="10"/>
    <s v="Industries alimentaires"/>
    <n v="17.75057511"/>
    <n v="1"/>
    <n v="0.86199999999999999"/>
    <n v="0"/>
    <n v="0"/>
    <n v="0"/>
    <s v="21521"/>
    <x v="420"/>
    <s v="200069540"/>
    <s v="CC Norge et Tille"/>
    <s v="21"/>
    <s v="Côte-d'Or"/>
    <n v="27"/>
    <s v="Bourgogne-Franche-Comté"/>
  </r>
  <r>
    <s v="Enedis"/>
    <s v="2021"/>
    <x v="0"/>
    <s v="ENT"/>
    <s v="Entreprises"/>
    <s v="T"/>
    <x v="0"/>
    <s v="46"/>
    <s v="Commerce de gros, à l'exception des automobiles et des motocycles"/>
    <n v="2.1720000000000002"/>
    <n v="1"/>
    <n v="1"/>
    <n v="0"/>
    <n v="0"/>
    <n v="0"/>
    <s v="21521"/>
    <x v="420"/>
    <s v="200069540"/>
    <s v="CC Norge et Tille"/>
    <s v="21"/>
    <s v="Côte-d'Or"/>
    <n v="27"/>
    <s v="Bourgogne-Franche-Comté"/>
  </r>
  <r>
    <s v="Enedis"/>
    <s v="2021"/>
    <x v="0"/>
    <s v="PRO"/>
    <s v="Petits professionels"/>
    <s v="I"/>
    <x v="4"/>
    <m/>
    <s v="0"/>
    <n v="0"/>
    <n v="0"/>
    <n v="0"/>
    <n v="0"/>
    <n v="0"/>
    <n v="1"/>
    <s v="21521"/>
    <x v="420"/>
    <s v="200069540"/>
    <s v="CC Norge et Tille"/>
    <s v="21"/>
    <s v="Côte-d'Or"/>
    <n v="27"/>
    <s v="Bourgogne-Franche-Comté"/>
  </r>
  <r>
    <s v="Enedis"/>
    <s v="2021"/>
    <x v="0"/>
    <s v="PRO"/>
    <s v="Petits professionels"/>
    <s v="X"/>
    <x v="2"/>
    <m/>
    <s v="0"/>
    <n v="84.92466417"/>
    <n v="10"/>
    <n v="0.86799999999999999"/>
    <n v="0"/>
    <n v="0"/>
    <n v="0"/>
    <s v="21521"/>
    <x v="420"/>
    <s v="200069540"/>
    <s v="CC Norge et Tille"/>
    <s v="21"/>
    <s v="Côte-d'Or"/>
    <n v="27"/>
    <s v="Bourgogne-Franche-Comté"/>
  </r>
  <r>
    <s v="Enedis"/>
    <s v="2021"/>
    <x v="0"/>
    <s v="PRO"/>
    <s v="Petits professionels"/>
    <s v="I"/>
    <x v="4"/>
    <m/>
    <s v="0"/>
    <n v="0"/>
    <n v="0"/>
    <n v="0"/>
    <n v="0"/>
    <n v="0"/>
    <n v="1"/>
    <s v="21522"/>
    <x v="463"/>
    <s v="200072825"/>
    <s v="CC Mirebellois et Fontenois"/>
    <s v="21"/>
    <s v="Côte-d'Or"/>
    <n v="27"/>
    <s v="Bourgogne-Franche-Comté"/>
  </r>
  <r>
    <s v="Enedis"/>
    <s v="2021"/>
    <x v="0"/>
    <s v="ENT"/>
    <s v="Entreprises"/>
    <s v="T"/>
    <x v="0"/>
    <s v="46"/>
    <s v="Commerce de gros, à l'exception des automobiles et des motocycles"/>
    <n v="51.253"/>
    <n v="1"/>
    <n v="1"/>
    <n v="0"/>
    <n v="0"/>
    <n v="0"/>
    <s v="21524"/>
    <x v="465"/>
    <s v="242101434"/>
    <s v="CC du Pays Châtillonnais"/>
    <s v="21"/>
    <s v="Côte-d'Or"/>
    <n v="27"/>
    <s v="Bourgogne-Franche-Comté"/>
  </r>
  <r>
    <s v="Enedis"/>
    <s v="2021"/>
    <x v="0"/>
    <s v="ENT"/>
    <s v="Entreprises"/>
    <s v="T"/>
    <x v="0"/>
    <s v="84"/>
    <s v="Administration publique et défense ; sécurité sociale obligatoire"/>
    <n v="12.462"/>
    <n v="1"/>
    <n v="1"/>
    <n v="0"/>
    <n v="0"/>
    <n v="0"/>
    <s v="21524"/>
    <x v="465"/>
    <s v="242101434"/>
    <s v="CC du Pays Châtillonnais"/>
    <s v="21"/>
    <s v="Côte-d'Or"/>
    <n v="27"/>
    <s v="Bourgogne-Franche-Comté"/>
  </r>
  <r>
    <s v="Enedis"/>
    <s v="2021"/>
    <x v="0"/>
    <s v="RES"/>
    <s v="Résidentiel"/>
    <s v="R"/>
    <x v="3"/>
    <m/>
    <s v="0"/>
    <n v="309.53758219999997"/>
    <n v="64"/>
    <n v="0.89600000000000002"/>
    <n v="0"/>
    <n v="0"/>
    <n v="0"/>
    <s v="21524"/>
    <x v="465"/>
    <s v="242101434"/>
    <s v="CC du Pays Châtillonnais"/>
    <s v="21"/>
    <s v="Côte-d'Or"/>
    <n v="27"/>
    <s v="Bourgogne-Franche-Comté"/>
  </r>
  <r>
    <s v="Enedis"/>
    <s v="2021"/>
    <x v="0"/>
    <s v="ENT"/>
    <s v="Entreprises"/>
    <s v="I"/>
    <x v="4"/>
    <s v="23"/>
    <s v="Fabrication d'autres produits minéraux non métalliques"/>
    <n v="52.446384090000002"/>
    <n v="1"/>
    <n v="0.9"/>
    <n v="0"/>
    <n v="0"/>
    <n v="0"/>
    <s v="21525"/>
    <x v="466"/>
    <s v="242101442"/>
    <s v="CC de Saulieu"/>
    <s v="21"/>
    <s v="Côte-d'Or"/>
    <n v="27"/>
    <s v="Bourgogne-Franche-Comté"/>
  </r>
  <r>
    <s v="Enedis"/>
    <s v="2021"/>
    <x v="0"/>
    <s v="ENT"/>
    <s v="Entreprises"/>
    <s v="T"/>
    <x v="0"/>
    <s v="49"/>
    <s v="Transports terrestres et transport par conduites"/>
    <n v="14.579000000000001"/>
    <n v="1"/>
    <n v="1"/>
    <n v="0"/>
    <n v="0"/>
    <n v="0"/>
    <s v="21525"/>
    <x v="466"/>
    <s v="242101442"/>
    <s v="CC de Saulieu"/>
    <s v="21"/>
    <s v="Côte-d'Or"/>
    <n v="27"/>
    <s v="Bourgogne-Franche-Comté"/>
  </r>
  <r>
    <s v="Enedis"/>
    <s v="2021"/>
    <x v="0"/>
    <s v="PRO"/>
    <s v="Petits professionels"/>
    <s v="T"/>
    <x v="0"/>
    <m/>
    <s v="0"/>
    <n v="575.00164849999999"/>
    <n v="62"/>
    <n v="0.91800000000000004"/>
    <n v="0"/>
    <n v="0"/>
    <n v="0"/>
    <s v="21525"/>
    <x v="466"/>
    <s v="242101442"/>
    <s v="CC de Saulieu"/>
    <s v="21"/>
    <s v="Côte-d'Or"/>
    <n v="27"/>
    <s v="Bourgogne-Franche-Comté"/>
  </r>
  <r>
    <s v="Enedis"/>
    <s v="2021"/>
    <x v="0"/>
    <s v="RES"/>
    <s v="Résidentiel"/>
    <s v="R"/>
    <x v="3"/>
    <m/>
    <s v="0"/>
    <n v="131.63964659999999"/>
    <n v="35"/>
    <n v="0.86499999999999999"/>
    <n v="0"/>
    <n v="0"/>
    <n v="0"/>
    <s v="21526"/>
    <x v="680"/>
    <s v="242101434"/>
    <s v="CC du Pays Châtillonnais"/>
    <s v="21"/>
    <s v="Côte-d'Or"/>
    <n v="27"/>
    <s v="Bourgogne-Franche-Comté"/>
  </r>
  <r>
    <s v="Enedis"/>
    <s v="2021"/>
    <x v="0"/>
    <s v="ENT"/>
    <s v="Entreprises"/>
    <s v="I"/>
    <x v="4"/>
    <s v="8"/>
    <s v="0"/>
    <n v="533.74733330000004"/>
    <n v="1"/>
    <n v="1"/>
    <n v="0"/>
    <n v="0"/>
    <n v="0"/>
    <s v="21527"/>
    <x v="681"/>
    <s v="200006682"/>
    <s v="CA Beaune, Côte et Sud - Communauté Beaune-Chagny-Nolay"/>
    <s v="21"/>
    <s v="Côte-d'Or"/>
    <n v="27"/>
    <s v="Bourgogne-Franche-Comté"/>
  </r>
  <r>
    <s v="Enedis"/>
    <s v="2021"/>
    <x v="0"/>
    <s v="RES"/>
    <s v="Résidentiel"/>
    <s v="R"/>
    <x v="3"/>
    <m/>
    <s v="0"/>
    <n v="1025.5120790000001"/>
    <n v="168"/>
    <n v="0.77300000000000002"/>
    <n v="0"/>
    <n v="0"/>
    <n v="0"/>
    <s v="21527"/>
    <x v="681"/>
    <s v="200006682"/>
    <s v="CA Beaune, Côte et Sud - Communauté Beaune-Chagny-Nolay"/>
    <s v="21"/>
    <s v="Côte-d'Or"/>
    <n v="27"/>
    <s v="Bourgogne-Franche-Comté"/>
  </r>
  <r>
    <s v="Enedis"/>
    <s v="2021"/>
    <x v="0"/>
    <s v="PRO"/>
    <s v="Petits professionels"/>
    <s v="T"/>
    <x v="0"/>
    <m/>
    <s v="0"/>
    <n v="54.555403669999997"/>
    <n v="11"/>
    <n v="0.76900000000000002"/>
    <n v="0"/>
    <n v="0"/>
    <n v="0"/>
    <s v="21528"/>
    <x v="682"/>
    <s v="242101459"/>
    <s v="CC du Pays d'Alésia et de la Seine"/>
    <s v="21"/>
    <s v="Côte-d'Or"/>
    <n v="27"/>
    <s v="Bourgogne-Franche-Comté"/>
  </r>
  <r>
    <s v="Enedis"/>
    <s v="2021"/>
    <x v="0"/>
    <s v="PRO"/>
    <s v="Petits professionels"/>
    <s v="X"/>
    <x v="2"/>
    <m/>
    <s v="0"/>
    <n v="0"/>
    <n v="0"/>
    <n v="0"/>
    <n v="0"/>
    <n v="0"/>
    <n v="1"/>
    <s v="21529"/>
    <x v="467"/>
    <s v="200071017"/>
    <s v="CC des Terres d'Auxois"/>
    <s v="21"/>
    <s v="Côte-d'Or"/>
    <n v="27"/>
    <s v="Bourgogne-Franche-Comté"/>
  </r>
  <r>
    <s v="Enedis"/>
    <s v="2021"/>
    <x v="0"/>
    <s v="PRO"/>
    <s v="Petits professionels"/>
    <s v="T"/>
    <x v="0"/>
    <m/>
    <s v="0"/>
    <n v="63.821700919999998"/>
    <n v="10"/>
    <n v="0.82699999999999996"/>
    <n v="0"/>
    <n v="0"/>
    <n v="0"/>
    <s v="21530"/>
    <x v="468"/>
    <s v="242101491"/>
    <s v="CC du Montbardois"/>
    <s v="21"/>
    <s v="Côte-d'Or"/>
    <n v="27"/>
    <s v="Bourgogne-Franche-Comté"/>
  </r>
  <r>
    <s v="Enedis"/>
    <s v="2021"/>
    <x v="0"/>
    <s v="PRO"/>
    <s v="Petits professionels"/>
    <s v="A"/>
    <x v="1"/>
    <m/>
    <s v="0"/>
    <n v="0"/>
    <n v="0"/>
    <n v="0"/>
    <n v="0"/>
    <n v="0"/>
    <n v="1"/>
    <s v="21531"/>
    <x v="469"/>
    <s v="242101442"/>
    <s v="CC de Saulieu"/>
    <s v="21"/>
    <s v="Côte-d'Or"/>
    <n v="27"/>
    <s v="Bourgogne-Franche-Comté"/>
  </r>
  <r>
    <s v="Enedis"/>
    <s v="2021"/>
    <x v="0"/>
    <s v="PRO"/>
    <s v="Petits professionels"/>
    <s v="T"/>
    <x v="0"/>
    <m/>
    <s v="0"/>
    <n v="313.23392639999997"/>
    <n v="56"/>
    <n v="0.873"/>
    <n v="0"/>
    <n v="0"/>
    <n v="0"/>
    <s v="21531"/>
    <x v="469"/>
    <s v="242101442"/>
    <s v="CC de Saulieu"/>
    <s v="21"/>
    <s v="Côte-d'Or"/>
    <n v="27"/>
    <s v="Bourgogne-Franche-Comté"/>
  </r>
  <r>
    <s v="Enedis"/>
    <s v="2021"/>
    <x v="0"/>
    <s v="ENT"/>
    <s v="Entreprises"/>
    <s v="I"/>
    <x v="4"/>
    <s v="10"/>
    <s v="Industries alimentaires"/>
    <n v="30.664364160000002"/>
    <n v="1"/>
    <n v="0.89100000000000001"/>
    <n v="0"/>
    <n v="0"/>
    <n v="0"/>
    <s v="21532"/>
    <x v="421"/>
    <s v="200000925"/>
    <s v="CC de la Plaine Dijonnaise"/>
    <s v="21"/>
    <s v="Côte-d'Or"/>
    <n v="27"/>
    <s v="Bourgogne-Franche-Comté"/>
  </r>
  <r>
    <s v="Enedis"/>
    <s v="2021"/>
    <x v="0"/>
    <s v="ENT"/>
    <s v="Entreprises"/>
    <s v="I"/>
    <x v="4"/>
    <s v="8"/>
    <s v="0"/>
    <n v="1586.9341669999999"/>
    <n v="2"/>
    <n v="1"/>
    <n v="0"/>
    <n v="0"/>
    <n v="0"/>
    <s v="21532"/>
    <x v="421"/>
    <s v="200000925"/>
    <s v="CC de la Plaine Dijonnaise"/>
    <s v="21"/>
    <s v="Côte-d'Or"/>
    <n v="27"/>
    <s v="Bourgogne-Franche-Comté"/>
  </r>
  <r>
    <s v="Enedis"/>
    <s v="2021"/>
    <x v="0"/>
    <s v="ENT"/>
    <s v="Entreprises"/>
    <s v="T"/>
    <x v="0"/>
    <s v="68"/>
    <s v="Activités immobilières"/>
    <n v="10.137931529999999"/>
    <n v="1"/>
    <n v="0.59099999999999997"/>
    <n v="0"/>
    <n v="0"/>
    <n v="0"/>
    <s v="21532"/>
    <x v="421"/>
    <s v="200000925"/>
    <s v="CC de la Plaine Dijonnaise"/>
    <s v="21"/>
    <s v="Côte-d'Or"/>
    <n v="27"/>
    <s v="Bourgogne-Franche-Comté"/>
  </r>
  <r>
    <s v="Enedis"/>
    <s v="2021"/>
    <x v="0"/>
    <s v="PRO"/>
    <s v="Petits professionels"/>
    <s v="A"/>
    <x v="1"/>
    <m/>
    <s v="0"/>
    <n v="98.240521990000005"/>
    <n v="11"/>
    <n v="0.73199999999999998"/>
    <n v="0"/>
    <n v="0"/>
    <n v="0"/>
    <s v="21532"/>
    <x v="421"/>
    <s v="200000925"/>
    <s v="CC de la Plaine Dijonnaise"/>
    <s v="21"/>
    <s v="Côte-d'Or"/>
    <n v="27"/>
    <s v="Bourgogne-Franche-Comté"/>
  </r>
  <r>
    <s v="Enedis"/>
    <s v="2021"/>
    <x v="0"/>
    <s v="PRO"/>
    <s v="Petits professionels"/>
    <s v="T"/>
    <x v="0"/>
    <m/>
    <s v="0"/>
    <n v="221.8040081"/>
    <n v="37"/>
    <n v="0.84399999999999997"/>
    <n v="0"/>
    <n v="0"/>
    <n v="0"/>
    <s v="21532"/>
    <x v="421"/>
    <s v="200000925"/>
    <s v="CC de la Plaine Dijonnaise"/>
    <s v="21"/>
    <s v="Côte-d'Or"/>
    <n v="27"/>
    <s v="Bourgogne-Franche-Comté"/>
  </r>
  <r>
    <s v="Enedis"/>
    <s v="2021"/>
    <x v="0"/>
    <s v="PRO"/>
    <s v="Petits professionels"/>
    <s v="X"/>
    <x v="2"/>
    <m/>
    <s v="0"/>
    <n v="0"/>
    <n v="0"/>
    <n v="0"/>
    <n v="0"/>
    <n v="0"/>
    <n v="1"/>
    <s v="21532"/>
    <x v="421"/>
    <s v="200000925"/>
    <s v="CC de la Plaine Dijonnaise"/>
    <s v="21"/>
    <s v="Côte-d'Or"/>
    <n v="27"/>
    <s v="Bourgogne-Franche-Comté"/>
  </r>
  <r>
    <s v="Enedis"/>
    <s v="2021"/>
    <x v="0"/>
    <s v="RES"/>
    <s v="Résidentiel"/>
    <s v="R"/>
    <x v="3"/>
    <m/>
    <s v="0"/>
    <n v="3314.8863249999999"/>
    <n v="486"/>
    <n v="0.82799999999999996"/>
    <n v="0"/>
    <n v="0"/>
    <n v="0"/>
    <s v="21532"/>
    <x v="421"/>
    <s v="200000925"/>
    <s v="CC de la Plaine Dijonnaise"/>
    <s v="21"/>
    <s v="Côte-d'Or"/>
    <n v="27"/>
    <s v="Bourgogne-Franche-Comté"/>
  </r>
  <r>
    <s v="Enedis"/>
    <s v="2021"/>
    <x v="0"/>
    <s v="ENT"/>
    <s v="Entreprises"/>
    <s v="T"/>
    <x v="0"/>
    <s v="38"/>
    <s v="Collecte, traitement et élimination des déchets ; récupération"/>
    <n v="1669.522592"/>
    <n v="4"/>
    <n v="0.996"/>
    <n v="0"/>
    <n v="0"/>
    <n v="0"/>
    <s v="21534"/>
    <x v="470"/>
    <s v="200006682"/>
    <s v="CA Beaune, Côte et Sud - Communauté Beaune-Chagny-Nolay"/>
    <s v="21"/>
    <s v="Côte-d'Or"/>
    <n v="27"/>
    <s v="Bourgogne-Franche-Comté"/>
  </r>
  <r>
    <s v="Enedis"/>
    <s v="2021"/>
    <x v="0"/>
    <s v="PRO"/>
    <s v="Petits professionels"/>
    <s v="I"/>
    <x v="4"/>
    <m/>
    <s v="0"/>
    <n v="0"/>
    <n v="0"/>
    <n v="0"/>
    <n v="0"/>
    <n v="0"/>
    <n v="1"/>
    <s v="21534"/>
    <x v="470"/>
    <s v="200006682"/>
    <s v="CA Beaune, Côte et Sud - Communauté Beaune-Chagny-Nolay"/>
    <s v="21"/>
    <s v="Côte-d'Or"/>
    <n v="27"/>
    <s v="Bourgogne-Franche-Comté"/>
  </r>
  <r>
    <s v="Enedis"/>
    <s v="2021"/>
    <x v="0"/>
    <s v="PRO"/>
    <s v="Petits professionels"/>
    <s v="X"/>
    <x v="2"/>
    <m/>
    <s v="0"/>
    <n v="54.922826030000003"/>
    <n v="8"/>
    <n v="0.77400000000000002"/>
    <n v="0"/>
    <n v="0"/>
    <n v="0"/>
    <s v="21534"/>
    <x v="470"/>
    <s v="200006682"/>
    <s v="CA Beaune, Côte et Sud - Communauté Beaune-Chagny-Nolay"/>
    <s v="21"/>
    <s v="Côte-d'Or"/>
    <n v="27"/>
    <s v="Bourgogne-Franche-Comté"/>
  </r>
  <r>
    <s v="Enedis"/>
    <s v="2021"/>
    <x v="0"/>
    <s v="RES"/>
    <s v="Résidentiel"/>
    <s v="R"/>
    <x v="3"/>
    <m/>
    <s v="0"/>
    <n v="2855.2239060000002"/>
    <n v="330"/>
    <n v="0.82499999999999996"/>
    <n v="0"/>
    <n v="0"/>
    <n v="0"/>
    <s v="21534"/>
    <x v="470"/>
    <s v="200006682"/>
    <s v="CA Beaune, Côte et Sud - Communauté Beaune-Chagny-Nolay"/>
    <s v="21"/>
    <s v="Côte-d'Or"/>
    <n v="27"/>
    <s v="Bourgogne-Franche-Comté"/>
  </r>
  <r>
    <s v="Enedis"/>
    <s v="2021"/>
    <x v="0"/>
    <s v="ENT"/>
    <s v="Entreprises"/>
    <s v="I"/>
    <x v="4"/>
    <s v="43"/>
    <s v="Travaux de construction spécialisés"/>
    <n v="99.429525209999994"/>
    <n v="2"/>
    <n v="0.87"/>
    <n v="0"/>
    <n v="0"/>
    <n v="0"/>
    <s v="21535"/>
    <x v="422"/>
    <s v="200069540"/>
    <s v="CC Norge et Tille"/>
    <s v="21"/>
    <s v="Côte-d'Or"/>
    <n v="27"/>
    <s v="Bourgogne-Franche-Comté"/>
  </r>
  <r>
    <s v="Enedis"/>
    <s v="2021"/>
    <x v="0"/>
    <s v="PRO"/>
    <s v="Petits professionels"/>
    <s v="A"/>
    <x v="1"/>
    <m/>
    <s v="0"/>
    <n v="67.124126110000006"/>
    <n v="8"/>
    <n v="0.876"/>
    <n v="0"/>
    <n v="0"/>
    <n v="0"/>
    <s v="21535"/>
    <x v="422"/>
    <s v="200069540"/>
    <s v="CC Norge et Tille"/>
    <s v="21"/>
    <s v="Côte-d'Or"/>
    <n v="27"/>
    <s v="Bourgogne-Franche-Comté"/>
  </r>
  <r>
    <s v="Enedis"/>
    <s v="2021"/>
    <x v="0"/>
    <s v="PRO"/>
    <s v="Petits professionels"/>
    <s v="I"/>
    <x v="4"/>
    <m/>
    <s v="0"/>
    <n v="154.39462370000001"/>
    <n v="19"/>
    <n v="0.77400000000000002"/>
    <n v="0"/>
    <n v="0"/>
    <n v="0"/>
    <s v="21535"/>
    <x v="422"/>
    <s v="200069540"/>
    <s v="CC Norge et Tille"/>
    <s v="21"/>
    <s v="Côte-d'Or"/>
    <n v="27"/>
    <s v="Bourgogne-Franche-Comté"/>
  </r>
  <r>
    <s v="Enedis"/>
    <s v="2021"/>
    <x v="0"/>
    <s v="PRO"/>
    <s v="Petits professionels"/>
    <s v="T"/>
    <x v="0"/>
    <m/>
    <s v="0"/>
    <n v="410.0761412"/>
    <n v="51"/>
    <n v="0.83499999999999996"/>
    <n v="0"/>
    <n v="0"/>
    <n v="0"/>
    <s v="21535"/>
    <x v="422"/>
    <s v="200069540"/>
    <s v="CC Norge et Tille"/>
    <s v="21"/>
    <s v="Côte-d'Or"/>
    <n v="27"/>
    <s v="Bourgogne-Franche-Comté"/>
  </r>
  <r>
    <s v="Enedis"/>
    <s v="2021"/>
    <x v="0"/>
    <s v="RES"/>
    <s v="Résidentiel"/>
    <s v="R"/>
    <x v="3"/>
    <m/>
    <s v="0"/>
    <n v="3508.4191230000001"/>
    <n v="585"/>
    <n v="0.82899999999999996"/>
    <n v="0.35362042999999999"/>
    <n v="6.2899999999999996E-3"/>
    <n v="0"/>
    <s v="21535"/>
    <x v="422"/>
    <s v="200069540"/>
    <s v="CC Norge et Tille"/>
    <s v="21"/>
    <s v="Côte-d'Or"/>
    <n v="27"/>
    <s v="Bourgogne-Franche-Comté"/>
  </r>
  <r>
    <s v="Enedis"/>
    <s v="2021"/>
    <x v="0"/>
    <s v="ENT"/>
    <s v="Entreprises"/>
    <s v="A"/>
    <x v="1"/>
    <s v="1"/>
    <s v="0"/>
    <n v="12.818727669999999"/>
    <n v="1"/>
    <n v="0.86499999999999999"/>
    <n v="0"/>
    <n v="0"/>
    <n v="0"/>
    <s v="21536"/>
    <x v="471"/>
    <s v="200070910"/>
    <s v="CC Tille et Venelle"/>
    <s v="21"/>
    <s v="Côte-d'Or"/>
    <n v="27"/>
    <s v="Bourgogne-Franche-Comté"/>
  </r>
  <r>
    <s v="Enedis"/>
    <s v="2021"/>
    <x v="0"/>
    <s v="PRO"/>
    <s v="Petits professionels"/>
    <s v="A"/>
    <x v="1"/>
    <m/>
    <s v="0"/>
    <n v="54.388852409999998"/>
    <n v="8"/>
    <n v="0.68200000000000005"/>
    <n v="0"/>
    <n v="0"/>
    <n v="0"/>
    <s v="21536"/>
    <x v="471"/>
    <s v="200070910"/>
    <s v="CC Tille et Venelle"/>
    <s v="21"/>
    <s v="Côte-d'Or"/>
    <n v="27"/>
    <s v="Bourgogne-Franche-Comté"/>
  </r>
  <r>
    <s v="Enedis"/>
    <s v="2021"/>
    <x v="0"/>
    <s v="PRO"/>
    <s v="Petits professionels"/>
    <s v="I"/>
    <x v="4"/>
    <m/>
    <s v="0"/>
    <n v="54.438669879999999"/>
    <n v="3"/>
    <n v="0.95199999999999996"/>
    <n v="0"/>
    <n v="0"/>
    <n v="0"/>
    <s v="21536"/>
    <x v="471"/>
    <s v="200070910"/>
    <s v="CC Tille et Venelle"/>
    <s v="21"/>
    <s v="Côte-d'Or"/>
    <n v="27"/>
    <s v="Bourgogne-Franche-Comté"/>
  </r>
  <r>
    <s v="Enedis"/>
    <s v="2021"/>
    <x v="0"/>
    <s v="PRO"/>
    <s v="Petits professionels"/>
    <s v="I"/>
    <x v="4"/>
    <m/>
    <s v="0"/>
    <n v="0"/>
    <n v="0"/>
    <n v="0"/>
    <n v="0"/>
    <n v="0"/>
    <n v="1"/>
    <s v="21537"/>
    <x v="472"/>
    <s v="200071017"/>
    <s v="CC des Terres d'Auxois"/>
    <s v="21"/>
    <s v="Côte-d'Or"/>
    <n v="27"/>
    <s v="Bourgogne-Franche-Comté"/>
  </r>
  <r>
    <s v="Enedis"/>
    <s v="2021"/>
    <x v="0"/>
    <s v="PRO"/>
    <s v="Petits professionels"/>
    <s v="T"/>
    <x v="0"/>
    <m/>
    <s v="0"/>
    <n v="100.28359140000001"/>
    <n v="12"/>
    <n v="0.874"/>
    <n v="0"/>
    <n v="0"/>
    <n v="0"/>
    <s v="21537"/>
    <x v="472"/>
    <s v="200071017"/>
    <s v="CC des Terres d'Auxois"/>
    <s v="21"/>
    <s v="Côte-d'Or"/>
    <n v="27"/>
    <s v="Bourgogne-Franche-Comté"/>
  </r>
  <r>
    <s v="Enedis"/>
    <s v="2021"/>
    <x v="0"/>
    <s v="PRO"/>
    <s v="Petits professionels"/>
    <s v="A"/>
    <x v="1"/>
    <m/>
    <s v="0"/>
    <n v="0"/>
    <n v="0"/>
    <n v="0"/>
    <n v="0"/>
    <n v="0"/>
    <n v="1"/>
    <s v="21538"/>
    <x v="473"/>
    <s v="242101442"/>
    <s v="CC de Saulieu"/>
    <s v="21"/>
    <s v="Côte-d'Or"/>
    <n v="27"/>
    <s v="Bourgogne-Franche-Comté"/>
  </r>
  <r>
    <s v="Enedis"/>
    <s v="2021"/>
    <x v="0"/>
    <s v="PRO"/>
    <s v="Petits professionels"/>
    <s v="I"/>
    <x v="4"/>
    <m/>
    <s v="0"/>
    <n v="0"/>
    <n v="0"/>
    <n v="0"/>
    <n v="0"/>
    <n v="0"/>
    <n v="1"/>
    <s v="21538"/>
    <x v="473"/>
    <s v="242101442"/>
    <s v="CC de Saulieu"/>
    <s v="21"/>
    <s v="Côte-d'Or"/>
    <n v="27"/>
    <s v="Bourgogne-Franche-Comté"/>
  </r>
  <r>
    <s v="Enedis"/>
    <s v="2021"/>
    <x v="0"/>
    <s v="RES"/>
    <s v="Résidentiel"/>
    <s v="R"/>
    <x v="3"/>
    <m/>
    <s v="0"/>
    <n v="396.74319059999999"/>
    <n v="84"/>
    <n v="0.77900000000000003"/>
    <n v="0"/>
    <n v="0"/>
    <n v="0"/>
    <s v="21538"/>
    <x v="473"/>
    <s v="242101442"/>
    <s v="CC de Saulieu"/>
    <s v="21"/>
    <s v="Côte-d'Or"/>
    <n v="27"/>
    <s v="Bourgogne-Franche-Comté"/>
  </r>
  <r>
    <s v="Enedis"/>
    <s v="2021"/>
    <x v="0"/>
    <s v="PRO"/>
    <s v="Petits professionels"/>
    <s v="A"/>
    <x v="1"/>
    <m/>
    <s v="0"/>
    <n v="95.034988229999996"/>
    <n v="5"/>
    <n v="0.88200000000000001"/>
    <n v="0"/>
    <n v="0"/>
    <n v="0"/>
    <s v="21539"/>
    <x v="474"/>
    <s v="200039055"/>
    <s v="CC Ouche et Montagne"/>
    <s v="21"/>
    <s v="Côte-d'Or"/>
    <n v="27"/>
    <s v="Bourgogne-Franche-Comté"/>
  </r>
  <r>
    <s v="Enedis"/>
    <s v="2021"/>
    <x v="0"/>
    <s v="ENT"/>
    <s v="Entreprises"/>
    <s v="I"/>
    <x v="4"/>
    <s v="20"/>
    <s v="Industrie chimique"/>
    <n v="1122.0364999999999"/>
    <n v="1"/>
    <n v="1"/>
    <n v="0"/>
    <n v="0"/>
    <n v="0"/>
    <s v="21540"/>
    <x v="447"/>
    <s v="242100410"/>
    <s v="Dijon Métropole"/>
    <s v="21"/>
    <s v="Côte-d'Or"/>
    <n v="27"/>
    <s v="Bourgogne-Franche-Comté"/>
  </r>
  <r>
    <s v="Enedis"/>
    <s v="2021"/>
    <x v="0"/>
    <s v="ENT"/>
    <s v="Entreprises"/>
    <s v="I"/>
    <x v="4"/>
    <s v="22"/>
    <s v="Fabrication de produits en caoutchouc et en plastique"/>
    <n v="6884.5731669999996"/>
    <n v="1"/>
    <n v="1"/>
    <n v="0"/>
    <n v="0"/>
    <n v="0"/>
    <s v="21540"/>
    <x v="447"/>
    <s v="242100410"/>
    <s v="Dijon Métropole"/>
    <s v="21"/>
    <s v="Côte-d'Or"/>
    <n v="27"/>
    <s v="Bourgogne-Franche-Comté"/>
  </r>
  <r>
    <s v="Enedis"/>
    <s v="2021"/>
    <x v="0"/>
    <s v="ENT"/>
    <s v="Entreprises"/>
    <s v="I"/>
    <x v="4"/>
    <s v="27"/>
    <s v="Fabrication d'équipements électriques"/>
    <n v="8863.0506669999995"/>
    <n v="1"/>
    <n v="1"/>
    <n v="0"/>
    <n v="0"/>
    <n v="0"/>
    <s v="21540"/>
    <x v="447"/>
    <s v="242100410"/>
    <s v="Dijon Métropole"/>
    <s v="21"/>
    <s v="Côte-d'Or"/>
    <n v="27"/>
    <s v="Bourgogne-Franche-Comté"/>
  </r>
  <r>
    <s v="Enedis"/>
    <s v="2021"/>
    <x v="0"/>
    <s v="ENT"/>
    <s v="Entreprises"/>
    <s v="I"/>
    <x v="4"/>
    <s v="29"/>
    <s v="Industrie automobile"/>
    <n v="36.45246349"/>
    <n v="1"/>
    <n v="0.91100000000000003"/>
    <n v="0"/>
    <n v="0"/>
    <n v="0"/>
    <s v="21540"/>
    <x v="447"/>
    <s v="242100410"/>
    <s v="Dijon Métropole"/>
    <s v="21"/>
    <s v="Côte-d'Or"/>
    <n v="27"/>
    <s v="Bourgogne-Franche-Comté"/>
  </r>
  <r>
    <s v="Enedis"/>
    <s v="2021"/>
    <x v="0"/>
    <s v="ENT"/>
    <s v="Entreprises"/>
    <s v="I"/>
    <x v="4"/>
    <s v="32"/>
    <s v="Autres industries manufacturières"/>
    <n v="274.69615879999998"/>
    <n v="1"/>
    <n v="1"/>
    <n v="0"/>
    <n v="0"/>
    <n v="0"/>
    <s v="21540"/>
    <x v="447"/>
    <s v="242100410"/>
    <s v="Dijon Métropole"/>
    <s v="21"/>
    <s v="Côte-d'Or"/>
    <n v="27"/>
    <s v="Bourgogne-Franche-Comté"/>
  </r>
  <r>
    <s v="Enedis"/>
    <s v="2021"/>
    <x v="0"/>
    <s v="ENT"/>
    <s v="Entreprises"/>
    <s v="I"/>
    <x v="4"/>
    <s v="43"/>
    <s v="Travaux de construction spécialisés"/>
    <n v="720.49028239999996"/>
    <n v="5"/>
    <n v="0.95799999999999996"/>
    <n v="0"/>
    <n v="0"/>
    <n v="0"/>
    <s v="21540"/>
    <x v="447"/>
    <s v="242100410"/>
    <s v="Dijon Métropole"/>
    <s v="21"/>
    <s v="Côte-d'Or"/>
    <n v="27"/>
    <s v="Bourgogne-Franche-Comté"/>
  </r>
  <r>
    <s v="Enedis"/>
    <s v="2021"/>
    <x v="0"/>
    <s v="ENT"/>
    <s v="Entreprises"/>
    <s v="T"/>
    <x v="0"/>
    <s v="33"/>
    <s v="Réparation et installation de machines et d'équipements"/>
    <n v="15.01687583"/>
    <n v="1"/>
    <n v="0.876"/>
    <n v="0"/>
    <n v="0"/>
    <n v="0"/>
    <s v="21540"/>
    <x v="447"/>
    <s v="242100410"/>
    <s v="Dijon Métropole"/>
    <s v="21"/>
    <s v="Côte-d'Or"/>
    <n v="27"/>
    <s v="Bourgogne-Franche-Comté"/>
  </r>
  <r>
    <s v="Enedis"/>
    <s v="2021"/>
    <x v="0"/>
    <s v="ENT"/>
    <s v="Entreprises"/>
    <s v="T"/>
    <x v="0"/>
    <s v="36"/>
    <s v="Captage, traitement et distribution d'eau"/>
    <n v="50.970058639999998"/>
    <n v="1"/>
    <n v="0.9"/>
    <n v="0"/>
    <n v="0"/>
    <n v="0"/>
    <s v="21540"/>
    <x v="447"/>
    <s v="242100410"/>
    <s v="Dijon Métropole"/>
    <s v="21"/>
    <s v="Côte-d'Or"/>
    <n v="27"/>
    <s v="Bourgogne-Franche-Comté"/>
  </r>
  <r>
    <s v="Enedis"/>
    <s v="2021"/>
    <x v="0"/>
    <s v="ENT"/>
    <s v="Entreprises"/>
    <s v="T"/>
    <x v="0"/>
    <s v="46"/>
    <s v="Commerce de gros, à l'exception des automobiles et des motocycles"/>
    <n v="1098.6091661999999"/>
    <n v="4"/>
    <n v="0.96899999999999997"/>
    <n v="0"/>
    <n v="0"/>
    <n v="0"/>
    <s v="21540"/>
    <x v="447"/>
    <s v="242100410"/>
    <s v="Dijon Métropole"/>
    <s v="21"/>
    <s v="Côte-d'Or"/>
    <n v="27"/>
    <s v="Bourgogne-Franche-Comté"/>
  </r>
  <r>
    <s v="Enedis"/>
    <s v="2021"/>
    <x v="0"/>
    <s v="ENT"/>
    <s v="Entreprises"/>
    <s v="T"/>
    <x v="0"/>
    <s v="47"/>
    <s v="Commerce de détail, à l'exception des automobiles et des motocycles"/>
    <n v="1455.0980584900001"/>
    <n v="2"/>
    <n v="0.96499999999999997"/>
    <n v="0"/>
    <n v="0"/>
    <n v="0"/>
    <s v="21540"/>
    <x v="447"/>
    <s v="242100410"/>
    <s v="Dijon Métropole"/>
    <s v="21"/>
    <s v="Côte-d'Or"/>
    <n v="27"/>
    <s v="Bourgogne-Franche-Comté"/>
  </r>
  <r>
    <s v="Enedis"/>
    <s v="2021"/>
    <x v="0"/>
    <s v="ENT"/>
    <s v="Entreprises"/>
    <s v="T"/>
    <x v="0"/>
    <s v="68"/>
    <s v="Activités immobilières"/>
    <n v="132.12225900000001"/>
    <n v="3"/>
    <n v="0.91200000000000003"/>
    <n v="0"/>
    <n v="0"/>
    <n v="0"/>
    <s v="21540"/>
    <x v="447"/>
    <s v="242100410"/>
    <s v="Dijon Métropole"/>
    <s v="21"/>
    <s v="Côte-d'Or"/>
    <n v="27"/>
    <s v="Bourgogne-Franche-Comté"/>
  </r>
  <r>
    <s v="Enedis"/>
    <s v="2021"/>
    <x v="0"/>
    <s v="ENT"/>
    <s v="Entreprises"/>
    <s v="T"/>
    <x v="0"/>
    <s v="70"/>
    <s v="Activités des sièges sociaux ; conseil de gestion"/>
    <n v="3159.3715195999998"/>
    <n v="4"/>
    <n v="0.97699999999999998"/>
    <n v="0"/>
    <n v="0"/>
    <n v="0"/>
    <s v="21540"/>
    <x v="447"/>
    <s v="242100410"/>
    <s v="Dijon Métropole"/>
    <s v="21"/>
    <s v="Côte-d'Or"/>
    <n v="27"/>
    <s v="Bourgogne-Franche-Comté"/>
  </r>
  <r>
    <s v="Enedis"/>
    <s v="2021"/>
    <x v="0"/>
    <s v="ENT"/>
    <s v="Entreprises"/>
    <s v="T"/>
    <x v="0"/>
    <s v="85"/>
    <s v="Enseignement"/>
    <n v="58.630820559999997"/>
    <n v="1"/>
    <n v="0.98399999999999999"/>
    <n v="0"/>
    <n v="0"/>
    <n v="0"/>
    <s v="21540"/>
    <x v="447"/>
    <s v="242100410"/>
    <s v="Dijon Métropole"/>
    <s v="21"/>
    <s v="Côte-d'Or"/>
    <n v="27"/>
    <s v="Bourgogne-Franche-Comté"/>
  </r>
  <r>
    <s v="Enedis"/>
    <s v="2021"/>
    <x v="0"/>
    <s v="ENT"/>
    <s v="Entreprises"/>
    <s v="T"/>
    <x v="0"/>
    <s v="88"/>
    <s v="Action sociale sans hébergement"/>
    <n v="83.715687610000003"/>
    <n v="1"/>
    <n v="0.90600000000000003"/>
    <n v="0"/>
    <n v="0"/>
    <n v="0"/>
    <s v="21540"/>
    <x v="447"/>
    <s v="242100410"/>
    <s v="Dijon Métropole"/>
    <s v="21"/>
    <s v="Côte-d'Or"/>
    <n v="27"/>
    <s v="Bourgogne-Franche-Comté"/>
  </r>
  <r>
    <s v="Enedis"/>
    <s v="2021"/>
    <x v="0"/>
    <s v="PRO"/>
    <s v="Petits professionels"/>
    <s v="T"/>
    <x v="0"/>
    <m/>
    <s v="0"/>
    <n v="5293.0781165999997"/>
    <n v="430"/>
    <n v="0.81599999999999995"/>
    <n v="0"/>
    <n v="0"/>
    <n v="0"/>
    <s v="21540"/>
    <x v="447"/>
    <s v="242100410"/>
    <s v="Dijon Métropole"/>
    <s v="21"/>
    <s v="Côte-d'Or"/>
    <n v="27"/>
    <s v="Bourgogne-Franche-Comté"/>
  </r>
  <r>
    <s v="Enedis"/>
    <s v="2021"/>
    <x v="0"/>
    <s v="ENT"/>
    <s v="Entreprises"/>
    <s v="A"/>
    <x v="1"/>
    <s v="1"/>
    <s v="0"/>
    <n v="179.81464080000001"/>
    <n v="2"/>
    <n v="0.96299999999999997"/>
    <n v="0"/>
    <n v="0"/>
    <n v="0"/>
    <s v="21541"/>
    <x v="475"/>
    <s v="200006682"/>
    <s v="CA Beaune, Côte et Sud - Communauté Beaune-Chagny-Nolay"/>
    <s v="21"/>
    <s v="Côte-d'Or"/>
    <n v="27"/>
    <s v="Bourgogne-Franche-Comté"/>
  </r>
  <r>
    <s v="Enedis"/>
    <s v="2021"/>
    <x v="0"/>
    <s v="ENT"/>
    <s v="Entreprises"/>
    <s v="T"/>
    <x v="0"/>
    <s v="46"/>
    <s v="Commerce de gros, à l'exception des automobiles et des motocycles"/>
    <n v="82.77566951"/>
    <n v="1"/>
    <n v="0.92200000000000004"/>
    <n v="0"/>
    <n v="0"/>
    <n v="0"/>
    <s v="21541"/>
    <x v="475"/>
    <s v="200006682"/>
    <s v="CA Beaune, Côte et Sud - Communauté Beaune-Chagny-Nolay"/>
    <s v="21"/>
    <s v="Côte-d'Or"/>
    <n v="27"/>
    <s v="Bourgogne-Franche-Comté"/>
  </r>
  <r>
    <s v="Enedis"/>
    <s v="2021"/>
    <x v="0"/>
    <s v="PRO"/>
    <s v="Petits professionels"/>
    <s v="A"/>
    <x v="1"/>
    <m/>
    <s v="0"/>
    <n v="0"/>
    <n v="0"/>
    <n v="0"/>
    <n v="0"/>
    <n v="0"/>
    <n v="1"/>
    <s v="21542"/>
    <x v="476"/>
    <s v="200070894"/>
    <s v="CC de Gevrey-Chambertin et de Nuits-Saint-Georges"/>
    <s v="21"/>
    <s v="Côte-d'Or"/>
    <n v="27"/>
    <s v="Bourgogne-Franche-Comté"/>
  </r>
  <r>
    <s v="Enedis"/>
    <s v="2021"/>
    <x v="0"/>
    <s v="ENT"/>
    <s v="Entreprises"/>
    <s v="I"/>
    <x v="4"/>
    <s v="25"/>
    <s v="Fabrication de produits métalliques, à l'exception des machines et des équipements"/>
    <n v="245.4740018"/>
    <n v="1"/>
    <n v="1"/>
    <n v="0"/>
    <n v="0"/>
    <n v="0"/>
    <s v="21543"/>
    <x v="477"/>
    <s v="242101434"/>
    <s v="CC du Pays Châtillonnais"/>
    <s v="21"/>
    <s v="Côte-d'Or"/>
    <n v="27"/>
    <s v="Bourgogne-Franche-Comté"/>
  </r>
  <r>
    <s v="Enedis"/>
    <s v="2021"/>
    <x v="0"/>
    <s v="PRO"/>
    <s v="Petits professionels"/>
    <s v="A"/>
    <x v="1"/>
    <m/>
    <s v="0"/>
    <n v="0"/>
    <n v="0"/>
    <n v="0"/>
    <n v="0"/>
    <n v="0"/>
    <n v="1"/>
    <s v="21543"/>
    <x v="477"/>
    <s v="242101434"/>
    <s v="CC du Pays Châtillonnais"/>
    <s v="21"/>
    <s v="Côte-d'Or"/>
    <n v="27"/>
    <s v="Bourgogne-Franche-Comté"/>
  </r>
  <r>
    <s v="Enedis"/>
    <s v="2021"/>
    <x v="0"/>
    <s v="RES"/>
    <s v="Résidentiel"/>
    <s v="R"/>
    <x v="3"/>
    <m/>
    <s v="0"/>
    <n v="650.00559639999994"/>
    <n v="106"/>
    <n v="0.76100000000000001"/>
    <n v="0"/>
    <n v="0"/>
    <n v="0"/>
    <s v="21543"/>
    <x v="477"/>
    <s v="242101434"/>
    <s v="CC du Pays Châtillonnais"/>
    <s v="21"/>
    <s v="Côte-d'Or"/>
    <n v="27"/>
    <s v="Bourgogne-Franche-Comté"/>
  </r>
  <r>
    <s v="Enedis"/>
    <s v="2021"/>
    <x v="0"/>
    <s v="PRO"/>
    <s v="Petits professionels"/>
    <s v="A"/>
    <x v="1"/>
    <m/>
    <s v="0"/>
    <n v="0"/>
    <n v="0"/>
    <n v="0"/>
    <n v="0"/>
    <n v="0"/>
    <n v="1"/>
    <s v="21544"/>
    <x v="684"/>
    <s v="200071017"/>
    <s v="CC des Terres d'Auxois"/>
    <s v="21"/>
    <s v="Côte-d'Or"/>
    <n v="27"/>
    <s v="Bourgogne-Franche-Comté"/>
  </r>
  <r>
    <s v="Enedis"/>
    <s v="2021"/>
    <x v="0"/>
    <s v="RES"/>
    <s v="Résidentiel"/>
    <s v="R"/>
    <x v="3"/>
    <m/>
    <s v="0"/>
    <n v="245.28844509999999"/>
    <n v="50"/>
    <n v="0.81100000000000005"/>
    <n v="0"/>
    <n v="0"/>
    <n v="0"/>
    <s v="21544"/>
    <x v="684"/>
    <s v="200071017"/>
    <s v="CC des Terres d'Auxois"/>
    <s v="21"/>
    <s v="Côte-d'Or"/>
    <n v="27"/>
    <s v="Bourgogne-Franche-Comté"/>
  </r>
  <r>
    <s v="Enedis"/>
    <s v="2021"/>
    <x v="0"/>
    <s v="ENT"/>
    <s v="Entreprises"/>
    <s v="A"/>
    <x v="1"/>
    <s v="1"/>
    <s v="0"/>
    <n v="77.040287169999999"/>
    <n v="1"/>
    <n v="0.94099999999999995"/>
    <n v="0"/>
    <n v="0"/>
    <n v="0"/>
    <s v="21545"/>
    <x v="423"/>
    <s v="242101434"/>
    <s v="CC du Pays Châtillonnais"/>
    <s v="21"/>
    <s v="Côte-d'Or"/>
    <n v="27"/>
    <s v="Bourgogne-Franche-Comté"/>
  </r>
  <r>
    <s v="Enedis"/>
    <s v="2021"/>
    <x v="0"/>
    <s v="ENT"/>
    <s v="Entreprises"/>
    <s v="I"/>
    <x v="4"/>
    <s v="24"/>
    <s v="Métallurgie"/>
    <n v="10766.99667"/>
    <n v="1"/>
    <n v="1"/>
    <n v="0"/>
    <n v="0"/>
    <n v="0"/>
    <s v="21545"/>
    <x v="423"/>
    <s v="242101434"/>
    <s v="CC du Pays Châtillonnais"/>
    <s v="21"/>
    <s v="Côte-d'Or"/>
    <n v="27"/>
    <s v="Bourgogne-Franche-Comté"/>
  </r>
  <r>
    <s v="Enedis"/>
    <s v="2021"/>
    <x v="0"/>
    <s v="ENT"/>
    <s v="Entreprises"/>
    <s v="I"/>
    <x v="4"/>
    <s v="35"/>
    <s v="Production et distribution d'électricité, de gaz, de vapeur et d'air conditionné"/>
    <n v="4.2670000000000003"/>
    <n v="1"/>
    <n v="1"/>
    <n v="0"/>
    <n v="0"/>
    <n v="0"/>
    <s v="21545"/>
    <x v="423"/>
    <s v="242101434"/>
    <s v="CC du Pays Châtillonnais"/>
    <s v="21"/>
    <s v="Côte-d'Or"/>
    <n v="27"/>
    <s v="Bourgogne-Franche-Comté"/>
  </r>
  <r>
    <s v="Enedis"/>
    <s v="2021"/>
    <x v="0"/>
    <s v="ENT"/>
    <s v="Entreprises"/>
    <s v="T"/>
    <x v="0"/>
    <s v="70"/>
    <s v="Activités des sièges sociaux ; conseil de gestion"/>
    <n v="317.27966249999997"/>
    <n v="1"/>
    <n v="0.998"/>
    <n v="0"/>
    <n v="0"/>
    <n v="0"/>
    <s v="21545"/>
    <x v="423"/>
    <s v="242101434"/>
    <s v="CC du Pays Châtillonnais"/>
    <s v="21"/>
    <s v="Côte-d'Or"/>
    <n v="27"/>
    <s v="Bourgogne-Franche-Comté"/>
  </r>
  <r>
    <s v="Enedis"/>
    <s v="2021"/>
    <x v="0"/>
    <s v="ENT"/>
    <s v="Entreprises"/>
    <s v="T"/>
    <x v="0"/>
    <s v="87"/>
    <s v="Hébergement médico-social et social"/>
    <n v="37.784383079999998"/>
    <n v="1"/>
    <n v="0.89600000000000002"/>
    <n v="0"/>
    <n v="0"/>
    <n v="0"/>
    <s v="21545"/>
    <x v="423"/>
    <s v="242101434"/>
    <s v="CC du Pays Châtillonnais"/>
    <s v="21"/>
    <s v="Côte-d'Or"/>
    <n v="27"/>
    <s v="Bourgogne-Franche-Comté"/>
  </r>
  <r>
    <s v="Enedis"/>
    <s v="2021"/>
    <x v="0"/>
    <s v="PRO"/>
    <s v="Petits professionels"/>
    <s v="T"/>
    <x v="0"/>
    <m/>
    <s v="0"/>
    <n v="407.32280930000002"/>
    <n v="38"/>
    <n v="0.872"/>
    <n v="0"/>
    <n v="0"/>
    <n v="0"/>
    <s v="21545"/>
    <x v="423"/>
    <s v="242101434"/>
    <s v="CC du Pays Châtillonnais"/>
    <s v="21"/>
    <s v="Côte-d'Or"/>
    <n v="27"/>
    <s v="Bourgogne-Franche-Comté"/>
  </r>
  <r>
    <s v="Enedis"/>
    <s v="2021"/>
    <x v="0"/>
    <s v="PRO"/>
    <s v="Petits professionels"/>
    <s v="I"/>
    <x v="4"/>
    <m/>
    <s v="0"/>
    <n v="0"/>
    <n v="0"/>
    <n v="0"/>
    <n v="0"/>
    <n v="0"/>
    <n v="1"/>
    <s v="21546"/>
    <x v="478"/>
    <s v="242101442"/>
    <s v="CC de Saulieu"/>
    <s v="21"/>
    <s v="Côte-d'Or"/>
    <n v="27"/>
    <s v="Bourgogne-Franche-Comté"/>
  </r>
  <r>
    <s v="Enedis"/>
    <s v="2021"/>
    <x v="0"/>
    <s v="PRO"/>
    <s v="Petits professionels"/>
    <s v="A"/>
    <x v="1"/>
    <m/>
    <s v="0"/>
    <n v="0"/>
    <n v="0"/>
    <n v="0"/>
    <n v="0"/>
    <n v="0"/>
    <n v="1"/>
    <s v="21547"/>
    <x v="479"/>
    <s v="200071017"/>
    <s v="CC des Terres d'Auxois"/>
    <s v="21"/>
    <s v="Côte-d'Or"/>
    <n v="27"/>
    <s v="Bourgogne-Franche-Comté"/>
  </r>
  <r>
    <s v="Enedis"/>
    <s v="2021"/>
    <x v="0"/>
    <s v="PRO"/>
    <s v="Petits professionels"/>
    <s v="T"/>
    <x v="0"/>
    <m/>
    <s v="0"/>
    <n v="23.143628830000001"/>
    <n v="10"/>
    <n v="0.80700000000000005"/>
    <n v="0"/>
    <n v="0"/>
    <n v="0"/>
    <s v="21548"/>
    <x v="685"/>
    <s v="242101442"/>
    <s v="CC de Saulieu"/>
    <s v="21"/>
    <s v="Côte-d'Or"/>
    <n v="27"/>
    <s v="Bourgogne-Franche-Comté"/>
  </r>
  <r>
    <s v="Enedis"/>
    <s v="2021"/>
    <x v="0"/>
    <s v="RES"/>
    <s v="Résidentiel"/>
    <s v="R"/>
    <x v="3"/>
    <m/>
    <s v="0"/>
    <n v="347.51707090000002"/>
    <n v="64"/>
    <n v="0.81"/>
    <n v="0"/>
    <n v="0"/>
    <n v="0"/>
    <s v="21550"/>
    <x v="481"/>
    <s v="242101491"/>
    <s v="CC du Montbardois"/>
    <s v="21"/>
    <s v="Côte-d'Or"/>
    <n v="27"/>
    <s v="Bourgogne-Franche-Comté"/>
  </r>
  <r>
    <s v="Enedis"/>
    <s v="2021"/>
    <x v="0"/>
    <s v="PRO"/>
    <s v="Petits professionels"/>
    <s v="T"/>
    <x v="0"/>
    <m/>
    <s v="0"/>
    <n v="0"/>
    <n v="0"/>
    <n v="0"/>
    <n v="0"/>
    <n v="0"/>
    <n v="1"/>
    <s v="21552"/>
    <x v="696"/>
    <s v="200071017"/>
    <s v="CC des Terres d'Auxois"/>
    <s v="21"/>
    <s v="Côte-d'Or"/>
    <n v="27"/>
    <s v="Bourgogne-Franche-Comté"/>
  </r>
  <r>
    <s v="Enedis"/>
    <s v="2021"/>
    <x v="0"/>
    <s v="RES"/>
    <s v="Résidentiel"/>
    <s v="R"/>
    <x v="3"/>
    <m/>
    <s v="0"/>
    <n v="110.79860100000001"/>
    <n v="27"/>
    <n v="0.76900000000000002"/>
    <n v="0"/>
    <n v="0"/>
    <n v="0"/>
    <s v="21552"/>
    <x v="696"/>
    <s v="200071017"/>
    <s v="CC des Terres d'Auxois"/>
    <s v="21"/>
    <s v="Côte-d'Or"/>
    <n v="27"/>
    <s v="Bourgogne-Franche-Comté"/>
  </r>
  <r>
    <s v="Enedis"/>
    <s v="2021"/>
    <x v="0"/>
    <s v="RES"/>
    <s v="Résidentiel"/>
    <s v="R"/>
    <x v="3"/>
    <m/>
    <s v="0"/>
    <n v="315.93911880000002"/>
    <n v="66"/>
    <n v="0.77900000000000003"/>
    <n v="0"/>
    <n v="0"/>
    <n v="0"/>
    <s v="21553"/>
    <x v="482"/>
    <s v="200039055"/>
    <s v="CC Ouche et Montagne"/>
    <s v="21"/>
    <s v="Côte-d'Or"/>
    <n v="27"/>
    <s v="Bourgogne-Franche-Comté"/>
  </r>
  <r>
    <s v="Enedis"/>
    <s v="2021"/>
    <x v="0"/>
    <s v="ENT"/>
    <s v="Entreprises"/>
    <s v="I"/>
    <x v="4"/>
    <s v="35"/>
    <s v="Production et distribution d'électricité, de gaz, de vapeur et d'air conditionné"/>
    <n v="507.27970529999999"/>
    <n v="1"/>
    <n v="1"/>
    <n v="0"/>
    <n v="0"/>
    <n v="0"/>
    <s v="21554"/>
    <x v="448"/>
    <s v="242101509"/>
    <s v="CC Rives de Saône"/>
    <s v="21"/>
    <s v="Côte-d'Or"/>
    <n v="27"/>
    <s v="Bourgogne-Franche-Comté"/>
  </r>
  <r>
    <s v="Enedis"/>
    <s v="2021"/>
    <x v="0"/>
    <s v="ENT"/>
    <s v="Entreprises"/>
    <s v="T"/>
    <x v="0"/>
    <s v="33"/>
    <s v="Réparation et installation de machines et d'équipements"/>
    <n v="189.9251415"/>
    <n v="1"/>
    <n v="0.872"/>
    <n v="0"/>
    <n v="0"/>
    <n v="0"/>
    <s v="21554"/>
    <x v="448"/>
    <s v="242101509"/>
    <s v="CC Rives de Saône"/>
    <s v="21"/>
    <s v="Côte-d'Or"/>
    <n v="27"/>
    <s v="Bourgogne-Franche-Comté"/>
  </r>
  <r>
    <s v="Enedis"/>
    <s v="2021"/>
    <x v="0"/>
    <s v="ENT"/>
    <s v="Entreprises"/>
    <s v="T"/>
    <x v="0"/>
    <s v="47"/>
    <s v="Commerce de détail, à l'exception des automobiles et des motocycles"/>
    <n v="288.33154760000002"/>
    <n v="1"/>
    <n v="0.91700000000000004"/>
    <n v="0"/>
    <n v="0"/>
    <n v="0"/>
    <s v="21554"/>
    <x v="448"/>
    <s v="242101509"/>
    <s v="CC Rives de Saône"/>
    <s v="21"/>
    <s v="Côte-d'Or"/>
    <n v="27"/>
    <s v="Bourgogne-Franche-Comté"/>
  </r>
  <r>
    <s v="Enedis"/>
    <s v="2021"/>
    <x v="0"/>
    <s v="ENT"/>
    <s v="Entreprises"/>
    <s v="T"/>
    <x v="0"/>
    <s v="52"/>
    <s v="Entreposage et services auxiliaires des transports"/>
    <n v="159.19200000000001"/>
    <n v="1"/>
    <n v="1"/>
    <n v="0"/>
    <n v="0"/>
    <n v="0"/>
    <s v="21554"/>
    <x v="448"/>
    <s v="242101509"/>
    <s v="CC Rives de Saône"/>
    <s v="21"/>
    <s v="Côte-d'Or"/>
    <n v="27"/>
    <s v="Bourgogne-Franche-Comté"/>
  </r>
  <r>
    <s v="Enedis"/>
    <s v="2021"/>
    <x v="0"/>
    <s v="ENT"/>
    <s v="Entreprises"/>
    <s v="T"/>
    <x v="0"/>
    <s v="84"/>
    <s v="Administration publique et défense ; sécurité sociale obligatoire"/>
    <n v="173.2783082"/>
    <n v="1"/>
    <n v="0.89"/>
    <n v="0"/>
    <n v="0"/>
    <n v="0"/>
    <s v="21554"/>
    <x v="448"/>
    <s v="242101509"/>
    <s v="CC Rives de Saône"/>
    <s v="21"/>
    <s v="Côte-d'Or"/>
    <n v="27"/>
    <s v="Bourgogne-Franche-Comté"/>
  </r>
  <r>
    <s v="Enedis"/>
    <s v="2021"/>
    <x v="0"/>
    <s v="ENT"/>
    <s v="Entreprises"/>
    <s v="T"/>
    <x v="0"/>
    <s v="87"/>
    <s v="Hébergement médico-social et social"/>
    <n v="360.12743920000003"/>
    <n v="1"/>
    <n v="1"/>
    <n v="0"/>
    <n v="0"/>
    <n v="0"/>
    <s v="21554"/>
    <x v="448"/>
    <s v="242101509"/>
    <s v="CC Rives de Saône"/>
    <s v="21"/>
    <s v="Côte-d'Or"/>
    <n v="27"/>
    <s v="Bourgogne-Franche-Comté"/>
  </r>
  <r>
    <s v="Enedis"/>
    <s v="2021"/>
    <x v="0"/>
    <s v="PRO"/>
    <s v="Petits professionels"/>
    <s v="X"/>
    <x v="2"/>
    <m/>
    <s v="0"/>
    <n v="76.770715600000003"/>
    <n v="12"/>
    <n v="0.84799999999999998"/>
    <n v="0"/>
    <n v="0"/>
    <n v="0"/>
    <s v="21554"/>
    <x v="448"/>
    <s v="242101509"/>
    <s v="CC Rives de Saône"/>
    <s v="21"/>
    <s v="Côte-d'Or"/>
    <n v="27"/>
    <s v="Bourgogne-Franche-Comté"/>
  </r>
  <r>
    <s v="Enedis"/>
    <s v="2021"/>
    <x v="0"/>
    <s v="RES"/>
    <s v="Résidentiel"/>
    <s v="R"/>
    <x v="3"/>
    <m/>
    <s v="0"/>
    <n v="2417.136841"/>
    <n v="636"/>
    <n v="0.82799999999999996"/>
    <n v="0.27081519900000001"/>
    <n v="1.01E-2"/>
    <n v="0"/>
    <s v="21554"/>
    <x v="448"/>
    <s v="242101509"/>
    <s v="CC Rives de Saône"/>
    <s v="21"/>
    <s v="Côte-d'Or"/>
    <n v="27"/>
    <s v="Bourgogne-Franche-Comté"/>
  </r>
  <r>
    <s v="Enedis"/>
    <s v="2021"/>
    <x v="0"/>
    <s v="ENT"/>
    <s v="Entreprises"/>
    <s v="T"/>
    <x v="0"/>
    <s v="84"/>
    <s v="Administration publique et défense ; sécurité sociale obligatoire"/>
    <n v="146.96476910000001"/>
    <n v="4"/>
    <n v="0.88300000000000001"/>
    <n v="0"/>
    <n v="0"/>
    <n v="0"/>
    <s v="21555"/>
    <x v="449"/>
    <s v="200069540"/>
    <s v="CC Norge et Tille"/>
    <s v="21"/>
    <s v="Côte-d'Or"/>
    <n v="27"/>
    <s v="Bourgogne-Franche-Comté"/>
  </r>
  <r>
    <s v="Enedis"/>
    <s v="2021"/>
    <x v="0"/>
    <s v="RES"/>
    <s v="Résidentiel"/>
    <s v="R"/>
    <x v="3"/>
    <m/>
    <s v="0"/>
    <n v="4716.9142830000001"/>
    <n v="769"/>
    <n v="0.82399999999999995"/>
    <n v="0.58075635999999997"/>
    <n v="5.7099999999999998E-3"/>
    <n v="0"/>
    <s v="21555"/>
    <x v="449"/>
    <s v="200069540"/>
    <s v="CC Norge et Tille"/>
    <s v="21"/>
    <s v="Côte-d'Or"/>
    <n v="27"/>
    <s v="Bourgogne-Franche-Comté"/>
  </r>
  <r>
    <s v="Enedis"/>
    <s v="2021"/>
    <x v="0"/>
    <s v="RES"/>
    <s v="Résidentiel"/>
    <s v="R"/>
    <x v="3"/>
    <m/>
    <s v="0"/>
    <n v="752.35110259999999"/>
    <n v="98"/>
    <n v="0.83499999999999996"/>
    <n v="0"/>
    <n v="0"/>
    <n v="0"/>
    <s v="21556"/>
    <x v="483"/>
    <s v="200070902"/>
    <s v="CC Auxonne Pontailler Val de Saône"/>
    <s v="21"/>
    <s v="Côte-d'Or"/>
    <n v="27"/>
    <s v="Bourgogne-Franche-Comté"/>
  </r>
  <r>
    <s v="Enedis"/>
    <s v="2021"/>
    <x v="0"/>
    <s v="PRO"/>
    <s v="Petits professionels"/>
    <s v="X"/>
    <x v="2"/>
    <m/>
    <s v="0"/>
    <n v="0"/>
    <n v="0"/>
    <n v="0"/>
    <n v="0"/>
    <n v="0"/>
    <n v="1"/>
    <s v="21557"/>
    <x v="484"/>
    <s v="242101434"/>
    <s v="CC du Pays Châtillonnais"/>
    <s v="21"/>
    <s v="Côte-d'Or"/>
    <n v="27"/>
    <s v="Bourgogne-Franche-Comté"/>
  </r>
  <r>
    <s v="Enedis"/>
    <s v="2021"/>
    <x v="0"/>
    <s v="ENT"/>
    <s v="Entreprises"/>
    <s v="A"/>
    <x v="1"/>
    <s v="1"/>
    <s v="0"/>
    <n v="45.100667049999998"/>
    <n v="1"/>
    <n v="0.90600000000000003"/>
    <n v="0"/>
    <n v="0"/>
    <n v="0"/>
    <s v="21558"/>
    <x v="424"/>
    <s v="200006682"/>
    <s v="CA Beaune, Côte et Sud - Communauté Beaune-Chagny-Nolay"/>
    <s v="21"/>
    <s v="Côte-d'Or"/>
    <n v="27"/>
    <s v="Bourgogne-Franche-Comté"/>
  </r>
  <r>
    <s v="Enedis"/>
    <s v="2021"/>
    <x v="0"/>
    <s v="ENT"/>
    <s v="Entreprises"/>
    <s v="I"/>
    <x v="4"/>
    <s v="11"/>
    <s v="Fabrication de boissons"/>
    <n v="40.349562990000003"/>
    <n v="1"/>
    <n v="0.96599999999999997"/>
    <n v="0"/>
    <n v="0"/>
    <n v="0"/>
    <s v="21558"/>
    <x v="424"/>
    <s v="200006682"/>
    <s v="CA Beaune, Côte et Sud - Communauté Beaune-Chagny-Nolay"/>
    <s v="21"/>
    <s v="Côte-d'Or"/>
    <n v="27"/>
    <s v="Bourgogne-Franche-Comté"/>
  </r>
  <r>
    <s v="Enedis"/>
    <s v="2021"/>
    <x v="0"/>
    <s v="ENT"/>
    <s v="Entreprises"/>
    <s v="I"/>
    <x v="4"/>
    <s v="25"/>
    <s v="Fabrication de produits métalliques, à l'exception des machines et des équipements"/>
    <n v="193.74217820000001"/>
    <n v="1"/>
    <n v="0.998"/>
    <n v="0"/>
    <n v="0"/>
    <n v="0"/>
    <s v="21558"/>
    <x v="424"/>
    <s v="200006682"/>
    <s v="CA Beaune, Côte et Sud - Communauté Beaune-Chagny-Nolay"/>
    <s v="21"/>
    <s v="Côte-d'Or"/>
    <n v="27"/>
    <s v="Bourgogne-Franche-Comté"/>
  </r>
  <r>
    <s v="Enedis"/>
    <s v="2021"/>
    <x v="0"/>
    <s v="ENT"/>
    <s v="Entreprises"/>
    <s v="T"/>
    <x v="0"/>
    <s v="36"/>
    <s v="Captage, traitement et distribution d'eau"/>
    <n v="45.138252299999998"/>
    <n v="1"/>
    <n v="0.89800000000000002"/>
    <n v="0"/>
    <n v="0"/>
    <n v="0"/>
    <s v="21558"/>
    <x v="424"/>
    <s v="200006682"/>
    <s v="CA Beaune, Côte et Sud - Communauté Beaune-Chagny-Nolay"/>
    <s v="21"/>
    <s v="Côte-d'Or"/>
    <n v="27"/>
    <s v="Bourgogne-Franche-Comté"/>
  </r>
  <r>
    <s v="Enedis"/>
    <s v="2021"/>
    <x v="0"/>
    <s v="ENT"/>
    <s v="Entreprises"/>
    <s v="T"/>
    <x v="0"/>
    <s v="46"/>
    <s v="Commerce de gros, à l'exception des automobiles et des motocycles"/>
    <n v="316.82639419999998"/>
    <n v="3"/>
    <n v="0.98399999999999999"/>
    <n v="0"/>
    <n v="0"/>
    <n v="0"/>
    <s v="21558"/>
    <x v="424"/>
    <s v="200006682"/>
    <s v="CA Beaune, Côte et Sud - Communauté Beaune-Chagny-Nolay"/>
    <s v="21"/>
    <s v="Côte-d'Or"/>
    <n v="27"/>
    <s v="Bourgogne-Franche-Comté"/>
  </r>
  <r>
    <s v="Enedis"/>
    <s v="2021"/>
    <x v="0"/>
    <s v="PRO"/>
    <s v="Petits professionels"/>
    <s v="T"/>
    <x v="0"/>
    <m/>
    <s v="0"/>
    <n v="334.24244169999997"/>
    <n v="35"/>
    <n v="0.873"/>
    <n v="0"/>
    <n v="0"/>
    <n v="0"/>
    <s v="21558"/>
    <x v="424"/>
    <s v="200006682"/>
    <s v="CA Beaune, Côte et Sud - Communauté Beaune-Chagny-Nolay"/>
    <s v="21"/>
    <s v="Côte-d'Or"/>
    <n v="27"/>
    <s v="Bourgogne-Franche-Comté"/>
  </r>
  <r>
    <s v="Enedis"/>
    <s v="2021"/>
    <x v="0"/>
    <s v="ENT"/>
    <s v="Entreprises"/>
    <s v="T"/>
    <x v="0"/>
    <s v="68"/>
    <s v="Activités immobilières"/>
    <n v="38.192459120000002"/>
    <n v="1"/>
    <n v="0.873"/>
    <n v="0"/>
    <n v="0"/>
    <n v="0"/>
    <s v="21559"/>
    <x v="485"/>
    <s v="200039055"/>
    <s v="CC Ouche et Montagne"/>
    <s v="21"/>
    <s v="Côte-d'Or"/>
    <n v="27"/>
    <s v="Bourgogne-Franche-Comté"/>
  </r>
  <r>
    <s v="Enedis"/>
    <s v="2021"/>
    <x v="0"/>
    <s v="ENT"/>
    <s v="Entreprises"/>
    <s v="T"/>
    <x v="0"/>
    <s v="84"/>
    <s v="Administration publique et défense ; sécurité sociale obligatoire"/>
    <n v="9.1784258540000003"/>
    <n v="1"/>
    <n v="0.86399999999999999"/>
    <n v="0"/>
    <n v="0"/>
    <n v="0"/>
    <s v="21559"/>
    <x v="485"/>
    <s v="200039055"/>
    <s v="CC Ouche et Montagne"/>
    <s v="21"/>
    <s v="Côte-d'Or"/>
    <n v="27"/>
    <s v="Bourgogne-Franche-Comté"/>
  </r>
  <r>
    <s v="Enedis"/>
    <s v="2021"/>
    <x v="0"/>
    <s v="PRO"/>
    <s v="Petits professionels"/>
    <s v="A"/>
    <x v="1"/>
    <m/>
    <s v="0"/>
    <n v="0"/>
    <n v="0"/>
    <n v="0"/>
    <n v="0"/>
    <n v="0"/>
    <n v="1"/>
    <s v="21559"/>
    <x v="485"/>
    <s v="200039055"/>
    <s v="CC Ouche et Montagne"/>
    <s v="21"/>
    <s v="Côte-d'Or"/>
    <n v="27"/>
    <s v="Bourgogne-Franche-Comté"/>
  </r>
  <r>
    <s v="Enedis"/>
    <s v="2021"/>
    <x v="0"/>
    <s v="PRO"/>
    <s v="Petits professionels"/>
    <s v="T"/>
    <x v="0"/>
    <m/>
    <s v="0"/>
    <n v="449.25733000000002"/>
    <n v="48"/>
    <n v="0.81200000000000006"/>
    <n v="0"/>
    <n v="0"/>
    <n v="0"/>
    <s v="21559"/>
    <x v="485"/>
    <s v="200039055"/>
    <s v="CC Ouche et Montagne"/>
    <s v="21"/>
    <s v="Côte-d'Or"/>
    <n v="27"/>
    <s v="Bourgogne-Franche-Comté"/>
  </r>
  <r>
    <s v="Enedis"/>
    <s v="2021"/>
    <x v="0"/>
    <s v="PRO"/>
    <s v="Petits professionels"/>
    <s v="I"/>
    <x v="4"/>
    <m/>
    <s v="0"/>
    <n v="0"/>
    <n v="0"/>
    <n v="0"/>
    <n v="0"/>
    <n v="0"/>
    <n v="1"/>
    <s v="21560"/>
    <x v="486"/>
    <s v="200071173"/>
    <s v="CC du Pays Arnay Liernais"/>
    <s v="21"/>
    <s v="Côte-d'Or"/>
    <n v="27"/>
    <s v="Bourgogne-Franche-Comté"/>
  </r>
  <r>
    <s v="Enedis"/>
    <s v="2021"/>
    <x v="0"/>
    <s v="RES"/>
    <s v="Résidentiel"/>
    <s v="R"/>
    <x v="3"/>
    <m/>
    <s v="0"/>
    <n v="1179.3075200000001"/>
    <n v="190"/>
    <n v="0.81100000000000005"/>
    <n v="0"/>
    <n v="0"/>
    <n v="0"/>
    <s v="21560"/>
    <x v="486"/>
    <s v="200071173"/>
    <s v="CC du Pays Arnay Liernais"/>
    <s v="21"/>
    <s v="Côte-d'Or"/>
    <n v="27"/>
    <s v="Bourgogne-Franche-Comté"/>
  </r>
  <r>
    <s v="Enedis"/>
    <s v="2021"/>
    <x v="0"/>
    <s v="ENT"/>
    <s v="Entreprises"/>
    <s v="I"/>
    <x v="4"/>
    <s v="35"/>
    <s v="Production et distribution d'électricité, de gaz, de vapeur et d'air conditionné"/>
    <n v="80.717889740000004"/>
    <n v="1"/>
    <n v="0.98"/>
    <n v="0"/>
    <n v="0"/>
    <n v="0"/>
    <s v="21561"/>
    <x v="487"/>
    <s v="200039063"/>
    <s v="CC Forêts, Seine et Suzon"/>
    <s v="21"/>
    <s v="Côte-d'Or"/>
    <n v="27"/>
    <s v="Bourgogne-Franche-Comté"/>
  </r>
  <r>
    <s v="Enedis"/>
    <s v="2021"/>
    <x v="0"/>
    <s v="PRO"/>
    <s v="Petits professionels"/>
    <s v="T"/>
    <x v="0"/>
    <m/>
    <s v="0"/>
    <n v="84.27848487"/>
    <n v="13"/>
    <n v="0.84699999999999998"/>
    <n v="0"/>
    <n v="0"/>
    <n v="0"/>
    <s v="21562"/>
    <x v="488"/>
    <s v="200072825"/>
    <s v="CC Mirebellois et Fontenois"/>
    <s v="21"/>
    <s v="Côte-d'Or"/>
    <n v="27"/>
    <s v="Bourgogne-Franche-Comté"/>
  </r>
  <r>
    <s v="Enedis"/>
    <s v="2021"/>
    <x v="0"/>
    <s v="PRO"/>
    <s v="Petits professionels"/>
    <s v="A"/>
    <x v="1"/>
    <m/>
    <s v="0"/>
    <n v="0"/>
    <n v="0"/>
    <n v="0"/>
    <n v="0"/>
    <n v="0"/>
    <n v="1"/>
    <s v="21563"/>
    <x v="489"/>
    <s v="200071017"/>
    <s v="CC des Terres d'Auxois"/>
    <s v="21"/>
    <s v="Côte-d'Or"/>
    <n v="27"/>
    <s v="Bourgogne-Franche-Comté"/>
  </r>
  <r>
    <s v="Enedis"/>
    <s v="2021"/>
    <x v="0"/>
    <s v="ENT"/>
    <s v="Entreprises"/>
    <s v="I"/>
    <x v="4"/>
    <s v="16"/>
    <s v="Travail du bois et fabrication d'articles en bois et en liège, à l'exception des meubles ; fabrication d'articles en vannerie et sparterie"/>
    <n v="505.86204179999999"/>
    <n v="2"/>
    <n v="0.97899999999999998"/>
    <n v="0"/>
    <n v="0"/>
    <n v="0"/>
    <s v="21564"/>
    <x v="490"/>
    <s v="200070894"/>
    <s v="CC de Gevrey-Chambertin et de Nuits-Saint-Georges"/>
    <s v="21"/>
    <s v="Côte-d'Or"/>
    <n v="27"/>
    <s v="Bourgogne-Franche-Comté"/>
  </r>
  <r>
    <s v="Enedis"/>
    <s v="2021"/>
    <x v="0"/>
    <s v="PRO"/>
    <s v="Petits professionels"/>
    <s v="A"/>
    <x v="1"/>
    <m/>
    <s v="0"/>
    <n v="77.305493409999997"/>
    <n v="8"/>
    <n v="0.84499999999999997"/>
    <n v="0"/>
    <n v="0"/>
    <n v="0"/>
    <s v="21564"/>
    <x v="490"/>
    <s v="200070894"/>
    <s v="CC de Gevrey-Chambertin et de Nuits-Saint-Georges"/>
    <s v="21"/>
    <s v="Côte-d'Or"/>
    <n v="27"/>
    <s v="Bourgogne-Franche-Comté"/>
  </r>
  <r>
    <s v="Enedis"/>
    <s v="2021"/>
    <x v="0"/>
    <s v="PRO"/>
    <s v="Petits professionels"/>
    <s v="X"/>
    <x v="2"/>
    <m/>
    <s v="0"/>
    <n v="0"/>
    <n v="0"/>
    <n v="0"/>
    <n v="0"/>
    <n v="0"/>
    <n v="1"/>
    <s v="21564"/>
    <x v="490"/>
    <s v="200070894"/>
    <s v="CC de Gevrey-Chambertin et de Nuits-Saint-Georges"/>
    <s v="21"/>
    <s v="Côte-d'Or"/>
    <n v="27"/>
    <s v="Bourgogne-Franche-Comté"/>
  </r>
  <r>
    <s v="Enedis"/>
    <s v="2021"/>
    <x v="0"/>
    <s v="RES"/>
    <s v="Résidentiel"/>
    <s v="R"/>
    <x v="3"/>
    <m/>
    <s v="0"/>
    <n v="1135.004451"/>
    <n v="160"/>
    <n v="0.84199999999999997"/>
    <n v="0"/>
    <n v="0"/>
    <n v="0"/>
    <s v="21564"/>
    <x v="490"/>
    <s v="200070894"/>
    <s v="CC de Gevrey-Chambertin et de Nuits-Saint-Georges"/>
    <s v="21"/>
    <s v="Côte-d'Or"/>
    <n v="27"/>
    <s v="Bourgogne-Franche-Comté"/>
  </r>
  <r>
    <s v="Enedis"/>
    <s v="2021"/>
    <x v="0"/>
    <s v="ENT"/>
    <s v="Entreprises"/>
    <s v="T"/>
    <x v="0"/>
    <s v="46"/>
    <s v="Commerce de gros, à l'exception des automobiles et des motocycles"/>
    <n v="14.651"/>
    <n v="1"/>
    <n v="1"/>
    <n v="0"/>
    <n v="0"/>
    <n v="0"/>
    <s v="21565"/>
    <x v="491"/>
    <s v="200070894"/>
    <s v="CC de Gevrey-Chambertin et de Nuits-Saint-Georges"/>
    <s v="21"/>
    <s v="Côte-d'Or"/>
    <n v="27"/>
    <s v="Bourgogne-Franche-Comté"/>
  </r>
  <r>
    <s v="Enedis"/>
    <s v="2021"/>
    <x v="0"/>
    <s v="PRO"/>
    <s v="Petits professionels"/>
    <s v="T"/>
    <x v="0"/>
    <m/>
    <s v="0"/>
    <n v="59.228704380000003"/>
    <n v="12"/>
    <n v="0.88900000000000001"/>
    <n v="0"/>
    <n v="0"/>
    <n v="0"/>
    <s v="21565"/>
    <x v="491"/>
    <s v="200070894"/>
    <s v="CC de Gevrey-Chambertin et de Nuits-Saint-Georges"/>
    <s v="21"/>
    <s v="Côte-d'Or"/>
    <n v="27"/>
    <s v="Bourgogne-Franche-Comté"/>
  </r>
  <r>
    <s v="Enedis"/>
    <s v="2021"/>
    <x v="0"/>
    <s v="RES"/>
    <s v="Résidentiel"/>
    <s v="R"/>
    <x v="3"/>
    <m/>
    <s v="0"/>
    <n v="371.10904929999998"/>
    <n v="77"/>
    <n v="0.79"/>
    <n v="0"/>
    <n v="0"/>
    <n v="0"/>
    <s v="21566"/>
    <x v="492"/>
    <s v="200071173"/>
    <s v="CC du Pays Arnay Liernais"/>
    <s v="21"/>
    <s v="Côte-d'Or"/>
    <n v="27"/>
    <s v="Bourgogne-Franche-Comté"/>
  </r>
  <r>
    <s v="Enedis"/>
    <s v="2021"/>
    <x v="0"/>
    <s v="PRO"/>
    <s v="Petits professionels"/>
    <s v="T"/>
    <x v="0"/>
    <m/>
    <s v="0"/>
    <n v="75.91091342"/>
    <n v="13"/>
    <n v="0.72099999999999997"/>
    <n v="0"/>
    <n v="0"/>
    <n v="0"/>
    <s v="21567"/>
    <x v="686"/>
    <s v="200071173"/>
    <s v="CC du Pays Arnay Liernais"/>
    <s v="21"/>
    <s v="Côte-d'Or"/>
    <n v="27"/>
    <s v="Bourgogne-Franche-Comté"/>
  </r>
  <r>
    <s v="Enedis"/>
    <s v="2021"/>
    <x v="0"/>
    <s v="RES"/>
    <s v="Résidentiel"/>
    <s v="R"/>
    <x v="3"/>
    <m/>
    <s v="0"/>
    <n v="826.70370500000001"/>
    <n v="120"/>
    <n v="0.81299999999999994"/>
    <n v="0"/>
    <n v="0"/>
    <n v="0"/>
    <s v="21567"/>
    <x v="686"/>
    <s v="200071173"/>
    <s v="CC du Pays Arnay Liernais"/>
    <s v="21"/>
    <s v="Côte-d'Or"/>
    <n v="27"/>
    <s v="Bourgogne-Franche-Comté"/>
  </r>
  <r>
    <s v="Enedis"/>
    <s v="2021"/>
    <x v="0"/>
    <s v="ENT"/>
    <s v="Entreprises"/>
    <s v="I"/>
    <x v="4"/>
    <s v="25"/>
    <s v="Fabrication de produits métalliques, à l'exception des machines et des équipements"/>
    <n v="72.220775130000007"/>
    <n v="1"/>
    <n v="0.91500000000000004"/>
    <n v="0"/>
    <n v="0"/>
    <n v="0"/>
    <s v="21568"/>
    <x v="453"/>
    <s v="242101491"/>
    <s v="CC du Montbardois"/>
    <s v="21"/>
    <s v="Côte-d'Or"/>
    <n v="27"/>
    <s v="Bourgogne-Franche-Comté"/>
  </r>
  <r>
    <s v="Enedis"/>
    <s v="2021"/>
    <x v="0"/>
    <s v="ENT"/>
    <s v="Entreprises"/>
    <s v="T"/>
    <x v="0"/>
    <s v="36"/>
    <s v="Captage, traitement et distribution d'eau"/>
    <n v="30.484000000000002"/>
    <n v="1"/>
    <n v="1"/>
    <n v="0"/>
    <n v="0"/>
    <n v="0"/>
    <s v="21568"/>
    <x v="453"/>
    <s v="242101491"/>
    <s v="CC du Montbardois"/>
    <s v="21"/>
    <s v="Côte-d'Or"/>
    <n v="27"/>
    <s v="Bourgogne-Franche-Comté"/>
  </r>
  <r>
    <s v="Enedis"/>
    <s v="2021"/>
    <x v="0"/>
    <s v="PRO"/>
    <s v="Petits professionels"/>
    <s v="A"/>
    <x v="1"/>
    <m/>
    <s v="0"/>
    <n v="0"/>
    <n v="0"/>
    <n v="0"/>
    <n v="0"/>
    <n v="0"/>
    <n v="1"/>
    <s v="21568"/>
    <x v="453"/>
    <s v="242101491"/>
    <s v="CC du Montbardois"/>
    <s v="21"/>
    <s v="Côte-d'Or"/>
    <n v="27"/>
    <s v="Bourgogne-Franche-Comté"/>
  </r>
  <r>
    <s v="Enedis"/>
    <s v="2021"/>
    <x v="0"/>
    <s v="RES"/>
    <s v="Résidentiel"/>
    <s v="R"/>
    <x v="3"/>
    <m/>
    <s v="0"/>
    <n v="1970.326053"/>
    <n v="383"/>
    <n v="0.82299999999999995"/>
    <n v="0"/>
    <n v="0"/>
    <n v="0"/>
    <s v="21568"/>
    <x v="453"/>
    <s v="242101491"/>
    <s v="CC du Montbardois"/>
    <s v="21"/>
    <s v="Côte-d'Or"/>
    <n v="27"/>
    <s v="Bourgogne-Franche-Comté"/>
  </r>
  <r>
    <s v="Enedis"/>
    <s v="2021"/>
    <x v="0"/>
    <s v="ENT"/>
    <s v="Entreprises"/>
    <s v="T"/>
    <x v="0"/>
    <s v="68"/>
    <s v="Activités immobilières"/>
    <n v="49.955929920000003"/>
    <n v="1"/>
    <n v="0.84199999999999997"/>
    <n v="0"/>
    <n v="0"/>
    <n v="0"/>
    <s v="21569"/>
    <x v="493"/>
    <s v="200006682"/>
    <s v="CA Beaune, Côte et Sud - Communauté Beaune-Chagny-Nolay"/>
    <s v="21"/>
    <s v="Côte-d'Or"/>
    <n v="27"/>
    <s v="Bourgogne-Franche-Comté"/>
  </r>
  <r>
    <s v="Enedis"/>
    <s v="2021"/>
    <x v="0"/>
    <s v="PRO"/>
    <s v="Petits professionels"/>
    <s v="X"/>
    <x v="2"/>
    <m/>
    <s v="0"/>
    <n v="0"/>
    <n v="0"/>
    <n v="0"/>
    <n v="0"/>
    <n v="0"/>
    <n v="1"/>
    <s v="21569"/>
    <x v="493"/>
    <s v="200006682"/>
    <s v="CA Beaune, Côte et Sud - Communauté Beaune-Chagny-Nolay"/>
    <s v="21"/>
    <s v="Côte-d'Or"/>
    <n v="27"/>
    <s v="Bourgogne-Franche-Comté"/>
  </r>
  <r>
    <s v="Enedis"/>
    <s v="2021"/>
    <x v="0"/>
    <s v="PRO"/>
    <s v="Petits professionels"/>
    <s v="A"/>
    <x v="1"/>
    <m/>
    <s v="0"/>
    <n v="0"/>
    <n v="0"/>
    <n v="0"/>
    <n v="0"/>
    <n v="0"/>
    <n v="1"/>
    <s v="21570"/>
    <x v="494"/>
    <s v="200071207"/>
    <s v="CC de Pouilly-en-Auxois/Bligny-sur-Ouche"/>
    <s v="21"/>
    <s v="Côte-d'Or"/>
    <n v="27"/>
    <s v="Bourgogne-Franche-Comté"/>
  </r>
  <r>
    <s v="Enedis"/>
    <s v="2021"/>
    <x v="0"/>
    <s v="PRO"/>
    <s v="Petits professionels"/>
    <s v="I"/>
    <x v="4"/>
    <m/>
    <s v="0"/>
    <n v="0"/>
    <n v="0"/>
    <n v="0"/>
    <n v="0"/>
    <n v="0"/>
    <n v="1"/>
    <s v="21570"/>
    <x v="494"/>
    <s v="200071207"/>
    <s v="CC de Pouilly-en-Auxois/Bligny-sur-Ouche"/>
    <s v="21"/>
    <s v="Côte-d'Or"/>
    <n v="27"/>
    <s v="Bourgogne-Franche-Comté"/>
  </r>
  <r>
    <s v="Enedis"/>
    <s v="2021"/>
    <x v="0"/>
    <s v="PRO"/>
    <s v="Petits professionels"/>
    <s v="X"/>
    <x v="2"/>
    <m/>
    <s v="0"/>
    <n v="0"/>
    <n v="0"/>
    <n v="0"/>
    <n v="0"/>
    <n v="0"/>
    <n v="1"/>
    <s v="21570"/>
    <x v="494"/>
    <s v="200071207"/>
    <s v="CC de Pouilly-en-Auxois/Bligny-sur-Ouche"/>
    <s v="21"/>
    <s v="Côte-d'Or"/>
    <n v="27"/>
    <s v="Bourgogne-Franche-Comté"/>
  </r>
  <r>
    <s v="Enedis"/>
    <s v="2021"/>
    <x v="0"/>
    <s v="PRO"/>
    <s v="Petits professionels"/>
    <s v="I"/>
    <x v="4"/>
    <m/>
    <s v="0"/>
    <n v="0"/>
    <n v="0"/>
    <n v="0"/>
    <n v="0"/>
    <n v="0"/>
    <n v="1"/>
    <s v="21571"/>
    <x v="495"/>
    <s v="200070902"/>
    <s v="CC Auxonne Pontailler Val de Saône"/>
    <s v="21"/>
    <s v="Côte-d'Or"/>
    <n v="27"/>
    <s v="Bourgogne-Franche-Comté"/>
  </r>
  <r>
    <s v="Enedis"/>
    <s v="2021"/>
    <x v="0"/>
    <s v="PRO"/>
    <s v="Petits professionels"/>
    <s v="X"/>
    <x v="2"/>
    <m/>
    <s v="0"/>
    <n v="56.63489422"/>
    <n v="7"/>
    <n v="0.87"/>
    <n v="0"/>
    <n v="0"/>
    <n v="0"/>
    <s v="21572"/>
    <x v="496"/>
    <s v="242101509"/>
    <s v="CC Rives de Saône"/>
    <s v="21"/>
    <s v="Côte-d'Or"/>
    <n v="27"/>
    <s v="Bourgogne-Franche-Comté"/>
  </r>
  <r>
    <s v="Enedis"/>
    <s v="2021"/>
    <x v="0"/>
    <s v="RES"/>
    <s v="Résidentiel"/>
    <s v="R"/>
    <x v="3"/>
    <m/>
    <s v="0"/>
    <n v="1210.055116"/>
    <n v="173"/>
    <n v="0.79"/>
    <n v="0"/>
    <n v="0"/>
    <n v="0"/>
    <s v="21572"/>
    <x v="496"/>
    <s v="242101509"/>
    <s v="CC Rives de Saône"/>
    <s v="21"/>
    <s v="Côte-d'Or"/>
    <n v="27"/>
    <s v="Bourgogne-Franche-Comté"/>
  </r>
  <r>
    <s v="Enedis"/>
    <s v="2021"/>
    <x v="0"/>
    <s v="ENT"/>
    <s v="Entreprises"/>
    <s v="T"/>
    <x v="0"/>
    <s v="55"/>
    <s v="Hébergement"/>
    <n v="107.8687829"/>
    <n v="1"/>
    <n v="0.92500000000000004"/>
    <n v="0"/>
    <n v="0"/>
    <n v="0"/>
    <s v="21573"/>
    <x v="497"/>
    <s v="200039063"/>
    <s v="CC Forêts, Seine et Suzon"/>
    <s v="21"/>
    <s v="Côte-d'Or"/>
    <n v="27"/>
    <s v="Bourgogne-Franche-Comté"/>
  </r>
  <r>
    <s v="Enedis"/>
    <s v="2021"/>
    <x v="0"/>
    <s v="PRO"/>
    <s v="Petits professionels"/>
    <s v="I"/>
    <x v="4"/>
    <m/>
    <s v="0"/>
    <n v="0"/>
    <n v="0"/>
    <n v="0"/>
    <n v="0"/>
    <n v="0"/>
    <n v="1"/>
    <s v="21573"/>
    <x v="497"/>
    <s v="200039063"/>
    <s v="CC Forêts, Seine et Suzon"/>
    <s v="21"/>
    <s v="Côte-d'Or"/>
    <n v="27"/>
    <s v="Bourgogne-Franche-Comté"/>
  </r>
  <r>
    <s v="Enedis"/>
    <s v="2021"/>
    <x v="0"/>
    <s v="PRO"/>
    <s v="Petits professionels"/>
    <s v="X"/>
    <x v="2"/>
    <m/>
    <s v="0"/>
    <n v="0"/>
    <n v="0"/>
    <n v="0"/>
    <n v="0"/>
    <n v="0"/>
    <n v="1"/>
    <s v="21573"/>
    <x v="497"/>
    <s v="200039063"/>
    <s v="CC Forêts, Seine et Suzon"/>
    <s v="21"/>
    <s v="Côte-d'Or"/>
    <n v="27"/>
    <s v="Bourgogne-Franche-Comté"/>
  </r>
  <r>
    <s v="Enedis"/>
    <s v="2021"/>
    <x v="0"/>
    <s v="PRO"/>
    <s v="Petits professionels"/>
    <s v="T"/>
    <x v="0"/>
    <m/>
    <s v="0"/>
    <n v="157.9134105"/>
    <n v="26"/>
    <n v="0.9"/>
    <n v="0"/>
    <n v="0"/>
    <n v="0"/>
    <s v="21574"/>
    <x v="498"/>
    <s v="200072825"/>
    <s v="CC Mirebellois et Fontenois"/>
    <s v="21"/>
    <s v="Côte-d'Or"/>
    <n v="27"/>
    <s v="Bourgogne-Franche-Comté"/>
  </r>
  <r>
    <s v="Enedis"/>
    <s v="2021"/>
    <x v="0"/>
    <s v="PRO"/>
    <s v="Petits professionels"/>
    <s v="A"/>
    <x v="1"/>
    <m/>
    <s v="0"/>
    <n v="70.536019319999994"/>
    <n v="8"/>
    <n v="0.81499999999999995"/>
    <n v="0"/>
    <n v="0"/>
    <n v="0"/>
    <s v="21575"/>
    <x v="499"/>
    <s v="242101509"/>
    <s v="CC Rives de Saône"/>
    <s v="21"/>
    <s v="Côte-d'Or"/>
    <n v="27"/>
    <s v="Bourgogne-Franche-Comté"/>
  </r>
  <r>
    <s v="Enedis"/>
    <s v="2021"/>
    <x v="0"/>
    <s v="PRO"/>
    <s v="Petits professionels"/>
    <s v="I"/>
    <x v="4"/>
    <m/>
    <s v="0"/>
    <n v="0"/>
    <n v="0"/>
    <n v="0"/>
    <n v="0"/>
    <n v="0"/>
    <n v="1"/>
    <s v="21575"/>
    <x v="499"/>
    <s v="242101509"/>
    <s v="CC Rives de Saône"/>
    <s v="21"/>
    <s v="Côte-d'Or"/>
    <n v="27"/>
    <s v="Bourgogne-Franche-Comté"/>
  </r>
  <r>
    <s v="Enedis"/>
    <s v="2021"/>
    <x v="0"/>
    <s v="PRO"/>
    <s v="Petits professionels"/>
    <s v="A"/>
    <x v="1"/>
    <m/>
    <s v="0"/>
    <n v="0"/>
    <n v="0"/>
    <n v="0"/>
    <n v="0"/>
    <n v="0"/>
    <n v="1"/>
    <s v="21576"/>
    <x v="500"/>
    <s v="200071017"/>
    <s v="CC des Terres d'Auxois"/>
    <s v="21"/>
    <s v="Côte-d'Or"/>
    <n v="27"/>
    <s v="Bourgogne-Franche-Comté"/>
  </r>
  <r>
    <s v="Enedis"/>
    <s v="2021"/>
    <x v="0"/>
    <s v="PRO"/>
    <s v="Petits professionels"/>
    <s v="I"/>
    <x v="4"/>
    <m/>
    <s v="0"/>
    <n v="0"/>
    <n v="0"/>
    <n v="0"/>
    <n v="0"/>
    <n v="0"/>
    <n v="1"/>
    <s v="21576"/>
    <x v="500"/>
    <s v="200071017"/>
    <s v="CC des Terres d'Auxois"/>
    <s v="21"/>
    <s v="Côte-d'Or"/>
    <n v="27"/>
    <s v="Bourgogne-Franche-Comté"/>
  </r>
  <r>
    <s v="Enedis"/>
    <s v="2021"/>
    <x v="0"/>
    <s v="PRO"/>
    <s v="Petits professionels"/>
    <s v="T"/>
    <x v="0"/>
    <m/>
    <s v="0"/>
    <n v="0"/>
    <n v="0"/>
    <n v="0"/>
    <n v="0"/>
    <n v="0"/>
    <n v="1"/>
    <s v="21576"/>
    <x v="500"/>
    <s v="200071017"/>
    <s v="CC des Terres d'Auxois"/>
    <s v="21"/>
    <s v="Côte-d'Or"/>
    <n v="27"/>
    <s v="Bourgogne-Franche-Comté"/>
  </r>
  <r>
    <s v="Enedis"/>
    <s v="2021"/>
    <x v="0"/>
    <s v="PRO"/>
    <s v="Petits professionels"/>
    <s v="X"/>
    <x v="2"/>
    <m/>
    <s v="0"/>
    <n v="0"/>
    <n v="0"/>
    <n v="0"/>
    <n v="0"/>
    <n v="0"/>
    <n v="1"/>
    <s v="21576"/>
    <x v="500"/>
    <s v="200071017"/>
    <s v="CC des Terres d'Auxois"/>
    <s v="21"/>
    <s v="Côte-d'Or"/>
    <n v="27"/>
    <s v="Bourgogne-Franche-Comté"/>
  </r>
  <r>
    <s v="Enedis"/>
    <s v="2021"/>
    <x v="0"/>
    <s v="RES"/>
    <s v="Résidentiel"/>
    <s v="R"/>
    <x v="3"/>
    <m/>
    <s v="0"/>
    <n v="622.49759600000004"/>
    <n v="95"/>
    <n v="0.82399999999999995"/>
    <n v="0"/>
    <n v="0"/>
    <n v="0"/>
    <s v="21576"/>
    <x v="500"/>
    <s v="200071017"/>
    <s v="CC des Terres d'Auxois"/>
    <s v="21"/>
    <s v="Côte-d'Or"/>
    <n v="27"/>
    <s v="Bourgogne-Franche-Comté"/>
  </r>
  <r>
    <s v="Enedis"/>
    <s v="2021"/>
    <x v="0"/>
    <s v="ENT"/>
    <s v="Entreprises"/>
    <s v="T"/>
    <x v="0"/>
    <s v="84"/>
    <s v="Administration publique et défense ; sécurité sociale obligatoire"/>
    <n v="20.49388317"/>
    <n v="2"/>
    <n v="0.90300000000000002"/>
    <n v="0"/>
    <n v="0"/>
    <n v="0"/>
    <s v="21577"/>
    <x v="425"/>
    <s v="242101509"/>
    <s v="CC Rives de Saône"/>
    <s v="21"/>
    <s v="Côte-d'Or"/>
    <n v="27"/>
    <s v="Bourgogne-Franche-Comté"/>
  </r>
  <r>
    <s v="Enedis"/>
    <s v="2021"/>
    <x v="0"/>
    <s v="PRO"/>
    <s v="Petits professionels"/>
    <s v="I"/>
    <x v="4"/>
    <m/>
    <s v="0"/>
    <n v="0"/>
    <n v="0"/>
    <n v="0"/>
    <n v="0"/>
    <n v="0"/>
    <n v="1"/>
    <s v="21578"/>
    <x v="501"/>
    <s v="200039055"/>
    <s v="CC Ouche et Montagne"/>
    <s v="21"/>
    <s v="Côte-d'Or"/>
    <n v="27"/>
    <s v="Bourgogne-Franche-Comté"/>
  </r>
  <r>
    <s v="Enedis"/>
    <s v="2021"/>
    <x v="0"/>
    <s v="PRO"/>
    <s v="Petits professionels"/>
    <s v="A"/>
    <x v="1"/>
    <m/>
    <s v="0"/>
    <n v="67.057947729999995"/>
    <n v="11"/>
    <n v="0.79700000000000004"/>
    <n v="0"/>
    <n v="0"/>
    <n v="0"/>
    <s v="21579"/>
    <x v="454"/>
    <s v="200070910"/>
    <s v="CC Tille et Venelle"/>
    <s v="21"/>
    <s v="Côte-d'Or"/>
    <n v="27"/>
    <s v="Bourgogne-Franche-Comté"/>
  </r>
  <r>
    <s v="Enedis"/>
    <s v="2021"/>
    <x v="0"/>
    <s v="RES"/>
    <s v="Résidentiel"/>
    <s v="R"/>
    <x v="3"/>
    <m/>
    <s v="0"/>
    <n v="691.52053279999996"/>
    <n v="116"/>
    <n v="0.76700000000000002"/>
    <n v="0"/>
    <n v="0"/>
    <n v="0"/>
    <s v="21579"/>
    <x v="454"/>
    <s v="200070910"/>
    <s v="CC Tille et Venelle"/>
    <s v="21"/>
    <s v="Côte-d'Or"/>
    <n v="27"/>
    <s v="Bourgogne-Franche-Comté"/>
  </r>
  <r>
    <s v="Enedis"/>
    <s v="2021"/>
    <x v="0"/>
    <s v="PRO"/>
    <s v="Petits professionels"/>
    <s v="T"/>
    <x v="0"/>
    <m/>
    <s v="0"/>
    <n v="48.021825419999999"/>
    <n v="11"/>
    <n v="0.90800000000000003"/>
    <n v="0"/>
    <n v="0"/>
    <n v="0"/>
    <s v="21580"/>
    <x v="502"/>
    <s v="242101459"/>
    <s v="CC du Pays d'Alésia et de la Seine"/>
    <s v="21"/>
    <s v="Côte-d'Or"/>
    <n v="27"/>
    <s v="Bourgogne-Franche-Comté"/>
  </r>
  <r>
    <s v="Enedis"/>
    <s v="2021"/>
    <x v="0"/>
    <s v="PRO"/>
    <s v="Petits professionels"/>
    <s v="A"/>
    <x v="1"/>
    <m/>
    <s v="0"/>
    <n v="0"/>
    <n v="0"/>
    <n v="0"/>
    <n v="0"/>
    <n v="0"/>
    <n v="1"/>
    <s v="21581"/>
    <x v="503"/>
    <s v="242101509"/>
    <s v="CC Rives de Saône"/>
    <s v="21"/>
    <s v="Côte-d'Or"/>
    <n v="27"/>
    <s v="Bourgogne-Franche-Comté"/>
  </r>
  <r>
    <s v="Enedis"/>
    <s v="2021"/>
    <x v="0"/>
    <s v="ENT"/>
    <s v="Entreprises"/>
    <s v="T"/>
    <x v="0"/>
    <s v="36"/>
    <s v="Captage, traitement et distribution d'eau"/>
    <n v="189.3269578"/>
    <n v="2"/>
    <n v="0.95799999999999996"/>
    <n v="0"/>
    <n v="0"/>
    <n v="0"/>
    <s v="21582"/>
    <x v="426"/>
    <s v="200006682"/>
    <s v="CA Beaune, Côte et Sud - Communauté Beaune-Chagny-Nolay"/>
    <s v="21"/>
    <s v="Côte-d'Or"/>
    <n v="27"/>
    <s v="Bourgogne-Franche-Comté"/>
  </r>
  <r>
    <s v="Enedis"/>
    <s v="2021"/>
    <x v="0"/>
    <s v="ENT"/>
    <s v="Entreprises"/>
    <s v="I"/>
    <x v="4"/>
    <s v="18"/>
    <s v="Imprimerie et reproduction d'enregistrements"/>
    <n v="42.715608580000001"/>
    <n v="1"/>
    <n v="0.85299999999999998"/>
    <n v="0"/>
    <n v="0"/>
    <n v="0"/>
    <s v="21584"/>
    <x v="505"/>
    <s v="242101442"/>
    <s v="CC de Saulieu"/>
    <s v="21"/>
    <s v="Côte-d'Or"/>
    <n v="27"/>
    <s v="Bourgogne-Franche-Comté"/>
  </r>
  <r>
    <s v="Enedis"/>
    <s v="2021"/>
    <x v="0"/>
    <s v="ENT"/>
    <s v="Entreprises"/>
    <s v="T"/>
    <x v="0"/>
    <s v="36"/>
    <s v="Captage, traitement et distribution d'eau"/>
    <n v="181.21966610000001"/>
    <n v="1"/>
    <n v="0.91100000000000003"/>
    <n v="0"/>
    <n v="0"/>
    <n v="0"/>
    <s v="21584"/>
    <x v="505"/>
    <s v="242101442"/>
    <s v="CC de Saulieu"/>
    <s v="21"/>
    <s v="Côte-d'Or"/>
    <n v="27"/>
    <s v="Bourgogne-Franche-Comté"/>
  </r>
  <r>
    <s v="Enedis"/>
    <s v="2021"/>
    <x v="0"/>
    <s v="ENT"/>
    <s v="Entreprises"/>
    <s v="T"/>
    <x v="0"/>
    <s v="46"/>
    <s v="Commerce de gros, à l'exception des automobiles et des motocycles"/>
    <n v="213.55600000000001"/>
    <n v="1"/>
    <n v="1"/>
    <n v="0"/>
    <n v="0"/>
    <n v="0"/>
    <s v="21584"/>
    <x v="505"/>
    <s v="242101442"/>
    <s v="CC de Saulieu"/>
    <s v="21"/>
    <s v="Côte-d'Or"/>
    <n v="27"/>
    <s v="Bourgogne-Franche-Comté"/>
  </r>
  <r>
    <s v="Enedis"/>
    <s v="2021"/>
    <x v="0"/>
    <s v="RES"/>
    <s v="Résidentiel"/>
    <s v="R"/>
    <x v="3"/>
    <m/>
    <s v="0"/>
    <n v="7646.6032530000002"/>
    <n v="1474"/>
    <n v="0.81"/>
    <n v="1.0075572429999999"/>
    <n v="3.7699999999999999E-3"/>
    <n v="0"/>
    <s v="21584"/>
    <x v="505"/>
    <s v="242101442"/>
    <s v="CC de Saulieu"/>
    <s v="21"/>
    <s v="Côte-d'Or"/>
    <n v="27"/>
    <s v="Bourgogne-Franche-Comté"/>
  </r>
  <r>
    <s v="Enedis"/>
    <s v="2021"/>
    <x v="0"/>
    <s v="ENT"/>
    <s v="Entreprises"/>
    <s v="T"/>
    <x v="0"/>
    <s v="52"/>
    <s v="Entreposage et services auxiliaires des transports"/>
    <n v="47.288219040000001"/>
    <n v="1"/>
    <n v="1"/>
    <n v="0"/>
    <n v="0"/>
    <n v="0"/>
    <s v="21585"/>
    <x v="427"/>
    <s v="200070894"/>
    <s v="CC de Gevrey-Chambertin et de Nuits-Saint-Georges"/>
    <s v="21"/>
    <s v="Côte-d'Or"/>
    <n v="27"/>
    <s v="Bourgogne-Franche-Comté"/>
  </r>
  <r>
    <s v="Enedis"/>
    <s v="2021"/>
    <x v="0"/>
    <s v="ENT"/>
    <s v="Entreprises"/>
    <s v="T"/>
    <x v="0"/>
    <s v="68"/>
    <s v="Activités immobilières"/>
    <n v="6.46"/>
    <n v="1"/>
    <n v="1"/>
    <n v="0"/>
    <n v="0"/>
    <n v="0"/>
    <s v="21585"/>
    <x v="427"/>
    <s v="200070894"/>
    <s v="CC de Gevrey-Chambertin et de Nuits-Saint-Georges"/>
    <s v="21"/>
    <s v="Côte-d'Or"/>
    <n v="27"/>
    <s v="Bourgogne-Franche-Comté"/>
  </r>
  <r>
    <s v="Enedis"/>
    <s v="2021"/>
    <x v="0"/>
    <s v="PRO"/>
    <s v="Petits professionels"/>
    <s v="X"/>
    <x v="2"/>
    <m/>
    <s v="0"/>
    <n v="0"/>
    <n v="0"/>
    <n v="0"/>
    <n v="0"/>
    <n v="0"/>
    <n v="1"/>
    <s v="21585"/>
    <x v="427"/>
    <s v="200070894"/>
    <s v="CC de Gevrey-Chambertin et de Nuits-Saint-Georges"/>
    <s v="21"/>
    <s v="Côte-d'Or"/>
    <n v="27"/>
    <s v="Bourgogne-Franche-Comté"/>
  </r>
  <r>
    <s v="Enedis"/>
    <s v="2021"/>
    <x v="0"/>
    <s v="ENT"/>
    <s v="Entreprises"/>
    <s v="A"/>
    <x v="1"/>
    <s v="1"/>
    <s v="0"/>
    <n v="71.018000000000001"/>
    <n v="1"/>
    <n v="1"/>
    <n v="0"/>
    <n v="0"/>
    <n v="0"/>
    <s v="21587"/>
    <x v="506"/>
    <s v="242100154"/>
    <s v="CC des Vallées de la Tille et de l'Ignon"/>
    <s v="21"/>
    <s v="Côte-d'Or"/>
    <n v="27"/>
    <s v="Bourgogne-Franche-Comté"/>
  </r>
  <r>
    <s v="Enedis"/>
    <s v="2021"/>
    <x v="0"/>
    <s v="PRO"/>
    <s v="Petits professionels"/>
    <s v="T"/>
    <x v="0"/>
    <m/>
    <s v="0"/>
    <n v="0"/>
    <n v="0"/>
    <n v="0"/>
    <n v="0"/>
    <n v="0"/>
    <n v="1"/>
    <s v="21588"/>
    <x v="507"/>
    <s v="200071207"/>
    <s v="CC de Pouilly-en-Auxois/Bligny-sur-Ouche"/>
    <s v="21"/>
    <s v="Côte-d'Or"/>
    <n v="27"/>
    <s v="Bourgogne-Franche-Comté"/>
  </r>
  <r>
    <s v="Enedis"/>
    <s v="2021"/>
    <x v="0"/>
    <s v="PRO"/>
    <s v="Petits professionels"/>
    <s v="T"/>
    <x v="0"/>
    <m/>
    <s v="0"/>
    <n v="0"/>
    <n v="0"/>
    <n v="0"/>
    <n v="0"/>
    <n v="0"/>
    <n v="1"/>
    <s v="21589"/>
    <x v="508"/>
    <s v="200039063"/>
    <s v="CC Forêts, Seine et Suzon"/>
    <s v="21"/>
    <s v="Côte-d'Or"/>
    <n v="27"/>
    <s v="Bourgogne-Franche-Comté"/>
  </r>
  <r>
    <s v="Enedis"/>
    <s v="2021"/>
    <x v="0"/>
    <s v="ENT"/>
    <s v="Entreprises"/>
    <s v="I"/>
    <x v="4"/>
    <s v="17"/>
    <s v="Industrie du papier et du carton"/>
    <n v="1652.6671670000001"/>
    <n v="1"/>
    <n v="1"/>
    <n v="0"/>
    <n v="0"/>
    <n v="0"/>
    <s v="21590"/>
    <x v="429"/>
    <s v="200006682"/>
    <s v="CA Beaune, Côte et Sud - Communauté Beaune-Chagny-Nolay"/>
    <s v="21"/>
    <s v="Côte-d'Or"/>
    <n v="27"/>
    <s v="Bourgogne-Franche-Comté"/>
  </r>
  <r>
    <s v="Enedis"/>
    <s v="2021"/>
    <x v="0"/>
    <s v="ENT"/>
    <s v="Entreprises"/>
    <s v="T"/>
    <x v="0"/>
    <s v="55"/>
    <s v="Hébergement"/>
    <n v="283.16498610000002"/>
    <n v="2"/>
    <n v="0.92700000000000005"/>
    <n v="0"/>
    <n v="0"/>
    <n v="0"/>
    <s v="21590"/>
    <x v="429"/>
    <s v="200006682"/>
    <s v="CA Beaune, Côte et Sud - Communauté Beaune-Chagny-Nolay"/>
    <s v="21"/>
    <s v="Côte-d'Or"/>
    <n v="27"/>
    <s v="Bourgogne-Franche-Comté"/>
  </r>
  <r>
    <s v="Enedis"/>
    <s v="2021"/>
    <x v="0"/>
    <s v="ENT"/>
    <s v="Entreprises"/>
    <s v="T"/>
    <x v="0"/>
    <s v="87"/>
    <s v="Hébergement médico-social et social"/>
    <n v="37.659441000000001"/>
    <n v="1"/>
    <n v="0.86"/>
    <n v="0"/>
    <n v="0"/>
    <n v="0"/>
    <s v="21590"/>
    <x v="429"/>
    <s v="200006682"/>
    <s v="CA Beaune, Côte et Sud - Communauté Beaune-Chagny-Nolay"/>
    <s v="21"/>
    <s v="Côte-d'Or"/>
    <n v="27"/>
    <s v="Bourgogne-Franche-Comté"/>
  </r>
  <r>
    <s v="Enedis"/>
    <s v="2021"/>
    <x v="0"/>
    <s v="PRO"/>
    <s v="Petits professionels"/>
    <s v="T"/>
    <x v="0"/>
    <m/>
    <s v="0"/>
    <n v="1201.6952690000001"/>
    <n v="90"/>
    <n v="0.84699999999999998"/>
    <n v="0"/>
    <n v="0"/>
    <n v="0"/>
    <s v="21590"/>
    <x v="429"/>
    <s v="200006682"/>
    <s v="CA Beaune, Côte et Sud - Communauté Beaune-Chagny-Nolay"/>
    <s v="21"/>
    <s v="Côte-d'Or"/>
    <n v="27"/>
    <s v="Bourgogne-Franche-Comté"/>
  </r>
  <r>
    <s v="Enedis"/>
    <s v="2021"/>
    <x v="0"/>
    <s v="PRO"/>
    <s v="Petits professionels"/>
    <s v="X"/>
    <x v="2"/>
    <m/>
    <s v="0"/>
    <n v="0"/>
    <n v="0"/>
    <n v="0"/>
    <n v="0"/>
    <n v="0"/>
    <n v="1"/>
    <s v="21591"/>
    <x v="430"/>
    <s v="200039063"/>
    <s v="CC Forêts, Seine et Suzon"/>
    <s v="21"/>
    <s v="Côte-d'Or"/>
    <n v="27"/>
    <s v="Bourgogne-Franche-Comté"/>
  </r>
  <r>
    <s v="Enedis"/>
    <s v="2021"/>
    <x v="0"/>
    <s v="PRO"/>
    <s v="Petits professionels"/>
    <s v="T"/>
    <x v="0"/>
    <m/>
    <s v="0"/>
    <n v="44.548402359999997"/>
    <n v="12"/>
    <n v="0.89200000000000002"/>
    <n v="0"/>
    <n v="0"/>
    <n v="0"/>
    <s v="21594"/>
    <x v="509"/>
    <s v="242101434"/>
    <s v="CC du Pays Châtillonnais"/>
    <s v="21"/>
    <s v="Côte-d'Or"/>
    <n v="27"/>
    <s v="Bourgogne-Franche-Comté"/>
  </r>
  <r>
    <s v="Enedis"/>
    <s v="2021"/>
    <x v="0"/>
    <s v="PRO"/>
    <s v="Petits professionels"/>
    <s v="X"/>
    <x v="2"/>
    <m/>
    <s v="0"/>
    <n v="0"/>
    <n v="0"/>
    <n v="0"/>
    <n v="0"/>
    <n v="0"/>
    <n v="1"/>
    <s v="21594"/>
    <x v="509"/>
    <s v="242101434"/>
    <s v="CC du Pays Châtillonnais"/>
    <s v="21"/>
    <s v="Côte-d'Or"/>
    <n v="27"/>
    <s v="Bourgogne-Franche-Comté"/>
  </r>
  <r>
    <s v="Enedis"/>
    <s v="2021"/>
    <x v="0"/>
    <s v="PRO"/>
    <s v="Petits professionels"/>
    <s v="A"/>
    <x v="1"/>
    <m/>
    <s v="0"/>
    <n v="0"/>
    <n v="0"/>
    <n v="0"/>
    <n v="0"/>
    <n v="0"/>
    <n v="1"/>
    <s v="21596"/>
    <x v="511"/>
    <s v="200070894"/>
    <s v="CC de Gevrey-Chambertin et de Nuits-Saint-Georges"/>
    <s v="21"/>
    <s v="Côte-d'Or"/>
    <n v="27"/>
    <s v="Bourgogne-Franche-Comté"/>
  </r>
  <r>
    <s v="Enedis"/>
    <s v="2021"/>
    <x v="0"/>
    <s v="ENT"/>
    <s v="Entreprises"/>
    <s v="A"/>
    <x v="1"/>
    <s v="1"/>
    <s v="0"/>
    <n v="27.957614379999999"/>
    <n v="1"/>
    <n v="0.91700000000000004"/>
    <n v="0"/>
    <n v="0"/>
    <n v="0"/>
    <s v="21599"/>
    <x v="450"/>
    <s v="200070910"/>
    <s v="CC Tille et Venelle"/>
    <s v="21"/>
    <s v="Côte-d'Or"/>
    <n v="27"/>
    <s v="Bourgogne-Franche-Comté"/>
  </r>
  <r>
    <s v="Enedis"/>
    <s v="2021"/>
    <x v="0"/>
    <s v="ENT"/>
    <s v="Entreprises"/>
    <s v="T"/>
    <x v="0"/>
    <s v="36"/>
    <s v="Captage, traitement et distribution d'eau"/>
    <n v="115.021"/>
    <n v="1"/>
    <n v="1"/>
    <n v="0"/>
    <n v="0"/>
    <n v="0"/>
    <s v="21599"/>
    <x v="450"/>
    <s v="200070910"/>
    <s v="CC Tille et Venelle"/>
    <s v="21"/>
    <s v="Côte-d'Or"/>
    <n v="27"/>
    <s v="Bourgogne-Franche-Comté"/>
  </r>
  <r>
    <s v="Enedis"/>
    <s v="2021"/>
    <x v="0"/>
    <s v="PRO"/>
    <s v="Petits professionels"/>
    <s v="I"/>
    <x v="4"/>
    <m/>
    <s v="0"/>
    <n v="106.11878299999999"/>
    <n v="15"/>
    <n v="0.82699999999999996"/>
    <n v="0"/>
    <n v="0"/>
    <n v="0"/>
    <s v="21599"/>
    <x v="450"/>
    <s v="200070910"/>
    <s v="CC Tille et Venelle"/>
    <s v="21"/>
    <s v="Côte-d'Or"/>
    <n v="27"/>
    <s v="Bourgogne-Franche-Comté"/>
  </r>
  <r>
    <s v="Enedis"/>
    <s v="2021"/>
    <x v="0"/>
    <s v="PRO"/>
    <s v="Petits professionels"/>
    <s v="I"/>
    <x v="4"/>
    <m/>
    <s v="0"/>
    <n v="0"/>
    <n v="0"/>
    <n v="0"/>
    <n v="0"/>
    <n v="0"/>
    <n v="1"/>
    <s v="21600"/>
    <x v="581"/>
    <s v="200071207"/>
    <s v="CC de Pouilly-en-Auxois/Bligny-sur-Ouche"/>
    <s v="21"/>
    <s v="Côte-d'Or"/>
    <n v="27"/>
    <s v="Bourgogne-Franche-Comté"/>
  </r>
  <r>
    <s v="Enedis"/>
    <s v="2021"/>
    <x v="0"/>
    <s v="PRO"/>
    <s v="Petits professionels"/>
    <s v="T"/>
    <x v="0"/>
    <m/>
    <s v="0"/>
    <n v="66.306723610000006"/>
    <n v="7"/>
    <n v="0.86"/>
    <n v="0"/>
    <n v="0"/>
    <n v="0"/>
    <s v="21601"/>
    <x v="688"/>
    <s v="200070894"/>
    <s v="CC de Gevrey-Chambertin et de Nuits-Saint-Georges"/>
    <s v="21"/>
    <s v="Côte-d'Or"/>
    <n v="27"/>
    <s v="Bourgogne-Franche-Comté"/>
  </r>
  <r>
    <s v="Enedis"/>
    <s v="2021"/>
    <x v="0"/>
    <s v="PRO"/>
    <s v="Petits professionels"/>
    <s v="T"/>
    <x v="0"/>
    <m/>
    <s v="0"/>
    <n v="0"/>
    <n v="0"/>
    <n v="0"/>
    <n v="0"/>
    <n v="0"/>
    <n v="1"/>
    <s v="21602"/>
    <x v="664"/>
    <s v="242101434"/>
    <s v="CC du Pays Châtillonnais"/>
    <s v="21"/>
    <s v="Côte-d'Or"/>
    <n v="27"/>
    <s v="Bourgogne-Franche-Comté"/>
  </r>
  <r>
    <s v="Enedis"/>
    <s v="2021"/>
    <x v="0"/>
    <s v="ENT"/>
    <s v="Entreprises"/>
    <s v="A"/>
    <x v="1"/>
    <s v="1"/>
    <s v="0"/>
    <n v="188.35142479999999"/>
    <n v="1"/>
    <n v="0.86699999999999999"/>
    <n v="0"/>
    <n v="0"/>
    <n v="0"/>
    <s v="21603"/>
    <x v="431"/>
    <s v="200071017"/>
    <s v="CC des Terres d'Auxois"/>
    <s v="21"/>
    <s v="Côte-d'Or"/>
    <n v="27"/>
    <s v="Bourgogne-Franche-Comté"/>
  </r>
  <r>
    <s v="Enedis"/>
    <s v="2021"/>
    <x v="0"/>
    <s v="ENT"/>
    <s v="Entreprises"/>
    <s v="I"/>
    <x v="4"/>
    <s v="10"/>
    <s v="Industries alimentaires"/>
    <n v="997.92063800000005"/>
    <n v="3"/>
    <n v="0.95"/>
    <n v="0"/>
    <n v="0"/>
    <n v="0"/>
    <s v="21603"/>
    <x v="431"/>
    <s v="200071017"/>
    <s v="CC des Terres d'Auxois"/>
    <s v="21"/>
    <s v="Côte-d'Or"/>
    <n v="27"/>
    <s v="Bourgogne-Franche-Comté"/>
  </r>
  <r>
    <s v="Enedis"/>
    <s v="2021"/>
    <x v="0"/>
    <s v="ENT"/>
    <s v="Entreprises"/>
    <s v="T"/>
    <x v="0"/>
    <s v="45"/>
    <s v="Commerce et réparation d'automobiles et de motocycles"/>
    <n v="155.7180783"/>
    <n v="3"/>
    <n v="0.89800000000000002"/>
    <n v="0"/>
    <n v="0"/>
    <n v="0"/>
    <s v="21603"/>
    <x v="431"/>
    <s v="200071017"/>
    <s v="CC des Terres d'Auxois"/>
    <s v="21"/>
    <s v="Côte-d'Or"/>
    <n v="27"/>
    <s v="Bourgogne-Franche-Comté"/>
  </r>
  <r>
    <s v="Enedis"/>
    <s v="2021"/>
    <x v="0"/>
    <s v="ENT"/>
    <s v="Entreprises"/>
    <s v="T"/>
    <x v="0"/>
    <s v="56"/>
    <s v="Restauration"/>
    <n v="45.312031709999999"/>
    <n v="1"/>
    <n v="0.96399999999999997"/>
    <n v="0"/>
    <n v="0"/>
    <n v="0"/>
    <s v="21603"/>
    <x v="431"/>
    <s v="200071017"/>
    <s v="CC des Terres d'Auxois"/>
    <s v="21"/>
    <s v="Côte-d'Or"/>
    <n v="27"/>
    <s v="Bourgogne-Franche-Comté"/>
  </r>
  <r>
    <s v="Enedis"/>
    <s v="2021"/>
    <x v="0"/>
    <s v="PRO"/>
    <s v="Petits professionels"/>
    <s v="T"/>
    <x v="0"/>
    <m/>
    <s v="0"/>
    <n v="4330.4871030000004"/>
    <n v="425"/>
    <n v="0.86299999999999999"/>
    <n v="0"/>
    <n v="0"/>
    <n v="0"/>
    <s v="21603"/>
    <x v="431"/>
    <s v="200071017"/>
    <s v="CC des Terres d'Auxois"/>
    <s v="21"/>
    <s v="Côte-d'Or"/>
    <n v="27"/>
    <s v="Bourgogne-Franche-Comté"/>
  </r>
  <r>
    <s v="Enedis"/>
    <s v="2021"/>
    <x v="0"/>
    <s v="RES"/>
    <s v="Résidentiel"/>
    <s v="R"/>
    <x v="3"/>
    <m/>
    <s v="0"/>
    <n v="9468.0494670000007"/>
    <n v="2432"/>
    <n v="0.84599999999999997"/>
    <n v="0.989951319"/>
    <n v="4.0499999999999998E-3"/>
    <n v="0"/>
    <s v="21603"/>
    <x v="431"/>
    <s v="200071017"/>
    <s v="CC des Terres d'Auxois"/>
    <s v="21"/>
    <s v="Côte-d'Or"/>
    <n v="27"/>
    <s v="Bourgogne-Franche-Comté"/>
  </r>
  <r>
    <s v="Enedis"/>
    <s v="2021"/>
    <x v="0"/>
    <s v="ENT"/>
    <s v="Entreprises"/>
    <s v="I"/>
    <x v="4"/>
    <s v="43"/>
    <s v="Travaux de construction spécialisés"/>
    <n v="169.51728249999999"/>
    <n v="2"/>
    <n v="0.93"/>
    <n v="0"/>
    <n v="0"/>
    <n v="0"/>
    <s v="21605"/>
    <x v="514"/>
    <s v="242100410"/>
    <s v="Dijon Métropole"/>
    <s v="21"/>
    <s v="Côte-d'Or"/>
    <n v="27"/>
    <s v="Bourgogne-Franche-Comté"/>
  </r>
  <r>
    <s v="Enedis"/>
    <s v="2021"/>
    <x v="0"/>
    <s v="ENT"/>
    <s v="Entreprises"/>
    <s v="I"/>
    <x v="4"/>
    <s v="23"/>
    <s v="Fabrication d'autres produits minéraux non métalliques"/>
    <n v="367.18368079999999"/>
    <n v="1"/>
    <n v="1"/>
    <n v="0"/>
    <n v="0"/>
    <n v="0"/>
    <s v="21606"/>
    <x v="515"/>
    <s v="200006682"/>
    <s v="CA Beaune, Côte et Sud - Communauté Beaune-Chagny-Nolay"/>
    <s v="21"/>
    <s v="Côte-d'Or"/>
    <n v="27"/>
    <s v="Bourgogne-Franche-Comté"/>
  </r>
  <r>
    <s v="Enedis"/>
    <s v="2021"/>
    <x v="0"/>
    <s v="PRO"/>
    <s v="Petits professionels"/>
    <s v="A"/>
    <x v="1"/>
    <m/>
    <s v="0"/>
    <n v="641.87436720000005"/>
    <n v="35"/>
    <n v="0.873"/>
    <n v="0"/>
    <n v="0"/>
    <n v="0"/>
    <s v="21606"/>
    <x v="515"/>
    <s v="200006682"/>
    <s v="CA Beaune, Côte et Sud - Communauté Beaune-Chagny-Nolay"/>
    <s v="21"/>
    <s v="Côte-d'Or"/>
    <n v="27"/>
    <s v="Bourgogne-Franche-Comté"/>
  </r>
  <r>
    <s v="Enedis"/>
    <s v="2021"/>
    <x v="0"/>
    <s v="PRO"/>
    <s v="Petits professionels"/>
    <s v="T"/>
    <x v="0"/>
    <m/>
    <s v="0"/>
    <n v="860.49995379999996"/>
    <n v="75"/>
    <n v="0.89"/>
    <n v="0"/>
    <n v="0"/>
    <n v="0"/>
    <s v="21606"/>
    <x v="515"/>
    <s v="200006682"/>
    <s v="CA Beaune, Côte et Sud - Communauté Beaune-Chagny-Nolay"/>
    <s v="21"/>
    <s v="Côte-d'Or"/>
    <n v="27"/>
    <s v="Bourgogne-Franche-Comté"/>
  </r>
  <r>
    <s v="Enedis"/>
    <s v="2021"/>
    <x v="0"/>
    <s v="ENT"/>
    <s v="Entreprises"/>
    <s v="I"/>
    <x v="4"/>
    <s v="13"/>
    <s v="Fabrication de textiles"/>
    <n v="21.443862960000001"/>
    <n v="1"/>
    <n v="0.89600000000000002"/>
    <n v="0"/>
    <n v="0"/>
    <n v="0"/>
    <s v="21607"/>
    <x v="432"/>
    <s v="242101509"/>
    <s v="CC Rives de Saône"/>
    <s v="21"/>
    <s v="Côte-d'Or"/>
    <n v="27"/>
    <s v="Bourgogne-Franche-Comté"/>
  </r>
  <r>
    <s v="Enedis"/>
    <s v="2021"/>
    <x v="0"/>
    <s v="ENT"/>
    <s v="Entreprises"/>
    <s v="T"/>
    <x v="0"/>
    <s v="46"/>
    <s v="Commerce de gros, à l'exception des automobiles et des motocycles"/>
    <n v="602.05942849999997"/>
    <n v="4"/>
    <n v="0.98299999999999998"/>
    <n v="0"/>
    <n v="0"/>
    <n v="0"/>
    <s v="21607"/>
    <x v="432"/>
    <s v="242101509"/>
    <s v="CC Rives de Saône"/>
    <s v="21"/>
    <s v="Côte-d'Or"/>
    <n v="27"/>
    <s v="Bourgogne-Franche-Comté"/>
  </r>
  <r>
    <s v="Enedis"/>
    <s v="2021"/>
    <x v="0"/>
    <s v="PRO"/>
    <s v="Petits professionels"/>
    <s v="X"/>
    <x v="2"/>
    <m/>
    <s v="0"/>
    <n v="62.780377510000001"/>
    <n v="13"/>
    <n v="0.89500000000000002"/>
    <n v="0"/>
    <n v="0"/>
    <n v="0"/>
    <s v="21607"/>
    <x v="432"/>
    <s v="242101509"/>
    <s v="CC Rives de Saône"/>
    <s v="21"/>
    <s v="Côte-d'Or"/>
    <n v="27"/>
    <s v="Bourgogne-Franche-Comté"/>
  </r>
  <r>
    <s v="Enedis"/>
    <s v="2021"/>
    <x v="0"/>
    <s v="ENT"/>
    <s v="Entreprises"/>
    <s v="T"/>
    <x v="0"/>
    <s v="38"/>
    <s v="Collecte, traitement et élimination des déchets ; récupération"/>
    <n v="20.882482679999999"/>
    <n v="1"/>
    <n v="0.91800000000000004"/>
    <n v="0"/>
    <n v="0"/>
    <n v="0"/>
    <s v="21609"/>
    <x v="433"/>
    <s v="200070902"/>
    <s v="CC Auxonne Pontailler Val de Saône"/>
    <s v="21"/>
    <s v="Côte-d'Or"/>
    <n v="27"/>
    <s v="Bourgogne-Franche-Comté"/>
  </r>
  <r>
    <s v="Enedis"/>
    <s v="2021"/>
    <x v="0"/>
    <s v="PRO"/>
    <s v="Petits professionels"/>
    <s v="X"/>
    <x v="2"/>
    <m/>
    <s v="0"/>
    <n v="0"/>
    <n v="0"/>
    <n v="0"/>
    <n v="0"/>
    <n v="0"/>
    <n v="1"/>
    <s v="21609"/>
    <x v="433"/>
    <s v="200070902"/>
    <s v="CC Auxonne Pontailler Val de Saône"/>
    <s v="21"/>
    <s v="Côte-d'Or"/>
    <n v="27"/>
    <s v="Bourgogne-Franche-Comté"/>
  </r>
  <r>
    <s v="Enedis"/>
    <s v="2021"/>
    <x v="0"/>
    <s v="RES"/>
    <s v="Résidentiel"/>
    <s v="R"/>
    <x v="3"/>
    <m/>
    <s v="0"/>
    <n v="1087.5285630000001"/>
    <n v="149"/>
    <n v="0.82"/>
    <n v="0"/>
    <n v="0"/>
    <n v="0"/>
    <s v="21610"/>
    <x v="665"/>
    <s v="200070902"/>
    <s v="CC Auxonne Pontailler Val de Saône"/>
    <s v="21"/>
    <s v="Côte-d'Or"/>
    <n v="27"/>
    <s v="Bourgogne-Franche-Comté"/>
  </r>
  <r>
    <s v="Enedis"/>
    <s v="2021"/>
    <x v="0"/>
    <s v="ENT"/>
    <s v="Entreprises"/>
    <s v="T"/>
    <x v="0"/>
    <s v="84"/>
    <s v="Administration publique et défense ; sécurité sociale obligatoire"/>
    <n v="419.2410016"/>
    <n v="5"/>
    <n v="0.91500000000000004"/>
    <n v="0"/>
    <n v="0"/>
    <n v="0"/>
    <s v="21611"/>
    <x v="516"/>
    <s v="200039055"/>
    <s v="CC Ouche et Montagne"/>
    <s v="21"/>
    <s v="Côte-d'Or"/>
    <n v="27"/>
    <s v="Bourgogne-Franche-Comté"/>
  </r>
  <r>
    <s v="Enedis"/>
    <s v="2021"/>
    <x v="0"/>
    <s v="ENT"/>
    <s v="Entreprises"/>
    <s v="T"/>
    <x v="0"/>
    <s v="87"/>
    <s v="Hébergement médico-social et social"/>
    <n v="204.5897942"/>
    <n v="1"/>
    <n v="0.90700000000000003"/>
    <n v="0"/>
    <n v="0"/>
    <n v="0"/>
    <s v="21611"/>
    <x v="516"/>
    <s v="200039055"/>
    <s v="CC Ouche et Montagne"/>
    <s v="21"/>
    <s v="Côte-d'Or"/>
    <n v="27"/>
    <s v="Bourgogne-Franche-Comté"/>
  </r>
  <r>
    <s v="Enedis"/>
    <s v="2021"/>
    <x v="0"/>
    <s v="PRO"/>
    <s v="Petits professionels"/>
    <s v="A"/>
    <x v="1"/>
    <m/>
    <s v="0"/>
    <n v="0"/>
    <n v="0"/>
    <n v="0"/>
    <n v="0"/>
    <n v="0"/>
    <n v="1"/>
    <s v="21613"/>
    <x v="689"/>
    <s v="200071017"/>
    <s v="CC des Terres d'Auxois"/>
    <s v="21"/>
    <s v="Côte-d'Or"/>
    <n v="27"/>
    <s v="Bourgogne-Franche-Comté"/>
  </r>
  <r>
    <s v="Enedis"/>
    <s v="2021"/>
    <x v="0"/>
    <s v="ENT"/>
    <s v="Entreprises"/>
    <s v="I"/>
    <x v="4"/>
    <s v="25"/>
    <s v="Fabrication de produits métalliques, à l'exception des machines et des équipements"/>
    <n v="343.0265617"/>
    <n v="1"/>
    <n v="0.998"/>
    <n v="0"/>
    <n v="0"/>
    <n v="0"/>
    <s v="21616"/>
    <x v="519"/>
    <s v="200006682"/>
    <s v="CA Beaune, Côte et Sud - Communauté Beaune-Chagny-Nolay"/>
    <s v="21"/>
    <s v="Côte-d'Or"/>
    <n v="27"/>
    <s v="Bourgogne-Franche-Comté"/>
  </r>
  <r>
    <s v="Enedis"/>
    <s v="2021"/>
    <x v="0"/>
    <s v="ENT"/>
    <s v="Entreprises"/>
    <s v="T"/>
    <x v="0"/>
    <s v="86"/>
    <s v="Activités pour la santé humaine"/>
    <n v="1701.6669999999999"/>
    <n v="1"/>
    <n v="1"/>
    <n v="0"/>
    <n v="0"/>
    <n v="0"/>
    <s v="21617"/>
    <x v="434"/>
    <s v="242100410"/>
    <s v="Dijon Métropole"/>
    <s v="21"/>
    <s v="Côte-d'Or"/>
    <n v="27"/>
    <s v="Bourgogne-Franche-Comté"/>
  </r>
  <r>
    <s v="Enedis"/>
    <s v="2021"/>
    <x v="0"/>
    <s v="ENT"/>
    <s v="Entreprises"/>
    <s v="T"/>
    <x v="0"/>
    <s v="88"/>
    <s v="Action sociale sans hébergement"/>
    <n v="77.124477440000007"/>
    <n v="1"/>
    <n v="0.91100000000000003"/>
    <n v="0"/>
    <n v="0"/>
    <n v="0"/>
    <s v="21617"/>
    <x v="434"/>
    <s v="242100410"/>
    <s v="Dijon Métropole"/>
    <s v="21"/>
    <s v="Côte-d'Or"/>
    <n v="27"/>
    <s v="Bourgogne-Franche-Comté"/>
  </r>
  <r>
    <s v="Enedis"/>
    <s v="2021"/>
    <x v="0"/>
    <s v="PRO"/>
    <s v="Petits professionels"/>
    <s v="T"/>
    <x v="0"/>
    <m/>
    <s v="0"/>
    <n v="188.77163809999999"/>
    <n v="18"/>
    <n v="0.86499999999999999"/>
    <n v="0"/>
    <n v="0"/>
    <n v="0"/>
    <s v="21618"/>
    <x v="520"/>
    <s v="200070902"/>
    <s v="CC Auxonne Pontailler Val de Saône"/>
    <s v="21"/>
    <s v="Côte-d'Or"/>
    <n v="27"/>
    <s v="Bourgogne-Franche-Comté"/>
  </r>
  <r>
    <s v="Enedis"/>
    <s v="2021"/>
    <x v="0"/>
    <s v="PRO"/>
    <s v="Petits professionels"/>
    <s v="X"/>
    <x v="2"/>
    <m/>
    <s v="0"/>
    <n v="0"/>
    <n v="0"/>
    <n v="0"/>
    <n v="0"/>
    <n v="0"/>
    <n v="1"/>
    <s v="21618"/>
    <x v="520"/>
    <s v="200070902"/>
    <s v="CC Auxonne Pontailler Val de Saône"/>
    <s v="21"/>
    <s v="Côte-d'Or"/>
    <n v="27"/>
    <s v="Bourgogne-Franche-Comté"/>
  </r>
  <r>
    <s v="Enedis"/>
    <s v="2021"/>
    <x v="0"/>
    <s v="PRO"/>
    <s v="Petits professionels"/>
    <s v="A"/>
    <x v="1"/>
    <m/>
    <s v="0"/>
    <n v="55.658455189999998"/>
    <n v="5"/>
    <n v="0.83599999999999997"/>
    <n v="0"/>
    <n v="0"/>
    <n v="0"/>
    <s v="21619"/>
    <x v="690"/>
    <s v="200072825"/>
    <s v="CC Mirebellois et Fontenois"/>
    <s v="21"/>
    <s v="Côte-d'Or"/>
    <n v="27"/>
    <s v="Bourgogne-Franche-Comté"/>
  </r>
  <r>
    <s v="Enedis"/>
    <s v="2021"/>
    <x v="0"/>
    <s v="PRO"/>
    <s v="Petits professionels"/>
    <s v="A"/>
    <x v="1"/>
    <m/>
    <s v="0"/>
    <n v="0"/>
    <n v="0"/>
    <n v="0"/>
    <n v="0"/>
    <n v="0"/>
    <n v="1"/>
    <s v="21623"/>
    <x v="435"/>
    <s v="200000925"/>
    <s v="CC de la Plaine Dijonnaise"/>
    <s v="21"/>
    <s v="Côte-d'Or"/>
    <n v="27"/>
    <s v="Bourgogne-Franche-Comté"/>
  </r>
  <r>
    <s v="Enedis"/>
    <s v="2021"/>
    <x v="0"/>
    <s v="PRO"/>
    <s v="Petits professionels"/>
    <s v="T"/>
    <x v="0"/>
    <m/>
    <s v="0"/>
    <n v="0"/>
    <n v="0"/>
    <n v="0"/>
    <n v="0"/>
    <n v="0"/>
    <n v="1"/>
    <s v="21624"/>
    <x v="522"/>
    <s v="200070902"/>
    <s v="CC Auxonne Pontailler Val de Saône"/>
    <s v="21"/>
    <s v="Côte-d'Or"/>
    <n v="27"/>
    <s v="Bourgogne-Franche-Comté"/>
  </r>
  <r>
    <s v="Enedis"/>
    <s v="2021"/>
    <x v="0"/>
    <s v="RES"/>
    <s v="Résidentiel"/>
    <s v="R"/>
    <x v="3"/>
    <m/>
    <s v="0"/>
    <n v="1165.930908"/>
    <n v="183"/>
    <n v="0.80900000000000005"/>
    <n v="0"/>
    <n v="0"/>
    <n v="0"/>
    <s v="21629"/>
    <x v="527"/>
    <s v="242101442"/>
    <s v="CC de Saulieu"/>
    <s v="21"/>
    <s v="Côte-d'Or"/>
    <n v="27"/>
    <s v="Bourgogne-Franche-Comté"/>
  </r>
  <r>
    <s v="Enedis"/>
    <s v="2021"/>
    <x v="0"/>
    <s v="PRO"/>
    <s v="Petits professionels"/>
    <s v="T"/>
    <x v="0"/>
    <m/>
    <s v="0"/>
    <n v="216.18000499999999"/>
    <n v="36"/>
    <n v="0.878"/>
    <n v="0"/>
    <n v="0"/>
    <n v="0"/>
    <s v="21632"/>
    <x v="528"/>
    <s v="200000925"/>
    <s v="CC de la Plaine Dijonnaise"/>
    <s v="21"/>
    <s v="Côte-d'Or"/>
    <n v="27"/>
    <s v="Bourgogne-Franche-Comté"/>
  </r>
  <r>
    <s v="Enedis"/>
    <s v="2021"/>
    <x v="0"/>
    <s v="PRO"/>
    <s v="Petits professionels"/>
    <s v="I"/>
    <x v="4"/>
    <m/>
    <s v="0"/>
    <n v="0"/>
    <n v="0"/>
    <n v="0"/>
    <n v="0"/>
    <n v="0"/>
    <n v="1"/>
    <s v="21633"/>
    <x v="586"/>
    <s v="200071017"/>
    <s v="CC des Terres d'Auxois"/>
    <s v="21"/>
    <s v="Côte-d'Or"/>
    <n v="27"/>
    <s v="Bourgogne-Franche-Comté"/>
  </r>
  <r>
    <s v="Enedis"/>
    <s v="2021"/>
    <x v="0"/>
    <s v="PRO"/>
    <s v="Petits professionels"/>
    <s v="T"/>
    <x v="0"/>
    <m/>
    <s v="0"/>
    <n v="86.810760360000003"/>
    <n v="11"/>
    <n v="0.93899999999999995"/>
    <n v="0"/>
    <n v="0"/>
    <n v="0"/>
    <s v="21635"/>
    <x v="529"/>
    <s v="200071017"/>
    <s v="CC des Terres d'Auxois"/>
    <s v="21"/>
    <s v="Côte-d'Or"/>
    <n v="27"/>
    <s v="Bourgogne-Franche-Comté"/>
  </r>
  <r>
    <s v="Enedis"/>
    <s v="2021"/>
    <x v="0"/>
    <s v="ENT"/>
    <s v="Entreprises"/>
    <s v="I"/>
    <x v="4"/>
    <s v="10"/>
    <s v="Industries alimentaires"/>
    <n v="61.466491400000002"/>
    <n v="1"/>
    <n v="0.90100000000000002"/>
    <n v="0"/>
    <n v="0"/>
    <n v="0"/>
    <s v="21642"/>
    <x v="531"/>
    <s v="200071017"/>
    <s v="CC des Terres d'Auxois"/>
    <s v="21"/>
    <s v="Côte-d'Or"/>
    <n v="27"/>
    <s v="Bourgogne-Franche-Comté"/>
  </r>
  <r>
    <s v="Enedis"/>
    <s v="2021"/>
    <x v="0"/>
    <s v="ENT"/>
    <s v="Entreprises"/>
    <s v="T"/>
    <x v="0"/>
    <s v="36"/>
    <s v="Captage, traitement et distribution d'eau"/>
    <n v="15.693648380000001"/>
    <n v="1"/>
    <n v="0.92300000000000004"/>
    <n v="0"/>
    <n v="0"/>
    <n v="0"/>
    <s v="21642"/>
    <x v="531"/>
    <s v="200071017"/>
    <s v="CC des Terres d'Auxois"/>
    <s v="21"/>
    <s v="Côte-d'Or"/>
    <n v="27"/>
    <s v="Bourgogne-Franche-Comté"/>
  </r>
  <r>
    <s v="Enedis"/>
    <s v="2021"/>
    <x v="0"/>
    <s v="ENT"/>
    <s v="Entreprises"/>
    <s v="T"/>
    <x v="0"/>
    <s v="47"/>
    <s v="Commerce de détail, à l'exception des automobiles et des motocycles"/>
    <n v="310.46502939999999"/>
    <n v="1"/>
    <n v="0.91700000000000004"/>
    <n v="0"/>
    <n v="0"/>
    <n v="0"/>
    <s v="21642"/>
    <x v="531"/>
    <s v="200071017"/>
    <s v="CC des Terres d'Auxois"/>
    <s v="21"/>
    <s v="Côte-d'Or"/>
    <n v="27"/>
    <s v="Bourgogne-Franche-Comté"/>
  </r>
  <r>
    <s v="Enedis"/>
    <s v="2021"/>
    <x v="0"/>
    <s v="ENT"/>
    <s v="Entreprises"/>
    <s v="T"/>
    <x v="0"/>
    <s v="49"/>
    <s v="Transports terrestres et transport par conduites"/>
    <n v="97.087999999999994"/>
    <n v="1"/>
    <n v="1"/>
    <n v="0"/>
    <n v="0"/>
    <n v="0"/>
    <s v="21642"/>
    <x v="531"/>
    <s v="200071017"/>
    <s v="CC des Terres d'Auxois"/>
    <s v="21"/>
    <s v="Côte-d'Or"/>
    <n v="27"/>
    <s v="Bourgogne-Franche-Comté"/>
  </r>
  <r>
    <s v="Enedis"/>
    <s v="2021"/>
    <x v="0"/>
    <s v="PRO"/>
    <s v="Petits professionels"/>
    <s v="I"/>
    <x v="4"/>
    <m/>
    <s v="0"/>
    <n v="0"/>
    <n v="0"/>
    <n v="0"/>
    <n v="0"/>
    <n v="0"/>
    <n v="1"/>
    <s v="21643"/>
    <x v="668"/>
    <s v="200070902"/>
    <s v="CC Auxonne Pontailler Val de Saône"/>
    <s v="21"/>
    <s v="Côte-d'Or"/>
    <n v="27"/>
    <s v="Bourgogne-Franche-Comté"/>
  </r>
  <r>
    <s v="Enedis"/>
    <s v="2021"/>
    <x v="0"/>
    <s v="PRO"/>
    <s v="Petits professionels"/>
    <s v="T"/>
    <x v="0"/>
    <m/>
    <s v="0"/>
    <n v="101.2109274"/>
    <n v="13"/>
    <n v="0.94"/>
    <n v="0"/>
    <n v="0"/>
    <n v="0"/>
    <s v="21643"/>
    <x v="668"/>
    <s v="200070902"/>
    <s v="CC Auxonne Pontailler Val de Saône"/>
    <s v="21"/>
    <s v="Côte-d'Or"/>
    <n v="27"/>
    <s v="Bourgogne-Franche-Comté"/>
  </r>
  <r>
    <s v="Enedis"/>
    <s v="2021"/>
    <x v="0"/>
    <s v="ENT"/>
    <s v="Entreprises"/>
    <s v="T"/>
    <x v="0"/>
    <s v="38"/>
    <s v="Collecte, traitement et élimination des déchets ; récupération"/>
    <n v="0.80716924000000001"/>
    <n v="1"/>
    <n v="0.873"/>
    <n v="0"/>
    <n v="0"/>
    <n v="0"/>
    <s v="21645"/>
    <x v="532"/>
    <s v="242101509"/>
    <s v="CC Rives de Saône"/>
    <s v="21"/>
    <s v="Côte-d'Or"/>
    <n v="27"/>
    <s v="Bourgogne-Franche-Comté"/>
  </r>
  <r>
    <s v="Enedis"/>
    <s v="2021"/>
    <x v="0"/>
    <s v="PRO"/>
    <s v="Petits professionels"/>
    <s v="A"/>
    <x v="1"/>
    <m/>
    <s v="0"/>
    <n v="0"/>
    <n v="0"/>
    <n v="0"/>
    <n v="0"/>
    <n v="0"/>
    <n v="1"/>
    <s v="21646"/>
    <x v="533"/>
    <s v="200039063"/>
    <s v="CC Forêts, Seine et Suzon"/>
    <s v="21"/>
    <s v="Côte-d'Or"/>
    <n v="27"/>
    <s v="Bourgogne-Franche-Comté"/>
  </r>
  <r>
    <s v="Enedis"/>
    <s v="2021"/>
    <x v="0"/>
    <s v="RES"/>
    <s v="Résidentiel"/>
    <s v="R"/>
    <x v="3"/>
    <m/>
    <s v="0"/>
    <n v="319.00749760000002"/>
    <n v="72"/>
    <n v="0.76"/>
    <n v="0"/>
    <n v="0"/>
    <n v="0"/>
    <s v="21646"/>
    <x v="533"/>
    <s v="200039063"/>
    <s v="CC Forêts, Seine et Suzon"/>
    <s v="21"/>
    <s v="Côte-d'Or"/>
    <n v="27"/>
    <s v="Bourgogne-Franche-Comté"/>
  </r>
  <r>
    <s v="Enedis"/>
    <s v="2021"/>
    <x v="0"/>
    <s v="PRO"/>
    <s v="Petits professionels"/>
    <s v="I"/>
    <x v="4"/>
    <m/>
    <s v="0"/>
    <n v="0"/>
    <n v="0"/>
    <n v="0"/>
    <n v="0"/>
    <n v="0"/>
    <n v="1"/>
    <s v="21647"/>
    <x v="591"/>
    <s v="242101509"/>
    <s v="CC Rives de Saône"/>
    <s v="21"/>
    <s v="Côte-d'Or"/>
    <n v="27"/>
    <s v="Bourgogne-Franche-Comté"/>
  </r>
  <r>
    <s v="Enedis"/>
    <s v="2021"/>
    <x v="0"/>
    <s v="RES"/>
    <s v="Résidentiel"/>
    <s v="R"/>
    <x v="3"/>
    <m/>
    <s v="0"/>
    <n v="342.8937765"/>
    <n v="66"/>
    <n v="0.79700000000000004"/>
    <n v="0"/>
    <n v="0"/>
    <n v="0"/>
    <s v="21647"/>
    <x v="591"/>
    <s v="242101509"/>
    <s v="CC Rives de Saône"/>
    <s v="21"/>
    <s v="Côte-d'Or"/>
    <n v="27"/>
    <s v="Bourgogne-Franche-Comté"/>
  </r>
  <r>
    <s v="Enedis"/>
    <s v="2021"/>
    <x v="0"/>
    <s v="PRO"/>
    <s v="Petits professionels"/>
    <s v="T"/>
    <x v="0"/>
    <m/>
    <s v="0"/>
    <n v="0"/>
    <n v="0"/>
    <n v="0"/>
    <n v="0"/>
    <n v="0"/>
    <n v="1"/>
    <s v="21650"/>
    <x v="535"/>
    <s v="200070894"/>
    <s v="CC de Gevrey-Chambertin et de Nuits-Saint-Georges"/>
    <s v="21"/>
    <s v="Côte-d'Or"/>
    <n v="27"/>
    <s v="Bourgogne-Franche-Comté"/>
  </r>
  <r>
    <s v="Enedis"/>
    <s v="2021"/>
    <x v="0"/>
    <s v="RES"/>
    <s v="Résidentiel"/>
    <s v="R"/>
    <x v="3"/>
    <m/>
    <s v="0"/>
    <n v="479.79969519999997"/>
    <n v="79"/>
    <n v="0.63600000000000001"/>
    <n v="0"/>
    <n v="0"/>
    <n v="0"/>
    <s v="21650"/>
    <x v="535"/>
    <s v="200070894"/>
    <s v="CC de Gevrey-Chambertin et de Nuits-Saint-Georges"/>
    <s v="21"/>
    <s v="Côte-d'Or"/>
    <n v="27"/>
    <s v="Bourgogne-Franche-Comté"/>
  </r>
  <r>
    <s v="Enedis"/>
    <s v="2021"/>
    <x v="0"/>
    <s v="PRO"/>
    <s v="Petits professionels"/>
    <s v="A"/>
    <x v="1"/>
    <m/>
    <s v="0"/>
    <n v="0"/>
    <n v="0"/>
    <n v="0"/>
    <n v="0"/>
    <n v="0"/>
    <n v="1"/>
    <s v="21652"/>
    <x v="537"/>
    <s v="200071207"/>
    <s v="CC de Pouilly-en-Auxois/Bligny-sur-Ouche"/>
    <s v="21"/>
    <s v="Côte-d'Or"/>
    <n v="27"/>
    <s v="Bourgogne-Franche-Comté"/>
  </r>
  <r>
    <s v="Enedis"/>
    <s v="2021"/>
    <x v="0"/>
    <s v="RES"/>
    <s v="Résidentiel"/>
    <s v="R"/>
    <x v="3"/>
    <m/>
    <s v="0"/>
    <n v="939.25286419999998"/>
    <n v="159"/>
    <n v="0.80300000000000005"/>
    <n v="0"/>
    <n v="0"/>
    <n v="0"/>
    <s v="21652"/>
    <x v="537"/>
    <s v="200071207"/>
    <s v="CC de Pouilly-en-Auxois/Bligny-sur-Ouche"/>
    <s v="21"/>
    <s v="Côte-d'Or"/>
    <n v="27"/>
    <s v="Bourgogne-Franche-Comté"/>
  </r>
  <r>
    <s v="Enedis"/>
    <s v="2021"/>
    <x v="0"/>
    <s v="PRO"/>
    <s v="Petits professionels"/>
    <s v="A"/>
    <x v="1"/>
    <m/>
    <s v="0"/>
    <n v="60.93292331"/>
    <n v="4"/>
    <n v="0.91100000000000003"/>
    <n v="0"/>
    <n v="0"/>
    <n v="0"/>
    <s v="21653"/>
    <x v="538"/>
    <s v="242101434"/>
    <s v="CC du Pays Châtillonnais"/>
    <s v="21"/>
    <s v="Côte-d'Or"/>
    <n v="27"/>
    <s v="Bourgogne-Franche-Comté"/>
  </r>
  <r>
    <s v="Enedis"/>
    <s v="2021"/>
    <x v="0"/>
    <s v="ENT"/>
    <s v="Entreprises"/>
    <s v="T"/>
    <x v="0"/>
    <s v="36"/>
    <s v="Captage, traitement et distribution d'eau"/>
    <n v="12.552"/>
    <n v="1"/>
    <n v="1"/>
    <n v="0"/>
    <n v="0"/>
    <n v="0"/>
    <s v="21655"/>
    <x v="539"/>
    <s v="242101434"/>
    <s v="CC du Pays Châtillonnais"/>
    <s v="21"/>
    <s v="Côte-d'Or"/>
    <n v="27"/>
    <s v="Bourgogne-Franche-Comté"/>
  </r>
  <r>
    <s v="Enedis"/>
    <s v="2021"/>
    <x v="0"/>
    <s v="PRO"/>
    <s v="Petits professionels"/>
    <s v="A"/>
    <x v="1"/>
    <m/>
    <s v="0"/>
    <n v="0"/>
    <n v="0"/>
    <n v="0"/>
    <n v="0"/>
    <n v="0"/>
    <n v="1"/>
    <s v="21655"/>
    <x v="539"/>
    <s v="242101434"/>
    <s v="CC du Pays Châtillonnais"/>
    <s v="21"/>
    <s v="Côte-d'Or"/>
    <n v="27"/>
    <s v="Bourgogne-Franche-Comté"/>
  </r>
  <r>
    <s v="Enedis"/>
    <s v="2021"/>
    <x v="0"/>
    <s v="PRO"/>
    <s v="Petits professionels"/>
    <s v="X"/>
    <x v="2"/>
    <m/>
    <s v="0"/>
    <n v="0"/>
    <n v="0"/>
    <n v="0"/>
    <n v="0"/>
    <n v="0"/>
    <n v="1"/>
    <s v="21655"/>
    <x v="539"/>
    <s v="242101434"/>
    <s v="CC du Pays Châtillonnais"/>
    <s v="21"/>
    <s v="Côte-d'Or"/>
    <n v="27"/>
    <s v="Bourgogne-Franche-Comté"/>
  </r>
  <r>
    <s v="Enedis"/>
    <s v="2021"/>
    <x v="0"/>
    <s v="RES"/>
    <s v="Résidentiel"/>
    <s v="R"/>
    <x v="3"/>
    <m/>
    <s v="0"/>
    <n v="772.55683480000005"/>
    <n v="149"/>
    <n v="0.82899999999999996"/>
    <n v="0"/>
    <n v="0"/>
    <n v="0"/>
    <s v="21655"/>
    <x v="539"/>
    <s v="242101434"/>
    <s v="CC du Pays Châtillonnais"/>
    <s v="21"/>
    <s v="Côte-d'Or"/>
    <n v="27"/>
    <s v="Bourgogne-Franche-Comté"/>
  </r>
  <r>
    <s v="Enedis"/>
    <s v="2021"/>
    <x v="0"/>
    <s v="PRO"/>
    <s v="Petits professionels"/>
    <s v="A"/>
    <x v="1"/>
    <m/>
    <s v="0"/>
    <n v="0"/>
    <n v="0"/>
    <n v="0"/>
    <n v="0"/>
    <n v="0"/>
    <n v="1"/>
    <s v="21656"/>
    <x v="438"/>
    <s v="200000925"/>
    <s v="CC de la Plaine Dijonnaise"/>
    <s v="21"/>
    <s v="Côte-d'Or"/>
    <n v="27"/>
    <s v="Bourgogne-Franche-Comté"/>
  </r>
  <r>
    <s v="Enedis"/>
    <s v="2021"/>
    <x v="0"/>
    <s v="ENT"/>
    <s v="Entreprises"/>
    <s v="I"/>
    <x v="4"/>
    <s v="10"/>
    <s v="Industries alimentaires"/>
    <n v="73.825500000000005"/>
    <n v="1"/>
    <n v="1"/>
    <n v="0"/>
    <n v="0"/>
    <n v="0"/>
    <s v="21657"/>
    <x v="439"/>
    <s v="200069540"/>
    <s v="CC Norge et Tille"/>
    <s v="21"/>
    <s v="Côte-d'Or"/>
    <n v="27"/>
    <s v="Bourgogne-Franche-Comté"/>
  </r>
  <r>
    <s v="Enedis"/>
    <s v="2021"/>
    <x v="0"/>
    <s v="ENT"/>
    <s v="Entreprises"/>
    <s v="T"/>
    <x v="0"/>
    <s v="84"/>
    <s v="Administration publique et défense ; sécurité sociale obligatoire"/>
    <n v="68.963932189999994"/>
    <n v="2"/>
    <n v="0.90300000000000002"/>
    <n v="0"/>
    <n v="0"/>
    <n v="0"/>
    <s v="21657"/>
    <x v="439"/>
    <s v="200069540"/>
    <s v="CC Norge et Tille"/>
    <s v="21"/>
    <s v="Côte-d'Or"/>
    <n v="27"/>
    <s v="Bourgogne-Franche-Comté"/>
  </r>
  <r>
    <s v="Enedis"/>
    <s v="2021"/>
    <x v="0"/>
    <s v="RES"/>
    <s v="Résidentiel"/>
    <s v="R"/>
    <x v="3"/>
    <m/>
    <s v="0"/>
    <n v="5301.3991690000003"/>
    <n v="892"/>
    <n v="0.82599999999999996"/>
    <n v="0.56019785899999996"/>
    <n v="4.3600000000000002E-3"/>
    <n v="0"/>
    <s v="21657"/>
    <x v="439"/>
    <s v="200069540"/>
    <s v="CC Norge et Tille"/>
    <s v="21"/>
    <s v="Côte-d'Or"/>
    <n v="27"/>
    <s v="Bourgogne-Franche-Comté"/>
  </r>
  <r>
    <s v="Enedis"/>
    <s v="2021"/>
    <x v="0"/>
    <s v="PRO"/>
    <s v="Petits professionels"/>
    <s v="T"/>
    <x v="0"/>
    <m/>
    <s v="0"/>
    <n v="75.853677210000001"/>
    <n v="11"/>
    <n v="0.83799999999999997"/>
    <n v="0"/>
    <n v="0"/>
    <n v="0"/>
    <s v="21659"/>
    <x v="540"/>
    <s v="200039063"/>
    <s v="CC Forêts, Seine et Suzon"/>
    <s v="21"/>
    <s v="Côte-d'Or"/>
    <n v="27"/>
    <s v="Bourgogne-Franche-Comté"/>
  </r>
  <r>
    <s v="Enedis"/>
    <s v="2021"/>
    <x v="0"/>
    <s v="RES"/>
    <s v="Résidentiel"/>
    <s v="R"/>
    <x v="3"/>
    <m/>
    <s v="0"/>
    <n v="496.00268160000002"/>
    <n v="87"/>
    <n v="0.82799999999999996"/>
    <n v="0"/>
    <n v="0"/>
    <n v="0"/>
    <s v="21659"/>
    <x v="540"/>
    <s v="200039063"/>
    <s v="CC Forêts, Seine et Suzon"/>
    <s v="21"/>
    <s v="Côte-d'Or"/>
    <n v="27"/>
    <s v="Bourgogne-Franche-Comté"/>
  </r>
  <r>
    <s v="Enedis"/>
    <s v="2021"/>
    <x v="0"/>
    <s v="ENT"/>
    <s v="Entreprises"/>
    <s v="T"/>
    <x v="0"/>
    <s v="68"/>
    <s v="Activités immobilières"/>
    <n v="45.162999999999997"/>
    <n v="1"/>
    <n v="1"/>
    <n v="0"/>
    <n v="0"/>
    <n v="0"/>
    <s v="21661"/>
    <x v="440"/>
    <s v="200039055"/>
    <s v="CC Ouche et Montagne"/>
    <s v="21"/>
    <s v="Côte-d'Or"/>
    <n v="27"/>
    <s v="Bourgogne-Franche-Comté"/>
  </r>
  <r>
    <s v="Enedis"/>
    <s v="2021"/>
    <x v="0"/>
    <s v="PRO"/>
    <s v="Petits professionels"/>
    <s v="I"/>
    <x v="4"/>
    <m/>
    <s v="0"/>
    <n v="112.0485575"/>
    <n v="7"/>
    <n v="0.83099999999999996"/>
    <n v="0"/>
    <n v="0"/>
    <n v="0"/>
    <s v="21661"/>
    <x v="440"/>
    <s v="200039055"/>
    <s v="CC Ouche et Montagne"/>
    <s v="21"/>
    <s v="Côte-d'Or"/>
    <n v="27"/>
    <s v="Bourgogne-Franche-Comté"/>
  </r>
  <r>
    <s v="Enedis"/>
    <s v="2021"/>
    <x v="0"/>
    <s v="PRO"/>
    <s v="Petits professionels"/>
    <s v="A"/>
    <x v="1"/>
    <m/>
    <s v="0"/>
    <n v="0"/>
    <n v="0"/>
    <n v="0"/>
    <n v="0"/>
    <n v="0"/>
    <n v="1"/>
    <s v="21662"/>
    <x v="542"/>
    <s v="200071017"/>
    <s v="CC des Terres d'Auxois"/>
    <s v="21"/>
    <s v="Côte-d'Or"/>
    <n v="27"/>
    <s v="Bourgogne-Franche-Comté"/>
  </r>
  <r>
    <s v="Enedis"/>
    <s v="2021"/>
    <x v="0"/>
    <s v="RES"/>
    <s v="Résidentiel"/>
    <s v="R"/>
    <x v="3"/>
    <m/>
    <s v="0"/>
    <n v="151.5223096"/>
    <n v="24"/>
    <n v="0.83899999999999997"/>
    <n v="0"/>
    <n v="0"/>
    <n v="0"/>
    <s v="21662"/>
    <x v="542"/>
    <s v="200071017"/>
    <s v="CC des Terres d'Auxois"/>
    <s v="21"/>
    <s v="Côte-d'Or"/>
    <n v="27"/>
    <s v="Bourgogne-Franche-Comté"/>
  </r>
  <r>
    <s v="Enedis"/>
    <s v="2021"/>
    <x v="0"/>
    <s v="ENT"/>
    <s v="Entreprises"/>
    <s v="I"/>
    <x v="4"/>
    <s v="10"/>
    <s v="Industries alimentaires"/>
    <n v="2913.6507700000002"/>
    <n v="3"/>
    <n v="0.997"/>
    <n v="0"/>
    <n v="0"/>
    <n v="0"/>
    <s v="21663"/>
    <x v="441"/>
    <s v="242101459"/>
    <s v="CC du Pays d'Alésia et de la Seine"/>
    <s v="21"/>
    <s v="Côte-d'Or"/>
    <n v="27"/>
    <s v="Bourgogne-Franche-Comté"/>
  </r>
  <r>
    <s v="Enedis"/>
    <s v="2021"/>
    <x v="0"/>
    <s v="ENT"/>
    <s v="Entreprises"/>
    <s v="I"/>
    <x v="4"/>
    <s v="24"/>
    <s v="Métallurgie"/>
    <n v="1823.0605"/>
    <n v="2"/>
    <n v="1"/>
    <n v="0"/>
    <n v="0"/>
    <n v="0"/>
    <s v="21663"/>
    <x v="441"/>
    <s v="242101459"/>
    <s v="CC du Pays d'Alésia et de la Seine"/>
    <s v="21"/>
    <s v="Côte-d'Or"/>
    <n v="27"/>
    <s v="Bourgogne-Franche-Comté"/>
  </r>
  <r>
    <s v="Enedis"/>
    <s v="2021"/>
    <x v="0"/>
    <s v="ENT"/>
    <s v="Entreprises"/>
    <s v="T"/>
    <x v="0"/>
    <s v="36"/>
    <s v="Captage, traitement et distribution d'eau"/>
    <n v="564.45219499999996"/>
    <n v="1"/>
    <n v="1"/>
    <n v="0"/>
    <n v="0"/>
    <n v="0"/>
    <s v="21663"/>
    <x v="441"/>
    <s v="242101459"/>
    <s v="CC du Pays d'Alésia et de la Seine"/>
    <s v="21"/>
    <s v="Côte-d'Or"/>
    <n v="27"/>
    <s v="Bourgogne-Franche-Comté"/>
  </r>
  <r>
    <s v="Enedis"/>
    <s v="2021"/>
    <x v="0"/>
    <s v="ENT"/>
    <s v="Entreprises"/>
    <s v="T"/>
    <x v="0"/>
    <s v="46"/>
    <s v="Commerce de gros, à l'exception des automobiles et des motocycles"/>
    <n v="4562.9279999999999"/>
    <n v="3"/>
    <n v="1"/>
    <n v="0"/>
    <n v="0"/>
    <n v="0"/>
    <s v="21663"/>
    <x v="441"/>
    <s v="242101459"/>
    <s v="CC du Pays d'Alésia et de la Seine"/>
    <s v="21"/>
    <s v="Côte-d'Or"/>
    <n v="27"/>
    <s v="Bourgogne-Franche-Comté"/>
  </r>
  <r>
    <s v="Enedis"/>
    <s v="2021"/>
    <x v="0"/>
    <s v="ENT"/>
    <s v="Entreprises"/>
    <s v="T"/>
    <x v="0"/>
    <s v="49"/>
    <s v="Transports terrestres et transport par conduites"/>
    <n v="1254.5040670000001"/>
    <n v="6"/>
    <n v="1"/>
    <n v="0"/>
    <n v="0"/>
    <n v="0"/>
    <s v="21663"/>
    <x v="441"/>
    <s v="242101459"/>
    <s v="CC du Pays d'Alésia et de la Seine"/>
    <s v="21"/>
    <s v="Côte-d'Or"/>
    <n v="27"/>
    <s v="Bourgogne-Franche-Comté"/>
  </r>
  <r>
    <s v="Enedis"/>
    <s v="2021"/>
    <x v="0"/>
    <s v="ENT"/>
    <s v="Entreprises"/>
    <s v="T"/>
    <x v="0"/>
    <s v="50"/>
    <s v="Transports par eau"/>
    <n v="10.703723350000001"/>
    <n v="1"/>
    <n v="0.96099999999999997"/>
    <n v="0"/>
    <n v="0"/>
    <n v="0"/>
    <s v="21663"/>
    <x v="441"/>
    <s v="242101459"/>
    <s v="CC du Pays d'Alésia et de la Seine"/>
    <s v="21"/>
    <s v="Côte-d'Or"/>
    <n v="27"/>
    <s v="Bourgogne-Franche-Comté"/>
  </r>
  <r>
    <s v="Enedis"/>
    <s v="2021"/>
    <x v="0"/>
    <s v="PRO"/>
    <s v="Petits professionels"/>
    <s v="T"/>
    <x v="0"/>
    <m/>
    <s v="0"/>
    <n v="2016.3493960000001"/>
    <n v="219"/>
    <n v="0.85199999999999998"/>
    <n v="0"/>
    <n v="0"/>
    <n v="0"/>
    <s v="21663"/>
    <x v="441"/>
    <s v="242101459"/>
    <s v="CC du Pays d'Alésia et de la Seine"/>
    <s v="21"/>
    <s v="Côte-d'Or"/>
    <n v="27"/>
    <s v="Bourgogne-Franche-Comté"/>
  </r>
  <r>
    <s v="Enedis"/>
    <s v="2021"/>
    <x v="0"/>
    <s v="PRO"/>
    <s v="Petits professionels"/>
    <s v="T"/>
    <x v="0"/>
    <m/>
    <s v="0"/>
    <n v="0"/>
    <n v="0"/>
    <n v="0"/>
    <n v="0"/>
    <n v="0"/>
    <n v="1"/>
    <s v="21664"/>
    <x v="543"/>
    <s v="242101491"/>
    <s v="CC du Montbardois"/>
    <s v="21"/>
    <s v="Côte-d'Or"/>
    <n v="27"/>
    <s v="Bourgogne-Franche-Comté"/>
  </r>
  <r>
    <s v="Enedis"/>
    <s v="2021"/>
    <x v="0"/>
    <s v="RES"/>
    <s v="Résidentiel"/>
    <s v="R"/>
    <x v="3"/>
    <m/>
    <s v="0"/>
    <n v="448.75931400000002"/>
    <n v="65"/>
    <n v="0.83299999999999996"/>
    <n v="0"/>
    <n v="0"/>
    <n v="0"/>
    <s v="21665"/>
    <x v="544"/>
    <s v="200070910"/>
    <s v="CC Tille et Venelle"/>
    <s v="21"/>
    <s v="Côte-d'Or"/>
    <n v="27"/>
    <s v="Bourgogne-Franche-Comté"/>
  </r>
  <r>
    <s v="Enedis"/>
    <s v="2021"/>
    <x v="0"/>
    <s v="PRO"/>
    <s v="Petits professionels"/>
    <s v="X"/>
    <x v="2"/>
    <m/>
    <s v="0"/>
    <n v="0"/>
    <n v="0"/>
    <n v="0"/>
    <n v="0"/>
    <n v="0"/>
    <n v="1"/>
    <s v="21666"/>
    <x v="670"/>
    <s v="242100154"/>
    <s v="CC des Vallées de la Tille et de l'Ignon"/>
    <s v="21"/>
    <s v="Côte-d'Or"/>
    <n v="27"/>
    <s v="Bourgogne-Franche-Comté"/>
  </r>
  <r>
    <s v="Enedis"/>
    <s v="2021"/>
    <x v="0"/>
    <s v="RES"/>
    <s v="Résidentiel"/>
    <s v="R"/>
    <x v="3"/>
    <m/>
    <s v="0"/>
    <n v="271.92924640000001"/>
    <n v="46"/>
    <n v="0.80400000000000005"/>
    <n v="0"/>
    <n v="0"/>
    <n v="0"/>
    <s v="21666"/>
    <x v="670"/>
    <s v="242100154"/>
    <s v="CC des Vallées de la Tille et de l'Ignon"/>
    <s v="21"/>
    <s v="Côte-d'Or"/>
    <n v="27"/>
    <s v="Bourgogne-Franche-Comté"/>
  </r>
  <r>
    <s v="Enedis"/>
    <s v="2021"/>
    <x v="0"/>
    <s v="ENT"/>
    <s v="Entreprises"/>
    <s v="T"/>
    <x v="0"/>
    <s v="46"/>
    <s v="Commerce de gros, à l'exception des automobiles et des motocycles"/>
    <n v="39.020000000000003"/>
    <n v="1"/>
    <n v="1"/>
    <n v="0"/>
    <n v="0"/>
    <n v="0"/>
    <s v="21667"/>
    <x v="545"/>
    <s v="200070910"/>
    <s v="CC Tille et Venelle"/>
    <s v="21"/>
    <s v="Côte-d'Or"/>
    <n v="27"/>
    <s v="Bourgogne-Franche-Comté"/>
  </r>
  <r>
    <s v="Enedis"/>
    <s v="2021"/>
    <x v="0"/>
    <s v="PRO"/>
    <s v="Petits professionels"/>
    <s v="T"/>
    <x v="0"/>
    <m/>
    <s v="0"/>
    <n v="33.076049099999999"/>
    <n v="17"/>
    <n v="0.91800000000000004"/>
    <n v="0"/>
    <n v="0"/>
    <n v="0"/>
    <s v="21667"/>
    <x v="545"/>
    <s v="200070910"/>
    <s v="CC Tille et Venelle"/>
    <s v="21"/>
    <s v="Côte-d'Or"/>
    <n v="27"/>
    <s v="Bourgogne-Franche-Comté"/>
  </r>
  <r>
    <s v="Enedis"/>
    <s v="2021"/>
    <x v="0"/>
    <s v="PRO"/>
    <s v="Petits professionels"/>
    <s v="A"/>
    <x v="1"/>
    <m/>
    <s v="0"/>
    <n v="0"/>
    <n v="0"/>
    <n v="0"/>
    <n v="0"/>
    <n v="0"/>
    <n v="1"/>
    <s v="21669"/>
    <x v="546"/>
    <s v="200039055"/>
    <s v="CC Ouche et Montagne"/>
    <s v="21"/>
    <s v="Côte-d'Or"/>
    <n v="27"/>
    <s v="Bourgogne-Franche-Comté"/>
  </r>
  <r>
    <s v="Enedis"/>
    <s v="2021"/>
    <x v="0"/>
    <s v="ENT"/>
    <s v="Entreprises"/>
    <s v="I"/>
    <x v="4"/>
    <s v="10"/>
    <s v="Industries alimentaires"/>
    <n v="48.142970830000003"/>
    <n v="1"/>
    <n v="0.91900000000000004"/>
    <n v="0"/>
    <n v="0"/>
    <n v="0"/>
    <s v="21670"/>
    <x v="455"/>
    <s v="242101459"/>
    <s v="CC du Pays d'Alésia et de la Seine"/>
    <s v="21"/>
    <s v="Côte-d'Or"/>
    <n v="27"/>
    <s v="Bourgogne-Franche-Comté"/>
  </r>
  <r>
    <s v="Enedis"/>
    <s v="2021"/>
    <x v="0"/>
    <s v="PRO"/>
    <s v="Petits professionels"/>
    <s v="I"/>
    <x v="4"/>
    <m/>
    <s v="0"/>
    <n v="0"/>
    <n v="0"/>
    <n v="0"/>
    <n v="0"/>
    <n v="0"/>
    <n v="1"/>
    <s v="21670"/>
    <x v="455"/>
    <s v="242101459"/>
    <s v="CC du Pays d'Alésia et de la Seine"/>
    <s v="21"/>
    <s v="Côte-d'Or"/>
    <n v="27"/>
    <s v="Bourgogne-Franche-Comté"/>
  </r>
  <r>
    <s v="Enedis"/>
    <s v="2021"/>
    <x v="0"/>
    <s v="PRO"/>
    <s v="Petits professionels"/>
    <s v="T"/>
    <x v="0"/>
    <m/>
    <s v="0"/>
    <n v="205.8698315"/>
    <n v="26"/>
    <n v="0.89800000000000002"/>
    <n v="0"/>
    <n v="0"/>
    <n v="0"/>
    <s v="21670"/>
    <x v="455"/>
    <s v="242101459"/>
    <s v="CC du Pays d'Alésia et de la Seine"/>
    <s v="21"/>
    <s v="Côte-d'Or"/>
    <n v="27"/>
    <s v="Bourgogne-Franche-Comté"/>
  </r>
  <r>
    <s v="Enedis"/>
    <s v="2021"/>
    <x v="0"/>
    <s v="RES"/>
    <s v="Résidentiel"/>
    <s v="R"/>
    <x v="3"/>
    <m/>
    <s v="0"/>
    <n v="991.0490628"/>
    <n v="169"/>
    <n v="0.753"/>
    <n v="0"/>
    <n v="0"/>
    <n v="0"/>
    <s v="21670"/>
    <x v="455"/>
    <s v="242101459"/>
    <s v="CC du Pays d'Alésia et de la Seine"/>
    <s v="21"/>
    <s v="Côte-d'Or"/>
    <n v="27"/>
    <s v="Bourgogne-Franche-Comté"/>
  </r>
  <r>
    <s v="Enedis"/>
    <s v="2021"/>
    <x v="0"/>
    <s v="PRO"/>
    <s v="Petits professionels"/>
    <s v="A"/>
    <x v="1"/>
    <m/>
    <s v="0"/>
    <n v="0"/>
    <n v="0"/>
    <n v="0"/>
    <n v="0"/>
    <n v="0"/>
    <n v="1"/>
    <s v="21671"/>
    <x v="547"/>
    <s v="242101434"/>
    <s v="CC du Pays Châtillonnais"/>
    <s v="21"/>
    <s v="Côte-d'Or"/>
    <n v="27"/>
    <s v="Bourgogne-Franche-Comté"/>
  </r>
  <r>
    <s v="Enedis"/>
    <s v="2021"/>
    <x v="0"/>
    <s v="PRO"/>
    <s v="Petits professionels"/>
    <s v="T"/>
    <x v="0"/>
    <m/>
    <s v="0"/>
    <n v="73.037192759999996"/>
    <n v="8"/>
    <n v="0.91900000000000004"/>
    <n v="0"/>
    <n v="0"/>
    <n v="0"/>
    <s v="21672"/>
    <x v="671"/>
    <s v="200071017"/>
    <s v="CC des Terres d'Auxois"/>
    <s v="21"/>
    <s v="Côte-d'Or"/>
    <n v="27"/>
    <s v="Bourgogne-Franche-Comté"/>
  </r>
  <r>
    <s v="Enedis"/>
    <s v="2021"/>
    <x v="0"/>
    <s v="PRO"/>
    <s v="Petits professionels"/>
    <s v="X"/>
    <x v="2"/>
    <m/>
    <s v="0"/>
    <n v="0"/>
    <n v="0"/>
    <n v="0"/>
    <n v="0"/>
    <n v="0"/>
    <n v="1"/>
    <s v="21673"/>
    <x v="548"/>
    <s v="200071207"/>
    <s v="CC de Pouilly-en-Auxois/Bligny-sur-Ouche"/>
    <s v="21"/>
    <s v="Côte-d'Or"/>
    <n v="27"/>
    <s v="Bourgogne-Franche-Comté"/>
  </r>
  <r>
    <s v="Enedis"/>
    <s v="2021"/>
    <x v="0"/>
    <s v="ENT"/>
    <s v="Entreprises"/>
    <s v="A"/>
    <x v="1"/>
    <s v="1"/>
    <s v="0"/>
    <n v="19.472999999999999"/>
    <n v="1"/>
    <n v="1"/>
    <n v="0"/>
    <n v="0"/>
    <n v="0"/>
    <s v="21674"/>
    <x v="549"/>
    <s v="242101434"/>
    <s v="CC du Pays Châtillonnais"/>
    <s v="21"/>
    <s v="Côte-d'Or"/>
    <n v="27"/>
    <s v="Bourgogne-Franche-Comté"/>
  </r>
  <r>
    <s v="Enedis"/>
    <s v="2021"/>
    <x v="0"/>
    <s v="ENT"/>
    <s v="Entreprises"/>
    <s v="T"/>
    <x v="0"/>
    <s v="68"/>
    <s v="Activités immobilières"/>
    <n v="69.145029930000007"/>
    <n v="1"/>
    <n v="0.90300000000000002"/>
    <n v="0"/>
    <n v="0"/>
    <n v="0"/>
    <s v="21675"/>
    <x v="550"/>
    <s v="200071173"/>
    <s v="CC du Pays Arnay Liernais"/>
    <s v="21"/>
    <s v="Côte-d'Or"/>
    <n v="27"/>
    <s v="Bourgogne-Franche-Comté"/>
  </r>
  <r>
    <s v="Enedis"/>
    <s v="2021"/>
    <x v="0"/>
    <s v="PRO"/>
    <s v="Petits professionels"/>
    <s v="T"/>
    <x v="0"/>
    <m/>
    <s v="0"/>
    <n v="99.143775649999995"/>
    <n v="7"/>
    <n v="0.93"/>
    <n v="0"/>
    <n v="0"/>
    <n v="0"/>
    <s v="21675"/>
    <x v="550"/>
    <s v="200071173"/>
    <s v="CC du Pays Arnay Liernais"/>
    <s v="21"/>
    <s v="Côte-d'Or"/>
    <n v="27"/>
    <s v="Bourgogne-Franche-Comté"/>
  </r>
  <r>
    <s v="Enedis"/>
    <s v="2021"/>
    <x v="0"/>
    <s v="ENT"/>
    <s v="Entreprises"/>
    <s v="T"/>
    <x v="0"/>
    <s v="36"/>
    <s v="Captage, traitement et distribution d'eau"/>
    <n v="2.6128138910000001"/>
    <n v="1"/>
    <n v="0.93500000000000005"/>
    <n v="0"/>
    <n v="0"/>
    <n v="0"/>
    <s v="21676"/>
    <x v="551"/>
    <s v="200071017"/>
    <s v="CC des Terres d'Auxois"/>
    <s v="21"/>
    <s v="Côte-d'Or"/>
    <n v="27"/>
    <s v="Bourgogne-Franche-Comté"/>
  </r>
  <r>
    <s v="Enedis"/>
    <s v="2021"/>
    <x v="0"/>
    <s v="PRO"/>
    <s v="Petits professionels"/>
    <s v="X"/>
    <x v="2"/>
    <m/>
    <s v="0"/>
    <n v="0"/>
    <n v="0"/>
    <n v="0"/>
    <n v="0"/>
    <n v="0"/>
    <n v="1"/>
    <s v="21676"/>
    <x v="551"/>
    <s v="200071017"/>
    <s v="CC des Terres d'Auxois"/>
    <s v="21"/>
    <s v="Côte-d'Or"/>
    <n v="27"/>
    <s v="Bourgogne-Franche-Comté"/>
  </r>
  <r>
    <s v="Enedis"/>
    <s v="2021"/>
    <x v="0"/>
    <s v="RES"/>
    <s v="Résidentiel"/>
    <s v="R"/>
    <x v="3"/>
    <m/>
    <s v="0"/>
    <n v="707.89288509999994"/>
    <n v="127"/>
    <n v="0.85199999999999998"/>
    <n v="0"/>
    <n v="0"/>
    <n v="0"/>
    <s v="21676"/>
    <x v="551"/>
    <s v="200071017"/>
    <s v="CC des Terres d'Auxois"/>
    <s v="21"/>
    <s v="Côte-d'Or"/>
    <n v="27"/>
    <s v="Bourgogne-Franche-Comté"/>
  </r>
  <r>
    <s v="Enedis"/>
    <s v="2021"/>
    <x v="0"/>
    <s v="PRO"/>
    <s v="Petits professionels"/>
    <s v="T"/>
    <x v="0"/>
    <m/>
    <s v="0"/>
    <n v="0"/>
    <n v="0"/>
    <n v="0"/>
    <n v="0"/>
    <n v="0"/>
    <n v="1"/>
    <s v="21677"/>
    <x v="552"/>
    <s v="200071207"/>
    <s v="CC de Pouilly-en-Auxois/Bligny-sur-Ouche"/>
    <s v="21"/>
    <s v="Côte-d'Or"/>
    <n v="27"/>
    <s v="Bourgogne-Franche-Comté"/>
  </r>
  <r>
    <s v="Enedis"/>
    <s v="2021"/>
    <x v="0"/>
    <s v="RES"/>
    <s v="Résidentiel"/>
    <s v="R"/>
    <x v="3"/>
    <m/>
    <s v="0"/>
    <n v="364.09658839999997"/>
    <n v="60"/>
    <n v="0.79800000000000004"/>
    <n v="0"/>
    <n v="0"/>
    <n v="0"/>
    <s v="21677"/>
    <x v="552"/>
    <s v="200071207"/>
    <s v="CC de Pouilly-en-Auxois/Bligny-sur-Ouche"/>
    <s v="21"/>
    <s v="Côte-d'Or"/>
    <n v="27"/>
    <s v="Bourgogne-Franche-Comté"/>
  </r>
  <r>
    <s v="Enedis"/>
    <s v="2021"/>
    <x v="0"/>
    <s v="PRO"/>
    <s v="Petits professionels"/>
    <s v="T"/>
    <x v="0"/>
    <m/>
    <s v="0"/>
    <n v="34.178599390000002"/>
    <n v="11"/>
    <n v="0.95599999999999996"/>
    <n v="0"/>
    <n v="0"/>
    <n v="0"/>
    <s v="21678"/>
    <x v="553"/>
    <s v="200071017"/>
    <s v="CC des Terres d'Auxois"/>
    <s v="21"/>
    <s v="Côte-d'Or"/>
    <n v="27"/>
    <s v="Bourgogne-Franche-Comté"/>
  </r>
  <r>
    <s v="Enedis"/>
    <s v="2021"/>
    <x v="0"/>
    <s v="ENT"/>
    <s v="Entreprises"/>
    <s v="T"/>
    <x v="0"/>
    <s v="68"/>
    <s v="Activités immobilières"/>
    <n v="2.78"/>
    <n v="1"/>
    <n v="1"/>
    <n v="0"/>
    <n v="0"/>
    <n v="0"/>
    <s v="21679"/>
    <x v="554"/>
    <s v="200039055"/>
    <s v="CC Ouche et Montagne"/>
    <s v="21"/>
    <s v="Côte-d'Or"/>
    <n v="27"/>
    <s v="Bourgogne-Franche-Comté"/>
  </r>
  <r>
    <s v="Enedis"/>
    <s v="2021"/>
    <x v="0"/>
    <s v="PRO"/>
    <s v="Petits professionels"/>
    <s v="A"/>
    <x v="1"/>
    <m/>
    <s v="0"/>
    <n v="0"/>
    <n v="0"/>
    <n v="0"/>
    <n v="0"/>
    <n v="0"/>
    <n v="1"/>
    <s v="21679"/>
    <x v="554"/>
    <s v="200039055"/>
    <s v="CC Ouche et Montagne"/>
    <s v="21"/>
    <s v="Côte-d'Or"/>
    <n v="27"/>
    <s v="Bourgogne-Franche-Comté"/>
  </r>
  <r>
    <s v="Enedis"/>
    <s v="2021"/>
    <x v="0"/>
    <s v="ENT"/>
    <s v="Entreprises"/>
    <s v="I"/>
    <x v="4"/>
    <s v="22"/>
    <s v="Fabrication de produits en caoutchouc et en plastique"/>
    <n v="1567.3538329999999"/>
    <n v="1"/>
    <n v="1"/>
    <n v="0"/>
    <n v="0"/>
    <n v="0"/>
    <s v="21680"/>
    <x v="555"/>
    <s v="200070902"/>
    <s v="CC Auxonne Pontailler Val de Saône"/>
    <s v="21"/>
    <s v="Côte-d'Or"/>
    <n v="27"/>
    <s v="Bourgogne-Franche-Comté"/>
  </r>
  <r>
    <s v="Enedis"/>
    <s v="2021"/>
    <x v="0"/>
    <s v="PRO"/>
    <s v="Petits professionels"/>
    <s v="X"/>
    <x v="2"/>
    <m/>
    <s v="0"/>
    <n v="0"/>
    <n v="0"/>
    <n v="0"/>
    <n v="0"/>
    <n v="0"/>
    <n v="1"/>
    <s v="21680"/>
    <x v="555"/>
    <s v="200070902"/>
    <s v="CC Auxonne Pontailler Val de Saône"/>
    <s v="21"/>
    <s v="Côte-d'Or"/>
    <n v="27"/>
    <s v="Bourgogne-Franche-Comté"/>
  </r>
  <r>
    <s v="Enedis"/>
    <s v="2021"/>
    <x v="0"/>
    <s v="RES"/>
    <s v="Résidentiel"/>
    <s v="R"/>
    <x v="3"/>
    <m/>
    <s v="0"/>
    <n v="1510.3399629999999"/>
    <n v="241"/>
    <n v="0.79400000000000004"/>
    <n v="0"/>
    <n v="0"/>
    <n v="0"/>
    <s v="21680"/>
    <x v="555"/>
    <s v="200070902"/>
    <s v="CC Auxonne Pontailler Val de Saône"/>
    <s v="21"/>
    <s v="Côte-d'Or"/>
    <n v="27"/>
    <s v="Bourgogne-Franche-Comté"/>
  </r>
  <r>
    <s v="Enedis"/>
    <s v="2021"/>
    <x v="0"/>
    <s v="PRO"/>
    <s v="Petits professionels"/>
    <s v="A"/>
    <x v="1"/>
    <m/>
    <s v="0"/>
    <n v="0"/>
    <n v="0"/>
    <n v="0"/>
    <n v="0"/>
    <n v="0"/>
    <n v="1"/>
    <s v="21681"/>
    <x v="556"/>
    <s v="200071017"/>
    <s v="CC des Terres d'Auxois"/>
    <s v="21"/>
    <s v="Côte-d'Or"/>
    <n v="27"/>
    <s v="Bourgogne-Franche-Comté"/>
  </r>
  <r>
    <s v="Enedis"/>
    <s v="2021"/>
    <x v="0"/>
    <s v="PRO"/>
    <s v="Petits professionels"/>
    <s v="T"/>
    <x v="0"/>
    <m/>
    <s v="0"/>
    <n v="0"/>
    <n v="0"/>
    <n v="0"/>
    <n v="0"/>
    <n v="0"/>
    <n v="1"/>
    <s v="21681"/>
    <x v="556"/>
    <s v="200071017"/>
    <s v="CC des Terres d'Auxois"/>
    <s v="21"/>
    <s v="Côte-d'Or"/>
    <n v="27"/>
    <s v="Bourgogne-Franche-Comté"/>
  </r>
  <r>
    <s v="Enedis"/>
    <s v="2021"/>
    <x v="0"/>
    <s v="PRO"/>
    <s v="Petits professionels"/>
    <s v="I"/>
    <x v="4"/>
    <m/>
    <s v="0"/>
    <n v="0"/>
    <n v="0"/>
    <n v="0"/>
    <n v="0"/>
    <n v="0"/>
    <n v="1"/>
    <s v="21682"/>
    <x v="672"/>
    <s v="200072825"/>
    <s v="CC Mirebellois et Fontenois"/>
    <s v="21"/>
    <s v="Côte-d'Or"/>
    <n v="27"/>
    <s v="Bourgogne-Franche-Comté"/>
  </r>
  <r>
    <s v="Enedis"/>
    <s v="2021"/>
    <x v="0"/>
    <s v="RES"/>
    <s v="Résidentiel"/>
    <s v="R"/>
    <x v="3"/>
    <m/>
    <s v="0"/>
    <n v="771.31425009999998"/>
    <n v="112"/>
    <n v="0.753"/>
    <n v="0"/>
    <n v="0"/>
    <n v="0"/>
    <s v="21682"/>
    <x v="672"/>
    <s v="200072825"/>
    <s v="CC Mirebellois et Fontenois"/>
    <s v="21"/>
    <s v="Côte-d'Or"/>
    <n v="27"/>
    <s v="Bourgogne-Franche-Comté"/>
  </r>
  <r>
    <s v="Enedis"/>
    <s v="2021"/>
    <x v="0"/>
    <s v="ENT"/>
    <s v="Entreprises"/>
    <s v="I"/>
    <x v="4"/>
    <s v="18"/>
    <s v="Imprimerie et reproduction d'enregistrements"/>
    <n v="323.2073815"/>
    <n v="1"/>
    <n v="0.998"/>
    <n v="0"/>
    <n v="0"/>
    <n v="0"/>
    <s v="21684"/>
    <x v="451"/>
    <s v="200006682"/>
    <s v="CA Beaune, Côte et Sud - Communauté Beaune-Chagny-Nolay"/>
    <s v="21"/>
    <s v="Côte-d'Or"/>
    <n v="27"/>
    <s v="Bourgogne-Franche-Comté"/>
  </r>
  <r>
    <s v="Enedis"/>
    <s v="2021"/>
    <x v="0"/>
    <s v="ENT"/>
    <s v="Entreprises"/>
    <s v="T"/>
    <x v="0"/>
    <s v="36"/>
    <s v="Captage, traitement et distribution d'eau"/>
    <n v="38.436"/>
    <n v="2"/>
    <n v="1"/>
    <n v="0"/>
    <n v="0"/>
    <n v="0"/>
    <s v="21684"/>
    <x v="451"/>
    <s v="200006682"/>
    <s v="CA Beaune, Côte et Sud - Communauté Beaune-Chagny-Nolay"/>
    <s v="21"/>
    <s v="Côte-d'Or"/>
    <n v="27"/>
    <s v="Bourgogne-Franche-Comté"/>
  </r>
  <r>
    <s v="Enedis"/>
    <s v="2021"/>
    <x v="0"/>
    <s v="ENT"/>
    <s v="Entreprises"/>
    <s v="T"/>
    <x v="0"/>
    <s v="86"/>
    <s v="Activités pour la santé humaine"/>
    <n v="305.3595497"/>
    <n v="1"/>
    <n v="0.91800000000000004"/>
    <n v="0"/>
    <n v="0"/>
    <n v="0"/>
    <s v="21684"/>
    <x v="451"/>
    <s v="200006682"/>
    <s v="CA Beaune, Côte et Sud - Communauté Beaune-Chagny-Nolay"/>
    <s v="21"/>
    <s v="Côte-d'Or"/>
    <n v="27"/>
    <s v="Bourgogne-Franche-Comté"/>
  </r>
  <r>
    <s v="Enedis"/>
    <s v="2021"/>
    <x v="0"/>
    <s v="PRO"/>
    <s v="Petits professionels"/>
    <s v="A"/>
    <x v="1"/>
    <m/>
    <s v="0"/>
    <n v="0"/>
    <n v="0"/>
    <n v="0"/>
    <n v="0"/>
    <n v="0"/>
    <n v="1"/>
    <s v="21684"/>
    <x v="451"/>
    <s v="200006682"/>
    <s v="CA Beaune, Côte et Sud - Communauté Beaune-Chagny-Nolay"/>
    <s v="21"/>
    <s v="Côte-d'Or"/>
    <n v="27"/>
    <s v="Bourgogne-Franche-Comté"/>
  </r>
  <r>
    <s v="Enedis"/>
    <s v="2021"/>
    <x v="0"/>
    <s v="RES"/>
    <s v="Résidentiel"/>
    <s v="R"/>
    <x v="3"/>
    <m/>
    <s v="0"/>
    <n v="2271.698805"/>
    <n v="358"/>
    <n v="0.84"/>
    <n v="0"/>
    <n v="0"/>
    <n v="0"/>
    <s v="21684"/>
    <x v="451"/>
    <s v="200006682"/>
    <s v="CA Beaune, Côte et Sud - Communauté Beaune-Chagny-Nolay"/>
    <s v="21"/>
    <s v="Côte-d'Or"/>
    <n v="27"/>
    <s v="Bourgogne-Franche-Comté"/>
  </r>
  <r>
    <s v="Enedis"/>
    <s v="2021"/>
    <x v="0"/>
    <s v="ENT"/>
    <s v="Entreprises"/>
    <s v="T"/>
    <x v="0"/>
    <s v="33"/>
    <s v="Réparation et installation de machines et d'équipements"/>
    <n v="22.154997890000001"/>
    <n v="1"/>
    <n v="0.86099999999999999"/>
    <n v="0"/>
    <n v="0"/>
    <n v="0"/>
    <s v="21685"/>
    <x v="558"/>
    <s v="242101434"/>
    <s v="CC du Pays Châtillonnais"/>
    <s v="21"/>
    <s v="Côte-d'Or"/>
    <n v="27"/>
    <s v="Bourgogne-Franche-Comté"/>
  </r>
  <r>
    <s v="Enedis"/>
    <s v="2021"/>
    <x v="0"/>
    <s v="PRO"/>
    <s v="Petits professionels"/>
    <s v="I"/>
    <x v="4"/>
    <m/>
    <s v="0"/>
    <n v="0"/>
    <n v="0"/>
    <n v="0"/>
    <n v="0"/>
    <n v="0"/>
    <n v="1"/>
    <s v="21685"/>
    <x v="558"/>
    <s v="242101434"/>
    <s v="CC du Pays Châtillonnais"/>
    <s v="21"/>
    <s v="Côte-d'Or"/>
    <n v="27"/>
    <s v="Bourgogne-Franche-Comté"/>
  </r>
  <r>
    <s v="Enedis"/>
    <s v="2021"/>
    <x v="0"/>
    <s v="PRO"/>
    <s v="Petits professionels"/>
    <s v="X"/>
    <x v="2"/>
    <m/>
    <s v="0"/>
    <n v="0"/>
    <n v="0"/>
    <n v="0"/>
    <n v="0"/>
    <n v="0"/>
    <n v="1"/>
    <s v="21686"/>
    <x v="559"/>
    <s v="242101491"/>
    <s v="CC du Montbardois"/>
    <s v="21"/>
    <s v="Côte-d'Or"/>
    <n v="27"/>
    <s v="Bourgogne-Franche-Comté"/>
  </r>
  <r>
    <s v="Enedis"/>
    <s v="2021"/>
    <x v="0"/>
    <s v="RES"/>
    <s v="Résidentiel"/>
    <s v="R"/>
    <x v="3"/>
    <m/>
    <s v="0"/>
    <n v="412.62425209999998"/>
    <n v="81"/>
    <n v="0.78500000000000003"/>
    <n v="0"/>
    <n v="0"/>
    <n v="0"/>
    <s v="21686"/>
    <x v="559"/>
    <s v="242101491"/>
    <s v="CC du Montbardois"/>
    <s v="21"/>
    <s v="Côte-d'Or"/>
    <n v="27"/>
    <s v="Bourgogne-Franche-Comté"/>
  </r>
  <r>
    <s v="Enedis"/>
    <s v="2021"/>
    <x v="0"/>
    <s v="RES"/>
    <s v="Résidentiel"/>
    <s v="R"/>
    <x v="3"/>
    <m/>
    <s v="0"/>
    <n v="419.04824619999999"/>
    <n v="63"/>
    <n v="0.84099999999999997"/>
    <n v="0"/>
    <n v="0"/>
    <n v="0"/>
    <s v="21688"/>
    <x v="561"/>
    <s v="200070894"/>
    <s v="CC de Gevrey-Chambertin et de Nuits-Saint-Georges"/>
    <s v="21"/>
    <s v="Côte-d'Or"/>
    <n v="27"/>
    <s v="Bourgogne-Franche-Comté"/>
  </r>
  <r>
    <s v="Enedis"/>
    <s v="2021"/>
    <x v="0"/>
    <s v="PRO"/>
    <s v="Petits professionels"/>
    <s v="T"/>
    <x v="0"/>
    <m/>
    <s v="0"/>
    <n v="0"/>
    <n v="0"/>
    <n v="0"/>
    <n v="0"/>
    <n v="0"/>
    <n v="1"/>
    <s v="21689"/>
    <x v="673"/>
    <s v="200071017"/>
    <s v="CC des Terres d'Auxois"/>
    <s v="21"/>
    <s v="Côte-d'Or"/>
    <n v="27"/>
    <s v="Bourgogne-Franche-Comté"/>
  </r>
  <r>
    <s v="Enedis"/>
    <s v="2021"/>
    <x v="0"/>
    <s v="RES"/>
    <s v="Résidentiel"/>
    <s v="R"/>
    <x v="3"/>
    <m/>
    <s v="0"/>
    <n v="629.28215479999994"/>
    <n v="80"/>
    <n v="0.78800000000000003"/>
    <n v="0"/>
    <n v="0"/>
    <n v="0"/>
    <s v="21689"/>
    <x v="673"/>
    <s v="200071017"/>
    <s v="CC des Terres d'Auxois"/>
    <s v="21"/>
    <s v="Côte-d'Or"/>
    <n v="27"/>
    <s v="Bourgogne-Franche-Comté"/>
  </r>
  <r>
    <s v="Enedis"/>
    <s v="2021"/>
    <x v="0"/>
    <s v="PRO"/>
    <s v="Petits professionels"/>
    <s v="A"/>
    <x v="1"/>
    <m/>
    <s v="0"/>
    <n v="0"/>
    <n v="0"/>
    <n v="0"/>
    <n v="0"/>
    <n v="0"/>
    <n v="1"/>
    <s v="21690"/>
    <x v="562"/>
    <s v="200071017"/>
    <s v="CC des Terres d'Auxois"/>
    <s v="21"/>
    <s v="Côte-d'Or"/>
    <n v="27"/>
    <s v="Bourgogne-Franche-Comté"/>
  </r>
  <r>
    <s v="Enedis"/>
    <s v="2021"/>
    <x v="0"/>
    <s v="PRO"/>
    <s v="Petits professionels"/>
    <s v="T"/>
    <x v="0"/>
    <m/>
    <s v="0"/>
    <n v="83.728167099999993"/>
    <n v="10"/>
    <n v="0.876"/>
    <n v="0"/>
    <n v="0"/>
    <n v="0"/>
    <s v="21690"/>
    <x v="562"/>
    <s v="200071017"/>
    <s v="CC des Terres d'Auxois"/>
    <s v="21"/>
    <s v="Côte-d'Or"/>
    <n v="27"/>
    <s v="Bourgogne-Franche-Comté"/>
  </r>
  <r>
    <s v="Enedis"/>
    <s v="2021"/>
    <x v="0"/>
    <s v="RES"/>
    <s v="Résidentiel"/>
    <s v="R"/>
    <x v="3"/>
    <m/>
    <s v="0"/>
    <n v="363.98486680000002"/>
    <n v="78"/>
    <n v="0.76400000000000001"/>
    <n v="0"/>
    <n v="0"/>
    <n v="0"/>
    <s v="21690"/>
    <x v="562"/>
    <s v="200071017"/>
    <s v="CC des Terres d'Auxois"/>
    <s v="21"/>
    <s v="Côte-d'Or"/>
    <n v="27"/>
    <s v="Bourgogne-Franche-Comté"/>
  </r>
  <r>
    <s v="Enedis"/>
    <s v="2021"/>
    <x v="0"/>
    <s v="ENT"/>
    <s v="Entreprises"/>
    <s v="A"/>
    <x v="1"/>
    <s v="1"/>
    <s v="0"/>
    <n v="32.194000000000003"/>
    <n v="1"/>
    <n v="1"/>
    <n v="0"/>
    <n v="0"/>
    <n v="0"/>
    <s v="21692"/>
    <x v="564"/>
    <s v="242100154"/>
    <s v="CC des Vallées de la Tille et de l'Ignon"/>
    <s v="21"/>
    <s v="Côte-d'Or"/>
    <n v="27"/>
    <s v="Bourgogne-Franche-Comté"/>
  </r>
  <r>
    <s v="Enedis"/>
    <s v="2021"/>
    <x v="0"/>
    <s v="PRO"/>
    <s v="Petits professionels"/>
    <s v="A"/>
    <x v="1"/>
    <m/>
    <s v="0"/>
    <n v="66.489775899999998"/>
    <n v="6"/>
    <n v="0.877"/>
    <n v="0"/>
    <n v="0"/>
    <n v="0"/>
    <s v="21692"/>
    <x v="564"/>
    <s v="242100154"/>
    <s v="CC des Vallées de la Tille et de l'Ignon"/>
    <s v="21"/>
    <s v="Côte-d'Or"/>
    <n v="27"/>
    <s v="Bourgogne-Franche-Comté"/>
  </r>
  <r>
    <s v="Enedis"/>
    <s v="2021"/>
    <x v="0"/>
    <s v="PRO"/>
    <s v="Petits professionels"/>
    <s v="I"/>
    <x v="4"/>
    <m/>
    <s v="0"/>
    <n v="0"/>
    <n v="0"/>
    <n v="0"/>
    <n v="0"/>
    <n v="0"/>
    <n v="1"/>
    <s v="21692"/>
    <x v="564"/>
    <s v="242100154"/>
    <s v="CC des Vallées de la Tille et de l'Ignon"/>
    <s v="21"/>
    <s v="Côte-d'Or"/>
    <n v="27"/>
    <s v="Bourgogne-Franche-Comté"/>
  </r>
  <r>
    <s v="Enedis"/>
    <s v="2021"/>
    <x v="0"/>
    <s v="PRO"/>
    <s v="Petits professionels"/>
    <s v="I"/>
    <x v="4"/>
    <m/>
    <s v="0"/>
    <n v="0"/>
    <n v="0"/>
    <n v="0"/>
    <n v="0"/>
    <n v="0"/>
    <n v="1"/>
    <s v="21694"/>
    <x v="566"/>
    <s v="200071017"/>
    <s v="CC des Terres d'Auxois"/>
    <s v="21"/>
    <s v="Côte-d'Or"/>
    <n v="27"/>
    <s v="Bourgogne-Franche-Comté"/>
  </r>
  <r>
    <s v="Enedis"/>
    <s v="2021"/>
    <x v="0"/>
    <s v="PRO"/>
    <s v="Petits professionels"/>
    <s v="T"/>
    <x v="0"/>
    <m/>
    <s v="0"/>
    <n v="0"/>
    <n v="0"/>
    <n v="0"/>
    <n v="0"/>
    <n v="0"/>
    <n v="1"/>
    <s v="21695"/>
    <x v="567"/>
    <s v="242101459"/>
    <s v="CC du Pays d'Alésia et de la Seine"/>
    <s v="21"/>
    <s v="Côte-d'Or"/>
    <n v="27"/>
    <s v="Bourgogne-Franche-Comté"/>
  </r>
  <r>
    <s v="Enedis"/>
    <s v="2021"/>
    <x v="0"/>
    <s v="ENT"/>
    <s v="Entreprises"/>
    <s v="I"/>
    <x v="4"/>
    <s v="8"/>
    <s v="0"/>
    <n v="953.31083330000001"/>
    <n v="1"/>
    <n v="1"/>
    <n v="0"/>
    <n v="0"/>
    <n v="0"/>
    <s v="21698"/>
    <x v="568"/>
    <s v="200070894"/>
    <s v="CC de Gevrey-Chambertin et de Nuits-Saint-Georges"/>
    <s v="21"/>
    <s v="Côte-d'Or"/>
    <n v="27"/>
    <s v="Bourgogne-Franche-Comté"/>
  </r>
  <r>
    <s v="Enedis"/>
    <s v="2021"/>
    <x v="0"/>
    <s v="ENT"/>
    <s v="Entreprises"/>
    <s v="I"/>
    <x v="4"/>
    <s v="10"/>
    <s v="Industries alimentaires"/>
    <n v="6513.5658329999997"/>
    <n v="2"/>
    <n v="1"/>
    <n v="0"/>
    <n v="0"/>
    <n v="0"/>
    <s v="21699"/>
    <x v="442"/>
    <s v="200070902"/>
    <s v="CC Auxonne Pontailler Val de Saône"/>
    <s v="21"/>
    <s v="Côte-d'Or"/>
    <n v="27"/>
    <s v="Bourgogne-Franche-Comté"/>
  </r>
  <r>
    <s v="Enedis"/>
    <s v="2021"/>
    <x v="0"/>
    <s v="PRO"/>
    <s v="Petits professionels"/>
    <s v="T"/>
    <x v="0"/>
    <m/>
    <s v="0"/>
    <n v="368.78887459999999"/>
    <n v="43"/>
    <n v="0.90100000000000002"/>
    <n v="0"/>
    <n v="0"/>
    <n v="0"/>
    <s v="21699"/>
    <x v="442"/>
    <s v="200070902"/>
    <s v="CC Auxonne Pontailler Val de Saône"/>
    <s v="21"/>
    <s v="Côte-d'Or"/>
    <n v="27"/>
    <s v="Bourgogne-Franche-Comté"/>
  </r>
  <r>
    <s v="Enedis"/>
    <s v="2021"/>
    <x v="0"/>
    <s v="ENT"/>
    <s v="Entreprises"/>
    <s v="I"/>
    <x v="4"/>
    <s v="23"/>
    <s v="Fabrication d'autres produits minéraux non métalliques"/>
    <n v="207.18506590000001"/>
    <n v="1"/>
    <n v="1"/>
    <n v="0"/>
    <n v="0"/>
    <n v="0"/>
    <s v="21700"/>
    <x v="569"/>
    <s v="242101434"/>
    <s v="CC du Pays Châtillonnais"/>
    <s v="21"/>
    <s v="Côte-d'Or"/>
    <n v="27"/>
    <s v="Bourgogne-Franche-Comté"/>
  </r>
  <r>
    <s v="Enedis"/>
    <s v="2021"/>
    <x v="0"/>
    <s v="PRO"/>
    <s v="Petits professionels"/>
    <s v="X"/>
    <x v="2"/>
    <m/>
    <s v="0"/>
    <n v="0"/>
    <n v="0"/>
    <n v="0"/>
    <n v="0"/>
    <n v="0"/>
    <n v="1"/>
    <s v="21700"/>
    <x v="569"/>
    <s v="242101434"/>
    <s v="CC du Pays Châtillonnais"/>
    <s v="21"/>
    <s v="Côte-d'Or"/>
    <n v="27"/>
    <s v="Bourgogne-Franche-Comté"/>
  </r>
  <r>
    <s v="Enedis"/>
    <s v="2021"/>
    <x v="0"/>
    <s v="RES"/>
    <s v="Résidentiel"/>
    <s v="R"/>
    <x v="3"/>
    <m/>
    <s v="0"/>
    <n v="252.45114839999999"/>
    <n v="49"/>
    <n v="0.86099999999999999"/>
    <n v="0"/>
    <n v="0"/>
    <n v="0"/>
    <s v="21700"/>
    <x v="569"/>
    <s v="242101434"/>
    <s v="CC du Pays Châtillonnais"/>
    <s v="21"/>
    <s v="Côte-d'Or"/>
    <n v="27"/>
    <s v="Bourgogne-Franche-Comté"/>
  </r>
  <r>
    <s v="Enedis"/>
    <s v="2021"/>
    <x v="0"/>
    <s v="PRO"/>
    <s v="Petits professionels"/>
    <s v="A"/>
    <x v="1"/>
    <m/>
    <s v="0"/>
    <n v="0"/>
    <n v="0"/>
    <n v="0"/>
    <n v="0"/>
    <n v="0"/>
    <n v="1"/>
    <s v="21701"/>
    <x v="570"/>
    <s v="200070902"/>
    <s v="CC Auxonne Pontailler Val de Saône"/>
    <s v="21"/>
    <s v="Côte-d'Or"/>
    <n v="27"/>
    <s v="Bourgogne-Franche-Comté"/>
  </r>
  <r>
    <s v="Enedis"/>
    <s v="2021"/>
    <x v="0"/>
    <s v="PRO"/>
    <s v="Petits professionels"/>
    <s v="X"/>
    <x v="2"/>
    <m/>
    <s v="0"/>
    <n v="0"/>
    <n v="0"/>
    <n v="0"/>
    <n v="0"/>
    <n v="0"/>
    <n v="1"/>
    <s v="21701"/>
    <x v="570"/>
    <s v="200070902"/>
    <s v="CC Auxonne Pontailler Val de Saône"/>
    <s v="21"/>
    <s v="Côte-d'Or"/>
    <n v="27"/>
    <s v="Bourgogne-Franche-Comté"/>
  </r>
  <r>
    <s v="Enedis"/>
    <s v="2021"/>
    <x v="0"/>
    <s v="RES"/>
    <s v="Résidentiel"/>
    <s v="R"/>
    <x v="3"/>
    <m/>
    <s v="0"/>
    <n v="177.56169539999999"/>
    <n v="45"/>
    <n v="0.71599999999999997"/>
    <n v="0"/>
    <n v="0"/>
    <n v="0"/>
    <s v="21703"/>
    <x v="675"/>
    <s v="200071173"/>
    <s v="CC du Pays Arnay Liernais"/>
    <s v="21"/>
    <s v="Côte-d'Or"/>
    <n v="27"/>
    <s v="Bourgogne-Franche-Comté"/>
  </r>
  <r>
    <s v="Enedis"/>
    <s v="2021"/>
    <x v="0"/>
    <s v="PRO"/>
    <s v="Petits professionels"/>
    <s v="A"/>
    <x v="1"/>
    <m/>
    <s v="0"/>
    <n v="0"/>
    <n v="0"/>
    <n v="0"/>
    <n v="0"/>
    <n v="0"/>
    <n v="1"/>
    <s v="21704"/>
    <x v="676"/>
    <s v="242101434"/>
    <s v="CC du Pays Châtillonnais"/>
    <s v="21"/>
    <s v="Côte-d'Or"/>
    <n v="27"/>
    <s v="Bourgogne-Franche-Comté"/>
  </r>
  <r>
    <s v="Enedis"/>
    <s v="2021"/>
    <x v="0"/>
    <s v="ENT"/>
    <s v="Entreprises"/>
    <s v="I"/>
    <x v="4"/>
    <s v="35"/>
    <s v="Production et distribution d'électricité, de gaz, de vapeur et d'air conditionné"/>
    <n v="69.197000000000003"/>
    <n v="1"/>
    <n v="1"/>
    <n v="0"/>
    <n v="0"/>
    <n v="0"/>
    <s v="21705"/>
    <x v="572"/>
    <s v="200039063"/>
    <s v="CC Forêts, Seine et Suzon"/>
    <s v="21"/>
    <s v="Côte-d'Or"/>
    <n v="27"/>
    <s v="Bourgogne-Franche-Comté"/>
  </r>
  <r>
    <s v="Enedis"/>
    <s v="2021"/>
    <x v="0"/>
    <s v="RES"/>
    <s v="Résidentiel"/>
    <s v="R"/>
    <x v="3"/>
    <m/>
    <s v="0"/>
    <n v="198.29803079999999"/>
    <n v="55"/>
    <n v="0.65200000000000002"/>
    <n v="0"/>
    <n v="0"/>
    <n v="0"/>
    <s v="21705"/>
    <x v="572"/>
    <s v="200039063"/>
    <s v="CC Forêts, Seine et Suzon"/>
    <s v="21"/>
    <s v="Côte-d'Or"/>
    <n v="27"/>
    <s v="Bourgogne-Franche-Comté"/>
  </r>
  <r>
    <s v="Enedis"/>
    <s v="2021"/>
    <x v="0"/>
    <s v="PRO"/>
    <s v="Petits professionels"/>
    <s v="A"/>
    <x v="1"/>
    <m/>
    <s v="0"/>
    <n v="152.02146329999999"/>
    <n v="7"/>
    <n v="0.92"/>
    <n v="0"/>
    <n v="0"/>
    <n v="0"/>
    <s v="21707"/>
    <x v="574"/>
    <s v="200071017"/>
    <s v="CC des Terres d'Auxois"/>
    <s v="21"/>
    <s v="Côte-d'Or"/>
    <n v="27"/>
    <s v="Bourgogne-Franche-Comté"/>
  </r>
  <r>
    <s v="Enedis"/>
    <s v="2021"/>
    <x v="0"/>
    <s v="PRO"/>
    <s v="Petits professionels"/>
    <s v="X"/>
    <x v="2"/>
    <m/>
    <s v="0"/>
    <n v="0"/>
    <n v="0"/>
    <n v="0"/>
    <n v="0"/>
    <n v="0"/>
    <n v="1"/>
    <s v="21708"/>
    <x v="575"/>
    <s v="200070894"/>
    <s v="CC de Gevrey-Chambertin et de Nuits-Saint-Georges"/>
    <s v="21"/>
    <s v="Côte-d'Or"/>
    <n v="27"/>
    <s v="Bourgogne-Franche-Comté"/>
  </r>
  <r>
    <s v="Enedis"/>
    <s v="2021"/>
    <x v="0"/>
    <s v="RES"/>
    <s v="Résidentiel"/>
    <s v="R"/>
    <x v="3"/>
    <m/>
    <s v="0"/>
    <n v="623.91168749999997"/>
    <n v="121"/>
    <n v="0.80700000000000005"/>
    <n v="0"/>
    <n v="0"/>
    <n v="0"/>
    <s v="21709"/>
    <x v="677"/>
    <s v="242101491"/>
    <s v="CC du Montbardois"/>
    <s v="21"/>
    <s v="Côte-d'Or"/>
    <n v="27"/>
    <s v="Bourgogne-Franche-Comté"/>
  </r>
  <r>
    <s v="Enedis"/>
    <s v="2021"/>
    <x v="0"/>
    <s v="ENT"/>
    <s v="Entreprises"/>
    <s v="I"/>
    <x v="4"/>
    <s v="16"/>
    <s v="Travail du bois et fabrication d'articles en bois et en liège, à l'exception des meubles ; fabrication d'articles en vannerie et sparterie"/>
    <n v="326.10899999999998"/>
    <n v="2"/>
    <n v="1"/>
    <n v="0"/>
    <n v="0"/>
    <n v="0"/>
    <s v="21710"/>
    <x v="576"/>
    <s v="200071017"/>
    <s v="CC des Terres d'Auxois"/>
    <s v="21"/>
    <s v="Côte-d'Or"/>
    <n v="27"/>
    <s v="Bourgogne-Franche-Comté"/>
  </r>
  <r>
    <s v="Enedis"/>
    <s v="2021"/>
    <x v="0"/>
    <s v="ENT"/>
    <s v="Entreprises"/>
    <s v="T"/>
    <x v="0"/>
    <s v="47"/>
    <s v="Commerce de détail, à l'exception des automobiles et des motocycles"/>
    <n v="511.59901710000003"/>
    <n v="1"/>
    <n v="0.997"/>
    <n v="0"/>
    <n v="0"/>
    <n v="0"/>
    <s v="21710"/>
    <x v="576"/>
    <s v="200071017"/>
    <s v="CC des Terres d'Auxois"/>
    <s v="21"/>
    <s v="Côte-d'Or"/>
    <n v="27"/>
    <s v="Bourgogne-Franche-Comté"/>
  </r>
  <r>
    <s v="Enedis"/>
    <s v="2021"/>
    <x v="0"/>
    <s v="PRO"/>
    <s v="Petits professionels"/>
    <s v="T"/>
    <x v="0"/>
    <m/>
    <s v="0"/>
    <n v="682.40360729999998"/>
    <n v="81"/>
    <n v="0.871"/>
    <n v="0"/>
    <n v="0"/>
    <n v="0"/>
    <s v="21710"/>
    <x v="576"/>
    <s v="200071017"/>
    <s v="CC des Terres d'Auxois"/>
    <s v="21"/>
    <s v="Côte-d'Or"/>
    <n v="27"/>
    <s v="Bourgogne-Franche-Comté"/>
  </r>
  <r>
    <s v="Enedis"/>
    <s v="2021"/>
    <x v="0"/>
    <s v="RES"/>
    <s v="Résidentiel"/>
    <s v="R"/>
    <x v="3"/>
    <m/>
    <s v="0"/>
    <n v="335.25457799999998"/>
    <n v="61"/>
    <n v="0.83199999999999996"/>
    <n v="0"/>
    <n v="0"/>
    <n v="0"/>
    <s v="21711"/>
    <x v="577"/>
    <s v="242101434"/>
    <s v="CC du Pays Châtillonnais"/>
    <s v="21"/>
    <s v="Côte-d'Or"/>
    <n v="27"/>
    <s v="Bourgogne-Franche-Comté"/>
  </r>
  <r>
    <s v="Enedis"/>
    <s v="2021"/>
    <x v="0"/>
    <s v="PRO"/>
    <s v="Petits professionels"/>
    <s v="I"/>
    <x v="4"/>
    <m/>
    <s v="0"/>
    <n v="0"/>
    <n v="0"/>
    <n v="0"/>
    <n v="0"/>
    <n v="0"/>
    <n v="1"/>
    <s v="21712"/>
    <x v="443"/>
    <s v="200006682"/>
    <s v="CA Beaune, Côte et Sud - Communauté Beaune-Chagny-Nolay"/>
    <s v="21"/>
    <s v="Côte-d'Or"/>
    <n v="27"/>
    <s v="Bourgogne-Franche-Comté"/>
  </r>
  <r>
    <s v="Enedis"/>
    <s v="2021"/>
    <x v="0"/>
    <s v="PRO"/>
    <s v="Petits professionels"/>
    <s v="X"/>
    <x v="2"/>
    <m/>
    <s v="0"/>
    <n v="0"/>
    <n v="0"/>
    <n v="0"/>
    <n v="0"/>
    <n v="0"/>
    <n v="1"/>
    <s v="21712"/>
    <x v="443"/>
    <s v="200006682"/>
    <s v="CA Beaune, Côte et Sud - Communauté Beaune-Chagny-Nolay"/>
    <s v="21"/>
    <s v="Côte-d'Or"/>
    <n v="27"/>
    <s v="Bourgogne-Franche-Comté"/>
  </r>
  <r>
    <s v="Enedis"/>
    <s v="2021"/>
    <x v="0"/>
    <s v="RES"/>
    <s v="Résidentiel"/>
    <s v="R"/>
    <x v="3"/>
    <m/>
    <s v="0"/>
    <n v="585.59799759999999"/>
    <n v="130"/>
    <n v="0.83899999999999997"/>
    <n v="0"/>
    <n v="0"/>
    <n v="0"/>
    <s v="21712"/>
    <x v="443"/>
    <s v="200006682"/>
    <s v="CA Beaune, Côte et Sud - Communauté Beaune-Chagny-Nolay"/>
    <s v="21"/>
    <s v="Côte-d'Or"/>
    <n v="27"/>
    <s v="Bourgogne-Franche-Comté"/>
  </r>
  <r>
    <s v="Enedis"/>
    <s v="2021"/>
    <x v="0"/>
    <s v="PRO"/>
    <s v="Petits professionels"/>
    <s v="X"/>
    <x v="2"/>
    <m/>
    <s v="0"/>
    <n v="0"/>
    <n v="0"/>
    <n v="0"/>
    <n v="0"/>
    <n v="0"/>
    <n v="1"/>
    <s v="21713"/>
    <x v="444"/>
    <s v="200070902"/>
    <s v="CC Auxonne Pontailler Val de Saône"/>
    <s v="21"/>
    <s v="Côte-d'Or"/>
    <n v="27"/>
    <s v="Bourgogne-Franche-Comté"/>
  </r>
  <r>
    <s v="Enedis"/>
    <s v="2021"/>
    <x v="0"/>
    <s v="ENT"/>
    <s v="Entreprises"/>
    <s v="A"/>
    <x v="1"/>
    <s v="1"/>
    <s v="0"/>
    <n v="546.61639920000005"/>
    <n v="8"/>
    <n v="0.91100000000000003"/>
    <n v="0"/>
    <n v="0"/>
    <n v="0"/>
    <s v="21714"/>
    <x v="445"/>
    <s v="200070894"/>
    <s v="CC de Gevrey-Chambertin et de Nuits-Saint-Georges"/>
    <s v="21"/>
    <s v="Côte-d'Or"/>
    <n v="27"/>
    <s v="Bourgogne-Franche-Comté"/>
  </r>
  <r>
    <s v="Enedis"/>
    <s v="2021"/>
    <x v="0"/>
    <s v="ENT"/>
    <s v="Entreprises"/>
    <s v="T"/>
    <x v="0"/>
    <s v="46"/>
    <s v="Commerce de gros, à l'exception des automobiles et des motocycles"/>
    <n v="192.4794393"/>
    <n v="2"/>
    <n v="0.91900000000000004"/>
    <n v="0"/>
    <n v="0"/>
    <n v="0"/>
    <s v="21714"/>
    <x v="445"/>
    <s v="200070894"/>
    <s v="CC de Gevrey-Chambertin et de Nuits-Saint-Georges"/>
    <s v="21"/>
    <s v="Côte-d'Or"/>
    <n v="27"/>
    <s v="Bourgogne-Franche-Comté"/>
  </r>
  <r>
    <s v="Enedis"/>
    <s v="2021"/>
    <x v="0"/>
    <s v="ENT"/>
    <s v="Entreprises"/>
    <s v="T"/>
    <x v="0"/>
    <s v="55"/>
    <s v="Hébergement"/>
    <n v="434.3609103"/>
    <n v="1"/>
    <n v="0.998"/>
    <n v="0"/>
    <n v="0"/>
    <n v="0"/>
    <s v="21714"/>
    <x v="445"/>
    <s v="200070894"/>
    <s v="CC de Gevrey-Chambertin et de Nuits-Saint-Georges"/>
    <s v="21"/>
    <s v="Côte-d'Or"/>
    <n v="27"/>
    <s v="Bourgogne-Franche-Comté"/>
  </r>
  <r>
    <s v="Enedis"/>
    <s v="2021"/>
    <x v="0"/>
    <s v="PRO"/>
    <s v="Petits professionels"/>
    <s v="X"/>
    <x v="2"/>
    <m/>
    <s v="0"/>
    <n v="0"/>
    <n v="0"/>
    <n v="0"/>
    <n v="0"/>
    <n v="0"/>
    <n v="1"/>
    <s v="21714"/>
    <x v="445"/>
    <s v="200070894"/>
    <s v="CC de Gevrey-Chambertin et de Nuits-Saint-Georges"/>
    <s v="21"/>
    <s v="Côte-d'Or"/>
    <n v="27"/>
    <s v="Bourgogne-Franche-Comté"/>
  </r>
  <r>
    <s v="Enedis"/>
    <s v="2021"/>
    <x v="0"/>
    <s v="PRO"/>
    <s v="Petits professionels"/>
    <s v="T"/>
    <x v="0"/>
    <m/>
    <s v="0"/>
    <n v="224.81750819999999"/>
    <n v="24"/>
    <n v="0.92"/>
    <n v="0"/>
    <n v="0"/>
    <n v="0"/>
    <s v="21715"/>
    <x v="678"/>
    <s v="200071173"/>
    <s v="CC du Pays Arnay Liernais"/>
    <s v="21"/>
    <s v="Côte-d'Or"/>
    <n v="27"/>
    <s v="Bourgogne-Franche-Comté"/>
  </r>
  <r>
    <s v="Enedis"/>
    <s v="2021"/>
    <x v="0"/>
    <s v="ENT"/>
    <s v="Entreprises"/>
    <s v="A"/>
    <x v="1"/>
    <s v="1"/>
    <s v="0"/>
    <n v="155.34518199999999"/>
    <n v="1"/>
    <n v="0.89200000000000002"/>
    <n v="0"/>
    <n v="0"/>
    <n v="0"/>
    <s v="21716"/>
    <x v="578"/>
    <s v="200070894"/>
    <s v="CC de Gevrey-Chambertin et de Nuits-Saint-Georges"/>
    <s v="21"/>
    <s v="Côte-d'Or"/>
    <n v="27"/>
    <s v="Bourgogne-Franche-Comté"/>
  </r>
  <r>
    <s v="Enedis"/>
    <s v="2021"/>
    <x v="0"/>
    <s v="PRO"/>
    <s v="Petits professionels"/>
    <s v="I"/>
    <x v="4"/>
    <m/>
    <s v="0"/>
    <n v="0"/>
    <n v="0"/>
    <n v="0"/>
    <n v="0"/>
    <n v="0"/>
    <n v="1"/>
    <s v="21716"/>
    <x v="578"/>
    <s v="200070894"/>
    <s v="CC de Gevrey-Chambertin et de Nuits-Saint-Georges"/>
    <s v="21"/>
    <s v="Côte-d'Or"/>
    <n v="27"/>
    <s v="Bourgogne-Franche-Comté"/>
  </r>
  <r>
    <s v="Enedis"/>
    <s v="2021"/>
    <x v="0"/>
    <s v="ENT"/>
    <s v="Entreprises"/>
    <s v="I"/>
    <x v="4"/>
    <s v="16"/>
    <s v="Travail du bois et fabrication d'articles en bois et en liège, à l'exception des meubles ; fabrication d'articles en vannerie et sparterie"/>
    <n v="52.183146890000003"/>
    <n v="1"/>
    <n v="0.93200000000000005"/>
    <n v="0"/>
    <n v="0"/>
    <n v="0"/>
    <s v="21717"/>
    <x v="579"/>
    <s v="242101434"/>
    <s v="CC du Pays Châtillonnais"/>
    <s v="21"/>
    <s v="Côte-d'Or"/>
    <n v="27"/>
    <s v="Bourgogne-Franche-Comté"/>
  </r>
  <r>
    <s v="Enedis"/>
    <s v="2021"/>
    <x v="0"/>
    <s v="ENT"/>
    <s v="Entreprises"/>
    <s v="I"/>
    <x v="4"/>
    <s v="31"/>
    <s v="Fabrication de meubles"/>
    <n v="9.7970000000000006"/>
    <n v="1"/>
    <n v="1"/>
    <n v="0"/>
    <n v="0"/>
    <n v="0"/>
    <s v="21717"/>
    <x v="579"/>
    <s v="242101434"/>
    <s v="CC du Pays Châtillonnais"/>
    <s v="21"/>
    <s v="Côte-d'Or"/>
    <n v="27"/>
    <s v="Bourgogne-Franche-Comté"/>
  </r>
  <r>
    <s v="Enedis"/>
    <s v="2021"/>
    <x v="0"/>
    <s v="PRO"/>
    <s v="Petits professionels"/>
    <s v="A"/>
    <x v="1"/>
    <m/>
    <s v="0"/>
    <n v="53.692138380000003"/>
    <n v="3"/>
    <n v="0.80300000000000005"/>
    <n v="0"/>
    <n v="0"/>
    <n v="0"/>
    <s v="21717"/>
    <x v="579"/>
    <s v="242101434"/>
    <s v="CC du Pays Châtillonnais"/>
    <s v="21"/>
    <s v="Côte-d'Or"/>
    <n v="27"/>
    <s v="Bourgogne-Franche-Comté"/>
  </r>
  <r>
    <s v="Enedis"/>
    <s v="2021"/>
    <x v="0"/>
    <s v="PRO"/>
    <s v="Petits professionels"/>
    <s v="X"/>
    <x v="2"/>
    <m/>
    <s v="0"/>
    <n v="0"/>
    <n v="0"/>
    <n v="0"/>
    <n v="0"/>
    <n v="0"/>
    <n v="1"/>
    <s v="21717"/>
    <x v="579"/>
    <s v="242101434"/>
    <s v="CC du Pays Châtillonnais"/>
    <s v="21"/>
    <s v="Côte-d'Or"/>
    <n v="27"/>
    <s v="Bourgogne-Franche-Comté"/>
  </r>
  <r>
    <s v="Enedis"/>
    <s v="2021"/>
    <x v="0"/>
    <s v="ENT"/>
    <s v="Entreprises"/>
    <s v="I"/>
    <x v="4"/>
    <s v="15"/>
    <s v="Industrie du cuir et de la chaussure"/>
    <n v="690.15316670000004"/>
    <n v="1"/>
    <n v="1"/>
    <n v="0"/>
    <n v="0"/>
    <n v="0"/>
    <s v="21584"/>
    <x v="505"/>
    <s v="242101442"/>
    <s v="CC de Saulieu"/>
    <s v="21"/>
    <s v="Côte-d'Or"/>
    <n v="27"/>
    <s v="Bourgogne-Franche-Comté"/>
  </r>
  <r>
    <s v="Enedis"/>
    <s v="2021"/>
    <x v="0"/>
    <s v="ENT"/>
    <s v="Entreprises"/>
    <s v="I"/>
    <x v="4"/>
    <s v="26"/>
    <s v="Fabrication de produits informatiques, électroniques et optiques"/>
    <n v="36.973307419999998"/>
    <n v="1"/>
    <n v="0.998"/>
    <n v="0"/>
    <n v="0"/>
    <n v="0"/>
    <s v="21584"/>
    <x v="505"/>
    <s v="242101442"/>
    <s v="CC de Saulieu"/>
    <s v="21"/>
    <s v="Côte-d'Or"/>
    <n v="27"/>
    <s v="Bourgogne-Franche-Comté"/>
  </r>
  <r>
    <s v="Enedis"/>
    <s v="2021"/>
    <x v="0"/>
    <s v="ENT"/>
    <s v="Entreprises"/>
    <s v="T"/>
    <x v="0"/>
    <s v="55"/>
    <s v="Hébergement"/>
    <n v="343.26214770000001"/>
    <n v="3"/>
    <n v="0.996"/>
    <n v="0"/>
    <n v="0"/>
    <n v="0"/>
    <s v="21584"/>
    <x v="505"/>
    <s v="242101442"/>
    <s v="CC de Saulieu"/>
    <s v="21"/>
    <s v="Côte-d'Or"/>
    <n v="27"/>
    <s v="Bourgogne-Franche-Comté"/>
  </r>
  <r>
    <s v="Enedis"/>
    <s v="2021"/>
    <x v="0"/>
    <s v="PRO"/>
    <s v="Petits professionels"/>
    <s v="T"/>
    <x v="0"/>
    <m/>
    <s v="0"/>
    <n v="2583.9735730000002"/>
    <n v="249"/>
    <n v="0.84899999999999998"/>
    <n v="0"/>
    <n v="0"/>
    <n v="0"/>
    <s v="21584"/>
    <x v="505"/>
    <s v="242101442"/>
    <s v="CC de Saulieu"/>
    <s v="21"/>
    <s v="Côte-d'Or"/>
    <n v="27"/>
    <s v="Bourgogne-Franche-Comté"/>
  </r>
  <r>
    <s v="Enedis"/>
    <s v="2021"/>
    <x v="0"/>
    <s v="PRO"/>
    <s v="Petits professionels"/>
    <s v="X"/>
    <x v="2"/>
    <m/>
    <s v="0"/>
    <n v="0"/>
    <n v="0"/>
    <n v="0"/>
    <n v="0"/>
    <n v="0"/>
    <n v="1"/>
    <s v="21586"/>
    <x v="428"/>
    <s v="200070894"/>
    <s v="CC de Gevrey-Chambertin et de Nuits-Saint-Georges"/>
    <s v="21"/>
    <s v="Côte-d'Or"/>
    <n v="27"/>
    <s v="Bourgogne-Franche-Comté"/>
  </r>
  <r>
    <s v="Enedis"/>
    <s v="2021"/>
    <x v="0"/>
    <s v="PRO"/>
    <s v="Petits professionels"/>
    <s v="A"/>
    <x v="1"/>
    <m/>
    <s v="0"/>
    <n v="0"/>
    <n v="0"/>
    <n v="0"/>
    <n v="0"/>
    <n v="0"/>
    <n v="1"/>
    <s v="21588"/>
    <x v="507"/>
    <s v="200071207"/>
    <s v="CC de Pouilly-en-Auxois/Bligny-sur-Ouche"/>
    <s v="21"/>
    <s v="Côte-d'Or"/>
    <n v="27"/>
    <s v="Bourgogne-Franche-Comté"/>
  </r>
  <r>
    <s v="Enedis"/>
    <s v="2021"/>
    <x v="0"/>
    <s v="PRO"/>
    <s v="Petits professionels"/>
    <s v="X"/>
    <x v="2"/>
    <m/>
    <s v="0"/>
    <n v="0"/>
    <n v="0"/>
    <n v="0"/>
    <n v="0"/>
    <n v="0"/>
    <n v="1"/>
    <s v="21589"/>
    <x v="508"/>
    <s v="200039063"/>
    <s v="CC Forêts, Seine et Suzon"/>
    <s v="21"/>
    <s v="Côte-d'Or"/>
    <n v="27"/>
    <s v="Bourgogne-Franche-Comté"/>
  </r>
  <r>
    <s v="Enedis"/>
    <s v="2021"/>
    <x v="0"/>
    <s v="ENT"/>
    <s v="Entreprises"/>
    <s v="T"/>
    <x v="0"/>
    <s v="46"/>
    <s v="Commerce de gros, à l'exception des automobiles et des motocycles"/>
    <n v="3701.6446350000001"/>
    <n v="8"/>
    <n v="0.98199999999999998"/>
    <n v="0"/>
    <n v="0"/>
    <n v="0"/>
    <s v="21590"/>
    <x v="429"/>
    <s v="200006682"/>
    <s v="CA Beaune, Côte et Sud - Communauté Beaune-Chagny-Nolay"/>
    <s v="21"/>
    <s v="Côte-d'Or"/>
    <n v="27"/>
    <s v="Bourgogne-Franche-Comté"/>
  </r>
  <r>
    <s v="Enedis"/>
    <s v="2021"/>
    <x v="0"/>
    <s v="ENT"/>
    <s v="Entreprises"/>
    <s v="T"/>
    <x v="0"/>
    <s v="82"/>
    <s v="Activités administratives et autres activités de soutien aux entreprises"/>
    <n v="52.163350889999997"/>
    <n v="1"/>
    <n v="0.79700000000000004"/>
    <n v="0"/>
    <n v="0"/>
    <n v="0"/>
    <s v="21590"/>
    <x v="429"/>
    <s v="200006682"/>
    <s v="CA Beaune, Côte et Sud - Communauté Beaune-Chagny-Nolay"/>
    <s v="21"/>
    <s v="Côte-d'Or"/>
    <n v="27"/>
    <s v="Bourgogne-Franche-Comté"/>
  </r>
  <r>
    <s v="Enedis"/>
    <s v="2021"/>
    <x v="0"/>
    <s v="PRO"/>
    <s v="Petits professionels"/>
    <s v="A"/>
    <x v="1"/>
    <m/>
    <s v="0"/>
    <n v="410.96908789999998"/>
    <n v="47"/>
    <n v="0.81200000000000006"/>
    <n v="0"/>
    <n v="0"/>
    <n v="0"/>
    <s v="21590"/>
    <x v="429"/>
    <s v="200006682"/>
    <s v="CA Beaune, Côte et Sud - Communauté Beaune-Chagny-Nolay"/>
    <s v="21"/>
    <s v="Côte-d'Or"/>
    <n v="27"/>
    <s v="Bourgogne-Franche-Comté"/>
  </r>
  <r>
    <s v="Enedis"/>
    <s v="2021"/>
    <x v="0"/>
    <s v="PRO"/>
    <s v="Petits professionels"/>
    <s v="I"/>
    <x v="4"/>
    <m/>
    <s v="0"/>
    <n v="153.2201967"/>
    <n v="11"/>
    <n v="0.89800000000000002"/>
    <n v="0"/>
    <n v="0"/>
    <n v="0"/>
    <s v="21590"/>
    <x v="429"/>
    <s v="200006682"/>
    <s v="CA Beaune, Côte et Sud - Communauté Beaune-Chagny-Nolay"/>
    <s v="21"/>
    <s v="Côte-d'Or"/>
    <n v="27"/>
    <s v="Bourgogne-Franche-Comté"/>
  </r>
  <r>
    <s v="Enedis"/>
    <s v="2021"/>
    <x v="0"/>
    <s v="ENT"/>
    <s v="Entreprises"/>
    <s v="A"/>
    <x v="1"/>
    <s v="1"/>
    <s v="0"/>
    <n v="2.5245000000000002"/>
    <n v="1"/>
    <n v="1"/>
    <n v="0"/>
    <n v="0"/>
    <n v="0"/>
    <s v="21591"/>
    <x v="430"/>
    <s v="200039063"/>
    <s v="CC Forêts, Seine et Suzon"/>
    <s v="21"/>
    <s v="Côte-d'Or"/>
    <n v="27"/>
    <s v="Bourgogne-Franche-Comté"/>
  </r>
  <r>
    <s v="Enedis"/>
    <s v="2021"/>
    <x v="0"/>
    <s v="ENT"/>
    <s v="Entreprises"/>
    <s v="I"/>
    <x v="4"/>
    <s v="23"/>
    <s v="Fabrication d'autres produits minéraux non métalliques"/>
    <n v="292.55716669999998"/>
    <n v="1"/>
    <n v="1"/>
    <n v="0"/>
    <n v="0"/>
    <n v="0"/>
    <s v="21591"/>
    <x v="430"/>
    <s v="200039063"/>
    <s v="CC Forêts, Seine et Suzon"/>
    <s v="21"/>
    <s v="Côte-d'Or"/>
    <n v="27"/>
    <s v="Bourgogne-Franche-Comté"/>
  </r>
  <r>
    <s v="Enedis"/>
    <s v="2021"/>
    <x v="0"/>
    <s v="ENT"/>
    <s v="Entreprises"/>
    <s v="T"/>
    <x v="0"/>
    <s v="47"/>
    <s v="Commerce de détail, à l'exception des automobiles et des motocycles"/>
    <n v="2.5670000000000002"/>
    <n v="1"/>
    <n v="1"/>
    <n v="0"/>
    <n v="0"/>
    <n v="0"/>
    <s v="21591"/>
    <x v="430"/>
    <s v="200039063"/>
    <s v="CC Forêts, Seine et Suzon"/>
    <s v="21"/>
    <s v="Côte-d'Or"/>
    <n v="27"/>
    <s v="Bourgogne-Franche-Comté"/>
  </r>
  <r>
    <s v="Enedis"/>
    <s v="2021"/>
    <x v="0"/>
    <s v="PRO"/>
    <s v="Petits professionels"/>
    <s v="I"/>
    <x v="4"/>
    <m/>
    <s v="0"/>
    <n v="0"/>
    <n v="0"/>
    <n v="0"/>
    <n v="0"/>
    <n v="0"/>
    <n v="1"/>
    <s v="21591"/>
    <x v="430"/>
    <s v="200039063"/>
    <s v="CC Forêts, Seine et Suzon"/>
    <s v="21"/>
    <s v="Côte-d'Or"/>
    <n v="27"/>
    <s v="Bourgogne-Franche-Comté"/>
  </r>
  <r>
    <s v="Enedis"/>
    <s v="2021"/>
    <x v="0"/>
    <s v="PRO"/>
    <s v="Petits professionels"/>
    <s v="T"/>
    <x v="0"/>
    <m/>
    <s v="0"/>
    <n v="130.64117039999999"/>
    <n v="24"/>
    <n v="0.90200000000000002"/>
    <n v="0"/>
    <n v="0"/>
    <n v="0"/>
    <s v="21591"/>
    <x v="430"/>
    <s v="200039063"/>
    <s v="CC Forêts, Seine et Suzon"/>
    <s v="21"/>
    <s v="Côte-d'Or"/>
    <n v="27"/>
    <s v="Bourgogne-Franche-Comté"/>
  </r>
  <r>
    <s v="Enedis"/>
    <s v="2021"/>
    <x v="0"/>
    <s v="PRO"/>
    <s v="Petits professionels"/>
    <s v="T"/>
    <x v="0"/>
    <m/>
    <s v="0"/>
    <n v="51.681734050000003"/>
    <n v="11"/>
    <n v="0.85099999999999998"/>
    <n v="0"/>
    <n v="0"/>
    <n v="0"/>
    <s v="21592"/>
    <x v="580"/>
    <s v="200039055"/>
    <s v="CC Ouche et Montagne"/>
    <s v="21"/>
    <s v="Côte-d'Or"/>
    <n v="27"/>
    <s v="Bourgogne-Franche-Comté"/>
  </r>
  <r>
    <s v="Enedis"/>
    <s v="2021"/>
    <x v="0"/>
    <s v="PRO"/>
    <s v="Petits professionels"/>
    <s v="T"/>
    <x v="0"/>
    <m/>
    <s v="0"/>
    <n v="0"/>
    <n v="0"/>
    <n v="0"/>
    <n v="0"/>
    <n v="0"/>
    <n v="1"/>
    <s v="21593"/>
    <x v="697"/>
    <s v="200071173"/>
    <s v="CC du Pays Arnay Liernais"/>
    <s v="21"/>
    <s v="Côte-d'Or"/>
    <n v="27"/>
    <s v="Bourgogne-Franche-Comté"/>
  </r>
  <r>
    <s v="Enedis"/>
    <s v="2021"/>
    <x v="0"/>
    <s v="RES"/>
    <s v="Résidentiel"/>
    <s v="R"/>
    <x v="3"/>
    <m/>
    <s v="0"/>
    <n v="250.41676759999999"/>
    <n v="63"/>
    <n v="0.79"/>
    <n v="0"/>
    <n v="0"/>
    <n v="0"/>
    <s v="21593"/>
    <x v="697"/>
    <s v="200071173"/>
    <s v="CC du Pays Arnay Liernais"/>
    <s v="21"/>
    <s v="Côte-d'Or"/>
    <n v="27"/>
    <s v="Bourgogne-Franche-Comté"/>
  </r>
  <r>
    <s v="Enedis"/>
    <s v="2021"/>
    <x v="0"/>
    <s v="ENT"/>
    <s v="Entreprises"/>
    <s v="T"/>
    <x v="0"/>
    <s v="46"/>
    <s v="Commerce de gros, à l'exception des automobiles et des motocycles"/>
    <n v="9.3339999999999996"/>
    <n v="1"/>
    <n v="1"/>
    <n v="0"/>
    <n v="0"/>
    <n v="0"/>
    <s v="21594"/>
    <x v="509"/>
    <s v="242101434"/>
    <s v="CC du Pays Châtillonnais"/>
    <s v="21"/>
    <s v="Côte-d'Or"/>
    <n v="27"/>
    <s v="Bourgogne-Franche-Comté"/>
  </r>
  <r>
    <s v="Enedis"/>
    <s v="2021"/>
    <x v="0"/>
    <s v="PRO"/>
    <s v="Petits professionels"/>
    <s v="X"/>
    <x v="2"/>
    <m/>
    <s v="0"/>
    <n v="0"/>
    <n v="0"/>
    <n v="0"/>
    <n v="0"/>
    <n v="0"/>
    <n v="1"/>
    <s v="21596"/>
    <x v="511"/>
    <s v="200070894"/>
    <s v="CC de Gevrey-Chambertin et de Nuits-Saint-Georges"/>
    <s v="21"/>
    <s v="Côte-d'Or"/>
    <n v="27"/>
    <s v="Bourgogne-Franche-Comté"/>
  </r>
  <r>
    <s v="Enedis"/>
    <s v="2021"/>
    <x v="0"/>
    <s v="ENT"/>
    <s v="Entreprises"/>
    <s v="I"/>
    <x v="4"/>
    <s v="22"/>
    <s v="Fabrication de produits en caoutchouc et en plastique"/>
    <n v="37.023318420000003"/>
    <n v="1"/>
    <n v="0.92200000000000004"/>
    <n v="0"/>
    <n v="0"/>
    <n v="0"/>
    <s v="21599"/>
    <x v="450"/>
    <s v="200070910"/>
    <s v="CC Tille et Venelle"/>
    <s v="21"/>
    <s v="Côte-d'Or"/>
    <n v="27"/>
    <s v="Bourgogne-Franche-Comté"/>
  </r>
  <r>
    <s v="Enedis"/>
    <s v="2021"/>
    <x v="0"/>
    <s v="ENT"/>
    <s v="Entreprises"/>
    <s v="I"/>
    <x v="4"/>
    <s v="27"/>
    <s v="Fabrication d'équipements électriques"/>
    <n v="10909.995500000001"/>
    <n v="1"/>
    <n v="1"/>
    <n v="0"/>
    <n v="0"/>
    <n v="0"/>
    <s v="21599"/>
    <x v="450"/>
    <s v="200070910"/>
    <s v="CC Tille et Venelle"/>
    <s v="21"/>
    <s v="Côte-d'Or"/>
    <n v="27"/>
    <s v="Bourgogne-Franche-Comté"/>
  </r>
  <r>
    <s v="Enedis"/>
    <s v="2021"/>
    <x v="0"/>
    <s v="ENT"/>
    <s v="Entreprises"/>
    <s v="I"/>
    <x v="4"/>
    <s v="28"/>
    <s v="Fabrication de machines et équipements n.c.a."/>
    <n v="16.16887045"/>
    <n v="2"/>
    <n v="0.73399999999999999"/>
    <n v="0"/>
    <n v="0"/>
    <n v="0"/>
    <s v="21599"/>
    <x v="450"/>
    <s v="200070910"/>
    <s v="CC Tille et Venelle"/>
    <s v="21"/>
    <s v="Côte-d'Or"/>
    <n v="27"/>
    <s v="Bourgogne-Franche-Comté"/>
  </r>
  <r>
    <s v="Enedis"/>
    <s v="2021"/>
    <x v="0"/>
    <s v="ENT"/>
    <s v="Entreprises"/>
    <s v="T"/>
    <x v="0"/>
    <s v="45"/>
    <s v="Commerce et réparation d'automobiles et de motocycles"/>
    <n v="44.936622360000001"/>
    <n v="1"/>
    <n v="0.89400000000000002"/>
    <n v="0"/>
    <n v="0"/>
    <n v="0"/>
    <s v="21599"/>
    <x v="450"/>
    <s v="200070910"/>
    <s v="CC Tille et Venelle"/>
    <s v="21"/>
    <s v="Côte-d'Or"/>
    <n v="27"/>
    <s v="Bourgogne-Franche-Comté"/>
  </r>
  <r>
    <s v="Enedis"/>
    <s v="2021"/>
    <x v="0"/>
    <s v="ENT"/>
    <s v="Entreprises"/>
    <s v="T"/>
    <x v="0"/>
    <s v="52"/>
    <s v="Entreposage et services auxiliaires des transports"/>
    <n v="16.402000000000001"/>
    <n v="1"/>
    <n v="1"/>
    <n v="0"/>
    <n v="0"/>
    <n v="0"/>
    <s v="21599"/>
    <x v="450"/>
    <s v="200070910"/>
    <s v="CC Tille et Venelle"/>
    <s v="21"/>
    <s v="Côte-d'Or"/>
    <n v="27"/>
    <s v="Bourgogne-Franche-Comté"/>
  </r>
  <r>
    <s v="Enedis"/>
    <s v="2021"/>
    <x v="0"/>
    <s v="ENT"/>
    <s v="Entreprises"/>
    <s v="T"/>
    <x v="0"/>
    <s v="87"/>
    <s v="Hébergement médico-social et social"/>
    <n v="707.88422290000005"/>
    <n v="1"/>
    <n v="1"/>
    <n v="0"/>
    <n v="0"/>
    <n v="0"/>
    <s v="21599"/>
    <x v="450"/>
    <s v="200070910"/>
    <s v="CC Tille et Venelle"/>
    <s v="21"/>
    <s v="Côte-d'Or"/>
    <n v="27"/>
    <s v="Bourgogne-Franche-Comté"/>
  </r>
  <r>
    <s v="Enedis"/>
    <s v="2021"/>
    <x v="0"/>
    <s v="PRO"/>
    <s v="Petits professionels"/>
    <s v="T"/>
    <x v="0"/>
    <m/>
    <s v="0"/>
    <n v="925.94406830000003"/>
    <n v="90"/>
    <n v="0.86799999999999999"/>
    <n v="0"/>
    <n v="0"/>
    <n v="0"/>
    <s v="21599"/>
    <x v="450"/>
    <s v="200070910"/>
    <s v="CC Tille et Venelle"/>
    <s v="21"/>
    <s v="Côte-d'Or"/>
    <n v="27"/>
    <s v="Bourgogne-Franche-Comté"/>
  </r>
  <r>
    <s v="Enedis"/>
    <s v="2021"/>
    <x v="0"/>
    <s v="PRO"/>
    <s v="Petits professionels"/>
    <s v="A"/>
    <x v="1"/>
    <m/>
    <s v="0"/>
    <n v="0"/>
    <n v="0"/>
    <n v="0"/>
    <n v="0"/>
    <n v="0"/>
    <n v="1"/>
    <s v="21600"/>
    <x v="581"/>
    <s v="200071207"/>
    <s v="CC de Pouilly-en-Auxois/Bligny-sur-Ouche"/>
    <s v="21"/>
    <s v="Côte-d'Or"/>
    <n v="27"/>
    <s v="Bourgogne-Franche-Comté"/>
  </r>
  <r>
    <s v="Enedis"/>
    <s v="2021"/>
    <x v="0"/>
    <s v="PRO"/>
    <s v="Petits professionels"/>
    <s v="X"/>
    <x v="2"/>
    <m/>
    <s v="0"/>
    <n v="0"/>
    <n v="0"/>
    <n v="0"/>
    <n v="0"/>
    <n v="0"/>
    <n v="1"/>
    <s v="21600"/>
    <x v="581"/>
    <s v="200071207"/>
    <s v="CC de Pouilly-en-Auxois/Bligny-sur-Ouche"/>
    <s v="21"/>
    <s v="Côte-d'Or"/>
    <n v="27"/>
    <s v="Bourgogne-Franche-Comté"/>
  </r>
  <r>
    <s v="Enedis"/>
    <s v="2021"/>
    <x v="0"/>
    <s v="PRO"/>
    <s v="Petits professionels"/>
    <s v="A"/>
    <x v="1"/>
    <m/>
    <s v="0"/>
    <n v="0"/>
    <n v="0"/>
    <n v="0"/>
    <n v="0"/>
    <n v="0"/>
    <n v="1"/>
    <s v="21601"/>
    <x v="688"/>
    <s v="200070894"/>
    <s v="CC de Gevrey-Chambertin et de Nuits-Saint-Georges"/>
    <s v="21"/>
    <s v="Côte-d'Or"/>
    <n v="27"/>
    <s v="Bourgogne-Franche-Comté"/>
  </r>
  <r>
    <s v="Enedis"/>
    <s v="2021"/>
    <x v="0"/>
    <s v="PRO"/>
    <s v="Petits professionels"/>
    <s v="I"/>
    <x v="4"/>
    <m/>
    <s v="0"/>
    <n v="0"/>
    <n v="0"/>
    <n v="0"/>
    <n v="0"/>
    <n v="0"/>
    <n v="1"/>
    <s v="21601"/>
    <x v="688"/>
    <s v="200070894"/>
    <s v="CC de Gevrey-Chambertin et de Nuits-Saint-Georges"/>
    <s v="21"/>
    <s v="Côte-d'Or"/>
    <n v="27"/>
    <s v="Bourgogne-Franche-Comté"/>
  </r>
  <r>
    <s v="Enedis"/>
    <s v="2021"/>
    <x v="0"/>
    <s v="RES"/>
    <s v="Résidentiel"/>
    <s v="R"/>
    <x v="3"/>
    <m/>
    <s v="0"/>
    <n v="322.31625459999998"/>
    <n v="61"/>
    <n v="0.78600000000000003"/>
    <n v="0"/>
    <n v="0"/>
    <n v="0"/>
    <s v="21601"/>
    <x v="688"/>
    <s v="200070894"/>
    <s v="CC de Gevrey-Chambertin et de Nuits-Saint-Georges"/>
    <s v="21"/>
    <s v="Côte-d'Or"/>
    <n v="27"/>
    <s v="Bourgogne-Franche-Comté"/>
  </r>
  <r>
    <s v="Enedis"/>
    <s v="2021"/>
    <x v="0"/>
    <s v="ENT"/>
    <s v="Entreprises"/>
    <s v="I"/>
    <x v="4"/>
    <s v="43"/>
    <s v="Travaux de construction spécialisés"/>
    <n v="35.4966887"/>
    <n v="1"/>
    <n v="0.88500000000000001"/>
    <n v="0"/>
    <n v="0"/>
    <n v="0"/>
    <s v="21603"/>
    <x v="431"/>
    <s v="200071017"/>
    <s v="CC des Terres d'Auxois"/>
    <s v="21"/>
    <s v="Côte-d'Or"/>
    <n v="27"/>
    <s v="Bourgogne-Franche-Comté"/>
  </r>
  <r>
    <s v="Enedis"/>
    <s v="2021"/>
    <x v="0"/>
    <s v="ENT"/>
    <s v="Entreprises"/>
    <s v="T"/>
    <x v="0"/>
    <s v="46"/>
    <s v="Commerce de gros, à l'exception des automobiles et des motocycles"/>
    <n v="142.5246731"/>
    <n v="1"/>
    <n v="1"/>
    <n v="0"/>
    <n v="0"/>
    <n v="0"/>
    <s v="21603"/>
    <x v="431"/>
    <s v="200071017"/>
    <s v="CC des Terres d'Auxois"/>
    <s v="21"/>
    <s v="Côte-d'Or"/>
    <n v="27"/>
    <s v="Bourgogne-Franche-Comté"/>
  </r>
  <r>
    <s v="Enedis"/>
    <s v="2021"/>
    <x v="0"/>
    <s v="ENT"/>
    <s v="Entreprises"/>
    <s v="T"/>
    <x v="0"/>
    <s v="47"/>
    <s v="Commerce de détail, à l'exception des automobiles et des motocycles"/>
    <n v="3444.4984100000001"/>
    <n v="7"/>
    <n v="0.98599999999999999"/>
    <n v="0"/>
    <n v="0"/>
    <n v="0"/>
    <s v="21603"/>
    <x v="431"/>
    <s v="200071017"/>
    <s v="CC des Terres d'Auxois"/>
    <s v="21"/>
    <s v="Côte-d'Or"/>
    <n v="27"/>
    <s v="Bourgogne-Franche-Comté"/>
  </r>
  <r>
    <s v="Enedis"/>
    <s v="2021"/>
    <x v="0"/>
    <s v="ENT"/>
    <s v="Entreprises"/>
    <s v="T"/>
    <x v="0"/>
    <s v="55"/>
    <s v="Hébergement"/>
    <n v="136.79103649999999"/>
    <n v="1"/>
    <n v="0.93600000000000005"/>
    <n v="0"/>
    <n v="0"/>
    <n v="0"/>
    <s v="21603"/>
    <x v="431"/>
    <s v="200071017"/>
    <s v="CC des Terres d'Auxois"/>
    <s v="21"/>
    <s v="Côte-d'Or"/>
    <n v="27"/>
    <s v="Bourgogne-Franche-Comté"/>
  </r>
  <r>
    <s v="Enedis"/>
    <s v="2021"/>
    <x v="0"/>
    <s v="ENT"/>
    <s v="Entreprises"/>
    <s v="T"/>
    <x v="0"/>
    <s v="70"/>
    <s v="Activités des sièges sociaux ; conseil de gestion"/>
    <n v="83.637165089999996"/>
    <n v="3"/>
    <n v="0.93100000000000005"/>
    <n v="0"/>
    <n v="0"/>
    <n v="0"/>
    <s v="21603"/>
    <x v="431"/>
    <s v="200071017"/>
    <s v="CC des Terres d'Auxois"/>
    <s v="21"/>
    <s v="Côte-d'Or"/>
    <n v="27"/>
    <s v="Bourgogne-Franche-Comté"/>
  </r>
  <r>
    <s v="Enedis"/>
    <s v="2021"/>
    <x v="0"/>
    <s v="ENT"/>
    <s v="Entreprises"/>
    <s v="I"/>
    <x v="4"/>
    <s v="10"/>
    <s v="Industries alimentaires"/>
    <n v="66.031077530000005"/>
    <n v="1"/>
    <n v="0.90400000000000003"/>
    <n v="0"/>
    <n v="0"/>
    <n v="0"/>
    <s v="21605"/>
    <x v="514"/>
    <s v="242100410"/>
    <s v="Dijon Métropole"/>
    <s v="21"/>
    <s v="Côte-d'Or"/>
    <n v="27"/>
    <s v="Bourgogne-Franche-Comté"/>
  </r>
  <r>
    <s v="Enedis"/>
    <s v="2021"/>
    <x v="0"/>
    <s v="ENT"/>
    <s v="Entreprises"/>
    <s v="T"/>
    <x v="0"/>
    <s v="45"/>
    <s v="Commerce et réparation d'automobiles et de motocycles"/>
    <n v="16.920142469999998"/>
    <n v="1"/>
    <n v="0.89800000000000002"/>
    <n v="0"/>
    <n v="0"/>
    <n v="0"/>
    <s v="21605"/>
    <x v="514"/>
    <s v="242100410"/>
    <s v="Dijon Métropole"/>
    <s v="21"/>
    <s v="Côte-d'Or"/>
    <n v="27"/>
    <s v="Bourgogne-Franche-Comté"/>
  </r>
  <r>
    <s v="Enedis"/>
    <s v="2021"/>
    <x v="0"/>
    <s v="ENT"/>
    <s v="Entreprises"/>
    <s v="T"/>
    <x v="0"/>
    <s v="56"/>
    <s v="Restauration"/>
    <n v="55.370201190000003"/>
    <n v="1"/>
    <n v="0.92500000000000004"/>
    <n v="0"/>
    <n v="0"/>
    <n v="0"/>
    <s v="21605"/>
    <x v="514"/>
    <s v="242100410"/>
    <s v="Dijon Métropole"/>
    <s v="21"/>
    <s v="Côte-d'Or"/>
    <n v="27"/>
    <s v="Bourgogne-Franche-Comté"/>
  </r>
  <r>
    <s v="Enedis"/>
    <s v="2021"/>
    <x v="0"/>
    <s v="PRO"/>
    <s v="Petits professionels"/>
    <s v="X"/>
    <x v="2"/>
    <m/>
    <s v="0"/>
    <n v="0"/>
    <n v="0"/>
    <n v="0"/>
    <n v="0"/>
    <n v="0"/>
    <n v="1"/>
    <s v="21605"/>
    <x v="514"/>
    <s v="242100410"/>
    <s v="Dijon Métropole"/>
    <s v="21"/>
    <s v="Côte-d'Or"/>
    <n v="27"/>
    <s v="Bourgogne-Franche-Comté"/>
  </r>
  <r>
    <s v="Enedis"/>
    <s v="2021"/>
    <x v="0"/>
    <s v="ENT"/>
    <s v="Entreprises"/>
    <s v="T"/>
    <x v="0"/>
    <s v="46"/>
    <s v="Commerce de gros, à l'exception des automobiles et des motocycles"/>
    <n v="26.2649765"/>
    <n v="1"/>
    <n v="0.90400000000000003"/>
    <n v="0"/>
    <n v="0"/>
    <n v="0"/>
    <s v="21606"/>
    <x v="515"/>
    <s v="200006682"/>
    <s v="CA Beaune, Côte et Sud - Communauté Beaune-Chagny-Nolay"/>
    <s v="21"/>
    <s v="Côte-d'Or"/>
    <n v="27"/>
    <s v="Bourgogne-Franche-Comté"/>
  </r>
  <r>
    <s v="Enedis"/>
    <s v="2021"/>
    <x v="0"/>
    <s v="ENT"/>
    <s v="Entreprises"/>
    <s v="T"/>
    <x v="0"/>
    <s v="84"/>
    <s v="Administration publique et défense ; sécurité sociale obligatoire"/>
    <n v="89.351912299999995"/>
    <n v="2"/>
    <n v="0.83199999999999996"/>
    <n v="0"/>
    <n v="0"/>
    <n v="0"/>
    <s v="21606"/>
    <x v="515"/>
    <s v="200006682"/>
    <s v="CA Beaune, Côte et Sud - Communauté Beaune-Chagny-Nolay"/>
    <s v="21"/>
    <s v="Côte-d'Or"/>
    <n v="27"/>
    <s v="Bourgogne-Franche-Comté"/>
  </r>
  <r>
    <s v="Enedis"/>
    <s v="2021"/>
    <x v="0"/>
    <s v="ENT"/>
    <s v="Entreprises"/>
    <s v="I"/>
    <x v="4"/>
    <s v="8"/>
    <s v="0"/>
    <n v="560.11516670000003"/>
    <n v="1"/>
    <n v="1"/>
    <n v="0"/>
    <n v="0"/>
    <n v="0"/>
    <s v="21607"/>
    <x v="432"/>
    <s v="242101509"/>
    <s v="CC Rives de Saône"/>
    <s v="21"/>
    <s v="Côte-d'Or"/>
    <n v="27"/>
    <s v="Bourgogne-Franche-Comté"/>
  </r>
  <r>
    <s v="Enedis"/>
    <s v="2021"/>
    <x v="0"/>
    <s v="ENT"/>
    <s v="Entreprises"/>
    <s v="T"/>
    <x v="0"/>
    <s v="84"/>
    <s v="Administration publique et défense ; sécurité sociale obligatoire"/>
    <n v="708.13449349999996"/>
    <n v="6"/>
    <n v="0.98199999999999998"/>
    <n v="0"/>
    <n v="0"/>
    <n v="0"/>
    <s v="21607"/>
    <x v="432"/>
    <s v="242101509"/>
    <s v="CC Rives de Saône"/>
    <s v="21"/>
    <s v="Côte-d'Or"/>
    <n v="27"/>
    <s v="Bourgogne-Franche-Comté"/>
  </r>
  <r>
    <s v="Enedis"/>
    <s v="2021"/>
    <x v="0"/>
    <s v="PRO"/>
    <s v="Petits professionels"/>
    <s v="T"/>
    <x v="0"/>
    <m/>
    <s v="0"/>
    <n v="150.1182867"/>
    <n v="15"/>
    <n v="0.86399999999999999"/>
    <n v="0"/>
    <n v="0"/>
    <n v="0"/>
    <s v="21609"/>
    <x v="433"/>
    <s v="200070902"/>
    <s v="CC Auxonne Pontailler Val de Saône"/>
    <s v="21"/>
    <s v="Côte-d'Or"/>
    <n v="27"/>
    <s v="Bourgogne-Franche-Comté"/>
  </r>
  <r>
    <s v="Enedis"/>
    <s v="2021"/>
    <x v="0"/>
    <s v="RES"/>
    <s v="Résidentiel"/>
    <s v="R"/>
    <x v="3"/>
    <m/>
    <s v="0"/>
    <n v="1186.656176"/>
    <n v="199"/>
    <n v="0.84299999999999997"/>
    <n v="0"/>
    <n v="0"/>
    <n v="0"/>
    <s v="21609"/>
    <x v="433"/>
    <s v="200070902"/>
    <s v="CC Auxonne Pontailler Val de Saône"/>
    <s v="21"/>
    <s v="Côte-d'Or"/>
    <n v="27"/>
    <s v="Bourgogne-Franche-Comté"/>
  </r>
  <r>
    <s v="Enedis"/>
    <s v="2021"/>
    <x v="0"/>
    <s v="PRO"/>
    <s v="Petits professionels"/>
    <s v="A"/>
    <x v="1"/>
    <m/>
    <s v="0"/>
    <n v="0"/>
    <n v="0"/>
    <n v="0"/>
    <n v="0"/>
    <n v="0"/>
    <n v="1"/>
    <s v="21610"/>
    <x v="665"/>
    <s v="200070902"/>
    <s v="CC Auxonne Pontailler Val de Saône"/>
    <s v="21"/>
    <s v="Côte-d'Or"/>
    <n v="27"/>
    <s v="Bourgogne-Franche-Comté"/>
  </r>
  <r>
    <s v="Enedis"/>
    <s v="2021"/>
    <x v="0"/>
    <s v="ENT"/>
    <s v="Entreprises"/>
    <s v="I"/>
    <x v="4"/>
    <s v="28"/>
    <s v="Fabrication de machines et équipements n.c.a."/>
    <n v="126.9223112"/>
    <n v="1"/>
    <n v="0.875"/>
    <n v="0"/>
    <n v="0"/>
    <n v="0"/>
    <s v="21611"/>
    <x v="516"/>
    <s v="200039055"/>
    <s v="CC Ouche et Montagne"/>
    <s v="21"/>
    <s v="Côte-d'Or"/>
    <n v="27"/>
    <s v="Bourgogne-Franche-Comté"/>
  </r>
  <r>
    <s v="Enedis"/>
    <s v="2021"/>
    <x v="0"/>
    <s v="ENT"/>
    <s v="Entreprises"/>
    <s v="T"/>
    <x v="0"/>
    <s v="47"/>
    <s v="Commerce de détail, à l'exception des automobiles et des motocycles"/>
    <n v="854.24580709999998"/>
    <n v="2"/>
    <n v="0.998"/>
    <n v="0"/>
    <n v="0"/>
    <n v="0"/>
    <s v="21611"/>
    <x v="516"/>
    <s v="200039055"/>
    <s v="CC Ouche et Montagne"/>
    <s v="21"/>
    <s v="Côte-d'Or"/>
    <n v="27"/>
    <s v="Bourgogne-Franche-Comté"/>
  </r>
  <r>
    <s v="Enedis"/>
    <s v="2021"/>
    <x v="0"/>
    <s v="ENT"/>
    <s v="Entreprises"/>
    <s v="T"/>
    <x v="0"/>
    <s v="68"/>
    <s v="Activités immobilières"/>
    <n v="0.30916666700000001"/>
    <n v="1"/>
    <n v="1"/>
    <n v="0"/>
    <n v="0"/>
    <n v="0"/>
    <s v="21611"/>
    <x v="516"/>
    <s v="200039055"/>
    <s v="CC Ouche et Montagne"/>
    <s v="21"/>
    <s v="Côte-d'Or"/>
    <n v="27"/>
    <s v="Bourgogne-Franche-Comté"/>
  </r>
  <r>
    <s v="Enedis"/>
    <s v="2021"/>
    <x v="0"/>
    <s v="PRO"/>
    <s v="Petits professionels"/>
    <s v="T"/>
    <x v="0"/>
    <m/>
    <s v="0"/>
    <n v="1312.327753"/>
    <n v="106"/>
    <n v="0.88300000000000001"/>
    <n v="0"/>
    <n v="0"/>
    <n v="0"/>
    <s v="21611"/>
    <x v="516"/>
    <s v="200039055"/>
    <s v="CC Ouche et Montagne"/>
    <s v="21"/>
    <s v="Côte-d'Or"/>
    <n v="27"/>
    <s v="Bourgogne-Franche-Comté"/>
  </r>
  <r>
    <s v="Enedis"/>
    <s v="2021"/>
    <x v="0"/>
    <s v="PRO"/>
    <s v="Petits professionels"/>
    <s v="T"/>
    <x v="0"/>
    <m/>
    <s v="0"/>
    <n v="0"/>
    <n v="0"/>
    <n v="0"/>
    <n v="0"/>
    <n v="0"/>
    <n v="1"/>
    <s v="21612"/>
    <x v="583"/>
    <s v="200071017"/>
    <s v="CC des Terres d'Auxois"/>
    <s v="21"/>
    <s v="Côte-d'Or"/>
    <n v="27"/>
    <s v="Bourgogne-Franche-Comté"/>
  </r>
  <r>
    <s v="Enedis"/>
    <s v="2021"/>
    <x v="0"/>
    <s v="RES"/>
    <s v="Résidentiel"/>
    <s v="R"/>
    <x v="3"/>
    <m/>
    <s v="0"/>
    <n v="250.30934540000001"/>
    <n v="39"/>
    <n v="0.84699999999999998"/>
    <n v="0"/>
    <n v="0"/>
    <n v="0"/>
    <s v="21612"/>
    <x v="583"/>
    <s v="200071017"/>
    <s v="CC des Terres d'Auxois"/>
    <s v="21"/>
    <s v="Côte-d'Or"/>
    <n v="27"/>
    <s v="Bourgogne-Franche-Comté"/>
  </r>
  <r>
    <s v="Enedis"/>
    <s v="2021"/>
    <x v="0"/>
    <s v="RES"/>
    <s v="Résidentiel"/>
    <s v="R"/>
    <x v="3"/>
    <m/>
    <s v="0"/>
    <n v="605.19500389999996"/>
    <n v="106"/>
    <n v="0.79900000000000004"/>
    <n v="0"/>
    <n v="0"/>
    <n v="0"/>
    <s v="21613"/>
    <x v="689"/>
    <s v="200071017"/>
    <s v="CC des Terres d'Auxois"/>
    <s v="21"/>
    <s v="Côte-d'Or"/>
    <n v="27"/>
    <s v="Bourgogne-Franche-Comté"/>
  </r>
  <r>
    <s v="Enedis"/>
    <s v="2021"/>
    <x v="0"/>
    <s v="PRO"/>
    <s v="Petits professionels"/>
    <s v="A"/>
    <x v="1"/>
    <m/>
    <s v="0"/>
    <n v="0"/>
    <n v="0"/>
    <n v="0"/>
    <n v="0"/>
    <n v="0"/>
    <n v="1"/>
    <s v="21614"/>
    <x v="517"/>
    <s v="242100154"/>
    <s v="CC des Vallées de la Tille et de l'Ignon"/>
    <s v="21"/>
    <s v="Côte-d'Or"/>
    <n v="27"/>
    <s v="Bourgogne-Franche-Comté"/>
  </r>
  <r>
    <s v="Enedis"/>
    <s v="2021"/>
    <x v="0"/>
    <s v="RES"/>
    <s v="Résidentiel"/>
    <s v="R"/>
    <x v="3"/>
    <m/>
    <s v="0"/>
    <n v="1140.806801"/>
    <n v="156"/>
    <n v="0.79400000000000004"/>
    <n v="0"/>
    <n v="0"/>
    <n v="0"/>
    <s v="21614"/>
    <x v="517"/>
    <s v="242100154"/>
    <s v="CC des Vallées de la Tille et de l'Ignon"/>
    <s v="21"/>
    <s v="Côte-d'Or"/>
    <n v="27"/>
    <s v="Bourgogne-Franche-Comté"/>
  </r>
  <r>
    <s v="Enedis"/>
    <s v="2021"/>
    <x v="0"/>
    <s v="ENT"/>
    <s v="Entreprises"/>
    <s v="T"/>
    <x v="0"/>
    <s v="97"/>
    <s v="Activités des ménages en tant qu'employeurs de personnel domestique"/>
    <n v="18.393000000000001"/>
    <n v="1"/>
    <n v="1"/>
    <n v="0"/>
    <n v="0"/>
    <n v="0"/>
    <s v="21616"/>
    <x v="519"/>
    <s v="200006682"/>
    <s v="CA Beaune, Côte et Sud - Communauté Beaune-Chagny-Nolay"/>
    <s v="21"/>
    <s v="Côte-d'Or"/>
    <n v="27"/>
    <s v="Bourgogne-Franche-Comté"/>
  </r>
  <r>
    <s v="Enedis"/>
    <s v="2021"/>
    <x v="0"/>
    <s v="ENT"/>
    <s v="Entreprises"/>
    <s v="I"/>
    <x v="4"/>
    <s v="32"/>
    <s v="Autres industries manufacturières"/>
    <n v="153.84370799999999"/>
    <n v="1"/>
    <n v="0.997"/>
    <n v="0"/>
    <n v="0"/>
    <n v="0"/>
    <s v="21617"/>
    <x v="434"/>
    <s v="242100410"/>
    <s v="Dijon Métropole"/>
    <s v="21"/>
    <s v="Côte-d'Or"/>
    <n v="27"/>
    <s v="Bourgogne-Franche-Comté"/>
  </r>
  <r>
    <s v="Enedis"/>
    <s v="2021"/>
    <x v="0"/>
    <s v="ENT"/>
    <s v="Entreprises"/>
    <s v="T"/>
    <x v="0"/>
    <s v="85"/>
    <s v="Enseignement"/>
    <n v="137.22977280000001"/>
    <n v="1"/>
    <n v="0.90800000000000003"/>
    <n v="0"/>
    <n v="0"/>
    <n v="0"/>
    <s v="21617"/>
    <x v="434"/>
    <s v="242100410"/>
    <s v="Dijon Métropole"/>
    <s v="21"/>
    <s v="Côte-d'Or"/>
    <n v="27"/>
    <s v="Bourgogne-Franche-Comté"/>
  </r>
  <r>
    <s v="Enedis"/>
    <s v="2021"/>
    <x v="0"/>
    <s v="ENT"/>
    <s v="Entreprises"/>
    <s v="T"/>
    <x v="0"/>
    <s v="87"/>
    <s v="Hébergement médico-social et social"/>
    <n v="354.09904899999998"/>
    <n v="2"/>
    <n v="0.90400000000000003"/>
    <n v="0"/>
    <n v="0"/>
    <n v="0"/>
    <s v="21617"/>
    <x v="434"/>
    <s v="242100410"/>
    <s v="Dijon Métropole"/>
    <s v="21"/>
    <s v="Côte-d'Or"/>
    <n v="27"/>
    <s v="Bourgogne-Franche-Comté"/>
  </r>
  <r>
    <s v="Enedis"/>
    <s v="2021"/>
    <x v="0"/>
    <s v="RES"/>
    <s v="Résidentiel"/>
    <s v="R"/>
    <x v="3"/>
    <m/>
    <s v="0"/>
    <n v="1647.114503"/>
    <n v="285"/>
    <n v="0.82599999999999996"/>
    <n v="0"/>
    <n v="0"/>
    <n v="0"/>
    <s v="21618"/>
    <x v="520"/>
    <s v="200070902"/>
    <s v="CC Auxonne Pontailler Val de Saône"/>
    <s v="21"/>
    <s v="Côte-d'Or"/>
    <n v="27"/>
    <s v="Bourgogne-Franche-Comté"/>
  </r>
  <r>
    <s v="Enedis"/>
    <s v="2021"/>
    <x v="0"/>
    <s v="PRO"/>
    <s v="Petits professionels"/>
    <s v="T"/>
    <x v="0"/>
    <m/>
    <s v="0"/>
    <n v="95.496777800000004"/>
    <n v="11"/>
    <n v="0.67600000000000005"/>
    <n v="0"/>
    <n v="0"/>
    <n v="0"/>
    <s v="21619"/>
    <x v="690"/>
    <s v="200072825"/>
    <s v="CC Mirebellois et Fontenois"/>
    <s v="21"/>
    <s v="Côte-d'Or"/>
    <n v="27"/>
    <s v="Bourgogne-Franche-Comté"/>
  </r>
  <r>
    <s v="Enedis"/>
    <s v="2021"/>
    <x v="0"/>
    <s v="RES"/>
    <s v="Résidentiel"/>
    <s v="R"/>
    <x v="3"/>
    <m/>
    <s v="0"/>
    <n v="691.80804909999995"/>
    <n v="104"/>
    <n v="0.83"/>
    <n v="0"/>
    <n v="0"/>
    <n v="0"/>
    <s v="21619"/>
    <x v="690"/>
    <s v="200072825"/>
    <s v="CC Mirebellois et Fontenois"/>
    <s v="21"/>
    <s v="Côte-d'Or"/>
    <n v="27"/>
    <s v="Bourgogne-Franche-Comté"/>
  </r>
  <r>
    <s v="Enedis"/>
    <s v="2021"/>
    <x v="0"/>
    <s v="PRO"/>
    <s v="Petits professionels"/>
    <s v="I"/>
    <x v="4"/>
    <m/>
    <s v="0"/>
    <n v="0"/>
    <n v="0"/>
    <n v="0"/>
    <n v="0"/>
    <n v="0"/>
    <n v="1"/>
    <s v="21620"/>
    <x v="666"/>
    <s v="242100154"/>
    <s v="CC des Vallées de la Tille et de l'Ignon"/>
    <s v="21"/>
    <s v="Côte-d'Or"/>
    <n v="27"/>
    <s v="Bourgogne-Franche-Comté"/>
  </r>
  <r>
    <s v="Enedis"/>
    <s v="2021"/>
    <x v="0"/>
    <s v="RES"/>
    <s v="Résidentiel"/>
    <s v="R"/>
    <x v="3"/>
    <m/>
    <s v="0"/>
    <n v="627.37564499999996"/>
    <n v="103"/>
    <n v="0.82799999999999996"/>
    <n v="0"/>
    <n v="0"/>
    <n v="0"/>
    <s v="21620"/>
    <x v="666"/>
    <s v="242100154"/>
    <s v="CC des Vallées de la Tille et de l'Ignon"/>
    <s v="21"/>
    <s v="Côte-d'Or"/>
    <n v="27"/>
    <s v="Bourgogne-Franche-Comté"/>
  </r>
  <r>
    <s v="Enedis"/>
    <s v="2021"/>
    <x v="0"/>
    <s v="PRO"/>
    <s v="Petits professionels"/>
    <s v="A"/>
    <x v="1"/>
    <m/>
    <s v="0"/>
    <n v="0"/>
    <n v="0"/>
    <n v="0"/>
    <n v="0"/>
    <n v="0"/>
    <n v="1"/>
    <s v="21622"/>
    <x v="521"/>
    <s v="200000925"/>
    <s v="CC de la Plaine Dijonnaise"/>
    <s v="21"/>
    <s v="Côte-d'Or"/>
    <n v="27"/>
    <s v="Bourgogne-Franche-Comté"/>
  </r>
  <r>
    <s v="Enedis"/>
    <s v="2021"/>
    <x v="0"/>
    <s v="RES"/>
    <s v="Résidentiel"/>
    <s v="R"/>
    <x v="3"/>
    <m/>
    <s v="0"/>
    <n v="275.17990839999999"/>
    <n v="51"/>
    <n v="0.76600000000000001"/>
    <n v="0"/>
    <n v="0"/>
    <n v="0"/>
    <s v="21625"/>
    <x v="523"/>
    <s v="200070894"/>
    <s v="CC de Gevrey-Chambertin et de Nuits-Saint-Georges"/>
    <s v="21"/>
    <s v="Côte-d'Or"/>
    <n v="27"/>
    <s v="Bourgogne-Franche-Comté"/>
  </r>
  <r>
    <s v="Enedis"/>
    <s v="2021"/>
    <x v="0"/>
    <s v="PRO"/>
    <s v="Petits professionels"/>
    <s v="I"/>
    <x v="4"/>
    <m/>
    <s v="0"/>
    <n v="0"/>
    <n v="0"/>
    <n v="0"/>
    <n v="0"/>
    <n v="0"/>
    <n v="1"/>
    <s v="21628"/>
    <x v="526"/>
    <s v="242101434"/>
    <s v="CC du Pays Châtillonnais"/>
    <s v="21"/>
    <s v="Côte-d'Or"/>
    <n v="27"/>
    <s v="Bourgogne-Franche-Comté"/>
  </r>
  <r>
    <s v="Enedis"/>
    <s v="2021"/>
    <x v="0"/>
    <s v="ENT"/>
    <s v="Entreprises"/>
    <s v="T"/>
    <x v="0"/>
    <s v="49"/>
    <s v="Transports terrestres et transport par conduites"/>
    <n v="45.15"/>
    <n v="1"/>
    <n v="1"/>
    <n v="0"/>
    <n v="0"/>
    <n v="0"/>
    <s v="21629"/>
    <x v="527"/>
    <s v="242101442"/>
    <s v="CC de Saulieu"/>
    <s v="21"/>
    <s v="Côte-d'Or"/>
    <n v="27"/>
    <s v="Bourgogne-Franche-Comté"/>
  </r>
  <r>
    <s v="Enedis"/>
    <s v="2021"/>
    <x v="0"/>
    <s v="PRO"/>
    <s v="Petits professionels"/>
    <s v="A"/>
    <x v="1"/>
    <m/>
    <s v="0"/>
    <n v="61.844276530000002"/>
    <n v="11"/>
    <n v="0.874"/>
    <n v="0"/>
    <n v="0"/>
    <n v="0"/>
    <s v="21629"/>
    <x v="527"/>
    <s v="242101442"/>
    <s v="CC de Saulieu"/>
    <s v="21"/>
    <s v="Côte-d'Or"/>
    <n v="27"/>
    <s v="Bourgogne-Franche-Comté"/>
  </r>
  <r>
    <s v="Enedis"/>
    <s v="2021"/>
    <x v="0"/>
    <s v="PRO"/>
    <s v="Petits professionels"/>
    <s v="X"/>
    <x v="2"/>
    <m/>
    <s v="0"/>
    <n v="0"/>
    <n v="0"/>
    <n v="0"/>
    <n v="0"/>
    <n v="0"/>
    <n v="1"/>
    <s v="21629"/>
    <x v="527"/>
    <s v="242101442"/>
    <s v="CC de Saulieu"/>
    <s v="21"/>
    <s v="Côte-d'Or"/>
    <n v="27"/>
    <s v="Bourgogne-Franche-Comté"/>
  </r>
  <r>
    <s v="Enedis"/>
    <s v="2021"/>
    <x v="0"/>
    <s v="PRO"/>
    <s v="Petits professionels"/>
    <s v="A"/>
    <x v="1"/>
    <m/>
    <s v="0"/>
    <n v="93.66659344"/>
    <n v="7"/>
    <n v="0.84299999999999997"/>
    <n v="0"/>
    <n v="0"/>
    <n v="0"/>
    <s v="21630"/>
    <x v="584"/>
    <s v="200071207"/>
    <s v="CC de Pouilly-en-Auxois/Bligny-sur-Ouche"/>
    <s v="21"/>
    <s v="Côte-d'Or"/>
    <n v="27"/>
    <s v="Bourgogne-Franche-Comté"/>
  </r>
  <r>
    <s v="Enedis"/>
    <s v="2021"/>
    <x v="0"/>
    <s v="RES"/>
    <s v="Résidentiel"/>
    <s v="R"/>
    <x v="3"/>
    <m/>
    <s v="0"/>
    <n v="199.77363249999999"/>
    <n v="36"/>
    <n v="0.77900000000000003"/>
    <n v="0"/>
    <n v="0"/>
    <n v="0"/>
    <s v="21631"/>
    <x v="585"/>
    <s v="200071207"/>
    <s v="CC de Pouilly-en-Auxois/Bligny-sur-Ouche"/>
    <s v="21"/>
    <s v="Côte-d'Or"/>
    <n v="27"/>
    <s v="Bourgogne-Franche-Comté"/>
  </r>
  <r>
    <s v="Enedis"/>
    <s v="2021"/>
    <x v="0"/>
    <s v="ENT"/>
    <s v="Entreprises"/>
    <s v="T"/>
    <x v="0"/>
    <s v="70"/>
    <s v="Activités des sièges sociaux ; conseil de gestion"/>
    <n v="84.070190710000006"/>
    <n v="1"/>
    <n v="0.90700000000000003"/>
    <n v="0"/>
    <n v="0"/>
    <n v="0"/>
    <s v="21632"/>
    <x v="528"/>
    <s v="200000925"/>
    <s v="CC de la Plaine Dijonnaise"/>
    <s v="21"/>
    <s v="Côte-d'Or"/>
    <n v="27"/>
    <s v="Bourgogne-Franche-Comté"/>
  </r>
  <r>
    <s v="Enedis"/>
    <s v="2021"/>
    <x v="0"/>
    <s v="RES"/>
    <s v="Résidentiel"/>
    <s v="R"/>
    <x v="3"/>
    <m/>
    <s v="0"/>
    <n v="2853.7048180000002"/>
    <n v="478"/>
    <n v="0.86099999999999999"/>
    <n v="0"/>
    <n v="0"/>
    <n v="0"/>
    <s v="21632"/>
    <x v="528"/>
    <s v="200000925"/>
    <s v="CC de la Plaine Dijonnaise"/>
    <s v="21"/>
    <s v="Côte-d'Or"/>
    <n v="27"/>
    <s v="Bourgogne-Franche-Comté"/>
  </r>
  <r>
    <s v="Enedis"/>
    <s v="2021"/>
    <x v="0"/>
    <s v="ENT"/>
    <s v="Entreprises"/>
    <s v="I"/>
    <x v="4"/>
    <s v="25"/>
    <s v="Fabrication de produits métalliques, à l'exception des machines et des équipements"/>
    <n v="49.752099440000002"/>
    <n v="1"/>
    <n v="0.90400000000000003"/>
    <n v="0"/>
    <n v="0"/>
    <n v="0"/>
    <s v="21634"/>
    <x v="667"/>
    <s v="200071207"/>
    <s v="CC de Pouilly-en-Auxois/Bligny-sur-Ouche"/>
    <s v="21"/>
    <s v="Côte-d'Or"/>
    <n v="27"/>
    <s v="Bourgogne-Franche-Comté"/>
  </r>
  <r>
    <s v="Enedis"/>
    <s v="2021"/>
    <x v="0"/>
    <s v="ENT"/>
    <s v="Entreprises"/>
    <s v="T"/>
    <x v="0"/>
    <s v="84"/>
    <s v="Administration publique et défense ; sécurité sociale obligatoire"/>
    <n v="51.209000000000003"/>
    <n v="1"/>
    <n v="1"/>
    <n v="0"/>
    <n v="0"/>
    <n v="0"/>
    <s v="21634"/>
    <x v="667"/>
    <s v="200071207"/>
    <s v="CC de Pouilly-en-Auxois/Bligny-sur-Ouche"/>
    <s v="21"/>
    <s v="Côte-d'Or"/>
    <n v="27"/>
    <s v="Bourgogne-Franche-Comté"/>
  </r>
  <r>
    <s v="Enedis"/>
    <s v="2021"/>
    <x v="0"/>
    <s v="PRO"/>
    <s v="Petits professionels"/>
    <s v="T"/>
    <x v="0"/>
    <m/>
    <s v="0"/>
    <n v="0"/>
    <n v="0"/>
    <n v="0"/>
    <n v="0"/>
    <n v="0"/>
    <n v="1"/>
    <s v="21634"/>
    <x v="667"/>
    <s v="200071207"/>
    <s v="CC de Pouilly-en-Auxois/Bligny-sur-Ouche"/>
    <s v="21"/>
    <s v="Côte-d'Or"/>
    <n v="27"/>
    <s v="Bourgogne-Franche-Comté"/>
  </r>
  <r>
    <s v="Enedis"/>
    <s v="2021"/>
    <x v="0"/>
    <s v="RES"/>
    <s v="Résidentiel"/>
    <s v="R"/>
    <x v="3"/>
    <m/>
    <s v="0"/>
    <n v="446.03789030000002"/>
    <n v="77"/>
    <n v="0.81899999999999995"/>
    <n v="0"/>
    <n v="0"/>
    <n v="0"/>
    <s v="21634"/>
    <x v="667"/>
    <s v="200071207"/>
    <s v="CC de Pouilly-en-Auxois/Bligny-sur-Ouche"/>
    <s v="21"/>
    <s v="Côte-d'Or"/>
    <n v="27"/>
    <s v="Bourgogne-Franche-Comté"/>
  </r>
  <r>
    <s v="Enedis"/>
    <s v="2021"/>
    <x v="0"/>
    <s v="RES"/>
    <s v="Résidentiel"/>
    <s v="R"/>
    <x v="3"/>
    <m/>
    <s v="0"/>
    <n v="484.37975349999999"/>
    <n v="80"/>
    <n v="0.84599999999999997"/>
    <n v="0"/>
    <n v="0"/>
    <n v="0"/>
    <s v="21635"/>
    <x v="529"/>
    <s v="200071017"/>
    <s v="CC des Terres d'Auxois"/>
    <s v="21"/>
    <s v="Côte-d'Or"/>
    <n v="27"/>
    <s v="Bourgogne-Franche-Comté"/>
  </r>
  <r>
    <s v="Enedis"/>
    <s v="2021"/>
    <x v="0"/>
    <s v="ENT"/>
    <s v="Entreprises"/>
    <s v="T"/>
    <x v="0"/>
    <s v="84"/>
    <s v="Administration publique et défense ; sécurité sociale obligatoire"/>
    <n v="16.067"/>
    <n v="1"/>
    <n v="1"/>
    <n v="0"/>
    <n v="0"/>
    <n v="0"/>
    <s v="21636"/>
    <x v="587"/>
    <s v="200006682"/>
    <s v="CA Beaune, Côte et Sud - Communauté Beaune-Chagny-Nolay"/>
    <s v="21"/>
    <s v="Côte-d'Or"/>
    <n v="27"/>
    <s v="Bourgogne-Franche-Comté"/>
  </r>
  <r>
    <s v="Enedis"/>
    <s v="2021"/>
    <x v="0"/>
    <s v="PRO"/>
    <s v="Petits professionels"/>
    <s v="X"/>
    <x v="2"/>
    <m/>
    <s v="0"/>
    <n v="0"/>
    <n v="0"/>
    <n v="0"/>
    <n v="0"/>
    <n v="0"/>
    <n v="1"/>
    <s v="21636"/>
    <x v="587"/>
    <s v="200006682"/>
    <s v="CA Beaune, Côte et Sud - Communauté Beaune-Chagny-Nolay"/>
    <s v="21"/>
    <s v="Côte-d'Or"/>
    <n v="27"/>
    <s v="Bourgogne-Franche-Comté"/>
  </r>
  <r>
    <s v="Enedis"/>
    <s v="2021"/>
    <x v="0"/>
    <s v="ENT"/>
    <s v="Entreprises"/>
    <s v="I"/>
    <x v="4"/>
    <s v="25"/>
    <s v="Fabrication de produits métalliques, à l'exception des machines et des équipements"/>
    <n v="183.20062720000001"/>
    <n v="1"/>
    <n v="1"/>
    <n v="0"/>
    <n v="0"/>
    <n v="0"/>
    <s v="21638"/>
    <x v="436"/>
    <s v="242100154"/>
    <s v="CC des Vallées de la Tille et de l'Ignon"/>
    <s v="21"/>
    <s v="Côte-d'Or"/>
    <n v="27"/>
    <s v="Bourgogne-Franche-Comté"/>
  </r>
  <r>
    <s v="Enedis"/>
    <s v="2021"/>
    <x v="0"/>
    <s v="PRO"/>
    <s v="Petits professionels"/>
    <s v="I"/>
    <x v="4"/>
    <m/>
    <s v="0"/>
    <n v="0"/>
    <n v="0"/>
    <n v="0"/>
    <n v="0"/>
    <n v="0"/>
    <n v="1"/>
    <s v="21638"/>
    <x v="436"/>
    <s v="242100154"/>
    <s v="CC des Vallées de la Tille et de l'Ignon"/>
    <s v="21"/>
    <s v="Côte-d'Or"/>
    <n v="27"/>
    <s v="Bourgogne-Franche-Comté"/>
  </r>
  <r>
    <s v="Enedis"/>
    <s v="2021"/>
    <x v="0"/>
    <s v="PRO"/>
    <s v="Petits professionels"/>
    <s v="T"/>
    <x v="0"/>
    <m/>
    <s v="0"/>
    <n v="581.41534999999999"/>
    <n v="53"/>
    <n v="0.80400000000000005"/>
    <n v="0"/>
    <n v="0"/>
    <n v="0"/>
    <s v="21638"/>
    <x v="436"/>
    <s v="242100154"/>
    <s v="CC des Vallées de la Tille et de l'Ignon"/>
    <s v="21"/>
    <s v="Côte-d'Or"/>
    <n v="27"/>
    <s v="Bourgogne-Franche-Comté"/>
  </r>
  <r>
    <s v="Enedis"/>
    <s v="2021"/>
    <x v="0"/>
    <s v="RES"/>
    <s v="Résidentiel"/>
    <s v="R"/>
    <x v="3"/>
    <m/>
    <s v="0"/>
    <n v="3016.7334270000001"/>
    <n v="486"/>
    <n v="0.76600000000000001"/>
    <n v="0"/>
    <n v="0"/>
    <n v="0"/>
    <s v="21638"/>
    <x v="436"/>
    <s v="242100154"/>
    <s v="CC des Vallées de la Tille et de l'Ignon"/>
    <s v="21"/>
    <s v="Côte-d'Or"/>
    <n v="27"/>
    <s v="Bourgogne-Franche-Comté"/>
  </r>
  <r>
    <s v="Enedis"/>
    <s v="2021"/>
    <x v="0"/>
    <s v="PRO"/>
    <s v="Petits professionels"/>
    <s v="T"/>
    <x v="0"/>
    <m/>
    <s v="0"/>
    <n v="180.85967260000001"/>
    <n v="36"/>
    <n v="0.89600000000000002"/>
    <n v="0"/>
    <n v="0"/>
    <n v="0"/>
    <s v="21639"/>
    <x v="437"/>
    <s v="200070902"/>
    <s v="CC Auxonne Pontailler Val de Saône"/>
    <s v="21"/>
    <s v="Côte-d'Or"/>
    <n v="27"/>
    <s v="Bourgogne-Franche-Comté"/>
  </r>
  <r>
    <s v="Enedis"/>
    <s v="2021"/>
    <x v="0"/>
    <s v="PRO"/>
    <s v="Petits professionels"/>
    <s v="X"/>
    <x v="2"/>
    <m/>
    <s v="0"/>
    <n v="0"/>
    <n v="0"/>
    <n v="0"/>
    <n v="0"/>
    <n v="0"/>
    <n v="1"/>
    <s v="21640"/>
    <x v="589"/>
    <s v="200071017"/>
    <s v="CC des Terres d'Auxois"/>
    <s v="21"/>
    <s v="Côte-d'Or"/>
    <n v="27"/>
    <s v="Bourgogne-Franche-Comté"/>
  </r>
  <r>
    <s v="Enedis"/>
    <s v="2021"/>
    <x v="0"/>
    <s v="RES"/>
    <s v="Résidentiel"/>
    <s v="R"/>
    <x v="3"/>
    <m/>
    <s v="0"/>
    <n v="635.64143709999996"/>
    <n v="104"/>
    <n v="0.83099999999999996"/>
    <n v="0"/>
    <n v="0"/>
    <n v="0"/>
    <s v="21640"/>
    <x v="589"/>
    <s v="200071017"/>
    <s v="CC des Terres d'Auxois"/>
    <s v="21"/>
    <s v="Côte-d'Or"/>
    <n v="27"/>
    <s v="Bourgogne-Franche-Comté"/>
  </r>
  <r>
    <s v="Enedis"/>
    <s v="2021"/>
    <x v="0"/>
    <s v="PRO"/>
    <s v="Petits professionels"/>
    <s v="I"/>
    <x v="4"/>
    <m/>
    <s v="0"/>
    <n v="0"/>
    <n v="0"/>
    <n v="0"/>
    <n v="0"/>
    <n v="0"/>
    <n v="1"/>
    <s v="21641"/>
    <x v="530"/>
    <s v="242101491"/>
    <s v="CC du Montbardois"/>
    <s v="21"/>
    <s v="Côte-d'Or"/>
    <n v="27"/>
    <s v="Bourgogne-Franche-Comté"/>
  </r>
  <r>
    <s v="Enedis"/>
    <s v="2021"/>
    <x v="0"/>
    <s v="RES"/>
    <s v="Résidentiel"/>
    <s v="R"/>
    <x v="3"/>
    <m/>
    <s v="0"/>
    <n v="459.82257600000003"/>
    <n v="69"/>
    <n v="0.67900000000000005"/>
    <n v="0"/>
    <n v="0"/>
    <n v="0"/>
    <s v="21644"/>
    <x v="590"/>
    <s v="200072825"/>
    <s v="CC Mirebellois et Fontenois"/>
    <s v="21"/>
    <s v="Côte-d'Or"/>
    <n v="27"/>
    <s v="Bourgogne-Franche-Comté"/>
  </r>
  <r>
    <s v="Enedis"/>
    <s v="2021"/>
    <x v="0"/>
    <s v="ENT"/>
    <s v="Entreprises"/>
    <s v="T"/>
    <x v="0"/>
    <s v="36"/>
    <s v="Captage, traitement et distribution d'eau"/>
    <n v="24.263000000000002"/>
    <n v="1"/>
    <n v="1"/>
    <n v="0"/>
    <n v="0"/>
    <n v="0"/>
    <s v="21645"/>
    <x v="532"/>
    <s v="242101509"/>
    <s v="CC Rives de Saône"/>
    <s v="21"/>
    <s v="Côte-d'Or"/>
    <n v="27"/>
    <s v="Bourgogne-Franche-Comté"/>
  </r>
  <r>
    <s v="Enedis"/>
    <s v="2021"/>
    <x v="0"/>
    <s v="PRO"/>
    <s v="Petits professionels"/>
    <s v="T"/>
    <x v="0"/>
    <m/>
    <s v="0"/>
    <n v="92.614734749999997"/>
    <n v="18"/>
    <n v="0.84199999999999997"/>
    <n v="0"/>
    <n v="0"/>
    <n v="0"/>
    <s v="21645"/>
    <x v="532"/>
    <s v="242101509"/>
    <s v="CC Rives de Saône"/>
    <s v="21"/>
    <s v="Côte-d'Or"/>
    <n v="27"/>
    <s v="Bourgogne-Franche-Comté"/>
  </r>
  <r>
    <s v="GRT Gaz"/>
    <s v="2021"/>
    <x v="1"/>
    <s v="ENT"/>
    <s v="Entreprises"/>
    <s v="I"/>
    <x v="4"/>
    <s v="11"/>
    <s v="Fabrication de boissons"/>
    <n v="66090.619930000001"/>
    <n v="1"/>
    <n v="0"/>
    <n v="0"/>
    <n v="0"/>
    <n v="0"/>
    <s v="21103"/>
    <x v="83"/>
    <s v="242101509"/>
    <s v="CC Rives de Saône"/>
    <s v="21"/>
    <s v="Côte-d'Or"/>
    <n v="27"/>
    <s v="Bourgogne-Franche-Comté"/>
  </r>
  <r>
    <s v="GRT Gaz"/>
    <s v="2021"/>
    <x v="1"/>
    <s v="ENT"/>
    <s v="Entreprises"/>
    <s v="I"/>
    <x v="4"/>
    <s v="24"/>
    <s v="Métallurgie"/>
    <n v="6450.0243"/>
    <n v="1"/>
    <n v="0"/>
    <n v="0"/>
    <n v="0"/>
    <n v="0"/>
    <s v="21545"/>
    <x v="423"/>
    <s v="242101434"/>
    <s v="CC du Pays Châtillonnais"/>
    <s v="21"/>
    <s v="Côte-d'Or"/>
    <n v="27"/>
    <s v="Bourgogne-Franche-Comté"/>
  </r>
  <r>
    <s v="GRDF"/>
    <s v="2021"/>
    <x v="1"/>
    <s v="ENT"/>
    <s v="Entreprises"/>
    <s v="T"/>
    <x v="0"/>
    <s v="87"/>
    <s v="Hébergement médico-social et social"/>
    <n v="428.41066000000001"/>
    <n v="1"/>
    <n v="1"/>
    <n v="0"/>
    <n v="0"/>
    <n v="0"/>
    <s v="21001"/>
    <x v="0"/>
    <s v="200070894"/>
    <s v="CC de Gevrey-Chambertin et de Nuits-Saint-Georges"/>
    <s v="21"/>
    <s v="Côte-d'Or"/>
    <n v="27"/>
    <s v="Bourgogne-Franche-Comté"/>
  </r>
  <r>
    <s v="GRDF"/>
    <s v="2021"/>
    <x v="1"/>
    <s v="PRO"/>
    <s v="Petits professionels"/>
    <s v="T"/>
    <x v="0"/>
    <m/>
    <s v="0"/>
    <n v="422.22730000000001"/>
    <n v="5"/>
    <n v="0.72299999999999998"/>
    <n v="0"/>
    <n v="0"/>
    <n v="0"/>
    <s v="21001"/>
    <x v="0"/>
    <s v="200070894"/>
    <s v="CC de Gevrey-Chambertin et de Nuits-Saint-Georges"/>
    <s v="21"/>
    <s v="Côte-d'Or"/>
    <n v="27"/>
    <s v="Bourgogne-Franche-Comté"/>
  </r>
  <r>
    <s v="GRDF"/>
    <s v="2021"/>
    <x v="1"/>
    <s v="ENT"/>
    <s v="Entreprises"/>
    <s v="X"/>
    <x v="2"/>
    <m/>
    <s v="0"/>
    <n v="0"/>
    <n v="0"/>
    <n v="0"/>
    <n v="0"/>
    <n v="0"/>
    <n v="1"/>
    <s v="21003"/>
    <x v="2"/>
    <s v="242100410"/>
    <s v="Dijon Métropole"/>
    <s v="21"/>
    <s v="Côte-d'Or"/>
    <n v="27"/>
    <s v="Bourgogne-Franche-Comté"/>
  </r>
  <r>
    <s v="GRDF"/>
    <s v="2021"/>
    <x v="1"/>
    <s v="PRO"/>
    <s v="Petits professionels"/>
    <s v="I"/>
    <x v="4"/>
    <m/>
    <s v="0"/>
    <n v="83.708860000000001"/>
    <n v="4"/>
    <n v="1"/>
    <n v="0"/>
    <n v="0"/>
    <n v="0"/>
    <s v="21003"/>
    <x v="2"/>
    <s v="242100410"/>
    <s v="Dijon Métropole"/>
    <s v="21"/>
    <s v="Côte-d'Or"/>
    <n v="27"/>
    <s v="Bourgogne-Franche-Comté"/>
  </r>
  <r>
    <s v="GRDF"/>
    <s v="2021"/>
    <x v="1"/>
    <s v="PRO"/>
    <s v="Petits professionels"/>
    <s v="I"/>
    <x v="4"/>
    <m/>
    <s v="0"/>
    <n v="181.79426000000001"/>
    <n v="4"/>
    <n v="1"/>
    <n v="0"/>
    <n v="0"/>
    <n v="0"/>
    <s v="21005"/>
    <x v="4"/>
    <s v="200000925"/>
    <s v="CC de la Plaine Dijonnaise"/>
    <s v="21"/>
    <s v="Côte-d'Or"/>
    <n v="27"/>
    <s v="Bourgogne-Franche-Comté"/>
  </r>
  <r>
    <s v="GRDF"/>
    <s v="2021"/>
    <x v="1"/>
    <s v="PRO"/>
    <s v="Petits professionels"/>
    <s v="T"/>
    <x v="0"/>
    <m/>
    <s v="0"/>
    <n v="1274.25477"/>
    <n v="13"/>
    <n v="0.443"/>
    <n v="0"/>
    <n v="0"/>
    <n v="0"/>
    <s v="21005"/>
    <x v="4"/>
    <s v="200000925"/>
    <s v="CC de la Plaine Dijonnaise"/>
    <s v="21"/>
    <s v="Côte-d'Or"/>
    <n v="27"/>
    <s v="Bourgogne-Franche-Comté"/>
  </r>
  <r>
    <s v="GRDF"/>
    <s v="2021"/>
    <x v="1"/>
    <s v="PRO"/>
    <s v="Petits professionels"/>
    <s v="A"/>
    <x v="1"/>
    <m/>
    <s v="0"/>
    <n v="380.93594999999999"/>
    <n v="8"/>
    <n v="0.92800000000000005"/>
    <n v="0"/>
    <n v="0"/>
    <n v="0"/>
    <s v="21010"/>
    <x v="9"/>
    <s v="200006682"/>
    <s v="CA Beaune, Côte et Sud - Communauté Beaune-Chagny-Nolay"/>
    <s v="21"/>
    <s v="Côte-d'Or"/>
    <n v="27"/>
    <s v="Bourgogne-Franche-Comté"/>
  </r>
  <r>
    <s v="GRDF"/>
    <s v="2021"/>
    <x v="1"/>
    <s v="PRO"/>
    <s v="Petits professionels"/>
    <s v="I"/>
    <x v="4"/>
    <m/>
    <s v="0"/>
    <n v="0"/>
    <n v="0"/>
    <n v="0"/>
    <n v="0"/>
    <n v="0"/>
    <n v="1"/>
    <s v="21010"/>
    <x v="9"/>
    <s v="200006682"/>
    <s v="CA Beaune, Côte et Sud - Communauté Beaune-Chagny-Nolay"/>
    <s v="21"/>
    <s v="Côte-d'Or"/>
    <n v="27"/>
    <s v="Bourgogne-Franche-Comté"/>
  </r>
  <r>
    <s v="GRDF"/>
    <s v="2021"/>
    <x v="1"/>
    <s v="RES"/>
    <s v="Résidentiel"/>
    <s v="R"/>
    <x v="3"/>
    <m/>
    <s v="0"/>
    <n v="1104.30808"/>
    <n v="49"/>
    <n v="0.67500000000000004"/>
    <n v="0"/>
    <n v="0"/>
    <n v="0"/>
    <s v="21010"/>
    <x v="9"/>
    <s v="200006682"/>
    <s v="CA Beaune, Côte et Sud - Communauté Beaune-Chagny-Nolay"/>
    <s v="21"/>
    <s v="Côte-d'Or"/>
    <n v="27"/>
    <s v="Bourgogne-Franche-Comté"/>
  </r>
  <r>
    <s v="GRDF"/>
    <s v="2021"/>
    <x v="1"/>
    <s v="PRO"/>
    <s v="Petits professionels"/>
    <s v="T"/>
    <x v="0"/>
    <m/>
    <s v="0"/>
    <n v="333.29822999999999"/>
    <n v="5"/>
    <n v="0.51100000000000001"/>
    <n v="0"/>
    <n v="0"/>
    <n v="0"/>
    <s v="21016"/>
    <x v="15"/>
    <s v="200072825"/>
    <s v="CC Mirebellois et Fontenois"/>
    <s v="21"/>
    <s v="Côte-d'Or"/>
    <n v="27"/>
    <s v="Bourgogne-Franche-Comté"/>
  </r>
  <r>
    <s v="GRDF"/>
    <s v="2021"/>
    <x v="1"/>
    <s v="ENT"/>
    <s v="Entreprises"/>
    <s v="T"/>
    <x v="0"/>
    <s v="84"/>
    <s v="Administration publique et défense ; sécurité sociale obligatoire"/>
    <n v="599.81209999999999"/>
    <n v="1"/>
    <n v="1"/>
    <n v="0"/>
    <n v="0"/>
    <n v="0"/>
    <s v="21021"/>
    <x v="18"/>
    <s v="200069540"/>
    <s v="CC Norge et Tille"/>
    <s v="21"/>
    <s v="Côte-d'Or"/>
    <n v="27"/>
    <s v="Bourgogne-Franche-Comté"/>
  </r>
  <r>
    <s v="GRDF"/>
    <s v="2021"/>
    <x v="1"/>
    <s v="PRO"/>
    <s v="Petits professionels"/>
    <s v="A"/>
    <x v="1"/>
    <m/>
    <s v="0"/>
    <n v="0"/>
    <n v="0"/>
    <n v="0"/>
    <n v="0"/>
    <n v="0"/>
    <n v="1"/>
    <s v="21021"/>
    <x v="18"/>
    <s v="200069540"/>
    <s v="CC Norge et Tille"/>
    <s v="21"/>
    <s v="Côte-d'Or"/>
    <n v="27"/>
    <s v="Bourgogne-Franche-Comté"/>
  </r>
  <r>
    <s v="GRDF"/>
    <s v="2021"/>
    <x v="1"/>
    <s v="ENT"/>
    <s v="Entreprises"/>
    <s v="T"/>
    <x v="0"/>
    <s v="47"/>
    <s v="Commerce de détail, à l'exception des automobiles et des motocycles"/>
    <n v="44.34301"/>
    <n v="1"/>
    <n v="1"/>
    <n v="0"/>
    <n v="0"/>
    <n v="0"/>
    <s v="21027"/>
    <x v="23"/>
    <s v="200069540"/>
    <s v="CC Norge et Tille"/>
    <s v="21"/>
    <s v="Côte-d'Or"/>
    <n v="27"/>
    <s v="Bourgogne-Franche-Comté"/>
  </r>
  <r>
    <s v="GRDF"/>
    <s v="2021"/>
    <x v="1"/>
    <s v="ENT"/>
    <s v="Entreprises"/>
    <s v="T"/>
    <x v="0"/>
    <s v="87"/>
    <s v="Hébergement médico-social et social"/>
    <n v="1135.09058"/>
    <n v="1"/>
    <n v="1"/>
    <n v="0"/>
    <n v="0"/>
    <n v="0"/>
    <s v="21028"/>
    <x v="24"/>
    <s v="200070902"/>
    <s v="CC Auxonne Pontailler Val de Saône"/>
    <s v="21"/>
    <s v="Côte-d'Or"/>
    <n v="27"/>
    <s v="Bourgogne-Franche-Comté"/>
  </r>
  <r>
    <s v="GRDF"/>
    <s v="2021"/>
    <x v="1"/>
    <s v="ENT"/>
    <s v="Entreprises"/>
    <s v="X"/>
    <x v="2"/>
    <m/>
    <s v="0"/>
    <n v="0"/>
    <n v="0"/>
    <n v="0"/>
    <n v="0"/>
    <n v="0"/>
    <n v="1"/>
    <s v="21028"/>
    <x v="24"/>
    <s v="200070902"/>
    <s v="CC Auxonne Pontailler Val de Saône"/>
    <s v="21"/>
    <s v="Côte-d'Or"/>
    <n v="27"/>
    <s v="Bourgogne-Franche-Comté"/>
  </r>
  <r>
    <s v="GRDF"/>
    <s v="2021"/>
    <x v="1"/>
    <s v="PRO"/>
    <s v="Petits professionels"/>
    <s v="I"/>
    <x v="4"/>
    <m/>
    <s v="0"/>
    <n v="0"/>
    <n v="0"/>
    <n v="0"/>
    <n v="0"/>
    <n v="0"/>
    <n v="1"/>
    <s v="21028"/>
    <x v="24"/>
    <s v="200070902"/>
    <s v="CC Auxonne Pontailler Val de Saône"/>
    <s v="21"/>
    <s v="Côte-d'Or"/>
    <n v="27"/>
    <s v="Bourgogne-Franche-Comté"/>
  </r>
  <r>
    <s v="GRDF"/>
    <s v="2021"/>
    <x v="1"/>
    <s v="ENT"/>
    <s v="Entreprises"/>
    <s v="T"/>
    <x v="0"/>
    <s v="84"/>
    <s v="Administration publique et défense ; sécurité sociale obligatoire"/>
    <n v="7045.2282500000001"/>
    <n v="5"/>
    <n v="1"/>
    <n v="0"/>
    <n v="0"/>
    <n v="0"/>
    <s v="21038"/>
    <x v="33"/>
    <s v="200070902"/>
    <s v="CC Auxonne Pontailler Val de Saône"/>
    <s v="21"/>
    <s v="Côte-d'Or"/>
    <n v="27"/>
    <s v="Bourgogne-Franche-Comté"/>
  </r>
  <r>
    <s v="GRDF"/>
    <s v="2021"/>
    <x v="1"/>
    <s v="PRO"/>
    <s v="Petits professionels"/>
    <s v="A"/>
    <x v="1"/>
    <m/>
    <s v="0"/>
    <n v="148.16199"/>
    <n v="1"/>
    <n v="0.624"/>
    <n v="0"/>
    <n v="0"/>
    <n v="1"/>
    <s v="21038"/>
    <x v="33"/>
    <s v="200070902"/>
    <s v="CC Auxonne Pontailler Val de Saône"/>
    <s v="21"/>
    <s v="Côte-d'Or"/>
    <n v="27"/>
    <s v="Bourgogne-Franche-Comté"/>
  </r>
  <r>
    <s v="GRDF"/>
    <s v="2021"/>
    <x v="1"/>
    <s v="RES"/>
    <s v="Résidentiel"/>
    <s v="R"/>
    <x v="3"/>
    <m/>
    <s v="0"/>
    <n v="25956.353210000001"/>
    <n v="1885"/>
    <n v="0.92200000000000004"/>
    <n v="0"/>
    <n v="0"/>
    <n v="0"/>
    <s v="21038"/>
    <x v="33"/>
    <s v="200070902"/>
    <s v="CC Auxonne Pontailler Val de Saône"/>
    <s v="21"/>
    <s v="Côte-d'Or"/>
    <n v="27"/>
    <s v="Bourgogne-Franche-Comté"/>
  </r>
  <r>
    <s v="GRDF"/>
    <s v="2021"/>
    <x v="1"/>
    <s v="RES"/>
    <s v="Résidentiel"/>
    <s v="R"/>
    <x v="3"/>
    <m/>
    <s v="0"/>
    <n v="1592.6767600000001"/>
    <n v="111"/>
    <n v="0.85599999999999998"/>
    <n v="0"/>
    <n v="0"/>
    <n v="0"/>
    <s v="21048"/>
    <x v="40"/>
    <s v="200070894"/>
    <s v="CC de Gevrey-Chambertin et de Nuits-Saint-Georges"/>
    <s v="21"/>
    <s v="Côte-d'Or"/>
    <n v="27"/>
    <s v="Bourgogne-Franche-Comté"/>
  </r>
  <r>
    <s v="GRDF"/>
    <s v="2021"/>
    <x v="1"/>
    <s v="ENT"/>
    <s v="Entreprises"/>
    <s v="I"/>
    <x v="4"/>
    <s v="32"/>
    <s v="Autres industries manufacturières"/>
    <n v="2025.6156900000001"/>
    <n v="2"/>
    <n v="1"/>
    <n v="0"/>
    <n v="0"/>
    <n v="0"/>
    <s v="21054"/>
    <x v="45"/>
    <s v="200006682"/>
    <s v="CA Beaune, Côte et Sud - Communauté Beaune-Chagny-Nolay"/>
    <s v="21"/>
    <s v="Côte-d'Or"/>
    <n v="27"/>
    <s v="Bourgogne-Franche-Comté"/>
  </r>
  <r>
    <s v="GRDF"/>
    <s v="2021"/>
    <x v="1"/>
    <s v="ENT"/>
    <s v="Entreprises"/>
    <s v="T"/>
    <x v="0"/>
    <s v="46"/>
    <s v="Commerce de gros, à l'exception des automobiles et des motocycles"/>
    <n v="7756.9950500000004"/>
    <n v="11"/>
    <n v="1"/>
    <n v="0"/>
    <n v="0"/>
    <n v="0"/>
    <s v="21054"/>
    <x v="45"/>
    <s v="200006682"/>
    <s v="CA Beaune, Côte et Sud - Communauté Beaune-Chagny-Nolay"/>
    <s v="21"/>
    <s v="Côte-d'Or"/>
    <n v="27"/>
    <s v="Bourgogne-Franche-Comté"/>
  </r>
  <r>
    <s v="GRDF"/>
    <s v="2021"/>
    <x v="1"/>
    <s v="ENT"/>
    <s v="Entreprises"/>
    <s v="T"/>
    <x v="0"/>
    <s v="82"/>
    <s v="Activités administratives et autres activités de soutien aux entreprises"/>
    <n v="231.33268000000001"/>
    <n v="1"/>
    <n v="1"/>
    <n v="0"/>
    <n v="0"/>
    <n v="0"/>
    <s v="21054"/>
    <x v="45"/>
    <s v="200006682"/>
    <s v="CA Beaune, Côte et Sud - Communauté Beaune-Chagny-Nolay"/>
    <s v="21"/>
    <s v="Côte-d'Or"/>
    <n v="27"/>
    <s v="Bourgogne-Franche-Comté"/>
  </r>
  <r>
    <s v="GRDF"/>
    <s v="2021"/>
    <x v="1"/>
    <s v="ENT"/>
    <s v="Entreprises"/>
    <s v="T"/>
    <x v="0"/>
    <s v="86"/>
    <s v="Activités pour la santé humaine"/>
    <n v="10367.14"/>
    <n v="1"/>
    <n v="1"/>
    <n v="0"/>
    <n v="0"/>
    <n v="0"/>
    <s v="21054"/>
    <x v="45"/>
    <s v="200006682"/>
    <s v="CA Beaune, Côte et Sud - Communauté Beaune-Chagny-Nolay"/>
    <s v="21"/>
    <s v="Côte-d'Or"/>
    <n v="27"/>
    <s v="Bourgogne-Franche-Comté"/>
  </r>
  <r>
    <s v="GRDF"/>
    <s v="2021"/>
    <x v="1"/>
    <s v="ENT"/>
    <s v="Entreprises"/>
    <s v="T"/>
    <x v="0"/>
    <s v="87"/>
    <s v="Hébergement médico-social et social"/>
    <n v="4139.4366"/>
    <n v="4"/>
    <n v="1"/>
    <n v="0"/>
    <n v="0"/>
    <n v="0"/>
    <s v="21054"/>
    <x v="45"/>
    <s v="200006682"/>
    <s v="CA Beaune, Côte et Sud - Communauté Beaune-Chagny-Nolay"/>
    <s v="21"/>
    <s v="Côte-d'Or"/>
    <n v="27"/>
    <s v="Bourgogne-Franche-Comté"/>
  </r>
  <r>
    <s v="GRDF"/>
    <s v="2021"/>
    <x v="1"/>
    <s v="PRO"/>
    <s v="Petits professionels"/>
    <s v="A"/>
    <x v="1"/>
    <m/>
    <s v="0"/>
    <n v="1027.27171"/>
    <n v="11"/>
    <n v="0.374"/>
    <n v="0"/>
    <n v="0"/>
    <n v="2"/>
    <s v="21054"/>
    <x v="45"/>
    <s v="200006682"/>
    <s v="CA Beaune, Côte et Sud - Communauté Beaune-Chagny-Nolay"/>
    <s v="21"/>
    <s v="Côte-d'Or"/>
    <n v="27"/>
    <s v="Bourgogne-Franche-Comté"/>
  </r>
  <r>
    <s v="GRDF"/>
    <s v="2021"/>
    <x v="1"/>
    <s v="RES"/>
    <s v="Résidentiel"/>
    <s v="R"/>
    <x v="3"/>
    <m/>
    <s v="0"/>
    <n v="87234.741420000006"/>
    <n v="5925"/>
    <n v="0.85099999999999998"/>
    <n v="0"/>
    <n v="0"/>
    <n v="1"/>
    <s v="21054"/>
    <x v="45"/>
    <s v="200006682"/>
    <s v="CA Beaune, Côte et Sud - Communauté Beaune-Chagny-Nolay"/>
    <s v="21"/>
    <s v="Côte-d'Or"/>
    <n v="27"/>
    <s v="Bourgogne-Franche-Comté"/>
  </r>
  <r>
    <s v="GRDF"/>
    <s v="2021"/>
    <x v="1"/>
    <s v="RES"/>
    <s v="Résidentiel"/>
    <s v="R"/>
    <x v="3"/>
    <m/>
    <s v="0"/>
    <n v="3633.1076699999999"/>
    <n v="171"/>
    <n v="0.85299999999999998"/>
    <n v="0"/>
    <n v="0"/>
    <n v="0"/>
    <s v="21056"/>
    <x v="47"/>
    <s v="200072825"/>
    <s v="CC Mirebellois et Fontenois"/>
    <s v="21"/>
    <s v="Côte-d'Or"/>
    <n v="27"/>
    <s v="Bourgogne-Franche-Comté"/>
  </r>
  <r>
    <s v="GRDF"/>
    <s v="2021"/>
    <x v="1"/>
    <s v="RES"/>
    <s v="Résidentiel"/>
    <s v="R"/>
    <x v="3"/>
    <m/>
    <s v="0"/>
    <n v="610.87014999999997"/>
    <n v="38"/>
    <n v="0.90100000000000002"/>
    <n v="0"/>
    <n v="0"/>
    <n v="0"/>
    <s v="21072"/>
    <x v="59"/>
    <s v="200072825"/>
    <s v="CC Mirebellois et Fontenois"/>
    <s v="21"/>
    <s v="Côte-d'Or"/>
    <n v="27"/>
    <s v="Bourgogne-Franche-Comté"/>
  </r>
  <r>
    <s v="GRDF"/>
    <s v="2021"/>
    <x v="1"/>
    <s v="PRO"/>
    <s v="Petits professionels"/>
    <s v="A"/>
    <x v="1"/>
    <m/>
    <s v="0"/>
    <n v="97.926919999999996"/>
    <n v="2"/>
    <n v="0.34599999999999997"/>
    <n v="0"/>
    <n v="0"/>
    <n v="0"/>
    <s v="21086"/>
    <x v="71"/>
    <s v="200006682"/>
    <s v="CA Beaune, Côte et Sud - Communauté Beaune-Chagny-Nolay"/>
    <s v="21"/>
    <s v="Côte-d'Or"/>
    <n v="27"/>
    <s v="Bourgogne-Franche-Comté"/>
  </r>
  <r>
    <s v="GRDF"/>
    <s v="2021"/>
    <x v="1"/>
    <s v="RES"/>
    <s v="Résidentiel"/>
    <s v="R"/>
    <x v="3"/>
    <m/>
    <s v="0"/>
    <n v="5999.5934100000004"/>
    <n v="304"/>
    <n v="0.61199999999999999"/>
    <n v="0"/>
    <n v="0"/>
    <n v="0"/>
    <s v="21086"/>
    <x v="71"/>
    <s v="200006682"/>
    <s v="CA Beaune, Côte et Sud - Communauté Beaune-Chagny-Nolay"/>
    <s v="21"/>
    <s v="Côte-d'Or"/>
    <n v="27"/>
    <s v="Bourgogne-Franche-Comté"/>
  </r>
  <r>
    <s v="GRDF"/>
    <s v="2021"/>
    <x v="1"/>
    <s v="ENT"/>
    <s v="Entreprises"/>
    <s v="T"/>
    <x v="0"/>
    <s v="85"/>
    <s v="Enseignement"/>
    <n v="605.69911000000002"/>
    <n v="1"/>
    <n v="1"/>
    <n v="0"/>
    <n v="0"/>
    <n v="0"/>
    <s v="21103"/>
    <x v="83"/>
    <s v="242101509"/>
    <s v="CC Rives de Saône"/>
    <s v="21"/>
    <s v="Côte-d'Or"/>
    <n v="27"/>
    <s v="Bourgogne-Franche-Comté"/>
  </r>
  <r>
    <s v="GRDF"/>
    <s v="2021"/>
    <x v="1"/>
    <s v="PRO"/>
    <s v="Petits professionels"/>
    <s v="I"/>
    <x v="4"/>
    <m/>
    <s v="0"/>
    <n v="565.16502000000003"/>
    <n v="5"/>
    <n v="0.71399999999999997"/>
    <n v="0"/>
    <n v="0"/>
    <n v="0"/>
    <s v="21103"/>
    <x v="83"/>
    <s v="242101509"/>
    <s v="CC Rives de Saône"/>
    <s v="21"/>
    <s v="Côte-d'Or"/>
    <n v="27"/>
    <s v="Bourgogne-Franche-Comté"/>
  </r>
  <r>
    <s v="GRDF"/>
    <s v="2021"/>
    <x v="1"/>
    <s v="RES"/>
    <s v="Résidentiel"/>
    <s v="R"/>
    <x v="3"/>
    <m/>
    <s v="0"/>
    <n v="6546.8960999999999"/>
    <n v="357"/>
    <n v="0.94"/>
    <n v="0"/>
    <n v="0"/>
    <n v="0"/>
    <s v="21103"/>
    <x v="83"/>
    <s v="242101509"/>
    <s v="CC Rives de Saône"/>
    <s v="21"/>
    <s v="Côte-d'Or"/>
    <n v="27"/>
    <s v="Bourgogne-Franche-Comté"/>
  </r>
  <r>
    <s v="GRDF"/>
    <s v="2021"/>
    <x v="1"/>
    <s v="PRO"/>
    <s v="Petits professionels"/>
    <s v="A"/>
    <x v="1"/>
    <m/>
    <s v="0"/>
    <n v="339.88623000000001"/>
    <n v="3"/>
    <n v="5.0700000000000002E-2"/>
    <n v="0"/>
    <n v="0"/>
    <n v="0"/>
    <s v="21106"/>
    <x v="85"/>
    <s v="242100410"/>
    <s v="Dijon Métropole"/>
    <s v="21"/>
    <s v="Côte-d'Or"/>
    <n v="27"/>
    <s v="Bourgogne-Franche-Comté"/>
  </r>
  <r>
    <s v="GRDF"/>
    <s v="2021"/>
    <x v="1"/>
    <s v="PRO"/>
    <s v="Petits professionels"/>
    <s v="I"/>
    <x v="4"/>
    <m/>
    <s v="0"/>
    <n v="867.03094999999996"/>
    <n v="7"/>
    <n v="0.85399999999999998"/>
    <n v="0"/>
    <n v="0"/>
    <n v="0"/>
    <s v="21106"/>
    <x v="85"/>
    <s v="242100410"/>
    <s v="Dijon Métropole"/>
    <s v="21"/>
    <s v="Côte-d'Or"/>
    <n v="27"/>
    <s v="Bourgogne-Franche-Comté"/>
  </r>
  <r>
    <s v="GRDF"/>
    <s v="2021"/>
    <x v="1"/>
    <s v="PRO"/>
    <s v="Petits professionels"/>
    <s v="I"/>
    <x v="4"/>
    <m/>
    <s v="0"/>
    <n v="0"/>
    <n v="0"/>
    <n v="0"/>
    <n v="0"/>
    <n v="0"/>
    <n v="1"/>
    <s v="21107"/>
    <x v="86"/>
    <s v="200069540"/>
    <s v="CC Norge et Tille"/>
    <s v="21"/>
    <s v="Côte-d'Or"/>
    <n v="27"/>
    <s v="Bourgogne-Franche-Comté"/>
  </r>
  <r>
    <s v="GRDF"/>
    <s v="2021"/>
    <x v="1"/>
    <s v="RES"/>
    <s v="Résidentiel"/>
    <s v="R"/>
    <x v="3"/>
    <m/>
    <s v="0"/>
    <n v="5354.2846399999999"/>
    <n v="253"/>
    <n v="0.9"/>
    <n v="0"/>
    <n v="0"/>
    <n v="0"/>
    <s v="21107"/>
    <x v="86"/>
    <s v="200069540"/>
    <s v="CC Norge et Tille"/>
    <s v="21"/>
    <s v="Côte-d'Or"/>
    <n v="27"/>
    <s v="Bourgogne-Franche-Comté"/>
  </r>
  <r>
    <s v="GRDF"/>
    <s v="2021"/>
    <x v="1"/>
    <s v="ENT"/>
    <s v="Entreprises"/>
    <s v="T"/>
    <x v="0"/>
    <s v="47"/>
    <s v="Commerce de détail, à l'exception des automobiles et des motocycles"/>
    <n v="533.05218000000002"/>
    <n v="1"/>
    <n v="1"/>
    <n v="0"/>
    <n v="0"/>
    <n v="0"/>
    <s v="21110"/>
    <x v="88"/>
    <s v="200070894"/>
    <s v="CC de Gevrey-Chambertin et de Nuits-Saint-Georges"/>
    <s v="21"/>
    <s v="Côte-d'Or"/>
    <n v="27"/>
    <s v="Bourgogne-Franche-Comté"/>
  </r>
  <r>
    <s v="GRDF"/>
    <s v="2021"/>
    <x v="1"/>
    <s v="ENT"/>
    <s v="Entreprises"/>
    <s v="T"/>
    <x v="0"/>
    <s v="85"/>
    <s v="Enseignement"/>
    <n v="2510.39671"/>
    <n v="2"/>
    <n v="1"/>
    <n v="0"/>
    <n v="0"/>
    <n v="0"/>
    <s v="21110"/>
    <x v="88"/>
    <s v="200070894"/>
    <s v="CC de Gevrey-Chambertin et de Nuits-Saint-Georges"/>
    <s v="21"/>
    <s v="Côte-d'Or"/>
    <n v="27"/>
    <s v="Bourgogne-Franche-Comté"/>
  </r>
  <r>
    <s v="GRDF"/>
    <s v="2021"/>
    <x v="1"/>
    <s v="ENT"/>
    <s v="Entreprises"/>
    <s v="T"/>
    <x v="0"/>
    <s v="87"/>
    <s v="Hébergement médico-social et social"/>
    <n v="272.87950999999998"/>
    <n v="1"/>
    <n v="1"/>
    <n v="0"/>
    <n v="0"/>
    <n v="0"/>
    <s v="21110"/>
    <x v="88"/>
    <s v="200070894"/>
    <s v="CC de Gevrey-Chambertin et de Nuits-Saint-Georges"/>
    <s v="21"/>
    <s v="Côte-d'Or"/>
    <n v="27"/>
    <s v="Bourgogne-Franche-Comté"/>
  </r>
  <r>
    <s v="GRDF"/>
    <s v="2021"/>
    <x v="1"/>
    <s v="PRO"/>
    <s v="Petits professionels"/>
    <s v="I"/>
    <x v="4"/>
    <m/>
    <s v="0"/>
    <n v="0"/>
    <n v="0"/>
    <n v="0"/>
    <n v="0"/>
    <n v="0"/>
    <n v="1"/>
    <s v="21110"/>
    <x v="88"/>
    <s v="200070894"/>
    <s v="CC de Gevrey-Chambertin et de Nuits-Saint-Georges"/>
    <s v="21"/>
    <s v="Côte-d'Or"/>
    <n v="27"/>
    <s v="Bourgogne-Franche-Comté"/>
  </r>
  <r>
    <s v="GRDF"/>
    <s v="2021"/>
    <x v="1"/>
    <s v="PRO"/>
    <s v="Petits professionels"/>
    <s v="I"/>
    <x v="4"/>
    <m/>
    <s v="0"/>
    <n v="0"/>
    <n v="0"/>
    <n v="0"/>
    <n v="0"/>
    <n v="0"/>
    <n v="1"/>
    <s v="21131"/>
    <x v="105"/>
    <s v="242101509"/>
    <s v="CC Rives de Saône"/>
    <s v="21"/>
    <s v="Côte-d'Or"/>
    <n v="27"/>
    <s v="Bourgogne-Franche-Comté"/>
  </r>
  <r>
    <s v="GRDF"/>
    <s v="2021"/>
    <x v="1"/>
    <s v="RES"/>
    <s v="Résidentiel"/>
    <s v="R"/>
    <x v="3"/>
    <m/>
    <s v="0"/>
    <n v="1751.10301"/>
    <n v="113"/>
    <n v="0.66600000000000004"/>
    <n v="0"/>
    <n v="0"/>
    <n v="0"/>
    <s v="21131"/>
    <x v="105"/>
    <s v="242101509"/>
    <s v="CC Rives de Saône"/>
    <s v="21"/>
    <s v="Côte-d'Or"/>
    <n v="27"/>
    <s v="Bourgogne-Franche-Comté"/>
  </r>
  <r>
    <s v="GRDF"/>
    <s v="2021"/>
    <x v="1"/>
    <s v="ENT"/>
    <s v="Entreprises"/>
    <s v="I"/>
    <x v="4"/>
    <m/>
    <s v="0"/>
    <n v="15915.999"/>
    <n v="1"/>
    <n v="1"/>
    <n v="0"/>
    <n v="0"/>
    <n v="0"/>
    <s v="21154"/>
    <x v="125"/>
    <s v="242101434"/>
    <s v="CC du Pays Châtillonnais"/>
    <s v="21"/>
    <s v="Côte-d'Or"/>
    <n v="27"/>
    <s v="Bourgogne-Franche-Comté"/>
  </r>
  <r>
    <s v="GRDF"/>
    <s v="2021"/>
    <x v="1"/>
    <s v="ENT"/>
    <s v="Entreprises"/>
    <s v="I"/>
    <x v="4"/>
    <s v="35"/>
    <s v="Production et distribution d'électricité, de gaz, de vapeur et d'air conditionné"/>
    <n v="1874.20838"/>
    <n v="2"/>
    <n v="1"/>
    <n v="0"/>
    <n v="0"/>
    <n v="0"/>
    <s v="21154"/>
    <x v="125"/>
    <s v="242101434"/>
    <s v="CC du Pays Châtillonnais"/>
    <s v="21"/>
    <s v="Côte-d'Or"/>
    <n v="27"/>
    <s v="Bourgogne-Franche-Comté"/>
  </r>
  <r>
    <s v="GRDF"/>
    <s v="2021"/>
    <x v="1"/>
    <s v="ENT"/>
    <s v="Entreprises"/>
    <s v="T"/>
    <x v="0"/>
    <s v="47"/>
    <s v="Commerce de détail, à l'exception des automobiles et des motocycles"/>
    <n v="2118.8669599999998"/>
    <n v="2"/>
    <n v="1"/>
    <n v="0"/>
    <n v="0"/>
    <n v="0"/>
    <s v="21154"/>
    <x v="125"/>
    <s v="242101434"/>
    <s v="CC du Pays Châtillonnais"/>
    <s v="21"/>
    <s v="Côte-d'Or"/>
    <n v="27"/>
    <s v="Bourgogne-Franche-Comté"/>
  </r>
  <r>
    <s v="GRDF"/>
    <s v="2021"/>
    <x v="1"/>
    <s v="ENT"/>
    <s v="Entreprises"/>
    <s v="T"/>
    <x v="0"/>
    <s v="81"/>
    <s v="Services relatifs aux bâtiments et aménagement paysager"/>
    <n v="275.17326000000003"/>
    <n v="1"/>
    <n v="1"/>
    <n v="0"/>
    <n v="0"/>
    <n v="0"/>
    <s v="21154"/>
    <x v="125"/>
    <s v="242101434"/>
    <s v="CC du Pays Châtillonnais"/>
    <s v="21"/>
    <s v="Côte-d'Or"/>
    <n v="27"/>
    <s v="Bourgogne-Franche-Comté"/>
  </r>
  <r>
    <s v="GRDF"/>
    <s v="2021"/>
    <x v="1"/>
    <s v="ENT"/>
    <s v="Entreprises"/>
    <s v="T"/>
    <x v="0"/>
    <s v="88"/>
    <s v="Action sociale sans hébergement"/>
    <n v="626.66417000000001"/>
    <n v="2"/>
    <n v="1"/>
    <n v="0"/>
    <n v="0"/>
    <n v="0"/>
    <s v="21154"/>
    <x v="125"/>
    <s v="242101434"/>
    <s v="CC du Pays Châtillonnais"/>
    <s v="21"/>
    <s v="Côte-d'Or"/>
    <n v="27"/>
    <s v="Bourgogne-Franche-Comté"/>
  </r>
  <r>
    <s v="GRDF"/>
    <s v="2021"/>
    <x v="1"/>
    <s v="ENT"/>
    <s v="Entreprises"/>
    <s v="I"/>
    <x v="4"/>
    <s v="21"/>
    <s v="Industrie pharmaceutique"/>
    <n v="3929.0581400000001"/>
    <n v="2"/>
    <n v="1"/>
    <n v="0"/>
    <n v="0"/>
    <n v="0"/>
    <s v="21166"/>
    <x v="137"/>
    <s v="242100410"/>
    <s v="Dijon Métropole"/>
    <s v="21"/>
    <s v="Côte-d'Or"/>
    <n v="27"/>
    <s v="Bourgogne-Franche-Comté"/>
  </r>
  <r>
    <s v="GRDF"/>
    <s v="2021"/>
    <x v="1"/>
    <s v="ENT"/>
    <s v="Entreprises"/>
    <s v="I"/>
    <x v="4"/>
    <s v="35"/>
    <s v="Production et distribution d'électricité, de gaz, de vapeur et d'air conditionné"/>
    <n v="95764.782999999996"/>
    <n v="1"/>
    <n v="1"/>
    <n v="0"/>
    <n v="0"/>
    <n v="0"/>
    <s v="21166"/>
    <x v="137"/>
    <s v="242100410"/>
    <s v="Dijon Métropole"/>
    <s v="21"/>
    <s v="Côte-d'Or"/>
    <n v="27"/>
    <s v="Bourgogne-Franche-Comté"/>
  </r>
  <r>
    <s v="GRDF"/>
    <s v="2021"/>
    <x v="1"/>
    <s v="ENT"/>
    <s v="Entreprises"/>
    <s v="T"/>
    <x v="0"/>
    <s v="64"/>
    <s v="Activités des services financiers, hors assurance et caisses de retraite"/>
    <n v="0"/>
    <n v="1"/>
    <n v="0"/>
    <n v="0"/>
    <n v="0"/>
    <n v="0"/>
    <s v="21166"/>
    <x v="137"/>
    <s v="242100410"/>
    <s v="Dijon Métropole"/>
    <s v="21"/>
    <s v="Côte-d'Or"/>
    <n v="27"/>
    <s v="Bourgogne-Franche-Comté"/>
  </r>
  <r>
    <s v="GRDF"/>
    <s v="2021"/>
    <x v="1"/>
    <s v="ENT"/>
    <s v="Entreprises"/>
    <s v="T"/>
    <x v="0"/>
    <s v="68"/>
    <s v="Activités immobilières"/>
    <n v="1901.9621400000001"/>
    <n v="4"/>
    <n v="0.80900000000000005"/>
    <n v="0"/>
    <n v="0"/>
    <n v="0"/>
    <s v="21166"/>
    <x v="137"/>
    <s v="242100410"/>
    <s v="Dijon Métropole"/>
    <s v="21"/>
    <s v="Côte-d'Or"/>
    <n v="27"/>
    <s v="Bourgogne-Franche-Comté"/>
  </r>
  <r>
    <s v="GRDF"/>
    <s v="2021"/>
    <x v="1"/>
    <s v="ENT"/>
    <s v="Entreprises"/>
    <s v="T"/>
    <x v="0"/>
    <s v="70"/>
    <s v="Activités des sièges sociaux ; conseil de gestion"/>
    <n v="622.57749000000001"/>
    <n v="1"/>
    <n v="1"/>
    <n v="0"/>
    <n v="0"/>
    <n v="0"/>
    <s v="21166"/>
    <x v="137"/>
    <s v="242100410"/>
    <s v="Dijon Métropole"/>
    <s v="21"/>
    <s v="Côte-d'Or"/>
    <n v="27"/>
    <s v="Bourgogne-Franche-Comté"/>
  </r>
  <r>
    <s v="GRDF"/>
    <s v="2021"/>
    <x v="1"/>
    <s v="ENT"/>
    <s v="Entreprises"/>
    <s v="T"/>
    <x v="0"/>
    <s v="81"/>
    <s v="Services relatifs aux bâtiments et aménagement paysager"/>
    <n v="250.14962"/>
    <n v="1"/>
    <n v="1"/>
    <n v="0"/>
    <n v="0"/>
    <n v="0"/>
    <s v="21166"/>
    <x v="137"/>
    <s v="242100410"/>
    <s v="Dijon Métropole"/>
    <s v="21"/>
    <s v="Côte-d'Or"/>
    <n v="27"/>
    <s v="Bourgogne-Franche-Comté"/>
  </r>
  <r>
    <s v="GRDF"/>
    <s v="2021"/>
    <x v="1"/>
    <s v="ENT"/>
    <s v="Entreprises"/>
    <s v="T"/>
    <x v="0"/>
    <s v="85"/>
    <s v="Enseignement"/>
    <n v="1301.51441"/>
    <n v="1"/>
    <n v="1"/>
    <n v="0"/>
    <n v="0"/>
    <n v="0"/>
    <s v="21166"/>
    <x v="137"/>
    <s v="242100410"/>
    <s v="Dijon Métropole"/>
    <s v="21"/>
    <s v="Côte-d'Or"/>
    <n v="27"/>
    <s v="Bourgogne-Franche-Comté"/>
  </r>
  <r>
    <s v="GRDF"/>
    <s v="2021"/>
    <x v="1"/>
    <s v="PRO"/>
    <s v="Petits professionels"/>
    <s v="T"/>
    <x v="0"/>
    <m/>
    <s v="0"/>
    <n v="9084.9988599999997"/>
    <n v="134"/>
    <n v="0.76600000000000001"/>
    <n v="0"/>
    <n v="0"/>
    <n v="2"/>
    <s v="21166"/>
    <x v="137"/>
    <s v="242100410"/>
    <s v="Dijon Métropole"/>
    <s v="21"/>
    <s v="Côte-d'Or"/>
    <n v="27"/>
    <s v="Bourgogne-Franche-Comté"/>
  </r>
  <r>
    <s v="GRDF"/>
    <s v="2021"/>
    <x v="1"/>
    <s v="ENT"/>
    <s v="Entreprises"/>
    <s v="I"/>
    <x v="4"/>
    <s v="22"/>
    <s v="Fabrication de produits en caoutchouc et en plastique"/>
    <n v="994.67665"/>
    <n v="1"/>
    <n v="1"/>
    <n v="0"/>
    <n v="0"/>
    <n v="0"/>
    <s v="21171"/>
    <x v="142"/>
    <s v="242100410"/>
    <s v="Dijon Métropole"/>
    <s v="21"/>
    <s v="Côte-d'Or"/>
    <n v="27"/>
    <s v="Bourgogne-Franche-Comté"/>
  </r>
  <r>
    <s v="GRDF"/>
    <s v="2021"/>
    <x v="1"/>
    <s v="ENT"/>
    <s v="Entreprises"/>
    <s v="T"/>
    <x v="0"/>
    <s v="52"/>
    <s v="Entreposage et services auxiliaires des transports"/>
    <n v="246.51132000000001"/>
    <n v="1"/>
    <n v="1"/>
    <n v="0"/>
    <n v="0"/>
    <n v="0"/>
    <s v="21171"/>
    <x v="142"/>
    <s v="242100410"/>
    <s v="Dijon Métropole"/>
    <s v="21"/>
    <s v="Côte-d'Or"/>
    <n v="27"/>
    <s v="Bourgogne-Franche-Comté"/>
  </r>
  <r>
    <s v="GRDF"/>
    <s v="2021"/>
    <x v="1"/>
    <s v="ENT"/>
    <s v="Entreprises"/>
    <s v="T"/>
    <x v="0"/>
    <s v="70"/>
    <s v="Activités des sièges sociaux ; conseil de gestion"/>
    <n v="308.85998999999998"/>
    <n v="1"/>
    <n v="1"/>
    <n v="0"/>
    <n v="0"/>
    <n v="0"/>
    <s v="21171"/>
    <x v="142"/>
    <s v="242100410"/>
    <s v="Dijon Métropole"/>
    <s v="21"/>
    <s v="Côte-d'Or"/>
    <n v="27"/>
    <s v="Bourgogne-Franche-Comté"/>
  </r>
  <r>
    <s v="GRDF"/>
    <s v="2021"/>
    <x v="1"/>
    <s v="ENT"/>
    <s v="Entreprises"/>
    <s v="T"/>
    <x v="0"/>
    <s v="84"/>
    <s v="Administration publique et défense ; sécurité sociale obligatoire"/>
    <n v="2266.0708"/>
    <n v="4"/>
    <n v="1"/>
    <n v="0"/>
    <n v="0"/>
    <n v="0"/>
    <s v="21171"/>
    <x v="142"/>
    <s v="242100410"/>
    <s v="Dijon Métropole"/>
    <s v="21"/>
    <s v="Côte-d'Or"/>
    <n v="27"/>
    <s v="Bourgogne-Franche-Comté"/>
  </r>
  <r>
    <s v="GRDF"/>
    <s v="2021"/>
    <x v="1"/>
    <s v="ENT"/>
    <s v="Entreprises"/>
    <s v="T"/>
    <x v="0"/>
    <s v="87"/>
    <s v="Hébergement médico-social et social"/>
    <n v="782.39705000000004"/>
    <n v="1"/>
    <n v="1"/>
    <n v="0"/>
    <n v="0"/>
    <n v="0"/>
    <s v="21171"/>
    <x v="142"/>
    <s v="242100410"/>
    <s v="Dijon Métropole"/>
    <s v="21"/>
    <s v="Côte-d'Or"/>
    <n v="27"/>
    <s v="Bourgogne-Franche-Comté"/>
  </r>
  <r>
    <s v="GRDF"/>
    <s v="2021"/>
    <x v="1"/>
    <s v="PRO"/>
    <s v="Petits professionels"/>
    <s v="I"/>
    <x v="4"/>
    <m/>
    <s v="0"/>
    <n v="1516.90149"/>
    <n v="19"/>
    <n v="0.72499999999999998"/>
    <n v="0"/>
    <n v="0"/>
    <n v="0"/>
    <s v="21171"/>
    <x v="142"/>
    <s v="242100410"/>
    <s v="Dijon Métropole"/>
    <s v="21"/>
    <s v="Côte-d'Or"/>
    <n v="27"/>
    <s v="Bourgogne-Franche-Comté"/>
  </r>
  <r>
    <s v="GRDF"/>
    <s v="2021"/>
    <x v="1"/>
    <s v="PRO"/>
    <s v="Petits professionels"/>
    <s v="T"/>
    <x v="0"/>
    <m/>
    <s v="0"/>
    <n v="7118.6500100000003"/>
    <n v="77"/>
    <n v="0.55000000000000004"/>
    <n v="0"/>
    <n v="0"/>
    <n v="0"/>
    <s v="21171"/>
    <x v="142"/>
    <s v="242100410"/>
    <s v="Dijon Métropole"/>
    <s v="21"/>
    <s v="Côte-d'Or"/>
    <n v="27"/>
    <s v="Bourgogne-Franche-Comté"/>
  </r>
  <r>
    <s v="GRDF"/>
    <s v="2021"/>
    <x v="1"/>
    <s v="RES"/>
    <s v="Résidentiel"/>
    <s v="R"/>
    <x v="3"/>
    <m/>
    <s v="0"/>
    <n v="1943.61068"/>
    <n v="108"/>
    <n v="0.56200000000000006"/>
    <n v="0"/>
    <n v="0"/>
    <n v="0"/>
    <s v="21185"/>
    <x v="415"/>
    <s v="200006682"/>
    <s v="CA Beaune, Côte et Sud - Communauté Beaune-Chagny-Nolay"/>
    <s v="21"/>
    <s v="Côte-d'Or"/>
    <n v="27"/>
    <s v="Bourgogne-Franche-Comté"/>
  </r>
  <r>
    <s v="GRDF"/>
    <s v="2021"/>
    <x v="1"/>
    <s v="PRO"/>
    <s v="Petits professionels"/>
    <s v="A"/>
    <x v="1"/>
    <m/>
    <s v="0"/>
    <n v="318.04333000000003"/>
    <n v="8"/>
    <n v="0.69499999999999995"/>
    <n v="0"/>
    <n v="0"/>
    <n v="0"/>
    <s v="21186"/>
    <x v="154"/>
    <s v="200070894"/>
    <s v="CC de Gevrey-Chambertin et de Nuits-Saint-Georges"/>
    <s v="21"/>
    <s v="Côte-d'Or"/>
    <n v="27"/>
    <s v="Bourgogne-Franche-Comté"/>
  </r>
  <r>
    <s v="GRDF"/>
    <s v="2021"/>
    <x v="1"/>
    <s v="ENT"/>
    <s v="Entreprises"/>
    <s v="X"/>
    <x v="2"/>
    <m/>
    <s v="0"/>
    <n v="0"/>
    <n v="0"/>
    <n v="0"/>
    <n v="0"/>
    <n v="0"/>
    <n v="1"/>
    <s v="21191"/>
    <x v="157"/>
    <s v="200070894"/>
    <s v="CC de Gevrey-Chambertin et de Nuits-Saint-Georges"/>
    <s v="21"/>
    <s v="Côte-d'Or"/>
    <n v="27"/>
    <s v="Bourgogne-Franche-Comté"/>
  </r>
  <r>
    <s v="GRDF"/>
    <s v="2021"/>
    <x v="1"/>
    <s v="ENT"/>
    <s v="Entreprises"/>
    <s v="I"/>
    <x v="4"/>
    <s v="42"/>
    <s v="Génie civil"/>
    <n v="6493.5536000000002"/>
    <n v="1"/>
    <n v="1"/>
    <n v="0"/>
    <n v="0"/>
    <n v="0"/>
    <s v="21194"/>
    <x v="160"/>
    <s v="200070894"/>
    <s v="CC de Gevrey-Chambertin et de Nuits-Saint-Georges"/>
    <s v="21"/>
    <s v="Côte-d'Or"/>
    <n v="27"/>
    <s v="Bourgogne-Franche-Comté"/>
  </r>
  <r>
    <s v="GRDF"/>
    <s v="2021"/>
    <x v="1"/>
    <s v="ENT"/>
    <s v="Entreprises"/>
    <s v="I"/>
    <x v="4"/>
    <s v="43"/>
    <s v="Travaux de construction spécialisés"/>
    <n v="414.33798000000002"/>
    <n v="1"/>
    <n v="0"/>
    <n v="0"/>
    <n v="0"/>
    <n v="0"/>
    <s v="21200"/>
    <x v="166"/>
    <s v="200070894"/>
    <s v="CC de Gevrey-Chambertin et de Nuits-Saint-Georges"/>
    <s v="21"/>
    <s v="Côte-d'Or"/>
    <n v="27"/>
    <s v="Bourgogne-Franche-Comté"/>
  </r>
  <r>
    <s v="GRDF"/>
    <s v="2021"/>
    <x v="1"/>
    <s v="PRO"/>
    <s v="Petits professionels"/>
    <s v="T"/>
    <x v="0"/>
    <m/>
    <s v="0"/>
    <n v="490.79167000000001"/>
    <n v="12"/>
    <n v="0.24299999999999999"/>
    <n v="0"/>
    <n v="0"/>
    <n v="0"/>
    <s v="21200"/>
    <x v="166"/>
    <s v="200070894"/>
    <s v="CC de Gevrey-Chambertin et de Nuits-Saint-Georges"/>
    <s v="21"/>
    <s v="Côte-d'Or"/>
    <n v="27"/>
    <s v="Bourgogne-Franche-Comté"/>
  </r>
  <r>
    <s v="GRDF"/>
    <s v="2021"/>
    <x v="1"/>
    <s v="RES"/>
    <s v="Résidentiel"/>
    <s v="R"/>
    <x v="3"/>
    <m/>
    <s v="0"/>
    <n v="6241.9354300000005"/>
    <n v="311"/>
    <n v="0.92400000000000004"/>
    <n v="0"/>
    <n v="0"/>
    <n v="0"/>
    <s v="21200"/>
    <x v="166"/>
    <s v="200070894"/>
    <s v="CC de Gevrey-Chambertin et de Nuits-Saint-Georges"/>
    <s v="21"/>
    <s v="Côte-d'Or"/>
    <n v="27"/>
    <s v="Bourgogne-Franche-Comté"/>
  </r>
  <r>
    <s v="GRDF"/>
    <s v="2021"/>
    <x v="1"/>
    <s v="PRO"/>
    <s v="Petits professionels"/>
    <s v="I"/>
    <x v="4"/>
    <m/>
    <s v="0"/>
    <n v="0"/>
    <n v="0"/>
    <n v="0"/>
    <n v="0"/>
    <n v="0"/>
    <n v="1"/>
    <s v="21209"/>
    <x v="232"/>
    <s v="200069540"/>
    <s v="CC Norge et Tille"/>
    <s v="21"/>
    <s v="Côte-d'Or"/>
    <n v="27"/>
    <s v="Bourgogne-Franche-Comté"/>
  </r>
  <r>
    <s v="GRDF"/>
    <s v="2021"/>
    <x v="1"/>
    <s v="PRO"/>
    <s v="Petits professionels"/>
    <s v="T"/>
    <x v="0"/>
    <m/>
    <s v="0"/>
    <n v="592.97230999999999"/>
    <n v="12"/>
    <n v="1"/>
    <n v="0"/>
    <n v="0"/>
    <n v="0"/>
    <s v="21209"/>
    <x v="232"/>
    <s v="200069540"/>
    <s v="CC Norge et Tille"/>
    <s v="21"/>
    <s v="Côte-d'Or"/>
    <n v="27"/>
    <s v="Bourgogne-Franche-Comté"/>
  </r>
  <r>
    <s v="GRDF"/>
    <s v="2021"/>
    <x v="1"/>
    <s v="ENT"/>
    <s v="Entreprises"/>
    <s v="T"/>
    <x v="0"/>
    <s v="72"/>
    <s v="Recherche-développement scientifique"/>
    <n v="2546.8793799999999"/>
    <n v="1"/>
    <n v="1"/>
    <n v="0"/>
    <n v="0"/>
    <n v="0"/>
    <s v="21223"/>
    <x v="242"/>
    <s v="242100410"/>
    <s v="Dijon Métropole"/>
    <s v="21"/>
    <s v="Côte-d'Or"/>
    <n v="27"/>
    <s v="Bourgogne-Franche-Comté"/>
  </r>
  <r>
    <s v="GRDF"/>
    <s v="2021"/>
    <x v="1"/>
    <s v="ENT"/>
    <s v="Entreprises"/>
    <s v="T"/>
    <x v="0"/>
    <s v="87"/>
    <s v="Hébergement médico-social et social"/>
    <n v="522.26796000000002"/>
    <n v="1"/>
    <n v="1"/>
    <n v="0"/>
    <n v="0"/>
    <n v="0"/>
    <s v="21227"/>
    <x v="245"/>
    <s v="200039063"/>
    <s v="CC Forêts, Seine et Suzon"/>
    <s v="21"/>
    <s v="Côte-d'Or"/>
    <n v="27"/>
    <s v="Bourgogne-Franche-Comté"/>
  </r>
  <r>
    <s v="GRDF"/>
    <s v="2021"/>
    <x v="1"/>
    <s v="ENT"/>
    <s v="Entreprises"/>
    <s v="I"/>
    <x v="4"/>
    <s v="11"/>
    <s v="Fabrication de boissons"/>
    <n v="1390.8603000000001"/>
    <n v="2"/>
    <n v="1"/>
    <n v="0"/>
    <n v="0"/>
    <n v="0"/>
    <s v="21231"/>
    <x v="247"/>
    <s v="242100410"/>
    <s v="Dijon Métropole"/>
    <s v="21"/>
    <s v="Côte-d'Or"/>
    <n v="27"/>
    <s v="Bourgogne-Franche-Comté"/>
  </r>
  <r>
    <s v="GRDF"/>
    <s v="2021"/>
    <x v="1"/>
    <s v="ENT"/>
    <s v="Entreprises"/>
    <s v="I"/>
    <x v="4"/>
    <s v="16"/>
    <s v="Travail du bois et fabrication d'articles en bois et en liège, à l'exception des meubles ; fabrication d'articles en vannerie et sparterie"/>
    <n v="777.50658999999996"/>
    <n v="2"/>
    <n v="1"/>
    <n v="0"/>
    <n v="0"/>
    <n v="0"/>
    <s v="21231"/>
    <x v="247"/>
    <s v="242100410"/>
    <s v="Dijon Métropole"/>
    <s v="21"/>
    <s v="Côte-d'Or"/>
    <n v="27"/>
    <s v="Bourgogne-Franche-Comté"/>
  </r>
  <r>
    <s v="GRDF"/>
    <s v="2021"/>
    <x v="1"/>
    <s v="ENT"/>
    <s v="Entreprises"/>
    <s v="T"/>
    <x v="0"/>
    <s v="55"/>
    <s v="Hébergement"/>
    <n v="5353.7879899999998"/>
    <n v="12"/>
    <n v="1"/>
    <n v="0"/>
    <n v="0"/>
    <n v="0"/>
    <s v="21231"/>
    <x v="247"/>
    <s v="242100410"/>
    <s v="Dijon Métropole"/>
    <s v="21"/>
    <s v="Côte-d'Or"/>
    <n v="27"/>
    <s v="Bourgogne-Franche-Comté"/>
  </r>
  <r>
    <s v="GRDF"/>
    <s v="2021"/>
    <x v="1"/>
    <s v="ENT"/>
    <s v="Entreprises"/>
    <s v="T"/>
    <x v="0"/>
    <s v="73"/>
    <s v="Publicité et études de marché"/>
    <n v="29.01426"/>
    <n v="1"/>
    <n v="1"/>
    <n v="0"/>
    <n v="0"/>
    <n v="0"/>
    <s v="21231"/>
    <x v="247"/>
    <s v="242100410"/>
    <s v="Dijon Métropole"/>
    <s v="21"/>
    <s v="Côte-d'Or"/>
    <n v="27"/>
    <s v="Bourgogne-Franche-Comté"/>
  </r>
  <r>
    <s v="GRDF"/>
    <s v="2021"/>
    <x v="1"/>
    <s v="ENT"/>
    <s v="Entreprises"/>
    <s v="T"/>
    <x v="0"/>
    <s v="74"/>
    <s v="Autres activités spécialisées, scientifiques et techniques"/>
    <n v="188.71751"/>
    <n v="1"/>
    <n v="1"/>
    <n v="0"/>
    <n v="0"/>
    <n v="0"/>
    <s v="21231"/>
    <x v="247"/>
    <s v="242100410"/>
    <s v="Dijon Métropole"/>
    <s v="21"/>
    <s v="Côte-d'Or"/>
    <n v="27"/>
    <s v="Bourgogne-Franche-Comté"/>
  </r>
  <r>
    <s v="GRDF"/>
    <s v="2021"/>
    <x v="1"/>
    <s v="ENT"/>
    <s v="Entreprises"/>
    <s v="T"/>
    <x v="0"/>
    <s v="77"/>
    <s v="Activités de location et location-bail"/>
    <n v="159.82140000000001"/>
    <n v="1"/>
    <n v="1"/>
    <n v="0"/>
    <n v="0"/>
    <n v="0"/>
    <s v="21231"/>
    <x v="247"/>
    <s v="242100410"/>
    <s v="Dijon Métropole"/>
    <s v="21"/>
    <s v="Côte-d'Or"/>
    <n v="27"/>
    <s v="Bourgogne-Franche-Comté"/>
  </r>
  <r>
    <s v="GRDF"/>
    <s v="2021"/>
    <x v="1"/>
    <s v="ENT"/>
    <s v="Entreprises"/>
    <s v="T"/>
    <x v="0"/>
    <s v="82"/>
    <s v="Activités administratives et autres activités de soutien aux entreprises"/>
    <n v="3771.0902099999998"/>
    <n v="3"/>
    <n v="1"/>
    <n v="0"/>
    <n v="0"/>
    <n v="0"/>
    <s v="21231"/>
    <x v="247"/>
    <s v="242100410"/>
    <s v="Dijon Métropole"/>
    <s v="21"/>
    <s v="Côte-d'Or"/>
    <n v="27"/>
    <s v="Bourgogne-Franche-Comté"/>
  </r>
  <r>
    <s v="GRDF"/>
    <s v="2021"/>
    <x v="1"/>
    <s v="ENT"/>
    <s v="Entreprises"/>
    <s v="T"/>
    <x v="0"/>
    <s v="96"/>
    <s v="Autres services personnels"/>
    <n v="3584.68687"/>
    <n v="2"/>
    <n v="1"/>
    <n v="0"/>
    <n v="0"/>
    <n v="0"/>
    <s v="21231"/>
    <x v="247"/>
    <s v="242100410"/>
    <s v="Dijon Métropole"/>
    <s v="21"/>
    <s v="Côte-d'Or"/>
    <n v="27"/>
    <s v="Bourgogne-Franche-Comté"/>
  </r>
  <r>
    <s v="GRDF"/>
    <s v="2021"/>
    <x v="1"/>
    <s v="ENT"/>
    <s v="Entreprises"/>
    <s v="X"/>
    <x v="2"/>
    <m/>
    <s v="0"/>
    <n v="0"/>
    <n v="0"/>
    <n v="0"/>
    <n v="0"/>
    <n v="0"/>
    <n v="15"/>
    <s v="21231"/>
    <x v="247"/>
    <s v="242100410"/>
    <s v="Dijon Métropole"/>
    <s v="21"/>
    <s v="Côte-d'Or"/>
    <n v="27"/>
    <s v="Bourgogne-Franche-Comté"/>
  </r>
  <r>
    <s v="GRDF"/>
    <s v="2021"/>
    <x v="1"/>
    <s v="PRO"/>
    <s v="Petits professionels"/>
    <s v="A"/>
    <x v="1"/>
    <m/>
    <s v="0"/>
    <n v="289.40956999999997"/>
    <n v="5"/>
    <n v="0.66"/>
    <n v="0"/>
    <n v="0"/>
    <n v="9"/>
    <s v="21231"/>
    <x v="247"/>
    <s v="242100410"/>
    <s v="Dijon Métropole"/>
    <s v="21"/>
    <s v="Côte-d'Or"/>
    <n v="27"/>
    <s v="Bourgogne-Franche-Comté"/>
  </r>
  <r>
    <s v="GRDF"/>
    <s v="2021"/>
    <x v="1"/>
    <s v="RES"/>
    <s v="Résidentiel"/>
    <s v="R"/>
    <x v="3"/>
    <m/>
    <s v="0"/>
    <n v="525632.75049999997"/>
    <n v="41624"/>
    <n v="0.88200000000000001"/>
    <n v="0"/>
    <n v="0"/>
    <n v="2"/>
    <s v="21231"/>
    <x v="247"/>
    <s v="242100410"/>
    <s v="Dijon Métropole"/>
    <s v="21"/>
    <s v="Côte-d'Or"/>
    <n v="27"/>
    <s v="Bourgogne-Franche-Comté"/>
  </r>
  <r>
    <s v="GRDF"/>
    <s v="2021"/>
    <x v="1"/>
    <s v="PRO"/>
    <s v="Petits professionels"/>
    <s v="T"/>
    <x v="0"/>
    <m/>
    <s v="0"/>
    <n v="883.04618000000005"/>
    <n v="8"/>
    <n v="0.27600000000000002"/>
    <n v="0"/>
    <n v="0"/>
    <n v="0"/>
    <s v="21239"/>
    <x v="253"/>
    <s v="242101509"/>
    <s v="CC Rives de Saône"/>
    <s v="21"/>
    <s v="Côte-d'Or"/>
    <n v="27"/>
    <s v="Bourgogne-Franche-Comté"/>
  </r>
  <r>
    <s v="GRDF"/>
    <s v="2021"/>
    <x v="1"/>
    <s v="PRO"/>
    <s v="Petits professionels"/>
    <s v="I"/>
    <x v="4"/>
    <m/>
    <s v="0"/>
    <n v="0"/>
    <n v="0"/>
    <n v="0"/>
    <n v="0"/>
    <n v="0"/>
    <n v="1"/>
    <s v="21263"/>
    <x v="274"/>
    <s v="242100410"/>
    <s v="Dijon Métropole"/>
    <s v="21"/>
    <s v="Côte-d'Or"/>
    <n v="27"/>
    <s v="Bourgogne-Franche-Comté"/>
  </r>
  <r>
    <s v="GRDF"/>
    <s v="2021"/>
    <x v="1"/>
    <s v="ENT"/>
    <s v="Entreprises"/>
    <s v="I"/>
    <x v="4"/>
    <s v="41"/>
    <s v="Construction de bâtiments"/>
    <n v="454.82731000000001"/>
    <n v="1"/>
    <n v="1"/>
    <n v="0"/>
    <n v="0"/>
    <n v="0"/>
    <s v="21278"/>
    <x v="288"/>
    <s v="242100410"/>
    <s v="Dijon Métropole"/>
    <s v="21"/>
    <s v="Côte-d'Or"/>
    <n v="27"/>
    <s v="Bourgogne-Franche-Comté"/>
  </r>
  <r>
    <s v="GRDF"/>
    <s v="2021"/>
    <x v="1"/>
    <s v="PRO"/>
    <s v="Petits professionels"/>
    <s v="I"/>
    <x v="4"/>
    <m/>
    <s v="0"/>
    <n v="1280.3364999999999"/>
    <n v="17"/>
    <n v="0.85299999999999998"/>
    <n v="0"/>
    <n v="0"/>
    <n v="0"/>
    <s v="21278"/>
    <x v="288"/>
    <s v="242100410"/>
    <s v="Dijon Métropole"/>
    <s v="21"/>
    <s v="Côte-d'Or"/>
    <n v="27"/>
    <s v="Bourgogne-Franche-Comté"/>
  </r>
  <r>
    <s v="GRDF"/>
    <s v="2021"/>
    <x v="1"/>
    <s v="ENT"/>
    <s v="Entreprises"/>
    <s v="X"/>
    <x v="2"/>
    <m/>
    <s v="0"/>
    <n v="0"/>
    <n v="0"/>
    <n v="0"/>
    <n v="0"/>
    <n v="0"/>
    <n v="1"/>
    <s v="21290"/>
    <x v="298"/>
    <s v="242100154"/>
    <s v="CC des Vallées de la Tille et de l'Ignon"/>
    <s v="21"/>
    <s v="Côte-d'Or"/>
    <n v="27"/>
    <s v="Bourgogne-Franche-Comté"/>
  </r>
  <r>
    <s v="GRDF"/>
    <s v="2021"/>
    <x v="1"/>
    <s v="ENT"/>
    <s v="Entreprises"/>
    <s v="I"/>
    <x v="4"/>
    <s v="20"/>
    <s v="Industrie chimique"/>
    <n v="4322.1719999999996"/>
    <n v="1"/>
    <n v="1"/>
    <n v="0"/>
    <n v="0"/>
    <n v="0"/>
    <s v="21292"/>
    <x v="300"/>
    <s v="200000925"/>
    <s v="CC de la Plaine Dijonnaise"/>
    <s v="21"/>
    <s v="Côte-d'Or"/>
    <n v="27"/>
    <s v="Bourgogne-Franche-Comté"/>
  </r>
  <r>
    <s v="GRDF"/>
    <s v="2021"/>
    <x v="1"/>
    <s v="ENT"/>
    <s v="Entreprises"/>
    <s v="I"/>
    <x v="4"/>
    <s v="28"/>
    <s v="Fabrication de machines et équipements n.c.a."/>
    <n v="1661.9203399999999"/>
    <n v="1"/>
    <n v="1"/>
    <n v="0"/>
    <n v="0"/>
    <n v="0"/>
    <s v="21191"/>
    <x v="157"/>
    <s v="200070894"/>
    <s v="CC de Gevrey-Chambertin et de Nuits-Saint-Georges"/>
    <s v="21"/>
    <s v="Côte-d'Or"/>
    <n v="27"/>
    <s v="Bourgogne-Franche-Comté"/>
  </r>
  <r>
    <s v="GRDF"/>
    <s v="2021"/>
    <x v="1"/>
    <s v="RES"/>
    <s v="Résidentiel"/>
    <s v="R"/>
    <x v="3"/>
    <m/>
    <s v="0"/>
    <n v="2332.2566700000002"/>
    <n v="160"/>
    <n v="0.82299999999999995"/>
    <n v="0"/>
    <n v="0"/>
    <n v="0"/>
    <s v="21191"/>
    <x v="157"/>
    <s v="200070894"/>
    <s v="CC de Gevrey-Chambertin et de Nuits-Saint-Georges"/>
    <s v="21"/>
    <s v="Côte-d'Or"/>
    <n v="27"/>
    <s v="Bourgogne-Franche-Comté"/>
  </r>
  <r>
    <s v="GRDF"/>
    <s v="2021"/>
    <x v="1"/>
    <s v="PRO"/>
    <s v="Petits professionels"/>
    <s v="I"/>
    <x v="4"/>
    <m/>
    <s v="0"/>
    <n v="90.758240000000001"/>
    <n v="5"/>
    <n v="0.27900000000000003"/>
    <n v="0"/>
    <n v="0"/>
    <n v="0"/>
    <s v="21194"/>
    <x v="160"/>
    <s v="200070894"/>
    <s v="CC de Gevrey-Chambertin et de Nuits-Saint-Georges"/>
    <s v="21"/>
    <s v="Côte-d'Or"/>
    <n v="27"/>
    <s v="Bourgogne-Franche-Comté"/>
  </r>
  <r>
    <s v="GRDF"/>
    <s v="2021"/>
    <x v="1"/>
    <s v="PRO"/>
    <s v="Petits professionels"/>
    <s v="T"/>
    <x v="0"/>
    <m/>
    <s v="0"/>
    <n v="917.05339000000004"/>
    <n v="18"/>
    <n v="0.40500000000000003"/>
    <n v="0"/>
    <n v="0"/>
    <n v="0"/>
    <s v="21194"/>
    <x v="160"/>
    <s v="200070894"/>
    <s v="CC de Gevrey-Chambertin et de Nuits-Saint-Georges"/>
    <s v="21"/>
    <s v="Côte-d'Or"/>
    <n v="27"/>
    <s v="Bourgogne-Franche-Comté"/>
  </r>
  <r>
    <s v="GRDF"/>
    <s v="2021"/>
    <x v="1"/>
    <s v="ENT"/>
    <s v="Entreprises"/>
    <s v="T"/>
    <x v="0"/>
    <m/>
    <s v="0"/>
    <n v="211.51310000000001"/>
    <n v="1"/>
    <n v="1"/>
    <n v="0"/>
    <n v="0"/>
    <n v="0"/>
    <s v="21200"/>
    <x v="166"/>
    <s v="200070894"/>
    <s v="CC de Gevrey-Chambertin et de Nuits-Saint-Georges"/>
    <s v="21"/>
    <s v="Côte-d'Or"/>
    <n v="27"/>
    <s v="Bourgogne-Franche-Comté"/>
  </r>
  <r>
    <s v="GRDF"/>
    <s v="2021"/>
    <x v="1"/>
    <s v="PRO"/>
    <s v="Petits professionels"/>
    <s v="I"/>
    <x v="4"/>
    <m/>
    <s v="0"/>
    <n v="149.78047000000001"/>
    <n v="1"/>
    <n v="0.68500000000000005"/>
    <n v="0"/>
    <n v="0"/>
    <n v="0"/>
    <s v="21200"/>
    <x v="166"/>
    <s v="200070894"/>
    <s v="CC de Gevrey-Chambertin et de Nuits-Saint-Georges"/>
    <s v="21"/>
    <s v="Côte-d'Or"/>
    <n v="27"/>
    <s v="Bourgogne-Franche-Comté"/>
  </r>
  <r>
    <s v="GRDF"/>
    <s v="2021"/>
    <x v="1"/>
    <s v="ENT"/>
    <s v="Entreprises"/>
    <s v="I"/>
    <x v="4"/>
    <s v="27"/>
    <s v="Fabrication d'équipements électriques"/>
    <n v="1594.4660899999999"/>
    <n v="2"/>
    <n v="1"/>
    <n v="0"/>
    <n v="0"/>
    <n v="0"/>
    <s v="21212"/>
    <x v="235"/>
    <s v="242101491"/>
    <s v="CC du Montbardois"/>
    <s v="21"/>
    <s v="Côte-d'Or"/>
    <n v="27"/>
    <s v="Bourgogne-Franche-Comté"/>
  </r>
  <r>
    <s v="GRDF"/>
    <s v="2021"/>
    <x v="1"/>
    <s v="PRO"/>
    <s v="Petits professionels"/>
    <s v="I"/>
    <x v="4"/>
    <m/>
    <s v="0"/>
    <n v="52.58643"/>
    <n v="2"/>
    <n v="1"/>
    <n v="0"/>
    <n v="0"/>
    <n v="0"/>
    <s v="21223"/>
    <x v="242"/>
    <s v="242100410"/>
    <s v="Dijon Métropole"/>
    <s v="21"/>
    <s v="Côte-d'Or"/>
    <n v="27"/>
    <s v="Bourgogne-Franche-Comté"/>
  </r>
  <r>
    <s v="GRDF"/>
    <s v="2021"/>
    <x v="1"/>
    <s v="RES"/>
    <s v="Résidentiel"/>
    <s v="R"/>
    <x v="3"/>
    <m/>
    <s v="0"/>
    <n v="9636.7042799999999"/>
    <n v="427"/>
    <n v="0.92200000000000004"/>
    <n v="0"/>
    <n v="0"/>
    <n v="0"/>
    <s v="21223"/>
    <x v="242"/>
    <s v="242100410"/>
    <s v="Dijon Métropole"/>
    <s v="21"/>
    <s v="Côte-d'Or"/>
    <n v="27"/>
    <s v="Bourgogne-Franche-Comté"/>
  </r>
  <r>
    <s v="GRDF"/>
    <s v="2021"/>
    <x v="1"/>
    <s v="PRO"/>
    <s v="Petits professionels"/>
    <s v="I"/>
    <x v="4"/>
    <m/>
    <s v="0"/>
    <n v="78.812709999999996"/>
    <n v="2"/>
    <n v="0"/>
    <n v="0"/>
    <n v="0"/>
    <n v="0"/>
    <s v="21227"/>
    <x v="245"/>
    <s v="200039063"/>
    <s v="CC Forêts, Seine et Suzon"/>
    <s v="21"/>
    <s v="Côte-d'Or"/>
    <n v="27"/>
    <s v="Bourgogne-Franche-Comté"/>
  </r>
  <r>
    <s v="GRDF"/>
    <s v="2021"/>
    <x v="1"/>
    <s v="ENT"/>
    <s v="Entreprises"/>
    <s v="I"/>
    <x v="4"/>
    <s v="18"/>
    <s v="Imprimerie et reproduction d'enregistrements"/>
    <n v="362.01285999999999"/>
    <n v="1"/>
    <n v="1"/>
    <n v="0"/>
    <n v="0"/>
    <n v="0"/>
    <s v="21231"/>
    <x v="247"/>
    <s v="242100410"/>
    <s v="Dijon Métropole"/>
    <s v="21"/>
    <s v="Côte-d'Or"/>
    <n v="27"/>
    <s v="Bourgogne-Franche-Comté"/>
  </r>
  <r>
    <s v="GRDF"/>
    <s v="2021"/>
    <x v="1"/>
    <s v="ENT"/>
    <s v="Entreprises"/>
    <s v="I"/>
    <x v="4"/>
    <s v="30"/>
    <s v="Fabrication d'autres matériels de transport"/>
    <n v="418.50569000000002"/>
    <n v="1"/>
    <n v="1"/>
    <n v="0"/>
    <n v="0"/>
    <n v="0"/>
    <s v="21231"/>
    <x v="247"/>
    <s v="242100410"/>
    <s v="Dijon Métropole"/>
    <s v="21"/>
    <s v="Côte-d'Or"/>
    <n v="27"/>
    <s v="Bourgogne-Franche-Comté"/>
  </r>
  <r>
    <s v="GRDF"/>
    <s v="2021"/>
    <x v="1"/>
    <s v="ENT"/>
    <s v="Entreprises"/>
    <s v="T"/>
    <x v="0"/>
    <s v="33"/>
    <s v="Réparation et installation de machines et d'équipements"/>
    <n v="728.11387999999999"/>
    <n v="1"/>
    <n v="1"/>
    <n v="0"/>
    <n v="0"/>
    <n v="0"/>
    <s v="21231"/>
    <x v="247"/>
    <s v="242100410"/>
    <s v="Dijon Métropole"/>
    <s v="21"/>
    <s v="Côte-d'Or"/>
    <n v="27"/>
    <s v="Bourgogne-Franche-Comté"/>
  </r>
  <r>
    <s v="GRDF"/>
    <s v="2021"/>
    <x v="1"/>
    <s v="ENT"/>
    <s v="Entreprises"/>
    <s v="T"/>
    <x v="0"/>
    <s v="45"/>
    <s v="Commerce et réparation d'automobiles et de motocycles"/>
    <n v="2504.7682599999998"/>
    <n v="5"/>
    <n v="1"/>
    <n v="0"/>
    <n v="0"/>
    <n v="0"/>
    <s v="21231"/>
    <x v="247"/>
    <s v="242100410"/>
    <s v="Dijon Métropole"/>
    <s v="21"/>
    <s v="Côte-d'Or"/>
    <n v="27"/>
    <s v="Bourgogne-Franche-Comté"/>
  </r>
  <r>
    <s v="GRDF"/>
    <s v="2021"/>
    <x v="1"/>
    <s v="ENT"/>
    <s v="Entreprises"/>
    <s v="T"/>
    <x v="0"/>
    <s v="46"/>
    <s v="Commerce de gros, à l'exception des automobiles et des motocycles"/>
    <n v="1990.61508"/>
    <n v="4"/>
    <n v="1"/>
    <n v="0"/>
    <n v="0"/>
    <n v="0"/>
    <s v="21231"/>
    <x v="247"/>
    <s v="242100410"/>
    <s v="Dijon Métropole"/>
    <s v="21"/>
    <s v="Côte-d'Or"/>
    <n v="27"/>
    <s v="Bourgogne-Franche-Comté"/>
  </r>
  <r>
    <s v="GRDF"/>
    <s v="2021"/>
    <x v="1"/>
    <s v="ENT"/>
    <s v="Entreprises"/>
    <s v="T"/>
    <x v="0"/>
    <s v="49"/>
    <s v="Transports terrestres et transport par conduites"/>
    <n v="8812.3145199999999"/>
    <n v="7"/>
    <n v="1"/>
    <n v="0"/>
    <n v="0"/>
    <n v="0"/>
    <s v="21231"/>
    <x v="247"/>
    <s v="242100410"/>
    <s v="Dijon Métropole"/>
    <s v="21"/>
    <s v="Côte-d'Or"/>
    <n v="27"/>
    <s v="Bourgogne-Franche-Comté"/>
  </r>
  <r>
    <s v="GRDF"/>
    <s v="2021"/>
    <x v="1"/>
    <s v="PRO"/>
    <s v="Petits professionels"/>
    <s v="I"/>
    <x v="4"/>
    <m/>
    <s v="0"/>
    <n v="95.807010000000005"/>
    <n v="1"/>
    <n v="0"/>
    <n v="0"/>
    <n v="0"/>
    <n v="0"/>
    <s v="21239"/>
    <x v="253"/>
    <s v="242101509"/>
    <s v="CC Rives de Saône"/>
    <s v="21"/>
    <s v="Côte-d'Or"/>
    <n v="27"/>
    <s v="Bourgogne-Franche-Comté"/>
  </r>
  <r>
    <s v="GRDF"/>
    <s v="2021"/>
    <x v="1"/>
    <s v="ENT"/>
    <s v="Entreprises"/>
    <s v="T"/>
    <x v="0"/>
    <s v="45"/>
    <s v="Commerce et réparation d'automobiles et de motocycles"/>
    <n v="500.32366000000002"/>
    <n v="1"/>
    <n v="1"/>
    <n v="0"/>
    <n v="0"/>
    <n v="0"/>
    <s v="21261"/>
    <x v="272"/>
    <s v="200000925"/>
    <s v="CC de la Plaine Dijonnaise"/>
    <s v="21"/>
    <s v="Côte-d'Or"/>
    <n v="27"/>
    <s v="Bourgogne-Franche-Comté"/>
  </r>
  <r>
    <s v="GRDF"/>
    <s v="2021"/>
    <x v="1"/>
    <s v="ENT"/>
    <s v="Entreprises"/>
    <s v="T"/>
    <x v="0"/>
    <s v="52"/>
    <s v="Entreposage et services auxiliaires des transports"/>
    <n v="1931.3462300000001"/>
    <n v="1"/>
    <n v="1"/>
    <n v="0"/>
    <n v="0"/>
    <n v="0"/>
    <s v="21261"/>
    <x v="272"/>
    <s v="200000925"/>
    <s v="CC de la Plaine Dijonnaise"/>
    <s v="21"/>
    <s v="Côte-d'Or"/>
    <n v="27"/>
    <s v="Bourgogne-Franche-Comté"/>
  </r>
  <r>
    <s v="GRDF"/>
    <s v="2021"/>
    <x v="1"/>
    <s v="PRO"/>
    <s v="Petits professionels"/>
    <s v="T"/>
    <x v="0"/>
    <m/>
    <s v="0"/>
    <n v="1304.0433399999999"/>
    <n v="19"/>
    <n v="0.72099999999999997"/>
    <n v="0"/>
    <n v="0"/>
    <n v="0"/>
    <s v="21263"/>
    <x v="274"/>
    <s v="242100410"/>
    <s v="Dijon Métropole"/>
    <s v="21"/>
    <s v="Côte-d'Or"/>
    <n v="27"/>
    <s v="Bourgogne-Franche-Comté"/>
  </r>
  <r>
    <s v="GRDF"/>
    <s v="2021"/>
    <x v="1"/>
    <s v="RES"/>
    <s v="Résidentiel"/>
    <s v="R"/>
    <x v="3"/>
    <m/>
    <s v="0"/>
    <n v="6126.9036699999997"/>
    <n v="351"/>
    <n v="0.93200000000000005"/>
    <n v="0"/>
    <n v="0"/>
    <n v="0"/>
    <s v="21263"/>
    <x v="274"/>
    <s v="242100410"/>
    <s v="Dijon Métropole"/>
    <s v="21"/>
    <s v="Côte-d'Or"/>
    <n v="27"/>
    <s v="Bourgogne-Franche-Comté"/>
  </r>
  <r>
    <s v="GRDF"/>
    <s v="2021"/>
    <x v="1"/>
    <s v="RES"/>
    <s v="Résidentiel"/>
    <s v="R"/>
    <x v="3"/>
    <m/>
    <s v="0"/>
    <n v="2192.03087"/>
    <n v="130"/>
    <n v="0.626"/>
    <n v="0"/>
    <n v="0"/>
    <n v="0"/>
    <s v="21267"/>
    <x v="278"/>
    <s v="200070894"/>
    <s v="CC de Gevrey-Chambertin et de Nuits-Saint-Georges"/>
    <s v="21"/>
    <s v="Côte-d'Or"/>
    <n v="27"/>
    <s v="Bourgogne-Franche-Comté"/>
  </r>
  <r>
    <s v="GRDF"/>
    <s v="2021"/>
    <x v="1"/>
    <s v="ENT"/>
    <s v="Entreprises"/>
    <s v="I"/>
    <x v="4"/>
    <s v="35"/>
    <s v="Production et distribution d'électricité, de gaz, de vapeur et d'air conditionné"/>
    <n v="1278.7606499999999"/>
    <n v="3"/>
    <n v="1"/>
    <n v="0"/>
    <n v="0"/>
    <n v="0"/>
    <s v="21278"/>
    <x v="288"/>
    <s v="242100410"/>
    <s v="Dijon Métropole"/>
    <s v="21"/>
    <s v="Côte-d'Or"/>
    <n v="27"/>
    <s v="Bourgogne-Franche-Comté"/>
  </r>
  <r>
    <s v="GRDF"/>
    <s v="2021"/>
    <x v="1"/>
    <s v="ENT"/>
    <s v="Entreprises"/>
    <s v="T"/>
    <x v="0"/>
    <s v="47"/>
    <s v="Commerce de détail, à l'exception des automobiles et des motocycles"/>
    <n v="1192.4025799999999"/>
    <n v="2"/>
    <n v="1"/>
    <n v="0"/>
    <n v="0"/>
    <n v="0"/>
    <s v="21278"/>
    <x v="288"/>
    <s v="242100410"/>
    <s v="Dijon Métropole"/>
    <s v="21"/>
    <s v="Côte-d'Or"/>
    <n v="27"/>
    <s v="Bourgogne-Franche-Comté"/>
  </r>
  <r>
    <s v="GRDF"/>
    <s v="2021"/>
    <x v="1"/>
    <s v="ENT"/>
    <s v="Entreprises"/>
    <s v="T"/>
    <x v="0"/>
    <s v="87"/>
    <s v="Hébergement médico-social et social"/>
    <n v="0"/>
    <n v="1"/>
    <n v="0"/>
    <n v="0"/>
    <n v="0"/>
    <n v="0"/>
    <s v="21278"/>
    <x v="288"/>
    <s v="242100410"/>
    <s v="Dijon Métropole"/>
    <s v="21"/>
    <s v="Côte-d'Or"/>
    <n v="27"/>
    <s v="Bourgogne-Franche-Comté"/>
  </r>
  <r>
    <s v="GRDF"/>
    <s v="2021"/>
    <x v="1"/>
    <s v="PRO"/>
    <s v="Petits professionels"/>
    <s v="T"/>
    <x v="0"/>
    <m/>
    <s v="0"/>
    <n v="5158.0006100000001"/>
    <n v="84"/>
    <n v="0.89600000000000002"/>
    <n v="0"/>
    <n v="0"/>
    <n v="0"/>
    <s v="21278"/>
    <x v="288"/>
    <s v="242100410"/>
    <s v="Dijon Métropole"/>
    <s v="21"/>
    <s v="Côte-d'Or"/>
    <n v="27"/>
    <s v="Bourgogne-Franche-Comté"/>
  </r>
  <r>
    <s v="GRDF"/>
    <s v="2021"/>
    <x v="1"/>
    <s v="RES"/>
    <s v="Résidentiel"/>
    <s v="R"/>
    <x v="3"/>
    <m/>
    <s v="0"/>
    <n v="46189.110139999997"/>
    <n v="2524"/>
    <n v="0.91600000000000004"/>
    <n v="0"/>
    <n v="0"/>
    <n v="1"/>
    <s v="21278"/>
    <x v="288"/>
    <s v="242100410"/>
    <s v="Dijon Métropole"/>
    <s v="21"/>
    <s v="Côte-d'Or"/>
    <n v="27"/>
    <s v="Bourgogne-Franche-Comté"/>
  </r>
  <r>
    <s v="GRDF"/>
    <s v="2021"/>
    <x v="1"/>
    <s v="RES"/>
    <s v="Résidentiel"/>
    <s v="R"/>
    <x v="3"/>
    <m/>
    <s v="0"/>
    <n v="2266.9154899999999"/>
    <n v="120"/>
    <n v="0.88900000000000001"/>
    <n v="0"/>
    <n v="0"/>
    <n v="0"/>
    <s v="21290"/>
    <x v="298"/>
    <s v="242100154"/>
    <s v="CC des Vallées de la Tille et de l'Ignon"/>
    <s v="21"/>
    <s v="Côte-d'Or"/>
    <n v="27"/>
    <s v="Bourgogne-Franche-Comté"/>
  </r>
  <r>
    <s v="GRDF"/>
    <s v="2021"/>
    <x v="1"/>
    <s v="ENT"/>
    <s v="Entreprises"/>
    <s v="I"/>
    <x v="4"/>
    <s v="24"/>
    <s v="Métallurgie"/>
    <n v="8261.5913700000001"/>
    <n v="1"/>
    <n v="1"/>
    <n v="0"/>
    <n v="0"/>
    <n v="0"/>
    <s v="21292"/>
    <x v="300"/>
    <s v="200000925"/>
    <s v="CC de la Plaine Dijonnaise"/>
    <s v="21"/>
    <s v="Côte-d'Or"/>
    <n v="27"/>
    <s v="Bourgogne-Franche-Comté"/>
  </r>
  <r>
    <s v="GRDF"/>
    <s v="2021"/>
    <x v="1"/>
    <s v="ENT"/>
    <s v="Entreprises"/>
    <s v="I"/>
    <x v="4"/>
    <s v="25"/>
    <s v="Fabrication de produits métalliques, à l'exception des machines et des équipements"/>
    <n v="7977.9952999999996"/>
    <n v="2"/>
    <n v="1"/>
    <n v="0"/>
    <n v="0"/>
    <n v="0"/>
    <s v="21292"/>
    <x v="300"/>
    <s v="200000925"/>
    <s v="CC de la Plaine Dijonnaise"/>
    <s v="21"/>
    <s v="Côte-d'Or"/>
    <n v="27"/>
    <s v="Bourgogne-Franche-Comté"/>
  </r>
  <r>
    <s v="GRDF"/>
    <s v="2021"/>
    <x v="1"/>
    <s v="ENT"/>
    <s v="Entreprises"/>
    <s v="I"/>
    <x v="4"/>
    <s v="28"/>
    <s v="Fabrication de machines et équipements n.c.a."/>
    <n v="4080.6673999999998"/>
    <n v="1"/>
    <n v="1"/>
    <n v="0"/>
    <n v="0"/>
    <n v="0"/>
    <s v="21292"/>
    <x v="300"/>
    <s v="200000925"/>
    <s v="CC de la Plaine Dijonnaise"/>
    <s v="21"/>
    <s v="Côte-d'Or"/>
    <n v="27"/>
    <s v="Bourgogne-Franche-Comté"/>
  </r>
  <r>
    <s v="GRDF"/>
    <s v="2021"/>
    <x v="1"/>
    <s v="ENT"/>
    <s v="Entreprises"/>
    <s v="T"/>
    <x v="0"/>
    <s v="45"/>
    <s v="Commerce et réparation d'automobiles et de motocycles"/>
    <n v="328.15811000000002"/>
    <n v="1"/>
    <n v="1"/>
    <n v="0"/>
    <n v="0"/>
    <n v="0"/>
    <s v="21292"/>
    <x v="300"/>
    <s v="200000925"/>
    <s v="CC de la Plaine Dijonnaise"/>
    <s v="21"/>
    <s v="Côte-d'Or"/>
    <n v="27"/>
    <s v="Bourgogne-Franche-Comté"/>
  </r>
  <r>
    <s v="GRDF"/>
    <s v="2021"/>
    <x v="1"/>
    <s v="ENT"/>
    <s v="Entreprises"/>
    <s v="T"/>
    <x v="0"/>
    <s v="87"/>
    <s v="Hébergement médico-social et social"/>
    <n v="658.68134999999995"/>
    <n v="2"/>
    <n v="1"/>
    <n v="0"/>
    <n v="0"/>
    <n v="0"/>
    <s v="21292"/>
    <x v="300"/>
    <s v="200000925"/>
    <s v="CC de la Plaine Dijonnaise"/>
    <s v="21"/>
    <s v="Côte-d'Or"/>
    <n v="27"/>
    <s v="Bourgogne-Franche-Comté"/>
  </r>
  <r>
    <s v="GRDF"/>
    <s v="2021"/>
    <x v="1"/>
    <s v="PRO"/>
    <s v="Petits professionels"/>
    <s v="I"/>
    <x v="4"/>
    <m/>
    <s v="0"/>
    <n v="360.61124999999998"/>
    <n v="8"/>
    <n v="0.40899999999999997"/>
    <n v="0"/>
    <n v="0"/>
    <n v="0"/>
    <s v="21292"/>
    <x v="300"/>
    <s v="200000925"/>
    <s v="CC de la Plaine Dijonnaise"/>
    <s v="21"/>
    <s v="Côte-d'Or"/>
    <n v="27"/>
    <s v="Bourgogne-Franche-Comté"/>
  </r>
  <r>
    <s v="GRDF"/>
    <s v="2021"/>
    <x v="1"/>
    <s v="ENT"/>
    <s v="Entreprises"/>
    <s v="I"/>
    <x v="4"/>
    <s v="22"/>
    <s v="Fabrication de produits en caoutchouc et en plastique"/>
    <n v="0"/>
    <n v="1"/>
    <n v="0"/>
    <n v="0"/>
    <n v="0"/>
    <n v="0"/>
    <s v="21295"/>
    <x v="303"/>
    <s v="200070894"/>
    <s v="CC de Gevrey-Chambertin et de Nuits-Saint-Georges"/>
    <s v="21"/>
    <s v="Côte-d'Or"/>
    <n v="27"/>
    <s v="Bourgogne-Franche-Comté"/>
  </r>
  <r>
    <s v="GRDF"/>
    <s v="2021"/>
    <x v="1"/>
    <s v="ENT"/>
    <s v="Entreprises"/>
    <s v="I"/>
    <x v="4"/>
    <s v="23"/>
    <s v="Fabrication d'autres produits minéraux non métalliques"/>
    <n v="1138.1600000000001"/>
    <n v="1"/>
    <n v="1"/>
    <n v="0"/>
    <n v="0"/>
    <n v="0"/>
    <s v="21295"/>
    <x v="303"/>
    <s v="200070894"/>
    <s v="CC de Gevrey-Chambertin et de Nuits-Saint-Georges"/>
    <s v="21"/>
    <s v="Côte-d'Or"/>
    <n v="27"/>
    <s v="Bourgogne-Franche-Comté"/>
  </r>
  <r>
    <s v="GRDF"/>
    <s v="2021"/>
    <x v="1"/>
    <s v="ENT"/>
    <s v="Entreprises"/>
    <s v="I"/>
    <x v="4"/>
    <s v="29"/>
    <s v="Industrie automobile"/>
    <n v="614.66628000000003"/>
    <n v="2"/>
    <n v="1"/>
    <n v="0"/>
    <n v="0"/>
    <n v="0"/>
    <s v="21295"/>
    <x v="303"/>
    <s v="200070894"/>
    <s v="CC de Gevrey-Chambertin et de Nuits-Saint-Georges"/>
    <s v="21"/>
    <s v="Côte-d'Or"/>
    <n v="27"/>
    <s v="Bourgogne-Franche-Comté"/>
  </r>
  <r>
    <s v="GRDF"/>
    <s v="2021"/>
    <x v="1"/>
    <s v="ENT"/>
    <s v="Entreprises"/>
    <s v="T"/>
    <x v="0"/>
    <s v="46"/>
    <s v="Commerce de gros, à l'exception des automobiles et des motocycles"/>
    <n v="1626.9071200000001"/>
    <n v="1"/>
    <n v="1"/>
    <n v="0"/>
    <n v="0"/>
    <n v="0"/>
    <s v="21295"/>
    <x v="303"/>
    <s v="200070894"/>
    <s v="CC de Gevrey-Chambertin et de Nuits-Saint-Georges"/>
    <s v="21"/>
    <s v="Côte-d'Or"/>
    <n v="27"/>
    <s v="Bourgogne-Franche-Comté"/>
  </r>
  <r>
    <s v="GRDF"/>
    <s v="2021"/>
    <x v="1"/>
    <s v="PRO"/>
    <s v="Petits professionels"/>
    <s v="A"/>
    <x v="1"/>
    <m/>
    <s v="0"/>
    <n v="880.36289999999997"/>
    <n v="22"/>
    <n v="0.67300000000000004"/>
    <n v="0"/>
    <n v="0"/>
    <n v="0"/>
    <s v="21295"/>
    <x v="303"/>
    <s v="200070894"/>
    <s v="CC de Gevrey-Chambertin et de Nuits-Saint-Georges"/>
    <s v="21"/>
    <s v="Côte-d'Or"/>
    <n v="27"/>
    <s v="Bourgogne-Franche-Comté"/>
  </r>
  <r>
    <s v="GRDF"/>
    <s v="2021"/>
    <x v="1"/>
    <s v="PRO"/>
    <s v="Petits professionels"/>
    <s v="I"/>
    <x v="4"/>
    <m/>
    <s v="0"/>
    <n v="419.36903999999998"/>
    <n v="4"/>
    <n v="0.307"/>
    <n v="0"/>
    <n v="0"/>
    <n v="0"/>
    <s v="21295"/>
    <x v="303"/>
    <s v="200070894"/>
    <s v="CC de Gevrey-Chambertin et de Nuits-Saint-Georges"/>
    <s v="21"/>
    <s v="Côte-d'Or"/>
    <n v="27"/>
    <s v="Bourgogne-Franche-Comté"/>
  </r>
  <r>
    <s v="GRDF"/>
    <s v="2021"/>
    <x v="1"/>
    <s v="PRO"/>
    <s v="Petits professionels"/>
    <s v="T"/>
    <x v="0"/>
    <m/>
    <s v="0"/>
    <n v="4109.7530100000004"/>
    <n v="58"/>
    <n v="0.69299999999999995"/>
    <n v="0"/>
    <n v="0"/>
    <n v="0"/>
    <s v="21295"/>
    <x v="303"/>
    <s v="200070894"/>
    <s v="CC de Gevrey-Chambertin et de Nuits-Saint-Georges"/>
    <s v="21"/>
    <s v="Côte-d'Or"/>
    <n v="27"/>
    <s v="Bourgogne-Franche-Comté"/>
  </r>
  <r>
    <s v="GRDF"/>
    <s v="2021"/>
    <x v="1"/>
    <s v="ENT"/>
    <s v="Entreprises"/>
    <s v="I"/>
    <x v="4"/>
    <s v="10"/>
    <s v="Industries alimentaires"/>
    <n v="2410.0175300000001"/>
    <n v="1"/>
    <n v="1"/>
    <n v="0"/>
    <n v="0"/>
    <n v="0"/>
    <s v="21297"/>
    <x v="305"/>
    <s v="200070894"/>
    <s v="CC de Gevrey-Chambertin et de Nuits-Saint-Georges"/>
    <s v="21"/>
    <s v="Côte-d'Or"/>
    <n v="27"/>
    <s v="Bourgogne-Franche-Comté"/>
  </r>
  <r>
    <s v="GRDF"/>
    <s v="2021"/>
    <x v="1"/>
    <s v="PRO"/>
    <s v="Petits professionels"/>
    <s v="I"/>
    <x v="4"/>
    <m/>
    <s v="0"/>
    <n v="0"/>
    <n v="0"/>
    <n v="0"/>
    <n v="0"/>
    <n v="0"/>
    <n v="1"/>
    <s v="21297"/>
    <x v="305"/>
    <s v="200070894"/>
    <s v="CC de Gevrey-Chambertin et de Nuits-Saint-Georges"/>
    <s v="21"/>
    <s v="Côte-d'Or"/>
    <n v="27"/>
    <s v="Bourgogne-Franche-Comté"/>
  </r>
  <r>
    <s v="GRDF"/>
    <s v="2021"/>
    <x v="1"/>
    <s v="RES"/>
    <s v="Résidentiel"/>
    <s v="R"/>
    <x v="3"/>
    <m/>
    <s v="0"/>
    <n v="3206.0802600000002"/>
    <n v="178"/>
    <n v="0.878"/>
    <n v="0"/>
    <n v="0"/>
    <n v="0"/>
    <s v="21297"/>
    <x v="305"/>
    <s v="200070894"/>
    <s v="CC de Gevrey-Chambertin et de Nuits-Saint-Georges"/>
    <s v="21"/>
    <s v="Côte-d'Or"/>
    <n v="27"/>
    <s v="Bourgogne-Franche-Comté"/>
  </r>
  <r>
    <s v="GRDF"/>
    <s v="2021"/>
    <x v="1"/>
    <s v="ENT"/>
    <s v="Entreprises"/>
    <s v="T"/>
    <x v="0"/>
    <s v="87"/>
    <s v="Hébergement médico-social et social"/>
    <n v="517.82551000000001"/>
    <n v="1"/>
    <n v="1"/>
    <n v="0"/>
    <n v="0"/>
    <n v="0"/>
    <s v="21315"/>
    <x v="319"/>
    <s v="242100410"/>
    <s v="Dijon Métropole"/>
    <s v="21"/>
    <s v="Côte-d'Or"/>
    <n v="27"/>
    <s v="Bourgogne-Franche-Comté"/>
  </r>
  <r>
    <s v="GRDF"/>
    <s v="2021"/>
    <x v="1"/>
    <s v="PRO"/>
    <s v="Petits professionels"/>
    <s v="T"/>
    <x v="0"/>
    <m/>
    <s v="0"/>
    <n v="508.26236999999998"/>
    <n v="9"/>
    <n v="0.97399999999999998"/>
    <n v="0"/>
    <n v="0"/>
    <n v="0"/>
    <s v="21315"/>
    <x v="319"/>
    <s v="242100410"/>
    <s v="Dijon Métropole"/>
    <s v="21"/>
    <s v="Côte-d'Or"/>
    <n v="27"/>
    <s v="Bourgogne-Franche-Comté"/>
  </r>
  <r>
    <s v="GRDF"/>
    <s v="2021"/>
    <x v="1"/>
    <s v="ENT"/>
    <s v="Entreprises"/>
    <s v="I"/>
    <x v="4"/>
    <s v="28"/>
    <s v="Fabrication de machines et équipements n.c.a."/>
    <n v="3259.7727799999998"/>
    <n v="1"/>
    <n v="1"/>
    <n v="0"/>
    <n v="0"/>
    <n v="0"/>
    <s v="21317"/>
    <x v="321"/>
    <s v="242100154"/>
    <s v="CC des Vallées de la Tille et de l'Ignon"/>
    <s v="21"/>
    <s v="Côte-d'Or"/>
    <n v="27"/>
    <s v="Bourgogne-Franche-Comté"/>
  </r>
  <r>
    <s v="GRDF"/>
    <s v="2021"/>
    <x v="1"/>
    <s v="ENT"/>
    <s v="Entreprises"/>
    <s v="T"/>
    <x v="0"/>
    <s v="68"/>
    <s v="Activités immobilières"/>
    <n v="450.68360000000001"/>
    <n v="1"/>
    <n v="1"/>
    <n v="0"/>
    <n v="0"/>
    <n v="0"/>
    <s v="21317"/>
    <x v="321"/>
    <s v="242100154"/>
    <s v="CC des Vallées de la Tille et de l'Ignon"/>
    <s v="21"/>
    <s v="Côte-d'Or"/>
    <n v="27"/>
    <s v="Bourgogne-Franche-Comté"/>
  </r>
  <r>
    <s v="GRDF"/>
    <s v="2021"/>
    <x v="1"/>
    <s v="ENT"/>
    <s v="Entreprises"/>
    <s v="T"/>
    <x v="0"/>
    <s v="85"/>
    <s v="Enseignement"/>
    <n v="847.47709999999995"/>
    <n v="1"/>
    <n v="1"/>
    <n v="0"/>
    <n v="0"/>
    <n v="0"/>
    <s v="21317"/>
    <x v="321"/>
    <s v="242100154"/>
    <s v="CC des Vallées de la Tille et de l'Ignon"/>
    <s v="21"/>
    <s v="Côte-d'Or"/>
    <n v="27"/>
    <s v="Bourgogne-Franche-Comté"/>
  </r>
  <r>
    <s v="GRDF"/>
    <s v="2021"/>
    <x v="1"/>
    <s v="PRO"/>
    <s v="Petits professionels"/>
    <s v="A"/>
    <x v="1"/>
    <m/>
    <s v="0"/>
    <n v="0"/>
    <n v="0"/>
    <n v="0"/>
    <n v="0"/>
    <n v="0"/>
    <n v="1"/>
    <s v="21320"/>
    <x v="322"/>
    <s v="200000925"/>
    <s v="CC de la Plaine Dijonnaise"/>
    <s v="21"/>
    <s v="Côte-d'Or"/>
    <n v="27"/>
    <s v="Bourgogne-Franche-Comté"/>
  </r>
  <r>
    <s v="GRDF"/>
    <s v="2021"/>
    <x v="1"/>
    <s v="RES"/>
    <s v="Résidentiel"/>
    <s v="R"/>
    <x v="3"/>
    <m/>
    <s v="0"/>
    <n v="2200.76071"/>
    <n v="142"/>
    <n v="0.90700000000000003"/>
    <n v="0"/>
    <n v="0"/>
    <n v="0"/>
    <s v="21320"/>
    <x v="322"/>
    <s v="200000925"/>
    <s v="CC de la Plaine Dijonnaise"/>
    <s v="21"/>
    <s v="Côte-d'Or"/>
    <n v="27"/>
    <s v="Bourgogne-Franche-Comté"/>
  </r>
  <r>
    <s v="GRDF"/>
    <s v="2021"/>
    <x v="1"/>
    <s v="PRO"/>
    <s v="Petits professionels"/>
    <s v="A"/>
    <x v="1"/>
    <m/>
    <s v="0"/>
    <n v="0"/>
    <n v="0"/>
    <n v="0"/>
    <n v="0"/>
    <n v="0"/>
    <n v="1"/>
    <s v="21330"/>
    <x v="446"/>
    <s v="200000925"/>
    <s v="CC de la Plaine Dijonnaise"/>
    <s v="21"/>
    <s v="Côte-d'Or"/>
    <n v="27"/>
    <s v="Bourgogne-Franche-Comté"/>
  </r>
  <r>
    <s v="GRDF"/>
    <s v="2021"/>
    <x v="1"/>
    <s v="PRO"/>
    <s v="Petits professionels"/>
    <s v="T"/>
    <x v="0"/>
    <m/>
    <s v="0"/>
    <n v="74.557169999999999"/>
    <n v="3"/>
    <n v="0.74199999999999999"/>
    <n v="0"/>
    <n v="0"/>
    <n v="0"/>
    <s v="21330"/>
    <x v="446"/>
    <s v="200000925"/>
    <s v="CC de la Plaine Dijonnaise"/>
    <s v="21"/>
    <s v="Côte-d'Or"/>
    <n v="27"/>
    <s v="Bourgogne-Franche-Comté"/>
  </r>
  <r>
    <s v="GRDF"/>
    <s v="2021"/>
    <x v="1"/>
    <s v="PRO"/>
    <s v="Petits professionels"/>
    <s v="T"/>
    <x v="0"/>
    <m/>
    <s v="0"/>
    <n v="803.45205999999996"/>
    <n v="9"/>
    <n v="0.32300000000000001"/>
    <n v="0"/>
    <n v="0"/>
    <n v="0"/>
    <s v="21337"/>
    <x v="336"/>
    <s v="200070902"/>
    <s v="CC Auxonne Pontailler Val de Saône"/>
    <s v="21"/>
    <s v="Côte-d'Or"/>
    <n v="27"/>
    <s v="Bourgogne-Franche-Comté"/>
  </r>
  <r>
    <s v="GRDF"/>
    <s v="2021"/>
    <x v="1"/>
    <s v="RES"/>
    <s v="Résidentiel"/>
    <s v="R"/>
    <x v="3"/>
    <m/>
    <s v="0"/>
    <n v="3618.9862600000001"/>
    <n v="214"/>
    <n v="0.92600000000000005"/>
    <n v="0"/>
    <n v="0"/>
    <n v="0"/>
    <s v="21337"/>
    <x v="336"/>
    <s v="200070902"/>
    <s v="CC Auxonne Pontailler Val de Saône"/>
    <s v="21"/>
    <s v="Côte-d'Or"/>
    <n v="27"/>
    <s v="Bourgogne-Franche-Comté"/>
  </r>
  <r>
    <s v="GRDF"/>
    <s v="2021"/>
    <x v="1"/>
    <s v="ENT"/>
    <s v="Entreprises"/>
    <s v="X"/>
    <x v="2"/>
    <m/>
    <s v="0"/>
    <n v="0"/>
    <n v="0"/>
    <n v="0"/>
    <n v="0"/>
    <n v="0"/>
    <n v="1"/>
    <s v="21347"/>
    <x v="345"/>
    <s v="200006682"/>
    <s v="CA Beaune, Côte et Sud - Communauté Beaune-Chagny-Nolay"/>
    <s v="21"/>
    <s v="Côte-d'Or"/>
    <n v="27"/>
    <s v="Bourgogne-Franche-Comté"/>
  </r>
  <r>
    <s v="GRDF"/>
    <s v="2021"/>
    <x v="1"/>
    <s v="ENT"/>
    <s v="Entreprises"/>
    <s v="T"/>
    <x v="0"/>
    <s v="85"/>
    <s v="Enseignement"/>
    <n v="848.73591999999996"/>
    <n v="1"/>
    <n v="1"/>
    <n v="0"/>
    <n v="0"/>
    <n v="0"/>
    <s v="21351"/>
    <x v="349"/>
    <s v="200000925"/>
    <s v="CC de la Plaine Dijonnaise"/>
    <s v="21"/>
    <s v="Côte-d'Or"/>
    <n v="27"/>
    <s v="Bourgogne-Franche-Comté"/>
  </r>
  <r>
    <s v="GRDF"/>
    <s v="2021"/>
    <x v="1"/>
    <s v="RES"/>
    <s v="Résidentiel"/>
    <s v="R"/>
    <x v="3"/>
    <m/>
    <s v="0"/>
    <n v="4464.8948899999996"/>
    <n v="303"/>
    <n v="0.93300000000000005"/>
    <n v="0"/>
    <n v="0"/>
    <n v="0"/>
    <s v="21351"/>
    <x v="349"/>
    <s v="200000925"/>
    <s v="CC de la Plaine Dijonnaise"/>
    <s v="21"/>
    <s v="Côte-d'Or"/>
    <n v="27"/>
    <s v="Bourgogne-Franche-Comté"/>
  </r>
  <r>
    <s v="GRDF"/>
    <s v="2021"/>
    <x v="1"/>
    <s v="PRO"/>
    <s v="Petits professionels"/>
    <s v="T"/>
    <x v="0"/>
    <m/>
    <s v="0"/>
    <n v="1443.0916500000001"/>
    <n v="16"/>
    <n v="0.71"/>
    <n v="0"/>
    <n v="0"/>
    <n v="0"/>
    <s v="21352"/>
    <x v="350"/>
    <s v="200000925"/>
    <s v="CC de la Plaine Dijonnaise"/>
    <s v="21"/>
    <s v="Côte-d'Or"/>
    <n v="27"/>
    <s v="Bourgogne-Franche-Comté"/>
  </r>
  <r>
    <s v="GRDF"/>
    <s v="2021"/>
    <x v="1"/>
    <s v="PRO"/>
    <s v="Petits professionels"/>
    <s v="A"/>
    <x v="1"/>
    <m/>
    <s v="0"/>
    <n v="0"/>
    <n v="0"/>
    <n v="0"/>
    <n v="0"/>
    <n v="0"/>
    <n v="1"/>
    <s v="21353"/>
    <x v="351"/>
    <s v="200000925"/>
    <s v="CC de la Plaine Dijonnaise"/>
    <s v="21"/>
    <s v="Côte-d'Or"/>
    <n v="27"/>
    <s v="Bourgogne-Franche-Comté"/>
  </r>
  <r>
    <s v="GRDF"/>
    <s v="2021"/>
    <x v="1"/>
    <s v="ENT"/>
    <s v="Entreprises"/>
    <s v="I"/>
    <x v="4"/>
    <m/>
    <s v="0"/>
    <n v="6720.942"/>
    <n v="1"/>
    <n v="1"/>
    <n v="0"/>
    <n v="0"/>
    <n v="0"/>
    <s v="21355"/>
    <x v="353"/>
    <s v="242100410"/>
    <s v="Dijon Métropole"/>
    <s v="21"/>
    <s v="Côte-d'Or"/>
    <n v="27"/>
    <s v="Bourgogne-Franche-Comté"/>
  </r>
  <r>
    <s v="GRDF"/>
    <s v="2021"/>
    <x v="1"/>
    <s v="ENT"/>
    <s v="Entreprises"/>
    <s v="I"/>
    <x v="4"/>
    <s v="10"/>
    <s v="Industries alimentaires"/>
    <n v="1170.4964600000001"/>
    <n v="1"/>
    <n v="1"/>
    <n v="0"/>
    <n v="0"/>
    <n v="0"/>
    <s v="21355"/>
    <x v="353"/>
    <s v="242100410"/>
    <s v="Dijon Métropole"/>
    <s v="21"/>
    <s v="Côte-d'Or"/>
    <n v="27"/>
    <s v="Bourgogne-Franche-Comté"/>
  </r>
  <r>
    <s v="GRDF"/>
    <s v="2021"/>
    <x v="1"/>
    <s v="ENT"/>
    <s v="Entreprises"/>
    <s v="I"/>
    <x v="4"/>
    <s v="17"/>
    <s v="Industrie du papier et du carton"/>
    <n v="10362.885"/>
    <n v="1"/>
    <n v="1"/>
    <n v="0"/>
    <n v="0"/>
    <n v="0"/>
    <s v="21355"/>
    <x v="353"/>
    <s v="242100410"/>
    <s v="Dijon Métropole"/>
    <s v="21"/>
    <s v="Côte-d'Or"/>
    <n v="27"/>
    <s v="Bourgogne-Franche-Comté"/>
  </r>
  <r>
    <s v="GRDF"/>
    <s v="2021"/>
    <x v="1"/>
    <s v="ENT"/>
    <s v="Entreprises"/>
    <s v="I"/>
    <x v="4"/>
    <s v="22"/>
    <s v="Fabrication de produits en caoutchouc et en plastique"/>
    <n v="2728.3518399999998"/>
    <n v="2"/>
    <n v="1"/>
    <n v="0"/>
    <n v="0"/>
    <n v="0"/>
    <s v="21355"/>
    <x v="353"/>
    <s v="242100410"/>
    <s v="Dijon Métropole"/>
    <s v="21"/>
    <s v="Côte-d'Or"/>
    <n v="27"/>
    <s v="Bourgogne-Franche-Comté"/>
  </r>
  <r>
    <s v="GRDF"/>
    <s v="2021"/>
    <x v="1"/>
    <s v="ENT"/>
    <s v="Entreprises"/>
    <s v="I"/>
    <x v="4"/>
    <s v="24"/>
    <s v="Métallurgie"/>
    <n v="370.34384"/>
    <n v="1"/>
    <n v="1"/>
    <n v="0"/>
    <n v="0"/>
    <n v="0"/>
    <s v="21355"/>
    <x v="353"/>
    <s v="242100410"/>
    <s v="Dijon Métropole"/>
    <s v="21"/>
    <s v="Côte-d'Or"/>
    <n v="27"/>
    <s v="Bourgogne-Franche-Comté"/>
  </r>
  <r>
    <s v="GRDF"/>
    <s v="2021"/>
    <x v="1"/>
    <s v="ENT"/>
    <s v="Entreprises"/>
    <s v="I"/>
    <x v="4"/>
    <s v="28"/>
    <s v="Fabrication de machines et équipements n.c.a."/>
    <n v="2836.3952899999999"/>
    <n v="3"/>
    <n v="1"/>
    <n v="0"/>
    <n v="0"/>
    <n v="0"/>
    <s v="21355"/>
    <x v="353"/>
    <s v="242100410"/>
    <s v="Dijon Métropole"/>
    <s v="21"/>
    <s v="Côte-d'Or"/>
    <n v="27"/>
    <s v="Bourgogne-Franche-Comté"/>
  </r>
  <r>
    <s v="GRDF"/>
    <s v="2021"/>
    <x v="1"/>
    <s v="ENT"/>
    <s v="Entreprises"/>
    <s v="I"/>
    <x v="4"/>
    <s v="43"/>
    <s v="Travaux de construction spécialisés"/>
    <n v="712.48262999999997"/>
    <n v="1"/>
    <n v="1"/>
    <n v="0"/>
    <n v="0"/>
    <n v="0"/>
    <s v="21355"/>
    <x v="353"/>
    <s v="242100410"/>
    <s v="Dijon Métropole"/>
    <s v="21"/>
    <s v="Côte-d'Or"/>
    <n v="27"/>
    <s v="Bourgogne-Franche-Comté"/>
  </r>
  <r>
    <s v="GRDF"/>
    <s v="2021"/>
    <x v="1"/>
    <s v="ENT"/>
    <s v="Entreprises"/>
    <s v="T"/>
    <x v="0"/>
    <m/>
    <s v="0"/>
    <n v="1910.2414100000001"/>
    <n v="2"/>
    <n v="1"/>
    <n v="0"/>
    <n v="0"/>
    <n v="0"/>
    <s v="21355"/>
    <x v="353"/>
    <s v="242100410"/>
    <s v="Dijon Métropole"/>
    <s v="21"/>
    <s v="Côte-d'Or"/>
    <n v="27"/>
    <s v="Bourgogne-Franche-Comté"/>
  </r>
  <r>
    <s v="GRDF"/>
    <s v="2021"/>
    <x v="1"/>
    <s v="ENT"/>
    <s v="Entreprises"/>
    <s v="T"/>
    <x v="0"/>
    <s v="38"/>
    <s v="Collecte, traitement et élimination des déchets ; récupération"/>
    <n v="0"/>
    <n v="1"/>
    <n v="0"/>
    <n v="0"/>
    <n v="0"/>
    <n v="0"/>
    <s v="21355"/>
    <x v="353"/>
    <s v="242100410"/>
    <s v="Dijon Métropole"/>
    <s v="21"/>
    <s v="Côte-d'Or"/>
    <n v="27"/>
    <s v="Bourgogne-Franche-Comté"/>
  </r>
  <r>
    <s v="GRDF"/>
    <s v="2021"/>
    <x v="1"/>
    <s v="ENT"/>
    <s v="Entreprises"/>
    <s v="T"/>
    <x v="0"/>
    <s v="87"/>
    <s v="Hébergement médico-social et social"/>
    <n v="755.74284"/>
    <n v="1"/>
    <n v="1"/>
    <n v="0"/>
    <n v="0"/>
    <n v="0"/>
    <s v="21355"/>
    <x v="353"/>
    <s v="242100410"/>
    <s v="Dijon Métropole"/>
    <s v="21"/>
    <s v="Côte-d'Or"/>
    <n v="27"/>
    <s v="Bourgogne-Franche-Comté"/>
  </r>
  <r>
    <s v="GRDF"/>
    <s v="2021"/>
    <x v="1"/>
    <s v="ENT"/>
    <s v="Entreprises"/>
    <s v="T"/>
    <x v="0"/>
    <s v="88"/>
    <s v="Action sociale sans hébergement"/>
    <n v="598.42696999999998"/>
    <n v="1"/>
    <n v="1"/>
    <n v="0"/>
    <n v="0"/>
    <n v="0"/>
    <s v="21355"/>
    <x v="353"/>
    <s v="242100410"/>
    <s v="Dijon Métropole"/>
    <s v="21"/>
    <s v="Côte-d'Or"/>
    <n v="27"/>
    <s v="Bourgogne-Franche-Comté"/>
  </r>
  <r>
    <s v="GRDF"/>
    <s v="2021"/>
    <x v="1"/>
    <s v="ENT"/>
    <s v="Entreprises"/>
    <s v="T"/>
    <x v="0"/>
    <s v="96"/>
    <s v="Autres services personnels"/>
    <n v="2802.3294599999999"/>
    <n v="1"/>
    <n v="1"/>
    <n v="0"/>
    <n v="0"/>
    <n v="0"/>
    <s v="21355"/>
    <x v="353"/>
    <s v="242100410"/>
    <s v="Dijon Métropole"/>
    <s v="21"/>
    <s v="Côte-d'Or"/>
    <n v="27"/>
    <s v="Bourgogne-Franche-Comté"/>
  </r>
  <r>
    <s v="GRDF"/>
    <s v="2021"/>
    <x v="1"/>
    <s v="RES"/>
    <s v="Résidentiel"/>
    <s v="R"/>
    <x v="3"/>
    <m/>
    <s v="0"/>
    <n v="4286.4349000000002"/>
    <n v="271"/>
    <n v="0.92300000000000004"/>
    <n v="0"/>
    <n v="0"/>
    <n v="0"/>
    <s v="21356"/>
    <x v="354"/>
    <s v="242101509"/>
    <s v="CC Rives de Saône"/>
    <s v="21"/>
    <s v="Côte-d'Or"/>
    <n v="27"/>
    <s v="Bourgogne-Franche-Comté"/>
  </r>
  <r>
    <s v="GRDF"/>
    <s v="2021"/>
    <x v="1"/>
    <s v="PRO"/>
    <s v="Petits professionels"/>
    <s v="T"/>
    <x v="0"/>
    <m/>
    <s v="0"/>
    <n v="114.6515"/>
    <n v="3"/>
    <n v="0.33100000000000002"/>
    <n v="0"/>
    <n v="0"/>
    <n v="0"/>
    <s v="21370"/>
    <x v="365"/>
    <s v="242100410"/>
    <s v="Dijon Métropole"/>
    <s v="21"/>
    <s v="Côte-d'Or"/>
    <n v="27"/>
    <s v="Bourgogne-Franche-Comté"/>
  </r>
  <r>
    <s v="GRDF"/>
    <s v="2021"/>
    <x v="1"/>
    <s v="ENT"/>
    <s v="Entreprises"/>
    <s v="I"/>
    <x v="4"/>
    <s v="22"/>
    <s v="Fabrication de produits en caoutchouc et en plastique"/>
    <n v="13030.397999999999"/>
    <n v="1"/>
    <n v="1"/>
    <n v="0"/>
    <n v="0"/>
    <n v="0"/>
    <s v="21383"/>
    <x v="376"/>
    <s v="242100154"/>
    <s v="CC des Vallées de la Tille et de l'Ignon"/>
    <s v="21"/>
    <s v="Côte-d'Or"/>
    <n v="27"/>
    <s v="Bourgogne-Franche-Comté"/>
  </r>
  <r>
    <s v="GRDF"/>
    <s v="2021"/>
    <x v="1"/>
    <s v="PRO"/>
    <s v="Petits professionels"/>
    <s v="A"/>
    <x v="1"/>
    <m/>
    <s v="0"/>
    <n v="55.24174"/>
    <n v="1"/>
    <n v="1"/>
    <n v="0"/>
    <n v="0"/>
    <n v="0"/>
    <s v="21388"/>
    <x v="380"/>
    <s v="200000925"/>
    <s v="CC de la Plaine Dijonnaise"/>
    <s v="21"/>
    <s v="Côte-d'Or"/>
    <n v="27"/>
    <s v="Bourgogne-Franche-Comté"/>
  </r>
  <r>
    <s v="GRDF"/>
    <s v="2021"/>
    <x v="1"/>
    <s v="ENT"/>
    <s v="Entreprises"/>
    <s v="I"/>
    <x v="4"/>
    <s v="10"/>
    <s v="Industries alimentaires"/>
    <n v="889.10042999999996"/>
    <n v="1"/>
    <n v="1"/>
    <n v="0"/>
    <n v="0"/>
    <n v="0"/>
    <s v="21390"/>
    <x v="382"/>
    <s v="242100410"/>
    <s v="Dijon Métropole"/>
    <s v="21"/>
    <s v="Côte-d'Or"/>
    <n v="27"/>
    <s v="Bourgogne-Franche-Comté"/>
  </r>
  <r>
    <s v="GRDF"/>
    <s v="2021"/>
    <x v="1"/>
    <s v="ENT"/>
    <s v="Entreprises"/>
    <s v="T"/>
    <x v="0"/>
    <s v="55"/>
    <s v="Hébergement"/>
    <n v="789.31962999999996"/>
    <n v="1"/>
    <n v="1"/>
    <n v="0"/>
    <n v="0"/>
    <n v="0"/>
    <s v="21390"/>
    <x v="382"/>
    <s v="242100410"/>
    <s v="Dijon Métropole"/>
    <s v="21"/>
    <s v="Côte-d'Or"/>
    <n v="27"/>
    <s v="Bourgogne-Franche-Comté"/>
  </r>
  <r>
    <s v="GRDF"/>
    <s v="2021"/>
    <x v="1"/>
    <s v="ENT"/>
    <s v="Entreprises"/>
    <s v="X"/>
    <x v="2"/>
    <m/>
    <s v="0"/>
    <n v="0"/>
    <n v="0"/>
    <n v="0"/>
    <n v="0"/>
    <n v="0"/>
    <n v="1"/>
    <s v="21390"/>
    <x v="382"/>
    <s v="242100410"/>
    <s v="Dijon Métropole"/>
    <s v="21"/>
    <s v="Côte-d'Or"/>
    <n v="27"/>
    <s v="Bourgogne-Franche-Comté"/>
  </r>
  <r>
    <s v="GRDF"/>
    <s v="2021"/>
    <x v="1"/>
    <s v="PRO"/>
    <s v="Petits professionels"/>
    <s v="A"/>
    <x v="1"/>
    <m/>
    <s v="0"/>
    <n v="385.04235999999997"/>
    <n v="6"/>
    <n v="1"/>
    <n v="0"/>
    <n v="0"/>
    <n v="0"/>
    <s v="21390"/>
    <x v="382"/>
    <s v="242100410"/>
    <s v="Dijon Métropole"/>
    <s v="21"/>
    <s v="Côte-d'Or"/>
    <n v="27"/>
    <s v="Bourgogne-Franche-Comté"/>
  </r>
  <r>
    <s v="GRDF"/>
    <s v="2021"/>
    <x v="1"/>
    <s v="PRO"/>
    <s v="Petits professionels"/>
    <s v="I"/>
    <x v="4"/>
    <m/>
    <s v="0"/>
    <n v="967.15449999999998"/>
    <n v="12"/>
    <n v="0.93700000000000006"/>
    <n v="0"/>
    <n v="0"/>
    <n v="0"/>
    <s v="21390"/>
    <x v="382"/>
    <s v="242100410"/>
    <s v="Dijon Métropole"/>
    <s v="21"/>
    <s v="Côte-d'Or"/>
    <n v="27"/>
    <s v="Bourgogne-Franche-Comté"/>
  </r>
  <r>
    <s v="GRDF"/>
    <s v="2021"/>
    <x v="1"/>
    <s v="PRO"/>
    <s v="Petits professionels"/>
    <s v="T"/>
    <x v="0"/>
    <m/>
    <s v="0"/>
    <n v="302.78055000000001"/>
    <n v="8"/>
    <n v="0.20100000000000001"/>
    <n v="0"/>
    <n v="0"/>
    <n v="0"/>
    <s v="21404"/>
    <x v="392"/>
    <s v="242101459"/>
    <s v="CC du Pays d'Alésia et de la Seine"/>
    <s v="21"/>
    <s v="Côte-d'Or"/>
    <n v="27"/>
    <s v="Bourgogne-Franche-Comté"/>
  </r>
  <r>
    <s v="GRDF"/>
    <s v="2021"/>
    <x v="1"/>
    <s v="PRO"/>
    <s v="Petits professionels"/>
    <s v="A"/>
    <x v="1"/>
    <m/>
    <s v="0"/>
    <n v="55.791559999999997"/>
    <n v="1"/>
    <n v="0.72299999999999998"/>
    <n v="0"/>
    <n v="0"/>
    <n v="0"/>
    <s v="21408"/>
    <x v="396"/>
    <s v="200039063"/>
    <s v="CC Forêts, Seine et Suzon"/>
    <s v="21"/>
    <s v="Côte-d'Or"/>
    <n v="27"/>
    <s v="Bourgogne-Franche-Comté"/>
  </r>
  <r>
    <s v="GRDF"/>
    <s v="2021"/>
    <x v="1"/>
    <s v="ENT"/>
    <s v="Entreprises"/>
    <s v="T"/>
    <x v="0"/>
    <m/>
    <s v="0"/>
    <n v="309.57900000000001"/>
    <n v="1"/>
    <n v="1"/>
    <n v="0"/>
    <n v="0"/>
    <n v="0"/>
    <s v="21412"/>
    <x v="398"/>
    <s v="200006682"/>
    <s v="CA Beaune, Côte et Sud - Communauté Beaune-Chagny-Nolay"/>
    <s v="21"/>
    <s v="Côte-d'Or"/>
    <n v="27"/>
    <s v="Bourgogne-Franche-Comté"/>
  </r>
  <r>
    <s v="GRDF"/>
    <s v="2021"/>
    <x v="1"/>
    <s v="PRO"/>
    <s v="Petits professionels"/>
    <s v="A"/>
    <x v="1"/>
    <m/>
    <s v="0"/>
    <n v="3840.8594499999999"/>
    <n v="77"/>
    <n v="0.63900000000000001"/>
    <n v="0"/>
    <n v="0"/>
    <n v="0"/>
    <s v="21412"/>
    <x v="398"/>
    <s v="200006682"/>
    <s v="CA Beaune, Côte et Sud - Communauté Beaune-Chagny-Nolay"/>
    <s v="21"/>
    <s v="Côte-d'Or"/>
    <n v="27"/>
    <s v="Bourgogne-Franche-Comté"/>
  </r>
  <r>
    <s v="GRDF"/>
    <s v="2021"/>
    <x v="1"/>
    <s v="PRO"/>
    <s v="Petits professionels"/>
    <s v="I"/>
    <x v="4"/>
    <m/>
    <s v="0"/>
    <n v="159.62262000000001"/>
    <n v="6"/>
    <n v="0.42699999999999999"/>
    <n v="0"/>
    <n v="0"/>
    <n v="0"/>
    <s v="21412"/>
    <x v="398"/>
    <s v="200006682"/>
    <s v="CA Beaune, Côte et Sud - Communauté Beaune-Chagny-Nolay"/>
    <s v="21"/>
    <s v="Côte-d'Or"/>
    <n v="27"/>
    <s v="Bourgogne-Franche-Comté"/>
  </r>
  <r>
    <s v="GRDF"/>
    <s v="2021"/>
    <x v="1"/>
    <s v="PRO"/>
    <s v="Petits professionels"/>
    <s v="T"/>
    <x v="0"/>
    <m/>
    <s v="0"/>
    <n v="3070.8504699999999"/>
    <n v="74"/>
    <n v="0.49299999999999999"/>
    <n v="0"/>
    <n v="0"/>
    <n v="0"/>
    <s v="21412"/>
    <x v="398"/>
    <s v="200006682"/>
    <s v="CA Beaune, Côte et Sud - Communauté Beaune-Chagny-Nolay"/>
    <s v="21"/>
    <s v="Côte-d'Or"/>
    <n v="27"/>
    <s v="Bourgogne-Franche-Comté"/>
  </r>
  <r>
    <s v="GRDF"/>
    <s v="2021"/>
    <x v="1"/>
    <s v="ENT"/>
    <s v="Entreprises"/>
    <s v="T"/>
    <x v="0"/>
    <s v="87"/>
    <s v="Hébergement médico-social et social"/>
    <n v="906.78138000000001"/>
    <n v="1"/>
    <n v="1"/>
    <n v="0"/>
    <n v="0"/>
    <n v="0"/>
    <s v="21416"/>
    <x v="402"/>
    <s v="200072825"/>
    <s v="CC Mirebellois et Fontenois"/>
    <s v="21"/>
    <s v="Côte-d'Or"/>
    <n v="27"/>
    <s v="Bourgogne-Franche-Comté"/>
  </r>
  <r>
    <s v="GRDF"/>
    <s v="2021"/>
    <x v="1"/>
    <s v="ENT"/>
    <s v="Entreprises"/>
    <s v="X"/>
    <x v="2"/>
    <m/>
    <s v="0"/>
    <n v="0"/>
    <n v="0"/>
    <n v="0"/>
    <n v="0"/>
    <n v="0"/>
    <n v="1"/>
    <s v="21416"/>
    <x v="402"/>
    <s v="200072825"/>
    <s v="CC Mirebellois et Fontenois"/>
    <s v="21"/>
    <s v="Côte-d'Or"/>
    <n v="27"/>
    <s v="Bourgogne-Franche-Comté"/>
  </r>
  <r>
    <s v="GRDF"/>
    <s v="2021"/>
    <x v="1"/>
    <s v="PRO"/>
    <s v="Petits professionels"/>
    <s v="A"/>
    <x v="1"/>
    <m/>
    <s v="0"/>
    <n v="0"/>
    <n v="0"/>
    <n v="0"/>
    <n v="0"/>
    <n v="0"/>
    <n v="1"/>
    <s v="21416"/>
    <x v="402"/>
    <s v="200072825"/>
    <s v="CC Mirebellois et Fontenois"/>
    <s v="21"/>
    <s v="Côte-d'Or"/>
    <n v="27"/>
    <s v="Bourgogne-Franche-Comté"/>
  </r>
  <r>
    <s v="GRDF"/>
    <s v="2021"/>
    <x v="1"/>
    <s v="ENT"/>
    <s v="Entreprises"/>
    <s v="T"/>
    <x v="0"/>
    <s v="55"/>
    <s v="Hébergement"/>
    <n v="87.670609999999996"/>
    <n v="1"/>
    <n v="1"/>
    <n v="0"/>
    <n v="0"/>
    <n v="0"/>
    <s v="21423"/>
    <x v="408"/>
    <s v="200006682"/>
    <s v="CA Beaune, Côte et Sud - Communauté Beaune-Chagny-Nolay"/>
    <s v="21"/>
    <s v="Côte-d'Or"/>
    <n v="27"/>
    <s v="Bourgogne-Franche-Comté"/>
  </r>
  <r>
    <s v="GRDF"/>
    <s v="2021"/>
    <x v="1"/>
    <s v="ENT"/>
    <s v="Entreprises"/>
    <s v="T"/>
    <x v="0"/>
    <s v="47"/>
    <s v="Commerce de détail, à l'exception des automobiles et des motocycles"/>
    <n v="1962.4473499999999"/>
    <n v="1"/>
    <n v="1"/>
    <n v="0"/>
    <n v="0"/>
    <n v="0"/>
    <s v="21425"/>
    <x v="410"/>
    <s v="242101491"/>
    <s v="CC du Montbardois"/>
    <s v="21"/>
    <s v="Côte-d'Or"/>
    <n v="27"/>
    <s v="Bourgogne-Franche-Comté"/>
  </r>
  <r>
    <s v="GRDF"/>
    <s v="2021"/>
    <x v="1"/>
    <s v="ENT"/>
    <s v="Entreprises"/>
    <s v="T"/>
    <x v="0"/>
    <s v="84"/>
    <s v="Administration publique et défense ; sécurité sociale obligatoire"/>
    <n v="217.19644"/>
    <n v="1"/>
    <n v="1"/>
    <n v="0"/>
    <n v="0"/>
    <n v="0"/>
    <s v="21425"/>
    <x v="410"/>
    <s v="242101491"/>
    <s v="CC du Montbardois"/>
    <s v="21"/>
    <s v="Côte-d'Or"/>
    <n v="27"/>
    <s v="Bourgogne-Franche-Comté"/>
  </r>
  <r>
    <s v="GRDF"/>
    <s v="2021"/>
    <x v="1"/>
    <s v="ENT"/>
    <s v="Entreprises"/>
    <s v="T"/>
    <x v="0"/>
    <s v="86"/>
    <s v="Activités pour la santé humaine"/>
    <n v="3012.5011500000001"/>
    <n v="2"/>
    <n v="1"/>
    <n v="0"/>
    <n v="0"/>
    <n v="0"/>
    <s v="21425"/>
    <x v="410"/>
    <s v="242101491"/>
    <s v="CC du Montbardois"/>
    <s v="21"/>
    <s v="Côte-d'Or"/>
    <n v="27"/>
    <s v="Bourgogne-Franche-Comté"/>
  </r>
  <r>
    <s v="GRDF"/>
    <s v="2021"/>
    <x v="1"/>
    <s v="PRO"/>
    <s v="Petits professionels"/>
    <s v="I"/>
    <x v="4"/>
    <m/>
    <s v="0"/>
    <n v="2850.9495099999999"/>
    <n v="32"/>
    <n v="0.14799999999999999"/>
    <n v="0"/>
    <n v="0"/>
    <n v="0"/>
    <s v="21425"/>
    <x v="410"/>
    <s v="242101491"/>
    <s v="CC du Montbardois"/>
    <s v="21"/>
    <s v="Côte-d'Or"/>
    <n v="27"/>
    <s v="Bourgogne-Franche-Comté"/>
  </r>
  <r>
    <s v="GRDF"/>
    <s v="2021"/>
    <x v="1"/>
    <s v="RES"/>
    <s v="Résidentiel"/>
    <s v="R"/>
    <x v="3"/>
    <m/>
    <s v="0"/>
    <n v="16691.463220000001"/>
    <n v="1152"/>
    <n v="0.50800000000000001"/>
    <n v="0"/>
    <n v="0"/>
    <n v="1"/>
    <s v="21425"/>
    <x v="410"/>
    <s v="242101491"/>
    <s v="CC du Montbardois"/>
    <s v="21"/>
    <s v="Côte-d'Or"/>
    <n v="27"/>
    <s v="Bourgogne-Franche-Comté"/>
  </r>
  <r>
    <s v="GRDF"/>
    <s v="2021"/>
    <x v="1"/>
    <s v="RES"/>
    <s v="Résidentiel"/>
    <s v="R"/>
    <x v="3"/>
    <m/>
    <s v="0"/>
    <n v="1559.9882299999999"/>
    <n v="67"/>
    <n v="0.70699999999999996"/>
    <n v="0"/>
    <n v="0"/>
    <n v="0"/>
    <s v="21428"/>
    <x v="170"/>
    <s v="200006682"/>
    <s v="CA Beaune, Côte et Sud - Communauté Beaune-Chagny-Nolay"/>
    <s v="21"/>
    <s v="Côte-d'Or"/>
    <n v="27"/>
    <s v="Bourgogne-Franche-Comté"/>
  </r>
  <r>
    <s v="GRDF"/>
    <s v="2021"/>
    <x v="1"/>
    <s v="PRO"/>
    <s v="Petits professionels"/>
    <s v="I"/>
    <x v="4"/>
    <m/>
    <s v="0"/>
    <n v="107.32073"/>
    <n v="2"/>
    <n v="1"/>
    <n v="0"/>
    <n v="0"/>
    <n v="0"/>
    <s v="21442"/>
    <x v="179"/>
    <s v="200070894"/>
    <s v="CC de Gevrey-Chambertin et de Nuits-Saint-Georges"/>
    <s v="21"/>
    <s v="Côte-d'Or"/>
    <n v="27"/>
    <s v="Bourgogne-Franche-Comté"/>
  </r>
  <r>
    <s v="GRDF"/>
    <s v="2021"/>
    <x v="1"/>
    <s v="ENT"/>
    <s v="Entreprises"/>
    <s v="A"/>
    <x v="1"/>
    <s v="1"/>
    <s v="0"/>
    <n v="2366.3434499999998"/>
    <n v="1"/>
    <n v="1"/>
    <n v="0"/>
    <n v="0"/>
    <n v="0"/>
    <s v="21452"/>
    <x v="187"/>
    <s v="242100410"/>
    <s v="Dijon Métropole"/>
    <s v="21"/>
    <s v="Côte-d'Or"/>
    <n v="27"/>
    <s v="Bourgogne-Franche-Comté"/>
  </r>
  <r>
    <s v="GRDF"/>
    <s v="2021"/>
    <x v="1"/>
    <s v="RES"/>
    <s v="Résidentiel"/>
    <s v="R"/>
    <x v="3"/>
    <m/>
    <s v="0"/>
    <n v="3281.24386"/>
    <n v="231"/>
    <n v="0.95899999999999996"/>
    <n v="0"/>
    <n v="0"/>
    <n v="0"/>
    <s v="21458"/>
    <x v="191"/>
    <s v="200070894"/>
    <s v="CC de Gevrey-Chambertin et de Nuits-Saint-Georges"/>
    <s v="21"/>
    <s v="Côte-d'Or"/>
    <n v="27"/>
    <s v="Bourgogne-Franche-Comté"/>
  </r>
  <r>
    <s v="GRDF"/>
    <s v="2021"/>
    <x v="1"/>
    <s v="ENT"/>
    <s v="Entreprises"/>
    <s v="T"/>
    <x v="0"/>
    <s v="85"/>
    <s v="Enseignement"/>
    <n v="573.51468999999997"/>
    <n v="1"/>
    <n v="1"/>
    <n v="0"/>
    <n v="0"/>
    <n v="0"/>
    <s v="21461"/>
    <x v="193"/>
    <s v="200006682"/>
    <s v="CA Beaune, Côte et Sud - Communauté Beaune-Chagny-Nolay"/>
    <s v="21"/>
    <s v="Côte-d'Or"/>
    <n v="27"/>
    <s v="Bourgogne-Franche-Comté"/>
  </r>
  <r>
    <s v="GRDF"/>
    <s v="2021"/>
    <x v="1"/>
    <s v="PRO"/>
    <s v="Petits professionels"/>
    <s v="I"/>
    <x v="4"/>
    <m/>
    <s v="0"/>
    <n v="345.57663000000002"/>
    <n v="3"/>
    <n v="0.98199999999999998"/>
    <n v="0"/>
    <n v="0"/>
    <n v="0"/>
    <s v="21461"/>
    <x v="193"/>
    <s v="200006682"/>
    <s v="CA Beaune, Côte et Sud - Communauté Beaune-Chagny-Nolay"/>
    <s v="21"/>
    <s v="Côte-d'Or"/>
    <n v="27"/>
    <s v="Bourgogne-Franche-Comté"/>
  </r>
  <r>
    <s v="GRDF"/>
    <s v="2021"/>
    <x v="1"/>
    <s v="ENT"/>
    <s v="Entreprises"/>
    <s v="I"/>
    <x v="4"/>
    <s v="17"/>
    <s v="Industrie du papier et du carton"/>
    <n v="850.99757"/>
    <n v="1"/>
    <n v="1"/>
    <n v="0"/>
    <n v="0"/>
    <n v="0"/>
    <s v="21464"/>
    <x v="196"/>
    <s v="200070894"/>
    <s v="CC de Gevrey-Chambertin et de Nuits-Saint-Georges"/>
    <s v="21"/>
    <s v="Côte-d'Or"/>
    <n v="27"/>
    <s v="Bourgogne-Franche-Comté"/>
  </r>
  <r>
    <s v="GRDF"/>
    <s v="2021"/>
    <x v="1"/>
    <s v="ENT"/>
    <s v="Entreprises"/>
    <s v="I"/>
    <x v="4"/>
    <s v="41"/>
    <s v="Construction de bâtiments"/>
    <n v="1582.21948"/>
    <n v="2"/>
    <n v="1"/>
    <n v="0"/>
    <n v="0"/>
    <n v="0"/>
    <s v="21464"/>
    <x v="196"/>
    <s v="200070894"/>
    <s v="CC de Gevrey-Chambertin et de Nuits-Saint-Georges"/>
    <s v="21"/>
    <s v="Côte-d'Or"/>
    <n v="27"/>
    <s v="Bourgogne-Franche-Comté"/>
  </r>
  <r>
    <s v="GRDF"/>
    <s v="2021"/>
    <x v="1"/>
    <s v="ENT"/>
    <s v="Entreprises"/>
    <s v="T"/>
    <x v="0"/>
    <s v="45"/>
    <s v="Commerce et réparation d'automobiles et de motocycles"/>
    <n v="243.72326000000001"/>
    <n v="1"/>
    <n v="1"/>
    <n v="0"/>
    <n v="0"/>
    <n v="0"/>
    <s v="21464"/>
    <x v="196"/>
    <s v="200070894"/>
    <s v="CC de Gevrey-Chambertin et de Nuits-Saint-Georges"/>
    <s v="21"/>
    <s v="Côte-d'Or"/>
    <n v="27"/>
    <s v="Bourgogne-Franche-Comté"/>
  </r>
  <r>
    <s v="GRDF"/>
    <s v="2021"/>
    <x v="1"/>
    <s v="ENT"/>
    <s v="Entreprises"/>
    <s v="T"/>
    <x v="0"/>
    <s v="46"/>
    <s v="Commerce de gros, à l'exception des automobiles et des motocycles"/>
    <n v="1780.65137"/>
    <n v="4"/>
    <n v="1"/>
    <n v="0"/>
    <n v="0"/>
    <n v="0"/>
    <s v="21464"/>
    <x v="196"/>
    <s v="200070894"/>
    <s v="CC de Gevrey-Chambertin et de Nuits-Saint-Georges"/>
    <s v="21"/>
    <s v="Côte-d'Or"/>
    <n v="27"/>
    <s v="Bourgogne-Franche-Comté"/>
  </r>
  <r>
    <s v="GRDF"/>
    <s v="2021"/>
    <x v="1"/>
    <s v="ENT"/>
    <s v="Entreprises"/>
    <s v="T"/>
    <x v="0"/>
    <s v="53"/>
    <s v="Activités de poste et de courrier"/>
    <n v="294.37225000000001"/>
    <n v="1"/>
    <n v="1"/>
    <n v="0"/>
    <n v="0"/>
    <n v="0"/>
    <s v="21464"/>
    <x v="196"/>
    <s v="200070894"/>
    <s v="CC de Gevrey-Chambertin et de Nuits-Saint-Georges"/>
    <s v="21"/>
    <s v="Côte-d'Or"/>
    <n v="27"/>
    <s v="Bourgogne-Franche-Comté"/>
  </r>
  <r>
    <s v="GRDF"/>
    <s v="2021"/>
    <x v="1"/>
    <s v="ENT"/>
    <s v="Entreprises"/>
    <s v="T"/>
    <x v="0"/>
    <s v="55"/>
    <s v="Hébergement"/>
    <n v="126.51653"/>
    <n v="1"/>
    <n v="1"/>
    <n v="0"/>
    <n v="0"/>
    <n v="0"/>
    <s v="21464"/>
    <x v="196"/>
    <s v="200070894"/>
    <s v="CC de Gevrey-Chambertin et de Nuits-Saint-Georges"/>
    <s v="21"/>
    <s v="Côte-d'Or"/>
    <n v="27"/>
    <s v="Bourgogne-Franche-Comté"/>
  </r>
  <r>
    <s v="GRDF"/>
    <s v="2021"/>
    <x v="1"/>
    <s v="ENT"/>
    <s v="Entreprises"/>
    <s v="T"/>
    <x v="0"/>
    <s v="64"/>
    <s v="Activités des services financiers, hors assurance et caisses de retraite"/>
    <n v="342.47924999999998"/>
    <n v="2"/>
    <n v="1"/>
    <n v="0"/>
    <n v="0"/>
    <n v="0"/>
    <s v="21464"/>
    <x v="196"/>
    <s v="200070894"/>
    <s v="CC de Gevrey-Chambertin et de Nuits-Saint-Georges"/>
    <s v="21"/>
    <s v="Côte-d'Or"/>
    <n v="27"/>
    <s v="Bourgogne-Franche-Comté"/>
  </r>
  <r>
    <s v="GRDF"/>
    <s v="2021"/>
    <x v="1"/>
    <s v="RES"/>
    <s v="Résidentiel"/>
    <s v="R"/>
    <x v="3"/>
    <m/>
    <s v="0"/>
    <n v="21823.496859999999"/>
    <n v="1416"/>
    <n v="0.86499999999999999"/>
    <n v="0"/>
    <n v="0"/>
    <n v="0"/>
    <s v="21464"/>
    <x v="196"/>
    <s v="200070894"/>
    <s v="CC de Gevrey-Chambertin et de Nuits-Saint-Georges"/>
    <s v="21"/>
    <s v="Côte-d'Or"/>
    <n v="27"/>
    <s v="Bourgogne-Franche-Comté"/>
  </r>
  <r>
    <s v="GRDF"/>
    <s v="2021"/>
    <x v="1"/>
    <s v="PRO"/>
    <s v="Petits professionels"/>
    <s v="T"/>
    <x v="0"/>
    <m/>
    <s v="0"/>
    <n v="84.423100000000005"/>
    <n v="1"/>
    <n v="1"/>
    <n v="0"/>
    <n v="0"/>
    <n v="0"/>
    <s v="21469"/>
    <x v="201"/>
    <s v="200069540"/>
    <s v="CC Norge et Tille"/>
    <s v="21"/>
    <s v="Côte-d'Or"/>
    <n v="27"/>
    <s v="Bourgogne-Franche-Comté"/>
  </r>
  <r>
    <s v="GRDF"/>
    <s v="2021"/>
    <x v="1"/>
    <s v="ENT"/>
    <s v="Entreprises"/>
    <s v="T"/>
    <x v="0"/>
    <s v="84"/>
    <s v="Administration publique et défense ; sécurité sociale obligatoire"/>
    <n v="5729.2963099999997"/>
    <n v="2"/>
    <n v="1"/>
    <n v="0"/>
    <n v="0"/>
    <n v="0"/>
    <s v="21473"/>
    <x v="417"/>
    <s v="242100410"/>
    <s v="Dijon Métropole"/>
    <s v="21"/>
    <s v="Côte-d'Or"/>
    <n v="27"/>
    <s v="Bourgogne-Franche-Comté"/>
  </r>
  <r>
    <s v="GRDF"/>
    <s v="2021"/>
    <x v="1"/>
    <s v="PRO"/>
    <s v="Petits professionels"/>
    <s v="I"/>
    <x v="4"/>
    <m/>
    <s v="0"/>
    <n v="0"/>
    <n v="0"/>
    <n v="0"/>
    <n v="0"/>
    <n v="0"/>
    <n v="1"/>
    <s v="21473"/>
    <x v="417"/>
    <s v="242100410"/>
    <s v="Dijon Métropole"/>
    <s v="21"/>
    <s v="Côte-d'Or"/>
    <n v="27"/>
    <s v="Bourgogne-Franche-Comté"/>
  </r>
  <r>
    <s v="GRDF"/>
    <s v="2021"/>
    <x v="1"/>
    <s v="PRO"/>
    <s v="Petits professionels"/>
    <s v="I"/>
    <x v="4"/>
    <m/>
    <s v="0"/>
    <n v="147.30888999999999"/>
    <n v="5"/>
    <n v="1"/>
    <n v="0"/>
    <n v="0"/>
    <n v="0"/>
    <s v="21481"/>
    <x v="210"/>
    <s v="242100410"/>
    <s v="Dijon Métropole"/>
    <s v="21"/>
    <s v="Côte-d'Or"/>
    <n v="27"/>
    <s v="Bourgogne-Franche-Comté"/>
  </r>
  <r>
    <s v="GRDF"/>
    <s v="2021"/>
    <x v="1"/>
    <s v="PRO"/>
    <s v="Petits professionels"/>
    <s v="T"/>
    <x v="0"/>
    <m/>
    <s v="0"/>
    <n v="1886.8937100000001"/>
    <n v="27"/>
    <n v="0.81399999999999995"/>
    <n v="0"/>
    <n v="0"/>
    <n v="0"/>
    <s v="21481"/>
    <x v="210"/>
    <s v="242100410"/>
    <s v="Dijon Métropole"/>
    <s v="21"/>
    <s v="Côte-d'Or"/>
    <n v="27"/>
    <s v="Bourgogne-Franche-Comté"/>
  </r>
  <r>
    <s v="GRDF"/>
    <s v="2021"/>
    <x v="1"/>
    <s v="ENT"/>
    <s v="Entreprises"/>
    <s v="T"/>
    <x v="0"/>
    <s v="56"/>
    <s v="Restauration"/>
    <n v="71.730800000000002"/>
    <n v="1"/>
    <n v="1"/>
    <n v="0"/>
    <n v="0"/>
    <n v="0"/>
    <s v="21485"/>
    <x v="213"/>
    <s v="242100410"/>
    <s v="Dijon Métropole"/>
    <s v="21"/>
    <s v="Côte-d'Or"/>
    <n v="27"/>
    <s v="Bourgogne-Franche-Comté"/>
  </r>
  <r>
    <s v="GRDF"/>
    <s v="2021"/>
    <x v="1"/>
    <s v="ENT"/>
    <s v="Entreprises"/>
    <s v="T"/>
    <x v="0"/>
    <s v="84"/>
    <s v="Administration publique et défense ; sécurité sociale obligatoire"/>
    <n v="2886.89032"/>
    <n v="2"/>
    <n v="1"/>
    <n v="0"/>
    <n v="0"/>
    <n v="0"/>
    <s v="21485"/>
    <x v="213"/>
    <s v="242100410"/>
    <s v="Dijon Métropole"/>
    <s v="21"/>
    <s v="Côte-d'Or"/>
    <n v="27"/>
    <s v="Bourgogne-Franche-Comté"/>
  </r>
  <r>
    <s v="GRDF"/>
    <s v="2021"/>
    <x v="1"/>
    <s v="PRO"/>
    <s v="Petits professionels"/>
    <s v="I"/>
    <x v="4"/>
    <m/>
    <s v="0"/>
    <n v="98.090109999999996"/>
    <n v="2"/>
    <n v="1"/>
    <n v="0"/>
    <n v="0"/>
    <n v="0"/>
    <s v="21485"/>
    <x v="213"/>
    <s v="242100410"/>
    <s v="Dijon Métropole"/>
    <s v="21"/>
    <s v="Côte-d'Or"/>
    <n v="27"/>
    <s v="Bourgogne-Franche-Comté"/>
  </r>
  <r>
    <s v="GRDF"/>
    <s v="2021"/>
    <x v="1"/>
    <s v="RES"/>
    <s v="Résidentiel"/>
    <s v="R"/>
    <x v="3"/>
    <m/>
    <s v="0"/>
    <n v="12512.912350000001"/>
    <n v="850"/>
    <n v="0.92600000000000005"/>
    <n v="0"/>
    <n v="0"/>
    <n v="0"/>
    <s v="21485"/>
    <x v="213"/>
    <s v="242100410"/>
    <s v="Dijon Métropole"/>
    <s v="21"/>
    <s v="Côte-d'Or"/>
    <n v="27"/>
    <s v="Bourgogne-Franche-Comté"/>
  </r>
  <r>
    <s v="GRDF"/>
    <s v="2021"/>
    <x v="1"/>
    <s v="PRO"/>
    <s v="Petits professionels"/>
    <s v="T"/>
    <x v="0"/>
    <m/>
    <s v="0"/>
    <n v="0"/>
    <n v="0"/>
    <n v="0"/>
    <n v="0"/>
    <n v="0"/>
    <n v="1"/>
    <s v="21487"/>
    <x v="214"/>
    <s v="200000925"/>
    <s v="CC de la Plaine Dijonnaise"/>
    <s v="21"/>
    <s v="Côte-d'Or"/>
    <n v="27"/>
    <s v="Bourgogne-Franche-Comté"/>
  </r>
  <r>
    <s v="GRDF"/>
    <s v="2021"/>
    <x v="1"/>
    <s v="RES"/>
    <s v="Résidentiel"/>
    <s v="R"/>
    <x v="3"/>
    <m/>
    <s v="0"/>
    <n v="916.33974999999998"/>
    <n v="51"/>
    <n v="0.91300000000000003"/>
    <n v="0"/>
    <n v="0"/>
    <n v="0"/>
    <s v="21487"/>
    <x v="214"/>
    <s v="200000925"/>
    <s v="CC de la Plaine Dijonnaise"/>
    <s v="21"/>
    <s v="Côte-d'Or"/>
    <n v="27"/>
    <s v="Bourgogne-Franche-Comté"/>
  </r>
  <r>
    <s v="GRDF"/>
    <s v="2021"/>
    <x v="1"/>
    <s v="PRO"/>
    <s v="Petits professionels"/>
    <s v="A"/>
    <x v="1"/>
    <m/>
    <s v="0"/>
    <n v="1069.51567"/>
    <n v="28"/>
    <n v="0.59499999999999997"/>
    <n v="0"/>
    <n v="0"/>
    <n v="0"/>
    <s v="21492"/>
    <x v="219"/>
    <s v="200006682"/>
    <s v="CA Beaune, Côte et Sud - Communauté Beaune-Chagny-Nolay"/>
    <s v="21"/>
    <s v="Côte-d'Or"/>
    <n v="27"/>
    <s v="Bourgogne-Franche-Comté"/>
  </r>
  <r>
    <s v="GRDF"/>
    <s v="2021"/>
    <x v="1"/>
    <s v="PRO"/>
    <s v="Petits professionels"/>
    <s v="T"/>
    <x v="0"/>
    <m/>
    <s v="0"/>
    <n v="710.36185999999998"/>
    <n v="19"/>
    <n v="0.378"/>
    <n v="0"/>
    <n v="0"/>
    <n v="0"/>
    <s v="21492"/>
    <x v="219"/>
    <s v="200006682"/>
    <s v="CA Beaune, Côte et Sud - Communauté Beaune-Chagny-Nolay"/>
    <s v="21"/>
    <s v="Côte-d'Or"/>
    <n v="27"/>
    <s v="Bourgogne-Franche-Comté"/>
  </r>
  <r>
    <s v="GRDF"/>
    <s v="2021"/>
    <x v="1"/>
    <s v="RES"/>
    <s v="Résidentiel"/>
    <s v="R"/>
    <x v="3"/>
    <m/>
    <s v="0"/>
    <n v="1405.94127"/>
    <n v="84"/>
    <n v="0.89200000000000002"/>
    <n v="0"/>
    <n v="0"/>
    <n v="0"/>
    <s v="21493"/>
    <x v="220"/>
    <s v="200070902"/>
    <s v="CC Auxonne Pontailler Val de Saône"/>
    <s v="21"/>
    <s v="Côte-d'Or"/>
    <n v="27"/>
    <s v="Bourgogne-Franche-Comté"/>
  </r>
  <r>
    <s v="GRDF"/>
    <s v="2021"/>
    <x v="1"/>
    <s v="PRO"/>
    <s v="Petits professionels"/>
    <s v="A"/>
    <x v="1"/>
    <m/>
    <s v="0"/>
    <n v="407.70371"/>
    <n v="16"/>
    <n v="0.69499999999999995"/>
    <n v="0"/>
    <n v="0"/>
    <n v="0"/>
    <s v="21512"/>
    <x v="418"/>
    <s v="200006682"/>
    <s v="CA Beaune, Côte et Sud - Communauté Beaune-Chagny-Nolay"/>
    <s v="21"/>
    <s v="Côte-d'Or"/>
    <n v="27"/>
    <s v="Bourgogne-Franche-Comté"/>
  </r>
  <r>
    <s v="GRDF"/>
    <s v="2021"/>
    <x v="1"/>
    <s v="PRO"/>
    <s v="Petits professionels"/>
    <s v="I"/>
    <x v="4"/>
    <m/>
    <s v="0"/>
    <n v="212.41686000000001"/>
    <n v="5"/>
    <n v="0.21299999999999999"/>
    <n v="0"/>
    <n v="0"/>
    <n v="0"/>
    <s v="21512"/>
    <x v="418"/>
    <s v="200006682"/>
    <s v="CA Beaune, Côte et Sud - Communauté Beaune-Chagny-Nolay"/>
    <s v="21"/>
    <s v="Côte-d'Or"/>
    <n v="27"/>
    <s v="Bourgogne-Franche-Comté"/>
  </r>
  <r>
    <s v="GRDF"/>
    <s v="2021"/>
    <x v="1"/>
    <s v="ENT"/>
    <s v="Entreprises"/>
    <s v="I"/>
    <x v="4"/>
    <s v="21"/>
    <s v="Industrie pharmaceutique"/>
    <n v="18260.79305"/>
    <n v="3"/>
    <n v="1"/>
    <n v="0"/>
    <n v="0"/>
    <n v="0"/>
    <s v="21515"/>
    <x v="419"/>
    <s v="242100410"/>
    <s v="Dijon Métropole"/>
    <s v="21"/>
    <s v="Côte-d'Or"/>
    <n v="27"/>
    <s v="Bourgogne-Franche-Comté"/>
  </r>
  <r>
    <s v="GRDF"/>
    <s v="2021"/>
    <x v="1"/>
    <s v="ENT"/>
    <s v="Entreprises"/>
    <s v="T"/>
    <x v="0"/>
    <s v="46"/>
    <s v="Commerce de gros, à l'exception des automobiles et des motocycles"/>
    <n v="754.83148000000006"/>
    <n v="1"/>
    <n v="1"/>
    <n v="0"/>
    <n v="0"/>
    <n v="0"/>
    <s v="21515"/>
    <x v="419"/>
    <s v="242100410"/>
    <s v="Dijon Métropole"/>
    <s v="21"/>
    <s v="Côte-d'Or"/>
    <n v="27"/>
    <s v="Bourgogne-Franche-Comté"/>
  </r>
  <r>
    <s v="GRDF"/>
    <s v="2021"/>
    <x v="1"/>
    <s v="ENT"/>
    <s v="Entreprises"/>
    <s v="T"/>
    <x v="0"/>
    <s v="47"/>
    <s v="Commerce de détail, à l'exception des automobiles et des motocycles"/>
    <n v="693.23243000000002"/>
    <n v="3"/>
    <n v="1"/>
    <n v="0"/>
    <n v="0"/>
    <n v="0"/>
    <s v="21515"/>
    <x v="419"/>
    <s v="242100410"/>
    <s v="Dijon Métropole"/>
    <s v="21"/>
    <s v="Côte-d'Or"/>
    <n v="27"/>
    <s v="Bourgogne-Franche-Comté"/>
  </r>
  <r>
    <s v="GRDF"/>
    <s v="2021"/>
    <x v="1"/>
    <s v="ENT"/>
    <s v="Entreprises"/>
    <s v="T"/>
    <x v="0"/>
    <s v="64"/>
    <s v="Activités des services financiers, hors assurance et caisses de retraite"/>
    <n v="899.16723999999999"/>
    <n v="1"/>
    <n v="1"/>
    <n v="0"/>
    <n v="0"/>
    <n v="0"/>
    <s v="21515"/>
    <x v="419"/>
    <s v="242100410"/>
    <s v="Dijon Métropole"/>
    <s v="21"/>
    <s v="Côte-d'Or"/>
    <n v="27"/>
    <s v="Bourgogne-Franche-Comté"/>
  </r>
  <r>
    <s v="GRDF"/>
    <s v="2021"/>
    <x v="1"/>
    <s v="ENT"/>
    <s v="Entreprises"/>
    <s v="T"/>
    <x v="0"/>
    <s v="68"/>
    <s v="Activités immobilières"/>
    <n v="857.80390999999997"/>
    <n v="1"/>
    <n v="1"/>
    <n v="0"/>
    <n v="0"/>
    <n v="0"/>
    <s v="21515"/>
    <x v="419"/>
    <s v="242100410"/>
    <s v="Dijon Métropole"/>
    <s v="21"/>
    <s v="Côte-d'Or"/>
    <n v="27"/>
    <s v="Bourgogne-Franche-Comté"/>
  </r>
  <r>
    <s v="GRDF"/>
    <s v="2021"/>
    <x v="1"/>
    <s v="RES"/>
    <s v="Résidentiel"/>
    <s v="R"/>
    <x v="3"/>
    <m/>
    <s v="0"/>
    <n v="21676.39991"/>
    <n v="1780"/>
    <n v="0.95199999999999996"/>
    <n v="0"/>
    <n v="0"/>
    <n v="1"/>
    <s v="21515"/>
    <x v="419"/>
    <s v="242100410"/>
    <s v="Dijon Métropole"/>
    <s v="21"/>
    <s v="Côte-d'Or"/>
    <n v="27"/>
    <s v="Bourgogne-Franche-Comté"/>
  </r>
  <r>
    <s v="GRDF"/>
    <s v="2021"/>
    <x v="1"/>
    <s v="PRO"/>
    <s v="Petits professionels"/>
    <s v="T"/>
    <x v="0"/>
    <m/>
    <s v="0"/>
    <n v="177.37157999999999"/>
    <n v="3"/>
    <n v="1"/>
    <n v="0"/>
    <n v="0"/>
    <n v="0"/>
    <s v="21521"/>
    <x v="420"/>
    <s v="200069540"/>
    <s v="CC Norge et Tille"/>
    <s v="21"/>
    <s v="Côte-d'Or"/>
    <n v="27"/>
    <s v="Bourgogne-Franche-Comté"/>
  </r>
  <r>
    <s v="GRDF"/>
    <s v="2021"/>
    <x v="1"/>
    <s v="PRO"/>
    <s v="Petits professionels"/>
    <s v="A"/>
    <x v="1"/>
    <m/>
    <s v="0"/>
    <n v="0"/>
    <n v="0"/>
    <n v="0"/>
    <n v="0"/>
    <n v="0"/>
    <n v="1"/>
    <s v="21532"/>
    <x v="421"/>
    <s v="200000925"/>
    <s v="CC de la Plaine Dijonnaise"/>
    <s v="21"/>
    <s v="Côte-d'Or"/>
    <n v="27"/>
    <s v="Bourgogne-Franche-Comté"/>
  </r>
  <r>
    <s v="GRDF"/>
    <s v="2021"/>
    <x v="1"/>
    <s v="PRO"/>
    <s v="Petits professionels"/>
    <s v="I"/>
    <x v="4"/>
    <m/>
    <s v="0"/>
    <n v="159.92642000000001"/>
    <n v="18"/>
    <n v="0.96"/>
    <n v="0"/>
    <n v="0"/>
    <n v="0"/>
    <s v="21535"/>
    <x v="422"/>
    <s v="200069540"/>
    <s v="CC Norge et Tille"/>
    <s v="21"/>
    <s v="Côte-d'Or"/>
    <n v="27"/>
    <s v="Bourgogne-Franche-Comté"/>
  </r>
  <r>
    <s v="GRDF"/>
    <s v="2021"/>
    <x v="1"/>
    <s v="ENT"/>
    <s v="Entreprises"/>
    <s v="I"/>
    <x v="4"/>
    <s v="10"/>
    <s v="Industries alimentaires"/>
    <n v="734.28501000000006"/>
    <n v="1"/>
    <n v="1"/>
    <n v="0"/>
    <n v="0"/>
    <n v="0"/>
    <s v="21540"/>
    <x v="447"/>
    <s v="242100410"/>
    <s v="Dijon Métropole"/>
    <s v="21"/>
    <s v="Côte-d'Or"/>
    <n v="27"/>
    <s v="Bourgogne-Franche-Comté"/>
  </r>
  <r>
    <s v="GRDF"/>
    <s v="2021"/>
    <x v="1"/>
    <s v="ENT"/>
    <s v="Entreprises"/>
    <s v="I"/>
    <x v="4"/>
    <s v="11"/>
    <s v="Fabrication de boissons"/>
    <n v="1024.27025"/>
    <n v="1"/>
    <n v="1"/>
    <n v="0"/>
    <n v="0"/>
    <n v="0"/>
    <s v="21540"/>
    <x v="447"/>
    <s v="242100410"/>
    <s v="Dijon Métropole"/>
    <s v="21"/>
    <s v="Côte-d'Or"/>
    <n v="27"/>
    <s v="Bourgogne-Franche-Comté"/>
  </r>
  <r>
    <s v="GRDF"/>
    <s v="2021"/>
    <x v="1"/>
    <s v="ENT"/>
    <s v="Entreprises"/>
    <s v="I"/>
    <x v="4"/>
    <s v="28"/>
    <s v="Fabrication de machines et équipements n.c.a."/>
    <n v="5171.7223599999998"/>
    <n v="1"/>
    <n v="1"/>
    <n v="0"/>
    <n v="0"/>
    <n v="0"/>
    <s v="21540"/>
    <x v="447"/>
    <s v="242100410"/>
    <s v="Dijon Métropole"/>
    <s v="21"/>
    <s v="Côte-d'Or"/>
    <n v="27"/>
    <s v="Bourgogne-Franche-Comté"/>
  </r>
  <r>
    <s v="GRDF"/>
    <s v="2021"/>
    <x v="1"/>
    <s v="ENT"/>
    <s v="Entreprises"/>
    <s v="T"/>
    <x v="0"/>
    <s v="46"/>
    <s v="Commerce de gros, à l'exception des automobiles et des motocycles"/>
    <n v="845.58225000000004"/>
    <n v="2"/>
    <n v="1"/>
    <n v="0"/>
    <n v="0"/>
    <n v="0"/>
    <s v="21540"/>
    <x v="447"/>
    <s v="242100410"/>
    <s v="Dijon Métropole"/>
    <s v="21"/>
    <s v="Côte-d'Or"/>
    <n v="27"/>
    <s v="Bourgogne-Franche-Comté"/>
  </r>
  <r>
    <s v="GRDF"/>
    <s v="2021"/>
    <x v="1"/>
    <s v="PRO"/>
    <s v="Petits professionels"/>
    <s v="I"/>
    <x v="4"/>
    <m/>
    <s v="0"/>
    <n v="1271.63581"/>
    <n v="14"/>
    <n v="0.68700000000000006"/>
    <n v="0"/>
    <n v="0"/>
    <n v="0"/>
    <s v="21540"/>
    <x v="447"/>
    <s v="242100410"/>
    <s v="Dijon Métropole"/>
    <s v="21"/>
    <s v="Côte-d'Or"/>
    <n v="27"/>
    <s v="Bourgogne-Franche-Comté"/>
  </r>
  <r>
    <s v="GRDF"/>
    <s v="2021"/>
    <x v="1"/>
    <s v="PRO"/>
    <s v="Petits professionels"/>
    <s v="T"/>
    <x v="0"/>
    <m/>
    <s v="0"/>
    <n v="5246.9069600000003"/>
    <n v="56"/>
    <n v="0.59699999999999998"/>
    <n v="0"/>
    <n v="0"/>
    <n v="0"/>
    <s v="21540"/>
    <x v="447"/>
    <s v="242100410"/>
    <s v="Dijon Métropole"/>
    <s v="21"/>
    <s v="Côte-d'Or"/>
    <n v="27"/>
    <s v="Bourgogne-Franche-Comté"/>
  </r>
  <r>
    <s v="GRDF"/>
    <s v="2021"/>
    <x v="1"/>
    <s v="ENT"/>
    <s v="Entreprises"/>
    <s v="T"/>
    <x v="0"/>
    <s v="68"/>
    <s v="Activités immobilières"/>
    <n v="725.40716999999995"/>
    <n v="1"/>
    <n v="1"/>
    <n v="0"/>
    <n v="0"/>
    <n v="0"/>
    <s v="21554"/>
    <x v="448"/>
    <s v="242101509"/>
    <s v="CC Rives de Saône"/>
    <s v="21"/>
    <s v="Côte-d'Or"/>
    <n v="27"/>
    <s v="Bourgogne-Franche-Comté"/>
  </r>
  <r>
    <s v="GRDF"/>
    <s v="2021"/>
    <x v="1"/>
    <s v="PRO"/>
    <s v="Petits professionels"/>
    <s v="T"/>
    <x v="0"/>
    <m/>
    <s v="0"/>
    <n v="1989.87455"/>
    <n v="35"/>
    <n v="0.45300000000000001"/>
    <n v="0"/>
    <n v="0"/>
    <n v="0"/>
    <s v="21554"/>
    <x v="448"/>
    <s v="242101509"/>
    <s v="CC Rives de Saône"/>
    <s v="21"/>
    <s v="Côte-d'Or"/>
    <n v="27"/>
    <s v="Bourgogne-Franche-Comté"/>
  </r>
  <r>
    <s v="GRDF"/>
    <s v="2021"/>
    <x v="1"/>
    <s v="PRO"/>
    <s v="Petits professionels"/>
    <s v="I"/>
    <x v="4"/>
    <m/>
    <s v="0"/>
    <n v="0"/>
    <n v="0"/>
    <n v="0"/>
    <n v="0"/>
    <n v="0"/>
    <n v="1"/>
    <s v="21555"/>
    <x v="449"/>
    <s v="200069540"/>
    <s v="CC Norge et Tille"/>
    <s v="21"/>
    <s v="Côte-d'Or"/>
    <n v="27"/>
    <s v="Bourgogne-Franche-Comté"/>
  </r>
  <r>
    <s v="GRDF"/>
    <s v="2021"/>
    <x v="1"/>
    <s v="RES"/>
    <s v="Résidentiel"/>
    <s v="R"/>
    <x v="3"/>
    <m/>
    <s v="0"/>
    <n v="5575.1223900000005"/>
    <n v="349"/>
    <n v="0.95199999999999996"/>
    <n v="0"/>
    <n v="0"/>
    <n v="0"/>
    <s v="21555"/>
    <x v="449"/>
    <s v="200069540"/>
    <s v="CC Norge et Tille"/>
    <s v="21"/>
    <s v="Côte-d'Or"/>
    <n v="27"/>
    <s v="Bourgogne-Franche-Comté"/>
  </r>
  <r>
    <s v="GRDF"/>
    <s v="2021"/>
    <x v="1"/>
    <s v="ENT"/>
    <s v="Entreprises"/>
    <s v="I"/>
    <x v="4"/>
    <s v="22"/>
    <s v="Fabrication de produits en caoutchouc et en plastique"/>
    <n v="26523.231"/>
    <n v="1"/>
    <n v="1"/>
    <n v="0"/>
    <n v="0"/>
    <n v="0"/>
    <s v="21558"/>
    <x v="424"/>
    <s v="200006682"/>
    <s v="CA Beaune, Côte et Sud - Communauté Beaune-Chagny-Nolay"/>
    <s v="21"/>
    <s v="Côte-d'Or"/>
    <n v="27"/>
    <s v="Bourgogne-Franche-Comté"/>
  </r>
  <r>
    <s v="GRDF"/>
    <s v="2021"/>
    <x v="1"/>
    <s v="ENT"/>
    <s v="Entreprises"/>
    <s v="T"/>
    <x v="0"/>
    <m/>
    <s v="0"/>
    <n v="6.1449999999999996"/>
    <n v="1"/>
    <n v="1"/>
    <n v="0"/>
    <n v="0"/>
    <n v="0"/>
    <s v="21558"/>
    <x v="424"/>
    <s v="200006682"/>
    <s v="CA Beaune, Côte et Sud - Communauté Beaune-Chagny-Nolay"/>
    <s v="21"/>
    <s v="Côte-d'Or"/>
    <n v="27"/>
    <s v="Bourgogne-Franche-Comté"/>
  </r>
  <r>
    <s v="GRDF"/>
    <s v="2021"/>
    <x v="1"/>
    <s v="ENT"/>
    <s v="Entreprises"/>
    <s v="T"/>
    <x v="0"/>
    <s v="52"/>
    <s v="Entreposage et services auxiliaires des transports"/>
    <n v="3481.462"/>
    <n v="1"/>
    <n v="1"/>
    <n v="0"/>
    <n v="0"/>
    <n v="0"/>
    <s v="21577"/>
    <x v="425"/>
    <s v="242101509"/>
    <s v="CC Rives de Saône"/>
    <s v="21"/>
    <s v="Côte-d'Or"/>
    <n v="27"/>
    <s v="Bourgogne-Franche-Comté"/>
  </r>
  <r>
    <s v="GRDF"/>
    <s v="2021"/>
    <x v="1"/>
    <s v="ENT"/>
    <s v="Entreprises"/>
    <s v="X"/>
    <x v="2"/>
    <m/>
    <s v="0"/>
    <n v="0"/>
    <n v="0"/>
    <n v="0"/>
    <n v="0"/>
    <n v="0"/>
    <n v="1"/>
    <s v="21577"/>
    <x v="425"/>
    <s v="242101509"/>
    <s v="CC Rives de Saône"/>
    <s v="21"/>
    <s v="Côte-d'Or"/>
    <n v="27"/>
    <s v="Bourgogne-Franche-Comté"/>
  </r>
  <r>
    <s v="GRDF"/>
    <s v="2021"/>
    <x v="1"/>
    <s v="RES"/>
    <s v="Résidentiel"/>
    <s v="R"/>
    <x v="3"/>
    <m/>
    <s v="0"/>
    <n v="3577.4906700000001"/>
    <n v="230"/>
    <n v="0.84299999999999997"/>
    <n v="0"/>
    <n v="0"/>
    <n v="0"/>
    <s v="21577"/>
    <x v="425"/>
    <s v="242101509"/>
    <s v="CC Rives de Saône"/>
    <s v="21"/>
    <s v="Côte-d'Or"/>
    <n v="27"/>
    <s v="Bourgogne-Franche-Comté"/>
  </r>
  <r>
    <s v="GRDF"/>
    <s v="2021"/>
    <x v="1"/>
    <s v="ENT"/>
    <s v="Entreprises"/>
    <s v="T"/>
    <x v="0"/>
    <s v="87"/>
    <s v="Hébergement médico-social et social"/>
    <n v="1446.81044"/>
    <n v="2"/>
    <n v="1"/>
    <n v="0"/>
    <n v="0"/>
    <n v="0"/>
    <s v="21582"/>
    <x v="426"/>
    <s v="200006682"/>
    <s v="CA Beaune, Côte et Sud - Communauté Beaune-Chagny-Nolay"/>
    <s v="21"/>
    <s v="Côte-d'Or"/>
    <n v="27"/>
    <s v="Bourgogne-Franche-Comté"/>
  </r>
  <r>
    <s v="GRDF"/>
    <s v="2021"/>
    <x v="1"/>
    <s v="PRO"/>
    <s v="Petits professionels"/>
    <s v="A"/>
    <x v="1"/>
    <m/>
    <s v="0"/>
    <n v="1511.29501"/>
    <n v="31"/>
    <n v="0.66400000000000003"/>
    <n v="0"/>
    <n v="0"/>
    <n v="0"/>
    <s v="21582"/>
    <x v="426"/>
    <s v="200006682"/>
    <s v="CA Beaune, Côte et Sud - Communauté Beaune-Chagny-Nolay"/>
    <s v="21"/>
    <s v="Côte-d'Or"/>
    <n v="27"/>
    <s v="Bourgogne-Franche-Comté"/>
  </r>
  <r>
    <s v="GRDF"/>
    <s v="2021"/>
    <x v="1"/>
    <s v="ENT"/>
    <s v="Entreprises"/>
    <s v="T"/>
    <x v="0"/>
    <s v="49"/>
    <s v="Transports terrestres et transport par conduites"/>
    <n v="2050.6236600000002"/>
    <n v="2"/>
    <n v="1"/>
    <n v="0"/>
    <n v="0"/>
    <n v="0"/>
    <s v="21585"/>
    <x v="427"/>
    <s v="200070894"/>
    <s v="CC de Gevrey-Chambertin et de Nuits-Saint-Georges"/>
    <s v="21"/>
    <s v="Côte-d'Or"/>
    <n v="27"/>
    <s v="Bourgogne-Franche-Comté"/>
  </r>
  <r>
    <s v="GRDF"/>
    <s v="2021"/>
    <x v="1"/>
    <s v="RES"/>
    <s v="Résidentiel"/>
    <s v="R"/>
    <x v="3"/>
    <m/>
    <s v="0"/>
    <n v="4924.0811400000002"/>
    <n v="271"/>
    <n v="0.92"/>
    <n v="0"/>
    <n v="0"/>
    <n v="0"/>
    <s v="21585"/>
    <x v="427"/>
    <s v="200070894"/>
    <s v="CC de Gevrey-Chambertin et de Nuits-Saint-Georges"/>
    <s v="21"/>
    <s v="Côte-d'Or"/>
    <n v="27"/>
    <s v="Bourgogne-Franche-Comté"/>
  </r>
  <r>
    <s v="GRDF"/>
    <s v="2021"/>
    <x v="1"/>
    <s v="RES"/>
    <s v="Résidentiel"/>
    <s v="R"/>
    <x v="3"/>
    <m/>
    <s v="0"/>
    <n v="2091.1477199999999"/>
    <n v="127"/>
    <n v="0.84599999999999997"/>
    <n v="0"/>
    <n v="0"/>
    <n v="0"/>
    <s v="21586"/>
    <x v="428"/>
    <s v="200070894"/>
    <s v="CC de Gevrey-Chambertin et de Nuits-Saint-Georges"/>
    <s v="21"/>
    <s v="Côte-d'Or"/>
    <n v="27"/>
    <s v="Bourgogne-Franche-Comté"/>
  </r>
  <r>
    <s v="GRDF"/>
    <s v="2021"/>
    <x v="1"/>
    <s v="ENT"/>
    <s v="Entreprises"/>
    <s v="X"/>
    <x v="2"/>
    <m/>
    <s v="0"/>
    <n v="0"/>
    <n v="0"/>
    <n v="0"/>
    <n v="0"/>
    <n v="0"/>
    <n v="1"/>
    <s v="21590"/>
    <x v="429"/>
    <s v="200006682"/>
    <s v="CA Beaune, Côte et Sud - Communauté Beaune-Chagny-Nolay"/>
    <s v="21"/>
    <s v="Côte-d'Or"/>
    <n v="27"/>
    <s v="Bourgogne-Franche-Comté"/>
  </r>
  <r>
    <s v="GRDF"/>
    <s v="2021"/>
    <x v="1"/>
    <s v="RES"/>
    <s v="Résidentiel"/>
    <s v="R"/>
    <x v="3"/>
    <m/>
    <s v="0"/>
    <n v="7265.1840700000002"/>
    <n v="345"/>
    <n v="0.55600000000000005"/>
    <n v="0"/>
    <n v="0"/>
    <n v="0"/>
    <s v="21590"/>
    <x v="429"/>
    <s v="200006682"/>
    <s v="CA Beaune, Côte et Sud - Communauté Beaune-Chagny-Nolay"/>
    <s v="21"/>
    <s v="Côte-d'Or"/>
    <n v="27"/>
    <s v="Bourgogne-Franche-Comté"/>
  </r>
  <r>
    <s v="GRDF"/>
    <s v="2021"/>
    <x v="1"/>
    <s v="PRO"/>
    <s v="Petits professionels"/>
    <s v="T"/>
    <x v="0"/>
    <m/>
    <s v="0"/>
    <n v="0"/>
    <n v="0"/>
    <n v="0"/>
    <n v="0"/>
    <n v="0"/>
    <n v="1"/>
    <s v="21591"/>
    <x v="430"/>
    <s v="200039063"/>
    <s v="CC Forêts, Seine et Suzon"/>
    <s v="21"/>
    <s v="Côte-d'Or"/>
    <n v="27"/>
    <s v="Bourgogne-Franche-Comté"/>
  </r>
  <r>
    <s v="GRDF"/>
    <s v="2021"/>
    <x v="1"/>
    <s v="PRO"/>
    <s v="Petits professionels"/>
    <s v="I"/>
    <x v="4"/>
    <m/>
    <s v="0"/>
    <n v="146.52248"/>
    <n v="5"/>
    <n v="0.44800000000000001"/>
    <n v="0"/>
    <n v="0"/>
    <n v="0"/>
    <s v="21599"/>
    <x v="450"/>
    <s v="200070910"/>
    <s v="CC Tille et Venelle"/>
    <s v="21"/>
    <s v="Côte-d'Or"/>
    <n v="27"/>
    <s v="Bourgogne-Franche-Comté"/>
  </r>
  <r>
    <s v="GRDF"/>
    <s v="2021"/>
    <x v="1"/>
    <s v="RES"/>
    <s v="Résidentiel"/>
    <s v="R"/>
    <x v="3"/>
    <m/>
    <s v="0"/>
    <n v="8070.5644300000004"/>
    <n v="450"/>
    <n v="0.83199999999999996"/>
    <n v="0"/>
    <n v="0"/>
    <n v="0"/>
    <s v="21599"/>
    <x v="450"/>
    <s v="200070910"/>
    <s v="CC Tille et Venelle"/>
    <s v="21"/>
    <s v="Côte-d'Or"/>
    <n v="27"/>
    <s v="Bourgogne-Franche-Comté"/>
  </r>
  <r>
    <s v="GRDF"/>
    <s v="2021"/>
    <x v="1"/>
    <s v="ENT"/>
    <s v="Entreprises"/>
    <s v="I"/>
    <x v="4"/>
    <s v="28"/>
    <s v="Fabrication de machines et équipements n.c.a."/>
    <n v="1159.7073600000001"/>
    <n v="1"/>
    <n v="1"/>
    <n v="0"/>
    <n v="0"/>
    <n v="0"/>
    <s v="21603"/>
    <x v="431"/>
    <s v="200071017"/>
    <s v="CC des Terres d'Auxois"/>
    <s v="21"/>
    <s v="Côte-d'Or"/>
    <n v="27"/>
    <s v="Bourgogne-Franche-Comté"/>
  </r>
  <r>
    <s v="GRDF"/>
    <s v="2021"/>
    <x v="1"/>
    <s v="ENT"/>
    <s v="Entreprises"/>
    <s v="T"/>
    <x v="0"/>
    <s v="68"/>
    <s v="Activités immobilières"/>
    <n v="221.24348000000001"/>
    <n v="1"/>
    <n v="1"/>
    <n v="0"/>
    <n v="0"/>
    <n v="0"/>
    <s v="21603"/>
    <x v="431"/>
    <s v="200071017"/>
    <s v="CC des Terres d'Auxois"/>
    <s v="21"/>
    <s v="Côte-d'Or"/>
    <n v="27"/>
    <s v="Bourgogne-Franche-Comté"/>
  </r>
  <r>
    <s v="GRDF"/>
    <s v="2021"/>
    <x v="1"/>
    <s v="ENT"/>
    <s v="Entreprises"/>
    <s v="T"/>
    <x v="0"/>
    <s v="70"/>
    <s v="Activités des sièges sociaux ; conseil de gestion"/>
    <n v="432.26029"/>
    <n v="2"/>
    <n v="0.5"/>
    <n v="0"/>
    <n v="0"/>
    <n v="0"/>
    <s v="21603"/>
    <x v="431"/>
    <s v="200071017"/>
    <s v="CC des Terres d'Auxois"/>
    <s v="21"/>
    <s v="Côte-d'Or"/>
    <n v="27"/>
    <s v="Bourgogne-Franche-Comté"/>
  </r>
  <r>
    <s v="GRDF"/>
    <s v="2021"/>
    <x v="1"/>
    <s v="ENT"/>
    <s v="Entreprises"/>
    <s v="T"/>
    <x v="0"/>
    <s v="84"/>
    <s v="Administration publique et défense ; sécurité sociale obligatoire"/>
    <n v="2614.6581799999999"/>
    <n v="3"/>
    <n v="1"/>
    <n v="0"/>
    <n v="0"/>
    <n v="0"/>
    <s v="21603"/>
    <x v="431"/>
    <s v="200071017"/>
    <s v="CC des Terres d'Auxois"/>
    <s v="21"/>
    <s v="Côte-d'Or"/>
    <n v="27"/>
    <s v="Bourgogne-Franche-Comté"/>
  </r>
  <r>
    <s v="GRDF"/>
    <s v="2021"/>
    <x v="1"/>
    <s v="ENT"/>
    <s v="Entreprises"/>
    <s v="T"/>
    <x v="0"/>
    <s v="86"/>
    <s v="Activités pour la santé humaine"/>
    <n v="8659.3340000000007"/>
    <n v="2"/>
    <n v="1"/>
    <n v="0"/>
    <n v="0"/>
    <n v="0"/>
    <s v="21603"/>
    <x v="431"/>
    <s v="200071017"/>
    <s v="CC des Terres d'Auxois"/>
    <s v="21"/>
    <s v="Côte-d'Or"/>
    <n v="27"/>
    <s v="Bourgogne-Franche-Comté"/>
  </r>
  <r>
    <s v="GRDF"/>
    <s v="2021"/>
    <x v="1"/>
    <s v="PRO"/>
    <s v="Petits professionels"/>
    <s v="T"/>
    <x v="0"/>
    <m/>
    <s v="0"/>
    <n v="10523.01705"/>
    <n v="153"/>
    <n v="0.20899999999999999"/>
    <n v="0"/>
    <n v="0"/>
    <n v="0"/>
    <s v="21603"/>
    <x v="431"/>
    <s v="200071017"/>
    <s v="CC des Terres d'Auxois"/>
    <s v="21"/>
    <s v="Côte-d'Or"/>
    <n v="27"/>
    <s v="Bourgogne-Franche-Comté"/>
  </r>
  <r>
    <s v="GRDF"/>
    <s v="2021"/>
    <x v="1"/>
    <s v="ENT"/>
    <s v="Entreprises"/>
    <s v="I"/>
    <x v="4"/>
    <s v="43"/>
    <s v="Travaux de construction spécialisés"/>
    <n v="482.21"/>
    <n v="1"/>
    <n v="1"/>
    <n v="0"/>
    <n v="0"/>
    <n v="0"/>
    <s v="21605"/>
    <x v="514"/>
    <s v="242100410"/>
    <s v="Dijon Métropole"/>
    <s v="21"/>
    <s v="Côte-d'Or"/>
    <n v="27"/>
    <s v="Bourgogne-Franche-Comté"/>
  </r>
  <r>
    <s v="GRDF"/>
    <s v="2021"/>
    <x v="1"/>
    <s v="PRO"/>
    <s v="Petits professionels"/>
    <s v="T"/>
    <x v="0"/>
    <m/>
    <s v="0"/>
    <n v="665.37849000000006"/>
    <n v="10"/>
    <n v="0.81899999999999995"/>
    <n v="0"/>
    <n v="0"/>
    <n v="0"/>
    <s v="21605"/>
    <x v="514"/>
    <s v="242100410"/>
    <s v="Dijon Métropole"/>
    <s v="21"/>
    <s v="Côte-d'Or"/>
    <n v="27"/>
    <s v="Bourgogne-Franche-Comté"/>
  </r>
  <r>
    <s v="GRDF"/>
    <s v="2021"/>
    <x v="1"/>
    <s v="RES"/>
    <s v="Résidentiel"/>
    <s v="R"/>
    <x v="3"/>
    <m/>
    <s v="0"/>
    <n v="7373.52099"/>
    <n v="573"/>
    <n v="0.97399999999999998"/>
    <n v="0"/>
    <n v="0"/>
    <n v="0"/>
    <s v="21605"/>
    <x v="514"/>
    <s v="242100410"/>
    <s v="Dijon Métropole"/>
    <s v="21"/>
    <s v="Côte-d'Or"/>
    <n v="27"/>
    <s v="Bourgogne-Franche-Comté"/>
  </r>
  <r>
    <s v="GRDF"/>
    <s v="2021"/>
    <x v="1"/>
    <s v="ENT"/>
    <s v="Entreprises"/>
    <s v="T"/>
    <x v="0"/>
    <s v="71"/>
    <s v="Activités d'architecture et d'ingénierie ; activités de contrôle et analyses techniques"/>
    <n v="1054.86952"/>
    <n v="1"/>
    <n v="1"/>
    <n v="0"/>
    <n v="0"/>
    <n v="0"/>
    <s v="21606"/>
    <x v="515"/>
    <s v="200006682"/>
    <s v="CA Beaune, Côte et Sud - Communauté Beaune-Chagny-Nolay"/>
    <s v="21"/>
    <s v="Côte-d'Or"/>
    <n v="27"/>
    <s v="Bourgogne-Franche-Comté"/>
  </r>
  <r>
    <s v="GRDF"/>
    <s v="2021"/>
    <x v="1"/>
    <s v="ENT"/>
    <s v="Entreprises"/>
    <s v="T"/>
    <x v="0"/>
    <s v="81"/>
    <s v="Services relatifs aux bâtiments et aménagement paysager"/>
    <n v="592.63329999999996"/>
    <n v="1"/>
    <n v="1"/>
    <n v="0"/>
    <n v="0"/>
    <n v="0"/>
    <s v="21606"/>
    <x v="515"/>
    <s v="200006682"/>
    <s v="CA Beaune, Côte et Sud - Communauté Beaune-Chagny-Nolay"/>
    <s v="21"/>
    <s v="Côte-d'Or"/>
    <n v="27"/>
    <s v="Bourgogne-Franche-Comté"/>
  </r>
  <r>
    <s v="GRDF"/>
    <s v="2021"/>
    <x v="1"/>
    <s v="PRO"/>
    <s v="Petits professionels"/>
    <s v="A"/>
    <x v="1"/>
    <m/>
    <s v="0"/>
    <n v="842.19613000000004"/>
    <n v="18"/>
    <n v="0.53400000000000003"/>
    <n v="0"/>
    <n v="0"/>
    <n v="0"/>
    <s v="21606"/>
    <x v="515"/>
    <s v="200006682"/>
    <s v="CA Beaune, Côte et Sud - Communauté Beaune-Chagny-Nolay"/>
    <s v="21"/>
    <s v="Côte-d'Or"/>
    <n v="27"/>
    <s v="Bourgogne-Franche-Comté"/>
  </r>
  <r>
    <s v="GRDF"/>
    <s v="2021"/>
    <x v="1"/>
    <s v="PRO"/>
    <s v="Petits professionels"/>
    <s v="I"/>
    <x v="4"/>
    <m/>
    <s v="0"/>
    <n v="253.49180000000001"/>
    <n v="4"/>
    <n v="0.17599999999999999"/>
    <n v="0"/>
    <n v="0"/>
    <n v="0"/>
    <s v="21606"/>
    <x v="515"/>
    <s v="200006682"/>
    <s v="CA Beaune, Côte et Sud - Communauté Beaune-Chagny-Nolay"/>
    <s v="21"/>
    <s v="Côte-d'Or"/>
    <n v="27"/>
    <s v="Bourgogne-Franche-Comté"/>
  </r>
  <r>
    <s v="GRDF"/>
    <s v="2021"/>
    <x v="1"/>
    <s v="RES"/>
    <s v="Résidentiel"/>
    <s v="R"/>
    <x v="3"/>
    <m/>
    <s v="0"/>
    <n v="6452.1196600000003"/>
    <n v="373"/>
    <n v="0.55000000000000004"/>
    <n v="0"/>
    <n v="0"/>
    <n v="0"/>
    <s v="21606"/>
    <x v="515"/>
    <s v="200006682"/>
    <s v="CA Beaune, Côte et Sud - Communauté Beaune-Chagny-Nolay"/>
    <s v="21"/>
    <s v="Côte-d'Or"/>
    <n v="27"/>
    <s v="Bourgogne-Franche-Comté"/>
  </r>
  <r>
    <s v="GRDF"/>
    <s v="2021"/>
    <x v="1"/>
    <s v="PRO"/>
    <s v="Petits professionels"/>
    <s v="T"/>
    <x v="0"/>
    <m/>
    <s v="0"/>
    <n v="4168.29486"/>
    <n v="73"/>
    <n v="0.309"/>
    <n v="0"/>
    <n v="0"/>
    <n v="0"/>
    <s v="21607"/>
    <x v="432"/>
    <s v="242101509"/>
    <s v="CC Rives de Saône"/>
    <s v="21"/>
    <s v="Côte-d'Or"/>
    <n v="27"/>
    <s v="Bourgogne-Franche-Comté"/>
  </r>
  <r>
    <s v="GRDF"/>
    <s v="2021"/>
    <x v="1"/>
    <s v="RES"/>
    <s v="Résidentiel"/>
    <s v="R"/>
    <x v="3"/>
    <m/>
    <s v="0"/>
    <n v="11041.29862"/>
    <n v="752"/>
    <n v="0.59399999999999997"/>
    <n v="0"/>
    <n v="0"/>
    <n v="0"/>
    <s v="21607"/>
    <x v="432"/>
    <s v="242101509"/>
    <s v="CC Rives de Saône"/>
    <s v="21"/>
    <s v="Côte-d'Or"/>
    <n v="27"/>
    <s v="Bourgogne-Franche-Comté"/>
  </r>
  <r>
    <s v="GRDF"/>
    <s v="2021"/>
    <x v="1"/>
    <s v="PRO"/>
    <s v="Petits professionels"/>
    <s v="T"/>
    <x v="0"/>
    <m/>
    <s v="0"/>
    <n v="226.14472000000001"/>
    <n v="3"/>
    <n v="0.14499999999999999"/>
    <n v="0"/>
    <n v="0"/>
    <n v="0"/>
    <s v="21616"/>
    <x v="519"/>
    <s v="200006682"/>
    <s v="CA Beaune, Côte et Sud - Communauté Beaune-Chagny-Nolay"/>
    <s v="21"/>
    <s v="Côte-d'Or"/>
    <n v="27"/>
    <s v="Bourgogne-Franche-Comté"/>
  </r>
  <r>
    <s v="GRDF"/>
    <s v="2021"/>
    <x v="1"/>
    <s v="RES"/>
    <s v="Résidentiel"/>
    <s v="R"/>
    <x v="3"/>
    <m/>
    <s v="0"/>
    <n v="624.45997999999997"/>
    <n v="32"/>
    <n v="0.63600000000000001"/>
    <n v="0"/>
    <n v="0"/>
    <n v="0"/>
    <s v="21616"/>
    <x v="519"/>
    <s v="200006682"/>
    <s v="CA Beaune, Côte et Sud - Communauté Beaune-Chagny-Nolay"/>
    <s v="21"/>
    <s v="Côte-d'Or"/>
    <n v="27"/>
    <s v="Bourgogne-Franche-Comté"/>
  </r>
  <r>
    <s v="GRDF"/>
    <s v="2021"/>
    <x v="1"/>
    <s v="ENT"/>
    <s v="Entreprises"/>
    <s v="I"/>
    <x v="4"/>
    <s v="41"/>
    <s v="Construction de bâtiments"/>
    <n v="2273.2430399999998"/>
    <n v="1"/>
    <n v="1"/>
    <n v="0"/>
    <n v="0"/>
    <n v="0"/>
    <s v="21617"/>
    <x v="434"/>
    <s v="242100410"/>
    <s v="Dijon Métropole"/>
    <s v="21"/>
    <s v="Côte-d'Or"/>
    <n v="27"/>
    <s v="Bourgogne-Franche-Comté"/>
  </r>
  <r>
    <s v="GRDF"/>
    <s v="2021"/>
    <x v="1"/>
    <s v="ENT"/>
    <s v="Entreprises"/>
    <s v="T"/>
    <x v="0"/>
    <s v="68"/>
    <s v="Activités immobilières"/>
    <n v="10754.89991"/>
    <n v="13"/>
    <n v="1"/>
    <n v="0"/>
    <n v="0"/>
    <n v="0"/>
    <s v="21617"/>
    <x v="434"/>
    <s v="242100410"/>
    <s v="Dijon Métropole"/>
    <s v="21"/>
    <s v="Côte-d'Or"/>
    <n v="27"/>
    <s v="Bourgogne-Franche-Comté"/>
  </r>
  <r>
    <s v="GRDF"/>
    <s v="2021"/>
    <x v="1"/>
    <s v="ENT"/>
    <s v="Entreprises"/>
    <s v="T"/>
    <x v="0"/>
    <s v="84"/>
    <s v="Administration publique et défense ; sécurité sociale obligatoire"/>
    <n v="422.59715"/>
    <n v="1"/>
    <n v="1"/>
    <n v="0"/>
    <n v="0"/>
    <n v="0"/>
    <s v="21617"/>
    <x v="434"/>
    <s v="242100410"/>
    <s v="Dijon Métropole"/>
    <s v="21"/>
    <s v="Côte-d'Or"/>
    <n v="27"/>
    <s v="Bourgogne-Franche-Comté"/>
  </r>
  <r>
    <s v="GRDF"/>
    <s v="2021"/>
    <x v="1"/>
    <s v="ENT"/>
    <s v="Entreprises"/>
    <s v="T"/>
    <x v="0"/>
    <s v="87"/>
    <s v="Hébergement médico-social et social"/>
    <n v="421.81882000000002"/>
    <n v="1"/>
    <n v="1"/>
    <n v="0"/>
    <n v="0"/>
    <n v="0"/>
    <s v="21617"/>
    <x v="434"/>
    <s v="242100410"/>
    <s v="Dijon Métropole"/>
    <s v="21"/>
    <s v="Côte-d'Or"/>
    <n v="27"/>
    <s v="Bourgogne-Franche-Comté"/>
  </r>
  <r>
    <s v="GRDF"/>
    <s v="2021"/>
    <x v="1"/>
    <s v="ENT"/>
    <s v="Entreprises"/>
    <s v="T"/>
    <x v="0"/>
    <s v="94"/>
    <s v="Activités des organisations associatives"/>
    <n v="329.84073999999998"/>
    <n v="1"/>
    <n v="1"/>
    <n v="0"/>
    <n v="0"/>
    <n v="0"/>
    <s v="21617"/>
    <x v="434"/>
    <s v="242100410"/>
    <s v="Dijon Métropole"/>
    <s v="21"/>
    <s v="Côte-d'Or"/>
    <n v="27"/>
    <s v="Bourgogne-Franche-Comté"/>
  </r>
  <r>
    <s v="GRDF"/>
    <s v="2021"/>
    <x v="1"/>
    <s v="PRO"/>
    <s v="Petits professionels"/>
    <s v="I"/>
    <x v="4"/>
    <m/>
    <s v="0"/>
    <n v="650.58816999999999"/>
    <n v="5"/>
    <n v="0.50600000000000001"/>
    <n v="0"/>
    <n v="0"/>
    <n v="1"/>
    <s v="21617"/>
    <x v="434"/>
    <s v="242100410"/>
    <s v="Dijon Métropole"/>
    <s v="21"/>
    <s v="Côte-d'Or"/>
    <n v="27"/>
    <s v="Bourgogne-Franche-Comté"/>
  </r>
  <r>
    <s v="GRDF"/>
    <s v="2021"/>
    <x v="1"/>
    <s v="PRO"/>
    <s v="Petits professionels"/>
    <s v="T"/>
    <x v="0"/>
    <m/>
    <s v="0"/>
    <n v="5681.1960300000001"/>
    <n v="72"/>
    <n v="0.58899999999999997"/>
    <n v="0"/>
    <n v="0"/>
    <n v="1"/>
    <s v="21617"/>
    <x v="434"/>
    <s v="242100410"/>
    <s v="Dijon Métropole"/>
    <s v="21"/>
    <s v="Côte-d'Or"/>
    <n v="27"/>
    <s v="Bourgogne-Franche-Comté"/>
  </r>
  <r>
    <s v="GRDF"/>
    <s v="2021"/>
    <x v="1"/>
    <s v="RES"/>
    <s v="Résidentiel"/>
    <s v="R"/>
    <x v="3"/>
    <m/>
    <s v="0"/>
    <n v="2326.0467199999998"/>
    <n v="165"/>
    <n v="0.94799999999999995"/>
    <n v="0"/>
    <n v="0"/>
    <n v="0"/>
    <s v="21623"/>
    <x v="435"/>
    <s v="200000925"/>
    <s v="CC de la Plaine Dijonnaise"/>
    <s v="21"/>
    <s v="Côte-d'Or"/>
    <n v="27"/>
    <s v="Bourgogne-Franche-Comté"/>
  </r>
  <r>
    <s v="GRDF"/>
    <s v="2021"/>
    <x v="1"/>
    <s v="PRO"/>
    <s v="Petits professionels"/>
    <s v="I"/>
    <x v="4"/>
    <m/>
    <s v="0"/>
    <n v="163.71158"/>
    <n v="2"/>
    <n v="0.66"/>
    <n v="0"/>
    <n v="0"/>
    <n v="0"/>
    <s v="21632"/>
    <x v="528"/>
    <s v="200000925"/>
    <s v="CC de la Plaine Dijonnaise"/>
    <s v="21"/>
    <s v="Côte-d'Or"/>
    <n v="27"/>
    <s v="Bourgogne-Franche-Comté"/>
  </r>
  <r>
    <s v="GRDF"/>
    <s v="2021"/>
    <x v="1"/>
    <s v="PRO"/>
    <s v="Petits professionels"/>
    <s v="T"/>
    <x v="0"/>
    <m/>
    <s v="0"/>
    <n v="245.94945000000001"/>
    <n v="8"/>
    <n v="0.318"/>
    <n v="0"/>
    <n v="0"/>
    <n v="0"/>
    <s v="21632"/>
    <x v="528"/>
    <s v="200000925"/>
    <s v="CC de la Plaine Dijonnaise"/>
    <s v="21"/>
    <s v="Côte-d'Or"/>
    <n v="27"/>
    <s v="Bourgogne-Franche-Comté"/>
  </r>
  <r>
    <s v="GRDF"/>
    <s v="2021"/>
    <x v="1"/>
    <s v="RES"/>
    <s v="Résidentiel"/>
    <s v="R"/>
    <x v="3"/>
    <m/>
    <s v="0"/>
    <n v="3360.8965899999998"/>
    <n v="254"/>
    <n v="0.90200000000000002"/>
    <n v="0"/>
    <n v="0"/>
    <n v="0"/>
    <s v="21632"/>
    <x v="528"/>
    <s v="200000925"/>
    <s v="CC de la Plaine Dijonnaise"/>
    <s v="21"/>
    <s v="Côte-d'Or"/>
    <n v="27"/>
    <s v="Bourgogne-Franche-Comté"/>
  </r>
  <r>
    <s v="GRDF"/>
    <s v="2021"/>
    <x v="1"/>
    <s v="RES"/>
    <s v="Résidentiel"/>
    <s v="R"/>
    <x v="3"/>
    <m/>
    <s v="0"/>
    <n v="2847.6808500000002"/>
    <n v="145"/>
    <n v="0.91600000000000004"/>
    <n v="0"/>
    <n v="0"/>
    <n v="0"/>
    <s v="21638"/>
    <x v="436"/>
    <s v="242100154"/>
    <s v="CC des Vallées de la Tille et de l'Ignon"/>
    <s v="21"/>
    <s v="Côte-d'Or"/>
    <n v="27"/>
    <s v="Bourgogne-Franche-Comté"/>
  </r>
  <r>
    <s v="GRDF"/>
    <s v="2021"/>
    <x v="1"/>
    <s v="PRO"/>
    <s v="Petits professionels"/>
    <s v="T"/>
    <x v="0"/>
    <m/>
    <s v="0"/>
    <n v="419.98138999999998"/>
    <n v="6"/>
    <n v="0.90800000000000003"/>
    <n v="0"/>
    <n v="0"/>
    <n v="0"/>
    <s v="21639"/>
    <x v="437"/>
    <s v="200070902"/>
    <s v="CC Auxonne Pontailler Val de Saône"/>
    <s v="21"/>
    <s v="Côte-d'Or"/>
    <n v="27"/>
    <s v="Bourgogne-Franche-Comté"/>
  </r>
  <r>
    <s v="GRDF"/>
    <s v="2021"/>
    <x v="1"/>
    <s v="PRO"/>
    <s v="Petits professionels"/>
    <s v="T"/>
    <x v="0"/>
    <m/>
    <s v="0"/>
    <n v="0"/>
    <n v="0"/>
    <n v="0"/>
    <n v="0"/>
    <n v="0"/>
    <n v="1"/>
    <s v="21647"/>
    <x v="591"/>
    <s v="242101509"/>
    <s v="CC Rives de Saône"/>
    <s v="21"/>
    <s v="Côte-d'Or"/>
    <n v="27"/>
    <s v="Bourgogne-Franche-Comté"/>
  </r>
  <r>
    <s v="GRDF"/>
    <s v="2021"/>
    <x v="1"/>
    <s v="PRO"/>
    <s v="Petits professionels"/>
    <s v="T"/>
    <x v="0"/>
    <m/>
    <s v="0"/>
    <n v="180.69942"/>
    <n v="6"/>
    <n v="1"/>
    <n v="0"/>
    <n v="0"/>
    <n v="0"/>
    <s v="21656"/>
    <x v="438"/>
    <s v="200000925"/>
    <s v="CC de la Plaine Dijonnaise"/>
    <s v="21"/>
    <s v="Côte-d'Or"/>
    <n v="27"/>
    <s v="Bourgogne-Franche-Comté"/>
  </r>
  <r>
    <s v="GRDF"/>
    <s v="2021"/>
    <x v="1"/>
    <s v="RES"/>
    <s v="Résidentiel"/>
    <s v="R"/>
    <x v="3"/>
    <m/>
    <s v="0"/>
    <n v="2622.11328"/>
    <n v="155"/>
    <n v="0.93"/>
    <n v="0"/>
    <n v="0"/>
    <n v="0"/>
    <s v="21656"/>
    <x v="438"/>
    <s v="200000925"/>
    <s v="CC de la Plaine Dijonnaise"/>
    <s v="21"/>
    <s v="Côte-d'Or"/>
    <n v="27"/>
    <s v="Bourgogne-Franche-Comté"/>
  </r>
  <r>
    <s v="GRDF"/>
    <s v="2021"/>
    <x v="1"/>
    <s v="PRO"/>
    <s v="Petits professionels"/>
    <s v="T"/>
    <x v="0"/>
    <m/>
    <s v="0"/>
    <n v="836.19475"/>
    <n v="10"/>
    <n v="0.95099999999999996"/>
    <n v="0"/>
    <n v="0"/>
    <n v="0"/>
    <s v="21657"/>
    <x v="439"/>
    <s v="200069540"/>
    <s v="CC Norge et Tille"/>
    <s v="21"/>
    <s v="Côte-d'Or"/>
    <n v="27"/>
    <s v="Bourgogne-Franche-Comté"/>
  </r>
  <r>
    <s v="GRDF"/>
    <s v="2021"/>
    <x v="1"/>
    <s v="RES"/>
    <s v="Résidentiel"/>
    <s v="R"/>
    <x v="3"/>
    <m/>
    <s v="0"/>
    <n v="9136.4025799999999"/>
    <n v="516"/>
    <n v="0.95099999999999996"/>
    <n v="0"/>
    <n v="0"/>
    <n v="0"/>
    <s v="21657"/>
    <x v="439"/>
    <s v="200069540"/>
    <s v="CC Norge et Tille"/>
    <s v="21"/>
    <s v="Côte-d'Or"/>
    <n v="27"/>
    <s v="Bourgogne-Franche-Comté"/>
  </r>
  <r>
    <s v="GRDF"/>
    <s v="2021"/>
    <x v="1"/>
    <s v="ENT"/>
    <s v="Entreprises"/>
    <s v="T"/>
    <x v="0"/>
    <s v="84"/>
    <s v="Administration publique et défense ; sécurité sociale obligatoire"/>
    <n v="265.56957999999997"/>
    <n v="1"/>
    <n v="0.84799999999999998"/>
    <n v="0"/>
    <n v="0"/>
    <n v="0"/>
    <s v="21661"/>
    <x v="440"/>
    <s v="200039055"/>
    <s v="CC Ouche et Montagne"/>
    <s v="21"/>
    <s v="Côte-d'Or"/>
    <n v="27"/>
    <s v="Bourgogne-Franche-Comté"/>
  </r>
  <r>
    <s v="GRDF"/>
    <s v="2021"/>
    <x v="1"/>
    <s v="RES"/>
    <s v="Résidentiel"/>
    <s v="R"/>
    <x v="3"/>
    <m/>
    <s v="0"/>
    <n v="5002.2474199999997"/>
    <n v="294"/>
    <n v="0.77100000000000002"/>
    <n v="0"/>
    <n v="0"/>
    <n v="0"/>
    <s v="21661"/>
    <x v="440"/>
    <s v="200039055"/>
    <s v="CC Ouche et Montagne"/>
    <s v="21"/>
    <s v="Côte-d'Or"/>
    <n v="27"/>
    <s v="Bourgogne-Franche-Comté"/>
  </r>
  <r>
    <s v="GRDF"/>
    <s v="2021"/>
    <x v="1"/>
    <s v="ENT"/>
    <s v="Entreprises"/>
    <s v="T"/>
    <x v="0"/>
    <s v="84"/>
    <s v="Administration publique et défense ; sécurité sociale obligatoire"/>
    <n v="372.44157000000001"/>
    <n v="1"/>
    <n v="1"/>
    <n v="0"/>
    <n v="0"/>
    <n v="0"/>
    <s v="21663"/>
    <x v="441"/>
    <s v="242101459"/>
    <s v="CC du Pays d'Alésia et de la Seine"/>
    <s v="21"/>
    <s v="Côte-d'Or"/>
    <n v="27"/>
    <s v="Bourgogne-Franche-Comté"/>
  </r>
  <r>
    <s v="GRDF"/>
    <s v="2021"/>
    <x v="1"/>
    <s v="ENT"/>
    <s v="Entreprises"/>
    <s v="I"/>
    <x v="4"/>
    <s v="11"/>
    <s v="Fabrication de boissons"/>
    <n v="906.26908000000003"/>
    <n v="1"/>
    <n v="1"/>
    <n v="0"/>
    <n v="0"/>
    <n v="0"/>
    <s v="21684"/>
    <x v="451"/>
    <s v="200006682"/>
    <s v="CA Beaune, Côte et Sud - Communauté Beaune-Chagny-Nolay"/>
    <s v="21"/>
    <s v="Côte-d'Or"/>
    <n v="27"/>
    <s v="Bourgogne-Franche-Comté"/>
  </r>
  <r>
    <s v="GRDF"/>
    <s v="2021"/>
    <x v="1"/>
    <s v="PRO"/>
    <s v="Petits professionels"/>
    <s v="T"/>
    <x v="0"/>
    <m/>
    <s v="0"/>
    <n v="411.34539999999998"/>
    <n v="9"/>
    <n v="0.81899999999999995"/>
    <n v="0"/>
    <n v="0"/>
    <n v="0"/>
    <s v="21699"/>
    <x v="442"/>
    <s v="200070902"/>
    <s v="CC Auxonne Pontailler Val de Saône"/>
    <s v="21"/>
    <s v="Côte-d'Or"/>
    <n v="27"/>
    <s v="Bourgogne-Franche-Comté"/>
  </r>
  <r>
    <s v="GRDF"/>
    <s v="2021"/>
    <x v="1"/>
    <s v="PRO"/>
    <s v="Petits professionels"/>
    <s v="T"/>
    <x v="0"/>
    <m/>
    <s v="0"/>
    <n v="365.21084999999999"/>
    <n v="13"/>
    <n v="0.61199999999999999"/>
    <n v="0"/>
    <n v="0"/>
    <n v="0"/>
    <s v="21712"/>
    <x v="443"/>
    <s v="200006682"/>
    <s v="CA Beaune, Côte et Sud - Communauté Beaune-Chagny-Nolay"/>
    <s v="21"/>
    <s v="Côte-d'Or"/>
    <n v="27"/>
    <s v="Bourgogne-Franche-Comté"/>
  </r>
  <r>
    <s v="GRDF"/>
    <s v="2021"/>
    <x v="1"/>
    <s v="ENT"/>
    <s v="Entreprises"/>
    <s v="I"/>
    <x v="4"/>
    <s v="25"/>
    <s v="Fabrication de produits métalliques, à l'exception des machines et des équipements"/>
    <n v="684.81182999999999"/>
    <n v="1"/>
    <n v="1"/>
    <n v="0"/>
    <n v="0"/>
    <n v="0"/>
    <s v="21713"/>
    <x v="444"/>
    <s v="200070902"/>
    <s v="CC Auxonne Pontailler Val de Saône"/>
    <s v="21"/>
    <s v="Côte-d'Or"/>
    <n v="27"/>
    <s v="Bourgogne-Franche-Comté"/>
  </r>
  <r>
    <s v="GRDF"/>
    <s v="2021"/>
    <x v="1"/>
    <s v="RES"/>
    <s v="Résidentiel"/>
    <s v="R"/>
    <x v="3"/>
    <m/>
    <s v="0"/>
    <n v="901.72920999999997"/>
    <n v="58"/>
    <n v="0.67400000000000004"/>
    <n v="0"/>
    <n v="0"/>
    <n v="0"/>
    <s v="21713"/>
    <x v="444"/>
    <s v="200070902"/>
    <s v="CC Auxonne Pontailler Val de Saône"/>
    <s v="21"/>
    <s v="Côte-d'Or"/>
    <n v="27"/>
    <s v="Bourgogne-Franche-Comté"/>
  </r>
  <r>
    <s v="GRDF"/>
    <s v="2021"/>
    <x v="1"/>
    <s v="PRO"/>
    <s v="Petits professionels"/>
    <s v="A"/>
    <x v="1"/>
    <m/>
    <s v="0"/>
    <n v="1584.8141599999999"/>
    <n v="49"/>
    <n v="0.63800000000000001"/>
    <n v="0"/>
    <n v="0"/>
    <n v="0"/>
    <s v="21714"/>
    <x v="445"/>
    <s v="200070894"/>
    <s v="CC de Gevrey-Chambertin et de Nuits-Saint-Georges"/>
    <s v="21"/>
    <s v="Côte-d'Or"/>
    <n v="27"/>
    <s v="Bourgogne-Franche-Comté"/>
  </r>
  <r>
    <s v="GRDF"/>
    <s v="2021"/>
    <x v="1"/>
    <s v="RES"/>
    <s v="Résidentiel"/>
    <s v="R"/>
    <x v="3"/>
    <m/>
    <s v="0"/>
    <n v="1175.9178999999999"/>
    <n v="55"/>
    <n v="0.64200000000000002"/>
    <n v="0"/>
    <n v="0"/>
    <n v="0"/>
    <s v="21716"/>
    <x v="578"/>
    <s v="200070894"/>
    <s v="CC de Gevrey-Chambertin et de Nuits-Saint-Georges"/>
    <s v="21"/>
    <s v="Côte-d'Or"/>
    <n v="27"/>
    <s v="Bourgogne-Franche-Comté"/>
  </r>
  <r>
    <s v="Enedis"/>
    <s v="2021"/>
    <x v="0"/>
    <s v="PRO"/>
    <s v="Petits professionels"/>
    <s v="I"/>
    <x v="4"/>
    <m/>
    <s v="0"/>
    <n v="0"/>
    <n v="0"/>
    <n v="0"/>
    <n v="0"/>
    <n v="0"/>
    <n v="1"/>
    <s v="21428"/>
    <x v="170"/>
    <s v="200006682"/>
    <s v="CA Beaune, Côte et Sud - Communauté Beaune-Chagny-Nolay"/>
    <s v="21"/>
    <s v="Côte-d'Or"/>
    <n v="27"/>
    <s v="Bourgogne-Franche-Comté"/>
  </r>
  <r>
    <s v="Enedis"/>
    <s v="2021"/>
    <x v="0"/>
    <s v="PRO"/>
    <s v="Petits professionels"/>
    <s v="T"/>
    <x v="0"/>
    <m/>
    <s v="0"/>
    <n v="130.82527099999999"/>
    <n v="19"/>
    <n v="0.752"/>
    <n v="0"/>
    <n v="0"/>
    <n v="0"/>
    <s v="21429"/>
    <x v="171"/>
    <s v="242101491"/>
    <s v="CC du Montbardois"/>
    <s v="21"/>
    <s v="Côte-d'Or"/>
    <n v="27"/>
    <s v="Bourgogne-Franche-Comté"/>
  </r>
  <r>
    <s v="Enedis"/>
    <s v="2021"/>
    <x v="0"/>
    <s v="PRO"/>
    <s v="Petits professionels"/>
    <s v="T"/>
    <x v="0"/>
    <m/>
    <s v="0"/>
    <n v="0"/>
    <n v="0"/>
    <n v="0"/>
    <n v="0"/>
    <n v="0"/>
    <n v="1"/>
    <s v="21430"/>
    <x v="172"/>
    <s v="200071017"/>
    <s v="CC des Terres d'Auxois"/>
    <s v="21"/>
    <s v="Côte-d'Or"/>
    <n v="27"/>
    <s v="Bourgogne-Franche-Comté"/>
  </r>
  <r>
    <s v="Enedis"/>
    <s v="2021"/>
    <x v="0"/>
    <s v="PRO"/>
    <s v="Petits professionels"/>
    <s v="T"/>
    <x v="0"/>
    <m/>
    <s v="0"/>
    <n v="0"/>
    <n v="0"/>
    <n v="0"/>
    <n v="0"/>
    <n v="0"/>
    <n v="1"/>
    <s v="21431"/>
    <x v="173"/>
    <s v="200071017"/>
    <s v="CC des Terres d'Auxois"/>
    <s v="21"/>
    <s v="Côte-d'Or"/>
    <n v="27"/>
    <s v="Bourgogne-Franche-Comté"/>
  </r>
  <r>
    <s v="Enedis"/>
    <s v="2021"/>
    <x v="0"/>
    <s v="ENT"/>
    <s v="Entreprises"/>
    <s v="I"/>
    <x v="4"/>
    <s v="24"/>
    <s v="Métallurgie"/>
    <n v="204.40167410000001"/>
    <n v="1"/>
    <n v="1"/>
    <n v="0"/>
    <n v="0"/>
    <n v="0"/>
    <s v="21432"/>
    <x v="174"/>
    <s v="242101434"/>
    <s v="CC du Pays Châtillonnais"/>
    <s v="21"/>
    <s v="Côte-d'Or"/>
    <n v="27"/>
    <s v="Bourgogne-Franche-Comté"/>
  </r>
  <r>
    <s v="Enedis"/>
    <s v="2021"/>
    <x v="0"/>
    <s v="PRO"/>
    <s v="Petits professionels"/>
    <s v="T"/>
    <x v="0"/>
    <m/>
    <s v="0"/>
    <n v="174.0884155"/>
    <n v="24"/>
    <n v="0.86199999999999999"/>
    <n v="0"/>
    <n v="0"/>
    <n v="0"/>
    <s v="21432"/>
    <x v="174"/>
    <s v="242101434"/>
    <s v="CC du Pays Châtillonnais"/>
    <s v="21"/>
    <s v="Côte-d'Or"/>
    <n v="27"/>
    <s v="Bourgogne-Franche-Comté"/>
  </r>
  <r>
    <s v="Enedis"/>
    <s v="2021"/>
    <x v="0"/>
    <s v="RES"/>
    <s v="Résidentiel"/>
    <s v="R"/>
    <x v="3"/>
    <m/>
    <s v="0"/>
    <n v="450.70366439999998"/>
    <n v="57"/>
    <n v="0.72"/>
    <n v="0"/>
    <n v="0"/>
    <n v="0"/>
    <s v="21436"/>
    <x v="412"/>
    <s v="242101509"/>
    <s v="CC Rives de Saône"/>
    <s v="21"/>
    <s v="Côte-d'Or"/>
    <n v="27"/>
    <s v="Bourgogne-Franche-Comté"/>
  </r>
  <r>
    <s v="Enedis"/>
    <s v="2021"/>
    <x v="0"/>
    <s v="PRO"/>
    <s v="Petits professionels"/>
    <s v="A"/>
    <x v="1"/>
    <m/>
    <s v="0"/>
    <n v="0"/>
    <n v="0"/>
    <n v="0"/>
    <n v="0"/>
    <n v="0"/>
    <n v="1"/>
    <s v="21439"/>
    <x v="413"/>
    <s v="200039055"/>
    <s v="CC Ouche et Montagne"/>
    <s v="21"/>
    <s v="Côte-d'Or"/>
    <n v="27"/>
    <s v="Bourgogne-Franche-Comté"/>
  </r>
  <r>
    <s v="Enedis"/>
    <s v="2021"/>
    <x v="0"/>
    <s v="PRO"/>
    <s v="Petits professionels"/>
    <s v="X"/>
    <x v="2"/>
    <m/>
    <s v="0"/>
    <n v="0"/>
    <n v="0"/>
    <n v="0"/>
    <n v="0"/>
    <n v="0"/>
    <n v="1"/>
    <s v="21441"/>
    <x v="655"/>
    <s v="200071207"/>
    <s v="CC de Pouilly-en-Auxois/Bligny-sur-Ouche"/>
    <s v="21"/>
    <s v="Côte-d'Or"/>
    <n v="27"/>
    <s v="Bourgogne-Franche-Comté"/>
  </r>
  <r>
    <s v="Enedis"/>
    <s v="2021"/>
    <x v="0"/>
    <s v="ENT"/>
    <s v="Entreprises"/>
    <s v="I"/>
    <x v="4"/>
    <s v="43"/>
    <s v="Travaux de construction spécialisés"/>
    <n v="63.949128690000002"/>
    <n v="1"/>
    <n v="0.97599999999999998"/>
    <n v="0"/>
    <n v="0"/>
    <n v="0"/>
    <s v="21442"/>
    <x v="179"/>
    <s v="200070894"/>
    <s v="CC de Gevrey-Chambertin et de Nuits-Saint-Georges"/>
    <s v="21"/>
    <s v="Côte-d'Or"/>
    <n v="27"/>
    <s v="Bourgogne-Franche-Comté"/>
  </r>
  <r>
    <s v="Enedis"/>
    <s v="2021"/>
    <x v="0"/>
    <s v="ENT"/>
    <s v="Entreprises"/>
    <s v="T"/>
    <x v="0"/>
    <s v="46"/>
    <s v="Commerce de gros, à l'exception des automobiles et des motocycles"/>
    <n v="166.46429950000001"/>
    <n v="2"/>
    <n v="0.95899999999999996"/>
    <n v="0"/>
    <n v="0"/>
    <n v="0"/>
    <s v="21442"/>
    <x v="179"/>
    <s v="200070894"/>
    <s v="CC de Gevrey-Chambertin et de Nuits-Saint-Georges"/>
    <s v="21"/>
    <s v="Côte-d'Or"/>
    <n v="27"/>
    <s v="Bourgogne-Franche-Comté"/>
  </r>
  <r>
    <s v="Enedis"/>
    <s v="2021"/>
    <x v="0"/>
    <s v="PRO"/>
    <s v="Petits professionels"/>
    <s v="X"/>
    <x v="2"/>
    <m/>
    <s v="0"/>
    <n v="56.80178282"/>
    <n v="9"/>
    <n v="0.89200000000000002"/>
    <n v="0"/>
    <n v="0"/>
    <n v="0"/>
    <s v="21442"/>
    <x v="179"/>
    <s v="200070894"/>
    <s v="CC de Gevrey-Chambertin et de Nuits-Saint-Georges"/>
    <s v="21"/>
    <s v="Côte-d'Or"/>
    <n v="27"/>
    <s v="Bourgogne-Franche-Comté"/>
  </r>
  <r>
    <s v="Enedis"/>
    <s v="2021"/>
    <x v="0"/>
    <s v="PRO"/>
    <s v="Petits professionels"/>
    <s v="T"/>
    <x v="0"/>
    <m/>
    <s v="0"/>
    <n v="0"/>
    <n v="0"/>
    <n v="0"/>
    <n v="0"/>
    <n v="0"/>
    <n v="1"/>
    <s v="21444"/>
    <x v="180"/>
    <s v="242101434"/>
    <s v="CC du Pays Châtillonnais"/>
    <s v="21"/>
    <s v="Côte-d'Or"/>
    <n v="27"/>
    <s v="Bourgogne-Franche-Comté"/>
  </r>
  <r>
    <s v="Enedis"/>
    <s v="2021"/>
    <x v="0"/>
    <s v="RES"/>
    <s v="Résidentiel"/>
    <s v="R"/>
    <x v="3"/>
    <m/>
    <s v="0"/>
    <n v="494.03941939999999"/>
    <n v="112"/>
    <n v="0.82"/>
    <n v="0"/>
    <n v="0"/>
    <n v="0"/>
    <s v="21445"/>
    <x v="656"/>
    <s v="242101442"/>
    <s v="CC de Saulieu"/>
    <s v="21"/>
    <s v="Côte-d'Or"/>
    <n v="27"/>
    <s v="Bourgogne-Franche-Comté"/>
  </r>
  <r>
    <s v="Enedis"/>
    <s v="2021"/>
    <x v="0"/>
    <s v="PRO"/>
    <s v="Petits professionels"/>
    <s v="T"/>
    <x v="0"/>
    <m/>
    <s v="0"/>
    <n v="122.7660375"/>
    <n v="13"/>
    <n v="0.874"/>
    <n v="0"/>
    <n v="0"/>
    <n v="0"/>
    <s v="21446"/>
    <x v="181"/>
    <s v="242101491"/>
    <s v="CC du Montbardois"/>
    <s v="21"/>
    <s v="Côte-d'Or"/>
    <n v="27"/>
    <s v="Bourgogne-Franche-Comté"/>
  </r>
  <r>
    <s v="Enedis"/>
    <s v="2021"/>
    <x v="0"/>
    <s v="RES"/>
    <s v="Résidentiel"/>
    <s v="R"/>
    <x v="3"/>
    <m/>
    <s v="0"/>
    <n v="819.08120689999998"/>
    <n v="111"/>
    <n v="0.81499999999999995"/>
    <n v="0"/>
    <n v="0"/>
    <n v="0"/>
    <s v="21450"/>
    <x v="185"/>
    <s v="200006682"/>
    <s v="CA Beaune, Côte et Sud - Communauté Beaune-Chagny-Nolay"/>
    <s v="21"/>
    <s v="Côte-d'Or"/>
    <n v="27"/>
    <s v="Bourgogne-Franche-Comté"/>
  </r>
  <r>
    <s v="Enedis"/>
    <s v="2021"/>
    <x v="0"/>
    <s v="PRO"/>
    <s v="Petits professionels"/>
    <s v="I"/>
    <x v="4"/>
    <m/>
    <s v="0"/>
    <n v="0"/>
    <n v="0"/>
    <n v="0"/>
    <n v="0"/>
    <n v="0"/>
    <n v="1"/>
    <s v="21452"/>
    <x v="187"/>
    <s v="242100410"/>
    <s v="Dijon Métropole"/>
    <s v="21"/>
    <s v="Côte-d'Or"/>
    <n v="27"/>
    <s v="Bourgogne-Franche-Comté"/>
  </r>
  <r>
    <s v="Enedis"/>
    <s v="2021"/>
    <x v="0"/>
    <s v="PRO"/>
    <s v="Petits professionels"/>
    <s v="I"/>
    <x v="4"/>
    <m/>
    <s v="0"/>
    <n v="0"/>
    <n v="0"/>
    <n v="0"/>
    <n v="0"/>
    <n v="0"/>
    <n v="1"/>
    <s v="21454"/>
    <x v="188"/>
    <s v="242101434"/>
    <s v="CC du Pays Châtillonnais"/>
    <s v="21"/>
    <s v="Côte-d'Or"/>
    <n v="27"/>
    <s v="Bourgogne-Franche-Comté"/>
  </r>
  <r>
    <s v="Enedis"/>
    <s v="2021"/>
    <x v="0"/>
    <s v="PRO"/>
    <s v="Petits professionels"/>
    <s v="T"/>
    <x v="0"/>
    <m/>
    <s v="0"/>
    <n v="45.06385744"/>
    <n v="12"/>
    <n v="0.82899999999999996"/>
    <n v="0"/>
    <n v="0"/>
    <n v="0"/>
    <s v="21454"/>
    <x v="188"/>
    <s v="242101434"/>
    <s v="CC du Pays Châtillonnais"/>
    <s v="21"/>
    <s v="Côte-d'Or"/>
    <n v="27"/>
    <s v="Bourgogne-Franche-Comté"/>
  </r>
  <r>
    <s v="Enedis"/>
    <s v="2021"/>
    <x v="0"/>
    <s v="PRO"/>
    <s v="Petits professionels"/>
    <s v="T"/>
    <x v="0"/>
    <m/>
    <s v="0"/>
    <n v="85.656066460000005"/>
    <n v="16"/>
    <n v="0.69599999999999995"/>
    <n v="0"/>
    <n v="0"/>
    <n v="0"/>
    <s v="21455"/>
    <x v="189"/>
    <s v="242101434"/>
    <s v="CC du Pays Châtillonnais"/>
    <s v="21"/>
    <s v="Côte-d'Or"/>
    <n v="27"/>
    <s v="Bourgogne-Franche-Comté"/>
  </r>
  <r>
    <s v="Enedis"/>
    <s v="2021"/>
    <x v="0"/>
    <s v="PRO"/>
    <s v="Petits professionels"/>
    <s v="X"/>
    <x v="2"/>
    <m/>
    <s v="0"/>
    <n v="0"/>
    <n v="0"/>
    <n v="0"/>
    <n v="0"/>
    <n v="0"/>
    <n v="1"/>
    <s v="21455"/>
    <x v="189"/>
    <s v="242101434"/>
    <s v="CC du Pays Châtillonnais"/>
    <s v="21"/>
    <s v="Côte-d'Or"/>
    <n v="27"/>
    <s v="Bourgogne-Franche-Comté"/>
  </r>
  <r>
    <s v="Enedis"/>
    <s v="2021"/>
    <x v="0"/>
    <s v="PRO"/>
    <s v="Petits professionels"/>
    <s v="A"/>
    <x v="1"/>
    <m/>
    <s v="0"/>
    <n v="0"/>
    <n v="0"/>
    <n v="0"/>
    <n v="0"/>
    <n v="0"/>
    <n v="1"/>
    <s v="21456"/>
    <x v="694"/>
    <s v="242101491"/>
    <s v="CC du Montbardois"/>
    <s v="21"/>
    <s v="Côte-d'Or"/>
    <n v="27"/>
    <s v="Bourgogne-Franche-Comté"/>
  </r>
  <r>
    <s v="Enedis"/>
    <s v="2021"/>
    <x v="0"/>
    <s v="PRO"/>
    <s v="Petits professionels"/>
    <s v="T"/>
    <x v="0"/>
    <m/>
    <s v="0"/>
    <n v="83.315687370000006"/>
    <n v="10"/>
    <n v="0.90800000000000003"/>
    <n v="0"/>
    <n v="0"/>
    <n v="0"/>
    <s v="21456"/>
    <x v="694"/>
    <s v="242101491"/>
    <s v="CC du Montbardois"/>
    <s v="21"/>
    <s v="Côte-d'Or"/>
    <n v="27"/>
    <s v="Bourgogne-Franche-Comté"/>
  </r>
  <r>
    <s v="Enedis"/>
    <s v="2021"/>
    <x v="0"/>
    <s v="PRO"/>
    <s v="Petits professionels"/>
    <s v="T"/>
    <x v="0"/>
    <m/>
    <s v="0"/>
    <n v="0"/>
    <n v="0"/>
    <n v="0"/>
    <n v="0"/>
    <n v="0"/>
    <n v="1"/>
    <s v="21457"/>
    <x v="190"/>
    <s v="200071017"/>
    <s v="CC des Terres d'Auxois"/>
    <s v="21"/>
    <s v="Côte-d'Or"/>
    <n v="27"/>
    <s v="Bourgogne-Franche-Comté"/>
  </r>
  <r>
    <s v="Enedis"/>
    <s v="2021"/>
    <x v="0"/>
    <s v="PRO"/>
    <s v="Petits professionels"/>
    <s v="A"/>
    <x v="1"/>
    <m/>
    <s v="0"/>
    <n v="267.2669022"/>
    <n v="13"/>
    <n v="0.80800000000000005"/>
    <n v="0"/>
    <n v="0"/>
    <n v="0"/>
    <s v="21459"/>
    <x v="657"/>
    <s v="200072825"/>
    <s v="CC Mirebellois et Fontenois"/>
    <s v="21"/>
    <s v="Côte-d'Or"/>
    <n v="27"/>
    <s v="Bourgogne-Franche-Comté"/>
  </r>
  <r>
    <s v="Enedis"/>
    <s v="2021"/>
    <x v="0"/>
    <s v="ENT"/>
    <s v="Entreprises"/>
    <s v="I"/>
    <x v="4"/>
    <s v="28"/>
    <s v="Fabrication de machines et équipements n.c.a."/>
    <n v="419.22844850000001"/>
    <n v="2"/>
    <n v="0.98799999999999999"/>
    <n v="0"/>
    <n v="0"/>
    <n v="0"/>
    <s v="21461"/>
    <x v="193"/>
    <s v="200006682"/>
    <s v="CA Beaune, Côte et Sud - Communauté Beaune-Chagny-Nolay"/>
    <s v="21"/>
    <s v="Côte-d'Or"/>
    <n v="27"/>
    <s v="Bourgogne-Franche-Comté"/>
  </r>
  <r>
    <s v="Enedis"/>
    <s v="2021"/>
    <x v="0"/>
    <s v="ENT"/>
    <s v="Entreprises"/>
    <s v="I"/>
    <x v="4"/>
    <s v="25"/>
    <s v="Fabrication de produits métalliques, à l'exception des machines et des équipements"/>
    <n v="349.54267879999998"/>
    <n v="1"/>
    <n v="0.998"/>
    <n v="0"/>
    <n v="0"/>
    <n v="0"/>
    <s v="21462"/>
    <x v="194"/>
    <s v="200069540"/>
    <s v="CC Norge et Tille"/>
    <s v="21"/>
    <s v="Côte-d'Or"/>
    <n v="27"/>
    <s v="Bourgogne-Franche-Comté"/>
  </r>
  <r>
    <s v="Enedis"/>
    <s v="2021"/>
    <x v="0"/>
    <s v="ENT"/>
    <s v="Entreprises"/>
    <s v="T"/>
    <x v="0"/>
    <s v="36"/>
    <s v="Captage, traitement et distribution d'eau"/>
    <n v="96.515547220000002"/>
    <n v="1"/>
    <n v="1"/>
    <n v="0"/>
    <n v="0"/>
    <n v="0"/>
    <s v="21462"/>
    <x v="194"/>
    <s v="200069540"/>
    <s v="CC Norge et Tille"/>
    <s v="21"/>
    <s v="Côte-d'Or"/>
    <n v="27"/>
    <s v="Bourgogne-Franche-Comté"/>
  </r>
  <r>
    <s v="Enedis"/>
    <s v="2021"/>
    <x v="0"/>
    <s v="PRO"/>
    <s v="Petits professionels"/>
    <s v="A"/>
    <x v="1"/>
    <m/>
    <s v="0"/>
    <n v="0"/>
    <n v="0"/>
    <n v="0"/>
    <n v="0"/>
    <n v="0"/>
    <n v="1"/>
    <s v="21462"/>
    <x v="194"/>
    <s v="200069540"/>
    <s v="CC Norge et Tille"/>
    <s v="21"/>
    <s v="Côte-d'Or"/>
    <n v="27"/>
    <s v="Bourgogne-Franche-Comté"/>
  </r>
  <r>
    <s v="Enedis"/>
    <s v="2021"/>
    <x v="0"/>
    <s v="ENT"/>
    <s v="Entreprises"/>
    <s v="I"/>
    <x v="4"/>
    <s v="18"/>
    <s v="Imprimerie et reproduction d'enregistrements"/>
    <n v="2599.3133942999998"/>
    <n v="3"/>
    <n v="1"/>
    <n v="0"/>
    <n v="0"/>
    <n v="0"/>
    <s v="21464"/>
    <x v="196"/>
    <s v="200070894"/>
    <s v="CC de Gevrey-Chambertin et de Nuits-Saint-Georges"/>
    <s v="21"/>
    <s v="Côte-d'Or"/>
    <n v="27"/>
    <s v="Bourgogne-Franche-Comté"/>
  </r>
  <r>
    <s v="RTE"/>
    <s v="2021"/>
    <x v="0"/>
    <s v="ENT"/>
    <s v="Entreprises"/>
    <s v="T"/>
    <x v="0"/>
    <s v="49"/>
    <s v="Transports terrestres et transport par conduites"/>
    <n v="23824.858"/>
    <n v="1"/>
    <n v="1"/>
    <n v="0"/>
    <n v="0"/>
    <n v="0"/>
    <s v="21166"/>
    <x v="137"/>
    <s v="242100410"/>
    <s v="Dijon Métropole"/>
    <s v="21"/>
    <s v="Côte-d'Or"/>
    <n v="27"/>
    <s v="Bourgogne-Franche-Comté"/>
  </r>
  <r>
    <s v="RTE"/>
    <s v="2021"/>
    <x v="0"/>
    <s v="ENT"/>
    <s v="Entreprises"/>
    <s v="T"/>
    <x v="0"/>
    <s v="49"/>
    <s v="Transports terrestres et transport par conduites"/>
    <n v="8217.6740000000009"/>
    <n v="1"/>
    <n v="1"/>
    <n v="0"/>
    <n v="0"/>
    <n v="0"/>
    <s v="21295"/>
    <x v="303"/>
    <s v="200070894"/>
    <s v="CC de Gevrey-Chambertin et de Nuits-Saint-Georges"/>
    <s v="21"/>
    <s v="Côte-d'Or"/>
    <n v="27"/>
    <s v="Bourgogne-Franche-Comté"/>
  </r>
  <r>
    <s v="RTE"/>
    <s v="2021"/>
    <x v="0"/>
    <s v="ENT"/>
    <s v="Entreprises"/>
    <s v="T"/>
    <x v="0"/>
    <s v="49"/>
    <s v="Transports terrestres et transport par conduites"/>
    <n v="2816.1370000000002"/>
    <n v="1"/>
    <n v="1"/>
    <n v="0"/>
    <n v="0"/>
    <n v="0"/>
    <s v="21299"/>
    <x v="306"/>
    <s v="242101459"/>
    <s v="CC du Pays d'Alésia et de la Seine"/>
    <s v="21"/>
    <s v="Côte-d'Or"/>
    <n v="27"/>
    <s v="Bourgogne-Franche-Comté"/>
  </r>
  <r>
    <s v="RTE"/>
    <s v="2021"/>
    <x v="0"/>
    <s v="ENT"/>
    <s v="Entreprises"/>
    <s v="T"/>
    <x v="0"/>
    <s v="49"/>
    <s v="Transports terrestres et transport par conduites"/>
    <n v="4030.232"/>
    <n v="1"/>
    <n v="1"/>
    <n v="0"/>
    <n v="0"/>
    <n v="0"/>
    <s v="21412"/>
    <x v="398"/>
    <s v="200006682"/>
    <s v="CA Beaune, Côte et Sud - Communauté Beaune-Chagny-Nolay"/>
    <s v="21"/>
    <s v="Côte-d'Or"/>
    <n v="27"/>
    <s v="Bourgogne-Franche-Comté"/>
  </r>
  <r>
    <s v="RTE"/>
    <s v="2021"/>
    <x v="0"/>
    <s v="ENT"/>
    <s v="Entreprises"/>
    <s v="I"/>
    <x v="4"/>
    <s v="24"/>
    <s v="Métallurgie"/>
    <n v="47298.832999999999"/>
    <n v="1"/>
    <n v="1"/>
    <n v="0"/>
    <n v="0"/>
    <n v="0"/>
    <s v="21425"/>
    <x v="410"/>
    <s v="242101491"/>
    <s v="CC du Montbardois"/>
    <s v="21"/>
    <s v="Côte-d'Or"/>
    <n v="27"/>
    <s v="Bourgogne-Franche-Comté"/>
  </r>
  <r>
    <s v="RTE"/>
    <s v="2021"/>
    <x v="0"/>
    <s v="ENT"/>
    <s v="Entreprises"/>
    <s v="T"/>
    <x v="0"/>
    <s v="49"/>
    <s v="Transports terrestres et transport par conduites"/>
    <n v="2275.268"/>
    <n v="1"/>
    <n v="1"/>
    <n v="0"/>
    <n v="0"/>
    <n v="0"/>
    <s v="21639"/>
    <x v="437"/>
    <s v="200070902"/>
    <s v="CC Auxonne Pontailler Val de Saône"/>
    <s v="21"/>
    <s v="Côte-d'Or"/>
    <n v="27"/>
    <s v="Bourgogne-Franche-Comté"/>
  </r>
  <r>
    <s v="RTE"/>
    <s v="2021"/>
    <x v="0"/>
    <s v="ENT"/>
    <s v="Entreprises"/>
    <s v="T"/>
    <x v="0"/>
    <s v="49"/>
    <s v="Transports terrestres et transport par conduites"/>
    <n v="6139.2560000000003"/>
    <n v="1"/>
    <n v="1"/>
    <n v="0"/>
    <n v="0"/>
    <n v="0"/>
    <s v="21051"/>
    <x v="43"/>
    <s v="200039055"/>
    <s v="CC Ouche et Montagne"/>
    <s v="21"/>
    <s v="Côte-d'Or"/>
    <n v="27"/>
    <s v="Bourgogne-Franche-Comté"/>
  </r>
  <r>
    <s v="RTE"/>
    <s v="2021"/>
    <x v="0"/>
    <s v="ENT"/>
    <s v="Entreprises"/>
    <s v="T"/>
    <x v="0"/>
    <s v="49"/>
    <s v="Transports terrestres et transport par conduites"/>
    <n v="3770.96"/>
    <n v="1"/>
    <n v="1"/>
    <n v="0"/>
    <n v="0"/>
    <n v="0"/>
    <s v="21054"/>
    <x v="45"/>
    <s v="200006682"/>
    <s v="CA Beaune, Côte et Sud - Communauté Beaune-Chagny-Nolay"/>
    <s v="21"/>
    <s v="Côte-d'Or"/>
    <n v="27"/>
    <s v="Bourgogne-Franche-Comté"/>
  </r>
  <r>
    <s v="RTE"/>
    <s v="2021"/>
    <x v="0"/>
    <s v="ENT"/>
    <s v="Entreprises"/>
    <s v="T"/>
    <x v="0"/>
    <s v="49"/>
    <s v="Transports terrestres et transport par conduites"/>
    <n v="2886.127"/>
    <n v="1"/>
    <n v="1"/>
    <n v="0"/>
    <n v="0"/>
    <n v="0"/>
    <s v="21088"/>
    <x v="73"/>
    <s v="200070894"/>
    <s v="CC de Gevrey-Chambertin et de Nuits-Saint-Georges"/>
    <s v="21"/>
    <s v="Côte-d'Or"/>
    <n v="27"/>
    <s v="Bourgogne-Franche-Comté"/>
  </r>
  <r>
    <s v="RTE"/>
    <s v="2021"/>
    <x v="0"/>
    <s v="ENT"/>
    <s v="Entreprises"/>
    <s v="T"/>
    <x v="0"/>
    <s v="49"/>
    <s v="Transports terrestres et transport par conduites"/>
    <n v="3166.6959999999999"/>
    <n v="1"/>
    <n v="1"/>
    <n v="0"/>
    <n v="0"/>
    <n v="0"/>
    <s v="21194"/>
    <x v="160"/>
    <s v="200070894"/>
    <s v="CC de Gevrey-Chambertin et de Nuits-Saint-Georges"/>
    <s v="21"/>
    <s v="Côte-d'Or"/>
    <n v="27"/>
    <s v="Bourgogne-Franche-Comté"/>
  </r>
  <r>
    <s v="RTE"/>
    <s v="2021"/>
    <x v="0"/>
    <s v="ENT"/>
    <s v="Entreprises"/>
    <s v="T"/>
    <x v="0"/>
    <s v="49"/>
    <s v="Transports terrestres et transport par conduites"/>
    <n v="2401.6930000000002"/>
    <n v="1"/>
    <n v="1"/>
    <n v="0"/>
    <n v="0"/>
    <n v="0"/>
    <s v="21452"/>
    <x v="187"/>
    <s v="242100410"/>
    <s v="Dijon Métropole"/>
    <s v="21"/>
    <s v="Côte-d'Or"/>
    <n v="27"/>
    <s v="Bourgogne-Franche-Comté"/>
  </r>
  <r>
    <s v="RTE"/>
    <s v="2021"/>
    <x v="0"/>
    <s v="ENT"/>
    <s v="Entreprises"/>
    <s v="T"/>
    <x v="0"/>
    <s v="49"/>
    <s v="Transports terrestres et transport par conduites"/>
    <n v="7458.0510000000004"/>
    <n v="1"/>
    <n v="1"/>
    <n v="0"/>
    <n v="0"/>
    <n v="0"/>
    <s v="21598"/>
    <x v="512"/>
    <s v="242101491"/>
    <s v="CC du Montbardois"/>
    <s v="21"/>
    <s v="Côte-d'Or"/>
    <n v="27"/>
    <s v="Bourgogne-Franche-Comté"/>
  </r>
  <r>
    <s v="RTE"/>
    <s v="2021"/>
    <x v="0"/>
    <s v="ENT"/>
    <s v="Entreprises"/>
    <s v="T"/>
    <x v="0"/>
    <s v="49"/>
    <s v="Transports terrestres et transport par conduites"/>
    <n v="3629.337"/>
    <n v="1"/>
    <n v="1"/>
    <n v="0"/>
    <n v="0"/>
    <n v="0"/>
    <s v="21661"/>
    <x v="440"/>
    <s v="200039055"/>
    <s v="CC Ouche et Montagne"/>
    <s v="21"/>
    <s v="Côte-d'Or"/>
    <n v="27"/>
    <s v="Bourgogne-Franche-Comté"/>
  </r>
  <r>
    <s v="GRDF"/>
    <s v="2021"/>
    <x v="1"/>
    <s v="ENT"/>
    <s v="Entreprises"/>
    <s v="T"/>
    <x v="0"/>
    <s v="85"/>
    <s v="Enseignement"/>
    <n v="290.99588999999997"/>
    <n v="1"/>
    <n v="1"/>
    <n v="0"/>
    <n v="0"/>
    <n v="0"/>
    <s v="21001"/>
    <x v="0"/>
    <s v="200070894"/>
    <s v="CC de Gevrey-Chambertin et de Nuits-Saint-Georges"/>
    <s v="21"/>
    <s v="Côte-d'Or"/>
    <n v="27"/>
    <s v="Bourgogne-Franche-Comté"/>
  </r>
  <r>
    <s v="GRDF"/>
    <s v="2021"/>
    <x v="1"/>
    <s v="ENT"/>
    <s v="Entreprises"/>
    <s v="I"/>
    <x v="4"/>
    <s v="35"/>
    <s v="Production et distribution d'électricité, de gaz, de vapeur et d'air conditionné"/>
    <n v="544.48514"/>
    <n v="1"/>
    <n v="1"/>
    <n v="0"/>
    <n v="0"/>
    <n v="0"/>
    <s v="21003"/>
    <x v="2"/>
    <s v="242100410"/>
    <s v="Dijon Métropole"/>
    <s v="21"/>
    <s v="Côte-d'Or"/>
    <n v="27"/>
    <s v="Bourgogne-Franche-Comté"/>
  </r>
  <r>
    <s v="GRDF"/>
    <s v="2021"/>
    <x v="1"/>
    <s v="ENT"/>
    <s v="Entreprises"/>
    <s v="T"/>
    <x v="0"/>
    <s v="93"/>
    <s v="Activités sportives, récréatives et de loisirs"/>
    <n v="1113.3347000000001"/>
    <n v="1"/>
    <n v="1"/>
    <n v="0"/>
    <n v="0"/>
    <n v="0"/>
    <s v="21003"/>
    <x v="2"/>
    <s v="242100410"/>
    <s v="Dijon Métropole"/>
    <s v="21"/>
    <s v="Côte-d'Or"/>
    <n v="27"/>
    <s v="Bourgogne-Franche-Comté"/>
  </r>
  <r>
    <s v="GRDF"/>
    <s v="2021"/>
    <x v="1"/>
    <s v="ENT"/>
    <s v="Entreprises"/>
    <s v="T"/>
    <x v="0"/>
    <s v="47"/>
    <s v="Commerce de détail, à l'exception des automobiles et des motocycles"/>
    <n v="114.60594"/>
    <n v="1"/>
    <n v="1"/>
    <n v="0"/>
    <n v="0"/>
    <n v="0"/>
    <s v="21005"/>
    <x v="4"/>
    <s v="200000925"/>
    <s v="CC de la Plaine Dijonnaise"/>
    <s v="21"/>
    <s v="Côte-d'Or"/>
    <n v="27"/>
    <s v="Bourgogne-Franche-Comté"/>
  </r>
  <r>
    <s v="GRDF"/>
    <s v="2021"/>
    <x v="1"/>
    <s v="PRO"/>
    <s v="Petits professionels"/>
    <s v="T"/>
    <x v="0"/>
    <m/>
    <s v="0"/>
    <n v="559.47583999999995"/>
    <n v="9"/>
    <n v="0.443"/>
    <n v="0"/>
    <n v="0"/>
    <n v="0"/>
    <s v="21010"/>
    <x v="9"/>
    <s v="200006682"/>
    <s v="CA Beaune, Côte et Sud - Communauté Beaune-Chagny-Nolay"/>
    <s v="21"/>
    <s v="Côte-d'Or"/>
    <n v="27"/>
    <s v="Bourgogne-Franche-Comté"/>
  </r>
  <r>
    <s v="GRDF"/>
    <s v="2021"/>
    <x v="1"/>
    <s v="RES"/>
    <s v="Résidentiel"/>
    <s v="R"/>
    <x v="3"/>
    <m/>
    <s v="0"/>
    <n v="1512.7203999999999"/>
    <n v="82"/>
    <n v="0.95399999999999996"/>
    <n v="0"/>
    <n v="0"/>
    <n v="0"/>
    <s v="21016"/>
    <x v="15"/>
    <s v="200072825"/>
    <s v="CC Mirebellois et Fontenois"/>
    <s v="21"/>
    <s v="Côte-d'Or"/>
    <n v="27"/>
    <s v="Bourgogne-Franche-Comté"/>
  </r>
  <r>
    <s v="GRDF"/>
    <s v="2021"/>
    <x v="1"/>
    <s v="RES"/>
    <s v="Résidentiel"/>
    <s v="R"/>
    <x v="3"/>
    <m/>
    <s v="0"/>
    <n v="11525.37399"/>
    <n v="691"/>
    <n v="0.95399999999999996"/>
    <n v="0"/>
    <n v="0"/>
    <n v="0"/>
    <s v="21021"/>
    <x v="18"/>
    <s v="200069540"/>
    <s v="CC Norge et Tille"/>
    <s v="21"/>
    <s v="Côte-d'Or"/>
    <n v="27"/>
    <s v="Bourgogne-Franche-Comté"/>
  </r>
  <r>
    <s v="GRDF"/>
    <s v="2021"/>
    <x v="1"/>
    <s v="ENT"/>
    <s v="Entreprises"/>
    <s v="T"/>
    <x v="0"/>
    <s v="68"/>
    <s v="Activités immobilières"/>
    <n v="1272.6409000000001"/>
    <n v="1"/>
    <n v="1"/>
    <n v="0"/>
    <n v="0"/>
    <n v="0"/>
    <s v="21027"/>
    <x v="23"/>
    <s v="200069540"/>
    <s v="CC Norge et Tille"/>
    <s v="21"/>
    <s v="Côte-d'Or"/>
    <n v="27"/>
    <s v="Bourgogne-Franche-Comté"/>
  </r>
  <r>
    <s v="GRDF"/>
    <s v="2021"/>
    <x v="1"/>
    <s v="PRO"/>
    <s v="Petits professionels"/>
    <s v="T"/>
    <x v="0"/>
    <m/>
    <s v="0"/>
    <n v="523.96916999999996"/>
    <n v="6"/>
    <n v="0.312"/>
    <n v="0"/>
    <n v="0"/>
    <n v="0"/>
    <s v="21027"/>
    <x v="23"/>
    <s v="200069540"/>
    <s v="CC Norge et Tille"/>
    <s v="21"/>
    <s v="Côte-d'Or"/>
    <n v="27"/>
    <s v="Bourgogne-Franche-Comté"/>
  </r>
  <r>
    <s v="GRDF"/>
    <s v="2021"/>
    <x v="1"/>
    <s v="PRO"/>
    <s v="Petits professionels"/>
    <s v="A"/>
    <x v="1"/>
    <m/>
    <s v="0"/>
    <n v="308.57517000000001"/>
    <n v="8"/>
    <n v="0.78100000000000003"/>
    <n v="0"/>
    <n v="0"/>
    <n v="0"/>
    <s v="21037"/>
    <x v="32"/>
    <s v="200006682"/>
    <s v="CA Beaune, Côte et Sud - Communauté Beaune-Chagny-Nolay"/>
    <s v="21"/>
    <s v="Côte-d'Or"/>
    <n v="27"/>
    <s v="Bourgogne-Franche-Comté"/>
  </r>
  <r>
    <s v="GRDF"/>
    <s v="2021"/>
    <x v="1"/>
    <s v="PRO"/>
    <s v="Petits professionels"/>
    <s v="T"/>
    <x v="0"/>
    <m/>
    <s v="0"/>
    <n v="227.79306"/>
    <n v="7"/>
    <n v="2.7E-2"/>
    <n v="0"/>
    <n v="0"/>
    <n v="0"/>
    <s v="21037"/>
    <x v="32"/>
    <s v="200006682"/>
    <s v="CA Beaune, Côte et Sud - Communauté Beaune-Chagny-Nolay"/>
    <s v="21"/>
    <s v="Côte-d'Or"/>
    <n v="27"/>
    <s v="Bourgogne-Franche-Comté"/>
  </r>
  <r>
    <s v="GRDF"/>
    <s v="2021"/>
    <x v="1"/>
    <s v="ENT"/>
    <s v="Entreprises"/>
    <s v="I"/>
    <x v="4"/>
    <s v="35"/>
    <s v="Production et distribution d'électricité, de gaz, de vapeur et d'air conditionné"/>
    <n v="719.55471"/>
    <n v="1"/>
    <n v="1"/>
    <n v="0"/>
    <n v="0"/>
    <n v="0"/>
    <s v="21038"/>
    <x v="33"/>
    <s v="200070902"/>
    <s v="CC Auxonne Pontailler Val de Saône"/>
    <s v="21"/>
    <s v="Côte-d'Or"/>
    <n v="27"/>
    <s v="Bourgogne-Franche-Comté"/>
  </r>
  <r>
    <s v="GRDF"/>
    <s v="2021"/>
    <x v="1"/>
    <s v="ENT"/>
    <s v="Entreprises"/>
    <s v="T"/>
    <x v="0"/>
    <m/>
    <s v="0"/>
    <n v="425.32724999999999"/>
    <n v="1"/>
    <n v="1"/>
    <n v="0"/>
    <n v="0"/>
    <n v="0"/>
    <s v="21038"/>
    <x v="33"/>
    <s v="200070902"/>
    <s v="CC Auxonne Pontailler Val de Saône"/>
    <s v="21"/>
    <s v="Côte-d'Or"/>
    <n v="27"/>
    <s v="Bourgogne-Franche-Comté"/>
  </r>
  <r>
    <s v="GRDF"/>
    <s v="2021"/>
    <x v="1"/>
    <s v="ENT"/>
    <s v="Entreprises"/>
    <s v="T"/>
    <x v="0"/>
    <s v="46"/>
    <s v="Commerce de gros, à l'exception des automobiles et des motocycles"/>
    <n v="1458.6745100000001"/>
    <n v="2"/>
    <n v="1"/>
    <n v="0"/>
    <n v="0"/>
    <n v="0"/>
    <s v="21038"/>
    <x v="33"/>
    <s v="200070902"/>
    <s v="CC Auxonne Pontailler Val de Saône"/>
    <s v="21"/>
    <s v="Côte-d'Or"/>
    <n v="27"/>
    <s v="Bourgogne-Franche-Comté"/>
  </r>
  <r>
    <s v="GRDF"/>
    <s v="2021"/>
    <x v="1"/>
    <s v="ENT"/>
    <s v="Entreprises"/>
    <s v="T"/>
    <x v="0"/>
    <s v="85"/>
    <s v="Enseignement"/>
    <n v="2345.32638"/>
    <n v="3"/>
    <n v="1"/>
    <n v="0"/>
    <n v="0"/>
    <n v="0"/>
    <s v="21038"/>
    <x v="33"/>
    <s v="200070902"/>
    <s v="CC Auxonne Pontailler Val de Saône"/>
    <s v="21"/>
    <s v="Côte-d'Or"/>
    <n v="27"/>
    <s v="Bourgogne-Franche-Comté"/>
  </r>
  <r>
    <s v="GRDF"/>
    <s v="2021"/>
    <x v="1"/>
    <s v="ENT"/>
    <s v="Entreprises"/>
    <s v="T"/>
    <x v="0"/>
    <s v="86"/>
    <s v="Activités pour la santé humaine"/>
    <n v="2265.0223099999998"/>
    <n v="1"/>
    <n v="1"/>
    <n v="0"/>
    <n v="0"/>
    <n v="0"/>
    <s v="21038"/>
    <x v="33"/>
    <s v="200070902"/>
    <s v="CC Auxonne Pontailler Val de Saône"/>
    <s v="21"/>
    <s v="Côte-d'Or"/>
    <n v="27"/>
    <s v="Bourgogne-Franche-Comté"/>
  </r>
  <r>
    <s v="GRDF"/>
    <s v="2021"/>
    <x v="1"/>
    <s v="PRO"/>
    <s v="Petits professionels"/>
    <s v="I"/>
    <x v="4"/>
    <m/>
    <s v="0"/>
    <n v="0"/>
    <n v="0"/>
    <n v="0"/>
    <n v="0"/>
    <n v="0"/>
    <n v="1"/>
    <s v="21048"/>
    <x v="40"/>
    <s v="200070894"/>
    <s v="CC de Gevrey-Chambertin et de Nuits-Saint-Georges"/>
    <s v="21"/>
    <s v="Côte-d'Or"/>
    <n v="27"/>
    <s v="Bourgogne-Franche-Comté"/>
  </r>
  <r>
    <s v="GRDF"/>
    <s v="2021"/>
    <x v="1"/>
    <s v="PRO"/>
    <s v="Petits professionels"/>
    <s v="T"/>
    <x v="0"/>
    <m/>
    <s v="0"/>
    <n v="82.092269999999999"/>
    <n v="3"/>
    <n v="1"/>
    <n v="0"/>
    <n v="0"/>
    <n v="0"/>
    <s v="21048"/>
    <x v="40"/>
    <s v="200070894"/>
    <s v="CC de Gevrey-Chambertin et de Nuits-Saint-Georges"/>
    <s v="21"/>
    <s v="Côte-d'Or"/>
    <n v="27"/>
    <s v="Bourgogne-Franche-Comté"/>
  </r>
  <r>
    <s v="GRDF"/>
    <s v="2021"/>
    <x v="1"/>
    <s v="ENT"/>
    <s v="Entreprises"/>
    <s v="I"/>
    <x v="4"/>
    <s v="10"/>
    <s v="Industries alimentaires"/>
    <n v="19746.913990000001"/>
    <n v="2"/>
    <n v="1"/>
    <n v="0"/>
    <n v="0"/>
    <n v="0"/>
    <s v="21054"/>
    <x v="45"/>
    <s v="200006682"/>
    <s v="CA Beaune, Côte et Sud - Communauté Beaune-Chagny-Nolay"/>
    <s v="21"/>
    <s v="Côte-d'Or"/>
    <n v="27"/>
    <s v="Bourgogne-Franche-Comté"/>
  </r>
  <r>
    <s v="GRDF"/>
    <s v="2021"/>
    <x v="1"/>
    <s v="ENT"/>
    <s v="Entreprises"/>
    <s v="I"/>
    <x v="4"/>
    <s v="18"/>
    <s v="Imprimerie et reproduction d'enregistrements"/>
    <n v="847.91174999999998"/>
    <n v="1"/>
    <n v="1"/>
    <n v="0"/>
    <n v="0"/>
    <n v="0"/>
    <s v="21054"/>
    <x v="45"/>
    <s v="200006682"/>
    <s v="CA Beaune, Côte et Sud - Communauté Beaune-Chagny-Nolay"/>
    <s v="21"/>
    <s v="Côte-d'Or"/>
    <n v="27"/>
    <s v="Bourgogne-Franche-Comté"/>
  </r>
  <r>
    <s v="GRDF"/>
    <s v="2021"/>
    <x v="1"/>
    <s v="ENT"/>
    <s v="Entreprises"/>
    <s v="I"/>
    <x v="4"/>
    <s v="35"/>
    <s v="Production et distribution d'électricité, de gaz, de vapeur et d'air conditionné"/>
    <n v="7894.2564000000002"/>
    <n v="13"/>
    <n v="1"/>
    <n v="0"/>
    <n v="0"/>
    <n v="0"/>
    <s v="21054"/>
    <x v="45"/>
    <s v="200006682"/>
    <s v="CA Beaune, Côte et Sud - Communauté Beaune-Chagny-Nolay"/>
    <s v="21"/>
    <s v="Côte-d'Or"/>
    <n v="27"/>
    <s v="Bourgogne-Franche-Comté"/>
  </r>
  <r>
    <s v="GRDF"/>
    <s v="2021"/>
    <x v="1"/>
    <s v="ENT"/>
    <s v="Entreprises"/>
    <s v="T"/>
    <x v="0"/>
    <s v="55"/>
    <s v="Hébergement"/>
    <n v="3228.3611599999999"/>
    <n v="8"/>
    <n v="1"/>
    <n v="0"/>
    <n v="0"/>
    <n v="0"/>
    <s v="21054"/>
    <x v="45"/>
    <s v="200006682"/>
    <s v="CA Beaune, Côte et Sud - Communauté Beaune-Chagny-Nolay"/>
    <s v="21"/>
    <s v="Côte-d'Or"/>
    <n v="27"/>
    <s v="Bourgogne-Franche-Comté"/>
  </r>
  <r>
    <s v="GRDF"/>
    <s v="2021"/>
    <x v="1"/>
    <s v="ENT"/>
    <s v="Entreprises"/>
    <s v="T"/>
    <x v="0"/>
    <s v="68"/>
    <s v="Activités immobilières"/>
    <n v="14148.086090000001"/>
    <n v="20"/>
    <n v="1"/>
    <n v="0"/>
    <n v="0"/>
    <n v="0"/>
    <s v="21054"/>
    <x v="45"/>
    <s v="200006682"/>
    <s v="CA Beaune, Côte et Sud - Communauté Beaune-Chagny-Nolay"/>
    <s v="21"/>
    <s v="Côte-d'Or"/>
    <n v="27"/>
    <s v="Bourgogne-Franche-Comté"/>
  </r>
  <r>
    <s v="GRDF"/>
    <s v="2021"/>
    <x v="1"/>
    <s v="ENT"/>
    <s v="Entreprises"/>
    <s v="T"/>
    <x v="0"/>
    <s v="94"/>
    <s v="Activités des organisations associatives"/>
    <n v="1126.4817700000001"/>
    <n v="2"/>
    <n v="1"/>
    <n v="0"/>
    <n v="0"/>
    <n v="0"/>
    <s v="21054"/>
    <x v="45"/>
    <s v="200006682"/>
    <s v="CA Beaune, Côte et Sud - Communauté Beaune-Chagny-Nolay"/>
    <s v="21"/>
    <s v="Côte-d'Or"/>
    <n v="27"/>
    <s v="Bourgogne-Franche-Comté"/>
  </r>
  <r>
    <s v="GRDF"/>
    <s v="2021"/>
    <x v="1"/>
    <s v="ENT"/>
    <s v="Entreprises"/>
    <s v="X"/>
    <x v="2"/>
    <m/>
    <s v="0"/>
    <n v="0"/>
    <n v="0"/>
    <n v="0"/>
    <n v="0"/>
    <n v="0"/>
    <n v="2"/>
    <s v="21054"/>
    <x v="45"/>
    <s v="200006682"/>
    <s v="CA Beaune, Côte et Sud - Communauté Beaune-Chagny-Nolay"/>
    <s v="21"/>
    <s v="Côte-d'Or"/>
    <n v="27"/>
    <s v="Bourgogne-Franche-Comté"/>
  </r>
  <r>
    <s v="GRDF"/>
    <s v="2021"/>
    <x v="1"/>
    <s v="PRO"/>
    <s v="Petits professionels"/>
    <s v="I"/>
    <x v="4"/>
    <m/>
    <s v="0"/>
    <n v="6269.4681"/>
    <n v="91"/>
    <n v="0.376"/>
    <n v="0"/>
    <n v="0"/>
    <n v="1"/>
    <s v="21054"/>
    <x v="45"/>
    <s v="200006682"/>
    <s v="CA Beaune, Côte et Sud - Communauté Beaune-Chagny-Nolay"/>
    <s v="21"/>
    <s v="Côte-d'Or"/>
    <n v="27"/>
    <s v="Bourgogne-Franche-Comté"/>
  </r>
  <r>
    <s v="GRDF"/>
    <s v="2021"/>
    <x v="1"/>
    <s v="PRO"/>
    <s v="Petits professionels"/>
    <s v="T"/>
    <x v="0"/>
    <m/>
    <s v="0"/>
    <n v="27027.652890000001"/>
    <n v="572"/>
    <n v="0.51100000000000001"/>
    <n v="0"/>
    <n v="0"/>
    <n v="0"/>
    <s v="21054"/>
    <x v="45"/>
    <s v="200006682"/>
    <s v="CA Beaune, Côte et Sud - Communauté Beaune-Chagny-Nolay"/>
    <s v="21"/>
    <s v="Côte-d'Or"/>
    <n v="27"/>
    <s v="Bourgogne-Franche-Comté"/>
  </r>
  <r>
    <s v="GRDF"/>
    <s v="2021"/>
    <x v="1"/>
    <s v="PRO"/>
    <s v="Petits professionels"/>
    <s v="T"/>
    <x v="0"/>
    <m/>
    <s v="0"/>
    <n v="309.70675"/>
    <n v="7"/>
    <n v="0.95699999999999996"/>
    <n v="0"/>
    <n v="0"/>
    <n v="0"/>
    <s v="21056"/>
    <x v="47"/>
    <s v="200072825"/>
    <s v="CC Mirebellois et Fontenois"/>
    <s v="21"/>
    <s v="Côte-d'Or"/>
    <n v="27"/>
    <s v="Bourgogne-Franche-Comté"/>
  </r>
  <r>
    <s v="GRDF"/>
    <s v="2021"/>
    <x v="1"/>
    <s v="RES"/>
    <s v="Résidentiel"/>
    <s v="R"/>
    <x v="3"/>
    <m/>
    <s v="0"/>
    <n v="3823.8616200000001"/>
    <n v="210"/>
    <n v="0.97199999999999998"/>
    <n v="0"/>
    <n v="0"/>
    <n v="0"/>
    <s v="21059"/>
    <x v="50"/>
    <s v="200069540"/>
    <s v="CC Norge et Tille"/>
    <s v="21"/>
    <s v="Côte-d'Or"/>
    <n v="27"/>
    <s v="Bourgogne-Franche-Comté"/>
  </r>
  <r>
    <s v="GRDF"/>
    <s v="2021"/>
    <x v="1"/>
    <s v="PRO"/>
    <s v="Petits professionels"/>
    <s v="I"/>
    <x v="4"/>
    <m/>
    <s v="0"/>
    <n v="103.94873"/>
    <n v="2"/>
    <n v="0"/>
    <n v="0"/>
    <n v="0"/>
    <n v="0"/>
    <s v="21086"/>
    <x v="71"/>
    <s v="200006682"/>
    <s v="CA Beaune, Côte et Sud - Communauté Beaune-Chagny-Nolay"/>
    <s v="21"/>
    <s v="Côte-d'Or"/>
    <n v="27"/>
    <s v="Bourgogne-Franche-Comté"/>
  </r>
  <r>
    <s v="GRDF"/>
    <s v="2021"/>
    <x v="1"/>
    <s v="PRO"/>
    <s v="Petits professionels"/>
    <s v="T"/>
    <x v="0"/>
    <m/>
    <s v="0"/>
    <n v="376.07335"/>
    <n v="12"/>
    <n v="0.45900000000000002"/>
    <n v="0"/>
    <n v="0"/>
    <n v="0"/>
    <s v="21086"/>
    <x v="71"/>
    <s v="200006682"/>
    <s v="CA Beaune, Côte et Sud - Communauté Beaune-Chagny-Nolay"/>
    <s v="21"/>
    <s v="Côte-d'Or"/>
    <n v="27"/>
    <s v="Bourgogne-Franche-Comté"/>
  </r>
  <r>
    <s v="GRDF"/>
    <s v="2021"/>
    <x v="1"/>
    <s v="ENT"/>
    <s v="Entreprises"/>
    <s v="T"/>
    <x v="0"/>
    <s v="68"/>
    <s v="Activités immobilières"/>
    <n v="339.12689"/>
    <n v="1"/>
    <n v="1"/>
    <n v="0"/>
    <n v="0"/>
    <n v="0"/>
    <s v="21103"/>
    <x v="83"/>
    <s v="242101509"/>
    <s v="CC Rives de Saône"/>
    <s v="21"/>
    <s v="Côte-d'Or"/>
    <n v="27"/>
    <s v="Bourgogne-Franche-Comté"/>
  </r>
  <r>
    <s v="GRDF"/>
    <s v="2021"/>
    <x v="1"/>
    <s v="ENT"/>
    <s v="Entreprises"/>
    <s v="X"/>
    <x v="2"/>
    <m/>
    <s v="0"/>
    <n v="0"/>
    <n v="0"/>
    <n v="0"/>
    <n v="0"/>
    <n v="0"/>
    <n v="1"/>
    <s v="21103"/>
    <x v="83"/>
    <s v="242101509"/>
    <s v="CC Rives de Saône"/>
    <s v="21"/>
    <s v="Côte-d'Or"/>
    <n v="27"/>
    <s v="Bourgogne-Franche-Comté"/>
  </r>
  <r>
    <s v="GRDF"/>
    <s v="2021"/>
    <x v="1"/>
    <s v="PRO"/>
    <s v="Petits professionels"/>
    <s v="A"/>
    <x v="1"/>
    <m/>
    <s v="0"/>
    <n v="0"/>
    <n v="0"/>
    <n v="0"/>
    <n v="0"/>
    <n v="0"/>
    <n v="1"/>
    <s v="21103"/>
    <x v="83"/>
    <s v="242101509"/>
    <s v="CC Rives de Saône"/>
    <s v="21"/>
    <s v="Côte-d'Or"/>
    <n v="27"/>
    <s v="Bourgogne-Franche-Comté"/>
  </r>
  <r>
    <s v="GRDF"/>
    <s v="2021"/>
    <x v="1"/>
    <s v="PRO"/>
    <s v="Petits professionels"/>
    <s v="T"/>
    <x v="0"/>
    <m/>
    <s v="0"/>
    <n v="3343.6492800000001"/>
    <n v="37"/>
    <n v="0.79900000000000004"/>
    <n v="0"/>
    <n v="0"/>
    <n v="0"/>
    <s v="21103"/>
    <x v="83"/>
    <s v="242101509"/>
    <s v="CC Rives de Saône"/>
    <s v="21"/>
    <s v="Côte-d'Or"/>
    <n v="27"/>
    <s v="Bourgogne-Franche-Comté"/>
  </r>
  <r>
    <s v="GRDF"/>
    <s v="2021"/>
    <x v="1"/>
    <s v="PRO"/>
    <s v="Petits professionels"/>
    <s v="I"/>
    <x v="4"/>
    <m/>
    <s v="0"/>
    <n v="187.71516"/>
    <n v="2"/>
    <n v="1"/>
    <n v="0"/>
    <n v="0"/>
    <n v="0"/>
    <s v="21105"/>
    <x v="84"/>
    <s v="242100410"/>
    <s v="Dijon Métropole"/>
    <s v="21"/>
    <s v="Côte-d'Or"/>
    <n v="27"/>
    <s v="Bourgogne-Franche-Comté"/>
  </r>
  <r>
    <s v="GRDF"/>
    <s v="2021"/>
    <x v="1"/>
    <s v="PRO"/>
    <s v="Petits professionels"/>
    <s v="T"/>
    <x v="0"/>
    <m/>
    <s v="0"/>
    <n v="291.31970999999999"/>
    <n v="4"/>
    <n v="0.80800000000000005"/>
    <n v="0"/>
    <n v="0"/>
    <n v="0"/>
    <s v="21105"/>
    <x v="84"/>
    <s v="242100410"/>
    <s v="Dijon Métropole"/>
    <s v="21"/>
    <s v="Côte-d'Or"/>
    <n v="27"/>
    <s v="Bourgogne-Franche-Comté"/>
  </r>
  <r>
    <s v="GRDF"/>
    <s v="2021"/>
    <x v="1"/>
    <s v="PRO"/>
    <s v="Petits professionels"/>
    <s v="A"/>
    <x v="1"/>
    <m/>
    <s v="0"/>
    <n v="0"/>
    <n v="0"/>
    <n v="0"/>
    <n v="0"/>
    <n v="0"/>
    <n v="1"/>
    <s v="21110"/>
    <x v="88"/>
    <s v="200070894"/>
    <s v="CC de Gevrey-Chambertin et de Nuits-Saint-Georges"/>
    <s v="21"/>
    <s v="Côte-d'Or"/>
    <n v="27"/>
    <s v="Bourgogne-Franche-Comté"/>
  </r>
  <r>
    <s v="GRDF"/>
    <s v="2021"/>
    <x v="1"/>
    <s v="PRO"/>
    <s v="Petits professionels"/>
    <s v="T"/>
    <x v="0"/>
    <m/>
    <s v="0"/>
    <n v="1063.71453"/>
    <n v="11"/>
    <n v="0.64200000000000002"/>
    <n v="0"/>
    <n v="0"/>
    <n v="0"/>
    <s v="21110"/>
    <x v="88"/>
    <s v="200070894"/>
    <s v="CC de Gevrey-Chambertin et de Nuits-Saint-Georges"/>
    <s v="21"/>
    <s v="Côte-d'Or"/>
    <n v="27"/>
    <s v="Bourgogne-Franche-Comté"/>
  </r>
  <r>
    <s v="GRDF"/>
    <s v="2021"/>
    <x v="1"/>
    <s v="RES"/>
    <s v="Résidentiel"/>
    <s v="R"/>
    <x v="3"/>
    <m/>
    <s v="0"/>
    <n v="1243.1374000000001"/>
    <n v="67"/>
    <n v="0.83699999999999997"/>
    <n v="0"/>
    <n v="0"/>
    <n v="0"/>
    <s v="21111"/>
    <x v="608"/>
    <s v="200069540"/>
    <s v="CC Norge et Tille"/>
    <s v="21"/>
    <s v="Côte-d'Or"/>
    <n v="27"/>
    <s v="Bourgogne-Franche-Comté"/>
  </r>
  <r>
    <s v="GRDF"/>
    <s v="2021"/>
    <x v="1"/>
    <s v="PRO"/>
    <s v="Petits professionels"/>
    <s v="T"/>
    <x v="0"/>
    <m/>
    <s v="0"/>
    <n v="117.78046999999999"/>
    <n v="3"/>
    <n v="6.6799999999999998E-2"/>
    <n v="0"/>
    <n v="0"/>
    <n v="0"/>
    <s v="21126"/>
    <x v="101"/>
    <s v="200000925"/>
    <s v="CC de la Plaine Dijonnaise"/>
    <s v="21"/>
    <s v="Côte-d'Or"/>
    <n v="27"/>
    <s v="Bourgogne-Franche-Comté"/>
  </r>
  <r>
    <s v="GRDF"/>
    <s v="2021"/>
    <x v="1"/>
    <s v="RES"/>
    <s v="Résidentiel"/>
    <s v="R"/>
    <x v="3"/>
    <m/>
    <s v="0"/>
    <n v="1364.4463000000001"/>
    <n v="74"/>
    <n v="0.95"/>
    <n v="0"/>
    <n v="0"/>
    <n v="0"/>
    <s v="21126"/>
    <x v="101"/>
    <s v="200000925"/>
    <s v="CC de la Plaine Dijonnaise"/>
    <s v="21"/>
    <s v="Côte-d'Or"/>
    <n v="27"/>
    <s v="Bourgogne-Franche-Comté"/>
  </r>
  <r>
    <s v="GRDF"/>
    <s v="2021"/>
    <x v="1"/>
    <s v="PRO"/>
    <s v="Petits professionels"/>
    <s v="T"/>
    <x v="0"/>
    <m/>
    <s v="0"/>
    <n v="633.02680999999995"/>
    <n v="7"/>
    <n v="0.51500000000000001"/>
    <n v="0"/>
    <n v="0"/>
    <n v="0"/>
    <s v="21131"/>
    <x v="105"/>
    <s v="242101509"/>
    <s v="CC Rives de Saône"/>
    <s v="21"/>
    <s v="Côte-d'Or"/>
    <n v="27"/>
    <s v="Bourgogne-Franche-Comté"/>
  </r>
  <r>
    <s v="GRDF"/>
    <s v="2021"/>
    <x v="1"/>
    <s v="PRO"/>
    <s v="Petits professionels"/>
    <s v="T"/>
    <x v="0"/>
    <m/>
    <s v="0"/>
    <n v="531.81363999999996"/>
    <n v="13"/>
    <n v="0.73399999999999999"/>
    <n v="0"/>
    <n v="0"/>
    <n v="0"/>
    <s v="21133"/>
    <x v="107"/>
    <s v="200070894"/>
    <s v="CC de Gevrey-Chambertin et de Nuits-Saint-Georges"/>
    <s v="21"/>
    <s v="Côte-d'Or"/>
    <n v="27"/>
    <s v="Bourgogne-Franche-Comté"/>
  </r>
  <r>
    <s v="GRDF"/>
    <s v="2021"/>
    <x v="1"/>
    <s v="RES"/>
    <s v="Résidentiel"/>
    <s v="R"/>
    <x v="3"/>
    <m/>
    <s v="0"/>
    <n v="3143.2832400000002"/>
    <n v="138"/>
    <n v="0.748"/>
    <n v="0"/>
    <n v="0"/>
    <n v="0"/>
    <s v="21150"/>
    <x v="121"/>
    <s v="200006682"/>
    <s v="CA Beaune, Côte et Sud - Communauté Beaune-Chagny-Nolay"/>
    <s v="21"/>
    <s v="Côte-d'Or"/>
    <n v="27"/>
    <s v="Bourgogne-Franche-Comté"/>
  </r>
  <r>
    <s v="GRDF"/>
    <s v="2021"/>
    <x v="1"/>
    <s v="ENT"/>
    <s v="Entreprises"/>
    <s v="A"/>
    <x v="1"/>
    <s v="1"/>
    <s v="0"/>
    <n v="454.18639000000002"/>
    <n v="1"/>
    <n v="1"/>
    <n v="0"/>
    <n v="0"/>
    <n v="0"/>
    <s v="21154"/>
    <x v="125"/>
    <s v="242101434"/>
    <s v="CC du Pays Châtillonnais"/>
    <s v="21"/>
    <s v="Côte-d'Or"/>
    <n v="27"/>
    <s v="Bourgogne-Franche-Comté"/>
  </r>
  <r>
    <s v="GRDF"/>
    <s v="2021"/>
    <x v="1"/>
    <s v="ENT"/>
    <s v="Entreprises"/>
    <s v="T"/>
    <x v="0"/>
    <s v="69"/>
    <s v="Activités juridiques et comptables"/>
    <n v="253.08412999999999"/>
    <n v="1"/>
    <n v="1"/>
    <n v="0"/>
    <n v="0"/>
    <n v="0"/>
    <s v="21154"/>
    <x v="125"/>
    <s v="242101434"/>
    <s v="CC du Pays Châtillonnais"/>
    <s v="21"/>
    <s v="Côte-d'Or"/>
    <n v="27"/>
    <s v="Bourgogne-Franche-Comté"/>
  </r>
  <r>
    <s v="GRDF"/>
    <s v="2021"/>
    <x v="1"/>
    <s v="ENT"/>
    <s v="Entreprises"/>
    <s v="T"/>
    <x v="0"/>
    <s v="87"/>
    <s v="Hébergement médico-social et social"/>
    <n v="1201.1895400000001"/>
    <n v="3"/>
    <n v="1"/>
    <n v="0"/>
    <n v="0"/>
    <n v="0"/>
    <s v="21154"/>
    <x v="125"/>
    <s v="242101434"/>
    <s v="CC du Pays Châtillonnais"/>
    <s v="21"/>
    <s v="Côte-d'Or"/>
    <n v="27"/>
    <s v="Bourgogne-Franche-Comté"/>
  </r>
  <r>
    <s v="GRDF"/>
    <s v="2021"/>
    <x v="1"/>
    <s v="PRO"/>
    <s v="Petits professionels"/>
    <s v="I"/>
    <x v="4"/>
    <m/>
    <s v="0"/>
    <n v="726.29040999999995"/>
    <n v="12"/>
    <n v="0.56100000000000005"/>
    <n v="0"/>
    <n v="0"/>
    <n v="0"/>
    <s v="21154"/>
    <x v="125"/>
    <s v="242101434"/>
    <s v="CC du Pays Châtillonnais"/>
    <s v="21"/>
    <s v="Côte-d'Or"/>
    <n v="27"/>
    <s v="Bourgogne-Franche-Comté"/>
  </r>
  <r>
    <s v="GRDF"/>
    <s v="2021"/>
    <x v="1"/>
    <s v="ENT"/>
    <s v="Entreprises"/>
    <s v="A"/>
    <x v="1"/>
    <s v="1"/>
    <s v="0"/>
    <n v="74.906989999999993"/>
    <n v="1"/>
    <n v="1"/>
    <n v="0"/>
    <n v="0"/>
    <n v="0"/>
    <s v="21166"/>
    <x v="137"/>
    <s v="242100410"/>
    <s v="Dijon Métropole"/>
    <s v="21"/>
    <s v="Côte-d'Or"/>
    <n v="27"/>
    <s v="Bourgogne-Franche-Comté"/>
  </r>
  <r>
    <s v="GRDF"/>
    <s v="2021"/>
    <x v="1"/>
    <s v="ENT"/>
    <s v="Entreprises"/>
    <s v="I"/>
    <x v="4"/>
    <s v="22"/>
    <s v="Fabrication de produits en caoutchouc et en plastique"/>
    <n v="10967.266799999999"/>
    <n v="2"/>
    <n v="1"/>
    <n v="0"/>
    <n v="0"/>
    <n v="0"/>
    <s v="21166"/>
    <x v="137"/>
    <s v="242100410"/>
    <s v="Dijon Métropole"/>
    <s v="21"/>
    <s v="Côte-d'Or"/>
    <n v="27"/>
    <s v="Bourgogne-Franche-Comté"/>
  </r>
  <r>
    <s v="GRDF"/>
    <s v="2021"/>
    <x v="1"/>
    <s v="ENT"/>
    <s v="Entreprises"/>
    <s v="T"/>
    <x v="0"/>
    <m/>
    <s v="0"/>
    <n v="657.96946000000003"/>
    <n v="1"/>
    <n v="1"/>
    <n v="0"/>
    <n v="0"/>
    <n v="0"/>
    <s v="21166"/>
    <x v="137"/>
    <s v="242100410"/>
    <s v="Dijon Métropole"/>
    <s v="21"/>
    <s v="Côte-d'Or"/>
    <n v="27"/>
    <s v="Bourgogne-Franche-Comté"/>
  </r>
  <r>
    <s v="GRDF"/>
    <s v="2021"/>
    <x v="1"/>
    <s v="ENT"/>
    <s v="Entreprises"/>
    <s v="T"/>
    <x v="0"/>
    <s v="45"/>
    <s v="Commerce et réparation d'automobiles et de motocycles"/>
    <n v="2559.7560400000002"/>
    <n v="8"/>
    <n v="0.97799999999999998"/>
    <n v="0"/>
    <n v="0"/>
    <n v="0"/>
    <s v="21166"/>
    <x v="137"/>
    <s v="242100410"/>
    <s v="Dijon Métropole"/>
    <s v="21"/>
    <s v="Côte-d'Or"/>
    <n v="27"/>
    <s v="Bourgogne-Franche-Comté"/>
  </r>
  <r>
    <s v="GRDF"/>
    <s v="2021"/>
    <x v="1"/>
    <s v="ENT"/>
    <s v="Entreprises"/>
    <s v="T"/>
    <x v="0"/>
    <s v="46"/>
    <s v="Commerce de gros, à l'exception des automobiles et des motocycles"/>
    <n v="612.23293999999999"/>
    <n v="2"/>
    <n v="1"/>
    <n v="0"/>
    <n v="0"/>
    <n v="0"/>
    <s v="21166"/>
    <x v="137"/>
    <s v="242100410"/>
    <s v="Dijon Métropole"/>
    <s v="21"/>
    <s v="Côte-d'Or"/>
    <n v="27"/>
    <s v="Bourgogne-Franche-Comté"/>
  </r>
  <r>
    <s v="GRDF"/>
    <s v="2021"/>
    <x v="1"/>
    <s v="ENT"/>
    <s v="Entreprises"/>
    <s v="T"/>
    <x v="0"/>
    <s v="56"/>
    <s v="Restauration"/>
    <n v="197.73651000000001"/>
    <n v="1"/>
    <n v="1"/>
    <n v="0"/>
    <n v="0"/>
    <n v="0"/>
    <s v="21166"/>
    <x v="137"/>
    <s v="242100410"/>
    <s v="Dijon Métropole"/>
    <s v="21"/>
    <s v="Côte-d'Or"/>
    <n v="27"/>
    <s v="Bourgogne-Franche-Comté"/>
  </r>
  <r>
    <s v="GRDF"/>
    <s v="2021"/>
    <x v="1"/>
    <s v="ENT"/>
    <s v="Entreprises"/>
    <s v="T"/>
    <x v="0"/>
    <s v="84"/>
    <s v="Administration publique et défense ; sécurité sociale obligatoire"/>
    <n v="1393.7293099999999"/>
    <n v="4"/>
    <n v="1"/>
    <n v="0"/>
    <n v="0"/>
    <n v="0"/>
    <s v="21166"/>
    <x v="137"/>
    <s v="242100410"/>
    <s v="Dijon Métropole"/>
    <s v="21"/>
    <s v="Côte-d'Or"/>
    <n v="27"/>
    <s v="Bourgogne-Franche-Comté"/>
  </r>
  <r>
    <s v="GRDF"/>
    <s v="2021"/>
    <x v="1"/>
    <s v="PRO"/>
    <s v="Petits professionels"/>
    <s v="A"/>
    <x v="1"/>
    <m/>
    <s v="0"/>
    <n v="0"/>
    <n v="0"/>
    <n v="0"/>
    <n v="0"/>
    <n v="0"/>
    <n v="1"/>
    <s v="21166"/>
    <x v="137"/>
    <s v="242100410"/>
    <s v="Dijon Métropole"/>
    <s v="21"/>
    <s v="Côte-d'Or"/>
    <n v="27"/>
    <s v="Bourgogne-Franche-Comté"/>
  </r>
  <r>
    <s v="GRDF"/>
    <s v="2021"/>
    <x v="1"/>
    <s v="ENT"/>
    <s v="Entreprises"/>
    <s v="I"/>
    <x v="4"/>
    <s v="10"/>
    <s v="Industries alimentaires"/>
    <n v="452.62347999999997"/>
    <n v="1"/>
    <n v="1"/>
    <n v="0"/>
    <n v="0"/>
    <n v="0"/>
    <s v="21171"/>
    <x v="142"/>
    <s v="242100410"/>
    <s v="Dijon Métropole"/>
    <s v="21"/>
    <s v="Côte-d'Or"/>
    <n v="27"/>
    <s v="Bourgogne-Franche-Comté"/>
  </r>
  <r>
    <s v="GRDF"/>
    <s v="2021"/>
    <x v="1"/>
    <s v="ENT"/>
    <s v="Entreprises"/>
    <s v="I"/>
    <x v="4"/>
    <s v="20"/>
    <s v="Industrie chimique"/>
    <n v="17397.062000000002"/>
    <n v="1"/>
    <n v="1"/>
    <n v="0"/>
    <n v="0"/>
    <n v="0"/>
    <s v="21171"/>
    <x v="142"/>
    <s v="242100410"/>
    <s v="Dijon Métropole"/>
    <s v="21"/>
    <s v="Côte-d'Or"/>
    <n v="27"/>
    <s v="Bourgogne-Franche-Comté"/>
  </r>
  <r>
    <s v="GRDF"/>
    <s v="2021"/>
    <x v="1"/>
    <s v="ENT"/>
    <s v="Entreprises"/>
    <s v="I"/>
    <x v="4"/>
    <s v="43"/>
    <s v="Travaux de construction spécialisés"/>
    <n v="1445.05225"/>
    <n v="1"/>
    <n v="1"/>
    <n v="0"/>
    <n v="0"/>
    <n v="0"/>
    <s v="21171"/>
    <x v="142"/>
    <s v="242100410"/>
    <s v="Dijon Métropole"/>
    <s v="21"/>
    <s v="Côte-d'Or"/>
    <n v="27"/>
    <s v="Bourgogne-Franche-Comté"/>
  </r>
  <r>
    <s v="GRDF"/>
    <s v="2021"/>
    <x v="1"/>
    <s v="ENT"/>
    <s v="Entreprises"/>
    <s v="T"/>
    <x v="0"/>
    <s v="68"/>
    <s v="Activités immobilières"/>
    <n v="3265.5385099999999"/>
    <n v="6"/>
    <n v="0.871"/>
    <n v="0"/>
    <n v="0"/>
    <n v="0"/>
    <s v="21171"/>
    <x v="142"/>
    <s v="242100410"/>
    <s v="Dijon Métropole"/>
    <s v="21"/>
    <s v="Côte-d'Or"/>
    <n v="27"/>
    <s v="Bourgogne-Franche-Comté"/>
  </r>
  <r>
    <s v="GRDF"/>
    <s v="2021"/>
    <x v="1"/>
    <s v="ENT"/>
    <s v="Entreprises"/>
    <s v="T"/>
    <x v="0"/>
    <s v="85"/>
    <s v="Enseignement"/>
    <n v="4459.9989400000004"/>
    <n v="4"/>
    <n v="1"/>
    <n v="0"/>
    <n v="0"/>
    <n v="0"/>
    <s v="21171"/>
    <x v="142"/>
    <s v="242100410"/>
    <s v="Dijon Métropole"/>
    <s v="21"/>
    <s v="Côte-d'Or"/>
    <n v="27"/>
    <s v="Bourgogne-Franche-Comté"/>
  </r>
  <r>
    <s v="GRDF"/>
    <s v="2021"/>
    <x v="1"/>
    <s v="RES"/>
    <s v="Résidentiel"/>
    <s v="R"/>
    <x v="3"/>
    <m/>
    <s v="0"/>
    <n v="31445.012650000001"/>
    <n v="2440"/>
    <n v="0.94599999999999995"/>
    <n v="0"/>
    <n v="0"/>
    <n v="1"/>
    <s v="21171"/>
    <x v="142"/>
    <s v="242100410"/>
    <s v="Dijon Métropole"/>
    <s v="21"/>
    <s v="Côte-d'Or"/>
    <n v="27"/>
    <s v="Bourgogne-Franche-Comté"/>
  </r>
  <r>
    <s v="GRDF"/>
    <s v="2021"/>
    <x v="1"/>
    <s v="RES"/>
    <s v="Résidentiel"/>
    <s v="R"/>
    <x v="3"/>
    <m/>
    <s v="0"/>
    <n v="3504.0423599999999"/>
    <n v="204"/>
    <n v="0.92300000000000004"/>
    <n v="0"/>
    <n v="0"/>
    <n v="0"/>
    <s v="21179"/>
    <x v="148"/>
    <s v="200069540"/>
    <s v="CC Norge et Tille"/>
    <s v="21"/>
    <s v="Côte-d'Or"/>
    <n v="27"/>
    <s v="Bourgogne-Franche-Comté"/>
  </r>
  <r>
    <s v="GRDF"/>
    <s v="2021"/>
    <x v="1"/>
    <s v="PRO"/>
    <s v="Petits professionels"/>
    <s v="I"/>
    <x v="4"/>
    <m/>
    <s v="0"/>
    <n v="187.58466999999999"/>
    <n v="3"/>
    <n v="0.53900000000000003"/>
    <n v="0"/>
    <n v="0"/>
    <n v="0"/>
    <s v="21186"/>
    <x v="154"/>
    <s v="200070894"/>
    <s v="CC de Gevrey-Chambertin et de Nuits-Saint-Georges"/>
    <s v="21"/>
    <s v="Côte-d'Or"/>
    <n v="27"/>
    <s v="Bourgogne-Franche-Comté"/>
  </r>
  <r>
    <s v="GRDF"/>
    <s v="2021"/>
    <x v="1"/>
    <s v="PRO"/>
    <s v="Petits professionels"/>
    <s v="T"/>
    <x v="0"/>
    <m/>
    <s v="0"/>
    <n v="134.42923999999999"/>
    <n v="3"/>
    <n v="0.92800000000000005"/>
    <n v="0"/>
    <n v="0"/>
    <n v="0"/>
    <s v="21191"/>
    <x v="157"/>
    <s v="200070894"/>
    <s v="CC de Gevrey-Chambertin et de Nuits-Saint-Georges"/>
    <s v="21"/>
    <s v="Côte-d'Or"/>
    <n v="27"/>
    <s v="Bourgogne-Franche-Comté"/>
  </r>
  <r>
    <s v="GRDF"/>
    <s v="2021"/>
    <x v="1"/>
    <s v="RES"/>
    <s v="Résidentiel"/>
    <s v="R"/>
    <x v="3"/>
    <m/>
    <s v="0"/>
    <n v="3358.4176200000002"/>
    <n v="216"/>
    <n v="0.89900000000000002"/>
    <n v="0"/>
    <n v="0"/>
    <n v="0"/>
    <s v="21194"/>
    <x v="160"/>
    <s v="200070894"/>
    <s v="CC de Gevrey-Chambertin et de Nuits-Saint-Georges"/>
    <s v="21"/>
    <s v="Côte-d'Or"/>
    <n v="27"/>
    <s v="Bourgogne-Franche-Comté"/>
  </r>
  <r>
    <s v="GRDF"/>
    <s v="2021"/>
    <x v="1"/>
    <s v="PRO"/>
    <s v="Petits professionels"/>
    <s v="I"/>
    <x v="4"/>
    <m/>
    <s v="0"/>
    <n v="431.37943999999999"/>
    <n v="5"/>
    <n v="0.215"/>
    <n v="0"/>
    <n v="0"/>
    <n v="0"/>
    <s v="21196"/>
    <x v="162"/>
    <s v="200006682"/>
    <s v="CA Beaune, Côte et Sud - Communauté Beaune-Chagny-Nolay"/>
    <s v="21"/>
    <s v="Côte-d'Or"/>
    <n v="27"/>
    <s v="Bourgogne-Franche-Comté"/>
  </r>
  <r>
    <s v="GRDF"/>
    <s v="2021"/>
    <x v="1"/>
    <s v="RES"/>
    <s v="Résidentiel"/>
    <s v="R"/>
    <x v="3"/>
    <m/>
    <s v="0"/>
    <n v="3763.0866700000001"/>
    <n v="221"/>
    <n v="0.63400000000000001"/>
    <n v="0"/>
    <n v="0"/>
    <n v="0"/>
    <s v="21196"/>
    <x v="162"/>
    <s v="200006682"/>
    <s v="CA Beaune, Côte et Sud - Communauté Beaune-Chagny-Nolay"/>
    <s v="21"/>
    <s v="Côte-d'Or"/>
    <n v="27"/>
    <s v="Bourgogne-Franche-Comté"/>
  </r>
  <r>
    <s v="GRDF"/>
    <s v="2021"/>
    <x v="1"/>
    <s v="PRO"/>
    <s v="Petits professionels"/>
    <s v="A"/>
    <x v="1"/>
    <m/>
    <s v="0"/>
    <n v="167.8005"/>
    <n v="5"/>
    <n v="0.72699999999999998"/>
    <n v="0"/>
    <n v="0"/>
    <n v="0"/>
    <s v="21200"/>
    <x v="166"/>
    <s v="200070894"/>
    <s v="CC de Gevrey-Chambertin et de Nuits-Saint-Georges"/>
    <s v="21"/>
    <s v="Côte-d'Or"/>
    <n v="27"/>
    <s v="Bourgogne-Franche-Comté"/>
  </r>
  <r>
    <s v="GRDF"/>
    <s v="2021"/>
    <x v="1"/>
    <s v="PRO"/>
    <s v="Petits professionels"/>
    <s v="I"/>
    <x v="4"/>
    <m/>
    <s v="0"/>
    <n v="109.50817000000001"/>
    <n v="4"/>
    <n v="0"/>
    <n v="0"/>
    <n v="0"/>
    <n v="0"/>
    <s v="21212"/>
    <x v="235"/>
    <s v="242101491"/>
    <s v="CC du Montbardois"/>
    <s v="21"/>
    <s v="Côte-d'Or"/>
    <n v="27"/>
    <s v="Bourgogne-Franche-Comté"/>
  </r>
  <r>
    <s v="GRDF"/>
    <s v="2021"/>
    <x v="1"/>
    <s v="ENT"/>
    <s v="Entreprises"/>
    <s v="T"/>
    <x v="0"/>
    <s v="87"/>
    <s v="Hébergement médico-social et social"/>
    <n v="431.50031999999999"/>
    <n v="1"/>
    <n v="1"/>
    <n v="0"/>
    <n v="0"/>
    <n v="0"/>
    <s v="21223"/>
    <x v="242"/>
    <s v="242100410"/>
    <s v="Dijon Métropole"/>
    <s v="21"/>
    <s v="Côte-d'Or"/>
    <n v="27"/>
    <s v="Bourgogne-Franche-Comté"/>
  </r>
  <r>
    <s v="GRDF"/>
    <s v="2021"/>
    <x v="1"/>
    <s v="ENT"/>
    <s v="Entreprises"/>
    <s v="I"/>
    <x v="4"/>
    <s v="30"/>
    <s v="Fabrication d'autres matériels de transport"/>
    <n v="1658.8405399999999"/>
    <n v="1"/>
    <n v="1"/>
    <n v="0"/>
    <n v="0"/>
    <n v="0"/>
    <s v="21227"/>
    <x v="245"/>
    <s v="200039063"/>
    <s v="CC Forêts, Seine et Suzon"/>
    <s v="21"/>
    <s v="Côte-d'Or"/>
    <n v="27"/>
    <s v="Bourgogne-Franche-Comté"/>
  </r>
  <r>
    <s v="GRDF"/>
    <s v="2021"/>
    <x v="1"/>
    <s v="PRO"/>
    <s v="Petits professionels"/>
    <s v="T"/>
    <x v="0"/>
    <m/>
    <s v="0"/>
    <n v="754.9393"/>
    <n v="11"/>
    <n v="0.93100000000000005"/>
    <n v="0"/>
    <n v="0"/>
    <n v="0"/>
    <s v="21227"/>
    <x v="245"/>
    <s v="200039063"/>
    <s v="CC Forêts, Seine et Suzon"/>
    <s v="21"/>
    <s v="Côte-d'Or"/>
    <n v="27"/>
    <s v="Bourgogne-Franche-Comté"/>
  </r>
  <r>
    <s v="GRDF"/>
    <s v="2021"/>
    <x v="1"/>
    <s v="ENT"/>
    <s v="Entreprises"/>
    <s v="I"/>
    <x v="4"/>
    <s v="20"/>
    <s v="Industrie chimique"/>
    <n v="544.00135"/>
    <n v="1"/>
    <n v="1"/>
    <n v="0"/>
    <n v="0"/>
    <n v="0"/>
    <s v="21231"/>
    <x v="247"/>
    <s v="242100410"/>
    <s v="Dijon Métropole"/>
    <s v="21"/>
    <s v="Côte-d'Or"/>
    <n v="27"/>
    <s v="Bourgogne-Franche-Comté"/>
  </r>
  <r>
    <s v="GRDF"/>
    <s v="2021"/>
    <x v="1"/>
    <s v="ENT"/>
    <s v="Entreprises"/>
    <s v="I"/>
    <x v="4"/>
    <s v="26"/>
    <s v="Fabrication de produits informatiques, électroniques et optiques"/>
    <n v="843.45016999999996"/>
    <n v="1"/>
    <n v="1"/>
    <n v="0"/>
    <n v="0"/>
    <n v="0"/>
    <s v="21231"/>
    <x v="247"/>
    <s v="242100410"/>
    <s v="Dijon Métropole"/>
    <s v="21"/>
    <s v="Côte-d'Or"/>
    <n v="27"/>
    <s v="Bourgogne-Franche-Comté"/>
  </r>
  <r>
    <s v="GRDF"/>
    <s v="2021"/>
    <x v="1"/>
    <s v="ENT"/>
    <s v="Entreprises"/>
    <s v="I"/>
    <x v="4"/>
    <s v="32"/>
    <s v="Autres industries manufacturières"/>
    <n v="2238.79981"/>
    <n v="1"/>
    <n v="1"/>
    <n v="0"/>
    <n v="0"/>
    <n v="0"/>
    <s v="21231"/>
    <x v="247"/>
    <s v="242100410"/>
    <s v="Dijon Métropole"/>
    <s v="21"/>
    <s v="Côte-d'Or"/>
    <n v="27"/>
    <s v="Bourgogne-Franche-Comté"/>
  </r>
  <r>
    <s v="GRDF"/>
    <s v="2021"/>
    <x v="1"/>
    <s v="ENT"/>
    <s v="Entreprises"/>
    <s v="I"/>
    <x v="4"/>
    <s v="41"/>
    <s v="Construction de bâtiments"/>
    <n v="2759.0318000000002"/>
    <n v="7"/>
    <n v="1"/>
    <n v="0"/>
    <n v="0"/>
    <n v="0"/>
    <s v="21231"/>
    <x v="247"/>
    <s v="242100410"/>
    <s v="Dijon Métropole"/>
    <s v="21"/>
    <s v="Côte-d'Or"/>
    <n v="27"/>
    <s v="Bourgogne-Franche-Comté"/>
  </r>
  <r>
    <s v="GRDF"/>
    <s v="2021"/>
    <x v="1"/>
    <s v="ENT"/>
    <s v="Entreprises"/>
    <s v="T"/>
    <x v="0"/>
    <s v="58"/>
    <s v="Édition"/>
    <n v="577.16813000000002"/>
    <n v="1"/>
    <n v="1"/>
    <n v="0"/>
    <n v="0"/>
    <n v="0"/>
    <s v="21231"/>
    <x v="247"/>
    <s v="242100410"/>
    <s v="Dijon Métropole"/>
    <s v="21"/>
    <s v="Côte-d'Or"/>
    <n v="27"/>
    <s v="Bourgogne-Franche-Comté"/>
  </r>
  <r>
    <s v="GRDF"/>
    <s v="2021"/>
    <x v="1"/>
    <s v="ENT"/>
    <s v="Entreprises"/>
    <s v="T"/>
    <x v="0"/>
    <s v="68"/>
    <s v="Activités immobilières"/>
    <n v="20402.43518"/>
    <n v="41"/>
    <n v="0.996"/>
    <n v="0"/>
    <n v="0"/>
    <n v="0"/>
    <s v="21231"/>
    <x v="247"/>
    <s v="242100410"/>
    <s v="Dijon Métropole"/>
    <s v="21"/>
    <s v="Côte-d'Or"/>
    <n v="27"/>
    <s v="Bourgogne-Franche-Comté"/>
  </r>
  <r>
    <s v="GRDF"/>
    <s v="2021"/>
    <x v="1"/>
    <s v="ENT"/>
    <s v="Entreprises"/>
    <s v="T"/>
    <x v="0"/>
    <s v="72"/>
    <s v="Recherche-développement scientifique"/>
    <n v="2634.5926399999998"/>
    <n v="3"/>
    <n v="1"/>
    <n v="0"/>
    <n v="0"/>
    <n v="0"/>
    <s v="21231"/>
    <x v="247"/>
    <s v="242100410"/>
    <s v="Dijon Métropole"/>
    <s v="21"/>
    <s v="Côte-d'Or"/>
    <n v="27"/>
    <s v="Bourgogne-Franche-Comté"/>
  </r>
  <r>
    <s v="GRDF"/>
    <s v="2021"/>
    <x v="1"/>
    <s v="ENT"/>
    <s v="Entreprises"/>
    <s v="T"/>
    <x v="0"/>
    <s v="87"/>
    <s v="Hébergement médico-social et social"/>
    <n v="8151.53784"/>
    <n v="9"/>
    <n v="1"/>
    <n v="0"/>
    <n v="0"/>
    <n v="0"/>
    <s v="21231"/>
    <x v="247"/>
    <s v="242100410"/>
    <s v="Dijon Métropole"/>
    <s v="21"/>
    <s v="Côte-d'Or"/>
    <n v="27"/>
    <s v="Bourgogne-Franche-Comté"/>
  </r>
  <r>
    <s v="GRDF"/>
    <s v="2021"/>
    <x v="1"/>
    <s v="ENT"/>
    <s v="Entreprises"/>
    <s v="T"/>
    <x v="0"/>
    <s v="88"/>
    <s v="Action sociale sans hébergement"/>
    <n v="5128.6949199999999"/>
    <n v="4"/>
    <n v="1"/>
    <n v="0"/>
    <n v="0"/>
    <n v="0"/>
    <s v="21231"/>
    <x v="247"/>
    <s v="242100410"/>
    <s v="Dijon Métropole"/>
    <s v="21"/>
    <s v="Côte-d'Or"/>
    <n v="27"/>
    <s v="Bourgogne-Franche-Comté"/>
  </r>
  <r>
    <s v="GRDF"/>
    <s v="2021"/>
    <x v="1"/>
    <s v="PRO"/>
    <s v="Petits professionels"/>
    <s v="T"/>
    <x v="0"/>
    <m/>
    <s v="0"/>
    <n v="84819.678469999999"/>
    <n v="1854"/>
    <n v="0.66200000000000003"/>
    <n v="0"/>
    <n v="0"/>
    <n v="3"/>
    <s v="21231"/>
    <x v="247"/>
    <s v="242100410"/>
    <s v="Dijon Métropole"/>
    <s v="21"/>
    <s v="Côte-d'Or"/>
    <n v="27"/>
    <s v="Bourgogne-Franche-Comté"/>
  </r>
  <r>
    <s v="GRDF"/>
    <s v="2021"/>
    <x v="1"/>
    <s v="PRO"/>
    <s v="Petits professionels"/>
    <s v="T"/>
    <x v="0"/>
    <m/>
    <s v="0"/>
    <n v="453.96071999999998"/>
    <n v="12"/>
    <n v="0.745"/>
    <n v="0"/>
    <n v="0"/>
    <n v="0"/>
    <s v="21261"/>
    <x v="272"/>
    <s v="200000925"/>
    <s v="CC de la Plaine Dijonnaise"/>
    <s v="21"/>
    <s v="Côte-d'Or"/>
    <n v="27"/>
    <s v="Bourgogne-Franche-Comté"/>
  </r>
  <r>
    <s v="GRDF"/>
    <s v="2021"/>
    <x v="1"/>
    <s v="PRO"/>
    <s v="Petits professionels"/>
    <s v="T"/>
    <x v="0"/>
    <m/>
    <s v="0"/>
    <n v="464.10935000000001"/>
    <n v="12"/>
    <n v="0.90500000000000003"/>
    <n v="0"/>
    <n v="0"/>
    <n v="0"/>
    <s v="21265"/>
    <x v="276"/>
    <s v="200070894"/>
    <s v="CC de Gevrey-Chambertin et de Nuits-Saint-Georges"/>
    <s v="21"/>
    <s v="Côte-d'Or"/>
    <n v="27"/>
    <s v="Bourgogne-Franche-Comté"/>
  </r>
  <r>
    <s v="GRDF"/>
    <s v="2021"/>
    <x v="1"/>
    <s v="PRO"/>
    <s v="Petits professionels"/>
    <s v="A"/>
    <x v="1"/>
    <m/>
    <s v="0"/>
    <n v="93.594179999999994"/>
    <n v="2"/>
    <n v="0.48499999999999999"/>
    <n v="0"/>
    <n v="0"/>
    <n v="0"/>
    <s v="21267"/>
    <x v="278"/>
    <s v="200070894"/>
    <s v="CC de Gevrey-Chambertin et de Nuits-Saint-Georges"/>
    <s v="21"/>
    <s v="Côte-d'Or"/>
    <n v="27"/>
    <s v="Bourgogne-Franche-Comté"/>
  </r>
  <r>
    <s v="GRDF"/>
    <s v="2021"/>
    <x v="1"/>
    <s v="ENT"/>
    <s v="Entreprises"/>
    <s v="T"/>
    <x v="0"/>
    <s v="68"/>
    <s v="Activités immobilières"/>
    <n v="1426.97956"/>
    <n v="2"/>
    <n v="1"/>
    <n v="0"/>
    <n v="0"/>
    <n v="0"/>
    <s v="21278"/>
    <x v="288"/>
    <s v="242100410"/>
    <s v="Dijon Métropole"/>
    <s v="21"/>
    <s v="Côte-d'Or"/>
    <n v="27"/>
    <s v="Bourgogne-Franche-Comté"/>
  </r>
  <r>
    <s v="GRDF"/>
    <s v="2021"/>
    <x v="1"/>
    <s v="PRO"/>
    <s v="Petits professionels"/>
    <s v="T"/>
    <x v="0"/>
    <m/>
    <s v="0"/>
    <n v="450.95940999999999"/>
    <n v="6"/>
    <n v="0.32300000000000001"/>
    <n v="0"/>
    <n v="0"/>
    <n v="0"/>
    <s v="21290"/>
    <x v="298"/>
    <s v="242100154"/>
    <s v="CC des Vallées de la Tille et de l'Ignon"/>
    <s v="21"/>
    <s v="Côte-d'Or"/>
    <n v="27"/>
    <s v="Bourgogne-Franche-Comté"/>
  </r>
  <r>
    <s v="GRDF"/>
    <s v="2021"/>
    <x v="1"/>
    <s v="ENT"/>
    <s v="Entreprises"/>
    <s v="T"/>
    <x v="0"/>
    <s v="52"/>
    <s v="Entreposage et services auxiliaires des transports"/>
    <n v="1205.1269600000001"/>
    <n v="1"/>
    <n v="1"/>
    <n v="0"/>
    <n v="0"/>
    <n v="0"/>
    <s v="21292"/>
    <x v="300"/>
    <s v="200000925"/>
    <s v="CC de la Plaine Dijonnaise"/>
    <s v="21"/>
    <s v="Côte-d'Or"/>
    <n v="27"/>
    <s v="Bourgogne-Franche-Comté"/>
  </r>
  <r>
    <s v="GRDF"/>
    <s v="2021"/>
    <x v="1"/>
    <s v="ENT"/>
    <s v="Entreprises"/>
    <s v="I"/>
    <x v="4"/>
    <s v="10"/>
    <s v="Industries alimentaires"/>
    <n v="208.87094999999999"/>
    <n v="1"/>
    <n v="1"/>
    <n v="0"/>
    <n v="0"/>
    <n v="0"/>
    <s v="21295"/>
    <x v="303"/>
    <s v="200070894"/>
    <s v="CC de Gevrey-Chambertin et de Nuits-Saint-Georges"/>
    <s v="21"/>
    <s v="Côte-d'Or"/>
    <n v="27"/>
    <s v="Bourgogne-Franche-Comté"/>
  </r>
  <r>
    <s v="GRDF"/>
    <s v="2021"/>
    <x v="1"/>
    <s v="ENT"/>
    <s v="Entreprises"/>
    <s v="T"/>
    <x v="0"/>
    <s v="87"/>
    <s v="Hébergement médico-social et social"/>
    <n v="722.38562000000002"/>
    <n v="1"/>
    <n v="1"/>
    <n v="0"/>
    <n v="0"/>
    <n v="0"/>
    <s v="21295"/>
    <x v="303"/>
    <s v="200070894"/>
    <s v="CC de Gevrey-Chambertin et de Nuits-Saint-Georges"/>
    <s v="21"/>
    <s v="Côte-d'Or"/>
    <n v="27"/>
    <s v="Bourgogne-Franche-Comté"/>
  </r>
  <r>
    <s v="GRDF"/>
    <s v="2021"/>
    <x v="1"/>
    <s v="ENT"/>
    <s v="Entreprises"/>
    <s v="X"/>
    <x v="2"/>
    <m/>
    <s v="0"/>
    <n v="0"/>
    <n v="0"/>
    <n v="0"/>
    <n v="0"/>
    <n v="0"/>
    <n v="1"/>
    <s v="21295"/>
    <x v="303"/>
    <s v="200070894"/>
    <s v="CC de Gevrey-Chambertin et de Nuits-Saint-Georges"/>
    <s v="21"/>
    <s v="Côte-d'Or"/>
    <n v="27"/>
    <s v="Bourgogne-Franche-Comté"/>
  </r>
  <r>
    <s v="GRDF"/>
    <s v="2021"/>
    <x v="1"/>
    <s v="ENT"/>
    <s v="Entreprises"/>
    <s v="T"/>
    <x v="0"/>
    <s v="46"/>
    <s v="Commerce de gros, à l'exception des automobiles et des motocycles"/>
    <n v="1510.3230000000001"/>
    <n v="1"/>
    <n v="1"/>
    <n v="0"/>
    <n v="0"/>
    <n v="0"/>
    <s v="21317"/>
    <x v="321"/>
    <s v="242100154"/>
    <s v="CC des Vallées de la Tille et de l'Ignon"/>
    <s v="21"/>
    <s v="Côte-d'Or"/>
    <n v="27"/>
    <s v="Bourgogne-Franche-Comté"/>
  </r>
  <r>
    <s v="GRDF"/>
    <s v="2021"/>
    <x v="1"/>
    <s v="PRO"/>
    <s v="Petits professionels"/>
    <s v="T"/>
    <x v="0"/>
    <m/>
    <s v="0"/>
    <n v="5441.0194600000004"/>
    <n v="87"/>
    <n v="0.41699999999999998"/>
    <n v="0"/>
    <n v="0"/>
    <n v="0"/>
    <s v="21317"/>
    <x v="321"/>
    <s v="242100154"/>
    <s v="CC des Vallées de la Tille et de l'Ignon"/>
    <s v="21"/>
    <s v="Côte-d'Or"/>
    <n v="27"/>
    <s v="Bourgogne-Franche-Comté"/>
  </r>
  <r>
    <s v="GRDF"/>
    <s v="2021"/>
    <x v="1"/>
    <s v="PRO"/>
    <s v="Petits professionels"/>
    <s v="T"/>
    <x v="0"/>
    <m/>
    <s v="0"/>
    <n v="142.99538000000001"/>
    <n v="2"/>
    <n v="1"/>
    <n v="0"/>
    <n v="0"/>
    <n v="0"/>
    <s v="21319"/>
    <x v="637"/>
    <s v="200000925"/>
    <s v="CC de la Plaine Dijonnaise"/>
    <s v="21"/>
    <s v="Côte-d'Or"/>
    <n v="27"/>
    <s v="Bourgogne-Franche-Comté"/>
  </r>
  <r>
    <s v="GRDF"/>
    <s v="2021"/>
    <x v="1"/>
    <s v="RES"/>
    <s v="Résidentiel"/>
    <s v="R"/>
    <x v="3"/>
    <m/>
    <s v="0"/>
    <n v="1378.23955"/>
    <n v="85"/>
    <n v="0.57699999999999996"/>
    <n v="0"/>
    <n v="0"/>
    <n v="0"/>
    <s v="21322"/>
    <x v="323"/>
    <s v="242101509"/>
    <s v="CC Rives de Saône"/>
    <s v="21"/>
    <s v="Côte-d'Or"/>
    <n v="27"/>
    <s v="Bourgogne-Franche-Comté"/>
  </r>
  <r>
    <s v="GRDF"/>
    <s v="2021"/>
    <x v="1"/>
    <s v="PRO"/>
    <s v="Petits professionels"/>
    <s v="A"/>
    <x v="1"/>
    <m/>
    <s v="0"/>
    <n v="130.55884"/>
    <n v="1"/>
    <n v="0.54900000000000004"/>
    <n v="0"/>
    <n v="0"/>
    <n v="0"/>
    <s v="21347"/>
    <x v="345"/>
    <s v="200006682"/>
    <s v="CA Beaune, Côte et Sud - Communauté Beaune-Chagny-Nolay"/>
    <s v="21"/>
    <s v="Côte-d'Or"/>
    <n v="27"/>
    <s v="Bourgogne-Franche-Comté"/>
  </r>
  <r>
    <s v="GRDF"/>
    <s v="2021"/>
    <x v="1"/>
    <s v="RES"/>
    <s v="Résidentiel"/>
    <s v="R"/>
    <x v="3"/>
    <m/>
    <s v="0"/>
    <n v="3660.1271900000002"/>
    <n v="222"/>
    <n v="0.96099999999999997"/>
    <n v="0"/>
    <n v="0"/>
    <n v="0"/>
    <s v="21352"/>
    <x v="350"/>
    <s v="200000925"/>
    <s v="CC de la Plaine Dijonnaise"/>
    <s v="21"/>
    <s v="Côte-d'Or"/>
    <n v="27"/>
    <s v="Bourgogne-Franche-Comté"/>
  </r>
  <r>
    <s v="GRDF"/>
    <s v="2021"/>
    <x v="1"/>
    <s v="ENT"/>
    <s v="Entreprises"/>
    <s v="I"/>
    <x v="4"/>
    <s v="29"/>
    <s v="Industrie automobile"/>
    <n v="205.73320000000001"/>
    <n v="1"/>
    <n v="1"/>
    <n v="0"/>
    <n v="0"/>
    <n v="0"/>
    <s v="21355"/>
    <x v="353"/>
    <s v="242100410"/>
    <s v="Dijon Métropole"/>
    <s v="21"/>
    <s v="Côte-d'Or"/>
    <n v="27"/>
    <s v="Bourgogne-Franche-Comté"/>
  </r>
  <r>
    <s v="GRDF"/>
    <s v="2021"/>
    <x v="1"/>
    <s v="ENT"/>
    <s v="Entreprises"/>
    <s v="I"/>
    <x v="4"/>
    <s v="35"/>
    <s v="Production et distribution d'électricité, de gaz, de vapeur et d'air conditionné"/>
    <n v="7239.78946"/>
    <n v="2"/>
    <n v="1"/>
    <n v="0"/>
    <n v="0"/>
    <n v="0"/>
    <s v="21355"/>
    <x v="353"/>
    <s v="242100410"/>
    <s v="Dijon Métropole"/>
    <s v="21"/>
    <s v="Côte-d'Or"/>
    <n v="27"/>
    <s v="Bourgogne-Franche-Comté"/>
  </r>
  <r>
    <s v="GRDF"/>
    <s v="2021"/>
    <x v="1"/>
    <s v="ENT"/>
    <s v="Entreprises"/>
    <s v="I"/>
    <x v="4"/>
    <s v="41"/>
    <s v="Construction de bâtiments"/>
    <n v="886.45065999999997"/>
    <n v="2"/>
    <n v="1"/>
    <n v="0"/>
    <n v="0"/>
    <n v="0"/>
    <s v="21355"/>
    <x v="353"/>
    <s v="242100410"/>
    <s v="Dijon Métropole"/>
    <s v="21"/>
    <s v="Côte-d'Or"/>
    <n v="27"/>
    <s v="Bourgogne-Franche-Comté"/>
  </r>
  <r>
    <s v="GRDF"/>
    <s v="2021"/>
    <x v="1"/>
    <s v="ENT"/>
    <s v="Entreprises"/>
    <s v="T"/>
    <x v="0"/>
    <s v="68"/>
    <s v="Activités immobilières"/>
    <n v="9207.7875399999994"/>
    <n v="16"/>
    <n v="1"/>
    <n v="0"/>
    <n v="0"/>
    <n v="0"/>
    <s v="21355"/>
    <x v="353"/>
    <s v="242100410"/>
    <s v="Dijon Métropole"/>
    <s v="21"/>
    <s v="Côte-d'Or"/>
    <n v="27"/>
    <s v="Bourgogne-Franche-Comté"/>
  </r>
  <r>
    <s v="GRDF"/>
    <s v="2021"/>
    <x v="1"/>
    <s v="ENT"/>
    <s v="Entreprises"/>
    <s v="T"/>
    <x v="0"/>
    <s v="84"/>
    <s v="Administration publique et défense ; sécurité sociale obligatoire"/>
    <n v="3078.3731899999998"/>
    <n v="3"/>
    <n v="1"/>
    <n v="0"/>
    <n v="0"/>
    <n v="0"/>
    <s v="21355"/>
    <x v="353"/>
    <s v="242100410"/>
    <s v="Dijon Métropole"/>
    <s v="21"/>
    <s v="Côte-d'Or"/>
    <n v="27"/>
    <s v="Bourgogne-Franche-Comté"/>
  </r>
  <r>
    <s v="GRDF"/>
    <s v="2021"/>
    <x v="1"/>
    <s v="PRO"/>
    <s v="Petits professionels"/>
    <s v="I"/>
    <x v="4"/>
    <m/>
    <s v="0"/>
    <n v="3493.7148999999999"/>
    <n v="39"/>
    <n v="0.75600000000000001"/>
    <n v="0"/>
    <n v="0"/>
    <n v="0"/>
    <s v="21355"/>
    <x v="353"/>
    <s v="242100410"/>
    <s v="Dijon Métropole"/>
    <s v="21"/>
    <s v="Côte-d'Or"/>
    <n v="27"/>
    <s v="Bourgogne-Franche-Comté"/>
  </r>
  <r>
    <s v="GRDF"/>
    <s v="2021"/>
    <x v="1"/>
    <s v="RES"/>
    <s v="Résidentiel"/>
    <s v="R"/>
    <x v="3"/>
    <m/>
    <s v="0"/>
    <n v="29895.479920000002"/>
    <n v="2409"/>
    <n v="0.96899999999999997"/>
    <n v="0"/>
    <n v="0"/>
    <n v="0"/>
    <s v="21355"/>
    <x v="353"/>
    <s v="242100410"/>
    <s v="Dijon Métropole"/>
    <s v="21"/>
    <s v="Côte-d'Or"/>
    <n v="27"/>
    <s v="Bourgogne-Franche-Comté"/>
  </r>
  <r>
    <s v="GRDF"/>
    <s v="2021"/>
    <x v="1"/>
    <s v="PRO"/>
    <s v="Petits professionels"/>
    <s v="T"/>
    <x v="0"/>
    <m/>
    <s v="0"/>
    <n v="746.96938999999998"/>
    <n v="7"/>
    <n v="0.313"/>
    <n v="0"/>
    <n v="0"/>
    <n v="0"/>
    <s v="21383"/>
    <x v="376"/>
    <s v="242100154"/>
    <s v="CC des Vallées de la Tille et de l'Ignon"/>
    <s v="21"/>
    <s v="Côte-d'Or"/>
    <n v="27"/>
    <s v="Bourgogne-Franche-Comté"/>
  </r>
  <r>
    <s v="GRDF"/>
    <s v="2021"/>
    <x v="1"/>
    <s v="PRO"/>
    <s v="Petits professionels"/>
    <s v="T"/>
    <x v="0"/>
    <m/>
    <s v="0"/>
    <n v="119.24444"/>
    <n v="2"/>
    <n v="0"/>
    <n v="0"/>
    <n v="0"/>
    <n v="0"/>
    <s v="21388"/>
    <x v="380"/>
    <s v="200000925"/>
    <s v="CC de la Plaine Dijonnaise"/>
    <s v="21"/>
    <s v="Côte-d'Or"/>
    <n v="27"/>
    <s v="Bourgogne-Franche-Comté"/>
  </r>
  <r>
    <s v="GRDF"/>
    <s v="2021"/>
    <x v="1"/>
    <s v="ENT"/>
    <s v="Entreprises"/>
    <s v="T"/>
    <x v="0"/>
    <s v="45"/>
    <s v="Commerce et réparation d'automobiles et de motocycles"/>
    <n v="74.317040000000006"/>
    <n v="1"/>
    <n v="1"/>
    <n v="0"/>
    <n v="0"/>
    <n v="0"/>
    <s v="21390"/>
    <x v="382"/>
    <s v="242100410"/>
    <s v="Dijon Métropole"/>
    <s v="21"/>
    <s v="Côte-d'Or"/>
    <n v="27"/>
    <s v="Bourgogne-Franche-Comté"/>
  </r>
  <r>
    <s v="GRDF"/>
    <s v="2021"/>
    <x v="1"/>
    <s v="PRO"/>
    <s v="Petits professionels"/>
    <s v="T"/>
    <x v="0"/>
    <m/>
    <s v="0"/>
    <n v="4750.2229200000002"/>
    <n v="87"/>
    <n v="0.94599999999999995"/>
    <n v="0"/>
    <n v="0"/>
    <n v="0"/>
    <s v="21390"/>
    <x v="382"/>
    <s v="242100410"/>
    <s v="Dijon Métropole"/>
    <s v="21"/>
    <s v="Côte-d'Or"/>
    <n v="27"/>
    <s v="Bourgogne-Franche-Comté"/>
  </r>
  <r>
    <s v="GRDF"/>
    <s v="2021"/>
    <x v="1"/>
    <s v="RES"/>
    <s v="Résidentiel"/>
    <s v="R"/>
    <x v="3"/>
    <m/>
    <s v="0"/>
    <n v="3268.7339000000002"/>
    <n v="159"/>
    <n v="0.93400000000000005"/>
    <n v="0"/>
    <n v="0"/>
    <n v="0"/>
    <s v="21391"/>
    <x v="383"/>
    <s v="242100154"/>
    <s v="CC des Vallées de la Tille et de l'Ignon"/>
    <s v="21"/>
    <s v="Côte-d'Or"/>
    <n v="27"/>
    <s v="Bourgogne-Franche-Comté"/>
  </r>
  <r>
    <s v="GRDF"/>
    <s v="2021"/>
    <x v="1"/>
    <s v="PRO"/>
    <s v="Petits professionels"/>
    <s v="I"/>
    <x v="4"/>
    <m/>
    <s v="0"/>
    <n v="0"/>
    <n v="0"/>
    <n v="0"/>
    <n v="0"/>
    <n v="0"/>
    <n v="1"/>
    <s v="21404"/>
    <x v="392"/>
    <s v="242101459"/>
    <s v="CC du Pays d'Alésia et de la Seine"/>
    <s v="21"/>
    <s v="Côte-d'Or"/>
    <n v="27"/>
    <s v="Bourgogne-Franche-Comté"/>
  </r>
  <r>
    <s v="GRDF"/>
    <s v="2021"/>
    <x v="1"/>
    <s v="PRO"/>
    <s v="Petits professionels"/>
    <s v="I"/>
    <x v="4"/>
    <m/>
    <s v="0"/>
    <n v="557.34484999999995"/>
    <n v="6"/>
    <n v="0.31900000000000001"/>
    <n v="0"/>
    <n v="0"/>
    <n v="0"/>
    <s v="21408"/>
    <x v="396"/>
    <s v="200039063"/>
    <s v="CC Forêts, Seine et Suzon"/>
    <s v="21"/>
    <s v="Côte-d'Or"/>
    <n v="27"/>
    <s v="Bourgogne-Franche-Comté"/>
  </r>
  <r>
    <s v="GRDF"/>
    <s v="2021"/>
    <x v="1"/>
    <s v="ENT"/>
    <s v="Entreprises"/>
    <s v="I"/>
    <x v="4"/>
    <m/>
    <s v="0"/>
    <n v="1047.18389"/>
    <n v="1"/>
    <n v="1"/>
    <n v="0"/>
    <n v="0"/>
    <n v="0"/>
    <s v="21412"/>
    <x v="398"/>
    <s v="200006682"/>
    <s v="CA Beaune, Côte et Sud - Communauté Beaune-Chagny-Nolay"/>
    <s v="21"/>
    <s v="Côte-d'Or"/>
    <n v="27"/>
    <s v="Bourgogne-Franche-Comté"/>
  </r>
  <r>
    <s v="GRDF"/>
    <s v="2021"/>
    <x v="1"/>
    <s v="ENT"/>
    <s v="Entreprises"/>
    <s v="T"/>
    <x v="0"/>
    <s v="55"/>
    <s v="Hébergement"/>
    <n v="204.32532"/>
    <n v="1"/>
    <n v="1"/>
    <n v="0"/>
    <n v="0"/>
    <n v="0"/>
    <s v="21412"/>
    <x v="398"/>
    <s v="200006682"/>
    <s v="CA Beaune, Côte et Sud - Communauté Beaune-Chagny-Nolay"/>
    <s v="21"/>
    <s v="Côte-d'Or"/>
    <n v="27"/>
    <s v="Bourgogne-Franche-Comté"/>
  </r>
  <r>
    <s v="GRDF"/>
    <s v="2021"/>
    <x v="1"/>
    <s v="PRO"/>
    <s v="Petits professionels"/>
    <s v="T"/>
    <x v="0"/>
    <m/>
    <s v="0"/>
    <n v="2333.5764100000001"/>
    <n v="38"/>
    <n v="0.50600000000000001"/>
    <n v="0"/>
    <n v="0"/>
    <n v="0"/>
    <s v="21416"/>
    <x v="402"/>
    <s v="200072825"/>
    <s v="CC Mirebellois et Fontenois"/>
    <s v="21"/>
    <s v="Côte-d'Or"/>
    <n v="27"/>
    <s v="Bourgogne-Franche-Comté"/>
  </r>
  <r>
    <s v="GRDF"/>
    <s v="2021"/>
    <x v="1"/>
    <s v="ENT"/>
    <s v="Entreprises"/>
    <s v="I"/>
    <x v="4"/>
    <s v="11"/>
    <s v="Fabrication de boissons"/>
    <n v="1275.1043299999999"/>
    <n v="1"/>
    <n v="1"/>
    <n v="0"/>
    <n v="0"/>
    <n v="0"/>
    <s v="21423"/>
    <x v="408"/>
    <s v="200006682"/>
    <s v="CA Beaune, Côte et Sud - Communauté Beaune-Chagny-Nolay"/>
    <s v="21"/>
    <s v="Côte-d'Or"/>
    <n v="27"/>
    <s v="Bourgogne-Franche-Comté"/>
  </r>
  <r>
    <s v="GRDF"/>
    <s v="2021"/>
    <x v="1"/>
    <s v="ENT"/>
    <s v="Entreprises"/>
    <s v="X"/>
    <x v="2"/>
    <m/>
    <s v="0"/>
    <n v="0"/>
    <n v="0"/>
    <n v="0"/>
    <n v="0"/>
    <n v="0"/>
    <n v="1"/>
    <s v="21423"/>
    <x v="408"/>
    <s v="200006682"/>
    <s v="CA Beaune, Côte et Sud - Communauté Beaune-Chagny-Nolay"/>
    <s v="21"/>
    <s v="Côte-d'Or"/>
    <n v="27"/>
    <s v="Bourgogne-Franche-Comté"/>
  </r>
  <r>
    <s v="GRDF"/>
    <s v="2021"/>
    <x v="1"/>
    <s v="ENT"/>
    <s v="Entreprises"/>
    <s v="I"/>
    <x v="4"/>
    <s v="25"/>
    <s v="Fabrication de produits métalliques, à l'exception des machines et des équipements"/>
    <n v="1219.86292"/>
    <n v="1"/>
    <n v="1"/>
    <n v="0"/>
    <n v="0"/>
    <n v="0"/>
    <s v="21425"/>
    <x v="410"/>
    <s v="242101491"/>
    <s v="CC du Montbardois"/>
    <s v="21"/>
    <s v="Côte-d'Or"/>
    <n v="27"/>
    <s v="Bourgogne-Franche-Comté"/>
  </r>
  <r>
    <s v="GRDF"/>
    <s v="2021"/>
    <x v="1"/>
    <s v="ENT"/>
    <s v="Entreprises"/>
    <s v="I"/>
    <x v="4"/>
    <s v="35"/>
    <s v="Production et distribution d'électricité, de gaz, de vapeur et d'air conditionné"/>
    <n v="2921.5629300000001"/>
    <n v="4"/>
    <n v="1"/>
    <n v="0"/>
    <n v="0"/>
    <n v="0"/>
    <s v="21425"/>
    <x v="410"/>
    <s v="242101491"/>
    <s v="CC du Montbardois"/>
    <s v="21"/>
    <s v="Côte-d'Or"/>
    <n v="27"/>
    <s v="Bourgogne-Franche-Comté"/>
  </r>
  <r>
    <s v="GRDF"/>
    <s v="2021"/>
    <x v="1"/>
    <s v="PRO"/>
    <s v="Petits professionels"/>
    <s v="T"/>
    <x v="0"/>
    <m/>
    <s v="0"/>
    <n v="5915.5639799999999"/>
    <n v="110"/>
    <n v="0.39500000000000002"/>
    <n v="0"/>
    <n v="0"/>
    <n v="1"/>
    <s v="21425"/>
    <x v="410"/>
    <s v="242101491"/>
    <s v="CC du Montbardois"/>
    <s v="21"/>
    <s v="Côte-d'Or"/>
    <n v="27"/>
    <s v="Bourgogne-Franche-Comté"/>
  </r>
  <r>
    <s v="GRDF"/>
    <s v="2021"/>
    <x v="1"/>
    <s v="RES"/>
    <s v="Résidentiel"/>
    <s v="R"/>
    <x v="3"/>
    <m/>
    <s v="0"/>
    <n v="10814.98891"/>
    <n v="778"/>
    <n v="0.94899999999999995"/>
    <n v="0"/>
    <n v="0"/>
    <n v="0"/>
    <s v="21452"/>
    <x v="187"/>
    <s v="242100410"/>
    <s v="Dijon Métropole"/>
    <s v="21"/>
    <s v="Côte-d'Or"/>
    <n v="27"/>
    <s v="Bourgogne-Franche-Comté"/>
  </r>
  <r>
    <s v="GRDF"/>
    <s v="2021"/>
    <x v="1"/>
    <s v="ENT"/>
    <s v="Entreprises"/>
    <s v="T"/>
    <x v="0"/>
    <s v="87"/>
    <s v="Hébergement médico-social et social"/>
    <n v="553.11836000000005"/>
    <n v="1"/>
    <n v="1"/>
    <n v="0"/>
    <n v="0"/>
    <n v="0"/>
    <s v="21461"/>
    <x v="193"/>
    <s v="200006682"/>
    <s v="CA Beaune, Côte et Sud - Communauté Beaune-Chagny-Nolay"/>
    <s v="21"/>
    <s v="Côte-d'Or"/>
    <n v="27"/>
    <s v="Bourgogne-Franche-Comté"/>
  </r>
  <r>
    <s v="GRDF"/>
    <s v="2021"/>
    <x v="1"/>
    <s v="ENT"/>
    <s v="Entreprises"/>
    <s v="I"/>
    <x v="4"/>
    <s v="25"/>
    <s v="Fabrication de produits métalliques, à l'exception des machines et des équipements"/>
    <n v="576.43187999999998"/>
    <n v="1"/>
    <n v="1"/>
    <n v="0"/>
    <n v="0"/>
    <n v="0"/>
    <s v="21462"/>
    <x v="194"/>
    <s v="200069540"/>
    <s v="CC Norge et Tille"/>
    <s v="21"/>
    <s v="Côte-d'Or"/>
    <n v="27"/>
    <s v="Bourgogne-Franche-Comté"/>
  </r>
  <r>
    <s v="GRDF"/>
    <s v="2021"/>
    <x v="1"/>
    <s v="PRO"/>
    <s v="Petits professionels"/>
    <s v="T"/>
    <x v="0"/>
    <m/>
    <s v="0"/>
    <n v="506.40264999999999"/>
    <n v="7"/>
    <n v="0.72699999999999998"/>
    <n v="0"/>
    <n v="0"/>
    <n v="0"/>
    <s v="21462"/>
    <x v="194"/>
    <s v="200069540"/>
    <s v="CC Norge et Tille"/>
    <s v="21"/>
    <s v="Côte-d'Or"/>
    <n v="27"/>
    <s v="Bourgogne-Franche-Comté"/>
  </r>
  <r>
    <s v="GRDF"/>
    <s v="2021"/>
    <x v="1"/>
    <s v="ENT"/>
    <s v="Entreprises"/>
    <s v="I"/>
    <x v="4"/>
    <s v="11"/>
    <s v="Fabrication de boissons"/>
    <n v="5981.5355099999997"/>
    <n v="3"/>
    <n v="1"/>
    <n v="0"/>
    <n v="0"/>
    <n v="0"/>
    <s v="21464"/>
    <x v="196"/>
    <s v="200070894"/>
    <s v="CC de Gevrey-Chambertin et de Nuits-Saint-Georges"/>
    <s v="21"/>
    <s v="Côte-d'Or"/>
    <n v="27"/>
    <s v="Bourgogne-Franche-Comté"/>
  </r>
  <r>
    <s v="GRDF"/>
    <s v="2021"/>
    <x v="1"/>
    <s v="ENT"/>
    <s v="Entreprises"/>
    <s v="I"/>
    <x v="4"/>
    <s v="18"/>
    <s v="Imprimerie et reproduction d'enregistrements"/>
    <n v="788.39635999999996"/>
    <n v="1"/>
    <n v="1"/>
    <n v="0"/>
    <n v="0"/>
    <n v="0"/>
    <s v="21464"/>
    <x v="196"/>
    <s v="200070894"/>
    <s v="CC de Gevrey-Chambertin et de Nuits-Saint-Georges"/>
    <s v="21"/>
    <s v="Côte-d'Or"/>
    <n v="27"/>
    <s v="Bourgogne-Franche-Comté"/>
  </r>
  <r>
    <s v="GRDF"/>
    <s v="2021"/>
    <x v="1"/>
    <s v="ENT"/>
    <s v="Entreprises"/>
    <s v="T"/>
    <x v="0"/>
    <s v="85"/>
    <s v="Enseignement"/>
    <n v="593.58213999999998"/>
    <n v="1"/>
    <n v="1"/>
    <n v="0"/>
    <n v="0"/>
    <n v="0"/>
    <s v="21464"/>
    <x v="196"/>
    <s v="200070894"/>
    <s v="CC de Gevrey-Chambertin et de Nuits-Saint-Georges"/>
    <s v="21"/>
    <s v="Côte-d'Or"/>
    <n v="27"/>
    <s v="Bourgogne-Franche-Comté"/>
  </r>
  <r>
    <s v="GRDF"/>
    <s v="2021"/>
    <x v="1"/>
    <s v="ENT"/>
    <s v="Entreprises"/>
    <s v="T"/>
    <x v="0"/>
    <s v="86"/>
    <s v="Activités pour la santé humaine"/>
    <n v="259.82215000000002"/>
    <n v="1"/>
    <n v="1"/>
    <n v="0"/>
    <n v="0"/>
    <n v="0"/>
    <s v="21464"/>
    <x v="196"/>
    <s v="200070894"/>
    <s v="CC de Gevrey-Chambertin et de Nuits-Saint-Georges"/>
    <s v="21"/>
    <s v="Côte-d'Or"/>
    <n v="27"/>
    <s v="Bourgogne-Franche-Comté"/>
  </r>
  <r>
    <s v="GRDF"/>
    <s v="2021"/>
    <x v="1"/>
    <s v="PRO"/>
    <s v="Petits professionels"/>
    <s v="A"/>
    <x v="1"/>
    <m/>
    <s v="0"/>
    <n v="603.20016999999996"/>
    <n v="22"/>
    <n v="0.72099999999999997"/>
    <n v="0"/>
    <n v="0"/>
    <n v="0"/>
    <s v="21464"/>
    <x v="196"/>
    <s v="200070894"/>
    <s v="CC de Gevrey-Chambertin et de Nuits-Saint-Georges"/>
    <s v="21"/>
    <s v="Côte-d'Or"/>
    <n v="27"/>
    <s v="Bourgogne-Franche-Comté"/>
  </r>
  <r>
    <s v="GRDF"/>
    <s v="2021"/>
    <x v="1"/>
    <s v="ENT"/>
    <s v="Entreprises"/>
    <s v="T"/>
    <x v="0"/>
    <s v="47"/>
    <s v="Commerce de détail, à l'exception des automobiles et des motocycles"/>
    <n v="2354.0225700000001"/>
    <n v="1"/>
    <n v="1"/>
    <n v="0"/>
    <n v="0"/>
    <n v="0"/>
    <s v="21481"/>
    <x v="210"/>
    <s v="242100410"/>
    <s v="Dijon Métropole"/>
    <s v="21"/>
    <s v="Côte-d'Or"/>
    <n v="27"/>
    <s v="Bourgogne-Franche-Comté"/>
  </r>
  <r>
    <s v="GRDF"/>
    <s v="2021"/>
    <x v="1"/>
    <s v="RES"/>
    <s v="Résidentiel"/>
    <s v="R"/>
    <x v="3"/>
    <m/>
    <s v="0"/>
    <n v="8089.8589899999997"/>
    <n v="509"/>
    <n v="0.94"/>
    <n v="0"/>
    <n v="0"/>
    <n v="0"/>
    <s v="21481"/>
    <x v="210"/>
    <s v="242100410"/>
    <s v="Dijon Métropole"/>
    <s v="21"/>
    <s v="Côte-d'Or"/>
    <n v="27"/>
    <s v="Bourgogne-Franche-Comté"/>
  </r>
  <r>
    <s v="GRDF"/>
    <s v="2021"/>
    <x v="1"/>
    <s v="PRO"/>
    <s v="Petits professionels"/>
    <s v="T"/>
    <x v="0"/>
    <m/>
    <s v="0"/>
    <n v="95.482349999999997"/>
    <n v="3"/>
    <n v="4.0899999999999999E-2"/>
    <n v="0"/>
    <n v="0"/>
    <n v="0"/>
    <s v="21493"/>
    <x v="220"/>
    <s v="200070902"/>
    <s v="CC Auxonne Pontailler Val de Saône"/>
    <s v="21"/>
    <s v="Côte-d'Or"/>
    <n v="27"/>
    <s v="Bourgogne-Franche-Comté"/>
  </r>
  <r>
    <s v="GRDF"/>
    <s v="2021"/>
    <x v="1"/>
    <s v="PRO"/>
    <s v="Petits professionels"/>
    <s v="I"/>
    <x v="4"/>
    <m/>
    <s v="0"/>
    <n v="259.44389999999999"/>
    <n v="1"/>
    <n v="0"/>
    <n v="0"/>
    <n v="0"/>
    <n v="0"/>
    <s v="21496"/>
    <x v="221"/>
    <s v="200070902"/>
    <s v="CC Auxonne Pontailler Val de Saône"/>
    <s v="21"/>
    <s v="Côte-d'Or"/>
    <n v="27"/>
    <s v="Bourgogne-Franche-Comté"/>
  </r>
  <r>
    <s v="GRDF"/>
    <s v="2021"/>
    <x v="1"/>
    <s v="RES"/>
    <s v="Résidentiel"/>
    <s v="R"/>
    <x v="3"/>
    <m/>
    <s v="0"/>
    <n v="1096.43262"/>
    <n v="58"/>
    <n v="0.59399999999999997"/>
    <n v="0"/>
    <n v="0"/>
    <n v="0"/>
    <s v="21506"/>
    <x v="229"/>
    <s v="200070894"/>
    <s v="CC de Gevrey-Chambertin et de Nuits-Saint-Georges"/>
    <s v="21"/>
    <s v="Côte-d'Or"/>
    <n v="27"/>
    <s v="Bourgogne-Franche-Comté"/>
  </r>
  <r>
    <s v="GRDF"/>
    <s v="2021"/>
    <x v="1"/>
    <s v="RES"/>
    <s v="Résidentiel"/>
    <s v="R"/>
    <x v="3"/>
    <m/>
    <s v="0"/>
    <n v="3288.0974700000002"/>
    <n v="149"/>
    <n v="0.71299999999999997"/>
    <n v="0"/>
    <n v="0"/>
    <n v="0"/>
    <s v="21512"/>
    <x v="418"/>
    <s v="200006682"/>
    <s v="CA Beaune, Côte et Sud - Communauté Beaune-Chagny-Nolay"/>
    <s v="21"/>
    <s v="Côte-d'Or"/>
    <n v="27"/>
    <s v="Bourgogne-Franche-Comté"/>
  </r>
  <r>
    <s v="GRDF"/>
    <s v="2021"/>
    <x v="1"/>
    <s v="ENT"/>
    <s v="Entreprises"/>
    <s v="T"/>
    <x v="0"/>
    <s v="70"/>
    <s v="Activités des sièges sociaux ; conseil de gestion"/>
    <n v="336.61032999999998"/>
    <n v="1"/>
    <n v="1"/>
    <n v="0"/>
    <n v="0"/>
    <n v="0"/>
    <s v="21515"/>
    <x v="419"/>
    <s v="242100410"/>
    <s v="Dijon Métropole"/>
    <s v="21"/>
    <s v="Côte-d'Or"/>
    <n v="27"/>
    <s v="Bourgogne-Franche-Comté"/>
  </r>
  <r>
    <s v="GRDF"/>
    <s v="2021"/>
    <x v="1"/>
    <s v="PRO"/>
    <s v="Petits professionels"/>
    <s v="T"/>
    <x v="0"/>
    <m/>
    <s v="0"/>
    <n v="6848.7617600000003"/>
    <n v="93"/>
    <n v="0.72"/>
    <n v="0"/>
    <n v="0"/>
    <n v="1"/>
    <s v="21515"/>
    <x v="419"/>
    <s v="242100410"/>
    <s v="Dijon Métropole"/>
    <s v="21"/>
    <s v="Côte-d'Or"/>
    <n v="27"/>
    <s v="Bourgogne-Franche-Comté"/>
  </r>
  <r>
    <s v="GRDF"/>
    <s v="2021"/>
    <x v="1"/>
    <s v="PRO"/>
    <s v="Petits professionels"/>
    <s v="A"/>
    <x v="1"/>
    <m/>
    <s v="0"/>
    <n v="0"/>
    <n v="0"/>
    <n v="0"/>
    <n v="0"/>
    <n v="0"/>
    <n v="1"/>
    <s v="21521"/>
    <x v="420"/>
    <s v="200069540"/>
    <s v="CC Norge et Tille"/>
    <s v="21"/>
    <s v="Côte-d'Or"/>
    <n v="27"/>
    <s v="Bourgogne-Franche-Comté"/>
  </r>
  <r>
    <s v="GRDF"/>
    <s v="2021"/>
    <x v="1"/>
    <s v="PRO"/>
    <s v="Petits professionels"/>
    <s v="T"/>
    <x v="0"/>
    <m/>
    <s v="0"/>
    <n v="336.38427000000001"/>
    <n v="10"/>
    <n v="0.94499999999999995"/>
    <n v="0"/>
    <n v="0"/>
    <n v="0"/>
    <s v="21532"/>
    <x v="421"/>
    <s v="200000925"/>
    <s v="CC de la Plaine Dijonnaise"/>
    <s v="21"/>
    <s v="Côte-d'Or"/>
    <n v="27"/>
    <s v="Bourgogne-Franche-Comté"/>
  </r>
  <r>
    <s v="GRDF"/>
    <s v="2021"/>
    <x v="1"/>
    <s v="ENT"/>
    <s v="Entreprises"/>
    <s v="T"/>
    <x v="0"/>
    <s v="70"/>
    <s v="Activités des sièges sociaux ; conseil de gestion"/>
    <n v="1110.57051"/>
    <n v="2"/>
    <n v="1"/>
    <n v="0"/>
    <n v="0"/>
    <n v="0"/>
    <s v="21540"/>
    <x v="447"/>
    <s v="242100410"/>
    <s v="Dijon Métropole"/>
    <s v="21"/>
    <s v="Côte-d'Or"/>
    <n v="27"/>
    <s v="Bourgogne-Franche-Comté"/>
  </r>
  <r>
    <s v="GRDF"/>
    <s v="2021"/>
    <x v="1"/>
    <s v="ENT"/>
    <s v="Entreprises"/>
    <s v="I"/>
    <x v="4"/>
    <s v="35"/>
    <s v="Production et distribution d'électricité, de gaz, de vapeur et d'air conditionné"/>
    <n v="615.82799"/>
    <n v="1"/>
    <n v="1"/>
    <n v="0"/>
    <n v="0"/>
    <n v="0"/>
    <s v="21545"/>
    <x v="423"/>
    <s v="242101434"/>
    <s v="CC du Pays Châtillonnais"/>
    <s v="21"/>
    <s v="Côte-d'Or"/>
    <n v="27"/>
    <s v="Bourgogne-Franche-Comté"/>
  </r>
  <r>
    <s v="GRDF"/>
    <s v="2021"/>
    <x v="1"/>
    <s v="ENT"/>
    <s v="Entreprises"/>
    <s v="T"/>
    <x v="0"/>
    <s v="46"/>
    <s v="Commerce de gros, à l'exception des automobiles et des motocycles"/>
    <n v="379.87110999999999"/>
    <n v="1"/>
    <n v="1"/>
    <n v="0"/>
    <n v="0"/>
    <n v="0"/>
    <s v="21555"/>
    <x v="449"/>
    <s v="200069540"/>
    <s v="CC Norge et Tille"/>
    <s v="21"/>
    <s v="Côte-d'Or"/>
    <n v="27"/>
    <s v="Bourgogne-Franche-Comté"/>
  </r>
  <r>
    <s v="GRDF"/>
    <s v="2021"/>
    <x v="1"/>
    <s v="PRO"/>
    <s v="Petits professionels"/>
    <s v="T"/>
    <x v="0"/>
    <m/>
    <s v="0"/>
    <n v="486.56454000000002"/>
    <n v="11"/>
    <n v="0.20200000000000001"/>
    <n v="0"/>
    <n v="0"/>
    <n v="0"/>
    <s v="21558"/>
    <x v="424"/>
    <s v="200006682"/>
    <s v="CA Beaune, Côte et Sud - Communauté Beaune-Chagny-Nolay"/>
    <s v="21"/>
    <s v="Côte-d'Or"/>
    <n v="27"/>
    <s v="Bourgogne-Franche-Comté"/>
  </r>
  <r>
    <s v="GRDF"/>
    <s v="2021"/>
    <x v="1"/>
    <s v="RES"/>
    <s v="Résidentiel"/>
    <s v="R"/>
    <x v="3"/>
    <m/>
    <s v="0"/>
    <n v="3077.7272800000001"/>
    <n v="214"/>
    <n v="0.56799999999999995"/>
    <n v="0"/>
    <n v="0"/>
    <n v="0"/>
    <s v="21558"/>
    <x v="424"/>
    <s v="200006682"/>
    <s v="CA Beaune, Côte et Sud - Communauté Beaune-Chagny-Nolay"/>
    <s v="21"/>
    <s v="Côte-d'Or"/>
    <n v="27"/>
    <s v="Bourgogne-Franche-Comté"/>
  </r>
  <r>
    <s v="GRDF"/>
    <s v="2021"/>
    <x v="1"/>
    <s v="ENT"/>
    <s v="Entreprises"/>
    <s v="I"/>
    <x v="4"/>
    <s v="29"/>
    <s v="Industrie automobile"/>
    <n v="830.36533999999995"/>
    <n v="1"/>
    <n v="1"/>
    <n v="0"/>
    <n v="0"/>
    <n v="0"/>
    <s v="21585"/>
    <x v="427"/>
    <s v="200070894"/>
    <s v="CC de Gevrey-Chambertin et de Nuits-Saint-Georges"/>
    <s v="21"/>
    <s v="Côte-d'Or"/>
    <n v="27"/>
    <s v="Bourgogne-Franche-Comté"/>
  </r>
  <r>
    <s v="GRDF"/>
    <s v="2021"/>
    <x v="1"/>
    <s v="PRO"/>
    <s v="Petits professionels"/>
    <s v="A"/>
    <x v="1"/>
    <m/>
    <s v="0"/>
    <n v="109.24457"/>
    <n v="2"/>
    <n v="1"/>
    <n v="0"/>
    <n v="0"/>
    <n v="0"/>
    <s v="21585"/>
    <x v="427"/>
    <s v="200070894"/>
    <s v="CC de Gevrey-Chambertin et de Nuits-Saint-Georges"/>
    <s v="21"/>
    <s v="Côte-d'Or"/>
    <n v="27"/>
    <s v="Bourgogne-Franche-Comté"/>
  </r>
  <r>
    <s v="GRDF"/>
    <s v="2021"/>
    <x v="1"/>
    <s v="ENT"/>
    <s v="Entreprises"/>
    <s v="A"/>
    <x v="1"/>
    <s v="1"/>
    <s v="0"/>
    <n v="1410.56116"/>
    <n v="1"/>
    <n v="1"/>
    <n v="0"/>
    <n v="0"/>
    <n v="0"/>
    <s v="21590"/>
    <x v="429"/>
    <s v="200006682"/>
    <s v="CA Beaune, Côte et Sud - Communauté Beaune-Chagny-Nolay"/>
    <s v="21"/>
    <s v="Côte-d'Or"/>
    <n v="27"/>
    <s v="Bourgogne-Franche-Comté"/>
  </r>
  <r>
    <s v="GRDF"/>
    <s v="2021"/>
    <x v="1"/>
    <s v="PRO"/>
    <s v="Petits professionels"/>
    <s v="A"/>
    <x v="1"/>
    <m/>
    <s v="0"/>
    <n v="803.29652999999996"/>
    <n v="14"/>
    <n v="0.26900000000000002"/>
    <n v="0"/>
    <n v="0"/>
    <n v="0"/>
    <s v="21590"/>
    <x v="429"/>
    <s v="200006682"/>
    <s v="CA Beaune, Côte et Sud - Communauté Beaune-Chagny-Nolay"/>
    <s v="21"/>
    <s v="Côte-d'Or"/>
    <n v="27"/>
    <s v="Bourgogne-Franche-Comté"/>
  </r>
  <r>
    <s v="GRDF"/>
    <s v="2021"/>
    <x v="1"/>
    <s v="PRO"/>
    <s v="Petits professionels"/>
    <s v="A"/>
    <x v="1"/>
    <m/>
    <s v="0"/>
    <n v="0"/>
    <n v="0"/>
    <n v="0"/>
    <n v="0"/>
    <n v="0"/>
    <n v="1"/>
    <s v="21591"/>
    <x v="430"/>
    <s v="200039063"/>
    <s v="CC Forêts, Seine et Suzon"/>
    <s v="21"/>
    <s v="Côte-d'Or"/>
    <n v="27"/>
    <s v="Bourgogne-Franche-Comté"/>
  </r>
  <r>
    <s v="GRDF"/>
    <s v="2021"/>
    <x v="1"/>
    <s v="ENT"/>
    <s v="Entreprises"/>
    <s v="T"/>
    <x v="0"/>
    <s v="84"/>
    <s v="Administration publique et défense ; sécurité sociale obligatoire"/>
    <n v="755.40284999999994"/>
    <n v="2"/>
    <n v="1"/>
    <n v="0"/>
    <n v="0"/>
    <n v="0"/>
    <s v="21599"/>
    <x v="450"/>
    <s v="200070910"/>
    <s v="CC Tille et Venelle"/>
    <s v="21"/>
    <s v="Côte-d'Or"/>
    <n v="27"/>
    <s v="Bourgogne-Franche-Comté"/>
  </r>
  <r>
    <s v="GRDF"/>
    <s v="2021"/>
    <x v="1"/>
    <s v="RES"/>
    <s v="Résidentiel"/>
    <s v="R"/>
    <x v="3"/>
    <m/>
    <s v="0"/>
    <n v="3008.9291699999999"/>
    <n v="178"/>
    <n v="0.877"/>
    <n v="0"/>
    <n v="0"/>
    <n v="0"/>
    <s v="21699"/>
    <x v="442"/>
    <s v="200070902"/>
    <s v="CC Auxonne Pontailler Val de Saône"/>
    <s v="21"/>
    <s v="Côte-d'Or"/>
    <n v="27"/>
    <s v="Bourgogne-Franche-Comté"/>
  </r>
  <r>
    <s v="GRDF"/>
    <s v="2021"/>
    <x v="1"/>
    <s v="ENT"/>
    <s v="Entreprises"/>
    <s v="X"/>
    <x v="2"/>
    <m/>
    <s v="0"/>
    <n v="0"/>
    <n v="0"/>
    <n v="0"/>
    <n v="0"/>
    <n v="0"/>
    <n v="1"/>
    <s v="21712"/>
    <x v="443"/>
    <s v="200006682"/>
    <s v="CA Beaune, Côte et Sud - Communauté Beaune-Chagny-Nolay"/>
    <s v="21"/>
    <s v="Côte-d'Or"/>
    <n v="27"/>
    <s v="Bourgogne-Franche-Comté"/>
  </r>
  <r>
    <s v="GRDF"/>
    <s v="2021"/>
    <x v="1"/>
    <s v="PRO"/>
    <s v="Petits professionels"/>
    <s v="I"/>
    <x v="4"/>
    <m/>
    <s v="0"/>
    <n v="76.058869999999999"/>
    <n v="4"/>
    <n v="0.60499999999999998"/>
    <n v="0"/>
    <n v="0"/>
    <n v="0"/>
    <s v="21714"/>
    <x v="445"/>
    <s v="200070894"/>
    <s v="CC de Gevrey-Chambertin et de Nuits-Saint-Georges"/>
    <s v="21"/>
    <s v="Côte-d'Or"/>
    <n v="27"/>
    <s v="Bourgogne-Franche-Comté"/>
  </r>
  <r>
    <s v="GRDF"/>
    <s v="2021"/>
    <x v="1"/>
    <s v="RES"/>
    <s v="Résidentiel"/>
    <s v="R"/>
    <x v="3"/>
    <m/>
    <s v="0"/>
    <n v="2140.4791"/>
    <n v="108"/>
    <n v="0.66"/>
    <n v="0"/>
    <n v="0"/>
    <n v="0"/>
    <s v="21714"/>
    <x v="445"/>
    <s v="200070894"/>
    <s v="CC de Gevrey-Chambertin et de Nuits-Saint-Georges"/>
    <s v="21"/>
    <s v="Côte-d'Or"/>
    <n v="27"/>
    <s v="Bourgogne-Franche-Comté"/>
  </r>
  <r>
    <s v="GRDF"/>
    <s v="2021"/>
    <x v="1"/>
    <s v="ENT"/>
    <s v="Entreprises"/>
    <s v="T"/>
    <x v="0"/>
    <s v="56"/>
    <s v="Restauration"/>
    <n v="816.64124000000004"/>
    <n v="1"/>
    <n v="1"/>
    <n v="0"/>
    <n v="0"/>
    <n v="0"/>
    <s v="21716"/>
    <x v="578"/>
    <s v="200070894"/>
    <s v="CC de Gevrey-Chambertin et de Nuits-Saint-Georges"/>
    <s v="21"/>
    <s v="Côte-d'Or"/>
    <n v="27"/>
    <s v="Bourgogne-Franche-Comté"/>
  </r>
  <r>
    <s v="GRDF"/>
    <s v="2021"/>
    <x v="1"/>
    <s v="PRO"/>
    <s v="Petits professionels"/>
    <s v="T"/>
    <x v="0"/>
    <m/>
    <s v="0"/>
    <n v="630.89333999999997"/>
    <n v="14"/>
    <n v="0.45100000000000001"/>
    <n v="0"/>
    <n v="0"/>
    <n v="0"/>
    <s v="21716"/>
    <x v="578"/>
    <s v="200070894"/>
    <s v="CC de Gevrey-Chambertin et de Nuits-Saint-Georges"/>
    <s v="21"/>
    <s v="Côte-d'Or"/>
    <n v="27"/>
    <s v="Bourgogne-Franche-Comté"/>
  </r>
  <r>
    <s v="GRDF"/>
    <s v="2021"/>
    <x v="1"/>
    <s v="ENT"/>
    <s v="Entreprises"/>
    <s v="I"/>
    <x v="4"/>
    <s v="35"/>
    <s v="Production et distribution d'électricité, de gaz, de vapeur et d'air conditionné"/>
    <n v="5572.28791"/>
    <n v="4"/>
    <n v="1"/>
    <n v="0"/>
    <n v="0"/>
    <n v="0"/>
    <s v="21171"/>
    <x v="142"/>
    <s v="242100410"/>
    <s v="Dijon Métropole"/>
    <s v="21"/>
    <s v="Côte-d'Or"/>
    <n v="27"/>
    <s v="Bourgogne-Franche-Comté"/>
  </r>
  <r>
    <s v="GRDF"/>
    <s v="2021"/>
    <x v="1"/>
    <s v="ENT"/>
    <s v="Entreprises"/>
    <s v="T"/>
    <x v="0"/>
    <s v="45"/>
    <s v="Commerce et réparation d'automobiles et de motocycles"/>
    <n v="325.16748999999999"/>
    <n v="1"/>
    <n v="1"/>
    <n v="0"/>
    <n v="0"/>
    <n v="0"/>
    <s v="21171"/>
    <x v="142"/>
    <s v="242100410"/>
    <s v="Dijon Métropole"/>
    <s v="21"/>
    <s v="Côte-d'Or"/>
    <n v="27"/>
    <s v="Bourgogne-Franche-Comté"/>
  </r>
  <r>
    <s v="GRDF"/>
    <s v="2021"/>
    <x v="1"/>
    <s v="PRO"/>
    <s v="Petits professionels"/>
    <s v="A"/>
    <x v="1"/>
    <m/>
    <s v="0"/>
    <n v="815.88847999999996"/>
    <n v="20"/>
    <n v="0.86799999999999999"/>
    <n v="0"/>
    <n v="0"/>
    <n v="0"/>
    <s v="21173"/>
    <x v="143"/>
    <s v="200006682"/>
    <s v="CA Beaune, Côte et Sud - Communauté Beaune-Chagny-Nolay"/>
    <s v="21"/>
    <s v="Côte-d'Or"/>
    <n v="27"/>
    <s v="Bourgogne-Franche-Comté"/>
  </r>
  <r>
    <s v="GRDF"/>
    <s v="2021"/>
    <x v="1"/>
    <s v="PRO"/>
    <s v="Petits professionels"/>
    <s v="T"/>
    <x v="0"/>
    <m/>
    <s v="0"/>
    <n v="516.71812"/>
    <n v="12"/>
    <n v="0.46899999999999997"/>
    <n v="0"/>
    <n v="0"/>
    <n v="0"/>
    <s v="21186"/>
    <x v="154"/>
    <s v="200070894"/>
    <s v="CC de Gevrey-Chambertin et de Nuits-Saint-Georges"/>
    <s v="21"/>
    <s v="Côte-d'Or"/>
    <n v="27"/>
    <s v="Bourgogne-Franche-Comté"/>
  </r>
  <r>
    <s v="GRDF"/>
    <s v="2021"/>
    <x v="1"/>
    <s v="RES"/>
    <s v="Résidentiel"/>
    <s v="R"/>
    <x v="3"/>
    <m/>
    <s v="0"/>
    <n v="2798.2345599999999"/>
    <n v="163"/>
    <n v="0.93700000000000006"/>
    <n v="0"/>
    <n v="0"/>
    <n v="0"/>
    <s v="21186"/>
    <x v="154"/>
    <s v="200070894"/>
    <s v="CC de Gevrey-Chambertin et de Nuits-Saint-Georges"/>
    <s v="21"/>
    <s v="Côte-d'Or"/>
    <n v="27"/>
    <s v="Bourgogne-Franche-Comté"/>
  </r>
  <r>
    <s v="GRDF"/>
    <s v="2021"/>
    <x v="1"/>
    <s v="ENT"/>
    <s v="Entreprises"/>
    <s v="I"/>
    <x v="4"/>
    <m/>
    <s v="0"/>
    <n v="3669.7025199999998"/>
    <n v="1"/>
    <n v="1"/>
    <n v="0"/>
    <n v="0"/>
    <n v="0"/>
    <s v="21200"/>
    <x v="166"/>
    <s v="200070894"/>
    <s v="CC de Gevrey-Chambertin et de Nuits-Saint-Georges"/>
    <s v="21"/>
    <s v="Côte-d'Or"/>
    <n v="27"/>
    <s v="Bourgogne-Franche-Comté"/>
  </r>
  <r>
    <s v="GRDF"/>
    <s v="2021"/>
    <x v="1"/>
    <s v="RES"/>
    <s v="Résidentiel"/>
    <s v="R"/>
    <x v="3"/>
    <m/>
    <s v="0"/>
    <n v="7677.7444299999997"/>
    <n v="431"/>
    <n v="0.97199999999999998"/>
    <n v="0"/>
    <n v="0"/>
    <n v="0"/>
    <s v="21209"/>
    <x v="232"/>
    <s v="200069540"/>
    <s v="CC Norge et Tille"/>
    <s v="21"/>
    <s v="Côte-d'Or"/>
    <n v="27"/>
    <s v="Bourgogne-Franche-Comté"/>
  </r>
  <r>
    <s v="GRDF"/>
    <s v="2021"/>
    <x v="1"/>
    <s v="ENT"/>
    <s v="Entreprises"/>
    <s v="X"/>
    <x v="2"/>
    <m/>
    <s v="0"/>
    <n v="0"/>
    <n v="0"/>
    <n v="0"/>
    <n v="0"/>
    <n v="0"/>
    <n v="1"/>
    <s v="21223"/>
    <x v="242"/>
    <s v="242100410"/>
    <s v="Dijon Métropole"/>
    <s v="21"/>
    <s v="Côte-d'Or"/>
    <n v="27"/>
    <s v="Bourgogne-Franche-Comté"/>
  </r>
  <r>
    <s v="GRDF"/>
    <s v="2021"/>
    <x v="1"/>
    <s v="PRO"/>
    <s v="Petits professionels"/>
    <s v="T"/>
    <x v="0"/>
    <m/>
    <s v="0"/>
    <n v="497.02802000000003"/>
    <n v="8"/>
    <n v="0.60899999999999999"/>
    <n v="0"/>
    <n v="0"/>
    <n v="0"/>
    <s v="21223"/>
    <x v="242"/>
    <s v="242100410"/>
    <s v="Dijon Métropole"/>
    <s v="21"/>
    <s v="Côte-d'Or"/>
    <n v="27"/>
    <s v="Bourgogne-Franche-Comté"/>
  </r>
  <r>
    <s v="GRDF"/>
    <s v="2021"/>
    <x v="1"/>
    <s v="ENT"/>
    <s v="Entreprises"/>
    <s v="I"/>
    <x v="4"/>
    <m/>
    <s v="0"/>
    <n v="1924.607"/>
    <n v="2"/>
    <n v="0.5"/>
    <n v="0"/>
    <n v="0"/>
    <n v="0"/>
    <s v="21231"/>
    <x v="247"/>
    <s v="242100410"/>
    <s v="Dijon Métropole"/>
    <s v="21"/>
    <s v="Côte-d'Or"/>
    <n v="27"/>
    <s v="Bourgogne-Franche-Comté"/>
  </r>
  <r>
    <s v="GRDF"/>
    <s v="2021"/>
    <x v="1"/>
    <s v="ENT"/>
    <s v="Entreprises"/>
    <s v="I"/>
    <x v="4"/>
    <s v="10"/>
    <s v="Industries alimentaires"/>
    <n v="761.74753999999996"/>
    <n v="2"/>
    <n v="1"/>
    <n v="0"/>
    <n v="0"/>
    <n v="0"/>
    <s v="21231"/>
    <x v="247"/>
    <s v="242100410"/>
    <s v="Dijon Métropole"/>
    <s v="21"/>
    <s v="Côte-d'Or"/>
    <n v="27"/>
    <s v="Bourgogne-Franche-Comté"/>
  </r>
  <r>
    <s v="GRDF"/>
    <s v="2021"/>
    <x v="1"/>
    <s v="ENT"/>
    <s v="Entreprises"/>
    <s v="I"/>
    <x v="4"/>
    <s v="25"/>
    <s v="Fabrication de produits métalliques, à l'exception des machines et des équipements"/>
    <n v="17053.920770000001"/>
    <n v="2"/>
    <n v="1"/>
    <n v="0"/>
    <n v="0"/>
    <n v="0"/>
    <s v="21231"/>
    <x v="247"/>
    <s v="242100410"/>
    <s v="Dijon Métropole"/>
    <s v="21"/>
    <s v="Côte-d'Or"/>
    <n v="27"/>
    <s v="Bourgogne-Franche-Comté"/>
  </r>
  <r>
    <s v="GRDF"/>
    <s v="2021"/>
    <x v="1"/>
    <s v="ENT"/>
    <s v="Entreprises"/>
    <s v="I"/>
    <x v="4"/>
    <s v="28"/>
    <s v="Fabrication de machines et équipements n.c.a."/>
    <n v="1691.45685"/>
    <n v="1"/>
    <n v="1"/>
    <n v="0"/>
    <n v="0"/>
    <n v="0"/>
    <s v="21231"/>
    <x v="247"/>
    <s v="242100410"/>
    <s v="Dijon Métropole"/>
    <s v="21"/>
    <s v="Côte-d'Or"/>
    <n v="27"/>
    <s v="Bourgogne-Franche-Comté"/>
  </r>
  <r>
    <s v="GRDF"/>
    <s v="2021"/>
    <x v="1"/>
    <s v="ENT"/>
    <s v="Entreprises"/>
    <s v="T"/>
    <x v="0"/>
    <m/>
    <s v="0"/>
    <n v="2310.4718800000001"/>
    <n v="3"/>
    <n v="1"/>
    <n v="0"/>
    <n v="0"/>
    <n v="0"/>
    <s v="21231"/>
    <x v="247"/>
    <s v="242100410"/>
    <s v="Dijon Métropole"/>
    <s v="21"/>
    <s v="Côte-d'Or"/>
    <n v="27"/>
    <s v="Bourgogne-Franche-Comté"/>
  </r>
  <r>
    <s v="GRDF"/>
    <s v="2021"/>
    <x v="1"/>
    <s v="ENT"/>
    <s v="Entreprises"/>
    <s v="T"/>
    <x v="0"/>
    <s v="36"/>
    <s v="Captage, traitement et distribution d'eau"/>
    <n v="1138.59736"/>
    <n v="4"/>
    <n v="1"/>
    <n v="0"/>
    <n v="0"/>
    <n v="0"/>
    <s v="21231"/>
    <x v="247"/>
    <s v="242100410"/>
    <s v="Dijon Métropole"/>
    <s v="21"/>
    <s v="Côte-d'Or"/>
    <n v="27"/>
    <s v="Bourgogne-Franche-Comté"/>
  </r>
  <r>
    <s v="GRDF"/>
    <s v="2021"/>
    <x v="1"/>
    <s v="ENT"/>
    <s v="Entreprises"/>
    <s v="T"/>
    <x v="0"/>
    <s v="63"/>
    <s v="Services d'information"/>
    <n v="1.43"/>
    <n v="1"/>
    <n v="1"/>
    <n v="0"/>
    <n v="0"/>
    <n v="0"/>
    <s v="21231"/>
    <x v="247"/>
    <s v="242100410"/>
    <s v="Dijon Métropole"/>
    <s v="21"/>
    <s v="Côte-d'Or"/>
    <n v="27"/>
    <s v="Bourgogne-Franche-Comté"/>
  </r>
  <r>
    <s v="GRDF"/>
    <s v="2021"/>
    <x v="1"/>
    <s v="ENT"/>
    <s v="Entreprises"/>
    <s v="T"/>
    <x v="0"/>
    <s v="64"/>
    <s v="Activités des services financiers, hors assurance et caisses de retraite"/>
    <n v="1261.58888"/>
    <n v="4"/>
    <n v="1"/>
    <n v="0"/>
    <n v="0"/>
    <n v="0"/>
    <s v="21231"/>
    <x v="247"/>
    <s v="242100410"/>
    <s v="Dijon Métropole"/>
    <s v="21"/>
    <s v="Côte-d'Or"/>
    <n v="27"/>
    <s v="Bourgogne-Franche-Comté"/>
  </r>
  <r>
    <s v="GRDF"/>
    <s v="2021"/>
    <x v="1"/>
    <s v="ENT"/>
    <s v="Entreprises"/>
    <s v="T"/>
    <x v="0"/>
    <s v="70"/>
    <s v="Activités des sièges sociaux ; conseil de gestion"/>
    <n v="572.04657999999995"/>
    <n v="2"/>
    <n v="0.5"/>
    <n v="0"/>
    <n v="0"/>
    <n v="0"/>
    <s v="21231"/>
    <x v="247"/>
    <s v="242100410"/>
    <s v="Dijon Métropole"/>
    <s v="21"/>
    <s v="Côte-d'Or"/>
    <n v="27"/>
    <s v="Bourgogne-Franche-Comté"/>
  </r>
  <r>
    <s v="GRDF"/>
    <s v="2021"/>
    <x v="1"/>
    <s v="ENT"/>
    <s v="Entreprises"/>
    <s v="T"/>
    <x v="0"/>
    <s v="84"/>
    <s v="Administration publique et défense ; sécurité sociale obligatoire"/>
    <n v="23344.031269999999"/>
    <n v="29"/>
    <n v="1"/>
    <n v="0"/>
    <n v="0"/>
    <n v="0"/>
    <s v="21231"/>
    <x v="247"/>
    <s v="242100410"/>
    <s v="Dijon Métropole"/>
    <s v="21"/>
    <s v="Côte-d'Or"/>
    <n v="27"/>
    <s v="Bourgogne-Franche-Comté"/>
  </r>
  <r>
    <s v="GRDF"/>
    <s v="2021"/>
    <x v="1"/>
    <s v="PRO"/>
    <s v="Petits professionels"/>
    <s v="I"/>
    <x v="4"/>
    <m/>
    <s v="0"/>
    <n v="19404.74179"/>
    <n v="232"/>
    <n v="0.625"/>
    <n v="0"/>
    <n v="0"/>
    <n v="5"/>
    <s v="21231"/>
    <x v="247"/>
    <s v="242100410"/>
    <s v="Dijon Métropole"/>
    <s v="21"/>
    <s v="Côte-d'Or"/>
    <n v="27"/>
    <s v="Bourgogne-Franche-Comté"/>
  </r>
  <r>
    <s v="GRDF"/>
    <s v="2021"/>
    <x v="1"/>
    <s v="PRO"/>
    <s v="Petits professionels"/>
    <s v="I"/>
    <x v="4"/>
    <m/>
    <s v="0"/>
    <n v="78.184780000000003"/>
    <n v="3"/>
    <n v="0.79600000000000004"/>
    <n v="0"/>
    <n v="0"/>
    <n v="0"/>
    <s v="21261"/>
    <x v="272"/>
    <s v="200000925"/>
    <s v="CC de la Plaine Dijonnaise"/>
    <s v="21"/>
    <s v="Côte-d'Or"/>
    <n v="27"/>
    <s v="Bourgogne-Franche-Comté"/>
  </r>
  <r>
    <s v="GRDF"/>
    <s v="2021"/>
    <x v="1"/>
    <s v="PRO"/>
    <s v="Petits professionels"/>
    <s v="I"/>
    <x v="4"/>
    <m/>
    <s v="0"/>
    <n v="54.75282"/>
    <n v="2"/>
    <n v="0.23899999999999999"/>
    <n v="0"/>
    <n v="0"/>
    <n v="0"/>
    <s v="21265"/>
    <x v="276"/>
    <s v="200070894"/>
    <s v="CC de Gevrey-Chambertin et de Nuits-Saint-Georges"/>
    <s v="21"/>
    <s v="Côte-d'Or"/>
    <n v="27"/>
    <s v="Bourgogne-Franche-Comté"/>
  </r>
  <r>
    <s v="GRDF"/>
    <s v="2021"/>
    <x v="1"/>
    <s v="RES"/>
    <s v="Résidentiel"/>
    <s v="R"/>
    <x v="3"/>
    <m/>
    <s v="0"/>
    <n v="4087.55384"/>
    <n v="193"/>
    <n v="0.72099999999999997"/>
    <n v="0"/>
    <n v="0"/>
    <n v="0"/>
    <s v="21265"/>
    <x v="276"/>
    <s v="200070894"/>
    <s v="CC de Gevrey-Chambertin et de Nuits-Saint-Georges"/>
    <s v="21"/>
    <s v="Côte-d'Or"/>
    <n v="27"/>
    <s v="Bourgogne-Franche-Comté"/>
  </r>
  <r>
    <s v="GRDF"/>
    <s v="2021"/>
    <x v="1"/>
    <s v="ENT"/>
    <s v="Entreprises"/>
    <s v="I"/>
    <x v="4"/>
    <s v="21"/>
    <s v="Industrie pharmaceutique"/>
    <n v="6191.97"/>
    <n v="1"/>
    <n v="1"/>
    <n v="0"/>
    <n v="0"/>
    <n v="0"/>
    <s v="21278"/>
    <x v="288"/>
    <s v="242100410"/>
    <s v="Dijon Métropole"/>
    <s v="21"/>
    <s v="Côte-d'Or"/>
    <n v="27"/>
    <s v="Bourgogne-Franche-Comté"/>
  </r>
  <r>
    <s v="GRDF"/>
    <s v="2021"/>
    <x v="1"/>
    <s v="ENT"/>
    <s v="Entreprises"/>
    <s v="T"/>
    <x v="0"/>
    <s v="84"/>
    <s v="Administration publique et défense ; sécurité sociale obligatoire"/>
    <n v="1239.4447600000001"/>
    <n v="3"/>
    <n v="1"/>
    <n v="0"/>
    <n v="0"/>
    <n v="0"/>
    <s v="21278"/>
    <x v="288"/>
    <s v="242100410"/>
    <s v="Dijon Métropole"/>
    <s v="21"/>
    <s v="Côte-d'Or"/>
    <n v="27"/>
    <s v="Bourgogne-Franche-Comté"/>
  </r>
  <r>
    <s v="GRDF"/>
    <s v="2021"/>
    <x v="1"/>
    <s v="PRO"/>
    <s v="Petits professionels"/>
    <s v="A"/>
    <x v="1"/>
    <m/>
    <s v="0"/>
    <n v="0"/>
    <n v="0"/>
    <n v="0"/>
    <n v="0"/>
    <n v="0"/>
    <n v="1"/>
    <s v="21290"/>
    <x v="298"/>
    <s v="242100154"/>
    <s v="CC des Vallées de la Tille et de l'Ignon"/>
    <s v="21"/>
    <s v="Côte-d'Or"/>
    <n v="27"/>
    <s v="Bourgogne-Franche-Comté"/>
  </r>
  <r>
    <s v="GRDF"/>
    <s v="2021"/>
    <x v="1"/>
    <s v="ENT"/>
    <s v="Entreprises"/>
    <s v="I"/>
    <x v="4"/>
    <s v="29"/>
    <s v="Industrie automobile"/>
    <n v="313.15929"/>
    <n v="1"/>
    <n v="1"/>
    <n v="0"/>
    <n v="0"/>
    <n v="0"/>
    <s v="21292"/>
    <x v="300"/>
    <s v="200000925"/>
    <s v="CC de la Plaine Dijonnaise"/>
    <s v="21"/>
    <s v="Côte-d'Or"/>
    <n v="27"/>
    <s v="Bourgogne-Franche-Comté"/>
  </r>
  <r>
    <s v="GRDF"/>
    <s v="2021"/>
    <x v="1"/>
    <s v="ENT"/>
    <s v="Entreprises"/>
    <s v="X"/>
    <x v="2"/>
    <m/>
    <s v="0"/>
    <n v="0"/>
    <n v="0"/>
    <n v="0"/>
    <n v="0"/>
    <n v="0"/>
    <n v="1"/>
    <s v="21292"/>
    <x v="300"/>
    <s v="200000925"/>
    <s v="CC de la Plaine Dijonnaise"/>
    <s v="21"/>
    <s v="Côte-d'Or"/>
    <n v="27"/>
    <s v="Bourgogne-Franche-Comté"/>
  </r>
  <r>
    <s v="GRDF"/>
    <s v="2021"/>
    <x v="1"/>
    <s v="ENT"/>
    <s v="Entreprises"/>
    <s v="I"/>
    <x v="4"/>
    <s v="27"/>
    <s v="Fabrication d'équipements électriques"/>
    <n v="4296.6985000000004"/>
    <n v="1"/>
    <n v="1"/>
    <n v="0"/>
    <n v="0"/>
    <n v="0"/>
    <s v="21295"/>
    <x v="303"/>
    <s v="200070894"/>
    <s v="CC de Gevrey-Chambertin et de Nuits-Saint-Georges"/>
    <s v="21"/>
    <s v="Côte-d'Or"/>
    <n v="27"/>
    <s v="Bourgogne-Franche-Comté"/>
  </r>
  <r>
    <s v="GRDF"/>
    <s v="2021"/>
    <x v="1"/>
    <s v="ENT"/>
    <s v="Entreprises"/>
    <s v="T"/>
    <x v="0"/>
    <s v="88"/>
    <s v="Action sociale sans hébergement"/>
    <n v="477.25277"/>
    <n v="2"/>
    <n v="0.81100000000000005"/>
    <n v="0"/>
    <n v="0"/>
    <n v="0"/>
    <s v="21295"/>
    <x v="303"/>
    <s v="200070894"/>
    <s v="CC de Gevrey-Chambertin et de Nuits-Saint-Georges"/>
    <s v="21"/>
    <s v="Côte-d'Or"/>
    <n v="27"/>
    <s v="Bourgogne-Franche-Comté"/>
  </r>
  <r>
    <s v="GRDF"/>
    <s v="2021"/>
    <x v="1"/>
    <s v="ENT"/>
    <s v="Entreprises"/>
    <s v="I"/>
    <x v="4"/>
    <s v="35"/>
    <s v="Production et distribution d'électricité, de gaz, de vapeur et d'air conditionné"/>
    <n v="3612.5315799999998"/>
    <n v="3"/>
    <n v="1"/>
    <n v="0"/>
    <n v="0"/>
    <n v="0"/>
    <s v="21317"/>
    <x v="321"/>
    <s v="242100154"/>
    <s v="CC des Vallées de la Tille et de l'Ignon"/>
    <s v="21"/>
    <s v="Côte-d'Or"/>
    <n v="27"/>
    <s v="Bourgogne-Franche-Comté"/>
  </r>
  <r>
    <s v="GRDF"/>
    <s v="2021"/>
    <x v="1"/>
    <s v="ENT"/>
    <s v="Entreprises"/>
    <s v="T"/>
    <x v="0"/>
    <s v="86"/>
    <s v="Activités pour la santé humaine"/>
    <n v="1378.6614300000001"/>
    <n v="2"/>
    <n v="1"/>
    <n v="0"/>
    <n v="0"/>
    <n v="0"/>
    <s v="21317"/>
    <x v="321"/>
    <s v="242100154"/>
    <s v="CC des Vallées de la Tille et de l'Ignon"/>
    <s v="21"/>
    <s v="Côte-d'Or"/>
    <n v="27"/>
    <s v="Bourgogne-Franche-Comté"/>
  </r>
  <r>
    <s v="GRDF"/>
    <s v="2021"/>
    <x v="1"/>
    <s v="RES"/>
    <s v="Résidentiel"/>
    <s v="R"/>
    <x v="3"/>
    <m/>
    <s v="0"/>
    <n v="13463.090920000001"/>
    <n v="793"/>
    <n v="0.93400000000000005"/>
    <n v="0"/>
    <n v="0"/>
    <n v="0"/>
    <s v="21317"/>
    <x v="321"/>
    <s v="242100154"/>
    <s v="CC des Vallées de la Tille et de l'Ignon"/>
    <s v="21"/>
    <s v="Côte-d'Or"/>
    <n v="27"/>
    <s v="Bourgogne-Franche-Comté"/>
  </r>
  <r>
    <s v="GRDF"/>
    <s v="2021"/>
    <x v="1"/>
    <s v="RES"/>
    <s v="Résidentiel"/>
    <s v="R"/>
    <x v="3"/>
    <m/>
    <s v="0"/>
    <n v="1010.1540199999999"/>
    <n v="74"/>
    <n v="0.96299999999999997"/>
    <n v="0"/>
    <n v="0"/>
    <n v="0"/>
    <s v="21319"/>
    <x v="637"/>
    <s v="200000925"/>
    <s v="CC de la Plaine Dijonnaise"/>
    <s v="21"/>
    <s v="Côte-d'Or"/>
    <n v="27"/>
    <s v="Bourgogne-Franche-Comté"/>
  </r>
  <r>
    <s v="GRDF"/>
    <s v="2021"/>
    <x v="1"/>
    <s v="ENT"/>
    <s v="Entreprises"/>
    <s v="T"/>
    <x v="0"/>
    <s v="68"/>
    <s v="Activités immobilières"/>
    <n v="262.94844999999998"/>
    <n v="1"/>
    <n v="1"/>
    <n v="0"/>
    <n v="0"/>
    <n v="0"/>
    <s v="21337"/>
    <x v="336"/>
    <s v="200070902"/>
    <s v="CC Auxonne Pontailler Val de Saône"/>
    <s v="21"/>
    <s v="Côte-d'Or"/>
    <n v="27"/>
    <s v="Bourgogne-Franche-Comté"/>
  </r>
  <r>
    <s v="GRDF"/>
    <s v="2021"/>
    <x v="1"/>
    <s v="PRO"/>
    <s v="Petits professionels"/>
    <s v="I"/>
    <x v="4"/>
    <m/>
    <s v="0"/>
    <n v="0"/>
    <n v="0"/>
    <n v="0"/>
    <n v="0"/>
    <n v="0"/>
    <n v="1"/>
    <s v="21351"/>
    <x v="349"/>
    <s v="200000925"/>
    <s v="CC de la Plaine Dijonnaise"/>
    <s v="21"/>
    <s v="Côte-d'Or"/>
    <n v="27"/>
    <s v="Bourgogne-Franche-Comté"/>
  </r>
  <r>
    <s v="GRDF"/>
    <s v="2021"/>
    <x v="1"/>
    <s v="PRO"/>
    <s v="Petits professionels"/>
    <s v="I"/>
    <x v="4"/>
    <m/>
    <s v="0"/>
    <n v="0"/>
    <n v="0"/>
    <n v="0"/>
    <n v="0"/>
    <n v="0"/>
    <n v="1"/>
    <s v="21353"/>
    <x v="351"/>
    <s v="200000925"/>
    <s v="CC de la Plaine Dijonnaise"/>
    <s v="21"/>
    <s v="Côte-d'Or"/>
    <n v="27"/>
    <s v="Bourgogne-Franche-Comté"/>
  </r>
  <r>
    <s v="GRDF"/>
    <s v="2021"/>
    <x v="1"/>
    <s v="RES"/>
    <s v="Résidentiel"/>
    <s v="R"/>
    <x v="3"/>
    <m/>
    <s v="0"/>
    <n v="4353.8584300000002"/>
    <n v="268"/>
    <n v="0.90300000000000002"/>
    <n v="0"/>
    <n v="0"/>
    <n v="0"/>
    <s v="21353"/>
    <x v="351"/>
    <s v="200000925"/>
    <s v="CC de la Plaine Dijonnaise"/>
    <s v="21"/>
    <s v="Côte-d'Or"/>
    <n v="27"/>
    <s v="Bourgogne-Franche-Comté"/>
  </r>
  <r>
    <s v="GRDF"/>
    <s v="2021"/>
    <x v="1"/>
    <s v="ENT"/>
    <s v="Entreprises"/>
    <s v="I"/>
    <x v="4"/>
    <s v="25"/>
    <s v="Fabrication de produits métalliques, à l'exception des machines et des équipements"/>
    <n v="2875.0691200000001"/>
    <n v="2"/>
    <n v="1"/>
    <n v="0"/>
    <n v="0"/>
    <n v="0"/>
    <s v="21355"/>
    <x v="353"/>
    <s v="242100410"/>
    <s v="Dijon Métropole"/>
    <s v="21"/>
    <s v="Côte-d'Or"/>
    <n v="27"/>
    <s v="Bourgogne-Franche-Comté"/>
  </r>
  <r>
    <s v="GRDF"/>
    <s v="2021"/>
    <x v="1"/>
    <s v="ENT"/>
    <s v="Entreprises"/>
    <s v="T"/>
    <x v="0"/>
    <s v="62"/>
    <s v="Programmation, conseil et autres activités informatiques"/>
    <n v="522.87607000000003"/>
    <n v="1"/>
    <n v="1"/>
    <n v="0"/>
    <n v="0"/>
    <n v="0"/>
    <s v="21355"/>
    <x v="353"/>
    <s v="242100410"/>
    <s v="Dijon Métropole"/>
    <s v="21"/>
    <s v="Côte-d'Or"/>
    <n v="27"/>
    <s v="Bourgogne-Franche-Comté"/>
  </r>
  <r>
    <s v="GRDF"/>
    <s v="2021"/>
    <x v="1"/>
    <s v="ENT"/>
    <s v="Entreprises"/>
    <s v="T"/>
    <x v="0"/>
    <s v="64"/>
    <s v="Activités des services financiers, hors assurance et caisses de retraite"/>
    <n v="244.28040999999999"/>
    <n v="1"/>
    <n v="1"/>
    <n v="0"/>
    <n v="0"/>
    <n v="0"/>
    <s v="21355"/>
    <x v="353"/>
    <s v="242100410"/>
    <s v="Dijon Métropole"/>
    <s v="21"/>
    <s v="Côte-d'Or"/>
    <n v="27"/>
    <s v="Bourgogne-Franche-Comté"/>
  </r>
  <r>
    <s v="GRDF"/>
    <s v="2021"/>
    <x v="1"/>
    <s v="ENT"/>
    <s v="Entreprises"/>
    <s v="T"/>
    <x v="0"/>
    <s v="81"/>
    <s v="Services relatifs aux bâtiments et aménagement paysager"/>
    <n v="869.53317000000004"/>
    <n v="1"/>
    <n v="1"/>
    <n v="0"/>
    <n v="0"/>
    <n v="0"/>
    <s v="21355"/>
    <x v="353"/>
    <s v="242100410"/>
    <s v="Dijon Métropole"/>
    <s v="21"/>
    <s v="Côte-d'Or"/>
    <n v="27"/>
    <s v="Bourgogne-Franche-Comté"/>
  </r>
  <r>
    <s v="GRDF"/>
    <s v="2021"/>
    <x v="1"/>
    <s v="ENT"/>
    <s v="Entreprises"/>
    <s v="T"/>
    <x v="0"/>
    <s v="95"/>
    <s v="Réparation d'ordinateurs et de biens personnels et domestiques"/>
    <n v="161.41619"/>
    <n v="1"/>
    <n v="1"/>
    <n v="0"/>
    <n v="0"/>
    <n v="0"/>
    <s v="21355"/>
    <x v="353"/>
    <s v="242100410"/>
    <s v="Dijon Métropole"/>
    <s v="21"/>
    <s v="Côte-d'Or"/>
    <n v="27"/>
    <s v="Bourgogne-Franche-Comté"/>
  </r>
  <r>
    <s v="GRDF"/>
    <s v="2021"/>
    <x v="1"/>
    <s v="PRO"/>
    <s v="Petits professionels"/>
    <s v="T"/>
    <x v="0"/>
    <m/>
    <s v="0"/>
    <n v="7572.9485400000003"/>
    <n v="98"/>
    <n v="0.76900000000000002"/>
    <n v="0"/>
    <n v="0"/>
    <n v="0"/>
    <s v="21355"/>
    <x v="353"/>
    <s v="242100410"/>
    <s v="Dijon Métropole"/>
    <s v="21"/>
    <s v="Côte-d'Or"/>
    <n v="27"/>
    <s v="Bourgogne-Franche-Comté"/>
  </r>
  <r>
    <s v="GRDF"/>
    <s v="2021"/>
    <x v="1"/>
    <s v="ENT"/>
    <s v="Entreprises"/>
    <s v="T"/>
    <x v="0"/>
    <s v="47"/>
    <s v="Commerce de détail, à l'exception des automobiles et des motocycles"/>
    <n v="40.278860000000002"/>
    <n v="1"/>
    <n v="1"/>
    <n v="0"/>
    <n v="0"/>
    <n v="0"/>
    <s v="21383"/>
    <x v="376"/>
    <s v="242100154"/>
    <s v="CC des Vallées de la Tille et de l'Ignon"/>
    <s v="21"/>
    <s v="Côte-d'Or"/>
    <n v="27"/>
    <s v="Bourgogne-Franche-Comté"/>
  </r>
  <r>
    <s v="GRDF"/>
    <s v="2021"/>
    <x v="1"/>
    <s v="PRO"/>
    <s v="Petits professionels"/>
    <s v="I"/>
    <x v="4"/>
    <m/>
    <s v="0"/>
    <n v="91.171940000000006"/>
    <n v="2"/>
    <n v="1"/>
    <n v="0"/>
    <n v="0"/>
    <n v="0"/>
    <s v="21383"/>
    <x v="376"/>
    <s v="242100154"/>
    <s v="CC des Vallées de la Tille et de l'Ignon"/>
    <s v="21"/>
    <s v="Côte-d'Or"/>
    <n v="27"/>
    <s v="Bourgogne-Franche-Comté"/>
  </r>
  <r>
    <s v="GRDF"/>
    <s v="2021"/>
    <x v="1"/>
    <s v="RES"/>
    <s v="Résidentiel"/>
    <s v="R"/>
    <x v="3"/>
    <m/>
    <s v="0"/>
    <n v="4515.0405700000001"/>
    <n v="307"/>
    <n v="0.98799999999999999"/>
    <n v="0"/>
    <n v="0"/>
    <n v="0"/>
    <s v="21383"/>
    <x v="376"/>
    <s v="242100154"/>
    <s v="CC des Vallées de la Tille et de l'Ignon"/>
    <s v="21"/>
    <s v="Côte-d'Or"/>
    <n v="27"/>
    <s v="Bourgogne-Franche-Comté"/>
  </r>
  <r>
    <s v="GRDF"/>
    <s v="2021"/>
    <x v="1"/>
    <s v="RES"/>
    <s v="Résidentiel"/>
    <s v="R"/>
    <x v="3"/>
    <m/>
    <s v="0"/>
    <n v="949.11729000000003"/>
    <n v="65"/>
    <n v="0.93799999999999994"/>
    <n v="0"/>
    <n v="0"/>
    <n v="0"/>
    <s v="21388"/>
    <x v="380"/>
    <s v="200000925"/>
    <s v="CC de la Plaine Dijonnaise"/>
    <s v="21"/>
    <s v="Côte-d'Or"/>
    <n v="27"/>
    <s v="Bourgogne-Franche-Comté"/>
  </r>
  <r>
    <s v="GRDF"/>
    <s v="2021"/>
    <x v="1"/>
    <s v="ENT"/>
    <s v="Entreprises"/>
    <s v="T"/>
    <x v="0"/>
    <s v="47"/>
    <s v="Commerce de détail, à l'exception des automobiles et des motocycles"/>
    <n v="927.18547999999998"/>
    <n v="1"/>
    <n v="1"/>
    <n v="0"/>
    <n v="0"/>
    <n v="0"/>
    <s v="21390"/>
    <x v="382"/>
    <s v="242100410"/>
    <s v="Dijon Métropole"/>
    <s v="21"/>
    <s v="Côte-d'Or"/>
    <n v="27"/>
    <s v="Bourgogne-Franche-Comté"/>
  </r>
  <r>
    <s v="GRDF"/>
    <s v="2021"/>
    <x v="1"/>
    <s v="ENT"/>
    <s v="Entreprises"/>
    <s v="T"/>
    <x v="0"/>
    <s v="85"/>
    <s v="Enseignement"/>
    <n v="575.17903000000001"/>
    <n v="1"/>
    <n v="1"/>
    <n v="0"/>
    <n v="0"/>
    <n v="0"/>
    <s v="21390"/>
    <x v="382"/>
    <s v="242100410"/>
    <s v="Dijon Métropole"/>
    <s v="21"/>
    <s v="Côte-d'Or"/>
    <n v="27"/>
    <s v="Bourgogne-Franche-Comté"/>
  </r>
  <r>
    <s v="GRDF"/>
    <s v="2021"/>
    <x v="1"/>
    <s v="RES"/>
    <s v="Résidentiel"/>
    <s v="R"/>
    <x v="3"/>
    <m/>
    <s v="0"/>
    <n v="28020.389780000001"/>
    <n v="1754"/>
    <n v="0.94199999999999995"/>
    <n v="0"/>
    <n v="0"/>
    <n v="1"/>
    <s v="21390"/>
    <x v="382"/>
    <s v="242100410"/>
    <s v="Dijon Métropole"/>
    <s v="21"/>
    <s v="Côte-d'Or"/>
    <n v="27"/>
    <s v="Bourgogne-Franche-Comté"/>
  </r>
  <r>
    <s v="GRDF"/>
    <s v="2021"/>
    <x v="1"/>
    <s v="PRO"/>
    <s v="Petits professionels"/>
    <s v="T"/>
    <x v="0"/>
    <m/>
    <s v="0"/>
    <n v="67.478409999999997"/>
    <n v="3"/>
    <n v="1"/>
    <n v="0"/>
    <n v="0"/>
    <n v="0"/>
    <s v="21398"/>
    <x v="416"/>
    <s v="200070902"/>
    <s v="CC Auxonne Pontailler Val de Saône"/>
    <s v="21"/>
    <s v="Côte-d'Or"/>
    <n v="27"/>
    <s v="Bourgogne-Franche-Comté"/>
  </r>
  <r>
    <s v="GRDF"/>
    <s v="2021"/>
    <x v="1"/>
    <s v="RES"/>
    <s v="Résidentiel"/>
    <s v="R"/>
    <x v="3"/>
    <m/>
    <s v="0"/>
    <n v="1553.44624"/>
    <n v="84"/>
    <n v="0.89700000000000002"/>
    <n v="0"/>
    <n v="0"/>
    <n v="0"/>
    <s v="21404"/>
    <x v="392"/>
    <s v="242101459"/>
    <s v="CC du Pays d'Alésia et de la Seine"/>
    <s v="21"/>
    <s v="Côte-d'Or"/>
    <n v="27"/>
    <s v="Bourgogne-Franche-Comté"/>
  </r>
  <r>
    <s v="GRDF"/>
    <s v="2021"/>
    <x v="1"/>
    <s v="ENT"/>
    <s v="Entreprises"/>
    <s v="I"/>
    <x v="4"/>
    <s v="10"/>
    <s v="Industries alimentaires"/>
    <n v="376.34476999999998"/>
    <n v="1"/>
    <n v="1"/>
    <n v="0"/>
    <n v="0"/>
    <n v="0"/>
    <s v="21412"/>
    <x v="398"/>
    <s v="200006682"/>
    <s v="CA Beaune, Côte et Sud - Communauté Beaune-Chagny-Nolay"/>
    <s v="21"/>
    <s v="Côte-d'Or"/>
    <n v="27"/>
    <s v="Bourgogne-Franche-Comté"/>
  </r>
  <r>
    <s v="GRDF"/>
    <s v="2021"/>
    <x v="1"/>
    <s v="ENT"/>
    <s v="Entreprises"/>
    <s v="T"/>
    <x v="0"/>
    <m/>
    <s v="0"/>
    <n v="1014.55073"/>
    <n v="1"/>
    <n v="1"/>
    <n v="0"/>
    <n v="0"/>
    <n v="0"/>
    <s v="21416"/>
    <x v="402"/>
    <s v="200072825"/>
    <s v="CC Mirebellois et Fontenois"/>
    <s v="21"/>
    <s v="Côte-d'Or"/>
    <n v="27"/>
    <s v="Bourgogne-Franche-Comté"/>
  </r>
  <r>
    <s v="GRDF"/>
    <s v="2021"/>
    <x v="1"/>
    <s v="ENT"/>
    <s v="Entreprises"/>
    <s v="T"/>
    <x v="0"/>
    <s v="70"/>
    <s v="Activités des sièges sociaux ; conseil de gestion"/>
    <n v="819.72184000000004"/>
    <n v="1"/>
    <n v="1"/>
    <n v="0"/>
    <n v="0"/>
    <n v="0"/>
    <s v="21423"/>
    <x v="408"/>
    <s v="200006682"/>
    <s v="CA Beaune, Côte et Sud - Communauté Beaune-Chagny-Nolay"/>
    <s v="21"/>
    <s v="Côte-d'Or"/>
    <n v="27"/>
    <s v="Bourgogne-Franche-Comté"/>
  </r>
  <r>
    <s v="GRDF"/>
    <s v="2021"/>
    <x v="1"/>
    <s v="PRO"/>
    <s v="Petits professionels"/>
    <s v="T"/>
    <x v="0"/>
    <m/>
    <s v="0"/>
    <n v="983.43308999999999"/>
    <n v="10"/>
    <n v="0.307"/>
    <n v="0"/>
    <n v="0"/>
    <n v="0"/>
    <s v="21423"/>
    <x v="408"/>
    <s v="200006682"/>
    <s v="CA Beaune, Côte et Sud - Communauté Beaune-Chagny-Nolay"/>
    <s v="21"/>
    <s v="Côte-d'Or"/>
    <n v="27"/>
    <s v="Bourgogne-Franche-Comté"/>
  </r>
  <r>
    <s v="GRDF"/>
    <s v="2021"/>
    <x v="1"/>
    <s v="ENT"/>
    <s v="Entreprises"/>
    <s v="I"/>
    <x v="4"/>
    <s v="27"/>
    <s v="Fabrication d'équipements électriques"/>
    <n v="366.73196000000002"/>
    <n v="1"/>
    <n v="1"/>
    <n v="0"/>
    <n v="0"/>
    <n v="0"/>
    <s v="21425"/>
    <x v="410"/>
    <s v="242101491"/>
    <s v="CC du Montbardois"/>
    <s v="21"/>
    <s v="Côte-d'Or"/>
    <n v="27"/>
    <s v="Bourgogne-Franche-Comté"/>
  </r>
  <r>
    <s v="GRDF"/>
    <s v="2021"/>
    <x v="1"/>
    <s v="PRO"/>
    <s v="Petits professionels"/>
    <s v="T"/>
    <x v="0"/>
    <m/>
    <s v="0"/>
    <n v="58.069270000000003"/>
    <n v="4"/>
    <n v="0.28999999999999998"/>
    <n v="0"/>
    <n v="0"/>
    <n v="0"/>
    <s v="21428"/>
    <x v="170"/>
    <s v="200006682"/>
    <s v="CA Beaune, Côte et Sud - Communauté Beaune-Chagny-Nolay"/>
    <s v="21"/>
    <s v="Côte-d'Or"/>
    <n v="27"/>
    <s v="Bourgogne-Franche-Comté"/>
  </r>
  <r>
    <s v="GRDF"/>
    <s v="2021"/>
    <x v="1"/>
    <s v="ENT"/>
    <s v="Entreprises"/>
    <s v="I"/>
    <x v="4"/>
    <s v="28"/>
    <s v="Fabrication de machines et équipements n.c.a."/>
    <n v="529.22886000000005"/>
    <n v="1"/>
    <n v="1"/>
    <n v="0"/>
    <n v="0"/>
    <n v="0"/>
    <s v="21461"/>
    <x v="193"/>
    <s v="200006682"/>
    <s v="CA Beaune, Côte et Sud - Communauté Beaune-Chagny-Nolay"/>
    <s v="21"/>
    <s v="Côte-d'Or"/>
    <n v="27"/>
    <s v="Bourgogne-Franche-Comté"/>
  </r>
  <r>
    <s v="GRDF"/>
    <s v="2021"/>
    <x v="1"/>
    <s v="PRO"/>
    <s v="Petits professionels"/>
    <s v="T"/>
    <x v="0"/>
    <m/>
    <s v="0"/>
    <n v="1103.71524"/>
    <n v="20"/>
    <n v="0.20499999999999999"/>
    <n v="0"/>
    <n v="0"/>
    <n v="0"/>
    <s v="21461"/>
    <x v="193"/>
    <s v="200006682"/>
    <s v="CA Beaune, Côte et Sud - Communauté Beaune-Chagny-Nolay"/>
    <s v="21"/>
    <s v="Côte-d'Or"/>
    <n v="27"/>
    <s v="Bourgogne-Franche-Comté"/>
  </r>
  <r>
    <s v="GRDF"/>
    <s v="2021"/>
    <x v="1"/>
    <s v="RES"/>
    <s v="Résidentiel"/>
    <s v="R"/>
    <x v="3"/>
    <m/>
    <s v="0"/>
    <n v="4146.8287899999996"/>
    <n v="237"/>
    <n v="0.53700000000000003"/>
    <n v="0"/>
    <n v="0"/>
    <n v="0"/>
    <s v="21461"/>
    <x v="193"/>
    <s v="200006682"/>
    <s v="CA Beaune, Côte et Sud - Communauté Beaune-Chagny-Nolay"/>
    <s v="21"/>
    <s v="Côte-d'Or"/>
    <n v="27"/>
    <s v="Bourgogne-Franche-Comté"/>
  </r>
  <r>
    <s v="GRDF"/>
    <s v="2021"/>
    <x v="1"/>
    <s v="PRO"/>
    <s v="Petits professionels"/>
    <s v="I"/>
    <x v="4"/>
    <m/>
    <s v="0"/>
    <n v="170.69173000000001"/>
    <n v="6"/>
    <n v="0.36699999999999999"/>
    <n v="0"/>
    <n v="0"/>
    <n v="0"/>
    <s v="21462"/>
    <x v="194"/>
    <s v="200069540"/>
    <s v="CC Norge et Tille"/>
    <s v="21"/>
    <s v="Côte-d'Or"/>
    <n v="27"/>
    <s v="Bourgogne-Franche-Comté"/>
  </r>
  <r>
    <s v="GRDF"/>
    <s v="2021"/>
    <x v="1"/>
    <s v="ENT"/>
    <s v="Entreprises"/>
    <s v="I"/>
    <x v="4"/>
    <s v="10"/>
    <s v="Industries alimentaires"/>
    <n v="1059.60058"/>
    <n v="2"/>
    <n v="1"/>
    <n v="0"/>
    <n v="0"/>
    <n v="0"/>
    <s v="21464"/>
    <x v="196"/>
    <s v="200070894"/>
    <s v="CC de Gevrey-Chambertin et de Nuits-Saint-Georges"/>
    <s v="21"/>
    <s v="Côte-d'Or"/>
    <n v="27"/>
    <s v="Bourgogne-Franche-Comté"/>
  </r>
  <r>
    <s v="GRDF"/>
    <s v="2021"/>
    <x v="1"/>
    <s v="ENT"/>
    <s v="Entreprises"/>
    <s v="T"/>
    <x v="0"/>
    <s v="68"/>
    <s v="Activités immobilières"/>
    <n v="1620.95769"/>
    <n v="2"/>
    <n v="1"/>
    <n v="0"/>
    <n v="0"/>
    <n v="0"/>
    <s v="21464"/>
    <x v="196"/>
    <s v="200070894"/>
    <s v="CC de Gevrey-Chambertin et de Nuits-Saint-Georges"/>
    <s v="21"/>
    <s v="Côte-d'Or"/>
    <n v="27"/>
    <s v="Bourgogne-Franche-Comté"/>
  </r>
  <r>
    <s v="GRDF"/>
    <s v="2021"/>
    <x v="1"/>
    <s v="ENT"/>
    <s v="Entreprises"/>
    <s v="T"/>
    <x v="0"/>
    <s v="94"/>
    <s v="Activités des organisations associatives"/>
    <n v="468.38932"/>
    <n v="1"/>
    <n v="1"/>
    <n v="0"/>
    <n v="0"/>
    <n v="0"/>
    <s v="21464"/>
    <x v="196"/>
    <s v="200070894"/>
    <s v="CC de Gevrey-Chambertin et de Nuits-Saint-Georges"/>
    <s v="21"/>
    <s v="Côte-d'Or"/>
    <n v="27"/>
    <s v="Bourgogne-Franche-Comté"/>
  </r>
  <r>
    <s v="GRDF"/>
    <s v="2021"/>
    <x v="1"/>
    <s v="PRO"/>
    <s v="Petits professionels"/>
    <s v="T"/>
    <x v="0"/>
    <m/>
    <s v="0"/>
    <n v="1152.9704999999999"/>
    <n v="17"/>
    <n v="0.91100000000000003"/>
    <n v="0"/>
    <n v="0"/>
    <n v="0"/>
    <s v="21473"/>
    <x v="417"/>
    <s v="242100410"/>
    <s v="Dijon Métropole"/>
    <s v="21"/>
    <s v="Côte-d'Or"/>
    <n v="27"/>
    <s v="Bourgogne-Franche-Comté"/>
  </r>
  <r>
    <s v="GRDF"/>
    <s v="2021"/>
    <x v="1"/>
    <s v="PRO"/>
    <s v="Petits professionels"/>
    <s v="I"/>
    <x v="4"/>
    <m/>
    <s v="0"/>
    <n v="0"/>
    <n v="0"/>
    <n v="0"/>
    <n v="0"/>
    <n v="0"/>
    <n v="1"/>
    <s v="21492"/>
    <x v="219"/>
    <s v="200006682"/>
    <s v="CA Beaune, Côte et Sud - Communauté Beaune-Chagny-Nolay"/>
    <s v="21"/>
    <s v="Côte-d'Or"/>
    <n v="27"/>
    <s v="Bourgogne-Franche-Comté"/>
  </r>
  <r>
    <s v="GRDF"/>
    <s v="2021"/>
    <x v="1"/>
    <s v="ENT"/>
    <s v="Entreprises"/>
    <s v="T"/>
    <x v="0"/>
    <s v="85"/>
    <s v="Enseignement"/>
    <n v="609.67442000000005"/>
    <n v="1"/>
    <n v="1"/>
    <n v="0"/>
    <n v="0"/>
    <n v="0"/>
    <s v="21496"/>
    <x v="221"/>
    <s v="200070902"/>
    <s v="CC Auxonne Pontailler Val de Saône"/>
    <s v="21"/>
    <s v="Côte-d'Or"/>
    <n v="27"/>
    <s v="Bourgogne-Franche-Comté"/>
  </r>
  <r>
    <s v="GRDF"/>
    <s v="2021"/>
    <x v="1"/>
    <s v="RES"/>
    <s v="Résidentiel"/>
    <s v="R"/>
    <x v="3"/>
    <m/>
    <s v="0"/>
    <n v="3958.9406399999998"/>
    <n v="238"/>
    <n v="0.94399999999999995"/>
    <n v="0"/>
    <n v="0"/>
    <n v="0"/>
    <s v="21496"/>
    <x v="221"/>
    <s v="200070902"/>
    <s v="CC Auxonne Pontailler Val de Saône"/>
    <s v="21"/>
    <s v="Côte-d'Or"/>
    <n v="27"/>
    <s v="Bourgogne-Franche-Comté"/>
  </r>
  <r>
    <s v="GRDF"/>
    <s v="2021"/>
    <x v="1"/>
    <s v="ENT"/>
    <s v="Entreprises"/>
    <s v="T"/>
    <x v="0"/>
    <s v="55"/>
    <s v="Hébergement"/>
    <n v="172.69935000000001"/>
    <n v="1"/>
    <n v="1"/>
    <n v="0"/>
    <n v="0"/>
    <n v="0"/>
    <s v="21512"/>
    <x v="418"/>
    <s v="200006682"/>
    <s v="CA Beaune, Côte et Sud - Communauté Beaune-Chagny-Nolay"/>
    <s v="21"/>
    <s v="Côte-d'Or"/>
    <n v="27"/>
    <s v="Bourgogne-Franche-Comté"/>
  </r>
  <r>
    <s v="GRDF"/>
    <s v="2021"/>
    <x v="1"/>
    <s v="ENT"/>
    <s v="Entreprises"/>
    <s v="I"/>
    <x v="4"/>
    <s v="35"/>
    <s v="Production et distribution d'électricité, de gaz, de vapeur et d'air conditionné"/>
    <n v="10012.411"/>
    <n v="1"/>
    <n v="1"/>
    <n v="0"/>
    <n v="0"/>
    <n v="0"/>
    <s v="21515"/>
    <x v="419"/>
    <s v="242100410"/>
    <s v="Dijon Métropole"/>
    <s v="21"/>
    <s v="Côte-d'Or"/>
    <n v="27"/>
    <s v="Bourgogne-Franche-Comté"/>
  </r>
  <r>
    <s v="GRDF"/>
    <s v="2021"/>
    <x v="1"/>
    <s v="ENT"/>
    <s v="Entreprises"/>
    <s v="T"/>
    <x v="0"/>
    <s v="45"/>
    <s v="Commerce et réparation d'automobiles et de motocycles"/>
    <n v="518.43493000000001"/>
    <n v="1"/>
    <n v="1"/>
    <n v="0"/>
    <n v="0"/>
    <n v="0"/>
    <s v="21535"/>
    <x v="422"/>
    <s v="200069540"/>
    <s v="CC Norge et Tille"/>
    <s v="21"/>
    <s v="Côte-d'Or"/>
    <n v="27"/>
    <s v="Bourgogne-Franche-Comté"/>
  </r>
  <r>
    <s v="GRDF"/>
    <s v="2021"/>
    <x v="1"/>
    <s v="ENT"/>
    <s v="Entreprises"/>
    <s v="I"/>
    <x v="4"/>
    <s v="27"/>
    <s v="Fabrication d'équipements électriques"/>
    <n v="7433.3040000000001"/>
    <n v="1"/>
    <n v="1"/>
    <n v="0"/>
    <n v="0"/>
    <n v="0"/>
    <s v="21540"/>
    <x v="447"/>
    <s v="242100410"/>
    <s v="Dijon Métropole"/>
    <s v="21"/>
    <s v="Côte-d'Or"/>
    <n v="27"/>
    <s v="Bourgogne-Franche-Comté"/>
  </r>
  <r>
    <s v="GRDF"/>
    <s v="2021"/>
    <x v="1"/>
    <s v="ENT"/>
    <s v="Entreprises"/>
    <s v="I"/>
    <x v="4"/>
    <s v="35"/>
    <s v="Production et distribution d'électricité, de gaz, de vapeur et d'air conditionné"/>
    <n v="606.60568999999998"/>
    <n v="2"/>
    <n v="1"/>
    <n v="0"/>
    <n v="0"/>
    <n v="0"/>
    <s v="21540"/>
    <x v="447"/>
    <s v="242100410"/>
    <s v="Dijon Métropole"/>
    <s v="21"/>
    <s v="Côte-d'Or"/>
    <n v="27"/>
    <s v="Bourgogne-Franche-Comté"/>
  </r>
  <r>
    <s v="GRDF"/>
    <s v="2021"/>
    <x v="1"/>
    <s v="ENT"/>
    <s v="Entreprises"/>
    <s v="T"/>
    <x v="0"/>
    <s v="45"/>
    <s v="Commerce et réparation d'automobiles et de motocycles"/>
    <n v="744.07521999999994"/>
    <n v="2"/>
    <n v="1"/>
    <n v="0"/>
    <n v="0"/>
    <n v="0"/>
    <s v="21540"/>
    <x v="447"/>
    <s v="242100410"/>
    <s v="Dijon Métropole"/>
    <s v="21"/>
    <s v="Côte-d'Or"/>
    <n v="27"/>
    <s v="Bourgogne-Franche-Comté"/>
  </r>
  <r>
    <s v="GRDF"/>
    <s v="2021"/>
    <x v="1"/>
    <s v="ENT"/>
    <s v="Entreprises"/>
    <s v="T"/>
    <x v="0"/>
    <s v="68"/>
    <s v="Activités immobilières"/>
    <n v="1936.83547"/>
    <n v="3"/>
    <n v="1"/>
    <n v="0"/>
    <n v="0"/>
    <n v="0"/>
    <s v="21540"/>
    <x v="447"/>
    <s v="242100410"/>
    <s v="Dijon Métropole"/>
    <s v="21"/>
    <s v="Côte-d'Or"/>
    <n v="27"/>
    <s v="Bourgogne-Franche-Comté"/>
  </r>
  <r>
    <s v="GRDF"/>
    <s v="2021"/>
    <x v="1"/>
    <s v="ENT"/>
    <s v="Entreprises"/>
    <s v="T"/>
    <x v="0"/>
    <s v="84"/>
    <s v="Administration publique et défense ; sécurité sociale obligatoire"/>
    <n v="1651.8574000000001"/>
    <n v="4"/>
    <n v="1"/>
    <n v="0"/>
    <n v="0"/>
    <n v="0"/>
    <s v="21540"/>
    <x v="447"/>
    <s v="242100410"/>
    <s v="Dijon Métropole"/>
    <s v="21"/>
    <s v="Côte-d'Or"/>
    <n v="27"/>
    <s v="Bourgogne-Franche-Comté"/>
  </r>
  <r>
    <s v="GRDF"/>
    <s v="2021"/>
    <x v="1"/>
    <s v="RES"/>
    <s v="Résidentiel"/>
    <s v="R"/>
    <x v="3"/>
    <m/>
    <s v="0"/>
    <n v="4100.5184799999997"/>
    <n v="272"/>
    <n v="0.79200000000000004"/>
    <n v="0"/>
    <n v="0"/>
    <n v="0"/>
    <s v="21554"/>
    <x v="448"/>
    <s v="242101509"/>
    <s v="CC Rives de Saône"/>
    <s v="21"/>
    <s v="Côte-d'Or"/>
    <n v="27"/>
    <s v="Bourgogne-Franche-Comté"/>
  </r>
  <r>
    <s v="GRDF"/>
    <s v="2021"/>
    <x v="1"/>
    <s v="PRO"/>
    <s v="Petits professionels"/>
    <s v="T"/>
    <x v="0"/>
    <m/>
    <s v="0"/>
    <n v="628.10136999999997"/>
    <n v="15"/>
    <n v="0.78600000000000003"/>
    <n v="0"/>
    <n v="0"/>
    <n v="0"/>
    <s v="21555"/>
    <x v="449"/>
    <s v="200069540"/>
    <s v="CC Norge et Tille"/>
    <s v="21"/>
    <s v="Côte-d'Or"/>
    <n v="27"/>
    <s v="Bourgogne-Franche-Comté"/>
  </r>
  <r>
    <s v="GRDF"/>
    <s v="2021"/>
    <x v="1"/>
    <s v="PRO"/>
    <s v="Petits professionels"/>
    <s v="I"/>
    <x v="4"/>
    <m/>
    <s v="0"/>
    <n v="62.370269999999998"/>
    <n v="1"/>
    <n v="1"/>
    <n v="0"/>
    <n v="0"/>
    <n v="0"/>
    <s v="21577"/>
    <x v="425"/>
    <s v="242101509"/>
    <s v="CC Rives de Saône"/>
    <s v="21"/>
    <s v="Côte-d'Or"/>
    <n v="27"/>
    <s v="Bourgogne-Franche-Comté"/>
  </r>
  <r>
    <s v="GRDF"/>
    <s v="2021"/>
    <x v="1"/>
    <s v="ENT"/>
    <s v="Entreprises"/>
    <s v="X"/>
    <x v="2"/>
    <m/>
    <s v="0"/>
    <n v="0"/>
    <n v="0"/>
    <n v="0"/>
    <n v="0"/>
    <n v="0"/>
    <n v="1"/>
    <s v="21585"/>
    <x v="427"/>
    <s v="200070894"/>
    <s v="CC de Gevrey-Chambertin et de Nuits-Saint-Georges"/>
    <s v="21"/>
    <s v="Côte-d'Or"/>
    <n v="27"/>
    <s v="Bourgogne-Franche-Comté"/>
  </r>
  <r>
    <s v="GRDF"/>
    <s v="2021"/>
    <x v="1"/>
    <s v="PRO"/>
    <s v="Petits professionels"/>
    <s v="T"/>
    <x v="0"/>
    <m/>
    <s v="0"/>
    <n v="518.04728999999998"/>
    <n v="14"/>
    <n v="0.60899999999999999"/>
    <n v="0"/>
    <n v="0"/>
    <n v="0"/>
    <s v="21585"/>
    <x v="427"/>
    <s v="200070894"/>
    <s v="CC de Gevrey-Chambertin et de Nuits-Saint-Georges"/>
    <s v="21"/>
    <s v="Côte-d'Or"/>
    <n v="27"/>
    <s v="Bourgogne-Franche-Comté"/>
  </r>
  <r>
    <s v="GRDF"/>
    <s v="2021"/>
    <x v="1"/>
    <s v="ENT"/>
    <s v="Entreprises"/>
    <s v="T"/>
    <x v="0"/>
    <s v="87"/>
    <s v="Hébergement médico-social et social"/>
    <n v="602.53665999999998"/>
    <n v="1"/>
    <n v="1"/>
    <n v="0"/>
    <n v="0"/>
    <n v="0"/>
    <s v="21590"/>
    <x v="429"/>
    <s v="200006682"/>
    <s v="CA Beaune, Côte et Sud - Communauté Beaune-Chagny-Nolay"/>
    <s v="21"/>
    <s v="Côte-d'Or"/>
    <n v="27"/>
    <s v="Bourgogne-Franche-Comté"/>
  </r>
  <r>
    <s v="GRDF"/>
    <s v="2021"/>
    <x v="1"/>
    <s v="PRO"/>
    <s v="Petits professionels"/>
    <s v="I"/>
    <x v="4"/>
    <m/>
    <s v="0"/>
    <n v="460.30684000000002"/>
    <n v="8"/>
    <n v="0.33900000000000002"/>
    <n v="0"/>
    <n v="0"/>
    <n v="0"/>
    <s v="21590"/>
    <x v="429"/>
    <s v="200006682"/>
    <s v="CA Beaune, Côte et Sud - Communauté Beaune-Chagny-Nolay"/>
    <s v="21"/>
    <s v="Côte-d'Or"/>
    <n v="27"/>
    <s v="Bourgogne-Franche-Comté"/>
  </r>
  <r>
    <s v="GRDF"/>
    <s v="2021"/>
    <x v="1"/>
    <s v="RES"/>
    <s v="Résidentiel"/>
    <s v="R"/>
    <x v="3"/>
    <m/>
    <s v="0"/>
    <n v="3359.8036200000001"/>
    <n v="170"/>
    <n v="0.56399999999999995"/>
    <n v="0"/>
    <n v="0"/>
    <n v="0"/>
    <s v="21591"/>
    <x v="430"/>
    <s v="200039063"/>
    <s v="CC Forêts, Seine et Suzon"/>
    <s v="21"/>
    <s v="Côte-d'Or"/>
    <n v="27"/>
    <s v="Bourgogne-Franche-Comté"/>
  </r>
  <r>
    <s v="GRDF"/>
    <s v="2021"/>
    <x v="1"/>
    <s v="ENT"/>
    <s v="Entreprises"/>
    <s v="I"/>
    <x v="4"/>
    <m/>
    <s v="0"/>
    <n v="12964.851409999999"/>
    <n v="2"/>
    <n v="1"/>
    <n v="0"/>
    <n v="0"/>
    <n v="0"/>
    <s v="21599"/>
    <x v="450"/>
    <s v="200070910"/>
    <s v="CC Tille et Venelle"/>
    <s v="21"/>
    <s v="Côte-d'Or"/>
    <n v="27"/>
    <s v="Bourgogne-Franche-Comté"/>
  </r>
  <r>
    <s v="GRDF"/>
    <s v="2021"/>
    <x v="1"/>
    <s v="ENT"/>
    <s v="Entreprises"/>
    <s v="I"/>
    <x v="4"/>
    <s v="13"/>
    <s v="Fabrication de textiles"/>
    <n v="983.61869999999999"/>
    <n v="1"/>
    <n v="1"/>
    <n v="0"/>
    <n v="0"/>
    <n v="0"/>
    <s v="21599"/>
    <x v="450"/>
    <s v="200070910"/>
    <s v="CC Tille et Venelle"/>
    <s v="21"/>
    <s v="Côte-d'Or"/>
    <n v="27"/>
    <s v="Bourgogne-Franche-Comté"/>
  </r>
  <r>
    <s v="GRDF"/>
    <s v="2021"/>
    <x v="1"/>
    <s v="ENT"/>
    <s v="Entreprises"/>
    <s v="T"/>
    <x v="0"/>
    <s v="68"/>
    <s v="Activités immobilières"/>
    <n v="476.30604"/>
    <n v="1"/>
    <n v="1"/>
    <n v="0"/>
    <n v="0"/>
    <n v="0"/>
    <s v="21599"/>
    <x v="450"/>
    <s v="200070910"/>
    <s v="CC Tille et Venelle"/>
    <s v="21"/>
    <s v="Côte-d'Or"/>
    <n v="27"/>
    <s v="Bourgogne-Franche-Comté"/>
  </r>
  <r>
    <s v="GRDF"/>
    <s v="2021"/>
    <x v="1"/>
    <s v="ENT"/>
    <s v="Entreprises"/>
    <s v="X"/>
    <x v="2"/>
    <m/>
    <s v="0"/>
    <n v="0"/>
    <n v="0"/>
    <n v="0"/>
    <n v="0"/>
    <n v="0"/>
    <n v="1"/>
    <s v="21599"/>
    <x v="450"/>
    <s v="200070910"/>
    <s v="CC Tille et Venelle"/>
    <s v="21"/>
    <s v="Côte-d'Or"/>
    <n v="27"/>
    <s v="Bourgogne-Franche-Comté"/>
  </r>
  <r>
    <s v="GRDF"/>
    <s v="2021"/>
    <x v="1"/>
    <s v="PRO"/>
    <s v="Petits professionels"/>
    <s v="T"/>
    <x v="0"/>
    <m/>
    <s v="0"/>
    <n v="2220.2346400000001"/>
    <n v="28"/>
    <n v="0.58899999999999997"/>
    <n v="0"/>
    <n v="0"/>
    <n v="0"/>
    <s v="21599"/>
    <x v="450"/>
    <s v="200070910"/>
    <s v="CC Tille et Venelle"/>
    <s v="21"/>
    <s v="Côte-d'Or"/>
    <n v="27"/>
    <s v="Bourgogne-Franche-Comté"/>
  </r>
  <r>
    <s v="GRDF"/>
    <s v="2021"/>
    <x v="1"/>
    <s v="ENT"/>
    <s v="Entreprises"/>
    <s v="T"/>
    <x v="0"/>
    <s v="45"/>
    <s v="Commerce et réparation d'automobiles et de motocycles"/>
    <n v="174.85512"/>
    <n v="2"/>
    <n v="1"/>
    <n v="0"/>
    <n v="0"/>
    <n v="0"/>
    <s v="21603"/>
    <x v="431"/>
    <s v="200071017"/>
    <s v="CC des Terres d'Auxois"/>
    <s v="21"/>
    <s v="Côte-d'Or"/>
    <n v="27"/>
    <s v="Bourgogne-Franche-Comté"/>
  </r>
  <r>
    <s v="GRDF"/>
    <s v="2021"/>
    <x v="1"/>
    <s v="ENT"/>
    <s v="Entreprises"/>
    <s v="T"/>
    <x v="0"/>
    <s v="85"/>
    <s v="Enseignement"/>
    <n v="921.53590999999994"/>
    <n v="2"/>
    <n v="1"/>
    <n v="0"/>
    <n v="0"/>
    <n v="0"/>
    <s v="21603"/>
    <x v="431"/>
    <s v="200071017"/>
    <s v="CC des Terres d'Auxois"/>
    <s v="21"/>
    <s v="Côte-d'Or"/>
    <n v="27"/>
    <s v="Bourgogne-Franche-Comté"/>
  </r>
  <r>
    <s v="GRDF"/>
    <s v="2021"/>
    <x v="1"/>
    <s v="PRO"/>
    <s v="Petits professionels"/>
    <s v="I"/>
    <x v="4"/>
    <m/>
    <s v="0"/>
    <n v="1746.039"/>
    <n v="21"/>
    <n v="0.20499999999999999"/>
    <n v="0"/>
    <n v="0"/>
    <n v="0"/>
    <s v="21603"/>
    <x v="431"/>
    <s v="200071017"/>
    <s v="CC des Terres d'Auxois"/>
    <s v="21"/>
    <s v="Côte-d'Or"/>
    <n v="27"/>
    <s v="Bourgogne-Franche-Comté"/>
  </r>
  <r>
    <s v="GRDF"/>
    <s v="2021"/>
    <x v="1"/>
    <s v="ENT"/>
    <s v="Entreprises"/>
    <s v="T"/>
    <x v="0"/>
    <s v="55"/>
    <s v="Hébergement"/>
    <n v="318.78651000000002"/>
    <n v="1"/>
    <n v="1"/>
    <n v="0"/>
    <n v="0"/>
    <n v="0"/>
    <s v="21605"/>
    <x v="514"/>
    <s v="242100410"/>
    <s v="Dijon Métropole"/>
    <s v="21"/>
    <s v="Côte-d'Or"/>
    <n v="27"/>
    <s v="Bourgogne-Franche-Comté"/>
  </r>
  <r>
    <s v="GRDF"/>
    <s v="2021"/>
    <x v="1"/>
    <s v="ENT"/>
    <s v="Entreprises"/>
    <s v="X"/>
    <x v="2"/>
    <m/>
    <s v="0"/>
    <n v="0"/>
    <n v="0"/>
    <n v="0"/>
    <n v="0"/>
    <n v="0"/>
    <n v="1"/>
    <s v="21605"/>
    <x v="514"/>
    <s v="242100410"/>
    <s v="Dijon Métropole"/>
    <s v="21"/>
    <s v="Côte-d'Or"/>
    <n v="27"/>
    <s v="Bourgogne-Franche-Comté"/>
  </r>
  <r>
    <s v="GRDF"/>
    <s v="2021"/>
    <x v="1"/>
    <s v="PRO"/>
    <s v="Petits professionels"/>
    <s v="I"/>
    <x v="4"/>
    <m/>
    <s v="0"/>
    <n v="203.30596"/>
    <n v="8"/>
    <n v="0.99399999999999999"/>
    <n v="0"/>
    <n v="0"/>
    <n v="0"/>
    <s v="21605"/>
    <x v="514"/>
    <s v="242100410"/>
    <s v="Dijon Métropole"/>
    <s v="21"/>
    <s v="Côte-d'Or"/>
    <n v="27"/>
    <s v="Bourgogne-Franche-Comté"/>
  </r>
  <r>
    <s v="GRDF"/>
    <s v="2021"/>
    <x v="1"/>
    <s v="PRO"/>
    <s v="Petits professionels"/>
    <s v="T"/>
    <x v="0"/>
    <m/>
    <s v="0"/>
    <n v="1091.2599399999999"/>
    <n v="17"/>
    <n v="0.48699999999999999"/>
    <n v="0"/>
    <n v="0"/>
    <n v="0"/>
    <s v="21606"/>
    <x v="515"/>
    <s v="200006682"/>
    <s v="CA Beaune, Côte et Sud - Communauté Beaune-Chagny-Nolay"/>
    <s v="21"/>
    <s v="Côte-d'Or"/>
    <n v="27"/>
    <s v="Bourgogne-Franche-Comté"/>
  </r>
  <r>
    <s v="GRDF"/>
    <s v="2021"/>
    <x v="1"/>
    <s v="ENT"/>
    <s v="Entreprises"/>
    <s v="I"/>
    <x v="4"/>
    <s v="25"/>
    <s v="Fabrication de produits métalliques, à l'exception des machines et des équipements"/>
    <n v="2117.19"/>
    <n v="1"/>
    <n v="1"/>
    <n v="0"/>
    <n v="0"/>
    <n v="0"/>
    <s v="21607"/>
    <x v="432"/>
    <s v="242101509"/>
    <s v="CC Rives de Saône"/>
    <s v="21"/>
    <s v="Côte-d'Or"/>
    <n v="27"/>
    <s v="Bourgogne-Franche-Comté"/>
  </r>
  <r>
    <s v="GRDF"/>
    <s v="2021"/>
    <x v="1"/>
    <s v="ENT"/>
    <s v="Entreprises"/>
    <s v="I"/>
    <x v="4"/>
    <s v="32"/>
    <s v="Autres industries manufacturières"/>
    <n v="1219.62986"/>
    <n v="1"/>
    <n v="1"/>
    <n v="0"/>
    <n v="0"/>
    <n v="0"/>
    <s v="21607"/>
    <x v="432"/>
    <s v="242101509"/>
    <s v="CC Rives de Saône"/>
    <s v="21"/>
    <s v="Côte-d'Or"/>
    <n v="27"/>
    <s v="Bourgogne-Franche-Comté"/>
  </r>
  <r>
    <s v="GRDF"/>
    <s v="2021"/>
    <x v="1"/>
    <s v="ENT"/>
    <s v="Entreprises"/>
    <s v="T"/>
    <x v="0"/>
    <s v="85"/>
    <s v="Enseignement"/>
    <n v="422.50884000000002"/>
    <n v="1"/>
    <n v="1"/>
    <n v="0"/>
    <n v="0"/>
    <n v="0"/>
    <s v="21607"/>
    <x v="432"/>
    <s v="242101509"/>
    <s v="CC Rives de Saône"/>
    <s v="21"/>
    <s v="Côte-d'Or"/>
    <n v="27"/>
    <s v="Bourgogne-Franche-Comté"/>
  </r>
  <r>
    <s v="GRDF"/>
    <s v="2021"/>
    <x v="1"/>
    <s v="PRO"/>
    <s v="Petits professionels"/>
    <s v="A"/>
    <x v="1"/>
    <m/>
    <s v="0"/>
    <n v="0"/>
    <n v="0"/>
    <n v="0"/>
    <n v="0"/>
    <n v="0"/>
    <n v="1"/>
    <s v="21607"/>
    <x v="432"/>
    <s v="242101509"/>
    <s v="CC Rives de Saône"/>
    <s v="21"/>
    <s v="Côte-d'Or"/>
    <n v="27"/>
    <s v="Bourgogne-Franche-Comté"/>
  </r>
  <r>
    <s v="GRDF"/>
    <s v="2021"/>
    <x v="1"/>
    <s v="RES"/>
    <s v="Résidentiel"/>
    <s v="R"/>
    <x v="3"/>
    <m/>
    <s v="0"/>
    <n v="1131.15193"/>
    <n v="86"/>
    <n v="0.93500000000000005"/>
    <n v="0"/>
    <n v="0"/>
    <n v="0"/>
    <s v="21609"/>
    <x v="433"/>
    <s v="200070902"/>
    <s v="CC Auxonne Pontailler Val de Saône"/>
    <s v="21"/>
    <s v="Côte-d'Or"/>
    <n v="27"/>
    <s v="Bourgogne-Franche-Comté"/>
  </r>
  <r>
    <s v="GRDF"/>
    <s v="2021"/>
    <x v="1"/>
    <s v="PRO"/>
    <s v="Petits professionels"/>
    <s v="I"/>
    <x v="4"/>
    <m/>
    <s v="0"/>
    <n v="61.167470000000002"/>
    <n v="1"/>
    <n v="0.49399999999999999"/>
    <n v="0"/>
    <n v="0"/>
    <n v="0"/>
    <s v="21616"/>
    <x v="519"/>
    <s v="200006682"/>
    <s v="CA Beaune, Côte et Sud - Communauté Beaune-Chagny-Nolay"/>
    <s v="21"/>
    <s v="Côte-d'Or"/>
    <n v="27"/>
    <s v="Bourgogne-Franche-Comté"/>
  </r>
  <r>
    <s v="GRDF"/>
    <s v="2021"/>
    <x v="1"/>
    <s v="ENT"/>
    <s v="Entreprises"/>
    <s v="I"/>
    <x v="4"/>
    <s v="35"/>
    <s v="Production et distribution d'électricité, de gaz, de vapeur et d'air conditionné"/>
    <n v="2723.1758599999998"/>
    <n v="5"/>
    <n v="1"/>
    <n v="0"/>
    <n v="0"/>
    <n v="0"/>
    <s v="21617"/>
    <x v="434"/>
    <s v="242100410"/>
    <s v="Dijon Métropole"/>
    <s v="21"/>
    <s v="Côte-d'Or"/>
    <n v="27"/>
    <s v="Bourgogne-Franche-Comté"/>
  </r>
  <r>
    <s v="GRDF"/>
    <s v="2021"/>
    <x v="1"/>
    <s v="PRO"/>
    <s v="Petits professionels"/>
    <s v="A"/>
    <x v="1"/>
    <m/>
    <s v="0"/>
    <n v="0"/>
    <n v="0"/>
    <n v="0"/>
    <n v="0"/>
    <n v="0"/>
    <n v="1"/>
    <s v="21617"/>
    <x v="434"/>
    <s v="242100410"/>
    <s v="Dijon Métropole"/>
    <s v="21"/>
    <s v="Côte-d'Or"/>
    <n v="27"/>
    <s v="Bourgogne-Franche-Comté"/>
  </r>
  <r>
    <s v="GRDF"/>
    <s v="2021"/>
    <x v="1"/>
    <s v="RES"/>
    <s v="Résidentiel"/>
    <s v="R"/>
    <x v="3"/>
    <m/>
    <s v="0"/>
    <n v="40240.3698"/>
    <n v="2635"/>
    <n v="0.91200000000000003"/>
    <n v="0"/>
    <n v="0"/>
    <n v="1"/>
    <s v="21617"/>
    <x v="434"/>
    <s v="242100410"/>
    <s v="Dijon Métropole"/>
    <s v="21"/>
    <s v="Côte-d'Or"/>
    <n v="27"/>
    <s v="Bourgogne-Franche-Comté"/>
  </r>
  <r>
    <s v="GRDF"/>
    <s v="2021"/>
    <x v="1"/>
    <s v="PRO"/>
    <s v="Petits professionels"/>
    <s v="T"/>
    <x v="0"/>
    <m/>
    <s v="0"/>
    <n v="542.54861000000005"/>
    <n v="7"/>
    <n v="0.108"/>
    <n v="0"/>
    <n v="0"/>
    <n v="0"/>
    <s v="21638"/>
    <x v="436"/>
    <s v="242100154"/>
    <s v="CC des Vallées de la Tille et de l'Ignon"/>
    <s v="21"/>
    <s v="Côte-d'Or"/>
    <n v="27"/>
    <s v="Bourgogne-Franche-Comté"/>
  </r>
  <r>
    <s v="GRDF"/>
    <s v="2021"/>
    <x v="1"/>
    <s v="ENT"/>
    <s v="Entreprises"/>
    <s v="I"/>
    <x v="4"/>
    <s v="43"/>
    <s v="Travaux de construction spécialisés"/>
    <n v="114.06122000000001"/>
    <n v="1"/>
    <n v="1"/>
    <n v="0"/>
    <n v="0"/>
    <n v="0"/>
    <s v="21639"/>
    <x v="437"/>
    <s v="200070902"/>
    <s v="CC Auxonne Pontailler Val de Saône"/>
    <s v="21"/>
    <s v="Côte-d'Or"/>
    <n v="27"/>
    <s v="Bourgogne-Franche-Comté"/>
  </r>
  <r>
    <s v="GRDF"/>
    <s v="2021"/>
    <x v="1"/>
    <s v="RES"/>
    <s v="Résidentiel"/>
    <s v="R"/>
    <x v="3"/>
    <m/>
    <s v="0"/>
    <n v="432.42048999999997"/>
    <n v="29"/>
    <n v="0.54"/>
    <n v="0"/>
    <n v="0"/>
    <n v="0"/>
    <s v="21647"/>
    <x v="591"/>
    <s v="242101509"/>
    <s v="CC Rives de Saône"/>
    <s v="21"/>
    <s v="Côte-d'Or"/>
    <n v="27"/>
    <s v="Bourgogne-Franche-Comté"/>
  </r>
  <r>
    <s v="GRDF"/>
    <s v="2021"/>
    <x v="1"/>
    <s v="ENT"/>
    <s v="Entreprises"/>
    <s v="I"/>
    <x v="4"/>
    <s v="24"/>
    <s v="Métallurgie"/>
    <n v="3719.1805399999998"/>
    <n v="3"/>
    <n v="1"/>
    <n v="0"/>
    <n v="0"/>
    <n v="0"/>
    <s v="21663"/>
    <x v="441"/>
    <s v="242101459"/>
    <s v="CC du Pays d'Alésia et de la Seine"/>
    <s v="21"/>
    <s v="Côte-d'Or"/>
    <n v="27"/>
    <s v="Bourgogne-Franche-Comté"/>
  </r>
  <r>
    <s v="GRDF"/>
    <s v="2021"/>
    <x v="1"/>
    <s v="ENT"/>
    <s v="Entreprises"/>
    <s v="T"/>
    <x v="0"/>
    <s v="68"/>
    <s v="Activités immobilières"/>
    <n v="1208.88138"/>
    <n v="1"/>
    <n v="1"/>
    <n v="0"/>
    <n v="0"/>
    <n v="0"/>
    <s v="21663"/>
    <x v="441"/>
    <s v="242101459"/>
    <s v="CC du Pays d'Alésia et de la Seine"/>
    <s v="21"/>
    <s v="Côte-d'Or"/>
    <n v="27"/>
    <s v="Bourgogne-Franche-Comté"/>
  </r>
  <r>
    <s v="GRDF"/>
    <s v="2021"/>
    <x v="1"/>
    <s v="ENT"/>
    <s v="Entreprises"/>
    <s v="T"/>
    <x v="0"/>
    <s v="85"/>
    <s v="Enseignement"/>
    <n v="487.62380999999999"/>
    <n v="1"/>
    <n v="1"/>
    <n v="0"/>
    <n v="0"/>
    <n v="0"/>
    <s v="21663"/>
    <x v="441"/>
    <s v="242101459"/>
    <s v="CC du Pays d'Alésia et de la Seine"/>
    <s v="21"/>
    <s v="Côte-d'Or"/>
    <n v="27"/>
    <s v="Bourgogne-Franche-Comté"/>
  </r>
  <r>
    <s v="GRDF"/>
    <s v="2021"/>
    <x v="1"/>
    <s v="PRO"/>
    <s v="Petits professionels"/>
    <s v="I"/>
    <x v="4"/>
    <m/>
    <s v="0"/>
    <n v="400.72770000000003"/>
    <n v="4"/>
    <n v="0.59699999999999998"/>
    <n v="0"/>
    <n v="0"/>
    <n v="0"/>
    <s v="21663"/>
    <x v="441"/>
    <s v="242101459"/>
    <s v="CC du Pays d'Alésia et de la Seine"/>
    <s v="21"/>
    <s v="Côte-d'Or"/>
    <n v="27"/>
    <s v="Bourgogne-Franche-Comté"/>
  </r>
  <r>
    <s v="GRDF"/>
    <s v="2021"/>
    <x v="1"/>
    <s v="PRO"/>
    <s v="Petits professionels"/>
    <s v="T"/>
    <x v="0"/>
    <m/>
    <s v="0"/>
    <n v="4036.3827099999999"/>
    <n v="72"/>
    <n v="0.26900000000000002"/>
    <n v="0"/>
    <n v="0"/>
    <n v="0"/>
    <s v="21663"/>
    <x v="441"/>
    <s v="242101459"/>
    <s v="CC du Pays d'Alésia et de la Seine"/>
    <s v="21"/>
    <s v="Côte-d'Or"/>
    <n v="27"/>
    <s v="Bourgogne-Franche-Comté"/>
  </r>
  <r>
    <s v="GRDF"/>
    <s v="2021"/>
    <x v="1"/>
    <s v="ENT"/>
    <s v="Entreprises"/>
    <s v="I"/>
    <x v="4"/>
    <s v="10"/>
    <s v="Industries alimentaires"/>
    <n v="23143.397000000001"/>
    <n v="1"/>
    <n v="1"/>
    <n v="0"/>
    <n v="0"/>
    <n v="0"/>
    <s v="21699"/>
    <x v="442"/>
    <s v="200070902"/>
    <s v="CC Auxonne Pontailler Val de Saône"/>
    <s v="21"/>
    <s v="Côte-d'Or"/>
    <n v="27"/>
    <s v="Bourgogne-Franche-Comté"/>
  </r>
  <r>
    <s v="GRDF"/>
    <s v="2021"/>
    <x v="1"/>
    <s v="PRO"/>
    <s v="Petits professionels"/>
    <s v="A"/>
    <x v="1"/>
    <m/>
    <s v="0"/>
    <n v="0"/>
    <n v="0"/>
    <n v="0"/>
    <n v="0"/>
    <n v="0"/>
    <n v="1"/>
    <s v="21699"/>
    <x v="442"/>
    <s v="200070902"/>
    <s v="CC Auxonne Pontailler Val de Saône"/>
    <s v="21"/>
    <s v="Côte-d'Or"/>
    <n v="27"/>
    <s v="Bourgogne-Franche-Comté"/>
  </r>
  <r>
    <s v="GRDF"/>
    <s v="2021"/>
    <x v="1"/>
    <s v="PRO"/>
    <s v="Petits professionels"/>
    <s v="I"/>
    <x v="4"/>
    <m/>
    <s v="0"/>
    <n v="110.23321"/>
    <n v="1"/>
    <n v="0"/>
    <n v="0"/>
    <n v="0"/>
    <n v="0"/>
    <s v="21713"/>
    <x v="444"/>
    <s v="200070902"/>
    <s v="CC Auxonne Pontailler Val de Saône"/>
    <s v="21"/>
    <s v="Côte-d'Or"/>
    <n v="27"/>
    <s v="Bourgogne-Franche-Comté"/>
  </r>
  <r>
    <s v="GRT Gaz"/>
    <s v="2021"/>
    <x v="1"/>
    <s v="ENT"/>
    <s v="Entreprises"/>
    <s v="I"/>
    <x v="4"/>
    <s v="24"/>
    <s v="Métallurgie"/>
    <n v="123130.1142"/>
    <n v="2"/>
    <n v="0"/>
    <n v="0"/>
    <n v="0"/>
    <n v="0"/>
    <s v="21425"/>
    <x v="410"/>
    <s v="242101491"/>
    <s v="CC du Montbardois"/>
    <s v="21"/>
    <s v="Côte-d'Or"/>
    <n v="27"/>
    <s v="Bourgogne-Franche-Comté"/>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4">
  <r>
    <x v="0"/>
    <x v="0"/>
    <s v="21717"/>
    <s v="CC du Pays Châtillonnais"/>
    <s v="242101434"/>
    <s v="CC"/>
    <s v="Côte-d'Or"/>
    <s v="21"/>
    <s v="Bourgogne-Franche-Comté"/>
    <s v="27"/>
    <s v="BT &gt; 36 kVA"/>
    <n v="0"/>
    <n v="0"/>
    <n v="0"/>
    <n v="0"/>
    <n v="1"/>
    <n v="20.992000000000001"/>
    <n v="0"/>
    <n v="0"/>
    <n v="0"/>
    <n v="0"/>
    <n v="0"/>
    <n v="0"/>
    <s v="{&quot;coordinates&quot;:[[[[4.774143288,47.860857329],[4.775384791,47.861502005],[4.778818584,47.862898435],[4.779267631,47.86328502],[4.780299516,47.86357904],[4.781702579,47.863452415],[4.782945911,47.862791673],[4.784042849,47.862393306],[4.785381757,47.861712178],[4.786391567,47.861309713],[4.788418296,47.860916046],[4.7901932,47.860751242],[4.793196858,47.859896071],[4.795723494,47.859058926],[4.799090867,47.856664954],[4.802609347,47.854751975],[4.804997018,47.853772722],[4.8068266,47.852864132],[4.809004688,47.851979845],[4.810297117,47.852031923],[4.811134792,47.852240448],[4.812149036,47.85213566],[4.814123207,47.852215872],[4.814697187,47.852339326],[4.813924436,47.851760729],[4.807824734,47.848235982],[4.806020307,47.846967451],[4.804075682,47.844875538],[4.802870926,47.843736369],[4.801235551,47.841647756],[4.800835741,47.841056143],[4.7991608,47.837319782],[4.798654622,47.836744196],[4.796261187,47.835199176],[4.795921166,47.834830787],[4.793588814,47.833743896],[4.792678843,47.832887286],[4.792092225,47.831825876],[4.791654669,47.829791731],[4.791113602,47.829168033],[4.790803277,47.828607426],[4.790963556,47.827174503],[4.790499378,47.826173328],[4.789955661,47.825509154],[4.790981095,47.825433177],[4.791518217,47.825266529],[4.792015976,47.824527028],[4.792153531,47.823769625],[4.792309285,47.823472866],[4.791895513,47.823253232],[4.791299492,47.823099397],[4.788916336,47.82298725],[4.789409706,47.821918339],[4.789653397,47.82169226],[4.787347268,47.817944639],[4.786927484,47.817743084],[4.786844394,47.817458075],[4.787086752,47.816914236],[4.786718481,47.816853232],[4.786151381,47.815568229],[4.78463894,47.815623676],[4.784754869,47.81453802],[4.783623993,47.815170099],[4.78288835,47.815113773],[4.782073976,47.811790765],[4.781942149,47.811446176],[4.781509421,47.811215091],[4.781811668,47.810942224],[4.781477248,47.810813172],[4.78162845,47.810340046],[4.781446809,47.810143854],[4.781547121,47.80958778],[4.781867888,47.809389351],[4.787040521,47.809055823],[4.787141906,47.808652768],[4.786823656,47.808169688],[4.786733176,47.807664229],[4.786579047,47.805025258],[4.786241444,47.804442543],[4.784864258,47.802705345],[4.78448005,47.802046814],[4.785438364,47.801736035],[4.784720843,47.801338253],[4.784314087,47.80088352],[4.78589329,47.80056058],[4.785118258,47.798090403],[4.784888989,47.798106499],[4.785044639,47.797329913],[4.785471002,47.796737354],[4.786356983,47.796225111],[4.786769998,47.796071172],[4.788406472,47.795668099],[4.789522403,47.795678068],[4.791214831,47.795906078],[4.791458649,47.795449523],[4.79323675,47.79584094],[4.794206039,47.795939533],[4.794806617,47.795801598],[4.795835311,47.795206072],[4.796513994,47.795086737],[4.797404029,47.795093792],[4.798115201,47.795263831],[4.80065768,47.795619097],[4.801487636,47.795193121],[4.802365088,47.795065294],[4.801943455,47.791689516],[4.801649244,47.790812689],[4.801581254,47.790264577],[4.801665786,47.78995989],[4.802188546,47.789104706],[4.802483342,47.78826383],[4.802825928,47.78784804],[4.803822394,47.78741228],[4.805465578,47.787179006],[4.808401482,47.787131921],[4.815248224,47.786561491],[4.813881983,47.785786821],[4.811409092,47.784561117],[4.807658857,47.782967066],[4.805691752,47.782310505],[4.800426252,47.780727872],[4.798990971,47.780784135],[4.798015999,47.780628056],[4.79693553,47.780274629],[4.793864469,47.779708624],[4.793509787,47.78028122],[4.792943536,47.780758925],[4.79261458,47.780906201],[4.792275904,47.78128049],[4.79187118,47.781478438],[4.791527186,47.781853706],[4.791346996,47.782293988],[4.791357291,47.782679142],[4.791054594,47.783329256],[4.790904771,47.785148268],[4.790474294,47.786010993],[4.79047641,47.786550215],[4.789953849,47.786304328],[4.788702579,47.785918325],[4.788001193,47.786154097],[4.78723744,47.786203562],[4.786691857,47.786027332],[4.785043513,47.786346845],[4.783332391,47.787145325],[4.782357882,47.787722815],[4.782099171,47.787696142],[4.781802715,47.787140694],[4.781428594,47.787177892],[4.781851849,47.787889858],[4.781857297,47.788212066],[4.780989406,47.788703298],[4.780497525,47.788774693],[4.779744269,47.789778218],[4.779645513,47.790260453],[4.779256099,47.790959561],[4.778894994,47.792265908],[4.778626751,47.792594071],[4.778099795,47.792816329],[4.778080337,47.793033585],[4.778383169,47.793660064],[4.778101406,47.793903807],[4.778183957,47.795094485],[4.778428918,47.795747949],[4.77831868,47.796087216],[4.777641897,47.796264932],[4.778492798,47.798218162],[4.779029148,47.799074258],[4.778854326,47.799599956],[4.777139312,47.799937464],[4.775714533,47.800004077],[4.775642154,47.800237437],[4.774242273,47.800089396],[4.773352382,47.800128974],[4.772967538,47.800248228],[4.772610384,47.800115894],[4.769530787,47.802291518],[4.772303253,47.803209279],[4.773652275,47.803833443],[4.775533219,47.804979778],[4.773723219,47.810328517],[4.772917521,47.812177197],[4.772794421,47.812693996],[4.772497421,47.812845227],[4.771613134,47.812979228],[4.771000771,47.812690504],[4.767111379,47.811716636],[4.766617306,47.811004794],[4.766428155,47.810178525],[4.767523453,47.80943822],[4.766541156,47.808993908],[4.764719403,47.80991169],[4.76471243,47.81038622],[4.765079534,47.811340346],[4.765850292,47.814629905],[4.76309188,47.814755152],[4.761948505,47.815340394],[4.760872669,47.815423178],[4.759456694,47.81524369],[4.757950338,47.815564269],[4.75693193,47.815565135],[4.756048229,47.815274099],[4.755236379,47.81513502],[4.751630863,47.815188057],[4.75157845,47.816071968],[4.751037692,47.815966618],[4.750439407,47.81541291],[4.749995537,47.815489756],[4.749642612,47.815365391],[4.749675183,47.814974204],[4.749244982,47.814938314],[4.749102731,47.815205105],[4.748572223,47.815411071],[4.748490203,47.815924527],[4.748139256,47.815900954],[4.747350374,47.816135074],[4.747000155,47.816418465],[4.748237987,47.818497547],[4.749083305,47.82034391],[4.747089735,47.820812951],[4.743882534,47.821244203],[4.742257892,47.821593342],[4.738637204,47.822830895],[4.742009759,47.827524112],[4.744562298,47.830514509],[4.745157487,47.831052086],[4.748364393,47.835960032],[4.749146858,47.837472436],[4.750011617,47.839899129],[4.749846293,47.841457174],[4.750445835,47.844111071],[4.750555484,47.846303262],[4.749474107,47.84729343],[4.750474076,47.848176024],[4.751211396,47.849122846],[4.75035258,47.849806326],[4.750245843,47.850260726],[4.750428427,47.850850342],[4.750861919,47.85134259],[4.751194143,47.85196778],[4.751325275,47.853349449],[4.751582363,47.853845228],[4.752211902,47.85431924],[4.754910024,47.855950599],[4.757370978,47.857321688],[4.759200381,47.858561766],[4.760577418,47.85914605],[4.76178769,47.859944372],[4.763150665,47.860626961],[4.76298626,47.860912998],[4.76401653,47.86140433],[4.765378552,47.861613396],[4.766619303,47.861956604],[4.768336053,47.862051368],[4.76980878,47.861928337],[4.770847424,47.861945971],[4.771028499,47.861599357],[4.7715216,47.861062586],[4.771929714,47.859702501],[4.774143288,47.860857329]]]],&quot;type&quot;:&quot;MultiPolygon&quot;}"/>
    <s v="47.830373343, 4.776114032"/>
  </r>
  <r>
    <x v="0"/>
    <x v="1"/>
    <s v="21716"/>
    <s v="CC de Gevrey-Chambertin et de Nuits-Saint-Georges"/>
    <s v="200070894"/>
    <s v="CC"/>
    <s v="Côte-d'Or"/>
    <s v="21"/>
    <s v="Bourgogne-Franche-Comté"/>
    <s v="27"/>
    <s v="BT &lt;= 36 kVA"/>
    <m/>
    <m/>
    <n v="0"/>
    <n v="0"/>
    <n v="0"/>
    <n v="0"/>
    <n v="0"/>
    <n v="0"/>
    <n v="0"/>
    <n v="0"/>
    <n v="0"/>
    <n v="0"/>
    <s v="{&quot;coordinates&quot;:[[[[4.964204899,47.17865182],[4.963963972,47.178093957],[4.965246084,47.177468826],[4.964773117,47.176850061],[4.965091436,47.175909875],[4.965470027,47.175644087],[4.967496877,47.174728009],[4.967815991,47.174425399],[4.967889101,47.17422153],[4.96667461,47.171778223],[4.964897065,47.172140714],[4.964621044,47.171633878],[4.962689571,47.171976433],[4.962475609,47.170961522],[4.962516382,47.169725258],[4.962900989,47.167597007],[4.960350253,47.167756403],[4.957701659,47.168093908],[4.957437595,47.168603589],[4.955523978,47.168817844],[4.955527688,47.169756167],[4.955671278,47.170546236],[4.955324137,47.171532812],[4.955383308,47.171889335],[4.954766082,47.172312216],[4.954082559,47.173091933],[4.954159294,47.173677803],[4.953501767,47.17360965],[4.953568262,47.174386612],[4.953591892,47.174819383],[4.954519959,47.175681765],[4.954980951,47.176301672],[4.95519839,47.177124715],[4.955748975,47.178101528],[4.956949107,47.178888152],[4.957241926,47.178949844],[4.95795916,47.178769313],[4.958003754,47.178615464],[4.958652394,47.178364944],[4.959309687,47.178316],[4.960100469,47.178886178],[4.961200241,47.178764892],[4.962092539,47.1791118],[4.962405017,47.179096598],[4.96329689,47.1786348],[4.963492291,47.178922368],[4.964204899,47.17865182]]]],&quot;type&quot;:&quot;MultiPolygon&quot;}"/>
    <s v="47.173717999, 4.960133384"/>
  </r>
  <r>
    <x v="0"/>
    <x v="2"/>
    <s v="21715"/>
    <s v="CC du Pays Arnay Liernais"/>
    <s v="200071173"/>
    <s v="CC"/>
    <s v="Côte-d'Or"/>
    <s v="21"/>
    <s v="Bourgogne-Franche-Comté"/>
    <s v="27"/>
    <s v="BT &lt;= 36 kVA"/>
    <m/>
    <m/>
    <n v="0"/>
    <n v="0"/>
    <n v="0"/>
    <n v="0"/>
    <n v="0"/>
    <n v="0"/>
    <n v="0"/>
    <n v="0"/>
    <n v="0"/>
    <n v="0"/>
    <s v="{&quot;coordinates&quot;:[[[[4.388005366,47.121820426],[4.388340051,47.121241928],[4.388718792,47.120837586],[4.391005511,47.119071355],[4.392104475,47.118003716],[4.392637776,47.11776318],[4.393247563,47.117726122],[4.393822951,47.11656302],[4.39481274,47.116836529],[4.394008972,47.116258229],[4.393899632,47.115498672],[4.394086602,47.11466981],[4.394897422,47.113686653],[4.395199295,47.11347591],[4.396198986,47.113318874],[4.396556776,47.113382988],[4.397242556,47.113684458],[4.397491957,47.113993899],[4.398347116,47.113654901],[4.398510297,47.113182895],[4.398310521,47.112905272],[4.398343418,47.112342996],[4.398486863,47.111873029],[4.398726634,47.1116081],[4.399338554,47.111605199],[4.399612009,47.111113848],[4.400205472,47.111060742],[4.402009784,47.110705717],[4.401821343,47.110458577],[4.402469685,47.110031108],[4.402374299,47.109913406],[4.404337902,47.109144006],[4.404204099,47.109374345],[4.404672722,47.109896317],[4.404919196,47.109535845],[4.405780032,47.109469556],[4.406526081,47.109502805],[4.406757712,47.110292383],[4.407527997,47.110394666],[4.408264855,47.110378492],[4.409011649,47.108925976],[4.409441169,47.108404784],[4.410045867,47.106917073],[4.41659591,47.108999904],[4.418888267,47.109856044],[4.420580988,47.110377334],[4.422947232,47.111229786],[4.423081744,47.111029131],[4.422252872,47.110757486],[4.421609171,47.11040522],[4.420927615,47.110267723],[4.420243207,47.109971778],[4.419824121,47.109884177],[4.419640117,47.109608197],[4.419748519,47.109367346],[4.420560086,47.108383091],[4.420801715,47.107793028],[4.421314163,47.107220346],[4.42151045,47.106811829],[4.42162383,47.105710082],[4.420765792,47.104428478],[4.419513128,47.102932902],[4.417853155,47.101892534],[4.417380249,47.101460712],[4.416916494,47.1012764],[4.416850364,47.101068305],[4.416297295,47.100445664],[4.415761055,47.100111859],[4.415126357,47.099342538],[4.414954703,47.09883138],[4.41423091,47.098032528],[4.414031932,47.097434359],[4.413952214,47.096305264],[4.41449327,47.095165874],[4.414325818,47.094562817],[4.413717657,47.094047991],[4.413064606,47.093278882],[4.411288201,47.092458656],[4.410623345,47.091891379],[4.411382239,47.091064503],[4.411485486,47.090828224],[4.411212843,47.089881572],[4.411677317,47.087579737],[4.413544847,47.087154412],[4.413692413,47.087201232],[4.414012301,47.087887069],[4.413831364,47.088528607],[4.414084348,47.08887489],[4.414693508,47.089329371],[4.415206614,47.088685567],[4.415666543,47.088477333],[4.415943153,47.088066038],[4.416505595,47.087695362],[4.417570712,47.08769041],[4.418270813,47.087291024],[4.417995712,47.086956727],[4.417049876,47.086734206],[4.416640931,47.086272781],[4.416070091,47.085921393],[4.416905707,47.085311448],[4.417475782,47.085082046],[4.419208677,47.084605151],[4.420074696,47.084150588],[4.420387374,47.0838595],[4.420472451,47.082685155],[4.420900658,47.081675879],[4.42080401,47.079808611],[4.421936094,47.079749666],[4.421645142,47.079163443],[4.421318969,47.079241292],[4.420614527,47.078470154],[4.42012624,47.078598617],[4.419077201,47.079107656],[4.417314488,47.078794314],[4.417036659,47.078454645],[4.416721546,47.077799371],[4.416577273,47.077174418],[4.416408247,47.077112557],[4.416155161,47.077564088],[4.415796301,47.077802604],[4.414236747,47.078146764],[4.413051192,47.078830307],[4.412243259,47.07893473],[4.411081401,47.079467585],[4.410620541,47.079436292],[4.410070285,47.079262914],[4.408777009,47.0793075],[4.4079631,47.078981546],[4.407558974,47.079053103],[4.406388107,47.078433433],[4.405799259,47.078902532],[4.405815436,47.07906802],[4.406574322,47.079710718],[4.407258567,47.079714996],[4.407410102,47.079864428],[4.406607379,47.08016955],[4.406591746,47.0806821],[4.404909397,47.081580508],[4.403394843,47.082140982],[4.402638207,47.082294239],[4.401234589,47.082864143],[4.400301954,47.08304293],[4.399448841,47.083289182],[4.399095619,47.08242812],[4.396878568,47.082131671],[4.395783478,47.081890972],[4.39394151,47.081722304],[4.393586081,47.081792323],[4.393292922,47.082231677],[4.392495031,47.0818604],[4.391528938,47.081713555],[4.391064895,47.081405782],[4.389505303,47.081093175],[4.388653737,47.081246581],[4.38819359,47.081191778],[4.387762283,47.081335627],[4.386827806,47.082366156],[4.386338391,47.082762824],[4.385440872,47.082668232],[4.383394519,47.082856624],[4.382657706,47.082860037],[4.381308156,47.082358413],[4.379896003,47.082294239],[4.378928987,47.081955504],[4.378406653,47.081891499],[4.378033918,47.081542966],[4.375233112,47.080524597],[4.374639676,47.080256118],[4.373559078,47.079595427],[4.371928895,47.079196079],[4.371741606,47.079502654],[4.370552625,47.079554578],[4.370463311,47.078477797],[4.370243583,47.078441683],[4.370318297,47.077698826],[4.370691248,47.077643978],[4.370239015,47.076653441],[4.370204502,47.07539862],[4.369730093,47.074364221],[4.369255338,47.073626974],[4.368748681,47.073242179],[4.367976369,47.072256324],[4.367518171,47.07191057],[4.366616522,47.071540345],[4.366023424,47.07117547],[4.364812633,47.07020198],[4.364689903,47.069935094],[4.365548608,47.06694445],[4.365493151,47.066523693],[4.364645598,47.065787229],[4.363699204,47.065258129],[4.362731787,47.064417713],[4.362295694,47.063847465],[4.361672663,47.06401509],[4.361552556,47.064477538],[4.361162334,47.064157972],[4.360363838,47.062645608],[4.359308644,47.061821505],[4.354573365,47.063316041],[4.354126281,47.06361663],[4.353157762,47.064038582],[4.350793592,47.066614522],[4.349953605,47.068331592],[4.349809472,47.069523671],[4.349616449,47.070078802],[4.348818893,47.071124531],[4.348324147,47.07226397],[4.346383393,47.072553129],[4.344784144,47.072267399],[4.344171542,47.072595085],[4.343991603,47.073149152],[4.344010461,47.074064688],[4.345087718,47.074822038],[4.344468368,47.075937695],[4.344554481,47.07627256],[4.344549718,47.076980366],[4.34526261,47.077395281],[4.345240798,47.077630551],[4.345543032,47.078332983],[4.345562735,47.079017093],[4.345374912,47.079625279],[4.345756751,47.080876055],[4.345822319,47.08176043],[4.345943671,47.081763519],[4.346042319,47.082916741],[4.345960552,47.083126597],[4.345318643,47.083816607],[4.345832196,47.084005124],[4.347440643,47.08559458],[4.34670046,47.086572984],[4.347002545,47.086897226],[4.347066258,47.087600631],[4.347281603,47.088146492],[4.347038841,47.088508598],[4.346508285,47.088749794],[4.346065452,47.088702726],[4.346161265,47.089319314],[4.34675894,47.089389791],[4.347026422,47.089753155],[4.347283499,47.090385872],[4.347536143,47.091579616],[4.348335568,47.092915556],[4.348372707,47.093082605],[4.347562274,47.093733169],[4.347776502,47.094233118],[4.347938956,47.095035319],[4.347973356,47.095620205],[4.347857298,47.096041164],[4.349003126,47.096357362],[4.349212375,47.096868171],[4.34974193,47.097374342],[4.350681044,47.097911743],[4.350899813,47.098906876],[4.350678917,47.099827006],[4.350942829,47.100255234],[4.351545631,47.100577751],[4.353023876,47.101051203],[4.353629765,47.101390781],[4.354672712,47.101490221],[4.356892263,47.101445287],[4.357910334,47.101813322],[4.358169293,47.101780566],[4.358886807,47.102047671],[4.35887397,47.102427808],[4.35820281,47.10352973],[4.357713399,47.103628223],[4.356652524,47.104233164],[4.356539152,47.105178155],[4.35606712,47.105653721],[4.356127923,47.105921339],[4.355940519,47.106230587],[4.356990753,47.106825164],[4.357615112,47.10731848],[4.35858024,47.10772675],[4.358270804,47.108269749],[4.358079911,47.109592034],[4.357707332,47.110089849],[4.358756964,47.110028898],[4.361808668,47.110489145],[4.361894965,47.110668217],[4.36295613,47.111376067],[4.363320535,47.111026003],[4.364269905,47.111015708],[4.366423647,47.11127302],[4.366915545,47.11205059],[4.36697824,47.11244244],[4.366945962,47.113562068],[4.366690534,47.1144124],[4.368083362,47.114774118],[4.367529434,47.115452396],[4.368612461,47.116027572],[4.370134192,47.115594453],[4.371474298,47.116525833],[4.370930087,47.116859144],[4.372513105,47.118107288],[4.37223888,47.118216793],[4.373282994,47.119797278],[4.373646062,47.120896004],[4.374008598,47.121507598],[4.374645818,47.122026783],[4.375577168,47.122284943],[4.375607542,47.122182832],[4.37673072,47.122203686],[4.37703068,47.122274852],[4.378524464,47.122137302],[4.379198148,47.121862741],[4.37993802,47.122061018],[4.380396663,47.12204384],[4.380273401,47.1224334],[4.381492337,47.122638556],[4.381984209,47.12263088],[4.382626086,47.122968078],[4.385439201,47.122167244],[4.38517935,47.121860605],[4.386366073,47.121479909],[4.386977501,47.121402344],[4.386938319,47.121725172],[4.387433032,47.121828193],[4.388005366,47.121820426]]]],&quot;type&quot;:&quot;MultiPolygon&quot;}"/>
    <s v="47.094320733, 4.380001962"/>
  </r>
  <r>
    <x v="0"/>
    <x v="3"/>
    <s v="21714"/>
    <s v="CC de Gevrey-Chambertin et de Nuits-Saint-Georges"/>
    <s v="200070894"/>
    <s v="CC"/>
    <s v="Côte-d'Or"/>
    <s v="21"/>
    <s v="Bourgogne-Franche-Comté"/>
    <s v="27"/>
    <s v="BT &lt;= 36 kVA"/>
    <m/>
    <m/>
    <n v="0"/>
    <n v="0"/>
    <n v="0"/>
    <n v="0"/>
    <n v="0"/>
    <n v="0"/>
    <n v="0"/>
    <n v="0"/>
    <n v="0"/>
    <n v="0"/>
    <s v="{&quot;coordinates&quot;:[[[[4.976391687,47.155226869],[4.975513657,47.155224749],[4.975429172,47.154901084],[4.973296567,47.154888834],[4.972069362,47.154977295],[4.97067859,47.154889314],[4.969671391,47.154964997],[4.9692658,47.155065559],[4.968058613,47.155087895],[4.967034609,47.154956709],[4.964984305,47.153690215],[4.964633255,47.153295421],[4.964153795,47.153144158],[4.963672615,47.15142503],[4.963275182,47.15120573],[4.962652162,47.151099224],[4.962320204,47.150104319],[4.961968008,47.148046182],[4.961853717,47.14795266],[4.956331368,47.148481127],[4.951666972,47.149446948],[4.950965369,47.149647897],[4.952058736,47.150822711],[4.952076399,47.151273598],[4.951807464,47.15255874],[4.952333422,47.153884509],[4.952285916,47.154904751],[4.952497261,47.155381188],[4.953302164,47.15617001],[4.95122115,47.15659866],[4.950529615,47.156642737],[4.950619212,47.156856462],[4.947519747,47.1574544],[4.946553385,47.157566116],[4.946411251,47.157688282],[4.945307706,47.158022933],[4.94370949,47.158150647],[4.943527831,47.158092459],[4.940831485,47.158852751],[4.940011206,47.15887911],[4.9403487,47.159891087],[4.940648253,47.161791652],[4.940225998,47.161835654],[4.94010899,47.16272917],[4.938960658,47.16318068],[4.938128382,47.16338914],[4.93679078,47.163608751],[4.936289388,47.16361894],[4.936139457,47.164884031],[4.936413902,47.166420295],[4.936308397,47.168700471],[4.936446804,47.16946453],[4.937210979,47.17033339],[4.938537371,47.169797869],[4.939268174,47.169665855],[4.940376463,47.169308675],[4.944244609,47.168290983],[4.944336724,47.168355177],[4.947045327,47.167155134],[4.947286209,47.167279862],[4.948086259,47.166690943],[4.948190919,47.166882802],[4.949449308,47.166662593],[4.949553337,47.166873373],[4.950837871,47.166682427],[4.952407341,47.166592928],[4.952459946,47.166805474],[4.953048348,47.166754122],[4.953091626,47.166600297],[4.953810543,47.16672505],[4.954975629,47.166627031],[4.954942033,47.166465497],[4.956675396,47.166053471],[4.956730352,47.166184925],[4.958354948,47.165905294],[4.958674596,47.166524878],[4.959042628,47.166260188],[4.962191982,47.165245043],[4.962320493,47.165510333],[4.964369079,47.165018099],[4.964570579,47.165075918],[4.96688029,47.164792641],[4.968189307,47.16476859],[4.96867301,47.164527118],[4.96865439,47.164306796],[4.969187987,47.164238282],[4.96908915,47.163810392],[4.969479628,47.163764124],[4.969151346,47.162514317],[4.970666763,47.162358845],[4.969974088,47.161326876],[4.972314721,47.160919584],[4.972523643,47.160675571],[4.971631518,47.15942547],[4.973757308,47.15888672],[4.973639378,47.158514994],[4.97549841,47.157868188],[4.974920331,47.157009903],[4.975027828,47.156845065],[4.974866312,47.156112954],[4.975790834,47.156122391],[4.975621533,47.155610153],[4.976498609,47.15555015],[4.976391687,47.155226869]]]],&quot;type&quot;:&quot;MultiPolygon&quot;}"/>
    <s v="47.159707034, 4.955601964"/>
  </r>
  <r>
    <x v="0"/>
    <x v="4"/>
    <s v="21712"/>
    <s v="CA Beaune, Côte et Sud - Communauté Beaune-Chagny-Nolay"/>
    <s v="200006682"/>
    <s v="CA"/>
    <s v="Côte-d'Or"/>
    <s v="21"/>
    <s v="Bourgogne-Franche-Comté"/>
    <s v="27"/>
    <s v="BT &lt;= 36 kVA"/>
    <m/>
    <m/>
    <n v="0"/>
    <n v="0"/>
    <n v="0"/>
    <n v="0"/>
    <n v="0"/>
    <n v="0"/>
    <n v="0"/>
    <n v="0"/>
    <n v="0"/>
    <n v="0"/>
    <s v="{&quot;coordinates&quot;:[[[[4.809328949,46.978204758],[4.807352159,46.97921558],[4.806544417,46.979418256],[4.806054741,46.979649267],[4.802467601,46.980672596],[4.801225678,46.980878414],[4.799148992,46.981030598],[4.796153385,46.98073506],[4.79382073,46.981025319],[4.792070963,46.981354208],[4.792912489,46.982999994],[4.793090875,46.983537567],[4.792621019,46.983575489],[4.790805632,46.983991832],[4.791985164,46.986504132],[4.791033518,46.986777375],[4.789177517,46.98767973],[4.788095778,46.988079244],[4.787848232,46.988433403],[4.785683366,46.989272042],[4.784519911,46.990227538],[4.782767932,46.990858906],[4.782387427,46.990894503],[4.781120779,46.990679014],[4.779570547,46.99088395],[4.777806434,46.990948969],[4.775957824,46.990845955],[4.775147614,46.990862025],[4.776095942,46.991484134],[4.775084772,46.991953582],[4.776073657,46.992847939],[4.775225797,46.993481478],[4.774934442,46.993386898],[4.773491014,46.995484902],[4.773608795,46.995624481],[4.773353167,46.995976929],[4.773170641,46.996711895],[4.773167907,46.99751074],[4.770728151,47.001264839],[4.770822797,47.001461511],[4.771471001,47.001879332],[4.770354294,47.002308927],[4.769637611,47.002492827],[4.769329987,47.003027976],[4.768898312,47.003192192],[4.767978574,47.003849288],[4.767101235,47.004233758],[4.766324286,47.004709441],[4.766111301,47.004718104],[4.76575117,47.005380125],[4.765779493,47.005884007],[4.765482109,47.006291108],[4.765271779,47.006300629],[4.764838843,47.006951152],[4.763873169,47.007938521],[4.763610777,47.009296975],[4.76362339,47.010731376],[4.762683255,47.011979504],[4.761139054,47.012309266],[4.759961283,47.012773007],[4.75978273,47.012627137],[4.759403139,47.011079458],[4.757803358,47.010106013],[4.756105014,47.009622149],[4.755510207,47.009347521],[4.753749694,47.009988465],[4.753284664,47.010263897],[4.749770413,47.01123129],[4.749310215,47.011412974],[4.749110546,47.011914908],[4.744146689,47.017780587],[4.744702964,47.017839722],[4.745192838,47.018125898],[4.745618858,47.017943849],[4.746303594,47.017984824],[4.74661051,47.017825286],[4.747085957,47.018031522],[4.747622903,47.018103544],[4.748443952,47.018002857],[4.748690712,47.017734356],[4.749888957,47.017611735],[4.750389301,47.017854503],[4.751092078,47.018005044],[4.75151114,47.017933847],[4.752301042,47.018253264],[4.752949402,47.018309161],[4.753414143,47.018549756],[4.754165285,47.018405062],[4.754593121,47.018603887],[4.754823715,47.019135312],[4.756926862,47.019222197],[4.758644416,47.019033043],[4.760257425,47.019111123],[4.761338331,47.018983868],[4.764023852,47.018476373],[4.763601166,47.018315327],[4.762814659,47.017698751],[4.763239104,47.017389681],[4.76379094,47.017392958],[4.764380156,47.01692827],[4.765624083,47.016915555],[4.766005,47.016806164],[4.767068125,47.017062764],[4.767678249,47.017076838],[4.768612838,47.017750551],[4.769596583,47.017994836],[4.769788746,47.017710915],[4.769549913,47.017294015],[4.769560587,47.016976854],[4.770345719,47.015581555],[4.77073293,47.015263121],[4.770937652,47.014880844],[4.773817866,47.013574932],[4.775231809,47.011526929],[4.776383674,47.010600538],[4.777124145,47.00961653],[4.779015151,47.008868748],[4.779686143,47.008415326],[4.780436684,47.007459957],[4.780418098,47.006816339],[4.781584166,47.006366073],[4.782800102,47.006031198],[4.782889523,47.005868615],[4.78348263,47.00572977],[4.78604354,47.004823821],[4.786079364,47.004633246],[4.786694818,47.004494038],[4.788123587,47.003989205],[4.788191841,47.004142145],[4.788896015,47.003939411],[4.788761796,47.003742465],[4.790056641,47.00332884],[4.789979226,47.003257094],[4.792076615,47.002432943],[4.79213627,47.00248515],[4.793942404,47.001534003],[4.794924951,47.001707845],[4.795186325,47.001294019],[4.79602161,47.000839743],[4.798033243,47.000133889],[4.798731066,46.999782597],[4.798586443,46.999550702],[4.800069135,46.999170056],[4.801005186,46.998581785],[4.80017032,46.997782495],[4.801164824,46.997368922],[4.802869648,46.996744318],[4.805282678,46.995728566],[4.8050397,46.995508124],[4.80597894,46.9951368],[4.806744089,46.994480009],[4.807217926,46.994479793],[4.807481681,46.994062297],[4.807765428,46.993141064],[4.808639284,46.99188007],[4.808836526,46.991245673],[4.810347996,46.988512126],[4.810668761,46.987873084],[4.810755643,46.987206192],[4.811294101,46.986897847],[4.811769034,46.986147411],[4.811670583,46.985840959],[4.812237188,46.985548377],[4.812237539,46.985166525],[4.812407179,46.984966633],[4.812464175,46.984311916],[4.812179121,46.983071791],[4.809328949,46.978204758]]]],&quot;type&quot;:&quot;MultiPolygon&quot;}"/>
    <s v="46.999062912, 4.783181409"/>
  </r>
  <r>
    <x v="0"/>
    <x v="5"/>
    <s v="21711"/>
    <s v="CC du Pays Châtillonnais"/>
    <s v="242101434"/>
    <s v="CC"/>
    <s v="Côte-d'Or"/>
    <s v="21"/>
    <s v="Bourgogne-Franche-Comté"/>
    <s v="27"/>
    <s v="BT &lt;= 36 kVA"/>
    <m/>
    <m/>
    <n v="0"/>
    <n v="0"/>
    <n v="0"/>
    <n v="0"/>
    <n v="0"/>
    <n v="0"/>
    <n v="0"/>
    <n v="0"/>
    <n v="0"/>
    <n v="0"/>
    <s v="{&quot;coordinates&quot;:[[[[4.5299513,47.894094335],[4.52758786,47.897684254],[4.526331929,47.899253321],[4.525164784,47.900467467],[4.524653324,47.901535367],[4.523543233,47.903154713],[4.523389946,47.903784094],[4.523732322,47.904892214],[4.524967495,47.904597138],[4.52637316,47.905250372],[4.526834424,47.905695341],[4.528398246,47.908724639],[4.529543998,47.910620697],[4.529985815,47.910899382],[4.530483736,47.911359161],[4.532004854,47.91122591],[4.532475278,47.911381796],[4.533345229,47.912251667],[4.533153945,47.912443191],[4.533966562,47.91299606],[4.534096702,47.913190589],[4.533245803,47.913352022],[4.532972806,47.913588719],[4.532992297,47.914170848],[4.533199417,47.914898148],[4.533136745,47.915370633],[4.533356814,47.915897035],[4.533255416,47.916141393],[4.532901576,47.916175716],[4.532222169,47.915693112],[4.531373569,47.915657374],[4.531240855,47.915976849],[4.531833015,47.916730634],[4.531918191,47.917037366],[4.53170053,47.917243633],[4.531324683,47.917211629],[4.530451399,47.916831457],[4.530030483,47.916908052],[4.529731751,47.9173215],[4.529977118,47.917472225],[4.529688941,47.917787422],[4.529336961,47.91853731],[4.528980412,47.918757082],[4.528342116,47.918958016],[4.527870262,47.919312503],[4.52681026,47.919703439],[4.526278835,47.920315229],[4.526329711,47.9205477],[4.527157654,47.920374915],[4.527744895,47.920586009],[4.528764807,47.921266733],[4.529578512,47.921668396],[4.53066047,47.92273445],[4.530920813,47.922196384],[4.532136332,47.922042816],[4.533194808,47.921413319],[4.534797572,47.9207596],[4.537247168,47.919339571],[4.537500634,47.91930655],[4.537586704,47.918995779],[4.538316968,47.918735082],[4.538625992,47.918262968],[4.53958081,47.917758086],[4.539961067,47.917157216],[4.540530276,47.917115547],[4.540959495,47.916864181],[4.541273677,47.916432497],[4.541568018,47.916378227],[4.54162749,47.915936383],[4.542222152,47.915803458],[4.542759597,47.916466095],[4.543194094,47.916304665],[4.543679831,47.916293781],[4.544147961,47.915539619],[4.543469679,47.914914844],[4.543464502,47.914690779],[4.543799231,47.914506354],[4.544836629,47.913530472],[4.545491248,47.91338864],[4.5460658,47.913164146],[4.546587068,47.913132979],[4.548241194,47.912418082],[4.549225955,47.911294331],[4.549231566,47.911073724],[4.548778651,47.910785355],[4.549049799,47.910258801],[4.549601031,47.910246127],[4.550208637,47.909734033],[4.550619389,47.909633196],[4.550648144,47.909517599],[4.549297609,47.906088807],[4.549260679,47.905603221],[4.548794602,47.904632721],[4.548366066,47.904168501],[4.54863464,47.903646481],[4.548545135,47.902964457],[4.54817111,47.902165566],[4.548198159,47.901440598],[4.547958561,47.900890172],[4.546388133,47.900376184],[4.544090917,47.8989887],[4.54337423,47.898647069],[4.542513087,47.898400947],[4.541510985,47.897540974],[4.540284061,47.897004392],[4.53946648,47.89678198],[4.537633581,47.896857308],[4.537068568,47.896805297],[4.536341339,47.896420556],[4.535823256,47.895954762],[4.5329795,47.89495227],[4.532160447,47.894769432],[4.531116985,47.894369882],[4.530789959,47.894354344],[4.5299513,47.894094335]]]],&quot;type&quot;:&quot;MultiPolygon&quot;}"/>
    <s v="47.907040458, 4.536941187"/>
  </r>
  <r>
    <x v="0"/>
    <x v="6"/>
    <s v="21710"/>
    <s v="CC des Terres d'Auxois"/>
    <s v="200071017"/>
    <s v="CC"/>
    <s v="Côte-d'Or"/>
    <s v="21"/>
    <s v="Bourgogne-Franche-Comté"/>
    <s v="27"/>
    <s v="BT &lt;= 36 kVA"/>
    <m/>
    <m/>
    <n v="0"/>
    <n v="0"/>
    <n v="0"/>
    <n v="0"/>
    <n v="0"/>
    <n v="0"/>
    <n v="0"/>
    <n v="0"/>
    <n v="0"/>
    <n v="0"/>
    <s v="{&quot;coordinates&quot;:[[[[4.542407106,47.37341857],[4.541440944,47.374067058],[4.54066172,47.374441144],[4.539808471,47.37463793],[4.538570763,47.375155834],[4.53740022,47.375520671],[4.537509169,47.376500646],[4.539269958,47.379427889],[4.538990862,47.379726009],[4.539800842,47.380466199],[4.540548435,47.381387287],[4.540460084,47.381634261],[4.541260883,47.382837358],[4.541545796,47.383018158],[4.539851704,47.383760914],[4.540204373,47.384546775],[4.540550796,47.385853135],[4.540377039,47.386357849],[4.53981269,47.387203577],[4.539235173,47.388376312],[4.539324971,47.388594815],[4.538564574,47.38967903],[4.537713481,47.390329557],[4.537900001,47.390961855],[4.53687107,47.391746182],[4.536003772,47.39211059],[4.53532906,47.391931323],[4.53347616,47.389962348],[4.533101589,47.38966026],[4.532370034,47.38929985],[4.531180403,47.389008496],[4.53030867,47.388892121],[4.528207417,47.38899089],[4.526605642,47.388704907],[4.525660878,47.388211299],[4.524720905,47.387559154],[4.52375993,47.386680383],[4.522900884,47.386168523],[4.521928424,47.385350212],[4.521348499,47.384768959],[4.521185707,47.384404636],[4.520792749,47.384245009],[4.520628837,47.383794265],[4.519947309,47.383088281],[4.519649132,47.381594856],[4.519482846,47.381293603],[4.519381661,47.380482787],[4.519094486,47.379985031],[4.518033669,47.379551403],[4.51734728,47.37909217],[4.516805886,47.378088114],[4.515926261,47.377356779],[4.515131718,47.377008789],[4.514514682,47.376374863],[4.514314617,47.376565648],[4.513923501,47.376327641],[4.510337761,47.376365287],[4.506995066,47.375618146],[4.504916081,47.374981506],[4.504248605,47.374859593],[4.503522553,47.374917607],[4.502808067,47.37524648],[4.501463101,47.376396533],[4.501089971,47.376988395],[4.500239094,47.377228976],[4.500245455,47.377408968],[4.499868462,47.377910839],[4.499160245,47.378418782],[4.499831133,47.379088107],[4.498796373,47.379580452],[4.497205813,47.378588032],[4.494508124,47.37877131],[4.493541467,47.379140281],[4.491868853,47.380340345],[4.490719101,47.380466741],[4.489886625,47.380705208],[4.488898853,47.380793495],[4.485836557,47.381409814],[4.485708685,47.382870945],[4.487120665,47.384215146],[4.487715455,47.385059283],[4.488153859,47.385904518],[4.488553553,47.386309968],[4.48987812,47.38631551],[4.491918171,47.386067857],[4.492613612,47.386142664],[4.493454095,47.386379471],[4.493335793,47.386701521],[4.494374571,47.386822328],[4.495127072,47.386993626],[4.496882777,47.387957837],[4.502291832,47.390508138],[4.505113001,47.392436253],[4.50717517,47.393488181],[4.507305749,47.393746694],[4.508722904,47.395292252],[4.511651136,47.398836781],[4.513662875,47.401048022],[4.516049952,47.404332974],[4.516712118,47.405940495],[4.517343386,47.406783106],[4.519534888,47.408579532],[4.52077444,47.409635664],[4.521190613,47.410840311],[4.522233295,47.411780154],[4.522529034,47.412292192],[4.524186841,47.412052591],[4.524717122,47.41204294],[4.524487165,47.414123993],[4.524082302,47.41420673],[4.524941453,47.41493917],[4.52638633,47.413461629],[4.53012444,47.41049713],[4.530566013,47.410772234],[4.531416939,47.410472916],[4.533878358,47.409396955],[4.534735933,47.409377538],[4.536504888,47.409735038],[4.53778056,47.4097722],[4.538646683,47.409957925],[4.538795153,47.410093717],[4.54041417,47.410170426],[4.541303279,47.410647547],[4.542168103,47.411294252],[4.542713463,47.41194699],[4.543692892,47.413946317],[4.543761422,47.414621583],[4.544082286,47.41516925],[4.544425197,47.416205521],[4.545412435,47.417228731],[4.545628885,47.417834503],[4.546191256,47.418429375],[4.547008482,47.421326691],[4.547039254,47.422070884],[4.547407715,47.423804588],[4.551074528,47.422699628],[4.554408433,47.421556682],[4.55645306,47.421292547],[4.564332791,47.421095915],[4.566647791,47.420961219],[4.567709802,47.420985628],[4.569570212,47.421409826],[4.574732377,47.422320566],[4.577518239,47.421910968],[4.578046409,47.421736335],[4.578112465,47.420826063],[4.578821264,47.419983601],[4.580276561,47.415980584],[4.581218897,47.414559591],[4.581459423,47.413989984],[4.581529426,47.413305647],[4.582166049,47.412449734],[4.583163784,47.411156722],[4.582528719,47.410626939],[4.580479897,47.408527206],[4.580433383,47.407309626],[4.580301482,47.406704563],[4.577197117,47.406944788],[4.574506457,47.406956937],[4.574490949,47.406609601],[4.572459569,47.40662538],[4.572543314,47.405004469],[4.572451599,47.40481663],[4.57283563,47.402266067],[4.573206275,47.401791056],[4.57340103,47.401332829],[4.573144753,47.401185933],[4.573141191,47.400070411],[4.571763385,47.400071035],[4.570368575,47.399808061],[4.570153692,47.399534546],[4.570432064,47.399349811],[4.570625805,47.398856487],[4.571214389,47.398397445],[4.571576766,47.398002683],[4.571303376,47.397542682],[4.571446953,47.397193195],[4.571474023,47.395854863],[4.571775079,47.395359186],[4.572310596,47.394900854],[4.572900073,47.3947002],[4.574037815,47.394069842],[4.574616302,47.393540687],[4.577091871,47.391828819],[4.577923107,47.391149456],[4.577954615,47.390282858],[4.577292053,47.39029545],[4.576624195,47.390173053],[4.574343779,47.389498054],[4.572984979,47.389323765],[4.571854671,47.388938381],[4.570666785,47.388714034],[4.570212526,47.388549997],[4.568972115,47.386801992],[4.568233792,47.385220075],[4.567567079,47.384226939],[4.568175318,47.38380996],[4.568662147,47.381146354],[4.568674323,47.378752961],[4.568832132,47.377803624],[4.568611939,47.377254658],[4.568783059,47.376941714],[4.568545356,47.375975205],[4.568303009,47.375484162],[4.568233289,47.374958375],[4.562576602,47.374246723],[4.56211295,47.374255657],[4.561924762,47.374484183],[4.56138301,47.374269066],[4.561180925,47.374521188],[4.561355963,47.375206733],[4.561641335,47.375447804],[4.561161436,47.375673045],[4.561382085,47.376513744],[4.560935335,47.37655756],[4.560980515,47.376880192],[4.561364825,47.377104629],[4.561128373,47.377314894],[4.560348385,47.377477532],[4.560553656,47.377789912],[4.560283799,47.378401295],[4.560514694,47.378728637],[4.560098808,47.378968319],[4.558972011,47.379240047],[4.558589869,47.379500881],[4.558017176,47.379225838],[4.555433553,47.377395744],[4.55406917,47.376284011],[4.551953087,47.378737919],[4.551001835,47.378480501],[4.545878317,47.375943947],[4.543974456,47.374639388],[4.543410252,47.374102149],[4.542407106,47.37341857]]]],&quot;type&quot;:&quot;MultiPolygon&quot;}"/>
    <s v="47.397212323, 4.542376612"/>
  </r>
  <r>
    <x v="0"/>
    <x v="6"/>
    <s v="21710"/>
    <s v="CC des Terres d'Auxois"/>
    <s v="200071017"/>
    <s v="CC"/>
    <s v="Côte-d'Or"/>
    <s v="21"/>
    <s v="Bourgogne-Franche-Comté"/>
    <s v="27"/>
    <s v="BT &gt; 36 kVA"/>
    <n v="4"/>
    <n v="425.51400000000001"/>
    <n v="0"/>
    <n v="0"/>
    <n v="0"/>
    <n v="0"/>
    <n v="0"/>
    <n v="0"/>
    <n v="0"/>
    <n v="0"/>
    <n v="0"/>
    <n v="0"/>
    <s v="{&quot;coordinates&quot;:[[[[4.542407106,47.37341857],[4.541440944,47.374067058],[4.54066172,47.374441144],[4.539808471,47.37463793],[4.538570763,47.375155834],[4.53740022,47.375520671],[4.537509169,47.376500646],[4.539269958,47.379427889],[4.538990862,47.379726009],[4.539800842,47.380466199],[4.540548435,47.381387287],[4.540460084,47.381634261],[4.541260883,47.382837358],[4.541545796,47.383018158],[4.539851704,47.383760914],[4.540204373,47.384546775],[4.540550796,47.385853135],[4.540377039,47.386357849],[4.53981269,47.387203577],[4.539235173,47.388376312],[4.539324971,47.388594815],[4.538564574,47.38967903],[4.537713481,47.390329557],[4.537900001,47.390961855],[4.53687107,47.391746182],[4.536003772,47.39211059],[4.53532906,47.391931323],[4.53347616,47.389962348],[4.533101589,47.38966026],[4.532370034,47.38929985],[4.531180403,47.389008496],[4.53030867,47.388892121],[4.528207417,47.38899089],[4.526605642,47.388704907],[4.525660878,47.388211299],[4.524720905,47.387559154],[4.52375993,47.386680383],[4.522900884,47.386168523],[4.521928424,47.385350212],[4.521348499,47.384768959],[4.521185707,47.384404636],[4.520792749,47.384245009],[4.520628837,47.383794265],[4.519947309,47.383088281],[4.519649132,47.381594856],[4.519482846,47.381293603],[4.519381661,47.380482787],[4.519094486,47.379985031],[4.518033669,47.379551403],[4.51734728,47.37909217],[4.516805886,47.378088114],[4.515926261,47.377356779],[4.515131718,47.377008789],[4.514514682,47.376374863],[4.514314617,47.376565648],[4.513923501,47.376327641],[4.510337761,47.376365287],[4.506995066,47.375618146],[4.504916081,47.374981506],[4.504248605,47.374859593],[4.503522553,47.374917607],[4.502808067,47.37524648],[4.501463101,47.376396533],[4.501089971,47.376988395],[4.500239094,47.377228976],[4.500245455,47.377408968],[4.499868462,47.377910839],[4.499160245,47.378418782],[4.499831133,47.379088107],[4.498796373,47.379580452],[4.497205813,47.378588032],[4.494508124,47.37877131],[4.493541467,47.379140281],[4.491868853,47.380340345],[4.490719101,47.380466741],[4.489886625,47.380705208],[4.488898853,47.380793495],[4.485836557,47.381409814],[4.485708685,47.382870945],[4.487120665,47.384215146],[4.487715455,47.385059283],[4.488153859,47.385904518],[4.488553553,47.386309968],[4.48987812,47.38631551],[4.491918171,47.386067857],[4.492613612,47.386142664],[4.493454095,47.386379471],[4.493335793,47.386701521],[4.494374571,47.386822328],[4.495127072,47.386993626],[4.496882777,47.387957837],[4.502291832,47.390508138],[4.505113001,47.392436253],[4.50717517,47.393488181],[4.507305749,47.393746694],[4.508722904,47.395292252],[4.511651136,47.398836781],[4.513662875,47.401048022],[4.516049952,47.404332974],[4.516712118,47.405940495],[4.517343386,47.406783106],[4.519534888,47.408579532],[4.52077444,47.409635664],[4.521190613,47.410840311],[4.522233295,47.411780154],[4.522529034,47.412292192],[4.524186841,47.412052591],[4.524717122,47.41204294],[4.524487165,47.414123993],[4.524082302,47.41420673],[4.524941453,47.41493917],[4.52638633,47.413461629],[4.53012444,47.41049713],[4.530566013,47.410772234],[4.531416939,47.410472916],[4.533878358,47.409396955],[4.534735933,47.409377538],[4.536504888,47.409735038],[4.53778056,47.4097722],[4.538646683,47.409957925],[4.538795153,47.410093717],[4.54041417,47.410170426],[4.541303279,47.410647547],[4.542168103,47.411294252],[4.542713463,47.41194699],[4.543692892,47.413946317],[4.543761422,47.414621583],[4.544082286,47.41516925],[4.544425197,47.416205521],[4.545412435,47.417228731],[4.545628885,47.417834503],[4.546191256,47.418429375],[4.547008482,47.421326691],[4.547039254,47.422070884],[4.547407715,47.423804588],[4.551074528,47.422699628],[4.554408433,47.421556682],[4.55645306,47.421292547],[4.564332791,47.421095915],[4.566647791,47.420961219],[4.567709802,47.420985628],[4.569570212,47.421409826],[4.574732377,47.422320566],[4.577518239,47.421910968],[4.578046409,47.421736335],[4.578112465,47.420826063],[4.578821264,47.419983601],[4.580276561,47.415980584],[4.581218897,47.414559591],[4.581459423,47.413989984],[4.581529426,47.413305647],[4.582166049,47.412449734],[4.583163784,47.411156722],[4.582528719,47.410626939],[4.580479897,47.408527206],[4.580433383,47.407309626],[4.580301482,47.406704563],[4.577197117,47.406944788],[4.574506457,47.406956937],[4.574490949,47.406609601],[4.572459569,47.40662538],[4.572543314,47.405004469],[4.572451599,47.40481663],[4.57283563,47.402266067],[4.573206275,47.401791056],[4.57340103,47.401332829],[4.573144753,47.401185933],[4.573141191,47.400070411],[4.571763385,47.400071035],[4.570368575,47.399808061],[4.570153692,47.399534546],[4.570432064,47.399349811],[4.570625805,47.398856487],[4.571214389,47.398397445],[4.571576766,47.398002683],[4.571303376,47.397542682],[4.571446953,47.397193195],[4.571474023,47.395854863],[4.571775079,47.395359186],[4.572310596,47.394900854],[4.572900073,47.3947002],[4.574037815,47.394069842],[4.574616302,47.393540687],[4.577091871,47.391828819],[4.577923107,47.391149456],[4.577954615,47.390282858],[4.577292053,47.39029545],[4.576624195,47.390173053],[4.574343779,47.389498054],[4.572984979,47.389323765],[4.571854671,47.388938381],[4.570666785,47.388714034],[4.570212526,47.388549997],[4.568972115,47.386801992],[4.568233792,47.385220075],[4.567567079,47.384226939],[4.568175318,47.38380996],[4.568662147,47.381146354],[4.568674323,47.378752961],[4.568832132,47.377803624],[4.568611939,47.377254658],[4.568783059,47.376941714],[4.568545356,47.375975205],[4.568303009,47.375484162],[4.568233289,47.374958375],[4.562576602,47.374246723],[4.56211295,47.374255657],[4.561924762,47.374484183],[4.56138301,47.374269066],[4.561180925,47.374521188],[4.561355963,47.375206733],[4.561641335,47.375447804],[4.561161436,47.375673045],[4.561382085,47.376513744],[4.560935335,47.37655756],[4.560980515,47.376880192],[4.561364825,47.377104629],[4.561128373,47.377314894],[4.560348385,47.377477532],[4.560553656,47.377789912],[4.560283799,47.378401295],[4.560514694,47.378728637],[4.560098808,47.378968319],[4.558972011,47.379240047],[4.558589869,47.379500881],[4.558017176,47.379225838],[4.555433553,47.377395744],[4.55406917,47.376284011],[4.551953087,47.378737919],[4.551001835,47.378480501],[4.545878317,47.375943947],[4.543974456,47.374639388],[4.543410252,47.374102149],[4.542407106,47.37341857]]]],&quot;type&quot;:&quot;MultiPolygon&quot;}"/>
    <s v="47.397212323, 4.542376612"/>
  </r>
  <r>
    <x v="0"/>
    <x v="7"/>
    <s v="21708"/>
    <s v="CC de Gevrey-Chambertin et de Nuits-Saint-Georges"/>
    <s v="200070894"/>
    <s v="CC"/>
    <s v="Côte-d'Or"/>
    <s v="21"/>
    <s v="Bourgogne-Franche-Comté"/>
    <s v="27"/>
    <s v="BT &lt;= 36 kVA"/>
    <m/>
    <m/>
    <n v="0"/>
    <n v="0"/>
    <n v="0"/>
    <n v="0"/>
    <n v="0"/>
    <n v="0"/>
    <n v="0"/>
    <n v="0"/>
    <n v="0"/>
    <n v="0"/>
    <s v="{&quot;coordinates&quot;:[[[[4.978157885,47.018964545],[4.977269053,47.019146387],[4.974834628,47.020276903],[4.974434466,47.020281947],[4.974312962,47.020668587],[4.973188786,47.022483633],[4.971808425,47.02359696],[4.972036972,47.023904668],[4.971343655,47.024935102],[4.969975274,47.025513237],[4.967241606,47.026467666],[4.966895854,47.026232193],[4.966791347,47.026725707],[4.962292585,47.028620587],[4.96164219,47.02761305],[4.960185894,47.027842222],[4.959742955,47.027613782],[4.957959632,47.027796241],[4.956830504,47.027422719],[4.95645514,47.027713673],[4.955881348,47.027980968],[4.9550984,47.028219381],[4.953725132,47.029215282],[4.953331578,47.029404763],[4.953329372,47.02967138],[4.952546513,47.030095298],[4.951949759,47.030639447],[4.950510513,47.031343726],[4.950055341,47.031724264],[4.949922733,47.032283077],[4.949393099,47.032972877],[4.948760268,47.033322186],[4.948994559,47.033682076],[4.948896262,47.034024163],[4.948349899,47.03417838],[4.94806016,47.034435438],[4.94792488,47.03481147],[4.947266438,47.035108967],[4.947152522,47.035529668],[4.948011371,47.037098442],[4.947968735,47.037888089],[4.947566416,47.038676597],[4.947449094,47.039185615],[4.947504883,47.039526902],[4.946944789,47.040105526],[4.946453074,47.040827091],[4.945923246,47.041003532],[4.945809182,47.041603452],[4.945207975,47.041919784],[4.945376128,47.04219884],[4.944846784,47.042608522],[4.944312997,47.042639124],[4.943934327,47.042879655],[4.942699317,47.043084158],[4.942305258,47.04333665],[4.941730204,47.043502123],[4.941261679,47.043808998],[4.942771357,47.043914199],[4.959034518,47.046381814],[4.960014331,47.046804685],[4.961011472,47.047522651],[4.962087367,47.048159117],[4.961830064,47.048475096],[4.961114492,47.048870905],[4.960600847,47.049384863],[4.960278018,47.049565959],[4.960142381,47.050112225],[4.958603839,47.050887624],[4.958594294,47.05182261],[4.95832927,47.05218104],[4.958630919,47.052359648],[4.959299505,47.052228529],[4.960102544,47.052352697],[4.96063818,47.052660618],[4.961122911,47.05316303],[4.961276082,47.053099188],[4.962642044,47.054389064],[4.962870899,47.055029106],[4.962837219,47.055516003],[4.963956179,47.056063462],[4.964195303,47.056478176],[4.964629058,47.056447384],[4.964832647,47.056754629],[4.964683522,47.05779826],[4.964818189,47.057985996],[4.963423768,47.059828916],[4.963205578,47.059917281],[4.963733653,47.06030457],[4.96429915,47.061212667],[4.962786986,47.062176792],[4.966705339,47.065794508],[4.967620108,47.065542976],[4.967994182,47.065355584],[4.968515848,47.064806338],[4.968843966,47.06401002],[4.969463794,47.063586981],[4.972453082,47.065680315],[4.972596862,47.067017054],[4.973698377,47.067762852],[4.973883419,47.067560658],[4.974530026,47.067364987],[4.974994152,47.067009423],[4.975351135,47.067327536],[4.975985866,47.06911068],[4.975680698,47.069559894],[4.975096086,47.069937333],[4.974717543,47.07097499],[4.97508893,47.073269674],[4.975228023,47.073576202],[4.983705048,47.069726814],[4.983212299,47.069123763],[4.983079298,47.068446091],[4.983611424,47.067611104],[4.983915702,47.066351339],[4.984544038,47.065946985],[4.984461011,47.064585797],[4.988078289,47.063423069],[4.989078752,47.063247342],[4.990061102,47.06286658],[4.992060942,47.062343986],[4.992170825,47.062250229],[4.993187623,47.060448588],[4.992562085,47.058605927],[4.992867278,47.05759198],[4.993478844,47.056274645],[4.993516771,47.055731823],[4.994261738,47.054067246],[4.994910436,47.053007733],[4.995337906,47.052523026],[4.996307529,47.051804696],[4.996722146,47.051186915],[4.996951931,47.050559719],[4.993922415,47.049378218],[4.994277388,47.048928989],[4.994881107,47.047830624],[4.995714924,47.044368672],[4.995919127,47.044012102],[4.996890977,47.043180247],[4.996734102,47.04296411],[4.996782564,47.042600324],[5.000725915,47.042106085],[5.00025252,47.038504615],[5.014543451,47.035466966],[5.014725645,47.035371924],[5.015413417,47.035728276],[5.017384106,47.035621813],[5.023416069,47.036814972],[5.024944927,47.03760684],[5.025685228,47.037043574],[5.026483055,47.036188392],[5.02715504,47.03636753],[5.027698257,47.036660602],[5.028974796,47.036521098],[5.028667413,47.036088795],[5.028362508,47.035336725],[5.028910714,47.035201906],[5.031225636,47.035177419],[5.034233042,47.035526157],[5.034634892,47.035492959],[5.035341308,47.035257154],[5.034086553,47.035204512],[5.033917134,47.035008457],[5.033441842,47.03487543],[5.032734039,47.0348996],[5.032466412,47.034998877],[5.031896551,47.03469819],[5.031774519,47.034395925],[5.031408389,47.034188018],[5.030124348,47.034301564],[5.029560857,47.034029574],[5.028696999,47.033826803],[5.028450291,47.033851851],[5.028073111,47.034190808],[5.027222276,47.034439911],[5.026853744,47.034448182],[5.02658302,47.034184547],[5.026141314,47.034313883],[5.025956092,47.033976697],[5.025483356,47.033700393],[5.024964084,47.033868911],[5.024688106,47.033394618],[5.023837439,47.033261829],[5.023925978,47.03284779],[5.02283123,47.032177095],[5.023342596,47.031903352],[5.024273302,47.03157182],[5.024883582,47.031196365],[5.025730434,47.031158094],[5.02692244,47.030489624],[5.028310657,47.029925769],[5.028955112,47.029129099],[5.031218175,47.029693629],[5.034505348,47.029505161],[5.034863023,47.029384478],[5.036634399,47.028051834],[5.037499393,47.026401927],[5.041646405,47.024715632],[5.044077876,47.022667795],[5.043306041,47.021517839],[5.042796752,47.020379445],[5.041802337,47.019262238],[5.041014276,47.018899709],[5.040184582,47.018759467],[5.038060993,47.017728828],[5.037682531,47.017645446],[5.03708389,47.017275945],[5.035554554,47.017299321],[5.035162502,47.016890142],[5.034555597,47.016580215],[5.033467251,47.016668742],[5.032445958,47.017034373],[5.032096765,47.017413383],[5.031292146,47.017973328],[5.029364126,47.01863678],[5.027852133,47.019263172],[5.023981168,47.017844168],[5.023897383,47.017470975],[5.020607058,47.018682324],[5.018976137,47.019054],[5.019905503,47.020381478],[5.020842748,47.021108994],[5.021889768,47.02248123],[5.021896236,47.022759411],[5.022711388,47.023249483],[5.021719029,47.023478513],[5.021404282,47.023127376],[5.021424344,47.02281901],[5.021169057,47.022613634],[5.020994338,47.022203305],[5.020435004,47.021896975],[5.020238831,47.021476213],[5.019595357,47.021032655],[5.019303643,47.020416325],[5.018242643,47.019477513],[5.017836818,47.01894333],[5.015764552,47.019522613],[5.015135622,47.018832005],[5.014886173,47.018676048],[5.013427921,47.018876214],[5.012428189,47.019365575],[5.010768195,47.019771864],[5.009221134,47.020382407],[5.007251889,47.020831852],[5.004903951,47.020978928],[5.00483487,47.020891866],[5.002991759,47.021228271],[5.001998446,47.021610254],[5.000977207,47.021843209],[5.000309701,47.020995583],[4.998122432,47.021570233],[4.998226969,47.022081778],[4.996963443,47.022031592],[4.996454617,47.021947629],[4.994974289,47.022302847],[4.994470692,47.022039561],[4.993992667,47.022040614],[4.993642374,47.021327969],[4.993002523,47.021475912],[4.992298524,47.020813499],[4.991296426,47.021101876],[4.990739325,47.020422511],[4.990846211,47.01985688],[4.99054564,47.019098337],[4.988318041,47.020044552],[4.988020598,47.019656104],[4.986906582,47.020016618],[4.98740343,47.02074207],[4.985762443,47.021098134],[4.985807106,47.021596308],[4.983841801,47.021872364],[4.981672137,47.022322111],[4.980446156,47.020638283],[4.979996747,47.020736954],[4.979816803,47.02046265],[4.979338625,47.020135821],[4.978680593,47.019285212],[4.97863933,47.01887794],[4.978157885,47.018964545]]]],&quot;type&quot;:&quot;MultiPolygon&quot;}"/>
    <s v="47.03853781, 4.987527672"/>
  </r>
  <r>
    <x v="0"/>
    <x v="8"/>
    <s v="21707"/>
    <s v="CC des Terres d'Auxois"/>
    <s v="200071017"/>
    <s v="CC"/>
    <s v="Côte-d'Or"/>
    <s v="21"/>
    <s v="Bourgogne-Franche-Comté"/>
    <s v="27"/>
    <s v="BT &lt;= 36 kVA"/>
    <m/>
    <m/>
    <n v="0"/>
    <n v="0"/>
    <n v="0"/>
    <n v="0"/>
    <n v="0"/>
    <n v="0"/>
    <n v="0"/>
    <n v="0"/>
    <n v="0"/>
    <n v="0"/>
    <s v="{&quot;coordinates&quot;:[[[[4.650783149,47.42488489],[4.661456144,47.40971619],[4.662465311,47.408341269],[4.662684255,47.408258904],[4.662817024,47.407023461],[4.662434992,47.406850644],[4.661604354,47.406795886],[4.6613199,47.406604563],[4.658486297,47.406198411],[4.655669846,47.405444392],[4.65265878,47.404784913],[4.650658284,47.404509892],[4.648888029,47.404950088],[4.647962932,47.405013623],[4.647888491,47.404835499],[4.646562983,47.404816458],[4.646488546,47.404638333],[4.643902527,47.404600185],[4.643074314,47.404665914],[4.641679158,47.403714993],[4.640309595,47.403122051],[4.637715647,47.402648088],[4.635691128,47.401971574],[4.633868185,47.400031643],[4.632303462,47.39868502],[4.631472349,47.398173555],[4.630681293,47.396929502],[4.630697043,47.396052297],[4.631321882,47.395625748],[4.63135608,47.39535515],[4.632199715,47.394798571],[4.632180428,47.394034406],[4.630899777,47.393519342],[4.629824684,47.393440777],[4.629149744,47.392916302],[4.628797079,47.392742964],[4.628777357,47.39239929],[4.62836813,47.392284369],[4.628011919,47.391819351],[4.627805218,47.391212677],[4.627752985,47.390496693],[4.627446582,47.389662713],[4.627186894,47.389362915],[4.626785346,47.389237977],[4.626823189,47.38795078],[4.62635325,47.387625109],[4.625647099,47.387510731],[4.62534814,47.386614514],[4.62503464,47.386244331],[4.624673945,47.386066592],[4.624618476,47.385198484],[4.624092342,47.384285629],[4.623609373,47.384009651],[4.622201901,47.384112137],[4.62106725,47.383635448],[4.619998365,47.383667457],[4.619630433,47.383863468],[4.619262345,47.383571465],[4.61889053,47.383858467],[4.618374987,47.383863845],[4.618537646,47.384377508],[4.617929146,47.384597572],[4.617415893,47.384591208],[4.617377824,47.384911378],[4.617066216,47.385173227],[4.615650925,47.386425546],[4.615546497,47.387711861],[4.615281854,47.388125218],[4.614453638,47.388535597],[4.61333676,47.388782502],[4.612468719,47.388618969],[4.612017177,47.388681955],[4.611830371,47.389171658],[4.610830761,47.390586523],[4.610836115,47.390720608],[4.61354522,47.392229015],[4.613713742,47.392453575],[4.613139892,47.394313644],[4.613255567,47.394632578],[4.610929317,47.396028923],[4.60800385,47.397346169],[4.606931825,47.39759239],[4.606680492,47.397922704],[4.606844965,47.398897352],[4.607783332,47.401489203],[4.606847317,47.402205343],[4.606747935,47.402384992],[4.60557015,47.403221512],[4.605070918,47.40373352],[4.603999944,47.405171806],[4.603789186,47.405751859],[4.602900197,47.406669902],[4.602653836,47.407124389],[4.601867772,47.407937461],[4.602542092,47.4096416],[4.603311049,47.410251366],[4.604766844,47.411207303],[4.605793088,47.412920972],[4.607048495,47.415196906],[4.607338964,47.416213025],[4.607462267,47.417537582],[4.606941814,47.420707807],[4.60659989,47.421161819],[4.606435416,47.422800079],[4.607568573,47.422894271],[4.608983993,47.422800873],[4.610067437,47.422962357],[4.611686592,47.423026373],[4.612068629,47.423157036],[4.61207013,47.423956552],[4.611663522,47.425082257],[4.611366078,47.425470839],[4.611201413,47.426039458],[4.610723133,47.426591709],[4.610448407,47.427118632],[4.609764985,47.427291058],[4.609339981,47.427630078],[4.609395766,47.429133835],[4.609238513,47.42968524],[4.608939213,47.430057633],[4.610424882,47.432692287],[4.610507186,47.433576216],[4.610122656,47.434071342],[4.611749353,47.434771821],[4.613475829,47.435699591],[4.614344426,47.435988268],[4.614642998,47.436164201],[4.614916912,47.436754647],[4.616610861,47.437436119],[4.621345849,47.440069566],[4.621895276,47.440288805],[4.626552241,47.441428509],[4.629519287,47.441762457],[4.631396942,47.442058485],[4.635016731,47.44290446],[4.63480645,47.442233032],[4.635082623,47.441671819],[4.635898193,47.440695152],[4.636088829,47.440027993],[4.636967876,47.438958587],[4.63741091,47.438126706],[4.637529827,47.438109726],[4.639878473,47.434503041],[4.640028958,47.43395709],[4.640952544,47.432787978],[4.642848937,47.429895297],[4.643250921,47.42967713],[4.646792453,47.428515981],[4.647518478,47.428135644],[4.649289607,47.426879722],[4.650783149,47.42488489]]]],&quot;type&quot;:&quot;MultiPolygon&quot;}"/>
    <s v="47.414866721, 4.628366676"/>
  </r>
  <r>
    <x v="0"/>
    <x v="9"/>
    <s v="21706"/>
    <s v="CC du Pays Châtillonnais"/>
    <s v="242101434"/>
    <s v="CC"/>
    <s v="Côte-d'Or"/>
    <s v="21"/>
    <s v="Bourgogne-Franche-Comté"/>
    <s v="27"/>
    <s v="BT &lt;= 36 kVA"/>
    <m/>
    <m/>
    <n v="0"/>
    <n v="0"/>
    <n v="0"/>
    <n v="0"/>
    <n v="0"/>
    <n v="0"/>
    <n v="0"/>
    <n v="0"/>
    <n v="0"/>
    <n v="0"/>
    <s v="{&quot;coordinates&quot;:[[[[4.720243866,47.87533224],[4.721368689,47.874657704],[4.722741628,47.874043428],[4.723520096,47.873912271],[4.724482705,47.87339492],[4.725758375,47.872218514],[4.726301057,47.87096736],[4.721234653,47.867672353],[4.72091227,47.866971327],[4.719093128,47.866401164],[4.719081698,47.866296009],[4.71411815,47.863092812],[4.694164999,47.850426113],[4.693684245,47.850867853],[4.693253516,47.85086507],[4.693051642,47.851245167],[4.692375834,47.851777935],[4.690029411,47.854072162],[4.689556806,47.855108795],[4.688869976,47.856223226],[4.68894278,47.856956737],[4.687606351,47.856739219],[4.678343262,47.855618145],[4.676604761,47.855372048],[4.674842934,47.855021836],[4.67459714,47.855073956],[4.673675611,47.854946677],[4.66977637,47.853868005],[4.669231107,47.853413067],[4.668763451,47.853214477],[4.668061736,47.85224865],[4.667759238,47.85215573],[4.666491751,47.852210653],[4.666002749,47.852141083],[4.66545656,47.85182567],[4.664306481,47.85191401],[4.662028419,47.851044319],[4.660338908,47.850603748],[4.659796089,47.85060873],[4.657662153,47.851525595],[4.655928864,47.852597898],[4.658324171,47.853454346],[4.658750022,47.853685975],[4.659135817,47.854091005],[4.660154129,47.855733846],[4.660930917,47.856408793],[4.662452884,47.857259517],[4.665345126,47.858085376],[4.667450082,47.859053784],[4.668321499,47.860181934],[4.669061566,47.860959972],[4.670266225,47.861665679],[4.672312459,47.862290965],[4.672139589,47.863003678],[4.672154681,47.863695707],[4.672421289,47.86443096],[4.672874463,47.864420899],[4.672983224,47.864646195],[4.673130954,47.86585394],[4.673228278,47.865885859],[4.67422151,47.870447333],[4.674088327,47.87067878],[4.674232663,47.871268142],[4.673657383,47.872372772],[4.672936421,47.873270633],[4.67265505,47.873810252],[4.671843826,47.874477145],[4.67295942,47.875190393],[4.670969017,47.876313371],[4.670200403,47.876592567],[4.672247766,47.876513],[4.673525627,47.876599205],[4.675023036,47.876943315],[4.675570225,47.877237964],[4.675985634,47.877596605],[4.676427973,47.877875645],[4.67871576,47.878670208],[4.679647104,47.878671285],[4.680394335,47.878985553],[4.682535105,47.879275346],[4.682964421,47.879395216],[4.684610038,47.880399613],[4.685562685,47.881576875],[4.685821486,47.882310406],[4.686194814,47.882562494],[4.686609329,47.882173061],[4.686852488,47.881360304],[4.687890965,47.879467593],[4.689188539,47.879118556],[4.690951776,47.878265895],[4.691810164,47.877951062],[4.693217586,47.877649906],[4.694378586,47.877132646],[4.694943449,47.877055175],[4.696829507,47.877162047],[4.69916808,47.877569301],[4.699844234,47.877791757],[4.701972301,47.878935658],[4.703219292,47.879891568],[4.704027733,47.880231806],[4.704883351,47.880957532],[4.705457858,47.881762953],[4.706046779,47.88135021],[4.706976755,47.880474309],[4.707924954,47.879999618],[4.710577856,47.879274137],[4.712333741,47.87890916],[4.713791352,47.878424285],[4.714824395,47.878508216],[4.715611728,47.878400388],[4.720243866,47.87533224]]]],&quot;type&quot;:&quot;MultiPolygon&quot;}"/>
    <s v="47.866647497, 4.693119667"/>
  </r>
  <r>
    <x v="0"/>
    <x v="10"/>
    <s v="21705"/>
    <s v="CC Forêts, Seine et Suzon"/>
    <s v="200039063"/>
    <s v="CC"/>
    <s v="Côte-d'Or"/>
    <s v="21"/>
    <s v="Bourgogne-Franche-Comté"/>
    <s v="27"/>
    <s v="BT &lt;= 36 kVA"/>
    <m/>
    <m/>
    <n v="0"/>
    <n v="0"/>
    <n v="0"/>
    <n v="0"/>
    <n v="0"/>
    <n v="0"/>
    <n v="0"/>
    <n v="0"/>
    <n v="0"/>
    <n v="0"/>
    <s v="{&quot;coordinates&quot;:[[[[4.710492635,47.444753068],[4.713236574,47.445847203],[4.71612598,47.447915158],[4.718168866,47.448084005],[4.719143634,47.448719696],[4.719453906,47.449040155],[4.717975255,47.444489783],[4.71716142,47.442330038],[4.723711489,47.436813698],[4.73044377,47.43352905],[4.730610942,47.433610301],[4.731207435,47.433425849],[4.731429499,47.433070486],[4.73199744,47.4329882],[4.732440615,47.432617839],[4.732888274,47.432591364],[4.733712573,47.432271146],[4.73467682,47.430945783],[4.735633825,47.428702104],[4.73593112,47.42874539],[4.737218447,47.425520722],[4.73882042,47.423329504],[4.739531104,47.421681032],[4.739660231,47.42104071],[4.739040321,47.420130659],[4.738267122,47.419892802],[4.738507968,47.418851928],[4.738730157,47.41850375],[4.738050873,47.418420259],[4.737663585,47.418095594],[4.734662938,47.419042592],[4.733996913,47.41895888],[4.732583383,47.417953475],[4.731807568,47.416934958],[4.731654226,47.416253829],[4.730489272,47.416000143],[4.730741389,47.415427332],[4.729966564,47.415300196],[4.730142826,47.415089579],[4.729639466,47.414824241],[4.728070627,47.415537274],[4.727117466,47.416379809],[4.72685115,47.416348647],[4.726007873,47.417556006],[4.7256609,47.417698017],[4.725998167,47.418078388],[4.725380284,47.41854136],[4.724193949,47.419066781],[4.724062345,47.41897599],[4.722711625,47.419547051],[4.720300711,47.419616947],[4.719315777,47.41972335],[4.7156591,47.420993788],[4.715422982,47.420704638],[4.714292212,47.421561386],[4.713483134,47.421152817],[4.713068188,47.421286786],[4.712108788,47.421280201],[4.707397702,47.421736617],[4.704824379,47.422167834],[4.703351217,47.422193015],[4.701682309,47.422446142],[4.699998875,47.421781949],[4.69808237,47.421506505],[4.698134641,47.421146483],[4.697946226,47.420726945],[4.697483266,47.42039335],[4.695658101,47.421283453],[4.695298962,47.421379628],[4.694495625,47.421819023],[4.694139127,47.421579306],[4.693496852,47.420902554],[4.692652661,47.421140841],[4.691852848,47.421020117],[4.691505638,47.421242163],[4.690476091,47.421324659],[4.69020863,47.423991023],[4.688323573,47.425598592],[4.688216566,47.425529014],[4.687097507,47.426395221],[4.687004798,47.426063419],[4.686461907,47.426055983],[4.685990395,47.426208682],[4.685152922,47.426790766],[4.685833288,47.427245513],[4.685447419,47.427548234],[4.685759341,47.428100159],[4.684212954,47.42884017],[4.685596016,47.430710968],[4.684602619,47.431358332],[4.685508412,47.432186181],[4.686127945,47.432603091],[4.686681795,47.432830066],[4.688160961,47.433912497],[4.689670922,47.43331883],[4.69352619,47.433332111],[4.693533178,47.433511188],[4.695324992,47.437213627],[4.696147757,47.437464552],[4.697621471,47.43748538],[4.700671705,47.438006288],[4.701411414,47.438315115],[4.702837934,47.43918834],[4.704320691,47.439741986],[4.705778674,47.439725125],[4.706274173,47.439781789],[4.705983187,47.440479359],[4.705562822,47.440906906],[4.706406071,47.442297358],[4.707307841,47.443232247],[4.707865436,47.443653554],[4.708829893,47.444180533],[4.710492635,47.444753068]]]],&quot;type&quot;:&quot;MultiPolygon&quot;}"/>
    <s v="47.429718234, 4.713053967"/>
  </r>
  <r>
    <x v="0"/>
    <x v="11"/>
    <s v="21702"/>
    <s v="CC des Vallées de la Tille et de l'Ignon"/>
    <s v="242100154"/>
    <s v="CC"/>
    <s v="Côte-d'Or"/>
    <s v="21"/>
    <s v="Bourgogne-Franche-Comté"/>
    <s v="27"/>
    <s v="BT &lt;= 36 kVA"/>
    <m/>
    <m/>
    <n v="0"/>
    <n v="0"/>
    <n v="0"/>
    <n v="0"/>
    <n v="0"/>
    <n v="0"/>
    <n v="0"/>
    <n v="0"/>
    <n v="0"/>
    <n v="0"/>
    <s v="{&quot;coordinates&quot;:[[[[5.146857978,47.590649236],[5.144907441,47.589376747],[5.143331094,47.588106358],[5.142193633,47.587423092],[5.140192452,47.586940252],[5.139141346,47.586450771],[5.13874814,47.586469684],[5.138112462,47.586682135],[5.137419398,47.586724547],[5.136802885,47.586584563],[5.135845512,47.586607493],[5.134200635,47.586012677],[5.133598913,47.585642791],[5.133265777,47.585332823],[5.132184378,47.584048736],[5.130858982,47.583385905],[5.129360579,47.582855881],[5.128758573,47.582410338],[5.128725323,47.58204356],[5.128498862,47.581537136],[5.128106414,47.581139992],[5.127767418,47.580414108],[5.127041608,47.579899678],[5.125911237,47.579317879],[5.124085205,47.5786767],[5.123090572,47.578428271],[5.121636356,47.578301649],[5.121047423,47.578081842],[5.118711505,47.577466058],[5.117368551,47.576888938],[5.116708311,47.576447093],[5.115800639,47.57526776],[5.115983677,47.574816016],[5.115501206,47.57335163],[5.116022013,47.571786204],[5.116569489,47.571230598],[5.11813322,47.570332378],[5.118898425,47.569631435],[5.121740621,47.567927438],[5.12193532,47.567536701],[5.121900984,47.566806156],[5.122007703,47.566310764],[5.122428719,47.565957329],[5.123080779,47.56519088],[5.122371093,47.564205189],[5.122452038,47.564065946],[5.123052102,47.563933463],[5.123080661,47.563781667],[5.122087253,47.563155018],[5.122464138,47.562729447],[5.121800319,47.562495701],[5.121617526,47.561946145],[5.121280359,47.561830716],[5.122079444,47.560714019],[5.122379962,47.559270518],[5.123034772,47.558541834],[5.122184703,47.558239443],[5.12245421,47.557958098],[5.122249615,47.557596234],[5.122625513,47.55687893],[5.122987419,47.555474828],[5.122705824,47.555384505],[5.123295058,47.552035766],[5.124216634,47.551897419],[5.123750418,47.551210754],[5.123320009,47.549684203],[5.120168008,47.549219288],[5.120329783,47.548972321],[5.119508621,47.548656781],[5.119851841,47.548222822],[5.116557494,47.546645627],[5.116731702,47.546410145],[5.11487623,47.545564963],[5.114156984,47.545335783],[5.113616051,47.544402806],[5.112999284,47.54457877],[5.11195243,47.543799027],[5.111891899,47.543209419],[5.103476696,47.543315624],[5.103177359,47.543583058],[5.102045877,47.545043298],[5.101707149,47.545324044],[5.099148677,47.546787455],[5.098697993,47.546859501],[5.096395951,47.546862194],[5.094916638,47.546953615],[5.094979209,47.547599919],[5.094791579,47.547631204],[5.084718213,47.548444761],[5.084167456,47.548441099],[5.083463541,47.548739122],[5.083175851,47.549240411],[5.08277402,47.551420378],[5.083171904,47.552244386],[5.083268229,47.553828358],[5.08301802,47.55512137],[5.082437409,47.556811076],[5.082360797,47.557541807],[5.081985917,47.558128388],[5.081815784,47.558336727],[5.081857704,47.55934448],[5.0821646,47.560085471],[5.082187218,47.561485261],[5.081669863,47.562649768],[5.080849519,47.563379359],[5.083592187,47.565310475],[5.08447757,47.566248226],[5.085712301,47.56696632],[5.086682054,47.567405501],[5.087304422,47.56801117],[5.088606611,47.568853188],[5.089743746,47.569930464],[5.091890507,47.571441651],[5.095139266,47.573261676],[5.096966415,47.574013134],[5.099083613,47.57462698],[5.099657112,47.574897598],[5.100289971,47.575594857],[5.100431353,47.575941684],[5.101622844,47.576800861],[5.102000562,47.57655904],[5.10355853,47.577802388],[5.103781721,47.578434978],[5.103777063,47.578924904],[5.102188192,47.580481597],[5.10214585,47.580792112],[5.102393319,47.580959638],[5.102269788,47.581202282],[5.103352498,47.58419565],[5.105797714,47.5862982],[5.106671868,47.587371056],[5.108587094,47.58902209],[5.110109541,47.589488012],[5.110800814,47.589567355],[5.113764115,47.590251179],[5.115088377,47.590953842],[5.116928029,47.590419837],[5.117936564,47.589772127],[5.118975307,47.58965152],[5.119732505,47.589245174],[5.120529032,47.5892262],[5.122890053,47.590125138],[5.124045891,47.590304905],[5.126579859,47.591767002],[5.128110563,47.592534192],[5.128581407,47.593159518],[5.129927391,47.594500036],[5.13260912,47.596019639],[5.134968305,47.596826527],[5.135628058,47.597478985],[5.136004733,47.598209557],[5.136311471,47.598589334],[5.142100382,47.594157476],[5.146857978,47.590649236]]]],&quot;type&quot;:&quot;MultiPolygon&quot;}"/>
    <s v="47.567744921, 5.109382796"/>
  </r>
  <r>
    <x v="0"/>
    <x v="12"/>
    <s v="21700"/>
    <s v="CC du Pays Châtillonnais"/>
    <s v="242101434"/>
    <s v="CC"/>
    <s v="Côte-d'Or"/>
    <s v="21"/>
    <s v="Bourgogne-Franche-Comté"/>
    <s v="27"/>
    <s v="BT &lt;= 36 kVA"/>
    <m/>
    <m/>
    <n v="0"/>
    <n v="0"/>
    <n v="0"/>
    <n v="0"/>
    <n v="0"/>
    <n v="0"/>
    <n v="0"/>
    <n v="0"/>
    <n v="0"/>
    <n v="0"/>
    <s v="{&quot;coordinates&quot;:[[[[4.53066047,47.92273445],[4.530641667,47.923243264],[4.530171222,47.923786766],[4.52964366,47.923928656],[4.528552974,47.923815037],[4.528276871,47.923946447],[4.527842541,47.924489469],[4.52727099,47.924918159],[4.527188048,47.925107362],[4.52732566,47.92560784],[4.526255664,47.925981796],[4.525128985,47.925921719],[4.52465526,47.925747845],[4.524432976,47.925935254],[4.52530592,47.926439691],[4.526657179,47.926298821],[4.526796734,47.926401421],[4.526681454,47.927096012],[4.52796925,47.927727355],[4.527785921,47.928197801],[4.527212844,47.928667914],[4.526770205,47.928598058],[4.526473331,47.929125785],[4.52608787,47.929041681],[4.525534775,47.928577203],[4.52485594,47.929096383],[4.523840552,47.929556017],[4.523817955,47.929142256],[4.523447474,47.928973338],[4.521777834,47.92908319],[4.521577153,47.929277515],[4.521716666,47.929565545],[4.522285075,47.929584285],[4.522815832,47.929784433],[4.522881502,47.929972606],[4.521720897,47.930507013],[4.522802105,47.930659524],[4.523123076,47.930456438],[4.524091928,47.930613995],[4.525096206,47.931118529],[4.525432887,47.931182567],[4.525072783,47.932586923],[4.524814223,47.932818009],[4.527251397,47.935312077],[4.528682668,47.936592329],[4.529898043,47.937304703],[4.531199562,47.937705402],[4.535112309,47.939186342],[4.536530608,47.940378457],[4.537528877,47.940803755],[4.53853659,47.941369338],[4.540068654,47.941953245],[4.541771759,47.942382769],[4.541987161,47.942741788],[4.542717098,47.943288478],[4.543355879,47.943556425],[4.545453546,47.944972639],[4.546190366,47.945799152],[4.547188862,47.9465016],[4.548352847,47.946905723],[4.549361383,47.946986942],[4.550329025,47.94681486],[4.550981449,47.946813452],[4.551717517,47.94692345],[4.552072142,47.947092489],[4.554100797,47.948701186],[4.555027992,47.949571033],[4.555447869,47.949862514],[4.556509213,47.950325522],[4.557136309,47.950463933],[4.558665382,47.950565179],[4.56164245,47.950971215],[4.56318755,47.951842687],[4.563520163,47.951399007],[4.565263859,47.949781692],[4.570900356,47.947150151],[4.573145424,47.948265969],[4.572855083,47.947691979],[4.572362949,47.947135091],[4.570393752,47.945470099],[4.569554699,47.94450648],[4.569338659,47.944087209],[4.56767124,47.943560392],[4.566631487,47.943010784],[4.563430581,47.940859825],[4.562802992,47.939064332],[4.561759115,47.937050238],[4.56165676,47.936485421],[4.561423272,47.936152779],[4.560420889,47.933496332],[4.559091201,47.931639927],[4.558439136,47.930233583],[4.557709694,47.929566363],[4.55735487,47.92829199],[4.556712949,47.926908903],[4.555712743,47.925591767],[4.554409972,47.925419086],[4.551472154,47.925250896],[4.549427317,47.924980845],[4.54946954,47.924546427],[4.549060528,47.924343892],[4.548775411,47.924027207],[4.547752982,47.92373014],[4.547528115,47.923504471],[4.54516861,47.922542694],[4.544331072,47.923259407],[4.53743986,47.920028346],[4.537797618,47.919666313],[4.537500634,47.91930655],[4.537247168,47.919339571],[4.534797572,47.9207596],[4.533194808,47.921413319],[4.532136332,47.922042816],[4.530920813,47.922196384],[4.53066047,47.92273445]]]],&quot;type&quot;:&quot;MultiPolygon&quot;}"/>
    <s v="47.935315332, 4.546735754"/>
  </r>
  <r>
    <x v="0"/>
    <x v="13"/>
    <s v="21699"/>
    <s v="CC Auxonne Pontailler Val de Saône"/>
    <s v="200070902"/>
    <s v="CC"/>
    <s v="Côte-d'Or"/>
    <s v="21"/>
    <s v="Bourgogne-Franche-Comté"/>
    <s v="27"/>
    <s v="BT &lt;= 36 kVA"/>
    <n v="21"/>
    <n v="75.771000000000001"/>
    <n v="0"/>
    <n v="0"/>
    <n v="0"/>
    <n v="0"/>
    <n v="0"/>
    <n v="0"/>
    <n v="0"/>
    <n v="0"/>
    <n v="0"/>
    <n v="0"/>
    <s v="{&quot;coordinates&quot;:[[[[5.334428638,47.203521086],[5.332822765,47.204096542],[5.332221008,47.204178011],[5.329736042,47.204932339],[5.3252311,47.205767707],[5.318963349,47.206397724],[5.318080899,47.208768815],[5.318042981,47.209483797],[5.316583167,47.212261812],[5.316158019,47.212426126],[5.314919701,47.213167801],[5.314710151,47.213397152],[5.31661163,47.216820375],[5.316623289,47.217582097],[5.316923529,47.218046237],[5.317150688,47.2191459],[5.318480179,47.221436694],[5.320585233,47.224264947],[5.325310982,47.226236319],[5.327692868,47.22897153],[5.328468815,47.22789857],[5.329017921,47.22751106],[5.331574249,47.226243765],[5.338310598,47.22338713],[5.340683453,47.223229342],[5.343035166,47.223284488],[5.345186275,47.223104971],[5.347051571,47.222889772],[5.34705387,47.222821275],[5.34995206,47.222251857],[5.349874629,47.222022856],[5.352798351,47.2215249],[5.352317618,47.221022181],[5.354123616,47.220692785],[5.355903924,47.22056203],[5.356790771,47.220285502],[5.3570275,47.219141339],[5.358138303,47.218968324],[5.358478124,47.218548],[5.359918309,47.217958457],[5.360029678,47.218116508],[5.360776363,47.218563341],[5.361456531,47.218819681],[5.363010712,47.218087271],[5.363116697,47.21815266],[5.364937959,47.217392258],[5.368578919,47.216349656],[5.368514215,47.216051054],[5.369304935,47.215816022],[5.369644258,47.216046861],[5.370826282,47.215752475],[5.372125899,47.215067479],[5.371292402,47.214001928],[5.371891591,47.213860865],[5.371592237,47.213247328],[5.372571926,47.212862494],[5.371622259,47.212069528],[5.372877523,47.211370116],[5.373072969,47.211485903],[5.373429169,47.210212251],[5.373142092,47.209517404],[5.371743193,47.208367065],[5.37269856,47.207822404],[5.372847933,47.207942738],[5.373690167,47.207260781],[5.374098021,47.206469731],[5.375461137,47.204804347],[5.37625228,47.203416381],[5.377012565,47.202916214],[5.375607129,47.201975012],[5.376834146,47.200822184],[5.381305156,47.197125803],[5.381240715,47.196475932],[5.381392673,47.19560995],[5.383064091,47.195099105],[5.382724008,47.194610724],[5.381071755,47.195166205],[5.374399498,47.196202077],[5.364845276,47.195862559],[5.359921295,47.196485393],[5.35774121,47.196672103],[5.356580006,47.196860561],[5.350860087,47.198112559],[5.349795808,47.198403459],[5.348919871,47.198801312],[5.348287525,47.199209531],[5.347517808,47.199437693],[5.347456622,47.199549716],[5.346136381,47.200093454],[5.345188213,47.200351335],[5.343909746,47.201157196],[5.341378875,47.2020343],[5.336471365,47.203176374],[5.334428638,47.203521086]]]],&quot;type&quot;:&quot;MultiPolygon&quot;}"/>
    <s v="47.210801454, 5.346704888"/>
  </r>
  <r>
    <x v="0"/>
    <x v="14"/>
    <s v="21692"/>
    <s v="CC des Vallées de la Tille et de l'Ignon"/>
    <s v="242100154"/>
    <s v="CC"/>
    <s v="Côte-d'Or"/>
    <s v="21"/>
    <s v="Bourgogne-Franche-Comté"/>
    <s v="27"/>
    <s v="BT &lt;= 36 kVA"/>
    <m/>
    <m/>
    <n v="0"/>
    <n v="0"/>
    <n v="0"/>
    <n v="0"/>
    <n v="0"/>
    <n v="0"/>
    <n v="0"/>
    <n v="0"/>
    <n v="0"/>
    <n v="0"/>
    <s v="{&quot;coordinates&quot;:[[[[4.984848615,47.501458773],[4.985939215,47.502738626],[4.985740619,47.50304456],[4.98572139,47.503457291],[4.986332052,47.504657977],[4.987792699,47.505880178],[4.989460754,47.506638694],[4.990981254,47.506823425],[4.992554398,47.507315187],[4.993530487,47.508153011],[4.999376639,47.51117828],[5.000696688,47.51157793],[5.002036551,47.511796235],[5.003252483,47.512218356],[5.003397485,47.512328418],[5.002728195,47.513053075],[5.002923704,47.513163171],[5.003686,47.512615202],[5.005541712,47.514609277],[5.006553212,47.514433385],[5.006639979,47.514053705],[5.007187618,47.513842573],[5.007294213,47.513318479],[5.006770097,47.512952021],[5.007722541,47.512336818],[5.007752791,47.511868065],[5.007993476,47.511375876],[5.008026426,47.510979112],[5.008448015,47.510916018],[5.008620773,47.511163364],[5.009212443,47.511311642],[5.010255259,47.510910065],[5.010731966,47.510899139],[5.011831659,47.512151588],[5.012291918,47.512339037],[5.013143825,47.512373847],[5.014292818,47.511968598],[5.015026057,47.51227558],[5.015422684,47.512008491],[5.015503113,47.513120053],[5.015994133,47.514052526],[5.017163829,47.515852087],[5.019219886,47.518524122],[5.01996249,47.518618406],[5.021526906,47.519284623],[5.022449073,47.519943958],[5.023152857,47.520803374],[5.023325207,47.520861612],[5.024140539,47.520593528],[5.025255406,47.520828986],[5.027867829,47.520909621],[5.028415988,47.520992827],[5.029489812,47.521301896],[5.02973256,47.521533585],[5.03021699,47.521233402],[5.031384115,47.520708813],[5.031754088,47.5211751],[5.033722699,47.52047443],[5.034419909,47.520527094],[5.034569777,47.520867549],[5.035333702,47.520996481],[5.03667456,47.521091015],[5.037656173,47.521316077],[5.041089314,47.521688218],[5.044870618,47.522229737],[5.045431448,47.520662113],[5.045610931,47.520697682],[5.045815311,47.520133112],[5.045595039,47.518857434],[5.04659433,47.516974148],[5.046405009,47.516924346],[5.047373742,47.515251392],[5.048035325,47.513889082],[5.048465972,47.514028287],[5.049012551,47.513134428],[5.048855083,47.51308317],[5.049222161,47.512534639],[5.049761128,47.512517956],[5.049970087,47.512144192],[5.049536227,47.511955524],[5.04909613,47.511603982],[5.049697863,47.511040517],[5.049646111,47.510348975],[5.046753592,47.509778505],[5.045838034,47.5088437],[5.045069654,47.508524921],[5.044620706,47.507940298],[5.044234878,47.507929059],[5.043477636,47.506892409],[5.043442948,47.502088166],[5.044212874,47.501441635],[5.044376543,47.501065072],[5.044711604,47.500757537],[5.044804207,47.500468664],[5.045253252,47.499979935],[5.045813436,47.498853526],[5.046911548,47.497271032],[5.047421944,47.496338186],[5.048219999,47.495770371],[5.049184223,47.494789015],[5.05023309,47.494179853],[5.050727502,47.493664187],[5.051796941,47.493280665],[5.050841988,47.492283557],[5.050137207,47.490775977],[5.04978466,47.4906246],[5.048026728,47.490270124],[5.047008083,47.48986211],[5.046408429,47.48943232],[5.045996339,47.489390934],[5.045204918,47.489157206],[5.044864193,47.488966887],[5.04420999,47.488151743],[5.043245983,47.48774634],[5.042912574,47.48750366],[5.041529825,47.487194734],[5.039925671,47.486687965],[5.039634023,47.486703879],[5.036999256,47.486202508],[5.036466929,47.485828219],[5.034679743,47.485361499],[5.034044043,47.485237534],[5.032906763,47.485197961],[5.033182739,47.48431519],[5.032301979,47.483509339],[5.03095303,47.483526569],[5.029524313,47.484067442],[5.028909836,47.484222222],[5.028203231,47.484154389],[5.027070526,47.483849043],[5.025361801,47.482994518],[5.024941979,47.482641633],[5.024572058,47.482027645],[5.024432812,47.481577133],[5.023704982,47.480736144],[5.02358934,47.479750345],[5.022868869,47.478821878],[5.019999607,47.477864067],[5.019575369,47.477884932],[5.018358069,47.479417015],[5.016642908,47.48032288],[5.015753473,47.480618322],[5.012227765,47.481347439],[5.011208234,47.481645995],[5.008880894,47.481712279],[5.007260545,47.481610553],[5.006677127,47.481496344],[5.006270014,47.481301656],[5.005108697,47.480050211],[5.003871179,47.479741944],[5.002466765,47.47926815],[5.001636206,47.478866417],[5.000921027,47.478957048],[4.999690257,47.47925463],[4.998689163,47.480154265],[4.996834651,47.481108146],[4.995829942,47.481414416],[4.994061585,47.482187584],[4.993045893,47.482413876],[4.992772086,47.482551829],[4.991925025,47.483811647],[4.99186742,47.484226841],[4.991541991,47.484655619],[4.990589809,47.485340934],[4.990490959,47.485504705],[4.989758959,47.485753132],[4.98971364,47.486249154],[4.989121049,47.486710403],[4.989138658,47.487577236],[4.988901256,47.487945072],[4.988822303,47.488787441],[4.989812553,47.489909597],[4.989832644,47.490164081],[4.98955755,47.490375884],[4.98862751,47.49033774],[4.988011682,47.490496827],[4.987631699,47.491497407],[4.987134065,47.492228057],[4.987289478,47.49315737],[4.987060828,47.493761869],[4.98685045,47.495931933],[4.98568501,47.500830417],[4.98518887,47.501317908],[4.984848615,47.501458773]]]],&quot;type&quot;:&quot;MultiPolygon&quot;}"/>
    <s v="47.499501248, 5.018851336"/>
  </r>
  <r>
    <x v="0"/>
    <x v="15"/>
    <s v="21691"/>
    <s v="CC de Gevrey-Chambertin et de Nuits-Saint-Georges"/>
    <s v="200070894"/>
    <s v="CC"/>
    <s v="Côte-d'Or"/>
    <s v="21"/>
    <s v="Bourgogne-Franche-Comté"/>
    <s v="27"/>
    <s v="BT &lt;= 36 kVA"/>
    <m/>
    <m/>
    <n v="0"/>
    <n v="0"/>
    <n v="0"/>
    <n v="0"/>
    <n v="0"/>
    <n v="0"/>
    <n v="0"/>
    <n v="0"/>
    <n v="0"/>
    <n v="0"/>
    <s v="{&quot;coordinates&quot;:[[[[5.046384122,47.157164295],[5.047124101,47.157041336],[5.047985544,47.156640642],[5.0488908,47.156420185],[5.049743975,47.156184432],[5.051250816,47.155397633],[5.053363825,47.154512702],[5.053925965,47.154124477],[5.054947078,47.153828066],[5.056151787,47.152358508],[5.061683711,47.149021532],[5.062366384,47.148336619],[5.06435637,47.147250134],[5.066577029,47.145434508],[5.068878995,47.143918183],[5.068835031,47.143598355],[5.065922084,47.143501802],[5.065956046,47.141978276],[5.064115123,47.141988617],[5.063953447,47.138492657],[5.066505438,47.137478952],[5.066229263,47.135646649],[5.066357791,47.135109394],[5.065576137,47.135031491],[5.064853018,47.131178098],[5.0646269,47.128927915],[5.062035886,47.128015886],[5.061632675,47.127789816],[5.060990558,47.127631044],[5.06029077,47.1270338],[5.058984662,47.126937276],[5.058607763,47.126846719],[5.056306187,47.127255105],[5.055793476,47.123777973],[5.055653403,47.123668788],[5.05169002,47.123574349],[5.050078643,47.123774937],[5.046917459,47.123783193],[5.04456718,47.123949946],[5.041838217,47.124361096],[5.039846457,47.124971724],[5.038045244,47.125702341],[5.037889864,47.125641136],[5.036256299,47.125711333],[5.031723141,47.125626238],[5.031037317,47.125459964],[5.03018766,47.12511284],[5.029899871,47.125249378],[5.027654897,47.129093777],[5.027182352,47.129791916],[5.027122526,47.130271181],[5.02522629,47.131467063],[5.023146253,47.132374334],[5.021423269,47.133549108],[5.02118084,47.133489402],[5.020749715,47.133958037],[5.021388212,47.134619625],[5.022315869,47.136163239],[5.022482782,47.136601611],[5.021366343,47.136956144],[5.020173514,47.137456093],[5.018920857,47.13879012],[5.018447983,47.13913249],[5.017032639,47.139402134],[5.020296136,47.141253545],[5.019557945,47.141666294],[5.019076902,47.142319512],[5.01839075,47.142642186],[5.016592476,47.142910397],[5.01618053,47.143048161],[5.015858191,47.143323053],[5.01559756,47.143906672],[5.014721854,47.144420849],[5.014259509,47.144482033],[5.01518151,47.14908599],[5.015429179,47.148931279],[5.017489844,47.146253047],[5.017925454,47.14583028],[5.018398942,47.145079937],[5.018756078,47.144853063],[5.01944354,47.14530397],[5.020592562,47.147044562],[5.021488975,47.14813753],[5.025369532,47.152337564],[5.026725824,47.153191893],[5.027189282,47.153193682],[5.027411045,47.15343836],[5.032489163,47.155762866],[5.033066128,47.155868008],[5.034155732,47.156332478],[5.035186251,47.156630468],[5.03566376,47.156863428],[5.036297156,47.157343107],[5.037269771,47.157017088],[5.037606937,47.156750882],[5.037670998,47.156420138],[5.037352246,47.15560261],[5.038992663,47.156247363],[5.039949917,47.156736626],[5.042331109,47.155362656],[5.044201349,47.154617268],[5.046384122,47.157164295]]]],&quot;type&quot;:&quot;MultiPolygon&quot;}"/>
    <s v="47.14018264, 5.042716646"/>
  </r>
  <r>
    <x v="0"/>
    <x v="16"/>
    <s v="21688"/>
    <s v="CC de Gevrey-Chambertin et de Nuits-Saint-Georges"/>
    <s v="200070894"/>
    <s v="CC"/>
    <s v="Côte-d'Or"/>
    <s v="21"/>
    <s v="Bourgogne-Franche-Comté"/>
    <s v="27"/>
    <s v="BT &lt;= 36 kVA"/>
    <m/>
    <m/>
    <n v="0"/>
    <n v="0"/>
    <n v="0"/>
    <n v="0"/>
    <n v="0"/>
    <n v="0"/>
    <n v="0"/>
    <n v="0"/>
    <n v="0"/>
    <n v="0"/>
    <s v="{&quot;coordinates&quot;:[[[[4.903147804,47.142869596],[4.902520677,47.143163584],[4.901714989,47.142923772],[4.900981628,47.143050194],[4.900602118,47.142955566],[4.900372854,47.142667551],[4.899734517,47.14249432],[4.899425893,47.142725426],[4.8982443,47.142380092],[4.898045392,47.142466206],[4.89766797,47.142955094],[4.897291295,47.142865812],[4.896817111,47.142518768],[4.896259791,47.143071838],[4.895455578,47.142835561],[4.894516365,47.143226474],[4.893881628,47.143080168],[4.893847273,47.143341891],[4.893131942,47.143193298],[4.892940013,47.143478312],[4.892457549,47.143345717],[4.89217575,47.143740265],[4.891479354,47.14371743],[4.891254657,47.14400928],[4.890190536,47.143888883],[4.88957211,47.143944011],[4.889089712,47.143813203],[4.887647791,47.144361756],[4.887438902,47.144879379],[4.887618482,47.145182637],[4.887295381,47.145906547],[4.887834806,47.145856322],[4.888085428,47.146077371],[4.887546891,47.146416659],[4.887286483,47.146293028],[4.887106922,47.146819177],[4.886623777,47.146893696],[4.887026731,47.147280666],[4.885777764,47.147688263],[4.885628949,47.148640768],[4.88605309,47.148840983],[4.886135759,47.149053066],[4.885946073,47.14966763],[4.88596781,47.15047687],[4.885753441,47.150952251],[4.885820422,47.151583345],[4.885692954,47.152203199],[4.885270815,47.152475738],[4.885216239,47.153292524],[4.884552422,47.153940022],[4.884668411,47.154349684],[4.884567683,47.154564754],[4.88721854,47.154600807],[4.888973328,47.154495632],[4.888950791,47.154605867],[4.890470766,47.154581049],[4.891179239,47.154455104],[4.891297562,47.154666601],[4.892019246,47.154616082],[4.892762004,47.154676881],[4.893895897,47.155160839],[4.895129748,47.15522079],[4.896928989,47.15510306],[4.899700249,47.155182782],[4.904372556,47.155821035],[4.90637285,47.156198756],[4.907352415,47.156234849],[4.907529813,47.156584042],[4.908580593,47.156654973],[4.909603866,47.157141504],[4.909679872,47.15749777],[4.91031524,47.158214031],[4.911785908,47.156165303],[4.912265836,47.155887208],[4.913279452,47.1556183],[4.91330264,47.15511901],[4.91260392,47.154068804],[4.912082344,47.153024673],[4.912697135,47.152901944],[4.912561672,47.152581784],[4.912965423,47.152464343],[4.912824132,47.1520173],[4.914456036,47.15168953],[4.914537479,47.152012383],[4.914961143,47.152046799],[4.915269689,47.151813852],[4.916555363,47.152626483],[4.917603846,47.152338047],[4.917462859,47.151752319],[4.917055293,47.15146549],[4.917642585,47.151275648],[4.917675226,47.150968918],[4.917255904,47.150574217],[4.917044141,47.15015086],[4.91716258,47.149584248],[4.917850991,47.148675885],[4.917755207,47.148395598],[4.917051724,47.147767857],[4.915561679,47.146958615],[4.914531344,47.145972445],[4.914429061,47.145174441],[4.912665139,47.144455246],[4.912390142,47.144591273],[4.911987855,47.144488053],[4.911012355,47.144597826],[4.910215906,47.144583059],[4.909821197,47.144767885],[4.907919707,47.144149951],[4.907106557,47.144259716],[4.906808535,47.143857576],[4.906818312,47.143499893],[4.90609863,47.143266799],[4.905726427,47.142782126],[4.90535896,47.142729642],[4.904147692,47.142964814],[4.903147804,47.142869596]]]],&quot;type&quot;:&quot;MultiPolygon&quot;}"/>
    <s v="47.149574973, 4.901042971"/>
  </r>
  <r>
    <x v="0"/>
    <x v="17"/>
    <s v="21687"/>
    <s v="CC de Saulieu"/>
    <s v="242101442"/>
    <s v="CC"/>
    <s v="Côte-d'Or"/>
    <s v="21"/>
    <s v="Bourgogne-Franche-Comté"/>
    <s v="27"/>
    <s v="BT &gt; 36 kVA"/>
    <n v="2"/>
    <n v="89.328000000000003"/>
    <n v="0"/>
    <n v="0"/>
    <n v="0"/>
    <n v="0"/>
    <n v="0"/>
    <n v="0"/>
    <n v="0"/>
    <n v="0"/>
    <n v="0"/>
    <n v="0"/>
    <s v="{&quot;coordinates&quot;:[[[[4.331247942,47.28996487],[4.331282837,47.288703049],[4.330465985,47.287565343],[4.331179413,47.287092569],[4.331406968,47.28586275],[4.330295353,47.285911515],[4.329821863,47.285225456],[4.329845602,47.284099717],[4.330314899,47.283815222],[4.330885941,47.2836322],[4.331105756,47.283051638],[4.33076197,47.282900718],[4.32789825,47.28224024],[4.327061784,47.282122857],[4.326847011,47.281676927],[4.325522255,47.281610135],[4.322878486,47.281655615],[4.321764181,47.281376594],[4.321603488,47.281137125],[4.322559171,47.279648722],[4.321646759,47.279238645],[4.321006655,47.279302658],[4.318584775,47.279974876],[4.317601268,47.280171526],[4.31657829,47.280053485],[4.314948088,47.27999184],[4.314117562,47.279465528],[4.313825075,47.279407615],[4.312458916,47.279484303],[4.310700119,47.279953471],[4.310501138,47.279552352],[4.310196734,47.278408717],[4.309341954,47.278512906],[4.309073949,47.278427694],[4.308527626,47.277942254],[4.308930163,47.277684709],[4.308929913,47.277402895],[4.30823174,47.277092039],[4.305906604,47.277120035],[4.305536801,47.276873894],[4.305769229,47.276638982],[4.302473991,47.276160111],[4.301649517,47.275439164],[4.300751151,47.275053077],[4.300156277,47.274907582],[4.299757306,47.275039906],[4.299145829,47.274426399],[4.299008958,47.272978334],[4.298645493,47.272061323],[4.297817782,47.271804076],[4.297448267,47.271511988],[4.294872757,47.270746637],[4.292901993,47.269767406],[4.29170145,47.26968084],[4.29129052,47.269589975],[4.289563538,47.269559667],[4.286314366,47.269046516],[4.284883682,47.26895973],[4.283994242,47.268660752],[4.283469293,47.26861344],[4.282750641,47.268874393],[4.282030019,47.268997607],[4.279499466,47.268383584],[4.277636975,47.269105501],[4.276860899,47.269512009],[4.275951396,47.269536423],[4.274857212,47.269359376],[4.274434884,47.269455854],[4.274630425,47.269948008],[4.275358905,47.270433403],[4.275679624,47.27090437],[4.275271925,47.271840734],[4.275288531,47.272150278],[4.275770363,47.272386278],[4.275893265,47.272715361],[4.27688457,47.273124926],[4.277014785,47.273594385],[4.276795723,47.273784072],[4.277038272,47.274248693],[4.277571843,47.274545342],[4.277520746,47.275011394],[4.278277772,47.275914226],[4.279418885,47.276500392],[4.279938463,47.277041183],[4.279868483,47.27732467],[4.272893398,47.279378609],[4.269635906,47.281442821],[4.268954837,47.283529209],[4.268955631,47.284235084],[4.268766513,47.284463143],[4.262621202,47.286410129],[4.256224801,47.289804576],[4.254129451,47.29113996],[4.253105856,47.291565181],[4.253411281,47.292007559],[4.26083518,47.298940014],[4.260602952,47.299252258],[4.261051221,47.300136939],[4.261053895,47.300476344],[4.261463891,47.302041206],[4.261677145,47.302442247],[4.261762591,47.30298063],[4.262349727,47.30459038],[4.262586809,47.305666425],[4.26272362,47.305799089],[4.263267843,47.307776644],[4.263668771,47.308219755],[4.264964626,47.309114997],[4.265252988,47.309218096],[4.265000385,47.309621506],[4.264672928,47.309825852],[4.264270779,47.310287611],[4.263081613,47.311058651],[4.261596016,47.311723057],[4.261048374,47.312530319],[4.260484901,47.313058641],[4.259621058,47.313593821],[4.259768365,47.313721873],[4.259456785,47.314266363],[4.258805393,47.314547134],[4.258463639,47.314539134],[4.257878051,47.314238461],[4.25715144,47.314529941],[4.255539438,47.314891318],[4.254192274,47.315029227],[4.252160468,47.315557153],[4.251829633,47.315563422],[4.250626213,47.315223455],[4.248827539,47.314847564],[4.249377116,47.315423275],[4.250458178,47.316080594],[4.251111208,47.315810658],[4.251654773,47.316240567],[4.253746628,47.317375843],[4.254667243,47.317225444],[4.256741655,47.317045448],[4.258300236,47.317283366],[4.258839533,47.317189286],[4.259497298,47.317235273],[4.261347381,47.317538413],[4.261851024,47.317730117],[4.26212933,47.31813585],[4.262020145,47.3185602],[4.262155767,47.319316819],[4.261824922,47.320450351],[4.261976028,47.320795342],[4.262817522,47.321782877],[4.263712069,47.321197823],[4.262970149,47.320841255],[4.262811456,47.320286566],[4.262643588,47.318665966],[4.262362536,47.318087397],[4.262274353,47.316814363],[4.262554463,47.316001904],[4.263842887,47.315224389],[4.26425555,47.314813839],[4.264266834,47.3139998],[4.264439427,47.313626976],[4.26544206,47.312691392],[4.265427605,47.311572413],[4.265526111,47.311202195],[4.266054667,47.310599499],[4.265879736,47.310142228],[4.265927143,47.309850897],[4.266887552,47.309374037],[4.267463648,47.308823936],[4.267794461,47.308818523],[4.271257221,47.309481129],[4.273760564,47.310042519],[4.274281841,47.310643636],[4.274793859,47.311021565],[4.277284838,47.312394234],[4.278836023,47.312323136],[4.282854527,47.311850232],[4.282951317,47.311634878],[4.283476987,47.311805537],[4.287542227,47.31256724],[4.290821132,47.313270921],[4.291197943,47.31181896],[4.291315131,47.310196115],[4.292003287,47.310021892],[4.292558956,47.310118347],[4.293306187,47.309868729],[4.29339407,47.30901061],[4.293589895,47.30878694],[4.293335965,47.308082089],[4.293941278,47.307932186],[4.294570757,47.307961182],[4.295278465,47.307830839],[4.295560647,47.30767553],[4.295669741,47.307314169],[4.296112867,47.307026509],[4.296444561,47.306619445],[4.297583588,47.305988171],[4.298792546,47.305567688],[4.300281698,47.304310321],[4.300767896,47.304163517],[4.301699155,47.304357459],[4.30234757,47.304622995],[4.302697446,47.304913487],[4.302996027,47.305653833],[4.303414645,47.306103815],[4.304772283,47.306519835],[4.305148576,47.307297118],[4.305282379,47.307246994],[4.305334879,47.305758108],[4.306760196,47.30536482],[4.312142752,47.304245274],[4.313711758,47.303723324],[4.314826914,47.303479304],[4.320366858,47.303068877],[4.321425336,47.303051429],[4.322696181,47.303434016],[4.322878271,47.302980858],[4.323119888,47.300592135],[4.323684581,47.298263651],[4.323891096,47.296439852],[4.324152826,47.295568011],[4.323883034,47.295307282],[4.32419806,47.294611304],[4.324312402,47.294095889],[4.324688772,47.29374135],[4.324574478,47.29329247],[4.324594948,47.292244207],[4.325048741,47.290844354],[4.325643123,47.29106716],[4.325976952,47.290598755],[4.326402242,47.290726249],[4.329946224,47.290944093],[4.330295941,47.290744704],[4.330597307,47.290890711],[4.331643141,47.291974466],[4.33227249,47.292484956],[4.332123688,47.291874412],[4.331718657,47.291657569],[4.331267269,47.29101178],[4.331144899,47.290559397],[4.331247942,47.28996487]]]],&quot;type&quot;:&quot;MultiPolygon&quot;}"/>
    <s v="47.292138151, 4.290915586"/>
  </r>
  <r>
    <x v="0"/>
    <x v="18"/>
    <s v="21681"/>
    <s v="CC des Terres d'Auxois"/>
    <s v="200071017"/>
    <s v="CC"/>
    <s v="Côte-d'Or"/>
    <s v="21"/>
    <s v="Bourgogne-Franche-Comté"/>
    <s v="27"/>
    <s v="BT &lt;= 36 kVA"/>
    <m/>
    <m/>
    <n v="0"/>
    <n v="0"/>
    <n v="0"/>
    <n v="0"/>
    <n v="0"/>
    <n v="0"/>
    <n v="0"/>
    <n v="0"/>
    <n v="0"/>
    <n v="0"/>
    <s v="{&quot;coordinates&quot;:[[[[4.1449032,47.49098017],[4.145652525,47.487639144],[4.146617079,47.486723992],[4.14870847,47.485652782],[4.15144788,47.483593843],[4.157735139,47.483851113],[4.165368813,47.483910926],[4.166026045,47.483720695],[4.162772279,47.481702419],[4.160582253,47.48059353],[4.155616411,47.479585096],[4.155213351,47.47936853],[4.154643124,47.478851131],[4.154027608,47.47851153],[4.153473097,47.478414393],[4.15305199,47.478222305],[4.152519239,47.478333809],[4.152258529,47.478128428],[4.151872197,47.477515568],[4.150919733,47.476572504],[4.150966787,47.476352374],[4.151643777,47.476033289],[4.151905237,47.47578043],[4.152010924,47.475385068],[4.151946247,47.475032803],[4.150172146,47.474162676],[4.149422898,47.473589402],[4.148044244,47.472889991],[4.146570505,47.471654941],[4.146342493,47.470803732],[4.144289074,47.470209947],[4.142520551,47.469276631],[4.142450336,47.468599418],[4.142118478,47.467855452],[4.140968642,47.467477809],[4.140080837,47.466810404],[4.138845003,47.466507404],[4.138217776,47.466729602],[4.136444766,47.467200654],[4.13613377,47.466997528],[4.13576556,47.466350227],[4.135324868,47.465853076],[4.13534317,47.465463982],[4.134949175,47.464977178],[4.134709721,47.464327718],[4.135769648,47.462787828],[4.136547577,47.462099633],[4.137655182,47.461371301],[4.137769058,47.460545541],[4.138002395,47.460219163],[4.130113923,47.455659614],[4.131170837,47.453853308],[4.131802876,47.451854863],[4.131800896,47.450944706],[4.13227144,47.44978508],[4.131881983,47.449255005],[4.132104808,47.447992455],[4.132075188,47.447093369],[4.131306193,47.44593499],[4.131228286,47.445576538],[4.13140925,47.445033714],[4.132391054,47.443138988],[4.132137614,47.442324003],[4.13173582,47.441835459],[4.129732864,47.440868216],[4.129175152,47.440157909],[4.128366683,47.440456539],[4.126747143,47.440868352],[4.125398285,47.441343245],[4.125098485,47.441284925],[4.12455107,47.441694439],[4.123991966,47.441926709],[4.123634019,47.441816731],[4.122886793,47.441874358],[4.122558685,47.442111595],[4.121928563,47.442882004],[4.120307942,47.443374761],[4.119766642,47.443698667],[4.119422572,47.443554332],[4.119498535,47.443823683],[4.117849987,47.444888347],[4.118333512,47.445228506],[4.119254223,47.446230663],[4.120032756,47.446524765],[4.121961361,47.448059161],[4.123319822,47.449551314],[4.123955621,47.450440047],[4.123420599,47.450812523],[4.123114372,47.451462773],[4.123064925,47.452585888],[4.122767991,47.453236947],[4.122450309,47.453531698],[4.122372611,47.453814232],[4.123070619,47.454376471],[4.123926034,47.45541793],[4.124043805,47.455653564],[4.12398514,47.456779467],[4.124713285,47.45776273],[4.125007388,47.458619645],[4.125406328,47.459095633],[4.126674425,47.459619027],[4.127376747,47.460002045],[4.127858724,47.460952561],[4.128680925,47.461668409],[4.129520282,47.462189626],[4.129792508,47.462445362],[4.129885282,47.462941409],[4.129704105,47.463351889],[4.1290626,47.46358948],[4.129141163,47.464733858],[4.128822266,47.46585418],[4.128466239,47.466032283],[4.127406242,47.466194696],[4.127084093,47.466342758],[4.126371986,47.467076163],[4.12618106,47.467466924],[4.126326532,47.467755402],[4.126764427,47.468122975],[4.128247338,47.468874742],[4.128648848,47.469404708],[4.128753154,47.469943855],[4.128984378,47.470142373],[4.129778409,47.470459667],[4.13025872,47.470947451],[4.130380991,47.47120464],[4.130256356,47.471527244],[4.130454702,47.471991655],[4.130123141,47.472638562],[4.130492027,47.473256163],[4.130571943,47.473645201],[4.130448431,47.474146947],[4.130103611,47.474606726],[4.129729169,47.474732795],[4.129018867,47.474610946],[4.127531821,47.474112204],[4.127162599,47.473792584],[4.126779836,47.473649545],[4.126214174,47.473711733],[4.125747499,47.473935009],[4.125556033,47.474301466],[4.125584457,47.474832346],[4.126160203,47.475880086],[4.126197822,47.476153402],[4.125623684,47.477708302],[4.125083713,47.477794543],[4.122980915,47.477380012],[4.122445392,47.477361768],[4.120956641,47.477606573],[4.120601093,47.477812553],[4.120411468,47.477952117],[4.118897942,47.478410496],[4.118033534,47.478795105],[4.118578811,47.479724338],[4.117740834,47.480231126],[4.122316459,47.482422467],[4.12239022,47.482646821],[4.124519089,47.482838747],[4.124655065,47.48292656],[4.1243402,47.483426542],[4.124387987,47.483615135],[4.127883206,47.485118083],[4.126624904,47.486224974],[4.126695466,47.48635933],[4.127507799,47.486841209],[4.128109433,47.486966822],[4.130468338,47.486973661],[4.132640918,47.48752692],[4.132971895,47.487476888],[4.133207394,47.486618452],[4.133737505,47.48656468],[4.133980331,47.487243812],[4.135432924,47.487663586],[4.135687793,47.48734421],[4.137213321,47.487320324],[4.137695179,47.487808061],[4.137242113,47.488175289],[4.137513124,47.488428316],[4.138356563,47.488805387],[4.138389125,47.488462971],[4.13908887,47.48782955],[4.139345695,47.487977382],[4.139842971,47.487815872],[4.140561227,47.488239165],[4.140813371,47.488540983],[4.140559453,47.488841455],[4.141594879,47.489438087],[4.141933495,47.489496886],[4.1449032,47.49098017]]]],&quot;type&quot;:&quot;MultiPolygon&quot;}"/>
    <s v="47.47089814, 4.135832887"/>
  </r>
  <r>
    <x v="0"/>
    <x v="18"/>
    <s v="21681"/>
    <s v="CC des Terres d'Auxois"/>
    <s v="200071017"/>
    <s v="CC"/>
    <s v="Côte-d'Or"/>
    <s v="21"/>
    <s v="Bourgogne-Franche-Comté"/>
    <s v="27"/>
    <s v="BT &gt; 36 kVA"/>
    <n v="1"/>
    <n v="98.522999999999996"/>
    <n v="0"/>
    <n v="0"/>
    <n v="0"/>
    <n v="0"/>
    <n v="0"/>
    <n v="0"/>
    <n v="0"/>
    <n v="0"/>
    <n v="0"/>
    <n v="0"/>
    <s v="{&quot;coordinates&quot;:[[[[4.1449032,47.49098017],[4.145652525,47.487639144],[4.146617079,47.486723992],[4.14870847,47.485652782],[4.15144788,47.483593843],[4.157735139,47.483851113],[4.165368813,47.483910926],[4.166026045,47.483720695],[4.162772279,47.481702419],[4.160582253,47.48059353],[4.155616411,47.479585096],[4.155213351,47.47936853],[4.154643124,47.478851131],[4.154027608,47.47851153],[4.153473097,47.478414393],[4.15305199,47.478222305],[4.152519239,47.478333809],[4.152258529,47.478128428],[4.151872197,47.477515568],[4.150919733,47.476572504],[4.150966787,47.476352374],[4.151643777,47.476033289],[4.151905237,47.47578043],[4.152010924,47.475385068],[4.151946247,47.475032803],[4.150172146,47.474162676],[4.149422898,47.473589402],[4.148044244,47.472889991],[4.146570505,47.471654941],[4.146342493,47.470803732],[4.144289074,47.470209947],[4.142520551,47.469276631],[4.142450336,47.468599418],[4.142118478,47.467855452],[4.140968642,47.467477809],[4.140080837,47.466810404],[4.138845003,47.466507404],[4.138217776,47.466729602],[4.136444766,47.467200654],[4.13613377,47.466997528],[4.13576556,47.466350227],[4.135324868,47.465853076],[4.13534317,47.465463982],[4.134949175,47.464977178],[4.134709721,47.464327718],[4.135769648,47.462787828],[4.136547577,47.462099633],[4.137655182,47.461371301],[4.137769058,47.460545541],[4.138002395,47.460219163],[4.130113923,47.455659614],[4.131170837,47.453853308],[4.131802876,47.451854863],[4.131800896,47.450944706],[4.13227144,47.44978508],[4.131881983,47.449255005],[4.132104808,47.447992455],[4.132075188,47.447093369],[4.131306193,47.44593499],[4.131228286,47.445576538],[4.13140925,47.445033714],[4.132391054,47.443138988],[4.132137614,47.442324003],[4.13173582,47.441835459],[4.129732864,47.440868216],[4.129175152,47.440157909],[4.128366683,47.440456539],[4.126747143,47.440868352],[4.125398285,47.441343245],[4.125098485,47.441284925],[4.12455107,47.441694439],[4.123991966,47.441926709],[4.123634019,47.441816731],[4.122886793,47.441874358],[4.122558685,47.442111595],[4.121928563,47.442882004],[4.120307942,47.443374761],[4.119766642,47.443698667],[4.119422572,47.443554332],[4.119498535,47.443823683],[4.117849987,47.444888347],[4.118333512,47.445228506],[4.119254223,47.446230663],[4.120032756,47.446524765],[4.121961361,47.448059161],[4.123319822,47.449551314],[4.123955621,47.450440047],[4.123420599,47.450812523],[4.123114372,47.451462773],[4.123064925,47.452585888],[4.122767991,47.453236947],[4.122450309,47.453531698],[4.122372611,47.453814232],[4.123070619,47.454376471],[4.123926034,47.45541793],[4.124043805,47.455653564],[4.12398514,47.456779467],[4.124713285,47.45776273],[4.125007388,47.458619645],[4.125406328,47.459095633],[4.126674425,47.459619027],[4.127376747,47.460002045],[4.127858724,47.460952561],[4.128680925,47.461668409],[4.129520282,47.462189626],[4.129792508,47.462445362],[4.129885282,47.462941409],[4.129704105,47.463351889],[4.1290626,47.46358948],[4.129141163,47.464733858],[4.128822266,47.46585418],[4.128466239,47.466032283],[4.127406242,47.466194696],[4.127084093,47.466342758],[4.126371986,47.467076163],[4.12618106,47.467466924],[4.126326532,47.467755402],[4.126764427,47.468122975],[4.128247338,47.468874742],[4.128648848,47.469404708],[4.128753154,47.469943855],[4.128984378,47.470142373],[4.129778409,47.470459667],[4.13025872,47.470947451],[4.130380991,47.47120464],[4.130256356,47.471527244],[4.130454702,47.471991655],[4.130123141,47.472638562],[4.130492027,47.473256163],[4.130571943,47.473645201],[4.130448431,47.474146947],[4.130103611,47.474606726],[4.129729169,47.474732795],[4.129018867,47.474610946],[4.127531821,47.474112204],[4.127162599,47.473792584],[4.126779836,47.473649545],[4.126214174,47.473711733],[4.125747499,47.473935009],[4.125556033,47.474301466],[4.125584457,47.474832346],[4.126160203,47.475880086],[4.126197822,47.476153402],[4.125623684,47.477708302],[4.125083713,47.477794543],[4.122980915,47.477380012],[4.122445392,47.477361768],[4.120956641,47.477606573],[4.120601093,47.477812553],[4.120411468,47.477952117],[4.118897942,47.478410496],[4.118033534,47.478795105],[4.118578811,47.479724338],[4.117740834,47.480231126],[4.122316459,47.482422467],[4.12239022,47.482646821],[4.124519089,47.482838747],[4.124655065,47.48292656],[4.1243402,47.483426542],[4.124387987,47.483615135],[4.127883206,47.485118083],[4.126624904,47.486224974],[4.126695466,47.48635933],[4.127507799,47.486841209],[4.128109433,47.486966822],[4.130468338,47.486973661],[4.132640918,47.48752692],[4.132971895,47.487476888],[4.133207394,47.486618452],[4.133737505,47.48656468],[4.133980331,47.487243812],[4.135432924,47.487663586],[4.135687793,47.48734421],[4.137213321,47.487320324],[4.137695179,47.487808061],[4.137242113,47.488175289],[4.137513124,47.488428316],[4.138356563,47.488805387],[4.138389125,47.488462971],[4.13908887,47.48782955],[4.139345695,47.487977382],[4.139842971,47.487815872],[4.140561227,47.488239165],[4.140813371,47.488540983],[4.140559453,47.488841455],[4.141594879,47.489438087],[4.141933495,47.489496886],[4.1449032,47.49098017]]]],&quot;type&quot;:&quot;MultiPolygon&quot;}"/>
    <s v="47.47089814, 4.135832887"/>
  </r>
  <r>
    <x v="0"/>
    <x v="19"/>
    <s v="21677"/>
    <s v="CC de Pouilly-en-Auxois/Bligny-sur-Ouche"/>
    <s v="200071207"/>
    <s v="CC"/>
    <s v="Côte-d'Or"/>
    <s v="21"/>
    <s v="Bourgogne-Franche-Comté"/>
    <s v="27"/>
    <s v="BT &lt;= 36 kVA"/>
    <m/>
    <m/>
    <n v="0"/>
    <n v="0"/>
    <n v="0"/>
    <n v="0"/>
    <n v="0"/>
    <n v="0"/>
    <n v="0"/>
    <n v="0"/>
    <n v="0"/>
    <n v="0"/>
    <s v="{&quot;coordinates&quot;:[[[[4.618326339,47.09324148],[4.618384109,47.098065547],[4.61814055,47.098078862],[4.618799918,47.101153838],[4.618525936,47.10129635],[4.617976962,47.101284222],[4.617074568,47.101492254],[4.617112869,47.102153584],[4.617591604,47.102593534],[4.617565023,47.103509711],[4.617999157,47.103869239],[4.618478763,47.103810298],[4.618755707,47.104951853],[4.616597474,47.104976643],[4.616886869,47.105611049],[4.6170101,47.106949263],[4.61729381,47.107613463],[4.617801711,47.110078217],[4.617779011,47.110376598],[4.618191938,47.110467174],[4.618122835,47.110845448],[4.618778479,47.112166303],[4.618381616,47.112171857],[4.618424265,47.112581885],[4.617899775,47.112598229],[4.617979236,47.113048265],[4.617111705,47.113237796],[4.617552035,47.113933122],[4.617431274,47.114216666],[4.617716076,47.114871843],[4.618065126,47.115162322],[4.618038859,47.115561608],[4.617454418,47.115866945],[4.617629029,47.11649845],[4.618052151,47.116619501],[4.618728101,47.117164746],[4.619229543,47.117301805],[4.619315393,47.117700422],[4.620033496,47.117979424],[4.620310496,47.118987698],[4.619849708,47.119413781],[4.620395282,47.119394433],[4.62287198,47.11866723],[4.623122863,47.119113055],[4.62444978,47.119324953],[4.626494144,47.118873891],[4.62831245,47.119281444],[4.628553894,47.11875846],[4.629126184,47.119317712],[4.63092189,47.120677366],[4.630399224,47.121192613],[4.630950897,47.121548635],[4.631550442,47.121655443],[4.631876922,47.122155114],[4.632494397,47.122461574],[4.632950305,47.12252988],[4.633317494,47.122892097],[4.634090315,47.123100002],[4.634575106,47.12359833],[4.634885045,47.123725422],[4.635786697,47.123526272],[4.636261818,47.123792402],[4.637207628,47.124482305],[4.638389629,47.124781643],[4.63926738,47.125141112],[4.637357007,47.126272175],[4.636359909,47.127239906],[4.63616081,47.127809133],[4.636588293,47.128112855],[4.637292818,47.128284786],[4.639229533,47.130055644],[4.640582088,47.130621792],[4.641835666,47.131749436],[4.642522648,47.131776604],[4.642663914,47.13247158],[4.642678741,47.134126476],[4.64306626,47.134847671],[4.643615819,47.136511179],[4.643837089,47.136756571],[4.64401991,47.137341995],[4.643707423,47.137350937],[4.643692262,47.138238137],[4.643830517,47.13848741],[4.642629398,47.139303203],[4.643169574,47.139706158],[4.643887558,47.139145759],[4.644090438,47.138528741],[4.644260189,47.13622107],[4.644921013,47.136426894],[4.647425015,47.136361551],[4.647808604,47.136131866],[4.647100747,47.135121686],[4.646670007,47.133765371],[4.647500924,47.13375174],[4.647230436,47.13293254],[4.647073779,47.131606542],[4.645950669,47.130520321],[4.644958586,47.128927048],[4.644491047,47.127961161],[4.644459811,47.127197085],[4.644580625,47.12674602],[4.645230579,47.125476084],[4.645881036,47.124741931],[4.646930239,47.12406153],[4.64724142,47.12362396],[4.647721901,47.123373082],[4.649613591,47.123667597],[4.652402422,47.123788981],[4.653980442,47.121127065],[4.653548084,47.121009878],[4.654369051,47.120076928],[4.654046418,47.119923954],[4.654785391,47.118727425],[4.654553119,47.118423677],[4.655582467,47.117018574],[4.65551122,47.116803474],[4.654566008,47.116480212],[4.654389125,47.115702908],[4.654438108,47.115106976],[4.654857346,47.114196874],[4.655121537,47.113865311],[4.654176125,47.11413548],[4.654170713,47.113658291],[4.654738663,47.113510589],[4.654598077,47.112755278],[4.654658644,47.112150174],[4.655741343,47.110982934],[4.655235459,47.110917235],[4.654419683,47.110982939],[4.653322399,47.111288594],[4.652170005,47.11181925],[4.651041668,47.110595373],[4.651903719,47.11027509],[4.651536074,47.109210544],[4.650954696,47.109306194],[4.650604468,47.107775837],[4.649949652,47.107497021],[4.64965362,47.107132938],[4.64720777,47.10642399],[4.646675999,47.105984014],[4.64556304,47.104694129],[4.644755834,47.104259864],[4.644801205,47.103931436],[4.644263488,47.10377069],[4.644883458,47.103082893],[4.646283828,47.102082314],[4.646360637,47.101876806],[4.646904713,47.101339561],[4.647542156,47.100923452],[4.647552943,47.10080173],[4.646582571,47.100377908],[4.647157427,47.099510639],[4.646547188,47.099176238],[4.647665673,47.097629445],[4.648110951,47.097183652],[4.649911513,47.094831962],[4.648877937,47.094063267],[4.648357058,47.093501574],[4.647648357,47.092100582],[4.647599095,47.091006267],[4.648192532,47.08967226],[4.648633719,47.089051822],[4.648833976,47.088917491],[4.648503021,47.088571914],[4.647426006,47.089915517],[4.64304917,47.089459118],[4.64229614,47.089540058],[4.640299595,47.089572008],[4.640014351,47.08921045],[4.638707156,47.089842233],[4.637231339,47.090306193],[4.636531367,47.090354826],[4.635855431,47.09050037],[4.635948462,47.091133009],[4.635733934,47.09114595],[4.635477909,47.091529585],[4.634572389,47.091192096],[4.634752489,47.09086987],[4.634425496,47.090739418],[4.633703039,47.090742427],[4.632404413,47.090876937],[4.63042613,47.091514496],[4.63103623,47.092199278],[4.63053714,47.092351299],[4.628840336,47.093186572],[4.628512662,47.092858903],[4.627769712,47.093232269],[4.626864201,47.093506161],[4.626154284,47.092789444],[4.625325849,47.092908254],[4.624473193,47.092879716],[4.621020909,47.093484685],[4.620898709,47.092884864],[4.618326339,47.09324148]]]],&quot;type&quot;:&quot;MultiPolygon&quot;}"/>
    <s v="47.109057677, 4.635959982"/>
  </r>
  <r>
    <x v="0"/>
    <x v="20"/>
    <s v="21676"/>
    <s v="CC des Terres d'Auxois"/>
    <s v="200071017"/>
    <s v="CC"/>
    <s v="Côte-d'Or"/>
    <s v="21"/>
    <s v="Bourgogne-Franche-Comté"/>
    <s v="27"/>
    <s v="BT &gt; 36 kVA"/>
    <n v="2"/>
    <n v="291.81799999999998"/>
    <n v="0"/>
    <n v="0"/>
    <n v="0"/>
    <n v="0"/>
    <n v="0"/>
    <n v="0"/>
    <n v="0"/>
    <n v="0"/>
    <n v="0"/>
    <n v="0"/>
    <s v="{&quot;coordinates&quot;:[[[[4.221991769,47.456191684],[4.222475146,47.45672408],[4.222423346,47.457129753],[4.222168091,47.457403419],[4.222194842,47.45816838],[4.222342067,47.458570162],[4.222125322,47.460240665],[4.222414361,47.460806611],[4.223435506,47.461342357],[4.225249433,47.462003896],[4.227760368,47.462086379],[4.227499774,47.462474449],[4.227502172,47.46379514],[4.227131541,47.464595798],[4.227236539,47.465643521],[4.226904754,47.465648818],[4.225908825,47.465465748],[4.223427172,47.465335201],[4.223217361,47.465623695],[4.223185054,47.466127292],[4.222811232,47.466210443],[4.222626712,47.466618408],[4.221673964,47.467804176],[4.221563567,47.468435531],[4.221281755,47.468944445],[4.222410494,47.469417852],[4.223387649,47.469938755],[4.223601226,47.470221],[4.223413643,47.47066951],[4.222922905,47.471099597],[4.221149724,47.471770908],[4.22143208,47.472216286],[4.221396933,47.472712708],[4.221986495,47.474633119],[4.222235578,47.474318109],[4.223451004,47.474105484],[4.223858753,47.474923154],[4.224768918,47.47483256],[4.224902369,47.475383928],[4.226074136,47.475235655],[4.226272084,47.475993406],[4.22776065,47.475646419],[4.22731969,47.47743722],[4.230352825,47.476924467],[4.231287152,47.476959606],[4.233246333,47.479806264],[4.234459611,47.48180013],[4.235333426,47.48174135],[4.234995192,47.483370837],[4.235300848,47.483552153],[4.238670166,47.483666716],[4.23871528,47.484238813],[4.239219563,47.484852839],[4.239827323,47.485117355],[4.240878988,47.485395145],[4.241844405,47.485847599],[4.242494216,47.485691223],[4.243141586,47.485715825],[4.244560162,47.485950054],[4.246713652,47.48643118],[4.249030538,47.486741262],[4.249722176,47.486897694],[4.249650464,47.487353104],[4.249735249,47.48808322],[4.250273169,47.488253902],[4.25044891,47.489465589],[4.252173608,47.489437159],[4.25270643,47.491318411],[4.252671704,47.492218161],[4.253024075,47.492631199],[4.254812536,47.492032171],[4.254990561,47.491863702],[4.256081072,47.492881865],[4.25641727,47.493396799],[4.25778706,47.494426338],[4.257088845,47.49506947],[4.257605247,47.495959671],[4.257989059,47.497933432],[4.258854335,47.498009612],[4.25910507,47.497599978],[4.259494442,47.497323886],[4.259954433,47.497226184],[4.260075838,47.496909774],[4.26100876,47.496925788],[4.261409276,47.497517435],[4.261649906,47.498145023],[4.262575497,47.49903167],[4.264247659,47.503176407],[4.267783075,47.503348657],[4.270737799,47.503515432],[4.270921245,47.503072296],[4.27579548,47.498658987],[4.275501364,47.498023911],[4.278014025,47.497102398],[4.278391914,47.496739041],[4.278931646,47.495921966],[4.280357649,47.495282409],[4.282212071,47.494894699],[4.282664314,47.494697961],[4.282811761,47.494420851],[4.287814395,47.491331706],[4.288847924,47.491006077],[4.288671963,47.490814462],[4.289710729,47.490431149],[4.290040852,47.490460804],[4.29143551,47.489854764],[4.291630949,47.489862501],[4.292581113,47.490376827],[4.294850094,47.489237075],[4.295971059,47.488521486],[4.295334704,47.488131538],[4.296236735,47.487810005],[4.295217595,47.486969671],[4.294603074,47.486218461],[4.2941309,47.486080563],[4.294290192,47.485857322],[4.294157784,47.485599511],[4.293243105,47.485066797],[4.29289738,47.484444936],[4.292383074,47.484046415],[4.292254472,47.483670621],[4.292861525,47.483840341],[4.294441079,47.484517819],[4.295536465,47.484889163],[4.298710622,47.485598352],[4.299818397,47.485712036],[4.304863621,47.485641221],[4.30589419,47.485801626],[4.306955461,47.486348802],[4.307182682,47.486135585],[4.306531107,47.485287621],[4.307328286,47.484266751],[4.308360742,47.483472806],[4.309416965,47.481860219],[4.309800021,47.481503898],[4.311952445,47.478564525],[4.311230655,47.477993765],[4.311504099,47.47766388],[4.311324241,47.476555843],[4.311890912,47.476487341],[4.311604689,47.475699206],[4.31129176,47.474254156],[4.311313716,47.473903694],[4.311645101,47.473067189],[4.31155217,47.472905283],[4.309697627,47.471674745],[4.310283533,47.471254918],[4.309126799,47.470702542],[4.307373225,47.469469032],[4.307082674,47.469532613],[4.306548037,47.469986061],[4.2985542,47.469188691],[4.298823581,47.47087914],[4.298988498,47.471273429],[4.297862796,47.471612788],[4.295940844,47.471641396],[4.295640963,47.471210791],[4.292992986,47.469545873],[4.292793921,47.469549884],[4.290675482,47.470787879],[4.288980172,47.469309471],[4.2888782,47.468493134],[4.287946573,47.467903847],[4.287214363,47.466882909],[4.286268543,47.465921945],[4.285402214,47.464344294],[4.28476312,47.461722488],[4.285172908,47.460377425],[4.285109153,47.459546256],[4.284837177,47.459054995],[4.2851396,47.458602409],[4.285066826,47.458225088],[4.284265306,47.456797059],[4.283229904,47.455356298],[4.282722932,47.454362555],[4.281021952,47.452505065],[4.28054521,47.451718048],[4.282395547,47.450003315],[4.280789968,47.449686982],[4.280295661,47.448885752],[4.280024699,47.448710473],[4.278673975,47.448615482],[4.276815781,47.447999369],[4.276617846,47.448047456],[4.275323462,47.448924131],[4.271935141,47.44764227],[4.271673471,47.44707434],[4.270834796,47.447693902],[4.270323693,47.447856133],[4.26887018,47.446221741],[4.268665182,47.445803536],[4.267544976,47.445799536],[4.267108668,47.445476578],[4.265663885,47.445552618],[4.264466492,47.445820417],[4.263065864,47.445574539],[4.261722286,47.445102051],[4.261179177,47.444750519],[4.261038569,47.444527868],[4.260817365,47.443249141],[4.260139067,47.442960289],[4.260248258,47.442468444],[4.259994585,47.441839181],[4.259133263,47.44132813],[4.258088441,47.441139563],[4.257446008,47.440624333],[4.257154916,47.44060407],[4.256458399,47.440780848],[4.254830868,47.440585037],[4.253401446,47.440631951],[4.25254611,47.441111116],[4.252224292,47.441138887],[4.251163183,47.44081989],[4.250639732,47.440396075],[4.249904134,47.440206812],[4.249367421,47.440237784],[4.249057789,47.440389656],[4.248829351,47.441121348],[4.249003146,47.441403977],[4.249583252,47.441696649],[4.249733256,47.441983133],[4.249718993,47.442395622],[4.249214618,47.443358952],[4.249376145,47.443627307],[4.250121731,47.444128869],[4.250785884,47.44477985],[4.251616455,47.445282289],[4.251773526,47.445927012],[4.2517105,47.446353529],[4.252004795,47.446623154],[4.251920274,47.446811324],[4.252163558,47.447339881],[4.250580521,47.447011188],[4.249479154,47.447701838],[4.2492112,47.448162964],[4.248648511,47.448563331],[4.248194929,47.448577198],[4.24633111,47.447760798],[4.246161796,47.446986557],[4.245399989,47.446358203],[4.245008887,47.446261554],[4.244189397,47.446634036],[4.243129467,47.446883039],[4.241418701,47.446651917],[4.240297862,47.446850227],[4.239050128,47.447185821],[4.238077644,47.447831776],[4.237290809,47.448069717],[4.236267612,47.448187724],[4.236094701,47.448573985],[4.232272416,47.449961348],[4.232561737,47.4493839],[4.232485912,47.448684276],[4.232709439,47.44818945],[4.231883549,47.446788338],[4.23132643,47.446165829],[4.229104388,47.44626404],[4.228306106,47.446987298],[4.227830505,47.447661232],[4.228531732,47.448492003],[4.228433856,47.448680297],[4.22653617,47.449095536],[4.224372247,47.449012984],[4.223759898,47.449397545],[4.223296618,47.45038193],[4.223077652,47.45206867],[4.223418758,47.453404713],[4.223139657,47.454434874],[4.22382914,47.455622308],[4.223737879,47.455985183],[4.222942845,47.455871999],[4.222174285,47.455988104],[4.221991769,47.456191684]]]],&quot;type&quot;:&quot;MultiPolygon&quot;}"/>
    <s v="47.470853362, 4.26275583"/>
  </r>
  <r>
    <x v="0"/>
    <x v="21"/>
    <s v="21674"/>
    <s v="CC du Pays Châtillonnais"/>
    <s v="242101434"/>
    <s v="CC"/>
    <s v="Côte-d'Or"/>
    <s v="21"/>
    <s v="Bourgogne-Franche-Comté"/>
    <s v="27"/>
    <s v="BT &lt;= 36 kVA"/>
    <m/>
    <m/>
    <n v="0"/>
    <n v="0"/>
    <n v="0"/>
    <n v="0"/>
    <n v="0"/>
    <n v="0"/>
    <n v="0"/>
    <n v="0"/>
    <n v="0"/>
    <n v="0"/>
    <s v="{&quot;coordinates&quot;:[[[[4.812367653,47.913131582],[4.810836332,47.912479158],[4.808995161,47.912320294],[4.80734688,47.911966692],[4.806961273,47.911967225],[4.806907768,47.911693489],[4.805841467,47.911128365],[4.804608122,47.910099497],[4.803873332,47.909713801],[4.803213646,47.908976771],[4.802522077,47.90844367],[4.801833083,47.907749391],[4.801064633,47.907238167],[4.79958423,47.906617225],[4.798909263,47.905979426],[4.798380565,47.905785881],[4.797242943,47.906825022],[4.796227938,47.908007206],[4.795114981,47.908907316],[4.79444798,47.909336101],[4.791885734,47.910498669],[4.791846916,47.910697304],[4.792695893,47.914386833],[4.789808494,47.915683937],[4.788706356,47.9155621],[4.786447734,47.917204214],[4.784001834,47.917740997],[4.78318452,47.918285419],[4.781900366,47.918726196],[4.780368798,47.919017678],[4.779510875,47.919351146],[4.776974731,47.919797328],[4.778668809,47.922515443],[4.776729036,47.922258543],[4.776050625,47.922035657],[4.775959158,47.922183769],[4.778591931,47.924377282],[4.780670889,47.926624143],[4.780282296,47.926698446],[4.779143113,47.926556374],[4.777413865,47.926711279],[4.777233878,47.926615883],[4.776593164,47.926760602],[4.77630505,47.927116029],[4.774828068,47.927646055],[4.77061223,47.928904212],[4.769104542,47.929159173],[4.768801025,47.929335677],[4.770447774,47.930478398],[4.771314091,47.931191781],[4.773356382,47.933184564],[4.773935549,47.93364031],[4.776745211,47.935261375],[4.780846755,47.93785029],[4.780176647,47.938200711],[4.783299067,47.940663946],[4.781352254,47.942252576],[4.782945549,47.943179893],[4.781925844,47.943853386],[4.783315775,47.944628052],[4.784734154,47.945171825],[4.785708316,47.945454081],[4.788244518,47.945809788],[4.788126651,47.946009619],[4.78797518,47.947001213],[4.788226553,47.947740929],[4.789095328,47.947637688],[4.789097094,47.948563937],[4.789365449,47.949250282],[4.790530013,47.950247936],[4.791653511,47.951020262],[4.791990531,47.951437303],[4.79346573,47.952305968],[4.793389263,47.952660001],[4.793595023,47.953117748],[4.794358709,47.953866734],[4.796116933,47.954107227],[4.796224742,47.953887738],[4.797389732,47.954060763],[4.797160285,47.955870911],[4.79817064,47.95586896],[4.799277175,47.956055464],[4.799626711,47.956206742],[4.801089543,47.95642738],[4.802310852,47.956954161],[4.801777019,47.957492545],[4.802225414,47.957634198],[4.803694028,47.958417321],[4.803018254,47.959038004],[4.802396266,47.958915219],[4.800851542,47.960507888],[4.801724089,47.961456795],[4.801853391,47.962146141],[4.802076064,47.962585609],[4.806759988,47.962105932],[4.808791869,47.961675908],[4.809001665,47.961696984],[4.809051125,47.960671831],[4.808925407,47.960168771],[4.809850733,47.959675636],[4.810677639,47.959440559],[4.811427872,47.959354285],[4.813455958,47.959601165],[4.81460846,47.959521266],[4.815571773,47.959630614],[4.815964682,47.959441809],[4.819424319,47.960358693],[4.820062561,47.961109457],[4.817779195,47.963857004],[4.819819359,47.964488863],[4.821233533,47.96324453],[4.820813805,47.962847755],[4.821456908,47.962294989],[4.821998577,47.962418019],[4.822395946,47.962320041],[4.823075974,47.962530038],[4.823340934,47.96247912],[4.823855828,47.962018345],[4.824393095,47.962052316],[4.825036121,47.961498629],[4.826780252,47.961551651],[4.827484231,47.960861978],[4.829496182,47.960908995],[4.831838503,47.960859011],[4.832084132,47.960404195],[4.832960616,47.960520156],[4.834250906,47.960897905],[4.834785024,47.96084096],[4.835505365,47.960511051],[4.835916028,47.960681972],[4.836640815,47.960442004],[4.838384892,47.960493955],[4.845185948,47.961248857],[4.847005662,47.960085151],[4.847678377,47.960160096],[4.849714802,47.957911821],[4.850248905,47.957855705],[4.852047323,47.956242159],[4.855212873,47.95383465],[4.856124645,47.953275642],[4.856314956,47.953046689],[4.85774141,47.952070852],[4.857598534,47.951893973],[4.859491345,47.949468639],[4.860395585,47.948774684],[4.861693094,47.946497359],[4.862318889,47.945583651],[4.863459071,47.944209885],[4.865121474,47.941686372],[4.862757322,47.940670649],[4.861091774,47.940204637],[4.859649996,47.93996821],[4.855620746,47.939525106],[4.854741431,47.939281535],[4.853935378,47.939179032],[4.852395431,47.939083595],[4.851338674,47.939244282],[4.850529229,47.939466779],[4.849117578,47.939400785],[4.848271285,47.93921966],[4.84703413,47.939393948],[4.845397523,47.939407962],[4.844172703,47.939089622],[4.843268029,47.939001197],[4.841519526,47.939341882],[4.841246204,47.939456888],[4.841296767,47.940025916],[4.842348941,47.940734974],[4.842612989,47.941124216],[4.842864985,47.94124359],[4.843001758,47.942481004],[4.842157887,47.942486136],[4.842177869,47.941865593],[4.840094646,47.941983754],[4.837816765,47.942322768],[4.836655362,47.942637089],[4.835914812,47.942956526],[4.835360666,47.94285536],[4.835192262,47.942596036],[4.83450434,47.942577973],[4.83413811,47.943145406],[4.834361471,47.94348309],[4.832975586,47.943854889],[4.831949795,47.944295773],[4.831874725,47.943751432],[4.831556525,47.943382815],[4.83153669,47.941877115],[4.830662877,47.942140084],[4.83066361,47.942588365],[4.830910014,47.943012113],[4.830797555,47.943752017],[4.830163091,47.944002249],[4.830247075,47.944611266],[4.830072963,47.944884933],[4.830105484,47.945361524],[4.829590943,47.945204803],[4.828669735,47.94564943],[4.827748602,47.945513431],[4.827699742,47.945300847],[4.824643873,47.944140295],[4.823222429,47.943752776],[4.820010953,47.943205742],[4.820937016,47.943096875],[4.820941565,47.942761037],[4.820289403,47.942925973],[4.819799415,47.942897556],[4.81823389,47.942604027],[4.818380049,47.94123979],[4.818336739,47.940757963],[4.817452879,47.940494382],[4.817319565,47.940161576],[4.817289305,47.939082725],[4.817423265,47.938808797],[4.816148401,47.938823109],[4.815997727,47.937904551],[4.816562597,47.937813002],[4.816105438,47.937059414],[4.815381768,47.935407058],[4.814579381,47.934193402],[4.81521238,47.933040387],[4.816356493,47.931519392],[4.815918491,47.931793518],[4.815176825,47.931453008],[4.81565588,47.930969406],[4.814996783,47.930732039],[4.813984457,47.930035628],[4.815853367,47.928246885],[4.812459495,47.927309993],[4.810633956,47.926643201],[4.81343689,47.923812074],[4.814582147,47.922328876],[4.815586513,47.921504982],[4.816522394,47.920950396],[4.815222094,47.920639228],[4.810680725,47.920163812],[4.810886422,47.918303544],[4.812367653,47.913131582]]]],&quot;type&quot;:&quot;MultiPolygon&quot;}"/>
    <s v="47.939667384, 4.812105277"/>
  </r>
  <r>
    <x v="0"/>
    <x v="21"/>
    <s v="21674"/>
    <s v="CC du Pays Châtillonnais"/>
    <s v="242101434"/>
    <s v="CC"/>
    <s v="Côte-d'Or"/>
    <s v="21"/>
    <s v="Bourgogne-Franche-Comté"/>
    <s v="27"/>
    <s v="HTA"/>
    <n v="0"/>
    <n v="0"/>
    <n v="0"/>
    <n v="0"/>
    <n v="1"/>
    <n v="111"/>
    <n v="0"/>
    <n v="0"/>
    <n v="0"/>
    <n v="0"/>
    <n v="0"/>
    <n v="0"/>
    <s v="{&quot;coordinates&quot;:[[[[4.812367653,47.913131582],[4.810836332,47.912479158],[4.808995161,47.912320294],[4.80734688,47.911966692],[4.806961273,47.911967225],[4.806907768,47.911693489],[4.805841467,47.911128365],[4.804608122,47.910099497],[4.803873332,47.909713801],[4.803213646,47.908976771],[4.802522077,47.90844367],[4.801833083,47.907749391],[4.801064633,47.907238167],[4.79958423,47.906617225],[4.798909263,47.905979426],[4.798380565,47.905785881],[4.797242943,47.906825022],[4.796227938,47.908007206],[4.795114981,47.908907316],[4.79444798,47.909336101],[4.791885734,47.910498669],[4.791846916,47.910697304],[4.792695893,47.914386833],[4.789808494,47.915683937],[4.788706356,47.9155621],[4.786447734,47.917204214],[4.784001834,47.917740997],[4.78318452,47.918285419],[4.781900366,47.918726196],[4.780368798,47.919017678],[4.779510875,47.919351146],[4.776974731,47.919797328],[4.778668809,47.922515443],[4.776729036,47.922258543],[4.776050625,47.922035657],[4.775959158,47.922183769],[4.778591931,47.924377282],[4.780670889,47.926624143],[4.780282296,47.926698446],[4.779143113,47.926556374],[4.777413865,47.926711279],[4.777233878,47.926615883],[4.776593164,47.926760602],[4.77630505,47.927116029],[4.774828068,47.927646055],[4.77061223,47.928904212],[4.769104542,47.929159173],[4.768801025,47.929335677],[4.770447774,47.930478398],[4.771314091,47.931191781],[4.773356382,47.933184564],[4.773935549,47.93364031],[4.776745211,47.935261375],[4.780846755,47.93785029],[4.780176647,47.938200711],[4.783299067,47.940663946],[4.781352254,47.942252576],[4.782945549,47.943179893],[4.781925844,47.943853386],[4.783315775,47.944628052],[4.784734154,47.945171825],[4.785708316,47.945454081],[4.788244518,47.945809788],[4.788126651,47.946009619],[4.78797518,47.947001213],[4.788226553,47.947740929],[4.789095328,47.947637688],[4.789097094,47.948563937],[4.789365449,47.949250282],[4.790530013,47.950247936],[4.791653511,47.951020262],[4.791990531,47.951437303],[4.79346573,47.952305968],[4.793389263,47.952660001],[4.793595023,47.953117748],[4.794358709,47.953866734],[4.796116933,47.954107227],[4.796224742,47.953887738],[4.797389732,47.954060763],[4.797160285,47.955870911],[4.79817064,47.95586896],[4.799277175,47.956055464],[4.799626711,47.956206742],[4.801089543,47.95642738],[4.802310852,47.956954161],[4.801777019,47.957492545],[4.802225414,47.957634198],[4.803694028,47.958417321],[4.803018254,47.959038004],[4.802396266,47.958915219],[4.800851542,47.960507888],[4.801724089,47.961456795],[4.801853391,47.962146141],[4.802076064,47.962585609],[4.806759988,47.962105932],[4.808791869,47.961675908],[4.809001665,47.961696984],[4.809051125,47.960671831],[4.808925407,47.960168771],[4.809850733,47.959675636],[4.810677639,47.959440559],[4.811427872,47.959354285],[4.813455958,47.959601165],[4.81460846,47.959521266],[4.815571773,47.959630614],[4.815964682,47.959441809],[4.819424319,47.960358693],[4.820062561,47.961109457],[4.817779195,47.963857004],[4.819819359,47.964488863],[4.821233533,47.96324453],[4.820813805,47.962847755],[4.821456908,47.962294989],[4.821998577,47.962418019],[4.822395946,47.962320041],[4.823075974,47.962530038],[4.823340934,47.96247912],[4.823855828,47.962018345],[4.824393095,47.962052316],[4.825036121,47.961498629],[4.826780252,47.961551651],[4.827484231,47.960861978],[4.829496182,47.960908995],[4.831838503,47.960859011],[4.832084132,47.960404195],[4.832960616,47.960520156],[4.834250906,47.960897905],[4.834785024,47.96084096],[4.835505365,47.960511051],[4.835916028,47.960681972],[4.836640815,47.960442004],[4.838384892,47.960493955],[4.845185948,47.961248857],[4.847005662,47.960085151],[4.847678377,47.960160096],[4.849714802,47.957911821],[4.850248905,47.957855705],[4.852047323,47.956242159],[4.855212873,47.95383465],[4.856124645,47.953275642],[4.856314956,47.953046689],[4.85774141,47.952070852],[4.857598534,47.951893973],[4.859491345,47.949468639],[4.860395585,47.948774684],[4.861693094,47.946497359],[4.862318889,47.945583651],[4.863459071,47.944209885],[4.865121474,47.941686372],[4.862757322,47.940670649],[4.861091774,47.940204637],[4.859649996,47.93996821],[4.855620746,47.939525106],[4.854741431,47.939281535],[4.853935378,47.939179032],[4.852395431,47.939083595],[4.851338674,47.939244282],[4.850529229,47.939466779],[4.849117578,47.939400785],[4.848271285,47.93921966],[4.84703413,47.939393948],[4.845397523,47.939407962],[4.844172703,47.939089622],[4.843268029,47.939001197],[4.841519526,47.939341882],[4.841246204,47.939456888],[4.841296767,47.940025916],[4.842348941,47.940734974],[4.842612989,47.941124216],[4.842864985,47.94124359],[4.843001758,47.942481004],[4.842157887,47.942486136],[4.842177869,47.941865593],[4.840094646,47.941983754],[4.837816765,47.942322768],[4.836655362,47.942637089],[4.835914812,47.942956526],[4.835360666,47.94285536],[4.835192262,47.942596036],[4.83450434,47.942577973],[4.83413811,47.943145406],[4.834361471,47.94348309],[4.832975586,47.943854889],[4.831949795,47.944295773],[4.831874725,47.943751432],[4.831556525,47.943382815],[4.83153669,47.941877115],[4.830662877,47.942140084],[4.83066361,47.942588365],[4.830910014,47.943012113],[4.830797555,47.943752017],[4.830163091,47.944002249],[4.830247075,47.944611266],[4.830072963,47.944884933],[4.830105484,47.945361524],[4.829590943,47.945204803],[4.828669735,47.94564943],[4.827748602,47.945513431],[4.827699742,47.945300847],[4.824643873,47.944140295],[4.823222429,47.943752776],[4.820010953,47.943205742],[4.820937016,47.943096875],[4.820941565,47.942761037],[4.820289403,47.942925973],[4.819799415,47.942897556],[4.81823389,47.942604027],[4.818380049,47.94123979],[4.818336739,47.940757963],[4.817452879,47.940494382],[4.817319565,47.940161576],[4.817289305,47.939082725],[4.817423265,47.938808797],[4.816148401,47.938823109],[4.815997727,47.937904551],[4.816562597,47.937813002],[4.816105438,47.937059414],[4.815381768,47.935407058],[4.814579381,47.934193402],[4.81521238,47.933040387],[4.816356493,47.931519392],[4.815918491,47.931793518],[4.815176825,47.931453008],[4.81565588,47.930969406],[4.814996783,47.930732039],[4.813984457,47.930035628],[4.815853367,47.928246885],[4.812459495,47.927309993],[4.810633956,47.926643201],[4.81343689,47.923812074],[4.814582147,47.922328876],[4.815586513,47.921504982],[4.816522394,47.920950396],[4.815222094,47.920639228],[4.810680725,47.920163812],[4.810886422,47.918303544],[4.812367653,47.913131582]]]],&quot;type&quot;:&quot;MultiPolygon&quot;}"/>
    <s v="47.939667384, 4.812105277"/>
  </r>
  <r>
    <x v="0"/>
    <x v="22"/>
    <s v="21673"/>
    <s v="CC de Pouilly-en-Auxois/Bligny-sur-Ouche"/>
    <s v="200071207"/>
    <s v="CC"/>
    <s v="Côte-d'Or"/>
    <s v="21"/>
    <s v="Bourgogne-Franche-Comté"/>
    <s v="27"/>
    <s v="BT &lt;= 36 kVA"/>
    <m/>
    <m/>
    <n v="0"/>
    <n v="0"/>
    <n v="0"/>
    <n v="0"/>
    <n v="0"/>
    <n v="0"/>
    <n v="0"/>
    <n v="0"/>
    <n v="0"/>
    <n v="0"/>
    <s v="{&quot;coordinates&quot;:[[[[4.702998006,47.167750731],[4.703282442,47.168394004],[4.704219532,47.168463959],[4.704931477,47.168679501],[4.704127562,47.171565719],[4.70442449,47.172185391],[4.704385734,47.173046835],[4.704215567,47.173344702],[4.703745768,47.17352181],[4.703220413,47.175115309],[4.703394332,47.176688614],[4.704672926,47.179072313],[4.704877202,47.179850933],[4.703912342,47.180745816],[4.703739327,47.181079743],[4.703043241,47.181662695],[4.702597176,47.182216753],[4.702128471,47.184352403],[4.700972256,47.186134352],[4.700281766,47.186981046],[4.700535571,47.188366773],[4.699948913,47.188863451],[4.700221894,47.189476278],[4.699977262,47.190597374],[4.700081105,47.191668331],[4.699831886,47.192351856],[4.699635917,47.192546536],[4.698487932,47.192964993],[4.697991535,47.193477444],[4.698087574,47.193925379],[4.698008958,47.194322745],[4.697389169,47.195070228],[4.697143921,47.195587999],[4.697524703,47.196267688],[4.697823396,47.196606395],[4.697459562,47.197678802],[4.6968946,47.198867615],[4.696009418,47.199161529],[4.695311855,47.199623783],[4.695467612,47.200331985],[4.696033364,47.201514141],[4.696268572,47.202772274],[4.696905257,47.20410737],[4.696946682,47.204918097],[4.697072617,47.205140472],[4.697092981,47.205199606],[4.69968156,47.204992366],[4.700308923,47.205025483],[4.700441232,47.204905577],[4.702743166,47.203532747],[4.704297343,47.203083964],[4.704588613,47.202935601],[4.705889994,47.202640896],[4.709060702,47.202296101],[4.709509205,47.202106685],[4.710558571,47.201367203],[4.711334095,47.20111622],[4.712984408,47.200869407],[4.715161279,47.199733198],[4.715088365,47.199476738],[4.716416963,47.199086958],[4.719333732,47.19927963],[4.725549484,47.198397473],[4.726376415,47.198558046],[4.734564305,47.197301104],[4.738389609,47.196949295],[4.740991466,47.196923725],[4.740434407,47.195712825],[4.73831791,47.193748209],[4.737539722,47.19313224],[4.737203882,47.192714045],[4.736777588,47.191662355],[4.73680331,47.191067642],[4.736972133,47.190731926],[4.737702048,47.190385992],[4.738485393,47.190303997],[4.738948461,47.187832383],[4.735830483,47.187527965],[4.735161865,47.18760282],[4.734212644,47.187906098],[4.733272688,47.188046239],[4.732164826,47.188017789],[4.731399392,47.188121986],[4.729890239,47.187855479],[4.728959706,47.187466854],[4.727874949,47.185236306],[4.727966288,47.185160202],[4.726172431,47.183920857],[4.725789875,47.183524037],[4.726832417,47.182878147],[4.727108557,47.182551651],[4.728045704,47.181874004],[4.729066276,47.181409421],[4.729646023,47.180955016],[4.730274637,47.180624147],[4.731986901,47.179943886],[4.733658817,47.179488427],[4.734526093,47.179146756],[4.73477839,47.17886112],[4.734082097,47.178319543],[4.733956736,47.177584811],[4.733663376,47.177251516],[4.733009543,47.176017713],[4.732626148,47.175676758],[4.732073082,47.174946622],[4.731875703,47.17431202],[4.731949665,47.174065977],[4.731719189,47.173469691],[4.731300234,47.173007696],[4.730911045,47.172239084],[4.731200108,47.171824133],[4.732524223,47.170827281],[4.733187553,47.170553505],[4.734398983,47.170241799],[4.734996433,47.169932079],[4.736659119,47.168341173],[4.735247378,47.168540642],[4.734034078,47.168095963],[4.733734196,47.167312514],[4.733936097,47.166611599],[4.737903747,47.164273824],[4.737733123,47.163896372],[4.737583175,47.163054848],[4.736011264,47.16389249],[4.734790777,47.164205253],[4.733716097,47.164577052],[4.733350917,47.164799543],[4.73131869,47.164793934],[4.730647201,47.164360027],[4.729873853,47.163385534],[4.72974809,47.161936701],[4.731168064,47.16051969],[4.720275818,47.162996372],[4.71973636,47.161814824],[4.719875872,47.161387715],[4.719299135,47.160526397],[4.718904983,47.15909775],[4.718839272,47.157494029],[4.718427256,47.156828371],[4.71809938,47.156854851],[4.718097245,47.158236255],[4.717499786,47.159248282],[4.717212386,47.160130535],[4.716649369,47.160774641],[4.716325914,47.161313435],[4.715830895,47.161937617],[4.713072888,47.162189183],[4.712628667,47.162294812],[4.712121334,47.162699437],[4.712313818,47.162939725],[4.712242998,47.163536003],[4.712018818,47.163918429],[4.711254729,47.163930628],[4.71105953,47.164477415],[4.711456838,47.165304503],[4.711413582,47.165522163],[4.710436753,47.166652318],[4.709334254,47.167027901],[4.709033409,47.166951298],[4.708067462,47.166970056],[4.707179689,47.16687239],[4.70657498,47.16712354],[4.706151428,47.166883047],[4.70559742,47.166942539],[4.705341195,47.167148925],[4.704809886,47.167174761],[4.704268073,47.166952211],[4.703849298,47.167321276],[4.703465898,47.167431375],[4.702998006,47.167750731]]]],&quot;type&quot;:&quot;MultiPolygon&quot;}"/>
    <s v="47.183128903, 4.717274617"/>
  </r>
  <r>
    <x v="0"/>
    <x v="23"/>
    <s v="21671"/>
    <s v="CC du Pays Châtillonnais"/>
    <s v="242101434"/>
    <s v="CC"/>
    <s v="Côte-d'Or"/>
    <s v="21"/>
    <s v="Bourgogne-Franche-Comté"/>
    <s v="27"/>
    <s v="BT &lt;= 36 kVA"/>
    <m/>
    <m/>
    <n v="0"/>
    <n v="0"/>
    <n v="0"/>
    <n v="0"/>
    <n v="0"/>
    <n v="0"/>
    <n v="0"/>
    <n v="0"/>
    <n v="0"/>
    <n v="0"/>
    <s v="{&quot;coordinates&quot;:[[[[4.359449743,47.926603954],[4.360918271,47.925537451],[4.361312516,47.92540147],[4.363154676,47.925276598],[4.363384201,47.925192926],[4.364216971,47.924195863],[4.364153008,47.923270415],[4.364915499,47.922302064],[4.364983998,47.921893528],[4.364721064,47.920833578],[4.364437688,47.920488535],[4.362906797,47.919222781],[4.361369033,47.918312622],[4.359845605,47.91832577],[4.357058938,47.918106875],[4.355165777,47.918427563],[4.354819005,47.918113832],[4.353600664,47.918276393],[4.353266102,47.918021023],[4.352685026,47.918127627],[4.352530266,47.91793949],[4.353330011,47.917691755],[4.353591943,47.917461914],[4.35365701,47.916443163],[4.353796154,47.915914107],[4.353434461,47.915696853],[4.352679681,47.916079086],[4.352281934,47.91591805],[4.352243083,47.915706976],[4.352642886,47.915423344],[4.353629853,47.914958328],[4.354260768,47.915337193],[4.354678208,47.915272973],[4.354303777,47.914871351],[4.354826278,47.914674505],[4.355702017,47.914731006],[4.356571834,47.914189009],[4.357355848,47.91437617],[4.357983701,47.914215896],[4.358433218,47.913469922],[4.358919994,47.913186162],[4.359572422,47.913202014],[4.36028756,47.912739186],[4.361135073,47.912740168],[4.361287564,47.912264951],[4.360941074,47.911805419],[4.360929862,47.911368103],[4.361845934,47.911276476],[4.362000541,47.911092864],[4.361742387,47.910684514],[4.361213676,47.910323405],[4.361017096,47.910018752],[4.361051711,47.909645711],[4.36027334,47.908109267],[4.360059237,47.90785162],[4.359451627,47.907492316],[4.35924655,47.906698106],[4.357271476,47.906154791],[4.356396806,47.906029883],[4.355581408,47.905342625],[4.355102656,47.90515193],[4.354926956,47.904928934],[4.354868842,47.904487657],[4.354224449,47.903155747],[4.352078446,47.90319938],[4.351844663,47.903007651],[4.350837939,47.902793313],[4.34937743,47.902209742],[4.345755892,47.900017266],[4.343526954,47.899846572],[4.342025292,47.900329095],[4.340927346,47.900527059],[4.331243715,47.900498637],[4.329069092,47.901426967],[4.318537185,47.904436797],[4.312921023,47.905114487],[4.311242117,47.905429375],[4.311021247,47.905538052],[4.311182695,47.906709062],[4.310897557,47.907305402],[4.310117101,47.907630943],[4.307637246,47.908313845],[4.30732577,47.908440625],[4.306976307,47.90881895],[4.306038743,47.912283001],[4.305974946,47.914533015],[4.305745804,47.915994594],[4.305941842,47.919391115],[4.305339756,47.921260969],[4.304787412,47.921615436],[4.29908185,47.922824472],[4.296680657,47.923034619],[4.296209477,47.923261237],[4.295795164,47.923732947],[4.294958324,47.92428582],[4.293799475,47.92552809],[4.29279702,47.925881154],[4.294031577,47.927687507],[4.295783938,47.930622226],[4.29732956,47.932707733],[4.300993403,47.935743656],[4.302343048,47.937033804],[4.30296937,47.937884625],[4.302866953,47.938514008],[4.302106911,47.939746524],[4.301519704,47.940381276],[4.300873362,47.941554919],[4.300394476,47.9426754],[4.300228496,47.943227177],[4.300318594,47.944170347],[4.300218415,47.944783499],[4.300447339,47.946471285],[4.300366935,47.947235427],[4.299911786,47.948124324],[4.299244847,47.948790544],[4.298083675,47.949736738],[4.298968732,47.95048121],[4.30036163,47.950407303],[4.301532919,47.950911872],[4.302017313,47.950941609],[4.302586235,47.950757993],[4.303061922,47.951524072],[4.303927576,47.952619746],[4.305767853,47.954334631],[4.30647846,47.953973011],[4.307165948,47.953761053],[4.308135329,47.953842074],[4.308597041,47.95376583],[4.309029341,47.953420793],[4.309496679,47.952758543],[4.310934284,47.952540004],[4.31219126,47.951898634],[4.314391431,47.95131151],[4.31659077,47.950584844],[4.320431939,47.948970238],[4.320881388,47.94872667],[4.321325139,47.948254548],[4.324748193,47.947290744],[4.326762228,47.947148314],[4.329063521,47.946761384],[4.33208786,47.946040389],[4.335500914,47.944905367],[4.337913068,47.9445116],[4.338995818,47.944258949],[4.339672154,47.943986619],[4.340442943,47.943423385],[4.342018074,47.942724953],[4.342594031,47.941981214],[4.343434957,47.94133345],[4.343742057,47.940659384],[4.344247837,47.93994974],[4.3440889,47.939439416],[4.344268592,47.939235744],[4.345038216,47.939529361],[4.346417407,47.937925832],[4.34697769,47.937782599],[4.346701615,47.937090904],[4.346800571,47.936820647],[4.347373756,47.936553053],[4.348339613,47.93650507],[4.348665356,47.936567937],[4.349643241,47.936413596],[4.350244972,47.936005248],[4.350998212,47.935235123],[4.352046679,47.934593007],[4.353285396,47.933639063],[4.353985271,47.933247565],[4.35397809,47.932756204],[4.352817665,47.931263736],[4.351847217,47.931075089],[4.349935742,47.930853146],[4.34828569,47.930535465],[4.346806463,47.930457023],[4.346022781,47.93018518],[4.345639616,47.929915945],[4.34438242,47.929296681],[4.343838305,47.928752957],[4.343407868,47.928467154],[4.343131382,47.928443313],[4.342628403,47.928677683],[4.342151046,47.928389712],[4.342057205,47.927962345],[4.342264514,47.927581043],[4.34290898,47.927222645],[4.343242042,47.926889408],[4.343958435,47.92683351],[4.344293119,47.926670366],[4.344514597,47.926161985],[4.34487603,47.925839218],[4.345923284,47.925576101],[4.346330296,47.924991783],[4.346990348,47.924563878],[4.347461732,47.923825803],[4.348315027,47.923467679],[4.34922506,47.923340219],[4.349785891,47.923119555],[4.350151538,47.922701314],[4.350864572,47.922621109],[4.351651031,47.92237444],[4.353592601,47.922632909],[4.354582151,47.922998638],[4.35455916,47.923199622],[4.355288664,47.924026487],[4.355802461,47.924900841],[4.356471354,47.925659992],[4.357081617,47.926063382],[4.358157718,47.926510889],[4.359449743,47.926603954]]]],&quot;type&quot;:&quot;MultiPolygon&quot;}"/>
    <s v="47.924954826, 4.327217651"/>
  </r>
  <r>
    <x v="0"/>
    <x v="24"/>
    <s v="21670"/>
    <s v="CC du Pays d'Alésia et de la Seine"/>
    <s v="242101459"/>
    <s v="CC"/>
    <s v="Côte-d'Or"/>
    <s v="21"/>
    <s v="Bourgogne-Franche-Comté"/>
    <s v="27"/>
    <s v="BT &gt; 36 kVA"/>
    <n v="2"/>
    <n v="222.28200000000001"/>
    <n v="0"/>
    <n v="0"/>
    <n v="0"/>
    <n v="0"/>
    <n v="0"/>
    <n v="0"/>
    <n v="0"/>
    <n v="0"/>
    <n v="0"/>
    <n v="0"/>
    <s v="{&quot;coordinates&quot;:[[[[4.689538838,47.423787358],[4.689235166,47.424170835],[4.688489172,47.424706597],[4.686550297,47.425281262],[4.684048127,47.42629804],[4.683122054,47.426805758],[4.681699018,47.4278825],[4.681170364,47.428033303],[4.680300358,47.428469056],[4.67850514,47.429189172],[4.6777104,47.429148413],[4.673596864,47.432368029],[4.673231925,47.432579467],[4.67204221,47.433617612],[4.67159878,47.433610478],[4.671237891,47.433271713],[4.671499771,47.432946512],[4.671379769,47.432290051],[4.670227648,47.432194047],[4.670204181,47.43165415],[4.669353505,47.431479977],[4.669678554,47.430499291],[4.669516592,47.429389633],[4.668973603,47.429294779],[4.668539969,47.428493348],[4.66662682,47.428711652],[4.664158459,47.428356216],[4.658910396,47.428085416],[4.658146381,47.427921632],[4.656261822,47.427048088],[4.650783149,47.42488489],[4.649289607,47.426879722],[4.647518478,47.428135644],[4.646792453,47.428515981],[4.643250921,47.42967713],[4.642848937,47.429895297],[4.640952544,47.432787978],[4.640028958,47.43395709],[4.639878473,47.434503041],[4.639939263,47.434841628],[4.641464842,47.436039233],[4.641765006,47.436523906],[4.642215806,47.43884863],[4.64271297,47.439611437],[4.643295235,47.439643734],[4.6439242,47.439986899],[4.644897136,47.440035276],[4.645706266,47.439633071],[4.646395491,47.439863724],[4.647747561,47.439768955],[4.649303853,47.440272731],[4.650170855,47.440457623],[4.650964983,47.440861435],[4.652063104,47.440880066],[4.653653626,47.441200521],[4.65402156,47.441382571],[4.654745457,47.441530747],[4.659371496,47.441944781],[4.660487533,47.442369149],[4.663575672,47.444114107],[4.664961502,47.444803791],[4.668629422,47.445679555],[4.676606194,47.446566143],[4.677872523,47.446950366],[4.67830649,47.447160201],[4.681757076,47.449133559],[4.682253046,47.449499151],[4.683187141,47.450754289],[4.68345392,47.450880086],[4.684351895,47.451027363],[4.684783744,47.451210194],[4.686313423,47.451521185],[4.686635066,47.451660586],[4.689709538,47.451833888],[4.690148589,47.451613222],[4.690672169,47.45116893],[4.691239842,47.45115438],[4.691852834,47.450935682],[4.692337744,47.451326603],[4.693007504,47.450762225],[4.693635716,47.450605422],[4.693943247,47.450382152],[4.694617555,47.450339923],[4.703126992,47.448112405],[4.703697331,47.44801582],[4.704569479,47.44772663],[4.705814177,47.447507606],[4.706607651,47.447249266],[4.707998846,47.44700466],[4.708542299,47.446606814],[4.709127188,47.446426251],[4.709534922,47.446101523],[4.710153452,47.445228958],[4.710242581,47.444861188],[4.710492635,47.444753068],[4.708829893,47.444180533],[4.707865436,47.443653554],[4.707307841,47.443232247],[4.706406071,47.442297358],[4.705562822,47.440906906],[4.705983187,47.440479359],[4.706274173,47.439781789],[4.705778674,47.439725125],[4.704320691,47.439741986],[4.702837934,47.43918834],[4.701411414,47.438315115],[4.700671705,47.438006288],[4.697621471,47.43748538],[4.696147757,47.437464552],[4.695324992,47.437213627],[4.693533178,47.433511188],[4.69352619,47.433332111],[4.689670922,47.43331883],[4.688160961,47.433912497],[4.686681795,47.432830066],[4.686127945,47.432603091],[4.685508412,47.432186181],[4.684602619,47.431358332],[4.685596016,47.430710968],[4.684212954,47.42884017],[4.685759341,47.428100159],[4.685447419,47.427548234],[4.685833288,47.427245513],[4.685152922,47.426790766],[4.685990395,47.426208682],[4.686461907,47.426055983],[4.687004798,47.426063419],[4.687097507,47.426395221],[4.688216566,47.425529014],[4.688323573,47.425598592],[4.69020863,47.423991023],[4.689538838,47.423787358]]]],&quot;type&quot;:&quot;MultiPolygon&quot;}"/>
    <s v="47.438444593, 4.674579018"/>
  </r>
  <r>
    <x v="0"/>
    <x v="25"/>
    <s v="21667"/>
    <s v="CC Tille et Venelle"/>
    <s v="200070910"/>
    <s v="CC"/>
    <s v="Côte-d'Or"/>
    <s v="21"/>
    <s v="Bourgogne-Franche-Comté"/>
    <s v="27"/>
    <s v="BT &lt;= 36 kVA"/>
    <m/>
    <m/>
    <n v="0"/>
    <n v="0"/>
    <n v="0"/>
    <n v="0"/>
    <n v="0"/>
    <n v="0"/>
    <n v="0"/>
    <n v="0"/>
    <n v="0"/>
    <n v="0"/>
    <s v="{&quot;coordinates&quot;:[[[[5.243895203,47.508620416],[5.242642049,47.509670235],[5.242339955,47.509470732],[5.240912218,47.510764329],[5.2393035,47.512403581],[5.238229873,47.513237376],[5.237352205,47.51351358],[5.236048198,47.514115842],[5.232860192,47.514579506],[5.228073565,47.514608095],[5.225960388,47.514870009],[5.223017385,47.515090986],[5.221296646,47.515425471],[5.217060352,47.516738945],[5.21689263,47.516989776],[5.216819796,47.517477435],[5.217050019,47.519503698],[5.217427809,47.520471758],[5.217649943,47.520731379],[5.217270008,47.520897998],[5.21641367,47.520956612],[5.216732344,47.522743456],[5.216602622,47.523109727],[5.215015343,47.52468337],[5.213862266,47.525411273],[5.213367222,47.525849315],[5.212460832,47.527206471],[5.212471263,47.527876246],[5.21144479,47.529931758],[5.210992625,47.530540068],[5.210473766,47.531046985],[5.209695947,47.530661011],[5.206574086,47.53359364],[5.208110739,47.533872511],[5.207447755,47.53742762],[5.207099409,47.537718772],[5.207198104,47.539915911],[5.207891036,47.539918098],[5.208127653,47.54113919],[5.208349224,47.541738324],[5.210991853,47.546854367],[5.21107548,47.547107621],[5.210796414,47.547274101],[5.211353891,47.547825436],[5.212124062,47.549209291],[5.212309483,47.549672227],[5.21212191,47.549896406],[5.212748665,47.550288835],[5.213262893,47.550758137],[5.213265303,47.551073263],[5.21372438,47.551431048],[5.213397005,47.551683997],[5.212643354,47.55272486],[5.211744491,47.554050324],[5.211925922,47.554159444],[5.211258278,47.554901502],[5.211806369,47.555191871],[5.211308329,47.555500278],[5.212411898,47.556644579],[5.212848197,47.556997397],[5.21351909,47.557297134],[5.21562955,47.55914178],[5.214772959,47.559722656],[5.215374873,47.559993977],[5.215694443,47.559872644],[5.216377033,47.560453095],[5.216522543,47.560176581],[5.216920532,47.560117689],[5.217354963,47.55981497],[5.21781305,47.559729718],[5.21832274,47.55938144],[5.218672494,47.559314454],[5.218863051,47.559065896],[5.21942931,47.558894834],[5.220202605,47.558519918],[5.22047942,47.55829853],[5.22117058,47.558060246],[5.222365314,47.557519702],[5.223684369,47.556450888],[5.224008728,47.556061993],[5.224020127,47.555664659],[5.224309005,47.55547815],[5.226427225,47.556032953],[5.230933601,47.556117024],[5.231331106,47.556270607],[5.232700549,47.556062496],[5.233500702,47.556078691],[5.233613761,47.555791969],[5.234994699,47.555954614],[5.236345078,47.556213283],[5.238127693,47.556786919],[5.238402827,47.556813156],[5.238843879,47.556481411],[5.239375733,47.556634189],[5.239743812,47.55608502],[5.240464765,47.555639833],[5.241573849,47.555219598],[5.2423086,47.555072199],[5.24443035,47.554439753],[5.244967874,47.554315942],[5.245720184,47.554808438],[5.246243828,47.555018975],[5.24720732,47.554680734],[5.247911663,47.554569905],[5.248370375,47.554786187],[5.248744275,47.555136476],[5.24889254,47.555688325],[5.248859557,47.556769561],[5.249256946,47.557424666],[5.252799973,47.555574183],[5.255728819,47.553769688],[5.258854704,47.552005423],[5.259307486,47.551829157],[5.260372428,47.551628416],[5.259954042,47.551202482],[5.262796774,47.550171201],[5.265370382,47.549006398],[5.266521709,47.548272621],[5.268944012,47.547056646],[5.270274483,47.546534565],[5.270424661,47.546156128],[5.272416429,47.544890826],[5.271200372,47.544222928],[5.271386119,47.54399328],[5.271772636,47.544263107],[5.272840326,47.543662367],[5.273975494,47.543491647],[5.273941657,47.542039777],[5.273558518,47.541192661],[5.273383886,47.540432429],[5.27252615,47.538087101],[5.272010046,47.5367698],[5.271564604,47.536176035],[5.27134027,47.53293044],[5.270487409,47.531383756],[5.270205967,47.531049743],[5.267723811,47.529677044],[5.267099448,47.529156984],[5.267075439,47.528716197],[5.266141037,47.528817216],[5.265024747,47.528736255],[5.264367023,47.528463571],[5.264196301,47.528042744],[5.263228828,47.527236661],[5.262540201,47.524410697],[5.26216521,47.523748891],[5.261050836,47.522767338],[5.260691941,47.522233989],[5.260782097,47.521662212],[5.259231894,47.51920504],[5.258810507,47.518166805],[5.258132387,47.515833191],[5.257574736,47.514651706],[5.256802001,47.513758949],[5.255229324,47.512587203],[5.253697295,47.512063025],[5.252701818,47.511843638],[5.250754545,47.511178864],[5.24914854,47.510284142],[5.248467013,47.510133401],[5.247893646,47.509330395],[5.245829825,47.509652958],[5.243895203,47.508620416]]]],&quot;type&quot;:&quot;MultiPolygon&quot;}"/>
    <s v="47.535521283, 5.238931352"/>
  </r>
  <r>
    <x v="0"/>
    <x v="26"/>
    <s v="21664"/>
    <s v="CC du Montbardois"/>
    <s v="242101491"/>
    <s v="CC"/>
    <s v="Côte-d'Or"/>
    <s v="21"/>
    <s v="Bourgogne-Franche-Comté"/>
    <s v="27"/>
    <s v="BT &lt;= 36 kVA"/>
    <m/>
    <m/>
    <n v="0"/>
    <n v="0"/>
    <n v="0"/>
    <n v="0"/>
    <n v="0"/>
    <n v="0"/>
    <n v="0"/>
    <n v="0"/>
    <n v="0"/>
    <n v="0"/>
    <s v="{&quot;coordinates&quot;:[[[[4.356882352,47.709596867],[4.353600409,47.710767336],[4.352355029,47.711096808],[4.353004543,47.713932112],[4.348229466,47.71920745],[4.348318745,47.719783443],[4.346973719,47.721404873],[4.346514445,47.722551598],[4.346409841,47.723796862],[4.345561339,47.724007364],[4.345355927,47.723850393],[4.343388829,47.723930605],[4.341196284,47.724859544],[4.340372284,47.724825776],[4.339193032,47.7244585],[4.338295753,47.724428257],[4.337212001,47.724516263],[4.335809478,47.724235221],[4.334099155,47.724234929],[4.33266458,47.724378202],[4.33043678,47.724918459],[4.328432881,47.725023142],[4.326330967,47.725585295],[4.324297414,47.726323072],[4.322891483,47.727193247],[4.321901731,47.727523996],[4.321070146,47.727508181],[4.320704964,47.727415984],[4.319538021,47.72678822],[4.318747074,47.726581092],[4.317464593,47.7264047],[4.31601711,47.726299463],[4.313853432,47.726420096],[4.312833703,47.726239802],[4.311792199,47.725716775],[4.30870445,47.725910681],[4.307189152,47.726085149],[4.306197033,47.726540016],[4.304335133,47.726781328],[4.303256909,47.727862752],[4.303384864,47.727966648],[4.302941631,47.728445977],[4.302671391,47.72847059],[4.301745712,47.728808555],[4.300824937,47.729293187],[4.29772664,47.731528514],[4.297027563,47.730709903],[4.296891767,47.7306673],[4.295901423,47.731202172],[4.294785997,47.731477369],[4.294058068,47.732819478],[4.29348543,47.733030147],[4.293081922,47.733007601],[4.293270782,47.733696847],[4.293628604,47.734365321],[4.294250786,47.734984963],[4.295034516,47.736321151],[4.295798262,47.73716336],[4.298257344,47.738741115],[4.299153467,47.739535925],[4.3014701,47.740846043],[4.30224134,47.741551301],[4.30283121,47.742479114],[4.304077855,47.743739873],[4.306170373,47.747109281],[4.307200164,47.747901637],[4.3081143,47.74914626],[4.309193317,47.751286499],[4.309429253,47.75263051],[4.310649073,47.751375531],[4.311227567,47.750530097],[4.311885126,47.749969127],[4.312355375,47.74971541],[4.312962852,47.749560071],[4.314397014,47.748992174],[4.316589308,47.749991932],[4.31727953,47.749890551],[4.317960628,47.75028346],[4.318567876,47.751089475],[4.320314724,47.752582072],[4.321065052,47.753019191],[4.321876094,47.753320595],[4.324083433,47.753463084],[4.326194711,47.75387487],[4.326634624,47.753904992],[4.326983322,47.753595883],[4.328190745,47.753999871],[4.329940314,47.754891882],[4.332469079,47.756513141],[4.332493978,47.757187984],[4.332373743,47.757504411],[4.332045988,47.757689974],[4.332638032,47.759209922],[4.33362774,47.760721737],[4.332604342,47.761863997],[4.331722435,47.763273788],[4.331685512,47.764039348],[4.332389546,47.76501702],[4.331136861,47.766711872],[4.330853746,47.767403715],[4.329989395,47.768506332],[4.329801089,47.768825327],[4.329658527,47.769425553],[4.329189306,47.770151909],[4.329800795,47.770684164],[4.330156644,47.773061949],[4.330364009,47.773237825],[4.33546172,47.773960251],[4.336478945,47.773788419],[4.337364247,47.773946644],[4.337915201,47.774190597],[4.338409115,47.773706068],[4.338696053,47.772584788],[4.340160073,47.769158228],[4.340665083,47.768374706],[4.341349123,47.767596332],[4.342375427,47.766995864],[4.342814463,47.767304089],[4.346648232,47.766636252],[4.346502543,47.765943899],[4.346728487,47.765850384],[4.349075929,47.765438993],[4.350256025,47.764221868],[4.350794055,47.763274086],[4.352275529,47.76141614],[4.354998722,47.759516805],[4.356557519,47.761698775],[4.357197784,47.762881382],[4.357571693,47.762989569],[4.357741384,47.763308963],[4.358268825,47.763155218],[4.358658084,47.762870749],[4.359102964,47.76298711],[4.359382361,47.763315129],[4.360746235,47.762874408],[4.360222269,47.76232779],[4.361564271,47.76165957],[4.361062238,47.761291835],[4.36343627,47.760366744],[4.363503011,47.760053607],[4.364259232,47.760129415],[4.364042271,47.759789877],[4.365021469,47.759346382],[4.365571316,47.757570228],[4.365729923,47.757612487],[4.366049972,47.755934428],[4.365379882,47.755831522],[4.365659938,47.754363669],[4.365066874,47.754244561],[4.365222475,47.75359732],[4.366239194,47.752696085],[4.366820137,47.752343636],[4.3641093,47.751099701],[4.363757894,47.751033581],[4.364807529,47.750428132],[4.366512199,47.749654798],[4.365773624,47.749220528],[4.364663341,47.74849983],[4.362858996,47.746890625],[4.35888976,47.744592701],[4.357736939,47.743347626],[4.357500381,47.742915582],[4.357242566,47.74196348],[4.356814283,47.741915335],[4.357078626,47.740505287],[4.357076668,47.739957099],[4.357460603,47.739155986],[4.357138271,47.738132616],[4.356473968,47.736727929],[4.356685714,47.735611048],[4.357804212,47.735779014],[4.358754385,47.7358346],[4.360678936,47.735796038],[4.362303584,47.735666417],[4.362033712,47.73466225],[4.362089449,47.733763216],[4.362586725,47.732337834],[4.363263817,47.731526982],[4.363740611,47.730450203],[4.360888926,47.729600316],[4.36080087,47.729496018],[4.359928521,47.729244204],[4.360274505,47.728476823],[4.359222868,47.728256795],[4.359066023,47.727861633],[4.359137853,47.727016422],[4.358747909,47.726949836],[4.357902169,47.717324011],[4.357176429,47.713707351],[4.356884298,47.71108757],[4.356882352,47.709596867]]]],&quot;type&quot;:&quot;MultiPolygon&quot;}"/>
    <s v="47.742169481, 4.335601547"/>
  </r>
  <r>
    <x v="0"/>
    <x v="27"/>
    <s v="21663"/>
    <s v="CC du Pays d'Alésia et de la Seine"/>
    <s v="242101459"/>
    <s v="CC"/>
    <s v="Côte-d'Or"/>
    <s v="21"/>
    <s v="Bourgogne-Franche-Comté"/>
    <s v="27"/>
    <s v="BT &lt;= 36 kVA"/>
    <n v="30"/>
    <n v="92.152000000000001"/>
    <n v="0"/>
    <n v="0"/>
    <n v="0"/>
    <n v="0"/>
    <n v="0"/>
    <n v="0"/>
    <n v="0"/>
    <n v="0"/>
    <n v="0"/>
    <n v="0"/>
    <s v="{&quot;coordinates&quot;:[[[[4.473859528,47.547220545],[4.474247962,47.547081491],[4.475217127,47.54702602],[4.475857928,47.54740684],[4.476297403,47.547141991],[4.476725175,47.547127572],[4.476734312,47.546784443],[4.477772757,47.546541713],[4.478813489,47.546478102],[4.479788675,47.545920151],[4.481006121,47.545900194],[4.481609355,47.545452285],[4.482185424,47.545319822],[4.482599638,47.545488314],[4.484635353,47.542949678],[4.481721092,47.540848534],[4.480350665,47.541725728],[4.479798769,47.54124117],[4.478708603,47.542205716],[4.478171987,47.542081077],[4.477148688,47.541425123],[4.476527883,47.540851392],[4.476453824,47.540673171],[4.478863965,47.539458732],[4.478388897,47.539058721],[4.478868153,47.538841072],[4.478427252,47.538522556],[4.477204688,47.537870029],[4.476393468,47.537524685],[4.474600919,47.537558174],[4.474396539,47.537426614],[4.473334827,47.537446337],[4.473269975,47.536733219],[4.471484368,47.536776476],[4.467178722,47.536358081],[4.462632777,47.536580854],[4.462326687,47.536277692],[4.459086067,47.534009028],[4.458786663,47.533608541],[4.459015089,47.533210451],[4.457955886,47.533319134],[4.457091008,47.533290333],[4.456018034,47.533039952],[4.452589893,47.532023065],[4.450113206,47.531528125],[4.450210945,47.530671626],[4.449139385,47.530421164],[4.449368777,47.529517114],[4.448292148,47.529176677],[4.447698042,47.529277688],[4.446753068,47.528889687],[4.445816849,47.528726645],[4.445514676,47.529497446],[4.443303886,47.528997264],[4.439020153,47.528175135],[4.439124354,47.52745361],[4.437317129,47.527126593],[4.437421351,47.52640507],[4.437208401,47.526048477],[4.436599443,47.52574448],[4.436214548,47.526112043],[4.434144197,47.525834134],[4.434123096,47.525295115],[4.432785998,47.525048671],[4.432987074,47.523425664],[4.431916944,47.523220043],[4.431789044,47.523357559],[4.431518986,47.524937297],[4.4312781,47.525571363],[4.42940708,47.525290021],[4.429398409,47.525065054],[4.429880217,47.523796928],[4.430101232,47.522667945],[4.429630131,47.522496365],[4.428677967,47.521929149],[4.425578085,47.520814723],[4.423961635,47.519953992],[4.423416846,47.520457611],[4.422296896,47.520873716],[4.42178893,47.520963641],[4.420636926,47.521724933],[4.419806374,47.522079867],[4.419033933,47.522671765],[4.418353997,47.52304376],[4.418479243,47.523155673],[4.417800224,47.524013812],[4.41754196,47.524198813],[4.413111459,47.524682949],[4.412677212,47.522080962],[4.412449646,47.521365285],[4.411061009,47.521525251],[4.41086544,47.521618549],[4.411025389,47.522290933],[4.409977622,47.522374735],[4.410173768,47.522756788],[4.40971255,47.523361062],[4.409812367,47.523719071],[4.40960452,47.523901644],[4.409446729,47.524924483],[4.409607595,47.525833634],[4.409419572,47.526365279],[4.409606853,47.526914893],[4.409453825,47.527564053],[4.409704657,47.528003063],[4.409676488,47.528800161],[4.410118181,47.529470037],[4.410145282,47.529741597],[4.410495296,47.530311748],[4.41038154,47.53073626],[4.410381617,47.531343955],[4.410683354,47.531948],[4.411186403,47.532473082],[4.409639784,47.532752877],[4.410043164,47.53458999],[4.411779597,47.534498753],[4.412050785,47.534699834],[4.411992723,47.535521601],[4.412123769,47.536053884],[4.412474769,47.536558295],[4.412716827,47.538121863],[4.412645478,47.538440529],[4.413005471,47.539385069],[4.412837894,47.539936275],[4.412619512,47.540275628],[4.412859462,47.541104585],[4.412831921,47.541370503],[4.412534379,47.541733322],[4.412817658,47.541837024],[4.412971734,47.54288759],[4.412915404,47.543623806],[4.413781195,47.54348097],[4.416344775,47.542731431],[4.416636902,47.543068191],[4.418976426,47.54324681],[4.419510559,47.543333039],[4.420293735,47.543584585],[4.421751745,47.5435128],[4.42205716,47.54449759],[4.422321625,47.544492564],[4.423505369,47.544156717],[4.424168544,47.544145018],[4.424970847,47.544264858],[4.425749625,47.543801593],[4.425951485,47.543842339],[4.426704678,47.544413811],[4.427816124,47.545653407],[4.428297422,47.546049941],[4.428694794,47.546042372],[4.429458052,47.546838776],[4.430116317,47.54669206],[4.431619125,47.547744062],[4.432580494,47.548537112],[4.433235495,47.548714523],[4.43421943,47.549554098],[4.434364197,47.549943942],[4.434639922,47.550208836],[4.434200932,47.550847136],[4.435060542,47.551313713],[4.434656548,47.551918274],[4.434587897,47.552234219],[4.435464211,47.552579049],[4.435633241,47.553475453],[4.435991374,47.554529779],[4.437413803,47.554113431],[4.437841196,47.554972436],[4.438039484,47.555076225],[4.439084847,47.554930089],[4.439493265,47.554688274],[4.440254261,47.554847232],[4.440383804,47.554373883],[4.44019656,47.553989072],[4.441007454,47.553828708],[4.441572099,47.553808226],[4.44253973,47.554133869],[4.442906125,47.553961884],[4.442800715,47.552914354],[4.44255517,47.552439339],[4.442592803,47.552059852],[4.441949821,47.551739199],[4.44220102,47.551487614],[4.442826303,47.551251206],[4.442132698,47.550384706],[4.442464589,47.549920554],[4.443406071,47.550215903],[4.443899871,47.550577108],[4.444605458,47.550655698],[4.44497705,47.550381908],[4.445600392,47.550369682],[4.446247587,47.549617118],[4.446884116,47.54960112],[4.447823418,47.549373393],[4.448503311,47.549387457],[4.449276516,47.54965514],[4.450034065,47.549737553],[4.450583811,47.550100735],[4.451002416,47.55004151],[4.45121949,47.549808335],[4.451141992,47.548863994],[4.451377509,47.548330792],[4.451576878,47.54832741],[4.452908813,47.548848297],[4.453631655,47.548877102],[4.453928602,47.548745558],[4.454316995,47.548309476],[4.455576403,47.547875127],[4.45707339,47.547669172],[4.458331846,47.547298725],[4.458763089,47.546583],[4.459095907,47.546353763],[4.459116287,47.545931271],[4.459434269,47.545938095],[4.460058354,47.546295802],[4.460911168,47.545972719],[4.461406826,47.545863875],[4.462022481,47.546107339],[4.462409683,47.546116889],[4.46277242,47.546350017],[4.463324374,47.54630618],[4.4634341,47.545894268],[4.464121796,47.545660562],[4.464757711,47.545720999],[4.465534876,47.545501465],[4.466012789,47.545279387],[4.467065131,47.545784722],[4.467028607,47.546101185],[4.466645837,47.546107801],[4.466199194,47.546500544],[4.466413802,47.54690748],[4.467097407,47.547154565],[4.467583101,47.547118744],[4.468024974,47.546600914],[4.468269835,47.546462787],[4.469021037,47.546314681],[4.469305924,47.546762139],[4.469906604,47.546797783],[4.470196092,47.546348488],[4.470571922,47.546186197],[4.470958442,47.545784291],[4.471832072,47.546364762],[4.4725409,47.54622347],[4.472817108,47.546451358],[4.472924508,47.547067605],[4.473444164,47.547251002],[4.473859528,47.547220545]]]],&quot;type&quot;:&quot;MultiPolygon&quot;}"/>
    <s v="47.537692615, 4.440176052"/>
  </r>
  <r>
    <x v="0"/>
    <x v="28"/>
    <s v="21662"/>
    <s v="CC des Terres d'Auxois"/>
    <s v="200071017"/>
    <s v="CC"/>
    <s v="Côte-d'Or"/>
    <s v="21"/>
    <s v="Bourgogne-Franche-Comté"/>
    <s v="27"/>
    <s v="BT &lt;= 36 kVA"/>
    <m/>
    <m/>
    <n v="0"/>
    <n v="0"/>
    <n v="0"/>
    <n v="0"/>
    <n v="0"/>
    <n v="0"/>
    <n v="0"/>
    <n v="0"/>
    <n v="0"/>
    <n v="0"/>
    <s v="{&quot;coordinates&quot;:[[[[4.475307378,47.392402306],[4.455874128,47.392604951],[4.455562275,47.393083343],[4.454327095,47.393690334],[4.452826865,47.394303324],[4.450798268,47.395628767],[4.449364274,47.396733378],[4.450605516,47.397178881],[4.45027117,47.397465763],[4.450533905,47.397668667],[4.451971588,47.398217946],[4.453494835,47.398400595],[4.453342038,47.398927412],[4.452295572,47.399261912],[4.451450869,47.399408412],[4.451445342,47.399547136],[4.45219678,47.400118482],[4.451371548,47.40103364],[4.450642541,47.401046337],[4.449805031,47.401263863],[4.448724688,47.402310031],[4.450213401,47.404153402],[4.450440638,47.404268514],[4.451091057,47.405074318],[4.451707656,47.405414158],[4.451611213,47.406456168],[4.452656907,47.406724021],[4.455225469,47.407981212],[4.457852921,47.40905844],[4.458532043,47.409450581],[4.459092392,47.41020525],[4.460247982,47.410948842],[4.460870887,47.411612682],[4.46189529,47.412358806],[4.462913384,47.412969949],[4.466416312,47.41272506],[4.470365671,47.412605874],[4.470545805,47.41278997],[4.471686466,47.412885386],[4.472606381,47.412573925],[4.472986163,47.412589825],[4.473458338,47.412926878],[4.474826177,47.412167652],[4.475860163,47.411472068],[4.476166107,47.41102251],[4.475220546,47.410593334],[4.474487846,47.410138943],[4.476032247,47.409533222],[4.475957132,47.409309987],[4.474789952,47.408296588],[4.475752494,47.407513675],[4.476441077,47.406511843],[4.477647611,47.403564958],[4.477553549,47.402846767],[4.480933739,47.401209235],[4.480789764,47.400941861],[4.479685146,47.399837676],[4.477965213,47.398249707],[4.478388553,47.397252129],[4.478726669,47.395761335],[4.476601721,47.394001123],[4.476916577,47.393590161],[4.476032449,47.393021556],[4.475307378,47.392402306]]]],&quot;type&quot;:&quot;MultiPolygon&quot;}"/>
    <s v="47.401840486, 4.465123565"/>
  </r>
  <r>
    <x v="0"/>
    <x v="29"/>
    <s v="21657"/>
    <s v="CC Norge et Tille"/>
    <s v="200069540"/>
    <s v="CC"/>
    <s v="Côte-d'Or"/>
    <s v="21"/>
    <s v="Bourgogne-Franche-Comté"/>
    <s v="27"/>
    <s v="BT &lt;= 36 kVA"/>
    <n v="22"/>
    <n v="61.462000000000003"/>
    <n v="0"/>
    <n v="0"/>
    <n v="0"/>
    <n v="0"/>
    <n v="0"/>
    <n v="0"/>
    <n v="0"/>
    <n v="0"/>
    <n v="0"/>
    <n v="0"/>
    <s v="{&quot;coordinates&quot;:[[[[5.15455112,47.34532349],[5.154442849,47.345167901],[5.153364874,47.344818662],[5.153216321,47.344385547],[5.152225733,47.344496664],[5.145633007,47.345663286],[5.141135032,47.346369473],[5.131074369,47.339132151],[5.133345682,47.33751358],[5.133952058,47.337237676],[5.13161935,47.336709566],[5.127742513,47.336193502],[5.123505932,47.335891016],[5.123381725,47.336568701],[5.118929486,47.336206051],[5.116038206,47.337834732],[5.114843229,47.338741738],[5.114987688,47.339415419],[5.114431248,47.339986592],[5.113872776,47.340405607],[5.113410378,47.34060674],[5.110445508,47.341351373],[5.112331771,47.342217628],[5.112429516,47.344330331],[5.111795624,47.344484144],[5.111545148,47.3449876],[5.111575691,47.34633606],[5.112107175,47.349167613],[5.110418123,47.349413543],[5.110660859,47.350598749],[5.109654851,47.35072689],[5.109802406,47.351446444],[5.109647442,47.351852702],[5.10877782,47.351776636],[5.10847102,47.351826332],[5.107874874,47.352167649],[5.105739069,47.352749411],[5.104144382,47.353343846],[5.104838491,47.355059406],[5.103579765,47.355335256],[5.103793538,47.355987878],[5.104431793,47.357056063],[5.105107048,47.35758055],[5.104478591,47.357944946],[5.103681503,47.358571748],[5.102664564,47.358932361],[5.104140848,47.360889516],[5.104633275,47.3630698],[5.105785251,47.364459166],[5.105453871,47.36584299],[5.105679047,47.36658185],[5.106605964,47.368583147],[5.107794325,47.37015194],[5.109010956,47.372370394],[5.110237675,47.374101463],[5.110802802,47.373572492],[5.111382264,47.374451693],[5.111691239,47.375699621],[5.113651293,47.375446961],[5.115351571,47.375196295],[5.118644067,47.375048066],[5.119352505,47.374960404],[5.120801313,47.374620587],[5.122756086,47.373868071],[5.124516292,47.37352612],[5.127917036,47.373035243],[5.128262381,47.373453073],[5.129824555,47.372532018],[5.130739167,47.372329741],[5.131671643,47.372943918],[5.133049027,47.37357784],[5.133759355,47.373738604],[5.133554097,47.373311014],[5.133469569,47.372519189],[5.134031574,47.370385394],[5.134213285,47.369255479],[5.133838121,47.365456674],[5.133720311,47.365160758],[5.134505331,47.36440339],[5.135024541,47.363595068],[5.136085021,47.362467005],[5.136584926,47.361574378],[5.13667377,47.360976583],[5.137679455,47.360105265],[5.138932031,47.359809346],[5.140223523,47.359691905],[5.142269001,47.35870863],[5.142452642,47.358196433],[5.142747345,47.357910027],[5.143242476,47.357001245],[5.143616847,47.356752089],[5.144325492,47.356610233],[5.14551189,47.356683786],[5.145666664,47.356577365],[5.146386908,47.356626198],[5.147450577,47.356414723],[5.147888939,47.356241819],[5.149229924,47.355112941],[5.150461607,47.353143151],[5.15128835,47.352312842],[5.153110189,47.35088683],[5.155020767,47.35012195],[5.154608986,47.349536123],[5.155084344,47.347845064],[5.155142172,47.346414807],[5.155295832,47.346413757],[5.15455112,47.34532349]]]],&quot;type&quot;:&quot;MultiPolygon&quot;}"/>
    <s v="47.355451974, 5.125299552"/>
  </r>
  <r>
    <x v="0"/>
    <x v="30"/>
    <s v="21656"/>
    <s v="CC de la Plaine Dijonnaise"/>
    <s v="200000925"/>
    <s v="CC"/>
    <s v="Côte-d'Or"/>
    <s v="21"/>
    <s v="Bourgogne-Franche-Comté"/>
    <s v="27"/>
    <s v="BT &lt;= 36 kVA"/>
    <m/>
    <m/>
    <n v="0"/>
    <n v="0"/>
    <n v="0"/>
    <n v="0"/>
    <n v="0"/>
    <n v="0"/>
    <n v="0"/>
    <n v="0"/>
    <n v="0"/>
    <n v="0"/>
    <s v="{&quot;coordinates&quot;:[[[[5.201195377,47.218531976],[5.192945139,47.216934015],[5.178290077,47.229731646],[5.178126058,47.230056246],[5.177694898,47.230281395],[5.162423094,47.243640467],[5.162568747,47.243710698],[5.164514037,47.246566213],[5.164767796,47.248072678],[5.166317173,47.250746429],[5.166780665,47.25128533],[5.168095913,47.250707776],[5.170352117,47.249915364],[5.17111451,47.249470603],[5.172801332,47.248991404],[5.17386966,47.249015506],[5.176372675,47.24925944],[5.176743779,47.250160278],[5.180471486,47.249063543],[5.181231557,47.249411288],[5.182445164,47.25190563],[5.189215451,47.25049463],[5.194770361,47.249483595],[5.197230314,47.248767849],[5.198414684,47.248362638],[5.199558232,47.247800582],[5.201342242,47.246342858],[5.200331147,47.245519083],[5.199452576,47.245089053],[5.200111227,47.244184951],[5.200766786,47.24436884],[5.201796874,47.242944327],[5.202736769,47.243580315],[5.203420124,47.242119145],[5.204510273,47.241097838],[5.20477809,47.241146781],[5.205463266,47.239989968],[5.205695125,47.239807235],[5.207973334,47.236934131],[5.209250656,47.235548962],[5.212053007,47.233276392],[5.213673741,47.23166216],[5.215151796,47.229764233],[5.215915847,47.229664068],[5.216151524,47.229415493],[5.216781222,47.229327798],[5.217126502,47.229140168],[5.219222522,47.225978494],[5.219492061,47.225109635],[5.219236316,47.224774998],[5.219360166,47.224412377],[5.218926178,47.223955066],[5.21902216,47.223557855],[5.219389729,47.223494977],[5.219614218,47.223264621],[5.220140428,47.223233826],[5.220164243,47.22294607],[5.220736014,47.222546044],[5.220445987,47.222181446],[5.220500069,47.221890409],[5.220166874,47.221696855],[5.220171208,47.221417578],[5.220793773,47.220647322],[5.222207798,47.220828256],[5.222490752,47.220733668],[5.221684011,47.2204051],[5.221680744,47.219237952],[5.221002252,47.2191654],[5.221138789,47.218278369],[5.220435755,47.218187371],[5.219375931,47.219252402],[5.21865781,47.21924454],[5.218125965,47.220163452],[5.216646866,47.219781973],[5.213495127,47.2212526],[5.213171526,47.221612725],[5.212409269,47.222107313],[5.211891012,47.222299133],[5.211533654,47.222288842],[5.211123658,47.222541635],[5.209266101,47.221829551],[5.206756197,47.221519832],[5.205290338,47.219815847],[5.201195377,47.218531976]]]],&quot;type&quot;:&quot;MultiPolygon&quot;}"/>
    <s v="47.234904542, 5.191566814"/>
  </r>
  <r>
    <x v="0"/>
    <x v="30"/>
    <s v="21656"/>
    <s v="CC de la Plaine Dijonnaise"/>
    <s v="200000925"/>
    <s v="CC"/>
    <s v="Côte-d'Or"/>
    <s v="21"/>
    <s v="Bourgogne-Franche-Comté"/>
    <s v="27"/>
    <s v="HTA"/>
    <n v="0"/>
    <n v="0"/>
    <n v="0"/>
    <n v="0"/>
    <n v="1"/>
    <n v="1E-3"/>
    <n v="0"/>
    <n v="0"/>
    <n v="0"/>
    <n v="0"/>
    <n v="0"/>
    <n v="0"/>
    <s v="{&quot;coordinates&quot;:[[[[5.201195377,47.218531976],[5.192945139,47.216934015],[5.178290077,47.229731646],[5.178126058,47.230056246],[5.177694898,47.230281395],[5.162423094,47.243640467],[5.162568747,47.243710698],[5.164514037,47.246566213],[5.164767796,47.248072678],[5.166317173,47.250746429],[5.166780665,47.25128533],[5.168095913,47.250707776],[5.170352117,47.249915364],[5.17111451,47.249470603],[5.172801332,47.248991404],[5.17386966,47.249015506],[5.176372675,47.24925944],[5.176743779,47.250160278],[5.180471486,47.249063543],[5.181231557,47.249411288],[5.182445164,47.25190563],[5.189215451,47.25049463],[5.194770361,47.249483595],[5.197230314,47.248767849],[5.198414684,47.248362638],[5.199558232,47.247800582],[5.201342242,47.246342858],[5.200331147,47.245519083],[5.199452576,47.245089053],[5.200111227,47.244184951],[5.200766786,47.24436884],[5.201796874,47.242944327],[5.202736769,47.243580315],[5.203420124,47.242119145],[5.204510273,47.241097838],[5.20477809,47.241146781],[5.205463266,47.239989968],[5.205695125,47.239807235],[5.207973334,47.236934131],[5.209250656,47.235548962],[5.212053007,47.233276392],[5.213673741,47.23166216],[5.215151796,47.229764233],[5.215915847,47.229664068],[5.216151524,47.229415493],[5.216781222,47.229327798],[5.217126502,47.229140168],[5.219222522,47.225978494],[5.219492061,47.225109635],[5.219236316,47.224774998],[5.219360166,47.224412377],[5.218926178,47.223955066],[5.21902216,47.223557855],[5.219389729,47.223494977],[5.219614218,47.223264621],[5.220140428,47.223233826],[5.220164243,47.22294607],[5.220736014,47.222546044],[5.220445987,47.222181446],[5.220500069,47.221890409],[5.220166874,47.221696855],[5.220171208,47.221417578],[5.220793773,47.220647322],[5.222207798,47.220828256],[5.222490752,47.220733668],[5.221684011,47.2204051],[5.221680744,47.219237952],[5.221002252,47.2191654],[5.221138789,47.218278369],[5.220435755,47.218187371],[5.219375931,47.219252402],[5.21865781,47.21924454],[5.218125965,47.220163452],[5.216646866,47.219781973],[5.213495127,47.2212526],[5.213171526,47.221612725],[5.212409269,47.222107313],[5.211891012,47.222299133],[5.211533654,47.222288842],[5.211123658,47.222541635],[5.209266101,47.221829551],[5.206756197,47.221519832],[5.205290338,47.219815847],[5.201195377,47.218531976]]]],&quot;type&quot;:&quot;MultiPolygon&quot;}"/>
    <s v="47.234904542, 5.191566814"/>
  </r>
  <r>
    <x v="0"/>
    <x v="31"/>
    <s v="21655"/>
    <s v="CC du Pays Châtillonnais"/>
    <s v="242101434"/>
    <s v="CC"/>
    <s v="Côte-d'Or"/>
    <s v="21"/>
    <s v="Bourgogne-Franche-Comté"/>
    <s v="27"/>
    <s v="BT &lt;= 36 kVA"/>
    <m/>
    <m/>
    <n v="0"/>
    <n v="0"/>
    <n v="0"/>
    <n v="0"/>
    <n v="0"/>
    <n v="0"/>
    <n v="0"/>
    <n v="0"/>
    <n v="0"/>
    <n v="0"/>
    <s v="{&quot;coordinates&quot;:[[[[4.687678307,47.83403242],[4.688033552,47.834399092],[4.68838603,47.834510144],[4.689107688,47.835089386],[4.69139452,47.837250225],[4.691451383,47.837608587],[4.691862923,47.837978035],[4.698480644,47.846866416],[4.699051445,47.847361361],[4.699712801,47.847676752],[4.70072814,47.847853776],[4.702798712,47.848993097],[4.704397791,47.849731442],[4.707911876,47.85125478],[4.70881689,47.851574674],[4.711905347,47.853204917],[4.712750795,47.85379121],[4.714318129,47.853785418],[4.714922466,47.853944922],[4.715177392,47.854177048],[4.715424586,47.854666744],[4.716680057,47.85581234],[4.71757408,47.856532918],[4.718861012,47.857283741],[4.720873868,47.859177962],[4.721703378,47.859761725],[4.723132332,47.860639146],[4.724066572,47.860738845],[4.724427505,47.860896477],[4.725045341,47.861344696],[4.725581556,47.861544757],[4.72634402,47.861709079],[4.728562445,47.862753955],[4.729253614,47.863192971],[4.730109976,47.863939215],[4.730770925,47.864312052],[4.731112513,47.864367326],[4.732461053,47.865723829],[4.73357513,47.865550738],[4.735884794,47.865120499],[4.739607646,47.865564971],[4.741549544,47.865425437],[4.744980845,47.864892845],[4.745771628,47.864612819],[4.749799516,47.863594096],[4.750318585,47.863391908],[4.750979401,47.863310031],[4.754383581,47.863259175],[4.755245962,47.863326395],[4.757042138,47.863637987],[4.759699245,47.864294925],[4.760366362,47.864524372],[4.761253321,47.864646092],[4.76298626,47.860912998],[4.763150665,47.860626961],[4.76178769,47.859944372],[4.760577418,47.85914605],[4.759200381,47.858561766],[4.757370978,47.857321688],[4.754910024,47.855950599],[4.752211902,47.85431924],[4.751582363,47.853845228],[4.751325275,47.853349449],[4.751194143,47.85196778],[4.750861919,47.85134259],[4.750428427,47.850850342],[4.750245843,47.850260726],[4.75035258,47.849806326],[4.751211396,47.849122846],[4.750474076,47.848176024],[4.749474107,47.84729343],[4.750555484,47.846303262],[4.750445835,47.844111071],[4.749846293,47.841457174],[4.750011617,47.839899129],[4.749146858,47.837472436],[4.748364393,47.835960032],[4.745157487,47.831052086],[4.744562298,47.830514509],[4.742009759,47.827524112],[4.738637204,47.822830895],[4.742257892,47.821593342],[4.743882534,47.821244203],[4.747089735,47.820812951],[4.749083305,47.82034391],[4.748237987,47.818497547],[4.747000155,47.816418465],[4.746424985,47.816770924],[4.745750942,47.816636028],[4.745340814,47.816682646],[4.744581696,47.817172869],[4.744191374,47.817008535],[4.743188577,47.817323228],[4.742337387,47.817737386],[4.74172953,47.817909361],[4.741008887,47.818433197],[4.740470677,47.818446591],[4.73973675,47.81819732],[4.737609011,47.818691597],[4.736172034,47.819301637],[4.735476437,47.819816965],[4.734922035,47.819498389],[4.733999982,47.819259069],[4.733234469,47.819721403],[4.732587674,47.819807484],[4.728105567,47.819918657],[4.726001703,47.819794815],[4.725267261,47.819816429],[4.724382351,47.819690815],[4.722833697,47.819829715],[4.721363545,47.821857007],[4.72022345,47.823223174],[4.719460678,47.823899626],[4.718889718,47.823646035],[4.712007089,47.824854017],[4.707443112,47.826092658],[4.701644962,47.824905856],[4.697007979,47.825581614],[4.696114776,47.826872842],[4.69586458,47.826907969],[4.695132719,47.827391164],[4.694919176,47.827863262],[4.695411558,47.828170317],[4.694678444,47.828824567],[4.693764245,47.829837911],[4.693506132,47.830212526],[4.693565571,47.830609561],[4.690910101,47.831395061],[4.69146036,47.832386356],[4.688487787,47.833251989],[4.688755376,47.833637025],[4.687678307,47.83403242]]]],&quot;type&quot;:&quot;MultiPolygon&quot;}"/>
    <s v="47.841883898, 4.72633461"/>
  </r>
  <r>
    <x v="0"/>
    <x v="32"/>
    <s v="21653"/>
    <s v="CC du Pays Châtillonnais"/>
    <s v="242101434"/>
    <s v="CC"/>
    <s v="Côte-d'Or"/>
    <s v="21"/>
    <s v="Bourgogne-Franche-Comté"/>
    <s v="27"/>
    <s v="BT &lt;= 36 kVA"/>
    <m/>
    <m/>
    <n v="0"/>
    <n v="0"/>
    <n v="0"/>
    <n v="0"/>
    <n v="0"/>
    <n v="0"/>
    <n v="0"/>
    <n v="0"/>
    <n v="0"/>
    <n v="0"/>
    <s v="{&quot;coordinates&quot;:[[[[4.566555037,47.921323274],[4.567177419,47.921131345],[4.568172819,47.921010043],[4.573079665,47.92061408],[4.575063744,47.921139272],[4.57724254,47.921906654],[4.579986859,47.922460259],[4.580759321,47.922362552],[4.582215323,47.92255358],[4.584300133,47.922634395],[4.585749268,47.922774164],[4.588293907,47.922826196],[4.591594693,47.922772515],[4.592416537,47.922580448],[4.591092508,47.922370656],[4.590479155,47.922012608],[4.590129944,47.921397141],[4.590040514,47.920825865],[4.590961031,47.917136334],[4.590958324,47.916643994],[4.590606468,47.915671208],[4.59030728,47.915338607],[4.589293949,47.913425124],[4.585737154,47.912912416],[4.583948942,47.911765466],[4.58337043,47.911492423],[4.582206188,47.911242574],[4.580895744,47.911388042],[4.579663215,47.911857398],[4.578914916,47.911141949],[4.577752703,47.912265641],[4.576629032,47.912389649],[4.575397634,47.912267553],[4.572244631,47.911231442],[4.571006488,47.910111138],[4.57005903,47.9087682],[4.567006878,47.908870178],[4.566844944,47.908645504],[4.559790503,47.908408169],[4.559640781,47.908324644],[4.555184579,47.908300933],[4.554273177,47.908220286],[4.554055917,47.908801949],[4.554545494,47.909655999],[4.554586531,47.910051515],[4.554173423,47.910620467],[4.553259311,47.910860296],[4.552497424,47.910811862],[4.551592578,47.910452965],[4.550818904,47.909680068],[4.550619389,47.909633196],[4.550208637,47.909734033],[4.549601031,47.910246127],[4.549049799,47.910258801],[4.548778651,47.910785355],[4.549231566,47.911073724],[4.549225955,47.911294331],[4.548241194,47.912418082],[4.546587068,47.913132979],[4.5460658,47.913164146],[4.546530679,47.913771015],[4.54722444,47.914374866],[4.548548318,47.916015458],[4.549588541,47.915826213],[4.550053514,47.915838079],[4.550343997,47.916064679],[4.551171441,47.917070901],[4.551358041,47.917453692],[4.552505094,47.917208102],[4.555713574,47.9182197],[4.55909395,47.919836518],[4.558931921,47.920429154],[4.560985426,47.920815941],[4.561723988,47.921022155],[4.561926893,47.920681908],[4.565160258,47.921388675],[4.566240274,47.921457091],[4.566555037,47.921323274]]]],&quot;type&quot;:&quot;MultiPolygon&quot;}"/>
    <s v="47.915596751, 4.569860754"/>
  </r>
  <r>
    <x v="0"/>
    <x v="33"/>
    <s v="21652"/>
    <s v="CC de Pouilly-en-Auxois/Bligny-sur-Ouche"/>
    <s v="200071207"/>
    <s v="CC"/>
    <s v="Côte-d'Or"/>
    <s v="21"/>
    <s v="Bourgogne-Franche-Comté"/>
    <s v="27"/>
    <s v="BT &lt;= 36 kVA"/>
    <m/>
    <m/>
    <n v="0"/>
    <n v="0"/>
    <n v="0"/>
    <n v="0"/>
    <n v="0"/>
    <n v="0"/>
    <n v="0"/>
    <n v="0"/>
    <n v="0"/>
    <n v="0"/>
    <s v="{&quot;coordinates&quot;:[[[[4.599332957,47.214929551],[4.597593372,47.21656176],[4.597620612,47.217478947],[4.597440255,47.217547167],[4.597972245,47.219172354],[4.596929457,47.21988458],[4.597709052,47.220545572],[4.598645354,47.221631212],[4.598126736,47.222148022],[4.598740375,47.224161073],[4.598708828,47.224389322],[4.599228209,47.224386659],[4.599506142,47.226665468],[4.599637232,47.226984219],[4.599288174,47.227070077],[4.598261993,47.227011296],[4.597936048,47.228053109],[4.599201529,47.227934805],[4.599914215,47.228030322],[4.600652491,47.228008422],[4.60054784,47.228800463],[4.600942285,47.229173205],[4.601055055,47.230474599],[4.601363752,47.231030415],[4.601891778,47.23162642],[4.602311745,47.2317899],[4.603391385,47.232618692],[4.604332281,47.233005472],[4.605356614,47.233795392],[4.605985906,47.234592578],[4.605946577,47.235223438],[4.605406548,47.236885043],[4.606752375,47.237104115],[4.608703732,47.239488455],[4.610201472,47.240539195],[4.610875557,47.240840485],[4.610791637,47.241967212],[4.610608163,47.242330841],[4.610096988,47.242745844],[4.60964518,47.242979931],[4.610115752,47.243195808],[4.610715776,47.243318938],[4.611172923,47.243174818],[4.611618009,47.242760728],[4.61445803,47.241082396],[4.61515531,47.239821959],[4.615626455,47.239837005],[4.616435014,47.239552897],[4.618435842,47.238072553],[4.620171241,47.237483728],[4.620945614,47.237295514],[4.622242969,47.237263859],[4.623076677,47.238472302],[4.624464921,47.239522594],[4.623378879,47.239986233],[4.624914099,47.241085787],[4.625917097,47.242772678],[4.626228585,47.242972712],[4.627010195,47.24289061],[4.627207519,47.243119257],[4.626461169,47.244279606],[4.626885473,47.244755394],[4.628086113,47.245322933],[4.62817557,47.245526079],[4.628040917,47.246057435],[4.628692647,47.246357137],[4.629034399,47.246943932],[4.629475767,47.247414068],[4.630523285,47.248249367],[4.630588311,47.248213335],[4.632052456,47.248832055],[4.633014031,47.249578497],[4.634183982,47.249261263],[4.634267498,47.249441977],[4.635041802,47.249247368],[4.634653166,47.248165103],[4.63504551,47.247934458],[4.634780305,47.246997225],[4.635073448,47.246635612],[4.635537135,47.246359836],[4.636165367,47.245798995],[4.636315862,47.244704621],[4.635777064,47.2430761],[4.636156129,47.242801516],[4.635502905,47.241757202],[4.636255386,47.241631325],[4.63659844,47.241433786],[4.637155413,47.241748284],[4.637709933,47.241721543],[4.63738939,47.241225418],[4.637728401,47.240938786],[4.637685491,47.240615229],[4.638217409,47.240237626],[4.638996198,47.240238324],[4.63982934,47.239636744],[4.640487336,47.23957881],[4.640677385,47.239394228],[4.644925178,47.236790239],[4.646705333,47.235946448],[4.648060955,47.2359623],[4.645287009,47.234443011],[4.642862063,47.231836359],[4.641303328,47.230922864],[4.640886604,47.230436213],[4.640170392,47.229145186],[4.638789984,47.229307885],[4.638633868,47.230301498],[4.63829134,47.22999298],[4.638071505,47.229502636],[4.63616531,47.229720457],[4.635987158,47.228644223],[4.636185026,47.227109748],[4.636118851,47.225064838],[4.635172014,47.22492062],[4.633003121,47.224404622],[4.63088516,47.224433545],[4.631422189,47.225404786],[4.631589432,47.226211944],[4.630531285,47.226320483],[4.629445819,47.226269116],[4.628836501,47.226052566],[4.628726682,47.225830796],[4.629072467,47.225551296],[4.62911554,47.22509686],[4.628811579,47.224793175],[4.628010675,47.224840447],[4.628045952,47.224259155],[4.628566938,47.22422212],[4.629611139,47.22365456],[4.628754132,47.223507227],[4.628071255,47.222999058],[4.628114539,47.222595044],[4.627660529,47.22204944],[4.628146802,47.221870622],[4.628355899,47.221617356],[4.628880466,47.221481218],[4.629077364,47.221043528],[4.629512329,47.220829407],[4.629288835,47.219690765],[4.628957627,47.219577461],[4.628729368,47.219241196],[4.628114181,47.218871648],[4.628196222,47.218350929],[4.628969394,47.217565666],[4.628655886,47.217119843],[4.629228516,47.216608435],[4.629374088,47.217051216],[4.629962598,47.217107773],[4.631499453,47.216404495],[4.632556134,47.216428332],[4.632947836,47.216227412],[4.632778129,47.215904737],[4.633084744,47.215774351],[4.633008166,47.21521084],[4.633087565,47.214953089],[4.633867848,47.215145594],[4.634270111,47.214770731],[4.634568308,47.214276673],[4.634154168,47.213651289],[4.634912696,47.21338936],[4.634898284,47.213045586],[4.634403792,47.212994032],[4.634438986,47.212586526],[4.633782051,47.212668728],[4.633705189,47.212400573],[4.633947708,47.211900998],[4.634531215,47.211664049],[4.633965896,47.211368567],[4.634109234,47.211127922],[4.633883212,47.210908695],[4.634521773,47.210526896],[4.634428631,47.210201341],[4.634861334,47.209872869],[4.634398372,47.209292298],[4.634068046,47.209162788],[4.63468086,47.20876064],[4.635086969,47.208731497],[4.635164324,47.208407138],[4.635650658,47.2084525],[4.63607534,47.208078213],[4.636051936,47.207656225],[4.636487792,47.207562724],[4.636434172,47.207320356],[4.636995457,47.206963045],[4.636503734,47.206609805],[4.635919863,47.20644156],[4.635628124,47.206016156],[4.635040347,47.205892985],[4.635045939,47.205555231],[4.63642413,47.203427778],[4.636889011,47.203116852],[4.63823363,47.202625099],[4.638564128,47.202197204],[4.638151617,47.201233233],[4.637229629,47.200676271],[4.636965527,47.200680904],[4.636018969,47.201270576],[4.634648655,47.201959868],[4.634365241,47.201633395],[4.633367919,47.199942876],[4.632463687,47.200491401],[4.632811468,47.200806165],[4.633356831,47.201623306],[4.632852088,47.201752885],[4.632597476,47.201983391],[4.631080287,47.202013768],[4.630228712,47.202165327],[4.630054964,47.202753976],[4.62946746,47.202900012],[4.628797791,47.202688816],[4.628320771,47.202338036],[4.62762277,47.201451881],[4.627230693,47.201550138],[4.627246837,47.201909197],[4.626265959,47.202154391],[4.62600857,47.202293974],[4.626773952,47.203224215],[4.626652646,47.203451035],[4.625941544,47.203005382],[4.625280967,47.202263664],[4.624950849,47.202270096],[4.623482308,47.198789674],[4.623152211,47.198796101],[4.623410836,47.200230521],[4.622819334,47.200287434],[4.62136283,47.200181764],[4.620495132,47.199973292],[4.619957571,47.199759296],[4.616888124,47.20053966],[4.616041935,47.20082701],[4.615243856,47.200516675],[4.611551522,47.203883604],[4.608976548,47.20389058],[4.609236192,47.205370934],[4.609158979,47.206456161],[4.609770249,47.207057281],[4.609842331,47.207964844],[4.610336168,47.209144787],[4.609789268,47.209459444],[4.608132406,47.209996615],[4.606008458,47.210204366],[4.605763023,47.210658897],[4.60496491,47.211058953],[4.603495848,47.211205358],[4.599332957,47.214929551]]]],&quot;type&quot;:&quot;MultiPolygon&quot;}"/>
    <s v="47.223241582, 4.620473047"/>
  </r>
  <r>
    <x v="0"/>
    <x v="34"/>
    <s v="21650"/>
    <s v="CC de Gevrey-Chambertin et de Nuits-Saint-Georges"/>
    <s v="200070894"/>
    <s v="CC"/>
    <s v="Côte-d'Or"/>
    <s v="21"/>
    <s v="Bourgogne-Franche-Comté"/>
    <s v="27"/>
    <s v="BT &lt;= 36 kVA"/>
    <m/>
    <m/>
    <n v="0"/>
    <n v="0"/>
    <n v="0"/>
    <n v="0"/>
    <n v="0"/>
    <n v="0"/>
    <n v="0"/>
    <n v="0"/>
    <n v="0"/>
    <n v="0"/>
    <s v="{&quot;coordinates&quot;:[[[[4.822501534,47.261956992],[4.822329596,47.26246487],[4.822483486,47.263180145],[4.823168778,47.264430065],[4.82413323,47.265835877],[4.824635795,47.266338551],[4.825995207,47.267062765],[4.827091675,47.268223342],[4.828314931,47.269259443],[4.828569782,47.269750697],[4.828752063,47.270947278],[4.829176944,47.27173031],[4.830375024,47.273227839],[4.83071543,47.274403912],[4.831541291,47.275692085],[4.832078942,47.276792099],[4.832367453,47.276755125],[4.832896406,47.277172701],[4.833845081,47.277559327],[4.834218678,47.277999163],[4.834855243,47.278273652],[4.835472717,47.278415166],[4.835745917,47.278626961],[4.836959726,47.279220081],[4.841808762,47.278933383],[4.844467146,47.279011813],[4.845888747,47.279217927],[4.847755389,47.279244041],[4.848508485,47.279403138],[4.850273426,47.279549698],[4.851471156,47.279747608],[4.854202032,47.28039107],[4.855685885,47.280481708],[4.855573547,47.280102595],[4.855573367,47.279101246],[4.855422155,47.278630904],[4.856052522,47.278799119],[4.855537049,47.277168461],[4.855044491,47.276238921],[4.854819731,47.276129053],[4.854788827,47.275348816],[4.856123327,47.273226608],[4.857098527,47.272387043],[4.857515964,47.271717591],[4.858216504,47.271315554],[4.859039701,47.271132169],[4.861327953,47.270847834],[4.862207274,47.270642814],[4.862520146,47.270355933],[4.862370637,47.26966855],[4.862385538,47.268953312],[4.863218922,47.268340193],[4.864108263,47.267395684],[4.86509819,47.265843511],[4.865729296,47.265617239],[4.867223244,47.26570486],[4.867742473,47.265419144],[4.867832882,47.264708991],[4.866968274,47.26377288],[4.866868291,47.263141434],[4.866958569,47.262884237],[4.86739252,47.262505342],[4.867290144,47.261728954],[4.867355799,47.260801276],[4.867644167,47.259925843],[4.867597879,47.259583495],[4.867103568,47.258947593],[4.867059026,47.258693467],[4.867551712,47.258292912],[4.86767627,47.257690268],[4.867160242,47.256847599],[4.86696761,47.256214041],[4.866985956,47.255828329],[4.867661553,47.255097043],[4.867957792,47.255058052],[4.868691617,47.25527946],[4.868982404,47.255273873],[4.869474613,47.254822888],[4.870402082,47.254413508],[4.870511304,47.254169509],[4.870159639,47.25337553],[4.869882696,47.253284542],[4.868380673,47.25310704],[4.867003159,47.252287253],[4.866250853,47.25153213],[4.865620374,47.251085719],[4.86408157,47.250379255],[4.862701294,47.250162803],[4.862352362,47.250016222],[4.861024323,47.248863283],[4.860171638,47.249139915],[4.858940943,47.24911733],[4.858109218,47.2491973],[4.856373681,47.250257082],[4.855734057,47.250845446],[4.854996666,47.251168821],[4.851800947,47.251155067],[4.851817804,47.251298879],[4.849869504,47.251523587],[4.848665597,47.251512171],[4.849138169,47.251908962],[4.84694249,47.252094342],[4.847029979,47.252254138],[4.844381257,47.252842906],[4.844454681,47.252939893],[4.841211058,47.253885642],[4.840667342,47.253611517],[4.839394565,47.254139597],[4.837771689,47.255105452],[4.836676381,47.255332623],[4.835302994,47.255976613],[4.834899035,47.256076658],[4.834218238,47.256087428],[4.832911303,47.256664602],[4.83229166,47.256490693],[4.829852125,47.256435563],[4.82919526,47.256294643],[4.82852907,47.256695965],[4.827289084,47.25667679],[4.82627442,47.25713852],[4.825583354,47.25723675],[4.825386916,47.257956637],[4.825489253,47.258788885],[4.824941148,47.259670092],[4.824789379,47.260615298],[4.824210925,47.26095398],[4.823642,47.260871978],[4.822501534,47.261956992]]]],&quot;type&quot;:&quot;MultiPolygon&quot;}"/>
    <s v="47.264348371, 4.846753784"/>
  </r>
  <r>
    <x v="0"/>
    <x v="35"/>
    <s v="21649"/>
    <s v="CC des Terres d'Auxois"/>
    <s v="200071017"/>
    <s v="CC"/>
    <s v="Côte-d'Or"/>
    <s v="21"/>
    <s v="Bourgogne-Franche-Comté"/>
    <s v="27"/>
    <s v="BT &lt;= 36 kVA"/>
    <m/>
    <m/>
    <n v="0"/>
    <n v="0"/>
    <n v="0"/>
    <n v="0"/>
    <n v="0"/>
    <n v="0"/>
    <n v="0"/>
    <n v="0"/>
    <n v="0"/>
    <n v="0"/>
    <s v="{&quot;coordinates&quot;:[[[[4.613543632,47.359441918],[4.612057063,47.359228447],[4.610524154,47.358486162],[4.608753619,47.357992957],[4.608229097,47.35769048],[4.607567148,47.357488946],[4.60662281,47.357326429],[4.606241118,47.357500982],[4.604099886,47.356927293],[4.603911621,47.35670209],[4.599920639,47.356348333],[4.600453003,47.35593852],[4.598921568,47.35612618],[4.599077028,47.35560721],[4.59847368,47.355547081],[4.597420284,47.355279743],[4.59689838,47.354617018],[4.597907446,47.354286202],[4.59815591,47.353464318],[4.597185994,47.353507369],[4.597260736,47.353169591],[4.596955984,47.353080138],[4.5968087,47.352494199],[4.596981108,47.352010113],[4.597521777,47.351701944],[4.59883392,47.351406569],[4.598869412,47.350685756],[4.599046663,47.350187193],[4.598761874,47.349388852],[4.599224945,47.349056531],[4.599151771,47.348157132],[4.598887079,47.347321597],[4.599010723,47.346491521],[4.598635793,47.346402139],[4.598563761,47.34518488],[4.597282131,47.344809032],[4.597413479,47.344459669],[4.597810685,47.344452405],[4.599154689,47.34492103],[4.599793602,47.344933842],[4.60045369,47.342591792],[4.60098823,47.341371575],[4.60086937,47.341161617],[4.601192639,47.340896943],[4.601757251,47.340729785],[4.602177159,47.340374635],[4.602495847,47.339291547],[4.603844574,47.339167583],[4.6039745,47.338329307],[4.604356318,47.337853118],[4.603344265,47.337717625],[4.60227967,47.337374854],[4.601958481,47.337797075],[4.60137063,47.337850202],[4.599567908,47.337540091],[4.598878983,47.337312769],[4.598659642,47.337597617],[4.597877292,47.337435504],[4.595374388,47.337319543],[4.594656166,47.337353718],[4.593042081,47.33790801],[4.592423739,47.337960609],[4.591399057,47.337710834],[4.590806391,47.337467739],[4.588372228,47.337257044],[4.585920548,47.337214913],[4.583995313,47.336968362],[4.582600458,47.336964867],[4.581066174,47.336679626],[4.578850177,47.335912912],[4.576756032,47.3349185],[4.575327771,47.33400056],[4.573815716,47.332120303],[4.57282236,47.330356358],[4.572525379,47.33002903],[4.57138122,47.329172924],[4.571900662,47.328188051],[4.571982948,47.325978236],[4.572179916,47.325197617],[4.572054513,47.324939997],[4.572105133,47.324317129],[4.570694481,47.324169644],[4.569690603,47.324211132],[4.56787704,47.325139644],[4.567545227,47.325794218],[4.567180217,47.326037753],[4.566840962,47.325938784],[4.566544484,47.326216508],[4.566047567,47.326024221],[4.564413896,47.326722447],[4.563203258,47.327351027],[4.562081229,47.327657858],[4.561735367,47.328014568],[4.560165138,47.328666859],[4.559613445,47.328685975],[4.558837531,47.328964714],[4.558132809,47.329369449],[4.558353699,47.329724846],[4.55811281,47.330140463],[4.558776938,47.330617769],[4.558917507,47.330897708],[4.558384072,47.331090351],[4.557499508,47.331825241],[4.557422233,47.332448456],[4.557152196,47.333001323],[4.557082723,47.334213295],[4.55629622,47.335454686],[4.555812259,47.335254078],[4.553515188,47.334691463],[4.552722259,47.334706569],[4.55212379,47.334621827],[4.551852678,47.33523142],[4.551215511,47.335365988],[4.549877057,47.336029444],[4.549453376,47.336081017],[4.548365381,47.336566436],[4.547513411,47.336785783],[4.546891224,47.336751753],[4.546456993,47.336851177],[4.545440871,47.336246128],[4.544458279,47.336529319],[4.543937869,47.336764039],[4.543990205,47.337478259],[4.543861319,47.338293031],[4.543233448,47.338937056],[4.542988242,47.339392313],[4.543039636,47.340074131],[4.542916441,47.340350388],[4.540732621,47.340874594],[4.538432723,47.341278743],[4.537716259,47.34156195],[4.537524144,47.341745473],[4.539132361,47.342210387],[4.540157818,47.343000847],[4.540496602,47.343173733],[4.540582319,47.343667813],[4.539886559,47.344257793],[4.539819402,47.345010512],[4.540207143,47.344996368],[4.540605654,47.345957206],[4.540964475,47.345950646],[4.541432813,47.346620628],[4.540796306,47.347014441],[4.541517136,47.347803526],[4.542142661,47.348133772],[4.542288419,47.349517542],[4.544700423,47.348808399],[4.545278008,47.348346919],[4.54601276,47.34851272],[4.547117377,47.347997395],[4.546784208,47.347607459],[4.546753171,47.346852441],[4.549472837,47.345747427],[4.550258105,47.345507349],[4.551676101,47.345799953],[4.553212223,47.346557366],[4.554053567,47.347201603],[4.556028949,47.348393396],[4.556513683,47.349118924],[4.557643904,47.349534165],[4.56046632,47.349596231],[4.561023686,47.34981024],[4.563556691,47.349351189],[4.56377829,47.349772293],[4.565023981,47.34969249],[4.565955513,47.350469586],[4.566016897,47.350847826],[4.566960366,47.350762172],[4.567062391,47.351488317],[4.570275377,47.351536774],[4.570488799,47.352129053],[4.57097883,47.352620347],[4.571578827,47.352704073],[4.57285528,47.353264855],[4.573861001,47.353177402],[4.575333984,47.353706682],[4.57633178,47.353800295],[4.576841779,47.354157136],[4.578365658,47.354117535],[4.581584143,47.354885926],[4.583081746,47.354987984],[4.583111735,47.355375648],[4.585189656,47.355206853],[4.585621965,47.355443162],[4.586280978,47.355101018],[4.58675212,47.355485358],[4.58764489,47.355117503],[4.588695252,47.355149966],[4.589264478,47.355266437],[4.589666609,47.355109668],[4.59207915,47.356082382],[4.592576144,47.356889533],[4.593922203,47.357596799],[4.5951333,47.358042084],[4.597223329,47.358544609],[4.597967862,47.358628013],[4.597110157,47.359639252],[4.597721948,47.359625439],[4.599665224,47.360002981],[4.599805797,47.361117544],[4.60030342,47.361096285],[4.601450573,47.361437039],[4.602171997,47.361455007],[4.602216982,47.361763224],[4.602954594,47.362189746],[4.604112418,47.362487108],[4.604600041,47.362529897],[4.604838038,47.363707937],[4.605352542,47.364028577],[4.60637642,47.364497943],[4.607008691,47.364635066],[4.60755625,47.364996657],[4.607896126,47.365061285],[4.608463253,47.364704981],[4.610117936,47.363141477],[4.610646637,47.362963073],[4.610490715,47.362360164],[4.611685095,47.361270322],[4.612356696,47.361129546],[4.612902042,47.360712293],[4.6129982,47.359987934],[4.613543632,47.359441918]]]],&quot;type&quot;:&quot;MultiPolygon&quot;}"/>
    <s v="47.343787519, 4.574884325"/>
  </r>
  <r>
    <x v="0"/>
    <x v="36"/>
    <s v="21648"/>
    <s v="CC Forêts, Seine et Suzon"/>
    <s v="200039063"/>
    <s v="CC"/>
    <s v="Côte-d'Or"/>
    <s v="21"/>
    <s v="Bourgogne-Franche-Comté"/>
    <s v="27"/>
    <s v="HTA"/>
    <n v="0"/>
    <n v="0"/>
    <n v="2"/>
    <n v="30008.901999999998"/>
    <n v="0"/>
    <n v="0"/>
    <n v="0"/>
    <n v="0"/>
    <n v="0"/>
    <n v="0"/>
    <n v="0"/>
    <n v="0"/>
    <s v="{&quot;coordinates&quot;:[[[[4.6869934,47.407581977],[4.688019255,47.408653879],[4.687371807,47.409448426],[4.686799709,47.410656961],[4.685679777,47.411739275],[4.685777251,47.412603148],[4.685446474,47.413220214],[4.684705509,47.414123246],[4.684377697,47.414708752],[4.683628987,47.415535354],[4.681413071,47.41699544],[4.679908698,47.417670865],[4.67932893,47.418261794],[4.679242851,47.418478232],[4.680195087,47.418469884],[4.680871518,47.418592469],[4.682802348,47.419161516],[4.683437331,47.419442257],[4.684495942,47.41969435],[4.686175281,47.419646609],[4.687735542,47.419693312],[4.689177187,47.420648419],[4.688974099,47.423591168],[4.689538838,47.423787358],[4.69020863,47.423991023],[4.690476091,47.421324659],[4.691505638,47.421242163],[4.691852848,47.421020117],[4.692652661,47.421140841],[4.693496852,47.420902554],[4.694139127,47.421579306],[4.694495625,47.421819023],[4.695298962,47.421379628],[4.695658101,47.421283453],[4.697483266,47.42039335],[4.697946226,47.420726945],[4.698134641,47.421146483],[4.69808237,47.421506505],[4.699998875,47.421781949],[4.701682309,47.422446142],[4.703351217,47.422193015],[4.704824379,47.422167834],[4.707397702,47.421736617],[4.712108788,47.421280201],[4.713068188,47.421286786],[4.713483134,47.421152817],[4.714292212,47.421561386],[4.715422982,47.420704638],[4.7156591,47.420993788],[4.719315777,47.41972335],[4.720300711,47.419616947],[4.722711625,47.419547051],[4.724062345,47.41897599],[4.724193949,47.419066781],[4.725380284,47.41854136],[4.725998167,47.418078388],[4.7256609,47.417698017],[4.726007873,47.417556006],[4.72685115,47.416348647],[4.727117466,47.416379809],[4.728070627,47.415537274],[4.729639466,47.414824241],[4.730142826,47.415089579],[4.729966564,47.415300196],[4.730741389,47.415427332],[4.730489272,47.416000143],[4.731654226,47.416253829],[4.731807568,47.416934958],[4.732583383,47.417953475],[4.733996913,47.41895888],[4.734662938,47.419042592],[4.737663585,47.418095594],[4.738050873,47.418420259],[4.738730157,47.41850375],[4.738507968,47.418851928],[4.738267122,47.419892802],[4.739040321,47.420130659],[4.739660231,47.42104071],[4.748960565,47.415561792],[4.749100771,47.415711854],[4.76195533,47.409989259],[4.75975646,47.406808047],[4.757966306,47.404394078],[4.756610952,47.404194856],[4.755461753,47.40389166],[4.755253894,47.403659787],[4.753815209,47.402899027],[4.751619069,47.402861896],[4.750208996,47.403300022],[4.749317254,47.403284627],[4.748305956,47.403425894],[4.745395387,47.403402085],[4.744872536,47.403270367],[4.744230717,47.403558225],[4.743791105,47.403620644],[4.741834368,47.403115121],[4.741644262,47.402937885],[4.740058133,47.402244897],[4.739439165,47.402297377],[4.739190872,47.401879695],[4.738895195,47.401636502],[4.73887289,47.40115331],[4.738514609,47.400860629],[4.738422601,47.400518044],[4.738641234,47.400185222],[4.738423684,47.399651825],[4.7377571,47.398807291],[4.736773762,47.398377175],[4.73594983,47.397914058],[4.735246821,47.397785887],[4.734486302,47.397232671],[4.734346345,47.397046571],[4.733309493,47.396682055],[4.732433124,47.396523136],[4.73248118,47.396122634],[4.732016738,47.395948569],[4.731924996,47.395653698],[4.731329199,47.39568238],[4.73030028,47.395397857],[4.729744355,47.395511478],[4.72937788,47.395167567],[4.728780345,47.395142238],[4.728518526,47.394918324],[4.727885981,47.39499976],[4.727725386,47.394501513],[4.727406153,47.394429721],[4.72747644,47.393936148],[4.727285225,47.393721988],[4.727110569,47.393033961],[4.725635466,47.392809149],[4.725598038,47.393129354],[4.724545645,47.392936972],[4.722051876,47.39212394],[4.721657662,47.392276547],[4.720779052,47.392292256],[4.720196349,47.392480062],[4.719872947,47.392194912],[4.718913984,47.392268521],[4.718001085,47.392248699],[4.715004091,47.391285381],[4.71492154,47.392684045],[4.713478583,47.393214055],[4.713111177,47.393584138],[4.713449438,47.394044668],[4.71285563,47.394633285],[4.710509066,47.394981175],[4.710012543,47.396833427],[4.709397966,47.39772937],[4.708554607,47.398021794],[4.70738446,47.398588234],[4.706324312,47.399278205],[4.705114025,47.399876724],[4.704027482,47.400572462],[4.703465685,47.401047106],[4.703167198,47.400251013],[4.701089489,47.398800252],[4.701218612,47.398690314],[4.699216124,47.397182594],[4.698460703,47.396652484],[4.698135083,47.396629327],[4.697589993,47.397087492],[4.696563632,47.397549076],[4.696188442,47.397384372],[4.695702683,47.397622863],[4.694706883,47.398548595],[4.694549165,47.398509475],[4.693963011,47.39947425],[4.693505107,47.401770657],[4.692636204,47.402728735],[4.690835294,47.403824618],[4.690329922,47.404284869],[4.68944003,47.405295449],[4.689407846,47.405915396],[4.689292662,47.406132266],[4.68833225,47.406547793],[4.687460671,47.407341994],[4.6869934,47.407581977]]]],&quot;type&quot;:&quot;MultiPolygon&quot;}"/>
    <s v="47.408786742, 4.719014611"/>
  </r>
  <r>
    <x v="0"/>
    <x v="37"/>
    <s v="21646"/>
    <s v="CC Forêts, Seine et Suzon"/>
    <s v="200039063"/>
    <s v="CC"/>
    <s v="Côte-d'Or"/>
    <s v="21"/>
    <s v="Bourgogne-Franche-Comté"/>
    <s v="27"/>
    <s v="BT &gt; 36 kVA"/>
    <n v="2"/>
    <n v="320.947"/>
    <n v="0"/>
    <n v="0"/>
    <n v="0"/>
    <n v="0"/>
    <n v="0"/>
    <n v="0"/>
    <n v="0"/>
    <n v="0"/>
    <n v="0"/>
    <n v="0"/>
    <s v="{&quot;coordinates&quot;:[[[[4.771832126,47.377659629],[4.771884721,47.378047815],[4.767321333,47.379478751],[4.761053661,47.381095613],[4.758691491,47.382274926],[4.755122811,47.383414784],[4.751391274,47.38314511],[4.751148544,47.383182083],[4.748308097,47.384950059],[4.746786104,47.385520399],[4.745258751,47.386252876],[4.742983418,47.386572449],[4.741705492,47.387230905],[4.7404246,47.388411636],[4.738798589,47.388969019],[4.7372305,47.389719103],[4.736366342,47.389893189],[4.735742813,47.390250963],[4.73505674,47.39031523],[4.733747231,47.390289745],[4.733289042,47.390061567],[4.732345129,47.390271027],[4.732287303,47.390163838],[4.73126249,47.390290756],[4.728492484,47.389997917],[4.728395293,47.390191151],[4.72794482,47.390366226],[4.727763727,47.391494443],[4.728202264,47.392018273],[4.728230189,47.392308693],[4.727761052,47.392728058],[4.727625093,47.393158678],[4.727110569,47.393033961],[4.727285225,47.393721988],[4.72747644,47.393936148],[4.727406153,47.394429721],[4.727725386,47.394501513],[4.727885981,47.39499976],[4.728518526,47.394918324],[4.728780345,47.395142238],[4.72937788,47.395167567],[4.729744355,47.395511478],[4.73030028,47.395397857],[4.731329199,47.39568238],[4.731924996,47.395653698],[4.732016738,47.395948569],[4.73248118,47.396122634],[4.732433124,47.396523136],[4.733309493,47.396682055],[4.734346345,47.397046571],[4.734486302,47.397232671],[4.735246821,47.397785887],[4.73594983,47.397914058],[4.736773762,47.398377175],[4.7377571,47.398807291],[4.738423684,47.399651825],[4.738641234,47.400185222],[4.738422601,47.400518044],[4.738514609,47.400860629],[4.73887289,47.40115331],[4.738895195,47.401636502],[4.739190872,47.401879695],[4.739439165,47.402297377],[4.740058133,47.402244897],[4.741644262,47.402937885],[4.741834368,47.403115121],[4.743791105,47.403620644],[4.744230717,47.403558225],[4.744872536,47.403270367],[4.745395387,47.403402085],[4.748305956,47.403425894],[4.749317254,47.403284627],[4.750208996,47.403300022],[4.751619069,47.402861896],[4.753815209,47.402899027],[4.755253894,47.403659787],[4.755461753,47.40389166],[4.756610952,47.404194856],[4.757966306,47.404394078],[4.75975646,47.406808047],[4.762767061,47.406278024],[4.765387207,47.404284358],[4.773739776,47.399905438],[4.774231493,47.399776378],[4.775570929,47.39901578],[4.776207227,47.398807968],[4.777855671,47.397489757],[4.778331147,47.397471681],[4.778542714,47.397133484],[4.778928023,47.397235642],[4.781806013,47.395689654],[4.783191908,47.39517587],[4.784371826,47.394530166],[4.785562813,47.39417782],[4.786730205,47.393356699],[4.786900907,47.392232134],[4.787761409,47.391355388],[4.788207387,47.390653393],[4.789135211,47.390484243],[4.79025359,47.389986193],[4.79120344,47.389365568],[4.791778716,47.388646258],[4.793203736,47.387724748],[4.794142036,47.387315879],[4.794518568,47.386879657],[4.795008939,47.386636171],[4.795424613,47.386300191],[4.795526726,47.385627787],[4.795949608,47.384992747],[4.796269113,47.384161206],[4.798024634,47.382782503],[4.794931338,47.382535866],[4.7942021,47.382216662],[4.792442526,47.381771078],[4.790722278,47.381390593],[4.789497834,47.381247371],[4.788251614,47.380927985],[4.787512222,47.380660222],[4.78652408,47.380088327],[4.785841072,47.379880917],[4.785115356,47.379386018],[4.783530793,47.378617056],[4.783343182,47.378357006],[4.783301376,47.377817384],[4.782907671,47.377458746],[4.782522274,47.377270162],[4.782093667,47.376299758],[4.781947923,47.376182234],[4.78229972,47.37536014],[4.781928925,47.374214163],[4.781247789,47.373621309],[4.781488291,47.373319577],[4.780822143,47.372459059],[4.779406791,47.372547371],[4.77896299,47.373233998],[4.778953811,47.373956291],[4.777811057,47.374071925],[4.777765627,47.373661119],[4.776877527,47.373661194],[4.776976985,47.374582624],[4.776659356,47.37583819],[4.776947848,47.377063778],[4.776398638,47.377771814],[4.771832126,47.377659629]]]],&quot;type&quot;:&quot;MultiPolygon&quot;}"/>
    <s v="47.391005002, 4.763312049"/>
  </r>
  <r>
    <x v="0"/>
    <x v="38"/>
    <s v="21643"/>
    <s v="CC Auxonne Pontailler Val de Saône"/>
    <s v="200070902"/>
    <s v="CC"/>
    <s v="Côte-d'Or"/>
    <s v="21"/>
    <s v="Bourgogne-Franche-Comté"/>
    <s v="27"/>
    <s v="BT &lt;= 36 kVA"/>
    <m/>
    <m/>
    <n v="0"/>
    <n v="0"/>
    <n v="0"/>
    <n v="0"/>
    <n v="0"/>
    <n v="0"/>
    <n v="0"/>
    <n v="0"/>
    <n v="0"/>
    <n v="0"/>
    <s v="{&quot;coordinates&quot;:[[[[5.255592632,47.176009304],[5.259620841,47.178358911],[5.259719924,47.178610961],[5.261538379,47.180297501],[5.274566781,47.192447895],[5.279326086,47.197003489],[5.284287463,47.201412608],[5.284848519,47.201678943],[5.285017402,47.201579241],[5.292429634,47.202010997],[5.292449214,47.20157109],[5.293677824,47.201654846],[5.293679294,47.201441361],[5.297887526,47.202073072],[5.30222178,47.202867848],[5.305295043,47.20362362],[5.309505781,47.204490837],[5.309612387,47.204665241],[5.311700694,47.204854152],[5.311902544,47.204784375],[5.313964485,47.206633689],[5.316100923,47.206495522],[5.3185208,47.206187722],[5.321399871,47.205557239],[5.318223116,47.202500064],[5.319115862,47.201749954],[5.319450954,47.201184832],[5.320009353,47.201232192],[5.320338171,47.200981525],[5.319406086,47.200603902],[5.319177446,47.20029685],[5.319533384,47.199663761],[5.31574892,47.197550877],[5.315242336,47.196772024],[5.31461505,47.196227952],[5.313638914,47.195744886],[5.311260026,47.194812463],[5.309146136,47.193618021],[5.308367155,47.19421718],[5.307001313,47.195552157],[5.306347002,47.196564022],[5.299025224,47.192916019],[5.298369162,47.193487451],[5.297651421,47.193202674],[5.296513394,47.193193724],[5.295827835,47.192950629],[5.296452099,47.192500531],[5.29615682,47.191990309],[5.296609105,47.191535513],[5.296313494,47.190831656],[5.296086721,47.190719067],[5.295054895,47.190720607],[5.29450414,47.190632448],[5.294059761,47.190343134],[5.293782934,47.18995503],[5.293841751,47.188917206],[5.294056103,47.188397782],[5.293900757,47.187883881],[5.294053079,47.186653263],[5.293948087,47.185398922],[5.291749759,47.186112543],[5.291064156,47.185120974],[5.291323731,47.185042884],[5.28925395,47.18256738],[5.288849182,47.181964735],[5.288440369,47.18151528],[5.288031964,47.181292783],[5.287497386,47.181209677],[5.28668161,47.182001259],[5.285997933,47.182420056],[5.264554488,47.178766882],[5.265159413,47.178231768],[5.265727311,47.17797838],[5.266200296,47.177572835],[5.266462433,47.177116476],[5.263325248,47.175136066],[5.261824423,47.176196646],[5.25913556,47.174601853],[5.257661208,47.17550785],[5.256718704,47.175647814],[5.255592632,47.176009304]]]],&quot;type&quot;:&quot;MultiPolygon&quot;}"/>
    <s v="47.19238234, 5.289255618"/>
  </r>
  <r>
    <x v="0"/>
    <x v="39"/>
    <s v="21641"/>
    <s v="CC du Montbardois"/>
    <s v="242101491"/>
    <s v="CC"/>
    <s v="Côte-d'Or"/>
    <s v="21"/>
    <s v="Bourgogne-Franche-Comté"/>
    <s v="27"/>
    <s v="BT &gt; 36 kVA"/>
    <n v="1"/>
    <n v="11.907"/>
    <n v="0"/>
    <n v="0"/>
    <n v="0"/>
    <n v="0"/>
    <n v="0"/>
    <n v="0"/>
    <n v="0"/>
    <n v="0"/>
    <n v="0"/>
    <n v="0"/>
    <s v="{&quot;coordinates&quot;:[[[[4.406520189,47.689223914],[4.407283022,47.689080604],[4.407896176,47.689428809],[4.409956818,47.687592742],[4.41077851,47.688163472],[4.411125163,47.688516676],[4.413654602,47.688075623],[4.41665987,47.687430704],[4.417164731,47.687264347],[4.417552691,47.686963472],[4.418541522,47.687349377],[4.419563196,47.68791672],[4.421576833,47.688284752],[4.422899431,47.688036408],[4.423960423,47.687927169],[4.424826612,47.687912116],[4.427764301,47.688084234],[4.434317843,47.687021885],[4.436383157,47.687028941],[4.439701916,47.686699153],[4.448698584,47.685630191],[4.448736318,47.687705645],[4.452210868,47.687956918],[4.454218409,47.688190333],[4.456332812,47.687747213],[4.458056219,47.687535787],[4.460584217,47.686862374],[4.461422672,47.686079501],[4.461761708,47.685219144],[4.463189268,47.684578329],[4.463432641,47.684945278],[4.463760786,47.68509781],[4.464247986,47.685071004],[4.464751519,47.684959371],[4.465385491,47.684597636],[4.466496204,47.683587154],[4.467239958,47.682613674],[4.467892758,47.681969016],[4.468766545,47.68083005],[4.470039358,47.67941869],[4.471669651,47.678211669],[4.473447038,47.675962997],[4.477933439,47.66994228],[4.478090008,47.66885911],[4.478038335,47.665936679],[4.478144832,47.66525925],[4.479701129,47.664241187],[4.481483037,47.662184061],[4.482629338,47.66123507],[4.484124082,47.659975558],[4.485353574,47.659098401],[4.485877385,47.65886398],[4.486274335,47.658811219],[4.486128385,47.658498888],[4.486179889,47.656473575],[4.485958441,47.655938042],[4.484836926,47.654564114],[4.482933402,47.651945154],[4.482448242,47.651458873],[4.481079749,47.650539967],[4.479007315,47.648688296],[4.476848189,47.646298433],[4.476689641,47.645672062],[4.47640806,47.64531732],[4.474963117,47.644129233],[4.472499361,47.642465137],[4.471479236,47.641943241],[4.47121172,47.641903398],[4.470622786,47.642139477],[4.469949451,47.641971502],[4.468993487,47.641359651],[4.467756024,47.64039213],[4.464982232,47.637609157],[4.464301466,47.637216179],[4.463490078,47.636916661],[4.462649282,47.636467162],[4.462166073,47.634630393],[4.462137175,47.633915953],[4.462473971,47.629730051],[4.462414588,47.627028223],[4.461132337,47.626207933],[4.457787259,47.625773499],[4.456441214,47.625393279],[4.454965877,47.625105581],[4.454031728,47.625032591],[4.45033446,47.625941909],[4.449898657,47.62637044],[4.449082914,47.626539009],[4.448557487,47.626855215],[4.44820723,47.627198054],[4.447214788,47.627431819],[4.445317387,47.628475302],[4.444543747,47.629118651],[4.4435855,47.630126177],[4.441405816,47.628860335],[4.440867201,47.628690532],[4.439527389,47.628490092],[4.437258467,47.628305575],[4.434799836,47.628395222],[4.4342046,47.628496158],[4.434085137,47.628857726],[4.4306208,47.628740867],[4.429283537,47.628584391],[4.426400738,47.628051576],[4.423913574,47.627421142],[4.422010547,47.626420745],[4.42136924,47.62664191],[4.420300834,47.625175798],[4.419887803,47.62481712],[4.417571149,47.623578611],[4.416339722,47.622887757],[4.414399293,47.622373825],[4.414199644,47.622377143],[4.413828734,47.623103634],[4.412977257,47.623433528],[4.41269993,47.623168608],[4.410915572,47.623470157],[4.408660479,47.62364592],[4.408584873,47.624212188],[4.409134359,47.62515262],[4.410699355,47.626927919],[4.411242141,47.627360682],[4.411568939,47.627884277],[4.412622513,47.628847406],[4.412648127,47.629513279],[4.411720126,47.632492607],[4.411689551,47.633199668],[4.411702665,47.635004498],[4.411856914,47.636001904],[4.412238685,47.636839016],[4.412623282,47.637379912],[4.410339274,47.63860033],[4.408896342,47.639896983],[4.40861547,47.639954385],[4.406565655,47.63955597],[4.405312074,47.639752005],[4.404425652,47.640132663],[4.403652633,47.640773922],[4.401865192,47.642300583],[4.399404223,47.644054041],[4.39947568,47.64418822],[4.400559677,47.644885517],[4.401876785,47.646493747],[4.402367798,47.647840908],[4.402772791,47.649361045],[4.404384477,47.651322201],[4.404834385,47.651610269],[4.405564406,47.651809444],[4.40635726,47.652875683],[4.407357161,47.653556825],[4.408041463,47.654243562],[4.410630623,47.655819252],[4.411755927,47.656904847],[4.410523302,47.657756948],[4.407829332,47.658423196],[4.407525245,47.657857012],[4.407170389,47.657588515],[4.406693104,47.657426819],[4.405813211,47.657358186],[4.403029588,47.657555482],[4.402517602,47.657289758],[4.402479807,47.656764476],[4.401942321,47.656744819],[4.40033046,47.656404053],[4.399439698,47.655970909],[4.396052223,47.656563268],[4.397459851,47.658976163],[4.39903511,47.660510211],[4.396461322,47.660789456],[4.397376635,47.663378373],[4.397681211,47.66396618],[4.398919099,47.665130667],[4.398846674,47.668161694],[4.398741436,47.66867158],[4.398411103,47.66918686],[4.392685115,47.669880879],[4.391630663,47.669820519],[4.389700092,47.669485199],[4.388596063,47.66961895],[4.387230316,47.669426315],[4.386108524,47.668671733],[4.386244193,47.670148289],[4.386817224,47.672503672],[4.387315329,47.67351411],[4.387975552,47.674197642],[4.388627421,47.676300015],[4.388962024,47.677018016],[4.390821894,47.678516373],[4.392024121,47.679788477],[4.394731128,47.683037508],[4.400586802,47.686111069],[4.402531254,47.686593683],[4.404996504,47.687512016],[4.406121459,47.688260077],[4.406520189,47.689223914]]]],&quot;type&quot;:&quot;MultiPolygon&quot;}"/>
    <s v="47.65901332, 4.436918479"/>
  </r>
  <r>
    <x v="0"/>
    <x v="40"/>
    <s v="21640"/>
    <s v="CC des Terres d'Auxois"/>
    <s v="200071017"/>
    <s v="CC"/>
    <s v="Côte-d'Or"/>
    <s v="21"/>
    <s v="Bourgogne-Franche-Comté"/>
    <s v="27"/>
    <s v="BT &lt;= 36 kVA"/>
    <m/>
    <m/>
    <n v="0"/>
    <n v="0"/>
    <n v="0"/>
    <n v="0"/>
    <n v="0"/>
    <n v="0"/>
    <n v="0"/>
    <n v="0"/>
    <n v="0"/>
    <n v="0"/>
    <s v="{&quot;coordinates&quot;:[[[[4.238521231,47.519758311],[4.239181014,47.519612658],[4.239570088,47.519885802],[4.241037161,47.519537093],[4.241252173,47.519983134],[4.241735274,47.520470432],[4.24290555,47.521990205],[4.244750831,47.521501477],[4.24552077,47.52152026],[4.248510738,47.520538494],[4.248432987,47.520225135],[4.247767134,47.519882062],[4.250452589,47.518500185],[4.249911266,47.518310634],[4.253609967,47.516450573],[4.255074063,47.518361385],[4.256087324,47.519915131],[4.256607825,47.520404666],[4.25755577,47.520137867],[4.257204338,47.519378233],[4.256585633,47.518611577],[4.256160382,47.517650176],[4.256643325,47.516485426],[4.25689638,47.516113588],[4.256407341,47.514585707],[4.256564342,47.513971832],[4.255791737,47.513325665],[4.25554451,47.512756659],[4.255535172,47.512358841],[4.255303759,47.512123663],[4.254250327,47.51151292],[4.254022506,47.511203879],[4.253425493,47.511186895],[4.251624259,47.509450731],[4.251695074,47.509126774],[4.251317845,47.508848141],[4.251060894,47.50848539],[4.250571927,47.508144035],[4.252647996,47.506299591],[4.253014466,47.505438593],[4.253307932,47.504354211],[4.253769322,47.50425652],[4.254177344,47.502675753],[4.254331871,47.501106715],[4.25541334,47.50093932],[4.256013674,47.50093285],[4.259824647,47.501418365],[4.260980691,47.501822687],[4.262856612,47.503006035],[4.264247659,47.503176407],[4.262575497,47.49903167],[4.261649906,47.498145023],[4.261409276,47.497517435],[4.26100876,47.496925788],[4.260075838,47.496909774],[4.259954433,47.497226184],[4.259494442,47.497323886],[4.25910507,47.497599978],[4.258854335,47.498009612],[4.257989059,47.497933432],[4.257605247,47.495959671],[4.257088845,47.49506947],[4.25778706,47.494426338],[4.25641727,47.493396799],[4.256081072,47.492881865],[4.254990561,47.491863702],[4.254812536,47.492032171],[4.253024075,47.492631199],[4.252671704,47.492218161],[4.25270643,47.491318411],[4.252173608,47.489437159],[4.25044891,47.489465589],[4.250273169,47.488253902],[4.249735249,47.48808322],[4.249650464,47.487353104],[4.249722176,47.486897694],[4.249030538,47.486741262],[4.246713652,47.48643118],[4.244560162,47.485950054],[4.243141586,47.485715825],[4.242494216,47.485691223],[4.241844405,47.485847599],[4.240878988,47.485395145],[4.239827323,47.485117355],[4.239219563,47.484852839],[4.23871528,47.484238813],[4.238670166,47.483666716],[4.235300848,47.483552153],[4.234995192,47.483370837],[4.235333426,47.48174135],[4.234459611,47.48180013],[4.233246333,47.479806264],[4.231287152,47.476959606],[4.230352825,47.476924467],[4.22731969,47.47743722],[4.22776065,47.475646419],[4.226272084,47.475993406],[4.226074136,47.475235655],[4.224902369,47.475383928],[4.224768918,47.47483256],[4.223858753,47.474923154],[4.223451004,47.474105484],[4.222235578,47.474318109],[4.221986495,47.474633119],[4.220009464,47.475163405],[4.220235286,47.475924474],[4.217606482,47.476642501],[4.21725806,47.476152792],[4.216923879,47.476113972],[4.216245598,47.476301113],[4.216545224,47.476981293],[4.216969623,47.478885444],[4.214375213,47.479079076],[4.214272467,47.479935408],[4.214811213,47.480151258],[4.215060273,47.481587298],[4.214531601,47.481640527],[4.214905651,47.482849294],[4.213581486,47.483020647],[4.214277065,47.48470411],[4.213772792,47.484780487],[4.214037685,47.485626684],[4.214695132,47.486271626],[4.214307957,47.486592559],[4.21432685,47.487132525],[4.21466214,47.487217256],[4.215384693,47.488914833],[4.215401532,47.489363893],[4.215172754,47.490402491],[4.214464296,47.490555723],[4.214405108,47.49122524],[4.214538903,47.491267959],[4.214144298,47.493253565],[4.214420989,47.493563975],[4.213874688,47.495011899],[4.213767958,47.495987101],[4.212782737,47.496064881],[4.212315353,47.496249799],[4.212765197,47.497459577],[4.213507698,47.497807452],[4.213999108,47.498563958],[4.214301464,47.499594313],[4.215302851,47.499757623],[4.21564364,47.500022348],[4.216639618,47.50000565],[4.217489316,47.499632166],[4.218346782,47.499483661],[4.218679802,47.499523391],[4.21953237,47.501083636],[4.219928431,47.501032676],[4.220045655,47.500580414],[4.221340986,47.500349879],[4.222084702,47.502142615],[4.22210095,47.503202958],[4.22173367,47.504980333],[4.226805257,47.504298661],[4.22725668,47.505502065],[4.227415285,47.506218807],[4.22846187,47.505797256],[4.228663436,47.505838344],[4.228816324,47.506421005],[4.230662124,47.506030615],[4.231373188,47.507369002],[4.232163286,47.507176095],[4.234707717,47.509653703],[4.234523138,47.510061678],[4.234738059,47.510507733],[4.234547995,47.510735714],[4.236123629,47.512104519],[4.236134894,47.512419492],[4.237101607,47.51348325],[4.235738567,47.514360164],[4.235811808,47.51453944],[4.236499538,47.515202842],[4.236049266,47.515614537],[4.236866459,47.516186537],[4.236607587,47.516370237],[4.236959857,47.516949869],[4.237423756,47.516897231],[4.23754501,47.517485616],[4.238464852,47.518184352],[4.238211779,47.518503933],[4.238557235,47.51890268],[4.238169988,47.519224587],[4.238521231,47.519758311]]]],&quot;type&quot;:&quot;MultiPolygon&quot;}"/>
    <s v="47.497135953, 4.236215349"/>
  </r>
  <r>
    <x v="0"/>
    <x v="40"/>
    <s v="21640"/>
    <s v="CC des Terres d'Auxois"/>
    <s v="200071017"/>
    <s v="CC"/>
    <s v="Côte-d'Or"/>
    <s v="21"/>
    <s v="Bourgogne-Franche-Comté"/>
    <s v="27"/>
    <s v="BT &gt; 36 kVA"/>
    <n v="4"/>
    <n v="477.63200000000001"/>
    <n v="0"/>
    <n v="0"/>
    <n v="0"/>
    <n v="0"/>
    <n v="0"/>
    <n v="0"/>
    <n v="0"/>
    <n v="0"/>
    <n v="0"/>
    <n v="0"/>
    <s v="{&quot;coordinates&quot;:[[[[4.238521231,47.519758311],[4.239181014,47.519612658],[4.239570088,47.519885802],[4.241037161,47.519537093],[4.241252173,47.519983134],[4.241735274,47.520470432],[4.24290555,47.521990205],[4.244750831,47.521501477],[4.24552077,47.52152026],[4.248510738,47.520538494],[4.248432987,47.520225135],[4.247767134,47.519882062],[4.250452589,47.518500185],[4.249911266,47.518310634],[4.253609967,47.516450573],[4.255074063,47.518361385],[4.256087324,47.519915131],[4.256607825,47.520404666],[4.25755577,47.520137867],[4.257204338,47.519378233],[4.256585633,47.518611577],[4.256160382,47.517650176],[4.256643325,47.516485426],[4.25689638,47.516113588],[4.256407341,47.514585707],[4.256564342,47.513971832],[4.255791737,47.513325665],[4.25554451,47.512756659],[4.255535172,47.512358841],[4.255303759,47.512123663],[4.254250327,47.51151292],[4.254022506,47.511203879],[4.253425493,47.511186895],[4.251624259,47.509450731],[4.251695074,47.509126774],[4.251317845,47.508848141],[4.251060894,47.50848539],[4.250571927,47.508144035],[4.252647996,47.506299591],[4.253014466,47.505438593],[4.253307932,47.504354211],[4.253769322,47.50425652],[4.254177344,47.502675753],[4.254331871,47.501106715],[4.25541334,47.50093932],[4.256013674,47.50093285],[4.259824647,47.501418365],[4.260980691,47.501822687],[4.262856612,47.503006035],[4.264247659,47.503176407],[4.262575497,47.49903167],[4.261649906,47.498145023],[4.261409276,47.497517435],[4.26100876,47.496925788],[4.260075838,47.496909774],[4.259954433,47.497226184],[4.259494442,47.497323886],[4.25910507,47.497599978],[4.258854335,47.498009612],[4.257989059,47.497933432],[4.257605247,47.495959671],[4.257088845,47.49506947],[4.25778706,47.494426338],[4.25641727,47.493396799],[4.256081072,47.492881865],[4.254990561,47.491863702],[4.254812536,47.492032171],[4.253024075,47.492631199],[4.252671704,47.492218161],[4.25270643,47.491318411],[4.252173608,47.489437159],[4.25044891,47.489465589],[4.250273169,47.488253902],[4.249735249,47.48808322],[4.249650464,47.487353104],[4.249722176,47.486897694],[4.249030538,47.486741262],[4.246713652,47.48643118],[4.244560162,47.485950054],[4.243141586,47.485715825],[4.242494216,47.485691223],[4.241844405,47.485847599],[4.240878988,47.485395145],[4.239827323,47.485117355],[4.239219563,47.484852839],[4.23871528,47.484238813],[4.238670166,47.483666716],[4.235300848,47.483552153],[4.234995192,47.483370837],[4.235333426,47.48174135],[4.234459611,47.48180013],[4.233246333,47.479806264],[4.231287152,47.476959606],[4.230352825,47.476924467],[4.22731969,47.47743722],[4.22776065,47.475646419],[4.226272084,47.475993406],[4.226074136,47.475235655],[4.224902369,47.475383928],[4.224768918,47.47483256],[4.223858753,47.474923154],[4.223451004,47.474105484],[4.222235578,47.474318109],[4.221986495,47.474633119],[4.220009464,47.475163405],[4.220235286,47.475924474],[4.217606482,47.476642501],[4.21725806,47.476152792],[4.216923879,47.476113972],[4.216245598,47.476301113],[4.216545224,47.476981293],[4.216969623,47.478885444],[4.214375213,47.479079076],[4.214272467,47.479935408],[4.214811213,47.480151258],[4.215060273,47.481587298],[4.214531601,47.481640527],[4.214905651,47.482849294],[4.213581486,47.483020647],[4.214277065,47.48470411],[4.213772792,47.484780487],[4.214037685,47.485626684],[4.214695132,47.486271626],[4.214307957,47.486592559],[4.21432685,47.487132525],[4.21466214,47.487217256],[4.215384693,47.488914833],[4.215401532,47.489363893],[4.215172754,47.490402491],[4.214464296,47.490555723],[4.214405108,47.49122524],[4.214538903,47.491267959],[4.214144298,47.493253565],[4.214420989,47.493563975],[4.213874688,47.495011899],[4.213767958,47.495987101],[4.212782737,47.496064881],[4.212315353,47.496249799],[4.212765197,47.497459577],[4.213507698,47.497807452],[4.213999108,47.498563958],[4.214301464,47.499594313],[4.215302851,47.499757623],[4.21564364,47.500022348],[4.216639618,47.50000565],[4.217489316,47.499632166],[4.218346782,47.499483661],[4.218679802,47.499523391],[4.21953237,47.501083636],[4.219928431,47.501032676],[4.220045655,47.500580414],[4.221340986,47.500349879],[4.222084702,47.502142615],[4.22210095,47.503202958],[4.22173367,47.504980333],[4.226805257,47.504298661],[4.22725668,47.505502065],[4.227415285,47.506218807],[4.22846187,47.505797256],[4.228663436,47.505838344],[4.228816324,47.506421005],[4.230662124,47.506030615],[4.231373188,47.507369002],[4.232163286,47.507176095],[4.234707717,47.509653703],[4.234523138,47.510061678],[4.234738059,47.510507733],[4.234547995,47.510735714],[4.236123629,47.512104519],[4.236134894,47.512419492],[4.237101607,47.51348325],[4.235738567,47.514360164],[4.235811808,47.51453944],[4.236499538,47.515202842],[4.236049266,47.515614537],[4.236866459,47.516186537],[4.236607587,47.516370237],[4.236959857,47.516949869],[4.237423756,47.516897231],[4.23754501,47.517485616],[4.238464852,47.518184352],[4.238211779,47.518503933],[4.238557235,47.51890268],[4.238169988,47.519224587],[4.238521231,47.519758311]]]],&quot;type&quot;:&quot;MultiPolygon&quot;}"/>
    <s v="47.497135953, 4.236215349"/>
  </r>
  <r>
    <x v="0"/>
    <x v="41"/>
    <s v="21638"/>
    <s v="CC des Vallées de la Tille et de l'Ignon"/>
    <s v="242100154"/>
    <s v="CC"/>
    <s v="Côte-d'Or"/>
    <s v="21"/>
    <s v="Bourgogne-Franche-Comté"/>
    <s v="27"/>
    <s v="BT &gt; 36 kVA"/>
    <n v="4"/>
    <n v="592.07600000000002"/>
    <n v="0"/>
    <n v="0"/>
    <n v="0"/>
    <n v="0"/>
    <n v="0"/>
    <n v="0"/>
    <n v="0"/>
    <n v="0"/>
    <n v="0"/>
    <n v="0"/>
    <s v="{&quot;coordinates&quot;:[[[[5.217060352,47.516738945],[5.217248013,47.516039282],[5.215076496,47.51511974],[5.214229151,47.51539339],[5.213363663,47.51542154],[5.21232221,47.515308943],[5.21184268,47.515155955],[5.208280128,47.513250516],[5.207710358,47.51364763],[5.203634642,47.511055684],[5.203554212,47.510651977],[5.203908304,47.50982672],[5.20086063,47.508467834],[5.199960799,47.507723],[5.199829364,47.507435519],[5.200443204,47.507011496],[5.200551209,47.506729398],[5.200369232,47.506408653],[5.200016769,47.506143356],[5.199773464,47.505623855],[5.19945916,47.50573695],[5.195087647,47.50274507],[5.195929194,47.502203315],[5.195220043,47.500563349],[5.194380496,47.500732253],[5.193860966,47.499793804],[5.18888619,47.500062086],[5.188560957,47.499063232],[5.188036767,47.499177538],[5.187196611,47.497771417],[5.186532089,47.497312928],[5.186403989,47.497397278],[5.184984328,47.496961056],[5.184630606,47.495945617],[5.184478192,47.494913794],[5.184225674,47.494912226],[5.184010786,47.494172437],[5.183904418,47.492673286],[5.183424612,47.491301804],[5.183422111,47.490426557],[5.183311767,47.490262031],[5.182273952,47.490029339],[5.179071342,47.490109114],[5.173380675,47.490721527],[5.171961948,47.490792117],[5.169310734,47.490546162],[5.167715461,47.490882935],[5.167412734,47.490887668],[5.165543306,47.49032721],[5.162421423,47.489676519],[5.158387129,47.48866895],[5.156580152,47.488005436],[5.155060746,47.487323066],[5.154132934,47.48717814],[5.153527386,47.487217255],[5.153268291,47.486886159],[5.149524672,47.487582061],[5.145505982,47.488146033],[5.142150269,47.489177637],[5.138659986,47.491399364],[5.137939531,47.491988906],[5.137530942,47.492968938],[5.137153017,47.496080768],[5.136663893,47.498339167],[5.137200242,47.499291952],[5.137304066,47.499861858],[5.137739502,47.500982181],[5.137404453,47.501010841],[5.13740103,47.501324274],[5.138035232,47.502862378],[5.137825091,47.503655963],[5.137854512,47.505356444],[5.137731815,47.506941752],[5.137999064,47.508208335],[5.138297055,47.509113258],[5.138939309,47.509952428],[5.14000326,47.510667688],[5.140712386,47.510885186],[5.141132446,47.511285388],[5.141978453,47.511734489],[5.143649365,47.512237749],[5.142965864,47.513191329],[5.145289943,47.513243115],[5.145286899,47.51426072],[5.145496523,47.51468189],[5.14776371,47.514639223],[5.149885064,47.515134993],[5.14965555,47.515542645],[5.150432747,47.515797551],[5.151278831,47.516244784],[5.151961804,47.516998488],[5.15234893,47.517799075],[5.152947978,47.517986116],[5.152381307,47.519627364],[5.151853704,47.520027018],[5.152987114,47.520774198],[5.152845234,47.521080282],[5.153191644,47.521264786],[5.152620571,47.521509461],[5.153129745,47.522137599],[5.153772412,47.522086102],[5.154031805,47.523212317],[5.153484491,47.523189114],[5.15343405,47.523488106],[5.151755424,47.523564135],[5.151631077,47.52384378],[5.151925157,47.52424717],[5.153917342,47.524430087],[5.153837737,47.525457209],[5.155112133,47.525641663],[5.158003876,47.526239206],[5.157191444,47.527521227],[5.156918498,47.527709077],[5.157129784,47.52823375],[5.157899732,47.528171772],[5.158405988,47.527966994],[5.158968574,47.527379363],[5.159497952,47.527121923],[5.16025162,47.527644646],[5.161369177,47.527269136],[5.161930984,47.527386585],[5.163782111,47.527266688],[5.164917415,47.527330251],[5.165422884,47.527008392],[5.166569742,47.526832195],[5.167325884,47.526791122],[5.167124854,47.525767404],[5.16776846,47.525902215],[5.169127538,47.525321327],[5.169298058,47.525067818],[5.169893175,47.52459749],[5.170876826,47.524070395],[5.171880393,47.52370681],[5.172268891,47.522994485],[5.172733924,47.522530168],[5.172943269,47.52218588],[5.173236265,47.522133591],[5.174328398,47.522445501],[5.174506899,47.523140952],[5.175533449,47.524486938],[5.174775597,47.52468118],[5.173630688,47.526931251],[5.171947241,47.527807293],[5.171214068,47.528512527],[5.170746535,47.529244327],[5.171495305,47.529904845],[5.172236612,47.531690205],[5.172697881,47.532211094],[5.173354014,47.533567602],[5.173965688,47.536020826],[5.174093119,47.537323252],[5.173953489,47.537748183],[5.175178538,47.538802311],[5.176901854,47.53987774],[5.177288789,47.540268529],[5.178676007,47.541317791],[5.179483518,47.541814173],[5.181469207,47.54690259],[5.18218052,47.547743838],[5.182096581,47.548065981],[5.182301169,47.548646565],[5.184111687,47.552983605],[5.183894429,47.553102935],[5.184172654,47.553596591],[5.184410489,47.554338634],[5.184691251,47.554731387],[5.185248025,47.556278786],[5.185019392,47.556347904],[5.185434221,47.557904264],[5.190003464,47.557217027],[5.192046857,47.557187641],[5.19275504,47.557102289],[5.192534306,47.558725505],[5.192922121,47.559909549],[5.195630413,47.559223754],[5.197031247,47.558706609],[5.197721711,47.55854592],[5.199200838,47.558477515],[5.200183317,47.558268982],[5.20081587,47.558349796],[5.202073678,47.558560179],[5.2029905,47.558566276],[5.203982172,47.558064879],[5.2058177,47.557381825],[5.206070665,47.556807033],[5.206518523,47.556603154],[5.207006976,47.556899176],[5.207445912,47.557026842],[5.210456444,47.555873022],[5.210882042,47.555646136],[5.21066792,47.555389954],[5.211258278,47.554901502],[5.211925922,47.554159444],[5.211744491,47.554050324],[5.212643354,47.55272486],[5.213397005,47.551683997],[5.21372438,47.551431048],[5.213265303,47.551073263],[5.213262893,47.550758137],[5.212748665,47.550288835],[5.21212191,47.549896406],[5.212309483,47.549672227],[5.212124062,47.549209291],[5.211353891,47.547825436],[5.210796414,47.547274101],[5.21107548,47.547107621],[5.210991853,47.546854367],[5.208349224,47.541738324],[5.208127653,47.54113919],[5.207891036,47.539918098],[5.207198104,47.539915911],[5.207099409,47.537718772],[5.207447755,47.53742762],[5.208110739,47.533872511],[5.206574086,47.53359364],[5.209695947,47.530661011],[5.210473766,47.531046985],[5.210992625,47.530540068],[5.21144479,47.529931758],[5.212471263,47.527876246],[5.212460832,47.527206471],[5.213367222,47.525849315],[5.213862266,47.525411273],[5.215015343,47.52468337],[5.216602622,47.523109727],[5.216732344,47.522743456],[5.21641367,47.520956612],[5.217270008,47.520897998],[5.217649943,47.520731379],[5.217427809,47.520471758],[5.217050019,47.519503698],[5.216819796,47.517477435],[5.21689263,47.516989776],[5.217060352,47.516738945]]]],&quot;type&quot;:&quot;MultiPolygon&quot;}"/>
    <s v="47.51913403, 5.179487802"/>
  </r>
  <r>
    <x v="0"/>
    <x v="42"/>
    <s v="21637"/>
    <s v="CC Rives de Saône"/>
    <s v="242101509"/>
    <s v="CC"/>
    <s v="Côte-d'Or"/>
    <s v="21"/>
    <s v="Bourgogne-Franche-Comté"/>
    <s v="27"/>
    <s v="BT &gt; 36 kVA"/>
    <n v="2"/>
    <n v="152.85300000000001"/>
    <n v="0"/>
    <n v="0"/>
    <n v="0"/>
    <n v="0"/>
    <n v="0"/>
    <n v="0"/>
    <n v="0"/>
    <n v="0"/>
    <n v="0"/>
    <n v="0"/>
    <s v="{&quot;coordinates&quot;:[[[[5.279233976,46.999174526],[5.278699283,46.999669671],[5.277585867,46.999866392],[5.276791623,47.000170295],[5.276541918,47.000586848],[5.276147053,47.000714433],[5.276583246,47.001411086],[5.275888764,47.00170851],[5.274496182,47.001811628],[5.274078257,47.001923447],[5.274453745,47.002554651],[5.27425058,47.003076565],[5.27291593,47.003211848],[5.272206099,47.003364536],[5.271494956,47.003799169],[5.271111587,47.004545297],[5.271136226,47.005256374],[5.271612286,47.005618096],[5.271218621,47.008217187],[5.270039414,47.008169232],[5.26913678,47.00965784],[5.267859626,47.012106748],[5.268619269,47.012509747],[5.270191512,47.013008448],[5.269800925,47.014211369],[5.270186173,47.014384834],[5.270369047,47.015100902],[5.270139232,47.015961994],[5.270153343,47.016422879],[5.269898933,47.01673052],[5.270072283,47.017251322],[5.26985051,47.017865461],[5.269875861,47.018750356],[5.268287887,47.019197699],[5.268769472,47.020503264],[5.26966772,47.021192659],[5.270814019,47.022330223],[5.271933267,47.023136849],[5.272807864,47.023450192],[5.273299806,47.023903468],[5.27394722,47.024732876],[5.274990606,47.025331104],[5.275192827,47.025722528],[5.275422728,47.026926744],[5.276028518,47.026798611],[5.278563989,47.025795648],[5.28084799,47.025109242],[5.28288533,47.024260135],[5.286352199,47.023111572],[5.287285746,47.023011114],[5.28987493,47.022941768],[5.294956256,47.021295236],[5.299438073,47.020175627],[5.303388986,47.01887188],[5.30494821,47.018806527],[5.306166465,47.018837138],[5.30897166,47.018280258],[5.309534622,47.018324839],[5.311126755,47.01789035],[5.313632972,47.016935818],[5.316466548,47.016031405],[5.317673076,47.015329841],[5.317584802,47.014807393],[5.318260916,47.01273386],[5.317245649,47.012275064],[5.316458514,47.012713305],[5.315612177,47.011955667],[5.314824651,47.011463457],[5.314313691,47.011678168],[5.31246268,47.010767712],[5.311196444,47.010442695],[5.310266876,47.010353221],[5.309076211,47.010470724],[5.307397751,47.010914122],[5.30747246,47.011707064],[5.304295421,47.012399242],[5.303712509,47.012379353],[5.303193684,47.011793433],[5.303431044,47.011152788],[5.302920727,47.009623643],[5.302271728,47.008917817],[5.302237506,47.008424005],[5.304028121,47.007709127],[5.304222416,47.007571941],[5.30431818,47.006514384],[5.30462017,47.005846324],[5.304435326,47.005495131],[5.303694698,47.005233397],[5.302610925,47.005137934],[5.302467761,47.004806623],[5.30311567,47.00326517],[5.302925934,47.003014953],[5.3023629,47.002872165],[5.301903296,47.002931775],[5.301122718,47.002442039],[5.300826384,47.002130894],[5.300267143,47.001829494],[5.29892899,47.001509384],[5.297817806,47.001726973],[5.297045593,47.001680198],[5.296875517,47.001489028],[5.29638451,47.001367296],[5.295752746,47.00084574],[5.295251325,47.001067385],[5.294672171,47.001597718],[5.294433153,47.001643003],[5.291741143,47.001095721],[5.290373612,47.00098146],[5.289363445,47.000973585],[5.288282834,47.001198581],[5.28717538,47.000852145],[5.286448365,47.00041079],[5.284682322,47.000118812],[5.284024206,46.999842711],[5.283502557,46.999835922],[5.281171344,46.999066886],[5.28045777,46.998599108],[5.279426192,46.99876901],[5.279233976,46.999174526]]]],&quot;type&quot;:&quot;MultiPolygon&quot;}"/>
    <s v="47.012469724, 5.288486992"/>
  </r>
  <r>
    <x v="0"/>
    <x v="43"/>
    <s v="21635"/>
    <s v="CC des Terres d'Auxois"/>
    <s v="200071017"/>
    <s v="CC"/>
    <s v="Côte-d'Or"/>
    <s v="21"/>
    <s v="Bourgogne-Franche-Comté"/>
    <s v="27"/>
    <s v="BT &gt; 36 kVA"/>
    <n v="1"/>
    <n v="117.524"/>
    <n v="0"/>
    <n v="0"/>
    <n v="0"/>
    <n v="0"/>
    <n v="0"/>
    <n v="0"/>
    <n v="0"/>
    <n v="0"/>
    <n v="0"/>
    <n v="0"/>
    <s v="{&quot;coordinates&quot;:[[[[4.203010654,47.423658461],[4.202332216,47.423219827],[4.202065994,47.423179364],[4.19991235,47.42415861],[4.198871483,47.42471492],[4.196082326,47.426469491],[4.196592262,47.429699901],[4.196263027,47.429750102],[4.197728834,47.433775532],[4.197740862,47.434135525],[4.197165016,47.43472934],[4.196381066,47.435273976],[4.196511211,47.435457197],[4.196521284,47.436205235],[4.196181033,47.436833534],[4.196330155,47.437628757],[4.196203704,47.437967665],[4.196395724,47.438247481],[4.196812993,47.438512377],[4.197475812,47.438542471],[4.198105964,47.438417147],[4.198618917,47.438094963],[4.198679146,47.437821555],[4.199139029,47.437559334],[4.200083959,47.437211084],[4.201252998,47.436502198],[4.201869299,47.436293269],[4.202353638,47.436235149],[4.203346456,47.436307713],[4.203598548,47.436602202],[4.204102899,47.436903084],[4.204891455,47.436978649],[4.206028367,47.437380105],[4.206794124,47.4380924],[4.206785324,47.438526431],[4.205761809,47.439037602],[4.205652397,47.439246702],[4.20553541,47.440770304],[4.205884755,47.441787613],[4.205773342,47.441967025],[4.205633635,47.443011907],[4.204842636,47.444070734],[4.204718926,47.444470843],[4.204721046,47.445037102],[4.204980275,47.445410738],[4.205774451,47.445966093],[4.206367119,47.446176921],[4.207260972,47.44603081],[4.207803012,47.445702883],[4.207839363,47.445255063],[4.207999969,47.44507964],[4.208101685,47.444235014],[4.20754039,47.443825806],[4.207227975,47.443330287],[4.207142199,47.442939552],[4.207707615,47.442178343],[4.207891751,47.441163606],[4.208377137,47.44085607],[4.210727444,47.441744537],[4.212070226,47.442557927],[4.214342043,47.443431835],[4.215516458,47.444014667],[4.216264285,47.444570436],[4.21705381,47.445617322],[4.217151019,47.446157379],[4.216824338,47.446790998],[4.21644528,47.447105559],[4.216196217,47.44700823],[4.21561223,47.446363422],[4.215275744,47.446214787],[4.212177585,47.445660106],[4.211487778,47.445438615],[4.21050752,47.445577556],[4.210397132,47.445801975],[4.21043351,47.44653083],[4.210077334,47.447154832],[4.209078894,47.447489311],[4.207705561,47.447737644],[4.206644449,47.448060148],[4.206248634,47.448694451],[4.206323049,47.449169931],[4.206207674,47.44952764],[4.206370138,47.450258789],[4.207291291,47.450260943],[4.208279252,47.450165164],[4.210260198,47.450548813],[4.211359893,47.450346513],[4.212468528,47.450480817],[4.214843108,47.451188892],[4.216100011,47.451772658],[4.216806368,47.452367568],[4.217896621,47.452800008],[4.218755782,47.452875643],[4.218583639,47.453418517],[4.218814812,47.454069705],[4.219553774,47.454228519],[4.22058311,47.45396565],[4.220831864,47.454047669],[4.221053019,47.454665646],[4.220958861,47.455018646],[4.221427441,47.456241721],[4.221991769,47.456191684],[4.222174285,47.455988104],[4.222942845,47.455871999],[4.223737879,47.455985183],[4.22382914,47.455622308],[4.223139657,47.454434874],[4.223418758,47.453404713],[4.223077652,47.45206867],[4.223296618,47.45038193],[4.223759898,47.449397545],[4.224372247,47.449012984],[4.22653617,47.449095536],[4.228433856,47.448680297],[4.228531732,47.448492003],[4.227830505,47.447661232],[4.228306106,47.446987298],[4.229104388,47.44626404],[4.23132643,47.446165829],[4.231883549,47.446788338],[4.232709439,47.44818945],[4.232485912,47.448684276],[4.232561737,47.4493839],[4.232272416,47.449961348],[4.236094701,47.448573985],[4.236267612,47.448187724],[4.237290809,47.448069717],[4.238077644,47.447831776],[4.239050128,47.447185821],[4.240297862,47.446850227],[4.241418701,47.446651917],[4.243129467,47.446883039],[4.244189397,47.446634036],[4.245008887,47.446261554],[4.245399989,47.446358203],[4.246161796,47.446986557],[4.24633111,47.447760798],[4.248194929,47.448577198],[4.248648511,47.448563331],[4.2492112,47.448162964],[4.249479154,47.447701838],[4.250580521,47.447011188],[4.252163558,47.447339881],[4.251920274,47.446811324],[4.252004795,47.446623154],[4.2517105,47.446353529],[4.251773526,47.445927012],[4.251616455,47.445282289],[4.250785884,47.44477985],[4.250121731,47.444128869],[4.249376145,47.443627307],[4.249214618,47.443358952],[4.249718993,47.442395622],[4.249733256,47.441983133],[4.249583252,47.441696649],[4.249003146,47.441403977],[4.248829351,47.441121348],[4.249057789,47.440389656],[4.249367421,47.440237784],[4.249904134,47.440206812],[4.250639732,47.440396075],[4.251163183,47.44081989],[4.252224292,47.441138887],[4.25254611,47.441111116],[4.253401446,47.440631951],[4.254830868,47.440585037],[4.256458399,47.440780848],[4.257154916,47.44060407],[4.257446008,47.440624333],[4.258088441,47.441139563],[4.259133263,47.44132813],[4.259994585,47.441839181],[4.260248258,47.442468444],[4.260139067,47.442960289],[4.260817365,47.443249141],[4.261529695,47.443348557],[4.262224463,47.443322118],[4.262948655,47.442967647],[4.263380236,47.442360663],[4.263466015,47.441833957],[4.262838219,47.441548173],[4.261851872,47.441307688],[4.261287099,47.440879866],[4.261012553,47.44054793],[4.260733676,47.440539248],[4.260186452,47.440856678],[4.259686949,47.440720739],[4.258958714,47.439999376],[4.258110956,47.439555694],[4.257912706,47.439194116],[4.257915939,47.438597182],[4.257291659,47.438232105],[4.256835614,47.437854404],[4.256100325,47.437677781],[4.256165201,47.436879415],[4.255821174,47.43646809],[4.255382662,47.436327873],[4.255453671,47.435960685],[4.256355573,47.435717773],[4.256661715,47.435419169],[4.257645529,47.435387833],[4.257915836,47.434976175],[4.257439583,47.434923703],[4.256786133,47.434387881],[4.256500505,47.43431624],[4.255126663,47.433556808],[4.254441649,47.433031216],[4.253647796,47.432900225],[4.252404842,47.432401338],[4.251984213,47.431945811],[4.251867751,47.431390678],[4.252356234,47.430662479],[4.25106688,47.429082815],[4.250421355,47.427743801],[4.249652457,47.426631185],[4.24956351,47.426002829],[4.248616809,47.42363439],[4.245117561,47.422162983],[4.243709463,47.421735996],[4.242103824,47.421312902],[4.241517329,47.421591954],[4.240848833,47.421423527],[4.239768887,47.420901161],[4.238767838,47.42069215],[4.238038537,47.420704416],[4.237381295,47.420850055],[4.23686109,47.421128379],[4.235935238,47.421188635],[4.235118269,47.422462237],[4.23424981,47.42225088],[4.233442967,47.421949733],[4.232986681,47.422182346],[4.232587819,47.422143358],[4.231521464,47.42382561],[4.22897405,47.423867853],[4.228193018,47.423708645],[4.225991986,47.423061136],[4.223724436,47.422693379],[4.222603006,47.422846517],[4.219026585,47.422904753],[4.217663878,47.423007253],[4.217571386,47.42261479],[4.217703942,47.421384494],[4.216643413,47.421181319],[4.216330238,47.421643746],[4.215619781,47.422194953],[4.2152678,47.42235078],[4.214260471,47.422446827],[4.213852126,47.422808507],[4.211885512,47.423425006],[4.210170652,47.423677834],[4.209137631,47.424459229],[4.208175288,47.425022909],[4.207719216,47.425859518],[4.207064191,47.425462083],[4.206461339,47.425672703],[4.206127773,47.425587932],[4.205445933,47.425059323],[4.204715533,47.425025474],[4.204367585,47.424536615],[4.203821732,47.424095718],[4.203010654,47.423658461]]]],&quot;type&quot;:&quot;MultiPolygon&quot;}"/>
    <s v="47.435586508, 4.227003901"/>
  </r>
  <r>
    <x v="0"/>
    <x v="44"/>
    <s v="21634"/>
    <s v="CC de Pouilly-en-Auxois/Bligny-sur-Ouche"/>
    <s v="200071207"/>
    <s v="CC"/>
    <s v="Côte-d'Or"/>
    <s v="21"/>
    <s v="Bourgogne-Franche-Comté"/>
    <s v="27"/>
    <s v="BT &lt;= 36 kVA"/>
    <m/>
    <m/>
    <n v="0"/>
    <n v="0"/>
    <n v="0"/>
    <n v="0"/>
    <n v="0"/>
    <n v="0"/>
    <n v="0"/>
    <n v="0"/>
    <n v="0"/>
    <n v="0"/>
    <s v="{&quot;coordinates&quot;:[[[[4.665394715,47.145970121],[4.663779659,47.146412982],[4.663322757,47.146790554],[4.662334202,47.147305433],[4.662103902,47.147498745],[4.662028991,47.148150877],[4.661785435,47.148684765],[4.660072999,47.149055131],[4.660160614,47.149199754],[4.66022593,47.149991249],[4.659890216,47.150747975],[4.660016494,47.151033421],[4.660097406,47.151859812],[4.660057156,47.154750963],[4.660241347,47.155929764],[4.660239166,47.157529065],[4.6603607,47.157702917],[4.659816802,47.157874607],[4.660213992,47.158425412],[4.660566594,47.159242501],[4.661412833,47.160311844],[4.661647923,47.160485866],[4.662001685,47.161467722],[4.661964829,47.162113001],[4.662246383,47.162423228],[4.66262764,47.162755436],[4.663450462,47.162379818],[4.664103416,47.162232658],[4.665178002,47.162356781],[4.666162952,47.162314693],[4.666628505,47.162383632],[4.66839906,47.16183134],[4.668870202,47.161612033],[4.669406257,47.161825823],[4.669433681,47.16245487],[4.670434302,47.162705179],[4.671686477,47.162679899],[4.67355576,47.163181477],[4.674677321,47.163158953],[4.675353903,47.163262625],[4.674963226,47.162163376],[4.676209864,47.162003053],[4.677406294,47.161756997],[4.676950675,47.160565944],[4.677996489,47.160359884],[4.678407631,47.161309345],[4.680165202,47.161234321],[4.67967019,47.160221246],[4.681526018,47.160038516],[4.681934351,47.160853834],[4.686355373,47.161849392],[4.689693055,47.162396846],[4.689674003,47.162925715],[4.688936636,47.163494782],[4.691043558,47.163779196],[4.690500942,47.164285094],[4.692219766,47.164486905],[4.693895057,47.164815397],[4.694921185,47.164738244],[4.694706317,47.164329863],[4.695827096,47.164742986],[4.696999837,47.165673122],[4.698253085,47.166893825],[4.699564785,47.167998393],[4.700945291,47.167475642],[4.700495358,47.167068024],[4.700117168,47.167008743],[4.700615291,47.166559283],[4.701525194,47.166981753],[4.702103963,47.166828264],[4.701832322,47.166380209],[4.704120945,47.165808045],[4.702680115,47.165214206],[4.70213198,47.164373099],[4.703316872,47.162804113],[4.703568183,47.161608155],[4.704490663,47.161178545],[4.706857183,47.15994781],[4.708188171,47.159703951],[4.71086638,47.158897169],[4.712745701,47.157755455],[4.714029966,47.156792718],[4.714421238,47.157637897],[4.714854142,47.157592763],[4.715317418,47.157879462],[4.715707354,47.157563009],[4.71642858,47.157492883],[4.716848084,47.15735879],[4.717554518,47.156659424],[4.717988007,47.15638464],[4.718159277,47.156084031],[4.717935599,47.154493459],[4.717132828,47.152170364],[4.717178194,47.151523129],[4.717673306,47.151029509],[4.718904893,47.150698747],[4.719579913,47.150342025],[4.719560273,47.14997491],[4.721593259,47.14940258],[4.721241338,47.149129558],[4.721356867,47.148820767],[4.722176711,47.148412346],[4.72241043,47.148126108],[4.721943792,47.147608957],[4.72057216,47.147230434],[4.718830104,47.146121683],[4.718226283,47.145522808],[4.718089384,47.14520336],[4.717466533,47.144379636],[4.717026418,47.144029567],[4.717053484,47.14347085],[4.71627268,47.142866487],[4.71615989,47.142391791],[4.715588943,47.142035552],[4.715393078,47.141770104],[4.715475608,47.140217305],[4.715731816,47.139394044],[4.715468137,47.139319609],[4.715672376,47.138812296],[4.716192591,47.138239962],[4.715498779,47.138251152],[4.714505204,47.137841739],[4.714042986,47.137748631],[4.713990677,47.137182986],[4.714377017,47.136426237],[4.715005851,47.135493895],[4.714814883,47.135381461],[4.715132745,47.133718009],[4.715656867,47.1336427],[4.715674876,47.133462331],[4.716232859,47.133414432],[4.71690641,47.132355343],[4.717056958,47.131448095],[4.716888359,47.130877872],[4.716829944,47.12979002],[4.716395171,47.129106679],[4.715769376,47.128432473],[4.715372379,47.128188919],[4.715191417,47.127892632],[4.714784354,47.127954499],[4.712728248,47.127693193],[4.712186176,47.127741741],[4.712013911,47.127926194],[4.710322782,47.128521233],[4.710759503,47.129268503],[4.711676168,47.130004168],[4.71197337,47.130429314],[4.709153488,47.130177443],[4.707611679,47.130157888],[4.702844752,47.1308405],[4.700787128,47.131786585],[4.699931431,47.13055376],[4.697751079,47.13099821],[4.695604148,47.131080126],[4.695514987,47.13202066],[4.69396456,47.132064084],[4.693942309,47.131859995],[4.692159819,47.132076988],[4.689633835,47.13193921],[4.689803945,47.13235636],[4.690788151,47.133654016],[4.691511254,47.13411531],[4.692374116,47.135244531],[4.688646139,47.136548901],[4.688666129,47.136934024],[4.6877304,47.137099863],[4.688053147,47.137797546],[4.687564855,47.137965859],[4.687267097,47.138318696],[4.687355769,47.139000884],[4.686572776,47.139241027],[4.686413559,47.139508996],[4.685201916,47.140011119],[4.673120003,47.142570971],[4.672343775,47.142777599],[4.672164723,47.143004411],[4.671488342,47.142558532],[4.670617313,47.142815145],[4.671548849,47.143530194],[4.672135733,47.144153863],[4.671871539,47.144401715],[4.671113645,47.144562145],[4.6704181,47.144818023],[4.669133754,47.145112107],[4.668405341,47.145415273],[4.667942143,47.144991513],[4.667857894,47.145936446],[4.666922319,47.145943623],[4.666424941,47.146078657],[4.665890663,47.14583151],[4.665394715,47.145970121]]]],&quot;type&quot;:&quot;MultiPolygon&quot;}"/>
    <s v="47.148894344, 4.692614027"/>
  </r>
  <r>
    <x v="0"/>
    <x v="45"/>
    <s v="21633"/>
    <s v="CC des Terres d'Auxois"/>
    <s v="200071017"/>
    <s v="CC"/>
    <s v="Côte-d'Or"/>
    <s v="21"/>
    <s v="Bourgogne-Franche-Comté"/>
    <s v="27"/>
    <s v="BT &lt;= 36 kVA"/>
    <m/>
    <m/>
    <n v="0"/>
    <n v="0"/>
    <n v="0"/>
    <n v="0"/>
    <n v="0"/>
    <n v="0"/>
    <n v="0"/>
    <n v="0"/>
    <n v="0"/>
    <n v="0"/>
    <s v="{&quot;coordinates&quot;:[[[[4.439442022,47.353919341],[4.440012304,47.354285927],[4.440656194,47.354482328],[4.441328318,47.355384265],[4.441815153,47.355504276],[4.442726908,47.355510966],[4.444247748,47.354912233],[4.445152263,47.354355362],[4.44552839,47.35380866],[4.447023843,47.353106663],[4.447613462,47.352960661],[4.448405475,47.352901269],[4.448744049,47.353075321],[4.449632202,47.353779137],[4.452623361,47.355668572],[4.453854958,47.357161289],[4.454251127,47.358138635],[4.454656926,47.358590944],[4.453978825,47.359776215],[4.455170072,47.36094889],[4.455601516,47.3607337],[4.456757163,47.359812545],[4.45784041,47.360422015],[4.458232758,47.360280236],[4.458091554,47.360057816],[4.458859803,47.359413411],[4.460578707,47.357672108],[4.461531793,47.356665212],[4.46236873,47.356064937],[4.463019559,47.35578303],[4.463729047,47.355320306],[4.464368613,47.354723402],[4.465177807,47.353449075],[4.465388163,47.350430165],[4.464830698,47.349567433],[4.46515674,47.34874758],[4.465274211,47.347858328],[4.465592279,47.347232155],[4.469241172,47.344104968],[4.471234113,47.342629232],[4.47239413,47.341842907],[4.473062359,47.342010009],[4.474105181,47.339948412],[4.474249769,47.338268265],[4.473204503,47.33734423],[4.472124168,47.336057776],[4.472388875,47.335664555],[4.472132905,47.335313949],[4.47241046,47.335196082],[4.471857157,47.334724992],[4.471969733,47.334386822],[4.471868629,47.334032452],[4.471375292,47.333574105],[4.471582701,47.333361688],[4.471700422,47.332873089],[4.47119561,47.332623776],[4.471131,47.332295954],[4.471354259,47.332033815],[4.471152668,47.331830181],[4.471035975,47.33129323],[4.471666361,47.331051143],[4.47193172,47.330585882],[4.471907027,47.330023455],[4.471468205,47.330006506],[4.471188677,47.329326656],[4.470668318,47.328992001],[4.470794054,47.328650963],[4.470221365,47.328484441],[4.468875494,47.328228656],[4.468646225,47.327835387],[4.468970871,47.327552161],[4.468417628,47.327079253],[4.467482924,47.326893884],[4.467535168,47.32667353],[4.466778413,47.325779105],[4.466986138,47.325384813],[4.466594122,47.324995396],[4.466163769,47.324899087],[4.466000153,47.324435653],[4.465405804,47.323861506],[4.465025771,47.322988425],[4.464479373,47.323006123],[4.464021691,47.322441049],[4.463123966,47.32181129],[4.462922912,47.321770605],[4.461997805,47.321787659],[4.461279583,47.321913751],[4.459462924,47.321867269],[4.459347998,47.322072201],[4.456967293,47.321295354],[4.457316566,47.320796659],[4.457271344,47.320496498],[4.455898454,47.318111492],[4.456135781,47.317342287],[4.456067636,47.31673358],[4.455599581,47.316171305],[4.455170685,47.31612536],[4.454729552,47.316311865],[4.453485206,47.31548829],[4.453695069,47.31526867],[4.453650163,47.314979307],[4.454950733,47.314457898],[4.453481558,47.313935169],[4.451325745,47.3129393],[4.449626876,47.311800827],[4.449520767,47.310812627],[4.449593066,47.309861815],[4.449180327,47.308793706],[4.449082941,47.308275398],[4.448624732,47.30821989],[4.448369697,47.306960728],[4.448007095,47.30691573],[4.447898455,47.306568635],[4.447978445,47.30590225],[4.447056544,47.305929953],[4.446175621,47.304284216],[4.446303485,47.303625339],[4.44561848,47.303895886],[4.444667138,47.303910431],[4.443325689,47.303840682],[4.441735673,47.303633545],[4.439118137,47.303758768],[4.437747769,47.30344891],[4.436735201,47.3033516],[4.435987907,47.303175368],[4.434051831,47.302994016],[4.432806876,47.303265101],[4.432448207,47.303266827],[4.432167248,47.305189917],[4.431854968,47.305690783],[4.43199592,47.30591324],[4.431684933,47.306413189],[4.431226891,47.306511577],[4.430788528,47.307149952],[4.430361294,47.308057402],[4.429467216,47.308883263],[4.428841207,47.308540721],[4.428009349,47.308820172],[4.42669731,47.309113623],[4.424529038,47.309467991],[4.423988623,47.309207207],[4.423404323,47.30948809],[4.421662457,47.310598897],[4.422441699,47.311229523],[4.422098735,47.311626291],[4.424830123,47.313082031],[4.425036618,47.313779093],[4.423708493,47.315468295],[4.423598043,47.316096314],[4.423301031,47.316129668],[4.423337597,47.316709965],[4.422969544,47.317559933],[4.423107724,47.317777932],[4.423354026,47.319077761],[4.42312291,47.320898458],[4.425566025,47.319956404],[4.427279589,47.319665239],[4.427306897,47.320343789],[4.427611781,47.320605653],[4.429376816,47.32130244],[4.433474407,47.321678705],[4.433012702,47.322239939],[4.433620271,47.322529564],[4.435228765,47.323556835],[4.435162863,47.324212226],[4.435266207,47.325155446],[4.435022531,47.325699585],[4.433514757,47.327752163],[4.434117866,47.328021132],[4.434004996,47.328257525],[4.43350027,47.328300672],[4.433463528,47.328610855],[4.433914982,47.328804265],[4.436124936,47.330178844],[4.436320968,47.3301305],[4.43767605,47.32925117],[4.438076875,47.329333544],[4.438799591,47.328924824],[4.439115384,47.329145105],[4.438807299,47.329410033],[4.438935559,47.329600224],[4.440168117,47.329585845],[4.440293118,47.330147932],[4.440035864,47.330332999],[4.440707588,47.330590279],[4.440902956,47.330418584],[4.441836366,47.330705024],[4.443189894,47.33144543],[4.443467074,47.331755316],[4.443491937,47.332384372],[4.443637963,47.332741807],[4.444119891,47.333228322],[4.444760404,47.334341326],[4.445097501,47.334514507],[4.445831778,47.334681842],[4.446351359,47.334401658],[4.447081888,47.334478994],[4.446705913,47.335025706],[4.447247888,47.335330484],[4.448091019,47.335604494],[4.448633797,47.335595024],[4.450048995,47.335864584],[4.449543175,47.336457945],[4.448832514,47.336921503],[4.447534909,47.337575149],[4.447708429,47.338606619],[4.446851634,47.338711835],[4.446946346,47.34109485],[4.446690276,47.341324934],[4.446782603,47.341998165],[4.44614683,47.342639046],[4.445848247,47.343454901],[4.445534634,47.343909891],[4.445549629,47.344269854],[4.446557021,47.344981214],[4.446847266,47.345281025],[4.446592389,47.345556113],[4.445945667,47.345841479],[4.446279272,47.346226288],[4.445586932,47.346490611],[4.444749045,47.347106085],[4.443798143,47.348544097],[4.443861984,47.34889805],[4.445121276,47.350351799],[4.445871328,47.350653995],[4.446568733,47.351116208],[4.446737546,47.351972159],[4.44665109,47.352401813],[4.44342912,47.353540339],[4.443287449,47.352706556],[4.441997627,47.352729775],[4.44175094,47.353755656],[4.441418603,47.353862422],[4.44088608,47.353767286],[4.43967951,47.353240221],[4.439442022,47.353919341]]]],&quot;type&quot;:&quot;MultiPolygon&quot;}"/>
    <s v="47.329501785, 4.450016125"/>
  </r>
  <r>
    <x v="0"/>
    <x v="45"/>
    <s v="21633"/>
    <s v="CC des Terres d'Auxois"/>
    <s v="200071017"/>
    <s v="CC"/>
    <s v="Côte-d'Or"/>
    <s v="21"/>
    <s v="Bourgogne-Franche-Comté"/>
    <s v="27"/>
    <s v="BT &gt; 36 kVA"/>
    <n v="1"/>
    <n v="110.31699999999999"/>
    <n v="0"/>
    <n v="0"/>
    <n v="0"/>
    <n v="0"/>
    <n v="0"/>
    <n v="0"/>
    <n v="0"/>
    <n v="0"/>
    <n v="0"/>
    <n v="0"/>
    <s v="{&quot;coordinates&quot;:[[[[4.439442022,47.353919341],[4.440012304,47.354285927],[4.440656194,47.354482328],[4.441328318,47.355384265],[4.441815153,47.355504276],[4.442726908,47.355510966],[4.444247748,47.354912233],[4.445152263,47.354355362],[4.44552839,47.35380866],[4.447023843,47.353106663],[4.447613462,47.352960661],[4.448405475,47.352901269],[4.448744049,47.353075321],[4.449632202,47.353779137],[4.452623361,47.355668572],[4.453854958,47.357161289],[4.454251127,47.358138635],[4.454656926,47.358590944],[4.453978825,47.359776215],[4.455170072,47.36094889],[4.455601516,47.3607337],[4.456757163,47.359812545],[4.45784041,47.360422015],[4.458232758,47.360280236],[4.458091554,47.360057816],[4.458859803,47.359413411],[4.460578707,47.357672108],[4.461531793,47.356665212],[4.46236873,47.356064937],[4.463019559,47.35578303],[4.463729047,47.355320306],[4.464368613,47.354723402],[4.465177807,47.353449075],[4.465388163,47.350430165],[4.464830698,47.349567433],[4.46515674,47.34874758],[4.465274211,47.347858328],[4.465592279,47.347232155],[4.469241172,47.344104968],[4.471234113,47.342629232],[4.47239413,47.341842907],[4.473062359,47.342010009],[4.474105181,47.339948412],[4.474249769,47.338268265],[4.473204503,47.33734423],[4.472124168,47.336057776],[4.472388875,47.335664555],[4.472132905,47.335313949],[4.47241046,47.335196082],[4.471857157,47.334724992],[4.471969733,47.334386822],[4.471868629,47.334032452],[4.471375292,47.333574105],[4.471582701,47.333361688],[4.471700422,47.332873089],[4.47119561,47.332623776],[4.471131,47.332295954],[4.471354259,47.332033815],[4.471152668,47.331830181],[4.471035975,47.33129323],[4.471666361,47.331051143],[4.47193172,47.330585882],[4.471907027,47.330023455],[4.471468205,47.330006506],[4.471188677,47.329326656],[4.470668318,47.328992001],[4.470794054,47.328650963],[4.470221365,47.328484441],[4.468875494,47.328228656],[4.468646225,47.327835387],[4.468970871,47.327552161],[4.468417628,47.327079253],[4.467482924,47.326893884],[4.467535168,47.32667353],[4.466778413,47.325779105],[4.466986138,47.325384813],[4.466594122,47.324995396],[4.466163769,47.324899087],[4.466000153,47.324435653],[4.465405804,47.323861506],[4.465025771,47.322988425],[4.464479373,47.323006123],[4.464021691,47.322441049],[4.463123966,47.32181129],[4.462922912,47.321770605],[4.461997805,47.321787659],[4.461279583,47.321913751],[4.459462924,47.321867269],[4.459347998,47.322072201],[4.456967293,47.321295354],[4.457316566,47.320796659],[4.457271344,47.320496498],[4.455898454,47.318111492],[4.456135781,47.317342287],[4.456067636,47.31673358],[4.455599581,47.316171305],[4.455170685,47.31612536],[4.454729552,47.316311865],[4.453485206,47.31548829],[4.453695069,47.31526867],[4.453650163,47.314979307],[4.454950733,47.314457898],[4.453481558,47.313935169],[4.451325745,47.3129393],[4.449626876,47.311800827],[4.449520767,47.310812627],[4.449593066,47.309861815],[4.449180327,47.308793706],[4.449082941,47.308275398],[4.448624732,47.30821989],[4.448369697,47.306960728],[4.448007095,47.30691573],[4.447898455,47.306568635],[4.447978445,47.30590225],[4.447056544,47.305929953],[4.446175621,47.304284216],[4.446303485,47.303625339],[4.44561848,47.303895886],[4.444667138,47.303910431],[4.443325689,47.303840682],[4.441735673,47.303633545],[4.439118137,47.303758768],[4.437747769,47.30344891],[4.436735201,47.3033516],[4.435987907,47.303175368],[4.434051831,47.302994016],[4.432806876,47.303265101],[4.432448207,47.303266827],[4.432167248,47.305189917],[4.431854968,47.305690783],[4.43199592,47.30591324],[4.431684933,47.306413189],[4.431226891,47.306511577],[4.430788528,47.307149952],[4.430361294,47.308057402],[4.429467216,47.308883263],[4.428841207,47.308540721],[4.428009349,47.308820172],[4.42669731,47.309113623],[4.424529038,47.309467991],[4.423988623,47.309207207],[4.423404323,47.30948809],[4.421662457,47.310598897],[4.422441699,47.311229523],[4.422098735,47.311626291],[4.424830123,47.313082031],[4.425036618,47.313779093],[4.423708493,47.315468295],[4.423598043,47.316096314],[4.423301031,47.316129668],[4.423337597,47.316709965],[4.422969544,47.317559933],[4.423107724,47.317777932],[4.423354026,47.319077761],[4.42312291,47.320898458],[4.425566025,47.319956404],[4.427279589,47.319665239],[4.427306897,47.320343789],[4.427611781,47.320605653],[4.429376816,47.32130244],[4.433474407,47.321678705],[4.433012702,47.322239939],[4.433620271,47.322529564],[4.435228765,47.323556835],[4.435162863,47.324212226],[4.435266207,47.325155446],[4.435022531,47.325699585],[4.433514757,47.327752163],[4.434117866,47.328021132],[4.434004996,47.328257525],[4.43350027,47.328300672],[4.433463528,47.328610855],[4.433914982,47.328804265],[4.436124936,47.330178844],[4.436320968,47.3301305],[4.43767605,47.32925117],[4.438076875,47.329333544],[4.438799591,47.328924824],[4.439115384,47.329145105],[4.438807299,47.329410033],[4.438935559,47.329600224],[4.440168117,47.329585845],[4.440293118,47.330147932],[4.440035864,47.330332999],[4.440707588,47.330590279],[4.440902956,47.330418584],[4.441836366,47.330705024],[4.443189894,47.33144543],[4.443467074,47.331755316],[4.443491937,47.332384372],[4.443637963,47.332741807],[4.444119891,47.333228322],[4.444760404,47.334341326],[4.445097501,47.334514507],[4.445831778,47.334681842],[4.446351359,47.334401658],[4.447081888,47.334478994],[4.446705913,47.335025706],[4.447247888,47.335330484],[4.448091019,47.335604494],[4.448633797,47.335595024],[4.450048995,47.335864584],[4.449543175,47.336457945],[4.448832514,47.336921503],[4.447534909,47.337575149],[4.447708429,47.338606619],[4.446851634,47.338711835],[4.446946346,47.34109485],[4.446690276,47.341324934],[4.446782603,47.341998165],[4.44614683,47.342639046],[4.445848247,47.343454901],[4.445534634,47.343909891],[4.445549629,47.344269854],[4.446557021,47.344981214],[4.446847266,47.345281025],[4.446592389,47.345556113],[4.445945667,47.345841479],[4.446279272,47.346226288],[4.445586932,47.346490611],[4.444749045,47.347106085],[4.443798143,47.348544097],[4.443861984,47.34889805],[4.445121276,47.350351799],[4.445871328,47.350653995],[4.446568733,47.351116208],[4.446737546,47.351972159],[4.44665109,47.352401813],[4.44342912,47.353540339],[4.443287449,47.352706556],[4.441997627,47.352729775],[4.44175094,47.353755656],[4.441418603,47.353862422],[4.44088608,47.353767286],[4.43967951,47.353240221],[4.439442022,47.353919341]]]],&quot;type&quot;:&quot;MultiPolygon&quot;}"/>
    <s v="47.329501785, 4.450016125"/>
  </r>
  <r>
    <x v="0"/>
    <x v="46"/>
    <s v="21630"/>
    <s v="CC de Pouilly-en-Auxois/Bligny-sur-Ouche"/>
    <s v="200071207"/>
    <s v="CC"/>
    <s v="Côte-d'Or"/>
    <s v="21"/>
    <s v="Bourgogne-Franche-Comté"/>
    <s v="27"/>
    <s v="BT &lt;= 36 kVA"/>
    <m/>
    <m/>
    <n v="0"/>
    <n v="0"/>
    <n v="0"/>
    <n v="0"/>
    <n v="0"/>
    <n v="0"/>
    <n v="0"/>
    <n v="0"/>
    <n v="0"/>
    <n v="0"/>
    <s v="{&quot;coordinates&quot;:[[[[4.525915454,47.270065996],[4.52603991,47.269883374],[4.527201436,47.26918647],[4.530471967,47.26673924],[4.532402022,47.265443261],[4.532426682,47.264452471],[4.53269249,47.262873219],[4.533148778,47.261109562],[4.533870665,47.260960451],[4.534118223,47.260551085],[4.534706629,47.258784771],[4.536387439,47.25627824],[4.537126056,47.254959232],[4.538070703,47.25381667],[4.540291569,47.251569437],[4.542394384,47.249684799],[4.543962141,47.249249736],[4.549017813,47.248477267],[4.549015246,47.248388159],[4.547460191,47.247562517],[4.547780179,47.247286316],[4.547706288,47.247108116],[4.546497331,47.246636214],[4.544810242,47.245768177],[4.545318041,47.245263471],[4.545781877,47.245299608],[4.546166627,47.245022547],[4.546670494,47.244427844],[4.547182174,47.244013121],[4.548212016,47.243363667],[4.548797563,47.243127136],[4.548917991,47.242855397],[4.550366376,47.24273699],[4.550692833,47.24264078],[4.551061889,47.241958716],[4.551504833,47.241500771],[4.55363167,47.240199972],[4.554868703,47.239770988],[4.554858278,47.239501897],[4.553126868,47.237599974],[4.552774347,47.237067135],[4.552548717,47.23639573],[4.552527843,47.23590167],[4.550466768,47.235580786],[4.548347493,47.235441632],[4.548338371,47.235216645],[4.547278743,47.235147053],[4.545805808,47.234680469],[4.544946891,47.234003986],[4.544821194,47.234000259],[4.543554151,47.233243663],[4.543139947,47.233090702],[4.541611206,47.232703146],[4.539894205,47.232572895],[4.539726744,47.23189529],[4.539107476,47.231135443],[4.538398729,47.231267311],[4.537605999,47.231282332],[4.536426023,47.23148527],[4.535187711,47.231914076],[4.534480994,47.232442084],[4.533988653,47.233163546],[4.534475749,47.233509168],[4.534455255,47.233810185],[4.533169003,47.233348174],[4.532227463,47.234312381],[4.531860707,47.234571151],[4.531556405,47.234377076],[4.530788925,47.234769898],[4.530144218,47.234971103],[4.527996986,47.235380309],[4.527446459,47.234755462],[4.527168295,47.23361918],[4.52806986,47.232641134],[4.528402036,47.23279343],[4.529449519,47.232113293],[4.528642576,47.231768266],[4.527990991,47.232005567],[4.526290209,47.232398053],[4.524727949,47.232967877],[4.521729829,47.230729183],[4.520915247,47.230205018],[4.519914093,47.229954324],[4.519835155,47.229640208],[4.519564519,47.229465471],[4.517629573,47.22900729],[4.516691962,47.228664793],[4.515182245,47.227298774],[4.514251068,47.22713626],[4.513923373,47.227187363],[4.512626619,47.227796778],[4.511318366,47.228092078],[4.510473683,47.228467763],[4.508911448,47.229464178],[4.509085717,47.230068799],[4.510025872,47.231067737],[4.510080929,47.231804471],[4.508154992,47.231526101],[4.507573212,47.231851521],[4.506777943,47.231776321],[4.506724687,47.232093064],[4.506870835,47.232449534],[4.507429,47.233214844],[4.506578888,47.23340058],[4.506502598,47.233744634],[4.50587648,47.233998586],[4.506511924,47.235021319],[4.507173976,47.234822723],[4.507337897,47.235435583],[4.506845073,47.235634682],[4.507310033,47.236233724],[4.504998738,47.235984622],[4.504517085,47.235874719],[4.504451553,47.236320381],[4.505022566,47.239008844],[4.504427932,47.239020164],[4.504464985,47.239919208],[4.505273156,47.240309407],[4.504640542,47.240995639],[4.504645642,47.241130636],[4.505386487,47.241476687],[4.50699014,47.24189616],[4.507530222,47.242201586],[4.507671321,47.242423957],[4.507768088,47.243187159],[4.50766025,47.243773838],[4.506054015,47.243264364],[4.505806323,47.243673673],[4.506811512,47.24401448],[4.506574033,47.244693784],[4.506011316,47.245469156],[4.505565395,47.24588284],[4.503609868,47.246549317],[4.50085374,47.247006424],[4.500796574,47.24723227],[4.501086413,47.247857012],[4.502067402,47.248607865],[4.502160114,47.248849778],[4.50136965,47.250659957],[4.500932204,47.251190566],[4.500544395,47.251273021],[4.500800863,47.250606993],[4.500589841,47.250295477],[4.497830919,47.250707524],[4.498031935,47.251087605],[4.498405716,47.25107107],[4.498439536,47.251525345],[4.497470724,47.25168643],[4.496745564,47.251621958],[4.494787823,47.2522676],[4.494592644,47.25333351],[4.494906856,47.253361875],[4.494933511,47.254035044],[4.494746728,47.254499366],[4.495352942,47.254803095],[4.49422493,47.255091363],[4.494229133,47.255528011],[4.494594475,47.255634955],[4.494472222,47.255899452],[4.493747792,47.255958309],[4.492737757,47.256209925],[4.49268846,47.256530207],[4.492165387,47.256363159],[4.491754908,47.255296944],[4.491237416,47.255235168],[4.490592156,47.256288847],[4.490997387,47.256594281],[4.490744479,47.256869458],[4.489769586,47.257292576],[4.489638548,47.258959127],[4.48951524,47.259186715],[4.488696622,47.260192185],[4.487422885,47.261385369],[4.488890982,47.261717693],[4.489562107,47.261975598],[4.4903237,47.262395311],[4.490734561,47.262472869],[4.490923204,47.262073361],[4.491411567,47.261941024],[4.492950886,47.262407444],[4.493708098,47.262192399],[4.495725078,47.262331181],[4.496994617,47.262275183],[4.498452275,47.26279931],[4.498948459,47.262805504],[4.500936179,47.263742342],[4.504715467,47.263610534],[4.50571519,47.264640242],[4.506534552,47.264897026],[4.508127394,47.265047405],[4.508334644,47.265268014],[4.509838051,47.268119881],[4.510439938,47.269908375],[4.510557296,47.271165628],[4.512204891,47.271045115],[4.512407058,47.27113072],[4.512834503,47.271887798],[4.512847027,47.272520627],[4.513133455,47.273155285],[4.51426002,47.27280563],[4.514781208,47.272616041],[4.516353721,47.272271347],[4.516737545,47.271949382],[4.517113637,47.271447434],[4.517185461,47.27113315],[4.518266309,47.270806564],[4.51849539,47.270392975],[4.521614624,47.269967621],[4.524479299,47.270176722],[4.525915454,47.270065996]]]],&quot;type&quot;:&quot;MultiPolygon&quot;}"/>
    <s v="47.249343023, 4.52118266"/>
  </r>
  <r>
    <x v="0"/>
    <x v="46"/>
    <s v="21630"/>
    <s v="CC de Pouilly-en-Auxois/Bligny-sur-Ouche"/>
    <s v="200071207"/>
    <s v="CC"/>
    <s v="Côte-d'Or"/>
    <s v="21"/>
    <s v="Bourgogne-Franche-Comté"/>
    <s v="27"/>
    <s v="BT &gt; 36 kVA"/>
    <n v="7"/>
    <n v="892.35799999999995"/>
    <n v="0"/>
    <n v="0"/>
    <n v="0"/>
    <n v="0"/>
    <n v="0"/>
    <n v="0"/>
    <n v="0"/>
    <n v="0"/>
    <n v="0"/>
    <n v="0"/>
    <s v="{&quot;coordinates&quot;:[[[[4.525915454,47.270065996],[4.52603991,47.269883374],[4.527201436,47.26918647],[4.530471967,47.26673924],[4.532402022,47.265443261],[4.532426682,47.264452471],[4.53269249,47.262873219],[4.533148778,47.261109562],[4.533870665,47.260960451],[4.534118223,47.260551085],[4.534706629,47.258784771],[4.536387439,47.25627824],[4.537126056,47.254959232],[4.538070703,47.25381667],[4.540291569,47.251569437],[4.542394384,47.249684799],[4.543962141,47.249249736],[4.549017813,47.248477267],[4.549015246,47.248388159],[4.547460191,47.247562517],[4.547780179,47.247286316],[4.547706288,47.247108116],[4.546497331,47.246636214],[4.544810242,47.245768177],[4.545318041,47.245263471],[4.545781877,47.245299608],[4.546166627,47.245022547],[4.546670494,47.244427844],[4.547182174,47.244013121],[4.548212016,47.243363667],[4.548797563,47.243127136],[4.548917991,47.242855397],[4.550366376,47.24273699],[4.550692833,47.24264078],[4.551061889,47.241958716],[4.551504833,47.241500771],[4.55363167,47.240199972],[4.554868703,47.239770988],[4.554858278,47.239501897],[4.553126868,47.237599974],[4.552774347,47.237067135],[4.552548717,47.23639573],[4.552527843,47.23590167],[4.550466768,47.235580786],[4.548347493,47.235441632],[4.548338371,47.235216645],[4.547278743,47.235147053],[4.545805808,47.234680469],[4.544946891,47.234003986],[4.544821194,47.234000259],[4.543554151,47.233243663],[4.543139947,47.233090702],[4.541611206,47.232703146],[4.539894205,47.232572895],[4.539726744,47.23189529],[4.539107476,47.231135443],[4.538398729,47.231267311],[4.537605999,47.231282332],[4.536426023,47.23148527],[4.535187711,47.231914076],[4.534480994,47.232442084],[4.533988653,47.233163546],[4.534475749,47.233509168],[4.534455255,47.233810185],[4.533169003,47.233348174],[4.532227463,47.234312381],[4.531860707,47.234571151],[4.531556405,47.234377076],[4.530788925,47.234769898],[4.530144218,47.234971103],[4.527996986,47.235380309],[4.527446459,47.234755462],[4.527168295,47.23361918],[4.52806986,47.232641134],[4.528402036,47.23279343],[4.529449519,47.232113293],[4.528642576,47.231768266],[4.527990991,47.232005567],[4.526290209,47.232398053],[4.524727949,47.232967877],[4.521729829,47.230729183],[4.520915247,47.230205018],[4.519914093,47.229954324],[4.519835155,47.229640208],[4.519564519,47.229465471],[4.517629573,47.22900729],[4.516691962,47.228664793],[4.515182245,47.227298774],[4.514251068,47.22713626],[4.513923373,47.227187363],[4.512626619,47.227796778],[4.511318366,47.228092078],[4.510473683,47.228467763],[4.508911448,47.229464178],[4.509085717,47.230068799],[4.510025872,47.231067737],[4.510080929,47.231804471],[4.508154992,47.231526101],[4.507573212,47.231851521],[4.506777943,47.231776321],[4.506724687,47.232093064],[4.506870835,47.232449534],[4.507429,47.233214844],[4.506578888,47.23340058],[4.506502598,47.233744634],[4.50587648,47.233998586],[4.506511924,47.235021319],[4.507173976,47.234822723],[4.507337897,47.235435583],[4.506845073,47.235634682],[4.507310033,47.236233724],[4.504998738,47.235984622],[4.504517085,47.235874719],[4.504451553,47.236320381],[4.505022566,47.239008844],[4.504427932,47.239020164],[4.504464985,47.239919208],[4.505273156,47.240309407],[4.504640542,47.240995639],[4.504645642,47.241130636],[4.505386487,47.241476687],[4.50699014,47.24189616],[4.507530222,47.242201586],[4.507671321,47.242423957],[4.507768088,47.243187159],[4.50766025,47.243773838],[4.506054015,47.243264364],[4.505806323,47.243673673],[4.506811512,47.24401448],[4.506574033,47.244693784],[4.506011316,47.245469156],[4.505565395,47.24588284],[4.503609868,47.246549317],[4.50085374,47.247006424],[4.500796574,47.24723227],[4.501086413,47.247857012],[4.502067402,47.248607865],[4.502160114,47.248849778],[4.50136965,47.250659957],[4.500932204,47.251190566],[4.500544395,47.251273021],[4.500800863,47.250606993],[4.500589841,47.250295477],[4.497830919,47.250707524],[4.498031935,47.251087605],[4.498405716,47.25107107],[4.498439536,47.251525345],[4.497470724,47.25168643],[4.496745564,47.251621958],[4.494787823,47.2522676],[4.494592644,47.25333351],[4.494906856,47.253361875],[4.494933511,47.254035044],[4.494746728,47.254499366],[4.495352942,47.254803095],[4.49422493,47.255091363],[4.494229133,47.255528011],[4.494594475,47.255634955],[4.494472222,47.255899452],[4.493747792,47.255958309],[4.492737757,47.256209925],[4.49268846,47.256530207],[4.492165387,47.256363159],[4.491754908,47.255296944],[4.491237416,47.255235168],[4.490592156,47.256288847],[4.490997387,47.256594281],[4.490744479,47.256869458],[4.489769586,47.257292576],[4.489638548,47.258959127],[4.48951524,47.259186715],[4.488696622,47.260192185],[4.487422885,47.261385369],[4.488890982,47.261717693],[4.489562107,47.261975598],[4.4903237,47.262395311],[4.490734561,47.262472869],[4.490923204,47.262073361],[4.491411567,47.261941024],[4.492950886,47.262407444],[4.493708098,47.262192399],[4.495725078,47.262331181],[4.496994617,47.262275183],[4.498452275,47.26279931],[4.498948459,47.262805504],[4.500936179,47.263742342],[4.504715467,47.263610534],[4.50571519,47.264640242],[4.506534552,47.264897026],[4.508127394,47.265047405],[4.508334644,47.265268014],[4.509838051,47.268119881],[4.510439938,47.269908375],[4.510557296,47.271165628],[4.512204891,47.271045115],[4.512407058,47.27113072],[4.512834503,47.271887798],[4.512847027,47.272520627],[4.513133455,47.273155285],[4.51426002,47.27280563],[4.514781208,47.272616041],[4.516353721,47.272271347],[4.516737545,47.271949382],[4.517113637,47.271447434],[4.517185461,47.27113315],[4.518266309,47.270806564],[4.51849539,47.270392975],[4.521614624,47.269967621],[4.524479299,47.270176722],[4.525915454,47.270065996]]]],&quot;type&quot;:&quot;MultiPolygon&quot;}"/>
    <s v="47.249343023, 4.52118266"/>
  </r>
  <r>
    <x v="0"/>
    <x v="47"/>
    <s v="21629"/>
    <s v="CC de Saulieu"/>
    <s v="242101442"/>
    <s v="CC"/>
    <s v="Côte-d'Or"/>
    <s v="21"/>
    <s v="Bourgogne-Franche-Comté"/>
    <s v="27"/>
    <s v="BT &gt; 36 kVA"/>
    <n v="3"/>
    <n v="334.572"/>
    <n v="0"/>
    <n v="0"/>
    <n v="0"/>
    <n v="0"/>
    <n v="0"/>
    <n v="0"/>
    <n v="0"/>
    <n v="0"/>
    <n v="0"/>
    <n v="0"/>
    <s v="{&quot;coordinates&quot;:[[[[4.358279366,47.294623492],[4.357679829,47.293156593],[4.358161095,47.292981691],[4.358142703,47.292306625],[4.358505064,47.291878306],[4.358598905,47.291402709],[4.359090444,47.291111534],[4.359784637,47.290932331],[4.360285791,47.290603222],[4.362780637,47.290617168],[4.362538267,47.289722338],[4.361951449,47.288916186],[4.361466353,47.28852031],[4.360835995,47.288397149],[4.358259332,47.287445926],[4.35753114,47.287430138],[4.356982888,47.287046687],[4.357522814,47.286472233],[4.358736286,47.285690007],[4.359844142,47.28518002],[4.361347037,47.284856268],[4.362126208,47.284483371],[4.36335154,47.283651435],[4.364764419,47.282547165],[4.365734676,47.281990117],[4.366546224,47.281124299],[4.36807431,47.280132978],[4.368804571,47.279818235],[4.369820655,47.279193982],[4.371792855,47.27787953],[4.372360318,47.27714981],[4.372918222,47.276150085],[4.373103672,47.275382563],[4.37390709,47.275293817],[4.374645539,47.274837578],[4.376352031,47.273231764],[4.381190935,47.270388452],[4.383104799,47.269400431],[4.383474842,47.268718925],[4.38393078,47.268188559],[4.383576354,47.267523797],[4.382963585,47.266997174],[4.382508803,47.26572134],[4.382094698,47.26546066],[4.381767903,47.265045872],[4.381547072,47.264430834],[4.381150757,47.26378097],[4.381092628,47.263423307],[4.380747175,47.263053758],[4.380388929,47.26234041],[4.379709902,47.261856876],[4.378629528,47.261246653],[4.378113884,47.259860776],[4.377693215,47.259238201],[4.377607831,47.2587449],[4.377399989,47.258479052],[4.376449403,47.257820446],[4.375941377,47.257297044],[4.375944715,47.256497456],[4.375845509,47.25623842],[4.374950416,47.255213584],[4.374968512,47.254576792],[4.37517266,47.25397561],[4.375166002,47.25361193],[4.374818476,47.253105528],[4.374884638,47.252538396],[4.374353798,47.251378679],[4.37368396,47.249280594],[4.374116635,47.246394202],[4.373820829,47.244701362],[4.373381234,47.243486532],[4.372530357,47.241904707],[4.370758223,47.240019533],[4.369756516,47.23816845],[4.369662537,47.23697023],[4.369985087,47.235308785],[4.368068223,47.235516905],[4.365560214,47.235560883],[4.361013712,47.235866462],[4.357264693,47.236291284],[4.356389461,47.236131354],[4.354356635,47.236252364],[4.353372444,47.235649788],[4.351817484,47.235216834],[4.351242304,47.234948919],[4.349510366,47.236048668],[4.349137231,47.236193473],[4.348420681,47.236719536],[4.34753437,47.237541097],[4.342897873,47.237217634],[4.341228057,47.236736347],[4.337646723,47.236363546],[4.334193664,47.235883813],[4.333066405,47.235153058],[4.331338929,47.234312136],[4.331924,47.233756176],[4.331848766,47.232960194],[4.331403562,47.232811341],[4.331411144,47.232370062],[4.331997669,47.23203378],[4.331863056,47.231829136],[4.331116458,47.23210693],[4.330992283,47.232590966],[4.329559595,47.233135938],[4.329132069,47.233648661],[4.3268926,47.234929462],[4.326371139,47.23511911],[4.324474728,47.235036347],[4.324192528,47.235494268],[4.323976314,47.236377319],[4.323690011,47.236561567],[4.323542996,47.237141295],[4.322037385,47.237954419],[4.320836125,47.237219889],[4.319899657,47.236984749],[4.318108872,47.236790832],[4.316574891,47.236394085],[4.314650238,47.236130504],[4.314895653,47.235462334],[4.313321998,47.235062393],[4.311605599,47.234283182],[4.31028333,47.233998306],[4.308419223,47.233012728],[4.305259488,47.235774721],[4.304161815,47.235320676],[4.303547829,47.236059595],[4.302804945,47.237426628],[4.30199574,47.238458556],[4.299691994,47.240724561],[4.29979062,47.241522996],[4.299703254,47.243050124],[4.299546956,47.243257163],[4.300255058,47.244709644],[4.300824069,47.244838319],[4.301840172,47.245302316],[4.303849143,47.246033362],[4.304389411,47.246338818],[4.303791308,47.247028935],[4.30078408,47.247120335],[4.296192148,47.247788519],[4.295719076,47.247746086],[4.294183712,47.24735266],[4.293870934,47.248256531],[4.294451823,47.249207151],[4.29520389,47.249852428],[4.295141457,47.25000529],[4.293935819,47.250677827],[4.292161497,47.252448848],[4.291963911,47.252866123],[4.291073813,47.25357653],[4.289872371,47.254098613],[4.288331568,47.254587538],[4.287421048,47.252902241],[4.287153508,47.25266391],[4.286040275,47.252506991],[4.283751746,47.251808446],[4.281774629,47.251523289],[4.278928617,47.251454771],[4.277013504,47.25088343],[4.275636347,47.250244916],[4.274744477,47.250051239],[4.27417814,47.250034954],[4.272620067,47.25018622],[4.271680925,47.250397307],[4.271169415,47.25063071],[4.271281089,47.250935613],[4.271146829,47.251241412],[4.271228723,47.251908592],[4.271149941,47.252267804],[4.271314544,47.252518104],[4.271289907,47.253265685],[4.271415087,47.253526321],[4.271895324,47.2538704],[4.272462988,47.254611482],[4.272182485,47.254940495],[4.272211251,47.255876567],[4.271888088,47.256303287],[4.271163504,47.256196884],[4.270749878,47.256489536],[4.270810107,47.256743682],[4.270537908,47.256921336],[4.270278037,47.257396879],[4.269795729,47.257693881],[4.26920925,47.25789208],[4.268994441,47.258148335],[4.268957317,47.25887264],[4.267483646,47.259698188],[4.267437823,47.259830143],[4.268065845,47.260326585],[4.268243802,47.261086353],[4.268816645,47.261429431],[4.269525839,47.261161463],[4.269842397,47.261348876],[4.269844105,47.26164508],[4.270363638,47.262138195],[4.270277142,47.262395748],[4.270483234,47.26260958],[4.271351593,47.263031342],[4.272133479,47.263599006],[4.272395401,47.263656457],[4.273021189,47.264166403],[4.274083909,47.264415842],[4.274190275,47.264718098],[4.273971497,47.265141874],[4.274274791,47.265660757],[4.274031162,47.266152334],[4.273631423,47.26619634],[4.273289355,47.26655304],[4.273432129,47.266828787],[4.273806706,47.267006548],[4.27341963,47.267529411],[4.273813986,47.268095015],[4.274002458,47.268735808],[4.273528601,47.268778827],[4.273244555,47.268961118],[4.273652079,47.269244762],[4.274434884,47.269455854],[4.274857212,47.269359376],[4.275951396,47.269536423],[4.276860899,47.269512009],[4.277636975,47.269105501],[4.279499466,47.268383584],[4.282030019,47.268997607],[4.282750641,47.268874393],[4.283469293,47.26861344],[4.283994242,47.268660752],[4.284883682,47.26895973],[4.286314366,47.269046516],[4.289563538,47.269559667],[4.29129052,47.269589975],[4.29170145,47.26968084],[4.292901993,47.269767406],[4.294872757,47.270746637],[4.297448267,47.271511988],[4.297817782,47.271804076],[4.298645493,47.272061323],[4.299008958,47.272978334],[4.299145829,47.274426399],[4.299757306,47.275039906],[4.300156277,47.274907582],[4.300751151,47.275053077],[4.301649517,47.275439164],[4.302473991,47.276160111],[4.305769229,47.276638982],[4.305536801,47.276873894],[4.305906604,47.277120035],[4.30823174,47.277092039],[4.308929913,47.277402895],[4.308930163,47.277684709],[4.308527626,47.277942254],[4.309073949,47.278427694],[4.309341954,47.278512906],[4.310196734,47.278408717],[4.310501138,47.279552352],[4.310700119,47.279953471],[4.312458916,47.279484303],[4.313825075,47.279407615],[4.314117562,47.279465528],[4.314948088,47.27999184],[4.31657829,47.280053485],[4.317601268,47.280171526],[4.318584775,47.279974876],[4.321006655,47.279302658],[4.321646759,47.279238645],[4.322559171,47.279648722],[4.321603488,47.281137125],[4.321764181,47.281376594],[4.322878486,47.281655615],[4.325522255,47.281610135],[4.326847011,47.281676927],[4.327061784,47.282122857],[4.32789825,47.28224024],[4.33076197,47.282900718],[4.331105756,47.283051638],[4.330885941,47.2836322],[4.330314899,47.283815222],[4.329845602,47.284099717],[4.329821863,47.285225456],[4.330295353,47.285911515],[4.331406968,47.28586275],[4.331179413,47.287092569],[4.330465985,47.287565343],[4.331282837,47.288703049],[4.331247942,47.28996487],[4.333154287,47.289782719],[4.33343855,47.290145904],[4.334483741,47.29013659],[4.334898785,47.290862919],[4.335782245,47.290522316],[4.336129365,47.290166274],[4.336960335,47.289897396],[4.337417716,47.28961211],[4.33741295,47.288889165],[4.33759749,47.288488173],[4.337630144,47.287780103],[4.338359005,47.286973067],[4.338426223,47.286590533],[4.339974619,47.286174697],[4.340440325,47.286118897],[4.342022299,47.285671133],[4.342603381,47.285414106],[4.342979079,47.287104264],[4.343280612,47.287679715],[4.343296972,47.289021984],[4.34486046,47.289260481],[4.345219492,47.289647082],[4.346505016,47.289776232],[4.353772599,47.29087657],[4.354960903,47.292448262],[4.355526838,47.292953966],[4.356049599,47.293269293],[4.356553543,47.293363345],[4.357604206,47.294248733],[4.358279366,47.294623492]]]],&quot;type&quot;:&quot;MultiPolygon&quot;}"/>
    <s v="47.260407982, 4.332304731"/>
  </r>
  <r>
    <x v="0"/>
    <x v="48"/>
    <s v="21628"/>
    <s v="CC du Pays Châtillonnais"/>
    <s v="242101434"/>
    <s v="CC"/>
    <s v="Côte-d'Or"/>
    <s v="21"/>
    <s v="Bourgogne-Franche-Comté"/>
    <s v="27"/>
    <s v="BT &lt;= 36 kVA"/>
    <m/>
    <m/>
    <n v="0"/>
    <n v="0"/>
    <n v="0"/>
    <n v="0"/>
    <n v="0"/>
    <n v="0"/>
    <n v="0"/>
    <n v="0"/>
    <n v="0"/>
    <n v="0"/>
    <s v="{&quot;coordinates&quot;:[[[[4.655229822,47.92684833],[4.655941797,47.929792584],[4.657926567,47.930215564],[4.657664302,47.931252634],[4.658706161,47.931374751],[4.658867872,47.931663215],[4.65880262,47.932146616],[4.661353599,47.932254592],[4.661682772,47.933698274],[4.662209433,47.935330891],[4.662468826,47.936683741],[4.662455779,47.937378838],[4.661521052,47.937259738],[4.661465572,47.938781767],[4.661559595,47.939089187],[4.661433384,47.939507739],[4.661490229,47.941878812],[4.661997431,47.942032765],[4.66297949,47.942035073],[4.663389277,47.941944659],[4.664107993,47.942136114],[4.663933863,47.942393321],[4.664330012,47.94276487],[4.666118722,47.943368721],[4.665458381,47.944269223],[4.666986523,47.944679623],[4.665678618,47.94654706],[4.667960312,47.947357229],[4.667707991,47.947641654],[4.668227668,47.947763898],[4.667967989,47.948453491],[4.668033868,47.949227577],[4.66858756,47.949195413],[4.669366357,47.950057488],[4.669145015,47.950858156],[4.671508529,47.951323241],[4.672613687,47.951781891],[4.674244966,47.954983862],[4.6746677,47.955640341],[4.675024736,47.95587109],[4.675743277,47.956134489],[4.677673449,47.956489513],[4.678071574,47.956620651],[4.67828171,47.957163134],[4.678414388,47.958814792],[4.67774901,47.96065697],[4.677710833,47.962457786],[4.677549366,47.963877802],[4.681309181,47.966132031],[4.681779559,47.966256723],[4.682163872,47.966076598],[4.683048354,47.966579715],[4.683548056,47.966487947],[4.684368614,47.965906408],[4.686307478,47.964035134],[4.690397305,47.961619832],[4.692230394,47.960434978],[4.69273585,47.961449358],[4.694517891,47.960052769],[4.695707013,47.958766421],[4.697064843,47.957016751],[4.698808821,47.955987897],[4.699923653,47.955901567],[4.700592614,47.955283392],[4.700439856,47.954531281],[4.700100765,47.954320152],[4.700244484,47.954038128],[4.700886625,47.953336625],[4.702371253,47.952290763],[4.702263809,47.951656815],[4.702402178,47.950832977],[4.70288669,47.950565814],[4.702954893,47.950269578],[4.704960422,47.94921793],[4.70401405,47.948662762],[4.701508117,47.948107674],[4.700921459,47.947278128],[4.699780665,47.946339577],[4.698794432,47.945331269],[4.696078943,47.943830339],[4.69377596,47.942320701],[4.693623762,47.942001541],[4.693601668,47.940638131],[4.693815281,47.940069757],[4.695655913,47.938559758],[4.696053926,47.938061629],[4.696325983,47.937562617],[4.69708184,47.935186097],[4.69760452,47.934147868],[4.699285952,47.931649929],[4.70092458,47.929785392],[4.702373923,47.927159335],[4.702469709,47.92588692],[4.702923219,47.924869464],[4.70384564,47.923566155],[4.703930088,47.922942917],[4.704224067,47.922630796],[4.702948984,47.922166802],[4.701923653,47.92276677],[4.700203595,47.923085133],[4.700371158,47.923549892],[4.698950813,47.923818889],[4.697772356,47.924197793],[4.697563417,47.923946067],[4.694236132,47.925185019],[4.693566643,47.92489582],[4.690874376,47.924002041],[4.690576474,47.924487914],[4.687243825,47.923416035],[4.687181323,47.92351415],[4.683743075,47.922317668],[4.683314102,47.923190668],[4.68273787,47.923094507],[4.680823298,47.923194832],[4.680718538,47.922762456],[4.67954664,47.92284403],[4.67753608,47.923212121],[4.67621501,47.923320096],[4.673274738,47.923340415],[4.673210976,47.924206373],[4.672524086,47.924210754],[4.672016169,47.926197425],[4.669317908,47.926295211],[4.669306177,47.926560923],[4.667720444,47.926858893],[4.665416744,47.927068907],[4.665371986,47.926794995],[4.663123502,47.926929468],[4.663154422,47.927061353],[4.65999019,47.927421163],[4.659930833,47.926808099],[4.658804887,47.926992332],[4.658700688,47.927300755],[4.658352807,47.927268761],[4.656708087,47.927567414],[4.656468866,47.926897476],[4.655229822,47.92684833]]]],&quot;type&quot;:&quot;MultiPolygon&quot;}"/>
    <s v="47.941219611, 4.682348955"/>
  </r>
  <r>
    <x v="0"/>
    <x v="49"/>
    <s v="21624"/>
    <s v="CC Auxonne Pontailler Val de Saône"/>
    <s v="200070902"/>
    <s v="CC"/>
    <s v="Côte-d'Or"/>
    <s v="21"/>
    <s v="Bourgogne-Franche-Comté"/>
    <s v="27"/>
    <s v="BT &lt;= 36 kVA"/>
    <m/>
    <m/>
    <n v="0"/>
    <n v="0"/>
    <n v="0"/>
    <n v="0"/>
    <n v="0"/>
    <n v="0"/>
    <n v="0"/>
    <n v="0"/>
    <n v="0"/>
    <n v="0"/>
    <s v="{&quot;coordinates&quot;:[[[[5.328833464,47.280218908],[5.326408073,47.280719695],[5.32264473,47.280611379],[5.319170218,47.28041791],[5.317429686,47.280536454],[5.313078815,47.281289762],[5.310410424,47.281960773],[5.304281028,47.283157139],[5.299404964,47.283059356],[5.297872771,47.283533725],[5.296085967,47.283563701],[5.294792366,47.282684167],[5.2929932,47.283478071],[5.291678507,47.283964269],[5.290527955,47.283396182],[5.290240327,47.282082445],[5.286986947,47.282480761],[5.287457359,47.283519813],[5.288456738,47.283584761],[5.288882423,47.283728569],[5.289913676,47.284230579],[5.290648204,47.284757353],[5.29124358,47.28555886],[5.2912428,47.2863163],[5.290985851,47.286591562],[5.290268484,47.286995696],[5.289950686,47.287085727],[5.288128301,47.287028919],[5.2856259,47.287539364],[5.285335563,47.287497351],[5.283773919,47.286911177],[5.283247924,47.287397058],[5.282723551,47.287672159],[5.282565725,47.287913929],[5.279261723,47.289093852],[5.278760355,47.28935047],[5.278378741,47.28971551],[5.277939912,47.29035456],[5.277277134,47.290988096],[5.277087251,47.291660982],[5.276816811,47.292088678],[5.272033518,47.292855203],[5.270995919,47.293267283],[5.270480632,47.293760097],[5.270151474,47.294867088],[5.268510134,47.295905173],[5.26949838,47.296391093],[5.270292919,47.297023091],[5.270518642,47.297508608],[5.270807581,47.297798355],[5.270906943,47.298332276],[5.270774694,47.298836505],[5.270727675,47.299759652],[5.272039228,47.301313655],[5.272722205,47.30237291],[5.277053778,47.300519194],[5.278609877,47.300031137],[5.280471223,47.299311907],[5.280992799,47.29996541],[5.281314263,47.301019115],[5.284821913,47.300253029],[5.284631024,47.300838586],[5.285152656,47.303389667],[5.288264657,47.303962382],[5.289027296,47.304366129],[5.289566505,47.304808502],[5.29010102,47.304581808],[5.289720985,47.304270488],[5.290707296,47.303181991],[5.290502682,47.303041031],[5.293326181,47.301321826],[5.292776387,47.301034585],[5.2924003,47.300350339],[5.292967171,47.300045537],[5.293256157,47.299620138],[5.293178041,47.298875969],[5.292864041,47.298436366],[5.291090379,47.297265469],[5.29173225,47.29657823],[5.292655085,47.295991708],[5.293264579,47.295477117],[5.294079492,47.295061133],[5.295348434,47.294613646],[5.296968156,47.293268485],[5.29818218,47.292559971],[5.29912411,47.292299042],[5.29983842,47.291483329],[5.299854799,47.29100027],[5.30029418,47.29028727],[5.302600219,47.289858761],[5.302873655,47.289475071],[5.303914276,47.288615927],[5.304810516,47.28800191],[5.307523962,47.288093875],[5.311656452,47.289110376],[5.313866586,47.289193308],[5.316181556,47.288545494],[5.319954732,47.288838463],[5.319937212,47.291589344],[5.328372911,47.291913911],[5.328573861,47.290930889],[5.328458486,47.289063486],[5.327948916,47.287995651],[5.327408019,47.287334629],[5.329268296,47.285119555],[5.332364627,47.283575795],[5.33125124,47.282654305],[5.329855826,47.281118831],[5.329587722,47.280979213],[5.328833464,47.280218908]]]],&quot;type&quot;:&quot;MultiPolygon&quot;}"/>
    <s v="47.290368051, 5.298321457"/>
  </r>
  <r>
    <x v="0"/>
    <x v="50"/>
    <s v="21623"/>
    <s v="CC de la Plaine Dijonnaise"/>
    <s v="200000925"/>
    <s v="CC"/>
    <s v="Côte-d'Or"/>
    <s v="21"/>
    <s v="Bourgogne-Franche-Comté"/>
    <s v="27"/>
    <s v="BT &lt;= 36 kVA"/>
    <n v="26"/>
    <n v="66.061999999999998"/>
    <n v="0"/>
    <n v="0"/>
    <n v="0"/>
    <n v="0"/>
    <n v="0"/>
    <n v="0"/>
    <n v="0"/>
    <n v="0"/>
    <n v="0"/>
    <n v="0"/>
    <s v="{&quot;coordinates&quot;:[[[[5.245247228,47.176664328],[5.244612675,47.176999965],[5.239769282,47.174372013],[5.23440392,47.176657953],[5.232887434,47.174935458],[5.226594869,47.168577425],[5.226009199,47.168147373],[5.2251541,47.167748617],[5.222447132,47.171948081],[5.220389772,47.174966879],[5.218452727,47.178058081],[5.216503529,47.180699157],[5.215078009,47.182844735],[5.214325915,47.182577221],[5.21316007,47.184294506],[5.210518943,47.183771253],[5.209294996,47.183626194],[5.209174888,47.184755178],[5.208808429,47.185482676],[5.206286642,47.186001782],[5.205779762,47.18701114],[5.202542486,47.187707705],[5.20242287,47.187496531],[5.200595354,47.187841992],[5.199545933,47.187766463],[5.19810676,47.187366892],[5.196428399,47.186706155],[5.195903611,47.186342347],[5.194959563,47.187845382],[5.191356341,47.187540764],[5.189449154,47.18713103],[5.18876961,47.187995868],[5.185531752,47.19011585],[5.184338212,47.191535236],[5.182826929,47.192451745],[5.181872609,47.192735412],[5.180880344,47.193419661],[5.179538312,47.193885329],[5.176417297,47.195710138],[5.173187426,47.203285535],[5.177897724,47.204146319],[5.18217473,47.205463585],[5.185551212,47.205916884],[5.186714265,47.205788662],[5.187039862,47.205020591],[5.187343983,47.204699632],[5.187668339,47.205233879],[5.188898934,47.206668735],[5.190542211,47.208077763],[5.191312317,47.208976427],[5.191708198,47.209610179],[5.192854257,47.210522433],[5.193132699,47.210933249],[5.193359531,47.211601717],[5.193589538,47.213287824],[5.194149485,47.214539887],[5.194882458,47.215172648],[5.192945139,47.216934015],[5.201195377,47.218531976],[5.211414126,47.212244675],[5.212383979,47.208348965],[5.213962043,47.204913544],[5.217858128,47.199755857],[5.219526308,47.198135188],[5.221499252,47.196409576],[5.227986907,47.189480645],[5.22897637,47.189063522],[5.229654035,47.189698936],[5.230512801,47.191228794],[5.230795166,47.192048339],[5.231703335,47.193079185],[5.231648451,47.193762925],[5.231840923,47.19423025],[5.231106939,47.194501074],[5.231502123,47.195395898],[5.232192595,47.195190757],[5.233231048,47.195156327],[5.233722139,47.194986543],[5.233671376,47.194495774],[5.237162414,47.192433474],[5.238735825,47.193254173],[5.23972832,47.1932593],[5.24084515,47.192950391],[5.241691337,47.192456675],[5.242041511,47.192521047],[5.24246907,47.191715701],[5.243906819,47.192038201],[5.244054936,47.192073158],[5.245551612,47.189786235],[5.246316664,47.189883077],[5.248680148,47.188646554],[5.248736517,47.188193336],[5.248948104,47.187597503],[5.249425906,47.187491854],[5.252038454,47.185991934],[5.251918113,47.18586278],[5.252848503,47.185176402],[5.253311007,47.18492693],[5.253669063,47.185054158],[5.254007483,47.184775575],[5.253931436,47.183969174],[5.254444613,47.183699797],[5.254203554,47.183432494],[5.254736681,47.182630444],[5.255040647,47.18250744],[5.255346122,47.182042159],[5.255923688,47.182111966],[5.256125904,47.182271944],[5.256914781,47.182466421],[5.257399912,47.182316462],[5.259044305,47.182467223],[5.260021784,47.181615947],[5.260156801,47.181276468],[5.260489184,47.181170007],[5.261538379,47.180297501],[5.259719924,47.178610961],[5.259620841,47.178358911],[5.255592632,47.176009304],[5.254923954,47.175875524],[5.253124569,47.175708812],[5.250836646,47.175609212],[5.2493854,47.175776118],[5.248195259,47.176059524],[5.247699815,47.176025012],[5.246695815,47.176148074],[5.245247228,47.176664328]]]],&quot;type&quot;:&quot;MultiPolygon&quot;}"/>
    <s v="47.192656727, 5.214099319"/>
  </r>
  <r>
    <x v="0"/>
    <x v="51"/>
    <s v="21619"/>
    <s v="CC Mirebellois et Fontenois"/>
    <s v="200072825"/>
    <s v="CC"/>
    <s v="Côte-d'Or"/>
    <s v="21"/>
    <s v="Bourgogne-Franche-Comté"/>
    <s v="27"/>
    <s v="BT &lt;= 36 kVA"/>
    <m/>
    <m/>
    <n v="0"/>
    <n v="0"/>
    <n v="0"/>
    <n v="0"/>
    <n v="0"/>
    <n v="0"/>
    <n v="0"/>
    <n v="0"/>
    <n v="0"/>
    <n v="0"/>
    <s v="{&quot;coordinates&quot;:[[[[5.251782364,47.403185604],[5.251392525,47.408020181],[5.248781685,47.410040231],[5.251156788,47.413998177],[5.253098741,47.41585085],[5.25497855,47.418399029],[5.255418246,47.418442736],[5.255979202,47.419381048],[5.25640701,47.419236764],[5.256976738,47.420067735],[5.255262973,47.420837635],[5.255477111,47.42107033],[5.255874591,47.42089872],[5.256543007,47.421615208],[5.255089811,47.42239806],[5.255629434,47.422765832],[5.254913388,47.423219188],[5.256325459,47.424137393],[5.255104834,47.424741023],[5.25664053,47.425852249],[5.25621252,47.426055972],[5.257821434,47.427202685],[5.259679126,47.428204958],[5.260476907,47.42764372],[5.261088583,47.42817577],[5.261461025,47.428070369],[5.262149679,47.427533755],[5.265881266,47.429726938],[5.267738001,47.430638148],[5.26842424,47.43120473],[5.269333951,47.429402076],[5.270168265,47.428076381],[5.271431175,47.42856595],[5.272333207,47.42774323],[5.272989262,47.428192402],[5.273772075,47.427250424],[5.274156975,47.427001549],[5.280806525,47.430702365],[5.281555319,47.430054585],[5.283502788,47.431001592],[5.284869632,47.429224955],[5.284208438,47.428657975],[5.284643609,47.427846124],[5.285003367,47.426262165],[5.285324388,47.425699308],[5.28563911,47.424055891],[5.286964606,47.424020832],[5.287165895,47.426995055],[5.287683167,47.427299181],[5.288553745,47.427082131],[5.289064687,47.426461492],[5.290822136,47.425757772],[5.292900793,47.426792998],[5.293937001,47.427407471],[5.295413573,47.427458494],[5.296453733,47.427637892],[5.297706753,47.426344243],[5.298746239,47.426879359],[5.300282115,47.427909872],[5.301786077,47.427455052],[5.302577918,47.428062577],[5.303147633,47.428905042],[5.3039316,47.429143479],[5.305201528,47.429202074],[5.305727758,47.429310521],[5.305525034,47.429965653],[5.306109712,47.430013502],[5.306365892,47.429243837],[5.307185149,47.428852953],[5.307327278,47.428362923],[5.306462774,47.427579457],[5.30627896,47.427224673],[5.306433289,47.426771326],[5.306718266,47.426424357],[5.307942727,47.426229861],[5.30998538,47.426052427],[5.310104273,47.425916781],[5.309854122,47.425316561],[5.31020405,47.425276291],[5.311324073,47.426106887],[5.311650963,47.426239981],[5.312817114,47.426201491],[5.313632587,47.425970937],[5.314387593,47.425846047],[5.314132782,47.424770423],[5.314257515,47.424616644],[5.315578568,47.424171585],[5.315939588,47.423866306],[5.31592445,47.423577521],[5.316224905,47.422884397],[5.316322483,47.42237903],[5.315603433,47.422260061],[5.316401995,47.420412381],[5.316188392,47.420382413],[5.316664754,47.419768636],[5.316437846,47.419461554],[5.315502749,47.418917311],[5.314626705,47.418664575],[5.313410827,47.418592404],[5.312012118,47.418741795],[5.311031647,47.418620791],[5.310434265,47.418367889],[5.309718121,47.417760713],[5.308807312,47.4173159],[5.307973825,47.417064071],[5.30703082,47.417103494],[5.303286533,47.417752275],[5.302678118,47.417951642],[5.302881884,47.416302253],[5.302123374,47.416281247],[5.302058408,47.415664737],[5.302216555,47.415547233],[5.302151343,47.414647045],[5.301843403,47.414551375],[5.301618471,47.413731798],[5.30123624,47.41298738],[5.298703543,47.411998203],[5.298361051,47.411436707],[5.297896392,47.410068005],[5.295228879,47.409333581],[5.295485372,47.408600851],[5.294491962,47.408296249],[5.294322839,47.407320658],[5.293659042,47.407432817],[5.293289917,47.405719992],[5.290882906,47.406107858],[5.29118302,47.405246396],[5.289124996,47.405170756],[5.288043711,47.403861885],[5.286567652,47.404149387],[5.286191117,47.403345371],[5.287978117,47.402915768],[5.287765773,47.402633562],[5.288260954,47.402487831],[5.288087584,47.401906767],[5.286991418,47.401987772],[5.285782078,47.399819546],[5.285407697,47.399811596],[5.282830455,47.399374114],[5.282989397,47.398310113],[5.280897044,47.397919804],[5.281068503,47.397304947],[5.280295149,47.396928367],[5.280486946,47.396479719],[5.280555481,47.394786188],[5.279745441,47.394076209],[5.279450771,47.394257601],[5.2768944,47.393054993],[5.276914685,47.392845661],[5.276898224,47.392676675],[5.27551291,47.391471809],[5.273525024,47.392411282],[5.272457643,47.392823003],[5.271036779,47.391809702],[5.270547166,47.391240196],[5.263951188,47.394264188],[5.262511113,47.393358329],[5.262163122,47.392968849],[5.261198689,47.393276696],[5.26144316,47.39363307],[5.258320429,47.396951141],[5.257385648,47.397870766],[5.25681507,47.399250708],[5.257342192,47.402507739],[5.257677985,47.40396104],[5.251782364,47.403185604]]]],&quot;type&quot;:&quot;MultiPolygon&quot;}"/>
    <s v="47.413543093, 5.277803761"/>
  </r>
  <r>
    <x v="0"/>
    <x v="51"/>
    <s v="21619"/>
    <s v="CC Mirebellois et Fontenois"/>
    <s v="200072825"/>
    <s v="CC"/>
    <s v="Côte-d'Or"/>
    <s v="21"/>
    <s v="Bourgogne-Franche-Comté"/>
    <s v="27"/>
    <s v="BT &gt; 36 kVA"/>
    <n v="1"/>
    <n v="107.098"/>
    <n v="0"/>
    <n v="0"/>
    <n v="0"/>
    <n v="0"/>
    <n v="0"/>
    <n v="0"/>
    <n v="0"/>
    <n v="0"/>
    <n v="0"/>
    <n v="0"/>
    <s v="{&quot;coordinates&quot;:[[[[5.251782364,47.403185604],[5.251392525,47.408020181],[5.248781685,47.410040231],[5.251156788,47.413998177],[5.253098741,47.41585085],[5.25497855,47.418399029],[5.255418246,47.418442736],[5.255979202,47.419381048],[5.25640701,47.419236764],[5.256976738,47.420067735],[5.255262973,47.420837635],[5.255477111,47.42107033],[5.255874591,47.42089872],[5.256543007,47.421615208],[5.255089811,47.42239806],[5.255629434,47.422765832],[5.254913388,47.423219188],[5.256325459,47.424137393],[5.255104834,47.424741023],[5.25664053,47.425852249],[5.25621252,47.426055972],[5.257821434,47.427202685],[5.259679126,47.428204958],[5.260476907,47.42764372],[5.261088583,47.42817577],[5.261461025,47.428070369],[5.262149679,47.427533755],[5.265881266,47.429726938],[5.267738001,47.430638148],[5.26842424,47.43120473],[5.269333951,47.429402076],[5.270168265,47.428076381],[5.271431175,47.42856595],[5.272333207,47.42774323],[5.272989262,47.428192402],[5.273772075,47.427250424],[5.274156975,47.427001549],[5.280806525,47.430702365],[5.281555319,47.430054585],[5.283502788,47.431001592],[5.284869632,47.429224955],[5.284208438,47.428657975],[5.284643609,47.427846124],[5.285003367,47.426262165],[5.285324388,47.425699308],[5.28563911,47.424055891],[5.286964606,47.424020832],[5.287165895,47.426995055],[5.287683167,47.427299181],[5.288553745,47.427082131],[5.289064687,47.426461492],[5.290822136,47.425757772],[5.292900793,47.426792998],[5.293937001,47.427407471],[5.295413573,47.427458494],[5.296453733,47.427637892],[5.297706753,47.426344243],[5.298746239,47.426879359],[5.300282115,47.427909872],[5.301786077,47.427455052],[5.302577918,47.428062577],[5.303147633,47.428905042],[5.3039316,47.429143479],[5.305201528,47.429202074],[5.305727758,47.429310521],[5.305525034,47.429965653],[5.306109712,47.430013502],[5.306365892,47.429243837],[5.307185149,47.428852953],[5.307327278,47.428362923],[5.306462774,47.427579457],[5.30627896,47.427224673],[5.306433289,47.426771326],[5.306718266,47.426424357],[5.307942727,47.426229861],[5.30998538,47.426052427],[5.310104273,47.425916781],[5.309854122,47.425316561],[5.31020405,47.425276291],[5.311324073,47.426106887],[5.311650963,47.426239981],[5.312817114,47.426201491],[5.313632587,47.425970937],[5.314387593,47.425846047],[5.314132782,47.424770423],[5.314257515,47.424616644],[5.315578568,47.424171585],[5.315939588,47.423866306],[5.31592445,47.423577521],[5.316224905,47.422884397],[5.316322483,47.42237903],[5.315603433,47.422260061],[5.316401995,47.420412381],[5.316188392,47.420382413],[5.316664754,47.419768636],[5.316437846,47.419461554],[5.315502749,47.418917311],[5.314626705,47.418664575],[5.313410827,47.418592404],[5.312012118,47.418741795],[5.311031647,47.418620791],[5.310434265,47.418367889],[5.309718121,47.417760713],[5.308807312,47.4173159],[5.307973825,47.417064071],[5.30703082,47.417103494],[5.303286533,47.417752275],[5.302678118,47.417951642],[5.302881884,47.416302253],[5.302123374,47.416281247],[5.302058408,47.415664737],[5.302216555,47.415547233],[5.302151343,47.414647045],[5.301843403,47.414551375],[5.301618471,47.413731798],[5.30123624,47.41298738],[5.298703543,47.411998203],[5.298361051,47.411436707],[5.297896392,47.410068005],[5.295228879,47.409333581],[5.295485372,47.408600851],[5.294491962,47.408296249],[5.294322839,47.407320658],[5.293659042,47.407432817],[5.293289917,47.405719992],[5.290882906,47.406107858],[5.29118302,47.405246396],[5.289124996,47.405170756],[5.288043711,47.403861885],[5.286567652,47.404149387],[5.286191117,47.403345371],[5.287978117,47.402915768],[5.287765773,47.402633562],[5.288260954,47.402487831],[5.288087584,47.401906767],[5.286991418,47.401987772],[5.285782078,47.399819546],[5.285407697,47.399811596],[5.282830455,47.399374114],[5.282989397,47.398310113],[5.280897044,47.397919804],[5.281068503,47.397304947],[5.280295149,47.396928367],[5.280486946,47.396479719],[5.280555481,47.394786188],[5.279745441,47.394076209],[5.279450771,47.394257601],[5.2768944,47.393054993],[5.276914685,47.392845661],[5.276898224,47.392676675],[5.27551291,47.391471809],[5.273525024,47.392411282],[5.272457643,47.392823003],[5.271036779,47.391809702],[5.270547166,47.391240196],[5.263951188,47.394264188],[5.262511113,47.393358329],[5.262163122,47.392968849],[5.261198689,47.393276696],[5.26144316,47.39363307],[5.258320429,47.396951141],[5.257385648,47.397870766],[5.25681507,47.399250708],[5.257342192,47.402507739],[5.257677985,47.40396104],[5.251782364,47.403185604]]]],&quot;type&quot;:&quot;MultiPolygon&quot;}"/>
    <s v="47.413543093, 5.277803761"/>
  </r>
  <r>
    <x v="0"/>
    <x v="52"/>
    <s v="21617"/>
    <s v="Dijon Métropole"/>
    <s v="242100410"/>
    <s v="ME"/>
    <s v="Côte-d'Or"/>
    <s v="21"/>
    <s v="Bourgogne-Franche-Comté"/>
    <s v="27"/>
    <s v="BT &lt;= 36 kVA"/>
    <m/>
    <m/>
    <n v="0"/>
    <n v="0"/>
    <n v="0"/>
    <n v="0"/>
    <n v="0"/>
    <n v="0"/>
    <n v="0"/>
    <n v="0"/>
    <n v="0"/>
    <n v="0"/>
    <s v="{&quot;coordinates&quot;:[[[[4.994228038,47.330732086],[4.992255836,47.331411609],[4.988935481,47.333386621],[4.98916371,47.333647462],[4.989106633,47.334144623],[4.98938039,47.33423989],[4.989154051,47.336067305],[4.988101392,47.337295617],[4.987719935,47.337869469],[4.987085432,47.33776326],[4.986580708,47.337798911],[4.986320486,47.338033892],[4.986271911,47.338367912],[4.985761327,47.33842437],[4.984772802,47.338918538],[4.984408816,47.338712238],[4.98290415,47.338683007],[4.982459201,47.338795062],[4.982291394,47.339201354],[4.982828046,47.339778424],[4.982979715,47.340226089],[4.98141734,47.340357213],[4.980526324,47.340659673],[4.980606671,47.341293161],[4.980170014,47.341487011],[4.979267901,47.341632962],[4.978673121,47.341850213],[4.97914165,47.342197029],[4.978615274,47.342329367],[4.978452218,47.342650023],[4.978993224,47.344135647],[4.979539725,47.343830068],[4.979849749,47.344117448],[4.978283209,47.344965401],[4.978120431,47.345150075],[4.97837886,47.345942621],[4.979077392,47.346669135],[4.978195464,47.347005639],[4.977786602,47.347343987],[4.976818234,47.347312744],[4.976729542,47.347171073],[4.975975513,47.346987593],[4.974625025,47.347733663],[4.976132724,47.34924158],[4.976482332,47.349739914],[4.976619106,47.350683115],[4.977573028,47.351974409],[4.978424263,47.352492112],[4.978227731,47.352732291],[4.978562958,47.352983225],[4.978563449,47.353283985],[4.980273604,47.353735714],[4.980921036,47.355120455],[4.981112911,47.35522074],[4.982999697,47.353278583],[4.983760617,47.352713583],[4.984614832,47.352235233],[4.985707793,47.351763602],[4.988205612,47.350835681],[4.988929627,47.350492801],[4.993513609,47.347586629],[4.995321166,47.346561431],[4.999375374,47.343571358],[5.001994455,47.341897215],[5.003471248,47.343944732],[5.003894716,47.344073404],[5.005978325,47.345266638],[5.006785362,47.345448109],[5.00789752,47.345391968],[5.010306741,47.344945964],[5.010674942,47.345154814],[5.011892964,47.34339933],[5.012319525,47.342974101],[5.012980264,47.342505189],[5.013928977,47.341484666],[5.015002089,47.340743838],[5.01557515,47.34055199],[5.016157528,47.340220397],[5.017031887,47.339550538],[5.017101957,47.339264757],[5.016583717,47.337706854],[5.015705373,47.335624793],[5.015081048,47.334591025],[5.01586806,47.333925389],[5.015449827,47.333440964],[5.01463391,47.33213676],[5.013403185,47.32958982],[5.013334034,47.329158769],[5.013420885,47.328154982],[5.012548296,47.326642825],[5.012619411,47.326420063],[5.012557904,47.325380125],[5.012298267,47.32453093],[5.01237321,47.324021736],[5.011465346,47.322555207],[5.010383775,47.322708118],[5.009436001,47.323251331],[5.008795819,47.323874765],[5.008398702,47.324765047],[5.008084657,47.325185619],[5.006488743,47.326851257],[5.00597382,47.327178037],[5.003306617,47.328214657],[5.00172004,47.329142538],[5.00062131,47.329514476],[4.999089953,47.329829016],[4.996133332,47.33010681],[4.994228038,47.330732086]]]],&quot;type&quot;:&quot;MultiPolygon&quot;}"/>
    <s v="47.339208246, 4.997536279"/>
  </r>
  <r>
    <x v="0"/>
    <x v="53"/>
    <s v="21615"/>
    <s v="CC du Pays Arnay Liernais"/>
    <s v="200071173"/>
    <s v="CC"/>
    <s v="Côte-d'Or"/>
    <s v="21"/>
    <s v="Bourgogne-Franche-Comté"/>
    <s v="27"/>
    <s v="BT &lt;= 36 kVA"/>
    <m/>
    <m/>
    <n v="0"/>
    <n v="0"/>
    <n v="0"/>
    <n v="0"/>
    <n v="0"/>
    <n v="0"/>
    <n v="0"/>
    <n v="0"/>
    <n v="0"/>
    <n v="0"/>
    <s v="{&quot;coordinates&quot;:[[[[4.331863056,47.231829136],[4.331997669,47.23203378],[4.331411144,47.232370062],[4.331403562,47.232811341],[4.331848766,47.232960194],[4.331924,47.233756176],[4.331338929,47.234312136],[4.333066405,47.235153058],[4.334193664,47.235883813],[4.337646723,47.236363546],[4.341228057,47.236736347],[4.342897873,47.237217634],[4.34753437,47.237541097],[4.348420681,47.236719536],[4.349137231,47.236193473],[4.349510366,47.236048668],[4.351242304,47.234948919],[4.351817484,47.235216834],[4.353372444,47.235649788],[4.354356635,47.236252364],[4.356389461,47.236131354],[4.357264693,47.236291284],[4.361013712,47.235866462],[4.365560214,47.235560883],[4.368068223,47.235516905],[4.369985087,47.235308785],[4.371227523,47.234003823],[4.375687781,47.229818134],[4.377518476,47.228938309],[4.377812743,47.228712412],[4.37838331,47.228024023],[4.379166889,47.227704963],[4.381297262,47.226558591],[4.381819441,47.22604724],[4.382446113,47.225950626],[4.384245975,47.225936347],[4.384660256,47.225496503],[4.384671804,47.225123597],[4.392308846,47.223389762],[4.392521598,47.223745568],[4.393063311,47.224095619],[4.393998888,47.22439411],[4.39492483,47.224422587],[4.396894211,47.22411794],[4.397632959,47.224419675],[4.3985807,47.225032225],[4.399250934,47.225290656],[4.400246602,47.225407389],[4.400573182,47.226223715],[4.401119738,47.227010369],[4.402105591,47.228016809],[4.403320416,47.228830482],[4.403500779,47.229309116],[4.404010157,47.229377681],[4.40452378,47.229710011],[4.404906258,47.229778309],[4.406292232,47.229753398],[4.407779892,47.228916868],[4.408500397,47.228769452],[4.410054445,47.228601989],[4.412472658,47.2284735],[4.412202088,47.225418103],[4.415803654,47.225460603],[4.416341236,47.224794033],[4.416190797,47.224401491],[4.416437896,47.223947365],[4.416947878,47.223488223],[4.41782358,47.222212433],[4.418254039,47.221394993],[4.418640437,47.22116246],[4.420013926,47.22082329],[4.421188028,47.220441529],[4.421633221,47.21998406],[4.421369007,47.219988201],[4.419984927,47.219674717],[4.418187326,47.219466223],[4.414204224,47.219172742],[4.413218494,47.21928021],[4.412791717,47.219032398],[4.411652979,47.218093638],[4.409942824,47.217638139],[4.409665764,47.217353378],[4.409633185,47.216967497],[4.409149662,47.216519569],[4.408979727,47.215581604],[4.407219194,47.211731217],[4.405429083,47.207497583],[4.403049781,47.207359843],[4.403176747,47.206452488],[4.40299391,47.20491319],[4.403132972,47.204368555],[4.402971792,47.203406161],[4.402093595,47.202204832],[4.40178891,47.201362127],[4.397279233,47.20276453],[4.397397133,47.201046915],[4.397161437,47.200619359],[4.397689534,47.199690062],[4.398126156,47.198545765],[4.39831884,47.197521466],[4.398200667,47.197193339],[4.39735242,47.19708652],[4.397017122,47.196688978],[4.396878619,47.194457612],[4.396392321,47.193890809],[4.394758259,47.192615695],[4.393486483,47.19043308],[4.391018838,47.188941935],[4.39033112,47.18941931],[4.389004837,47.188850852],[4.388147112,47.188063364],[4.387139934,47.186805841],[4.385624467,47.185554391],[4.388006212,47.184392242],[4.387704233,47.184000576],[4.388214905,47.183778355],[4.388008438,47.183556625],[4.387217691,47.183570602],[4.38681207,47.183308035],[4.386216868,47.183273742],[4.384914934,47.183746732],[4.384079813,47.18434649],[4.383068095,47.183779608],[4.381675501,47.183603541],[4.381004616,47.184274252],[4.381282767,47.18456267],[4.382016768,47.184755607],[4.382098036,47.184988746],[4.379459347,47.185613582],[4.379652993,47.185903011],[4.378888033,47.186151632],[4.378185495,47.186568784],[4.37766958,47.186021165],[4.376338745,47.186144138],[4.377663384,47.187430392],[4.37760214,47.187566183],[4.376692484,47.187942569],[4.375055522,47.188286165],[4.373937864,47.188845981],[4.373648301,47.1892483],[4.373308646,47.189137075],[4.372431949,47.190082998],[4.371628002,47.191241451],[4.371275862,47.191003409],[4.369803957,47.190675067],[4.369987468,47.190308228],[4.370091453,47.188685351],[4.369086951,47.188607188],[4.368906006,47.188451754],[4.367727606,47.18823517],[4.367054901,47.188947236],[4.365809094,47.192060258],[4.365485255,47.192155918],[4.365269804,47.19277524],[4.365241411,47.193061906],[4.364900352,47.193155967],[4.364616294,47.193466355],[4.364648991,47.193870255],[4.364170854,47.194706067],[4.363369427,47.195556487],[4.363447314,47.19597156],[4.363175009,47.196433974],[4.363153534,47.196994283],[4.363356402,47.197910314],[4.363086197,47.198143099],[4.362632659,47.199013729],[4.363631548,47.199280202],[4.363683813,47.199935085],[4.363962317,47.200707059],[4.363956579,47.201627345],[4.363418641,47.202139708],[4.36332379,47.202567618],[4.363363355,47.204598474],[4.362903972,47.20513602],[4.361822385,47.207557329],[4.361461459,47.207496741],[4.361071107,47.208205445],[4.359745649,47.20924387],[4.359218923,47.208949314],[4.358144917,47.209220325],[4.357670425,47.209215081],[4.35616071,47.208870799],[4.354770582,47.208709682],[4.350668386,47.208466744],[4.350594715,47.208900698],[4.350370363,47.209227458],[4.348302724,47.209026436],[4.347723052,47.209147532],[4.346945836,47.2114589],[4.346288343,47.211375601],[4.344560282,47.21091215],[4.343629141,47.210929254],[4.34253028,47.211532655],[4.341425409,47.212001955],[4.340768554,47.212103199],[4.339843974,47.212119297],[4.338871148,47.212586144],[4.336917211,47.21329481],[4.335929018,47.21335753],[4.335537419,47.213498905],[4.335390844,47.214035431],[4.335018006,47.214507035],[4.334658791,47.214729069],[4.334382661,47.215370632],[4.333382717,47.215920581],[4.330142319,47.215435591],[4.330547191,47.216150361],[4.330482787,47.216805689],[4.330267892,47.217093582],[4.330752211,47.217600348],[4.33088428,47.21893232],[4.331139585,47.219422805],[4.329848391,47.221293346],[4.330091119,47.221595794],[4.330501191,47.221664019],[4.331222559,47.222295017],[4.331780487,47.223477129],[4.332802493,47.224451314],[4.333014999,47.225186294],[4.33123136,47.22729661],[4.330720611,47.227755373],[4.330409134,47.228255066],[4.330420892,47.228570068],[4.330991525,47.229729527],[4.331170675,47.230986219],[4.331863056,47.231829136]]]],&quot;type&quot;:&quot;MultiPolygon&quot;}"/>
    <s v="47.214701115, 4.372495889"/>
  </r>
  <r>
    <x v="0"/>
    <x v="53"/>
    <s v="21615"/>
    <s v="CC du Pays Arnay Liernais"/>
    <s v="200071173"/>
    <s v="CC"/>
    <s v="Côte-d'Or"/>
    <s v="21"/>
    <s v="Bourgogne-Franche-Comté"/>
    <s v="27"/>
    <s v="BT &gt; 36 kVA"/>
    <n v="5"/>
    <n v="594.64099999999996"/>
    <n v="0"/>
    <n v="0"/>
    <n v="0"/>
    <n v="0"/>
    <n v="1"/>
    <n v="220.489"/>
    <n v="0"/>
    <n v="0"/>
    <n v="0"/>
    <n v="0"/>
    <s v="{&quot;coordinates&quot;:[[[[4.331863056,47.231829136],[4.331997669,47.23203378],[4.331411144,47.232370062],[4.331403562,47.232811341],[4.331848766,47.232960194],[4.331924,47.233756176],[4.331338929,47.234312136],[4.333066405,47.235153058],[4.334193664,47.235883813],[4.337646723,47.236363546],[4.341228057,47.236736347],[4.342897873,47.237217634],[4.34753437,47.237541097],[4.348420681,47.236719536],[4.349137231,47.236193473],[4.349510366,47.236048668],[4.351242304,47.234948919],[4.351817484,47.235216834],[4.353372444,47.235649788],[4.354356635,47.236252364],[4.356389461,47.236131354],[4.357264693,47.236291284],[4.361013712,47.235866462],[4.365560214,47.235560883],[4.368068223,47.235516905],[4.369985087,47.235308785],[4.371227523,47.234003823],[4.375687781,47.229818134],[4.377518476,47.228938309],[4.377812743,47.228712412],[4.37838331,47.228024023],[4.379166889,47.227704963],[4.381297262,47.226558591],[4.381819441,47.22604724],[4.382446113,47.225950626],[4.384245975,47.225936347],[4.384660256,47.225496503],[4.384671804,47.225123597],[4.392308846,47.223389762],[4.392521598,47.223745568],[4.393063311,47.224095619],[4.393998888,47.22439411],[4.39492483,47.224422587],[4.396894211,47.22411794],[4.397632959,47.224419675],[4.3985807,47.225032225],[4.399250934,47.225290656],[4.400246602,47.225407389],[4.400573182,47.226223715],[4.401119738,47.227010369],[4.402105591,47.228016809],[4.403320416,47.228830482],[4.403500779,47.229309116],[4.404010157,47.229377681],[4.40452378,47.229710011],[4.404906258,47.229778309],[4.406292232,47.229753398],[4.407779892,47.228916868],[4.408500397,47.228769452],[4.410054445,47.228601989],[4.412472658,47.2284735],[4.412202088,47.225418103],[4.415803654,47.225460603],[4.416341236,47.224794033],[4.416190797,47.224401491],[4.416437896,47.223947365],[4.416947878,47.223488223],[4.41782358,47.222212433],[4.418254039,47.221394993],[4.418640437,47.22116246],[4.420013926,47.22082329],[4.421188028,47.220441529],[4.421633221,47.21998406],[4.421369007,47.219988201],[4.419984927,47.219674717],[4.418187326,47.219466223],[4.414204224,47.219172742],[4.413218494,47.21928021],[4.412791717,47.219032398],[4.411652979,47.218093638],[4.409942824,47.217638139],[4.409665764,47.217353378],[4.409633185,47.216967497],[4.409149662,47.216519569],[4.408979727,47.215581604],[4.407219194,47.211731217],[4.405429083,47.207497583],[4.403049781,47.207359843],[4.403176747,47.206452488],[4.40299391,47.20491319],[4.403132972,47.204368555],[4.402971792,47.203406161],[4.402093595,47.202204832],[4.40178891,47.201362127],[4.397279233,47.20276453],[4.397397133,47.201046915],[4.397161437,47.200619359],[4.397689534,47.199690062],[4.398126156,47.198545765],[4.39831884,47.197521466],[4.398200667,47.197193339],[4.39735242,47.19708652],[4.397017122,47.196688978],[4.396878619,47.194457612],[4.396392321,47.193890809],[4.394758259,47.192615695],[4.393486483,47.19043308],[4.391018838,47.188941935],[4.39033112,47.18941931],[4.389004837,47.188850852],[4.388147112,47.188063364],[4.387139934,47.186805841],[4.385624467,47.185554391],[4.388006212,47.184392242],[4.387704233,47.184000576],[4.388214905,47.183778355],[4.388008438,47.183556625],[4.387217691,47.183570602],[4.38681207,47.183308035],[4.386216868,47.183273742],[4.384914934,47.183746732],[4.384079813,47.18434649],[4.383068095,47.183779608],[4.381675501,47.183603541],[4.381004616,47.184274252],[4.381282767,47.18456267],[4.382016768,47.184755607],[4.382098036,47.184988746],[4.379459347,47.185613582],[4.379652993,47.185903011],[4.378888033,47.186151632],[4.378185495,47.186568784],[4.37766958,47.186021165],[4.376338745,47.186144138],[4.377663384,47.187430392],[4.37760214,47.187566183],[4.376692484,47.187942569],[4.375055522,47.188286165],[4.373937864,47.188845981],[4.373648301,47.1892483],[4.373308646,47.189137075],[4.372431949,47.190082998],[4.371628002,47.191241451],[4.371275862,47.191003409],[4.369803957,47.190675067],[4.369987468,47.190308228],[4.370091453,47.188685351],[4.369086951,47.188607188],[4.368906006,47.188451754],[4.367727606,47.18823517],[4.367054901,47.188947236],[4.365809094,47.192060258],[4.365485255,47.192155918],[4.365269804,47.19277524],[4.365241411,47.193061906],[4.364900352,47.193155967],[4.364616294,47.193466355],[4.364648991,47.193870255],[4.364170854,47.194706067],[4.363369427,47.195556487],[4.363447314,47.19597156],[4.363175009,47.196433974],[4.363153534,47.196994283],[4.363356402,47.197910314],[4.363086197,47.198143099],[4.362632659,47.199013729],[4.363631548,47.199280202],[4.363683813,47.199935085],[4.363962317,47.200707059],[4.363956579,47.201627345],[4.363418641,47.202139708],[4.36332379,47.202567618],[4.363363355,47.204598474],[4.362903972,47.20513602],[4.361822385,47.207557329],[4.361461459,47.207496741],[4.361071107,47.208205445],[4.359745649,47.20924387],[4.359218923,47.208949314],[4.358144917,47.209220325],[4.357670425,47.209215081],[4.35616071,47.208870799],[4.354770582,47.208709682],[4.350668386,47.208466744],[4.350594715,47.208900698],[4.350370363,47.209227458],[4.348302724,47.209026436],[4.347723052,47.209147532],[4.346945836,47.2114589],[4.346288343,47.211375601],[4.344560282,47.21091215],[4.343629141,47.210929254],[4.34253028,47.211532655],[4.341425409,47.212001955],[4.340768554,47.212103199],[4.339843974,47.212119297],[4.338871148,47.212586144],[4.336917211,47.21329481],[4.335929018,47.21335753],[4.335537419,47.213498905],[4.335390844,47.214035431],[4.335018006,47.214507035],[4.334658791,47.214729069],[4.334382661,47.215370632],[4.333382717,47.215920581],[4.330142319,47.215435591],[4.330547191,47.216150361],[4.330482787,47.216805689],[4.330267892,47.217093582],[4.330752211,47.217600348],[4.33088428,47.21893232],[4.331139585,47.219422805],[4.329848391,47.221293346],[4.330091119,47.221595794],[4.330501191,47.221664019],[4.331222559,47.222295017],[4.331780487,47.223477129],[4.332802493,47.224451314],[4.333014999,47.225186294],[4.33123136,47.22729661],[4.330720611,47.227755373],[4.330409134,47.228255066],[4.330420892,47.228570068],[4.330991525,47.229729527],[4.331170675,47.230986219],[4.331863056,47.231829136]]]],&quot;type&quot;:&quot;MultiPolygon&quot;}"/>
    <s v="47.214701115, 4.372495889"/>
  </r>
  <r>
    <x v="0"/>
    <x v="54"/>
    <s v="21613"/>
    <s v="CC des Terres d'Auxois"/>
    <s v="200071017"/>
    <s v="CC"/>
    <s v="Côte-d'Or"/>
    <s v="21"/>
    <s v="Bourgogne-Franche-Comté"/>
    <s v="27"/>
    <s v="BT &lt;= 36 kVA"/>
    <m/>
    <m/>
    <n v="0"/>
    <n v="0"/>
    <n v="0"/>
    <n v="0"/>
    <n v="0"/>
    <n v="0"/>
    <n v="0"/>
    <n v="0"/>
    <n v="0"/>
    <n v="0"/>
    <s v="{&quot;coordinates&quot;:[[[[4.569690603,47.324211132],[4.56868483,47.323915884],[4.568535769,47.323709003],[4.569229121,47.323554668],[4.570561677,47.322889258],[4.569519047,47.321695007],[4.569105514,47.321409764],[4.568963383,47.321122653],[4.570400448,47.32045583],[4.571025078,47.319990872],[4.572888598,47.319103048],[4.573283257,47.319150825],[4.573916346,47.318659624],[4.574825253,47.318498731],[4.575501616,47.31817441],[4.574893852,47.317316459],[4.574388456,47.316291441],[4.575042033,47.315913407],[4.577251293,47.31530895],[4.577754859,47.315053593],[4.577975198,47.314757064],[4.578071213,47.3141948],[4.577663674,47.313932916],[4.577360711,47.31303932],[4.577336907,47.312454374],[4.578234111,47.31018754],[4.579334975,47.308051186],[4.581302612,47.305817475],[4.581363154,47.304366976],[4.580956998,47.304150105],[4.580638166,47.304426374],[4.580404001,47.305150798],[4.579835099,47.305791536],[4.579379981,47.305980515],[4.578455184,47.305998497],[4.577391475,47.305884197],[4.576836422,47.306547242],[4.576187434,47.307122419],[4.574965669,47.307171418],[4.57431258,47.307110945],[4.572623407,47.307789345],[4.571986886,47.308294996],[4.570830108,47.308756361],[4.570294269,47.308586229],[4.569415821,47.308153304],[4.568848511,47.307630629],[4.568156256,47.308087489],[4.568033168,47.308315156],[4.568133549,47.309123272],[4.568412185,47.309280682],[4.569398408,47.309324078],[4.569193034,47.310722496],[4.569065991,47.310860176],[4.568282559,47.310825742],[4.566342978,47.311231903],[4.564628864,47.311970847],[4.563154496,47.311760203],[4.562538726,47.311391221],[4.561743511,47.311361403],[4.560960727,47.311440363],[4.559784991,47.311983807],[4.558169018,47.312914923],[4.557271587,47.313606775],[4.55702659,47.314061166],[4.556017799,47.314063886],[4.554203883,47.314610422],[4.551317594,47.315206379],[4.55050579,47.315566582],[4.548973856,47.315977808],[4.547542743,47.316718118],[4.545529428,47.317611128],[4.544650191,47.318161271],[4.54369683,47.318528711],[4.543329265,47.318823528],[4.542740791,47.31907986],[4.541277361,47.319346007],[4.540426597,47.319368103],[4.539996338,47.319278368],[4.540013354,47.318994515],[4.539168543,47.318993112],[4.538366713,47.31882816],[4.536196171,47.3175198],[4.533038426,47.316364903],[4.53186319,47.315593464],[4.530912706,47.314623661],[4.530548769,47.314722102],[4.529962819,47.314370564],[4.529381469,47.314319698],[4.529398046,47.314111486],[4.528422041,47.314149551],[4.526868051,47.31383595],[4.525920391,47.313799789],[4.525306881,47.313362152],[4.5245975,47.312205448],[4.52405792,47.311946014],[4.522409098,47.312066693],[4.521273418,47.312028457],[4.521332749,47.311225421],[4.521259798,47.310566382],[4.520559673,47.310526933],[4.519702222,47.310588583],[4.518608007,47.310517365],[4.517933127,47.311089843],[4.517963436,47.31136587],[4.516393793,47.312180538],[4.515659572,47.31215321],[4.514386101,47.312533592],[4.513794714,47.312407145],[4.511860039,47.310652265],[4.510945676,47.310291404],[4.509998168,47.312706],[4.508137164,47.314135714],[4.507553251,47.314417019],[4.507558339,47.314551112],[4.506317424,47.315435204],[4.505822018,47.315899032],[4.505036684,47.316836625],[4.50485074,47.317288333],[4.504059708,47.317787499],[4.502812542,47.318878721],[4.503247233,47.319176528],[4.503686465,47.320203594],[4.504533514,47.320284461],[4.505104711,47.320491352],[4.505926329,47.321600791],[4.506041525,47.321883822],[4.505870039,47.322190379],[4.506092849,47.324090924],[4.505686679,47.325567436],[4.506165604,47.327344904],[4.50626365,47.328101764],[4.506492613,47.328710161],[4.506267314,47.329129065],[4.506020071,47.330418031],[4.504148431,47.333242505],[4.503784582,47.334059369],[4.503644313,47.334914755],[4.503122659,47.335914637],[4.501542871,47.337252341],[4.500855107,47.337950928],[4.499404152,47.337977772],[4.498142122,47.337892313],[4.49747917,47.337773008],[4.496428862,47.337204894],[4.496028671,47.336770661],[4.494136627,47.338746154],[4.494555993,47.339060396],[4.494356497,47.339269151],[4.49377766,47.339554816],[4.495449262,47.340694804],[4.495847683,47.340731992],[4.496001746,47.341269339],[4.497432653,47.342277341],[4.498042455,47.342626031],[4.499511515,47.342958226],[4.49995106,47.343802515],[4.501988966,47.34363212],[4.506305865,47.344000303],[4.507913879,47.344465649],[4.509795671,47.34514981],[4.510127948,47.34518871],[4.512083127,47.344432161],[4.513268271,47.344274466],[4.517501115,47.344194936],[4.518831523,47.344349522],[4.519568763,47.344561376],[4.51970047,47.345469947],[4.51963651,47.34592458],[4.520452687,47.347846134],[4.521290336,47.347812658],[4.521395681,47.347135987],[4.521290072,47.346261291],[4.522357723,47.346397669],[4.522482135,47.345833295],[4.52279922,47.345849848],[4.523394932,47.34504159],[4.523897497,47.34519887],[4.524226819,47.34466692],[4.524964035,47.344690559],[4.525173362,47.345064174],[4.526021042,47.345338465],[4.526720561,47.346225162],[4.526921736,47.346311656],[4.52809396,47.345839744],[4.529002665,47.345372189],[4.529706274,47.344774069],[4.530691278,47.344242468],[4.531197083,47.343305696],[4.531589974,47.341708621],[4.534616077,47.341868567],[4.534803109,47.342016462],[4.534924124,47.343190777],[4.535660316,47.343086505],[4.536106813,47.342672723],[4.537263268,47.341840766],[4.537524144,47.341745473],[4.537716259,47.34156195],[4.538432723,47.341278743],[4.540732621,47.340874594],[4.542916441,47.340350388],[4.543039636,47.340074131],[4.542988242,47.339392313],[4.543233448,47.338937056],[4.543861319,47.338293031],[4.543990205,47.337478259],[4.543937869,47.336764039],[4.544458279,47.336529319],[4.545440871,47.336246128],[4.546456993,47.336851177],[4.546891224,47.336751753],[4.547513411,47.336785783],[4.548365381,47.336566436],[4.549453376,47.336081017],[4.549877057,47.336029444],[4.551215511,47.335365988],[4.551852678,47.33523142],[4.55212379,47.334621827],[4.552722259,47.334706569],[4.553515188,47.334691463],[4.555812259,47.335254078],[4.55629622,47.335454686],[4.557082723,47.334213295],[4.557152196,47.333001323],[4.557422233,47.332448456],[4.557499508,47.331825241],[4.558384072,47.331090351],[4.558917507,47.330897708],[4.558776938,47.330617769],[4.55811281,47.330140463],[4.558353699,47.329724846],[4.558132809,47.329369449],[4.558837531,47.328964714],[4.559613445,47.328685975],[4.560165138,47.328666859],[4.561735367,47.328014568],[4.562081229,47.327657858],[4.563203258,47.327351027],[4.564413896,47.326722447],[4.566047567,47.326024221],[4.566544484,47.326216508],[4.566840962,47.325938784],[4.567180217,47.326037753],[4.567545227,47.325794218],[4.56787704,47.325139644],[4.569690603,47.324211132]]]],&quot;type&quot;:&quot;MultiPolygon&quot;}"/>
    <s v="47.326939684, 4.533826433"/>
  </r>
  <r>
    <x v="0"/>
    <x v="55"/>
    <s v="21611"/>
    <s v="CC Ouche et Montagne"/>
    <s v="200039055"/>
    <s v="CC"/>
    <s v="Côte-d'Or"/>
    <s v="21"/>
    <s v="Bourgogne-Franche-Comté"/>
    <s v="27"/>
    <s v="BT &lt;= 36 kVA"/>
    <n v="18"/>
    <n v="52.097000000000001"/>
    <n v="0"/>
    <n v="0"/>
    <n v="0"/>
    <n v="0"/>
    <n v="0"/>
    <n v="0"/>
    <n v="0"/>
    <n v="0"/>
    <n v="0"/>
    <n v="0"/>
    <s v="{&quot;coordinates&quot;:[[[[4.725576418,47.304253917],[4.717829128,47.300680587],[4.716628028,47.300002308],[4.716161967,47.299584187],[4.714114863,47.298898581],[4.714093695,47.297488784],[4.711986894,47.296920181],[4.712507886,47.295368218],[4.712051984,47.294685197],[4.712202,47.293080176],[4.711538035,47.292637043],[4.711430606,47.291549978],[4.709656175,47.290604545],[4.709118557,47.289763336],[4.709160833,47.289303482],[4.708291607,47.289145195],[4.707735579,47.288389795],[4.707239401,47.288351173],[4.704606408,47.289202993],[4.704089556,47.289764364],[4.703527569,47.289987824],[4.702639478,47.290528524],[4.701775174,47.289815438],[4.701018006,47.28972659],[4.700211734,47.289507891],[4.699910947,47.289203442],[4.699789451,47.288458747],[4.700092735,47.287713231],[4.699665383,47.28729808],[4.699213538,47.286610448],[4.700071955,47.286345747],[4.700010472,47.285699221],[4.701569671,47.284706577],[4.701734275,47.282842922],[4.701108752,47.282645891],[4.697779767,47.283325872],[4.696770146,47.283662103],[4.696192472,47.284016324],[4.695645278,47.284497961],[4.694956787,47.28524099],[4.695454183,47.285822618],[4.69493986,47.286591916],[4.696395373,47.288011368],[4.695710248,47.288736341],[4.69514738,47.288722955],[4.694565629,47.290250513],[4.693453592,47.290533281],[4.692260001,47.29104234],[4.691694474,47.291197359],[4.68896332,47.29159102],[4.687294253,47.291964675],[4.686306128,47.292023161],[4.683207432,47.292727277],[4.682588305,47.293031602],[4.681704505,47.293337058],[4.680587298,47.293585559],[4.679805173,47.29367252],[4.677841208,47.294312335],[4.675687641,47.294688323],[4.674818443,47.294954796],[4.673306878,47.295164794],[4.67338678,47.295477896],[4.674088161,47.296408744],[4.678645843,47.299095566],[4.67853543,47.299459141],[4.67964863,47.299501564],[4.679619519,47.300602328],[4.679811001,47.300714813],[4.68006473,47.301716936],[4.681891867,47.301687771],[4.682173963,47.304016731],[4.682025017,47.304924735],[4.681917304,47.310657603],[4.682470456,47.311748124],[4.682521555,47.312195803],[4.683166963,47.31213152],[4.683584773,47.314393668],[4.683297194,47.314807538],[4.683484353,47.315498162],[4.683642998,47.315490459],[4.683930402,47.316801831],[4.685555136,47.320726673],[4.684808693,47.324072724],[4.684829185,47.324556861],[4.687235307,47.329525641],[4.691050212,47.330428212],[4.691505087,47.330236998],[4.692044107,47.33036241],[4.693814676,47.331657536],[4.696314507,47.332849241],[4.696926433,47.333059107],[4.699859054,47.333692446],[4.70068497,47.333757791],[4.70104913,47.333546258],[4.701501627,47.333698106],[4.70179477,47.333210276],[4.702435187,47.332856023],[4.70333388,47.331959516],[4.70368863,47.331034965],[4.70394312,47.329914689],[4.705265698,47.328564426],[4.705473847,47.327987789],[4.706005197,47.327496448],[4.704801922,47.326138248],[4.704892671,47.325784844],[4.707005796,47.325686265],[4.708368468,47.325185389],[4.710726127,47.325364082],[4.711717876,47.324777686],[4.714945689,47.324296044],[4.715715613,47.325513774],[4.716238582,47.32816055],[4.717229313,47.327418345],[4.718096201,47.326945396],[4.721694163,47.329743808],[4.724422106,47.331505116],[4.725910182,47.331650492],[4.727860705,47.332131138],[4.729592209,47.3319793],[4.731186144,47.332161751],[4.731378485,47.332088649],[4.732224528,47.332530757],[4.732969159,47.332210795],[4.733993672,47.332190999],[4.735243106,47.331876991],[4.736034617,47.331942599],[4.736427833,47.331569338],[4.733567299,47.329487926],[4.734169844,47.32911695],[4.733089608,47.326711777],[4.73144794,47.325085749],[4.731369071,47.323872222],[4.731020628,47.323744151],[4.730653802,47.323620856],[4.730218987,47.323072661],[4.729058165,47.322349785],[4.728619464,47.321926804],[4.726342759,47.321174588],[4.725214165,47.321286811],[4.724210052,47.321275613],[4.724202947,47.32109563],[4.723672684,47.320912608],[4.723081289,47.320557606],[4.723217678,47.320144979],[4.72279705,47.3197055],[4.722488632,47.319172509],[4.722105674,47.319205204],[4.721688699,47.318301036],[4.722376896,47.317794682],[4.722322336,47.317456023],[4.721722753,47.316761667],[4.72177683,47.3166312],[4.720966157,47.316084042],[4.720514904,47.315926849],[4.720519428,47.315282962],[4.720078262,47.315275092],[4.719130086,47.314898343],[4.71869088,47.314868828],[4.71836067,47.314480221],[4.717980367,47.313767292],[4.71789844,47.313110277],[4.718746255,47.311552558],[4.718880955,47.311086833],[4.723439383,47.3061379],[4.725576418,47.304253917]]]],&quot;type&quot;:&quot;MultiPolygon&quot;}"/>
    <s v="47.310753751, 4.702391839"/>
  </r>
  <r>
    <x v="0"/>
    <x v="55"/>
    <s v="21611"/>
    <s v="CC Ouche et Montagne"/>
    <s v="200039055"/>
    <s v="CC"/>
    <s v="Côte-d'Or"/>
    <s v="21"/>
    <s v="Bourgogne-Franche-Comté"/>
    <s v="27"/>
    <s v="BT &gt; 36 kVA"/>
    <n v="1"/>
    <n v="120.461"/>
    <n v="0"/>
    <n v="0"/>
    <n v="0"/>
    <n v="0"/>
    <n v="0"/>
    <n v="0"/>
    <n v="0"/>
    <n v="0"/>
    <n v="0"/>
    <n v="0"/>
    <s v="{&quot;coordinates&quot;:[[[[4.725576418,47.304253917],[4.717829128,47.300680587],[4.716628028,47.300002308],[4.716161967,47.299584187],[4.714114863,47.298898581],[4.714093695,47.297488784],[4.711986894,47.296920181],[4.712507886,47.295368218],[4.712051984,47.294685197],[4.712202,47.293080176],[4.711538035,47.292637043],[4.711430606,47.291549978],[4.709656175,47.290604545],[4.709118557,47.289763336],[4.709160833,47.289303482],[4.708291607,47.289145195],[4.707735579,47.288389795],[4.707239401,47.288351173],[4.704606408,47.289202993],[4.704089556,47.289764364],[4.703527569,47.289987824],[4.702639478,47.290528524],[4.701775174,47.289815438],[4.701018006,47.28972659],[4.700211734,47.289507891],[4.699910947,47.289203442],[4.699789451,47.288458747],[4.700092735,47.287713231],[4.699665383,47.28729808],[4.699213538,47.286610448],[4.700071955,47.286345747],[4.700010472,47.285699221],[4.701569671,47.284706577],[4.701734275,47.282842922],[4.701108752,47.282645891],[4.697779767,47.283325872],[4.696770146,47.283662103],[4.696192472,47.284016324],[4.695645278,47.284497961],[4.694956787,47.28524099],[4.695454183,47.285822618],[4.69493986,47.286591916],[4.696395373,47.288011368],[4.695710248,47.288736341],[4.69514738,47.288722955],[4.694565629,47.290250513],[4.693453592,47.290533281],[4.692260001,47.29104234],[4.691694474,47.291197359],[4.68896332,47.29159102],[4.687294253,47.291964675],[4.686306128,47.292023161],[4.683207432,47.292727277],[4.682588305,47.293031602],[4.681704505,47.293337058],[4.680587298,47.293585559],[4.679805173,47.29367252],[4.677841208,47.294312335],[4.675687641,47.294688323],[4.674818443,47.294954796],[4.673306878,47.295164794],[4.67338678,47.295477896],[4.674088161,47.296408744],[4.678645843,47.299095566],[4.67853543,47.299459141],[4.67964863,47.299501564],[4.679619519,47.300602328],[4.679811001,47.300714813],[4.68006473,47.301716936],[4.681891867,47.301687771],[4.682173963,47.304016731],[4.682025017,47.304924735],[4.681917304,47.310657603],[4.682470456,47.311748124],[4.682521555,47.312195803],[4.683166963,47.31213152],[4.683584773,47.314393668],[4.683297194,47.314807538],[4.683484353,47.315498162],[4.683642998,47.315490459],[4.683930402,47.316801831],[4.685555136,47.320726673],[4.684808693,47.324072724],[4.684829185,47.324556861],[4.687235307,47.329525641],[4.691050212,47.330428212],[4.691505087,47.330236998],[4.692044107,47.33036241],[4.693814676,47.331657536],[4.696314507,47.332849241],[4.696926433,47.333059107],[4.699859054,47.333692446],[4.70068497,47.333757791],[4.70104913,47.333546258],[4.701501627,47.333698106],[4.70179477,47.333210276],[4.702435187,47.332856023],[4.70333388,47.331959516],[4.70368863,47.331034965],[4.70394312,47.329914689],[4.705265698,47.328564426],[4.705473847,47.327987789],[4.706005197,47.327496448],[4.704801922,47.326138248],[4.704892671,47.325784844],[4.707005796,47.325686265],[4.708368468,47.325185389],[4.710726127,47.325364082],[4.711717876,47.324777686],[4.714945689,47.324296044],[4.715715613,47.325513774],[4.716238582,47.32816055],[4.717229313,47.327418345],[4.718096201,47.326945396],[4.721694163,47.329743808],[4.724422106,47.331505116],[4.725910182,47.331650492],[4.727860705,47.332131138],[4.729592209,47.3319793],[4.731186144,47.332161751],[4.731378485,47.332088649],[4.732224528,47.332530757],[4.732969159,47.332210795],[4.733993672,47.332190999],[4.735243106,47.331876991],[4.736034617,47.331942599],[4.736427833,47.331569338],[4.733567299,47.329487926],[4.734169844,47.32911695],[4.733089608,47.326711777],[4.73144794,47.325085749],[4.731369071,47.323872222],[4.731020628,47.323744151],[4.730653802,47.323620856],[4.730218987,47.323072661],[4.729058165,47.322349785],[4.728619464,47.321926804],[4.726342759,47.321174588],[4.725214165,47.321286811],[4.724210052,47.321275613],[4.724202947,47.32109563],[4.723672684,47.320912608],[4.723081289,47.320557606],[4.723217678,47.320144979],[4.72279705,47.3197055],[4.722488632,47.319172509],[4.722105674,47.319205204],[4.721688699,47.318301036],[4.722376896,47.317794682],[4.722322336,47.317456023],[4.721722753,47.316761667],[4.72177683,47.3166312],[4.720966157,47.316084042],[4.720514904,47.315926849],[4.720519428,47.315282962],[4.720078262,47.315275092],[4.719130086,47.314898343],[4.71869088,47.314868828],[4.71836067,47.314480221],[4.717980367,47.313767292],[4.71789844,47.313110277],[4.718746255,47.311552558],[4.718880955,47.311086833],[4.723439383,47.3061379],[4.725576418,47.304253917]]]],&quot;type&quot;:&quot;MultiPolygon&quot;}"/>
    <s v="47.310753751, 4.702391839"/>
  </r>
  <r>
    <x v="0"/>
    <x v="56"/>
    <s v="21609"/>
    <s v="CC Auxonne Pontailler Val de Saône"/>
    <s v="200070902"/>
    <s v="CC"/>
    <s v="Côte-d'Or"/>
    <s v="21"/>
    <s v="Bourgogne-Franche-Comté"/>
    <s v="27"/>
    <s v="BT &lt;= 36 kVA"/>
    <m/>
    <m/>
    <n v="0"/>
    <n v="0"/>
    <n v="0"/>
    <n v="0"/>
    <n v="0"/>
    <n v="0"/>
    <n v="0"/>
    <n v="0"/>
    <n v="0"/>
    <n v="0"/>
    <s v="{&quot;coordinates&quot;:[[[[5.284848519,47.201678943],[5.284493908,47.202197508],[5.282873496,47.203344462],[5.281980936,47.204173535],[5.278574958,47.206600285],[5.275989358,47.208806364],[5.276718392,47.209168509],[5.276895757,47.209424409],[5.2772408,47.209395111],[5.279334047,47.211290335],[5.282810607,47.212700745],[5.284489023,47.215869463],[5.287722142,47.215493143],[5.287721739,47.2157012],[5.288486453,47.216121111],[5.288306544,47.216583995],[5.289117095,47.216713888],[5.289349932,47.21665615],[5.291407633,47.21698654],[5.292461462,47.217737549],[5.293394432,47.218629642],[5.294605603,47.218481373],[5.296441162,47.218064932],[5.297597811,47.218435585],[5.300265521,47.217231621],[5.300755696,47.217689326],[5.301391857,47.217758651],[5.303060168,47.217389558],[5.304260464,47.217544022],[5.305782946,47.218399075],[5.306325346,47.21887103],[5.306777134,47.219726663],[5.307148788,47.219884984],[5.308072724,47.220590708],[5.308592824,47.220603763],[5.309276528,47.220393796],[5.312239174,47.218673905],[5.312789273,47.218524224],[5.314347117,47.218507528],[5.316095175,47.217934905],[5.316623289,47.217582097],[5.31661163,47.216820375],[5.314710151,47.213397152],[5.314919701,47.213167801],[5.316158019,47.212426126],[5.316583167,47.212261812],[5.318042981,47.209483797],[5.318080899,47.208768815],[5.318963349,47.206397724],[5.3185208,47.206187722],[5.316100923,47.206495522],[5.313964485,47.206633689],[5.311902544,47.204784375],[5.311700694,47.204854152],[5.309612387,47.204665241],[5.309505781,47.204490837],[5.305295043,47.20362362],[5.30222178,47.202867848],[5.297887526,47.202073072],[5.293679294,47.201441361],[5.293677824,47.201654846],[5.292449214,47.20157109],[5.292429634,47.202010997],[5.285017402,47.201579241],[5.284848519,47.201678943]]]],&quot;type&quot;:&quot;MultiPolygon&quot;}"/>
    <s v="47.210269406, 5.298465765"/>
  </r>
  <r>
    <x v="0"/>
    <x v="57"/>
    <s v="21607"/>
    <s v="CC Rives de Saône"/>
    <s v="242101509"/>
    <s v="CC"/>
    <s v="Côte-d'Or"/>
    <s v="21"/>
    <s v="Bourgogne-Franche-Comté"/>
    <s v="27"/>
    <s v="BT &lt;= 36 kVA"/>
    <n v="15"/>
    <n v="30.681999999999999"/>
    <n v="0"/>
    <n v="0"/>
    <n v="0"/>
    <n v="0"/>
    <n v="0"/>
    <n v="0"/>
    <n v="0"/>
    <n v="0"/>
    <n v="0"/>
    <n v="0"/>
    <s v="{&quot;coordinates&quot;:[[[[5.141040122,46.990004627],[5.141490725,46.990414176],[5.142112198,46.99068455],[5.144203645,46.991344621],[5.14439914,46.991560752],[5.144372253,46.99257451],[5.143717966,46.995325615],[5.143725365,46.996672883],[5.14348642,46.997684273],[5.142955725,46.999206358],[5.142323946,47.000039501],[5.141711954,47.000409328],[5.140197087,47.000785994],[5.138495169,47.001493049],[5.13731923,47.001652638],[5.136770251,47.001819521],[5.134928929,47.003364922],[5.134215087,47.004158104],[5.133116473,47.005910398],[5.132586352,47.008123224],[5.132499557,47.009426288],[5.133037063,47.009900013],[5.131938306,47.012419658],[5.131366479,47.013345293],[5.130741191,47.014051249],[5.130690635,47.015072633],[5.129840214,47.016415004],[5.129468844,47.016748796],[5.128727474,47.017050683],[5.128500901,47.017583549],[5.127698836,47.01821709],[5.126542344,47.018947221],[5.125543212,47.019426761],[5.121448854,47.020770207],[5.119632457,47.021870853],[5.119118203,47.022358543],[5.11775527,47.024176761],[5.116418392,47.026661868],[5.116133332,47.027588463],[5.116030382,47.028792723],[5.116344523,47.029951511],[5.116570107,47.03106869],[5.123028938,47.030909578],[5.123103658,47.030665927],[5.12491487,47.028256675],[5.130675548,47.028338743],[5.130790503,47.027346798],[5.133398972,47.020193311],[5.13732584,47.020681784],[5.137739928,47.019697797],[5.138381984,47.018651042],[5.138397033,47.018299504],[5.139023509,47.016827019],[5.138724982,47.015873343],[5.139339267,47.015489984],[5.140017642,47.015793542],[5.140337842,47.016097434],[5.144038972,47.015781962],[5.143721375,47.01561043],[5.143603131,47.015285684],[5.143644897,47.014015869],[5.146653992,47.013521318],[5.146640522,47.013116268],[5.147223044,47.013062201],[5.148918546,47.01255149],[5.14899061,47.012343895],[5.149872038,47.011959106],[5.150512538,47.011873319],[5.153115378,47.010738583],[5.153191324,47.010992056],[5.154540368,47.010579591],[5.155696599,47.012660168],[5.157610184,47.01437982],[5.159422786,47.013736168],[5.160148083,47.013663151],[5.16615792,47.011982443],[5.167312041,47.011570784],[5.169462289,47.010945848],[5.170282843,47.012392218],[5.172457448,47.011914478],[5.172649943,47.012345881],[5.173851433,47.012130513],[5.176528639,47.011872001],[5.177474362,47.011910905],[5.179631591,47.011754899],[5.183574814,47.011218314],[5.184000043,47.011378696],[5.18483891,47.011542955],[5.187963499,47.01144053],[5.190293139,47.011672852],[5.19115377,47.012048313],[5.192616035,47.012322272],[5.193801221,47.012420442],[5.194254123,47.01258026],[5.191941868,47.009728501],[5.189707087,47.007417438],[5.188396919,47.007741317],[5.187503549,47.007433107],[5.186397991,47.007184754],[5.182451169,47.006451549],[5.181260186,47.006140814],[5.178446925,47.004096269],[5.177879354,47.003538653],[5.17750708,47.001848795],[5.177596657,47.001556185],[5.17735255,47.00066101],[5.17767903,47.00049723],[5.17748045,47.000012808],[5.178131432,46.999669071],[5.179076515,46.998522672],[5.17850686,46.998303755],[5.177233554,46.997545996],[5.175125367,46.996944471],[5.17422473,46.996514708],[5.173658323,46.996113768],[5.172944212,46.99577145],[5.172526054,46.99539023],[5.172399052,46.995080085],[5.171897272,46.994779697],[5.171094912,46.994893873],[5.167018792,46.994158088],[5.166183253,46.994199898],[5.16565744,46.994546623],[5.165731387,46.995143286],[5.165393251,46.995443254],[5.165453634,46.996194188],[5.165014056,46.996492455],[5.16469592,46.997094673],[5.163579991,46.997959539],[5.16254213,46.998210469],[5.16199871,46.998053127],[5.161576188,46.998054738],[5.160085068,46.997571978],[5.15764886,46.996926741],[5.155032971,46.99085283],[5.154863625,46.990699275],[5.151467604,46.990005187],[5.149597312,46.989379854],[5.149098929,46.989391841],[5.148742691,46.989105757],[5.147849149,46.988944963],[5.147474546,46.988395319],[5.145541277,46.988335819],[5.144220197,46.988014521],[5.143698079,46.987262253],[5.14296159,46.98667969],[5.141557152,46.986213101],[5.141184266,46.986667658],[5.141135226,46.987024335],[5.14064131,46.987879233],[5.141045638,46.989014685],[5.141040122,46.990004627]]]],&quot;type&quot;:&quot;MultiPolygon&quot;}"/>
    <s v="47.007519111, 5.151970942"/>
  </r>
  <r>
    <x v="0"/>
    <x v="58"/>
    <s v="21605"/>
    <s v="Dijon Métropole"/>
    <s v="242100410"/>
    <s v="ME"/>
    <s v="Côte-d'Or"/>
    <s v="21"/>
    <s v="Bourgogne-Franche-Comté"/>
    <s v="27"/>
    <s v="BT &lt;= 36 kVA"/>
    <n v="36"/>
    <n v="121.21299999999999"/>
    <n v="0"/>
    <n v="0"/>
    <n v="0"/>
    <n v="0"/>
    <n v="0"/>
    <n v="0"/>
    <n v="0"/>
    <n v="0"/>
    <n v="0"/>
    <n v="0"/>
    <s v="{&quot;coordinates&quot;:[[[[5.117936178,47.285962142],[5.115973167,47.28639241],[5.108865312,47.285028687],[5.107906983,47.28391229],[5.106380495,47.282446877],[5.105646758,47.283040161],[5.101132068,47.285497705],[5.100178361,47.284089381],[5.097987543,47.284482941],[5.095968609,47.284330315],[5.095585249,47.285359379],[5.092436647,47.286173581],[5.089975432,47.286288187],[5.089289099,47.29300611],[5.091403061,47.296271273],[5.097057776,47.301890464],[5.102014298,47.300467067],[5.104409786,47.299875212],[5.105012694,47.299619326],[5.113165844,47.297961805],[5.114298111,47.297199116],[5.115151705,47.296419882],[5.115748084,47.296605333],[5.11711233,47.296826306],[5.120432603,47.297201555],[5.121118549,47.297006204],[5.122839764,47.296745986],[5.122450899,47.29551482],[5.1209992,47.292475834],[5.121196527,47.292344346],[5.120162453,47.290090213],[5.119016467,47.290365108],[5.118936691,47.290188252],[5.119598843,47.290029365],[5.1188689,47.288805318],[5.11935029,47.288694761],[5.117936178,47.285962142]]]],&quot;type&quot;:&quot;MultiPolygon&quot;}"/>
    <s v="47.292137703, 5.104660326"/>
  </r>
  <r>
    <x v="0"/>
    <x v="59"/>
    <s v="21603"/>
    <s v="CC des Terres d'Auxois"/>
    <s v="200071017"/>
    <s v="CC"/>
    <s v="Côte-d'Or"/>
    <s v="21"/>
    <s v="Bourgogne-Franche-Comté"/>
    <s v="27"/>
    <s v="BT &lt;= 36 kVA"/>
    <n v="13"/>
    <n v="93.117000000000004"/>
    <n v="0"/>
    <n v="0"/>
    <n v="0"/>
    <n v="0"/>
    <n v="0"/>
    <n v="0"/>
    <n v="0"/>
    <n v="0"/>
    <n v="0"/>
    <n v="0"/>
    <s v="{&quot;coordinates&quot;:[[[[4.357072313,47.533950113],[4.357752281,47.53434282],[4.358046712,47.534054003],[4.358112866,47.533622899],[4.357989128,47.532990544],[4.358242079,47.532691406],[4.35895874,47.531128272],[4.3602981,47.531419647],[4.361895969,47.53152613],[4.366046284,47.530598898],[4.366659988,47.530270304],[4.366489008,47.529665519],[4.366708302,47.528624023],[4.366745894,47.527234446],[4.366921606,47.526048514],[4.36633201,47.524457423],[4.366181843,47.523729953],[4.365994348,47.52076031],[4.366662958,47.518111933],[4.367213261,47.516868484],[4.367793087,47.516001006],[4.367943625,47.515288011],[4.367309481,47.514965947],[4.366546477,47.514125025],[4.365179841,47.513113813],[4.364941642,47.512527814],[4.365469926,47.511984153],[4.365893785,47.510942052],[4.367385739,47.51041139],[4.368192735,47.510272276],[4.369198568,47.510426116],[4.369301973,47.509949547],[4.369156636,47.508424361],[4.36882111,47.507878225],[4.368174889,47.507392454],[4.368367749,47.507244343],[4.3691385,47.507196576],[4.369513998,47.506605173],[4.369322132,47.506168986],[4.369586986,47.505875079],[4.370158581,47.506041215],[4.370924078,47.506048416],[4.37046664,47.505463205],[4.369708507,47.504757287],[4.369422442,47.504222274],[4.369248742,47.503145764],[4.368832374,47.502658195],[4.368825112,47.502478222],[4.369916426,47.501513785],[4.369302041,47.501075361],[4.369355226,47.500713718],[4.37045857,47.500065137],[4.370438098,47.4995252],[4.369975971,47.498598829],[4.369362342,47.498396274],[4.368536531,47.49826013],[4.368654001,47.497451185],[4.368230701,47.497158159],[4.367668264,47.496514749],[4.367511414,47.495887283],[4.367611738,47.495030823],[4.367974003,47.494080358],[4.368985592,47.492757641],[4.36942674,47.491984501],[4.369842851,47.491634795],[4.370075613,47.491283642],[4.36962153,47.489319127],[4.368461194,47.487990417],[4.367329161,47.486415582],[4.36716101,47.486384244],[4.366611071,47.486537447],[4.366401683,47.484994987],[4.365715775,47.484035208],[4.365573316,47.482563986],[4.365298728,47.481847864],[4.35861898,47.481498332],[4.357526097,47.481659625],[4.356873141,47.481886907],[4.354117123,47.480510913],[4.351078104,47.479123733],[4.34861476,47.477862154],[4.347361736,47.479098365],[4.347163751,47.47914657],[4.346088786,47.478805182],[4.345575764,47.479263961],[4.343364321,47.47787512],[4.342807678,47.478077805],[4.342212157,47.478107178],[4.339887479,47.47781254],[4.339354021,47.477933914],[4.339089336,47.477864034],[4.33824045,47.477373225],[4.337804559,47.47730711],[4.338320013,47.476678181],[4.336128708,47.475924584],[4.331803856,47.475770656],[4.331445204,47.475552384],[4.331521875,47.475271515],[4.331357054,47.474624284],[4.331670185,47.474080524],[4.33238355,47.473772565],[4.333121034,47.473153722],[4.33386722,47.472671619],[4.334277456,47.472242878],[4.334722791,47.472050512],[4.335309761,47.472106804],[4.336178493,47.472599207],[4.336774642,47.473820374],[4.336771834,47.474505534],[4.337110023,47.474860871],[4.338395296,47.475280951],[4.339030712,47.475892153],[4.33974133,47.476111755],[4.34111223,47.475813282],[4.34137869,47.475583338],[4.341238128,47.474743176],[4.341571383,47.473416796],[4.3416156,47.472796879],[4.342465357,47.472318029],[4.344269346,47.472085647],[4.344339253,47.471326785],[4.344561155,47.471121655],[4.344399914,47.470781402],[4.343964678,47.470316468],[4.343928726,47.47010081],[4.344203057,47.469604278],[4.344259426,47.468517861],[4.344405122,47.468345122],[4.343884658,47.467816349],[4.343946036,47.466823506],[4.343477658,47.466623642],[4.343255302,47.465910465],[4.342483071,47.465346778],[4.342128949,47.465202311],[4.341624352,47.464668844],[4.342214976,47.464026421],[4.342522979,47.463390856],[4.342863968,47.461900519],[4.342842682,47.461316466],[4.342632878,47.461049694],[4.3421626,47.460877756],[4.341717203,47.461380759],[4.341409179,47.462015423],[4.340834649,47.462610841],[4.340033736,47.462489517],[4.339160659,47.462189858],[4.338211628,47.461665989],[4.337054189,47.460876215],[4.336921496,47.460878639],[4.335736781,47.462133758],[4.335041174,47.46330673],[4.335005734,47.463855422],[4.334513155,47.464439964],[4.333015999,47.465362819],[4.332671156,47.465803413],[4.332242209,47.465905555],[4.331627301,47.466217791],[4.331453784,47.466768059],[4.330491918,47.46706355],[4.329999292,47.465832163],[4.328893619,47.463917241],[4.328410759,47.462167161],[4.327864212,47.460845449],[4.326804273,47.459429652],[4.325510966,47.458451349],[4.325180478,47.457970747],[4.324769076,47.457009403],[4.324544713,47.456740064],[4.323238057,47.455861822],[4.322227546,47.455363731],[4.321113505,47.454434661],[4.320122192,47.454767316],[4.319183909,47.45482837],[4.319003515,47.45467196],[4.317740584,47.454216304],[4.316722441,47.454052266],[4.316361982,47.453698022],[4.314499794,47.454783224],[4.314322848,47.454388188],[4.312486891,47.455138148],[4.312851886,47.455948807],[4.31348702,47.456191026],[4.313668439,47.456443765],[4.313544652,47.456808884],[4.312590662,47.458017946],[4.312740075,47.458318763],[4.311866145,47.459058758],[4.312993204,47.459817611],[4.313824846,47.460600494],[4.314881187,47.461126048],[4.315818876,47.461738462],[4.316125878,47.46223826],[4.315336339,47.463279827],[4.314171954,47.464304013],[4.314374018,47.464639344],[4.311769184,47.466101095],[4.31258098,47.467154299],[4.312400094,47.46773703],[4.311465288,47.468112183],[4.310780759,47.46829815],[4.310914725,47.468618048],[4.310576394,47.469387108],[4.310590605,47.46996764],[4.309126799,47.470702542],[4.310283533,47.471254918],[4.309697627,47.471674745],[4.31155217,47.472905283],[4.311645101,47.473067189],[4.311313716,47.473903694],[4.31129176,47.474254156],[4.311604689,47.475699206],[4.311890912,47.476487341],[4.311324241,47.476555843],[4.311504099,47.47766388],[4.311230655,47.477993765],[4.311952445,47.478564525],[4.309800021,47.481503898],[4.309416965,47.481860219],[4.308360742,47.483472806],[4.30909217,47.484110095],[4.309680851,47.484829111],[4.310893345,47.487103108],[4.310662808,47.487614365],[4.313113966,47.488668907],[4.315676872,47.489888688],[4.318082086,47.491442405],[4.316969043,47.491391073],[4.317419624,47.491996374],[4.319231925,47.493794447],[4.320084788,47.495089303],[4.320598735,47.496429408],[4.32192061,47.496272171],[4.322657561,47.496259305],[4.322125982,47.496949558],[4.324347957,47.497090874],[4.324315317,47.49657718],[4.325720467,47.496617917],[4.325538743,47.497218677],[4.327311349,47.49718409],[4.327411139,47.496601367],[4.328390954,47.497274418],[4.329125824,47.497658563],[4.330175341,47.497927475],[4.331177962,47.498340059],[4.331984715,47.498568515],[4.332658362,47.499319754],[4.333676607,47.499984219],[4.333887642,47.500296004],[4.333437123,47.500663076],[4.334084277,47.502001598],[4.334502773,47.502534277],[4.335124061,47.503153759],[4.336489852,47.504164429],[4.336974802,47.504696336],[4.33732806,47.505274768],[4.338838644,47.506598848],[4.339891499,47.506355373],[4.340305377,47.506753041],[4.342879708,47.509903213],[4.347118228,47.513113327],[4.34831597,47.514396786],[4.349722789,47.515537368],[4.350026682,47.516257676],[4.351424614,47.516990511],[4.351197432,47.517361362],[4.352079821,47.517885897],[4.354151776,47.519517464],[4.353751035,47.520696989],[4.353651078,47.521263528],[4.353778456,47.521832828],[4.353556122,47.522395386],[4.353069137,47.523004229],[4.352690934,47.523185074],[4.352587157,47.523758857],[4.352188808,47.524089381],[4.35181209,47.524750055],[4.350362947,47.525629321],[4.350280634,47.525843641],[4.349817327,47.52618211],[4.349152779,47.526394167],[4.347800281,47.527156144],[4.348401623,47.527757779],[4.351397162,47.529684798],[4.35270359,47.530831906],[4.357072313,47.533950113]]]],&quot;type&quot;:&quot;MultiPolygon&quot;}"/>
    <s v="47.491002004, 4.341535843"/>
  </r>
  <r>
    <x v="0"/>
    <x v="59"/>
    <s v="21603"/>
    <s v="CC des Terres d'Auxois"/>
    <s v="200071017"/>
    <s v="CC"/>
    <s v="Côte-d'Or"/>
    <s v="21"/>
    <s v="Bourgogne-Franche-Comté"/>
    <s v="27"/>
    <s v="BT &gt; 36 kVA"/>
    <n v="10"/>
    <n v="851.14800000000002"/>
    <n v="0"/>
    <n v="0"/>
    <n v="0"/>
    <n v="0"/>
    <n v="0"/>
    <n v="0"/>
    <n v="0"/>
    <n v="0"/>
    <n v="0"/>
    <n v="0"/>
    <s v="{&quot;coordinates&quot;:[[[[4.357072313,47.533950113],[4.357752281,47.53434282],[4.358046712,47.534054003],[4.358112866,47.533622899],[4.357989128,47.532990544],[4.358242079,47.532691406],[4.35895874,47.531128272],[4.3602981,47.531419647],[4.361895969,47.53152613],[4.366046284,47.530598898],[4.366659988,47.530270304],[4.366489008,47.529665519],[4.366708302,47.528624023],[4.366745894,47.527234446],[4.366921606,47.526048514],[4.36633201,47.524457423],[4.366181843,47.523729953],[4.365994348,47.52076031],[4.366662958,47.518111933],[4.367213261,47.516868484],[4.367793087,47.516001006],[4.367943625,47.515288011],[4.367309481,47.514965947],[4.366546477,47.514125025],[4.365179841,47.513113813],[4.364941642,47.512527814],[4.365469926,47.511984153],[4.365893785,47.510942052],[4.367385739,47.51041139],[4.368192735,47.510272276],[4.369198568,47.510426116],[4.369301973,47.509949547],[4.369156636,47.508424361],[4.36882111,47.507878225],[4.368174889,47.507392454],[4.368367749,47.507244343],[4.3691385,47.507196576],[4.369513998,47.506605173],[4.369322132,47.506168986],[4.369586986,47.505875079],[4.370158581,47.506041215],[4.370924078,47.506048416],[4.37046664,47.505463205],[4.369708507,47.504757287],[4.369422442,47.504222274],[4.369248742,47.503145764],[4.368832374,47.502658195],[4.368825112,47.502478222],[4.369916426,47.501513785],[4.369302041,47.501075361],[4.369355226,47.500713718],[4.37045857,47.500065137],[4.370438098,47.4995252],[4.369975971,47.498598829],[4.369362342,47.498396274],[4.368536531,47.49826013],[4.368654001,47.497451185],[4.368230701,47.497158159],[4.367668264,47.496514749],[4.367511414,47.495887283],[4.367611738,47.495030823],[4.367974003,47.494080358],[4.368985592,47.492757641],[4.36942674,47.491984501],[4.369842851,47.491634795],[4.370075613,47.491283642],[4.36962153,47.489319127],[4.368461194,47.487990417],[4.367329161,47.486415582],[4.36716101,47.486384244],[4.366611071,47.486537447],[4.366401683,47.484994987],[4.365715775,47.484035208],[4.365573316,47.482563986],[4.365298728,47.481847864],[4.35861898,47.481498332],[4.357526097,47.481659625],[4.356873141,47.481886907],[4.354117123,47.480510913],[4.351078104,47.479123733],[4.34861476,47.477862154],[4.347361736,47.479098365],[4.347163751,47.47914657],[4.346088786,47.478805182],[4.345575764,47.479263961],[4.343364321,47.47787512],[4.342807678,47.478077805],[4.342212157,47.478107178],[4.339887479,47.47781254],[4.339354021,47.477933914],[4.339089336,47.477864034],[4.33824045,47.477373225],[4.337804559,47.47730711],[4.338320013,47.476678181],[4.336128708,47.475924584],[4.331803856,47.475770656],[4.331445204,47.475552384],[4.331521875,47.475271515],[4.331357054,47.474624284],[4.331670185,47.474080524],[4.33238355,47.473772565],[4.333121034,47.473153722],[4.33386722,47.472671619],[4.334277456,47.472242878],[4.334722791,47.472050512],[4.335309761,47.472106804],[4.336178493,47.472599207],[4.336774642,47.473820374],[4.336771834,47.474505534],[4.337110023,47.474860871],[4.338395296,47.475280951],[4.339030712,47.475892153],[4.33974133,47.476111755],[4.34111223,47.475813282],[4.34137869,47.475583338],[4.341238128,47.474743176],[4.341571383,47.473416796],[4.3416156,47.472796879],[4.342465357,47.472318029],[4.344269346,47.472085647],[4.344339253,47.471326785],[4.344561155,47.471121655],[4.344399914,47.470781402],[4.343964678,47.470316468],[4.343928726,47.47010081],[4.344203057,47.469604278],[4.344259426,47.468517861],[4.344405122,47.468345122],[4.343884658,47.467816349],[4.343946036,47.466823506],[4.343477658,47.466623642],[4.343255302,47.465910465],[4.342483071,47.465346778],[4.342128949,47.465202311],[4.341624352,47.464668844],[4.342214976,47.464026421],[4.342522979,47.463390856],[4.342863968,47.461900519],[4.342842682,47.461316466],[4.342632878,47.461049694],[4.3421626,47.460877756],[4.341717203,47.461380759],[4.341409179,47.462015423],[4.340834649,47.462610841],[4.340033736,47.462489517],[4.339160659,47.462189858],[4.338211628,47.461665989],[4.337054189,47.460876215],[4.336921496,47.460878639],[4.335736781,47.462133758],[4.335041174,47.46330673],[4.335005734,47.463855422],[4.334513155,47.464439964],[4.333015999,47.465362819],[4.332671156,47.465803413],[4.332242209,47.465905555],[4.331627301,47.466217791],[4.331453784,47.466768059],[4.330491918,47.46706355],[4.329999292,47.465832163],[4.328893619,47.463917241],[4.328410759,47.462167161],[4.327864212,47.460845449],[4.326804273,47.459429652],[4.325510966,47.458451349],[4.325180478,47.457970747],[4.324769076,47.457009403],[4.324544713,47.456740064],[4.323238057,47.455861822],[4.322227546,47.455363731],[4.321113505,47.454434661],[4.320122192,47.454767316],[4.319183909,47.45482837],[4.319003515,47.45467196],[4.317740584,47.454216304],[4.316722441,47.454052266],[4.316361982,47.453698022],[4.314499794,47.454783224],[4.314322848,47.454388188],[4.312486891,47.455138148],[4.312851886,47.455948807],[4.31348702,47.456191026],[4.313668439,47.456443765],[4.313544652,47.456808884],[4.312590662,47.458017946],[4.312740075,47.458318763],[4.311866145,47.459058758],[4.312993204,47.459817611],[4.313824846,47.460600494],[4.314881187,47.461126048],[4.315818876,47.461738462],[4.316125878,47.46223826],[4.315336339,47.463279827],[4.314171954,47.464304013],[4.314374018,47.464639344],[4.311769184,47.466101095],[4.31258098,47.467154299],[4.312400094,47.46773703],[4.311465288,47.468112183],[4.310780759,47.46829815],[4.310914725,47.468618048],[4.310576394,47.469387108],[4.310590605,47.46996764],[4.309126799,47.470702542],[4.310283533,47.471254918],[4.309697627,47.471674745],[4.31155217,47.472905283],[4.311645101,47.473067189],[4.311313716,47.473903694],[4.31129176,47.474254156],[4.311604689,47.475699206],[4.311890912,47.476487341],[4.311324241,47.476555843],[4.311504099,47.47766388],[4.311230655,47.477993765],[4.311952445,47.478564525],[4.309800021,47.481503898],[4.309416965,47.481860219],[4.308360742,47.483472806],[4.30909217,47.484110095],[4.309680851,47.484829111],[4.310893345,47.487103108],[4.310662808,47.487614365],[4.313113966,47.488668907],[4.315676872,47.489888688],[4.318082086,47.491442405],[4.316969043,47.491391073],[4.317419624,47.491996374],[4.319231925,47.493794447],[4.320084788,47.495089303],[4.320598735,47.496429408],[4.32192061,47.496272171],[4.322657561,47.496259305],[4.322125982,47.496949558],[4.324347957,47.497090874],[4.324315317,47.49657718],[4.325720467,47.496617917],[4.325538743,47.497218677],[4.327311349,47.49718409],[4.327411139,47.496601367],[4.328390954,47.497274418],[4.329125824,47.497658563],[4.330175341,47.497927475],[4.331177962,47.498340059],[4.331984715,47.498568515],[4.332658362,47.499319754],[4.333676607,47.499984219],[4.333887642,47.500296004],[4.333437123,47.500663076],[4.334084277,47.502001598],[4.334502773,47.502534277],[4.335124061,47.503153759],[4.336489852,47.504164429],[4.336974802,47.504696336],[4.33732806,47.505274768],[4.338838644,47.506598848],[4.339891499,47.506355373],[4.340305377,47.506753041],[4.342879708,47.509903213],[4.347118228,47.513113327],[4.34831597,47.514396786],[4.349722789,47.515537368],[4.350026682,47.516257676],[4.351424614,47.516990511],[4.351197432,47.517361362],[4.352079821,47.517885897],[4.354151776,47.519517464],[4.353751035,47.520696989],[4.353651078,47.521263528],[4.353778456,47.521832828],[4.353556122,47.522395386],[4.353069137,47.523004229],[4.352690934,47.523185074],[4.352587157,47.523758857],[4.352188808,47.524089381],[4.35181209,47.524750055],[4.350362947,47.525629321],[4.350280634,47.525843641],[4.349817327,47.52618211],[4.349152779,47.526394167],[4.347800281,47.527156144],[4.348401623,47.527757779],[4.351397162,47.529684798],[4.35270359,47.530831906],[4.357072313,47.533950113]]]],&quot;type&quot;:&quot;MultiPolygon&quot;}"/>
    <s v="47.491002004, 4.341535843"/>
  </r>
  <r>
    <x v="0"/>
    <x v="60"/>
    <s v="21600"/>
    <s v="CC de Pouilly-en-Auxois/Bligny-sur-Ouche"/>
    <s v="200071207"/>
    <s v="CC"/>
    <s v="Côte-d'Or"/>
    <s v="21"/>
    <s v="Bourgogne-Franche-Comté"/>
    <s v="27"/>
    <s v="BT &lt;= 36 kVA"/>
    <m/>
    <m/>
    <n v="0"/>
    <n v="0"/>
    <n v="0"/>
    <n v="0"/>
    <n v="0"/>
    <n v="0"/>
    <n v="0"/>
    <n v="0"/>
    <n v="0"/>
    <n v="0"/>
    <s v="{&quot;coordinates&quot;:[[[[4.636586913,47.282582582],[4.637234565,47.282254689],[4.637548937,47.281889176],[4.636002189,47.281066384],[4.637625549,47.280582456],[4.637551314,47.280404316],[4.636801301,47.279760279],[4.637860207,47.279902912],[4.637559102,47.279053545],[4.637596748,47.278378583],[4.638051652,47.278153353],[4.638082278,47.277378541],[4.638642502,47.277179735],[4.639184233,47.275941177],[4.63949987,47.27592231],[4.639505455,47.274327546],[4.640624649,47.273458102],[4.641667517,47.27312279],[4.641721734,47.272688909],[4.641991568,47.27203767],[4.642883712,47.270668067],[4.643494378,47.270261419],[4.643564991,47.268893541],[4.643935737,47.268861274],[4.644274754,47.268094691],[4.644856345,47.267344476],[4.645962383,47.264973214],[4.64651183,47.264341405],[4.646546613,47.264095088],[4.644019696,47.261919433],[4.643456965,47.261597844],[4.642919709,47.260768039],[4.638988492,47.258506809],[4.637722367,47.257887179],[4.637548143,47.256987389],[4.63627033,47.254504878],[4.636384423,47.25438621],[4.637982153,47.253738739],[4.629806583,47.251521774],[4.623606511,47.254267775],[4.62176144,47.254394445],[4.620648704,47.254641416],[4.618730614,47.256164747],[4.618807463,47.256432908],[4.616533237,47.257332661],[4.615618697,47.257575919],[4.615102037,47.257855951],[4.614728307,47.258403222],[4.614405893,47.2585896],[4.613678886,47.258604221],[4.613289013,47.258746512],[4.613113546,47.259290119],[4.613132341,47.259740079],[4.613542315,47.260046829],[4.613557062,47.260405901],[4.612995752,47.261182687],[4.612882331,47.261634485],[4.612926588,47.262668477],[4.612748403,47.263122076],[4.610557328,47.264469867],[4.608252677,47.266225288],[4.606383836,47.267341617],[4.605333472,47.26787211],[4.605301798,47.268051736],[4.604851357,47.268428049],[4.602428552,47.270181379],[4.603914737,47.27148538],[4.604081683,47.272291663],[4.606389626,47.273731038],[4.606432924,47.27424999],[4.608105783,47.274755368],[4.610883811,47.275980136],[4.613368641,47.277438529],[4.616927602,47.280510792],[4.621866135,47.28372575],[4.622767263,47.284076026],[4.624263256,47.28357426],[4.625589601,47.285119742],[4.626767063,47.284892538],[4.628270378,47.28445815],[4.632077219,47.283797768],[4.636586913,47.282582582]]]],&quot;type&quot;:&quot;MultiPolygon&quot;}"/>
    <s v="47.268465329, 4.626111326"/>
  </r>
  <r>
    <x v="0"/>
    <x v="60"/>
    <s v="21600"/>
    <s v="CC de Pouilly-en-Auxois/Bligny-sur-Ouche"/>
    <s v="200071207"/>
    <s v="CC"/>
    <s v="Côte-d'Or"/>
    <s v="21"/>
    <s v="Bourgogne-Franche-Comté"/>
    <s v="27"/>
    <s v="BT &gt; 36 kVA"/>
    <n v="2"/>
    <n v="67.445999999999998"/>
    <n v="0"/>
    <n v="0"/>
    <n v="0"/>
    <n v="0"/>
    <n v="0"/>
    <n v="0"/>
    <n v="0"/>
    <n v="0"/>
    <n v="0"/>
    <n v="0"/>
    <s v="{&quot;coordinates&quot;:[[[[4.636586913,47.282582582],[4.637234565,47.282254689],[4.637548937,47.281889176],[4.636002189,47.281066384],[4.637625549,47.280582456],[4.637551314,47.280404316],[4.636801301,47.279760279],[4.637860207,47.279902912],[4.637559102,47.279053545],[4.637596748,47.278378583],[4.638051652,47.278153353],[4.638082278,47.277378541],[4.638642502,47.277179735],[4.639184233,47.275941177],[4.63949987,47.27592231],[4.639505455,47.274327546],[4.640624649,47.273458102],[4.641667517,47.27312279],[4.641721734,47.272688909],[4.641991568,47.27203767],[4.642883712,47.270668067],[4.643494378,47.270261419],[4.643564991,47.268893541],[4.643935737,47.268861274],[4.644274754,47.268094691],[4.644856345,47.267344476],[4.645962383,47.264973214],[4.64651183,47.264341405],[4.646546613,47.264095088],[4.644019696,47.261919433],[4.643456965,47.261597844],[4.642919709,47.260768039],[4.638988492,47.258506809],[4.637722367,47.257887179],[4.637548143,47.256987389],[4.63627033,47.254504878],[4.636384423,47.25438621],[4.637982153,47.253738739],[4.629806583,47.251521774],[4.623606511,47.254267775],[4.62176144,47.254394445],[4.620648704,47.254641416],[4.618730614,47.256164747],[4.618807463,47.256432908],[4.616533237,47.257332661],[4.615618697,47.257575919],[4.615102037,47.257855951],[4.614728307,47.258403222],[4.614405893,47.2585896],[4.613678886,47.258604221],[4.613289013,47.258746512],[4.613113546,47.259290119],[4.613132341,47.259740079],[4.613542315,47.260046829],[4.613557062,47.260405901],[4.612995752,47.261182687],[4.612882331,47.261634485],[4.612926588,47.262668477],[4.612748403,47.263122076],[4.610557328,47.264469867],[4.608252677,47.266225288],[4.606383836,47.267341617],[4.605333472,47.26787211],[4.605301798,47.268051736],[4.604851357,47.268428049],[4.602428552,47.270181379],[4.603914737,47.27148538],[4.604081683,47.272291663],[4.606389626,47.273731038],[4.606432924,47.27424999],[4.608105783,47.274755368],[4.610883811,47.275980136],[4.613368641,47.277438529],[4.616927602,47.280510792],[4.621866135,47.28372575],[4.622767263,47.284076026],[4.624263256,47.28357426],[4.625589601,47.285119742],[4.626767063,47.284892538],[4.628270378,47.28445815],[4.632077219,47.283797768],[4.636586913,47.282582582]]]],&quot;type&quot;:&quot;MultiPolygon&quot;}"/>
    <s v="47.268465329, 4.626111326"/>
  </r>
  <r>
    <x v="0"/>
    <x v="61"/>
    <s v="21599"/>
    <s v="CC Tille et Venelle"/>
    <s v="200070910"/>
    <s v="CC"/>
    <s v="Côte-d'Or"/>
    <s v="21"/>
    <s v="Bourgogne-Franche-Comté"/>
    <s v="27"/>
    <s v="BT &lt;= 36 kVA"/>
    <n v="31"/>
    <n v="77.509"/>
    <n v="0"/>
    <n v="0"/>
    <n v="0"/>
    <n v="0"/>
    <n v="0"/>
    <n v="0"/>
    <n v="0"/>
    <n v="0"/>
    <n v="0"/>
    <n v="0"/>
    <s v="{&quot;coordinates&quot;:[[[[5.247911663,47.554569905],[5.247800965,47.555100633],[5.247160271,47.555396638],[5.244951464,47.556078536],[5.243525026,47.556639083],[5.241301609,47.557196922],[5.237572621,47.558271683],[5.236759069,47.558571846],[5.235554769,47.55881736],[5.23325201,47.55951794],[5.232178262,47.559895993],[5.231437901,47.560484675],[5.228390474,47.561228217],[5.227427946,47.561882351],[5.226648978,47.5622169],[5.224999356,47.562697727],[5.224375353,47.563112148],[5.221815629,47.56349592],[5.220463525,47.563550486],[5.220971207,47.564049595],[5.220601722,47.564218718],[5.221319664,47.565102833],[5.217999102,47.566295235],[5.216738735,47.56660645],[5.215637298,47.567092929],[5.215423372,47.567549036],[5.212733692,47.568881479],[5.212466802,47.568509239],[5.21071969,47.566995335],[5.209811103,47.566516386],[5.208928281,47.565823528],[5.208350434,47.566264],[5.208087176,47.566042963],[5.20777314,47.566074121],[5.206915909,47.566934096],[5.206253686,47.567232977],[5.205419331,47.566456332],[5.205724211,47.566267769],[5.205314287,47.565909924],[5.204874769,47.566124444],[5.204373072,47.566573362],[5.203896055,47.566395076],[5.203474535,47.565981614],[5.202721346,47.566268687],[5.201935051,47.565203856],[5.200997988,47.56422471],[5.201705296,47.563954723],[5.200971121,47.563120326],[5.200277568,47.56346569],[5.200020185,47.563192297],[5.200993404,47.562498573],[5.202575176,47.561787047],[5.201777183,47.560791772],[5.20215024,47.560579419],[5.201516845,47.560026774],[5.201043476,47.559128021],[5.200988924,47.558546438],[5.20081587,47.558349796],[5.200183317,47.558268982],[5.199200838,47.558477515],[5.197721711,47.55854592],[5.197031247,47.558706609],[5.195630413,47.559223754],[5.192922121,47.559909549],[5.192534306,47.558725505],[5.19275504,47.557102289],[5.192046857,47.557187641],[5.190003464,47.557217027],[5.185434221,47.557904264],[5.18447628,47.558128422],[5.184697503,47.558528593],[5.185759327,47.558502393],[5.185711573,47.55886348],[5.184300721,47.561058264],[5.18370267,47.561073065],[5.183402249,47.5616649],[5.183086842,47.561987773],[5.181664911,47.562742865],[5.180834686,47.563393227],[5.173682494,47.56640285],[5.172263971,47.567247805],[5.171828683,47.567798895],[5.169714914,47.569053867],[5.167736515,47.574860845],[5.167005733,47.576888764],[5.167942636,47.577349504],[5.167809437,47.577674346],[5.167255594,47.577536959],[5.16647062,47.577212964],[5.165331777,47.578302958],[5.164122457,47.579921017],[5.163439881,47.579694153],[5.162756417,47.580661315],[5.16106012,47.580246118],[5.160255558,47.580359168],[5.158319827,47.58175739],[5.158270704,47.582089668],[5.154888432,47.584780622],[5.153919837,47.58449145],[5.153217396,47.584630479],[5.15190027,47.585831674],[5.148529932,47.589229966],[5.146857978,47.590649236],[5.142100382,47.594157476],[5.136311471,47.598589334],[5.135992221,47.59979367],[5.135982426,47.601079684],[5.136486572,47.600703075],[5.13758814,47.601349236],[5.138634476,47.601679441],[5.140111407,47.601791039],[5.141281167,47.6026088],[5.14226444,47.602892407],[5.143179722,47.602941337],[5.145817252,47.602810938],[5.148183289,47.602915091],[5.148897563,47.603030707],[5.150185819,47.602687323],[5.151281572,47.602523061],[5.152355134,47.602667151],[5.154133836,47.602601022],[5.154865012,47.601617741],[5.154942643,47.601265132],[5.154705133,47.601020993],[5.153941998,47.600683903],[5.154014861,47.600542988],[5.156175697,47.600578728],[5.157065699,47.600760382],[5.157273723,47.600571044],[5.158353269,47.60079781],[5.160364321,47.601606128],[5.161863313,47.601603586],[5.163206564,47.601897459],[5.164350597,47.601316169],[5.165105946,47.601492156],[5.165587244,47.601246407],[5.165155501,47.602418703],[5.165137802,47.602770208],[5.165941133,47.604062761],[5.166272389,47.604384378],[5.167064356,47.604903646],[5.168634558,47.605275186],[5.168941665,47.606181638],[5.169155718,47.607517533],[5.168977319,47.608435707],[5.169789791,47.608572784],[5.169724239,47.609482558],[5.169971125,47.610347805],[5.170586175,47.611228717],[5.171190904,47.611724425],[5.169362686,47.613561113],[5.169051948,47.614139572],[5.1690897,47.614773687],[5.168988461,47.615264511],[5.17026755,47.615575708],[5.170856557,47.615945647],[5.171728281,47.616292316],[5.171801342,47.616615118],[5.172437325,47.616960764],[5.172298097,47.617204675],[5.170697947,47.616924682],[5.170141763,47.616969238],[5.16898286,47.616798078],[5.16800216,47.616882925],[5.165984839,47.617315664],[5.165036369,47.617308944],[5.163845926,47.617443568],[5.163509155,47.617283227],[5.162888285,47.617769265],[5.162934279,47.618279865],[5.164722324,47.619613604],[5.16694387,47.620928466],[5.166957491,47.621198346],[5.16730508,47.621460227],[5.166991012,47.621827135],[5.164844074,47.621761607],[5.164271866,47.621872164],[5.163548078,47.62146327],[5.161965219,47.621184637],[5.161445756,47.621183448],[5.160789358,47.621319858],[5.159780216,47.621987748],[5.158994988,47.623088202],[5.157125497,47.623627],[5.155301717,47.62477092],[5.154663734,47.624870036],[5.153860392,47.625360288],[5.15331482,47.626363534],[5.152742876,47.627010688],[5.151930453,47.627706393],[5.151741408,47.62800612],[5.151015049,47.630044583],[5.150276753,47.635391451],[5.150375088,47.636211736],[5.153932214,47.638360356],[5.155932174,47.640047787],[5.157292468,47.641530896],[5.158984192,47.642444194],[5.162149842,47.644514265],[5.163112878,47.644999778],[5.16471714,47.646018164],[5.16524147,47.646658559],[5.166026098,47.647408481],[5.165773736,47.648084882],[5.165988688,47.648324914],[5.166911141,47.648891287],[5.16803502,47.649429604],[5.16872897,47.649913762],[5.169373497,47.650525795],[5.170884963,47.651679987],[5.171626665,47.652026375],[5.172707373,47.652777953],[5.173196595,47.653370343],[5.173268083,47.652900788],[5.17350739,47.652429012],[5.174086833,47.651867166],[5.174632138,47.651481537],[5.176727197,47.650964392],[5.17694813,47.650827011],[5.177985374,47.650708631],[5.178110751,47.650613549],[5.180397626,47.649965798],[5.183141157,47.649928069],[5.185335883,47.650058118],[5.188123828,47.649706089],[5.188385075,47.649610251],[5.188581553,47.649559748],[5.185682244,47.645274814],[5.18545378,47.644576745],[5.185000491,47.642195456],[5.184844425,47.641963361],[5.184751334,47.641284369],[5.184502184,47.640861319],[5.18433452,47.639890177],[5.182741362,47.638008322],[5.182227914,47.637246237],[5.182064806,47.636678404],[5.18202764,47.635965048],[5.182298134,47.635380109],[5.182389858,47.63433298],[5.182668775,47.633530875],[5.182359906,47.633209786],[5.181897723,47.632429632],[5.180826384,47.630238151],[5.180227476,47.62793609],[5.179727705,47.626820762],[5.179493175,47.625872468],[5.179063121,47.620624581],[5.180144133,47.619733667],[5.181622419,47.617941172],[5.181942727,47.617729883],[5.18277375,47.614701437],[5.182952304,47.614573836],[5.183044692,47.613869755],[5.184174423,47.613979191],[5.185214739,47.613888587],[5.185299518,47.613715014],[5.186650999,47.614036383],[5.187832452,47.614140312],[5.19090511,47.613763028],[5.192870939,47.613672993],[5.193986714,47.613733971],[5.195305049,47.613928],[5.19578867,47.614062978],[5.196697943,47.614056678],[5.200052789,47.613774693],[5.20105487,47.613306476],[5.201702065,47.612822431],[5.202537762,47.612001656],[5.20318273,47.6116257],[5.205448416,47.610995818],[5.206683905,47.610506931],[5.207000338,47.610301947],[5.209416517,47.607841199],[5.210668938,47.60548078],[5.212820798,47.60558228],[5.214604874,47.605772661],[5.214993219,47.604895441],[5.215281543,47.604880965],[5.21513795,47.60642619],[5.215200687,47.606654619],[5.217202989,47.606327553],[5.219718033,47.605395494],[5.220238952,47.606299562],[5.219937236,47.606664588],[5.220624494,47.607661841],[5.221556703,47.608593197],[5.221857773,47.609012487],[5.222485231,47.610490817],[5.223149564,47.610455656],[5.225082313,47.611204941],[5.226464909,47.611884547],[5.227523213,47.612801746],[5.227775049,47.612773528],[5.228367847,47.613288988],[5.228337845,47.6137506],[5.230512638,47.614455557],[5.230992691,47.61453463],[5.23319697,47.615528926],[5.234049873,47.615734123],[5.234134495,47.615942313],[5.235681159,47.61630441],[5.236511414,47.616858505],[5.236937985,47.616772892],[5.238962997,47.616092041],[5.239232312,47.616130999],[5.240334743,47.616823022],[5.241085536,47.617164298],[5.242872334,47.618199745],[5.249048656,47.621599976],[5.250543514,47.622148375],[5.25485025,47.622984668],[5.255652364,47.62305472],[5.256900947,47.622753248],[5.258722172,47.622166942],[5.254541399,47.617533764],[5.245720209,47.606373105],[5.2381123,47.596502325],[5.241459053,47.594789316],[5.242416893,47.594045127],[5.243804391,47.592660531],[5.247637801,47.589774548],[5.248516834,47.588806701],[5.248995668,47.587850161],[5.248818731,47.585829278],[5.249006048,47.585599645],[5.250349041,47.584621035],[5.250850149,47.584068375],[5.251025312,47.583613851],[5.251059176,47.583027879],[5.250816341,47.582223925],[5.25093392,47.581950609],[5.251886313,47.581117288],[5.252294735,47.580072039],[5.252799008,47.579564331],[5.253216283,47.578698105],[5.253167729,47.577799451],[5.252921659,47.576950536],[5.25311595,47.576855834],[5.255560446,47.576569066],[5.256225133,47.576552611],[5.256364352,47.575469326],[5.256534308,47.574924841],[5.256813408,47.574507016],[5.256359126,47.574242953],[5.256244951,47.573052006],[5.256939936,47.572619831],[5.257394912,47.572428227],[5.259104305,47.572070055],[5.259615476,47.571697254],[5.259684199,47.570301953],[5.259866986,47.569338481],[5.259626982,47.568728991],[5.260915374,47.566568942],[5.260502214,47.566049257],[5.259014619,47.565826839],[5.257677206,47.565253902],[5.256474969,47.565014222],[5.254838067,47.565225078],[5.254253065,47.564856376],[5.253969989,47.564548473],[5.253984677,47.563603566],[5.253566777,47.563253243],[5.252245456,47.563027528],[5.251733848,47.563041909],[5.251454512,47.562316997],[5.251414877,47.561597363],[5.251254525,47.561106985],[5.250317918,47.559779716],[5.249579412,47.558448617],[5.249198711,47.557558162],[5.249256946,47.557424666],[5.248859557,47.556769561],[5.24889254,47.555688325],[5.248744275,47.555136476],[5.248370375,47.554786187],[5.247911663,47.554569905]]]],&quot;type&quot;:&quot;MultiPolygon&quot;}"/>
    <s v="47.594871803, 5.199696471"/>
  </r>
  <r>
    <x v="0"/>
    <x v="62"/>
    <s v="21598"/>
    <s v="CC du Montbardois"/>
    <s v="242101491"/>
    <s v="CC"/>
    <s v="Côte-d'Or"/>
    <s v="21"/>
    <s v="Bourgogne-Franche-Comté"/>
    <s v="27"/>
    <s v="BT &lt;= 36 kVA"/>
    <m/>
    <m/>
    <n v="0"/>
    <n v="0"/>
    <n v="0"/>
    <n v="0"/>
    <n v="0"/>
    <n v="0"/>
    <n v="0"/>
    <n v="0"/>
    <n v="0"/>
    <n v="0"/>
    <s v="{&quot;coordinates&quot;:[[[[4.446102809,47.591255954],[4.446877077,47.590656681],[4.447407813,47.590647399],[4.450288804,47.591179706],[4.450679092,47.590947987],[4.450699198,47.589777383],[4.451139666,47.589139916],[4.452160996,47.588086497],[4.452792144,47.587219781],[4.453892481,47.586480457],[4.454878672,47.586192683],[4.456596355,47.585891271],[4.459162054,47.585214621],[4.460473113,47.58474088],[4.461313635,47.584140677],[4.462398688,47.582995436],[4.464843663,47.582096902],[4.465524884,47.581658915],[4.465645589,47.580675195],[4.466075146,47.580812943],[4.466121723,47.580134447],[4.466025371,47.579871876],[4.464812606,47.579265914],[4.463275684,47.578773838],[4.462510068,47.578704213],[4.462875751,47.578308007],[4.461440406,47.577344688],[4.460898456,47.577084992],[4.461080307,47.576631675],[4.459054665,47.575924195],[4.458255133,47.575828858],[4.457917674,47.575699833],[4.457062049,47.574230461],[4.456579081,47.573789953],[4.453308774,47.57182491],[4.448449687,47.568313925],[4.447417496,47.567432756],[4.447400012,47.566983733],[4.447812735,47.565671402],[4.44791944,47.564994866],[4.4478317,47.564456685],[4.447103159,47.562849717],[4.446333233,47.561874356],[4.443032878,47.559100045],[4.441943206,47.558444609],[4.438563961,47.557021574],[4.436599231,47.556067182],[4.435775072,47.557072144],[4.435058918,47.557444672],[4.434351451,47.558042159],[4.433100431,47.56004446],[4.432587589,47.560610735],[4.432121842,47.561346582],[4.43185096,47.561363412],[4.431244924,47.561877707],[4.43028079,47.564368904],[4.429975446,47.565732969],[4.429625915,47.565992932],[4.429277277,47.566037716],[4.429291015,47.566402161],[4.428750557,47.566586136],[4.428236039,47.566944445],[4.427362482,47.56725763],[4.427204753,47.567527842],[4.426391575,47.567711541],[4.425779246,47.568243888],[4.424895495,47.568575184],[4.424572973,47.568851906],[4.424495704,47.569296686],[4.425309861,47.57009609],[4.425147111,47.570976747],[4.425168514,47.571330294],[4.425786629,47.571511799],[4.426303059,47.571920514],[4.425722707,47.572257108],[4.425715657,47.572990017],[4.425487441,47.573261988],[4.42506441,47.573362585],[4.424232082,47.574228908],[4.424095404,47.574491656],[4.42412209,47.574993683],[4.423919835,47.575341856],[4.423328686,47.575824413],[4.422934446,47.57585803],[4.422674152,47.575675748],[4.422013941,47.575613575],[4.421115769,47.575258108],[4.420134305,47.575322273],[4.41958141,47.575693612],[4.419244219,47.576422433],[4.418567417,47.577038346],[4.418282577,47.577484742],[4.417950427,47.577652628],[4.418471253,47.578527663],[4.417176152,47.58111547],[4.416172685,47.58266261],[4.416060657,47.583205031],[4.41701378,47.583772333],[4.41573566,47.585100436],[4.415131057,47.584931317],[4.41486623,47.584980441],[4.415367529,47.585871028],[4.41701362,47.586675697],[4.41814805,47.585147668],[4.420494008,47.586049112],[4.420846338,47.586538169],[4.421804495,47.587240412],[4.421638375,47.58809859],[4.421395889,47.588687617],[4.421471029,47.588910868],[4.424873733,47.589209675],[4.428733362,47.589275923],[4.431067213,47.589413878],[4.434387289,47.589308301],[4.436406047,47.589901957],[4.439761162,47.590651052],[4.440973201,47.591034013],[4.441305743,47.591028107],[4.44373013,47.590129381],[4.444208183,47.59043586],[4.444538149,47.590384063],[4.445419031,47.590773777],[4.445358715,47.590954578],[4.446102809,47.591255954]]]],&quot;type&quot;:&quot;MultiPolygon&quot;}"/>
    <s v="47.576961031, 4.439366686"/>
  </r>
  <r>
    <x v="0"/>
    <x v="63"/>
    <s v="21596"/>
    <s v="CC de Gevrey-Chambertin et de Nuits-Saint-Georges"/>
    <s v="200070894"/>
    <s v="CC"/>
    <s v="Côte-d'Or"/>
    <s v="21"/>
    <s v="Bourgogne-Franche-Comté"/>
    <s v="27"/>
    <s v="BT &lt;= 36 kVA"/>
    <m/>
    <m/>
    <n v="0"/>
    <n v="0"/>
    <n v="0"/>
    <n v="0"/>
    <n v="0"/>
    <n v="0"/>
    <n v="0"/>
    <n v="0"/>
    <n v="0"/>
    <n v="0"/>
    <s v="{&quot;coordinates&quot;:[[[[5.058006876,47.191747107],[5.060159449,47.191412542],[5.062037957,47.191511496],[5.061835335,47.190671255],[5.063865613,47.190628787],[5.064966105,47.190421847],[5.064607847,47.188935061],[5.066576375,47.188627972],[5.067936751,47.187243799],[5.06773285,47.187094339],[5.068954914,47.186237666],[5.067512755,47.184356875],[5.068758085,47.183832104],[5.068628245,47.183547135],[5.071028221,47.18312959],[5.070389504,47.181737891],[5.069245897,47.181917738],[5.067981864,47.178860298],[5.06752292,47.178981969],[5.065325564,47.177446952],[5.064995122,47.17706199],[5.063496415,47.174660716],[5.063282104,47.17365227],[5.063151058,47.172093879],[5.063189403,47.171302475],[5.064126353,47.171042613],[5.06507107,47.170951015],[5.063232393,47.167255342],[5.061319892,47.167522667],[5.060682317,47.167425948],[5.060023598,47.167432269],[5.059710678,47.167813384],[5.058680256,47.168425204],[5.057386161,47.168911116],[5.056300328,47.169179872],[5.055840499,47.169484334],[5.055314556,47.169579229],[5.05097384,47.170241598],[5.051045263,47.17055644],[5.048986295,47.171490788],[5.048748736,47.171494992],[5.048748654,47.171909264],[5.050199726,47.172004254],[5.050193421,47.174370212],[5.05052405,47.175664805],[5.050867203,47.176247711],[5.051469188,47.178007601],[5.051660151,47.178096978],[5.051446407,47.180009109],[5.050899507,47.179972867],[5.050093814,47.181326307],[5.049967624,47.181307827],[5.049089652,47.18301917],[5.050173173,47.183340411],[5.049602212,47.183887268],[5.048680107,47.185134684],[5.048268031,47.185900265],[5.047629179,47.185879142],[5.04663514,47.186174995],[5.047829702,47.186878846],[5.048483916,47.187685005],[5.04924682,47.188292009],[5.049717258,47.188954617],[5.050105662,47.18999512],[5.051078114,47.191245921],[5.051971541,47.192848442],[5.055238066,47.192655432],[5.058006876,47.191747107]]]],&quot;type&quot;:&quot;MultiPolygon&quot;}"/>
    <s v="47.180900421, 5.058279605"/>
  </r>
  <r>
    <x v="0"/>
    <x v="64"/>
    <s v="21595"/>
    <s v="CC Mirebellois et Fontenois"/>
    <s v="200072825"/>
    <s v="CC"/>
    <s v="Côte-d'Or"/>
    <s v="21"/>
    <s v="Bourgogne-Franche-Comté"/>
    <s v="27"/>
    <s v="BT &lt;= 36 kVA"/>
    <m/>
    <m/>
    <n v="0"/>
    <n v="0"/>
    <n v="0"/>
    <n v="0"/>
    <n v="0"/>
    <n v="0"/>
    <n v="0"/>
    <n v="0"/>
    <n v="0"/>
    <n v="0"/>
    <s v="{&quot;coordinates&quot;:[[[[5.280003881,47.387867045],[5.280141894,47.387588759],[5.280881163,47.387105052],[5.281343495,47.386533115],[5.28176501,47.38565668],[5.282175062,47.384137451],[5.28632911,47.384409742],[5.285779954,47.379460117],[5.287085782,47.379393901],[5.290194035,47.378967954],[5.292055526,47.378501676],[5.290754103,47.377397997],[5.292963312,47.376414213],[5.291367084,47.374181613],[5.289530967,47.372599442],[5.288455255,47.373207816],[5.286864253,47.373857842],[5.286117764,47.37301607],[5.286653377,47.372767776],[5.286340866,47.372154319],[5.285923022,47.371713145],[5.285467839,47.371422203],[5.283592786,47.371503195],[5.277491289,47.372080438],[5.27743959,47.371893229],[5.275040169,47.371707878],[5.275021414,47.371547041],[5.273895923,47.371547456],[5.273593531,47.371419186],[5.273436565,47.370343355],[5.271435833,47.370116809],[5.268681386,47.369652783],[5.269003514,47.370091382],[5.266594242,47.370234765],[5.266308168,47.370021503],[5.265433064,47.369891772],[5.264476565,47.36956099],[5.264071587,47.369513946],[5.263566954,47.369147333],[5.262871615,47.368910514],[5.262659703,47.368726419],[5.262196169,47.368830906],[5.261695976,47.368726269],[5.261156898,47.368768281],[5.26124432,47.369143924],[5.257905171,47.369397979],[5.258032174,47.370147496],[5.258005478,47.372221152],[5.258331859,47.374966081],[5.262319599,47.375213628],[5.262087127,47.375454106],[5.261766499,47.376936397],[5.263485676,47.377052422],[5.263274935,47.378907218],[5.264827457,47.379094013],[5.264765296,47.379474369],[5.26357876,47.379383111],[5.263586904,47.379670237],[5.26947655,47.380580239],[5.269382734,47.381089098],[5.270986465,47.381355865],[5.271096044,47.382252503],[5.27055315,47.382238794],[5.270412665,47.383148423],[5.271227645,47.383230664],[5.271173643,47.384835652],[5.271808137,47.385101531],[5.272255303,47.38504596],[5.27229738,47.385350434],[5.273652319,47.386188495],[5.274813143,47.386107245],[5.274692754,47.386613926],[5.274986028,47.386931495],[5.275666298,47.386900167],[5.275840494,47.388941973],[5.278922543,47.388071968],[5.280003881,47.387867045]]]],&quot;type&quot;:&quot;MultiPolygon&quot;}"/>
    <s v="47.377255728, 5.275276086"/>
  </r>
  <r>
    <x v="0"/>
    <x v="65"/>
    <s v="21594"/>
    <s v="CC du Pays Châtillonnais"/>
    <s v="242101434"/>
    <s v="CC"/>
    <s v="Côte-d'Or"/>
    <s v="21"/>
    <s v="Bourgogne-Franche-Comté"/>
    <s v="27"/>
    <s v="BT &lt;= 36 kVA"/>
    <m/>
    <m/>
    <n v="0"/>
    <n v="0"/>
    <n v="0"/>
    <n v="0"/>
    <n v="0"/>
    <n v="0"/>
    <n v="0"/>
    <n v="0"/>
    <n v="0"/>
    <n v="0"/>
    <s v="{&quot;coordinates&quot;:[[[[4.346648232,47.766636252],[4.346677101,47.766932975],[4.350273776,47.767185015],[4.35181522,47.76721044],[4.353577409,47.767095568],[4.356460776,47.767071208],[4.357098881,47.766962096],[4.35833602,47.766887442],[4.359352946,47.766659602],[4.361462052,47.767581179],[4.363161025,47.76843908],[4.363571425,47.768718756],[4.366337899,47.769962952],[4.367251946,47.77051129],[4.368009302,47.77052135],[4.368931194,47.770698713],[4.374310515,47.772696201],[4.374621041,47.77313814],[4.380253355,47.773493181],[4.384738304,47.77316659],[4.386991902,47.773917672],[4.388249071,47.774708431],[4.388559792,47.773259073],[4.388914357,47.772415908],[4.390231557,47.770392895],[4.391526863,47.76901735],[4.393107317,47.766958764],[4.394661814,47.764729428],[4.395149043,47.763910764],[4.396646145,47.760619869],[4.39898982,47.757903052],[4.400260411,47.756775239],[4.401214234,47.755431558],[4.401565518,47.754780122],[4.408515949,47.754465365],[4.421696196,47.754001797],[4.421741246,47.754489151],[4.430971878,47.753641242],[4.431003437,47.753424811],[4.433490707,47.75319274],[4.434334926,47.753363339],[4.435420997,47.753443648],[4.436106088,47.753405541],[4.436792589,47.753568154],[4.438980616,47.754463978],[4.439173107,47.754325683],[4.43992288,47.754457794],[4.439909726,47.754119484],[4.440341196,47.754229402],[4.441126841,47.753072889],[4.440398958,47.751232851],[4.440428128,47.748955902],[4.441856208,47.74574803],[4.441384292,47.745423469],[4.440965149,47.745618571],[4.440128589,47.745036537],[4.438044034,47.744301498],[4.437511909,47.744266625],[4.435812684,47.744356795],[4.435627521,47.743577696],[4.435554772,47.742413735],[4.435190092,47.742005017],[4.434148805,47.739515232],[4.433562365,47.737708517],[4.433916586,47.737680773],[4.43306181,47.732545701],[4.434601781,47.73260065],[4.434417531,47.728037983],[4.43489087,47.724658214],[4.43514067,47.723233726],[4.433315568,47.723132769],[4.433915207,47.720677762],[4.434561572,47.720406078],[4.434290279,47.720041219],[4.433221349,47.719531297],[4.432059951,47.71920344],[4.42783182,47.718431426],[4.427446852,47.718501838],[4.427764197,47.716107016],[4.419743737,47.713919896],[4.420655497,47.712846583],[4.415378853,47.711441404],[4.415180687,47.709353518],[4.41522179,47.707285241],[4.414933722,47.707185202],[4.412918046,47.707419315],[4.410051075,47.699372722],[4.410063834,47.699199727],[4.409466185,47.699896493],[4.409050256,47.700203976],[4.40912633,47.700761191],[4.408073677,47.702761534],[4.40741833,47.702841438],[4.406675611,47.702541601],[4.404043127,47.704110789],[4.402463216,47.702961272],[4.401042656,47.701681995],[4.400943183,47.702463668],[4.400493526,47.70275892],[4.398432178,47.702417199],[4.397211352,47.70208881],[4.396824659,47.70300624],[4.396417143,47.703180345],[4.395150385,47.702523907],[4.394619331,47.702461824],[4.394583709,47.70298617],[4.393632605,47.704659288],[4.393449085,47.704781202],[4.392801301,47.704590872],[4.392354854,47.704705112],[4.391371138,47.705592718],[4.390684783,47.70586644],[4.388017121,47.703599902],[4.385485596,47.705279091],[4.384819447,47.705510231],[4.383165525,47.706375991],[4.382843262,47.706651663],[4.382363829,47.706575411],[4.381693645,47.707269284],[4.382665575,47.70792485],[4.38206295,47.708292953],[4.380006669,47.707789711],[4.378027175,47.709532432],[4.37737092,47.710304431],[4.376010806,47.710162002],[4.375661054,47.710511792],[4.376542603,47.711025339],[4.376045526,47.71176485],[4.376871964,47.712415872],[4.376689229,47.712777202],[4.376525961,47.713685623],[4.375383628,47.713663951],[4.373919022,47.713765779],[4.372365248,47.71361658],[4.371814768,47.713632038],[4.372007719,47.714391342],[4.3728676,47.715253546],[4.373864389,47.716458011],[4.374020833,47.716782945],[4.374570811,47.720624822],[4.37535567,47.72219274],[4.375526271,47.722909989],[4.375578114,47.723987812],[4.375792456,47.724435388],[4.375783571,47.725331185],[4.375614508,47.725758964],[4.37465622,47.727450883],[4.373805311,47.728445685],[4.373916858,47.730339276],[4.373628628,47.730338159],[4.373393538,47.731518366],[4.372749876,47.732740273],[4.372298788,47.732892294],[4.372264137,47.733152854],[4.372913593,47.734484717],[4.37342657,47.735076423],[4.373860477,47.73622357],[4.374364313,47.736666848],[4.374931399,47.736355024],[4.3747738,47.735987799],[4.376781438,47.734982094],[4.377489945,47.734309418],[4.377302865,47.734144185],[4.378066593,47.733749914],[4.380100022,47.733642235],[4.380423717,47.733466481],[4.381128572,47.733787635],[4.381751063,47.733299586],[4.381444717,47.733115062],[4.381837704,47.732833164],[4.3836244,47.733861677],[4.384582048,47.734564202],[4.385470352,47.734959675],[4.385404333,47.735140495],[4.388569432,47.735035471],[4.389776322,47.734700678],[4.39099674,47.734731189],[4.393282768,47.738004997],[4.392270191,47.7382709],[4.393094694,47.739283704],[4.393803894,47.738898082],[4.393948896,47.739237527],[4.39345656,47.739598064],[4.393827374,47.740509141],[4.393891278,47.741268139],[4.395977375,47.741428718],[4.39702324,47.741310918],[4.397245197,47.74264955],[4.397429854,47.743176656],[4.397983518,47.743677751],[4.397604551,47.747341537],[4.397306426,47.748289391],[4.397412332,47.748408752],[4.398292141,47.748722313],[4.397770017,47.749577424],[4.400855376,47.750671178],[4.399123845,47.752843325],[4.397625059,47.755852534],[4.398036215,47.756106877],[4.39675237,47.756934164],[4.394602513,47.757930185],[4.391663574,47.758823024],[4.390972858,47.758240713],[4.389150231,47.756997599],[4.387517581,47.755152685],[4.387175955,47.75454191],[4.386258316,47.753545477],[4.385559237,47.753919225],[4.384850391,47.753455917],[4.384241165,47.753281285],[4.384046252,47.752920817],[4.381339952,47.754853058],[4.380353362,47.755312083],[4.379127047,47.755690206],[4.377380771,47.754649452],[4.377149513,47.754946531],[4.376802869,47.754704859],[4.375318248,47.754023769],[4.374535651,47.753440642],[4.373076367,47.753014878],[4.373400607,47.752389051],[4.371460585,47.751850082],[4.370389697,47.751264903],[4.369845844,47.751138041],[4.369543341,47.751209094],[4.36611013,47.748966352],[4.365773624,47.749220528],[4.366512199,47.749654798],[4.364807529,47.750428132],[4.363757894,47.751033581],[4.3641093,47.751099701],[4.366820137,47.752343636],[4.366239194,47.752696085],[4.365222475,47.75359732],[4.365066874,47.754244561],[4.365659938,47.754363669],[4.365379882,47.755831522],[4.366049972,47.755934428],[4.365729923,47.757612487],[4.365571316,47.757570228],[4.365021469,47.759346382],[4.364042271,47.759789877],[4.364259232,47.760129415],[4.363503011,47.760053607],[4.36343627,47.760366744],[4.361062238,47.761291835],[4.361564271,47.76165957],[4.360222269,47.76232779],[4.360746235,47.762874408],[4.359382361,47.763315129],[4.359102964,47.76298711],[4.358658084,47.762870749],[4.358268825,47.763155218],[4.357741384,47.763308963],[4.357571693,47.762989569],[4.357197784,47.762881382],[4.356557519,47.761698775],[4.354998722,47.759516805],[4.352275529,47.76141614],[4.350794055,47.763274086],[4.350256025,47.764221868],[4.349075929,47.765438993],[4.346728487,47.765850384],[4.346502543,47.765943899],[4.346648232,47.766636252]]]],&quot;type&quot;:&quot;MultiPolygon&quot;}"/>
    <s v="47.736070323, 4.400539599"/>
  </r>
  <r>
    <x v="0"/>
    <x v="66"/>
    <s v="21593"/>
    <s v="CC du Pays Arnay Liernais"/>
    <s v="200071173"/>
    <s v="CC"/>
    <s v="Côte-d'Or"/>
    <s v="21"/>
    <s v="Bourgogne-Franche-Comté"/>
    <s v="27"/>
    <s v="BT &lt;= 36 kVA"/>
    <m/>
    <m/>
    <n v="0"/>
    <n v="0"/>
    <n v="0"/>
    <n v="0"/>
    <n v="0"/>
    <n v="0"/>
    <n v="0"/>
    <n v="0"/>
    <n v="0"/>
    <n v="0"/>
    <s v="{&quot;coordinates&quot;:[[[[4.27765346,47.139485804],[4.281645241,47.138652897],[4.281564387,47.138249506],[4.281038102,47.138258935],[4.280652195,47.136735202],[4.280057576,47.136700363],[4.279975553,47.136358212],[4.279297764,47.135321226],[4.280200952,47.134904248],[4.282049226,47.135444743],[4.284243066,47.13636495],[4.285546259,47.136509852],[4.286348287,47.136444212],[4.286865988,47.13629709],[4.289036307,47.136118961],[4.288854394,47.135243981],[4.290758216,47.135124612],[4.289395816,47.13162277],[4.288383875,47.129527963],[4.288468448,47.129478399],[4.287905705,47.128234883],[4.289357921,47.127999004],[4.290896232,47.128328511],[4.29189443,47.128085961],[4.292354153,47.127890837],[4.292551317,47.127585193],[4.293651579,47.12681384],[4.294389365,47.126496743],[4.295279775,47.126437253],[4.296606407,47.126468313],[4.297841102,47.126133017],[4.298742435,47.125706007],[4.2991127,47.125413714],[4.299781728,47.12536568],[4.301143177,47.12563761],[4.301629768,47.125628534],[4.302104762,47.126013072],[4.302812553,47.126040219],[4.305695905,47.12558001],[4.306004952,47.125430653],[4.305876698,47.125146666],[4.305238066,47.124924266],[4.304407659,47.124463611],[4.303955969,47.12395186],[4.30359115,47.122886268],[4.30334673,47.122489234],[4.302772859,47.122051789],[4.302023647,47.121673043],[4.302536981,47.120752432],[4.302995502,47.120293454],[4.303234998,47.119614536],[4.303296466,47.11899255],[4.302810836,47.118820637],[4.302735307,47.118588278],[4.302920435,47.118225122],[4.302905367,47.1178201],[4.302557193,47.117331489],[4.301678351,47.116716487],[4.300657877,47.115806832],[4.301619273,47.115144108],[4.300951697,47.114700505],[4.30052123,47.114844912],[4.300309783,47.115156136],[4.299952969,47.114963854],[4.30011527,47.114747728],[4.30014993,47.113614602],[4.299983669,47.113338239],[4.298976716,47.112493248],[4.297768066,47.112856182],[4.297131477,47.113149659],[4.295535693,47.112772258],[4.294732037,47.112425589],[4.294672369,47.111149453],[4.293879702,47.110709912],[4.292782585,47.111378592],[4.291999825,47.111571926],[4.291732678,47.111486669],[4.29171422,47.110991641],[4.291244784,47.110775378],[4.285821801,47.110237016],[4.285271535,47.109616437],[4.285617726,47.108261051],[4.283504153,47.108117049],[4.280655138,47.107714629],[4.277900775,47.108076455],[4.276257645,47.108193647],[4.274753777,47.107340424],[4.273431668,47.108205891],[4.273024525,47.108780341],[4.272997471,47.109142609],[4.270300908,47.109611666],[4.269268236,47.110003883],[4.266403089,47.110878988],[4.264206044,47.111789039],[4.262366493,47.113042708],[4.261136342,47.113568467],[4.259767731,47.113927342],[4.259190601,47.115589497],[4.258907112,47.116045493],[4.257734368,47.116435527],[4.256834838,47.11660738],[4.256026005,47.116879088],[4.25584963,47.116838684],[4.25462238,47.117155443],[4.253900331,47.117246111],[4.253594849,47.117382684],[4.254141609,47.118148414],[4.254999144,47.120023685],[4.256108666,47.119690193],[4.25630749,47.119731253],[4.25639706,47.120404692],[4.256217396,47.120902773],[4.256267044,47.122296978],[4.256009081,47.122435742],[4.2543083,47.122817064],[4.252933234,47.122967028],[4.253236676,47.123478778],[4.253972843,47.123934514],[4.253954297,47.124044565],[4.255565128,47.124783442],[4.256693484,47.125479816],[4.255966463,47.12626747],[4.255956863,47.126874454],[4.255811663,47.127097532],[4.254452272,47.127925354],[4.253984668,47.128354518],[4.252927966,47.128471315],[4.252465335,47.128434005],[4.251792575,47.128040603],[4.251794261,47.129930551],[4.250969745,47.130843483],[4.251652764,47.131506902],[4.252082069,47.131471643],[4.25276736,47.131040131],[4.252660729,47.13076666],[4.253712429,47.130489646],[4.255241716,47.13026867],[4.25681922,47.129909387],[4.258855208,47.129636036],[4.261270731,47.129457557],[4.264394641,47.129725097],[4.265242932,47.130340711],[4.264997377,47.130896251],[4.265345957,47.130963571],[4.265499983,47.131286036],[4.26629057,47.131578124],[4.266980659,47.132421461],[4.267575222,47.132456367],[4.268015562,47.132890044],[4.2691188,47.132561902],[4.269876288,47.132063765],[4.271192994,47.133290978],[4.271790601,47.133007083],[4.272500313,47.13339186],[4.273065148,47.133173148],[4.273271118,47.133625592],[4.274870241,47.135017132],[4.275278245,47.135140495],[4.27617695,47.135145893],[4.276409044,47.136086968],[4.277097018,47.136442243],[4.276388388,47.137721448],[4.275552323,47.138245704],[4.276045613,47.13879312],[4.275418174,47.139658131],[4.27542269,47.139793144],[4.27765346,47.139485804]]]],&quot;type&quot;:&quot;MultiPolygon&quot;}"/>
    <s v="47.121776524, 4.278323511"/>
  </r>
  <r>
    <x v="0"/>
    <x v="67"/>
    <s v="21590"/>
    <s v="CA Beaune, Côte et Sud - Communauté Beaune-Chagny-Nolay"/>
    <s v="200006682"/>
    <s v="CA"/>
    <s v="Côte-d'Or"/>
    <s v="21"/>
    <s v="Bourgogne-Franche-Comté"/>
    <s v="27"/>
    <s v="BT &lt;= 36 kVA"/>
    <m/>
    <m/>
    <n v="0"/>
    <n v="0"/>
    <n v="0"/>
    <n v="0"/>
    <n v="0"/>
    <n v="0"/>
    <n v="0"/>
    <n v="0"/>
    <n v="0"/>
    <n v="0"/>
    <s v="{&quot;coordinates&quot;:[[[[4.790328006,47.058891975],[4.782652983,47.060362387],[4.776570367,47.06161779],[4.763982859,47.066837503],[4.761190428,47.068100335],[4.759793386,47.068425104],[4.760794635,47.069097865],[4.76147332,47.06998266],[4.762287658,47.071629943],[4.762919306,47.07353396],[4.760795254,47.073356517],[4.759710232,47.073673825],[4.758790423,47.074126391],[4.758594104,47.075139785],[4.758638378,47.076699747],[4.758984024,47.076748519],[4.759074476,47.0771776],[4.758662314,47.077635943],[4.757566742,47.077996616],[4.756860443,47.078490944],[4.755861257,47.078654718],[4.75528274,47.078903949],[4.754110538,47.081368506],[4.754231469,47.082289721],[4.754533488,47.08286058],[4.756095783,47.084035468],[4.757726626,47.083994468],[4.759207674,47.083847662],[4.759933988,47.083884333],[4.760205931,47.084056698],[4.76094211,47.085000954],[4.761566477,47.086154034],[4.761793245,47.087364502],[4.759924929,47.087808111],[4.760103778,47.088116973],[4.758944566,47.088068879],[4.757917858,47.087798128],[4.757903097,47.088235112],[4.756775266,47.088583655],[4.757226158,47.089877175],[4.756477138,47.090157818],[4.755087959,47.09041846],[4.755987257,47.092079797],[4.75672574,47.092648521],[4.757570255,47.093071543],[4.75837504,47.093125043],[4.758217984,47.093363372],[4.759315919,47.093712285],[4.759659705,47.093983517],[4.760698951,47.094190126],[4.762432402,47.094737352],[4.763247202,47.094773557],[4.765994436,47.094505588],[4.766019205,47.094738449],[4.766804199,47.095192932],[4.766677856,47.095884673],[4.766844368,47.096901535],[4.766778141,47.097536523],[4.766883592,47.097937451],[4.766872981,47.09853917],[4.766572438,47.099509136],[4.76667124,47.100029036],[4.766222693,47.100708588],[4.766867745,47.101236351],[4.767730606,47.102493815],[4.768960203,47.103833014],[4.769340386,47.104486388],[4.770305932,47.107180413],[4.770377195,47.109510801],[4.770286542,47.110084026],[4.770500497,47.110855208],[4.770776172,47.111376898],[4.771225611,47.111486184],[4.77177666,47.111877578],[4.772283192,47.112118363],[4.773590121,47.112470247],[4.775307793,47.112556457],[4.776061004,47.112476452],[4.777543683,47.112036724],[4.778874331,47.112546678],[4.779622884,47.113044863],[4.77988531,47.112722936],[4.780399989,47.112450257],[4.781197759,47.112321803],[4.782752792,47.112555394],[4.783680911,47.112379887],[4.784015488,47.11224595],[4.785609442,47.112180825],[4.787003497,47.112372719],[4.787489923,47.111289061],[4.78865341,47.111290883],[4.790520686,47.110837833],[4.789308971,47.111767031],[4.788600908,47.112769474],[4.788781186,47.113233163],[4.78997289,47.114639372],[4.789974403,47.115201283],[4.79025316,47.116206468],[4.790659901,47.116536971],[4.790839387,47.117214096],[4.791391283,47.117862939],[4.794318367,47.117576221],[4.795997635,47.11757267],[4.796444886,47.117375711],[4.796403629,47.116810815],[4.797428816,47.116222145],[4.798920624,47.115781101],[4.800456197,47.114636936],[4.80067419,47.114330961],[4.801294417,47.114140294],[4.802688957,47.114067234],[4.803571373,47.113906688],[4.805744988,47.112951516],[4.806955228,47.113087506],[4.808165384,47.113338753],[4.808569038,47.113220774],[4.808750596,47.112891939],[4.809070436,47.111573947],[4.809342529,47.111545375],[4.81098565,47.110667742],[4.812567262,47.110669078],[4.812646485,47.109965413],[4.812909135,47.109342623],[4.812356136,47.108509283],[4.812045301,47.10820887],[4.812010531,47.107527704],[4.811669133,47.106827927],[4.811677861,47.10657744],[4.812345014,47.10660931],[4.813218598,47.106896397],[4.814358742,47.107382817],[4.815833096,47.108157557],[4.816997008,47.108330189],[4.817670905,47.107896342],[4.818143741,47.10744584],[4.818440722,47.106982793],[4.819029632,47.106376468],[4.819351961,47.105687883],[4.820801405,47.10388919],[4.821595608,47.103310236],[4.821958,47.103145129],[4.823551966,47.10285524],[4.825843773,47.102765039],[4.827851518,47.101882297],[4.828033839,47.10196947],[4.828666164,47.103036528],[4.828903355,47.103185869],[4.831791421,47.103797552],[4.833213666,47.103229278],[4.835000317,47.102285977],[4.834277029,47.101804852],[4.832305739,47.100148477],[4.831752685,47.099358451],[4.833079847,47.098867329],[4.833283237,47.098720916],[4.833440809,47.095792522],[4.835535057,47.095834937],[4.836416789,47.094000914],[4.837967657,47.092185964],[4.838148963,47.091818356],[4.838213949,47.09132652],[4.837469158,47.09144913],[4.835943092,47.091552626],[4.834528549,47.091794818],[4.833481334,47.091788018],[4.833897787,47.089571451],[4.834651966,47.089609014],[4.835012805,47.088356017],[4.835085897,47.086629392],[4.834931603,47.086202276],[4.834479166,47.085537642],[4.834310665,47.083994961],[4.834806279,47.084030322],[4.836576277,47.080914197],[4.835788974,47.080364757],[4.835124953,47.080222207],[4.834358831,47.080217259],[4.833533228,47.075632108],[4.83400515,47.075438204],[4.834722119,47.075434028],[4.838079743,47.074702549],[4.838485455,47.073069682],[4.838450294,47.071999474],[4.839622114,47.071806116],[4.839830351,47.071264264],[4.839887261,47.070652777],[4.842317946,47.070192585],[4.843173995,47.070171729],[4.844221901,47.070018123],[4.846538226,47.069453399],[4.845598658,47.068689422],[4.844917126,47.067723193],[4.844071817,47.066977511],[4.843298391,47.065943396],[4.843042457,47.064894719],[4.84357082,47.064620623],[4.844004645,47.063740151],[4.843592433,47.063209091],[4.844740913,47.063187157],[4.845795233,47.063032532],[4.846416072,47.063381938],[4.846914585,47.063353257],[4.847957462,47.063133953],[4.848160008,47.063006435],[4.850805574,47.062252636],[4.853503629,47.061686153],[4.853590406,47.061488436],[4.853375745,47.06103259],[4.852031126,47.058602804],[4.851483492,47.058504414],[4.85113031,47.058004855],[4.849751594,47.056535596],[4.849785727,47.056224353],[4.849275747,47.055186056],[4.84876789,47.054362959],[4.847838122,47.053378203],[4.849881246,47.052245905],[4.850085412,47.052397534],[4.851202466,47.051888826],[4.851022055,47.051699895],[4.853030104,47.050854483],[4.851818343,47.049523959],[4.853003402,47.049309529],[4.854220948,47.049197231],[4.851621562,47.045977957],[4.849860998,47.044237443],[4.849242559,47.042875773],[4.849055338,47.041218113],[4.845672283,47.042566352],[4.839803935,47.045061808],[4.839531993,47.045316498],[4.838222188,47.045696679],[4.833738806,47.047559178],[4.831636393,47.048967703],[4.830701142,47.050255931],[4.829755229,47.050920227],[4.828342052,47.050783205],[4.828012324,47.050656941],[4.826966202,47.050542009],[4.824882524,47.050720839],[4.823837159,47.050939976],[4.818244037,47.051570292],[4.814954036,47.05208312],[4.812002794,47.052326676],[4.810116775,47.05258769],[4.809167297,47.052564741],[4.807190647,47.052795606],[4.806243086,47.052790614],[4.804542663,47.053559251],[4.803362246,47.054235993],[4.802567607,47.05498325],[4.801571727,47.056531534],[4.80069179,47.057370163],[4.799670359,47.057641837],[4.794062222,47.058165835],[4.790328006,47.058891975]]]],&quot;type&quot;:&quot;MultiPolygon&quot;}"/>
    <s v="47.08054539, 4.803292183"/>
  </r>
  <r>
    <x v="0"/>
    <x v="67"/>
    <s v="21590"/>
    <s v="CA Beaune, Côte et Sud - Communauté Beaune-Chagny-Nolay"/>
    <s v="200006682"/>
    <s v="CA"/>
    <s v="Côte-d'Or"/>
    <s v="21"/>
    <s v="Bourgogne-Franche-Comté"/>
    <s v="27"/>
    <s v="BT &gt; 36 kVA"/>
    <n v="1"/>
    <n v="21.907"/>
    <n v="0"/>
    <n v="0"/>
    <n v="0"/>
    <n v="0"/>
    <n v="0"/>
    <n v="0"/>
    <n v="0"/>
    <n v="0"/>
    <n v="0"/>
    <n v="0"/>
    <s v="{&quot;coordinates&quot;:[[[[4.790328006,47.058891975],[4.782652983,47.060362387],[4.776570367,47.06161779],[4.763982859,47.066837503],[4.761190428,47.068100335],[4.759793386,47.068425104],[4.760794635,47.069097865],[4.76147332,47.06998266],[4.762287658,47.071629943],[4.762919306,47.07353396],[4.760795254,47.073356517],[4.759710232,47.073673825],[4.758790423,47.074126391],[4.758594104,47.075139785],[4.758638378,47.076699747],[4.758984024,47.076748519],[4.759074476,47.0771776],[4.758662314,47.077635943],[4.757566742,47.077996616],[4.756860443,47.078490944],[4.755861257,47.078654718],[4.75528274,47.078903949],[4.754110538,47.081368506],[4.754231469,47.082289721],[4.754533488,47.08286058],[4.756095783,47.084035468],[4.757726626,47.083994468],[4.759207674,47.083847662],[4.759933988,47.083884333],[4.760205931,47.084056698],[4.76094211,47.085000954],[4.761566477,47.086154034],[4.761793245,47.087364502],[4.759924929,47.087808111],[4.760103778,47.088116973],[4.758944566,47.088068879],[4.757917858,47.087798128],[4.757903097,47.088235112],[4.756775266,47.088583655],[4.757226158,47.089877175],[4.756477138,47.090157818],[4.755087959,47.09041846],[4.755987257,47.092079797],[4.75672574,47.092648521],[4.757570255,47.093071543],[4.75837504,47.093125043],[4.758217984,47.093363372],[4.759315919,47.093712285],[4.759659705,47.093983517],[4.760698951,47.094190126],[4.762432402,47.094737352],[4.763247202,47.094773557],[4.765994436,47.094505588],[4.766019205,47.094738449],[4.766804199,47.095192932],[4.766677856,47.095884673],[4.766844368,47.096901535],[4.766778141,47.097536523],[4.766883592,47.097937451],[4.766872981,47.09853917],[4.766572438,47.099509136],[4.76667124,47.100029036],[4.766222693,47.100708588],[4.766867745,47.101236351],[4.767730606,47.102493815],[4.768960203,47.103833014],[4.769340386,47.104486388],[4.770305932,47.107180413],[4.770377195,47.109510801],[4.770286542,47.110084026],[4.770500497,47.110855208],[4.770776172,47.111376898],[4.771225611,47.111486184],[4.77177666,47.111877578],[4.772283192,47.112118363],[4.773590121,47.112470247],[4.775307793,47.112556457],[4.776061004,47.112476452],[4.777543683,47.112036724],[4.778874331,47.112546678],[4.779622884,47.113044863],[4.77988531,47.112722936],[4.780399989,47.112450257],[4.781197759,47.112321803],[4.782752792,47.112555394],[4.783680911,47.112379887],[4.784015488,47.11224595],[4.785609442,47.112180825],[4.787003497,47.112372719],[4.787489923,47.111289061],[4.78865341,47.111290883],[4.790520686,47.110837833],[4.789308971,47.111767031],[4.788600908,47.112769474],[4.788781186,47.113233163],[4.78997289,47.114639372],[4.789974403,47.115201283],[4.79025316,47.116206468],[4.790659901,47.116536971],[4.790839387,47.117214096],[4.791391283,47.117862939],[4.794318367,47.117576221],[4.795997635,47.11757267],[4.796444886,47.117375711],[4.796403629,47.116810815],[4.797428816,47.116222145],[4.798920624,47.115781101],[4.800456197,47.114636936],[4.80067419,47.114330961],[4.801294417,47.114140294],[4.802688957,47.114067234],[4.803571373,47.113906688],[4.805744988,47.112951516],[4.806955228,47.113087506],[4.808165384,47.113338753],[4.808569038,47.113220774],[4.808750596,47.112891939],[4.809070436,47.111573947],[4.809342529,47.111545375],[4.81098565,47.110667742],[4.812567262,47.110669078],[4.812646485,47.109965413],[4.812909135,47.109342623],[4.812356136,47.108509283],[4.812045301,47.10820887],[4.812010531,47.107527704],[4.811669133,47.106827927],[4.811677861,47.10657744],[4.812345014,47.10660931],[4.813218598,47.106896397],[4.814358742,47.107382817],[4.815833096,47.108157557],[4.816997008,47.108330189],[4.817670905,47.107896342],[4.818143741,47.10744584],[4.818440722,47.106982793],[4.819029632,47.106376468],[4.819351961,47.105687883],[4.820801405,47.10388919],[4.821595608,47.103310236],[4.821958,47.103145129],[4.823551966,47.10285524],[4.825843773,47.102765039],[4.827851518,47.101882297],[4.828033839,47.10196947],[4.828666164,47.103036528],[4.828903355,47.103185869],[4.831791421,47.103797552],[4.833213666,47.103229278],[4.835000317,47.102285977],[4.834277029,47.101804852],[4.832305739,47.100148477],[4.831752685,47.099358451],[4.833079847,47.098867329],[4.833283237,47.098720916],[4.833440809,47.095792522],[4.835535057,47.095834937],[4.836416789,47.094000914],[4.837967657,47.092185964],[4.838148963,47.091818356],[4.838213949,47.09132652],[4.837469158,47.09144913],[4.835943092,47.091552626],[4.834528549,47.091794818],[4.833481334,47.091788018],[4.833897787,47.089571451],[4.834651966,47.089609014],[4.835012805,47.088356017],[4.835085897,47.086629392],[4.834931603,47.086202276],[4.834479166,47.085537642],[4.834310665,47.083994961],[4.834806279,47.084030322],[4.836576277,47.080914197],[4.835788974,47.080364757],[4.835124953,47.080222207],[4.834358831,47.080217259],[4.833533228,47.075632108],[4.83400515,47.075438204],[4.834722119,47.075434028],[4.838079743,47.074702549],[4.838485455,47.073069682],[4.838450294,47.071999474],[4.839622114,47.071806116],[4.839830351,47.071264264],[4.839887261,47.070652777],[4.842317946,47.070192585],[4.843173995,47.070171729],[4.844221901,47.070018123],[4.846538226,47.069453399],[4.845598658,47.068689422],[4.844917126,47.067723193],[4.844071817,47.066977511],[4.843298391,47.065943396],[4.843042457,47.064894719],[4.84357082,47.064620623],[4.844004645,47.063740151],[4.843592433,47.063209091],[4.844740913,47.063187157],[4.845795233,47.063032532],[4.846416072,47.063381938],[4.846914585,47.063353257],[4.847957462,47.063133953],[4.848160008,47.063006435],[4.850805574,47.062252636],[4.853503629,47.061686153],[4.853590406,47.061488436],[4.853375745,47.06103259],[4.852031126,47.058602804],[4.851483492,47.058504414],[4.85113031,47.058004855],[4.849751594,47.056535596],[4.849785727,47.056224353],[4.849275747,47.055186056],[4.84876789,47.054362959],[4.847838122,47.053378203],[4.849881246,47.052245905],[4.850085412,47.052397534],[4.851202466,47.051888826],[4.851022055,47.051699895],[4.853030104,47.050854483],[4.851818343,47.049523959],[4.853003402,47.049309529],[4.854220948,47.049197231],[4.851621562,47.045977957],[4.849860998,47.044237443],[4.849242559,47.042875773],[4.849055338,47.041218113],[4.845672283,47.042566352],[4.839803935,47.045061808],[4.839531993,47.045316498],[4.838222188,47.045696679],[4.833738806,47.047559178],[4.831636393,47.048967703],[4.830701142,47.050255931],[4.829755229,47.050920227],[4.828342052,47.050783205],[4.828012324,47.050656941],[4.826966202,47.050542009],[4.824882524,47.050720839],[4.823837159,47.050939976],[4.818244037,47.051570292],[4.814954036,47.05208312],[4.812002794,47.052326676],[4.810116775,47.05258769],[4.809167297,47.052564741],[4.807190647,47.052795606],[4.806243086,47.052790614],[4.804542663,47.053559251],[4.803362246,47.054235993],[4.802567607,47.05498325],[4.801571727,47.056531534],[4.80069179,47.057370163],[4.799670359,47.057641837],[4.794062222,47.058165835],[4.790328006,47.058891975]]]],&quot;type&quot;:&quot;MultiPolygon&quot;}"/>
    <s v="47.08054539, 4.803292183"/>
  </r>
  <r>
    <x v="0"/>
    <x v="68"/>
    <s v="21588"/>
    <s v="CC de Pouilly-en-Auxois/Bligny-sur-Ouche"/>
    <s v="200071207"/>
    <s v="CC"/>
    <s v="Côte-d'Or"/>
    <s v="21"/>
    <s v="Bourgogne-Franche-Comté"/>
    <s v="27"/>
    <s v="HTA"/>
    <n v="0"/>
    <n v="0"/>
    <n v="0"/>
    <n v="0"/>
    <n v="0"/>
    <n v="0"/>
    <n v="1"/>
    <n v="1932.155"/>
    <n v="0"/>
    <n v="0"/>
    <n v="0"/>
    <n v="0"/>
    <s v="{&quot;coordinates&quot;:[[[[4.617489424,47.050925786],[4.616803903,47.051835896],[4.615979223,47.052279681],[4.615179875,47.053086013],[4.615101821,47.053471622],[4.614685118,47.053416213],[4.612928763,47.05257896],[4.612533216,47.052261198],[4.611817846,47.051160852],[4.611051599,47.050341269],[4.609873031,47.049611177],[4.609596397,47.04934758],[4.608963525,47.047652629],[4.606882366,47.047445665],[4.604671972,47.049272013],[4.602926918,47.050579469],[4.601973611,47.050110921],[4.598961259,47.049560123],[4.598342256,47.04992349],[4.597607273,47.050063331],[4.59696258,47.050048833],[4.596522531,47.050316063],[4.595987851,47.050368477],[4.595312601,47.050880288],[4.594042392,47.050921237],[4.593609398,47.051249593],[4.59325008,47.051306778],[4.594384251,47.052190737],[4.59424751,47.05291393],[4.593053343,47.053836314],[4.592833688,47.053760098],[4.593014139,47.055230838],[4.593223287,47.055798875],[4.590470964,47.057595486],[4.587916772,47.058876918],[4.586149526,47.059946679],[4.585642938,47.060510143],[4.584670563,47.062354205],[4.582662908,47.064893221],[4.581241741,47.067034257],[4.581760482,47.067106401],[4.583602137,47.067887123],[4.583161019,47.068304696],[4.58383484,47.068720498],[4.584910081,47.068982209],[4.585664623,47.069542774],[4.586475463,47.069148933],[4.587645376,47.069939713],[4.588143593,47.07011927],[4.588927232,47.070592066],[4.589581957,47.070804585],[4.589824659,47.071571174],[4.592061226,47.071878971],[4.592755317,47.071772152],[4.593239368,47.072363412],[4.594058573,47.073100431],[4.594516541,47.073432701],[4.594689647,47.073269123],[4.595221709,47.073744448],[4.596693974,47.074544473],[4.597196967,47.074215143],[4.597904315,47.074733058],[4.598333263,47.074574041],[4.600727553,47.076503996],[4.60053561,47.076920884],[4.601841493,47.077483615],[4.601846038,47.077636637],[4.604608803,47.077498357],[4.605021585,47.077637606],[4.605674288,47.077511474],[4.607040457,47.077617655],[4.608489898,47.077996414],[4.609052606,47.078256031],[4.609738123,47.077816044],[4.609850735,47.07805581],[4.610840135,47.077595375],[4.613073917,47.077665075],[4.61401873,47.077830184],[4.614255257,47.076792202],[4.617261463,47.077609254],[4.617628296,47.07639114],[4.618191521,47.076491316],[4.620718631,47.076672926],[4.621578132,47.073912524],[4.622758575,47.074024726],[4.623661341,47.074020151],[4.627530048,47.073541592],[4.627374324,47.073229507],[4.628835771,47.072913551],[4.628774695,47.072462356],[4.629939737,47.072327062],[4.629721224,47.072031175],[4.633234791,47.072279639],[4.633240791,47.071694223],[4.634502592,47.071664675],[4.634686608,47.068994759],[4.634988224,47.068944565],[4.63509191,47.067147477],[4.63546681,47.067167386],[4.635481594,47.066742135],[4.632905517,47.066975781],[4.631645835,47.067202494],[4.631387798,47.065642849],[4.631435383,47.064993809],[4.632820701,47.06504448],[4.634644398,47.06490523],[4.634590025,47.064067621],[4.633059375,47.063699344],[4.63309967,47.063158466],[4.631973489,47.063003281],[4.632046351,47.062885186],[4.631203452,47.062597218],[4.630145285,47.062468071],[4.630387143,47.061531727],[4.627981352,47.060893869],[4.627971316,47.060604946],[4.627615476,47.060428956],[4.626805009,47.060340414],[4.626830209,47.059821364],[4.627372137,47.059788518],[4.627961252,47.059878374],[4.629006185,47.058436332],[4.630782099,47.056766938],[4.628877796,47.054882012],[4.628118024,47.053763478],[4.626050601,47.05174933],[4.625703421,47.051246326],[4.625468024,47.05112987],[4.624655581,47.051058452],[4.6241088,47.050664512],[4.622488245,47.050314472],[4.619996737,47.049127444],[4.618990274,47.0499214],[4.618232558,47.05114681],[4.617489424,47.050925786]]]],&quot;type&quot;:&quot;MultiPolygon&quot;}"/>
    <s v="47.063601057, 4.609320935"/>
  </r>
  <r>
    <x v="0"/>
    <x v="69"/>
    <s v="21587"/>
    <s v="CC des Vallées de la Tille et de l'Ignon"/>
    <s v="242100154"/>
    <s v="CC"/>
    <s v="Côte-d'Or"/>
    <s v="21"/>
    <s v="Bourgogne-Franche-Comté"/>
    <s v="27"/>
    <s v="BT &lt;= 36 kVA"/>
    <m/>
    <m/>
    <n v="0"/>
    <n v="0"/>
    <n v="0"/>
    <n v="0"/>
    <n v="0"/>
    <n v="0"/>
    <n v="0"/>
    <n v="0"/>
    <n v="0"/>
    <n v="0"/>
    <s v="{&quot;coordinates&quot;:[[[[5.006635753,47.591911023],[5.007889209,47.591369927],[5.009582032,47.590443979],[5.011244646,47.589106137],[5.011779783,47.588543159],[5.012638059,47.587301996],[5.014105364,47.585942265],[5.014775879,47.585088801],[5.015468534,47.584681557],[5.0171181,47.584627841],[5.017570408,47.58427066],[5.018017247,47.583381424],[5.019625718,47.582875473],[5.020251836,47.5825756],[5.020558988,47.58151319],[5.021211981,47.580763536],[5.022296284,47.579842527],[5.023399138,47.578604237],[5.024031768,47.577670332],[5.02526595,47.576563906],[5.026116278,47.576038602],[5.028051267,47.574607523],[5.028588439,47.574106552],[5.029427323,47.57408746],[5.030574005,47.573659614],[5.031747303,47.573757142],[5.033626476,47.573242671],[5.034622762,47.573234304],[5.035335622,47.573085904],[5.036179307,47.573123406],[5.03605274,47.573398444],[5.036407346,47.573625466],[5.038143452,47.574070573],[5.039915579,47.574238593],[5.043287199,47.574269632],[5.044216343,47.574557699],[5.045095871,47.574626925],[5.04619706,47.574369002],[5.047197387,47.573562676],[5.048145535,47.573096718],[5.048555047,47.573019294],[5.049985029,47.573043698],[5.050218039,47.572285042],[5.050917804,47.57203953],[5.052286297,47.57136445],[5.053658445,47.570889185],[5.056476963,47.569725694],[5.060892216,47.567603781],[5.061709896,47.567796432],[5.062465594,47.568072113],[5.064354904,47.566145071],[5.065301177,47.566532617],[5.065599447,47.566195074],[5.066131606,47.566160436],[5.064510563,47.565559732],[5.063650172,47.565431788],[5.061725552,47.564892244],[5.061515719,47.564729372],[5.060756916,47.563474964],[5.060708239,47.563178679],[5.060958494,47.562251307],[5.061399505,47.561441222],[5.061621173,47.561290532],[5.06226042,47.561205395],[5.063106211,47.561370525],[5.064099777,47.561125134],[5.068649478,47.561058933],[5.071643392,47.560563674],[5.072093838,47.56055027],[5.072169932,47.560145519],[5.071574242,47.559191727],[5.070555852,47.559069342],[5.069894894,47.558593034],[5.069626114,47.557972897],[5.069694984,47.557552968],[5.071206287,47.556596878],[5.071078803,47.555847271],[5.070588371,47.555376943],[5.07059548,47.554770817],[5.070107389,47.554429209],[5.069675549,47.553856987],[5.069257116,47.553046808],[5.069151842,47.552079797],[5.070231907,47.551909352],[5.07048544,47.551793195],[5.070476341,47.550494012],[5.069805898,47.550319522],[5.068532538,47.550134114],[5.067536188,47.54982042],[5.064690183,47.549481855],[5.064015959,47.549587438],[5.06231077,47.550204699],[5.061358676,47.550899569],[5.060481475,47.551053741],[5.059703087,47.551080098],[5.057912066,47.550852392],[5.055678115,47.550450579],[5.055456401,47.55035724],[5.053769962,47.548246602],[5.053117285,47.547182066],[5.051544978,47.545510605],[5.051127504,47.544439218],[5.051127638,47.544096146],[5.05143378,47.543895363],[5.051917744,47.543788699],[5.051593657,47.543279347],[5.051425028,47.54276636],[5.050243144,47.542046984],[5.049329636,47.541632632],[5.048970873,47.540772709],[5.045770136,47.5379592],[5.045577049,47.537708663],[5.045338564,47.536897043],[5.044659519,47.535482649],[5.044705147,47.535145982],[5.042657174,47.532318466],[5.040006198,47.533089749],[5.039511206,47.53297505],[5.038803642,47.532550711],[5.03789049,47.532278536],[5.035144967,47.531685386],[5.034415402,47.531205578],[5.033923487,47.530611765],[5.033545666,47.530360829],[5.03321012,47.53129144],[5.033018163,47.532432049],[5.03290714,47.532694214],[5.032127312,47.532780747],[5.031210121,47.532401438],[5.03051143,47.532348779],[5.029932083,47.531972579],[5.029759653,47.531563178],[5.029237957,47.531479516],[5.029142313,47.530956222],[5.028495102,47.530682947],[5.02841582,47.530170173],[5.028232858,47.529903224],[5.02869624,47.528660651],[5.029474889,47.52717847],[5.029162765,47.526275355],[5.029188879,47.525387061],[5.028991871,47.524469334],[5.029370802,47.523805411],[5.030216093,47.522960477],[5.030153222,47.522424905],[5.030305458,47.521918003],[5.030681911,47.521609794],[5.031754088,47.5211751],[5.031384115,47.520708813],[5.03021699,47.521233402],[5.02973256,47.521533585],[5.029489812,47.521301896],[5.028415988,47.520992827],[5.027867829,47.520909621],[5.025255406,47.520828986],[5.024140539,47.520593528],[5.023325207,47.520861612],[5.023152857,47.520803374],[5.022449073,47.519943958],[5.021526906,47.519284623],[5.01996249,47.518618406],[5.019219886,47.518524122],[5.017163829,47.515852087],[5.015994133,47.514052526],[5.015503113,47.513120053],[5.015422684,47.512008491],[5.015026057,47.51227558],[5.014292818,47.511968598],[5.013143825,47.512373847],[5.012291918,47.512339037],[5.011831659,47.512151588],[5.010731966,47.510899139],[5.010255259,47.510910065],[5.009212443,47.511311642],[5.008620773,47.511163364],[5.008448015,47.510916018],[5.008026426,47.510979112],[5.007993476,47.511375876],[5.007752791,47.511868065],[5.007722541,47.512336818],[5.006770097,47.512952021],[5.007294213,47.513318479],[5.007187618,47.513842573],[5.007711744,47.514102777],[5.007695555,47.514804502],[5.007877431,47.515223677],[5.006983629,47.516127812],[5.006536633,47.516471375],[5.001790885,47.51858439],[5.000736451,47.519285031],[5.000419656,47.519664152],[4.999855304,47.520781379],[5.000558877,47.520862949],[5.000501497,47.522136255],[5.000168453,47.523005492],[4.999140217,47.524338674],[4.999295183,47.524536813],[5.000250185,47.524870698],[4.99795719,47.526404753],[4.997346119,47.52663043],[4.995679946,47.52779442],[4.992187181,47.531460406],[4.989820815,47.533072978],[4.989035829,47.533737386],[4.986082626,47.537561437],[4.985288424,47.538374544],[4.983481597,47.539563248],[4.98245094,47.54013364],[4.981733301,47.540360142],[4.980299241,47.540595208],[4.98028495,47.540819657],[4.979578476,47.542425406],[4.979515304,47.542910006],[4.979648969,47.543538934],[4.980223609,47.544512438],[4.980617722,47.545494409],[4.980443849,47.54704699],[4.98075046,47.548251049],[4.981601359,47.549643051],[4.98278745,47.552181886],[4.983087985,47.552574762],[4.983541685,47.552793952],[4.984976102,47.553240464],[4.986676429,47.554112831],[4.988469478,47.554687355],[4.990746246,47.555748827],[4.992243314,47.556195083],[4.992629778,47.556392876],[4.995273085,47.558325009],[4.99551801,47.558792639],[4.995173892,47.559587296],[4.995831037,47.561902739],[4.99559184,47.562800049],[4.996860307,47.56331679],[4.998704648,47.56386417],[4.998971303,47.564128826],[4.999634804,47.564297537],[5.001243147,47.565219897],[5.003742467,47.565421003],[5.004478266,47.565601051],[5.005373435,47.565702719],[5.006450839,47.566157813],[5.007327441,47.566260686],[5.008759442,47.567335449],[5.008947896,47.567818431],[5.008795952,47.568165008],[5.010639675,47.570137581],[5.011556762,47.571773142],[5.011522099,47.572301386],[5.010798621,47.573370951],[5.009992072,47.57566381],[5.009322713,47.576193081],[5.008363533,47.576658905],[5.007916978,47.577169024],[5.007760439,47.577712869],[5.008122355,47.578384653],[5.008087079,47.578897598],[5.007789883,47.579098103],[5.007160884,47.579251191],[5.006385942,47.57969942],[5.006140145,47.580134946],[5.0059349,47.581331524],[5.005595893,47.581872198],[5.005133933,47.582257411],[5.004877048,47.582646302],[5.0048357,47.583352937],[5.004690972,47.583822738],[5.004457899,47.584066252],[5.0038321,47.584412854],[5.003479429,47.584732254],[5.002991988,47.586319944],[5.00275044,47.586728375],[5.001168919,47.587605495],[5.000902994,47.588109783],[5.000914462,47.588948768],[5.000458653,47.589323049],[4.999968313,47.58934406],[4.999093655,47.589622866],[4.999704775,47.590694687],[5.000436754,47.591474501],[5.002094534,47.591811638],[5.005252166,47.591645773],[5.006368287,47.591806672],[5.006635753,47.591911023]]]],&quot;type&quot;:&quot;MultiPolygon&quot;}"/>
    <s v="47.55047575, 5.021936931"/>
  </r>
  <r>
    <x v="0"/>
    <x v="69"/>
    <s v="21587"/>
    <s v="CC des Vallées de la Tille et de l'Ignon"/>
    <s v="242100154"/>
    <s v="CC"/>
    <s v="Côte-d'Or"/>
    <s v="21"/>
    <s v="Bourgogne-Franche-Comté"/>
    <s v="27"/>
    <s v="BT &gt; 36 kVA"/>
    <n v="1"/>
    <n v="255.126"/>
    <n v="0"/>
    <n v="0"/>
    <n v="0"/>
    <n v="0"/>
    <n v="0"/>
    <n v="0"/>
    <n v="0"/>
    <n v="0"/>
    <n v="0"/>
    <n v="0"/>
    <s v="{&quot;coordinates&quot;:[[[[5.006635753,47.591911023],[5.007889209,47.591369927],[5.009582032,47.590443979],[5.011244646,47.589106137],[5.011779783,47.588543159],[5.012638059,47.587301996],[5.014105364,47.585942265],[5.014775879,47.585088801],[5.015468534,47.584681557],[5.0171181,47.584627841],[5.017570408,47.58427066],[5.018017247,47.583381424],[5.019625718,47.582875473],[5.020251836,47.5825756],[5.020558988,47.58151319],[5.021211981,47.580763536],[5.022296284,47.579842527],[5.023399138,47.578604237],[5.024031768,47.577670332],[5.02526595,47.576563906],[5.026116278,47.576038602],[5.028051267,47.574607523],[5.028588439,47.574106552],[5.029427323,47.57408746],[5.030574005,47.573659614],[5.031747303,47.573757142],[5.033626476,47.573242671],[5.034622762,47.573234304],[5.035335622,47.573085904],[5.036179307,47.573123406],[5.03605274,47.573398444],[5.036407346,47.573625466],[5.038143452,47.574070573],[5.039915579,47.574238593],[5.043287199,47.574269632],[5.044216343,47.574557699],[5.045095871,47.574626925],[5.04619706,47.574369002],[5.047197387,47.573562676],[5.048145535,47.573096718],[5.048555047,47.573019294],[5.049985029,47.573043698],[5.050218039,47.572285042],[5.050917804,47.57203953],[5.052286297,47.57136445],[5.053658445,47.570889185],[5.056476963,47.569725694],[5.060892216,47.567603781],[5.061709896,47.567796432],[5.062465594,47.568072113],[5.064354904,47.566145071],[5.065301177,47.566532617],[5.065599447,47.566195074],[5.066131606,47.566160436],[5.064510563,47.565559732],[5.063650172,47.565431788],[5.061725552,47.564892244],[5.061515719,47.564729372],[5.060756916,47.563474964],[5.060708239,47.563178679],[5.060958494,47.562251307],[5.061399505,47.561441222],[5.061621173,47.561290532],[5.06226042,47.561205395],[5.063106211,47.561370525],[5.064099777,47.561125134],[5.068649478,47.561058933],[5.071643392,47.560563674],[5.072093838,47.56055027],[5.072169932,47.560145519],[5.071574242,47.559191727],[5.070555852,47.559069342],[5.069894894,47.558593034],[5.069626114,47.557972897],[5.069694984,47.557552968],[5.071206287,47.556596878],[5.071078803,47.555847271],[5.070588371,47.555376943],[5.07059548,47.554770817],[5.070107389,47.554429209],[5.069675549,47.553856987],[5.069257116,47.553046808],[5.069151842,47.552079797],[5.070231907,47.551909352],[5.07048544,47.551793195],[5.070476341,47.550494012],[5.069805898,47.550319522],[5.068532538,47.550134114],[5.067536188,47.54982042],[5.064690183,47.549481855],[5.064015959,47.549587438],[5.06231077,47.550204699],[5.061358676,47.550899569],[5.060481475,47.551053741],[5.059703087,47.551080098],[5.057912066,47.550852392],[5.055678115,47.550450579],[5.055456401,47.55035724],[5.053769962,47.548246602],[5.053117285,47.547182066],[5.051544978,47.545510605],[5.051127504,47.544439218],[5.051127638,47.544096146],[5.05143378,47.543895363],[5.051917744,47.543788699],[5.051593657,47.543279347],[5.051425028,47.54276636],[5.050243144,47.542046984],[5.049329636,47.541632632],[5.048970873,47.540772709],[5.045770136,47.5379592],[5.045577049,47.537708663],[5.045338564,47.536897043],[5.044659519,47.535482649],[5.044705147,47.535145982],[5.042657174,47.532318466],[5.040006198,47.533089749],[5.039511206,47.53297505],[5.038803642,47.532550711],[5.03789049,47.532278536],[5.035144967,47.531685386],[5.034415402,47.531205578],[5.033923487,47.530611765],[5.033545666,47.530360829],[5.03321012,47.53129144],[5.033018163,47.532432049],[5.03290714,47.532694214],[5.032127312,47.532780747],[5.031210121,47.532401438],[5.03051143,47.532348779],[5.029932083,47.531972579],[5.029759653,47.531563178],[5.029237957,47.531479516],[5.029142313,47.530956222],[5.028495102,47.530682947],[5.02841582,47.530170173],[5.028232858,47.529903224],[5.02869624,47.528660651],[5.029474889,47.52717847],[5.029162765,47.526275355],[5.029188879,47.525387061],[5.028991871,47.524469334],[5.029370802,47.523805411],[5.030216093,47.522960477],[5.030153222,47.522424905],[5.030305458,47.521918003],[5.030681911,47.521609794],[5.031754088,47.5211751],[5.031384115,47.520708813],[5.03021699,47.521233402],[5.02973256,47.521533585],[5.029489812,47.521301896],[5.028415988,47.520992827],[5.027867829,47.520909621],[5.025255406,47.520828986],[5.024140539,47.520593528],[5.023325207,47.520861612],[5.023152857,47.520803374],[5.022449073,47.519943958],[5.021526906,47.519284623],[5.01996249,47.518618406],[5.019219886,47.518524122],[5.017163829,47.515852087],[5.015994133,47.514052526],[5.015503113,47.513120053],[5.015422684,47.512008491],[5.015026057,47.51227558],[5.014292818,47.511968598],[5.013143825,47.512373847],[5.012291918,47.512339037],[5.011831659,47.512151588],[5.010731966,47.510899139],[5.010255259,47.510910065],[5.009212443,47.511311642],[5.008620773,47.511163364],[5.008448015,47.510916018],[5.008026426,47.510979112],[5.007993476,47.511375876],[5.007752791,47.511868065],[5.007722541,47.512336818],[5.006770097,47.512952021],[5.007294213,47.513318479],[5.007187618,47.513842573],[5.007711744,47.514102777],[5.007695555,47.514804502],[5.007877431,47.515223677],[5.006983629,47.516127812],[5.006536633,47.516471375],[5.001790885,47.51858439],[5.000736451,47.519285031],[5.000419656,47.519664152],[4.999855304,47.520781379],[5.000558877,47.520862949],[5.000501497,47.522136255],[5.000168453,47.523005492],[4.999140217,47.524338674],[4.999295183,47.524536813],[5.000250185,47.524870698],[4.99795719,47.526404753],[4.997346119,47.52663043],[4.995679946,47.52779442],[4.992187181,47.531460406],[4.989820815,47.533072978],[4.989035829,47.533737386],[4.986082626,47.537561437],[4.985288424,47.538374544],[4.983481597,47.539563248],[4.98245094,47.54013364],[4.981733301,47.540360142],[4.980299241,47.540595208],[4.98028495,47.540819657],[4.979578476,47.542425406],[4.979515304,47.542910006],[4.979648969,47.543538934],[4.980223609,47.544512438],[4.980617722,47.545494409],[4.980443849,47.54704699],[4.98075046,47.548251049],[4.981601359,47.549643051],[4.98278745,47.552181886],[4.983087985,47.552574762],[4.983541685,47.552793952],[4.984976102,47.553240464],[4.986676429,47.554112831],[4.988469478,47.554687355],[4.990746246,47.555748827],[4.992243314,47.556195083],[4.992629778,47.556392876],[4.995273085,47.558325009],[4.99551801,47.558792639],[4.995173892,47.559587296],[4.995831037,47.561902739],[4.99559184,47.562800049],[4.996860307,47.56331679],[4.998704648,47.56386417],[4.998971303,47.564128826],[4.999634804,47.564297537],[5.001243147,47.565219897],[5.003742467,47.565421003],[5.004478266,47.565601051],[5.005373435,47.565702719],[5.006450839,47.566157813],[5.007327441,47.566260686],[5.008759442,47.567335449],[5.008947896,47.567818431],[5.008795952,47.568165008],[5.010639675,47.570137581],[5.011556762,47.571773142],[5.011522099,47.572301386],[5.010798621,47.573370951],[5.009992072,47.57566381],[5.009322713,47.576193081],[5.008363533,47.576658905],[5.007916978,47.577169024],[5.007760439,47.577712869],[5.008122355,47.578384653],[5.008087079,47.578897598],[5.007789883,47.579098103],[5.007160884,47.579251191],[5.006385942,47.57969942],[5.006140145,47.580134946],[5.0059349,47.581331524],[5.005595893,47.581872198],[5.005133933,47.582257411],[5.004877048,47.582646302],[5.0048357,47.583352937],[5.004690972,47.583822738],[5.004457899,47.584066252],[5.0038321,47.584412854],[5.003479429,47.584732254],[5.002991988,47.586319944],[5.00275044,47.586728375],[5.001168919,47.587605495],[5.000902994,47.588109783],[5.000914462,47.588948768],[5.000458653,47.589323049],[4.999968313,47.58934406],[4.999093655,47.589622866],[4.999704775,47.590694687],[5.000436754,47.591474501],[5.002094534,47.591811638],[5.005252166,47.591645773],[5.006368287,47.591806672],[5.006635753,47.591911023]]]],&quot;type&quot;:&quot;MultiPolygon&quot;}"/>
    <s v="47.55047575, 5.021936931"/>
  </r>
  <r>
    <x v="0"/>
    <x v="70"/>
    <s v="21584"/>
    <s v="CC de Saulieu"/>
    <s v="242101442"/>
    <s v="CC"/>
    <s v="Côte-d'Or"/>
    <s v="21"/>
    <s v="Bourgogne-Franche-Comté"/>
    <s v="27"/>
    <s v="BT &lt;= 36 kVA"/>
    <n v="15"/>
    <n v="51.573999999999998"/>
    <n v="0"/>
    <n v="0"/>
    <n v="0"/>
    <n v="0"/>
    <n v="0"/>
    <n v="0"/>
    <n v="0"/>
    <n v="0"/>
    <n v="0"/>
    <n v="0"/>
    <s v="{&quot;coordinates&quot;:[[[[4.274434884,47.269455854],[4.273652079,47.269244762],[4.273244555,47.268961118],[4.273528601,47.268778827],[4.274002458,47.268735808],[4.273813986,47.268095015],[4.27341963,47.267529411],[4.273806706,47.267006548],[4.273432129,47.266828787],[4.273289355,47.26655304],[4.273631423,47.26619634],[4.274031162,47.266152334],[4.274274791,47.265660757],[4.273971497,47.265141874],[4.274190275,47.264718098],[4.274083909,47.264415842],[4.273021189,47.264166403],[4.272395401,47.263656457],[4.272133479,47.263599006],[4.271351593,47.263031342],[4.270483234,47.26260958],[4.270277142,47.262395748],[4.270363638,47.262138195],[4.269844105,47.26164508],[4.269842397,47.261348876],[4.269525839,47.261161463],[4.268816645,47.261429431],[4.268243802,47.261086353],[4.268065845,47.260326585],[4.267437823,47.259830143],[4.267483646,47.259698188],[4.268957317,47.25887264],[4.268994441,47.258148335],[4.26920925,47.25789208],[4.269795729,47.257693881],[4.270278037,47.257396879],[4.270537908,47.256921336],[4.270810107,47.256743682],[4.270749878,47.256489536],[4.271163504,47.256196884],[4.271888088,47.256303287],[4.272211251,47.255876567],[4.272182485,47.254940495],[4.272462988,47.254611482],[4.271895324,47.2538704],[4.271415087,47.253526321],[4.271289907,47.253265685],[4.271314544,47.252518104],[4.271149941,47.252267804],[4.271228723,47.251908592],[4.271146829,47.251241412],[4.271281089,47.250935613],[4.271169415,47.25063071],[4.26314961,47.249960235],[4.26263277,47.250136934],[4.261800787,47.250689816],[4.261259008,47.250874884],[4.260624929,47.251466121],[4.260103003,47.251765315],[4.25899418,47.252695738],[4.259162403,47.253159404],[4.258885595,47.254214043],[4.258050081,47.25490289],[4.257160044,47.255862432],[4.255623738,47.257237734],[4.25454783,47.257659946],[4.253505966,47.257898105],[4.25153515,47.258737824],[4.251139013,47.259389463],[4.250939795,47.259523966],[4.248823647,47.260317486],[4.248221922,47.260603977],[4.24777889,47.261004005],[4.247107045,47.261347068],[4.245095913,47.261369576],[4.242830569,47.261723407],[4.241032558,47.261468048],[4.239714376,47.261200331],[4.238781953,47.261142767],[4.236792216,47.261290053],[4.236852809,47.26087704],[4.236633488,47.260254525],[4.236049861,47.259662905],[4.235208257,47.259239696],[4.234016369,47.25916955],[4.233679083,47.258994867],[4.23250857,47.257664868],[4.231815831,47.257213942],[4.231133625,47.257511104],[4.230478744,47.256749142],[4.227603727,47.255360636],[4.22725432,47.254826816],[4.222044876,47.25597127],[4.221191544,47.256246766],[4.209971933,47.257131476],[4.203661851,47.258996057],[4.202695397,47.259187056],[4.201869156,47.259616089],[4.207375675,47.264598204],[4.208325299,47.265302299],[4.208667914,47.265657072],[4.209164043,47.266485632],[4.209732134,47.266573346],[4.210159288,47.266804784],[4.211067137,47.267823518],[4.210160041,47.268248049],[4.209527226,47.268870494],[4.209238838,47.269398408],[4.209279364,47.270023734],[4.207574338,47.270673546],[4.205395297,47.272189898],[4.205089225,47.272285814],[4.204090255,47.272334903],[4.203004827,47.272953903],[4.20076563,47.274511305],[4.198943827,47.275511531],[4.198207265,47.276533838],[4.196687476,47.277734387],[4.196417151,47.278130629],[4.195970163,47.278257685],[4.195511377,47.279222187],[4.195108588,47.279433418],[4.194678493,47.279844806],[4.193754199,47.280462956],[4.193857459,47.280763511],[4.193196658,47.282643035],[4.193014965,47.283457918],[4.19258162,47.283784698],[4.190866726,47.284734171],[4.189578075,47.285694555],[4.189092769,47.285947125],[4.187995681,47.286358116],[4.186327345,47.286666896],[4.182168261,47.288758528],[4.180535846,47.289381979],[4.180789179,47.290191512],[4.181021162,47.290330505],[4.181327233,47.29119082],[4.181345966,47.291801963],[4.180761583,47.291765594],[4.180271159,47.291849813],[4.178965634,47.292359172],[4.177712708,47.29309577],[4.174725521,47.294288387],[4.174178561,47.294693673],[4.174152193,47.295243148],[4.174923719,47.295907895],[4.176933865,47.296506062],[4.17811837,47.296567872],[4.179628617,47.296999102],[4.17984296,47.297478605],[4.180094491,47.298506038],[4.180067403,47.298779117],[4.180668042,47.298949475],[4.182427704,47.298201385],[4.183597596,47.297597936],[4.183482194,47.297285794],[4.183580348,47.296695069],[4.185079697,47.296450182],[4.185673705,47.296440514],[4.186276653,47.296655837],[4.187022832,47.297183911],[4.187569247,47.297714926],[4.190183432,47.300597154],[4.190541401,47.301401089],[4.190692296,47.301938846],[4.192918917,47.303207073],[4.193519646,47.303377365],[4.195768021,47.303298403],[4.196149493,47.303191834],[4.196980372,47.303770292],[4.198010516,47.30390552],[4.198868525,47.304274805],[4.1987546,47.30474506],[4.198774357,47.305333679],[4.199436762,47.305122459],[4.200674182,47.304995323],[4.201646885,47.30504648],[4.203783683,47.305596958],[4.207338037,47.307024002],[4.207470356,47.307021725],[4.207841873,47.306295785],[4.208132828,47.305166428],[4.208734795,47.305270904],[4.208934155,47.304483728],[4.210560597,47.304587423],[4.211341698,47.304418113],[4.210814976,47.303541271],[4.211299869,47.303326432],[4.212997167,47.305396606],[4.214908678,47.306631695],[4.215250069,47.306626321],[4.215743107,47.307004705],[4.216472971,47.306559492],[4.21689279,47.306627119],[4.218678812,47.307576253],[4.219533033,47.306837102],[4.221674707,47.308172302],[4.221988989,47.308778528],[4.222556864,47.309475718],[4.223199979,47.309988442],[4.222821089,47.310033849],[4.222552378,47.310267167],[4.222214595,47.310897363],[4.222211136,47.311210719],[4.222504607,47.312064756],[4.222738236,47.312325196],[4.222597106,47.313278345],[4.221800242,47.313980897],[4.221658047,47.314422661],[4.222284214,47.314828427],[4.222708556,47.314975217],[4.223804344,47.315945044],[4.224828493,47.315629929],[4.225389135,47.315657325],[4.226360178,47.315973897],[4.227023122,47.315611257],[4.227804679,47.315283373],[4.228241128,47.314511664],[4.230362676,47.314656664],[4.230446817,47.315150962],[4.230203467,47.315739664],[4.230435698,47.316052323],[4.231672569,47.316008597],[4.233686373,47.315725216],[4.234502167,47.315851596],[4.234983181,47.315352191],[4.23487277,47.31371744],[4.235169795,47.31264467],[4.235854652,47.312548248],[4.236283295,47.312305993],[4.237353144,47.311911948],[4.237716053,47.311632574],[4.238676907,47.310244796],[4.239831753,47.30969316],[4.24108727,47.309374526],[4.241322174,47.308884926],[4.241904525,47.309968119],[4.243251362,47.31062086],[4.243528322,47.310976232],[4.243751703,47.311647299],[4.245347696,47.313736101],[4.245823178,47.314087537],[4.248827539,47.314847564],[4.250626213,47.315223455],[4.251829633,47.315563422],[4.252160468,47.315557153],[4.254192274,47.315029227],[4.255539438,47.314891318],[4.25715144,47.314529941],[4.257878051,47.314238461],[4.258463639,47.314539134],[4.258805393,47.314547134],[4.259456785,47.314266363],[4.259768365,47.313721873],[4.259621058,47.313593821],[4.260484901,47.313058641],[4.261048374,47.312530319],[4.261596016,47.311723057],[4.263081613,47.311058651],[4.264270779,47.310287611],[4.264672928,47.309825852],[4.265000385,47.309621506],[4.265252988,47.309218096],[4.264964626,47.309114997],[4.263668771,47.308219755],[4.263267843,47.307776644],[4.26272362,47.305799089],[4.262586809,47.305666425],[4.262349727,47.30459038],[4.261762591,47.30298063],[4.261677145,47.302442247],[4.261463891,47.302041206],[4.261053895,47.300476344],[4.261051221,47.300136939],[4.260602952,47.299252258],[4.26083518,47.298940014],[4.253411281,47.292007559],[4.253105856,47.291565181],[4.254129451,47.29113996],[4.256224801,47.289804576],[4.262621202,47.286410129],[4.268766513,47.284463143],[4.268955631,47.284235084],[4.268954837,47.283529209],[4.269635906,47.281442821],[4.272893398,47.279378609],[4.279868483,47.27732467],[4.279938463,47.277041183],[4.279418885,47.276500392],[4.278277772,47.275914226],[4.277520746,47.275011394],[4.277571843,47.274545342],[4.277038272,47.274248693],[4.276795723,47.273784072],[4.277014785,47.273594385],[4.27688457,47.273124926],[4.275893265,47.272715361],[4.275770363,47.272386278],[4.275288531,47.272150278],[4.275271925,47.271840734],[4.275679624,47.27090437],[4.275358905,47.270433403],[4.274630425,47.269948008],[4.274434884,47.269455854]]]],&quot;type&quot;:&quot;MultiPolygon&quot;}"/>
    <s v="47.284058068, 4.232186241"/>
  </r>
  <r>
    <x v="0"/>
    <x v="71"/>
    <s v="21583"/>
    <s v="CA Beaune, Côte et Sud - Communauté Beaune-Chagny-Nolay"/>
    <s v="200006682"/>
    <s v="CA"/>
    <s v="Côte-d'Or"/>
    <s v="21"/>
    <s v="Bourgogne-Franche-Comté"/>
    <s v="27"/>
    <s v="HTA"/>
    <n v="0"/>
    <n v="0"/>
    <n v="1"/>
    <n v="25129.362000000001"/>
    <n v="0"/>
    <n v="0"/>
    <n v="0"/>
    <n v="0"/>
    <n v="0"/>
    <n v="0"/>
    <n v="0"/>
    <n v="0"/>
    <s v="{&quot;coordinates&quot;:[[[[4.655002777,46.998562615],[4.653297748,46.998117875],[4.651820437,46.997844555],[4.643347047,46.996568804],[4.640267348,46.995580608],[4.632445795,46.993641009],[4.630861902,46.994755752],[4.629405266,46.994593522],[4.62857162,46.995929974],[4.625311009,46.996136239],[4.620164784,46.99728204],[4.618510101,46.99740792],[4.615725421,46.998171868],[4.61637492,46.998719299],[4.616685519,46.999333611],[4.616163296,47.001280662],[4.615344999,47.001428099],[4.614696561,47.001885636],[4.610232782,47.003870625],[4.610656236,47.004386121],[4.609374392,47.005501742],[4.608049766,47.005757043],[4.607340755,47.006704365],[4.607246971,47.007136121],[4.606883517,47.007353706],[4.606979043,47.007688271],[4.606755456,47.007828263],[4.607091744,47.008555707],[4.607507964,47.008916424],[4.608089193,47.009822358],[4.606726809,47.012219611],[4.606859553,47.012742767],[4.607743011,47.012654822],[4.60922708,47.012309954],[4.610545845,47.01211776],[4.612696106,47.012347089],[4.613650423,47.012163553],[4.613827936,47.012332171],[4.614542012,47.012304175],[4.613625469,47.015161744],[4.61526556,47.015057759],[4.619480227,47.015453472],[4.620214552,47.015660194],[4.620995296,47.016009443],[4.623621383,47.017474612],[4.625024687,47.017026217],[4.626501111,47.016776691],[4.627058101,47.016821072],[4.627727033,47.016735098],[4.627894252,47.016603964],[4.629758694,47.018610144],[4.630073489,47.018787606],[4.630819991,47.019002194],[4.631220764,47.018494939],[4.633912036,47.018924253],[4.636327267,47.019411449],[4.64386848,47.018806321],[4.645924126,47.018552799],[4.646672316,47.019079745],[4.647183357,47.019040936],[4.647751907,47.018642893],[4.649452239,47.019000436],[4.656692195,47.009784269],[4.655427694,47.009163033],[4.657052889,47.00763762],[4.658249789,47.006143551],[4.6586879,47.005834675],[4.65893092,47.005389019],[4.659718078,47.004872501],[4.66002522,47.004286337],[4.660129944,47.003624737],[4.659531073,47.002599533],[4.658772326,47.001554111],[4.656720031,47.000992839],[4.655002777,46.998562615]]]],&quot;type&quot;:&quot;MultiPolygon&quot;}"/>
    <s v="47.006998252, 4.634278178"/>
  </r>
  <r>
    <x v="0"/>
    <x v="72"/>
    <s v="21581"/>
    <s v="CC Rives de Saône"/>
    <s v="242101509"/>
    <s v="CC"/>
    <s v="Côte-d'Or"/>
    <s v="21"/>
    <s v="Bourgogne-Franche-Comté"/>
    <s v="27"/>
    <s v="BT &lt;= 36 kVA"/>
    <m/>
    <m/>
    <n v="0"/>
    <n v="0"/>
    <n v="0"/>
    <n v="0"/>
    <n v="0"/>
    <n v="0"/>
    <n v="0"/>
    <n v="0"/>
    <n v="0"/>
    <n v="0"/>
    <s v="{&quot;coordinates&quot;:[[[[5.335292041,47.088019303],[5.336362765,47.08865608],[5.336607192,47.088970889],[5.337153191,47.090188414],[5.337829076,47.091115983],[5.338282398,47.091503124],[5.339166183,47.092479622],[5.34094383,47.093508269],[5.34183947,47.094877215],[5.343021731,47.097407661],[5.343804,47.098593345],[5.344262113,47.098875884],[5.344801533,47.09902617],[5.348474789,47.099656859],[5.350868329,47.100280137],[5.351019356,47.099871748],[5.351818911,47.100118491],[5.351580798,47.100888937],[5.353276257,47.101020166],[5.353949129,47.101144276],[5.358855258,47.097327039],[5.359304588,47.096864811],[5.360217703,47.097114583],[5.360441663,47.098313362],[5.360914918,47.09942148],[5.360558513,47.100288938],[5.360243574,47.100778149],[5.361118014,47.1015286],[5.364264925,47.101037347],[5.368993037,47.100148827],[5.370740769,47.099728393],[5.374556735,47.099038487],[5.384310624,47.097448809],[5.383613172,47.096292256],[5.383854453,47.096230535],[5.383752615,47.09577687],[5.383376373,47.09579904],[5.382804414,47.094944339],[5.383752635,47.09461404],[5.385292904,47.0942508],[5.385267003,47.094142347],[5.387978243,47.093357682],[5.387709576,47.092086007],[5.386833575,47.091186263],[5.387705407,47.090800761],[5.388485181,47.090600001],[5.388666871,47.090325129],[5.391394197,47.089759822],[5.391508159,47.08896933],[5.391445517,47.088686897],[5.390655826,47.087889879],[5.390396387,47.086589193],[5.389832939,47.086194619],[5.389772023,47.085980605],[5.389083264,47.085555291],[5.38890347,47.085128461],[5.388525157,47.085012881],[5.388433269,47.08475447],[5.387899577,47.084107969],[5.38761585,47.08401385],[5.387372119,47.083542402],[5.386736838,47.083013287],[5.38612283,47.082279265],[5.385733905,47.081982849],[5.385034993,47.081683823],[5.384516589,47.081560313],[5.384128995,47.081263865],[5.383815144,47.081203686],[5.381994036,47.081320502],[5.381067345,47.081118021],[5.379719373,47.080572026],[5.379281258,47.080504486],[5.378407955,47.079867637],[5.37776333,47.079691751],[5.377194722,47.07920625],[5.376649469,47.078891404],[5.376351288,47.078557964],[5.37549385,47.078728716],[5.375064222,47.078524076],[5.374374508,47.078371616],[5.373892807,47.078361697],[5.373370688,47.078182369],[5.372991609,47.078317157],[5.37232778,47.078902745],[5.372046601,47.078865283],[5.36980735,47.077626798],[5.368852937,47.077721127],[5.368383573,47.077631669],[5.367753061,47.077715747],[5.36752996,47.077619438],[5.366896958,47.077646817],[5.366254116,47.078050895],[5.365327091,47.078108605],[5.364797929,47.078339211],[5.363347241,47.078392309],[5.362675506,47.078348399],[5.361846317,47.078472535],[5.361261503,47.078817753],[5.360916059,47.079269766],[5.360267611,47.07945685],[5.359401032,47.080836431],[5.357924602,47.083287691],[5.357404817,47.083583822],[5.338098404,47.086956474],[5.337201445,47.087225013],[5.335292041,47.088019303]]]],&quot;type&quot;:&quot;MultiPolygon&quot;}"/>
    <s v="47.089991272, 5.364989001"/>
  </r>
  <r>
    <x v="0"/>
    <x v="73"/>
    <s v="21578"/>
    <s v="CC Ouche et Montagne"/>
    <s v="200039055"/>
    <s v="CC"/>
    <s v="Côte-d'Or"/>
    <s v="21"/>
    <s v="Bourgogne-Franche-Comté"/>
    <s v="27"/>
    <s v="BT &lt;= 36 kVA"/>
    <n v="10"/>
    <n v="66.644999999999996"/>
    <n v="0"/>
    <n v="0"/>
    <n v="0"/>
    <n v="0"/>
    <n v="0"/>
    <n v="0"/>
    <n v="0"/>
    <n v="0"/>
    <n v="0"/>
    <n v="0"/>
    <s v="{&quot;coordinates&quot;:[[[[4.797485764,47.236823882],[4.796677253,47.234627499],[4.796014461,47.233427503],[4.794800612,47.230332386],[4.793656307,47.228961533],[4.79284669,47.226723715],[4.793066995,47.22587744],[4.793388146,47.225399709],[4.794605653,47.22433178],[4.793086346,47.223920356],[4.791803028,47.223727687],[4.791244792,47.223516595],[4.787567989,47.222896193],[4.787028029,47.222717217],[4.780734933,47.222878024],[4.77930121,47.223171095],[4.76821637,47.222203434],[4.759452579,47.225223797],[4.759338466,47.225978339],[4.758888404,47.226403898],[4.758793632,47.226820462],[4.758430744,47.227405884],[4.757902592,47.227869544],[4.756877054,47.227958934],[4.755081959,47.226948769],[4.755070645,47.22615651],[4.754868703,47.226165871],[4.754055053,47.22715792],[4.753787713,47.227634722],[4.75412067,47.227994381],[4.75411415,47.228321357],[4.753723013,47.228893683],[4.753190638,47.229351081],[4.746329698,47.228578487],[4.743651075,47.228077624],[4.742355771,47.227348801],[4.742521335,47.226706067],[4.742153936,47.22634149],[4.741597587,47.226060796],[4.740868555,47.225508946],[4.74049936,47.225129083],[4.74047205,47.224693658],[4.740112458,47.224446922],[4.739487655,47.223806151],[4.739506425,47.223242165],[4.739906705,47.223030845],[4.739384014,47.222031948],[4.738983716,47.220893437],[4.738379356,47.220106475],[4.738274513,47.219643396],[4.737656444,47.218840426],[4.737551314,47.218572757],[4.736656851,47.217682077],[4.736317638,47.217082033],[4.734518601,47.215024348],[4.734484983,47.214883474],[4.733163684,47.214646607],[4.731759063,47.21481799],[4.729861287,47.215928722],[4.727707766,47.216938779],[4.727703717,47.21734766],[4.727960962,47.217826484],[4.727129441,47.218190971],[4.726782718,47.218753538],[4.726151449,47.219057401],[4.726065664,47.218731804],[4.72536839,47.218997025],[4.725687467,47.219549673],[4.725263801,47.220062954],[4.724195,47.220407538],[4.723771625,47.220683081],[4.722974063,47.221037125],[4.720780531,47.221881052],[4.720433244,47.22226351],[4.71872671,47.223252347],[4.717587279,47.224203039],[4.716308045,47.225123371],[4.715706682,47.225788725],[4.715013008,47.226875965],[4.714499945,47.227202325],[4.71464427,47.227500049],[4.714122661,47.228014734],[4.713461197,47.228289256],[4.711396889,47.23125531],[4.710272113,47.233590637],[4.710079461,47.233685328],[4.710248298,47.235128099],[4.710406527,47.235405812],[4.709917805,47.235711079],[4.709242957,47.237273449],[4.708490816,47.238235437],[4.707549099,47.240556322],[4.707315701,47.241367483],[4.707147858,47.242536065],[4.707130513,47.242822671],[4.709367307,47.244969753],[4.710027885,47.244618733],[4.712950883,47.243602172],[4.713741433,47.243223096],[4.714792537,47.242929308],[4.716963008,47.242575714],[4.717769865,47.242253098],[4.719469096,47.241843405],[4.721233737,47.24128864],[4.72185451,47.240606766],[4.722225239,47.239755713],[4.723330482,47.241525832],[4.72394822,47.243100583],[4.723912732,47.24347841],[4.724079548,47.244062139],[4.724165537,47.245588965],[4.724380332,47.246266529],[4.724297475,47.246527999],[4.724783113,47.246785515],[4.725191598,47.247523229],[4.726706537,47.247918497],[4.728477264,47.247425667],[4.72907058,47.247124165],[4.730235647,47.246878964],[4.73031928,47.246724635],[4.731631537,47.246287223],[4.732431819,47.246664273],[4.732832449,47.246744732],[4.733835819,47.246447882],[4.734792451,47.246383145],[4.735616296,47.246219535],[4.737058565,47.24620604],[4.737823924,47.246606088],[4.739941312,47.246164614],[4.740855337,47.246703787],[4.742321684,47.246902377],[4.742964727,47.24634252],[4.744596188,47.245802007],[4.745008301,47.245950687],[4.745429701,47.245733632],[4.745573727,47.245445111],[4.7462333,47.245355036],[4.746538469,47.24493892],[4.747462335,47.244680968],[4.747530485,47.244377379],[4.747827639,47.244040622],[4.756086094,47.239847438],[4.757010982,47.240393525],[4.757998131,47.240659511],[4.75885491,47.24041599],[4.758872902,47.240278844],[4.760238828,47.240038393],[4.760336922,47.239803678],[4.760780683,47.239626746],[4.761906768,47.239613239],[4.761928192,47.239298643],[4.766866987,47.238303175],[4.774906632,47.235281677],[4.77931159,47.236790004],[4.78832307,47.236223595],[4.797485764,47.236823882]]]],&quot;type&quot;:&quot;MultiPolygon&quot;}"/>
    <s v="47.232528936, 4.747286413"/>
  </r>
  <r>
    <x v="0"/>
    <x v="74"/>
    <s v="21577"/>
    <s v="CC Rives de Saône"/>
    <s v="242101509"/>
    <s v="CC"/>
    <s v="Côte-d'Or"/>
    <s v="21"/>
    <s v="Bourgogne-Franche-Comté"/>
    <s v="27"/>
    <s v="BT &lt;= 36 kVA"/>
    <n v="19"/>
    <n v="97.766999999999996"/>
    <n v="0"/>
    <n v="0"/>
    <n v="0"/>
    <n v="0"/>
    <n v="0"/>
    <n v="0"/>
    <n v="0"/>
    <n v="0"/>
    <n v="0"/>
    <n v="0"/>
    <s v="{&quot;coordinates&quot;:[[[[5.22914949,47.098929105],[5.228756952,47.099292437],[5.22862164,47.099784108],[5.228262722,47.100290897],[5.228183411,47.100605858],[5.228275409,47.101267877],[5.228667441,47.102487028],[5.228716556,47.102845447],[5.229405117,47.103387883],[5.230089571,47.103161225],[5.230198118,47.103361781],[5.230892823,47.104020275],[5.231913031,47.104320322],[5.228935498,47.107661591],[5.232092573,47.109388509],[5.23215359,47.110161003],[5.233628626,47.110164042],[5.234898656,47.111776912],[5.23568249,47.110890815],[5.23625532,47.112105545],[5.236620929,47.112618159],[5.23843193,47.112227352],[5.239372257,47.113679934],[5.239738349,47.11486983],[5.242089374,47.114772932],[5.242902316,47.115697464],[5.24405402,47.1159165],[5.245500363,47.116936801],[5.245824345,47.117302485],[5.246115852,47.117300426],[5.248865979,47.119966997],[5.246384218,47.120952823],[5.245614859,47.121330733],[5.247545644,47.123552999],[5.243567028,47.12516678],[5.242299667,47.125851543],[5.246880287,47.129020354],[5.246251772,47.129550443],[5.246463974,47.129702137],[5.247096699,47.129715966],[5.247526289,47.129384281],[5.251496483,47.131195765],[5.252529636,47.131569242],[5.253823255,47.132363649],[5.253526344,47.132680164],[5.256011291,47.134187177],[5.255437064,47.13453162],[5.256709283,47.135379553],[5.258005647,47.134409459],[5.258951391,47.133828979],[5.259324667,47.13372892],[5.264459824,47.131115646],[5.264845048,47.13142604],[5.266606318,47.13134831],[5.266662637,47.13058524],[5.266528659,47.128749597],[5.266127945,47.127976567],[5.265907782,47.126852339],[5.265546196,47.126287496],[5.26487678,47.125651223],[5.264744346,47.125357495],[5.26458826,47.123088157],[5.264724707,47.122001977],[5.264558261,47.118324187],[5.264582743,47.117870669],[5.265454372,47.116257603],[5.265907898,47.116374811],[5.266054983,47.116170178],[5.266509446,47.114239231],[5.267217831,47.114330724],[5.267349177,47.113344611],[5.266700845,47.113269055],[5.267208707,47.111354168],[5.269124545,47.111641732],[5.269220361,47.109875425],[5.268737253,47.108427609],[5.273187574,47.108441977],[5.274457105,47.107639724],[5.279520282,47.1034311],[5.280519389,47.10241524],[5.280851833,47.102197922],[5.275423204,47.101432134],[5.27304832,47.10110507],[5.270463641,47.100619054],[5.270307047,47.101222884],[5.269969135,47.101687065],[5.26928799,47.102050801],[5.26896429,47.10263359],[5.269007834,47.103730664],[5.269677433,47.103906663],[5.26933007,47.104460194],[5.268436295,47.104944286],[5.268093041,47.105439188],[5.266249588,47.105361851],[5.265245217,47.105506728],[5.264669723,47.105341469],[5.264298885,47.105494642],[5.263483891,47.10512331],[5.263135067,47.10517247],[5.259948962,47.104785355],[5.258207425,47.103550331],[5.258093566,47.103131039],[5.259686038,47.101503024],[5.259936986,47.100692914],[5.258322423,47.100565045],[5.256289891,47.100251666],[5.254216496,47.099654435],[5.252338215,47.098738131],[5.250180132,47.097310255],[5.247459182,47.095665415],[5.246353688,47.095184327],[5.244407285,47.094081881],[5.243482382,47.092931661],[5.241785795,47.090253547],[5.240897245,47.089467376],[5.241739771,47.088544058],[5.242280763,47.087758983],[5.242502007,47.087149436],[5.243555459,47.085433918],[5.244643735,47.084303152],[5.244683357,47.083259398],[5.244456927,47.082729694],[5.244065033,47.082342807],[5.24349262,47.082085518],[5.242691673,47.081881299],[5.242021311,47.081836663],[5.239826653,47.081949472],[5.238859703,47.082287948],[5.237861646,47.082862096],[5.236168542,47.084005401],[5.235575092,47.084703196],[5.233556298,47.086008576],[5.232975445,47.08624767],[5.232326365,47.086240394],[5.232132414,47.08728892],[5.231534845,47.087825552],[5.231955742,47.088149773],[5.231869637,47.088681931],[5.231996195,47.088967702],[5.231780535,47.090033759],[5.231230698,47.090003844],[5.231060935,47.090522305],[5.231687349,47.090904706],[5.230991361,47.091517989],[5.231099501,47.091741069],[5.231484024,47.091886761],[5.231567688,47.092378713],[5.231229401,47.092808559],[5.231243042,47.093871087],[5.231567912,47.094423231],[5.231507465,47.094970204],[5.231805426,47.095859718],[5.2313791,47.096680352],[5.230931126,47.097137531],[5.23078508,47.097528538],[5.230379994,47.097715588],[5.23000745,47.097318375],[5.229577949,47.097457256],[5.229373268,47.098152917],[5.229499088,47.098739527],[5.22914949,47.098929105]]]],&quot;type&quot;:&quot;MultiPolygon&quot;}"/>
    <s v="47.109187696, 5.250172507"/>
  </r>
  <r>
    <x v="0"/>
    <x v="75"/>
    <s v="21576"/>
    <s v="CC des Terres d'Auxois"/>
    <s v="200071017"/>
    <s v="CC"/>
    <s v="Côte-d'Or"/>
    <s v="21"/>
    <s v="Bourgogne-Franche-Comté"/>
    <s v="27"/>
    <s v="BT &gt; 36 kVA"/>
    <n v="1"/>
    <n v="53.978000000000002"/>
    <n v="0"/>
    <n v="0"/>
    <n v="0"/>
    <n v="0"/>
    <n v="0"/>
    <n v="0"/>
    <n v="0"/>
    <n v="0"/>
    <n v="0"/>
    <n v="0"/>
    <s v="{&quot;coordinates&quot;:[[[[4.455170072,47.36094889],[4.453072716,47.362084391],[4.452411798,47.362096255],[4.450783719,47.362800873],[4.450927441,47.363068288],[4.449697898,47.363811131],[4.448512025,47.364405755],[4.448492359,47.364757143],[4.448704051,47.36503902],[4.448407147,47.365282219],[4.448029918,47.365348145],[4.4473611,47.365658099],[4.445660162,47.365780113],[4.445034567,47.365579909],[4.444426595,47.365738729],[4.443290351,47.365768153],[4.443058146,47.366052851],[4.443819224,47.367003186],[4.444357573,47.367998602],[4.444574353,47.3682237],[4.444013193,47.369088721],[4.443566245,47.369322966],[4.442748325,47.370596333],[4.441985863,47.371419723],[4.441994562,47.371644706],[4.442620531,47.372398644],[4.442696666,47.372666908],[4.442115494,47.373036966],[4.440856319,47.373429835],[4.440330954,47.373114917],[4.438730948,47.374538397],[4.438324838,47.374321034],[4.437314216,47.375236598],[4.437027406,47.375019556],[4.436324898,47.375662093],[4.435721266,47.37549308],[4.435217467,47.376132255],[4.434763652,47.376410666],[4.433783738,47.376743286],[4.433336403,47.377314228],[4.434626881,47.377987082],[4.43437564,47.378307109],[4.435182832,47.378651887],[4.43471627,47.379148341],[4.436420948,47.379891693],[4.437135516,47.379499308],[4.438308895,47.379064327],[4.43807342,47.379724502],[4.438548358,47.379986032],[4.437600576,47.381172725],[4.437524834,47.381413157],[4.436359361,47.381106136],[4.435362744,47.382451875],[4.437476321,47.383065012],[4.437358752,47.383426609],[4.43644845,47.383343323],[4.435936059,47.384307633],[4.435625785,47.384305162],[4.435344713,47.385046925],[4.436875905,47.38583923],[4.437582089,47.385378521],[4.438558375,47.385004501],[4.43910963,47.385341614],[4.440457929,47.386429653],[4.441516266,47.38609961],[4.441916294,47.386185585],[4.442759314,47.385983349],[4.443673077,47.385651479],[4.444190537,47.385372243],[4.444548028,47.385995351],[4.444760661,47.38675261],[4.445057888,47.387155877],[4.444680711,47.387328031],[4.445077855,47.387650825],[4.445497646,47.387534863],[4.446109567,47.38820162],[4.446811116,47.388504415],[4.447362686,47.388997248],[4.447677569,47.389120277],[4.447408764,47.390213056],[4.447173662,47.39063915],[4.447727594,47.391022108],[4.449332726,47.391397366],[4.45000526,47.391654586],[4.450307083,47.392666423],[4.455874128,47.392604951],[4.475307378,47.392402306],[4.487648728,47.392067681],[4.488425113,47.391187092],[4.489112261,47.391486218],[4.48933748,47.391145696],[4.489858858,47.391395621],[4.490541463,47.391578649],[4.490766496,47.391088666],[4.492536237,47.391602579],[4.494374571,47.386822328],[4.493335793,47.386701521],[4.493454095,47.386379471],[4.492613612,47.386142664],[4.491918171,47.386067857],[4.48987812,47.38631551],[4.488553553,47.386309968],[4.488153859,47.385904518],[4.487715455,47.385059283],[4.487120665,47.384215146],[4.485708685,47.382870945],[4.485836557,47.381409814],[4.488898853,47.380793495],[4.489886625,47.380705208],[4.490719101,47.380466741],[4.491868853,47.380340345],[4.493541467,47.379140281],[4.494508124,47.37877131],[4.497205813,47.378588032],[4.498796373,47.379580452],[4.499831133,47.379088107],[4.499160245,47.378418782],[4.499868462,47.377910839],[4.500245455,47.377408968],[4.500239094,47.377228976],[4.499128988,47.376684167],[4.497622985,47.375536699],[4.497172682,47.374979767],[4.497337079,47.374269056],[4.497058111,47.373914301],[4.495271018,47.37394721],[4.494468527,47.373782859],[4.49240353,47.37254527],[4.491450182,47.371768781],[4.490843581,47.370925711],[4.490109189,47.370252647],[4.489444408,47.369365297],[4.489382192,47.368938417],[4.488600884,47.367862577],[4.488017906,47.367437863],[4.48831448,47.365708048],[4.488316771,47.365074155],[4.487047009,47.36525788],[4.486544444,47.365438082],[4.485703835,47.364992343],[4.483262387,47.365217111],[4.482641292,47.364945021],[4.48230358,47.364425312],[4.481955,47.364087616],[4.482546952,47.363881082],[4.482333022,47.363524562],[4.48062517,47.363871371],[4.480137204,47.36357236],[4.479798871,47.363076962],[4.478157227,47.36342199],[4.477871745,47.363064572],[4.476175363,47.362769203],[4.475739528,47.362533439],[4.475125223,47.362361164],[4.473515511,47.364206642],[4.472016244,47.363851089],[4.471275159,47.363549846],[4.470075625,47.363347138],[4.467416008,47.36339516],[4.466717987,47.362002094],[4.46574058,47.36245831],[4.464748889,47.362634682],[4.463979436,47.363234122],[4.462010018,47.362010103],[4.461936254,47.361831857],[4.463220477,47.360818082],[4.463216697,47.360728093],[4.461206568,47.359659437],[4.461077671,47.359256791],[4.461762966,47.358147017],[4.460578707,47.357672108],[4.458859803,47.359413411],[4.458091554,47.360057816],[4.458232758,47.360280236],[4.45784041,47.360422015],[4.456757163,47.359812545],[4.455601516,47.3607337],[4.455170072,47.36094889]]]],&quot;type&quot;:&quot;MultiPolygon&quot;}"/>
    <s v="47.377669963, 4.46607981"/>
  </r>
  <r>
    <x v="0"/>
    <x v="76"/>
    <s v="21574"/>
    <s v="CC Mirebellois et Fontenois"/>
    <s v="200072825"/>
    <s v="CC"/>
    <s v="Côte-d'Or"/>
    <s v="21"/>
    <s v="Bourgogne-Franche-Comté"/>
    <s v="27"/>
    <s v="BT &lt;= 36 kVA"/>
    <m/>
    <m/>
    <n v="0"/>
    <n v="0"/>
    <n v="0"/>
    <n v="0"/>
    <n v="0"/>
    <n v="0"/>
    <n v="0"/>
    <n v="0"/>
    <n v="0"/>
    <n v="0"/>
    <s v="{&quot;coordinates&quot;:[[[[5.399301741,47.499242066],[5.399266244,47.499458034],[5.399636488,47.50015736],[5.400059314,47.500488165],[5.399988794,47.501374884],[5.400480396,47.501727686],[5.400549441,47.502496255],[5.401003324,47.502896662],[5.400534511,47.502992779],[5.400120038,47.503233668],[5.400325011,47.503566259],[5.401021633,47.503630253],[5.401028059,47.504039882],[5.401257785,47.504361155],[5.401608125,47.50434943],[5.402035776,47.503987588],[5.40213194,47.504619609],[5.401921014,47.505042726],[5.402223845,47.505275134],[5.402737689,47.505323074],[5.403285118,47.5054973],[5.402947935,47.505742908],[5.40254181,47.505518936],[5.402260422,47.505704854],[5.402279836,47.506225886],[5.403292846,47.50646796],[5.403889409,47.506226906],[5.40400679,47.506975563],[5.404661334,47.507225922],[5.404628604,47.507503074],[5.403983236,47.507456955],[5.403931865,47.507703872],[5.405446847,47.508378651],[5.405484361,47.508739908],[5.406027478,47.508876387],[5.406341411,47.50864566],[5.406737584,47.50897249],[5.406670767,47.509348509],[5.406986549,47.50939512],[5.407485882,47.50920829],[5.407650958,47.509656967],[5.408291247,47.509707674],[5.40829293,47.509951695],[5.407805631,47.510022105],[5.408182786,47.510605087],[5.408823217,47.510688209],[5.40922005,47.510468369],[5.409792602,47.510579006],[5.409859464,47.510882918],[5.409196787,47.510837184],[5.40858807,47.51116317],[5.408701085,47.511340948],[5.409395017,47.511578761],[5.40940815,47.511870275],[5.402661312,47.514037687],[5.402779641,47.514896192],[5.402262662,47.515135597],[5.400114211,47.517202549],[5.401767732,47.51870755],[5.402405824,47.519150985],[5.403901343,47.519800072],[5.405966806,47.520380638],[5.407091681,47.52094548],[5.406739355,47.521299476],[5.406579351,47.521702633],[5.406741648,47.522177483],[5.406246228,47.523015336],[5.406262064,47.523839929],[5.406060198,47.524435769],[5.405504964,47.525245133],[5.405333985,47.526114107],[5.405473684,47.527800685],[5.406141936,47.529738416],[5.405976674,47.531089072],[5.40606088,47.531660093],[5.40652353,47.533194108],[5.408217107,47.533920106],[5.409863415,47.53377351],[5.410736497,47.533613166],[5.412020204,47.53385948],[5.412601831,47.533870858],[5.414884697,47.534657508],[5.416432724,47.53501357],[5.418086477,47.535001789],[5.420266597,47.535160971],[5.42273978,47.534890754],[5.423696412,47.536485586],[5.424238032,47.536933613],[5.424740097,47.536743957],[5.424861365,47.536221807],[5.424495039,47.535768336],[5.424837336,47.535574798],[5.425099094,47.535745864],[5.424987517,47.535983233],[5.425557188,47.536404554],[5.426550462,47.536958444],[5.426881426,47.537042512],[5.427691081,47.53703736],[5.428251487,47.537224713],[5.428758956,47.537066447],[5.429288272,47.536715902],[5.429351675,47.536472328],[5.430132071,47.536438049],[5.430948401,47.535936521],[5.431304363,47.535576073],[5.431589801,47.535945657],[5.431387551,47.536410968],[5.4321145,47.536458843],[5.432906442,47.536152332],[5.433412106,47.536188607],[5.433624666,47.535804128],[5.434352826,47.535761906],[5.434715801,47.535643554],[5.434979319,47.535910923],[5.435424906,47.536088033],[5.435763459,47.536630308],[5.436646632,47.536779356],[5.436946932,47.536336301],[5.437635942,47.536222831],[5.437924683,47.53578902],[5.438438589,47.535626974],[5.438791688,47.535321497],[5.439656089,47.535292602],[5.441679602,47.536330021],[5.442922534,47.537425194],[5.4446827,47.536772299],[5.445016555,47.537471348],[5.445293576,47.537451128],[5.445682696,47.537962596],[5.446873569,47.537685444],[5.447109673,47.537497671],[5.446842325,47.536073168],[5.447909211,47.535703145],[5.44776761,47.53542784],[5.449061577,47.535051236],[5.44848977,47.534064508],[5.450354893,47.533355283],[5.45144501,47.534798504],[5.452098206,47.534601046],[5.453295623,47.534613674],[5.454611581,47.534398649],[5.456951722,47.534246678],[5.456292109,47.533204199],[5.459141925,47.532714531],[5.459610193,47.533498963],[5.461620484,47.533317835],[5.463462895,47.533447319],[5.464983287,47.53328369],[5.466248522,47.532547265],[5.466916788,47.532418749],[5.467488942,47.532167082],[5.467952031,47.531828564],[5.468328055,47.531361302],[5.469084253,47.530862571],[5.470322843,47.529436812],[5.470364202,47.529008157],[5.471009172,47.528405499],[5.471315522,47.527841539],[5.471733796,47.527455322],[5.470655636,47.525819299],[5.47038665,47.525781773],[5.468020121,47.523164369],[5.467865392,47.519696771],[5.467661519,47.519686679],[5.466394636,47.517699779],[5.462291958,47.5129909],[5.462210851,47.5122109],[5.461337013,47.512113188],[5.459047228,47.511459977],[5.458024099,47.511092512],[5.457998741,47.510598622],[5.457563788,47.509232594],[5.45618684,47.50607984],[5.456061581,47.506014937],[5.454190587,47.506776642],[5.454036494,47.506517816],[5.453882362,47.50625809],[5.452921345,47.506430528],[5.452314878,47.505436435],[5.451510767,47.504421281],[5.452198305,47.503821426],[5.448268573,47.498310504],[5.448893841,47.49794793],[5.447584152,47.496421934],[5.447145059,47.496409546],[5.445068243,47.495541761],[5.44430967,47.495633333],[5.442707905,47.494661875],[5.440580197,47.493636575],[5.438844643,47.492438218],[5.43644207,47.490450464],[5.436120863,47.491771147],[5.434921283,47.491572886],[5.434201813,47.491822079],[5.433562609,47.491265363],[5.433144961,47.491460512],[5.432279865,47.49069867],[5.429032088,47.492563129],[5.432573914,47.494886577],[5.433789146,47.49577799],[5.434231131,47.49518247],[5.434532052,47.494524153],[5.435088235,47.49468634],[5.43430695,47.496031042],[5.434642624,47.496574286],[5.431494934,47.498249388],[5.430991086,47.497835728],[5.430460691,47.49803682],[5.427554887,47.495675739],[5.42735054,47.495711519],[5.425660998,47.496695034],[5.424062827,47.496646352],[5.423207979,47.496755099],[5.420840129,47.497346487],[5.420789627,47.496876532],[5.420509175,47.496346512],[5.41998032,47.496846519],[5.419437415,47.497036112],[5.417357301,47.497055886],[5.416568299,47.496916457],[5.414880887,47.497127968],[5.412898014,47.49747706],[5.410948193,47.497616499],[5.409708967,47.497600715],[5.407575549,47.497027034],[5.406895944,47.497694],[5.405510138,47.49746236],[5.404486406,47.497480796],[5.399301741,47.499242066]]]],&quot;type&quot;:&quot;MultiPolygon&quot;}"/>
    <s v="47.516563186, 5.433507652"/>
  </r>
  <r>
    <x v="0"/>
    <x v="76"/>
    <s v="21574"/>
    <s v="CC Mirebellois et Fontenois"/>
    <s v="200072825"/>
    <s v="CC"/>
    <s v="Côte-d'Or"/>
    <s v="21"/>
    <s v="Bourgogne-Franche-Comté"/>
    <s v="27"/>
    <s v="BT &gt; 36 kVA"/>
    <n v="2"/>
    <n v="303.839"/>
    <n v="0"/>
    <n v="0"/>
    <n v="0"/>
    <n v="0"/>
    <n v="0"/>
    <n v="0"/>
    <n v="0"/>
    <n v="0"/>
    <n v="0"/>
    <n v="0"/>
    <s v="{&quot;coordinates&quot;:[[[[5.399301741,47.499242066],[5.399266244,47.499458034],[5.399636488,47.50015736],[5.400059314,47.500488165],[5.399988794,47.501374884],[5.400480396,47.501727686],[5.400549441,47.502496255],[5.401003324,47.502896662],[5.400534511,47.502992779],[5.400120038,47.503233668],[5.400325011,47.503566259],[5.401021633,47.503630253],[5.401028059,47.504039882],[5.401257785,47.504361155],[5.401608125,47.50434943],[5.402035776,47.503987588],[5.40213194,47.504619609],[5.401921014,47.505042726],[5.402223845,47.505275134],[5.402737689,47.505323074],[5.403285118,47.5054973],[5.402947935,47.505742908],[5.40254181,47.505518936],[5.402260422,47.505704854],[5.402279836,47.506225886],[5.403292846,47.50646796],[5.403889409,47.506226906],[5.40400679,47.506975563],[5.404661334,47.507225922],[5.404628604,47.507503074],[5.403983236,47.507456955],[5.403931865,47.507703872],[5.405446847,47.508378651],[5.405484361,47.508739908],[5.406027478,47.508876387],[5.406341411,47.50864566],[5.406737584,47.50897249],[5.406670767,47.509348509],[5.406986549,47.50939512],[5.407485882,47.50920829],[5.407650958,47.509656967],[5.408291247,47.509707674],[5.40829293,47.509951695],[5.407805631,47.510022105],[5.408182786,47.510605087],[5.408823217,47.510688209],[5.40922005,47.510468369],[5.409792602,47.510579006],[5.409859464,47.510882918],[5.409196787,47.510837184],[5.40858807,47.51116317],[5.408701085,47.511340948],[5.409395017,47.511578761],[5.40940815,47.511870275],[5.402661312,47.514037687],[5.402779641,47.514896192],[5.402262662,47.515135597],[5.400114211,47.517202549],[5.401767732,47.51870755],[5.402405824,47.519150985],[5.403901343,47.519800072],[5.405966806,47.520380638],[5.407091681,47.52094548],[5.406739355,47.521299476],[5.406579351,47.521702633],[5.406741648,47.522177483],[5.406246228,47.523015336],[5.406262064,47.523839929],[5.406060198,47.524435769],[5.405504964,47.525245133],[5.405333985,47.526114107],[5.405473684,47.527800685],[5.406141936,47.529738416],[5.405976674,47.531089072],[5.40606088,47.531660093],[5.40652353,47.533194108],[5.408217107,47.533920106],[5.409863415,47.53377351],[5.410736497,47.533613166],[5.412020204,47.53385948],[5.412601831,47.533870858],[5.414884697,47.534657508],[5.416432724,47.53501357],[5.418086477,47.535001789],[5.420266597,47.535160971],[5.42273978,47.534890754],[5.423696412,47.536485586],[5.424238032,47.536933613],[5.424740097,47.536743957],[5.424861365,47.536221807],[5.424495039,47.535768336],[5.424837336,47.535574798],[5.425099094,47.535745864],[5.424987517,47.535983233],[5.425557188,47.536404554],[5.426550462,47.536958444],[5.426881426,47.537042512],[5.427691081,47.53703736],[5.428251487,47.537224713],[5.428758956,47.537066447],[5.429288272,47.536715902],[5.429351675,47.536472328],[5.430132071,47.536438049],[5.430948401,47.535936521],[5.431304363,47.535576073],[5.431589801,47.535945657],[5.431387551,47.536410968],[5.4321145,47.536458843],[5.432906442,47.536152332],[5.433412106,47.536188607],[5.433624666,47.535804128],[5.434352826,47.535761906],[5.434715801,47.535643554],[5.434979319,47.535910923],[5.435424906,47.536088033],[5.435763459,47.536630308],[5.436646632,47.536779356],[5.436946932,47.536336301],[5.437635942,47.536222831],[5.437924683,47.53578902],[5.438438589,47.535626974],[5.438791688,47.535321497],[5.439656089,47.535292602],[5.441679602,47.536330021],[5.442922534,47.537425194],[5.4446827,47.536772299],[5.445016555,47.537471348],[5.445293576,47.537451128],[5.445682696,47.537962596],[5.446873569,47.537685444],[5.447109673,47.537497671],[5.446842325,47.536073168],[5.447909211,47.535703145],[5.44776761,47.53542784],[5.449061577,47.535051236],[5.44848977,47.534064508],[5.450354893,47.533355283],[5.45144501,47.534798504],[5.452098206,47.534601046],[5.453295623,47.534613674],[5.454611581,47.534398649],[5.456951722,47.534246678],[5.456292109,47.533204199],[5.459141925,47.532714531],[5.459610193,47.533498963],[5.461620484,47.533317835],[5.463462895,47.533447319],[5.464983287,47.53328369],[5.466248522,47.532547265],[5.466916788,47.532418749],[5.467488942,47.532167082],[5.467952031,47.531828564],[5.468328055,47.531361302],[5.469084253,47.530862571],[5.470322843,47.529436812],[5.470364202,47.529008157],[5.471009172,47.528405499],[5.471315522,47.527841539],[5.471733796,47.527455322],[5.470655636,47.525819299],[5.47038665,47.525781773],[5.468020121,47.523164369],[5.467865392,47.519696771],[5.467661519,47.519686679],[5.466394636,47.517699779],[5.462291958,47.5129909],[5.462210851,47.5122109],[5.461337013,47.512113188],[5.459047228,47.511459977],[5.458024099,47.511092512],[5.457998741,47.510598622],[5.457563788,47.509232594],[5.45618684,47.50607984],[5.456061581,47.506014937],[5.454190587,47.506776642],[5.454036494,47.506517816],[5.453882362,47.50625809],[5.452921345,47.506430528],[5.452314878,47.505436435],[5.451510767,47.504421281],[5.452198305,47.503821426],[5.448268573,47.498310504],[5.448893841,47.49794793],[5.447584152,47.496421934],[5.447145059,47.496409546],[5.445068243,47.495541761],[5.44430967,47.495633333],[5.442707905,47.494661875],[5.440580197,47.493636575],[5.438844643,47.492438218],[5.43644207,47.490450464],[5.436120863,47.491771147],[5.434921283,47.491572886],[5.434201813,47.491822079],[5.433562609,47.491265363],[5.433144961,47.491460512],[5.432279865,47.49069867],[5.429032088,47.492563129],[5.432573914,47.494886577],[5.433789146,47.49577799],[5.434231131,47.49518247],[5.434532052,47.494524153],[5.435088235,47.49468634],[5.43430695,47.496031042],[5.434642624,47.496574286],[5.431494934,47.498249388],[5.430991086,47.497835728],[5.430460691,47.49803682],[5.427554887,47.495675739],[5.42735054,47.495711519],[5.425660998,47.496695034],[5.424062827,47.496646352],[5.423207979,47.496755099],[5.420840129,47.497346487],[5.420789627,47.496876532],[5.420509175,47.496346512],[5.41998032,47.496846519],[5.419437415,47.497036112],[5.417357301,47.497055886],[5.416568299,47.496916457],[5.414880887,47.497127968],[5.412898014,47.49747706],[5.410948193,47.497616499],[5.409708967,47.497600715],[5.407575549,47.497027034],[5.406895944,47.497694],[5.405510138,47.49746236],[5.404486406,47.497480796],[5.399301741,47.499242066]]]],&quot;type&quot;:&quot;MultiPolygon&quot;}"/>
    <s v="47.516563186, 5.433507652"/>
  </r>
  <r>
    <x v="0"/>
    <x v="77"/>
    <s v="21573"/>
    <s v="CC Forêts, Seine et Suzon"/>
    <s v="200039063"/>
    <s v="CC"/>
    <s v="Côte-d'Or"/>
    <s v="21"/>
    <s v="Bourgogne-Franche-Comté"/>
    <s v="27"/>
    <s v="BT &lt;= 36 kVA"/>
    <m/>
    <m/>
    <n v="0"/>
    <n v="0"/>
    <n v="0"/>
    <n v="0"/>
    <n v="0"/>
    <n v="0"/>
    <n v="0"/>
    <n v="0"/>
    <n v="0"/>
    <n v="0"/>
    <s v="{&quot;coordinates&quot;:[[[[4.785566265,47.451810179],[4.78850147,47.450384783],[4.789180543,47.450169052],[4.789422029,47.449967249],[4.800271534,47.446507118],[4.801283396,47.445967419],[4.802067829,47.445335789],[4.802821721,47.445019771],[4.804457901,47.444614437],[4.805037534,47.444602747],[4.805858339,47.444461254],[4.805033119,47.443487197],[4.804270336,47.442986688],[4.803809689,47.442826351],[4.803934896,47.442484952],[4.802058853,47.442071013],[4.802011473,47.442161788],[4.799865193,47.441920376],[4.799256821,47.441549807],[4.798482192,47.440812634],[4.797956478,47.440452487],[4.797552861,47.439973397],[4.797818601,47.439824324],[4.797452417,47.438562192],[4.797698385,47.4385755],[4.797693776,47.437686858],[4.797260253,47.436750815],[4.796612956,47.436523101],[4.796021878,47.437022054],[4.794954089,47.437433814],[4.794423489,47.437520334],[4.793474552,47.437479138],[4.792660376,47.43718194],[4.790220368,47.435609558],[4.789833615,47.435512861],[4.789239792,47.435811928],[4.788079527,47.436674355],[4.786072507,47.437177898],[4.785686519,47.437741179],[4.785280113,47.437771727],[4.784160502,47.437347695],[4.782965764,47.43646019],[4.781819148,47.43633999],[4.780480819,47.436081347],[4.778583062,47.434920922],[4.777424871,47.434650488],[4.777297399,47.434528177],[4.777210836,47.433638989],[4.776817483,47.433102046],[4.776251229,47.43267309],[4.775774882,47.432474166],[4.774883093,47.432312192],[4.773596632,47.431251311],[4.773016276,47.431076471],[4.771621748,47.430477328],[4.768146089,47.42801174],[4.767845525,47.427829921],[4.767290878,47.427708688],[4.767187363,47.428150564],[4.767467982,47.429698616],[4.767648551,47.430144279],[4.768170974,47.430816154],[4.768237378,47.431621916],[4.76782268,47.432646586],[4.766951088,47.433941113],[4.766355001,47.435422338],[4.765289412,47.436752209],[4.765102568,47.437364622],[4.765060399,47.43801806],[4.76582773,47.438951849],[4.766059992,47.439676756],[4.76594242,47.440297122],[4.764897835,47.441945412],[4.765447299,47.442549355],[4.765631166,47.443134533],[4.765642783,47.443849281],[4.76542453,47.445079848],[4.765551731,47.446039554],[4.77884319,47.446910447],[4.783540586,47.44993777],[4.784283736,47.451724499],[4.784296855,47.452038541],[4.785131376,47.452024844],[4.785566265,47.451810179]]]],&quot;type&quot;:&quot;MultiPolygon&quot;}"/>
    <s v="47.441411467, 4.782086985"/>
  </r>
  <r>
    <x v="0"/>
    <x v="78"/>
    <s v="21570"/>
    <s v="CC de Pouilly-en-Auxois/Bligny-sur-Ouche"/>
    <s v="200071207"/>
    <s v="CC"/>
    <s v="Côte-d'Or"/>
    <s v="21"/>
    <s v="Bourgogne-Franche-Comté"/>
    <s v="27"/>
    <s v="BT &lt;= 36 kVA"/>
    <m/>
    <m/>
    <n v="0"/>
    <n v="0"/>
    <n v="0"/>
    <n v="0"/>
    <n v="0"/>
    <n v="0"/>
    <n v="0"/>
    <n v="0"/>
    <n v="0"/>
    <n v="0"/>
    <s v="{&quot;coordinates&quot;:[[[[4.660056832,47.189643829],[4.659656681,47.189561317],[4.659724461,47.188075457],[4.659241886,47.18758981],[4.658933194,47.188802674],[4.658670595,47.189497102],[4.658351553,47.189903284],[4.658183723,47.190329812],[4.649030133,47.19436226],[4.64739185,47.194443203],[4.644779231,47.193550143],[4.644030011,47.193024999],[4.640325184,47.192829897],[4.63792843,47.192382063],[4.636962025,47.190924354],[4.636552391,47.189529908],[4.636045701,47.188505125],[4.636102212,47.187583143],[4.635823012,47.187132348],[4.635604199,47.184713164],[4.635176146,47.184187929],[4.634662605,47.18241314],[4.634666425,47.180973227],[4.634405972,47.177963012],[4.634534339,47.177449729],[4.634280979,47.177108423],[4.633111929,47.176445958],[4.632887012,47.17712899],[4.632829295,47.177707909],[4.630007323,47.178501367],[4.629743329,47.178505983],[4.629646311,47.177787869],[4.629503543,47.177521537],[4.628951288,47.1769467],[4.628134209,47.177265254],[4.62733806,47.176616398],[4.627220893,47.176147996],[4.625485995,47.176160659],[4.625009259,47.175810762],[4.62447593,47.175685876],[4.622554124,47.175499411],[4.622016897,47.173754615],[4.621804147,47.173399206],[4.621809677,47.172749886],[4.619622197,47.17176117],[4.619435212,47.171515254],[4.619866661,47.1712841],[4.619824867,47.170684968],[4.619548821,47.17002428],[4.618478306,47.169685363],[4.618066287,47.16928861],[4.617936202,47.168343128],[4.618130446,47.167996431],[4.617808425,47.166859129],[4.617498048,47.166372706],[4.61758417,47.165547567],[4.617145962,47.164717147],[4.616468546,47.162823],[4.614286489,47.162658947],[4.612451191,47.162919551],[4.61002883,47.163372889],[4.609657024,47.163920146],[4.609301275,47.164872391],[4.608867496,47.165555578],[4.607409039,47.167121051],[4.606895396,47.167607233],[4.606618002,47.167736249],[4.605965929,47.168982546],[4.605475435,47.169581859],[4.60490106,47.170778446],[4.604607484,47.170896875],[4.607774787,47.175566903],[4.608666072,47.176358643],[4.609968959,47.179077965],[4.608935736,47.179592987],[4.609485139,47.180122933],[4.610892029,47.182164544],[4.610184743,47.182583194],[4.609530026,47.182595897],[4.609865804,47.183136014],[4.609673526,47.183463756],[4.609726081,47.18389615],[4.60926428,47.184221334],[4.608206921,47.184197303],[4.607816279,47.184340499],[4.606598286,47.185174126],[4.606067866,47.185369681],[4.605032073,47.186246688],[4.605199512,47.186457778],[4.604363913,47.187139304],[4.605180339,47.187542205],[4.606508469,47.187740802],[4.607131206,47.188158983],[4.604947873,47.188517029],[4.604404404,47.188896452],[4.604829957,47.190099881],[4.604294159,47.190205454],[4.604623001,47.19144354],[4.60513299,47.19162377],[4.605253898,47.192400096],[4.605465272,47.192710528],[4.605550003,47.193159585],[4.605097243,47.193392777],[4.605255981,47.194020002],[4.604535168,47.194124538],[4.604611858,47.194392714],[4.603896356,47.194631342],[4.603124194,47.195096765],[4.602904821,47.194606348],[4.602189309,47.194844965],[4.602890807,47.195821266],[4.602370673,47.196011257],[4.60158248,47.196116706],[4.600996338,47.196308503],[4.600096067,47.196865722],[4.597019876,47.197511484],[4.596957838,47.197602385],[4.597606987,47.199131421],[4.597279217,47.199394373],[4.598101017,47.199528913],[4.599080303,47.199405542],[4.600191996,47.199158772],[4.600672803,47.199599659],[4.601338351,47.199721927],[4.602386669,47.199521036],[4.604103213,47.199532396],[4.60438064,47.199841915],[4.60566116,47.202021299],[4.606292772,47.202908501],[4.60682232,47.202943479],[4.608668328,47.202862031],[4.608976548,47.20389058],[4.611551522,47.203883604],[4.615243856,47.200516675],[4.616041935,47.20082701],[4.616888124,47.20053966],[4.619957571,47.199759296],[4.620495132,47.199973292],[4.62136283,47.200181764],[4.622819334,47.200287434],[4.623410836,47.200230521],[4.623152211,47.198796101],[4.623482308,47.198789674],[4.624950849,47.202270096],[4.625280967,47.202263664],[4.625941544,47.203005382],[4.626652646,47.203451035],[4.626773952,47.203224215],[4.62600857,47.202293974],[4.626265959,47.202154391],[4.627246837,47.201909197],[4.627230693,47.201550138],[4.62762277,47.201451881],[4.628320771,47.202338036],[4.628797791,47.202688816],[4.62946746,47.202900012],[4.630054964,47.202753976],[4.630228712,47.202165327],[4.631080287,47.202013768],[4.632597476,47.201983391],[4.632852088,47.201752885],[4.633356831,47.201623306],[4.632811468,47.200806165],[4.632463687,47.200491401],[4.633367919,47.199942876],[4.634365241,47.201633395],[4.634648655,47.201959868],[4.636018969,47.201270576],[4.636965527,47.200680904],[4.637229629,47.200676271],[4.638151617,47.201233233],[4.638564128,47.202197204],[4.63823363,47.202625099],[4.640844641,47.202198242],[4.641638217,47.202008706],[4.641993573,47.201790259],[4.642636546,47.201818062],[4.642997398,47.20164996],[4.643192405,47.201113215],[4.642504617,47.200525958],[4.641043975,47.200329646],[4.640565575,47.199978935],[4.640652444,47.199491451],[4.639670487,47.199177583],[4.638731921,47.198683],[4.637329513,47.198227383],[4.637672154,47.197157283],[4.638291694,47.196200327],[4.638617712,47.196103867],[4.639474573,47.196086339],[4.640471589,47.196246014],[4.641053552,47.195964928],[4.641364621,47.195508484],[4.641562671,47.195504776],[4.644572785,47.196434588],[4.64583795,47.196678655],[4.6477082,47.197181544],[4.648633803,47.197207995],[4.649815303,47.197048898],[4.650790605,47.196714434],[4.65056533,47.196089114],[4.653804798,47.194674185],[4.656055238,47.193278711],[4.658264197,47.192469994],[4.65903994,47.192094192],[4.659011207,47.191419246],[4.659322125,47.190963652],[4.659703165,47.190640324],[4.660056832,47.189643829]]]],&quot;type&quot;:&quot;MultiPolygon&quot;}"/>
    <s v="47.187339843, 4.621206885"/>
  </r>
  <r>
    <x v="0"/>
    <x v="79"/>
    <s v="21567"/>
    <s v="CC du Pays Arnay Liernais"/>
    <s v="200071173"/>
    <s v="CC"/>
    <s v="Côte-d'Or"/>
    <s v="21"/>
    <s v="Bourgogne-Franche-Comté"/>
    <s v="27"/>
    <s v="BT &lt;= 36 kVA"/>
    <m/>
    <m/>
    <n v="0"/>
    <n v="0"/>
    <n v="0"/>
    <n v="0"/>
    <n v="0"/>
    <n v="0"/>
    <n v="0"/>
    <n v="0"/>
    <n v="0"/>
    <n v="0"/>
    <s v="{&quot;coordinates&quot;:[[[[4.480572586,47.096773393],[4.479869788,47.096774286],[4.478751466,47.097057835],[4.47782353,47.097071501],[4.477838715,47.097577369],[4.476932292,47.09818416],[4.477172942,47.0982081],[4.478194881,47.098688495],[4.478193942,47.098894714],[4.47896915,47.099369252],[4.47868549,47.100565998],[4.478117573,47.101159463],[4.476528759,47.102035206],[4.477412165,47.102318374],[4.478007425,47.102817729],[4.478505259,47.10274563],[4.47912657,47.102896166],[4.479356882,47.103119237],[4.480042708,47.103073541],[4.479952367,47.103481708],[4.479513972,47.103845704],[4.479024075,47.104111305],[4.478759417,47.10446317],[4.47808319,47.105821613],[4.47811716,47.106098522],[4.47863058,47.107074365],[4.479133151,47.10765414],[4.48102555,47.108126975],[4.481344975,47.108664063],[4.480332492,47.109064228],[4.480870435,47.109729987],[4.479961391,47.110823982],[4.479517071,47.111550938],[4.480061435,47.111729468],[4.480986342,47.112316436],[4.481875845,47.113054227],[4.482285577,47.113516317],[4.48219403,47.113832652],[4.482133015,47.115163418],[4.482602722,47.115263652],[4.482517891,47.115584404],[4.484230655,47.115941531],[4.484840551,47.116246164],[4.484884168,47.116775976],[4.485778997,47.116841024],[4.486339571,47.116408803],[4.486668292,47.116705333],[4.486514584,47.117110716],[4.487217423,47.117675276],[4.487518011,47.11809913],[4.487307863,47.118227897],[4.487438805,47.118957389],[4.488741005,47.11877315],[4.490032947,47.118838456],[4.490113111,47.121690089],[4.490961383,47.12421756],[4.49169071,47.125400369],[4.491916982,47.126043982],[4.491977695,47.127093136],[4.492148733,47.127742864],[4.491960573,47.129429152],[4.492300373,47.129597657],[4.492686682,47.130587682],[4.493660895,47.131413436],[4.49394284,47.131445814],[4.494593279,47.13115827],[4.494883325,47.131340018],[4.495093339,47.131775828],[4.495845696,47.131785013],[4.49653701,47.132019197],[4.497437439,47.13213361],[4.498279266,47.131801247],[4.499273411,47.131727136],[4.501422594,47.131954996],[4.502725636,47.131885851],[4.503747663,47.132054465],[4.505375772,47.1320495],[4.5064669,47.131904731],[4.507858891,47.132091002],[4.508647247,47.131971768],[4.509304964,47.132323375],[4.509793814,47.132298987],[4.510407531,47.13249268],[4.510824739,47.132360268],[4.511606866,47.132536447],[4.511779143,47.132798032],[4.512743577,47.13279353],[4.513571098,47.132659343],[4.514080085,47.132694105],[4.51610567,47.133261885],[4.516724871,47.133602249],[4.51743667,47.133669455],[4.517330647,47.133278243],[4.518546894,47.126336803],[4.518986261,47.124839861],[4.519076799,47.122763094],[4.518512462,47.122118565],[4.520609943,47.121319308],[4.521431912,47.121088785],[4.52165619,47.120948964],[4.522328481,47.120837464],[4.523039301,47.120829007],[4.523871517,47.118815401],[4.523830536,47.118065848],[4.523259208,47.11787437],[4.524237349,47.116731393],[4.524545475,47.116059182],[4.524278003,47.11448418],[4.523475898,47.113360154],[4.52315841,47.112254054],[4.524650234,47.111135819],[4.525107124,47.11138733],[4.526690354,47.110192223],[4.527114311,47.110771033],[4.528665865,47.109995936],[4.529195147,47.109590929],[4.530230531,47.110241784],[4.530618486,47.110108782],[4.530949541,47.109319186],[4.531261601,47.108975575],[4.532062572,47.109545773],[4.533092524,47.110050797],[4.533061585,47.108916608],[4.53327737,47.108341945],[4.534263175,47.10766702],[4.53439293,47.107221364],[4.534282804,47.106827516],[4.535187324,47.106356268],[4.53542645,47.10553726],[4.535251029,47.105444139],[4.535269544,47.104982849],[4.534874577,47.104497332],[4.534646151,47.103746664],[4.534222013,47.10306973],[4.534409625,47.102757476],[4.534931501,47.102466899],[4.534612752,47.100859274],[4.534102993,47.099628781],[4.534643712,47.099120939],[4.535120291,47.098305981],[4.534764848,47.098002736],[4.531132232,47.099545694],[4.5307776,47.099177592],[4.529298212,47.099741958],[4.529122084,47.0993904],[4.528636051,47.099410334],[4.528593022,47.098962465],[4.528365144,47.098645808],[4.527298422,47.099533367],[4.52616748,47.099225029],[4.526328903,47.099011286],[4.52531872,47.099102058],[4.524571985,47.099089395],[4.523506858,47.099382583],[4.520571789,47.099160982],[4.52036039,47.099006179],[4.519189132,47.099651908],[4.517130398,47.100439841],[4.516503619,47.100754225],[4.516022109,47.100701108],[4.514769164,47.101634212],[4.513842284,47.101829147],[4.513107793,47.101455159],[4.512463357,47.101799467],[4.510725728,47.102193178],[4.50899287,47.10285244],[4.50806537,47.102885251],[4.507140741,47.102643373],[4.506723311,47.102948671],[4.505895173,47.10271453],[4.50456468,47.101869199],[4.504196443,47.101905506],[4.504076128,47.101610816],[4.503504076,47.101715507],[4.503157603,47.101349918],[4.502650675,47.101378118],[4.501458909,47.100207679],[4.500929812,47.099912891],[4.500160458,47.099750885],[4.499613386,47.099425708],[4.496491187,47.098491851],[4.495622127,47.098061866],[4.495230094,47.097714852],[4.494103718,47.097610551],[4.493244698,47.097303783],[4.492693839,47.097458573],[4.492210221,47.097470219],[4.491395731,47.097104331],[4.490742767,47.096952469],[4.490333564,47.096650684],[4.489453962,47.096456712],[4.488640027,47.096157433],[4.488392745,47.095940902],[4.487814665,47.095730429],[4.486709096,47.095470008],[4.48658583,47.095207755],[4.48620577,47.095148708],[4.48567237,47.095314947],[4.484801696,47.095012769],[4.483823074,47.094908272],[4.483152645,47.095413933],[4.482646945,47.095532978],[4.482500242,47.095856327],[4.481783211,47.096154569],[4.481002945,47.096647218],[4.480572586,47.096773393]]]],&quot;type&quot;:&quot;MultiPolygon&quot;}"/>
    <s v="47.112765546, 4.504697854"/>
  </r>
  <r>
    <x v="0"/>
    <x v="80"/>
    <s v="21566"/>
    <s v="CC du Pays Arnay Liernais"/>
    <s v="200071173"/>
    <s v="CC"/>
    <s v="Côte-d'Or"/>
    <s v="21"/>
    <s v="Bourgogne-Franche-Comté"/>
    <s v="27"/>
    <s v="BT &lt;= 36 kVA"/>
    <m/>
    <m/>
    <n v="0"/>
    <n v="0"/>
    <n v="0"/>
    <n v="0"/>
    <n v="0"/>
    <n v="0"/>
    <n v="0"/>
    <n v="0"/>
    <n v="0"/>
    <n v="0"/>
    <s v="{&quot;coordinates&quot;:[[[[4.555261285,47.061902852],[4.557324111,47.057628324],[4.556904678,47.05729449],[4.557498111,47.056169875],[4.557477586,47.05591531],[4.557125006,47.05575167],[4.557037466,47.055503412],[4.557841863,47.05433903],[4.558160662,47.053561202],[4.557062109,47.05320681],[4.556834932,47.052913608],[4.556315047,47.052521692],[4.556817595,47.051901681],[4.557039864,47.051431326],[4.556454435,47.050776448],[4.555595074,47.050216208],[4.556281353,47.048658104],[4.556076421,47.04863295],[4.556423536,47.047512554],[4.557574666,47.046954035],[4.557468512,47.046653799],[4.558184874,47.046049807],[4.558448624,47.045694153],[4.557982754,47.045117813],[4.557809322,47.044586156],[4.557445984,47.044503707],[4.557027994,47.043851076],[4.556470889,47.04349028],[4.555769097,47.04277123],[4.555367225,47.042493885],[4.555948316,47.042088036],[4.555866427,47.04162358],[4.556037484,47.041297095],[4.555555395,47.04116131],[4.554401754,47.041446092],[4.553219036,47.04154485],[4.552658262,47.041787421],[4.551749177,47.042011256],[4.551058302,47.04208177],[4.549396132,47.042641679],[4.548731764,47.042764053],[4.547499279,47.042782374],[4.547734657,47.042170482],[4.54775423,47.041750587],[4.546921681,47.041933736],[4.546596711,47.042131696],[4.546077669,47.041900913],[4.543987447,47.041682138],[4.542197634,47.041833922],[4.541082749,47.042048714],[4.539633186,47.042076151],[4.537483001,47.041740093],[4.536746428,47.041732787],[4.534816533,47.041313604],[4.534192642,47.04109947],[4.532947879,47.041008839],[4.531264092,47.041090609],[4.525321155,47.042090456],[4.524989928,47.041883213],[4.524483946,47.041878187],[4.524450817,47.041591366],[4.523402364,47.042061751],[4.521267707,47.041805331],[4.520600818,47.042260758],[4.519799547,47.042528846],[4.519372678,47.042947789],[4.519207324,47.043484857],[4.519418094,47.044701351],[4.519406302,47.045171564],[4.518856591,47.046281897],[4.517580609,47.046255445],[4.51723588,47.046411256],[4.516745305,47.046393386],[4.51334151,47.048426315],[4.512506375,47.048712803],[4.511961037,47.048809991],[4.511747624,47.048716432],[4.510114681,47.048411815],[4.508543257,47.048893398],[4.507863141,47.049683902],[4.508045817,47.049714836],[4.508028749,47.050235541],[4.508187137,47.050811587],[4.50781702,47.051381025],[4.506131626,47.050473708],[4.505383971,47.050781515],[4.505555315,47.050972887],[4.503014505,47.05184793],[4.503511092,47.052269199],[4.503689834,47.052915223],[4.503930771,47.053145312],[4.504377908,47.053871586],[4.502755883,47.053868384],[4.502556158,47.055544085],[4.502920928,47.05563119],[4.502642499,47.056089557],[4.503180031,47.056418445],[4.503263519,47.057144951],[4.502717462,47.057361868],[4.502757055,47.058499566],[4.498968065,47.059472684],[4.499180058,47.059988612],[4.498353179,47.059727393],[4.498310175,47.060456442],[4.499596979,47.060386618],[4.499679411,47.060744841],[4.500470954,47.060682336],[4.500507818,47.060586406],[4.501907001,47.059914475],[4.502770269,47.060109461],[4.503389277,47.060097806],[4.503640158,47.0598325],[4.503993392,47.059788281],[4.504204342,47.060217767],[4.504377575,47.061043057],[4.50341239,47.061069127],[4.502970386,47.061191041],[4.503028289,47.062465372],[4.502891426,47.062519381],[4.503409862,47.063248331],[4.503771927,47.063141865],[4.505040396,47.065955569],[4.504598129,47.066069386],[4.504991867,47.06662526],[4.507270801,47.066494701],[4.50727578,47.067050234],[4.507773883,47.066953687],[4.508346398,47.066690478],[4.509010971,47.06703299],[4.509234476,47.067626191],[4.510142879,47.068062763],[4.510634351,47.068482268],[4.510920501,47.069334887],[4.511631747,47.070447587],[4.51168606,47.070927734],[4.512073296,47.071670969],[4.512429723,47.073900402],[4.512405344,47.074629211],[4.512570293,47.075858011],[4.512508212,47.076793524],[4.515946059,47.07590743],[4.521827005,47.073974242],[4.523880458,47.072477592],[4.524401074,47.071871002],[4.524481111,47.071625015],[4.525140318,47.071725275],[4.525992742,47.072132748],[4.526573287,47.072247546],[4.528116958,47.073047487],[4.52924436,47.073296416],[4.52957274,47.073302876],[4.530159066,47.073109614],[4.530427321,47.072901651],[4.530939758,47.07196286],[4.531368791,47.071847316],[4.53206186,47.071932681],[4.533168329,47.071909002],[4.534538173,47.072294238],[4.536107309,47.07227159],[4.537596165,47.072576866],[4.539775867,47.072749553],[4.54031358,47.072932391],[4.540756311,47.073250665],[4.541716309,47.072021301],[4.541926585,47.071446685],[4.542484887,47.070828702],[4.542292005,47.070444066],[4.542010294,47.070225404],[4.541146324,47.07010906],[4.540469595,47.070180217],[4.53972307,47.0696994],[4.539465385,47.069398468],[4.538944539,47.069297347],[4.536882267,47.069956937],[4.535373641,47.069787888],[4.535005198,47.069530741],[4.534017321,47.069273713],[4.53351192,47.068556429],[4.534807501,47.067955711],[4.535627865,47.066078997],[4.536533974,47.065317744],[4.537009588,47.065220469],[4.538580092,47.064467468],[4.539108928,47.064388386],[4.540233171,47.063792588],[4.539786558,47.062365859],[4.540248186,47.061779789],[4.541009876,47.061042034],[4.546161777,47.058171768],[4.546173119,47.058061756],[4.546942876,47.05788576],[4.551206236,47.059741248],[4.550348515,47.062818044],[4.550441265,47.063339986],[4.550812033,47.063493497],[4.551357364,47.064126428],[4.5526434,47.063616583],[4.555261285,47.061902852]]]],&quot;type&quot;:&quot;MultiPolygon&quot;}"/>
    <s v="47.056499669, 4.529292945"/>
  </r>
  <r>
    <x v="0"/>
    <x v="81"/>
    <s v="21564"/>
    <s v="CC de Gevrey-Chambertin et de Nuits-Saint-Georges"/>
    <s v="200070894"/>
    <s v="CC"/>
    <s v="Côte-d'Or"/>
    <s v="21"/>
    <s v="Bourgogne-Franche-Comté"/>
    <s v="27"/>
    <s v="BT &gt; 36 kVA"/>
    <n v="1"/>
    <n v="10.289"/>
    <n v="0"/>
    <n v="0"/>
    <n v="0"/>
    <n v="0"/>
    <n v="0"/>
    <n v="0"/>
    <n v="0"/>
    <n v="0"/>
    <n v="0"/>
    <n v="0"/>
    <s v="{&quot;coordinates&quot;:[[[[5.0488908,47.156420185],[5.050893788,47.15905767],[5.050961262,47.1603092],[5.052363774,47.162533119],[5.052165293,47.164219846],[5.050570715,47.165968234],[5.050658516,47.16685196],[5.050236362,47.167001731],[5.049149685,47.168289003],[5.048456488,47.168257142],[5.047858065,47.167974138],[5.047269066,47.167556776],[5.047032294,47.167060236],[5.045862079,47.166880993],[5.045378948,47.167059742],[5.044175084,47.166828842],[5.043710326,47.166830745],[5.042809755,47.16707539],[5.042437161,47.167557475],[5.041812886,47.167775623],[5.042378302,47.168721173],[5.043763523,47.16833649],[5.043579525,47.168568487],[5.044998561,47.171403695],[5.046442183,47.171372782],[5.048748736,47.171494992],[5.048986295,47.171490788],[5.051045263,47.17055644],[5.05097384,47.170241598],[5.055314556,47.169579229],[5.055840499,47.169484334],[5.056300328,47.169179872],[5.057386161,47.168911116],[5.058680256,47.168425204],[5.059710678,47.167813384],[5.060023598,47.167432269],[5.060682317,47.167425948],[5.061319892,47.167522667],[5.063232393,47.167255342],[5.065854807,47.16652682],[5.067043149,47.165938231],[5.067658132,47.165721912],[5.069389094,47.165440614],[5.069747228,47.16520726],[5.070868078,47.164754026],[5.07182057,47.16452444],[5.072414962,47.164288651],[5.070453854,47.161914647],[5.072172792,47.161393059],[5.074105329,47.162886762],[5.074397952,47.162359171],[5.072277603,47.16089135],[5.071821169,47.161142683],[5.070820267,47.160489649],[5.071596135,47.159137474],[5.071018809,47.159094671],[5.070723622,47.158903622],[5.069819395,47.158084941],[5.068401553,47.156509023],[5.06980721,47.156119149],[5.070487635,47.156337532],[5.071812724,47.157251344],[5.074447718,47.158544238],[5.076494774,47.159687317],[5.077787745,47.158874285],[5.078295116,47.159464976],[5.079175322,47.159007872],[5.079646578,47.158218584],[5.079659853,47.157639258],[5.080204659,47.157455651],[5.081394438,47.156708374],[5.083971916,47.15616846],[5.085449968,47.155673521],[5.085923478,47.154979627],[5.086243087,47.15484598],[5.08710784,47.154198163],[5.08745535,47.153660538],[5.087759682,47.15340558],[5.088686377,47.153811243],[5.089944,47.154238842],[5.091060141,47.152382342],[5.094903808,47.154059106],[5.096840899,47.154642742],[5.096983583,47.154509569],[5.096334615,47.153541464],[5.09603193,47.152820155],[5.095720022,47.150470711],[5.095585182,47.150058872],[5.09513243,47.149279938],[5.094745047,47.148348515],[5.094666419,47.147922149],[5.094699505,47.14565021],[5.094527774,47.145205715],[5.094620831,47.14440789],[5.094493901,47.143689699],[5.099002557,47.144253735],[5.10142029,47.141161272],[5.105238197,47.135875495],[5.119215875,47.135326688],[5.118820801,47.136590291],[5.118522707,47.137199167],[5.118442458,47.13774281],[5.118096093,47.138332754],[5.122784854,47.140289427],[5.1229435,47.139860522],[5.123033382,47.139060022],[5.124493157,47.137820987],[5.125278956,47.13726438],[5.126002956,47.13601182],[5.125989341,47.133225539],[5.128994557,47.133195488],[5.12961128,47.132370871],[5.129837335,47.131712855],[5.129464831,47.130435419],[5.13018808,47.129602532],[5.130085238,47.128803769],[5.13128214,47.128036002],[5.131428345,47.126861591],[5.131566396,47.125347792],[5.131242504,47.124064961],[5.131302356,47.121141315],[5.131743919,47.118861786],[5.131736234,47.11746685],[5.131719324,47.117039362],[5.129222894,47.112927136],[5.128767883,47.112362712],[5.127567695,47.111535504],[5.125825501,47.108939502],[5.123430866,47.106285208],[5.120607034,47.104181822],[5.120534594,47.104251598],[5.119125808,47.104518797],[5.115057315,47.101210525],[5.114439598,47.101602791],[5.111816412,47.103898709],[5.111382158,47.104160618],[5.110521948,47.104492444],[5.109205077,47.104547997],[5.108259639,47.104792199],[5.106846286,47.104708085],[5.105283939,47.105199466],[5.103457876,47.105423634],[5.101712536,47.1059255],[5.095590309,47.107170509],[5.095074618,47.107477961],[5.093637856,47.107811097],[5.092164688,47.10802239],[5.089927118,47.108523973],[5.088893383,47.108638118],[5.087811813,47.108607218],[5.087040111,47.108470745],[5.087230857,47.10801429],[5.087169613,47.107727197],[5.087300642,47.107193465],[5.087465437,47.107122944],[5.087992604,47.106225412],[5.087197159,47.105815581],[5.086890504,47.106344378],[5.085811007,47.107524756],[5.084846776,47.10796904],[5.082335976,47.108297079],[5.080009206,47.108506473],[5.079125331,47.109291497],[5.078671823,47.109264527],[5.077985473,47.10908323],[5.076882191,47.108454607],[5.07682666,47.107800856],[5.077150212,47.107228555],[5.077290843,47.106736092],[5.077283769,47.106141811],[5.076700602,47.105179619],[5.075941037,47.104225995],[5.075367691,47.104271412],[5.074366085,47.102716906],[5.073701185,47.099764897],[5.073777093,47.098481053],[5.072875548,47.098701662],[5.072418028,47.099528527],[5.072505865,47.100097945],[5.072441678,47.100692604],[5.072654628,47.101634436],[5.072618326,47.10302294],[5.072393717,47.103184574],[5.071575915,47.103492831],[5.071033325,47.103960966],[5.070589819,47.103952698],[5.068442309,47.104189273],[5.06793228,47.104131751],[5.067507057,47.104290659],[5.06696335,47.104214822],[5.066357769,47.104279683],[5.065726373,47.10453143],[5.065494172,47.10439238],[5.064891661,47.104365317],[5.064837148,47.104595046],[5.064014897,47.104823174],[5.062660605,47.104901379],[5.060784333,47.105196014],[5.059261729,47.105046621],[5.056213166,47.105143206],[5.055790914,47.105484841],[5.055189106,47.105753115],[5.054999758,47.106218495],[5.054267134,47.106792594],[5.053067026,47.107284029],[5.052462656,47.107693729],[5.052317603,47.108249278],[5.052489855,47.108511901],[5.051953027,47.109102322],[5.051449988,47.110026267],[5.050375805,47.110952233],[5.050180234,47.111463644],[5.049104562,47.112421144],[5.048266378,47.113345607],[5.047097105,47.113924688],[5.046398302,47.114421583],[5.046186216,47.1152638],[5.045596444,47.115331873],[5.044689028,47.115025503],[5.043148124,47.115025719],[5.042840171,47.11525451],[5.041846237,47.115380136],[5.041159127,47.115107674],[5.040323399,47.115230494],[5.039738388,47.115424538],[5.03912123,47.115396695],[5.037968507,47.115544901],[5.036407769,47.11610285],[5.036308169,47.116364878],[5.03503287,47.117355474],[5.033548547,47.118262372],[5.032666198,47.118584988],[5.032166303,47.11890358],[5.031449928,47.119709595],[5.030765698,47.120073746],[5.030143701,47.120759215],[5.029893321,47.121467878],[5.029442518,47.122250305],[5.030157644,47.123650794],[5.030182158,47.124896793],[5.029899871,47.125249378],[5.03018766,47.12511284],[5.031037317,47.125459964],[5.031723141,47.125626238],[5.036256299,47.125711333],[5.037889864,47.125641136],[5.038045244,47.125702341],[5.039846457,47.124971724],[5.041838217,47.124361096],[5.04456718,47.123949946],[5.046917459,47.123783193],[5.050078643,47.123774937],[5.05169002,47.123574349],[5.055653403,47.123668788],[5.055793476,47.123777973],[5.056306187,47.127255105],[5.058607763,47.126846719],[5.058984662,47.126937276],[5.06029077,47.1270338],[5.060990558,47.127631044],[5.061632675,47.127789816],[5.062035886,47.128015886],[5.0646269,47.128927915],[5.064853018,47.131178098],[5.065576137,47.135031491],[5.066357791,47.135109394],[5.066229263,47.135646649],[5.066505438,47.137478952],[5.063953447,47.138492657],[5.064115123,47.141988617],[5.065956046,47.141978276],[5.065922084,47.143501802],[5.068835031,47.143598355],[5.068878995,47.143918183],[5.066577029,47.145434508],[5.06435637,47.147250134],[5.062366384,47.148336619],[5.061683711,47.149021532],[5.056151787,47.152358508],[5.054947078,47.153828066],[5.053925965,47.154124477],[5.053363825,47.154512702],[5.051250816,47.155397633],[5.049743975,47.156184432],[5.0488908,47.156420185]]]],&quot;type&quot;:&quot;MultiPolygon&quot;}"/>
    <s v="47.129029287, 5.08444922"/>
  </r>
  <r>
    <x v="0"/>
    <x v="82"/>
    <s v="21563"/>
    <s v="CC des Terres d'Auxois"/>
    <s v="200071017"/>
    <s v="CC"/>
    <s v="Côte-d'Or"/>
    <s v="21"/>
    <s v="Bourgogne-Franche-Comté"/>
    <s v="27"/>
    <s v="BT &lt;= 36 kVA"/>
    <m/>
    <m/>
    <n v="0"/>
    <n v="0"/>
    <n v="0"/>
    <n v="0"/>
    <n v="0"/>
    <n v="0"/>
    <n v="0"/>
    <n v="0"/>
    <n v="0"/>
    <n v="0"/>
    <s v="{&quot;coordinates&quot;:[[[[4.599793602,47.344933842],[4.6000991,47.345138529],[4.601134672,47.345214301],[4.602149377,47.345167895],[4.603176416,47.345046576],[4.604696367,47.345017485],[4.60515645,47.345119178],[4.607312656,47.344925488],[4.607635693,47.344741836],[4.609207537,47.34427887],[4.610048791,47.343573897],[4.610622266,47.343481308],[4.610867104,47.34329693],[4.611611341,47.343641368],[4.612870441,47.34366171],[4.6151793,47.34348106],[4.615695429,47.343156036],[4.616141642,47.342533046],[4.61724381,47.342225972],[4.61942693,47.34218295],[4.620091578,47.34225922],[4.620885924,47.342243636],[4.621107391,47.342602512],[4.621895048,47.342628433],[4.624025478,47.342901205],[4.626961107,47.34189848],[4.628210697,47.341693684],[4.63160022,47.341638917],[4.633126952,47.340486537],[4.631812025,47.339238132],[4.63124187,47.338304304],[4.631483613,47.337759758],[4.631987406,47.337164707],[4.63262899,47.336701879],[4.634279566,47.336272576],[4.635001329,47.336573062],[4.635053266,47.336277894],[4.636931073,47.335222262],[4.637530443,47.334984206],[4.638176706,47.334894054],[4.638765473,47.334916362],[4.639422767,47.335100675],[4.640090739,47.335590978],[4.635425627,47.338847848],[4.635702731,47.339377894],[4.635676553,47.339866289],[4.636380788,47.339894187],[4.636931234,47.340134946],[4.636360539,47.342531796],[4.636388573,47.343190506],[4.635312947,47.343670269],[4.63468564,47.343299123],[4.634084042,47.343119401],[4.63310742,47.343022385],[4.633572986,47.344782454],[4.633523078,47.345188343],[4.633674647,47.347164423],[4.633953008,47.347473852],[4.634284018,47.347467395],[4.634518432,47.347073317],[4.635054063,47.346912709],[4.635448904,47.347566254],[4.636532225,47.347423138],[4.636563558,47.35088299],[4.637481586,47.352007277],[4.640782655,47.352764771],[4.641045994,47.353057288],[4.642245029,47.353271751],[4.642667046,47.353207258],[4.643188177,47.352961279],[4.643594763,47.353041967],[4.643555105,47.353434209],[4.644273207,47.353433052],[4.644213357,47.353814774],[4.645666993,47.354466802],[4.647772048,47.354713393],[4.652477143,47.354798736],[4.654924279,47.354750398],[4.65565668,47.354825503],[4.655419207,47.355460079],[4.655372167,47.355910957],[4.655810508,47.356847447],[4.655403364,47.357394398],[4.655428397,47.358678034],[4.655146108,47.35940689],[4.654701331,47.359980486],[4.655103214,47.36020707],[4.654758652,47.362397282],[4.654996017,47.362445225],[4.65496813,47.363388355],[4.654441184,47.364091879],[4.652585064,47.366088392],[4.653082456,47.367090679],[4.653602294,47.367014852],[4.654220203,47.367497683],[4.654823107,47.367665579],[4.654634012,47.367894275],[4.654681469,47.368272673],[4.65565478,47.368503722],[4.655321926,47.369184673],[4.655252781,47.370422822],[4.655771983,47.371012398],[4.656909465,47.371493213],[4.656322308,47.372652307],[4.657072047,47.373237691],[4.657224591,47.374142229],[4.654869482,47.374194695],[4.654607499,47.374295669],[4.654722894,47.374985541],[4.65342333,47.375010338],[4.653178334,47.375232623],[4.65356684,47.375365759],[4.65372859,47.376011751],[4.654148271,47.376166952],[4.654080041,47.376361511],[4.654518914,47.376537147],[4.654276866,47.376898054],[4.654539985,47.377349015],[4.65642878,47.377172645],[4.656515592,47.377665732],[4.661429662,47.377926944],[4.661738894,47.377425497],[4.663738437,47.377700331],[4.664486623,47.376650546],[4.668892148,47.374755934],[4.674771468,47.37401316],[4.676620411,47.368709167],[4.67738488,47.368234421],[4.67834679,47.367335422],[4.678761104,47.366810797],[4.678981776,47.366324085],[4.679745404,47.362438546],[4.679709979,47.361857387],[4.679537896,47.361482599],[4.68030119,47.360678293],[4.680670325,47.359136836],[4.68082099,47.357982117],[4.681300433,47.356029368],[4.681325383,47.355387906],[4.68448588,47.341090177],[4.684431627,47.340838843],[4.683811051,47.340396727],[4.685242703,47.338404021],[4.686075755,47.336628887],[4.689963237,47.331449821],[4.691050212,47.330428212],[4.687235307,47.329525641],[4.68697143,47.329599708],[4.687263308,47.330163642],[4.68696653,47.330455192],[4.684827334,47.330658231],[4.684383425,47.330608844],[4.684265922,47.330367431],[4.677544352,47.330829399],[4.67300736,47.329188535],[4.671518298,47.328408595],[4.670576647,47.328067376],[4.669852837,47.328172332],[4.669366188,47.327641772],[4.66813922,47.3268121],[4.667263804,47.326469903],[4.664671883,47.326206346],[4.662282725,47.326074894],[4.661815063,47.325641277],[4.660427486,47.325864625],[4.651550244,47.327442714],[4.644094654,47.329229606],[4.643133779,47.329639392],[4.642519003,47.330323407],[4.640905464,47.330786525],[4.639087933,47.33159646],[4.635988596,47.332460447],[4.63455787,47.330971488],[4.634895104,47.330911815],[4.634474529,47.330365778],[4.634385302,47.329827681],[4.634512223,47.329689931],[4.634479688,47.328925931],[4.634335143,47.328658739],[4.631694722,47.32880122],[4.630961342,47.328680962],[4.630877552,47.328276949],[4.630733054,47.328010653],[4.630400796,47.327972098],[4.629290631,47.32830913],[4.628578874,47.328682884],[4.627615923,47.329377103],[4.626435469,47.32962505],[4.625643998,47.329685656],[4.625109166,47.32956168],[4.624501412,47.32930366],[4.624158334,47.328995113],[4.623312114,47.328602657],[4.622930496,47.328552165],[4.622483469,47.328221655],[4.621071709,47.32791452],[4.620026909,47.328356799],[4.61900441,47.329187739],[4.616867291,47.331839529],[4.616228312,47.332391375],[4.615644767,47.332673221],[4.614169781,47.33273245],[4.612658649,47.334145485],[4.611818494,47.334704601],[4.611077861,47.335446914],[4.610146855,47.335981164],[4.608357255,47.336594831],[4.60599217,47.337587399],[4.604356318,47.337853118],[4.6039745,47.338329307],[4.603844574,47.339167583],[4.602495847,47.339291547],[4.602177159,47.340374635],[4.601757251,47.340729785],[4.601192639,47.340896943],[4.60086937,47.341161617],[4.60098823,47.341371575],[4.60045369,47.342591792],[4.599793602,47.344933842]]]],&quot;type&quot;:&quot;MultiPolygon&quot;}"/>
    <s v="47.346074804, 4.655214251"/>
  </r>
  <r>
    <x v="0"/>
    <x v="83"/>
    <s v="21562"/>
    <s v="CC Mirebellois et Fontenois"/>
    <s v="200072825"/>
    <s v="CC"/>
    <s v="Côte-d'Or"/>
    <s v="21"/>
    <s v="Bourgogne-Franche-Comté"/>
    <s v="27"/>
    <s v="BT &lt;= 36 kVA"/>
    <m/>
    <m/>
    <n v="0"/>
    <n v="0"/>
    <n v="0"/>
    <n v="0"/>
    <n v="0"/>
    <n v="0"/>
    <n v="0"/>
    <n v="0"/>
    <n v="0"/>
    <n v="0"/>
    <s v="{&quot;coordinates&quot;:[[[[5.456062366,47.597640081],[5.455935047,47.597042992],[5.45430096,47.593469756],[5.453479335,47.592219055],[5.453428338,47.591891425],[5.452240311,47.590835733],[5.451733628,47.590614938],[5.451161486,47.590563019],[5.449934549,47.589905266],[5.449532192,47.589578707],[5.448492092,47.588959343],[5.447191339,47.588403073],[5.446935096,47.588388635],[5.445813611,47.58857785],[5.445231894,47.588839495],[5.444883157,47.588578438],[5.444140302,47.588373366],[5.44385262,47.588020972],[5.442686776,47.588608229],[5.44182102,47.588538997],[5.441172409,47.587687139],[5.440315015,47.587800532],[5.439165029,47.586345873],[5.433890251,47.587522275],[5.431894768,47.585561063],[5.430158399,47.584025784],[5.429453832,47.583255178],[5.427650483,47.58100442],[5.425302646,47.577457357],[5.424494841,47.576607819],[5.423488909,47.575204051],[5.424958404,47.574008198],[5.423252442,47.572367724],[5.423086505,47.571760596],[5.422677628,47.571694343],[5.422204331,47.571410593],[5.421805819,47.571719652],[5.420921177,47.571931634],[5.419356687,47.57194158],[5.418692308,47.572198507],[5.418273286,47.572143256],[5.417933387,47.571248851],[5.417144675,47.571404783],[5.416707453,47.570741131],[5.415805123,47.570414912],[5.414502965,47.570575156],[5.414380812,47.570757794],[5.413453798,47.57082741],[5.413299358,47.570472186],[5.413757116,47.57032493],[5.413532098,47.569880212],[5.412288264,47.569357509],[5.411802105,47.56949454],[5.410533659,47.56948744],[5.410081655,47.569260837],[5.409059483,47.569255838],[5.407957551,47.569134504],[5.407444177,47.568106769],[5.405826303,47.566574098],[5.403878298,47.565095039],[5.40188345,47.563933006],[5.401709636,47.56438776],[5.400845814,47.565535732],[5.400021567,47.566232609],[5.398605311,47.566813778],[5.394202808,47.561894499],[5.391544792,47.562375894],[5.389435069,47.562950459],[5.387927232,47.559280103],[5.387723583,47.558325192],[5.387414665,47.558200037],[5.387476762,47.557386473],[5.387810345,47.556247656],[5.387887409,47.556037151],[5.386692389,47.555611342],[5.385925506,47.555239801],[5.384600113,47.555647843],[5.383431231,47.55568795],[5.383415204,47.555418114],[5.382883157,47.555479418],[5.382164804,47.55527076],[5.379240109,47.555225107],[5.377648501,47.554972999],[5.376062656,47.5552989],[5.373654052,47.556419599],[5.372657075,47.556706449],[5.37093988,47.556742275],[5.367587589,47.556415048],[5.36717108,47.556532469],[5.366241005,47.557069156],[5.363425174,47.559877401],[5.363022391,47.559944998],[5.363323142,47.560187452],[5.363568405,47.560709295],[5.36347118,47.561970215],[5.364809191,47.564455587],[5.365134033,47.565481914],[5.365575885,47.566235706],[5.366419618,47.566749906],[5.366431061,47.56724857],[5.365917357,47.56757688],[5.365152268,47.567907584],[5.36399971,47.568082239],[5.363868237,47.568509055],[5.362691808,47.569498262],[5.361886998,47.569744197],[5.361466674,47.569988647],[5.360780059,47.5707716],[5.360204665,47.571271331],[5.360052776,47.572020044],[5.360395792,47.574934422],[5.360332873,47.575588579],[5.364111794,47.577531044],[5.365314318,47.578720582],[5.362894741,47.579952908],[5.363246937,47.580573442],[5.364466555,47.58160685],[5.364865163,47.582222837],[5.366244834,47.583322324],[5.366834847,47.583421121],[5.36711233,47.584366449],[5.36750094,47.584575591],[5.368166091,47.584657548],[5.369963769,47.584435538],[5.371663145,47.584637846],[5.371814233,47.584922944],[5.372943211,47.585258399],[5.37333423,47.585461169],[5.37317955,47.585964109],[5.37505157,47.586215988],[5.375597543,47.586191365],[5.375515384,47.586678423],[5.376024954,47.588587975],[5.377200756,47.588447858],[5.377139618,47.589466701],[5.377713102,47.589162345],[5.378169918,47.589137726],[5.378265271,47.589754446],[5.378001127,47.590249717],[5.377957715,47.590889076],[5.379027409,47.591234688],[5.379312568,47.591151428],[5.380763071,47.59179724],[5.381644069,47.591075048],[5.382764554,47.590827942],[5.384675097,47.592682727],[5.386169285,47.593975962],[5.385540501,47.594919964],[5.388536035,47.594655171],[5.388386878,47.595070667],[5.38924335,47.595348509],[5.389947043,47.594324605],[5.390310315,47.594142462],[5.391060704,47.594191927],[5.395679654,47.594891464],[5.396044051,47.595951114],[5.396947734,47.597101446],[5.397545095,47.596855037],[5.398263202,47.596896115],[5.399740588,47.596531647],[5.399795572,47.597132973],[5.403419831,47.596341565],[5.403957129,47.59641785],[5.404949607,47.595988558],[5.405510464,47.596469591],[5.405742178,47.596914182],[5.406367304,47.597255204],[5.406550925,47.597489159],[5.407882131,47.597574267],[5.408572605,47.598005784],[5.409498067,47.597891223],[5.409868914,47.598556266],[5.410065036,47.598506289],[5.410700955,47.597994258],[5.41253572,47.597496169],[5.413764592,47.596878205],[5.416092812,47.595959206],[5.417098256,47.595730361],[5.418907772,47.595148041],[5.420882609,47.594248874],[5.421291608,47.593932403],[5.421890037,47.593624607],[5.424626497,47.592584389],[5.427135241,47.592247663],[5.428260816,47.592233251],[5.427661057,47.593067027],[5.430247005,47.594280267],[5.430938588,47.594440568],[5.431674789,47.594323467],[5.431880669,47.594166985],[5.435059029,47.594646437],[5.43558754,47.594587678],[5.436108562,47.594393992],[5.437519708,47.594626583],[5.441025925,47.595432228],[5.441114201,47.595790601],[5.441443248,47.595736889],[5.443006233,47.595154844],[5.444347147,47.596469483],[5.446175073,47.596265481],[5.446948505,47.596263675],[5.448212603,47.596393858],[5.452674438,47.5973313],[5.454581741,47.598448408],[5.456062366,47.597640081]]]],&quot;type&quot;:&quot;MultiPolygon&quot;}"/>
    <s v="47.579115371, 5.398248858"/>
  </r>
  <r>
    <x v="0"/>
    <x v="84"/>
    <s v="21561"/>
    <s v="CC Forêts, Seine et Suzon"/>
    <s v="200039063"/>
    <s v="CC"/>
    <s v="Côte-d'Or"/>
    <s v="21"/>
    <s v="Bourgogne-Franche-Comté"/>
    <s v="27"/>
    <s v="BT &lt;= 36 kVA"/>
    <n v="13"/>
    <n v="118.85599999999999"/>
    <n v="0"/>
    <n v="0"/>
    <n v="0"/>
    <n v="0"/>
    <n v="0"/>
    <n v="0"/>
    <n v="0"/>
    <n v="0"/>
    <m/>
    <m/>
    <s v="{&quot;coordinates&quot;:[[[[4.859752802,47.404845774],[4.859122248,47.40456231],[4.85853891,47.404454577],[4.857496113,47.403948078],[4.856561574,47.403694668],[4.856241027,47.403438655],[4.855284353,47.403311652],[4.854489076,47.403402677],[4.853821023,47.403222434],[4.851935573,47.40319935],[4.852012347,47.40304145],[4.850898181,47.402309117],[4.847805981,47.402058446],[4.844565214,47.400958229],[4.84389708,47.400426757],[4.84358084,47.399753735],[4.842713847,47.398953475],[4.842690471,47.39862068],[4.842306582,47.398602451],[4.842058101,47.398279525],[4.841407461,47.397946761],[4.840467239,47.397599668],[4.839874621,47.397179534],[4.839426481,47.396757112],[4.839523138,47.396211713],[4.838526962,47.396049181],[4.83789869,47.395825898],[4.837191668,47.395394052],[4.8368307,47.395037776],[4.836448502,47.394913249],[4.836353166,47.394530264],[4.83600574,47.39445291],[4.835886244,47.393983863],[4.835382964,47.393304768],[4.834944675,47.392238353],[4.834647969,47.392053942],[4.833587473,47.390434559],[4.833197192,47.390072431],[4.832521953,47.389830051],[4.831982364,47.389056066],[4.832162358,47.388464337],[4.832175724,47.387303448],[4.832435427,47.386832922],[4.832361803,47.386385659],[4.832094867,47.385907226],[4.831384531,47.38521787],[4.831166232,47.384804401],[4.830731888,47.384353814],[4.830577855,47.383880802],[4.830517283,47.383465748],[4.830034919,47.382967291],[4.829332458,47.38266229],[4.828370171,47.382590987],[4.825575743,47.38330034],[4.824948293,47.383367821],[4.824446468,47.383620621],[4.823834427,47.384609012],[4.823123854,47.384649873],[4.821696344,47.385012622],[4.819355052,47.385914618],[4.818410463,47.386053659],[4.817696934,47.385929752],[4.817211206,47.386072412],[4.814600988,47.385926795],[4.814218145,47.385779695],[4.813329662,47.385774649],[4.812763894,47.385628596],[4.811314096,47.385530536],[4.810490227,47.385357879],[4.808568947,47.384291947],[4.807600155,47.383988259],[4.805413853,47.382962415],[4.804400778,47.382680999],[4.803910436,47.382647189],[4.80140159,47.382829267],[4.800620458,47.38282156],[4.800053767,47.382724985],[4.799340411,47.382880101],[4.798024634,47.382782503],[4.796269113,47.384161206],[4.795949608,47.384992747],[4.795526726,47.385627787],[4.795424613,47.386300191],[4.795008939,47.386636171],[4.794518568,47.386879657],[4.794142036,47.387315879],[4.793203736,47.387724748],[4.791778716,47.388646258],[4.79120344,47.389365568],[4.79025359,47.389986193],[4.789135211,47.390484243],[4.788207387,47.390653393],[4.787761409,47.391355388],[4.786900907,47.392232134],[4.786730205,47.393356699],[4.785562813,47.39417782],[4.784371826,47.394530166],[4.783191908,47.39517587],[4.781806013,47.395689654],[4.778928023,47.397235642],[4.778542714,47.397133484],[4.778331147,47.397471681],[4.777855671,47.397489757],[4.776207227,47.398807968],[4.775570929,47.39901578],[4.774231493,47.399776378],[4.773739776,47.399905438],[4.765387207,47.404284358],[4.762767061,47.406278024],[4.75975646,47.406808047],[4.76195533,47.409989259],[4.749100771,47.415711854],[4.751702663,47.418040792],[4.753107878,47.418334767],[4.753963948,47.418792779],[4.753893965,47.418964913],[4.754818149,47.419476818],[4.756661994,47.421696425],[4.757184789,47.421819989],[4.758531499,47.422591104],[4.760265142,47.423346444],[4.760638132,47.423392124],[4.763148005,47.425155842],[4.764175201,47.426775424],[4.766339084,47.427333263],[4.767290878,47.427708688],[4.767845525,47.427829921],[4.768146089,47.42801174],[4.771621748,47.430477328],[4.773016276,47.431076471],[4.773596632,47.431251311],[4.774883093,47.432312192],[4.775774882,47.432474166],[4.776251229,47.43267309],[4.776817483,47.433102046],[4.777210836,47.433638989],[4.777297399,47.434528177],[4.777424871,47.434650488],[4.778583062,47.434920922],[4.780480819,47.436081347],[4.781819148,47.43633999],[4.782965764,47.43646019],[4.784160502,47.437347695],[4.785280113,47.437771727],[4.785686519,47.437741179],[4.786072507,47.437177898],[4.788079527,47.436674355],[4.789239792,47.435811928],[4.789833615,47.435512861],[4.790220368,47.435609558],[4.792660376,47.43718194],[4.793474552,47.437479138],[4.794423489,47.437520334],[4.794954089,47.437433814],[4.796021878,47.437022054],[4.796612956,47.436523101],[4.797260253,47.436750815],[4.797693776,47.437686858],[4.797698385,47.4385755],[4.797452417,47.438562192],[4.797818601,47.439824324],[4.797552861,47.439973397],[4.797956478,47.440452487],[4.798482192,47.440812634],[4.799256821,47.441549807],[4.799865193,47.441920376],[4.802011473,47.442161788],[4.802058853,47.442071013],[4.803934896,47.442484952],[4.803809689,47.442826351],[4.804270336,47.442986688],[4.805033119,47.443487197],[4.805858339,47.444461254],[4.80810197,47.443021762],[4.811803872,47.443223508],[4.814397354,47.443733259],[4.81601431,47.443743154],[4.816084593,47.443976167],[4.816625529,47.443880383],[4.818420852,47.444217916],[4.822644435,47.444183359],[4.823916713,47.4443219],[4.824036735,47.443714934],[4.825382252,47.440862002],[4.825917067,47.439926173],[4.827312206,47.437833293],[4.82977953,47.435973855],[4.841167311,47.430916576],[4.841591324,47.431053034],[4.840815026,47.432674393],[4.839984765,47.433460097],[4.839587894,47.433534805],[4.838817053,47.432805034],[4.838492121,47.43304248],[4.838502524,47.433886921],[4.838629938,47.434390049],[4.839012102,47.434853134],[4.838725127,47.435036856],[4.838532738,47.435540535],[4.838823227,47.435845693],[4.839586128,47.436188404],[4.840090019,47.436060679],[4.840592122,47.436344477],[4.839924374,47.436454086],[4.840112728,47.436953547],[4.840540757,47.437360075],[4.840309972,47.437479881],[4.840656563,47.437794952],[4.84128072,47.437806688],[4.842223176,47.438506713],[4.842378724,47.438900439],[4.842161276,47.439137994],[4.842814586,47.439765154],[4.843619388,47.440898654],[4.846656949,47.442040859],[4.847230431,47.442736794],[4.847217148,47.443390717],[4.847342484,47.44379212],[4.847898429,47.444440608],[4.852658664,47.443726518],[4.852877903,47.44427049],[4.853559113,47.444164196],[4.853535078,47.443968285],[4.854641769,47.443500437],[4.855101802,47.443140135],[4.85538506,47.442696209],[4.856775853,47.441963584],[4.85699527,47.442320256],[4.857488315,47.442415037],[4.857986119,47.442226103],[4.857630159,47.44172124],[4.857861951,47.441171877],[4.858518566,47.441237929],[4.858663025,47.441002409],[4.861488598,47.441801852],[4.861786954,47.44221398],[4.86319084,47.442432827],[4.863426552,47.4421121],[4.863884731,47.44212007],[4.864088695,47.441802551],[4.863286173,47.441357983],[4.860108302,47.440618242],[4.85854736,47.440384758],[4.857689224,47.439941941],[4.857807058,47.43909185],[4.857704296,47.438463187],[4.857817009,47.437848191],[4.857757645,47.436825344],[4.857334067,47.435364396],[4.857192719,47.43408173],[4.857744899,47.432478241],[4.857730403,47.431945414],[4.858229447,47.431489026],[4.858927467,47.431069077],[4.85962477,47.430934574],[4.859588271,47.430418305],[4.859406344,47.429955686],[4.860076939,47.428555589],[4.859713098,47.427783426],[4.858046392,47.425790371],[4.857835587,47.425833357],[4.856640527,47.426611507],[4.856014405,47.426616095],[4.855222229,47.426768298],[4.853897922,47.427379197],[4.853439584,47.427439626],[4.852875065,47.426540076],[4.851279221,47.424899671],[4.853372983,47.424824012],[4.85812036,47.424403412],[4.860001383,47.424162649],[4.860992975,47.423946892],[4.862626887,47.423392182],[4.862612197,47.423122285],[4.866154474,47.420791892],[4.865902323,47.420523103],[4.866206089,47.420178762],[4.866481758,47.419561136],[4.866507308,47.419266281],[4.86585538,47.418070144],[4.866181974,47.417657903],[4.866163741,47.417477206],[4.865290105,47.415818192],[4.864799223,47.415702702],[4.861989692,47.412501605],[4.861704673,47.411399519],[4.861325139,47.410822104],[4.861384019,47.409958534],[4.861253999,47.409423048],[4.861386407,47.40888156],[4.86054413,47.4070095],[4.859752802,47.404845774]]]],&quot;type&quot;:&quot;MultiPolygon&quot;}"/>
    <s v="47.415109499, 4.812004433"/>
  </r>
  <r>
    <x v="0"/>
    <x v="84"/>
    <s v="21561"/>
    <s v="CC Forêts, Seine et Suzon"/>
    <s v="200039063"/>
    <s v="CC"/>
    <s v="Côte-d'Or"/>
    <s v="21"/>
    <s v="Bourgogne-Franche-Comté"/>
    <s v="27"/>
    <s v="BT &gt; 36 kVA"/>
    <n v="3"/>
    <n v="280.82"/>
    <n v="0"/>
    <n v="0"/>
    <n v="0"/>
    <n v="0"/>
    <n v="0"/>
    <n v="0"/>
    <n v="0"/>
    <n v="0"/>
    <n v="0"/>
    <n v="0"/>
    <s v="{&quot;coordinates&quot;:[[[[4.859752802,47.404845774],[4.859122248,47.40456231],[4.85853891,47.404454577],[4.857496113,47.403948078],[4.856561574,47.403694668],[4.856241027,47.403438655],[4.855284353,47.403311652],[4.854489076,47.403402677],[4.853821023,47.403222434],[4.851935573,47.40319935],[4.852012347,47.40304145],[4.850898181,47.402309117],[4.847805981,47.402058446],[4.844565214,47.400958229],[4.84389708,47.400426757],[4.84358084,47.399753735],[4.842713847,47.398953475],[4.842690471,47.39862068],[4.842306582,47.398602451],[4.842058101,47.398279525],[4.841407461,47.397946761],[4.840467239,47.397599668],[4.839874621,47.397179534],[4.839426481,47.396757112],[4.839523138,47.396211713],[4.838526962,47.396049181],[4.83789869,47.395825898],[4.837191668,47.395394052],[4.8368307,47.395037776],[4.836448502,47.394913249],[4.836353166,47.394530264],[4.83600574,47.39445291],[4.835886244,47.393983863],[4.835382964,47.393304768],[4.834944675,47.392238353],[4.834647969,47.392053942],[4.833587473,47.390434559],[4.833197192,47.390072431],[4.832521953,47.389830051],[4.831982364,47.389056066],[4.832162358,47.388464337],[4.832175724,47.387303448],[4.832435427,47.386832922],[4.832361803,47.386385659],[4.832094867,47.385907226],[4.831384531,47.38521787],[4.831166232,47.384804401],[4.830731888,47.384353814],[4.830577855,47.383880802],[4.830517283,47.383465748],[4.830034919,47.382967291],[4.829332458,47.38266229],[4.828370171,47.382590987],[4.825575743,47.38330034],[4.824948293,47.383367821],[4.824446468,47.383620621],[4.823834427,47.384609012],[4.823123854,47.384649873],[4.821696344,47.385012622],[4.819355052,47.385914618],[4.818410463,47.386053659],[4.817696934,47.385929752],[4.817211206,47.386072412],[4.814600988,47.385926795],[4.814218145,47.385779695],[4.813329662,47.385774649],[4.812763894,47.385628596],[4.811314096,47.385530536],[4.810490227,47.385357879],[4.808568947,47.384291947],[4.807600155,47.383988259],[4.805413853,47.382962415],[4.804400778,47.382680999],[4.803910436,47.382647189],[4.80140159,47.382829267],[4.800620458,47.38282156],[4.800053767,47.382724985],[4.799340411,47.382880101],[4.798024634,47.382782503],[4.796269113,47.384161206],[4.795949608,47.384992747],[4.795526726,47.385627787],[4.795424613,47.386300191],[4.795008939,47.386636171],[4.794518568,47.386879657],[4.794142036,47.387315879],[4.793203736,47.387724748],[4.791778716,47.388646258],[4.79120344,47.389365568],[4.79025359,47.389986193],[4.789135211,47.390484243],[4.788207387,47.390653393],[4.787761409,47.391355388],[4.786900907,47.392232134],[4.786730205,47.393356699],[4.785562813,47.39417782],[4.784371826,47.394530166],[4.783191908,47.39517587],[4.781806013,47.395689654],[4.778928023,47.397235642],[4.778542714,47.397133484],[4.778331147,47.397471681],[4.777855671,47.397489757],[4.776207227,47.398807968],[4.775570929,47.39901578],[4.774231493,47.399776378],[4.773739776,47.399905438],[4.765387207,47.404284358],[4.762767061,47.406278024],[4.75975646,47.406808047],[4.76195533,47.409989259],[4.749100771,47.415711854],[4.751702663,47.418040792],[4.753107878,47.418334767],[4.753963948,47.418792779],[4.753893965,47.418964913],[4.754818149,47.419476818],[4.756661994,47.421696425],[4.757184789,47.421819989],[4.758531499,47.422591104],[4.760265142,47.423346444],[4.760638132,47.423392124],[4.763148005,47.425155842],[4.764175201,47.426775424],[4.766339084,47.427333263],[4.767290878,47.427708688],[4.767845525,47.427829921],[4.768146089,47.42801174],[4.771621748,47.430477328],[4.773016276,47.431076471],[4.773596632,47.431251311],[4.774883093,47.432312192],[4.775774882,47.432474166],[4.776251229,47.43267309],[4.776817483,47.433102046],[4.777210836,47.433638989],[4.777297399,47.434528177],[4.777424871,47.434650488],[4.778583062,47.434920922],[4.780480819,47.436081347],[4.781819148,47.43633999],[4.782965764,47.43646019],[4.784160502,47.437347695],[4.785280113,47.437771727],[4.785686519,47.437741179],[4.786072507,47.437177898],[4.788079527,47.436674355],[4.789239792,47.435811928],[4.789833615,47.435512861],[4.790220368,47.435609558],[4.792660376,47.43718194],[4.793474552,47.437479138],[4.794423489,47.437520334],[4.794954089,47.437433814],[4.796021878,47.437022054],[4.796612956,47.436523101],[4.797260253,47.436750815],[4.797693776,47.437686858],[4.797698385,47.4385755],[4.797452417,47.438562192],[4.797818601,47.439824324],[4.797552861,47.439973397],[4.797956478,47.440452487],[4.798482192,47.440812634],[4.799256821,47.441549807],[4.799865193,47.441920376],[4.802011473,47.442161788],[4.802058853,47.442071013],[4.803934896,47.442484952],[4.803809689,47.442826351],[4.804270336,47.442986688],[4.805033119,47.443487197],[4.805858339,47.444461254],[4.80810197,47.443021762],[4.811803872,47.443223508],[4.814397354,47.443733259],[4.81601431,47.443743154],[4.816084593,47.443976167],[4.816625529,47.443880383],[4.818420852,47.444217916],[4.822644435,47.444183359],[4.823916713,47.4443219],[4.824036735,47.443714934],[4.825382252,47.440862002],[4.825917067,47.439926173],[4.827312206,47.437833293],[4.82977953,47.435973855],[4.841167311,47.430916576],[4.841591324,47.431053034],[4.840815026,47.432674393],[4.839984765,47.433460097],[4.839587894,47.433534805],[4.838817053,47.432805034],[4.838492121,47.43304248],[4.838502524,47.433886921],[4.838629938,47.434390049],[4.839012102,47.434853134],[4.838725127,47.435036856],[4.838532738,47.435540535],[4.838823227,47.435845693],[4.839586128,47.436188404],[4.840090019,47.436060679],[4.840592122,47.436344477],[4.839924374,47.436454086],[4.840112728,47.436953547],[4.840540757,47.437360075],[4.840309972,47.437479881],[4.840656563,47.437794952],[4.84128072,47.437806688],[4.842223176,47.438506713],[4.842378724,47.438900439],[4.842161276,47.439137994],[4.842814586,47.439765154],[4.843619388,47.440898654],[4.846656949,47.442040859],[4.847230431,47.442736794],[4.847217148,47.443390717],[4.847342484,47.44379212],[4.847898429,47.444440608],[4.852658664,47.443726518],[4.852877903,47.44427049],[4.853559113,47.444164196],[4.853535078,47.443968285],[4.854641769,47.443500437],[4.855101802,47.443140135],[4.85538506,47.442696209],[4.856775853,47.441963584],[4.85699527,47.442320256],[4.857488315,47.442415037],[4.857986119,47.442226103],[4.857630159,47.44172124],[4.857861951,47.441171877],[4.858518566,47.441237929],[4.858663025,47.441002409],[4.861488598,47.441801852],[4.861786954,47.44221398],[4.86319084,47.442432827],[4.863426552,47.4421121],[4.863884731,47.44212007],[4.864088695,47.441802551],[4.863286173,47.441357983],[4.860108302,47.440618242],[4.85854736,47.440384758],[4.857689224,47.439941941],[4.857807058,47.43909185],[4.857704296,47.438463187],[4.857817009,47.437848191],[4.857757645,47.436825344],[4.857334067,47.435364396],[4.857192719,47.43408173],[4.857744899,47.432478241],[4.857730403,47.431945414],[4.858229447,47.431489026],[4.858927467,47.431069077],[4.85962477,47.430934574],[4.859588271,47.430418305],[4.859406344,47.429955686],[4.860076939,47.428555589],[4.859713098,47.427783426],[4.858046392,47.425790371],[4.857835587,47.425833357],[4.856640527,47.426611507],[4.856014405,47.426616095],[4.855222229,47.426768298],[4.853897922,47.427379197],[4.853439584,47.427439626],[4.852875065,47.426540076],[4.851279221,47.424899671],[4.853372983,47.424824012],[4.85812036,47.424403412],[4.860001383,47.424162649],[4.860992975,47.423946892],[4.862626887,47.423392182],[4.862612197,47.423122285],[4.866154474,47.420791892],[4.865902323,47.420523103],[4.866206089,47.420178762],[4.866481758,47.419561136],[4.866507308,47.419266281],[4.86585538,47.418070144],[4.866181974,47.417657903],[4.866163741,47.417477206],[4.865290105,47.415818192],[4.864799223,47.415702702],[4.861989692,47.412501605],[4.861704673,47.411399519],[4.861325139,47.410822104],[4.861384019,47.409958534],[4.861253999,47.409423048],[4.861386407,47.40888156],[4.86054413,47.4070095],[4.859752802,47.404845774]]]],&quot;type&quot;:&quot;MultiPolygon&quot;}"/>
    <s v="47.415109499, 4.812004433"/>
  </r>
  <r>
    <x v="0"/>
    <x v="85"/>
    <s v="21556"/>
    <s v="CC Auxonne Pontailler Val de Saône"/>
    <s v="200070902"/>
    <s v="CC"/>
    <s v="Côte-d'Or"/>
    <s v="21"/>
    <s v="Bourgogne-Franche-Comté"/>
    <s v="27"/>
    <s v="BT &lt;= 36 kVA"/>
    <m/>
    <m/>
    <n v="0"/>
    <n v="0"/>
    <n v="0"/>
    <n v="0"/>
    <n v="0"/>
    <n v="0"/>
    <n v="0"/>
    <n v="0"/>
    <n v="0"/>
    <n v="0"/>
    <s v="{&quot;coordinates&quot;:[[[[5.32437367,47.304602927],[5.330817443,47.309290255],[5.347366006,47.321592608],[5.347049726,47.321750309],[5.347326983,47.322032904],[5.34842139,47.322586273],[5.349157251,47.32372329],[5.349152497,47.324855477],[5.348171165,47.325525584],[5.34833606,47.326963254],[5.348865981,47.327328096],[5.35052001,47.327469343],[5.350730974,47.328021661],[5.349193418,47.327697033],[5.348264363,47.327837412],[5.347522209,47.327859625],[5.346975119,47.32764733],[5.346628588,47.327871385],[5.345996985,47.327725639],[5.345094469,47.327867258],[5.343993316,47.328404652],[5.343172453,47.328353674],[5.34161935,47.328521902],[5.341002479,47.328410056],[5.340703071,47.328561093],[5.339609969,47.328433621],[5.338804087,47.329212686],[5.338697862,47.329480509],[5.340058532,47.330640117],[5.339351155,47.331309124],[5.340372021,47.332664704],[5.340212897,47.332721949],[5.341051795,47.33348858],[5.341521466,47.333747496],[5.341791386,47.334104103],[5.345041948,47.336639503],[5.345701448,47.337390812],[5.346581577,47.337915206],[5.346862124,47.338483233],[5.348541691,47.339109435],[5.349315454,47.339533288],[5.349698303,47.339168896],[5.35052909,47.339472705],[5.352333385,47.339799123],[5.353262155,47.339436267],[5.353328522,47.339076474],[5.35310167,47.338707311],[5.353428826,47.338433196],[5.353941462,47.337645566],[5.354278516,47.337597304],[5.354456547,47.337004685],[5.35538488,47.335546658],[5.355617018,47.335281668],[5.356062478,47.335047473],[5.358731199,47.334396178],[5.360188564,47.33421706],[5.360399741,47.333807485],[5.361176041,47.333686328],[5.362023584,47.333829402],[5.362570784,47.333770537],[5.362971618,47.333576851],[5.363859116,47.333484034],[5.365112094,47.333207244],[5.365622947,47.332985189],[5.36623622,47.332952879],[5.367243356,47.332749522],[5.368381571,47.332334536],[5.368641575,47.332372463],[5.369652838,47.332803047],[5.370361727,47.332866032],[5.371181369,47.332587213],[5.371881748,47.332667475],[5.372602325,47.332575298],[5.372730461,47.333046414],[5.373183097,47.333126326],[5.373520581,47.332399821],[5.374466218,47.332244491],[5.37489869,47.331779025],[5.37455313,47.3315141],[5.374507757,47.331057506],[5.374795061,47.33075442],[5.375194845,47.330628259],[5.375616306,47.330692588],[5.376338098,47.330449057],[5.377110184,47.330324275],[5.378056179,47.329849181],[5.378772407,47.328823094],[5.378572274,47.328372372],[5.377864644,47.32752946],[5.377799531,47.327315541],[5.378217498,47.327002565],[5.378573445,47.326426069],[5.378422371,47.325497904],[5.378673218,47.325001016],[5.379509171,47.324585803],[5.379495316,47.32415378],[5.379770179,47.323959912],[5.380643707,47.323615971],[5.381610673,47.323616853],[5.382390223,47.323513496],[5.382715673,47.323355509],[5.383083938,47.322789553],[5.383049491,47.322550689],[5.382614494,47.32223989],[5.382115479,47.321620582],[5.381954034,47.320997048],[5.381542904,47.32053715],[5.380922717,47.320410272],[5.37969944,47.320302961],[5.37947263,47.320176116],[5.378770732,47.319071905],[5.378625369,47.318302133],[5.378485201,47.315557147],[5.378681318,47.314872242],[5.380092214,47.312552983],[5.379944103,47.31187063],[5.380373439,47.311578123],[5.380581042,47.311182985],[5.379579008,47.311401675],[5.379332814,47.311852541],[5.378775945,47.312106228],[5.378320351,47.312493835],[5.377978622,47.312552173],[5.37744754,47.312431559],[5.376840372,47.312566481],[5.375895077,47.312093183],[5.374685626,47.311754975],[5.374189149,47.311787648],[5.372447365,47.311569282],[5.371109338,47.311317426],[5.370379472,47.311282798],[5.36957601,47.311410884],[5.368039781,47.310988314],[5.367278919,47.310370684],[5.36652178,47.30887575],[5.365719824,47.308766911],[5.365548161,47.308597487],[5.366726414,47.307149551],[5.366159348,47.306661258],[5.365939818,47.305104921],[5.36619867,47.303677529],[5.366502051,47.302990457],[5.366602886,47.30227419],[5.366544992,47.301200903],[5.366626095,47.300667869],[5.366306894,47.300605029],[5.366028905,47.301026795],[5.365373666,47.301059967],[5.364821419,47.302169106],[5.364130314,47.302771307],[5.36365651,47.304039155],[5.363062215,47.304645682],[5.363183771,47.304699947],[5.363000468,47.305559288],[5.362678371,47.30627375],[5.36207566,47.306238284],[5.361443715,47.305447773],[5.360801223,47.305109595],[5.360239053,47.305483988],[5.359772734,47.306111309],[5.358927042,47.306090675],[5.357994306,47.305143244],[5.357187026,47.304519289],[5.356712952,47.304035367],[5.356581452,47.30363365],[5.355902115,47.302786432],[5.355447846,47.30269298],[5.354734532,47.302730873],[5.35427583,47.30244567],[5.354267171,47.302217984],[5.353722322,47.302172296],[5.353430805,47.301804443],[5.352460912,47.301576433],[5.351905291,47.301526452],[5.35149839,47.301365378],[5.350892391,47.300890411],[5.350627268,47.300792208],[5.350614112,47.300491661],[5.350296227,47.300307164],[5.348945943,47.298676429],[5.347542482,47.297371886],[5.346428944,47.296126309],[5.345604658,47.295409855],[5.345271653,47.294968969],[5.344849789,47.295039639],[5.344199068,47.295781404],[5.343438529,47.296100281],[5.34137948,47.296241818],[5.340307249,47.296183293],[5.338980817,47.296215442],[5.338796021,47.296319137],[5.338994516,47.297077075],[5.338536356,47.296862051],[5.337633616,47.296135415],[5.337288124,47.295619105],[5.335579636,47.295632793],[5.33462458,47.295985247],[5.334389525,47.296303397],[5.334459339,47.296721689],[5.335411324,47.296785391],[5.336002423,47.296922097],[5.336728952,47.296793989],[5.338098688,47.298516331],[5.341471039,47.297886335],[5.341017529,47.302546367],[5.32029155,47.301599064],[5.32437367,47.304602927]]]],&quot;type&quot;:&quot;MultiPolygon&quot;}"/>
    <s v="47.317383146, 5.355052444"/>
  </r>
  <r>
    <x v="0"/>
    <x v="86"/>
    <s v="21555"/>
    <s v="CC Norge et Tille"/>
    <s v="200069540"/>
    <s v="CC"/>
    <s v="Côte-d'Or"/>
    <s v="21"/>
    <s v="Bourgogne-Franche-Comté"/>
    <s v="27"/>
    <s v="BT &lt;= 36 kVA"/>
    <n v="22"/>
    <n v="83.450999999999993"/>
    <n v="0"/>
    <n v="0"/>
    <n v="0"/>
    <n v="0"/>
    <n v="0"/>
    <n v="0"/>
    <n v="0"/>
    <n v="0"/>
    <n v="0"/>
    <n v="0"/>
    <s v="{&quot;coordinates&quot;:[[[[5.161808911,47.425551409],[5.160953582,47.424578521],[5.160566713,47.42370499],[5.159552443,47.422309995],[5.158988348,47.421153381],[5.158286128,47.420519833],[5.156288919,47.419358272],[5.155723427,47.418823934],[5.155035042,47.417938863],[5.154063792,47.415561446],[5.152587809,47.413431104],[5.151391577,47.412152873],[5.154404243,47.41109391],[5.151790954,47.408024653],[5.153636289,47.407400643],[5.152246798,47.404511342],[5.152982525,47.404268986],[5.151707512,47.402708547],[5.152420036,47.402252297],[5.155248933,47.400035006],[5.156618883,47.399272964],[5.157755358,47.398510736],[5.161001052,47.397496783],[5.161250466,47.397235494],[5.163674558,47.396077338],[5.164660293,47.395691568],[5.165847471,47.395401096],[5.166888836,47.395243908],[5.167064062,47.395543224],[5.171441269,47.3940531],[5.171678509,47.391266887],[5.171727542,47.389105562],[5.170453368,47.386325959],[5.17025776,47.385424561],[5.169349796,47.38389257],[5.171855295,47.383191982],[5.172221347,47.382408869],[5.171966576,47.382371304],[5.171681265,47.38148149],[5.170587543,47.38122275],[5.169882267,47.381323273],[5.170031097,47.380709022],[5.163833353,47.379904214],[5.162480249,47.379787111],[5.161879063,47.37960828],[5.160775271,47.379163224],[5.159955971,47.378341845],[5.158747427,47.377763635],[5.158388375,47.376616704],[5.154634177,47.376922309],[5.152135293,47.371806682],[5.150784851,47.371122054],[5.14942037,47.370549337],[5.149057715,47.37069563],[5.14094427,47.372569935],[5.13986441,47.372915821],[5.140121069,47.37343431],[5.139614662,47.373633649],[5.138942936,47.373709953],[5.138273993,47.373689844],[5.137872791,47.373302788],[5.135512408,47.37368479],[5.133759355,47.373738604],[5.133049027,47.37357784],[5.131671643,47.372943918],[5.130739167,47.372329741],[5.129824555,47.372532018],[5.128262381,47.373453073],[5.127917036,47.373035243],[5.124516292,47.37352612],[5.122756086,47.373868071],[5.120801313,47.374620587],[5.119352505,47.374960404],[5.118644067,47.375048066],[5.115351571,47.375196295],[5.113651293,47.375446961],[5.114119017,47.376785651],[5.114105898,47.378302387],[5.115317045,47.378589233],[5.116320878,47.37923285],[5.116718687,47.380376486],[5.116966317,47.381577789],[5.116968502,47.38203612],[5.117809355,47.382042415],[5.118566855,47.381885425],[5.119570415,47.384095946],[5.119081543,47.384743337],[5.118613525,47.385046342],[5.117907245,47.385259131],[5.117220163,47.385320276],[5.118470185,47.387425455],[5.117161971,47.387775281],[5.117710446,47.388467703],[5.117585406,47.388524914],[5.117961234,47.389109715],[5.11662214,47.389686129],[5.115678412,47.39023462],[5.113142861,47.391443319],[5.114756242,47.393179014],[5.115969307,47.39498411],[5.116835615,47.394756716],[5.116954686,47.395051722],[5.119114227,47.394594534],[5.119968851,47.395447062],[5.119967031,47.395702845],[5.120560946,47.396635766],[5.120484021,47.397172082],[5.120708876,47.398866374],[5.120512362,47.400805189],[5.121072912,47.400859802],[5.120956061,47.401325704],[5.12179592,47.401366214],[5.121833126,47.400932382],[5.124059861,47.400994385],[5.123826122,47.402794304],[5.124776577,47.40291382],[5.1254597,47.402747345],[5.125774579,47.402493043],[5.126970691,47.402118163],[5.127219825,47.403081672],[5.126611606,47.403263897],[5.126828434,47.403881295],[5.126298916,47.404008047],[5.126748077,47.406168299],[5.126103917,47.406415115],[5.125542141,47.406465008],[5.125551043,47.406823254],[5.124982181,47.407698154],[5.124885263,47.408197915],[5.125190754,47.40954582],[5.125716515,47.410259331],[5.126090966,47.410636109],[5.126792918,47.410774561],[5.126914628,47.411033487],[5.128103252,47.41243637],[5.128620806,47.412741181],[5.128582907,47.413423571],[5.128418307,47.413788593],[5.128455984,47.415071148],[5.126692594,47.416102085],[5.12477082,47.417858104],[5.12344537,47.418661259],[5.123469891,47.419547823],[5.122400719,47.419754645],[5.121585463,47.41977312],[5.122166123,47.421569867],[5.124183765,47.42118904],[5.126735756,47.426849891],[5.127085298,47.426763355],[5.127997232,47.426169445],[5.129215886,47.425046712],[5.129649751,47.42477852],[5.12989504,47.425007263],[5.129895551,47.425387273],[5.131004593,47.425046377],[5.134444523,47.42429261],[5.136139967,47.423750892],[5.137419098,47.423584212],[5.138272512,47.423290266],[5.138752683,47.422953648],[5.140733368,47.422180585],[5.140986244,47.422598277],[5.142981852,47.421967182],[5.14317365,47.422615628],[5.144349429,47.423216221],[5.144885908,47.423624173],[5.149397131,47.423054618],[5.150806084,47.423148344],[5.150324069,47.423767812],[5.151105765,47.42420092],[5.154078017,47.423439905],[5.154533885,47.424349099],[5.156755837,47.423442516],[5.158059156,47.424372002],[5.15962243,47.424967956],[5.16107965,47.425335324],[5.161808911,47.425551409]]]],&quot;type&quot;:&quot;MultiPolygon&quot;}"/>
    <s v="47.395665617, 5.14120155"/>
  </r>
  <r>
    <x v="0"/>
    <x v="87"/>
    <s v="21553"/>
    <s v="CC Ouche et Montagne"/>
    <s v="200039055"/>
    <s v="CC"/>
    <s v="Côte-d'Or"/>
    <s v="21"/>
    <s v="Bourgogne-Franche-Comté"/>
    <s v="27"/>
    <s v="BT &lt;= 36 kVA"/>
    <m/>
    <m/>
    <n v="0"/>
    <n v="0"/>
    <n v="0"/>
    <n v="0"/>
    <n v="0"/>
    <n v="0"/>
    <n v="0"/>
    <n v="0"/>
    <n v="0"/>
    <n v="0"/>
    <s v="{&quot;coordinates&quot;:[[[[4.794605653,47.22433178],[4.795090725,47.223855107],[4.795576049,47.22295069],[4.795795728,47.222245796],[4.795848455,47.221291348],[4.795627083,47.220124127],[4.795371745,47.219522946],[4.795279405,47.218617571],[4.794884435,47.217594416],[4.794634343,47.217229084],[4.794691864,47.216932828],[4.794378518,47.216097512],[4.794372122,47.215232228],[4.793874821,47.214547441],[4.793500446,47.213307841],[4.793603,47.212974868],[4.793302478,47.212404098],[4.792337441,47.211998496],[4.791816245,47.211864278],[4.791304185,47.211607448],[4.79107375,47.211195878],[4.790754225,47.209814942],[4.790488122,47.209244533],[4.789206293,47.208211647],[4.788841388,47.207729209],[4.788158441,47.207140016],[4.786939662,47.205814369],[4.786532509,47.205690075],[4.785819828,47.20515896],[4.785287064,47.204872706],[4.784666606,47.204213192],[4.784204666,47.203432366],[4.783412579,47.202656622],[4.782493795,47.201605466],[4.781692808,47.201118009],[4.781283922,47.20054077],[4.781054581,47.199599667],[4.780263877,47.198742835],[4.77980195,47.197879145],[4.779058457,47.197489842],[4.77875494,47.19690107],[4.778640932,47.19585013],[4.778504909,47.195492017],[4.777365242,47.194786404],[4.77707391,47.194485603],[4.777047589,47.193928594],[4.77632812,47.193984656],[4.774934756,47.194277069],[4.773646343,47.194747959],[4.771321742,47.195286914],[4.770639961,47.195364876],[4.770095105,47.195267845],[4.7696957,47.194933558],[4.769074782,47.194692703],[4.768522833,47.194701132],[4.766153895,47.19493719],[4.765645982,47.195200677],[4.764838642,47.195478629],[4.763943987,47.195551691],[4.763906531,47.19614209],[4.759341191,47.195673925],[4.758423619,47.195490649],[4.75767244,47.195426408],[4.755257906,47.195400889],[4.752920802,47.195764964],[4.750340003,47.195583371],[4.748360544,47.1958555],[4.747914608,47.196280962],[4.746879063,47.196573037],[4.746356896,47.196644846],[4.74529543,47.197075073],[4.74426821,47.197258039],[4.742871716,47.197257448],[4.741911608,47.197514124],[4.741568697,47.19708344],[4.740991466,47.196923725],[4.740606517,47.197398668],[4.740398969,47.197925875],[4.740939412,47.201358544],[4.740465408,47.203574577],[4.740883049,47.205619625],[4.742557633,47.207386429],[4.742539698,47.207526275],[4.741472052,47.208344667],[4.739811097,47.209369167],[4.738944753,47.210203421],[4.738985781,47.210327973],[4.738015769,47.210858509],[4.738081755,47.211142074],[4.737127248,47.21158052],[4.736238098,47.211833377],[4.735309503,47.212461422],[4.734059413,47.212915074],[4.73373299,47.213407123],[4.733817553,47.21418568],[4.733929522,47.214461355],[4.734484983,47.214883474],[4.734518601,47.215024348],[4.736317638,47.217082033],[4.736656851,47.217682077],[4.737551314,47.218572757],[4.737656444,47.218840426],[4.738274513,47.219643396],[4.738379356,47.220106475],[4.738983716,47.220893437],[4.739384014,47.222031948],[4.739906705,47.223030845],[4.739506425,47.223242165],[4.739487655,47.223806151],[4.740112458,47.224446922],[4.74047205,47.224693658],[4.74049936,47.225129083],[4.740868555,47.225508946],[4.741597587,47.226060796],[4.742153936,47.22634149],[4.742521335,47.226706067],[4.742355771,47.227348801],[4.743651075,47.228077624],[4.746329698,47.228578487],[4.753190638,47.229351081],[4.753723013,47.228893683],[4.75411415,47.228321357],[4.75412067,47.227994381],[4.753787713,47.227634722],[4.754055053,47.22715792],[4.754868703,47.226165871],[4.755070645,47.22615651],[4.755081959,47.226948769],[4.756877054,47.227958934],[4.757902592,47.227869544],[4.758430744,47.227405884],[4.758793632,47.226820462],[4.758888404,47.226403898],[4.759338466,47.225978339],[4.759452579,47.225223797],[4.76821637,47.222203434],[4.77930121,47.223171095],[4.780734933,47.222878024],[4.787028029,47.222717217],[4.787567989,47.222896193],[4.791244792,47.223516595],[4.791803028,47.223727687],[4.793086346,47.223920356],[4.794605653,47.22433178]]]],&quot;type&quot;:&quot;MultiPolygon&quot;}"/>
    <s v="47.211490928, 4.763496344"/>
  </r>
  <r>
    <x v="0"/>
    <x v="88"/>
    <s v="21550"/>
    <s v="CC du Montbardois"/>
    <s v="242101491"/>
    <s v="CC"/>
    <s v="Côte-d'Or"/>
    <s v="21"/>
    <s v="Bourgogne-Franche-Comté"/>
    <s v="27"/>
    <s v="BT &lt;= 36 kVA"/>
    <m/>
    <m/>
    <n v="0"/>
    <n v="0"/>
    <n v="0"/>
    <n v="0"/>
    <n v="0"/>
    <n v="0"/>
    <n v="0"/>
    <n v="0"/>
    <n v="0"/>
    <n v="0"/>
    <s v="{&quot;coordinates&quot;:[[[[4.260216656,47.592682756],[4.260381541,47.593579409],[4.261451355,47.593741597],[4.261278121,47.594464555],[4.261680663,47.594547527],[4.261845599,47.595445077],[4.262189602,47.595753738],[4.262942915,47.595980551],[4.262175638,47.597246474],[4.261340727,47.598017095],[4.261813231,47.598130819],[4.261615864,47.598565063],[4.262416081,47.598916504],[4.261794158,47.599182495],[4.261886769,47.599553289],[4.262654968,47.599337929],[4.2633421,47.599465529],[4.26379391,47.600053891],[4.264473698,47.600151856],[4.264662432,47.600421681],[4.264513228,47.601315426],[4.262376749,47.602601571],[4.261614334,47.603232772],[4.261702785,47.603708937],[4.262145152,47.604178576],[4.262093148,47.604568937],[4.264123156,47.605079009],[4.266930972,47.605437471],[4.269275235,47.60589273],[4.269890025,47.606332558],[4.270716963,47.607128365],[4.271175758,47.606941524],[4.276783399,47.607477186],[4.28407037,47.608480247],[4.288358151,47.609308035],[4.290228595,47.606226591],[4.290596976,47.605386203],[4.291262821,47.604517317],[4.291921132,47.603833058],[4.2931,47.602879261],[4.29648806,47.599391977],[4.297373507,47.598639444],[4.297974197,47.597726227],[4.298745794,47.596891225],[4.299119077,47.596260505],[4.300045466,47.596154766],[4.300033829,47.595840712],[4.300416663,47.595384527],[4.300598606,47.59493148],[4.301381605,47.594513143],[4.301287151,47.593749892],[4.303112106,47.592729364],[4.303166952,47.592413667],[4.303959146,47.592265282],[4.303745494,47.591908472],[4.305226118,47.59057937],[4.305413965,47.590261284],[4.303668637,47.589795562],[4.303776984,47.589164181],[4.301709735,47.588973899],[4.300044847,47.588912335],[4.297761621,47.58832108],[4.296894849,47.588246092],[4.295908863,47.588577531],[4.292940808,47.589212711],[4.291576667,47.589646427],[4.291225695,47.589550384],[4.290234436,47.589886333],[4.287554588,47.590172496],[4.286644743,47.590133017],[4.285679699,47.590232775],[4.283871324,47.590070833],[4.282877053,47.590061961],[4.281154794,47.590438274],[4.279631158,47.590329856],[4.278947725,47.590353551],[4.277719443,47.590798218],[4.276872755,47.590895707],[4.275990844,47.590855839],[4.275117094,47.590990521],[4.274438865,47.591009632],[4.272815254,47.590726671],[4.270933123,47.59070757],[4.265578076,47.591207776],[4.264541212,47.591199209],[4.263790417,47.590795034],[4.263962203,47.590237728],[4.263644259,47.590017012],[4.26305363,47.590251165],[4.262471317,47.590612158],[4.26319581,47.591142659],[4.263314675,47.591329522],[4.260726983,47.592089392],[4.26020284,47.592322812],[4.260216656,47.592682756]]]],&quot;type&quot;:&quot;MultiPolygon&quot;}"/>
    <s v="47.597908155, 4.281154538"/>
  </r>
  <r>
    <x v="0"/>
    <x v="89"/>
    <s v="21546"/>
    <s v="CC de Saulieu"/>
    <s v="242101442"/>
    <s v="CC"/>
    <s v="Côte-d'Or"/>
    <s v="21"/>
    <s v="Bourgogne-Franche-Comté"/>
    <s v="27"/>
    <s v="BT &lt;= 36 kVA"/>
    <m/>
    <m/>
    <n v="0"/>
    <n v="0"/>
    <n v="0"/>
    <n v="0"/>
    <n v="0"/>
    <n v="0"/>
    <n v="0"/>
    <n v="0"/>
    <n v="0"/>
    <n v="0"/>
    <s v="{&quot;coordinates&quot;:[[[[4.130404338,47.320570693],[4.130770636,47.32054912],[4.132467916,47.320920618],[4.133001825,47.320936117],[4.133977758,47.321318232],[4.135011584,47.321932956],[4.136885987,47.322661889],[4.137667384,47.322546197],[4.138315216,47.323062937],[4.138952965,47.323228645],[4.139194974,47.324213027],[4.140058288,47.324898704],[4.140588192,47.325720899],[4.141506149,47.326483457],[4.141842332,47.326662917],[4.142483227,47.32728504],[4.143348615,47.32762855],[4.144927953,47.3279191],[4.146238975,47.328294207],[4.14656078,47.328605243],[4.146652802,47.329441635],[4.147347436,47.329723779],[4.148564719,47.329737856],[4.148742074,47.32998099],[4.149355019,47.330219813],[4.149763639,47.330687538],[4.151393689,47.33117557],[4.152313972,47.331726444],[4.156140657,47.333423338],[4.157281167,47.334049408],[4.157205162,47.334148301],[4.160422286,47.335630547],[4.160596677,47.335855686],[4.162990077,47.337148919],[4.16378531,47.337664041],[4.164225738,47.337818985],[4.166145961,47.336711231],[4.166777234,47.336262832],[4.168227137,47.337343052],[4.168624323,47.337336355],[4.169631568,47.337549497],[4.170220055,47.337994632],[4.171825649,47.338010857],[4.172563837,47.338214083],[4.173463291,47.338765902],[4.174078184,47.338781296],[4.175308179,47.33797477],[4.176749259,47.33683027],[4.17716345,47.337055657],[4.177641765,47.336762704],[4.178821843,47.336763337],[4.181023204,47.337613391],[4.183588731,47.339178153],[4.184897652,47.339732914],[4.184912222,47.338773017],[4.184607763,47.338120685],[4.184652078,47.336108002],[4.186318404,47.334320049],[4.186350694,47.334043318],[4.18693206,47.333562905],[4.188066842,47.3321783],[4.188373661,47.33197979],[4.189173555,47.331741118],[4.189500351,47.331368636],[4.189410883,47.33103643],[4.19054538,47.330838437],[4.192949666,47.330572476],[4.193019264,47.329771367],[4.193621404,47.329753475],[4.193735772,47.327512274],[4.193235028,47.327324749],[4.193693878,47.324854022],[4.194721217,47.324726413],[4.194902129,47.324406734],[4.195578686,47.324106261],[4.195673348,47.323303089],[4.196165883,47.322410287],[4.197268976,47.321763282],[4.197576554,47.321128074],[4.198386039,47.321565389],[4.199078487,47.322453173],[4.199263482,47.324036753],[4.19899928,47.324420323],[4.199657322,47.32477366],[4.200051228,47.324565214],[4.199877027,47.323406483],[4.199531514,47.322698788],[4.199849016,47.322330872],[4.200041203,47.321747269],[4.200357156,47.321428885],[4.201000935,47.321145825],[4.201720112,47.320386604],[4.202899955,47.320097083],[4.203944427,47.319675704],[4.206483848,47.320263376],[4.207146369,47.320757077],[4.207577422,47.320554521],[4.207282952,47.320354107],[4.207395031,47.319980202],[4.208196565,47.319826009],[4.208551575,47.319363142],[4.208043165,47.318951577],[4.20768286,47.318472744],[4.207572199,47.318026426],[4.206790016,47.318039061],[4.206621018,47.317883258],[4.207237952,47.317528414],[4.208061992,47.317552255],[4.208601804,47.317300845],[4.208731973,47.317084309],[4.209860986,47.317187793],[4.210241773,47.317106395],[4.210810295,47.317541634],[4.211461987,47.319080718],[4.211497365,47.320003195],[4.21197433,47.320779711],[4.21214398,47.321432486],[4.2126855,47.321783366],[4.214308234,47.322402045],[4.214754283,47.322219113],[4.214902647,47.322514672],[4.21460215,47.322985992],[4.214484677,47.323529224],[4.213816298,47.323835124],[4.213550633,47.324207939],[4.214487789,47.324603293],[4.215314668,47.324513612],[4.215867221,47.324998511],[4.216921743,47.324962256],[4.218227841,47.326909495],[4.219316702,47.327159165],[4.2199612,47.328715381],[4.220422337,47.329136395],[4.220375868,47.328665107],[4.220773811,47.327879432],[4.220932271,47.326637102],[4.221929472,47.32541926],[4.222949951,47.324353321],[4.223483317,47.324167635],[4.223728379,47.323649158],[4.225843836,47.323280214],[4.226414992,47.323242671],[4.226479022,47.322683784],[4.227370715,47.321724504],[4.227428082,47.321453795],[4.225888904,47.320730876],[4.226387186,47.320402392],[4.226865226,47.319478094],[4.22722573,47.319262704],[4.227713519,47.319171114],[4.228191475,47.319344327],[4.229258587,47.318937784],[4.229767735,47.318276043],[4.230155084,47.316517173],[4.230435698,47.316052323],[4.230203467,47.315739664],[4.230446817,47.315150962],[4.230362676,47.314656664],[4.228241128,47.314511664],[4.227804679,47.315283373],[4.227023122,47.315611257],[4.226360178,47.315973897],[4.225389135,47.315657325],[4.224828493,47.315629929],[4.223804344,47.315945044],[4.222708556,47.314975217],[4.222284214,47.314828427],[4.221658047,47.314422661],[4.221800242,47.313980897],[4.222597106,47.313278345],[4.222738236,47.312325196],[4.222504607,47.312064756],[4.222211136,47.311210719],[4.222214595,47.310897363],[4.222552378,47.310267167],[4.222821089,47.310033849],[4.223199979,47.309988442],[4.222556864,47.309475718],[4.221988989,47.308778528],[4.221674707,47.308172302],[4.219533033,47.306837102],[4.218678812,47.307576253],[4.21689279,47.306627119],[4.216472971,47.306559492],[4.215743107,47.307004705],[4.215250069,47.306626321],[4.214908678,47.306631695],[4.212997167,47.305396606],[4.211299869,47.303326432],[4.210814976,47.303541271],[4.211341698,47.304418113],[4.210560597,47.304587423],[4.208934155,47.304483728],[4.208734795,47.305270904],[4.208132828,47.305166428],[4.207841873,47.306295785],[4.207470356,47.307021725],[4.207338037,47.307024002],[4.203783683,47.305596958],[4.201646885,47.30504648],[4.200674182,47.304995323],[4.199436762,47.305122459],[4.198774357,47.305333679],[4.1987546,47.30474506],[4.198868525,47.304274805],[4.198010516,47.30390552],[4.196980372,47.303770292],[4.196149493,47.303191834],[4.195768021,47.303298403],[4.193519646,47.303377365],[4.192918917,47.303207073],[4.190692296,47.301938846],[4.190541401,47.301401089],[4.190183432,47.300597154],[4.187569247,47.297714926],[4.187022832,47.297183911],[4.186276653,47.296655837],[4.185673705,47.296440514],[4.185079697,47.296450182],[4.183580348,47.296695069],[4.183482194,47.297285794],[4.183597596,47.297597936],[4.182427704,47.298201385],[4.180668042,47.298949475],[4.180067403,47.298779117],[4.180094491,47.298506038],[4.17984296,47.297478605],[4.179628617,47.296999102],[4.17811837,47.296567872],[4.176933865,47.296506062],[4.174923719,47.295907895],[4.174152193,47.295243148],[4.172958094,47.29643737],[4.172356573,47.297194331],[4.17173445,47.297371678],[4.170511116,47.298322176],[4.170244883,47.298433802],[4.17000034,47.298872932],[4.169361693,47.29920439],[4.169095264,47.299489781],[4.16730289,47.300691765],[4.166490278,47.30105917],[4.163997776,47.301901698],[4.162901562,47.302009922],[4.161153841,47.302532508],[4.158068075,47.302938775],[4.156400869,47.30339296],[4.155705379,47.303118982],[4.154571041,47.303364358],[4.153450512,47.304006632],[4.152823206,47.304195632],[4.152141066,47.304666977],[4.150656193,47.304678104],[4.150043168,47.304607651],[4.149396539,47.304698687],[4.149194305,47.304588148],[4.14845649,47.304809729],[4.148252145,47.304662295],[4.147376622,47.304943754],[4.146474426,47.305092219],[4.144390443,47.305686295],[4.143410986,47.306061482],[4.142620664,47.30649242],[4.142471797,47.306899034],[4.140695076,47.307506223],[4.140123989,47.307790936],[4.139753965,47.307819779],[4.139029171,47.307598209],[4.13763902,47.307460585],[4.135836578,47.307856374],[4.13474733,47.307801302],[4.13254608,47.307490577],[4.132264489,47.307193514],[4.129957836,47.306275146],[4.129555137,47.305945943],[4.128782791,47.305914742],[4.127615721,47.30536608],[4.126160486,47.304834607],[4.126169426,47.30431413],[4.125499709,47.304126154],[4.124241086,47.303500017],[4.123771647,47.303014784],[4.122821768,47.303859482],[4.120167511,47.305234719],[4.119268275,47.305401851],[4.118187919,47.305261908],[4.117427544,47.305487109],[4.116374043,47.306193199],[4.115500086,47.306559031],[4.114357067,47.307673809],[4.113836523,47.308040736],[4.115961609,47.31004156],[4.116909902,47.310701382],[4.117988309,47.311314928],[4.121003513,47.31243827],[4.122134403,47.312645223],[4.123404145,47.313034489],[4.123667223,47.312890592],[4.124713756,47.313872618],[4.125562539,47.314513527],[4.126393259,47.314734153],[4.128968088,47.317248063],[4.130087895,47.319312419],[4.130392787,47.320210676],[4.130404338,47.320570693]]]],&quot;type&quot;:&quot;MultiPolygon&quot;}"/>
    <s v="47.316444199, 4.173327335"/>
  </r>
  <r>
    <x v="0"/>
    <x v="90"/>
    <s v="21545"/>
    <s v="CC du Pays Châtillonnais"/>
    <s v="242101434"/>
    <s v="CC"/>
    <s v="Côte-d'Or"/>
    <s v="21"/>
    <s v="Bourgogne-Franche-Comté"/>
    <s v="27"/>
    <s v="BT &lt;= 36 kVA"/>
    <n v="15"/>
    <n v="32.167999999999999"/>
    <n v="0"/>
    <n v="0"/>
    <n v="0"/>
    <n v="0"/>
    <n v="0"/>
    <n v="0"/>
    <n v="0"/>
    <n v="0"/>
    <n v="0"/>
    <n v="0"/>
    <s v="{&quot;coordinates&quot;:[[[[4.535543796,47.889994089],[4.536759848,47.889237358],[4.538471581,47.888453415],[4.539479648,47.888049537],[4.541019082,47.887602668],[4.541785285,47.887074124],[4.542367225,47.887113286],[4.542746447,47.886209057],[4.543941788,47.885252688],[4.546313863,47.88288918],[4.546822424,47.881880614],[4.547569714,47.88070777],[4.548213561,47.880118682],[4.550651152,47.878363612],[4.551270168,47.878025976],[4.552704669,47.877481317],[4.553917805,47.876734336],[4.555822022,47.8784329],[4.556447279,47.878126659],[4.557275466,47.878900605],[4.557538944,47.878805293],[4.557887351,47.879050911],[4.558889204,47.878583031],[4.559899811,47.879233915],[4.5632578,47.879851748],[4.564962095,47.879383458],[4.565589187,47.879276978],[4.563252431,47.877214368],[4.559284714,47.873459498],[4.557234181,47.870646735],[4.558225429,47.87036983],[4.557820009,47.868497484],[4.558987253,47.868566596],[4.559704023,47.866961989],[4.560562234,47.866940676],[4.561616279,47.867210202],[4.561790397,47.867672367],[4.561615717,47.868192284],[4.561651772,47.86850866],[4.561939636,47.86874427],[4.562350801,47.868805408],[4.563008901,47.868529296],[4.563919972,47.86780333],[4.564672769,47.867972426],[4.565236363,47.867985613],[4.566901693,47.867525007],[4.566653925,47.867197957],[4.565848274,47.86664251],[4.565681538,47.866159548],[4.562827262,47.864537705],[4.562433135,47.864145082],[4.562171659,47.863668778],[4.555007953,47.863423682],[4.555132603,47.862289628],[4.555921062,47.861259292],[4.556290806,47.860913226],[4.555369869,47.860524867],[4.554461274,47.859963507],[4.55368064,47.858700118],[4.553107139,47.858481771],[4.553113334,47.858007304],[4.55222319,47.856198055],[4.551961099,47.855925173],[4.549959398,47.854795828],[4.542853354,47.85165612],[4.540821941,47.850919483],[4.538095864,47.849744542],[4.533340063,47.847045108],[4.532061672,47.846442501],[4.529700997,47.845543444],[4.52772374,47.844024535],[4.525395107,47.841486675],[4.523192176,47.840061541],[4.521435467,47.838807011],[4.519665221,47.837684053],[4.518161549,47.836857374],[4.515424582,47.835819778],[4.51477599,47.835391578],[4.514358215,47.835462686],[4.513109775,47.83481448],[4.508637539,47.833299514],[4.506828168,47.833138246],[4.505545064,47.832865774],[4.503422161,47.832867808],[4.499707467,47.832648029],[4.495187397,47.833214345],[4.494128012,47.83328906],[4.493580657,47.833173611],[4.492296614,47.832436524],[4.489358233,47.831865374],[4.48877994,47.831694486],[4.488718688,47.833421774],[4.489226388,47.834651248],[4.489252231,47.835001083],[4.489761243,47.835990194],[4.489880925,47.837064365],[4.490474733,47.838596992],[4.492802066,47.840534237],[4.493535758,47.84094977],[4.494750372,47.842253027],[4.496417249,47.843612613],[4.497256349,47.844682093],[4.498438908,47.845838095],[4.500159012,47.847086228],[4.501205808,47.848213333],[4.502991211,47.849590212],[4.504035324,47.849059238],[4.504860658,47.848784006],[4.505574265,47.849238429],[4.506800425,47.849799684],[4.508685881,47.85087814],[4.510908479,47.851629068],[4.510266648,47.85271482],[4.509790676,47.853284445],[4.509100727,47.853760504],[4.506708606,47.854815629],[4.505901595,47.854985319],[4.505728566,47.854542864],[4.505153514,47.85388323],[4.504270371,47.854008878],[4.503606683,47.854233424],[4.502460646,47.855042043],[4.501965459,47.855219414],[4.501294932,47.855202793],[4.500166811,47.85465823],[4.49975161,47.854968691],[4.501663788,47.855902891],[4.505177433,47.857277401],[4.506855723,47.858258626],[4.507481447,47.858533235],[4.509342344,47.85911241],[4.516168293,47.860676173],[4.516386594,47.86077957],[4.517694736,47.862464844],[4.518639809,47.863144832],[4.518948566,47.863463989],[4.518946978,47.864016703],[4.519312218,47.864673586],[4.519816276,47.865226052],[4.519608372,47.86544028],[4.519046053,47.865610489],[4.519085556,47.865869221],[4.519903937,47.867729136],[4.520324756,47.868223267],[4.517032744,47.871323679],[4.515294594,47.872673854],[4.514072306,47.873866122],[4.513362728,47.874694407],[4.514349091,47.876394658],[4.51189411,47.876025747],[4.510664911,47.877168556],[4.509539853,47.878022866],[4.50824634,47.879919893],[4.508031679,47.880088277],[4.509548284,47.880861804],[4.51090309,47.881214329],[4.511185855,47.88090014],[4.512037869,47.880323878],[4.513368538,47.879688329],[4.513782981,47.879347231],[4.515170874,47.878514692],[4.517346364,47.877713361],[4.518578215,47.877369775],[4.518965881,47.876983097],[4.520022297,47.876962218],[4.521351697,47.876615538],[4.52132934,47.877423259],[4.521221871,47.877782009],[4.5214053,47.879281073],[4.522189513,47.880965875],[4.522778184,47.881569437],[4.523552756,47.883055422],[4.524076322,47.883813746],[4.524304394,47.884486791],[4.52427745,47.884853499],[4.524519382,47.884983578],[4.525009619,47.884952906],[4.526101871,47.884404025],[4.526267772,47.884589097],[4.526972717,47.884486314],[4.527399746,47.884631081],[4.527320273,47.885031779],[4.527769384,47.885199661],[4.528459334,47.88494764],[4.529224259,47.884790054],[4.530019936,47.88481749],[4.530790718,47.886627529],[4.532082835,47.886188504],[4.533164339,47.885917842],[4.533538117,47.886951724],[4.535524839,47.889847614],[4.535543796,47.889994089]]]],&quot;type&quot;:&quot;MultiPolygon&quot;}"/>
    <s v="47.860574967, 4.528339294"/>
  </r>
  <r>
    <x v="0"/>
    <x v="90"/>
    <s v="21545"/>
    <s v="CC du Pays Châtillonnais"/>
    <s v="242101434"/>
    <s v="CC"/>
    <s v="Côte-d'Or"/>
    <s v="21"/>
    <s v="Bourgogne-Franche-Comté"/>
    <s v="27"/>
    <s v="HTA"/>
    <n v="0"/>
    <n v="0"/>
    <n v="0"/>
    <n v="0"/>
    <n v="1"/>
    <n v="435.548"/>
    <n v="0"/>
    <n v="0"/>
    <n v="0"/>
    <n v="0"/>
    <n v="0"/>
    <n v="0"/>
    <s v="{&quot;coordinates&quot;:[[[[4.535543796,47.889994089],[4.536759848,47.889237358],[4.538471581,47.888453415],[4.539479648,47.888049537],[4.541019082,47.887602668],[4.541785285,47.887074124],[4.542367225,47.887113286],[4.542746447,47.886209057],[4.543941788,47.885252688],[4.546313863,47.88288918],[4.546822424,47.881880614],[4.547569714,47.88070777],[4.548213561,47.880118682],[4.550651152,47.878363612],[4.551270168,47.878025976],[4.552704669,47.877481317],[4.553917805,47.876734336],[4.555822022,47.8784329],[4.556447279,47.878126659],[4.557275466,47.878900605],[4.557538944,47.878805293],[4.557887351,47.879050911],[4.558889204,47.878583031],[4.559899811,47.879233915],[4.5632578,47.879851748],[4.564962095,47.879383458],[4.565589187,47.879276978],[4.563252431,47.877214368],[4.559284714,47.873459498],[4.557234181,47.870646735],[4.558225429,47.87036983],[4.557820009,47.868497484],[4.558987253,47.868566596],[4.559704023,47.866961989],[4.560562234,47.866940676],[4.561616279,47.867210202],[4.561790397,47.867672367],[4.561615717,47.868192284],[4.561651772,47.86850866],[4.561939636,47.86874427],[4.562350801,47.868805408],[4.563008901,47.868529296],[4.563919972,47.86780333],[4.564672769,47.867972426],[4.565236363,47.867985613],[4.566901693,47.867525007],[4.566653925,47.867197957],[4.565848274,47.86664251],[4.565681538,47.866159548],[4.562827262,47.864537705],[4.562433135,47.864145082],[4.562171659,47.863668778],[4.555007953,47.863423682],[4.555132603,47.862289628],[4.555921062,47.861259292],[4.556290806,47.860913226],[4.555369869,47.860524867],[4.554461274,47.859963507],[4.55368064,47.858700118],[4.553107139,47.858481771],[4.553113334,47.858007304],[4.55222319,47.856198055],[4.551961099,47.855925173],[4.549959398,47.854795828],[4.542853354,47.85165612],[4.540821941,47.850919483],[4.538095864,47.849744542],[4.533340063,47.847045108],[4.532061672,47.846442501],[4.529700997,47.845543444],[4.52772374,47.844024535],[4.525395107,47.841486675],[4.523192176,47.840061541],[4.521435467,47.838807011],[4.519665221,47.837684053],[4.518161549,47.836857374],[4.515424582,47.835819778],[4.51477599,47.835391578],[4.514358215,47.835462686],[4.513109775,47.83481448],[4.508637539,47.833299514],[4.506828168,47.833138246],[4.505545064,47.832865774],[4.503422161,47.832867808],[4.499707467,47.832648029],[4.495187397,47.833214345],[4.494128012,47.83328906],[4.493580657,47.833173611],[4.492296614,47.832436524],[4.489358233,47.831865374],[4.48877994,47.831694486],[4.488718688,47.833421774],[4.489226388,47.834651248],[4.489252231,47.835001083],[4.489761243,47.835990194],[4.489880925,47.837064365],[4.490474733,47.838596992],[4.492802066,47.840534237],[4.493535758,47.84094977],[4.494750372,47.842253027],[4.496417249,47.843612613],[4.497256349,47.844682093],[4.498438908,47.845838095],[4.500159012,47.847086228],[4.501205808,47.848213333],[4.502991211,47.849590212],[4.504035324,47.849059238],[4.504860658,47.848784006],[4.505574265,47.849238429],[4.506800425,47.849799684],[4.508685881,47.85087814],[4.510908479,47.851629068],[4.510266648,47.85271482],[4.509790676,47.853284445],[4.509100727,47.853760504],[4.506708606,47.854815629],[4.505901595,47.854985319],[4.505728566,47.854542864],[4.505153514,47.85388323],[4.504270371,47.854008878],[4.503606683,47.854233424],[4.502460646,47.855042043],[4.501965459,47.855219414],[4.501294932,47.855202793],[4.500166811,47.85465823],[4.49975161,47.854968691],[4.501663788,47.855902891],[4.505177433,47.857277401],[4.506855723,47.858258626],[4.507481447,47.858533235],[4.509342344,47.85911241],[4.516168293,47.860676173],[4.516386594,47.86077957],[4.517694736,47.862464844],[4.518639809,47.863144832],[4.518948566,47.863463989],[4.518946978,47.864016703],[4.519312218,47.864673586],[4.519816276,47.865226052],[4.519608372,47.86544028],[4.519046053,47.865610489],[4.519085556,47.865869221],[4.519903937,47.867729136],[4.520324756,47.868223267],[4.517032744,47.871323679],[4.515294594,47.872673854],[4.514072306,47.873866122],[4.513362728,47.874694407],[4.514349091,47.876394658],[4.51189411,47.876025747],[4.510664911,47.877168556],[4.509539853,47.878022866],[4.50824634,47.879919893],[4.508031679,47.880088277],[4.509548284,47.880861804],[4.51090309,47.881214329],[4.511185855,47.88090014],[4.512037869,47.880323878],[4.513368538,47.879688329],[4.513782981,47.879347231],[4.515170874,47.878514692],[4.517346364,47.877713361],[4.518578215,47.877369775],[4.518965881,47.876983097],[4.520022297,47.876962218],[4.521351697,47.876615538],[4.52132934,47.877423259],[4.521221871,47.877782009],[4.5214053,47.879281073],[4.522189513,47.880965875],[4.522778184,47.881569437],[4.523552756,47.883055422],[4.524076322,47.883813746],[4.524304394,47.884486791],[4.52427745,47.884853499],[4.524519382,47.884983578],[4.525009619,47.884952906],[4.526101871,47.884404025],[4.526267772,47.884589097],[4.526972717,47.884486314],[4.527399746,47.884631081],[4.527320273,47.885031779],[4.527769384,47.885199661],[4.528459334,47.88494764],[4.529224259,47.884790054],[4.530019936,47.88481749],[4.530790718,47.886627529],[4.532082835,47.886188504],[4.533164339,47.885917842],[4.533538117,47.886951724],[4.535524839,47.889847614],[4.535543796,47.889994089]]]],&quot;type&quot;:&quot;MultiPolygon&quot;}"/>
    <s v="47.860574967, 4.528339294"/>
  </r>
  <r>
    <x v="0"/>
    <x v="91"/>
    <s v="21543"/>
    <s v="CC du Pays Châtillonnais"/>
    <s v="242101434"/>
    <s v="CC"/>
    <s v="Côte-d'Or"/>
    <s v="21"/>
    <s v="Bourgogne-Franche-Comté"/>
    <s v="27"/>
    <s v="BT &lt;= 36 kVA"/>
    <m/>
    <m/>
    <n v="0"/>
    <n v="0"/>
    <n v="0"/>
    <n v="0"/>
    <n v="0"/>
    <n v="0"/>
    <n v="0"/>
    <n v="0"/>
    <n v="0"/>
    <n v="0"/>
    <s v="{&quot;coordinates&quot;:[[[[4.874362763,47.716972099],[4.875925625,47.716270012],[4.876027721,47.715342851],[4.876185108,47.714963095],[4.877438509,47.713355729],[4.877637709,47.712421604],[4.877295874,47.711427738],[4.877197592,47.710190479],[4.876860591,47.709446822],[4.8761833,47.708698719],[4.876689515,47.707543592],[4.877183092,47.70671188],[4.87793637,47.7061722],[4.880091223,47.705322791],[4.881791301,47.70492992],[4.883021765,47.704383428],[4.883468676,47.703857646],[4.88422698,47.700935586],[4.884833143,47.697522588],[4.88455353,47.695800268],[4.884177596,47.694860983],[4.884277817,47.693471063],[4.884135378,47.692421775],[4.883726282,47.691448808],[4.883727243,47.690306275],[4.881035951,47.690181241],[4.880959536,47.689829541],[4.880070643,47.689654768],[4.879081013,47.689572541],[4.877820787,47.689606292],[4.876874711,47.689814153],[4.875970405,47.69064076],[4.875322179,47.691014891],[4.874340829,47.691396158],[4.873221729,47.691690492],[4.872755372,47.691700663],[4.87198465,47.691473518],[4.871148805,47.691556221],[4.86988642,47.691833909],[4.870349142,47.692480144],[4.868032251,47.692728757],[4.868129655,47.692349965],[4.867927255,47.692129918],[4.86817136,47.691865824],[4.867965699,47.691476569],[4.867484199,47.691244773],[4.86751094,47.69086621],[4.867112228,47.690789747],[4.867029222,47.689714284],[4.866699399,47.68966283],[4.866708411,47.689272845],[4.867181064,47.689252694],[4.867070953,47.68888802],[4.867474162,47.68852235],[4.867545563,47.688200694],[4.867926089,47.687644516],[4.865875506,47.686315065],[4.865391093,47.686150832],[4.864755671,47.685709905],[4.863360809,47.685131627],[4.863639688,47.684832775],[4.8631216,47.683551764],[4.862858521,47.683158012],[4.862363969,47.68296962],[4.862130346,47.682464657],[4.861820052,47.682131075],[4.862385964,47.681576463],[4.862425949,47.681347143],[4.863271438,47.681201322],[4.863756249,47.681454689],[4.864373376,47.680878543],[4.864172093,47.680078659],[4.863920415,47.679781962],[4.863286454,47.679418432],[4.863069101,47.679149997],[4.86292992,47.678066418],[4.863472973,47.677393319],[4.863454032,47.677194648],[4.862792271,47.676873874],[4.860125189,47.67646618],[4.859018283,47.676109251],[4.854604492,47.675458199],[4.853025204,47.675124014],[4.852082672,47.67535233],[4.851387627,47.675337231],[4.850375012,47.675044452],[4.847400865,47.673694186],[4.84711546,47.674652143],[4.847086792,47.675363854],[4.847458895,47.677292775],[4.847953863,47.678842515],[4.84805424,47.679584596],[4.842980013,47.679693513],[4.842242948,47.679852783],[4.841238574,47.680224234],[4.840035475,47.680748257],[4.83877938,47.681591815],[4.838353705,47.681735359],[4.837686465,47.683534786],[4.837910503,47.684039045],[4.837427498,47.685034288],[4.836070883,47.686060356],[4.835234599,47.686400302],[4.834630619,47.686439491],[4.833773046,47.68635481],[4.833392875,47.686504823],[4.833606849,47.686911112],[4.832842548,47.686902388],[4.830893581,47.687573049],[4.830073721,47.687965818],[4.827801393,47.68970746],[4.826278581,47.689977941],[4.825028927,47.690087484],[4.823215111,47.690037453],[4.821859419,47.690165722],[4.821558535,47.690296453],[4.819410485,47.692642798],[4.818815383,47.693921494],[4.81859282,47.695019732],[4.817667331,47.696153205],[4.81724644,47.696833178],[4.814886874,47.698855899],[4.813826221,47.700332651],[4.812364585,47.701471689],[4.809961472,47.702105806],[4.80817598,47.70298061],[4.807844526,47.702567093],[4.808558345,47.701946551],[4.809462248,47.701425699],[4.810984781,47.700978089],[4.811446648,47.700754863],[4.800282557,47.69605841],[4.79960915,47.697165345],[4.798831534,47.697911956],[4.798252732,47.698899487],[4.797620665,47.699613241],[4.797932659,47.699966765],[4.798127237,47.700753338],[4.797522222,47.700846367],[4.79724857,47.701432167],[4.797271699,47.701682995],[4.79689823,47.701958824],[4.796859738,47.702874121],[4.796677838,47.70349182],[4.795817973,47.704928399],[4.795517018,47.705694672],[4.795173723,47.706233819],[4.777506082,47.70171138],[4.777054644,47.703131704],[4.779347895,47.704307735],[4.779626414,47.704420536],[4.781446043,47.704711539],[4.783742503,47.704743161],[4.782602775,47.708510264],[4.783416648,47.708795855],[4.78385527,47.70922761],[4.780277042,47.712717639],[4.783963495,47.714412544],[4.784986358,47.714960524],[4.785940542,47.715329485],[4.786916976,47.715526142],[4.788229159,47.715630332],[4.78920473,47.715800876],[4.791182447,47.716495346],[4.792356521,47.716181168],[4.793171187,47.71707978],[4.793946554,47.716612344],[4.79459051,47.716046087],[4.795769738,47.715766906],[4.7962302,47.715812954],[4.796497409,47.715626992],[4.798699038,47.71595688],[4.801201239,47.716692635],[4.803243635,47.716493716],[4.803378836,47.71587673],[4.80363942,47.71537755],[4.802894995,47.714469823],[4.802623505,47.712675215],[4.802770488,47.711657414],[4.803910993,47.710987116],[4.804482758,47.710460626],[4.804413959,47.709413739],[4.804538083,47.70870689],[4.806104737,47.707979576],[4.806807354,47.707773359],[4.807539099,47.707757552],[4.80903067,47.707924456],[4.809604854,47.707667992],[4.810406379,47.707664591],[4.810797051,47.707464079],[4.811535086,47.706770222],[4.812117047,47.706468609],[4.813383143,47.706203204],[4.815501907,47.70618384],[4.816074903,47.705737397],[4.819088772,47.706581863],[4.819167027,47.706764308],[4.823984692,47.70929386],[4.825014459,47.708553953],[4.82521196,47.708206055],[4.825948951,47.708654608],[4.82645531,47.708445034],[4.826376443,47.707895279],[4.826949673,47.707652247],[4.827450105,47.707581408],[4.82810105,47.708593083],[4.829419221,47.709689753],[4.830306562,47.711445872],[4.83165113,47.71117274],[4.833323421,47.710616262],[4.834117119,47.710461572],[4.834598543,47.711116647],[4.8346691,47.711538685],[4.835043659,47.712460124],[4.835904973,47.712099091],[4.836107844,47.712450628],[4.836504811,47.712357066],[4.837047734,47.712898628],[4.83796734,47.713570216],[4.838596787,47.713873631],[4.841753015,47.715801954],[4.843286092,47.716618694],[4.844752268,47.717621031],[4.847424181,47.718343228],[4.847947067,47.718648276],[4.853992897,47.724346992],[4.855328934,47.725470102],[4.855541146,47.725012083],[4.85736251,47.723980244],[4.859049455,47.722577783],[4.85948662,47.722067565],[4.866104749,47.720744975],[4.867445101,47.720387772],[4.868144899,47.720102906],[4.870085308,47.718597195],[4.871066867,47.717067175],[4.872596429,47.715985733],[4.874362763,47.716972099]]]],&quot;type&quot;:&quot;MultiPolygon&quot;}"/>
    <s v="47.701061617, 4.842958049"/>
  </r>
  <r>
    <x v="0"/>
    <x v="92"/>
    <s v="21542"/>
    <s v="CC de Gevrey-Chambertin et de Nuits-Saint-Georges"/>
    <s v="200070894"/>
    <s v="CC"/>
    <s v="Côte-d'Or"/>
    <s v="21"/>
    <s v="Bourgogne-Franche-Comté"/>
    <s v="27"/>
    <s v="BT &lt;= 36 kVA"/>
    <n v="18"/>
    <n v="53.468000000000004"/>
    <n v="0"/>
    <n v="0"/>
    <n v="0"/>
    <n v="0"/>
    <n v="0"/>
    <n v="0"/>
    <n v="0"/>
    <n v="0"/>
    <n v="0"/>
    <n v="0"/>
    <s v="{&quot;coordinates&quot;:[[[[5.010276947,47.155865334],[5.010686092,47.157629672],[5.01117184,47.157944541],[5.011046287,47.158506884],[5.01293926,47.159874383],[5.01386767,47.159561941],[5.013816097,47.162419484],[5.013098641,47.163183949],[5.011312597,47.164788311],[5.010779899,47.165516229],[5.010200645,47.167862391],[5.010252255,47.168749465],[5.013090522,47.168405653],[5.013317285,47.168854701],[5.013691614,47.169012096],[5.015480497,47.168681071],[5.018757603,47.168771664],[5.018725239,47.168577703],[5.021040791,47.167960027],[5.024903689,47.166702851],[5.026465744,47.168664004],[5.026270082,47.170272267],[5.026844552,47.171114162],[5.027144566,47.172102251],[5.03121974,47.172231652],[5.032229409,47.172389546],[5.033018405,47.172334267],[5.035836992,47.173738279],[5.034872176,47.172462002],[5.03404699,47.171699299],[5.033398224,47.17046699],[5.032916974,47.170172845],[5.032491425,47.168975336],[5.031834821,47.168548277],[5.031539694,47.168146393],[5.031337104,47.167642018],[5.03128623,47.16674863],[5.031113744,47.166096931],[5.030287646,47.164605645],[5.03086518,47.164198356],[5.031862265,47.163291979],[5.034108049,47.16234024],[5.037768879,47.159948727],[5.03852907,47.159660661],[5.041177848,47.158967354],[5.041565134,47.158769598],[5.042565919,47.158524992],[5.045684803,47.157280226],[5.046384122,47.157164295],[5.044201349,47.154617268],[5.042331109,47.155362656],[5.039949917,47.156736626],[5.038992663,47.156247363],[5.037352246,47.15560261],[5.037670998,47.156420138],[5.037606937,47.156750882],[5.037269771,47.157017088],[5.036297156,47.157343107],[5.03566376,47.156863428],[5.035186251,47.156630468],[5.034155732,47.156332478],[5.033066128,47.155868008],[5.032489163,47.155762866],[5.027411045,47.15343836],[5.027189282,47.153193682],[5.026725824,47.153191893],[5.025369532,47.152337564],[5.021488975,47.14813753],[5.020592562,47.147044562],[5.01944354,47.14530397],[5.018756078,47.144853063],[5.018398942,47.145079937],[5.017925454,47.14583028],[5.017489844,47.146253047],[5.015429179,47.148931279],[5.01518151,47.14908599],[5.014744123,47.149533092],[5.014386171,47.149704131],[5.013730016,47.150479247],[5.013113889,47.151442786],[5.012853143,47.151601321],[5.012490692,47.152147075],[5.011489765,47.153059657],[5.011075298,47.153733292],[5.01082841,47.153874471],[5.010537182,47.154631518],[5.010588036,47.155003476],[5.010415201,47.155254138],[5.010276947,47.155865334]]]],&quot;type&quot;:&quot;MultiPolygon&quot;}"/>
    <s v="47.159619705, 5.023529203"/>
  </r>
  <r>
    <x v="0"/>
    <x v="93"/>
    <s v="21540"/>
    <s v="Dijon Métropole"/>
    <s v="242100410"/>
    <s v="ME"/>
    <s v="Côte-d'Or"/>
    <s v="21"/>
    <s v="Bourgogne-Franche-Comté"/>
    <s v="27"/>
    <s v="BT &lt;= 36 kVA"/>
    <n v="46"/>
    <n v="101.502"/>
    <n v="0"/>
    <n v="0"/>
    <n v="0"/>
    <n v="0"/>
    <n v="0"/>
    <n v="0"/>
    <n v="0"/>
    <n v="0"/>
    <n v="0"/>
    <n v="0"/>
    <s v="{&quot;coordinates&quot;:[[[[5.082252293,47.34994977],[5.086899517,47.350704771],[5.089954038,47.350947932],[5.090820786,47.351121447],[5.093221252,47.351411415],[5.094321046,47.351715785],[5.095353598,47.352333844],[5.095686591,47.35281863],[5.096124803,47.353825628],[5.096879982,47.35453333],[5.097357635,47.354853403],[5.098189705,47.354612343],[5.100767075,47.354473908],[5.102039943,47.354119485],[5.102956636,47.354482922],[5.102977544,47.354847261],[5.103579765,47.355335256],[5.104838491,47.355059406],[5.104144382,47.353343846],[5.105739069,47.352749411],[5.107874874,47.352167649],[5.10847102,47.351826332],[5.10877782,47.351776636],[5.109647442,47.351852702],[5.109802406,47.351446444],[5.109654851,47.35072689],[5.110660859,47.350598749],[5.110418123,47.349413543],[5.112107175,47.349167613],[5.111575691,47.34633606],[5.111545148,47.3449876],[5.111795624,47.344484144],[5.112429516,47.344330331],[5.112331771,47.342217628],[5.110445508,47.341351373],[5.113410378,47.34060674],[5.113872776,47.340405607],[5.114431248,47.339986592],[5.114987688,47.339415419],[5.114843229,47.338741738],[5.116038206,47.337834732],[5.118929486,47.336206051],[5.117523099,47.336184876],[5.116926456,47.336104798],[5.116324385,47.335887032],[5.115378201,47.335173025],[5.114561142,47.334810576],[5.11529921,47.331589373],[5.113390098,47.331749312],[5.113303196,47.330248775],[5.112236001,47.330125006],[5.112334999,47.327928562],[5.111267034,47.324012574],[5.111015607,47.32418645],[5.109113898,47.324427238],[5.107036334,47.324507286],[5.104865784,47.324411574],[5.104761334,47.324281087],[5.104854343,47.322397249],[5.104361732,47.32266914],[5.102908355,47.323197081],[5.102311238,47.323540198],[5.099891709,47.322190834],[5.100855806,47.321208002],[5.101647835,47.320093194],[5.102095131,47.31937456],[5.100256951,47.319238526],[5.098437579,47.318905803],[5.098234031,47.318746483],[5.097115712,47.318663127],[5.096977007,47.318773698],[5.095321062,47.31872525],[5.093685463,47.318111768],[5.092864792,47.318189604],[5.091345587,47.317979237],[5.090190869,47.318048664],[5.089003095,47.31842576],[5.088154454,47.318533784],[5.087817395,47.319707856],[5.087092366,47.32040711],[5.086997473,47.320657366],[5.083130888,47.32039721],[5.07985132,47.320383967],[5.078378501,47.320687711],[5.077603984,47.320659248],[5.076750482,47.320506118],[5.07547255,47.320404696],[5.07407553,47.320614274],[5.07313304,47.320659925],[5.072985695,47.321817051],[5.073639161,47.323854114],[5.07405744,47.325767496],[5.073025499,47.326482944],[5.072494242,47.32706247],[5.070195988,47.328807289],[5.070945784,47.329119013],[5.075599158,47.329981491],[5.074447207,47.332254324],[5.072579452,47.334928952],[5.071451034,47.336204433],[5.069077764,47.339965949],[5.069146747,47.340414987],[5.068790733,47.341833366],[5.069016244,47.34235616],[5.069085266,47.344352312],[5.069360775,47.344281665],[5.070056531,47.343839713],[5.071485692,47.343417097],[5.072174228,47.343131953],[5.073170228,47.342883643],[5.07512692,47.342845097],[5.075130207,47.343375453],[5.075275511,47.343878057],[5.075951134,47.343841669],[5.076951986,47.345772532],[5.077938781,47.345764788],[5.078641824,47.346264613],[5.079356682,47.346487758],[5.080096067,47.346523148],[5.080343817,47.348026205],[5.082252293,47.34994977]]]],&quot;type&quot;:&quot;MultiPolygon&quot;}"/>
    <s v="47.335927004, 5.093188483"/>
  </r>
  <r>
    <x v="0"/>
    <x v="94"/>
    <s v="21536"/>
    <s v="CC Tille et Venelle"/>
    <s v="200070910"/>
    <s v="CC"/>
    <s v="Côte-d'Or"/>
    <s v="21"/>
    <s v="Bourgogne-Franche-Comté"/>
    <s v="27"/>
    <s v="HTA"/>
    <n v="0"/>
    <n v="0"/>
    <n v="1"/>
    <n v="18598.456999999999"/>
    <n v="0"/>
    <n v="0"/>
    <n v="0"/>
    <n v="0"/>
    <n v="0"/>
    <n v="0"/>
    <n v="0"/>
    <n v="0"/>
    <s v="{&quot;coordinates&quot;:[[[[5.306285203,47.607257001],[5.308682429,47.607174493],[5.30920209,47.605766641],[5.309812998,47.605976076],[5.309850137,47.606649814],[5.312025794,47.606278959],[5.313076137,47.606027622],[5.313829153,47.606412519],[5.314280351,47.606131624],[5.315458541,47.606648558],[5.315352875,47.606791132],[5.31637112,47.607365259],[5.317124581,47.607636664],[5.317795537,47.6077251],[5.317474723,47.60852481],[5.319312893,47.60924292],[5.319131035,47.609562609],[5.318462485,47.610020736],[5.31914753,47.610739234],[5.320294675,47.611426932],[5.322460101,47.61240954],[5.325401636,47.612191594],[5.327178333,47.611830208],[5.330498673,47.610956218],[5.33352768,47.611127137],[5.335260226,47.61000198],[5.337696625,47.609534479],[5.339086189,47.610279278],[5.339396791,47.61019561],[5.339160377,47.609541177],[5.341025154,47.608368255],[5.341016574,47.608233351],[5.339828703,47.607228788],[5.340396947,47.60667439],[5.341170575,47.606249145],[5.341999511,47.605597657],[5.342694101,47.60494976],[5.344236266,47.605532044],[5.345477188,47.604742582],[5.345521926,47.604336453],[5.345375061,47.604115177],[5.344677762,47.603548357],[5.344042241,47.601719577],[5.343582586,47.600650895],[5.341939831,47.59749876],[5.341434849,47.596791183],[5.340737688,47.596224338],[5.341475603,47.595170343],[5.341982789,47.594714411],[5.342964273,47.595177385],[5.344113389,47.596152979],[5.346251096,47.595266238],[5.346971452,47.594815003],[5.347623102,47.594527239],[5.348812553,47.594208835],[5.354193536,47.591824795],[5.354182982,47.591645804],[5.354896411,47.591311725],[5.355570518,47.591474621],[5.355716061,47.591695912],[5.356986235,47.591459542],[5.357091005,47.591299834],[5.356704963,47.590364786],[5.356031461,47.590215393],[5.35561012,47.588781264],[5.355521922,47.58792845],[5.35663613,47.587809596],[5.356439164,47.587176905],[5.355380967,47.587086606],[5.355361998,47.586716874],[5.355868406,47.586700347],[5.356013177,47.584882871],[5.355960652,47.583239575],[5.356127218,47.582429342],[5.356895898,47.581450255],[5.356992924,47.580844042],[5.360406659,47.579848384],[5.360145874,47.579518664],[5.357370241,47.577059612],[5.354926072,47.578098654],[5.354833442,47.578442724],[5.354818007,47.579602012],[5.35444023,47.580210287],[5.353530483,47.581311073],[5.351958271,47.582420704],[5.352023604,47.582725565],[5.35083337,47.583473573],[5.346956306,47.584353991],[5.346159701,47.584460064],[5.3448021,47.584309053],[5.343019435,47.583388513],[5.342477284,47.583044595],[5.342027645,47.583231924],[5.342035106,47.582795023],[5.342359888,47.581672759],[5.342028512,47.580155731],[5.342729968,47.578215433],[5.342756031,47.577262157],[5.343259995,47.576342508],[5.344239513,47.573280859],[5.345678294,47.570650318],[5.345194779,47.570366469],[5.345363814,47.569821854],[5.345401598,47.569227647],[5.345180421,47.56919067],[5.345244048,47.567518013],[5.345531853,47.567133104],[5.346565946,47.566472028],[5.346434887,47.565548021],[5.346497156,47.564754303],[5.346911444,47.564917068],[5.347715662,47.564506451],[5.349895692,47.563946543],[5.349982537,47.563591786],[5.34966941,47.563006446],[5.349793768,47.562687854],[5.348159227,47.562671246],[5.346768528,47.562390356],[5.344947947,47.561772291],[5.341838765,47.560528998],[5.339740153,47.5586629],[5.336233548,47.556446759],[5.334186311,47.555779039],[5.332914478,47.555533431],[5.332531342,47.555167376],[5.331596215,47.554863688],[5.328081763,47.552728514],[5.327670964,47.552336881],[5.326582056,47.551585059],[5.325906582,47.551377005],[5.324556008,47.551825385],[5.322513866,47.551420318],[5.322632723,47.55066601],[5.322516313,47.550282903],[5.321785327,47.549439259],[5.321154694,47.54906819],[5.320552093,47.548852351],[5.319492299,47.548583469],[5.317801771,47.548369443],[5.315969975,47.55342807],[5.31521664,47.555229667],[5.314819125,47.556678394],[5.314125251,47.558165419],[5.312804523,47.56342814],[5.312417864,47.564454292],[5.311967929,47.566109358],[5.311264292,47.569497536],[5.310098191,47.569486416],[5.308563244,47.569623066],[5.305097851,47.570876675],[5.303760552,47.57149383],[5.30207202,47.571495648],[5.302188512,47.57213001],[5.302150193,47.573186165],[5.299118558,47.57290106],[5.299290434,47.57361718],[5.299947354,47.574688443],[5.300445506,47.575224328],[5.298495922,47.576522568],[5.299102076,47.57737241],[5.298333332,47.577908951],[5.296224048,47.580077481],[5.296019966,47.580902758],[5.296070218,47.582133659],[5.296414075,47.582485292],[5.29609124,47.582746488],[5.295651244,47.582480493],[5.294743944,47.583233152],[5.293536663,47.584873293],[5.291343919,47.583928525],[5.289750827,47.583526659],[5.28815086,47.583274389],[5.284020201,47.582417003],[5.282470413,47.582247421],[5.280632808,47.581882633],[5.278937432,47.581669025],[5.27801859,47.581438431],[5.277888592,47.581573343],[5.278177727,47.581924295],[5.278407484,47.584408785],[5.278297277,47.587566277],[5.277887277,47.588938532],[5.277745569,47.589922838],[5.278797751,47.590248985],[5.280308105,47.591110971],[5.281042693,47.592352804],[5.281392537,47.592658437],[5.282054164,47.592596873],[5.282696427,47.593390255],[5.283624001,47.593321679],[5.28476472,47.594687915],[5.285867337,47.595380415],[5.286814345,47.595671632],[5.289094422,47.595973622],[5.288851107,47.596384518],[5.289057708,47.596514639],[5.290883371,47.597053333],[5.291840782,47.597523504],[5.292110003,47.597561441],[5.292766485,47.597409869],[5.293989918,47.597873897],[5.293225095,47.598478753],[5.29323029,47.5985687],[5.294509833,47.598850621],[5.295568878,47.599949112],[5.296468374,47.600556361],[5.296967555,47.601173283],[5.29800528,47.601866949],[5.299241208,47.602555801],[5.299248351,47.602690735],[5.29820878,47.604336603],[5.299838594,47.604925843],[5.300733014,47.605443111],[5.301841231,47.606224503],[5.302426062,47.605984243],[5.303649776,47.606448167],[5.306285203,47.607257001]]]],&quot;type&quot;:&quot;MultiPolygon&quot;}"/>
    <s v="47.584135711, 5.32113143"/>
  </r>
  <r>
    <x v="0"/>
    <x v="95"/>
    <s v="21535"/>
    <s v="CC Norge et Tille"/>
    <s v="200069540"/>
    <s v="CC"/>
    <s v="Côte-d'Or"/>
    <s v="21"/>
    <s v="Bourgogne-Franche-Comté"/>
    <s v="27"/>
    <s v="BT &lt;= 36 kVA"/>
    <n v="14"/>
    <n v="44.563000000000002"/>
    <n v="0"/>
    <n v="0"/>
    <n v="0"/>
    <n v="0"/>
    <n v="0"/>
    <n v="0"/>
    <n v="0"/>
    <n v="0"/>
    <n v="0"/>
    <n v="0"/>
    <s v="{&quot;coordinates&quot;:[[[[5.082252293,47.34994977],[5.082195551,47.35138984],[5.081367911,47.351506433],[5.081287323,47.351205298],[5.076941507,47.351834205],[5.074640992,47.352002289],[5.072821672,47.350940622],[5.070265677,47.351698523],[5.068887161,47.353440391],[5.068521204,47.353744082],[5.067838954,47.354058806],[5.067745268,47.35451614],[5.068161883,47.354941878],[5.065056344,47.356543328],[5.063468152,47.357734126],[5.061888548,47.358391638],[5.060161374,47.359383137],[5.059401878,47.360105313],[5.058084626,47.360971544],[5.057016278,47.361417311],[5.055248787,47.36201862],[5.055647631,47.362846347],[5.051934109,47.364167313],[5.053329401,47.367100869],[5.053350726,47.367969493],[5.053688669,47.36907566],[5.054469938,47.370646762],[5.0556169,47.37214295],[5.056736539,47.371438746],[5.058790905,47.370533368],[5.058791621,47.370379366],[5.061874633,47.369924874],[5.063377591,47.36947135],[5.06470974,47.368919982],[5.066426427,47.368476127],[5.066749567,47.370360576],[5.06849879,47.375433604],[5.069216003,47.375296565],[5.070838025,47.377717989],[5.072433777,47.379284366],[5.07268586,47.379186217],[5.075529727,47.381996418],[5.079264294,47.386842004],[5.082962711,47.385893281],[5.087394049,47.385552638],[5.086829267,47.385111617],[5.093399428,47.383960576],[5.093528261,47.383830381],[5.09680027,47.383245496],[5.096951568,47.382978012],[5.099152357,47.382702349],[5.100812884,47.382241896],[5.103455437,47.380993699],[5.104889867,47.380044689],[5.106377742,47.3786012],[5.106914471,47.378325815],[5.109801031,47.377222531],[5.109540805,47.376808507],[5.110829163,47.376330346],[5.111705035,47.375847958],[5.111691239,47.375699621],[5.111382264,47.374451693],[5.110802802,47.373572492],[5.110237675,47.374101463],[5.109010956,47.372370394],[5.107794325,47.37015194],[5.106605964,47.368583147],[5.105679047,47.36658185],[5.105453871,47.36584299],[5.105785251,47.364459166],[5.104633275,47.3630698],[5.104140848,47.360889516],[5.102664564,47.358932361],[5.103681503,47.358571748],[5.104478591,47.357944946],[5.105107048,47.35758055],[5.104431793,47.357056063],[5.103793538,47.355987878],[5.103579765,47.355335256],[5.102977544,47.354847261],[5.102956636,47.354482922],[5.102039943,47.354119485],[5.100767075,47.354473908],[5.098189705,47.354612343],[5.097357635,47.354853403],[5.096879982,47.35453333],[5.096124803,47.353825628],[5.095686591,47.35281863],[5.095353598,47.352333844],[5.094321046,47.351715785],[5.093221252,47.351411415],[5.090820786,47.351121447],[5.089954038,47.350947932],[5.086899517,47.350704771],[5.082252293,47.34994977]]]],&quot;type&quot;:&quot;MultiPolygon&quot;}"/>
    <s v="47.367522067, 5.084039355"/>
  </r>
  <r>
    <x v="0"/>
    <x v="96"/>
    <s v="21534"/>
    <s v="CA Beaune, Côte et Sud - Communauté Beaune-Chagny-Nolay"/>
    <s v="200006682"/>
    <s v="CA"/>
    <s v="Côte-d'Or"/>
    <s v="21"/>
    <s v="Bourgogne-Franche-Comté"/>
    <s v="27"/>
    <s v="BT &lt;= 36 kVA"/>
    <m/>
    <m/>
    <n v="0"/>
    <n v="0"/>
    <n v="0"/>
    <n v="0"/>
    <n v="0"/>
    <n v="0"/>
    <n v="0"/>
    <n v="0"/>
    <n v="0"/>
    <n v="0"/>
    <s v="{&quot;coordinates&quot;:[[[[4.917565952,46.998404023],[4.917022974,46.998757076],[4.915714156,46.998153792],[4.914550124,46.997809267],[4.914570701,46.998872539],[4.911699791,46.999136281],[4.911529959,46.999098568],[4.907828625,46.999518261],[4.905200475,47.00017229],[4.896469583,47.002933245],[4.894688945,47.003399283],[4.894242144,47.004623324],[4.89460448,47.005982681],[4.896588932,47.010230623],[4.896729065,47.010396731],[4.898111762,47.010477569],[4.899928084,47.010046919],[4.901459,47.009962269],[4.902496555,47.011383425],[4.902704137,47.011333173],[4.903396153,47.012251179],[4.903608049,47.012173836],[4.904430025,47.013565208],[4.904889457,47.016249511],[4.90502345,47.017733284],[4.902393792,47.017660474],[4.902564217,47.0180125],[4.902614563,47.018506998],[4.902342846,47.019690355],[4.899914888,47.019326874],[4.898751002,47.019071342],[4.897625318,47.019452791],[4.896798295,47.019864445],[4.895628776,47.020686084],[4.89464756,47.0211705],[4.895786955,47.021177912],[4.896371112,47.021274587],[4.899809325,47.022127656],[4.900647672,47.022037307],[4.900035689,47.023320819],[4.899308575,47.024364863],[4.898741817,47.025550359],[4.902803559,47.026074277],[4.903809394,47.026436845],[4.904754556,47.026908477],[4.905152347,47.027208115],[4.90581817,47.027377245],[4.905289213,47.028399143],[4.905410795,47.028746566],[4.904356667,47.02981675],[4.904307228,47.030132773],[4.902735748,47.030577456],[4.900150676,47.031115351],[4.901843072,47.033092204],[4.900458469,47.0335725],[4.900481475,47.03381438],[4.902266489,47.035388939],[4.902442441,47.035634603],[4.901928683,47.035933056],[4.902049991,47.036160709],[4.900750914,47.036789997],[4.89984611,47.036982302],[4.898784616,47.037401424],[4.897635402,47.037649064],[4.894633788,47.038115321],[4.895442965,47.039775334],[4.895431477,47.040911162],[4.900929331,47.040920762],[4.906978706,47.040804819],[4.910646845,47.040855863],[4.921446249,47.040799168],[4.937769274,47.043229124],[4.941261679,47.043808998],[4.941730204,47.043502123],[4.942305258,47.04333665],[4.942699317,47.043084158],[4.943934327,47.042879655],[4.944312997,47.042639124],[4.944846784,47.042608522],[4.945376128,47.04219884],[4.945207975,47.041919784],[4.945809182,47.041603452],[4.945923246,47.041003532],[4.946453074,47.040827091],[4.946944789,47.040105526],[4.947504883,47.039526902],[4.947449094,47.039185615],[4.947566416,47.038676597],[4.947968735,47.037888089],[4.948011371,47.037098442],[4.947152522,47.035529668],[4.947266438,47.035108967],[4.94792488,47.03481147],[4.94806016,47.034435438],[4.948349899,47.03417838],[4.948896262,47.034024163],[4.948994559,47.033682076],[4.948760268,47.033322186],[4.949393099,47.032972877],[4.949922733,47.032283077],[4.950055341,47.031724264],[4.950510513,47.031343726],[4.951949759,47.030639447],[4.952546513,47.030095298],[4.953329372,47.02967138],[4.953331578,47.029404763],[4.953725132,47.029215282],[4.9550984,47.028219381],[4.955881348,47.027980968],[4.954982255,47.027594525],[4.953710652,47.027432326],[4.952689407,47.027200134],[4.951313727,47.026344401],[4.950505,47.025395319],[4.947670855,47.023281712],[4.945871673,47.021486523],[4.944197508,47.020051245],[4.942812405,47.019254112],[4.940582177,47.018281145],[4.939731157,47.017795613],[4.93939453,47.017405903],[4.938587466,47.015943367],[4.938105402,47.015463333],[4.937071979,47.014699855],[4.941859054,47.012629078],[4.941671679,47.011885626],[4.94127766,47.011290648],[4.941294163,47.010650938],[4.941143971,47.009915866],[4.940325934,47.008695788],[4.940350526,47.008610717],[4.93782929,47.008246902],[4.937108458,47.008485956],[4.936656278,47.007955882],[4.933759072,47.005547605],[4.931806789,47.004116813],[4.932651967,47.003601024],[4.933301126,47.003126337],[4.933379257,47.002844939],[4.934062904,47.002819074],[4.934052241,47.002558076],[4.934770185,47.001946236],[4.934658329,47.001616688],[4.935093982,47.001650811],[4.93542307,47.001172472],[4.935794022,47.000833925],[4.936093318,46.999855345],[4.935651614,47.000166261],[4.934948176,47.000410415],[4.934206253,47.000829929],[4.933135491,47.000963149],[4.932843952,47.001130142],[4.932251262,47.001122055],[4.931230672,47.000596973],[4.930452717,47.000340708],[4.929056473,47.000391076],[4.928981638,46.999327808],[4.928681721,46.998965373],[4.927891038,46.998904736],[4.927540955,46.998796207],[4.926736513,46.99886638],[4.926357616,46.998651156],[4.925541592,46.998765644],[4.924828508,46.998370466],[4.924252501,46.998497152],[4.924578604,46.99870876],[4.924480376,46.999055331],[4.923709456,46.999216785],[4.92369105,46.998847843],[4.923471831,46.998717307],[4.922873451,46.998844359],[4.922655592,46.99849315],[4.922177251,46.998664129],[4.921312313,46.998810022],[4.921111585,46.99864405],[4.920594432,46.998575206],[4.920251986,46.998310723],[4.919775557,46.998535697],[4.919785979,46.99890297],[4.91934767,46.998793183],[4.918453898,46.99949881],[4.918298505,46.99942304],[4.918301592,46.998657475],[4.917988537,46.998701405],[4.917565952,46.998404023]]]],&quot;type&quot;:&quot;MultiPolygon&quot;}"/>
    <s v="47.021937506, 4.92245563"/>
  </r>
  <r>
    <x v="0"/>
    <x v="97"/>
    <s v="21533"/>
    <s v="CC de Pouilly-en-Auxois/Bligny-sur-Ouche"/>
    <s v="200071207"/>
    <s v="CC"/>
    <s v="Côte-d'Or"/>
    <s v="21"/>
    <s v="Bourgogne-Franche-Comté"/>
    <s v="27"/>
    <s v="BT &lt;= 36 kVA"/>
    <m/>
    <m/>
    <n v="0"/>
    <n v="0"/>
    <n v="0"/>
    <n v="0"/>
    <n v="0"/>
    <n v="0"/>
    <n v="0"/>
    <n v="0"/>
    <n v="0"/>
    <n v="0"/>
    <s v="{&quot;coordinates&quot;:[[[[4.572114706,47.214985972],[4.572283924,47.215440204],[4.572766347,47.215351716],[4.573358328,47.215078047],[4.574132873,47.214449819],[4.574421292,47.214551253],[4.576488442,47.214876124],[4.57654391,47.214604334],[4.577952657,47.214739135],[4.579060378,47.214568267],[4.579613908,47.214651668],[4.580371408,47.213895766],[4.581364536,47.214053302],[4.582466277,47.214129206],[4.58340405,47.21442615],[4.585866035,47.214873323],[4.588018088,47.215116686],[4.587997635,47.215408713],[4.588725084,47.215473479],[4.588654647,47.215773395],[4.591959995,47.216134136],[4.592637511,47.215002861],[4.59269926,47.214187102],[4.592971881,47.213753837],[4.598801494,47.214878355],[4.599332957,47.214929551],[4.603495848,47.211205358],[4.60496491,47.211058953],[4.605763023,47.210658897],[4.606008458,47.210204366],[4.608132406,47.209996615],[4.609789268,47.209459444],[4.610336168,47.209144787],[4.609842331,47.207964844],[4.609770249,47.207057281],[4.609158979,47.206456161],[4.609236192,47.205370934],[4.608976548,47.20389058],[4.608668328,47.202862031],[4.60682232,47.202943479],[4.606292772,47.202908501],[4.60566116,47.202021299],[4.60438064,47.199841915],[4.604103213,47.199532396],[4.602386669,47.199521036],[4.601338351,47.199721927],[4.600672803,47.199599659],[4.600191996,47.199158772],[4.599080303,47.199405542],[4.598101017,47.199528913],[4.597279217,47.199394373],[4.594200937,47.200287711],[4.591309273,47.195164237],[4.589578211,47.196355902],[4.588850092,47.196707165],[4.588154203,47.196225958],[4.587331471,47.19520621],[4.587123895,47.195290096],[4.586493854,47.194800773],[4.585505838,47.194356868],[4.585261996,47.193927085],[4.584592322,47.193974968],[4.583625921,47.194533863],[4.582973706,47.194726472],[4.580408363,47.194956002],[4.578757021,47.194639949],[4.578531682,47.195199503],[4.577491022,47.198005096],[4.577910803,47.201102348],[4.578025478,47.203165529],[4.577201626,47.206521934],[4.576561368,47.207849811],[4.576290637,47.209613879],[4.575983885,47.210374431],[4.575694691,47.21029102],[4.575383733,47.210547375],[4.57452329,47.210902143],[4.574673517,47.211068486],[4.573532402,47.211044369],[4.572779308,47.211139236],[4.572529163,47.211261491],[4.571830827,47.211964313],[4.570933568,47.212281734],[4.571051671,47.212570078],[4.570616278,47.21277498],[4.570825237,47.213233177],[4.571401676,47.213106502],[4.572114706,47.214985972]]]],&quot;type&quot;:&quot;MultiPolygon&quot;}"/>
    <s v="47.206066531, 4.590389276"/>
  </r>
  <r>
    <x v="0"/>
    <x v="98"/>
    <s v="21532"/>
    <s v="CC de la Plaine Dijonnaise"/>
    <s v="200000925"/>
    <s v="CC"/>
    <s v="Côte-d'Or"/>
    <s v="21"/>
    <s v="Bourgogne-Franche-Comté"/>
    <s v="27"/>
    <s v="BT &lt;= 36 kVA"/>
    <n v="18"/>
    <n v="85.421000000000006"/>
    <n v="0"/>
    <n v="0"/>
    <n v="0"/>
    <n v="0"/>
    <n v="0"/>
    <n v="0"/>
    <n v="0"/>
    <n v="0"/>
    <n v="0"/>
    <n v="0"/>
    <s v="{&quot;coordinates&quot;:[[[[5.108011436,47.262797417],[5.108214391,47.262541566],[5.109840233,47.261327742],[5.115343864,47.2581448],[5.118034751,47.260333618],[5.118686834,47.259995697],[5.118558362,47.259857554],[5.11914246,47.259607327],[5.121240101,47.258960182],[5.123335874,47.26034294],[5.126765412,47.257584652],[5.129064425,47.255880886],[5.128723708,47.255627774],[5.131067025,47.253710614],[5.13222995,47.252350063],[5.135115409,47.253865784],[5.1355817,47.25281792],[5.136192123,47.252801271],[5.137695977,47.252500676],[5.139197232,47.252101945],[5.139550253,47.251932425],[5.140032803,47.251494839],[5.141237985,47.252065175],[5.141892629,47.252096311],[5.141880513,47.250663698],[5.142143227,47.249224205],[5.146253651,47.250046073],[5.146313236,47.250213381],[5.147931087,47.250981343],[5.148431786,47.250834275],[5.149949196,47.25064404],[5.150696029,47.250467181],[5.151696765,47.250091078],[5.153854034,47.249036052],[5.154921248,47.248702814],[5.156769816,47.248296494],[5.157312439,47.248074758],[5.162423094,47.243640467],[5.177694898,47.230281395],[5.174185302,47.228599211],[5.170344356,47.226432299],[5.166656654,47.224812669],[5.161913281,47.222478632],[5.158105396,47.221013182],[5.152559387,47.218093016],[5.15169072,47.217790337],[5.145589555,47.216177923],[5.143952996,47.214979796],[5.143378088,47.21594327],[5.141987171,47.217194711],[5.140757887,47.218556623],[5.139009607,47.217872033],[5.138942274,47.217475211],[5.137291546,47.216815813],[5.137447234,47.216409472],[5.136955872,47.216218603],[5.131509058,47.220729159],[5.127155111,47.223881097],[5.128030355,47.224417992],[5.127562536,47.224689556],[5.126732453,47.224191454],[5.120389488,47.229453668],[5.121931938,47.23051425],[5.117381291,47.235487671],[5.122103851,47.238455197],[5.122631824,47.238832782],[5.12190017,47.239325291],[5.119459069,47.239928314],[5.118429259,47.24043976],[5.119337331,47.240832027],[5.118604015,47.241183151],[5.115837435,47.243498651],[5.113831914,47.245398544],[5.112928691,47.246139978],[5.110123063,47.247978732],[5.108630888,47.249454013],[5.108466061,47.24933183],[5.105426914,47.251328708],[5.105593026,47.251449971],[5.102828099,47.253530951],[5.101753464,47.252297734],[5.098465378,47.254941942],[5.098353944,47.255340211],[5.104611457,47.259890879],[5.104264917,47.260128616],[5.108011436,47.262797417]]]],&quot;type&quot;:&quot;MultiPolygon&quot;}"/>
    <s v="47.238213703, 5.138972827"/>
  </r>
  <r>
    <x v="0"/>
    <x v="99"/>
    <s v="21531"/>
    <s v="CC de Saulieu"/>
    <s v="242101442"/>
    <s v="CC"/>
    <s v="Côte-d'Or"/>
    <s v="21"/>
    <s v="Bourgogne-Franche-Comté"/>
    <s v="27"/>
    <s v="BT &lt;= 36 kVA"/>
    <m/>
    <m/>
    <n v="0"/>
    <n v="0"/>
    <n v="0"/>
    <n v="0"/>
    <n v="0"/>
    <n v="0"/>
    <n v="0"/>
    <n v="0"/>
    <n v="0"/>
    <n v="0"/>
    <s v="{&quot;coordinates&quot;:[[[[4.113181436,47.398279585],[4.112925067,47.398768197],[4.112236612,47.399265442],[4.112415153,47.399626551],[4.111791008,47.399900807],[4.111749477,47.400711465],[4.110862026,47.400629917],[4.110212472,47.401278926],[4.108907011,47.400925864],[4.107841531,47.400955826],[4.107496827,47.400894288],[4.107434869,47.401361228],[4.107628592,47.401624068],[4.107636042,47.40275476],[4.107509449,47.403302441],[4.107285014,47.403543154],[4.106800732,47.403658499],[4.106760672,47.40409462],[4.1062469,47.404709003],[4.105549116,47.405082055],[4.105420552,47.40534256],[4.104973667,47.405214464],[4.104340333,47.40569133],[4.104535383,47.406082903],[4.104040501,47.406328879],[4.104260002,47.406941691],[4.103942113,47.407153575],[4.103767712,47.407635983],[4.104185185,47.407751758],[4.104349708,47.40801308],[4.104745861,47.408252395],[4.10442933,47.40885229],[4.104459095,47.409267039],[4.10323476,47.410221257],[4.102140718,47.410483709],[4.101139818,47.410567912],[4.101020483,47.410827424],[4.101336971,47.411062102],[4.101378972,47.411815242],[4.100438557,47.412585783],[4.099961031,47.412711838],[4.099365782,47.41324143],[4.097938967,47.413449368],[4.097626446,47.413602664],[4.09686049,47.414282401],[4.096547667,47.414421293],[4.09564596,47.414301049],[4.095122531,47.414323984],[4.094158483,47.414658057],[4.09381283,47.415138457],[4.093755557,47.415711575],[4.093263548,47.416105121],[4.091653513,47.416374121],[4.090975257,47.416741496],[4.090667358,47.417058581],[4.090099991,47.417074703],[4.089756496,47.417272381],[4.088431595,47.417476545],[4.088252659,47.417940062],[4.087744394,47.418254512],[4.087935829,47.418667751],[4.087178796,47.418816172],[4.086807226,47.418415418],[4.086342336,47.41858001],[4.086532508,47.418996864],[4.086306191,47.419283465],[4.085974645,47.4190903],[4.085103408,47.419036311],[4.084808965,47.419168697],[4.084708613,47.419518941],[4.084064702,47.419621272],[4.083783355,47.419811152],[4.084240245,47.420233626],[4.084216838,47.420453512],[4.084689819,47.420621956],[4.083992359,47.421225341],[4.083643488,47.42129071],[4.083686002,47.421818777],[4.083213697,47.422012234],[4.083213705,47.422275115],[4.082605159,47.422882164],[4.083477482,47.423183738],[4.083283161,47.424004799],[4.082412508,47.425625297],[4.082548441,47.426181302],[4.083802364,47.427047397],[4.08410623,47.427378568],[4.0840261,47.428139146],[4.084263088,47.428443032],[4.08414006,47.429247223],[4.085887677,47.429985356],[4.085512738,47.430665861],[4.083954428,47.431678791],[4.083764913,47.431951538],[4.083798723,47.43355731],[4.083622318,47.433757012],[4.082837674,47.434651084],[4.082094196,47.43508833],[4.08168201,47.435176788],[4.079808491,47.436689537],[4.078912244,47.437647635],[4.078667597,47.438281892],[4.078749188,47.438775384],[4.080030115,47.440837724],[4.080231938,47.440975392],[4.080997702,47.440585668],[4.081905212,47.439987558],[4.082299115,47.439846155],[4.083359023,47.439829991],[4.085234673,47.440386888],[4.086575264,47.440469808],[4.093333121,47.434859041],[4.096886063,47.431797982],[4.098012205,47.431007722],[4.098923788,47.430495862],[4.099871043,47.430042176],[4.102096515,47.429231575],[4.113359336,47.425489022],[4.113301088,47.425431061],[4.120853575,47.422900777],[4.130222623,47.419615026],[4.131970675,47.420106691],[4.131920936,47.419761466],[4.132524596,47.419704274],[4.133419719,47.420445495],[4.134972647,47.418924176],[4.135511873,47.418142867],[4.135898337,47.417789782],[4.135898348,47.417602522],[4.136876375,47.417249059],[4.136853388,47.416978297],[4.14692303,47.406238007],[4.145858545,47.40576054],[4.143054435,47.405230852],[4.142042564,47.404606086],[4.139347993,47.40329828],[4.136496012,47.402565438],[4.135919344,47.401822028],[4.134923022,47.400797318],[4.134651212,47.401111472],[4.134376717,47.401173569],[4.133415084,47.401160438],[4.13264244,47.40130571],[4.132318428,47.401283658],[4.132271962,47.401657732],[4.129912865,47.402533253],[4.12961772,47.40281161],[4.129302013,47.402743553],[4.128851519,47.402949592],[4.128617546,47.403614478],[4.128886063,47.403960285],[4.129282671,47.404091478],[4.129156668,47.404342082],[4.128628503,47.404386822],[4.127868867,47.404711994],[4.127513525,47.405029641],[4.127111152,47.405191992],[4.126532999,47.405698155],[4.126357407,47.40611399],[4.125854741,47.406489776],[4.125888456,47.407463563],[4.125199064,47.407915878],[4.124937428,47.408213704],[4.123642202,47.408235227],[4.12210207,47.407834162],[4.121896922,47.408107128],[4.119934663,47.407431917],[4.119003784,47.406356029],[4.117848325,47.4046836],[4.117902724,47.404367075],[4.117311348,47.403733552],[4.114567794,47.402079037],[4.114017026,47.401609862],[4.113819423,47.401289451],[4.113746547,47.400781485],[4.113954414,47.399936822],[4.113629057,47.399338543],[4.113541049,47.398357169],[4.113181436,47.398279585]]]],&quot;type&quot;:&quot;MultiPolygon&quot;}"/>
    <s v="47.417667127, 4.110708147"/>
  </r>
  <r>
    <x v="0"/>
    <x v="100"/>
    <s v="21528"/>
    <s v="CC du Pays d'Alésia et de la Seine"/>
    <s v="242101459"/>
    <s v="CC"/>
    <s v="Côte-d'Or"/>
    <s v="21"/>
    <s v="Bourgogne-Franche-Comté"/>
    <s v="27"/>
    <s v="BT &lt;= 36 kVA"/>
    <m/>
    <m/>
    <n v="0"/>
    <n v="0"/>
    <n v="0"/>
    <n v="0"/>
    <n v="0"/>
    <n v="0"/>
    <n v="0"/>
    <n v="0"/>
    <n v="0"/>
    <n v="0"/>
    <s v="{&quot;coordinates&quot;:[[[[4.545788365,47.444700957],[4.544901884,47.444980133],[4.544366646,47.445059265],[4.544092628,47.445268182],[4.543805519,47.4468188],[4.543511289,47.44747816],[4.543755892,47.447675694],[4.54350492,47.448040065],[4.542382203,47.449059742],[4.540496634,47.450370417],[4.539598183,47.451207026],[4.539090442,47.451506355],[4.538682349,47.452502137],[4.538639482,47.453181568],[4.539018902,47.453774384],[4.539111254,47.454308872],[4.538793319,47.455763538],[4.538415611,47.456293434],[4.536352125,47.456319786],[4.535297243,47.456475058],[4.533918442,47.456815559],[4.534061505,47.457082878],[4.533279759,47.4574128],[4.532439419,47.457968576],[4.531121612,47.458122768],[4.530171314,47.458408969],[4.530305212,47.458727732],[4.529306808,47.458956935],[4.528844527,47.459318643],[4.528002373,47.45972045],[4.526437269,47.460236172],[4.527025131,47.460785776],[4.526649481,47.460927555],[4.526768913,47.461205095],[4.528096201,47.460775323],[4.528714583,47.461323618],[4.526688627,47.461881406],[4.527378759,47.462338732],[4.527262907,47.462745407],[4.526834305,47.462846465],[4.52627056,47.463283321],[4.525831802,47.463447532],[4.525316176,47.463476797],[4.524467019,47.464148771],[4.523834565,47.463898652],[4.523539396,47.464163615],[4.523973169,47.464290288],[4.522678323,47.465911639],[4.52230631,47.466509828],[4.521237908,47.46657151],[4.519306423,47.467239573],[4.517235382,47.467389025],[4.516711032,47.467533609],[4.516000541,47.467997533],[4.514363422,47.468279935],[4.512454867,47.468918773],[4.512110536,47.468903438],[4.511347074,47.468574823],[4.510336369,47.468894953],[4.509706209,47.469196635],[4.509487294,47.469108539],[4.50716388,47.471380474],[4.506615326,47.472177167],[4.505878688,47.472141679],[4.505824637,47.472297235],[4.503888315,47.472003541],[4.503560375,47.47209961],[4.502448875,47.472002315],[4.502559459,47.471731688],[4.501680617,47.471549453],[4.501088513,47.471695739],[4.499883855,47.471448364],[4.499660514,47.470822808],[4.496872468,47.470694821],[4.496037489,47.47051288],[4.495615384,47.470898244],[4.493670663,47.47039471],[4.493471586,47.470398164],[4.492771014,47.471131015],[4.491998989,47.471730628],[4.491013852,47.471973731],[4.490443488,47.470994269],[4.488949852,47.471096208],[4.487659129,47.471046081],[4.487874879,47.469826976],[4.488568879,47.469620033],[4.489350075,47.469636153],[4.489908954,47.469249963],[4.489087199,47.468634743],[4.488886902,47.468594089],[4.488562786,47.4687801],[4.487772932,47.468929747],[4.483220272,47.467934441],[4.483527609,47.468963206],[4.483961294,47.46985531],[4.483121278,47.46996865],[4.48352754,47.47130857],[4.483431417,47.471529475],[4.482300828,47.471460142],[4.482517681,47.471906646],[4.48268849,47.472848017],[4.48306471,47.473965938],[4.483716608,47.475303626],[4.484278002,47.47605815],[4.484575182,47.476861957],[4.484617139,47.477895899],[4.484397458,47.47902501],[4.483982477,47.480247541],[4.484004062,47.480786562],[4.484513104,47.481901882],[4.484601078,47.482440056],[4.48625906,47.482409907],[4.488108477,47.482195422],[4.4884255,47.482515489],[4.489275973,47.482389375],[4.489438397,47.482260352],[4.491368267,47.482359901],[4.491753179,47.481588792],[4.492265541,47.481578627],[4.492307919,47.481955322],[4.49294067,47.481880588],[4.494363409,47.482082923],[4.494337267,47.482478502],[4.495282787,47.482332218],[4.504514387,47.482562659],[4.507319312,47.482795591],[4.508800826,47.483006892],[4.510581491,47.483511405],[4.513716575,47.484003699],[4.516136335,47.484795129],[4.517709498,47.485096959],[4.523204946,47.485448377],[4.532954068,47.486610654],[4.536085257,47.48820261],[4.536609957,47.488342444],[4.537517016,47.487782171],[4.53800409,47.486982544],[4.5380293,47.48665809],[4.538596208,47.486556968],[4.539539673,47.485278628],[4.54063542,47.48449345],[4.541518955,47.483396853],[4.541651695,47.483394195],[4.543568376,47.481603244],[4.544252693,47.480510163],[4.545335195,47.479409994],[4.546373177,47.477229994],[4.547456097,47.475642711],[4.54777787,47.474278916],[4.547920768,47.472791449],[4.54816813,47.472207439],[4.549756456,47.472396991],[4.550633506,47.472740051],[4.550886477,47.47299238],[4.553155965,47.473361885],[4.553675166,47.472903886],[4.554218042,47.472667053],[4.554771602,47.472569628],[4.556076502,47.472600817],[4.556445712,47.47269402],[4.558367335,47.472881701],[4.557925264,47.473889702],[4.558200545,47.474085895],[4.560091373,47.474354092],[4.559414781,47.475242792],[4.55885325,47.475659968],[4.559011566,47.476216963],[4.560399616,47.476364035],[4.56419231,47.47640769],[4.564381462,47.476063918],[4.564697748,47.475844486],[4.565193059,47.474980699],[4.565560516,47.473832318],[4.566347042,47.472438806],[4.566764817,47.470243537],[4.567224946,47.46963231],[4.567347461,47.467784942],[4.567061051,47.467616831],[4.566561323,47.467010416],[4.565836314,47.466554688],[4.565029466,47.465751619],[4.564154478,47.464660447],[4.563849246,47.463847028],[4.563850452,47.463524686],[4.564301991,47.462983811],[4.563563035,47.462638999],[4.563604306,47.462279204],[4.562986067,47.461885048],[4.562503276,47.461764579],[4.562895292,47.461094857],[4.562750276,47.460720456],[4.561633133,47.460744451],[4.560511342,47.460927859],[4.559813298,47.460846278],[4.56012782,47.460386485],[4.560260004,47.459227761],[4.559848988,47.459018085],[4.559738269,47.459729046],[4.559592778,47.459929973],[4.55845644,47.459385172],[4.558347848,47.458801396],[4.558384637,47.458104031],[4.557039463,47.458182354],[4.555401113,47.45785672],[4.554838453,47.457406858],[4.553745848,47.457313404],[4.553954622,47.454397976],[4.553893934,47.45331296],[4.55336956,47.452396196],[4.552934657,47.452138195],[4.552278196,47.452204574],[4.551716023,47.450394255],[4.551420444,47.449858883],[4.550849803,47.449266851],[4.550481985,47.448528058],[4.549676932,47.447494368],[4.54821127,47.444773192],[4.546762805,47.444802355],[4.546236817,47.444604064],[4.545788365,47.444700957]]]],&quot;type&quot;:&quot;MultiPolygon&quot;}"/>
    <s v="47.470691149, 4.529799124"/>
  </r>
  <r>
    <x v="0"/>
    <x v="101"/>
    <s v="21527"/>
    <s v="CA Beaune, Côte et Sud - Communauté Beaune-Chagny-Nolay"/>
    <s v="200006682"/>
    <s v="CA"/>
    <s v="Côte-d'Or"/>
    <s v="21"/>
    <s v="Bourgogne-Franche-Comté"/>
    <s v="27"/>
    <s v="BT &gt; 36 kVA"/>
    <n v="1"/>
    <n v="120.681"/>
    <n v="0"/>
    <n v="0"/>
    <n v="0"/>
    <n v="0"/>
    <n v="0"/>
    <n v="0"/>
    <n v="0"/>
    <n v="0"/>
    <n v="0"/>
    <n v="0"/>
    <s v="{&quot;coordinates&quot;:[[[[4.679326993,46.927117012],[4.67923531,46.928440374],[4.679318279,46.929207345],[4.679638951,46.929627738],[4.679614375,46.930106295],[4.678725748,46.930616352],[4.676986657,46.931215328],[4.67537974,46.931541287],[4.672675973,46.931896655],[4.672425608,46.93204798],[4.668142627,46.932949371],[4.666994358,46.933315401],[4.665267614,46.933254809],[4.661555831,46.934097266],[4.660832826,46.934057256],[4.659391022,46.934842595],[4.65810801,46.936005665],[4.657514342,46.936411349],[4.65608603,46.937039754],[4.654847683,46.937732955],[4.652925049,46.93840804],[4.652230492,46.938741297],[4.650710992,46.940650626],[4.649693474,46.941475689],[4.648625386,46.942023196],[4.648171964,46.942806855],[4.646889856,46.943754548],[4.64567707,46.94503714],[4.653141484,46.949229576],[4.656449873,46.952308805],[4.658184437,46.953333915],[4.658634709,46.955450037],[4.661442847,46.959134286],[4.661663156,46.959069874],[4.662190767,46.95971697],[4.662913981,46.960906976],[4.663028428,46.961249336],[4.663772866,46.962315656],[4.664195078,46.962442845],[4.664607055,46.963262703],[4.664780934,46.964423703],[4.665558947,46.967900297],[4.665840126,46.968529321],[4.666020088,46.969374138],[4.665970669,46.970288908],[4.666147699,46.971251739],[4.666312862,46.97618165],[4.666595649,46.977885],[4.665651448,46.979950982],[4.665150108,46.981744],[4.659778387,46.989529152],[4.659394608,46.990188465],[4.655002777,46.998562615],[4.658920065,46.996892603],[4.663183148,46.996030658],[4.666792593,46.994507094],[4.669294324,46.994325943],[4.669340054,46.993207708],[4.669556916,46.992814636],[4.670018425,46.992799852],[4.670501156,46.990151571],[4.670563856,46.988816958],[4.670990439,46.988227228],[4.671773767,46.985599798],[4.671940365,46.981797981],[4.672486794,46.980151066],[4.673126295,46.977091638],[4.675991312,46.97002666],[4.677247691,46.968288344],[4.67740868,46.968177036],[4.678202201,46.966617443],[4.678460712,46.966427267],[4.679184221,46.966257337],[4.679106848,46.965460574],[4.680177236,46.963669994],[4.681502434,46.96296896],[4.682206511,46.963021731],[4.683087104,46.963420435],[4.683513166,46.963416018],[4.684135552,46.963675295],[4.684596962,46.96412964],[4.68524735,46.964527188],[4.686069821,46.965338273],[4.686973384,46.966512891],[4.687392593,46.966540979],[4.688475715,46.96722936],[4.689402436,46.968047902],[4.689760412,46.968515449],[4.691112267,46.969549283],[4.691663035,46.970122964],[4.691761049,46.970522274],[4.693032263,46.970491013],[4.6938814,46.970299335],[4.694585212,46.970424079],[4.694825114,46.970564643],[4.69535792,46.970480265],[4.696594326,46.970723246],[4.697093931,46.970587116],[4.698557507,46.969936984],[4.700481975,46.970347197],[4.70113936,46.970333901],[4.702043087,46.969954942],[4.702304713,46.969949279],[4.702367627,46.969858295],[4.704501175,46.970139277],[4.707381801,46.972870388],[4.708252852,46.97229014],[4.709601239,46.97170281],[4.711238028,46.971249871],[4.712933413,46.970944631],[4.714687502,46.970458381],[4.716528805,46.970068066],[4.715656315,46.969894632],[4.714351799,46.969870803],[4.712586422,46.969709713],[4.710798519,46.969376924],[4.710016977,46.969083225],[4.708785656,46.967878516],[4.70804721,46.967490507],[4.706441849,46.96239459],[4.705309058,46.962012399],[4.705433619,46.961874572],[4.706285353,46.961812442],[4.706274199,46.961542439],[4.705746952,46.961507913],[4.705668776,46.961239802],[4.704944373,46.961209989],[4.704719453,46.960584723],[4.704450957,46.960454509],[4.703259499,46.960254178],[4.703546538,46.959303449],[4.704101596,46.958218177],[4.706207065,46.957998825],[4.707328902,46.957786798],[4.709663447,46.95703446],[4.710157316,46.95668042],[4.709824984,46.956278294],[4.710253313,46.955931529],[4.710750838,46.95573503],[4.709744114,46.955260056],[4.707075008,46.954370222],[4.705551219,46.953762378],[4.704015548,46.952651276],[4.703349404,46.951837105],[4.702334548,46.951182976],[4.700989756,46.95049138],[4.698397739,46.949824452],[4.696088004,46.949601794],[4.695236478,46.94966475],[4.693417164,46.950151673],[4.692131804,46.950808141],[4.691306418,46.951455147],[4.691044974,46.951505811],[4.690019736,46.951187636],[4.689369859,46.952022973],[4.688505187,46.952887568],[4.688268946,46.952482173],[4.687660356,46.952282154],[4.686967728,46.951917657],[4.685908837,46.951152362],[4.685199796,46.950851134],[4.683808495,46.950516642],[4.684131943,46.949712222],[4.68339807,46.949457275],[4.683571825,46.948913503],[4.683730229,46.946525609],[4.683576524,46.944503397],[4.68317126,46.944241848],[4.679282073,46.943960858],[4.678948032,46.943832441],[4.679176599,46.943062736],[4.679791095,46.942060467],[4.680489186,46.941506354],[4.681584178,46.940988774],[4.682994001,46.940194618],[4.683567469,46.93977829],[4.684083452,46.93954291],[4.684592595,46.939172545],[4.684894983,46.938580959],[4.685824419,46.938787107],[4.686184261,46.938014565],[4.686867059,46.93710041],[4.68806829,46.93691622],[4.687877026,46.936306638],[4.68764876,46.934637635],[4.687746181,46.934304801],[4.686298852,46.933383096],[4.686117097,46.932993109],[4.68584413,46.932755751],[4.684453964,46.932442868],[4.683317775,46.931419318],[4.682198273,46.930592737],[4.682206396,46.929036445],[4.682543107,46.928323686],[4.682388395,46.927787408],[4.681762833,46.926989633],[4.680978715,46.927095633],[4.679326993,46.927117012]]]],&quot;type&quot;:&quot;MultiPolygon&quot;}"/>
    <s v="46.956750187, 4.676504591"/>
  </r>
  <r>
    <x v="0"/>
    <x v="102"/>
    <s v="21525"/>
    <s v="CC de Saulieu"/>
    <s v="242101442"/>
    <s v="CC"/>
    <s v="Côte-d'Or"/>
    <s v="21"/>
    <s v="Bourgogne-Franche-Comté"/>
    <s v="27"/>
    <s v="BT &lt;= 36 kVA"/>
    <n v="14"/>
    <n v="42.645000000000003"/>
    <n v="0"/>
    <n v="0"/>
    <n v="0"/>
    <n v="0"/>
    <n v="0"/>
    <n v="0"/>
    <n v="0"/>
    <n v="0"/>
    <n v="0"/>
    <n v="0"/>
    <s v="{&quot;coordinates&quot;:[[[[4.134923022,47.400797318],[4.135919344,47.401822028],[4.136496012,47.402565438],[4.139347993,47.40329828],[4.142042564,47.404606086],[4.143054435,47.405230852],[4.145858545,47.40576054],[4.14692303,47.406238007],[4.136853388,47.416978297],[4.136876375,47.417249059],[4.135898348,47.417602522],[4.135898337,47.417789782],[4.135511873,47.418142867],[4.134972647,47.418924176],[4.133419719,47.420445495],[4.133819137,47.420452406],[4.134322456,47.420793209],[4.134192428,47.421105076],[4.133802659,47.421366356],[4.133089557,47.42151825],[4.132957935,47.421692387],[4.134078237,47.421914645],[4.134408461,47.421660246],[4.135951584,47.421928779],[4.138813584,47.423397073],[4.140158678,47.423457722],[4.141293314,47.423602347],[4.142591234,47.424063157],[4.144239263,47.424455691],[4.14529362,47.424442615],[4.145873633,47.424270351],[4.146336051,47.423748131],[4.1512294,47.425336535],[4.151888322,47.425379529],[4.152729775,47.425273965],[4.153144468,47.425125809],[4.154570202,47.426093883],[4.156586791,47.426775177],[4.156263222,47.427580549],[4.156351713,47.427869562],[4.156963018,47.42816328],[4.157187623,47.428488751],[4.157711202,47.428467337],[4.158046188,47.428620653],[4.158127522,47.429069087],[4.157927745,47.429647258],[4.157922927,47.429976811],[4.158192148,47.430462986],[4.15849239,47.430542824],[4.158725068,47.430933932],[4.159094906,47.431225542],[4.158860083,47.431655516],[4.158944053,47.431857244],[4.159336716,47.431731794],[4.159524872,47.431413919],[4.161610011,47.431267082],[4.163421894,47.430817743],[4.164234092,47.431072503],[4.166901823,47.430811705],[4.167768019,47.431108213],[4.168455893,47.431136418],[4.168851743,47.430975793],[4.169850431,47.430959454],[4.170813949,47.430730093],[4.171672933,47.430756558],[4.173607162,47.429658519],[4.17400551,47.429613088],[4.174670846,47.429824242],[4.175776323,47.429717646],[4.176043545,47.429803174],[4.176617125,47.429581306],[4.177061849,47.428989819],[4.177619169,47.429658497],[4.178293647,47.429741697],[4.178782292,47.430423669],[4.180394391,47.430187655],[4.18137028,47.429920268],[4.181325087,47.428893496],[4.18612179,47.429822413],[4.187052165,47.429897552],[4.189560782,47.429588341],[4.19186708,47.429191118],[4.19208132,47.429637269],[4.196263027,47.429750102],[4.196592262,47.429699901],[4.196082326,47.426469491],[4.198871483,47.42471492],[4.19991235,47.42415861],[4.202065994,47.423179364],[4.202332216,47.423219827],[4.203010654,47.423658461],[4.203395105,47.423292566],[4.203627908,47.422731073],[4.202838222,47.422536674],[4.202860754,47.420940214],[4.20364057,47.418924485],[4.204352118,47.418418355],[4.205327512,47.417907687],[4.206755715,47.417596682],[4.206513069,47.415774292],[4.206634586,47.415457026],[4.207698714,47.415532412],[4.207206767,47.414773163],[4.207257628,47.414322485],[4.207907148,47.41395202],[4.207764502,47.413684312],[4.208471571,47.413043156],[4.20806275,47.412734998],[4.20818862,47.41255273],[4.210310409,47.413126671],[4.21182323,47.412224123],[4.21221966,47.412218191],[4.212955577,47.412386078],[4.213522776,47.410491327],[4.211495637,47.40870375],[4.213367805,47.407160919],[4.217117263,47.404490148],[4.216795019,47.4041397],[4.217096044,47.403906071],[4.217634038,47.404121915],[4.218787467,47.404867891],[4.219389418,47.405038041],[4.220310631,47.404843816],[4.220953194,47.404293287],[4.221782407,47.403379769],[4.221354839,47.403238411],[4.219978412,47.402424575],[4.218876348,47.402653105],[4.217756716,47.401466525],[4.216806998,47.400636479],[4.214127305,47.399180781],[4.214062962,47.398974382],[4.215231067,47.398503023],[4.214630713,47.397872778],[4.215274576,47.397322264],[4.215057969,47.397125559],[4.213834233,47.396602656],[4.214492386,47.395805313],[4.214143213,47.39531649],[4.214592623,47.394903956],[4.211929774,47.392653057],[4.211990655,47.39247236],[4.210977827,47.391948129],[4.208559374,47.390998257],[4.208676453,47.390545984],[4.208930443,47.390227335],[4.208676929,47.389390881],[4.209944375,47.388981561],[4.210265123,47.38850826],[4.210661217,47.388201631],[4.2113046,47.387926637],[4.211471983,47.387648497],[4.211421949,47.387252881],[4.212079027,47.386821986],[4.21268984,47.386104369],[4.212520066,47.385807236],[4.212615205,47.385266056],[4.212475288,47.384882181],[4.212191415,47.384697876],[4.212351762,47.3841092],[4.211850232,47.38408922],[4.211868434,47.3834282],[4.211475427,47.383282844],[4.211301416,47.382856108],[4.211465248,47.382362829],[4.211192501,47.381907411],[4.210771694,47.381528261],[4.21068219,47.3812627],[4.210806243,47.380533954],[4.211028666,47.380346172],[4.212650761,47.379510876],[4.21253016,47.378749566],[4.21158465,47.378377691],[4.211504787,47.377482709],[4.211290359,47.377202245],[4.21208981,47.37644935],[4.212165991,47.376066821],[4.212804271,47.375690133],[4.213128759,47.374800834],[4.212637693,47.374770846],[4.212083262,47.374458817],[4.211257805,47.374293661],[4.210982597,47.374373055],[4.210447128,47.374195869],[4.209683525,47.374069671],[4.209202864,47.37344265],[4.208659499,47.373090876],[4.208040342,47.373139628],[4.207188074,47.372665012],[4.206597915,47.372529791],[4.206273253,47.372885185],[4.204522146,47.372397367],[4.198318194,47.368415473],[4.196483452,47.367019978],[4.193851447,47.365760492],[4.194296781,47.365050067],[4.194853365,47.364456438],[4.195093229,47.363862463],[4.195251304,47.362690422],[4.194939069,47.362355114],[4.193482411,47.361323912],[4.193530009,47.360783232],[4.193769637,47.360059614],[4.194343718,47.35942079],[4.195184685,47.35886745],[4.197563286,47.357632928],[4.197825097,47.357371837],[4.198361502,47.356532608],[4.198645496,47.35572299],[4.198839337,47.354614494],[4.199187773,47.354140029],[4.199531861,47.353886187],[4.199701092,47.351500383],[4.200048965,47.351120455],[4.200332944,47.350016424],[4.200182767,47.349580418],[4.200214954,47.349005678],[4.19818056,47.348726869],[4.198153497,47.34834541],[4.197573502,47.348237049],[4.197373483,47.347584575],[4.197163862,47.347273422],[4.196005631,47.346302197],[4.195446322,47.345456245],[4.195134611,47.344069349],[4.1942335,47.344052507],[4.193358303,47.34389044],[4.192366009,47.344300374],[4.191693522,47.344259557],[4.19026494,47.343991501],[4.18967197,47.344011981],[4.189196695,47.344382379],[4.186355792,47.342902483],[4.185744724,47.342463061],[4.184811158,47.342354644],[4.185020781,47.341650252],[4.18485073,47.341207226],[4.184897652,47.339732914],[4.183588731,47.339178153],[4.181023204,47.337613391],[4.178821843,47.336763337],[4.177641765,47.336762704],[4.17716345,47.337055657],[4.176749259,47.33683027],[4.175308179,47.33797477],[4.174078184,47.338781296],[4.173463291,47.338765902],[4.172563837,47.338214083],[4.171825649,47.338010857],[4.170220055,47.337994632],[4.169631568,47.337549497],[4.168624323,47.337336355],[4.168227137,47.337343052],[4.166777234,47.336262832],[4.166145961,47.336711231],[4.164225738,47.337818985],[4.16378531,47.337664041],[4.162990077,47.337148919],[4.160596677,47.335855686],[4.160422286,47.335630547],[4.157205162,47.334148301],[4.157281167,47.334049408],[4.156140657,47.333423338],[4.152313972,47.331726444],[4.151393689,47.33117557],[4.149763639,47.330687538],[4.149355019,47.330219813],[4.148742074,47.32998099],[4.148564719,47.329737856],[4.147347436,47.329723779],[4.146652802,47.329441635],[4.14656078,47.328605243],[4.146238975,47.328294207],[4.144927953,47.3279191],[4.143348615,47.32762855],[4.142483227,47.32728504],[4.141842332,47.326662917],[4.141506149,47.326483457],[4.140588192,47.325720899],[4.140058288,47.324898704],[4.139194974,47.324213027],[4.138952965,47.323228645],[4.138315216,47.323062937],[4.137667384,47.322546197],[4.136885987,47.322661889],[4.135011584,47.321932956],[4.133977758,47.321318232],[4.133001825,47.320936117],[4.132467916,47.320920618],[4.130770636,47.32054912],[4.130404338,47.320570693],[4.129632691,47.321212031],[4.129442474,47.321484879],[4.129270611,47.322252726],[4.128762343,47.322890595],[4.128117521,47.32339474],[4.127438277,47.324845454],[4.125499548,47.326224647],[4.125012139,47.326787569],[4.124338617,47.327316278],[4.12376789,47.3298463],[4.124843879,47.330891058],[4.126244378,47.331747194],[4.126931096,47.332476093],[4.12620282,47.332985536],[4.125778961,47.33373961],[4.125262724,47.335267951],[4.124769534,47.335875041],[4.125316368,47.336436944],[4.125921928,47.337587984],[4.126584851,47.338000203],[4.127090134,47.338158259],[4.127497562,47.338575653],[4.127515169,47.339098566],[4.128399892,47.339664377],[4.128761209,47.340596295],[4.130516803,47.342071947],[4.131207547,47.342417246],[4.132632921,47.342738274],[4.133210696,47.34319],[4.136710231,47.344628726],[4.137603172,47.345135866],[4.137163065,47.345432778],[4.136866256,47.345991178],[4.137233632,47.346512466],[4.1373179,47.34705093],[4.136665809,47.349410735],[4.13637302,47.349722407],[4.136226588,47.350189302],[4.136267895,47.350576033],[4.136833133,47.351055772],[4.137849067,47.351610324],[4.138395325,47.35156896],[4.14017605,47.35238969],[4.141858435,47.353504863],[4.143371617,47.354323672],[4.143448767,47.354462461],[4.144048547,47.355128191],[4.144718833,47.35549612],[4.14506834,47.355794281],[4.14551453,47.356959389],[4.145238841,47.357450977],[4.144837794,47.359022372],[4.144687991,47.359266932],[4.144135649,47.359585681],[4.143445617,47.360531498],[4.142445,47.362386976],[4.142997823,47.365198609],[4.142459679,47.366000674],[4.142155005,47.366814847],[4.142135553,47.367332716],[4.141362472,47.367931813],[4.139929286,47.368150249],[4.139525195,47.368279354],[4.139368186,47.368873296],[4.139561421,47.369236026],[4.139620943,47.37016636],[4.138976545,47.370400454],[4.138970151,47.370785848],[4.139322653,47.371409006],[4.139106629,47.371720829],[4.138363983,47.371822637],[4.138123046,47.371960042],[4.137511067,47.372849233],[4.137469336,47.3733187],[4.136401199,47.373572231],[4.135777888,47.374178827],[4.137936249,47.374462019],[4.14049746,47.375239988],[4.141518157,47.375372217],[4.142444985,47.376137373],[4.142670128,47.376502485],[4.14371177,47.376434621],[4.144629555,47.375842189],[4.145080938,47.376001599],[4.145543911,47.376455292],[4.145802771,47.376474348],[4.146797764,47.37689038],[4.147273398,47.376695722],[4.148447256,47.377541221],[4.148436708,47.377729489],[4.14701449,47.378781583],[4.146988416,47.378925889],[4.148282575,47.379383071],[4.14816229,47.379646248],[4.149003721,47.379944038],[4.148883568,47.380151395],[4.149789451,47.380672718],[4.149997171,47.380902041],[4.149949341,47.381205917],[4.149254602,47.38175477],[4.147258866,47.380291683],[4.146557219,47.380890105],[4.146352513,47.381235139],[4.146672937,47.381776663],[4.14831867,47.382554485],[4.148865572,47.383085663],[4.149495004,47.384065272],[4.149604854,47.384490029],[4.149315754,47.384608127],[4.15028082,47.385660039],[4.151684846,47.386100791],[4.152364335,47.386629738],[4.152448818,47.387168182],[4.15286438,47.387444056],[4.15243888,47.387877718],[4.151413437,47.388277709],[4.150661457,47.389004494],[4.150082673,47.389957337],[4.149334605,47.390435592],[4.148755672,47.390516938],[4.148178769,47.390817035],[4.147670508,47.391289309],[4.147756665,47.391598161],[4.146016321,47.391926831],[4.14483543,47.391696284],[4.14471393,47.392153032],[4.144431655,47.392406994],[4.144128014,47.392964566],[4.143784835,47.393222727],[4.143452627,47.39306304],[4.143191916,47.393271772],[4.142553298,47.393229433],[4.142223594,47.39349826],[4.140858431,47.393643106],[4.140405763,47.393429675],[4.14006284,47.393576185],[4.1395506,47.394052962],[4.139724802,47.394763389],[4.138952828,47.395059949],[4.138418986,47.395394685],[4.13815347,47.395690781],[4.138004223,47.396280135],[4.137834121,47.396449255],[4.138655937,47.397062415],[4.137976333,47.397214915],[4.138603853,47.397793965],[4.138548498,47.398371596],[4.138135978,47.398614213],[4.137914501,47.399049422],[4.137559195,47.399239259],[4.137419473,47.399590841],[4.136811857,47.400326021],[4.136377692,47.400486915],[4.134923022,47.400797318]]]],&quot;type&quot;:&quot;MultiPolygon&quot;}"/>
    <s v="47.381808962, 4.171292015"/>
  </r>
  <r>
    <x v="0"/>
    <x v="103"/>
    <s v="21523"/>
    <s v="CC de Gevrey-Chambertin et de Nuits-Saint-Georges"/>
    <s v="200070894"/>
    <s v="CC"/>
    <s v="Côte-d'Or"/>
    <s v="21"/>
    <s v="Bourgogne-Franche-Comté"/>
    <s v="27"/>
    <s v="BT &lt;= 36 kVA"/>
    <m/>
    <m/>
    <n v="0"/>
    <n v="0"/>
    <n v="0"/>
    <n v="0"/>
    <n v="0"/>
    <n v="0"/>
    <n v="0"/>
    <n v="0"/>
    <n v="0"/>
    <n v="0"/>
    <s v="{&quot;coordinates&quot;:[[[[4.909540223,47.175414723],[4.904179621,47.177433781],[4.900658814,47.177367355],[4.900787468,47.17805596],[4.900366125,47.178354653],[4.899729797,47.178549706],[4.899626512,47.178355082],[4.898427199,47.17865302],[4.897630444,47.177519689],[4.895893038,47.177876849],[4.895448737,47.176924145],[4.895144606,47.176913814],[4.894128429,47.177198804],[4.893546074,47.176375328],[4.893077516,47.1762335],[4.892369623,47.176421578],[4.891742488,47.175450235],[4.887928229,47.176576934],[4.885419634,47.178936702],[4.883057386,47.181899191],[4.88250033,47.18236212],[4.88269279,47.182502176],[4.881489998,47.183008016],[4.881373963,47.183316084],[4.879552462,47.184601912],[4.879450557,47.184861119],[4.879561167,47.185267266],[4.881103638,47.188884887],[4.880698946,47.188985116],[4.881336413,47.191991553],[4.880789988,47.192384055],[4.8807187,47.192952549],[4.880829047,47.194597832],[4.880767341,47.194949141],[4.880053474,47.195957621],[4.880748318,47.196408313],[4.880553147,47.196721265],[4.880459717,47.1972613],[4.880790385,47.198027687],[4.881603802,47.198770023],[4.881516758,47.199228006],[4.88081697,47.200413664],[4.880836793,47.201131966],[4.882007808,47.202274631],[4.882130327,47.20267968],[4.882094414,47.203277315],[4.882433801,47.203649123],[4.882888081,47.203905596],[4.883204993,47.204239044],[4.883671624,47.205149998],[4.883764414,47.205535717],[4.884313331,47.206116637],[4.8846324,47.206775137],[4.885682429,47.207099352],[4.886728649,47.207540687],[4.887550931,47.207361595],[4.888127281,47.207442256],[4.889730679,47.207492658],[4.890193933,47.207626484],[4.890319135,47.206751827],[4.890289827,47.205466346],[4.891198709,47.203880083],[4.89227513,47.202437861],[4.892729606,47.201534405],[4.892267549,47.2009449],[4.892970715,47.20042551],[4.893139442,47.199587957],[4.894041203,47.198630355],[4.895050073,47.198201409],[4.894979959,47.197861253],[4.895317795,47.197249665],[4.898429051,47.194097262],[4.905408934,47.19197714],[4.906596824,47.193027433],[4.90838406,47.194957575],[4.909780084,47.196135886],[4.910389838,47.196452726],[4.910781648,47.195766355],[4.911312472,47.194121313],[4.91129929,47.192820248],[4.91094241,47.191513147],[4.911580466,47.191549445],[4.912235824,47.191291878],[4.912958699,47.191335774],[4.916925327,47.189909465],[4.916957448,47.189809873],[4.921166495,47.189925639],[4.920835623,47.188428116],[4.918758423,47.188301353],[4.919129636,47.187745869],[4.918602583,47.187709575],[4.918163025,47.187867248],[4.917557763,47.187786316],[4.91700773,47.187883676],[4.91656457,47.187012979],[4.916424651,47.186496581],[4.916374276,47.185638294],[4.916573445,47.184183317],[4.915803088,47.184064585],[4.914792192,47.184053388],[4.915369112,47.183079362],[4.915383866,47.182528884],[4.915043847,47.180619945],[4.915132607,47.179810686],[4.915928527,47.17723546],[4.914004373,47.176794496],[4.912979142,47.176859168],[4.912184906,47.177031685],[4.911420775,47.177047905],[4.910990017,47.176930739],[4.909867253,47.176145076],[4.909540223,47.175414723]]]],&quot;type&quot;:&quot;MultiPolygon&quot;}"/>
    <s v="47.188519649, 4.896477404"/>
  </r>
  <r>
    <x v="0"/>
    <x v="104"/>
    <s v="21522"/>
    <s v="CC Mirebellois et Fontenois"/>
    <s v="200072825"/>
    <s v="CC"/>
    <s v="Côte-d'Or"/>
    <s v="21"/>
    <s v="Bourgogne-Franche-Comté"/>
    <s v="27"/>
    <s v="BT &lt;= 36 kVA"/>
    <m/>
    <m/>
    <n v="0"/>
    <n v="0"/>
    <n v="0"/>
    <n v="0"/>
    <n v="0"/>
    <n v="0"/>
    <n v="0"/>
    <n v="0"/>
    <n v="0"/>
    <n v="0"/>
    <s v="{&quot;coordinates&quot;:[[[[5.38293442,47.405405183],[5.383276059,47.406286181],[5.383255965,47.406609911],[5.382754756,47.406884061],[5.382877087,47.407636264],[5.381768818,47.407713907],[5.381074439,47.408000112],[5.380451537,47.408133547],[5.380152928,47.408429655],[5.378959353,47.408737771],[5.377903885,47.409378075],[5.376988003,47.409756142],[5.376803118,47.410044513],[5.377014587,47.410205901],[5.376671262,47.41057136],[5.376499721,47.410951318],[5.376573057,47.411258727],[5.376039431,47.41128224],[5.37510703,47.410660057],[5.374813666,47.410746202],[5.37475512,47.411191396],[5.375180348,47.411506028],[5.375751135,47.411602441],[5.37544661,47.411915768],[5.375401195,47.412387711],[5.374978662,47.412912387],[5.375040362,47.413286678],[5.374839905,47.413463688],[5.374380927,47.413495575],[5.37426967,47.413949048],[5.373601119,47.41470119],[5.372603828,47.414921474],[5.372472271,47.415036733],[5.372346307,47.415667922],[5.371727425,47.415714768],[5.371276061,47.416878542],[5.370892119,47.418366956],[5.370485623,47.419046188],[5.369949645,47.419708244],[5.369563003,47.420026828],[5.368251874,47.420804632],[5.366582494,47.423386399],[5.367244799,47.42398983],[5.367449119,47.424379232],[5.367697383,47.424441723],[5.372389632,47.422939382],[5.372816669,47.423472831],[5.375327082,47.425770353],[5.37636628,47.425233985],[5.376874846,47.425091206],[5.378103677,47.426764619],[5.376563377,47.427223883],[5.377278852,47.428214331],[5.382484898,47.426864093],[5.38273715,47.427731607],[5.386089494,47.427195479],[5.386207018,47.426824722],[5.386699565,47.426858747],[5.386825266,47.426224846],[5.38989832,47.426659781],[5.390329568,47.42505235],[5.392809239,47.42539493],[5.392486054,47.425884302],[5.394965987,47.426409655],[5.395142598,47.426174563],[5.396343954,47.426537981],[5.396376902,47.42605818],[5.397318029,47.426418843],[5.399370918,47.425645223],[5.400608733,47.425252236],[5.400807571,47.425247232],[5.400548506,47.426514329],[5.402145215,47.426607451],[5.405515737,47.4263928],[5.405769887,47.427264736],[5.406555078,47.427165638],[5.40667487,47.426937107],[5.412356094,47.426372722],[5.412146979,47.425442225],[5.412355682,47.425391065],[5.415580301,47.424944986],[5.417698461,47.42488927],[5.419560237,47.424974842],[5.42045669,47.424930974],[5.422890783,47.424642535],[5.423458127,47.424510934],[5.423156882,47.422574582],[5.422717741,47.422254105],[5.422424216,47.421749569],[5.422216437,47.42111626],[5.422228585,47.420357688],[5.42295744,47.420394742],[5.424931399,47.420880464],[5.425762789,47.42098381],[5.426533611,47.42098034],[5.428165727,47.421271401],[5.430374435,47.42143061],[5.430588273,47.420966825],[5.431504378,47.420217275],[5.43168477,47.419689342],[5.432051811,47.419443904],[5.432352635,47.419026029],[5.432504443,47.418541022],[5.432950986,47.418468638],[5.433326869,47.416577574],[5.433881251,47.415987774],[5.434604457,47.415551145],[5.434808351,47.415337031],[5.435424736,47.414214557],[5.43544436,47.413595417],[5.437107813,47.412333016],[5.437427391,47.41224166],[5.439663738,47.412024545],[5.441244712,47.411168194],[5.441574046,47.410825345],[5.441866806,47.410204069],[5.441664214,47.409950744],[5.441726604,47.409572972],[5.441555073,47.409156881],[5.44164341,47.408737134],[5.441413087,47.408195289],[5.442110041,47.407739346],[5.443581298,47.406982529],[5.443983486,47.406638142],[5.444113676,47.405623998],[5.444509123,47.404724961],[5.444497082,47.404199245],[5.444243659,47.403907365],[5.443855793,47.403838064],[5.443067446,47.403946496],[5.442578387,47.404189133],[5.440577539,47.404909324],[5.436794546,47.40328558],[5.435839736,47.402767011],[5.43595598,47.402201683],[5.435241572,47.400609026],[5.434956621,47.399475698],[5.434587055,47.396450116],[5.433929817,47.396493599],[5.433353951,47.395203343],[5.43320896,47.39463898],[5.433651,47.394559478],[5.433250782,47.393778002],[5.432256342,47.392936909],[5.433201646,47.392695571],[5.432866433,47.392147798],[5.431618225,47.392173014],[5.431347213,47.392747882],[5.430966662,47.393217864],[5.429441904,47.393609092],[5.42878859,47.393943368],[5.427978789,47.394161124],[5.427147849,47.394117234],[5.426534622,47.394253422],[5.42549112,47.395198343],[5.424479794,47.395359937],[5.423935948,47.395183047],[5.423008165,47.395109623],[5.422376908,47.395140791],[5.421716479,47.394849239],[5.42088946,47.394862862],[5.420754157,47.394598193],[5.420262413,47.394194144],[5.41968271,47.394045],[5.419340938,47.394083635],[5.417818277,47.394553018],[5.417076282,47.394422547],[5.416350191,47.394203479],[5.416235371,47.393804187],[5.415953526,47.393524547],[5.415082089,47.393287778],[5.41310562,47.39331081],[5.410352685,47.393881279],[5.409174319,47.393985862],[5.408124446,47.393968888],[5.407922168,47.393894724],[5.407798695,47.393212809],[5.407116224,47.392132686],[5.406736408,47.391205704],[5.406419715,47.391152819],[5.405554338,47.39122657],[5.403743826,47.39095601],[5.402765349,47.390666426],[5.400891821,47.389846845],[5.400547201,47.38982154],[5.400015596,47.389233604],[5.399460163,47.389298208],[5.398601491,47.388869222],[5.397988302,47.388739576],[5.39785122,47.389025198],[5.398075564,47.389593365],[5.398574587,47.389838845],[5.398660916,47.390197312],[5.398300243,47.39093966],[5.398453561,47.391431838],[5.398952989,47.391863737],[5.399137958,47.392677682],[5.39981109,47.392989812],[5.400434016,47.393424559],[5.400796637,47.39388089],[5.401791843,47.394483561],[5.401994008,47.39485134],[5.401907856,47.395178244],[5.399942574,47.395600695],[5.400138543,47.397281707],[5.399937177,47.398501698],[5.397159722,47.400994266],[5.396641875,47.401546212],[5.396455119,47.401878786],[5.396126839,47.401716236],[5.395088151,47.401834004],[5.393979129,47.401683926],[5.392032662,47.401672654],[5.39222969,47.402817783],[5.390792615,47.403015756],[5.391333983,47.405991954],[5.38293442,47.405405183]]]],&quot;type&quot;:&quot;MultiPolygon&quot;}"/>
    <s v="47.411116645, 5.407129622"/>
  </r>
  <r>
    <x v="0"/>
    <x v="105"/>
    <s v="21520"/>
    <s v="CC Ouche et Montagne"/>
    <s v="200039055"/>
    <s v="CC"/>
    <s v="Côte-d'Or"/>
    <s v="21"/>
    <s v="Bourgogne-Franche-Comté"/>
    <s v="27"/>
    <s v="BT &gt; 36 kVA"/>
    <n v="1"/>
    <n v="125.18"/>
    <n v="0"/>
    <n v="0"/>
    <n v="0"/>
    <n v="0"/>
    <n v="0"/>
    <n v="0"/>
    <n v="0"/>
    <n v="0"/>
    <n v="0"/>
    <n v="0"/>
    <s v="{&quot;coordinates&quot;:[[[[4.735093541,47.273002895],[4.734579596,47.273106931],[4.734280092,47.273337426],[4.733062019,47.27372032],[4.731447051,47.273775953],[4.731230449,47.273623405],[4.729543385,47.275672817],[4.728660069,47.276182139],[4.726634734,47.276357277],[4.726382967,47.27646908],[4.724358808,47.277712109],[4.721464219,47.279666778],[4.721710524,47.279879234],[4.721219455,47.280245804],[4.720791469,47.280020735],[4.718893575,47.281041177],[4.716173174,47.280506957],[4.71601426,47.280958637],[4.714675329,47.28220756],[4.714096175,47.282635732],[4.711571533,47.281601459],[4.710734817,47.281546265],[4.710204207,47.281421721],[4.709750815,47.281644513],[4.708916253,47.281407383],[4.707150433,47.2822618],[4.703141742,47.28199295],[4.701984265,47.282045954],[4.701734275,47.282842922],[4.701569671,47.284706577],[4.700010472,47.285699221],[4.700071955,47.286345747],[4.699213538,47.286610448],[4.699665383,47.28729808],[4.700092735,47.287713231],[4.699789451,47.288458747],[4.699910947,47.289203442],[4.700211734,47.289507891],[4.701018006,47.28972659],[4.701775174,47.289815438],[4.702639478,47.290528524],[4.703527569,47.289987824],[4.704089556,47.289764364],[4.704606408,47.289202993],[4.707239401,47.288351173],[4.707735579,47.288389795],[4.708291607,47.289145195],[4.709160833,47.289303482],[4.709118557,47.289763336],[4.709656175,47.290604545],[4.711430606,47.291549978],[4.711538035,47.292637043],[4.712202,47.293080176],[4.712051984,47.294685197],[4.712507886,47.295368218],[4.711986894,47.296920181],[4.714093695,47.297488784],[4.714114863,47.298898581],[4.716161967,47.299584187],[4.716628028,47.300002308],[4.717829128,47.300680587],[4.725576418,47.304253917],[4.735924045,47.305713234],[4.738866074,47.305523322],[4.739888155,47.305321612],[4.740334079,47.30437575],[4.741745011,47.303715261],[4.745577419,47.302209749],[4.746088332,47.301515914],[4.750440003,47.300070857],[4.750731941,47.299849442],[4.753612342,47.298553413],[4.753892413,47.298131366],[4.753929873,47.297616636],[4.751975869,47.296552089],[4.752213145,47.293114139],[4.751856099,47.292230771],[4.749611693,47.290166552],[4.749047764,47.290487515],[4.748309386,47.289840403],[4.748072664,47.290089796],[4.747275405,47.289584938],[4.747100893,47.28930572],[4.747488315,47.2891324],[4.747343485,47.288911266],[4.746602373,47.289155644],[4.746273621,47.289138981],[4.745341793,47.28742411],[4.745926521,47.286929062],[4.745354755,47.286560369],[4.745861752,47.285913411],[4.745524849,47.285360192],[4.745190807,47.285302184],[4.74461777,47.284934408],[4.745651125,47.284440718],[4.744828696,47.283931719],[4.745309576,47.282929472],[4.745887846,47.282074333],[4.745511238,47.282008863],[4.745250273,47.280981755],[4.744150421,47.279425179],[4.740740282,47.278558822],[4.740938855,47.27766348],[4.74084781,47.277426223],[4.739538966,47.275906058],[4.738695176,47.275221746],[4.738370438,47.274753868],[4.737954034,47.274519682],[4.737441245,47.274005093],[4.737047421,47.273404976],[4.736668488,47.273388138],[4.735664726,47.273073591],[4.735093541,47.273002895]]]],&quot;type&quot;:&quot;MultiPolygon&quot;}"/>
    <s v="47.290328508, 4.729283169"/>
  </r>
  <r>
    <x v="0"/>
    <x v="106"/>
    <s v="21519"/>
    <s v="CC du Pays Châtillonnais"/>
    <s v="242101434"/>
    <s v="CC"/>
    <s v="Côte-d'Or"/>
    <s v="21"/>
    <s v="Bourgogne-Franche-Comté"/>
    <s v="27"/>
    <s v="BT &lt;= 36 kVA"/>
    <m/>
    <m/>
    <n v="0"/>
    <n v="0"/>
    <n v="0"/>
    <n v="0"/>
    <n v="0"/>
    <n v="0"/>
    <n v="0"/>
    <n v="0"/>
    <n v="0"/>
    <n v="0"/>
    <s v="{&quot;coordinates&quot;:[[[[4.892908636,47.809466991],[4.89300674,47.809069286],[4.89400686,47.807881872],[4.893072492,47.801042274],[4.893759344,47.800855621],[4.892945227,47.799831657],[4.893222517,47.799325722],[4.892694732,47.798762572],[4.892501329,47.798396582],[4.891590857,47.795450268],[4.890852936,47.794235999],[4.890489059,47.793395608],[4.890205454,47.791843599],[4.889597224,47.790968435],[4.889262259,47.79015098],[4.888768489,47.788434902],[4.88854433,47.787200628],[4.888694942,47.785873883],[4.888579542,47.784090481],[4.88817555,47.782380151],[4.887079961,47.780941145],[4.886813933,47.780294525],[4.886672144,47.779572979],[4.886781549,47.776744316],[4.887168442,47.775451571],[4.887290513,47.774110875],[4.886382443,47.772794877],[4.885076389,47.771816586],[4.885699015,47.77133481],[4.886054959,47.77124175],[4.886226343,47.77099051],[4.886711776,47.77085845],[4.886738903,47.770531208],[4.888040653,47.7698071],[4.889142087,47.768970972],[4.889622986,47.76886238],[4.889821365,47.768657513],[4.89050463,47.768456523],[4.890783184,47.768591571],[4.891264291,47.768150761],[4.892126881,47.768035993],[4.892885777,47.767784251],[4.893687813,47.767994556],[4.894313699,47.767682834],[4.894270892,47.766855256],[4.893828311,47.766125974],[4.893585081,47.765444783],[4.893862017,47.764783989],[4.894487324,47.763781748],[4.894587618,47.762810506],[4.894366182,47.762216291],[4.893505535,47.760618681],[4.893040099,47.76048396],[4.892659405,47.760103887],[4.892618924,47.759566163],[4.892355777,47.759112165],[4.887566614,47.755122829],[4.886479119,47.754084308],[4.885117482,47.75340851],[4.883792429,47.752935575],[4.880529405,47.753608342],[4.878680386,47.754175506],[4.875094904,47.753618987],[4.872986954,47.754113683],[4.872656627,47.75409736],[4.870491545,47.753499066],[4.870314753,47.753330834],[4.869683273,47.753634417],[4.867843365,47.75214319],[4.864332159,47.752327903],[4.86174497,47.752175513],[4.86052413,47.751965347],[4.860525547,47.752617137],[4.859220222,47.753007895],[4.858991366,47.753335634],[4.858272654,47.753627936],[4.857658809,47.754056313],[4.856657291,47.754164031],[4.855244633,47.753966755],[4.854053027,47.753906407],[4.854260442,47.753575416],[4.853785412,47.753313753],[4.853541182,47.752855771],[4.853332065,47.752064125],[4.85353448,47.751819642],[4.853160538,47.751585185],[4.852812916,47.751071219],[4.85271005,47.750455247],[4.852459669,47.750203527],[4.851919691,47.748956164],[4.852096955,47.748564433],[4.847442461,47.748610075],[4.846842091,47.748619548],[4.846329057,47.748760885],[4.843205245,47.750066918],[4.842412128,47.750447621],[4.838531995,47.752704426],[4.838773541,47.752972518],[4.837807771,47.760072022],[4.836847413,47.76253766],[4.83473653,47.765213977],[4.83168812,47.769717175],[4.829537052,47.772405711],[4.828798621,47.773107755],[4.827414122,47.774053047],[4.826825876,47.774618592],[4.825536717,47.775464243],[4.823338909,47.777389048],[4.820744247,47.780406601],[4.823384102,47.781475567],[4.824253071,47.782510849],[4.824477084,47.782889073],[4.826383439,47.788150234],[4.829372405,47.791393167],[4.831299729,47.792854795],[4.831072904,47.793018587],[4.831897643,47.793341493],[4.832185687,47.793830333],[4.833811377,47.794908623],[4.834523848,47.794880365],[4.83598152,47.794262457],[4.836227497,47.794615107],[4.836775941,47.794866687],[4.838006647,47.795066151],[4.838368939,47.795420573],[4.839244013,47.795883079],[4.840231716,47.795275196],[4.841038788,47.795664035],[4.842029149,47.795982468],[4.845046584,47.796268989],[4.847773191,47.796836402],[4.849105612,47.797730053],[4.850208949,47.799334916],[4.851147345,47.799961084],[4.852596232,47.800626889],[4.853187137,47.800750784],[4.85361743,47.802323945],[4.854811125,47.804788888],[4.856681364,47.807528484],[4.858965077,47.80974204],[4.86090099,47.81132999],[4.863180639,47.812769303],[4.865639992,47.813803295],[4.866447777,47.813970486],[4.868405057,47.814215682],[4.869158538,47.814206369],[4.869857557,47.814092589],[4.871044172,47.813744156],[4.872872193,47.812899319],[4.873815081,47.812576358],[4.876374112,47.812111391],[4.879527656,47.811376657],[4.880061379,47.812788719],[4.881099906,47.814452854],[4.881524115,47.81537422],[4.885029648,47.815705009],[4.886061122,47.815393128],[4.888368788,47.814096496],[4.889160169,47.81387488],[4.890091941,47.813730219],[4.890846149,47.813140081],[4.892774981,47.810142553],[4.892908636,47.809466991]]]],&quot;type&quot;:&quot;MultiPolygon&quot;}"/>
    <s v="47.780847414, 4.862589781"/>
  </r>
  <r>
    <x v="0"/>
    <x v="106"/>
    <s v="21519"/>
    <s v="CC du Pays Châtillonnais"/>
    <s v="242101434"/>
    <s v="CC"/>
    <s v="Côte-d'Or"/>
    <s v="21"/>
    <s v="Bourgogne-Franche-Comté"/>
    <s v="27"/>
    <s v="BT &gt; 36 kVA"/>
    <n v="1"/>
    <n v="122.459"/>
    <n v="0"/>
    <n v="0"/>
    <n v="0"/>
    <n v="0"/>
    <n v="0"/>
    <n v="0"/>
    <n v="0"/>
    <n v="0"/>
    <n v="0"/>
    <n v="0"/>
    <s v="{&quot;coordinates&quot;:[[[[4.892908636,47.809466991],[4.89300674,47.809069286],[4.89400686,47.807881872],[4.893072492,47.801042274],[4.893759344,47.800855621],[4.892945227,47.799831657],[4.893222517,47.799325722],[4.892694732,47.798762572],[4.892501329,47.798396582],[4.891590857,47.795450268],[4.890852936,47.794235999],[4.890489059,47.793395608],[4.890205454,47.791843599],[4.889597224,47.790968435],[4.889262259,47.79015098],[4.888768489,47.788434902],[4.88854433,47.787200628],[4.888694942,47.785873883],[4.888579542,47.784090481],[4.88817555,47.782380151],[4.887079961,47.780941145],[4.886813933,47.780294525],[4.886672144,47.779572979],[4.886781549,47.776744316],[4.887168442,47.775451571],[4.887290513,47.774110875],[4.886382443,47.772794877],[4.885076389,47.771816586],[4.885699015,47.77133481],[4.886054959,47.77124175],[4.886226343,47.77099051],[4.886711776,47.77085845],[4.886738903,47.770531208],[4.888040653,47.7698071],[4.889142087,47.768970972],[4.889622986,47.76886238],[4.889821365,47.768657513],[4.89050463,47.768456523],[4.890783184,47.768591571],[4.891264291,47.768150761],[4.892126881,47.768035993],[4.892885777,47.767784251],[4.893687813,47.767994556],[4.894313699,47.767682834],[4.894270892,47.766855256],[4.893828311,47.766125974],[4.893585081,47.765444783],[4.893862017,47.764783989],[4.894487324,47.763781748],[4.894587618,47.762810506],[4.894366182,47.762216291],[4.893505535,47.760618681],[4.893040099,47.76048396],[4.892659405,47.760103887],[4.892618924,47.759566163],[4.892355777,47.759112165],[4.887566614,47.755122829],[4.886479119,47.754084308],[4.885117482,47.75340851],[4.883792429,47.752935575],[4.880529405,47.753608342],[4.878680386,47.754175506],[4.875094904,47.753618987],[4.872986954,47.754113683],[4.872656627,47.75409736],[4.870491545,47.753499066],[4.870314753,47.753330834],[4.869683273,47.753634417],[4.867843365,47.75214319],[4.864332159,47.752327903],[4.86174497,47.752175513],[4.86052413,47.751965347],[4.860525547,47.752617137],[4.859220222,47.753007895],[4.858991366,47.753335634],[4.858272654,47.753627936],[4.857658809,47.754056313],[4.856657291,47.754164031],[4.855244633,47.753966755],[4.854053027,47.753906407],[4.854260442,47.753575416],[4.853785412,47.753313753],[4.853541182,47.752855771],[4.853332065,47.752064125],[4.85353448,47.751819642],[4.853160538,47.751585185],[4.852812916,47.751071219],[4.85271005,47.750455247],[4.852459669,47.750203527],[4.851919691,47.748956164],[4.852096955,47.748564433],[4.847442461,47.748610075],[4.846842091,47.748619548],[4.846329057,47.748760885],[4.843205245,47.750066918],[4.842412128,47.750447621],[4.838531995,47.752704426],[4.838773541,47.752972518],[4.837807771,47.760072022],[4.836847413,47.76253766],[4.83473653,47.765213977],[4.83168812,47.769717175],[4.829537052,47.772405711],[4.828798621,47.773107755],[4.827414122,47.774053047],[4.826825876,47.774618592],[4.825536717,47.775464243],[4.823338909,47.777389048],[4.820744247,47.780406601],[4.823384102,47.781475567],[4.824253071,47.782510849],[4.824477084,47.782889073],[4.826383439,47.788150234],[4.829372405,47.791393167],[4.831299729,47.792854795],[4.831072904,47.793018587],[4.831897643,47.793341493],[4.832185687,47.793830333],[4.833811377,47.794908623],[4.834523848,47.794880365],[4.83598152,47.794262457],[4.836227497,47.794615107],[4.836775941,47.794866687],[4.838006647,47.795066151],[4.838368939,47.795420573],[4.839244013,47.795883079],[4.840231716,47.795275196],[4.841038788,47.795664035],[4.842029149,47.795982468],[4.845046584,47.796268989],[4.847773191,47.796836402],[4.849105612,47.797730053],[4.850208949,47.799334916],[4.851147345,47.799961084],[4.852596232,47.800626889],[4.853187137,47.800750784],[4.85361743,47.802323945],[4.854811125,47.804788888],[4.856681364,47.807528484],[4.858965077,47.80974204],[4.86090099,47.81132999],[4.863180639,47.812769303],[4.865639992,47.813803295],[4.866447777,47.813970486],[4.868405057,47.814215682],[4.869158538,47.814206369],[4.869857557,47.814092589],[4.871044172,47.813744156],[4.872872193,47.812899319],[4.873815081,47.812576358],[4.876374112,47.812111391],[4.879527656,47.811376657],[4.880061379,47.812788719],[4.881099906,47.814452854],[4.881524115,47.81537422],[4.885029648,47.815705009],[4.886061122,47.815393128],[4.888368788,47.814096496],[4.889160169,47.81387488],[4.890091941,47.813730219],[4.890846149,47.813140081],[4.892774981,47.810142553],[4.892908636,47.809466991]]]],&quot;type&quot;:&quot;MultiPolygon&quot;}"/>
    <s v="47.780847414, 4.862589781"/>
  </r>
  <r>
    <x v="0"/>
    <x v="107"/>
    <s v="21518"/>
    <s v="CC du Montbardois"/>
    <s v="242101491"/>
    <s v="CC"/>
    <s v="Côte-d'Or"/>
    <s v="21"/>
    <s v="Bourgogne-Franche-Comté"/>
    <s v="27"/>
    <s v="BT &lt;= 36 kVA"/>
    <m/>
    <m/>
    <n v="0"/>
    <n v="0"/>
    <n v="0"/>
    <n v="0"/>
    <n v="0"/>
    <n v="0"/>
    <n v="0"/>
    <n v="0"/>
    <n v="0"/>
    <n v="0"/>
    <s v="{&quot;coordinates&quot;:[[[[4.215012333,47.630642591],[4.215798691,47.630904471],[4.216626523,47.630823834],[4.217074744,47.630915487],[4.217661544,47.630777041],[4.21803468,47.630963094],[4.218602649,47.630758224],[4.218852644,47.630450445],[4.220329488,47.630507041],[4.220756828,47.630675416],[4.221503518,47.630773834],[4.2215382,47.631125453],[4.222467145,47.630982504],[4.222979715,47.631731514],[4.223477123,47.631876639],[4.224096315,47.632976509],[4.224160184,47.633438546],[4.223902887,47.633833733],[4.22436893,47.634062003],[4.22453791,47.634519338],[4.224386832,47.634842296],[4.224692205,47.635091153],[4.224152145,47.635352472],[4.224496188,47.635777365],[4.224850872,47.635795252],[4.22518948,47.636041058],[4.225209366,47.636327116],[4.225810193,47.636565669],[4.225900498,47.636786172],[4.226453288,47.637368205],[4.226517162,47.63782934],[4.226294389,47.638451921],[4.226543096,47.6388418],[4.226482951,47.639412262],[4.226615269,47.639663831],[4.226245526,47.639861257],[4.226843635,47.640385198],[4.22679118,47.640710723],[4.226941138,47.641034122],[4.227662607,47.641245293],[4.233353498,47.645996949],[4.233740841,47.64621431],[4.241220821,47.645990154],[4.247824833,47.645507516],[4.248742356,47.645323973],[4.249192571,47.644867256],[4.249649358,47.644634619],[4.251234536,47.644293578],[4.253796631,47.6433515],[4.255347604,47.642974761],[4.255895593,47.642996778],[4.256142849,47.642239744],[4.25816827,47.639051007],[4.258523099,47.637830999],[4.258903134,47.637284976],[4.260403107,47.636449608],[4.261335083,47.636435047],[4.262877306,47.636768568],[4.264342888,47.636789624],[4.264401824,47.63714097],[4.265056364,47.637052864],[4.266139775,47.637077135],[4.266679705,47.636705795],[4.266601685,47.636336652],[4.266782246,47.635919696],[4.266826556,47.635373685],[4.267514498,47.635178977],[4.267350017,47.634590221],[4.26761256,47.633980627],[4.267402938,47.633790255],[4.266541516,47.633464718],[4.265484226,47.633303336],[4.26476514,47.632969942],[4.263721819,47.632722872],[4.263637052,47.63251764],[4.263922138,47.63223999],[4.264705999,47.632047861],[4.264790385,47.631843499],[4.263760839,47.630714968],[4.263246972,47.630666514],[4.262230259,47.630247202],[4.262087784,47.630022787],[4.262612227,47.629561609],[4.261983913,47.629234419],[4.26187102,47.628965574],[4.262399772,47.628292799],[4.262563628,47.627901234],[4.261994198,47.627641824],[4.26167224,47.627316722],[4.261067843,47.62732415],[4.260924174,47.626935907],[4.261732643,47.626829952],[4.262005914,47.626278767],[4.26192262,47.62579715],[4.262098595,47.625242514],[4.261598314,47.624977853],[4.261655586,47.62475308],[4.261421561,47.624203774],[4.261090869,47.624240653],[4.260965747,47.6246372],[4.260745881,47.624799813],[4.260306984,47.624765841],[4.259656139,47.624158013],[4.259598019,47.623895776],[4.25986377,47.623646249],[4.260233202,47.622881578],[4.259958548,47.622189572],[4.258941872,47.621142777],[4.258716529,47.620564564],[4.259926104,47.620250847],[4.260598568,47.619971723],[4.260119001,47.618664377],[4.259564307,47.618629851],[4.259423702,47.618313589],[4.259862786,47.618244937],[4.259735831,47.61777369],[4.259207652,47.617451706],[4.259161861,47.617203739],[4.259885692,47.61605625],[4.259077535,47.616394448],[4.258730221,47.616232551],[4.258896896,47.616017402],[4.258497552,47.615681422],[4.257488834,47.615305194],[4.258376522,47.615121888],[4.258380493,47.614443077],[4.257928738,47.614481253],[4.257867033,47.614800596],[4.257001247,47.614839627],[4.256609535,47.614940167],[4.256648347,47.615288136],[4.255811814,47.615325942],[4.255745667,47.61494766],[4.255857435,47.614605274],[4.25661781,47.613821101],[4.256919321,47.613678321],[4.257596619,47.613663827],[4.2579172,47.613483029],[4.258145259,47.612991751],[4.258609586,47.612470918],[4.258494047,47.61225701],[4.258636063,47.611899891],[4.259038381,47.611855043],[4.259625866,47.611984641],[4.260272545,47.611914647],[4.260901939,47.611394724],[4.261639334,47.61099516],[4.262356995,47.609648768],[4.262395888,47.609041595],[4.262693649,47.608122844],[4.261838151,47.607071626],[4.261317353,47.606889106],[4.261272947,47.606023567],[4.260922745,47.605624048],[4.261878527,47.604893539],[4.262093148,47.604568937],[4.262145152,47.604178576],[4.261702785,47.603708937],[4.261614334,47.603232772],[4.262376749,47.602601571],[4.264513228,47.601315426],[4.264662432,47.600421681],[4.264473698,47.600151856],[4.26379391,47.600053891],[4.2633421,47.599465529],[4.262654968,47.599337929],[4.261886769,47.599553289],[4.261794158,47.599182495],[4.262416081,47.598916504],[4.261615864,47.598565063],[4.261813231,47.598130819],[4.261340727,47.598017095],[4.262175638,47.597246474],[4.262942915,47.595980551],[4.262189602,47.595753738],[4.261845599,47.595445077],[4.261680663,47.594547527],[4.261278121,47.594464555],[4.261451355,47.593741597],[4.260381541,47.593579409],[4.260216656,47.592682756],[4.259354359,47.592741576],[4.25921443,47.592563939],[4.25854931,47.592575614],[4.258411775,47.592442963],[4.256288109,47.592567566],[4.255186561,47.59150634],[4.254691325,47.590705056],[4.25285134,47.589475298],[4.25270933,47.589207652],[4.251909125,47.589131616],[4.25044591,47.589155405],[4.248406044,47.589729085],[4.246701822,47.590431478],[4.245976016,47.590578764],[4.244943719,47.591450401],[4.24441266,47.591503777],[4.242250596,47.590549158],[4.241162771,47.589892759],[4.240370437,47.590040719],[4.238230049,47.589670945],[4.237830975,47.589676979],[4.236476685,47.590497941],[4.235233262,47.588634127],[4.232762106,47.58926521],[4.232099369,47.58932082],[4.231022924,47.588978389],[4.230826814,47.589072281],[4.230315393,47.589688929],[4.230253068,47.589756203],[4.227596335,47.589844492],[4.227464351,47.589891792],[4.227954736,47.590558204],[4.227097903,47.590796774],[4.225642773,47.591001112],[4.225673016,47.591855111],[4.22625964,47.59526441],[4.226652753,47.596967108],[4.227235286,47.598397744],[4.22725876,47.599071766],[4.224541816,47.599340658],[4.222982575,47.600356252],[4.222649952,47.600361537],[4.22111499,47.59935675],[4.221137352,47.600101901],[4.221700578,47.601449943],[4.220901236,47.601184638],[4.219890275,47.601035868],[4.2158276,47.600897307],[4.215897541,47.601280073],[4.215701339,47.601373038],[4.214243523,47.601532246],[4.214269189,47.602251256],[4.214050037,47.603559755],[4.213459041,47.603793655],[4.213466815,47.60401863],[4.21308011,47.604339526],[4.211899459,47.604809099],[4.212562701,47.60664226],[4.213557353,47.608471072],[4.214211896,47.610034246],[4.214326426,47.61138248],[4.213949859,47.613907901],[4.213158764,47.617878867],[4.213208772,47.619317788],[4.213589468,47.620660551],[4.214226287,47.621730585],[4.215693889,47.623730891],[4.21513955,47.624999656],[4.21511998,47.626304264],[4.212082551,47.62812184],[4.213282201,47.629578525],[4.21365316,47.629904147],[4.215012333,47.630642591]]]],&quot;type&quot;:&quot;MultiPolygon&quot;}"/>
    <s v="47.617086748, 4.239671156"/>
  </r>
  <r>
    <x v="0"/>
    <x v="107"/>
    <s v="21518"/>
    <s v="CC du Montbardois"/>
    <s v="242101491"/>
    <s v="CC"/>
    <s v="Côte-d'Or"/>
    <s v="21"/>
    <s v="Bourgogne-Franche-Comté"/>
    <s v="27"/>
    <s v="HTA"/>
    <n v="0"/>
    <n v="0"/>
    <n v="2"/>
    <n v="31194.625"/>
    <n v="0"/>
    <n v="0"/>
    <n v="0"/>
    <n v="0"/>
    <n v="0"/>
    <n v="0"/>
    <n v="0"/>
    <n v="0"/>
    <s v="{&quot;coordinates&quot;:[[[[4.215012333,47.630642591],[4.215798691,47.630904471],[4.216626523,47.630823834],[4.217074744,47.630915487],[4.217661544,47.630777041],[4.21803468,47.630963094],[4.218602649,47.630758224],[4.218852644,47.630450445],[4.220329488,47.630507041],[4.220756828,47.630675416],[4.221503518,47.630773834],[4.2215382,47.631125453],[4.222467145,47.630982504],[4.222979715,47.631731514],[4.223477123,47.631876639],[4.224096315,47.632976509],[4.224160184,47.633438546],[4.223902887,47.633833733],[4.22436893,47.634062003],[4.22453791,47.634519338],[4.224386832,47.634842296],[4.224692205,47.635091153],[4.224152145,47.635352472],[4.224496188,47.635777365],[4.224850872,47.635795252],[4.22518948,47.636041058],[4.225209366,47.636327116],[4.225810193,47.636565669],[4.225900498,47.636786172],[4.226453288,47.637368205],[4.226517162,47.63782934],[4.226294389,47.638451921],[4.226543096,47.6388418],[4.226482951,47.639412262],[4.226615269,47.639663831],[4.226245526,47.639861257],[4.226843635,47.640385198],[4.22679118,47.640710723],[4.226941138,47.641034122],[4.227662607,47.641245293],[4.233353498,47.645996949],[4.233740841,47.64621431],[4.241220821,47.645990154],[4.247824833,47.645507516],[4.248742356,47.645323973],[4.249192571,47.644867256],[4.249649358,47.644634619],[4.251234536,47.644293578],[4.253796631,47.6433515],[4.255347604,47.642974761],[4.255895593,47.642996778],[4.256142849,47.642239744],[4.25816827,47.639051007],[4.258523099,47.637830999],[4.258903134,47.637284976],[4.260403107,47.636449608],[4.261335083,47.636435047],[4.262877306,47.636768568],[4.264342888,47.636789624],[4.264401824,47.63714097],[4.265056364,47.637052864],[4.266139775,47.637077135],[4.266679705,47.636705795],[4.266601685,47.636336652],[4.266782246,47.635919696],[4.266826556,47.635373685],[4.267514498,47.635178977],[4.267350017,47.634590221],[4.26761256,47.633980627],[4.267402938,47.633790255],[4.266541516,47.633464718],[4.265484226,47.633303336],[4.26476514,47.632969942],[4.263721819,47.632722872],[4.263637052,47.63251764],[4.263922138,47.63223999],[4.264705999,47.632047861],[4.264790385,47.631843499],[4.263760839,47.630714968],[4.263246972,47.630666514],[4.262230259,47.630247202],[4.262087784,47.630022787],[4.262612227,47.629561609],[4.261983913,47.629234419],[4.26187102,47.628965574],[4.262399772,47.628292799],[4.262563628,47.627901234],[4.261994198,47.627641824],[4.26167224,47.627316722],[4.261067843,47.62732415],[4.260924174,47.626935907],[4.261732643,47.626829952],[4.262005914,47.626278767],[4.26192262,47.62579715],[4.262098595,47.625242514],[4.261598314,47.624977853],[4.261655586,47.62475308],[4.261421561,47.624203774],[4.261090869,47.624240653],[4.260965747,47.6246372],[4.260745881,47.624799813],[4.260306984,47.624765841],[4.259656139,47.624158013],[4.259598019,47.623895776],[4.25986377,47.623646249],[4.260233202,47.622881578],[4.259958548,47.622189572],[4.258941872,47.621142777],[4.258716529,47.620564564],[4.259926104,47.620250847],[4.260598568,47.619971723],[4.260119001,47.618664377],[4.259564307,47.618629851],[4.259423702,47.618313589],[4.259862786,47.618244937],[4.259735831,47.61777369],[4.259207652,47.617451706],[4.259161861,47.617203739],[4.259885692,47.61605625],[4.259077535,47.616394448],[4.258730221,47.616232551],[4.258896896,47.616017402],[4.258497552,47.615681422],[4.257488834,47.615305194],[4.258376522,47.615121888],[4.258380493,47.614443077],[4.257928738,47.614481253],[4.257867033,47.614800596],[4.257001247,47.614839627],[4.256609535,47.614940167],[4.256648347,47.615288136],[4.255811814,47.615325942],[4.255745667,47.61494766],[4.255857435,47.614605274],[4.25661781,47.613821101],[4.256919321,47.613678321],[4.257596619,47.613663827],[4.2579172,47.613483029],[4.258145259,47.612991751],[4.258609586,47.612470918],[4.258494047,47.61225701],[4.258636063,47.611899891],[4.259038381,47.611855043],[4.259625866,47.611984641],[4.260272545,47.611914647],[4.260901939,47.611394724],[4.261639334,47.61099516],[4.262356995,47.609648768],[4.262395888,47.609041595],[4.262693649,47.608122844],[4.261838151,47.607071626],[4.261317353,47.606889106],[4.261272947,47.606023567],[4.260922745,47.605624048],[4.261878527,47.604893539],[4.262093148,47.604568937],[4.262145152,47.604178576],[4.261702785,47.603708937],[4.261614334,47.603232772],[4.262376749,47.602601571],[4.264513228,47.601315426],[4.264662432,47.600421681],[4.264473698,47.600151856],[4.26379391,47.600053891],[4.2633421,47.599465529],[4.262654968,47.599337929],[4.261886769,47.599553289],[4.261794158,47.599182495],[4.262416081,47.598916504],[4.261615864,47.598565063],[4.261813231,47.598130819],[4.261340727,47.598017095],[4.262175638,47.597246474],[4.262942915,47.595980551],[4.262189602,47.595753738],[4.261845599,47.595445077],[4.261680663,47.594547527],[4.261278121,47.594464555],[4.261451355,47.593741597],[4.260381541,47.593579409],[4.260216656,47.592682756],[4.259354359,47.592741576],[4.25921443,47.592563939],[4.25854931,47.592575614],[4.258411775,47.592442963],[4.256288109,47.592567566],[4.255186561,47.59150634],[4.254691325,47.590705056],[4.25285134,47.589475298],[4.25270933,47.589207652],[4.251909125,47.589131616],[4.25044591,47.589155405],[4.248406044,47.589729085],[4.246701822,47.590431478],[4.245976016,47.590578764],[4.244943719,47.591450401],[4.24441266,47.591503777],[4.242250596,47.590549158],[4.241162771,47.589892759],[4.240370437,47.590040719],[4.238230049,47.589670945],[4.237830975,47.589676979],[4.236476685,47.590497941],[4.235233262,47.588634127],[4.232762106,47.58926521],[4.232099369,47.58932082],[4.231022924,47.588978389],[4.230826814,47.589072281],[4.230315393,47.589688929],[4.230253068,47.589756203],[4.227596335,47.589844492],[4.227464351,47.589891792],[4.227954736,47.590558204],[4.227097903,47.590796774],[4.225642773,47.591001112],[4.225673016,47.591855111],[4.22625964,47.59526441],[4.226652753,47.596967108],[4.227235286,47.598397744],[4.22725876,47.599071766],[4.224541816,47.599340658],[4.222982575,47.600356252],[4.222649952,47.600361537],[4.22111499,47.59935675],[4.221137352,47.600101901],[4.221700578,47.601449943],[4.220901236,47.601184638],[4.219890275,47.601035868],[4.2158276,47.600897307],[4.215897541,47.601280073],[4.215701339,47.601373038],[4.214243523,47.601532246],[4.214269189,47.602251256],[4.214050037,47.603559755],[4.213459041,47.603793655],[4.213466815,47.60401863],[4.21308011,47.604339526],[4.211899459,47.604809099],[4.212562701,47.60664226],[4.213557353,47.608471072],[4.214211896,47.610034246],[4.214326426,47.61138248],[4.213949859,47.613907901],[4.213158764,47.617878867],[4.213208772,47.619317788],[4.213589468,47.620660551],[4.214226287,47.621730585],[4.215693889,47.623730891],[4.21513955,47.624999656],[4.21511998,47.626304264],[4.212082551,47.62812184],[4.213282201,47.629578525],[4.21365316,47.629904147],[4.215012333,47.630642591]]]],&quot;type&quot;:&quot;MultiPolygon&quot;}"/>
    <s v="47.617086748, 4.239671156"/>
  </r>
  <r>
    <x v="0"/>
    <x v="108"/>
    <s v="21515"/>
    <s v="Dijon Métropole"/>
    <s v="242100410"/>
    <s v="ME"/>
    <s v="Côte-d'Or"/>
    <s v="21"/>
    <s v="Bourgogne-Franche-Comté"/>
    <s v="27"/>
    <s v="BT &gt; 36 kVA"/>
    <n v="1"/>
    <n v="8.093"/>
    <n v="0"/>
    <n v="0"/>
    <n v="0"/>
    <n v="0"/>
    <n v="0"/>
    <n v="0"/>
    <n v="0"/>
    <n v="0"/>
    <n v="0"/>
    <n v="0"/>
    <s v="{&quot;coordinates&quot;:[[[[5.13161935,47.336709566],[5.132156334,47.335820767],[5.133301089,47.333292597],[5.134256003,47.331789132],[5.135170852,47.330978022],[5.135645841,47.330365013],[5.136115785,47.329958322],[5.136379274,47.329556328],[5.137142575,47.329065886],[5.138092258,47.328798948],[5.138172282,47.328380515],[5.138895289,47.326979436],[5.139035469,47.326176256],[5.138896638,47.325783467],[5.138154487,47.324808322],[5.137237431,47.324096653],[5.136963226,47.323629807],[5.137103736,47.32210257],[5.138850263,47.319766769],[5.13933049,47.319288727],[5.140013341,47.318943834],[5.141192818,47.318499721],[5.141513176,47.318264168],[5.142382225,47.317873498],[5.140702007,47.316387043],[5.140016538,47.316366361],[5.139882274,47.315722231],[5.139408703,47.314904241],[5.136460866,47.315334068],[5.136465455,47.313519347],[5.135137205,47.314049904],[5.134938461,47.313747367],[5.132295519,47.314818085],[5.130636905,47.314233457],[5.130252506,47.313322839],[5.126415962,47.313313033],[5.125138154,47.313146416],[5.124475949,47.312875761],[5.124282839,47.312011155],[5.122401623,47.311686244],[5.122094922,47.311397368],[5.121803539,47.31139549],[5.121960181,47.310869401],[5.121606621,47.309863633],[5.121389936,47.309607332],[5.117991968,47.308993966],[5.118143302,47.308500399],[5.116207483,47.307894511],[5.115191924,47.307692386],[5.112135487,47.307644482],[5.111688468,47.307724661],[5.111157036,47.307341685],[5.110409369,47.307149954],[5.108996509,47.306067949],[5.107176956,47.305518337],[5.106040766,47.305512843],[5.103447377,47.305080777],[5.101996762,47.304990887],[5.097065392,47.305780728],[5.097123754,47.306088563],[5.095793051,47.306459314],[5.093404751,47.307007626],[5.09322386,47.30685059],[5.090767989,47.30719474],[5.089767148,47.307537864],[5.088835928,47.307696914],[5.088526805,47.307680863],[5.087602275,47.30808023],[5.085362513,47.308502327],[5.085349453,47.310620655],[5.084316229,47.310643716],[5.082265317,47.31429983],[5.086532374,47.314551909],[5.087721617,47.314384638],[5.087770083,47.31580123],[5.087288279,47.318565571],[5.088154454,47.318533784],[5.089003095,47.31842576],[5.090190869,47.318048664],[5.091345587,47.317979237],[5.092864792,47.318189604],[5.093685463,47.318111768],[5.095321062,47.31872525],[5.096977007,47.318773698],[5.097115712,47.318663127],[5.098234031,47.318746483],[5.098437579,47.318905803],[5.100256951,47.319238526],[5.102095131,47.31937456],[5.101647835,47.320093194],[5.100855806,47.321208002],[5.099891709,47.322190834],[5.102311238,47.323540198],[5.102908355,47.323197081],[5.104361732,47.32266914],[5.104854343,47.322397249],[5.104761334,47.324281087],[5.104865784,47.324411574],[5.107036334,47.324507286],[5.109113898,47.324427238],[5.111015607,47.32418645],[5.111267034,47.324012574],[5.112334999,47.327928562],[5.112236001,47.330125006],[5.113303196,47.330248775],[5.113390098,47.331749312],[5.11529921,47.331589373],[5.114561142,47.334810576],[5.115378201,47.335173025],[5.116324385,47.335887032],[5.116926456,47.336104798],[5.117523099,47.336184876],[5.118929486,47.336206051],[5.123381725,47.336568701],[5.123505932,47.335891016],[5.127742513,47.336193502],[5.13161935,47.336709566]]]],&quot;type&quot;:&quot;MultiPolygon&quot;}"/>
    <s v="47.319399839, 5.115061339"/>
  </r>
  <r>
    <x v="0"/>
    <x v="109"/>
    <s v="21512"/>
    <s v="CA Beaune, Côte et Sud - Communauté Beaune-Chagny-Nolay"/>
    <s v="200006682"/>
    <s v="CA"/>
    <s v="Côte-d'Or"/>
    <s v="21"/>
    <s v="Bourgogne-Franche-Comté"/>
    <s v="27"/>
    <s v="BT &lt;= 36 kVA"/>
    <m/>
    <m/>
    <n v="0"/>
    <n v="0"/>
    <n v="0"/>
    <n v="0"/>
    <n v="0"/>
    <n v="0"/>
    <n v="0"/>
    <n v="0"/>
    <n v="0"/>
    <n v="0"/>
    <s v="{&quot;coordinates&quot;:[[[[4.786379265,46.9346951],[4.786051976,46.935016278],[4.783290869,46.93632976],[4.780725676,46.937288017],[4.779182127,46.93796928],[4.778505779,46.937953601],[4.777914593,46.938208581],[4.776053275,46.937383522],[4.771562394,46.935836085],[4.771347727,46.935383688],[4.76920392,46.935924544],[4.765727479,46.936967593],[4.764056372,46.937210221],[4.763332181,46.937420331],[4.762741733,46.937780589],[4.762186913,46.938387058],[4.761210663,46.939053999],[4.758641751,46.940560265],[4.755011861,46.936647637],[4.75404286,46.936647978],[4.751481608,46.937500148],[4.749758276,46.937918974],[4.748390778,46.938282845],[4.748691729,46.938562862],[4.74938959,46.939609551],[4.748124461,46.939806158],[4.746081881,46.94035855],[4.74551752,46.940675995],[4.744118757,46.941214998],[4.744966889,46.942437752],[4.744578596,46.942385092],[4.742287982,46.941732597],[4.742684764,46.942334487],[4.742559,46.942471474],[4.741143016,46.943131377],[4.73881266,46.943900519],[4.736813632,46.944751976],[4.735591887,46.945362953],[4.73528158,46.945773782],[4.73474885,46.945605288],[4.734090331,46.945573769],[4.733570337,46.945720278],[4.733655716,46.946168379],[4.73553013,46.950239577],[4.735858168,46.950748864],[4.736206053,46.950893121],[4.735793114,46.95134422],[4.735949869,46.95192543],[4.736291395,46.95223999],[4.734012702,46.953445023],[4.732530742,46.954110308],[4.731347599,46.955113302],[4.731443031,46.955957502],[4.731832073,46.956236239],[4.732805309,46.957629206],[4.733000528,46.958425976],[4.732981756,46.958907162],[4.734431221,46.960340687],[4.736749027,46.960999239],[4.73704952,46.960362514],[4.737627363,46.959883712],[4.738841963,46.959777147],[4.740602415,46.959384055],[4.740891989,46.959553494],[4.741531483,46.959356519],[4.742431166,46.960090401],[4.743095071,46.96024247],[4.744135348,46.960073643],[4.745815059,46.960154493],[4.746042491,46.960069097],[4.746878406,46.959356693],[4.747633173,46.95837264],[4.753206885,46.957054245],[4.754100063,46.956732664],[4.75512846,46.956241512],[4.755800351,46.956113308],[4.757304229,46.956088597],[4.758849457,46.955879518],[4.759821085,46.95562604],[4.760949265,46.955172036],[4.762909042,46.954729625],[4.765461438,46.954029548],[4.766031908,46.953898333],[4.766137521,46.954071428],[4.766975771,46.953883872],[4.76777221,46.952980993],[4.768184309,46.952753131],[4.769777425,46.952444105],[4.771477126,46.951976719],[4.773817877,46.951928122],[4.776699875,46.951420848],[4.7778028,46.951525425],[4.778308329,46.951380741],[4.779427893,46.950951901],[4.780072006,46.950223294],[4.780014221,46.950026058],[4.780770678,46.946400337],[4.781801404,46.946471767],[4.784216463,46.946291223],[4.787361768,46.946282126],[4.788900526,46.946167299],[4.788564979,46.94413358],[4.78799389,46.942213383],[4.787555198,46.942149041],[4.787740206,46.938995019],[4.788665451,46.93767031],[4.789270283,46.935882261],[4.78795042,46.935411021],[4.786379265,46.9346951]]]],&quot;type&quot;:&quot;MultiPolygon&quot;}"/>
    <s v="46.947091788, 4.759109401"/>
  </r>
  <r>
    <x v="0"/>
    <x v="110"/>
    <s v="21511"/>
    <s v="CC du Pays Châtillonnais"/>
    <s v="242101434"/>
    <s v="CC"/>
    <s v="Côte-d'Or"/>
    <s v="21"/>
    <s v="Bourgogne-Franche-Comté"/>
    <s v="27"/>
    <s v="BT &lt;= 36 kVA"/>
    <m/>
    <m/>
    <n v="0"/>
    <n v="0"/>
    <n v="0"/>
    <n v="0"/>
    <n v="0"/>
    <n v="0"/>
    <n v="0"/>
    <n v="0"/>
    <n v="0"/>
    <n v="0"/>
    <s v="{&quot;coordinates&quot;:[[[[4.450999639,47.761260622],[4.452081173,47.760433442],[4.452350969,47.759556911],[4.453150678,47.758041868],[4.454071764,47.755644921],[4.454538815,47.75573634],[4.454751783,47.755225085],[4.456220636,47.755339154],[4.457155765,47.753266973],[4.457314179,47.753104766],[4.457335963,47.751852322],[4.460583054,47.751151113],[4.460462378,47.750839349],[4.460930711,47.750735384],[4.461091802,47.750428207],[4.463028092,47.750118662],[4.464717943,47.749585319],[4.466149982,47.748900345],[4.467528781,47.748900173],[4.467826699,47.748425633],[4.469681292,47.748496885],[4.469819764,47.748000937],[4.470841185,47.746998786],[4.471087665,47.746499678],[4.471139196,47.745707753],[4.472000162,47.745711333],[4.47607658,47.744903831],[4.475550848,47.744185795],[4.478303205,47.743187848],[4.478675701,47.742856369],[4.478452875,47.742617929],[4.481485883,47.741159055],[4.482954981,47.742299917],[4.484505329,47.742092122],[4.484285245,47.741138893],[4.484724717,47.740865958],[4.487304296,47.740717982],[4.487533211,47.739930991],[4.488423489,47.739792744],[4.489097783,47.73842125],[4.489476395,47.738455141],[4.489755131,47.738114915],[4.490052988,47.737122693],[4.489538721,47.737057222],[4.489407139,47.736074066],[4.490774701,47.735779389],[4.491102497,47.735524055],[4.492687048,47.733116492],[4.493963572,47.730768649],[4.493557359,47.73046236],[4.495312103,47.728375757],[4.495151471,47.727881791],[4.495265131,47.725846749],[4.495070036,47.724647451],[4.496964885,47.724754657],[4.49786215,47.722929234],[4.498233219,47.722556293],[4.498977957,47.722377513],[4.499332151,47.722116413],[4.499093012,47.720729537],[4.499143856,47.719834066],[4.500076764,47.719801403],[4.500009302,47.718352911],[4.500082972,47.718221435],[4.503824744,47.718076175],[4.505484974,47.715364054],[4.504196255,47.715169978],[4.504661849,47.713990998],[4.50444962,47.71384429],[4.504963634,47.712869036],[4.505503295,47.712330059],[4.505459731,47.709560622],[4.505233714,47.708405838],[4.504151173,47.708138892],[4.501690192,47.707279286],[4.49801155,47.706559461],[4.49568066,47.705196637],[4.493542957,47.704679316],[4.492505707,47.704500807],[4.491625659,47.704506632],[4.491373201,47.705016679],[4.48972905,47.705121352],[4.488748477,47.704966395],[4.487580642,47.704600457],[4.486578569,47.704152282],[4.485091669,47.703151214],[4.484538159,47.702670318],[4.483878062,47.701474192],[4.481936078,47.699784782],[4.481193736,47.698072951],[4.48021204,47.698448172],[4.478061264,47.697876723],[4.477528132,47.69788616],[4.47515584,47.698559769],[4.474085854,47.698444527],[4.473277275,47.698234161],[4.471920411,47.697629189],[4.470503251,47.697205906],[4.468898936,47.697055025],[4.467489412,47.696810754],[4.46651267,47.697368543],[4.464934711,47.698807073],[4.464605583,47.700077809],[4.46444725,47.701352707],[4.462882849,47.70309711],[4.462579715,47.704248683],[4.461018796,47.707292929],[4.459420037,47.709984734],[4.459202125,47.710209806],[4.460011858,47.711285365],[4.458584878,47.711926115],[4.457906643,47.712146121],[4.458618726,47.713503772],[4.456704811,47.713754473],[4.456318932,47.712861763],[4.455639528,47.714406886],[4.455151144,47.714986398],[4.454885603,47.715618049],[4.455254672,47.715846615],[4.454725021,47.71774905],[4.454331478,47.717797153],[4.453249281,47.718518167],[4.450498051,47.71996834],[4.449319704,47.720738219],[4.448114684,47.719497346],[4.447583351,47.718255329],[4.44661104,47.718064808],[4.44407382,47.719640011],[4.443168059,47.720330845],[4.443108946,47.720512516],[4.443867349,47.721127904],[4.443942794,47.721352026],[4.443309793,47.721721719],[4.443308359,47.72186577],[4.442518554,47.722751412],[4.442012808,47.723141135],[4.441059141,47.724283544],[4.43965024,47.724083937],[4.439539464,47.724625423],[4.43489087,47.724658214],[4.434417531,47.728037983],[4.434601781,47.73260065],[4.43306181,47.732545701],[4.433916586,47.737680773],[4.433562365,47.737708517],[4.434148805,47.739515232],[4.435190092,47.742005017],[4.435554772,47.742413735],[4.435627521,47.743577696],[4.435812684,47.744356795],[4.437511909,47.744266625],[4.438044034,47.744301498],[4.440128589,47.745036537],[4.440965149,47.745618571],[4.441384292,47.745423469],[4.441856208,47.74574803],[4.440428128,47.748955902],[4.440398958,47.751232851],[4.441126841,47.753072889],[4.440341196,47.754229402],[4.439909726,47.754119484],[4.43992288,47.754457794],[4.439173107,47.754325683],[4.438980616,47.754463978],[4.440169565,47.755089395],[4.440523441,47.754847391],[4.440995205,47.756001932],[4.441683213,47.756809936],[4.442697827,47.757550898],[4.443271651,47.757740067],[4.444911371,47.757999803],[4.445513853,47.758260624],[4.446261134,47.757954333],[4.447844027,47.759069011],[4.448389061,47.759670799],[4.450045684,47.760744027],[4.450901423,47.761134912],[4.450999639,47.761260622]]]],&quot;type&quot;:&quot;MultiPolygon&quot;}"/>
    <s v="47.727071949, 4.467633106"/>
  </r>
  <r>
    <x v="0"/>
    <x v="110"/>
    <s v="21511"/>
    <s v="CC du Pays Châtillonnais"/>
    <s v="242101434"/>
    <s v="CC"/>
    <s v="Côte-d'Or"/>
    <s v="21"/>
    <s v="Bourgogne-Franche-Comté"/>
    <s v="27"/>
    <s v="BT &gt; 36 kVA"/>
    <n v="3"/>
    <n v="227.255"/>
    <n v="0"/>
    <n v="0"/>
    <n v="0"/>
    <n v="0"/>
    <n v="0"/>
    <n v="0"/>
    <n v="0"/>
    <n v="0"/>
    <n v="0"/>
    <n v="0"/>
    <s v="{&quot;coordinates&quot;:[[[[4.450999639,47.761260622],[4.452081173,47.760433442],[4.452350969,47.759556911],[4.453150678,47.758041868],[4.454071764,47.755644921],[4.454538815,47.75573634],[4.454751783,47.755225085],[4.456220636,47.755339154],[4.457155765,47.753266973],[4.457314179,47.753104766],[4.457335963,47.751852322],[4.460583054,47.751151113],[4.460462378,47.750839349],[4.460930711,47.750735384],[4.461091802,47.750428207],[4.463028092,47.750118662],[4.464717943,47.749585319],[4.466149982,47.748900345],[4.467528781,47.748900173],[4.467826699,47.748425633],[4.469681292,47.748496885],[4.469819764,47.748000937],[4.470841185,47.746998786],[4.471087665,47.746499678],[4.471139196,47.745707753],[4.472000162,47.745711333],[4.47607658,47.744903831],[4.475550848,47.744185795],[4.478303205,47.743187848],[4.478675701,47.742856369],[4.478452875,47.742617929],[4.481485883,47.741159055],[4.482954981,47.742299917],[4.484505329,47.742092122],[4.484285245,47.741138893],[4.484724717,47.740865958],[4.487304296,47.740717982],[4.487533211,47.739930991],[4.488423489,47.739792744],[4.489097783,47.73842125],[4.489476395,47.738455141],[4.489755131,47.738114915],[4.490052988,47.737122693],[4.489538721,47.737057222],[4.489407139,47.736074066],[4.490774701,47.735779389],[4.491102497,47.735524055],[4.492687048,47.733116492],[4.493963572,47.730768649],[4.493557359,47.73046236],[4.495312103,47.728375757],[4.495151471,47.727881791],[4.495265131,47.725846749],[4.495070036,47.724647451],[4.496964885,47.724754657],[4.49786215,47.722929234],[4.498233219,47.722556293],[4.498977957,47.722377513],[4.499332151,47.722116413],[4.499093012,47.720729537],[4.499143856,47.719834066],[4.500076764,47.719801403],[4.500009302,47.718352911],[4.500082972,47.718221435],[4.503824744,47.718076175],[4.505484974,47.715364054],[4.504196255,47.715169978],[4.504661849,47.713990998],[4.50444962,47.71384429],[4.504963634,47.712869036],[4.505503295,47.712330059],[4.505459731,47.709560622],[4.505233714,47.708405838],[4.504151173,47.708138892],[4.501690192,47.707279286],[4.49801155,47.706559461],[4.49568066,47.705196637],[4.493542957,47.704679316],[4.492505707,47.704500807],[4.491625659,47.704506632],[4.491373201,47.705016679],[4.48972905,47.705121352],[4.488748477,47.704966395],[4.487580642,47.704600457],[4.486578569,47.704152282],[4.485091669,47.703151214],[4.484538159,47.702670318],[4.483878062,47.701474192],[4.481936078,47.699784782],[4.481193736,47.698072951],[4.48021204,47.698448172],[4.478061264,47.697876723],[4.477528132,47.69788616],[4.47515584,47.698559769],[4.474085854,47.698444527],[4.473277275,47.698234161],[4.471920411,47.697629189],[4.470503251,47.697205906],[4.468898936,47.697055025],[4.467489412,47.696810754],[4.46651267,47.697368543],[4.464934711,47.698807073],[4.464605583,47.700077809],[4.46444725,47.701352707],[4.462882849,47.70309711],[4.462579715,47.704248683],[4.461018796,47.707292929],[4.459420037,47.709984734],[4.459202125,47.710209806],[4.460011858,47.711285365],[4.458584878,47.711926115],[4.457906643,47.712146121],[4.458618726,47.713503772],[4.456704811,47.713754473],[4.456318932,47.712861763],[4.455639528,47.714406886],[4.455151144,47.714986398],[4.454885603,47.715618049],[4.455254672,47.715846615],[4.454725021,47.71774905],[4.454331478,47.717797153],[4.453249281,47.718518167],[4.450498051,47.71996834],[4.449319704,47.720738219],[4.448114684,47.719497346],[4.447583351,47.718255329],[4.44661104,47.718064808],[4.44407382,47.719640011],[4.443168059,47.720330845],[4.443108946,47.720512516],[4.443867349,47.721127904],[4.443942794,47.721352026],[4.443309793,47.721721719],[4.443308359,47.72186577],[4.442518554,47.722751412],[4.442012808,47.723141135],[4.441059141,47.724283544],[4.43965024,47.724083937],[4.439539464,47.724625423],[4.43489087,47.724658214],[4.434417531,47.728037983],[4.434601781,47.73260065],[4.43306181,47.732545701],[4.433916586,47.737680773],[4.433562365,47.737708517],[4.434148805,47.739515232],[4.435190092,47.742005017],[4.435554772,47.742413735],[4.435627521,47.743577696],[4.435812684,47.744356795],[4.437511909,47.744266625],[4.438044034,47.744301498],[4.440128589,47.745036537],[4.440965149,47.745618571],[4.441384292,47.745423469],[4.441856208,47.74574803],[4.440428128,47.748955902],[4.440398958,47.751232851],[4.441126841,47.753072889],[4.440341196,47.754229402],[4.439909726,47.754119484],[4.43992288,47.754457794],[4.439173107,47.754325683],[4.438980616,47.754463978],[4.440169565,47.755089395],[4.440523441,47.754847391],[4.440995205,47.756001932],[4.441683213,47.756809936],[4.442697827,47.757550898],[4.443271651,47.757740067],[4.444911371,47.757999803],[4.445513853,47.758260624],[4.446261134,47.757954333],[4.447844027,47.759069011],[4.448389061,47.759670799],[4.450045684,47.760744027],[4.450901423,47.761134912],[4.450999639,47.761260622]]]],&quot;type&quot;:&quot;MultiPolygon&quot;}"/>
    <s v="47.727071949, 4.467633106"/>
  </r>
  <r>
    <x v="0"/>
    <x v="111"/>
    <s v="21510"/>
    <s v="CC du Pays Châtillonnais"/>
    <s v="242101434"/>
    <s v="CC"/>
    <s v="Côte-d'Or"/>
    <s v="21"/>
    <s v="Bourgogne-Franche-Comté"/>
    <s v="27"/>
    <s v="BT &lt;= 36 kVA"/>
    <m/>
    <m/>
    <n v="0"/>
    <n v="0"/>
    <n v="0"/>
    <n v="0"/>
    <n v="0"/>
    <n v="0"/>
    <n v="0"/>
    <n v="0"/>
    <n v="0"/>
    <n v="0"/>
    <s v="{&quot;coordinates&quot;:[[[[4.627102884,47.903901338],[4.627902167,47.904253022],[4.630080996,47.905454206],[4.632454713,47.907025305],[4.634671049,47.909176447],[4.638867191,47.911308034],[4.640938209,47.911732791],[4.640995714,47.911557358],[4.642233467,47.910451768],[4.64276632,47.910061749],[4.64390103,47.909521979],[4.643586909,47.909019588],[4.643177352,47.907899224],[4.643026821,47.907318029],[4.643050254,47.906864021],[4.643219829,47.906460178],[4.64361511,47.905952358],[4.64551946,47.904072259],[4.64626819,47.903609883],[4.647391386,47.903179156],[4.652283281,47.902199454],[4.652889354,47.901844361],[4.652870973,47.901597975],[4.652017614,47.900760232],[4.651564213,47.899912356],[4.651415634,47.899224021],[4.651455977,47.897723781],[4.651601749,47.897633514],[4.653896133,47.89785146],[4.653981958,47.897684621],[4.653638623,47.897147558],[4.653962491,47.896973764],[4.654439468,47.89694544],[4.65441954,47.896649566],[4.654042033,47.896433445],[4.654454789,47.896277301],[4.654977913,47.895496685],[4.654748776,47.894801386],[4.65491432,47.893370487],[4.65404884,47.893257562],[4.654607851,47.891481754],[4.654822995,47.890182479],[4.655893782,47.890185382],[4.656271327,47.890489714],[4.657408047,47.890546583],[4.657445585,47.889476651],[4.657257608,47.887484527],[4.657390736,47.886647289],[4.657411289,47.884004093],[4.658033603,47.882248066],[4.658041627,47.881347778],[4.659498458,47.879236081],[4.660024331,47.878679536],[4.661154483,47.877849784],[4.661514434,47.877679056],[4.662149842,47.877588142],[4.664407616,47.877475127],[4.667384249,47.876861259],[4.670200403,47.876592567],[4.670969017,47.876313371],[4.67295942,47.875190393],[4.671843826,47.874477145],[4.67265505,47.873810252],[4.672936421,47.873270633],[4.673657383,47.872372772],[4.674232663,47.871268142],[4.674088327,47.87067878],[4.67422151,47.870447333],[4.673228278,47.865885859],[4.673130954,47.86585394],[4.672983224,47.864646195],[4.672874463,47.864420899],[4.672421289,47.86443096],[4.672154681,47.863695707],[4.672139589,47.863003678],[4.672312459,47.862290965],[4.670266225,47.861665679],[4.669061566,47.860959972],[4.668321499,47.860181934],[4.667450082,47.859053784],[4.665345126,47.858085376],[4.662452884,47.857259517],[4.660930917,47.856408793],[4.660154129,47.855733846],[4.659135817,47.854091005],[4.658750022,47.853685975],[4.658324171,47.853454346],[4.655928864,47.852597898],[4.651785901,47.851878549],[4.650689038,47.851872386],[4.649636138,47.852033028],[4.647572447,47.852160154],[4.646401659,47.852055968],[4.645755495,47.851876897],[4.645507763,47.851694033],[4.644168185,47.851969372],[4.643009906,47.852096324],[4.642009626,47.85205632],[4.639942667,47.851774672],[4.638884996,47.851738144],[4.636021357,47.851946455],[4.63314026,47.852283665],[4.634244281,47.857784609],[4.634661602,47.857828305],[4.633697623,47.859798726],[4.634868062,47.859713107],[4.635386581,47.860306301],[4.636546102,47.861168707],[4.634718168,47.86284062],[4.634046014,47.86399411],[4.633671355,47.865252375],[4.634780699,47.86552498],[4.635075106,47.865789131],[4.634992975,47.866424],[4.636072455,47.868245313],[4.63756623,47.871308478],[4.637003116,47.871269526],[4.632570898,47.872277357],[4.632978067,47.87324928],[4.632874334,47.873269627],[4.634164918,47.875340062],[4.628806352,47.87625892],[4.629716076,47.876690974],[4.631185681,47.877228662],[4.6321126,47.877914307],[4.632359915,47.87829884],[4.627997707,47.880390215],[4.626392505,47.881237924],[4.624859796,47.882357357],[4.624599092,47.882758839],[4.61108276,47.887761015],[4.611071344,47.889016895],[4.610970244,47.889478264],[4.610211942,47.889451762],[4.610090093,47.890773966],[4.6104668,47.891456519],[4.611028852,47.891498316],[4.611370901,47.891876188],[4.612257842,47.892259179],[4.612824822,47.89241882],[4.616472458,47.893137384],[4.614216336,47.898436144],[4.614999167,47.899044685],[4.616056199,47.899601738],[4.62076343,47.901248046],[4.624034322,47.902624194],[4.62604858,47.903571184],[4.627102884,47.903901338]]]],&quot;type&quot;:&quot;MultiPolygon&quot;}"/>
    <s v="47.879912638, 4.643713705"/>
  </r>
  <r>
    <x v="0"/>
    <x v="112"/>
    <s v="21508"/>
    <s v="CC Forêts, Seine et Suzon"/>
    <s v="200039063"/>
    <s v="CC"/>
    <s v="Côte-d'Or"/>
    <s v="21"/>
    <s v="Bourgogne-Franche-Comté"/>
    <s v="27"/>
    <s v="BT &lt;= 36 kVA"/>
    <n v="12"/>
    <n v="57.594000000000001"/>
    <n v="0"/>
    <n v="0"/>
    <n v="0"/>
    <n v="0"/>
    <n v="0"/>
    <n v="0"/>
    <n v="0"/>
    <n v="0"/>
    <n v="0"/>
    <n v="0"/>
    <s v="{&quot;coordinates&quot;:[[[[4.879976452,47.364036685],[4.880312582,47.36424916],[4.87963086,47.366428522],[4.878178162,47.370249286],[4.876705149,47.373192396],[4.877183199,47.380222709],[4.877354788,47.381564329],[4.877278788,47.381589869],[4.877565061,47.382988166],[4.878277991,47.384454307],[4.878823648,47.385913242],[4.879259007,47.386532025],[4.879725801,47.387593326],[4.880002383,47.387956241],[4.881218412,47.389018923],[4.881767541,47.389666472],[4.881729648,47.390551338],[4.881380842,47.391002711],[4.881435154,47.391265667],[4.88076196,47.39131528],[4.880531623,47.391628764],[4.880997682,47.39202463],[4.881910332,47.392336727],[4.882925379,47.392543606],[4.883685928,47.392904077],[4.883751979,47.394255497],[4.884036286,47.394949647],[4.884130032,47.396032281],[4.884446918,47.396709693],[4.885171924,47.397528163],[4.885339859,47.399211098],[4.884765236,47.399426619],[4.884156136,47.399529238],[4.882633087,47.399966317],[4.882258118,47.400202905],[4.881705806,47.401016852],[4.881094039,47.401422051],[4.880702965,47.402031682],[4.880290102,47.402360722],[4.880986636,47.402480924],[4.881507692,47.402400457],[4.882624071,47.402466131],[4.883120284,47.402848894],[4.88455732,47.403509059],[4.884737468,47.40384201],[4.886290029,47.404466965],[4.887796778,47.404957575],[4.888274978,47.405015545],[4.889045454,47.404974216],[4.889751796,47.405107714],[4.89141709,47.405842426],[4.891976845,47.406256535],[4.892284039,47.405978699],[4.892659282,47.406238227],[4.893040465,47.406252733],[4.894305579,47.406133081],[4.895144815,47.405785337],[4.895233742,47.405186884],[4.895069814,47.403439064],[4.895156493,47.401951894],[4.896209416,47.401310709],[4.895988519,47.400127504],[4.895972673,47.398554657],[4.896455477,47.397244716],[4.896491703,47.396431908],[4.89688368,47.396078836],[4.897354415,47.395815424],[4.899535846,47.395589807],[4.901734795,47.395110831],[4.910046115,47.39386251],[4.910339305,47.39371722],[4.911974994,47.393251804],[4.913113975,47.392765724],[4.914832066,47.392307015],[4.924023087,47.390872098],[4.925573498,47.390437614],[4.933253937,47.387759998],[4.933387138,47.387813613],[4.934764081,47.386985678],[4.936447632,47.386167927],[4.937130523,47.385912519],[4.938568517,47.385529256],[4.939408441,47.385070409],[4.938774495,47.383855433],[4.938083337,47.383441032],[4.937791973,47.383082997],[4.937124929,47.382014441],[4.936075644,47.37997883],[4.936175931,47.379708817],[4.935937746,47.379280554],[4.935980324,47.378550456],[4.93562655,47.377747717],[4.935539535,47.377099919],[4.935398006,47.376961801],[4.936358028,47.376013812],[4.936394584,47.375741258],[4.936232358,47.375029879],[4.936341625,47.374311275],[4.936009831,47.37360272],[4.935601239,47.373226821],[4.934826277,47.371954737],[4.933974139,47.369092779],[4.933403883,47.368238705],[4.933268374,47.367751997],[4.932493091,47.366945452],[4.932148416,47.366318144],[4.931644417,47.365756516],[4.930720941,47.365065885],[4.930142653,47.364759422],[4.929746645,47.363625086],[4.929162679,47.363123308],[4.928929667,47.36276158],[4.929197447,47.36228438],[4.929024369,47.361488523],[4.929568873,47.35986221],[4.930179045,47.35932529],[4.93166754,47.358338832],[4.93253113,47.357627494],[4.933502528,47.357187202],[4.93446731,47.356490372],[4.934658443,47.356131497],[4.934413317,47.355801497],[4.933870119,47.355473758],[4.933539097,47.355039829],[4.933517587,47.354626863],[4.933675188,47.3538156],[4.933404841,47.352527897],[4.931662069,47.352298449],[4.93183813,47.35199926],[4.931588127,47.351643221],[4.931027356,47.351340975],[4.9307012,47.35129867],[4.930219733,47.351027519],[4.929346603,47.350955577],[4.928905688,47.35081702],[4.92825743,47.350844892],[4.926968776,47.350344892],[4.926354909,47.349706721],[4.925951802,47.349661177],[4.924838113,47.349715656],[4.9235508,47.349510057],[4.922363481,47.349432459],[4.920862419,47.349473499],[4.919388304,47.349675261],[4.918389532,47.349905175],[4.917122066,47.350551037],[4.916817288,47.350624503],[4.914606355,47.350416032],[4.914014755,47.350546446],[4.912584814,47.351096782],[4.911367682,47.351930852],[4.910957637,47.352323005],[4.909406537,47.353157143],[4.908831556,47.353718588],[4.908308224,47.354540321],[4.907489733,47.354813102],[4.906389232,47.355577665],[4.905629868,47.354867036],[4.904164613,47.354203995],[4.902290501,47.353631376],[4.901746513,47.353611467],[4.901197632,47.353341302],[4.900092073,47.353066733],[4.899338091,47.352953896],[4.898808341,47.352961655],[4.897458866,47.352646025],[4.896828803,47.352702239],[4.894974246,47.353242176],[4.893034117,47.354324665],[4.891664414,47.354788209],[4.891277788,47.355323084],[4.891130042,47.356281796],[4.890915864,47.356859786],[4.890470561,47.357384806],[4.889608261,47.357659072],[4.888441569,47.358208421],[4.88746507,47.358552062],[4.886887955,47.358985559],[4.886345516,47.359651714],[4.884135071,47.361161655],[4.883065822,47.362263157],[4.882895079,47.362722464],[4.881527413,47.363328124],[4.881138727,47.363657686],[4.879976452,47.364036685]]]],&quot;type&quot;:&quot;MultiPolygon&quot;}"/>
    <s v="47.375051494, 4.906178029"/>
  </r>
  <r>
    <x v="0"/>
    <x v="113"/>
    <s v="21503"/>
    <s v="CC Mirebellois et Fontenois"/>
    <s v="200072825"/>
    <s v="CC"/>
    <s v="Côte-d'Or"/>
    <s v="21"/>
    <s v="Bourgogne-Franche-Comté"/>
    <s v="27"/>
    <s v="BT &lt;= 36 kVA"/>
    <m/>
    <m/>
    <n v="0"/>
    <n v="0"/>
    <n v="0"/>
    <n v="0"/>
    <n v="0"/>
    <n v="0"/>
    <n v="0"/>
    <n v="0"/>
    <n v="0"/>
    <n v="0"/>
    <s v="{&quot;coordinates&quot;:[[[[5.471733796,47.527455322],[5.471315522,47.527841539],[5.471009172,47.528405499],[5.470364202,47.529008157],[5.470322843,47.529436812],[5.469084253,47.530862571],[5.468328055,47.531361302],[5.467952031,47.531828564],[5.467488942,47.532167082],[5.466916788,47.532418749],[5.466248522,47.532547265],[5.464983287,47.53328369],[5.463462895,47.533447319],[5.461620484,47.533317835],[5.459610193,47.533498963],[5.459141925,47.532714531],[5.456292109,47.533204199],[5.456951722,47.534246678],[5.454611581,47.534398649],[5.453295623,47.534613674],[5.452098206,47.534601046],[5.45144501,47.534798504],[5.450354893,47.533355283],[5.44848977,47.534064508],[5.449061577,47.535051236],[5.44776761,47.53542784],[5.447909211,47.535703145],[5.446842325,47.536073168],[5.447109673,47.537497671],[5.446873569,47.537685444],[5.445682696,47.537962596],[5.445293576,47.537451128],[5.445016555,47.537471348],[5.4446827,47.536772299],[5.442922534,47.537425194],[5.441679602,47.536330021],[5.439656089,47.535292602],[5.438791688,47.535321497],[5.438438589,47.535626974],[5.437924683,47.53578902],[5.437635942,47.536222831],[5.436946932,47.536336301],[5.436646632,47.536779356],[5.435763459,47.536630308],[5.435424906,47.536088033],[5.434979319,47.535910923],[5.434715801,47.535643554],[5.434352826,47.535761906],[5.433624666,47.535804128],[5.433412106,47.536188607],[5.432906442,47.536152332],[5.4321145,47.536458843],[5.431387551,47.536410968],[5.431589801,47.535945657],[5.431304363,47.535576073],[5.430948401,47.535936521],[5.430132071,47.536438049],[5.429351675,47.536472328],[5.429288272,47.536715902],[5.428758956,47.537066447],[5.428251487,47.537224713],[5.427691081,47.53703736],[5.426881426,47.537042512],[5.426550462,47.536958444],[5.425557188,47.536404554],[5.424987517,47.535983233],[5.425099094,47.535745864],[5.424837336,47.535574798],[5.424495039,47.535768336],[5.424861365,47.536221807],[5.424740097,47.536743957],[5.424238032,47.536933613],[5.423696412,47.536485586],[5.42273978,47.534890754],[5.420266597,47.535160971],[5.418086477,47.535001789],[5.416432724,47.53501357],[5.414884697,47.534657508],[5.412601831,47.533870858],[5.412020204,47.53385948],[5.410736497,47.533613166],[5.409863415,47.53377351],[5.408217107,47.533920106],[5.40652353,47.533194108],[5.405030926,47.546245214],[5.405258446,47.546424234],[5.409787094,47.54765634],[5.410049432,47.547604089],[5.410756577,47.547180616],[5.411090743,47.547216932],[5.411644385,47.547607131],[5.412838097,47.547826485],[5.413889347,47.546275574],[5.414931877,47.546416986],[5.414826214,47.546610093],[5.4164341,47.547311637],[5.415927114,47.548130847],[5.418813152,47.548975172],[5.420102024,47.549003361],[5.420412556,47.548634889],[5.421739762,47.548599224],[5.42182779,47.54895672],[5.422289418,47.5488994],[5.422506974,47.549209177],[5.422845686,47.550460224],[5.423373774,47.550401519],[5.424422726,47.552529354],[5.424976086,47.552147716],[5.425491744,47.551961381],[5.426291819,47.551798844],[5.427006912,47.551756945],[5.427305435,47.551241913],[5.430789582,47.552184265],[5.431664022,47.552340741],[5.432726689,47.552423941],[5.433036221,47.551362921],[5.433640004,47.550717223],[5.433874042,47.550277365],[5.43458537,47.549686152],[5.437092272,47.549675206],[5.438079901,47.549514069],[5.437991039,47.549111573],[5.440407452,47.548372085],[5.441533291,47.548296281],[5.44188586,47.548647324],[5.445097945,47.547885667],[5.44727031,47.547513181],[5.44886316,47.547469829],[5.449008969,47.547691009],[5.450801152,47.547643444],[5.451212661,47.547857234],[5.451945395,47.547882352],[5.452094878,47.547023664],[5.452724325,47.546421449],[5.452957301,47.545875302],[5.454847216,47.54636416],[5.455243716,47.546308981],[5.455681559,47.544721952],[5.455709022,47.544045941],[5.457286168,47.544126182],[5.462209783,47.544668914],[5.462082105,47.54504445],[5.463704323,47.545495591],[5.464097182,47.545679112],[5.463603011,47.546038979],[5.463942641,47.546164187],[5.46410494,47.546655174],[5.46545058,47.546933823],[5.468660271,47.547252253],[5.469937471,47.547488172],[5.470269599,47.547479334],[5.470935766,47.546380919],[5.471251285,47.54497743],[5.472260644,47.545174872],[5.47418556,47.545123229],[5.475418151,47.545717565],[5.475564513,47.545632505],[5.476638351,47.546072597],[5.477213337,47.546195469],[5.478076284,47.546217656],[5.481322893,47.545811784],[5.481781147,47.545597597],[5.4840877,47.545085573],[5.484494918,47.545290334],[5.484285842,47.546057586],[5.486545198,47.546275092],[5.486975971,47.546128114],[5.496639306,47.547123864],[5.497016391,47.545628915],[5.496862039,47.544147147],[5.49541399,47.542161729],[5.494813468,47.541007416],[5.494718666,47.54051502],[5.493412504,47.538117672],[5.49206493,47.536312884],[5.491259334,47.53580596],[5.490854562,47.535395835],[5.488820141,47.532887914],[5.486379634,47.527133877],[5.486405186,47.526968523],[5.483521007,47.526506775],[5.482854925,47.52647954],[5.481418252,47.526923511],[5.480514095,47.527353429],[5.479853506,47.527416119],[5.476119224,47.527201926],[5.471936642,47.527270002],[5.471733796,47.527455322]]]],&quot;type&quot;:&quot;MultiPolygon&quot;}"/>
    <s v="47.540244738, 5.451760093"/>
  </r>
  <r>
    <x v="0"/>
    <x v="114"/>
    <s v="21501"/>
    <s v="CC de Pouilly-en-Auxois/Bligny-sur-Ouche"/>
    <s v="200071207"/>
    <s v="CC"/>
    <s v="Côte-d'Or"/>
    <s v="21"/>
    <s v="Bourgogne-Franche-Comté"/>
    <s v="27"/>
    <s v="BT &lt;= 36 kVA"/>
    <n v="15"/>
    <n v="35.426000000000002"/>
    <n v="0"/>
    <n v="0"/>
    <n v="0"/>
    <n v="0"/>
    <n v="0"/>
    <n v="0"/>
    <n v="0"/>
    <n v="0"/>
    <n v="0"/>
    <n v="0"/>
    <s v="{&quot;coordinates&quot;:[[[[4.554868703,47.239770988],[4.55363167,47.240199972],[4.551504833,47.241500771],[4.551061889,47.241958716],[4.550692833,47.24264078],[4.550366376,47.24273699],[4.548917991,47.242855397],[4.548797563,47.243127136],[4.548212016,47.243363667],[4.547182174,47.244013121],[4.546670494,47.244427844],[4.546166627,47.245022547],[4.545781877,47.245299608],[4.545318041,47.245263471],[4.544810242,47.245768177],[4.546497331,47.246636214],[4.547706288,47.247108116],[4.547780179,47.247286316],[4.547460191,47.247562517],[4.549015246,47.248388159],[4.549017813,47.248477267],[4.543962141,47.249249736],[4.542394384,47.249684799],[4.540291569,47.251569437],[4.538070703,47.25381667],[4.537126056,47.254959232],[4.536387439,47.25627824],[4.534706629,47.258784771],[4.534118223,47.260551085],[4.533870665,47.260960451],[4.533148778,47.261109562],[4.53269249,47.262873219],[4.532426682,47.264452471],[4.532402022,47.265443261],[4.530471967,47.26673924],[4.527201436,47.26918647],[4.52603991,47.269883374],[4.525915454,47.270065996],[4.526912714,47.270059176],[4.528281301,47.270410324],[4.52857675,47.270379418],[4.530212133,47.270761244],[4.540769084,47.272797818],[4.543628756,47.273192903],[4.559816947,47.276167464],[4.56252632,47.276159817],[4.562876602,47.27660351],[4.563098562,47.277183995],[4.563862586,47.27806872],[4.56413496,47.278244233],[4.564934914,47.278408127],[4.568657243,47.278876501],[4.571520076,47.279360904],[4.573254139,47.279341904],[4.573782612,47.27972192],[4.573813085,47.279994336],[4.575236607,47.280123587],[4.576018197,47.280110271],[4.577518341,47.280911072],[4.579319229,47.2828486],[4.581653154,47.283784766],[4.584198443,47.284616251],[4.58516475,47.284851571],[4.585171076,47.285110808],[4.586687192,47.285591623],[4.585966684,47.28453897],[4.585307766,47.284182401],[4.584416226,47.283385996],[4.58362465,47.282523388],[4.583184666,47.281737017],[4.582944123,47.280578747],[4.582672644,47.280256496],[4.582076938,47.27984232],[4.581453728,47.278178722],[4.581403444,47.276964729],[4.58176705,47.276192606],[4.580831791,47.274668322],[4.580328255,47.274101609],[4.580291348,47.272531762],[4.580026885,47.270961412],[4.578955988,47.269048171],[4.578465483,47.268382225],[4.578332386,47.267769042],[4.577325456,47.266543745],[4.576643771,47.264635094],[4.572487436,47.261915488],[4.570697459,47.259504074],[4.569891441,47.258761326],[4.568846414,47.256762099],[4.56896472,47.256148204],[4.568827339,47.25529285],[4.568900922,47.25486865],[4.568324892,47.254254242],[4.567521828,47.254062503],[4.566780291,47.254121148],[4.566315945,47.254070693],[4.568966661,47.252136743],[4.567145967,47.251059231],[4.566320018,47.25048871],[4.566633888,47.250141404],[4.566416517,47.250033587],[4.566203226,47.249339532],[4.565342248,47.248700143],[4.564511374,47.247776706],[4.563954083,47.247529401],[4.56232838,47.247192044],[4.562464653,47.246694068],[4.56242611,47.245322323],[4.561790614,47.244475471],[4.56140559,47.243510887],[4.56072055,47.242869096],[4.559814237,47.240934549],[4.558333131,47.240469132],[4.55786805,47.24038894],[4.555685089,47.240340817],[4.555147356,47.240125624],[4.554868703,47.239770988]]]],&quot;type&quot;:&quot;MultiPolygon&quot;}"/>
    <s v="47.262800239, 4.556350772"/>
  </r>
  <r>
    <x v="0"/>
    <x v="114"/>
    <s v="21501"/>
    <s v="CC de Pouilly-en-Auxois/Bligny-sur-Ouche"/>
    <s v="200071207"/>
    <s v="CC"/>
    <s v="Côte-d'Or"/>
    <s v="21"/>
    <s v="Bourgogne-Franche-Comté"/>
    <s v="27"/>
    <s v="BT &gt; 36 kVA"/>
    <n v="2"/>
    <n v="154.25200000000001"/>
    <n v="0"/>
    <n v="0"/>
    <n v="0"/>
    <n v="0"/>
    <n v="0"/>
    <n v="0"/>
    <n v="0"/>
    <n v="0"/>
    <n v="0"/>
    <n v="0"/>
    <s v="{&quot;coordinates&quot;:[[[[4.554868703,47.239770988],[4.55363167,47.240199972],[4.551504833,47.241500771],[4.551061889,47.241958716],[4.550692833,47.24264078],[4.550366376,47.24273699],[4.548917991,47.242855397],[4.548797563,47.243127136],[4.548212016,47.243363667],[4.547182174,47.244013121],[4.546670494,47.244427844],[4.546166627,47.245022547],[4.545781877,47.245299608],[4.545318041,47.245263471],[4.544810242,47.245768177],[4.546497331,47.246636214],[4.547706288,47.247108116],[4.547780179,47.247286316],[4.547460191,47.247562517],[4.549015246,47.248388159],[4.549017813,47.248477267],[4.543962141,47.249249736],[4.542394384,47.249684799],[4.540291569,47.251569437],[4.538070703,47.25381667],[4.537126056,47.254959232],[4.536387439,47.25627824],[4.534706629,47.258784771],[4.534118223,47.260551085],[4.533870665,47.260960451],[4.533148778,47.261109562],[4.53269249,47.262873219],[4.532426682,47.264452471],[4.532402022,47.265443261],[4.530471967,47.26673924],[4.527201436,47.26918647],[4.52603991,47.269883374],[4.525915454,47.270065996],[4.526912714,47.270059176],[4.528281301,47.270410324],[4.52857675,47.270379418],[4.530212133,47.270761244],[4.540769084,47.272797818],[4.543628756,47.273192903],[4.559816947,47.276167464],[4.56252632,47.276159817],[4.562876602,47.27660351],[4.563098562,47.277183995],[4.563862586,47.27806872],[4.56413496,47.278244233],[4.564934914,47.278408127],[4.568657243,47.278876501],[4.571520076,47.279360904],[4.573254139,47.279341904],[4.573782612,47.27972192],[4.573813085,47.279994336],[4.575236607,47.280123587],[4.576018197,47.280110271],[4.577518341,47.280911072],[4.579319229,47.2828486],[4.581653154,47.283784766],[4.584198443,47.284616251],[4.58516475,47.284851571],[4.585171076,47.285110808],[4.586687192,47.285591623],[4.585966684,47.28453897],[4.585307766,47.284182401],[4.584416226,47.283385996],[4.58362465,47.282523388],[4.583184666,47.281737017],[4.582944123,47.280578747],[4.582672644,47.280256496],[4.582076938,47.27984232],[4.581453728,47.278178722],[4.581403444,47.276964729],[4.58176705,47.276192606],[4.580831791,47.274668322],[4.580328255,47.274101609],[4.580291348,47.272531762],[4.580026885,47.270961412],[4.578955988,47.269048171],[4.578465483,47.268382225],[4.578332386,47.267769042],[4.577325456,47.266543745],[4.576643771,47.264635094],[4.572487436,47.261915488],[4.570697459,47.259504074],[4.569891441,47.258761326],[4.568846414,47.256762099],[4.56896472,47.256148204],[4.568827339,47.25529285],[4.568900922,47.25486865],[4.568324892,47.254254242],[4.567521828,47.254062503],[4.566780291,47.254121148],[4.566315945,47.254070693],[4.568966661,47.252136743],[4.567145967,47.251059231],[4.566320018,47.25048871],[4.566633888,47.250141404],[4.566416517,47.250033587],[4.566203226,47.249339532],[4.565342248,47.248700143],[4.564511374,47.247776706],[4.563954083,47.247529401],[4.56232838,47.247192044],[4.562464653,47.246694068],[4.56242611,47.245322323],[4.561790614,47.244475471],[4.56140559,47.243510887],[4.56072055,47.242869096],[4.559814237,47.240934549],[4.558333131,47.240469132],[4.55786805,47.24038894],[4.555685089,47.240340817],[4.555147356,47.240125624],[4.554868703,47.239770988]]]],&quot;type&quot;:&quot;MultiPolygon&quot;}"/>
    <s v="47.262800239, 4.556350772"/>
  </r>
  <r>
    <x v="0"/>
    <x v="115"/>
    <s v="21498"/>
    <s v="CC des Terres d'Auxois"/>
    <s v="200071017"/>
    <s v="CC"/>
    <s v="Côte-d'Or"/>
    <s v="21"/>
    <s v="Bourgogne-Franche-Comté"/>
    <s v="27"/>
    <s v="BT &lt;= 36 kVA"/>
    <m/>
    <m/>
    <n v="0"/>
    <n v="0"/>
    <n v="0"/>
    <n v="0"/>
    <n v="0"/>
    <n v="0"/>
    <n v="0"/>
    <n v="0"/>
    <n v="0"/>
    <n v="0"/>
    <s v="{&quot;coordinates&quot;:[[[[4.547407715,47.423804588],[4.547039254,47.422070884],[4.547008482,47.421326691],[4.546191256,47.418429375],[4.545628885,47.417834503],[4.545412435,47.417228731],[4.544425197,47.416205521],[4.544082286,47.41516925],[4.543761422,47.414621583],[4.543692892,47.413946317],[4.542713463,47.41194699],[4.542168103,47.411294252],[4.541303279,47.410647547],[4.54041417,47.410170426],[4.538795153,47.410093717],[4.538646683,47.409957925],[4.53778056,47.4097722],[4.536504888,47.409735038],[4.534735933,47.409377538],[4.533878358,47.409396955],[4.531416939,47.410472916],[4.530566013,47.410772234],[4.53012444,47.41049713],[4.52638633,47.413461629],[4.524941453,47.41493917],[4.524082302,47.41420673],[4.524487165,47.414123993],[4.524717122,47.41204294],[4.524186841,47.412052591],[4.522529034,47.412292192],[4.522233295,47.411780154],[4.521190613,47.410840311],[4.52077444,47.409635664],[4.519534888,47.408579532],[4.518268612,47.410417505],[4.517913453,47.411645734],[4.517660532,47.412269385],[4.517159148,47.413018725],[4.517025242,47.413583197],[4.516563194,47.413942164],[4.515770394,47.415316546],[4.515134523,47.416002802],[4.514146672,47.416157021],[4.514151787,47.416291109],[4.514700135,47.416731448],[4.504705438,47.420338346],[4.502049771,47.421432385],[4.499172812,47.422871348],[4.502380909,47.423353968],[4.503900318,47.42336765],[4.504057597,47.425284272],[4.506223384,47.425777558],[4.506588812,47.426128466],[4.507306377,47.42654594],[4.508125933,47.426768511],[4.509640778,47.428170524],[4.510364833,47.42867523],[4.511228491,47.429612988],[4.512129803,47.430097373],[4.514473663,47.430637713],[4.51566917,47.431107436],[4.516423558,47.431320895],[4.518322692,47.432364849],[4.520416957,47.433315287],[4.523984154,47.435430373],[4.527643084,47.434889],[4.528746368,47.434630514],[4.52843477,47.434313181],[4.52795271,47.433322818],[4.528748475,47.432611888],[4.529606946,47.432285481],[4.530460904,47.432126593],[4.531624715,47.431017344],[4.531971978,47.430957851],[4.532528293,47.430506648],[4.532538998,47.429999605],[4.532950935,47.429650242],[4.534365109,47.428715935],[4.534981779,47.42810366],[4.536024168,47.427485761],[4.537871516,47.427271381],[4.53911432,47.426842581],[4.541388927,47.426354183],[4.542528045,47.426012254],[4.545329311,47.424834319],[4.547407715,47.423804588]]]],&quot;type&quot;:&quot;MultiPolygon&quot;}"/>
    <s v="47.421600843, 4.526209252"/>
  </r>
  <r>
    <x v="0"/>
    <x v="116"/>
    <s v="21497"/>
    <s v="CC des Terres d'Auxois"/>
    <s v="200071017"/>
    <s v="CC"/>
    <s v="Côte-d'Or"/>
    <s v="21"/>
    <s v="Bourgogne-Franche-Comté"/>
    <s v="27"/>
    <s v="BT &lt;= 36 kVA"/>
    <m/>
    <m/>
    <n v="0"/>
    <n v="0"/>
    <n v="0"/>
    <n v="0"/>
    <n v="0"/>
    <n v="0"/>
    <n v="0"/>
    <n v="0"/>
    <n v="0"/>
    <n v="0"/>
    <s v="{&quot;coordinates&quot;:[[[[4.36716101,47.486384244],[4.368371977,47.485384195],[4.368857047,47.485084097],[4.36840498,47.483090739],[4.369820802,47.48273018],[4.371383961,47.482522722],[4.372043691,47.482095411],[4.373101812,47.482858102],[4.37328702,47.483243949],[4.375147425,47.482147936],[4.375037263,47.481840433],[4.372241465,47.480174534],[4.373151258,47.479557005],[4.373590172,47.47896213],[4.373425169,47.478897453],[4.373752565,47.477838434],[4.373228002,47.477682566],[4.373635252,47.476423637],[4.372399344,47.476232039],[4.371684585,47.476011782],[4.36962373,47.475080814],[4.366658396,47.474503444],[4.366221358,47.474288897],[4.367091831,47.473744801],[4.37099216,47.47168586],[4.368544334,47.469011031],[4.368470734,47.468832735],[4.369492722,47.467779962],[4.36941071,47.467376688],[4.370766731,47.466408205],[4.370687168,47.466049018],[4.369728221,47.465256326],[4.369037006,47.464548709],[4.369098588,47.464412939],[4.37190337,47.461439507],[4.373381152,47.460153543],[4.374175987,47.460139663],[4.376334912,47.460463481],[4.376335969,47.460969444],[4.376792877,47.461288155],[4.377175784,47.460742538],[4.378925003,47.461135977],[4.379043115,47.460773552],[4.379800524,47.459770631],[4.381155004,47.458757022],[4.381124527,47.458450376],[4.380299591,47.457964986],[4.379984692,47.457593288],[4.378882605,47.456963522],[4.378012919,47.456646106],[4.37764882,47.4563218],[4.376185547,47.456046505],[4.375036523,47.456325676],[4.374226352,47.456360452],[4.373168105,47.456660139],[4.370007236,47.456495711],[4.368928944,47.456168078],[4.366861348,47.455877263],[4.366202333,47.456529623],[4.366007102,47.457098211],[4.365528353,47.457376623],[4.364891841,47.457350775],[4.363791482,47.456990042],[4.36317711,47.456582194],[4.362168231,47.45626809],[4.360530287,47.455645322],[4.356918258,47.455535329],[4.356078353,47.455234509],[4.35556604,47.455184656],[4.354112554,47.455342922],[4.354534715,47.456709183],[4.354471107,47.457080851],[4.352517609,47.458204643],[4.351689576,47.458848077],[4.350732018,47.459357062],[4.349849654,47.458900036],[4.349075072,47.459453701],[4.348876026,47.459456908],[4.347246877,47.458495337],[4.346305013,47.458151511],[4.34571283,47.45825199],[4.34612938,47.458716235],[4.344790169,47.458672292],[4.344407296,47.458544369],[4.343861272,47.458104121],[4.343331383,47.457883359],[4.343291184,47.458556353],[4.342794051,47.460012482],[4.3421626,47.460877756],[4.342632878,47.461049694],[4.342842682,47.461316466],[4.342863968,47.461900519],[4.342522979,47.463390856],[4.342214976,47.464026421],[4.341624352,47.464668844],[4.342128949,47.465202311],[4.342483071,47.465346778],[4.343255302,47.465910465],[4.343477658,47.466623642],[4.343946036,47.466823506],[4.343884658,47.467816349],[4.344405122,47.468345122],[4.344259426,47.468517861],[4.344203057,47.469604278],[4.343928726,47.47010081],[4.343964678,47.470316468],[4.344399914,47.470781402],[4.344561155,47.471121655],[4.344339253,47.471326785],[4.344269346,47.472085647],[4.342465357,47.472318029],[4.3416156,47.472796879],[4.341571383,47.473416796],[4.341238128,47.474743176],[4.34137869,47.475583338],[4.34111223,47.475813282],[4.33974133,47.476111755],[4.339030712,47.475892153],[4.338395296,47.475280951],[4.337110023,47.474860871],[4.336771834,47.474505534],[4.336774642,47.473820374],[4.336178493,47.472599207],[4.335309761,47.472106804],[4.334722791,47.472050512],[4.334277456,47.472242878],[4.33386722,47.472671619],[4.333121034,47.473153722],[4.33238355,47.473772565],[4.331670185,47.474080524],[4.331357054,47.474624284],[4.331521875,47.475271515],[4.331445204,47.475552384],[4.331803856,47.475770656],[4.336128708,47.475924584],[4.338320013,47.476678181],[4.337804559,47.47730711],[4.33824045,47.477373225],[4.339089336,47.477864034],[4.339354021,47.477933914],[4.339887479,47.47781254],[4.342212157,47.478107178],[4.342807678,47.478077805],[4.343364321,47.47787512],[4.345575764,47.479263961],[4.346088786,47.478805182],[4.347163751,47.47914657],[4.347361736,47.479098365],[4.34861476,47.477862154],[4.351078104,47.479123733],[4.354117123,47.480510913],[4.356873141,47.481886907],[4.357526097,47.481659625],[4.35861898,47.481498332],[4.365298728,47.481847864],[4.365573316,47.482563986],[4.365715775,47.484035208],[4.366401683,47.484994987],[4.366611071,47.486537447],[4.36716101,47.486384244]]]],&quot;type&quot;:&quot;MultiPolygon&quot;}"/>
    <s v="47.469033929, 4.358028888"/>
  </r>
  <r>
    <x v="0"/>
    <x v="117"/>
    <s v="21496"/>
    <s v="CC Auxonne Pontailler Val de Saône"/>
    <s v="200070902"/>
    <s v="CC"/>
    <s v="Côte-d'Or"/>
    <s v="21"/>
    <s v="Bourgogne-Franche-Comté"/>
    <s v="27"/>
    <s v="BT &lt;= 36 kVA"/>
    <n v="14"/>
    <n v="56.247999999999998"/>
    <n v="0"/>
    <n v="0"/>
    <n v="0"/>
    <n v="0"/>
    <n v="0"/>
    <n v="0"/>
    <n v="0"/>
    <n v="0"/>
    <n v="0"/>
    <n v="0"/>
    <s v="{&quot;coordinates&quot;:[[[[5.380581042,47.311182985],[5.380373439,47.311578123],[5.379944103,47.31187063],[5.380092214,47.312552983],[5.378681318,47.314872242],[5.378485201,47.315557147],[5.378625369,47.318302133],[5.378770732,47.319071905],[5.37947263,47.320176116],[5.37969944,47.320302961],[5.382074209,47.320153383],[5.382160353,47.320303824],[5.383808597,47.320197938],[5.385622037,47.320799241],[5.386904074,47.321006154],[5.390166196,47.322461124],[5.393778082,47.323319772],[5.393668254,47.323619249],[5.39411752,47.323862165],[5.393849252,47.324232458],[5.395377641,47.324644051],[5.396642959,47.324799867],[5.396978786,47.324904614],[5.396373518,47.325380941],[5.39781114,47.325924069],[5.39783853,47.326299972],[5.398675628,47.326772632],[5.398255259,47.327118157],[5.399889749,47.328003941],[5.400730509,47.327284056],[5.401088284,47.327079416],[5.401578055,47.326745954],[5.401567356,47.326566046],[5.400391944,47.325696913],[5.400454089,47.325605563],[5.402614392,47.325188009],[5.405788059,47.324979083],[5.405988328,47.323418612],[5.408248354,47.323012392],[5.407512532,47.321727115],[5.407025243,47.320164684],[5.406595548,47.319590872],[5.405982165,47.319291962],[5.4053795,47.319172956],[5.404385343,47.319154824],[5.403149238,47.318377041],[5.402936107,47.318113059],[5.402576958,47.314645784],[5.402923528,47.314399937],[5.404104917,47.312982165],[5.403794613,47.312706688],[5.406378824,47.312097437],[5.406970402,47.312413909],[5.407551292,47.312905326],[5.407533302,47.314896143],[5.407971855,47.315284234],[5.410356312,47.315150082],[5.410225848,47.314928529],[5.410586625,47.31470488],[5.411147163,47.314741873],[5.411466598,47.31462986],[5.412134388,47.31401795],[5.413443358,47.31364669],[5.413988877,47.313055323],[5.414030393,47.312712211],[5.414511932,47.312082543],[5.414755471,47.311549692],[5.415410904,47.31210707],[5.417217087,47.313221409],[5.417840766,47.31410187],[5.417939086,47.314785222],[5.41783457,47.315728585],[5.417648039,47.31655657],[5.417170313,47.317800417],[5.417130853,47.318306506],[5.417277545,47.318681727],[5.417816708,47.3189488],[5.418292873,47.31961077],[5.418564746,47.32035355],[5.419046293,47.320987484],[5.419120559,47.321547945],[5.419455323,47.322275002],[5.420058074,47.322893797],[5.421202138,47.323531923],[5.423230278,47.323830054],[5.424306476,47.323814791],[5.425069236,47.323663761],[5.425756531,47.323337775],[5.426271017,47.322939742],[5.426513919,47.322394271],[5.42645959,47.321778457],[5.426084165,47.321765588],[5.425506717,47.321561497],[5.423242364,47.320195656],[5.422900091,47.319655202],[5.422618933,47.318619911],[5.424277497,47.317689131],[5.425123969,47.317077015],[5.425881418,47.316224476],[5.425900518,47.315738622],[5.425215576,47.314326291],[5.42510643,47.313463938],[5.425323894,47.312356086],[5.425960418,47.310968376],[5.425592219,47.310849979],[5.425004644,47.310477675],[5.424690333,47.310027607],[5.425999223,47.309629182],[5.427951951,47.30941272],[5.428114693,47.309731752],[5.429050491,47.309429362],[5.429812133,47.309024333],[5.430516187,47.308049484],[5.428896983,47.30744121],[5.427789525,47.306552911],[5.427958086,47.306415186],[5.427883994,47.305801583],[5.427982544,47.305521216],[5.427547802,47.304750337],[5.427341504,47.303760319],[5.427059241,47.303432977],[5.426542076,47.303415871],[5.426168937,47.30175114],[5.425478174,47.300821684],[5.42493306,47.300419672],[5.424532258,47.299489554],[5.424787956,47.29917078],[5.425423798,47.297946998],[5.426765235,47.297953176],[5.426775034,47.297671963],[5.428304714,47.297771458],[5.429837079,47.297579061],[5.430734922,47.297086505],[5.431890587,47.296586737],[5.432986551,47.29666914],[5.433454604,47.296334184],[5.434236921,47.296302463],[5.434582587,47.296159209],[5.436186383,47.295033034],[5.436498507,47.295493028],[5.437276053,47.295619003],[5.438599069,47.295337216],[5.438894342,47.295017576],[5.441325614,47.294070277],[5.441876411,47.293751557],[5.442770789,47.292575365],[5.443202307,47.291264805],[5.44335992,47.291295712],[5.445486003,47.290308811],[5.446807333,47.290313376],[5.447183016,47.290162245],[5.448864432,47.289789914],[5.449663443,47.290997065],[5.450531628,47.290992241],[5.450000036,47.289756931],[5.450393658,47.28941897],[5.450959966,47.289268303],[5.45105381,47.288453009],[5.451423587,47.288202013],[5.451411242,47.287873526],[5.450825365,47.286898761],[5.450030148,47.287021838],[5.449954459,47.286697391],[5.450202618,47.286421046],[5.451424312,47.285810696],[5.451112365,47.285066121],[5.450829284,47.284692916],[5.450400963,47.284704666],[5.449792983,47.28362138],[5.448796045,47.283586588],[5.448858143,47.284484154],[5.44856624,47.2844687],[5.447300845,47.283538882],[5.44683103,47.283365954],[5.446551055,47.282420743],[5.445837472,47.282416877],[5.445830097,47.284057167],[5.444871513,47.284196263],[5.44431247,47.28267329],[5.44361923,47.281865577],[5.443384063,47.281787668],[5.442168151,47.282495987],[5.440370163,47.283328222],[5.439983653,47.283619165],[5.438944744,47.28397156],[5.437761253,47.28405498],[5.437438389,47.283765443],[5.436742975,47.283753933],[5.436163315,47.283872387],[5.436161874,47.282702441],[5.436279895,47.282473893],[5.437367281,47.282315048],[5.437237304,47.281375673],[5.436828287,47.280674533],[5.434474902,47.28099235],[5.434427027,47.281308591],[5.433507071,47.281423365],[5.432275454,47.279565887],[5.431155795,47.279975748],[5.430552566,47.280099173],[5.429773498,47.280431631],[5.429027924,47.280597658],[5.428666011,47.27994054],[5.428159208,47.279444971],[5.42637882,47.278149232],[5.426307816,47.27795437],[5.425340801,47.27726036],[5.425150796,47.276921177],[5.424883331,47.276888941],[5.424527835,47.276049739],[5.424002134,47.275720273],[5.423485886,47.275922904],[5.422822655,47.276446541],[5.421717745,47.277095582],[5.418798523,47.279188408],[5.416766486,47.280030557],[5.416216804,47.27981504],[5.415493793,47.280159743],[5.414821868,47.280993341],[5.413583958,47.281897256],[5.412514213,47.282243749],[5.411770767,47.281869219],[5.411175187,47.28216441],[5.410497022,47.282713499],[5.409785387,47.28254635],[5.409382316,47.285658414],[5.409584492,47.287155622],[5.410935099,47.289967355],[5.410612844,47.290544171],[5.41071699,47.2918912],[5.410812935,47.292347644],[5.411446735,47.293136963],[5.406518608,47.295333318],[5.405333332,47.295737973],[5.404642845,47.294804792],[5.403971425,47.294977221],[5.403989692,47.295119146],[5.403488106,47.295388927],[5.403164365,47.295136243],[5.402599921,47.29556944],[5.402760912,47.29591286],[5.402571577,47.296356302],[5.401991212,47.297055519],[5.401733916,47.29698609],[5.401287251,47.297478087],[5.401114566,47.297406005],[5.40043758,47.297899162],[5.399962334,47.297692835],[5.399675734,47.298449009],[5.399329309,47.298814634],[5.399318241,47.299070649],[5.398681397,47.299366621],[5.39809776,47.299164328],[5.397473072,47.299643775],[5.397074996,47.299149434],[5.395348966,47.299663324],[5.39447312,47.300092999],[5.393367287,47.300175255],[5.393061645,47.30003115],[5.393429965,47.299620961],[5.39347938,47.299333534],[5.392251388,47.299466935],[5.391487156,47.299668222],[5.391080148,47.299626173],[5.390336944,47.300091811],[5.389689496,47.300388852],[5.388985183,47.301014896],[5.386824971,47.301980714],[5.386075527,47.302426637],[5.385432632,47.30276769],[5.385863753,47.303828799],[5.38519467,47.304117251],[5.385183934,47.304680377],[5.384275525,47.305722181],[5.384360513,47.305996033],[5.384781388,47.306379167],[5.384403194,47.306927327],[5.38379175,47.307232598],[5.383827757,47.307447113],[5.384241328,47.307933973],[5.384302715,47.308421764],[5.384002084,47.308927799],[5.383394889,47.309329349],[5.383367998,47.310006286],[5.383204879,47.310418529],[5.382766406,47.310832822],[5.381997116,47.310655875],[5.381461262,47.310994706],[5.380581042,47.311182985]]]],&quot;type&quot;:&quot;MultiPolygon&quot;}"/>
    <s v="47.30183098, 5.412855754"/>
  </r>
  <r>
    <x v="0"/>
    <x v="118"/>
    <s v="21493"/>
    <s v="CC Auxonne Pontailler Val de Saône"/>
    <s v="200070902"/>
    <s v="CC"/>
    <s v="Côte-d'Or"/>
    <s v="21"/>
    <s v="Bourgogne-Franche-Comté"/>
    <s v="27"/>
    <s v="BT &lt;= 36 kVA"/>
    <m/>
    <m/>
    <n v="0"/>
    <n v="0"/>
    <n v="0"/>
    <n v="0"/>
    <n v="0"/>
    <n v="0"/>
    <n v="0"/>
    <n v="0"/>
    <n v="0"/>
    <n v="0"/>
    <s v="{&quot;coordinates&quot;:[[[[5.396644753,47.241362612],[5.394899254,47.240032365],[5.393798341,47.238831088],[5.392776305,47.237321043],[5.392220347,47.236060764],[5.391931449,47.234947186],[5.391918439,47.234179177],[5.392211652,47.233666044],[5.392818003,47.232969012],[5.393940049,47.232301855],[5.39526993,47.231848355],[5.396646001,47.231571318],[5.401074633,47.230866284],[5.402232936,47.230273949],[5.403051822,47.229661621],[5.403324802,47.229112848],[5.40330032,47.227855102],[5.40284371,47.226720703],[5.402208404,47.225433288],[5.402110914,47.224671529],[5.402361658,47.223891743],[5.40297289,47.222599196],[5.403413681,47.221191289],[5.403551701,47.220315662],[5.403479326,47.219701995],[5.403212522,47.218908621],[5.402643149,47.218089096],[5.401687747,47.217091129],[5.400694444,47.216368649],[5.400085675,47.216086738],[5.398839561,47.215682018],[5.397048274,47.215383138],[5.395720582,47.215342149],[5.394363562,47.215414336],[5.392486111,47.215881847],[5.391332372,47.216572172],[5.388863167,47.219075667],[5.38837105,47.219484814],[5.388002703,47.219585177],[5.388233368,47.220046074],[5.388771848,47.220144857],[5.388757577,47.220508125],[5.389716951,47.22085582],[5.389581838,47.221474672],[5.388834897,47.221951223],[5.388349791,47.222459299],[5.387771722,47.222630633],[5.387503152,47.222090355],[5.386920568,47.222189724],[5.386024908,47.222205469],[5.38338985,47.223424278],[5.383903687,47.223861344],[5.382220487,47.224633616],[5.383253477,47.225388758],[5.382087959,47.225909897],[5.382683612,47.226671332],[5.382821673,47.22737012],[5.38337339,47.228183793],[5.382883476,47.22855594],[5.382144182,47.229477219],[5.381692141,47.230555611],[5.381904543,47.231022299],[5.37988941,47.231470803],[5.380018126,47.231959027],[5.376513058,47.232684844],[5.375292236,47.233186327],[5.374896285,47.233233171],[5.374323292,47.233552941],[5.3731145,47.233998312],[5.373520219,47.234322351],[5.373478791,47.234761826],[5.370581851,47.236149603],[5.37040611,47.236302709],[5.367038188,47.237389294],[5.363512852,47.238267333],[5.362246624,47.23897495],[5.361917505,47.239340121],[5.36102015,47.239564656],[5.359633179,47.240806994],[5.359046786,47.241217023],[5.358991456,47.241402785],[5.35928614,47.242210987],[5.360055735,47.242660063],[5.362813771,47.244928488],[5.363732125,47.245360098],[5.365625938,47.246468011],[5.366279479,47.248003813],[5.366219943,47.248063572],[5.3672581,47.248870987],[5.368064185,47.250024486],[5.36879977,47.249817617],[5.370012478,47.248102285],[5.37061128,47.248183711],[5.37317235,47.249149963],[5.374262777,47.249460882],[5.37649817,47.249400669],[5.380177472,47.248552414],[5.381461506,47.247858649],[5.383683262,47.247969702],[5.38387338,47.247812679],[5.384397582,47.248835867],[5.384968374,47.248672813],[5.385275847,47.249282545],[5.38590708,47.249736102],[5.386365752,47.249907696],[5.38784124,47.250219569],[5.388645745,47.250731689],[5.391225295,47.250883865],[5.393700942,47.251197548],[5.395534153,47.251817173],[5.396646254,47.251482556],[5.397901901,47.251044985],[5.397098598,47.248545116],[5.396640235,47.246156099],[5.396612277,47.245113696],[5.395916411,47.245110067],[5.395839704,47.242469072],[5.396644753,47.241362612]]]],&quot;type&quot;:&quot;MultiPolygon&quot;}"/>
    <s v="47.235744302, 5.38505837"/>
  </r>
  <r>
    <x v="0"/>
    <x v="119"/>
    <s v="21490"/>
    <s v="CC du Pays Châtillonnais"/>
    <s v="242101434"/>
    <s v="CC"/>
    <s v="Côte-d'Or"/>
    <s v="21"/>
    <s v="Bourgogne-Franche-Comté"/>
    <s v="27"/>
    <s v="BT &gt; 36 kVA"/>
    <n v="2"/>
    <n v="232.46700000000001"/>
    <n v="0"/>
    <n v="0"/>
    <n v="0"/>
    <n v="0"/>
    <n v="0"/>
    <n v="0"/>
    <n v="0"/>
    <n v="0"/>
    <n v="0"/>
    <n v="0"/>
    <s v="{&quot;coordinates&quot;:[[[[4.689180519,47.53993171],[4.685558585,47.541110462],[4.681256121,47.542302516],[4.680425117,47.542642221],[4.679145772,47.543355718],[4.676647045,47.54432353],[4.674490597,47.544547192],[4.672188476,47.545088022],[4.671212502,47.545557587],[4.668267004,47.545895077],[4.666901377,47.546194613],[4.665613029,47.546798243],[4.663575713,47.547521488],[4.659908162,47.54906381],[4.65971268,47.549063892],[4.654652653,47.55198446],[4.652480793,47.553356753],[4.650463142,47.554472026],[4.647597881,47.556698544],[4.646212321,47.557486091],[4.64506794,47.558678069],[4.645081624,47.558992991],[4.645802346,47.560282899],[4.645833825,47.561002718],[4.645257499,47.56150873],[4.644538677,47.561793467],[4.643221622,47.56208933],[4.641701023,47.562254794],[4.641379635,47.562531215],[4.638098432,47.563495674],[4.627783458,47.56630953],[4.624887609,47.566837877],[4.623070911,47.568078601],[4.621527522,47.568771702],[4.619615794,47.569427582],[4.619076604,47.571214095],[4.618675351,47.571977731],[4.618034327,47.574181595],[4.619323928,47.575204468],[4.619972353,47.576361376],[4.62000889,47.577215268],[4.619832445,47.577758807],[4.619322191,47.578263764],[4.6200128,47.578879896],[4.620480913,47.578915711],[4.623318267,47.578409907],[4.623981821,47.578397072],[4.624984555,47.578511857],[4.62552055,47.580166373],[4.625882828,47.580833861],[4.626446007,47.581587679],[4.627684952,47.582552647],[4.628454439,47.583437724],[4.629560478,47.584405427],[4.630121,47.585069233],[4.630739889,47.585552158],[4.631556886,47.585985493],[4.632441928,47.58690314],[4.633837438,47.587845146],[4.6354809,47.58858199],[4.638913501,47.590678383],[4.639905441,47.589869472],[4.640915312,47.590164985],[4.641729749,47.590553271],[4.642377006,47.590135421],[4.642952284,47.589584434],[4.645011961,47.588014079],[4.647409472,47.586571263],[4.649621768,47.586977566],[4.652557341,47.587189022],[4.653923041,47.588015974],[4.655408082,47.588527006],[4.656280805,47.588689285],[4.656290442,47.588914228],[4.65749162,47.589025019],[4.661412462,47.588946759],[4.663077751,47.589003168],[4.663430962,47.589490609],[4.677545978,47.589366896],[4.678020157,47.589633777],[4.678422415,47.590195196],[4.681215123,47.591608121],[4.682090808,47.591860199],[4.684100806,47.592166132],[4.684133443,47.591850548],[4.684674865,47.591420482],[4.68450695,47.591244641],[4.684737463,47.591000027],[4.68514156,47.591026605],[4.685501278,47.591333823],[4.6857831,47.591070459],[4.686468948,47.590072893],[4.686732962,47.589414541],[4.686177391,47.588847261],[4.686507173,47.588164551],[4.687088496,47.587904057],[4.687095931,47.587633851],[4.687538323,47.587651764],[4.688765509,47.587026291],[4.689052687,47.587354355],[4.689659725,47.587150196],[4.690921795,47.586913137],[4.690929033,47.58646917],[4.691740689,47.586339463],[4.692554844,47.58578476],[4.693764095,47.585687985],[4.694361043,47.585250763],[4.694867069,47.58517769],[4.694815487,47.584810204],[4.69551222,47.584624519],[4.695486816,47.584369194],[4.695190129,47.584119611],[4.695338993,47.583652878],[4.695839016,47.583433135],[4.696341014,47.58348526],[4.6969264,47.583230058],[4.69686092,47.582802452],[4.697344894,47.582706281],[4.697923574,47.582826609],[4.698262283,47.582639813],[4.699166395,47.582490701],[4.699432357,47.58173235],[4.699308841,47.581446943],[4.698534907,47.580667719],[4.698154703,47.5797162],[4.698196303,47.579476106],[4.698644026,47.57874302],[4.698818604,47.577663679],[4.698616309,47.577578391],[4.697523514,47.577481754],[4.695928837,47.576957541],[4.69503659,47.576345675],[4.69461811,47.575904289],[4.69406538,47.573788427],[4.69362408,47.572962025],[4.693797826,47.57281905],[4.693247826,47.571626887],[4.693326415,47.571252108],[4.694636027,47.570219313],[4.694752602,47.569742242],[4.694553052,47.569322883],[4.695234158,47.568818702],[4.695519435,47.568459824],[4.694283024,47.56533831],[4.693826891,47.564545434],[4.694561713,47.563807287],[4.695994849,47.56294284],[4.695869158,47.562838428],[4.697169247,47.562100147],[4.698135744,47.561413525],[4.696796057,47.560652426],[4.693554707,47.5590213],[4.692332982,47.558243131],[4.692484058,47.557637711],[4.692658957,47.554131041],[4.692839166,47.549533069],[4.692778936,47.548177123],[4.691346304,47.544675757],[4.690100885,47.542926435],[4.689180519,47.53993171]]]],&quot;type&quot;:&quot;MultiPolygon&quot;}"/>
    <s v="47.569545593, 4.664116844"/>
  </r>
  <r>
    <x v="0"/>
    <x v="119"/>
    <s v="21490"/>
    <s v="CC du Pays Châtillonnais"/>
    <s v="242101434"/>
    <s v="CC"/>
    <s v="Côte-d'Or"/>
    <s v="21"/>
    <s v="Bourgogne-Franche-Comté"/>
    <s v="27"/>
    <s v="HTA"/>
    <n v="0"/>
    <n v="0"/>
    <n v="2"/>
    <n v="41005.26"/>
    <n v="0"/>
    <n v="0"/>
    <n v="0"/>
    <n v="0"/>
    <n v="0"/>
    <n v="0"/>
    <n v="0"/>
    <n v="0"/>
    <s v="{&quot;coordinates&quot;:[[[[4.689180519,47.53993171],[4.685558585,47.541110462],[4.681256121,47.542302516],[4.680425117,47.542642221],[4.679145772,47.543355718],[4.676647045,47.54432353],[4.674490597,47.544547192],[4.672188476,47.545088022],[4.671212502,47.545557587],[4.668267004,47.545895077],[4.666901377,47.546194613],[4.665613029,47.546798243],[4.663575713,47.547521488],[4.659908162,47.54906381],[4.65971268,47.549063892],[4.654652653,47.55198446],[4.652480793,47.553356753],[4.650463142,47.554472026],[4.647597881,47.556698544],[4.646212321,47.557486091],[4.64506794,47.558678069],[4.645081624,47.558992991],[4.645802346,47.560282899],[4.645833825,47.561002718],[4.645257499,47.56150873],[4.644538677,47.561793467],[4.643221622,47.56208933],[4.641701023,47.562254794],[4.641379635,47.562531215],[4.638098432,47.563495674],[4.627783458,47.56630953],[4.624887609,47.566837877],[4.623070911,47.568078601],[4.621527522,47.568771702],[4.619615794,47.569427582],[4.619076604,47.571214095],[4.618675351,47.571977731],[4.618034327,47.574181595],[4.619323928,47.575204468],[4.619972353,47.576361376],[4.62000889,47.577215268],[4.619832445,47.577758807],[4.619322191,47.578263764],[4.6200128,47.578879896],[4.620480913,47.578915711],[4.623318267,47.578409907],[4.623981821,47.578397072],[4.624984555,47.578511857],[4.62552055,47.580166373],[4.625882828,47.580833861],[4.626446007,47.581587679],[4.627684952,47.582552647],[4.628454439,47.583437724],[4.629560478,47.584405427],[4.630121,47.585069233],[4.630739889,47.585552158],[4.631556886,47.585985493],[4.632441928,47.58690314],[4.633837438,47.587845146],[4.6354809,47.58858199],[4.638913501,47.590678383],[4.639905441,47.589869472],[4.640915312,47.590164985],[4.641729749,47.590553271],[4.642377006,47.590135421],[4.642952284,47.589584434],[4.645011961,47.588014079],[4.647409472,47.586571263],[4.649621768,47.586977566],[4.652557341,47.587189022],[4.653923041,47.588015974],[4.655408082,47.588527006],[4.656280805,47.588689285],[4.656290442,47.588914228],[4.65749162,47.589025019],[4.661412462,47.588946759],[4.663077751,47.589003168],[4.663430962,47.589490609],[4.677545978,47.589366896],[4.678020157,47.589633777],[4.678422415,47.590195196],[4.681215123,47.591608121],[4.682090808,47.591860199],[4.684100806,47.592166132],[4.684133443,47.591850548],[4.684674865,47.591420482],[4.68450695,47.591244641],[4.684737463,47.591000027],[4.68514156,47.591026605],[4.685501278,47.591333823],[4.6857831,47.591070459],[4.686468948,47.590072893],[4.686732962,47.589414541],[4.686177391,47.588847261],[4.686507173,47.588164551],[4.687088496,47.587904057],[4.687095931,47.587633851],[4.687538323,47.587651764],[4.688765509,47.587026291],[4.689052687,47.587354355],[4.689659725,47.587150196],[4.690921795,47.586913137],[4.690929033,47.58646917],[4.691740689,47.586339463],[4.692554844,47.58578476],[4.693764095,47.585687985],[4.694361043,47.585250763],[4.694867069,47.58517769],[4.694815487,47.584810204],[4.69551222,47.584624519],[4.695486816,47.584369194],[4.695190129,47.584119611],[4.695338993,47.583652878],[4.695839016,47.583433135],[4.696341014,47.58348526],[4.6969264,47.583230058],[4.69686092,47.582802452],[4.697344894,47.582706281],[4.697923574,47.582826609],[4.698262283,47.582639813],[4.699166395,47.582490701],[4.699432357,47.58173235],[4.699308841,47.581446943],[4.698534907,47.580667719],[4.698154703,47.5797162],[4.698196303,47.579476106],[4.698644026,47.57874302],[4.698818604,47.577663679],[4.698616309,47.577578391],[4.697523514,47.577481754],[4.695928837,47.576957541],[4.69503659,47.576345675],[4.69461811,47.575904289],[4.69406538,47.573788427],[4.69362408,47.572962025],[4.693797826,47.57281905],[4.693247826,47.571626887],[4.693326415,47.571252108],[4.694636027,47.570219313],[4.694752602,47.569742242],[4.694553052,47.569322883],[4.695234158,47.568818702],[4.695519435,47.568459824],[4.694283024,47.56533831],[4.693826891,47.564545434],[4.694561713,47.563807287],[4.695994849,47.56294284],[4.695869158,47.562838428],[4.697169247,47.562100147],[4.698135744,47.561413525],[4.696796057,47.560652426],[4.693554707,47.5590213],[4.692332982,47.558243131],[4.692484058,47.557637711],[4.692658957,47.554131041],[4.692839166,47.549533069],[4.692778936,47.548177123],[4.691346304,47.544675757],[4.690100885,47.542926435],[4.689180519,47.53993171]]]],&quot;type&quot;:&quot;MultiPolygon&quot;}"/>
    <s v="47.569545593, 4.664116844"/>
  </r>
  <r>
    <x v="0"/>
    <x v="120"/>
    <s v="21489"/>
    <s v="CC Forêts, Seine et Suzon"/>
    <s v="200039063"/>
    <s v="CC"/>
    <s v="Côte-d'Or"/>
    <s v="21"/>
    <s v="Bourgogne-Franche-Comté"/>
    <s v="27"/>
    <s v="HTA"/>
    <n v="0"/>
    <n v="0"/>
    <n v="1"/>
    <n v="13592.955"/>
    <n v="0"/>
    <n v="0"/>
    <n v="0"/>
    <n v="0"/>
    <n v="0"/>
    <n v="0"/>
    <n v="0"/>
    <n v="0"/>
    <s v="{&quot;coordinates&quot;:[[[[4.79034588,47.601079997],[4.790575435,47.600859493],[4.791324151,47.600559894],[4.792442514,47.600367158],[4.793351589,47.600363999],[4.794090151,47.600555228],[4.795168988,47.6006917],[4.79755962,47.600726937],[4.798713317,47.600595721],[4.799707552,47.600354408],[4.800963794,47.599909167],[4.803013216,47.598789004],[4.807373005,47.598760292],[4.809987695,47.598653149],[4.812521907,47.598881229],[4.81322292,47.598866739],[4.814773112,47.598614858],[4.816573793,47.598487808],[4.81861218,47.59767996],[4.819370973,47.597955348],[4.820631008,47.59872081],[4.82083886,47.599273087],[4.821058777,47.599515453],[4.822092285,47.600077353],[4.822403046,47.599860918],[4.82326446,47.600255326],[4.827130897,47.601638138],[4.827321681,47.601650458],[4.829969809,47.600884185],[4.83084881,47.600935227],[4.830886124,47.600625819],[4.831824502,47.600622801],[4.834341432,47.60041941],[4.834778456,47.599772386],[4.83513034,47.599863193],[4.835882662,47.598669191],[4.835990519,47.59820561],[4.83321244,47.595529289],[4.833177649,47.595252525],[4.832582782,47.594673931],[4.831950274,47.593734881],[4.831440387,47.592450866],[4.831253938,47.592408774],[4.831043398,47.591625161],[4.830588789,47.590787754],[4.827024966,47.587026069],[4.826620572,47.586175254],[4.825866216,47.585052603],[4.824250269,47.581534947],[4.824100501,47.581279784],[4.823419726,47.580671875],[4.823208639,47.580257404],[4.823211589,47.579564077],[4.824023558,47.578753663],[4.825195478,47.577301954],[4.826725586,47.575859929],[4.827447061,47.574974374],[4.828315328,47.574218867],[4.827877868,47.573915995],[4.826658084,47.574741829],[4.82484731,47.57649707],[4.823021666,47.578755816],[4.822470749,47.578598755],[4.823538198,47.576775043],[4.823907046,47.576315493],[4.823924409,47.575576921],[4.825919111,47.574064616],[4.827755998,47.573270539],[4.828784471,47.572609757],[4.829169259,47.571957259],[4.829222764,47.571421601],[4.827395396,47.571441236],[4.824999546,47.571177117],[4.821722447,47.571170714],[4.819289839,47.570802609],[4.818424345,47.570429846],[4.81709116,47.570113882],[4.816346606,47.569814851],[4.813665671,47.568242204],[4.812434095,47.567624786],[4.812133934,47.567561021],[4.809864052,47.567630475],[4.808222995,47.566979749],[4.807071328,47.566401553],[4.806381158,47.565583006],[4.806151305,47.565119275],[4.80611869,47.564665995],[4.805539201,47.562358321],[4.806018537,47.561584687],[4.80653815,47.56113726],[4.80749019,47.560772267],[4.809812935,47.560190625],[4.810282386,47.559873612],[4.810727974,47.559009543],[4.811032803,47.558702285],[4.811517004,47.558467872],[4.812573739,47.558172339],[4.813794279,47.558118249],[4.814182519,47.557682733],[4.814200896,47.556891921],[4.814059501,47.55640972],[4.813320366,47.555049046],[4.812984521,47.554950724],[4.812511828,47.554621332],[4.81208759,47.554622523],[4.811091862,47.554439908],[4.810451807,47.554195041],[4.809728796,47.553738969],[4.809255979,47.553287115],[4.808217713,47.552042697],[4.806648139,47.549518067],[4.807525952,47.549245156],[4.808540041,47.548794551],[4.80781289,47.547859533],[4.807273149,47.546330959],[4.801617369,47.543803795],[4.800773342,47.544959409],[4.80046263,47.545170393],[4.798856076,47.545797538],[4.797143358,47.546274135],[4.795990797,47.546364823],[4.795900542,47.54652828],[4.792646234,47.546203802],[4.792500668,47.546106098],[4.789795986,47.546229578],[4.787403442,47.546461658],[4.786227015,47.546634549],[4.785027604,47.546915824],[4.783303464,47.546775636],[4.780887513,47.547384293],[4.780132993,47.548008064],[4.779843008,47.54884443],[4.779953788,47.549056127],[4.780487926,47.549121802],[4.782285643,47.549751608],[4.783065371,47.549923363],[4.786747096,47.550298286],[4.787691798,47.551147261],[4.788242849,47.551796981],[4.788262093,47.552332405],[4.787874442,47.552711101],[4.786560273,47.553263358],[4.78586973,47.55385197],[4.785976747,47.55438785],[4.786188857,47.554645708],[4.786219697,47.555090916],[4.78537215,47.555081385],[4.784514861,47.55466053],[4.78377035,47.554470238],[4.783245594,47.554488167],[4.781923133,47.554834313],[4.781274595,47.555089119],[4.780993005,47.555499484],[4.781248996,47.555997078],[4.781793936,47.55642453],[4.782478888,47.556742697],[4.783906774,47.557959766],[4.784030913,47.558172154],[4.784080536,47.559060955],[4.784454535,47.559705296],[4.782982009,47.560700207],[4.781692797,47.560851361],[4.781272168,47.560962227],[4.780239983,47.561601937],[4.779076153,47.561804269],[4.778005275,47.561762074],[4.776533271,47.562017697],[4.774066598,47.562644076],[4.773183154,47.562798866],[4.771287252,47.563390396],[4.770296176,47.563830411],[4.76945902,47.564580506],[4.766659527,47.562710581],[4.765218747,47.562021111],[4.764777108,47.562181755],[4.763698574,47.562955269],[4.763294515,47.563892346],[4.763114693,47.564046324],[4.762069868,47.564391643],[4.761075291,47.564284214],[4.760329844,47.564632199],[4.760287371,47.565038901],[4.760007336,47.565422176],[4.759310103,47.565619067],[4.759001765,47.566153125],[4.758719997,47.567211688],[4.758863125,47.568609579],[4.758787057,47.569572303],[4.758433344,47.570264604],[4.758377004,47.571220727],[4.758073815,47.572033812],[4.756519188,47.574441357],[4.756442279,47.575622873],[4.756702015,47.576966785],[4.757504259,47.578784211],[4.758552562,47.580030704],[4.758682483,47.580743622],[4.759415983,47.581278175],[4.759726446,47.581371631],[4.760523065,47.582407619],[4.76106935,47.582832442],[4.760445727,47.583291126],[4.76002384,47.583935836],[4.760154231,47.586277469],[4.760593568,47.587372864],[4.760595012,47.588103022],[4.760988345,47.588932607],[4.76072988,47.589247126],[4.760152818,47.590474896],[4.759675601,47.590613543],[4.759325744,47.591224748],[4.757941756,47.591876744],[4.756749741,47.592579853],[4.757429215,47.592924358],[4.759322976,47.593605295],[4.762735045,47.594999761],[4.763329055,47.595132142],[4.763719328,47.594657167],[4.764088138,47.594539951],[4.765618332,47.594566331],[4.766427529,47.594806183],[4.768086368,47.595783147],[4.772357253,47.596412536],[4.774265588,47.596801302],[4.774828639,47.596561353],[4.776593019,47.597023397],[4.779568965,47.597612805],[4.788881306,47.599959012],[4.78973924,47.600336611],[4.79034588,47.601079997]]]],&quot;type&quot;:&quot;MultiPolygon&quot;}"/>
    <s v="47.577563333, 4.79372951"/>
  </r>
  <r>
    <x v="0"/>
    <x v="121"/>
    <s v="21488"/>
    <s v="CC du Pays Châtillonnais"/>
    <s v="242101434"/>
    <s v="CC"/>
    <s v="Côte-d'Or"/>
    <s v="21"/>
    <s v="Bourgogne-Franche-Comté"/>
    <s v="27"/>
    <s v="BT &lt;= 36 kVA"/>
    <m/>
    <m/>
    <n v="0"/>
    <n v="0"/>
    <n v="0"/>
    <n v="0"/>
    <n v="0"/>
    <n v="0"/>
    <n v="0"/>
    <n v="0"/>
    <n v="0"/>
    <n v="0"/>
    <s v="{&quot;coordinates&quot;:[[[[4.444503616,47.905628965],[4.445430098,47.905387134],[4.445900898,47.905175212],[4.446523409,47.904537465],[4.447277826,47.904221229],[4.450096048,47.903694996],[4.452005296,47.903169137],[4.452463588,47.90294204],[4.453625236,47.90205185],[4.45412657,47.901393057],[4.454746434,47.901298967],[4.456231163,47.900380444],[4.459888504,47.89849608],[4.460253185,47.898177402],[4.461368874,47.89786288],[4.46034381,47.897141135],[4.459094676,47.896544584],[4.459822089,47.896372619],[4.460467505,47.895458169],[4.462072809,47.895768533],[4.462342758,47.895316009],[4.461976674,47.894950618],[4.463243092,47.894134631],[4.46392705,47.893261984],[4.464185291,47.892531463],[4.464982842,47.892721341],[4.4667055,47.893551349],[4.467312459,47.893139608],[4.467637383,47.892257024],[4.467192654,47.89224278],[4.46687351,47.890524827],[4.46699785,47.8885826],[4.467317979,47.887285115],[4.467389693,47.886732439],[4.4676901,47.885835755],[4.468441469,47.884648988],[4.468424464,47.883308007],[4.467871931,47.883312218],[4.467521312,47.881616255],[4.46834601,47.881389909],[4.468133966,47.87981823],[4.466600907,47.879685275],[4.466615741,47.878187269],[4.466421607,47.877068129],[4.466320466,47.876942474],[4.465619023,47.877075454],[4.465674428,47.876658901],[4.466095597,47.876696846],[4.466454973,47.874981201],[4.466413154,47.874241812],[4.466623431,47.873668499],[4.467998522,47.873562192],[4.468790941,47.872318189],[4.469230254,47.869385442],[4.469045073,47.868736061],[4.467565352,47.868585351],[4.467578764,47.868005494],[4.468447167,47.865157389],[4.469182818,47.862252425],[4.468604626,47.862239861],[4.465974466,47.861594048],[4.466085635,47.861114683],[4.466983924,47.859447192],[4.467602351,47.858786854],[4.469747857,47.859129953],[4.469631091,47.858631836],[4.469677775,47.858191981],[4.469955555,47.85749989],[4.470472143,47.856883118],[4.471776617,47.855788385],[4.473482946,47.854139499],[4.474052116,47.853058472],[4.475498656,47.851884495],[4.472961085,47.850462647],[4.473207562,47.850236314],[4.472416523,47.849342497],[4.471417192,47.847879692],[4.471765076,47.847597181],[4.470288705,47.846144851],[4.468588675,47.844967149],[4.469030882,47.844614153],[4.468514985,47.844574706],[4.467748808,47.844333154],[4.466097413,47.843557176],[4.465292694,47.843274683],[4.464306644,47.844224056],[4.460176798,47.844684213],[4.458658677,47.844667998],[4.455928151,47.844373371],[4.454913108,47.84471002],[4.446178695,47.844214947],[4.446140485,47.844678094],[4.4458918,47.846251914],[4.445956064,47.847876784],[4.4445805,47.851976785],[4.444647232,47.853447695],[4.444918944,47.85453802],[4.445331879,47.855509586],[4.44745768,47.855827229],[4.446351425,47.856999354],[4.445939444,47.858816414],[4.445874107,47.859610241],[4.445351684,47.859679688],[4.44459015,47.861384027],[4.443915473,47.862397786],[4.443593734,47.862273025],[4.442730733,47.863150472],[4.444313187,47.86384121],[4.443446388,47.864776316],[4.443042987,47.865634606],[4.442511676,47.866265833],[4.440267502,47.869589689],[4.440021018,47.869873555],[4.441184191,47.870094209],[4.4413417,47.870475731],[4.441399975,47.871933228],[4.441971403,47.872087331],[4.441421479,47.873317365],[4.442236279,47.873614298],[4.440082975,47.877538301],[4.443917741,47.877985353],[4.443354334,47.880246204],[4.445573369,47.880610448],[4.44502891,47.882779257],[4.445082583,47.883030632],[4.443616396,47.883045074],[4.44314258,47.882794365],[4.44244566,47.882655311],[4.442169527,47.882736115],[4.442256209,47.883316531],[4.443324135,47.883270999],[4.443606389,47.883612276],[4.443926785,47.884273528],[4.443885127,47.884463966],[4.442568216,47.885049038],[4.443037464,47.885377216],[4.444202677,47.885659926],[4.447177109,47.885548581],[4.448141024,47.88580943],[4.448533705,47.886076423],[4.449336876,47.887605722],[4.450420138,47.889049643],[4.451194651,47.889820478],[4.452710547,47.890931383],[4.452103166,47.892064951],[4.452840157,47.892293465],[4.455122097,47.893222933],[4.45350499,47.894921693],[4.451005967,47.897167802],[4.44961954,47.898696229],[4.447628314,47.90111961],[4.447015683,47.901970571],[4.445727919,47.904132309],[4.444838124,47.905327812],[4.444503616,47.905628965]]]],&quot;type&quot;:&quot;MultiPolygon&quot;}"/>
    <s v="47.869509555, 4.456655331"/>
  </r>
  <r>
    <x v="0"/>
    <x v="121"/>
    <s v="21488"/>
    <s v="CC du Pays Châtillonnais"/>
    <s v="242101434"/>
    <s v="CC"/>
    <s v="Côte-d'Or"/>
    <s v="21"/>
    <s v="Bourgogne-Franche-Comté"/>
    <s v="27"/>
    <s v="BT &gt; 36 kVA"/>
    <n v="1"/>
    <n v="90.96"/>
    <n v="0"/>
    <n v="0"/>
    <n v="0"/>
    <n v="0"/>
    <n v="0"/>
    <n v="0"/>
    <n v="0"/>
    <n v="0"/>
    <n v="0"/>
    <n v="0"/>
    <s v="{&quot;coordinates&quot;:[[[[4.444503616,47.905628965],[4.445430098,47.905387134],[4.445900898,47.905175212],[4.446523409,47.904537465],[4.447277826,47.904221229],[4.450096048,47.903694996],[4.452005296,47.903169137],[4.452463588,47.90294204],[4.453625236,47.90205185],[4.45412657,47.901393057],[4.454746434,47.901298967],[4.456231163,47.900380444],[4.459888504,47.89849608],[4.460253185,47.898177402],[4.461368874,47.89786288],[4.46034381,47.897141135],[4.459094676,47.896544584],[4.459822089,47.896372619],[4.460467505,47.895458169],[4.462072809,47.895768533],[4.462342758,47.895316009],[4.461976674,47.894950618],[4.463243092,47.894134631],[4.46392705,47.893261984],[4.464185291,47.892531463],[4.464982842,47.892721341],[4.4667055,47.893551349],[4.467312459,47.893139608],[4.467637383,47.892257024],[4.467192654,47.89224278],[4.46687351,47.890524827],[4.46699785,47.8885826],[4.467317979,47.887285115],[4.467389693,47.886732439],[4.4676901,47.885835755],[4.468441469,47.884648988],[4.468424464,47.883308007],[4.467871931,47.883312218],[4.467521312,47.881616255],[4.46834601,47.881389909],[4.468133966,47.87981823],[4.466600907,47.879685275],[4.466615741,47.878187269],[4.466421607,47.877068129],[4.466320466,47.876942474],[4.465619023,47.877075454],[4.465674428,47.876658901],[4.466095597,47.876696846],[4.466454973,47.874981201],[4.466413154,47.874241812],[4.466623431,47.873668499],[4.467998522,47.873562192],[4.468790941,47.872318189],[4.469230254,47.869385442],[4.469045073,47.868736061],[4.467565352,47.868585351],[4.467578764,47.868005494],[4.468447167,47.865157389],[4.469182818,47.862252425],[4.468604626,47.862239861],[4.465974466,47.861594048],[4.466085635,47.861114683],[4.466983924,47.859447192],[4.467602351,47.858786854],[4.469747857,47.859129953],[4.469631091,47.858631836],[4.469677775,47.858191981],[4.469955555,47.85749989],[4.470472143,47.856883118],[4.471776617,47.855788385],[4.473482946,47.854139499],[4.474052116,47.853058472],[4.475498656,47.851884495],[4.472961085,47.850462647],[4.473207562,47.850236314],[4.472416523,47.849342497],[4.471417192,47.847879692],[4.471765076,47.847597181],[4.470288705,47.846144851],[4.468588675,47.844967149],[4.469030882,47.844614153],[4.468514985,47.844574706],[4.467748808,47.844333154],[4.466097413,47.843557176],[4.465292694,47.843274683],[4.464306644,47.844224056],[4.460176798,47.844684213],[4.458658677,47.844667998],[4.455928151,47.844373371],[4.454913108,47.84471002],[4.446178695,47.844214947],[4.446140485,47.844678094],[4.4458918,47.846251914],[4.445956064,47.847876784],[4.4445805,47.851976785],[4.444647232,47.853447695],[4.444918944,47.85453802],[4.445331879,47.855509586],[4.44745768,47.855827229],[4.446351425,47.856999354],[4.445939444,47.858816414],[4.445874107,47.859610241],[4.445351684,47.859679688],[4.44459015,47.861384027],[4.443915473,47.862397786],[4.443593734,47.862273025],[4.442730733,47.863150472],[4.444313187,47.86384121],[4.443446388,47.864776316],[4.443042987,47.865634606],[4.442511676,47.866265833],[4.440267502,47.869589689],[4.440021018,47.869873555],[4.441184191,47.870094209],[4.4413417,47.870475731],[4.441399975,47.871933228],[4.441971403,47.872087331],[4.441421479,47.873317365],[4.442236279,47.873614298],[4.440082975,47.877538301],[4.443917741,47.877985353],[4.443354334,47.880246204],[4.445573369,47.880610448],[4.44502891,47.882779257],[4.445082583,47.883030632],[4.443616396,47.883045074],[4.44314258,47.882794365],[4.44244566,47.882655311],[4.442169527,47.882736115],[4.442256209,47.883316531],[4.443324135,47.883270999],[4.443606389,47.883612276],[4.443926785,47.884273528],[4.443885127,47.884463966],[4.442568216,47.885049038],[4.443037464,47.885377216],[4.444202677,47.885659926],[4.447177109,47.885548581],[4.448141024,47.88580943],[4.448533705,47.886076423],[4.449336876,47.887605722],[4.450420138,47.889049643],[4.451194651,47.889820478],[4.452710547,47.890931383],[4.452103166,47.892064951],[4.452840157,47.892293465],[4.455122097,47.893222933],[4.45350499,47.894921693],[4.451005967,47.897167802],[4.44961954,47.898696229],[4.447628314,47.90111961],[4.447015683,47.901970571],[4.445727919,47.904132309],[4.444838124,47.905327812],[4.444503616,47.905628965]]]],&quot;type&quot;:&quot;MultiPolygon&quot;}"/>
    <s v="47.869509555, 4.456655331"/>
  </r>
  <r>
    <x v="0"/>
    <x v="122"/>
    <s v="21487"/>
    <s v="CC de la Plaine Dijonnaise"/>
    <s v="200000925"/>
    <s v="CC"/>
    <s v="Côte-d'Or"/>
    <s v="21"/>
    <s v="Bourgogne-Franche-Comté"/>
    <s v="27"/>
    <s v="BT &lt;= 36 kVA"/>
    <m/>
    <m/>
    <n v="0"/>
    <n v="0"/>
    <n v="0"/>
    <n v="0"/>
    <n v="0"/>
    <n v="0"/>
    <n v="0"/>
    <n v="0"/>
    <n v="0"/>
    <n v="0"/>
    <s v="{&quot;coordinates&quot;:[[[[5.243873838,47.19473266],[5.245013023,47.195117672],[5.246736244,47.193572077],[5.246682982,47.193340745],[5.248072341,47.191649395],[5.247811487,47.191572499],[5.247964646,47.191158833],[5.248766228,47.190390332],[5.249265952,47.190113135],[5.252006586,47.191260431],[5.251448362,47.191560392],[5.251672957,47.191875754],[5.251322197,47.192966049],[5.251282597,47.193377512],[5.251024946,47.193630198],[5.250433504,47.193863251],[5.250068993,47.194404415],[5.251149383,47.195088623],[5.251114072,47.195602676],[5.251486122,47.195620662],[5.251502592,47.196835309],[5.250898839,47.197722469],[5.251099036,47.197738392],[5.25087388,47.198452474],[5.250698692,47.198434264],[5.249530052,47.199717865],[5.249327023,47.199665969],[5.248537375,47.200786387],[5.248785507,47.201000426],[5.248311436,47.202779386],[5.248367664,47.20295482],[5.248011767,47.203356208],[5.247932038,47.204515978],[5.248435053,47.204915105],[5.248952838,47.205540905],[5.24953386,47.205908792],[5.249874591,47.206282244],[5.250447053,47.20635038],[5.251193561,47.207861558],[5.252381937,47.208908417],[5.252776544,47.208642261],[5.255240491,47.209722821],[5.256774955,47.210698953],[5.259475354,47.212181008],[5.262806836,47.214301841],[5.264199003,47.215282459],[5.265363679,47.21487782],[5.268605925,47.213557082],[5.271844038,47.211954429],[5.272150142,47.211503507],[5.272619032,47.21108902],[5.274254792,47.209919404],[5.275037342,47.209578005],[5.276895757,47.209424409],[5.276718392,47.209168509],[5.275989358,47.208806364],[5.278574958,47.206600285],[5.281980936,47.204173535],[5.282873496,47.203344462],[5.284493908,47.202197508],[5.284848519,47.201678943],[5.284287463,47.201412608],[5.279326086,47.197003489],[5.274566781,47.192447895],[5.261538379,47.180297501],[5.260489184,47.181170007],[5.260156801,47.181276468],[5.260021784,47.181615947],[5.259044305,47.182467223],[5.257399912,47.182316462],[5.256914781,47.182466421],[5.256125904,47.182271944],[5.255923688,47.182111966],[5.255346122,47.182042159],[5.255040647,47.18250744],[5.254736681,47.182630444],[5.254203554,47.183432494],[5.254444613,47.183699797],[5.253931436,47.183969174],[5.254007483,47.184775575],[5.253669063,47.185054158],[5.253311007,47.18492693],[5.252848503,47.185176402],[5.251918113,47.18586278],[5.252038454,47.185991934],[5.249425906,47.187491854],[5.248948104,47.187597503],[5.248736517,47.188193336],[5.248680148,47.188646554],[5.246316664,47.189883077],[5.245551612,47.189786235],[5.244054936,47.192073158],[5.243906819,47.192038201],[5.243880576,47.192517851],[5.244043417,47.193032565],[5.244440171,47.193516627],[5.244725301,47.193700236],[5.243873838,47.19473266]]]],&quot;type&quot;:&quot;MultiPolygon&quot;}"/>
    <s v="47.198586475, 5.263570056"/>
  </r>
  <r>
    <x v="0"/>
    <x v="123"/>
    <s v="21485"/>
    <s v="Dijon Métropole"/>
    <s v="242100410"/>
    <s v="ME"/>
    <s v="Côte-d'Or"/>
    <s v="21"/>
    <s v="Bourgogne-Franche-Comté"/>
    <s v="27"/>
    <s v="BT &lt;= 36 kVA"/>
    <n v="18"/>
    <n v="54.237000000000002"/>
    <n v="0"/>
    <n v="0"/>
    <n v="0"/>
    <n v="0"/>
    <n v="0"/>
    <n v="0"/>
    <n v="0"/>
    <n v="0"/>
    <n v="0"/>
    <n v="0"/>
    <s v="{&quot;coordinates&quot;:[[[[4.967418131,47.31624905],[4.965104367,47.317503932],[4.964625479,47.317227475],[4.963429224,47.317829444],[4.961568042,47.318355287],[4.959756927,47.318584887],[4.952220813,47.319280078],[4.949557882,47.319903852],[4.948915021,47.320179395],[4.948364833,47.320308397],[4.947251322,47.320277551],[4.945590837,47.321999239],[4.944408599,47.322887131],[4.943673283,47.325256061],[4.943638161,47.325932026],[4.943080541,47.327247988],[4.94282843,47.327235097],[4.941704731,47.328574029],[4.941033911,47.328116984],[4.940087847,47.3281427],[4.938040562,47.326831541],[4.93577298,47.325688811],[4.93544706,47.325575378],[4.935000882,47.325983537],[4.934940618,47.326038572],[4.9329271,47.324629508],[4.932478877,47.324539715],[4.932086906,47.324835298],[4.930453354,47.325739556],[4.930526062,47.325809487],[4.929500532,47.326423564],[4.93030027,47.327596228],[4.930102812,47.32788767],[4.929700982,47.328094259],[4.929472373,47.329398377],[4.929547066,47.330481335],[4.928782604,47.330622806],[4.928432854,47.332537667],[4.929043777,47.333246116],[4.92889723,47.334402086],[4.929172186,47.334681175],[4.928853075,47.335163738],[4.92773088,47.335341759],[4.927032113,47.335322739],[4.926542479,47.335188585],[4.92524447,47.334047572],[4.92400817,47.33229859],[4.922914199,47.331969119],[4.922598545,47.332253499],[4.922983164,47.332637044],[4.923242154,47.333100112],[4.923484703,47.333843505],[4.923361122,47.334202148],[4.923324719,47.335330169],[4.922709025,47.335448423],[4.92222467,47.335757206],[4.92124893,47.336030893],[4.919463275,47.336178385],[4.918566568,47.336625438],[4.918166999,47.336972424],[4.918931296,47.337564028],[4.92011807,47.338781688],[4.921097802,47.33932109],[4.922555444,47.339776932],[4.923654524,47.339801056],[4.924582067,47.340028822],[4.925931513,47.340236979],[4.927174636,47.340582859],[4.928043782,47.340622463],[4.926511143,47.341400707],[4.925685874,47.342436451],[4.924109148,47.34387185],[4.923194923,47.344830705],[4.922381068,47.345855427],[4.920036111,47.346080614],[4.918330458,47.346066473],[4.917378144,47.345963332],[4.916328717,47.345700598],[4.914943085,47.345557761],[4.91185931,47.34557344],[4.911287513,47.345737734],[4.910537242,47.345689745],[4.909794737,47.345264319],[4.908894933,47.345370059],[4.909444852,47.344404704],[4.910742366,47.344455406],[4.910848468,47.344049342],[4.911387915,47.343423632],[4.91126439,47.342819637],[4.911230817,47.341319076],[4.91126249,47.339641846],[4.91139785,47.3390534],[4.909730019,47.33868102],[4.907703854,47.338773752],[4.906264558,47.339090943],[4.906075566,47.33906613],[4.904506403,47.339643871],[4.902383049,47.339537294],[4.900296047,47.340082936],[4.900530094,47.340856225],[4.901737495,47.341170542],[4.904150848,47.341570438],[4.905540111,47.34167012],[4.905783777,47.342413525],[4.906147375,47.342840692],[4.906987703,47.344753038],[4.907517054,47.345593503],[4.909977568,47.34824192],[4.911007759,47.349600917],[4.911048962,47.349753322],[4.910810349,47.350568583],[4.910456453,47.351160619],[4.909233271,47.352235195],[4.907579272,47.353455506],[4.907334732,47.353733267],[4.906119906,47.354412359],[4.905629868,47.354867036],[4.906389232,47.355577665],[4.907489733,47.354813102],[4.908308224,47.354540321],[4.908831556,47.353718588],[4.909406537,47.353157143],[4.910957637,47.352323005],[4.911367682,47.351930852],[4.912584814,47.351096782],[4.914014755,47.350546446],[4.914606355,47.350416032],[4.916817288,47.350624503],[4.917122066,47.350551037],[4.918389532,47.349905175],[4.919388304,47.349675261],[4.920862419,47.349473499],[4.922363481,47.349432459],[4.9235508,47.349510057],[4.924838113,47.349715656],[4.925951802,47.349661177],[4.926354909,47.349706721],[4.926968776,47.350344892],[4.92825743,47.350844892],[4.928905688,47.35081702],[4.929346603,47.350955577],[4.930219733,47.351027519],[4.9307012,47.35129867],[4.931027356,47.351340975],[4.931588127,47.351643221],[4.93183813,47.35199926],[4.931662069,47.352298449],[4.933404841,47.352527897],[4.933675188,47.3538156],[4.933517587,47.354626863],[4.933539097,47.355039829],[4.933870119,47.355473758],[4.934413317,47.355801497],[4.93586295,47.356203282],[4.936584477,47.356551453],[4.937470433,47.35719584],[4.938101306,47.357381624],[4.93877886,47.357172211],[4.941259093,47.355766552],[4.942203983,47.355804789],[4.943172179,47.35608396],[4.955509524,47.354996267],[4.956147651,47.354980121],[4.956692767,47.355102413],[4.957183984,47.354364737],[4.957954135,47.354008671],[4.958456308,47.35353555],[4.962382376,47.352225709],[4.964457636,47.351652136],[4.965560987,47.350555575],[4.966112093,47.34957641],[4.966739407,47.348941744],[4.967508514,47.348380314],[4.971342598,47.347575997],[4.973019182,47.347517815],[4.973368815,47.348198058],[4.974625025,47.347733663],[4.975975513,47.346987593],[4.976729542,47.347171073],[4.976818234,47.347312744],[4.977786602,47.347343987],[4.978195464,47.347005639],[4.979077392,47.346669135],[4.97837886,47.345942621],[4.978120431,47.345150075],[4.978283209,47.344965401],[4.979849749,47.344117448],[4.979539725,47.343830068],[4.978993224,47.344135647],[4.978452218,47.342650023],[4.978615274,47.342329367],[4.97914165,47.342197029],[4.978673121,47.341850213],[4.979267901,47.341632962],[4.980170014,47.341487011],[4.980606671,47.341293161],[4.980526324,47.340659673],[4.98141734,47.340357213],[4.982979715,47.340226089],[4.982828046,47.339778424],[4.982291394,47.339201354],[4.982459201,47.338795062],[4.98290415,47.338683007],[4.984408816,47.338712238],[4.984772802,47.338918538],[4.985761327,47.33842437],[4.986271911,47.338367912],[4.986320486,47.338033892],[4.986580708,47.337798911],[4.987085432,47.33776326],[4.987719935,47.337869469],[4.988101392,47.337295617],[4.989154051,47.336067305],[4.98938039,47.33423989],[4.989106633,47.334144623],[4.98916371,47.333647462],[4.988935481,47.333386621],[4.992255836,47.331411609],[4.994228038,47.330732086],[4.993539409,47.3302009],[4.993139092,47.330121323],[4.992158857,47.330119233],[4.991370727,47.329725719],[4.991131328,47.328985098],[4.989626195,47.328150006],[4.989065688,47.327785895],[4.988921679,47.327330901],[4.987016276,47.327594955],[4.986376861,47.327746376],[4.985794141,47.326781086],[4.97733684,47.328703929],[4.976301062,47.329854406],[4.975515241,47.329592221],[4.973135485,47.329098681],[4.972834447,47.329160528],[4.971587246,47.329101566],[4.970446301,47.328581528],[4.970023143,47.328816537],[4.969389258,47.328145604],[4.969107208,47.328291768],[4.968913087,47.327621479],[4.968029484,47.327688688],[4.967858186,47.327243138],[4.967093353,47.327298421],[4.966372222,47.327172858],[4.966439756,47.326955592],[4.963954554,47.326035911],[4.96367349,47.325485051],[4.962580221,47.325576477],[4.962441437,47.324968278],[4.963323613,47.324899334],[4.962729042,47.322728353],[4.9633466,47.322884506],[4.96324414,47.322472905],[4.963522968,47.321261506],[4.963914206,47.32116844],[4.965923248,47.320953435],[4.966963955,47.321020456],[4.969270387,47.321331656],[4.969648136,47.320979452],[4.970310378,47.319791245],[4.973292897,47.320122407],[4.97159883,47.318671645],[4.967418131,47.31624905]]]],&quot;type&quot;:&quot;MultiPolygon&quot;}"/>
    <s v="47.338372493, 4.951022568"/>
  </r>
  <r>
    <x v="0"/>
    <x v="124"/>
    <s v="21483"/>
    <s v="CC des Vallées de la Tille et de l'Ignon"/>
    <s v="242100154"/>
    <s v="CC"/>
    <s v="Côte-d'Or"/>
    <s v="21"/>
    <s v="Bourgogne-Franche-Comté"/>
    <s v="27"/>
    <s v="BT &gt; 36 kVA"/>
    <n v="1"/>
    <n v="117.676"/>
    <n v="0"/>
    <n v="0"/>
    <n v="0"/>
    <n v="0"/>
    <n v="0"/>
    <n v="0"/>
    <n v="0"/>
    <n v="0"/>
    <n v="0"/>
    <n v="0"/>
    <s v="{&quot;coordinates&quot;:[[[[5.188381537,47.472750054],[5.189004731,47.472302489],[5.189750101,47.471530237],[5.190379094,47.471062743],[5.189516178,47.470681845],[5.190274586,47.470293865],[5.189412043,47.469467203],[5.188755185,47.46808375],[5.188407986,47.467647221],[5.186338522,47.465523958],[5.186085,47.465526918],[5.184773921,47.463663142],[5.184576196,47.463764108],[5.183860733,47.462892322],[5.183723356,47.462291551],[5.181735932,47.459760534],[5.181371474,47.459028037],[5.180658742,47.459133245],[5.177277378,47.459114596],[5.176791666,47.458729252],[5.176179783,47.458538977],[5.17474092,47.456491073],[5.175068108,47.456374196],[5.174862119,47.455977313],[5.174651546,47.454225234],[5.174433189,47.45339273],[5.173891171,47.45351542],[5.171625992,47.45079401],[5.170965436,47.450317351],[5.169535409,47.449591182],[5.169256402,47.44981521],[5.168171672,47.44918975],[5.168336297,47.449058809],[5.167030962,47.447639588],[5.167225991,47.447571119],[5.164422672,47.444592138],[5.164563982,47.444508463],[5.163646206,47.443148634],[5.163420098,47.443137529],[5.163556565,47.442539747],[5.164444578,47.440732994],[5.165484017,47.439948209],[5.165848811,47.438958048],[5.165779808,47.437350095],[5.160754473,47.438230585],[5.160411109,47.438240563],[5.159107201,47.439050922],[5.158802873,47.438844046],[5.157134639,47.437101858],[5.155108216,47.435360879],[5.154708593,47.435093621],[5.149288348,47.437674808],[5.148814772,47.438111302],[5.148222974,47.438181664],[5.147534575,47.437994456],[5.145803394,47.437188914],[5.144649429,47.436511388],[5.144940652,47.436260178],[5.143525461,47.43545508],[5.143282365,47.436046696],[5.142805836,47.435978929],[5.142922148,47.438023664],[5.142741363,47.438779826],[5.142813599,47.439225152],[5.143432341,47.440358312],[5.143421624,47.440952851],[5.144452732,47.442803324],[5.14413047,47.443639538],[5.141992355,47.444743322],[5.140119558,47.446442829],[5.138332663,47.447437423],[5.138144497,47.447279689],[5.13696834,47.447379637],[5.134434272,47.447282961],[5.132200646,47.447496804],[5.131948399,47.447196153],[5.130247676,47.447357871],[5.128322176,47.447976631],[5.128299199,47.448300334],[5.126913206,47.449134328],[5.126473944,47.449305347],[5.126590335,47.449495029],[5.128334052,47.450446508],[5.128831944,47.451015527],[5.12974167,47.451691374],[5.129833408,47.451895011],[5.130957786,47.45272631],[5.130910701,47.452844238],[5.134558281,47.455089903],[5.136010234,47.456307768],[5.137062309,47.457385274],[5.136991097,47.457996225],[5.137631381,47.458702173],[5.141952825,47.461842947],[5.141040659,47.462475674],[5.141859547,47.462996412],[5.143746269,47.464649232],[5.14422257,47.464804352],[5.146021337,47.466114763],[5.146159742,47.465824049],[5.14834137,47.468135033],[5.149266061,47.469335451],[5.149602969,47.470449461],[5.150433137,47.470716889],[5.151559295,47.471838825],[5.153399249,47.471950691],[5.153834399,47.471740929],[5.157810787,47.471444876],[5.159303864,47.471122728],[5.160009287,47.471061916],[5.162427801,47.470339838],[5.162526112,47.4706694],[5.166846748,47.470448587],[5.166769566,47.471035356],[5.171092816,47.471304216],[5.171194485,47.470667459],[5.173894687,47.47077016],[5.178370453,47.470641477],[5.182493049,47.47126487],[5.182732043,47.47103526],[5.184453211,47.47145684],[5.184949044,47.471109842],[5.188381537,47.472750054]]]],&quot;type&quot;:&quot;MultiPolygon&quot;}"/>
    <s v="47.456030796, 5.157946945"/>
  </r>
  <r>
    <x v="0"/>
    <x v="125"/>
    <s v="21481"/>
    <s v="Dijon Métropole"/>
    <s v="242100410"/>
    <s v="ME"/>
    <s v="Côte-d'Or"/>
    <s v="21"/>
    <s v="Bourgogne-Franche-Comté"/>
    <s v="27"/>
    <s v="BT &lt;= 36 kVA"/>
    <n v="21"/>
    <n v="57.741"/>
    <n v="0"/>
    <n v="0"/>
    <n v="0"/>
    <n v="0"/>
    <n v="0"/>
    <n v="0"/>
    <n v="0"/>
    <n v="0"/>
    <n v="0"/>
    <n v="0"/>
    <s v="{&quot;coordinates&quot;:[[[[5.022706089,47.237802573],[5.022116291,47.238890831],[5.021913083,47.239957033],[5.023534076,47.239881919],[5.025800421,47.240159331],[5.026785387,47.241592912],[5.024990905,47.242645505],[5.023640122,47.243858727],[5.022035739,47.245011516],[5.020145721,47.246096313],[5.018735668,47.24703944],[5.017784001,47.247511687],[5.011191773,47.251519312],[5.008263848,47.253191951],[5.00838366,47.254097628],[5.008623586,47.254677928],[5.006940195,47.257097128],[5.006463396,47.258143709],[5.005051468,47.258696751],[5.003431457,47.25916872],[5.002013319,47.260337803],[4.999287203,47.261125982],[4.999625221,47.263277854],[5.000658876,47.268549806],[5.00079449,47.268532158],[5.001170036,47.269201985],[5.001629994,47.269260688],[5.001727733,47.269504848],[5.001337525,47.269649365],[5.002419877,47.271604668],[5.003095589,47.272516954],[5.007424962,47.273653335],[5.009035677,47.274266633],[5.011135167,47.274504015],[5.011135134,47.274361731],[5.01283847,47.274196204],[5.014417006,47.273949068],[5.017177289,47.27338959],[5.018472922,47.273396769],[5.018966598,47.273506148],[5.019611127,47.273510237],[5.019384458,47.272936034],[5.018624068,47.271784866],[5.020685624,47.270627791],[5.020886661,47.270203733],[5.021553601,47.270066034],[5.024870165,47.267879287],[5.026184319,47.267153008],[5.026974364,47.266913165],[5.030598952,47.265501638],[5.032053496,47.26509793],[5.035356781,47.264535695],[5.032664752,47.248765578],[5.033590336,47.248585445],[5.035806929,47.247852214],[5.037758264,47.247030844],[5.03903729,47.24637256],[5.040087401,47.245223883],[5.038511324,47.243836828],[5.038111407,47.243334142],[5.037986766,47.242767179],[5.038376259,47.24243703],[5.037353481,47.241375237],[5.034758042,47.243516426],[5.033657459,47.242913452],[5.033303943,47.242377517],[5.033262,47.24140835],[5.032784852,47.240644938],[5.032401632,47.240476949],[5.031806453,47.239703896],[5.032074495,47.239168767],[5.030821204,47.237880417],[5.030761167,47.237621206],[5.026418758,47.236637244],[5.023832577,47.237167829],[5.022706089,47.237802573]]]],&quot;type&quot;:&quot;MultiPolygon&quot;}"/>
    <s v="47.257848501, 5.019738581"/>
  </r>
  <r>
    <x v="0"/>
    <x v="126"/>
    <s v="21479"/>
    <s v="CC Forêts, Seine et Suzon"/>
    <s v="200039063"/>
    <s v="CC"/>
    <s v="Côte-d'Or"/>
    <s v="21"/>
    <s v="Bourgogne-Franche-Comté"/>
    <s v="27"/>
    <s v="BT &lt;= 36 kVA"/>
    <m/>
    <m/>
    <n v="0"/>
    <n v="0"/>
    <n v="0"/>
    <n v="0"/>
    <n v="0"/>
    <n v="0"/>
    <n v="0"/>
    <n v="0"/>
    <n v="0"/>
    <n v="0"/>
    <s v="{&quot;coordinates&quot;:[[[[4.797301107,47.49163996],[4.796070661,47.491710261],[4.796000806,47.491845498],[4.794187068,47.491516892],[4.794179523,47.491648466],[4.791934588,47.491891015],[4.791825635,47.492207829],[4.792410642,47.492261856],[4.792315241,47.492586566],[4.79074523,47.492395518],[4.790855028,47.491706829],[4.790168838,47.491765098],[4.78911046,47.491697622],[4.787068371,47.491093292],[4.786799022,47.491063209],[4.786315292,47.491296627],[4.785833344,47.491304917],[4.785029712,47.491506318],[4.784299222,47.491550825],[4.783496039,47.491726096],[4.782072271,47.49161643],[4.780404331,47.491354711],[4.779598107,47.490919536],[4.778801494,47.490892987],[4.77883069,47.492090963],[4.778612305,47.493314328],[4.779037758,47.494123585],[4.779161535,47.494809593],[4.77242139,47.500328172],[4.77052169,47.502544994],[4.770867082,47.502863884],[4.770698716,47.503357152],[4.765670266,47.505435017],[4.765628695,47.506913174],[4.766063861,47.507053341],[4.764756308,47.507577366],[4.762849951,47.509972423],[4.757549803,47.512949903],[4.759295828,47.513952687],[4.76070095,47.515013719],[4.765887222,47.518528652],[4.767976906,47.519583725],[4.768292818,47.51981213],[4.769032361,47.520752605],[4.77049618,47.52217008],[4.771911543,47.524409416],[4.773147806,47.525894243],[4.77373522,47.526250858],[4.778481001,47.528453794],[4.778926218,47.529129485],[4.780280141,47.529786798],[4.78243133,47.531428623],[4.784929621,47.532711247],[4.786453277,47.534225749],[4.787680144,47.534973162],[4.787892677,47.534649369],[4.788254509,47.534416924],[4.789301972,47.534291906],[4.790440909,47.533722489],[4.790925115,47.533651125],[4.791772226,47.533776766],[4.791867819,47.533574512],[4.79173975,47.532728325],[4.792576494,47.532743373],[4.792474336,47.532511746],[4.792569962,47.532072692],[4.792984219,47.531581018],[4.794673427,47.530298095],[4.795004998,47.529759965],[4.796982135,47.528740885],[4.797083403,47.528471011],[4.796838453,47.528065114],[4.79677133,47.527531322],[4.796240923,47.526700342],[4.797403398,47.526284453],[4.798207122,47.525794854],[4.79793943,47.525265958],[4.798048518,47.525149926],[4.798801487,47.524969937],[4.799993526,47.524841687],[4.802788229,47.524700353],[4.809098412,47.524545857],[4.809178245,47.524862454],[4.80944349,47.525001498],[4.809595664,47.525491646],[4.81002017,47.52554448],[4.810062694,47.525779721],[4.810970988,47.525790823],[4.810972155,47.526531822],[4.812224372,47.526649218],[4.812412815,47.526522035],[4.812699112,47.525752255],[4.813104293,47.525705435],[4.813603432,47.525293397],[4.815895981,47.517175814],[4.816360289,47.515349789],[4.816334188,47.515089982],[4.816580559,47.514635046],[4.816041978,47.514116711],[4.81521396,47.513763153],[4.815167025,47.513476659],[4.814522509,47.513360642],[4.814084006,47.513166682],[4.814145218,47.512894711],[4.814617646,47.512835132],[4.814070493,47.51221968],[4.814275509,47.511916658],[4.813877294,47.511656341],[4.813453348,47.511773688],[4.813204917,47.511305748],[4.81368164,47.511138059],[4.813254013,47.510911513],[4.813310942,47.510473936],[4.813841048,47.510195568],[4.813062477,47.509887145],[4.812794303,47.509032343],[4.81223492,47.509034741],[4.811737058,47.508577881],[4.81106672,47.508207435],[4.81105014,47.507796214],[4.810635972,47.507730619],[4.810345265,47.507465018],[4.810503902,47.507205041],[4.8101674,47.506607005],[4.809460327,47.506328062],[4.809025421,47.506316807],[4.808639166,47.506054486],[4.808310086,47.506028981],[4.808211834,47.505677551],[4.807728026,47.505634637],[4.807473235,47.505251421],[4.807003829,47.505201977],[4.806815681,47.504903263],[4.807452518,47.504716908],[4.807255864,47.504441737],[4.806779191,47.504137594],[4.806970227,47.503774474],[4.806698116,47.503350106],[4.806246352,47.503429142],[4.805824657,47.502981881],[4.805346139,47.502701171],[4.805338973,47.502055699],[4.80466552,47.501628542],[4.804400851,47.501620936],[4.804673851,47.501008941],[4.804090694,47.500934236],[4.803955099,47.500498744],[4.804097856,47.500161587],[4.804016756,47.499647817],[4.80340869,47.49942493],[4.803496783,47.499042699],[4.803908106,47.498986809],[4.803945483,47.498558542],[4.803714441,47.498326216],[4.804411491,47.498036299],[4.804620802,47.497781847],[4.804300359,47.497341114],[4.804338148,47.497043398],[4.80393635,47.496947876],[4.803600489,47.496640639],[4.803031065,47.495907527],[4.802510315,47.495435675],[4.801541114,47.494902327],[4.80090582,47.494342199],[4.798924881,47.493074437],[4.798589121,47.492610515],[4.798113601,47.492336032],[4.797301107,47.49163996]]]],&quot;type&quot;:&quot;MultiPolygon&quot;}"/>
    <s v="47.512148881, 4.788921364"/>
  </r>
  <r>
    <x v="0"/>
    <x v="127"/>
    <s v="21478"/>
    <s v="CC Ouche et Montagne"/>
    <s v="200039055"/>
    <s v="CC"/>
    <s v="Côte-d'Or"/>
    <s v="21"/>
    <s v="Bourgogne-Franche-Comté"/>
    <s v="27"/>
    <s v="BT &lt;= 36 kVA"/>
    <m/>
    <m/>
    <n v="0"/>
    <n v="0"/>
    <n v="0"/>
    <n v="0"/>
    <n v="0"/>
    <n v="0"/>
    <n v="0"/>
    <n v="0"/>
    <n v="0"/>
    <n v="0"/>
    <s v="{&quot;coordinates&quot;:[[[[4.81291169,47.365452651],[4.812926572,47.366520355],[4.8126173,47.366898867],[4.812637688,47.367266833],[4.8136546,47.369942415],[4.814017984,47.370458104],[4.815070335,47.371552828],[4.815387103,47.372296155],[4.815670582,47.373426293],[4.816542304,47.374820974],[4.816972708,47.375317597],[4.81759427,47.375822035],[4.81847329,47.376842901],[4.819538077,47.377477262],[4.820335931,47.378526398],[4.823863433,47.379810067],[4.825169549,47.380013777],[4.826244382,47.379732162],[4.828710437,47.380284084],[4.829542341,47.380614965],[4.831063465,47.381406821],[4.831675238,47.381618693],[4.832000953,47.381567637],[4.833164812,47.381136881],[4.834472458,47.380840712],[4.834845573,47.381477745],[4.83405795,47.381551406],[4.833361745,47.381778498],[4.832750046,47.382228465],[4.831986692,47.383129243],[4.830577855,47.383880802],[4.830731888,47.384353814],[4.831166232,47.384804401],[4.831384531,47.38521787],[4.832094867,47.385907226],[4.832361803,47.386385659],[4.832435427,47.386832922],[4.832175724,47.387303448],[4.832162358,47.388464337],[4.831982364,47.389056066],[4.832521953,47.389830051],[4.833197192,47.390072431],[4.833587473,47.390434559],[4.834647969,47.392053942],[4.834944675,47.392238353],[4.835382964,47.393304768],[4.835886244,47.393983863],[4.83600574,47.39445291],[4.836353166,47.394530264],[4.836448502,47.394913249],[4.8368307,47.395037776],[4.837191668,47.395394052],[4.83789869,47.395825898],[4.838526962,47.396049181],[4.839523138,47.396211713],[4.839426481,47.396757112],[4.839874621,47.397179534],[4.840467239,47.397599668],[4.841407461,47.397946761],[4.842058101,47.398279525],[4.842306582,47.398602451],[4.842690471,47.39862068],[4.842713847,47.398953475],[4.84358084,47.399753735],[4.84389708,47.400426757],[4.844565214,47.400958229],[4.847805981,47.402058446],[4.850898181,47.402309117],[4.852012347,47.40304145],[4.851935573,47.40319935],[4.853821023,47.403222434],[4.854489076,47.403402677],[4.855284353,47.403311652],[4.856241027,47.403438655],[4.856561574,47.403694668],[4.857496113,47.403948078],[4.85853891,47.404454577],[4.859122248,47.40456231],[4.859752802,47.404845774],[4.860509284,47.404630172],[4.861058426,47.404707828],[4.861726111,47.404418001],[4.862411256,47.404478165],[4.862885417,47.40423015],[4.863513897,47.404224583],[4.864098713,47.403726265],[4.864825341,47.403720917],[4.864840111,47.403383012],[4.865467409,47.40315324],[4.865908057,47.403276735],[4.866559608,47.403096093],[4.866514626,47.402870802],[4.866876056,47.402738036],[4.8674038,47.402772784],[4.867938823,47.402141078],[4.86843664,47.401888157],[4.868285047,47.401496194],[4.869950586,47.400729249],[4.870813541,47.400527174],[4.871982422,47.400540778],[4.875208408,47.401012862],[4.876542064,47.40008819],[4.87659775,47.400352925],[4.877260317,47.401321926],[4.877947471,47.402007782],[4.878828018,47.402307817],[4.879913779,47.402294771],[4.880290102,47.402360722],[4.880702965,47.402031682],[4.881094039,47.401422051],[4.881705806,47.401016852],[4.882258118,47.400202905],[4.882633087,47.399966317],[4.884156136,47.399529238],[4.884765236,47.399426619],[4.885339859,47.399211098],[4.885171924,47.397528163],[4.884446918,47.396709693],[4.884130032,47.396032281],[4.884036286,47.394949647],[4.883751979,47.394255497],[4.883685928,47.392904077],[4.882925379,47.392543606],[4.881910332,47.392336727],[4.880997682,47.39202463],[4.880531623,47.391628764],[4.88076196,47.39131528],[4.881435154,47.391265667],[4.881380842,47.391002711],[4.881729648,47.390551338],[4.881767541,47.389666472],[4.881218412,47.389018923],[4.880002383,47.387956241],[4.879725801,47.387593326],[4.879259007,47.386532025],[4.878823648,47.385913242],[4.878277991,47.384454307],[4.877565061,47.382988166],[4.877278788,47.381589869],[4.877354788,47.381564329],[4.877183199,47.380222709],[4.876705149,47.373192396],[4.878178162,47.370249286],[4.87963086,47.366428522],[4.880312582,47.36424916],[4.879976452,47.364036685],[4.879504809,47.363625596],[4.878301454,47.361885535],[4.876879122,47.36036151],[4.874525433,47.356908381],[4.872995585,47.355448176],[4.870012171,47.355963581],[4.869497867,47.35614925],[4.869243101,47.356367662],[4.866966676,47.356334029],[4.863238186,47.357033217],[4.862475327,47.357236348],[4.862108589,47.357436728],[4.859324114,47.357656914],[4.857394079,47.35767788],[4.857006396,47.357618343],[4.856070303,47.357717945],[4.854219231,47.357263051],[4.853169277,47.357097009],[4.851272119,47.356994886],[4.849893075,47.356699888],[4.848526696,47.356502823],[4.847229593,47.356431606],[4.844970893,47.356604368],[4.843935307,47.35646953],[4.842670185,47.35594032],[4.842076972,47.355875889],[4.838410478,47.356110456],[4.836849048,47.356407093],[4.832846252,47.356573862],[4.832164722,47.356755699],[4.831746683,47.356970297],[4.831237835,47.356892775],[4.829674129,47.356891298],[4.827962212,47.357090233],[4.826297198,47.356915615],[4.826021647,47.356801086],[4.822577665,47.356957816],[4.821252293,47.358629138],[4.819838636,47.358716122],[4.817036954,47.359881939],[4.817889508,47.360755552],[4.817912666,47.361869052],[4.817819324,47.362164961],[4.816674072,47.363136454],[4.81291169,47.365452651]]]],&quot;type&quot;:&quot;MultiPolygon&quot;}"/>
    <s v="47.377799819, 4.851793"/>
  </r>
  <r>
    <x v="0"/>
    <x v="128"/>
    <s v="21477"/>
    <s v="CC Forêts, Seine et Suzon"/>
    <s v="200039063"/>
    <s v="CC"/>
    <s v="Côte-d'Or"/>
    <s v="21"/>
    <s v="Bourgogne-Franche-Comté"/>
    <s v="27"/>
    <s v="BT &lt;= 36 kVA"/>
    <m/>
    <m/>
    <n v="0"/>
    <n v="0"/>
    <n v="0"/>
    <n v="0"/>
    <n v="0"/>
    <n v="0"/>
    <n v="0"/>
    <n v="0"/>
    <n v="0"/>
    <n v="0"/>
    <s v="{&quot;coordinates&quot;:[[[[4.830577855,47.383880802],[4.831986692,47.383129243],[4.832750046,47.382228465],[4.833361745,47.381778498],[4.83405795,47.381551406],[4.834845573,47.381477745],[4.834472458,47.380840712],[4.833164812,47.381136881],[4.832000953,47.381567637],[4.831675238,47.381618693],[4.831063465,47.381406821],[4.829542341,47.380614965],[4.828710437,47.380284084],[4.826244382,47.379732162],[4.825169549,47.380013777],[4.823863433,47.379810067],[4.820335931,47.378526398],[4.819538077,47.377477262],[4.81847329,47.376842901],[4.81759427,47.375822035],[4.816972708,47.375317597],[4.816542304,47.374820974],[4.815670582,47.373426293],[4.815387103,47.372296155],[4.815070335,47.371552828],[4.814017984,47.370458104],[4.8136546,47.369942415],[4.812637688,47.367266833],[4.8126173,47.366898867],[4.812926572,47.366520355],[4.81291169,47.365452651],[4.812170996,47.35965178],[4.806685656,47.360152313],[4.80230238,47.360719238],[4.798507126,47.361119317],[4.798633539,47.362359981],[4.79774379,47.363294009],[4.79732791,47.363499442],[4.797410939,47.364553484],[4.796960418,47.364595569],[4.796882944,47.36430052],[4.795782788,47.364256297],[4.79484668,47.364678663],[4.795052874,47.364899689],[4.794121085,47.365134689],[4.793440799,47.364766102],[4.791371601,47.365468853],[4.7914796,47.365845375],[4.79046699,47.36628059],[4.789217904,47.366461009],[4.788809186,47.366723929],[4.78841002,47.367154182],[4.78731187,47.367489835],[4.786281796,47.368317874],[4.785905917,47.368453315],[4.784266388,47.368492907],[4.783476244,47.368686026],[4.782847715,47.368717281],[4.782577295,47.368835785],[4.781474937,47.368847287],[4.780615314,47.368704685],[4.78005327,47.368702491],[4.779353997,47.369238157],[4.777957105,47.369680944],[4.777703151,47.370536647],[4.776227113,47.370632152],[4.776877527,47.373661194],[4.777765627,47.373661119],[4.777811057,47.374071925],[4.778953811,47.373956291],[4.77896299,47.373233998],[4.779406791,47.372547371],[4.780822143,47.372459059],[4.781488291,47.373319577],[4.781247789,47.373621309],[4.781928925,47.374214163],[4.78229972,47.37536014],[4.781947923,47.376182234],[4.782093667,47.376299758],[4.782522274,47.377270162],[4.782907671,47.377458746],[4.783301376,47.377817384],[4.783343182,47.378357006],[4.783530793,47.378617056],[4.785115356,47.379386018],[4.785841072,47.379880917],[4.78652408,47.380088327],[4.787512222,47.380660222],[4.788251614,47.380927985],[4.789497834,47.381247371],[4.790722278,47.381390593],[4.792442526,47.381771078],[4.7942021,47.382216662],[4.794931338,47.382535866],[4.798024634,47.382782503],[4.799340411,47.382880101],[4.800053767,47.382724985],[4.800620458,47.38282156],[4.80140159,47.382829267],[4.803910436,47.382647189],[4.804400778,47.382680999],[4.805413853,47.382962415],[4.807600155,47.383988259],[4.808568947,47.384291947],[4.810490227,47.385357879],[4.811314096,47.385530536],[4.812763894,47.385628596],[4.813329662,47.385774649],[4.814218145,47.385779695],[4.814600988,47.385926795],[4.817211206,47.386072412],[4.817696934,47.385929752],[4.818410463,47.386053659],[4.819355052,47.385914618],[4.821696344,47.385012622],[4.823123854,47.384649873],[4.823834427,47.384609012],[4.824446468,47.383620621],[4.824948293,47.383367821],[4.825575743,47.38330034],[4.828370171,47.382590987],[4.829332458,47.38266229],[4.830034919,47.382967291],[4.830517283,47.383465748],[4.830577855,47.383880802]]]],&quot;type&quot;:&quot;MultiPolygon&quot;}"/>
    <s v="47.374090393, 4.802747108"/>
  </r>
  <r>
    <x v="0"/>
    <x v="129"/>
    <s v="21474"/>
    <s v="CC Rives de Saône"/>
    <s v="242101509"/>
    <s v="CC"/>
    <s v="Côte-d'Or"/>
    <s v="21"/>
    <s v="Bourgogne-Franche-Comté"/>
    <s v="27"/>
    <s v="BT &lt;= 36 kVA"/>
    <m/>
    <m/>
    <n v="0"/>
    <n v="0"/>
    <n v="0"/>
    <n v="0"/>
    <n v="0"/>
    <n v="0"/>
    <n v="0"/>
    <n v="0"/>
    <n v="0"/>
    <n v="0"/>
    <s v="{&quot;coordinates&quot;:[[[[5.196518434,47.06461519],[5.196646144,47.063931856],[5.197029788,47.063577804],[5.198522814,47.06240465],[5.200460282,47.061078002],[5.198239511,47.061371569],[5.197042697,47.061629411],[5.194835751,47.061939761],[5.193056852,47.062113148],[5.192269782,47.061978576],[5.19161789,47.061991845],[5.189782208,47.061383579],[5.18314211,47.058813562],[5.181740485,47.057689892],[5.18465857,47.055969408],[5.184799187,47.05569925],[5.18573489,47.05465839],[5.18514002,47.054027469],[5.185284731,47.053468118],[5.182523021,47.051036293],[5.181440979,47.050836971],[5.180829572,47.050642264],[5.180139385,47.050291424],[5.179133592,47.049369208],[5.179018388,47.048050102],[5.178796212,47.047149122],[5.178852678,47.04688326],[5.179878139,47.046108249],[5.179808983,47.045635802],[5.177949203,47.04552318],[5.17702088,47.04537496],[5.178353277,47.045055318],[5.179437149,47.043410962],[5.176839366,47.042051312],[5.177639931,47.03959],[5.177618423,47.03922023],[5.177834043,47.03891534],[5.174720698,47.036132403],[5.173802586,47.036233453],[5.172607022,47.035987555],[5.172104775,47.035815969],[5.170724178,47.035096178],[5.169422519,47.034897275],[5.170358291,47.039068699],[5.169038811,47.039346578],[5.16836221,47.039361087],[5.16810188,47.039833421],[5.168848878,47.040488589],[5.167068595,47.043794131],[5.165106411,47.044147968],[5.164280094,47.044373312],[5.163747684,47.044699421],[5.163446782,47.045476027],[5.162107074,47.0456155],[5.162543944,47.0462585],[5.16345418,47.047205162],[5.165485647,47.048509079],[5.163051034,47.049639099],[5.162925367,47.049824287],[5.163442366,47.050295557],[5.163502147,47.050669113],[5.162250818,47.051208625],[5.161064598,47.051827964],[5.158011811,47.053553964],[5.157706997,47.054631443],[5.159615203,47.05673755],[5.157825058,47.057813967],[5.159065562,47.058579764],[5.158427569,47.059565298],[5.158110857,47.060444853],[5.152967163,47.062040422],[5.152177539,47.062466734],[5.152518402,47.062850367],[5.152100716,47.06338233],[5.151052417,47.064032311],[5.150787738,47.064104788],[5.150495079,47.063839139],[5.149819956,47.063534674],[5.149051412,47.063399464],[5.148295326,47.063378401],[5.146958028,47.063557272],[5.146397283,47.063774842],[5.145218306,47.064455117],[5.144166541,47.064655672],[5.143931909,47.064622199],[5.143201835,47.063829662],[5.141987084,47.063178503],[5.140057887,47.065348798],[5.139917533,47.065731472],[5.140017921,47.066633865],[5.14039879,47.067429289],[5.141302485,47.067913306],[5.141765509,47.067988484],[5.142064234,47.0684738],[5.142753499,47.068934762],[5.144582649,47.069054836],[5.145912972,47.068564499],[5.146219931,47.068162511],[5.146574202,47.067922661],[5.147252488,47.067643464],[5.15018876,47.067529414],[5.152500924,47.06782951],[5.155172395,47.06867586],[5.155951927,47.069248543],[5.156470007,47.069875637],[5.158637721,47.071767063],[5.16022925,47.072829813],[5.160972849,47.07316086],[5.162576866,47.073579377],[5.163565096,47.073731101],[5.165081686,47.073809873],[5.166306275,47.073740988],[5.16733137,47.073497502],[5.168719992,47.072688776],[5.169108195,47.072343743],[5.169784346,47.072209459],[5.170326353,47.071984924],[5.171352175,47.071073099],[5.171869057,47.070486963],[5.17289902,47.070104632],[5.173270864,47.069845454],[5.173722746,47.0692173],[5.173954769,47.068661731],[5.1739351,47.067781255],[5.174194127,47.066980197],[5.174118167,47.066044039],[5.174372895,47.065692491],[5.175117946,47.065242546],[5.175818531,47.065030308],[5.177284427,47.065034214],[5.178342578,47.064602665],[5.18303376,47.065222939],[5.184342182,47.06530899],[5.186124846,47.065355431],[5.189387133,47.064931587],[5.192864787,47.064359456],[5.194243405,47.064227002],[5.196518434,47.06461519]]]],&quot;type&quot;:&quot;MultiPolygon&quot;}"/>
    <s v="47.057953156, 5.16928445"/>
  </r>
  <r>
    <x v="0"/>
    <x v="130"/>
    <s v="21470"/>
    <s v="CC du Pays Châtillonnais"/>
    <s v="242101434"/>
    <s v="CC"/>
    <s v="Côte-d'Or"/>
    <s v="21"/>
    <s v="Bourgogne-Franche-Comté"/>
    <s v="27"/>
    <s v="BT &lt;= 36 kVA"/>
    <m/>
    <m/>
    <n v="0"/>
    <n v="0"/>
    <n v="0"/>
    <n v="0"/>
    <n v="0"/>
    <n v="0"/>
    <n v="0"/>
    <n v="0"/>
    <n v="0"/>
    <n v="0"/>
    <s v="{&quot;coordinates&quot;:[[[[4.618925387,47.701495031],[4.619265869,47.701903535],[4.620371498,47.70282629],[4.621051792,47.70375133],[4.621116662,47.703954789],[4.620829684,47.704999462],[4.621046847,47.705123389],[4.621435173,47.704823622],[4.622491179,47.705558892],[4.622901816,47.706035732],[4.622261547,47.70620846],[4.621845643,47.706040479],[4.621636349,47.70639448],[4.621717934,47.706752551],[4.62112488,47.706899411],[4.621205094,47.707212488],[4.619632668,47.707873452],[4.619945388,47.708946725],[4.617572788,47.711107756],[4.617548923,47.71155191],[4.613605442,47.713383467],[4.612542638,47.71418764],[4.611233912,47.714977186],[4.612394732,47.715030512],[4.612653091,47.715236708],[4.614287098,47.715937973],[4.618743611,47.716278806],[4.621159994,47.716208436],[4.622152484,47.715989422],[4.622520509,47.715984318],[4.622922559,47.717271501],[4.624427763,47.721136089],[4.624488486,47.722252454],[4.624429292,47.722586368],[4.624155256,47.723050199],[4.625871014,47.723488197],[4.625439023,47.72437194],[4.624735363,47.725054197],[4.627917525,47.725536613],[4.629139719,47.725494396],[4.633101431,47.725159193],[4.634153523,47.725226427],[4.635902229,47.725602602],[4.637067152,47.725954512],[4.637636752,47.726254427],[4.638174949,47.726661008],[4.638702819,47.727295494],[4.639036562,47.727431259],[4.640553236,47.727678279],[4.642207069,47.727483133],[4.643300155,47.727233722],[4.64301179,47.726666113],[4.643165165,47.725712394],[4.643002491,47.725585943],[4.643677999,47.724993093],[4.644122275,47.724387283],[4.644590103,47.72342104],[4.644686374,47.72282282],[4.64444736,47.722297731],[4.644491427,47.721780366],[4.645079911,47.720963666],[4.64493197,47.720147415],[4.644431433,47.719490964],[4.644197412,47.718781252],[4.643773574,47.718015689],[4.643718522,47.717571737],[4.64392802,47.717141172],[4.645777219,47.71520573],[4.646726604,47.7138978],[4.646852503,47.713353172],[4.646961489,47.710233142],[4.646826162,47.70947973],[4.64514961,47.706846654],[4.64476482,47.706392933],[4.645273814,47.706247134],[4.644088317,47.704438074],[4.643674244,47.704417786],[4.643686481,47.7023065],[4.642755026,47.702288078],[4.641482257,47.701276948],[4.641296396,47.701044588],[4.640322,47.701363447],[4.64014152,47.701262448],[4.639791983,47.700694782],[4.63895076,47.700920836],[4.638873114,47.70039077],[4.638327456,47.699993297],[4.637863607,47.699480342],[4.636962006,47.699433548],[4.636434585,47.69923837],[4.635913363,47.699201549],[4.635367024,47.698606915],[4.634212877,47.698934539],[4.634265791,47.699442447],[4.632741264,47.699651896],[4.631940247,47.699623464],[4.631468311,47.69949771],[4.630871251,47.699553751],[4.626078308,47.700250671],[4.623830367,47.700529475],[4.622668336,47.700645532],[4.622658334,47.701455903],[4.622330293,47.70158829],[4.621589378,47.702133318],[4.621026775,47.701745004],[4.618925387,47.701495031]]]],&quot;type&quot;:&quot;MultiPolygon&quot;}"/>
    <s v="47.712682887, 4.632659231"/>
  </r>
  <r>
    <x v="0"/>
    <x v="130"/>
    <s v="21470"/>
    <s v="CC du Pays Châtillonnais"/>
    <s v="242101434"/>
    <s v="CC"/>
    <s v="Côte-d'Or"/>
    <s v="21"/>
    <s v="Bourgogne-Franche-Comté"/>
    <s v="27"/>
    <s v="BT &gt; 36 kVA"/>
    <n v="1"/>
    <n v="114.318"/>
    <n v="0"/>
    <n v="0"/>
    <n v="0"/>
    <n v="0"/>
    <n v="0"/>
    <n v="0"/>
    <n v="0"/>
    <n v="0"/>
    <n v="0"/>
    <n v="0"/>
    <s v="{&quot;coordinates&quot;:[[[[4.618925387,47.701495031],[4.619265869,47.701903535],[4.620371498,47.70282629],[4.621051792,47.70375133],[4.621116662,47.703954789],[4.620829684,47.704999462],[4.621046847,47.705123389],[4.621435173,47.704823622],[4.622491179,47.705558892],[4.622901816,47.706035732],[4.622261547,47.70620846],[4.621845643,47.706040479],[4.621636349,47.70639448],[4.621717934,47.706752551],[4.62112488,47.706899411],[4.621205094,47.707212488],[4.619632668,47.707873452],[4.619945388,47.708946725],[4.617572788,47.711107756],[4.617548923,47.71155191],[4.613605442,47.713383467],[4.612542638,47.71418764],[4.611233912,47.714977186],[4.612394732,47.715030512],[4.612653091,47.715236708],[4.614287098,47.715937973],[4.618743611,47.716278806],[4.621159994,47.716208436],[4.622152484,47.715989422],[4.622520509,47.715984318],[4.622922559,47.717271501],[4.624427763,47.721136089],[4.624488486,47.722252454],[4.624429292,47.722586368],[4.624155256,47.723050199],[4.625871014,47.723488197],[4.625439023,47.72437194],[4.624735363,47.725054197],[4.627917525,47.725536613],[4.629139719,47.725494396],[4.633101431,47.725159193],[4.634153523,47.725226427],[4.635902229,47.725602602],[4.637067152,47.725954512],[4.637636752,47.726254427],[4.638174949,47.726661008],[4.638702819,47.727295494],[4.639036562,47.727431259],[4.640553236,47.727678279],[4.642207069,47.727483133],[4.643300155,47.727233722],[4.64301179,47.726666113],[4.643165165,47.725712394],[4.643002491,47.725585943],[4.643677999,47.724993093],[4.644122275,47.724387283],[4.644590103,47.72342104],[4.644686374,47.72282282],[4.64444736,47.722297731],[4.644491427,47.721780366],[4.645079911,47.720963666],[4.64493197,47.720147415],[4.644431433,47.719490964],[4.644197412,47.718781252],[4.643773574,47.718015689],[4.643718522,47.717571737],[4.64392802,47.717141172],[4.645777219,47.71520573],[4.646726604,47.7138978],[4.646852503,47.713353172],[4.646961489,47.710233142],[4.646826162,47.70947973],[4.64514961,47.706846654],[4.64476482,47.706392933],[4.645273814,47.706247134],[4.644088317,47.704438074],[4.643674244,47.704417786],[4.643686481,47.7023065],[4.642755026,47.702288078],[4.641482257,47.701276948],[4.641296396,47.701044588],[4.640322,47.701363447],[4.64014152,47.701262448],[4.639791983,47.700694782],[4.63895076,47.700920836],[4.638873114,47.70039077],[4.638327456,47.699993297],[4.637863607,47.699480342],[4.636962006,47.699433548],[4.636434585,47.69923837],[4.635913363,47.699201549],[4.635367024,47.698606915],[4.634212877,47.698934539],[4.634265791,47.699442447],[4.632741264,47.699651896],[4.631940247,47.699623464],[4.631468311,47.69949771],[4.630871251,47.699553751],[4.626078308,47.700250671],[4.623830367,47.700529475],[4.622668336,47.700645532],[4.622658334,47.701455903],[4.622330293,47.70158829],[4.621589378,47.702133318],[4.621026775,47.701745004],[4.618925387,47.701495031]]]],&quot;type&quot;:&quot;MultiPolygon&quot;}"/>
    <s v="47.712682887, 4.632659231"/>
  </r>
  <r>
    <x v="0"/>
    <x v="131"/>
    <s v="21469"/>
    <s v="CC Norge et Tille"/>
    <s v="200069540"/>
    <s v="CC"/>
    <s v="Côte-d'Or"/>
    <s v="21"/>
    <s v="Bourgogne-Franche-Comté"/>
    <s v="27"/>
    <s v="BT &lt;= 36 kVA"/>
    <m/>
    <m/>
    <n v="0"/>
    <n v="0"/>
    <n v="0"/>
    <n v="0"/>
    <n v="0"/>
    <n v="0"/>
    <n v="0"/>
    <n v="0"/>
    <n v="0"/>
    <n v="0"/>
    <s v="{&quot;coordinates&quot;:[[[[5.15679514,47.346332793],[5.154634844,47.345296721],[5.15455112,47.34532349],[5.155295832,47.346413757],[5.155142172,47.346414807],[5.155084344,47.347845064],[5.154608986,47.349536123],[5.155020767,47.35012195],[5.153110189,47.35088683],[5.15128835,47.352312842],[5.150461607,47.353143151],[5.149229924,47.355112941],[5.147888939,47.356241819],[5.147450577,47.356414723],[5.146386908,47.356626198],[5.145666664,47.356577365],[5.14551189,47.356683786],[5.144325492,47.356610233],[5.143616847,47.356752089],[5.143242476,47.357001245],[5.142747345,47.357910027],[5.142452642,47.358196433],[5.142269001,47.35870863],[5.140223523,47.359691905],[5.138932031,47.359809346],[5.137679455,47.360105265],[5.13667377,47.360976583],[5.136584926,47.361574378],[5.136085021,47.362467005],[5.135024541,47.363595068],[5.134505331,47.36440339],[5.133720311,47.365160758],[5.133838121,47.365456674],[5.134213285,47.369255479],[5.134031574,47.370385394],[5.133469569,47.372519189],[5.133554097,47.373311014],[5.133759355,47.373738604],[5.135512408,47.37368479],[5.137872791,47.373302788],[5.138273993,47.373689844],[5.138942936,47.373709953],[5.139614662,47.373633649],[5.140121069,47.37343431],[5.13986441,47.372915821],[5.14094427,47.372569935],[5.149057715,47.37069563],[5.14942037,47.370549337],[5.150784851,47.371122054],[5.152135293,47.371806682],[5.154634177,47.376922309],[5.158388375,47.376616704],[5.158747427,47.377763635],[5.159955971,47.378341845],[5.160775271,47.379163224],[5.161879063,47.37960828],[5.163115348,47.378078661],[5.163893218,47.376853844],[5.164227694,47.376074945],[5.164237105,47.375815412],[5.165039302,47.37447216],[5.164891683,47.37367252],[5.164040252,47.372974242],[5.164101752,47.372330104],[5.164516151,47.372251242],[5.164751569,47.372040631],[5.165477571,47.371701105],[5.165679521,47.37144969],[5.166132833,47.371382705],[5.166112108,47.371033677],[5.165522041,47.370504344],[5.165285474,47.369602798],[5.166172755,47.368203012],[5.165302407,47.366935947],[5.164823746,47.366012794],[5.164321019,47.364854142],[5.16371826,47.362989515],[5.163333769,47.362263624],[5.163361252,47.360118892],[5.161503727,47.359838271],[5.161661167,47.358778991],[5.161512882,47.357894704],[5.160939178,47.357075965],[5.160682926,47.356471956],[5.160307824,47.354298686],[5.160640037,47.353893561],[5.160340528,47.353564125],[5.160195943,47.353067005],[5.160343918,47.352035817],[5.160095154,47.351386639],[5.159735626,47.351310472],[5.159406488,47.350573632],[5.159392761,47.349936292],[5.158807505,47.348728716],[5.158340803,47.348853561],[5.157636778,47.348052537],[5.157393275,47.347532935],[5.157678749,47.347481704],[5.157440941,47.346807101],[5.15714801,47.346409091],[5.15679514,47.346332793]]]],&quot;type&quot;:&quot;MultiPolygon&quot;}"/>
    <s v="47.364558205, 5.15151447"/>
  </r>
  <r>
    <x v="0"/>
    <x v="132"/>
    <s v="21468"/>
    <s v="CC Mirebellois et Fontenois"/>
    <s v="200072825"/>
    <s v="CC"/>
    <s v="Côte-d'Or"/>
    <s v="21"/>
    <s v="Bourgogne-Franche-Comté"/>
    <s v="27"/>
    <s v="HTA"/>
    <n v="1"/>
    <n v="11532.661"/>
    <n v="0"/>
    <n v="0"/>
    <n v="0"/>
    <n v="0"/>
    <n v="0"/>
    <n v="0"/>
    <n v="0"/>
    <n v="0"/>
    <n v="0"/>
    <n v="0"/>
    <s v="{&quot;coordinates&quot;:[[[[5.425590952,47.632074403],[5.426271171,47.632325928],[5.426585522,47.632002411],[5.430401648,47.631226045],[5.431984137,47.630958961],[5.431991619,47.631093885],[5.434574068,47.63084466],[5.435563206,47.630683551],[5.437582096,47.629909295],[5.4381829,47.629938177],[5.440201247,47.63028955],[5.440998265,47.63026839],[5.441580674,47.629982452],[5.442852686,47.62895896],[5.444429982,47.627476093],[5.44479777,47.626926271],[5.44544121,47.626548981],[5.44568891,47.626227705],[5.446129024,47.624640747],[5.446158711,47.62400975],[5.446905799,47.623134083],[5.447299483,47.623033977],[5.447419539,47.622805426],[5.449051852,47.622266898],[5.449645051,47.622160798],[5.449990634,47.62237688],[5.451639258,47.622107234],[5.452151629,47.621778583],[5.451719022,47.621205019],[5.451767099,47.620888821],[5.452514092,47.620014016],[5.45365806,47.619083135],[5.454495428,47.61861076],[5.455735241,47.61817224],[5.457702075,47.616544094],[5.457962633,47.616446752],[5.459050895,47.615697996],[5.461605115,47.614999375],[5.463551027,47.614136127],[5.46360451,47.613909862],[5.46582189,47.613129999],[5.466071485,47.612853662],[5.466922989,47.61260513],[5.46681601,47.611932879],[5.468329185,47.611622623],[5.468438144,47.611214171],[5.47003489,47.610091628],[5.470461196,47.609404491],[5.470801119,47.608404888],[5.47105616,47.608218478],[5.470663256,47.607785524],[5.469668338,47.607349999],[5.468056149,47.60629353],[5.467010434,47.605017041],[5.464713133,47.603625592],[5.462199085,47.602728573],[5.460084321,47.601710517],[5.458403056,47.600765243],[5.456062366,47.597640081],[5.454581741,47.598448408],[5.452674438,47.5973313],[5.448212603,47.596393858],[5.446948505,47.596263675],[5.446175073,47.596265481],[5.444347147,47.596469483],[5.443006233,47.595154844],[5.441443248,47.595736889],[5.441114201,47.595790601],[5.441025925,47.595432228],[5.437519708,47.594626583],[5.436108562,47.594393992],[5.43558754,47.594587678],[5.435059029,47.594646437],[5.431880669,47.594166985],[5.431674789,47.594323467],[5.430938588,47.594440568],[5.430247005,47.594280267],[5.427661057,47.593067027],[5.428260816,47.592233251],[5.427135241,47.592247663],[5.424626497,47.592584389],[5.421890037,47.593624607],[5.421291608,47.593932403],[5.420882609,47.594248874],[5.418907772,47.595148041],[5.417098256,47.595730361],[5.416092812,47.595959206],[5.413764592,47.596878205],[5.41253572,47.597496169],[5.410700955,47.597994258],[5.410065036,47.598506289],[5.409868914,47.598556266],[5.409498067,47.597891223],[5.408572605,47.598005784],[5.407882131,47.597574267],[5.406550925,47.597489159],[5.406367304,47.597255204],[5.405742178,47.596914182],[5.405510464,47.596469591],[5.404949607,47.595988558],[5.403957129,47.59641785],[5.403419831,47.596341565],[5.399795572,47.597132973],[5.400536026,47.598263222],[5.402219152,47.599748688],[5.404221517,47.602171313],[5.405237905,47.603629945],[5.405693394,47.604607541],[5.405821825,47.60568463],[5.405662817,47.607533995],[5.405776429,47.60834123],[5.406073369,47.608872725],[5.407203959,47.609788668],[5.40768587,47.609549094],[5.408850778,47.610870452],[5.409188661,47.610950831],[5.410270546,47.612408067],[5.41075427,47.612709662],[5.412247132,47.613210136],[5.413683393,47.61425478],[5.413286051,47.614480023],[5.413644588,47.614810309],[5.413023539,47.615124825],[5.413108295,47.615438258],[5.41381524,47.616139564],[5.41349754,47.616418092],[5.413576862,47.616640683],[5.415798465,47.618202177],[5.415820782,47.618606953],[5.417632596,47.619998588],[5.417308781,47.620142173],[5.417912593,47.621386807],[5.41793081,47.621700714],[5.417481398,47.62198288],[5.417625334,47.624454547],[5.418147768,47.625430706],[5.419060613,47.626261894],[5.42072686,47.627432267],[5.421254794,47.62849835],[5.421607759,47.62884944],[5.42243384,47.629322193],[5.424183059,47.630760954],[5.425590952,47.632074403]]]],&quot;type&quot;:&quot;MultiPolygon&quot;}"/>
    <s v="47.610372517, 5.434636499"/>
  </r>
  <r>
    <x v="0"/>
    <x v="133"/>
    <s v="21466"/>
    <s v="CC du Pays Châtillonnais"/>
    <s v="242101434"/>
    <s v="CC"/>
    <s v="Côte-d'Or"/>
    <s v="21"/>
    <s v="Bourgogne-Franche-Comté"/>
    <s v="27"/>
    <s v="BT &lt;= 36 kVA"/>
    <m/>
    <m/>
    <n v="0"/>
    <n v="0"/>
    <n v="0"/>
    <n v="0"/>
    <n v="0"/>
    <n v="0"/>
    <n v="0"/>
    <n v="0"/>
    <n v="0"/>
    <n v="0"/>
    <s v="{&quot;coordinates&quot;:[[[[4.69551222,47.584624519],[4.695968283,47.585283235],[4.697493312,47.585827369],[4.697037218,47.586550665],[4.693736804,47.590534847],[4.692756383,47.591766313],[4.692775399,47.591862372],[4.694422735,47.592061748],[4.698511335,47.593192549],[4.69912388,47.593495146],[4.700365998,47.594383686],[4.702448243,47.593776222],[4.703148881,47.593251012],[4.703823606,47.593540973],[4.704677033,47.59371668],[4.705386764,47.593727019],[4.717026959,47.593093583],[4.717513283,47.594599884],[4.717533401,47.595390979],[4.717448082,47.596711218],[4.716897604,47.598716247],[4.717023401,47.599523792],[4.717304754,47.600284032],[4.717077477,47.600750144],[4.717116096,47.601123212],[4.718342927,47.602762662],[4.718215144,47.603011233],[4.718605345,47.604960098],[4.718764476,47.605106309],[4.720250972,47.605792971],[4.721393906,47.606145257],[4.721466149,47.606569146],[4.722819305,47.606999348],[4.72392393,47.607194618],[4.724253324,47.607747956],[4.725955176,47.605949163],[4.727087342,47.604485591],[4.733052825,47.604245924],[4.733247629,47.603111317],[4.73353248,47.602823482],[4.733758829,47.601963906],[4.734404042,47.601500553],[4.735465211,47.600975193],[4.736057922,47.600494605],[4.736132781,47.59886659],[4.736778351,47.598129516],[4.736974674,47.596921947],[4.737209373,47.596321532],[4.736995911,47.59589705],[4.737757458,47.595862305],[4.737761302,47.596144053],[4.737399982,47.597311764],[4.740325404,47.597099819],[4.742744451,47.596626162],[4.742520237,47.595955158],[4.744298632,47.594207148],[4.744373802,47.593941326],[4.744051006,47.593634633],[4.744438697,47.593442469],[4.748652676,47.597105008],[4.750010519,47.596013255],[4.751488638,47.595303224],[4.752022069,47.594969295],[4.752685059,47.594000479],[4.753299204,47.593733758],[4.753633263,47.593692725],[4.754883317,47.593295793],[4.755136872,47.593113712],[4.756749741,47.592579853],[4.757941756,47.591876744],[4.759325744,47.591224748],[4.759675601,47.590613543],[4.760152818,47.590474896],[4.76072988,47.589247126],[4.760988345,47.588932607],[4.760595012,47.588103022],[4.760593568,47.587372864],[4.760154231,47.586277469],[4.76002384,47.583935836],[4.760445727,47.583291126],[4.76106935,47.582832442],[4.760523065,47.582407619],[4.759726446,47.581371631],[4.759415983,47.581278175],[4.758682483,47.580743622],[4.758552562,47.580030704],[4.757504259,47.578784211],[4.756702015,47.576966785],[4.756442279,47.575622873],[4.756519188,47.574441357],[4.754660837,47.574047057],[4.753793788,47.573938547],[4.752807083,47.573994791],[4.751353154,47.573678995],[4.750167721,47.573679678],[4.747824818,47.57433244],[4.747110031,47.574648364],[4.746379413,47.574846575],[4.745102347,47.575667893],[4.744626074,47.576321464],[4.743427748,47.575643409],[4.742531258,47.575284959],[4.740320322,47.574152913],[4.738858226,47.573502155],[4.736935738,47.573094126],[4.735362845,47.572921257],[4.730891969,47.571754203],[4.730036666,47.571348229],[4.727510099,47.570439408],[4.724112979,47.569059017],[4.719238187,47.567393299],[4.718179493,47.5671523],[4.716006374,47.566922288],[4.71572226,47.566815725],[4.714655495,47.565783411],[4.714078406,47.565003191],[4.712435909,47.564765315],[4.711114911,47.564140055],[4.710443164,47.56397434],[4.708688619,47.563974846],[4.706487418,47.563651434],[4.706371767,47.563528879],[4.705660385,47.563370919],[4.704879481,47.563535394],[4.704571943,47.563402136],[4.70182085,47.562935414],[4.699038543,47.56269867],[4.698861171,47.562140341],[4.698135744,47.561413525],[4.697169247,47.562100147],[4.695869158,47.562838428],[4.695994849,47.56294284],[4.694561713,47.563807287],[4.693826891,47.564545434],[4.694283024,47.56533831],[4.695519435,47.568459824],[4.695234158,47.568818702],[4.694553052,47.569322883],[4.694752602,47.569742242],[4.694636027,47.570219313],[4.693326415,47.571252108],[4.693247826,47.571626887],[4.693797826,47.57281905],[4.69362408,47.572962025],[4.69406538,47.573788427],[4.69461811,47.575904289],[4.69503659,47.576345675],[4.695928837,47.576957541],[4.697523514,47.577481754],[4.698616309,47.577578391],[4.698818604,47.577663679],[4.698644026,47.57874302],[4.698196303,47.579476106],[4.698154703,47.5797162],[4.698534907,47.580667719],[4.699308841,47.581446943],[4.699432357,47.58173235],[4.699166395,47.582490701],[4.698262283,47.582639813],[4.697923574,47.582826609],[4.697344894,47.582706281],[4.69686092,47.582802452],[4.6969264,47.583230058],[4.696341014,47.58348526],[4.695839016,47.583433135],[4.695338993,47.583652878],[4.695190129,47.584119611],[4.695486816,47.584369194],[4.69551222,47.584624519]]]],&quot;type&quot;:&quot;MultiPolygon&quot;}"/>
    <s v="47.5835002, 4.724583333"/>
  </r>
  <r>
    <x v="0"/>
    <x v="134"/>
    <s v="21461"/>
    <s v="CA Beaune, Côte et Sud - Communauté Beaune-Chagny-Nolay"/>
    <s v="200006682"/>
    <s v="CA"/>
    <s v="Côte-d'Or"/>
    <s v="21"/>
    <s v="Bourgogne-Franche-Comté"/>
    <s v="27"/>
    <s v="BT &gt; 36 kVA"/>
    <n v="2"/>
    <n v="257.221"/>
    <n v="0"/>
    <n v="0"/>
    <n v="0"/>
    <n v="0"/>
    <n v="0"/>
    <n v="0"/>
    <n v="0"/>
    <n v="0"/>
    <n v="0"/>
    <n v="0"/>
    <s v="{&quot;coordinates&quot;:[[[[4.621065607,46.975896143],[4.621821366,46.975738732],[4.624813435,46.974036935],[4.626323866,46.97338257],[4.62711695,46.972369086],[4.627619918,46.972163872],[4.627538101,46.971849838],[4.628009922,46.971440638],[4.628214579,46.971072131],[4.629382326,46.970313596],[4.630316227,46.970133799],[4.631878346,46.969236382],[4.634767491,46.968764109],[4.635223484,46.967704011],[4.635119769,46.967232697],[4.6354371,46.966807645],[4.635459999,46.966347143],[4.636200042,46.965719775],[4.637044968,46.965211586],[4.637224869,46.964766865],[4.637196166,46.96394958],[4.637000148,46.963340894],[4.637555769,46.962402744],[4.636987229,46.961567907],[4.636501397,46.961118227],[4.638055815,46.960846707],[4.639791488,46.96004667],[4.640521532,46.959094316],[4.64035956,46.958914711],[4.640833462,46.958624296],[4.642984292,46.95824516],[4.643768501,46.957995339],[4.644894692,46.957832491],[4.644896526,46.956941824],[4.645494291,46.956357845],[4.645359997,46.955834743],[4.646609153,46.956040247],[4.648911178,46.956224383],[4.649402475,46.956463206],[4.649449002,46.956694882],[4.650238215,46.957429243],[4.651012222,46.95770814],[4.652783089,46.958885904],[4.653202915,46.959323856],[4.653685058,46.960078806],[4.654213533,46.960198204],[4.654181575,46.960873173],[4.654397782,46.961533775],[4.655772031,46.96238218],[4.657096455,46.962805325],[4.658482961,46.963622003],[4.660917613,46.964856738],[4.664226439,46.964187658],[4.664780934,46.964423703],[4.664607055,46.963262703],[4.664195078,46.962442845],[4.663772866,46.962315656],[4.663028428,46.961249336],[4.662913981,46.960906976],[4.662190767,46.95971697],[4.661663156,46.959069874],[4.661442847,46.959134286],[4.658634709,46.955450037],[4.658184437,46.953333915],[4.656449873,46.952308805],[4.653141484,46.949229576],[4.64567707,46.94503714],[4.646889856,46.943754548],[4.648171964,46.942806855],[4.648625386,46.942023196],[4.649693474,46.941475689],[4.648102217,46.941381379],[4.645785133,46.940940793],[4.644480035,46.940527154],[4.64292876,46.940535766],[4.642048036,46.940240326],[4.640478496,46.940036635],[4.639601835,46.94013466],[4.636708293,46.940236118],[4.636418346,46.940300571],[4.635462761,46.940876075],[4.635167199,46.940928898],[4.634804954,46.941472564],[4.634229728,46.941582482],[4.633268553,46.941190857],[4.632620688,46.940680418],[4.632460086,46.940369302],[4.63201664,46.940183764],[4.631472686,46.939761002],[4.630917042,46.939473485],[4.629930926,46.938601293],[4.629935261,46.937872689],[4.628560384,46.937885818],[4.628564873,46.938165825],[4.629054125,46.93891267],[4.628985594,46.939562033],[4.628759341,46.939864212],[4.627767628,46.939984485],[4.627548777,46.940314474],[4.626621879,46.940797643],[4.625461917,46.940832916],[4.624067467,46.940634639],[4.622802526,46.940808248],[4.622312668,46.940564791],[4.621942458,46.940671762],[4.620246306,46.940672201],[4.616466112,46.941420492],[4.614564908,46.941511975],[4.614675124,46.941944494],[4.616098572,46.941881321],[4.616762943,46.941761238],[4.616865368,46.942416298],[4.617380612,46.942585577],[4.617663767,46.942864375],[4.618058526,46.944104287],[4.618272846,46.945509729],[4.617616077,46.945621609],[4.617645106,46.945888663],[4.61733734,46.947073593],[4.616958285,46.947766024],[4.616368208,46.948218266],[4.615088818,46.948751306],[4.614469846,46.949161617],[4.613224436,46.949071886],[4.613162621,46.949644594],[4.608945232,46.948850714],[4.60795713,46.95011625],[4.607113014,46.949723677],[4.606708954,46.949933731],[4.606857728,46.950381928],[4.605302955,46.949573288],[4.603984128,46.949269251],[4.603391254,46.949276597],[4.602874067,46.949574662],[4.601569207,46.949697258],[4.60070527,46.949965909],[4.600394,46.950468228],[4.599427278,46.950819345],[4.598237274,46.951091599],[4.596937387,46.951606707],[4.596067281,46.952158177],[4.595773397,46.952182057],[4.594306925,46.953159613],[4.594390555,46.9532305],[4.593627586,46.953759756],[4.59184965,46.954435403],[4.591180274,46.954749923],[4.590619311,46.955128683],[4.589975515,46.955374403],[4.589540632,46.95570279],[4.589282747,46.956415065],[4.589705727,46.956486681],[4.589318226,46.957979704],[4.589393164,46.958381209],[4.590637399,46.959900363],[4.591700568,46.96004779],[4.591995281,46.960005899],[4.592136374,46.96050915],[4.591809224,46.961280921],[4.591984414,46.961735973],[4.591903602,46.962386373],[4.592160113,46.96319061],[4.592401469,46.96361413],[4.59300067,46.964173191],[4.59319922,46.96488457],[4.593050798,46.965204508],[4.593310295,46.965350412],[4.593017245,46.966743981],[4.593604604,46.967123096],[4.592837995,46.967892834],[4.591758814,46.968100447],[4.58977631,46.968323206],[4.589224545,46.968483],[4.589154866,46.968708192],[4.588665008,46.968736553],[4.586687628,46.969000613],[4.573887917,46.972854638],[4.574116309,46.973017219],[4.574964522,46.973049766],[4.576234389,46.973510599],[4.57626287,46.973584953],[4.577496125,46.973917498],[4.577705909,46.974118148],[4.578302606,46.974367535],[4.578294028,46.974614397],[4.580208617,46.974849337],[4.58196718,46.975326826],[4.583207028,46.975253082],[4.583894264,46.974819499],[4.58443372,46.974910248],[4.584710642,46.975200916],[4.58528416,46.975465896],[4.586882673,46.976091395],[4.587501435,46.976238673],[4.589312502,46.976976482],[4.589535758,46.97718593],[4.590132252,46.977425355],[4.590677594,46.977804163],[4.591369652,46.977758596],[4.591937434,46.978094764],[4.593616352,46.97840748],[4.594417218,46.978660268],[4.59554391,46.978673507],[4.596400331,46.978802141],[4.59700106,46.978737993],[4.597463591,46.978850459],[4.598055465,46.978664857],[4.598200481,46.979030264],[4.598829665,46.979660921],[4.599162627,46.979351927],[4.598623877,46.978931643],[4.598842345,46.97844413],[4.599302702,46.978438649],[4.599730966,46.978638032],[4.600870062,46.978359274],[4.601913897,46.978018792],[4.602913331,46.977290787],[4.603759836,46.977085407],[4.604457089,46.976550701],[4.604815084,46.976111665],[4.605226664,46.975040608],[4.608533769,46.97276842],[4.610481461,46.973051926],[4.612116831,46.973714387],[4.614018231,46.974120054],[4.614338842,46.974414545],[4.614907338,46.974594799],[4.615467856,46.974640081],[4.617007033,46.974546472],[4.618181701,46.974670482],[4.619338899,46.975133328],[4.620509847,46.97583461],[4.621065607,46.975896143]]]],&quot;type&quot;:&quot;MultiPolygon&quot;}"/>
    <s v="46.959088382, 4.619842173"/>
  </r>
  <r>
    <x v="0"/>
    <x v="135"/>
    <s v="21459"/>
    <s v="CC Mirebellois et Fontenois"/>
    <s v="200072825"/>
    <s v="CC"/>
    <s v="Côte-d'Or"/>
    <s v="21"/>
    <s v="Bourgogne-Franche-Comté"/>
    <s v="27"/>
    <s v="BT &lt;= 36 kVA"/>
    <m/>
    <m/>
    <n v="0"/>
    <n v="0"/>
    <n v="0"/>
    <n v="0"/>
    <n v="0"/>
    <n v="0"/>
    <n v="0"/>
    <n v="0"/>
    <n v="0"/>
    <n v="0"/>
    <s v="{&quot;coordinates&quot;:[[[[5.326224465,47.431336724],[5.322576238,47.428189148],[5.317855571,47.423861463],[5.31641984,47.424078285],[5.315939588,47.423866306],[5.315578568,47.424171585],[5.314257515,47.424616644],[5.314132782,47.424770423],[5.314387593,47.425846047],[5.313632587,47.425970937],[5.312817114,47.426201491],[5.311650963,47.426239981],[5.311324073,47.426106887],[5.31020405,47.425276291],[5.309854122,47.425316561],[5.310104273,47.425916781],[5.30998538,47.426052427],[5.307942727,47.426229861],[5.306718266,47.426424357],[5.306433289,47.426771326],[5.30627896,47.427224673],[5.306462774,47.427579457],[5.307327278,47.428362923],[5.307185149,47.428852953],[5.306365892,47.429243837],[5.306109712,47.430013502],[5.305525034,47.429965653],[5.305727758,47.429310521],[5.305201528,47.429202074],[5.3039316,47.429143479],[5.303147633,47.428905042],[5.302577918,47.428062577],[5.301786077,47.427455052],[5.300282115,47.427909872],[5.298746239,47.426879359],[5.297706753,47.426344243],[5.296453733,47.427637892],[5.295413573,47.427458494],[5.293937001,47.427407471],[5.292900793,47.426792998],[5.290822136,47.425757772],[5.289064687,47.426461492],[5.288553745,47.427082131],[5.287683167,47.427299181],[5.287165895,47.426995055],[5.286964606,47.424020832],[5.28563911,47.424055891],[5.285324388,47.425699308],[5.285003367,47.426262165],[5.284643609,47.427846124],[5.284208438,47.428657975],[5.284869632,47.429224955],[5.283502788,47.431001592],[5.281555319,47.430054585],[5.280806525,47.430702365],[5.274156975,47.427001549],[5.273772075,47.427250424],[5.272989262,47.428192402],[5.272333207,47.42774323],[5.271431175,47.42856595],[5.270168265,47.428076381],[5.269333951,47.429402076],[5.26842424,47.43120473],[5.269667818,47.431299349],[5.26907982,47.432425712],[5.267775808,47.433913646],[5.26821337,47.433966354],[5.268738043,47.435856303],[5.264847287,47.437005571],[5.262796604,47.438576416],[5.264278797,47.440010083],[5.265603667,47.440515621],[5.268623673,47.442118305],[5.27028573,47.44443814],[5.270828182,47.444677009],[5.272883547,47.445155601],[5.274066824,47.445698033],[5.274756837,47.446128521],[5.274708468,47.446521208],[5.275163002,47.446564554],[5.275280935,47.446746863],[5.275933512,47.447139352],[5.27661663,47.446532523],[5.277407306,47.446988043],[5.278592327,47.447506981],[5.279447602,47.447764],[5.279778315,47.447517974],[5.28082441,47.447112037],[5.281601089,47.446677152],[5.282349783,47.446987571],[5.280367482,47.448135019],[5.279408257,47.448430282],[5.279007532,47.448840679],[5.279303024,47.448889826],[5.280330991,47.448556294],[5.281233119,47.448385519],[5.281427553,47.448088126],[5.282175674,47.447668206],[5.283003203,47.447585333],[5.283802325,47.447396745],[5.284117539,47.447690445],[5.280008588,47.450899555],[5.280734943,47.451557137],[5.281531173,47.451984604],[5.282324902,47.452010466],[5.282393834,47.452288287],[5.285079464,47.451939304],[5.28625784,47.451458678],[5.287025842,47.451379649],[5.290793123,47.453629897],[5.291677344,47.453132492],[5.294403983,47.454577302],[5.298660126,47.456479955],[5.300522057,47.457477011],[5.301202249,47.457299663],[5.302832347,47.457103521],[5.302907025,47.457234426],[5.305098922,47.456671413],[5.303690871,47.455701468],[5.304665498,47.455424613],[5.304586716,47.454581445],[5.30429813,47.453768548],[5.304474839,47.453771353],[5.304314036,47.453089209],[5.30447481,47.452289927],[5.304357193,47.45199417],[5.303649929,47.451231886],[5.30349697,47.450824257],[5.304215228,47.450638931],[5.305140554,47.45051434],[5.306295928,47.450459929],[5.306320957,47.451472568],[5.30901529,47.450775238],[5.309344784,47.451242398],[5.313069377,47.450330903],[5.31522355,47.45007103],[5.317546686,47.450157173],[5.319412695,47.450141612],[5.319757773,47.450384192],[5.320060082,47.450987851],[5.320318791,47.451106071],[5.321090953,47.450940278],[5.321293597,47.451235225],[5.321982613,47.450836036],[5.323412064,47.449632262],[5.325177732,47.448773875],[5.325929213,47.448194199],[5.326765292,47.447148131],[5.327332722,47.446672088],[5.328143918,47.446428917],[5.329477511,47.446140161],[5.329242369,47.445464935],[5.328463983,47.444935665],[5.328336497,47.444324024],[5.328888304,47.443153942],[5.328688605,47.442194323],[5.330051614,47.439350033],[5.330176621,47.438043493],[5.330040797,47.437758929],[5.329233013,47.43713119],[5.328342768,47.435674763],[5.325931893,47.431537099],[5.326224465,47.431336724]]]],&quot;type&quot;:&quot;MultiPolygon&quot;}"/>
    <s v="47.439390135, 5.298989788"/>
  </r>
  <r>
    <x v="0"/>
    <x v="135"/>
    <s v="21459"/>
    <s v="CC Mirebellois et Fontenois"/>
    <s v="200072825"/>
    <s v="CC"/>
    <s v="Côte-d'Or"/>
    <s v="21"/>
    <s v="Bourgogne-Franche-Comté"/>
    <s v="27"/>
    <s v="BT &gt; 36 kVA"/>
    <n v="2"/>
    <n v="218.56700000000001"/>
    <n v="0"/>
    <n v="0"/>
    <n v="0"/>
    <n v="0"/>
    <n v="0"/>
    <n v="0"/>
    <n v="0"/>
    <n v="0"/>
    <n v="0"/>
    <n v="0"/>
    <s v="{&quot;coordinates&quot;:[[[[5.326224465,47.431336724],[5.322576238,47.428189148],[5.317855571,47.423861463],[5.31641984,47.424078285],[5.315939588,47.423866306],[5.315578568,47.424171585],[5.314257515,47.424616644],[5.314132782,47.424770423],[5.314387593,47.425846047],[5.313632587,47.425970937],[5.312817114,47.426201491],[5.311650963,47.426239981],[5.311324073,47.426106887],[5.31020405,47.425276291],[5.309854122,47.425316561],[5.310104273,47.425916781],[5.30998538,47.426052427],[5.307942727,47.426229861],[5.306718266,47.426424357],[5.306433289,47.426771326],[5.30627896,47.427224673],[5.306462774,47.427579457],[5.307327278,47.428362923],[5.307185149,47.428852953],[5.306365892,47.429243837],[5.306109712,47.430013502],[5.305525034,47.429965653],[5.305727758,47.429310521],[5.305201528,47.429202074],[5.3039316,47.429143479],[5.303147633,47.428905042],[5.302577918,47.428062577],[5.301786077,47.427455052],[5.300282115,47.427909872],[5.298746239,47.426879359],[5.297706753,47.426344243],[5.296453733,47.427637892],[5.295413573,47.427458494],[5.293937001,47.427407471],[5.292900793,47.426792998],[5.290822136,47.425757772],[5.289064687,47.426461492],[5.288553745,47.427082131],[5.287683167,47.427299181],[5.287165895,47.426995055],[5.286964606,47.424020832],[5.28563911,47.424055891],[5.285324388,47.425699308],[5.285003367,47.426262165],[5.284643609,47.427846124],[5.284208438,47.428657975],[5.284869632,47.429224955],[5.283502788,47.431001592],[5.281555319,47.430054585],[5.280806525,47.430702365],[5.274156975,47.427001549],[5.273772075,47.427250424],[5.272989262,47.428192402],[5.272333207,47.42774323],[5.271431175,47.42856595],[5.270168265,47.428076381],[5.269333951,47.429402076],[5.26842424,47.43120473],[5.269667818,47.431299349],[5.26907982,47.432425712],[5.267775808,47.433913646],[5.26821337,47.433966354],[5.268738043,47.435856303],[5.264847287,47.437005571],[5.262796604,47.438576416],[5.264278797,47.440010083],[5.265603667,47.440515621],[5.268623673,47.442118305],[5.27028573,47.44443814],[5.270828182,47.444677009],[5.272883547,47.445155601],[5.274066824,47.445698033],[5.274756837,47.446128521],[5.274708468,47.446521208],[5.275163002,47.446564554],[5.275280935,47.446746863],[5.275933512,47.447139352],[5.27661663,47.446532523],[5.277407306,47.446988043],[5.278592327,47.447506981],[5.279447602,47.447764],[5.279778315,47.447517974],[5.28082441,47.447112037],[5.281601089,47.446677152],[5.282349783,47.446987571],[5.280367482,47.448135019],[5.279408257,47.448430282],[5.279007532,47.448840679],[5.279303024,47.448889826],[5.280330991,47.448556294],[5.281233119,47.448385519],[5.281427553,47.448088126],[5.282175674,47.447668206],[5.283003203,47.447585333],[5.283802325,47.447396745],[5.284117539,47.447690445],[5.280008588,47.450899555],[5.280734943,47.451557137],[5.281531173,47.451984604],[5.282324902,47.452010466],[5.282393834,47.452288287],[5.285079464,47.451939304],[5.28625784,47.451458678],[5.287025842,47.451379649],[5.290793123,47.453629897],[5.291677344,47.453132492],[5.294403983,47.454577302],[5.298660126,47.456479955],[5.300522057,47.457477011],[5.301202249,47.457299663],[5.302832347,47.457103521],[5.302907025,47.457234426],[5.305098922,47.456671413],[5.303690871,47.455701468],[5.304665498,47.455424613],[5.304586716,47.454581445],[5.30429813,47.453768548],[5.304474839,47.453771353],[5.304314036,47.453089209],[5.30447481,47.452289927],[5.304357193,47.45199417],[5.303649929,47.451231886],[5.30349697,47.450824257],[5.304215228,47.450638931],[5.305140554,47.45051434],[5.306295928,47.450459929],[5.306320957,47.451472568],[5.30901529,47.450775238],[5.309344784,47.451242398],[5.313069377,47.450330903],[5.31522355,47.45007103],[5.317546686,47.450157173],[5.319412695,47.450141612],[5.319757773,47.450384192],[5.320060082,47.450987851],[5.320318791,47.451106071],[5.321090953,47.450940278],[5.321293597,47.451235225],[5.321982613,47.450836036],[5.323412064,47.449632262],[5.325177732,47.448773875],[5.325929213,47.448194199],[5.326765292,47.447148131],[5.327332722,47.446672088],[5.328143918,47.446428917],[5.329477511,47.446140161],[5.329242369,47.445464935],[5.328463983,47.444935665],[5.328336497,47.444324024],[5.328888304,47.443153942],[5.328688605,47.442194323],[5.330051614,47.439350033],[5.330176621,47.438043493],[5.330040797,47.437758929],[5.329233013,47.43713119],[5.328342768,47.435674763],[5.325931893,47.431537099],[5.326224465,47.431336724]]]],&quot;type&quot;:&quot;MultiPolygon&quot;}"/>
    <s v="47.439390135, 5.298989788"/>
  </r>
  <r>
    <x v="0"/>
    <x v="135"/>
    <s v="21459"/>
    <s v="CC Mirebellois et Fontenois"/>
    <s v="200072825"/>
    <s v="CC"/>
    <s v="Côte-d'Or"/>
    <s v="21"/>
    <s v="Bourgogne-Franche-Comté"/>
    <s v="27"/>
    <s v="HTA"/>
    <n v="0"/>
    <n v="0"/>
    <n v="0"/>
    <n v="0"/>
    <n v="0"/>
    <n v="0"/>
    <n v="1"/>
    <n v="3726.22"/>
    <n v="0"/>
    <n v="0"/>
    <n v="0"/>
    <n v="0"/>
    <s v="{&quot;coordinates&quot;:[[[[5.326224465,47.431336724],[5.322576238,47.428189148],[5.317855571,47.423861463],[5.31641984,47.424078285],[5.315939588,47.423866306],[5.315578568,47.424171585],[5.314257515,47.424616644],[5.314132782,47.424770423],[5.314387593,47.425846047],[5.313632587,47.425970937],[5.312817114,47.426201491],[5.311650963,47.426239981],[5.311324073,47.426106887],[5.31020405,47.425276291],[5.309854122,47.425316561],[5.310104273,47.425916781],[5.30998538,47.426052427],[5.307942727,47.426229861],[5.306718266,47.426424357],[5.306433289,47.426771326],[5.30627896,47.427224673],[5.306462774,47.427579457],[5.307327278,47.428362923],[5.307185149,47.428852953],[5.306365892,47.429243837],[5.306109712,47.430013502],[5.305525034,47.429965653],[5.305727758,47.429310521],[5.305201528,47.429202074],[5.3039316,47.429143479],[5.303147633,47.428905042],[5.302577918,47.428062577],[5.301786077,47.427455052],[5.300282115,47.427909872],[5.298746239,47.426879359],[5.297706753,47.426344243],[5.296453733,47.427637892],[5.295413573,47.427458494],[5.293937001,47.427407471],[5.292900793,47.426792998],[5.290822136,47.425757772],[5.289064687,47.426461492],[5.288553745,47.427082131],[5.287683167,47.427299181],[5.287165895,47.426995055],[5.286964606,47.424020832],[5.28563911,47.424055891],[5.285324388,47.425699308],[5.285003367,47.426262165],[5.284643609,47.427846124],[5.284208438,47.428657975],[5.284869632,47.429224955],[5.283502788,47.431001592],[5.281555319,47.430054585],[5.280806525,47.430702365],[5.274156975,47.427001549],[5.273772075,47.427250424],[5.272989262,47.428192402],[5.272333207,47.42774323],[5.271431175,47.42856595],[5.270168265,47.428076381],[5.269333951,47.429402076],[5.26842424,47.43120473],[5.269667818,47.431299349],[5.26907982,47.432425712],[5.267775808,47.433913646],[5.26821337,47.433966354],[5.268738043,47.435856303],[5.264847287,47.437005571],[5.262796604,47.438576416],[5.264278797,47.440010083],[5.265603667,47.440515621],[5.268623673,47.442118305],[5.27028573,47.44443814],[5.270828182,47.444677009],[5.272883547,47.445155601],[5.274066824,47.445698033],[5.274756837,47.446128521],[5.274708468,47.446521208],[5.275163002,47.446564554],[5.275280935,47.446746863],[5.275933512,47.447139352],[5.27661663,47.446532523],[5.277407306,47.446988043],[5.278592327,47.447506981],[5.279447602,47.447764],[5.279778315,47.447517974],[5.28082441,47.447112037],[5.281601089,47.446677152],[5.282349783,47.446987571],[5.280367482,47.448135019],[5.279408257,47.448430282],[5.279007532,47.448840679],[5.279303024,47.448889826],[5.280330991,47.448556294],[5.281233119,47.448385519],[5.281427553,47.448088126],[5.282175674,47.447668206],[5.283003203,47.447585333],[5.283802325,47.447396745],[5.284117539,47.447690445],[5.280008588,47.450899555],[5.280734943,47.451557137],[5.281531173,47.451984604],[5.282324902,47.452010466],[5.282393834,47.452288287],[5.285079464,47.451939304],[5.28625784,47.451458678],[5.287025842,47.451379649],[5.290793123,47.453629897],[5.291677344,47.453132492],[5.294403983,47.454577302],[5.298660126,47.456479955],[5.300522057,47.457477011],[5.301202249,47.457299663],[5.302832347,47.457103521],[5.302907025,47.457234426],[5.305098922,47.456671413],[5.303690871,47.455701468],[5.304665498,47.455424613],[5.304586716,47.454581445],[5.30429813,47.453768548],[5.304474839,47.453771353],[5.304314036,47.453089209],[5.30447481,47.452289927],[5.304357193,47.45199417],[5.303649929,47.451231886],[5.30349697,47.450824257],[5.304215228,47.450638931],[5.305140554,47.45051434],[5.306295928,47.450459929],[5.306320957,47.451472568],[5.30901529,47.450775238],[5.309344784,47.451242398],[5.313069377,47.450330903],[5.31522355,47.45007103],[5.317546686,47.450157173],[5.319412695,47.450141612],[5.319757773,47.450384192],[5.320060082,47.450987851],[5.320318791,47.451106071],[5.321090953,47.450940278],[5.321293597,47.451235225],[5.321982613,47.450836036],[5.323412064,47.449632262],[5.325177732,47.448773875],[5.325929213,47.448194199],[5.326765292,47.447148131],[5.327332722,47.446672088],[5.328143918,47.446428917],[5.329477511,47.446140161],[5.329242369,47.445464935],[5.328463983,47.444935665],[5.328336497,47.444324024],[5.328888304,47.443153942],[5.328688605,47.442194323],[5.330051614,47.439350033],[5.330176621,47.438043493],[5.330040797,47.437758929],[5.329233013,47.43713119],[5.328342768,47.435674763],[5.325931893,47.431537099],[5.326224465,47.431336724]]]],&quot;type&quot;:&quot;MultiPolygon&quot;}"/>
    <s v="47.439390135, 5.298989788"/>
  </r>
  <r>
    <x v="0"/>
    <x v="136"/>
    <s v="21457"/>
    <s v="CC des Terres d'Auxois"/>
    <s v="200071017"/>
    <s v="CC"/>
    <s v="Côte-d'Or"/>
    <s v="21"/>
    <s v="Bourgogne-Franche-Comté"/>
    <s v="27"/>
    <s v="BT &gt; 36 kVA"/>
    <n v="1"/>
    <n v="106.877"/>
    <n v="0"/>
    <n v="0"/>
    <n v="0"/>
    <n v="0"/>
    <n v="0"/>
    <n v="0"/>
    <n v="0"/>
    <n v="0"/>
    <n v="0"/>
    <n v="0"/>
    <s v="{&quot;coordinates&quot;:[[[[4.415597718,47.364123494],[4.415148408,47.363065641],[4.418310646,47.362130328],[4.418095739,47.361519805],[4.416898019,47.361727093],[4.415611338,47.361626629],[4.41576912,47.360575785],[4.416988128,47.360523111],[4.417579995,47.360406048],[4.417099994,47.359841974],[4.418038066,47.359638753],[4.418486608,47.359413589],[4.418143492,47.358864955],[4.416883435,47.357813397],[4.417668901,47.357552615],[4.41757968,47.356883834],[4.420803492,47.356587853],[4.420497781,47.355400409],[4.421028354,47.355422733],[4.423269769,47.355157601],[4.423120106,47.354710152],[4.425764371,47.354299579],[4.425668927,47.353948707],[4.429371981,47.353845585],[4.430400068,47.354092238],[4.432838191,47.353506669],[4.433828106,47.353415224],[4.435287191,47.353428721],[4.436494823,47.353551552],[4.437905486,47.353587223],[4.439442022,47.353919341],[4.43967951,47.353240221],[4.439837159,47.352202842],[4.439167675,47.351989647],[4.43751119,47.35197504],[4.437104051,47.351712667],[4.437998701,47.350885862],[4.437928768,47.350797591],[4.435761701,47.350564186],[4.435936061,47.350198282],[4.435437007,47.34971825],[4.434320323,47.349326876],[4.432600686,47.348481939],[4.431934869,47.347857188],[4.431171103,47.347384002],[4.43071368,47.346872824],[4.431339694,47.346552684],[4.431091121,47.346421592],[4.430431503,47.345381685],[4.430823193,47.345167075],[4.430479827,47.344858875],[4.427556976,47.345783496],[4.427582868,47.345561687],[4.42729993,47.344934905],[4.42715184,47.344247942],[4.426485616,47.344301143],[4.425587521,47.344252744],[4.425744519,47.342982196],[4.4250554,47.342970844],[4.425070093,47.341578691],[4.425170793,47.341130872],[4.42261501,47.341806867],[4.421156233,47.34174279],[4.420435462,47.341936182],[4.417313282,47.342034645],[4.416861759,47.341890692],[4.417254326,47.340103172],[4.417194106,47.338575079],[4.415679601,47.338101946],[4.41486062,47.337583408],[4.414707006,47.336830769],[4.414781118,47.335924093],[4.41407445,47.334941391],[4.413804146,47.333780502],[4.413395417,47.332794168],[4.413191078,47.33167299],[4.413247674,47.33125723],[4.412309498,47.33063298],[4.411676169,47.329916781],[4.411695947,47.329611315],[4.412051645,47.328936213],[4.412045891,47.328717492],[4.410815362,47.329161025],[4.409953467,47.328060433],[4.408916849,47.327718268],[4.406080027,47.327203425],[4.406675562,47.326026628],[4.403623138,47.324757124],[4.403181874,47.32474535],[4.40260136,47.324522768],[4.401601616,47.324472714],[4.400534451,47.32513746],[4.400224712,47.325649905],[4.400692637,47.326277223],[4.399792289,47.326739166],[4.400714367,47.327769777],[4.400978293,47.32829241],[4.401687084,47.328405407],[4.401911375,47.328779054],[4.401884934,47.329490666],[4.39996164,47.331100319],[4.398609564,47.332069201],[4.39716809,47.332454803],[4.39645217,47.332782143],[4.395227554,47.333614396],[4.395828342,47.334053759],[4.396814498,47.334491186],[4.396657535,47.334668646],[4.394393294,47.336167952],[4.393223721,47.336573647],[4.391910837,47.336867601],[4.390802652,47.337292344],[4.3919312,47.338265625],[4.3927844,47.339294419],[4.393154603,47.339931939],[4.391562278,47.340945929],[4.391873659,47.341052043],[4.392672062,47.341652019],[4.392856534,47.342073879],[4.392547102,47.342349499],[4.392411698,47.342797702],[4.392817927,47.343240313],[4.390896336,47.344893895],[4.39096735,47.345027199],[4.392786306,47.345849944],[4.392994586,47.346116655],[4.389857475,47.348871521],[4.39068339,47.349711578],[4.391841712,47.350545846],[4.39177599,47.350821243],[4.391858196,47.351743127],[4.393161619,47.351938189],[4.39314516,47.35344739],[4.393482234,47.353621618],[4.393863335,47.355031512],[4.393935413,47.35571492],[4.39370514,47.356082327],[4.394371529,47.356079734],[4.395526022,47.357013951],[4.397571152,47.358362417],[4.398739931,47.357756818],[4.399005976,47.357796832],[4.398795543,47.358314371],[4.398132311,47.358896782],[4.398668381,47.359332406],[4.399781958,47.358997569],[4.400505405,47.358895214],[4.400685984,47.359417046],[4.401915428,47.359409422],[4.401987166,47.359923562],[4.402295992,47.360788681],[4.403159938,47.360737736],[4.404773112,47.36050576],[4.405341471,47.360653749],[4.405554052,47.360978909],[4.405642827,47.361585577],[4.406568695,47.361419512],[4.40678144,47.36195265],[4.406781679,47.362315492],[4.407235393,47.362234368],[4.407021076,47.361793086],[4.407689643,47.361719263],[4.408106427,47.362250827],[4.408662035,47.362618643],[4.410147034,47.363356933],[4.41128701,47.364377607],[4.411054356,47.36465144],[4.410371756,47.365150422],[4.410937393,47.365545116],[4.411444065,47.366065673],[4.411798269,47.365727337],[4.41191757,47.364469887],[4.412526272,47.364033919],[4.412840561,47.363488982],[4.413461878,47.363431906],[4.413806276,47.363979637],[4.414439624,47.364579673],[4.415597718,47.364123494]]]],&quot;type&quot;:&quot;MultiPolygon&quot;}"/>
    <s v="47.346351689, 4.409463506"/>
  </r>
  <r>
    <x v="0"/>
    <x v="137"/>
    <s v="21452"/>
    <s v="Dijon Métropole"/>
    <s v="242100410"/>
    <s v="ME"/>
    <s v="Côte-d'Or"/>
    <s v="21"/>
    <s v="Bourgogne-Franche-Comté"/>
    <s v="27"/>
    <s v="BT &lt;= 36 kVA"/>
    <n v="20"/>
    <n v="57.75"/>
    <n v="0"/>
    <n v="0"/>
    <n v="0"/>
    <n v="0"/>
    <n v="0"/>
    <n v="0"/>
    <n v="0"/>
    <n v="0"/>
    <n v="0"/>
    <n v="0"/>
    <s v="{&quot;coordinates&quot;:[[[[5.089975432,47.286288187],[5.092436647,47.286173581],[5.095585249,47.285359379],[5.095968609,47.284330315],[5.097987543,47.284482941],[5.100178361,47.284089381],[5.101132068,47.285497705],[5.105646758,47.283040161],[5.106380495,47.282446877],[5.107906983,47.28391229],[5.108865312,47.285028687],[5.115973167,47.28639241],[5.117936178,47.285962142],[5.118066046,47.285932754],[5.117109963,47.284274246],[5.117535415,47.284155711],[5.11677069,47.281642668],[5.122194817,47.280692528],[5.122634073,47.281393242],[5.123682676,47.281271385],[5.125214528,47.2807201],[5.126081096,47.280513299],[5.126939036,47.280088712],[5.130684042,47.279318439],[5.131250547,47.27955479],[5.133829987,47.27969379],[5.13512379,47.27988252],[5.135896244,47.27980616],[5.136453245,47.279569858],[5.137310817,47.279371244],[5.138213498,47.279308679],[5.138394789,47.280305879],[5.1396612,47.2797728],[5.14115445,47.278390778],[5.141420771,47.277834707],[5.141964939,47.277178044],[5.142653481,47.275496553],[5.143526167,47.274982408],[5.143425112,47.273278575],[5.143619652,47.273047133],[5.142086007,47.273244776],[5.132692323,47.267970275],[5.130676513,47.26661593],[5.130924426,47.266461879],[5.129266015,47.264775833],[5.129128552,47.264879222],[5.126346232,47.262169092],[5.126209838,47.262299475],[5.125397414,47.261760512],[5.125084512,47.26194366],[5.123335874,47.26034294],[5.121240101,47.258960182],[5.11914246,47.259607327],[5.118558362,47.259857554],[5.118686834,47.259995697],[5.118034751,47.260333618],[5.115343864,47.2581448],[5.109840233,47.261327742],[5.108214391,47.262541566],[5.108011436,47.262797417],[5.107045097,47.263254459],[5.103509288,47.264143572],[5.100876826,47.265063044],[5.099929457,47.26553409],[5.098590479,47.266412068],[5.093695694,47.268730343],[5.09137388,47.269720531],[5.090955537,47.26910218],[5.088985762,47.269551935],[5.086076204,47.270674175],[5.085594804,47.271020544],[5.086497926,47.271994021],[5.087745905,47.273669129],[5.087347453,47.273869021],[5.089034016,47.276646617],[5.089023901,47.276862934],[5.085077066,47.278954807],[5.085908808,47.279995312],[5.08611987,47.279978008],[5.086597805,47.280698867],[5.087284327,47.280520814],[5.088012955,47.280881434],[5.089547419,47.282634216],[5.089238785,47.285145135],[5.089975432,47.286288187]]]],&quot;type&quot;:&quot;MultiPolygon&quot;}"/>
    <s v="47.273535518, 5.112727427"/>
  </r>
  <r>
    <x v="0"/>
    <x v="138"/>
    <s v="21451"/>
    <s v="CC du Montbardois"/>
    <s v="242101491"/>
    <s v="CC"/>
    <s v="Côte-d'Or"/>
    <s v="21"/>
    <s v="Bourgogne-Franche-Comté"/>
    <s v="27"/>
    <s v="BT &gt; 36 kVA"/>
    <n v="2"/>
    <n v="333.18900000000002"/>
    <n v="0"/>
    <n v="0"/>
    <n v="0"/>
    <n v="0"/>
    <n v="0"/>
    <n v="0"/>
    <n v="0"/>
    <n v="0"/>
    <n v="0"/>
    <n v="0"/>
    <s v="{&quot;coordinates&quot;:[[[[4.46234796,47.793785343],[4.463273858,47.792867305],[4.465806383,47.789851559],[4.466120136,47.78887634],[4.467267392,47.786690742],[4.467813976,47.785296716],[4.46725663,47.7838301],[4.467060344,47.782863062],[4.466501291,47.782011287],[4.466369356,47.781343202],[4.463820051,47.780285865],[4.464098183,47.780006933],[4.463160356,47.779559558],[4.462923183,47.779531014],[4.461135592,47.778825977],[4.459997066,47.778265857],[4.457518488,47.778122989],[4.456208309,47.776070663],[4.455561833,47.776066096],[4.454417726,47.775590608],[4.453482767,47.774900071],[4.452525446,47.773878536],[4.451801384,47.772546238],[4.450786197,47.771162631],[4.449371697,47.770117926],[4.449281697,47.769803975],[4.449373255,47.769390557],[4.449786086,47.769055979],[4.451364971,47.768147938],[4.453423758,47.767164606],[4.455200827,47.768577437],[4.455371896,47.768632023],[4.457182833,47.767620197],[4.45701702,47.767416117],[4.458277512,47.766637968],[4.458821248,47.766210807],[4.458182196,47.766034227],[4.457343772,47.765402829],[4.456433075,47.764276319],[4.456074575,47.763519217],[4.453603816,47.762121312],[4.452030904,47.761478287],[4.451709601,47.761641604],[4.450999639,47.761260622],[4.450901423,47.761134912],[4.450045684,47.760744027],[4.448389061,47.759670799],[4.447844027,47.759069011],[4.446261134,47.757954333],[4.445513853,47.758260624],[4.444911371,47.757999803],[4.443271651,47.757740067],[4.442697827,47.757550898],[4.441683213,47.756809936],[4.440995205,47.756001932],[4.440523441,47.754847391],[4.440169565,47.755089395],[4.438980616,47.754463978],[4.436792589,47.753568154],[4.436106088,47.753405541],[4.435420997,47.753443648],[4.434334926,47.753363339],[4.433490707,47.75319274],[4.431003437,47.753424811],[4.430971878,47.753641242],[4.421741246,47.754489151],[4.421696196,47.754001797],[4.408515949,47.754465365],[4.401565518,47.754780122],[4.401214234,47.755431558],[4.400260411,47.756775239],[4.39898982,47.757903052],[4.396646145,47.760619869],[4.395149043,47.763910764],[4.394661814,47.764729428],[4.393107317,47.766958764],[4.391526863,47.76901735],[4.390231557,47.770392895],[4.388914357,47.772415908],[4.388559792,47.773259073],[4.388249071,47.774708431],[4.388229531,47.775802369],[4.388337753,47.776469913],[4.388970302,47.777271666],[4.389360473,47.778047486],[4.389931681,47.778493494],[4.390381303,47.779550357],[4.390170555,47.780633961],[4.390771116,47.781230845],[4.390732835,47.782730078],[4.388822922,47.785287604],[4.388732897,47.787007087],[4.388345586,47.788800303],[4.389416663,47.788895625],[4.393590411,47.78959319],[4.395838862,47.789556522],[4.397233272,47.789806349],[4.39983211,47.789785229],[4.403967157,47.790830353],[4.405646382,47.791695081],[4.406270457,47.79210887],[4.40785052,47.793918131],[4.407740073,47.795953829],[4.407988638,47.796714181],[4.409101396,47.797467744],[4.409492465,47.797857312],[4.409776455,47.799600212],[4.410498044,47.800915667],[4.412664948,47.80241894],[4.413293969,47.802760619],[4.41607877,47.803879208],[4.416400642,47.804225482],[4.416814036,47.803994544],[4.417876859,47.803616224],[4.419229217,47.803473832],[4.420386286,47.802923317],[4.421115982,47.802430183],[4.421593882,47.801764566],[4.421866865,47.801180649],[4.4220446,47.801082175],[4.423167289,47.800997432],[4.42439777,47.801495576],[4.42532132,47.801108978],[4.425243072,47.800382597],[4.425030515,47.79977937],[4.424140345,47.798268012],[4.424108893,47.797841716],[4.424247151,47.797067692],[4.424397008,47.796776917],[4.425188638,47.796206488],[4.426476846,47.795821743],[4.427005668,47.796461625],[4.427325812,47.796692669],[4.428143029,47.796977066],[4.429461387,47.797068111],[4.430648225,47.797037423],[4.432351502,47.796836581],[4.43306358,47.796638839],[4.43443784,47.796523906],[4.438242054,47.798035467],[4.440777966,47.798684842],[4.443471239,47.799616678],[4.444094145,47.800022181],[4.444781282,47.800234252],[4.445953455,47.800398928],[4.446741739,47.800694356],[4.447980352,47.800992317],[4.450535093,47.801440512],[4.453185305,47.802007191],[4.456131916,47.802319881],[4.458138751,47.802125696],[4.458946819,47.801969811],[4.45948447,47.801746174],[4.459296788,47.80084654],[4.45971462,47.79893477],[4.460027039,47.798343065],[4.46096708,47.797400569],[4.461390525,47.796377191],[4.461585517,47.795305351],[4.46234796,47.793785343]]]],&quot;type&quot;:&quot;MultiPolygon&quot;}"/>
    <s v="47.778007346, 4.426698256"/>
  </r>
  <r>
    <x v="0"/>
    <x v="139"/>
    <s v="21449"/>
    <s v="CC des Terres d'Auxois"/>
    <s v="200071017"/>
    <s v="CC"/>
    <s v="Côte-d'Or"/>
    <s v="21"/>
    <s v="Bourgogne-Franche-Comté"/>
    <s v="27"/>
    <s v="BT &lt;= 36 kVA"/>
    <m/>
    <m/>
    <n v="0"/>
    <n v="0"/>
    <n v="0"/>
    <n v="0"/>
    <n v="0"/>
    <n v="0"/>
    <n v="0"/>
    <n v="0"/>
    <n v="0"/>
    <n v="0"/>
    <s v="{&quot;coordinates&quot;:[[[[4.340382129,47.404388034],[4.3413112,47.405266848],[4.342400977,47.405942125],[4.344532389,47.406903364],[4.345973226,47.40787706],[4.348128137,47.406339548],[4.348915819,47.405862243],[4.350377165,47.405384315],[4.350852185,47.405131207],[4.353044912,47.402054492],[4.353879953,47.402458927],[4.356081438,47.402779904],[4.356691007,47.403129326],[4.357292235,47.403253759],[4.357931092,47.402612467],[4.358193722,47.402562583],[4.359839005,47.403016931],[4.360118008,47.402619322],[4.360574718,47.402431212],[4.362724173,47.402738267],[4.363161581,47.402521563],[4.363676166,47.402106778],[4.364257453,47.401968511],[4.365300906,47.401909448],[4.36635151,47.402078976],[4.366908997,47.401735699],[4.367609548,47.401490674],[4.367450194,47.400910031],[4.367718534,47.400772725],[4.370256025,47.400023484],[4.370429663,47.399761241],[4.371970616,47.399713359],[4.372896566,47.399572782],[4.373331557,47.399367771],[4.372593819,47.399245932],[4.372447219,47.399009974],[4.372610229,47.398488555],[4.373529911,47.398621749],[4.373443626,47.397893495],[4.373113048,47.397256358],[4.372050723,47.396626056],[4.371117147,47.395792551],[4.369858338,47.39520236],[4.369031081,47.395103162],[4.368096759,47.394653186],[4.366987101,47.394450156],[4.366988797,47.393632629],[4.366505566,47.392932443],[4.366127724,47.392777524],[4.364879852,47.390164089],[4.364229138,47.389548691],[4.364666406,47.388914222],[4.367257142,47.386478072],[4.367687146,47.385976926],[4.368234968,47.385937167],[4.368278986,47.385480176],[4.369232523,47.38528708],[4.369295079,47.384933409],[4.368950563,47.384679968],[4.370010912,47.383271945],[4.369856153,47.382818195],[4.370356753,47.382332412],[4.371746946,47.38154082],[4.372674212,47.38089423],[4.372926007,47.380529318],[4.373847596,47.379972821],[4.374325751,47.379803305],[4.375887293,47.379702001],[4.376427,47.379813557],[4.378234733,47.379543642],[4.378861955,47.379604629],[4.379241822,47.379428157],[4.380505311,47.379541007],[4.381828933,47.379518077],[4.383139426,47.379294511],[4.383689005,47.379274465],[4.383994348,47.378984519],[4.383978595,47.37857955],[4.38294847,47.375898869],[4.381918739,47.374927035],[4.379324211,47.373251693],[4.378700673,47.372557719],[4.378458116,47.371783595],[4.37853078,47.371207409],[4.378337435,47.370646083],[4.37760166,47.37053416],[4.377861064,47.369333619],[4.37836804,47.36869106],[4.378506022,47.368232945],[4.378222213,47.367606066],[4.378308872,47.367162065],[4.378633202,47.366374912],[4.379257717,47.365975849],[4.3791065,47.3656094],[4.379224595,47.364739158],[4.379417582,47.364617121],[4.380252949,47.36360691],[4.37974764,47.36317804],[4.380317389,47.362918274],[4.379127157,47.361722331],[4.378502208,47.361329089],[4.377376691,47.361825026],[4.376844571,47.361743997],[4.374839827,47.36257625],[4.374221015,47.362732128],[4.37362653,47.361923438],[4.371297847,47.362578487],[4.371025498,47.362551089],[4.370528572,47.360320477],[4.370254666,47.360335411],[4.370312408,47.361039706],[4.370055727,47.361106658],[4.369662938,47.359216047],[4.369390542,47.35845936],[4.369401933,47.357971234],[4.369267029,47.357513644],[4.368935927,47.357519346],[4.367493557,47.357904575],[4.367067478,47.35714699],[4.365941943,47.357122412],[4.364608025,47.356875183],[4.364273379,47.356324496],[4.363143432,47.356281936],[4.360863245,47.355709931],[4.36062907,47.355984579],[4.360135857,47.355919226],[4.358528807,47.355452738],[4.358071329,47.35559494],[4.356263822,47.356841431],[4.356003959,47.35678234],[4.354450941,47.358560639],[4.353478615,47.358464827],[4.353117635,47.358757143],[4.352206224,47.358081687],[4.351692859,47.35826863],[4.351291018,47.358043715],[4.351050803,47.358186063],[4.350391088,47.357349204],[4.350011272,47.356050811],[4.349467184,47.355700593],[4.348393546,47.355314203],[4.34657495,47.354490766],[4.346234268,47.354430789],[4.346171396,47.355093275],[4.346291803,47.357093356],[4.346089063,47.359469023],[4.346927825,47.361897445],[4.347270421,47.36250661],[4.348121528,47.363629375],[4.346042105,47.364938274],[4.345226324,47.365751729],[4.348284553,47.366688661],[4.347804578,47.367786347],[4.346469371,47.367494807],[4.346688235,47.368030677],[4.346575953,47.368573086],[4.348462381,47.369439853],[4.348218948,47.369983784],[4.349814696,47.371936115],[4.350936269,47.373580617],[4.350948179,47.373895598],[4.350642115,47.374531196],[4.350476626,47.375433462],[4.350615416,47.377365784],[4.351466286,47.378835156],[4.355069933,47.38018243],[4.353792427,47.381087752],[4.35364581,47.381423486],[4.353163705,47.381649683],[4.352303937,47.381881171],[4.351524777,47.382208053],[4.351028608,47.382297552],[4.348819017,47.382357424],[4.348772478,47.38293148],[4.34911564,47.383240816],[4.348741914,47.383877191],[4.347481977,47.383853987],[4.34682672,47.384841149],[4.34534557,47.384614307],[4.345293649,47.385556661],[4.34449162,47.385345357],[4.344016383,47.38537246],[4.344335848,47.385794626],[4.343379604,47.385724649],[4.342920524,47.385867705],[4.342822462,47.386769174],[4.343428183,47.387028676],[4.343438924,47.387298653],[4.342776541,47.389064662],[4.341983877,47.389123332],[4.342065563,47.38952664],[4.341971977,47.391137519],[4.34172661,47.391398747],[4.341066486,47.391192083],[4.340393566,47.391640107],[4.339159892,47.391666927],[4.33905861,47.3924955],[4.338167626,47.393929185],[4.337912695,47.395402361],[4.337589621,47.395632962],[4.336543598,47.396010525],[4.336092875,47.396333522],[4.334818318,47.397704959],[4.334471251,47.397825085],[4.334172318,47.398121123],[4.334072761,47.399022595],[4.334806431,47.399144724],[4.335186238,47.398688397],[4.336254837,47.398894903],[4.336448966,47.398756722],[4.338313755,47.399039587],[4.339519612,47.399378633],[4.339995345,47.399684666],[4.338744856,47.401647384],[4.339138997,47.401977768],[4.33946648,47.402506092],[4.339754453,47.40336349],[4.340382129,47.404388034]]]],&quot;type&quot;:&quot;MultiPolygon&quot;}"/>
    <s v="47.380630018, 4.358997092"/>
  </r>
  <r>
    <x v="0"/>
    <x v="139"/>
    <s v="21449"/>
    <s v="CC des Terres d'Auxois"/>
    <s v="200071017"/>
    <s v="CC"/>
    <s v="Côte-d'Or"/>
    <s v="21"/>
    <s v="Bourgogne-Franche-Comté"/>
    <s v="27"/>
    <s v="BT &gt; 36 kVA"/>
    <n v="1"/>
    <n v="63.072000000000003"/>
    <n v="0"/>
    <n v="0"/>
    <n v="0"/>
    <n v="0"/>
    <n v="0"/>
    <n v="0"/>
    <n v="0"/>
    <n v="0"/>
    <n v="0"/>
    <n v="0"/>
    <s v="{&quot;coordinates&quot;:[[[[4.340382129,47.404388034],[4.3413112,47.405266848],[4.342400977,47.405942125],[4.344532389,47.406903364],[4.345973226,47.40787706],[4.348128137,47.406339548],[4.348915819,47.405862243],[4.350377165,47.405384315],[4.350852185,47.405131207],[4.353044912,47.402054492],[4.353879953,47.402458927],[4.356081438,47.402779904],[4.356691007,47.403129326],[4.357292235,47.403253759],[4.357931092,47.402612467],[4.358193722,47.402562583],[4.359839005,47.403016931],[4.360118008,47.402619322],[4.360574718,47.402431212],[4.362724173,47.402738267],[4.363161581,47.402521563],[4.363676166,47.402106778],[4.364257453,47.401968511],[4.365300906,47.401909448],[4.36635151,47.402078976],[4.366908997,47.401735699],[4.367609548,47.401490674],[4.367450194,47.400910031],[4.367718534,47.400772725],[4.370256025,47.400023484],[4.370429663,47.399761241],[4.371970616,47.399713359],[4.372896566,47.399572782],[4.373331557,47.399367771],[4.372593819,47.399245932],[4.372447219,47.399009974],[4.372610229,47.398488555],[4.373529911,47.398621749],[4.373443626,47.397893495],[4.373113048,47.397256358],[4.372050723,47.396626056],[4.371117147,47.395792551],[4.369858338,47.39520236],[4.369031081,47.395103162],[4.368096759,47.394653186],[4.366987101,47.394450156],[4.366988797,47.393632629],[4.366505566,47.392932443],[4.366127724,47.392777524],[4.364879852,47.390164089],[4.364229138,47.389548691],[4.364666406,47.388914222],[4.367257142,47.386478072],[4.367687146,47.385976926],[4.368234968,47.385937167],[4.368278986,47.385480176],[4.369232523,47.38528708],[4.369295079,47.384933409],[4.368950563,47.384679968],[4.370010912,47.383271945],[4.369856153,47.382818195],[4.370356753,47.382332412],[4.371746946,47.38154082],[4.372674212,47.38089423],[4.372926007,47.380529318],[4.373847596,47.379972821],[4.374325751,47.379803305],[4.375887293,47.379702001],[4.376427,47.379813557],[4.378234733,47.379543642],[4.378861955,47.379604629],[4.379241822,47.379428157],[4.380505311,47.379541007],[4.381828933,47.379518077],[4.383139426,47.379294511],[4.383689005,47.379274465],[4.383994348,47.378984519],[4.383978595,47.37857955],[4.38294847,47.375898869],[4.381918739,47.374927035],[4.379324211,47.373251693],[4.378700673,47.372557719],[4.378458116,47.371783595],[4.37853078,47.371207409],[4.378337435,47.370646083],[4.37760166,47.37053416],[4.377861064,47.369333619],[4.37836804,47.36869106],[4.378506022,47.368232945],[4.378222213,47.367606066],[4.378308872,47.367162065],[4.378633202,47.366374912],[4.379257717,47.365975849],[4.3791065,47.3656094],[4.379224595,47.364739158],[4.379417582,47.364617121],[4.380252949,47.36360691],[4.37974764,47.36317804],[4.380317389,47.362918274],[4.379127157,47.361722331],[4.378502208,47.361329089],[4.377376691,47.361825026],[4.376844571,47.361743997],[4.374839827,47.36257625],[4.374221015,47.362732128],[4.37362653,47.361923438],[4.371297847,47.362578487],[4.371025498,47.362551089],[4.370528572,47.360320477],[4.370254666,47.360335411],[4.370312408,47.361039706],[4.370055727,47.361106658],[4.369662938,47.359216047],[4.369390542,47.35845936],[4.369401933,47.357971234],[4.369267029,47.357513644],[4.368935927,47.357519346],[4.367493557,47.357904575],[4.367067478,47.35714699],[4.365941943,47.357122412],[4.364608025,47.356875183],[4.364273379,47.356324496],[4.363143432,47.356281936],[4.360863245,47.355709931],[4.36062907,47.355984579],[4.360135857,47.355919226],[4.358528807,47.355452738],[4.358071329,47.35559494],[4.356263822,47.356841431],[4.356003959,47.35678234],[4.354450941,47.358560639],[4.353478615,47.358464827],[4.353117635,47.358757143],[4.352206224,47.358081687],[4.351692859,47.35826863],[4.351291018,47.358043715],[4.351050803,47.358186063],[4.350391088,47.357349204],[4.350011272,47.356050811],[4.349467184,47.355700593],[4.348393546,47.355314203],[4.34657495,47.354490766],[4.346234268,47.354430789],[4.346171396,47.355093275],[4.346291803,47.357093356],[4.346089063,47.359469023],[4.346927825,47.361897445],[4.347270421,47.36250661],[4.348121528,47.363629375],[4.346042105,47.364938274],[4.345226324,47.365751729],[4.348284553,47.366688661],[4.347804578,47.367786347],[4.346469371,47.367494807],[4.346688235,47.368030677],[4.346575953,47.368573086],[4.348462381,47.369439853],[4.348218948,47.369983784],[4.349814696,47.371936115],[4.350936269,47.373580617],[4.350948179,47.373895598],[4.350642115,47.374531196],[4.350476626,47.375433462],[4.350615416,47.377365784],[4.351466286,47.378835156],[4.355069933,47.38018243],[4.353792427,47.381087752],[4.35364581,47.381423486],[4.353163705,47.381649683],[4.352303937,47.381881171],[4.351524777,47.382208053],[4.351028608,47.382297552],[4.348819017,47.382357424],[4.348772478,47.38293148],[4.34911564,47.383240816],[4.348741914,47.383877191],[4.347481977,47.383853987],[4.34682672,47.384841149],[4.34534557,47.384614307],[4.345293649,47.385556661],[4.34449162,47.385345357],[4.344016383,47.38537246],[4.344335848,47.385794626],[4.343379604,47.385724649],[4.342920524,47.385867705],[4.342822462,47.386769174],[4.343428183,47.387028676],[4.343438924,47.387298653],[4.342776541,47.389064662],[4.341983877,47.389123332],[4.342065563,47.38952664],[4.341971977,47.391137519],[4.34172661,47.391398747],[4.341066486,47.391192083],[4.340393566,47.391640107],[4.339159892,47.391666927],[4.33905861,47.3924955],[4.338167626,47.393929185],[4.337912695,47.395402361],[4.337589621,47.395632962],[4.336543598,47.396010525],[4.336092875,47.396333522],[4.334818318,47.397704959],[4.334471251,47.397825085],[4.334172318,47.398121123],[4.334072761,47.399022595],[4.334806431,47.399144724],[4.335186238,47.398688397],[4.336254837,47.398894903],[4.336448966,47.398756722],[4.338313755,47.399039587],[4.339519612,47.399378633],[4.339995345,47.399684666],[4.338744856,47.401647384],[4.339138997,47.401977768],[4.33946648,47.402506092],[4.339754453,47.40336349],[4.340382129,47.404388034]]]],&quot;type&quot;:&quot;MultiPolygon&quot;}"/>
    <s v="47.380630018, 4.358997092"/>
  </r>
  <r>
    <x v="0"/>
    <x v="140"/>
    <s v="21444"/>
    <s v="CC du Pays Châtillonnais"/>
    <s v="242101434"/>
    <s v="CC"/>
    <s v="Côte-d'Or"/>
    <s v="21"/>
    <s v="Bourgogne-Franche-Comté"/>
    <s v="27"/>
    <s v="BT &lt;= 36 kVA"/>
    <m/>
    <m/>
    <n v="0"/>
    <n v="0"/>
    <n v="0"/>
    <n v="0"/>
    <n v="0"/>
    <n v="0"/>
    <n v="0"/>
    <n v="0"/>
    <n v="0"/>
    <n v="0"/>
    <s v="{&quot;coordinates&quot;:[[[[4.627102884,47.903901338],[4.626650471,47.904427896],[4.626714327,47.904545832],[4.625659659,47.905428187],[4.624662666,47.904915396],[4.625056833,47.904628193],[4.624559297,47.90446855],[4.621661339,47.906847206],[4.621925937,47.907182009],[4.619045818,47.908793419],[4.618055915,47.909259839],[4.61669607,47.909625126],[4.614418294,47.910844659],[4.612404663,47.913005674],[4.611898949,47.91297481],[4.611562172,47.913304385],[4.611636742,47.913687724],[4.611258715,47.913629001],[4.611224681,47.914183958],[4.610623893,47.914991528],[4.609701383,47.915258017],[4.609388257,47.915706079],[4.609590891,47.91625059],[4.607819564,47.916742928],[4.608667868,47.918091428],[4.609102751,47.91927366],[4.608350235,47.919054431],[4.608390286,47.919978328],[4.609488066,47.920631196],[4.609437407,47.920991946],[4.61082733,47.922179983],[4.610974738,47.92249211],[4.610963449,47.923796569],[4.611685192,47.926571701],[4.61218624,47.927326344],[4.612561422,47.927640743],[4.612255101,47.927961797],[4.611632099,47.929100919],[4.611553579,47.929778899],[4.611373143,47.93014413],[4.612236745,47.93255905],[4.612710367,47.933246554],[4.613066023,47.934194915],[4.61310575,47.934884773],[4.612896708,47.935587047],[4.613202048,47.935761082],[4.613474558,47.935604317],[4.615426407,47.935566694],[4.616687059,47.934737432],[4.617236844,47.933834229],[4.617805568,47.933333124],[4.62001286,47.932101024],[4.621964334,47.932493562],[4.62543727,47.932705703],[4.627375915,47.933027219],[4.629170914,47.93351182],[4.629109183,47.93276646],[4.629726649,47.932765997],[4.629962115,47.933585458],[4.633706504,47.933518147],[4.636628448,47.93310302],[4.636917311,47.933652582],[4.639824053,47.933352805],[4.639533402,47.93226949],[4.644313988,47.931410549],[4.645303435,47.931312082],[4.643349824,47.928865829],[4.643364247,47.928769312],[4.644743448,47.928240527],[4.645816537,47.928249802],[4.649660543,47.928771077],[4.64881738,47.926248099],[4.651757351,47.925395761],[4.65118499,47.924045483],[4.646591444,47.914808702],[4.647386113,47.91288833],[4.640938209,47.911732791],[4.638867191,47.911308034],[4.634671049,47.909176447],[4.632454713,47.907025305],[4.630080996,47.905454206],[4.627902167,47.904253022],[4.627102884,47.903901338]]]],&quot;type&quot;:&quot;MultiPolygon&quot;}"/>
    <s v="47.920801192, 4.628817484"/>
  </r>
  <r>
    <x v="0"/>
    <x v="141"/>
    <s v="21441"/>
    <s v="CC de Pouilly-en-Auxois/Bligny-sur-Ouche"/>
    <s v="200071207"/>
    <s v="CC"/>
    <s v="Côte-d'Or"/>
    <s v="21"/>
    <s v="Bourgogne-Franche-Comté"/>
    <s v="27"/>
    <s v="BT &lt;= 36 kVA"/>
    <n v="10"/>
    <n v="139.63499999999999"/>
    <n v="0"/>
    <n v="0"/>
    <n v="0"/>
    <n v="0"/>
    <n v="0"/>
    <n v="0"/>
    <n v="0"/>
    <n v="0"/>
    <n v="0"/>
    <n v="0"/>
    <s v="{&quot;coordinates&quot;:[[[[4.358161095,47.292981691],[4.360010871,47.292445913],[4.360620679,47.292435164],[4.361160732,47.292700744],[4.362908012,47.292351599],[4.364232725,47.292195575],[4.364952369,47.292341077],[4.36618736,47.292143768],[4.367270755,47.291814076],[4.367209916,47.291555484],[4.369262715,47.291461951],[4.370371526,47.291766696],[4.370451347,47.292353701],[4.370346976,47.292671867],[4.369632453,47.292728022],[4.369901962,47.293332596],[4.369643105,47.294339572],[4.369629703,47.295734414],[4.369699452,47.295822728],[4.370674532,47.295810316],[4.370626393,47.297606236],[4.371536695,47.297595482],[4.371850586,47.298484945],[4.374187117,47.299073161],[4.374992925,47.299374248],[4.376748716,47.300333044],[4.377265379,47.300196359],[4.378865633,47.300971492],[4.381558768,47.301728196],[4.381671048,47.303262903],[4.385159715,47.303141189],[4.385012531,47.303695777],[4.389178686,47.303666699],[4.38941714,47.304697478],[4.390101591,47.305315046],[4.391103566,47.305567753],[4.392294353,47.305546273],[4.396936538,47.307578476],[4.39960688,47.308250406],[4.401583772,47.3085732],[4.404409726,47.308256326],[4.403982298,47.308515403],[4.40365526,47.308918226],[4.403106035,47.310393383],[4.403017695,47.31096439],[4.403351437,47.312894367],[4.403900093,47.313928569],[4.403637245,47.314255883],[4.404413725,47.314685876],[4.404545134,47.314901277],[4.40347546,47.315917232],[4.403171226,47.316333282],[4.404580886,47.317128376],[4.404803313,47.317684818],[4.4063441,47.317670667],[4.407012178,47.316942271],[4.409114746,47.31588494],[4.410200813,47.31524509],[4.412253983,47.314378279],[4.413909481,47.312690627],[4.414326685,47.312144417],[4.414955338,47.311986393],[4.416372496,47.311356853],[4.416845722,47.311731039],[4.418333833,47.311783997],[4.4194463,47.311448964],[4.420768227,47.31142559],[4.422098735,47.311626291],[4.422441699,47.311229523],[4.421662457,47.310598897],[4.423404323,47.30948809],[4.423988623,47.309207207],[4.424529038,47.309467991],[4.42669731,47.309113623],[4.428009349,47.308820172],[4.428841207,47.308540721],[4.429467216,47.308883263],[4.430361294,47.308057402],[4.430788528,47.307149952],[4.431226891,47.306511577],[4.431684933,47.306413189],[4.43199592,47.30591324],[4.431854968,47.305690783],[4.432167248,47.305189917],[4.432448207,47.303266827],[4.432806876,47.303265101],[4.434051831,47.302994016],[4.435987907,47.303175368],[4.436735201,47.3033516],[4.437747769,47.30344891],[4.439118137,47.303758768],[4.441735673,47.303633545],[4.443325689,47.303840682],[4.444667138,47.303910431],[4.444404008,47.301903137],[4.444797012,47.299192572],[4.444609713,47.298675378],[4.444072998,47.295745881],[4.444392859,47.29484421],[4.445714555,47.293155723],[4.445896784,47.292747375],[4.446537938,47.291885811],[4.446629981,47.29137234],[4.446087804,47.2906993],[4.445480224,47.290201749],[4.445628079,47.289696586],[4.445609052,47.288792827],[4.446007258,47.287166254],[4.446768439,47.286341907],[4.446733641,47.285442845],[4.446843439,47.284901238],[4.448465564,47.282441824],[4.448912229,47.282028366],[4.449304028,47.281886612],[4.451444863,47.282522544],[4.451735025,47.282536921],[4.451946192,47.282027355],[4.452525002,47.282000301],[4.452969335,47.281844371],[4.452834684,47.280877228],[4.451701852,47.280672611],[4.451562223,47.27712048],[4.451220389,47.276857337],[4.449555073,47.276527901],[4.44986316,47.275982011],[4.449977981,47.275530375],[4.44995801,47.275035404],[4.449742246,47.274589701],[4.449119853,47.273880759],[4.448068417,47.272370409],[4.447148046,47.270812495],[4.445901951,47.271060338],[4.445737382,47.270253828],[4.445349511,47.269505926],[4.445842535,47.26929449],[4.447456644,47.268272211],[4.452298197,47.266218199],[4.452752155,47.265297703],[4.453312417,47.264689213],[4.453154782,47.26433823],[4.452241355,47.263184546],[4.451830067,47.26240364],[4.451265558,47.260797178],[4.450184637,47.260196622],[4.450144648,47.259890984],[4.449791902,47.259562244],[4.449340918,47.258876368],[4.449165419,47.258155535],[4.448660224,47.257273145],[4.447997997,47.256452141],[4.447286623,47.255917175],[4.446357859,47.254134251],[4.446244996,47.253724172],[4.445648281,47.252926648],[4.44485465,47.252920332],[4.444725354,47.253177659],[4.444099565,47.253315112],[4.441972049,47.254115037],[4.441641886,47.254378459],[4.441085756,47.254500624],[4.440767706,47.254821519],[4.439801128,47.25546921],[4.439410818,47.255610917],[4.439101695,47.256315269],[4.438636823,47.256636179],[4.437876135,47.257566727],[4.436474615,47.258273805],[4.435500591,47.25869645],[4.43406135,47.259082521],[4.432487497,47.259381097],[4.429859204,47.2600159],[4.428262633,47.26065595],[4.427865702,47.260899444],[4.427353313,47.261875483],[4.427104426,47.262165773],[4.425788787,47.262978809],[4.425087118,47.263552884],[4.423247636,47.264316499],[4.420156131,47.264904537],[4.419369647,47.26517528],[4.418588897,47.265613421],[4.41807043,47.266066358],[4.416948751,47.266668926],[4.41500386,47.267305838],[4.414091446,47.267468232],[4.413609445,47.267800951],[4.414028821,47.268054253],[4.413982911,47.268622062],[4.413771693,47.269091041],[4.412498176,47.268651856],[4.409825625,47.268785214],[4.408337741,47.26889693],[4.408391713,47.269240225],[4.4079305,47.269257529],[4.407378647,47.269450608],[4.40588126,47.269048282],[4.404867006,47.269011048],[4.403148677,47.268555539],[4.402390212,47.268587221],[4.402301304,47.268931346],[4.401873567,47.26901485],[4.401189887,47.268718778],[4.401072558,47.26822678],[4.400252353,47.268224078],[4.398836351,47.26784499],[4.398471628,47.267554059],[4.398381678,47.26724901],[4.398014071,47.266999531],[4.397464943,47.266992642],[4.397283324,47.267129889],[4.397744127,47.267606047],[4.39768303,47.267749045],[4.396660225,47.267941444],[4.39629716,47.267764836],[4.394929233,47.267707463],[4.394438429,47.267603516],[4.393466784,47.268034775],[4.393564837,47.268398256],[4.392686778,47.268460124],[4.392215724,47.268965496],[4.391476459,47.268819499],[4.390753684,47.269923943],[4.390470354,47.269863412],[4.390449847,47.268712958],[4.39073965,47.268154843],[4.390289987,47.267851399],[4.390614859,47.267472942],[4.387483885,47.266398454],[4.386882956,47.266229164],[4.385165494,47.266259591],[4.384178865,47.266367711],[4.384371596,47.266814706],[4.383576354,47.267523797],[4.38393078,47.268188559],[4.383474842,47.268718925],[4.383104799,47.269400431],[4.381190935,47.270388452],[4.376352031,47.273231764],[4.374645539,47.274837578],[4.37390709,47.275293817],[4.373103672,47.275382563],[4.372918222,47.276150085],[4.372360318,47.27714981],[4.371792855,47.27787953],[4.369820655,47.279193982],[4.368804571,47.279818235],[4.36807431,47.280132978],[4.366546224,47.281124299],[4.365734676,47.281990117],[4.364764419,47.282547165],[4.36335154,47.283651435],[4.362126208,47.284483371],[4.361347037,47.284856268],[4.359844142,47.28518002],[4.358736286,47.285690007],[4.357522814,47.286472233],[4.356982888,47.287046687],[4.35753114,47.287430138],[4.358259332,47.287445926],[4.360835995,47.288397149],[4.361466353,47.28852031],[4.361951449,47.288916186],[4.362538267,47.289722338],[4.362780637,47.290617168],[4.360285791,47.290603222],[4.359784637,47.290932331],[4.359090444,47.291111534],[4.358598905,47.291402709],[4.358505064,47.291878306],[4.358142703,47.292306625],[4.358161095,47.292981691]]]],&quot;type&quot;:&quot;MultiPolygon&quot;}"/>
    <s v="47.28565988, 4.411433989"/>
  </r>
  <r>
    <x v="0"/>
    <x v="141"/>
    <s v="21441"/>
    <s v="CC de Pouilly-en-Auxois/Bligny-sur-Ouche"/>
    <s v="200071207"/>
    <s v="CC"/>
    <s v="Côte-d'Or"/>
    <s v="21"/>
    <s v="Bourgogne-Franche-Comté"/>
    <s v="27"/>
    <s v="BT &gt; 36 kVA"/>
    <n v="2"/>
    <n v="190.47900000000001"/>
    <n v="0"/>
    <n v="0"/>
    <n v="0"/>
    <n v="0"/>
    <n v="0"/>
    <n v="0"/>
    <n v="0"/>
    <n v="0"/>
    <n v="0"/>
    <n v="0"/>
    <s v="{&quot;coordinates&quot;:[[[[4.358161095,47.292981691],[4.360010871,47.292445913],[4.360620679,47.292435164],[4.361160732,47.292700744],[4.362908012,47.292351599],[4.364232725,47.292195575],[4.364952369,47.292341077],[4.36618736,47.292143768],[4.367270755,47.291814076],[4.367209916,47.291555484],[4.369262715,47.291461951],[4.370371526,47.291766696],[4.370451347,47.292353701],[4.370346976,47.292671867],[4.369632453,47.292728022],[4.369901962,47.293332596],[4.369643105,47.294339572],[4.369629703,47.295734414],[4.369699452,47.295822728],[4.370674532,47.295810316],[4.370626393,47.297606236],[4.371536695,47.297595482],[4.371850586,47.298484945],[4.374187117,47.299073161],[4.374992925,47.299374248],[4.376748716,47.300333044],[4.377265379,47.300196359],[4.378865633,47.300971492],[4.381558768,47.301728196],[4.381671048,47.303262903],[4.385159715,47.303141189],[4.385012531,47.303695777],[4.389178686,47.303666699],[4.38941714,47.304697478],[4.390101591,47.305315046],[4.391103566,47.305567753],[4.392294353,47.305546273],[4.396936538,47.307578476],[4.39960688,47.308250406],[4.401583772,47.3085732],[4.404409726,47.308256326],[4.403982298,47.308515403],[4.40365526,47.308918226],[4.403106035,47.310393383],[4.403017695,47.31096439],[4.403351437,47.312894367],[4.403900093,47.313928569],[4.403637245,47.314255883],[4.404413725,47.314685876],[4.404545134,47.314901277],[4.40347546,47.315917232],[4.403171226,47.316333282],[4.404580886,47.317128376],[4.404803313,47.317684818],[4.4063441,47.317670667],[4.407012178,47.316942271],[4.409114746,47.31588494],[4.410200813,47.31524509],[4.412253983,47.314378279],[4.413909481,47.312690627],[4.414326685,47.312144417],[4.414955338,47.311986393],[4.416372496,47.311356853],[4.416845722,47.311731039],[4.418333833,47.311783997],[4.4194463,47.311448964],[4.420768227,47.31142559],[4.422098735,47.311626291],[4.422441699,47.311229523],[4.421662457,47.310598897],[4.423404323,47.30948809],[4.423988623,47.309207207],[4.424529038,47.309467991],[4.42669731,47.309113623],[4.428009349,47.308820172],[4.428841207,47.308540721],[4.429467216,47.308883263],[4.430361294,47.308057402],[4.430788528,47.307149952],[4.431226891,47.306511577],[4.431684933,47.306413189],[4.43199592,47.30591324],[4.431854968,47.305690783],[4.432167248,47.305189917],[4.432448207,47.303266827],[4.432806876,47.303265101],[4.434051831,47.302994016],[4.435987907,47.303175368],[4.436735201,47.3033516],[4.437747769,47.30344891],[4.439118137,47.303758768],[4.441735673,47.303633545],[4.443325689,47.303840682],[4.444667138,47.303910431],[4.444404008,47.301903137],[4.444797012,47.299192572],[4.444609713,47.298675378],[4.444072998,47.295745881],[4.444392859,47.29484421],[4.445714555,47.293155723],[4.445896784,47.292747375],[4.446537938,47.291885811],[4.446629981,47.29137234],[4.446087804,47.2906993],[4.445480224,47.290201749],[4.445628079,47.289696586],[4.445609052,47.288792827],[4.446007258,47.287166254],[4.446768439,47.286341907],[4.446733641,47.285442845],[4.446843439,47.284901238],[4.448465564,47.282441824],[4.448912229,47.282028366],[4.449304028,47.281886612],[4.451444863,47.282522544],[4.451735025,47.282536921],[4.451946192,47.282027355],[4.452525002,47.282000301],[4.452969335,47.281844371],[4.452834684,47.280877228],[4.451701852,47.280672611],[4.451562223,47.27712048],[4.451220389,47.276857337],[4.449555073,47.276527901],[4.44986316,47.275982011],[4.449977981,47.275530375],[4.44995801,47.275035404],[4.449742246,47.274589701],[4.449119853,47.273880759],[4.448068417,47.272370409],[4.447148046,47.270812495],[4.445901951,47.271060338],[4.445737382,47.270253828],[4.445349511,47.269505926],[4.445842535,47.26929449],[4.447456644,47.268272211],[4.452298197,47.266218199],[4.452752155,47.265297703],[4.453312417,47.264689213],[4.453154782,47.26433823],[4.452241355,47.263184546],[4.451830067,47.26240364],[4.451265558,47.260797178],[4.450184637,47.260196622],[4.450144648,47.259890984],[4.449791902,47.259562244],[4.449340918,47.258876368],[4.449165419,47.258155535],[4.448660224,47.257273145],[4.447997997,47.256452141],[4.447286623,47.255917175],[4.446357859,47.254134251],[4.446244996,47.253724172],[4.445648281,47.252926648],[4.44485465,47.252920332],[4.444725354,47.253177659],[4.444099565,47.253315112],[4.441972049,47.254115037],[4.441641886,47.254378459],[4.441085756,47.254500624],[4.440767706,47.254821519],[4.439801128,47.25546921],[4.439410818,47.255610917],[4.439101695,47.256315269],[4.438636823,47.256636179],[4.437876135,47.257566727],[4.436474615,47.258273805],[4.435500591,47.25869645],[4.43406135,47.259082521],[4.432487497,47.259381097],[4.429859204,47.2600159],[4.428262633,47.26065595],[4.427865702,47.260899444],[4.427353313,47.261875483],[4.427104426,47.262165773],[4.425788787,47.262978809],[4.425087118,47.263552884],[4.423247636,47.264316499],[4.420156131,47.264904537],[4.419369647,47.26517528],[4.418588897,47.265613421],[4.41807043,47.266066358],[4.416948751,47.266668926],[4.41500386,47.267305838],[4.414091446,47.267468232],[4.413609445,47.267800951],[4.414028821,47.268054253],[4.413982911,47.268622062],[4.413771693,47.269091041],[4.412498176,47.268651856],[4.409825625,47.268785214],[4.408337741,47.26889693],[4.408391713,47.269240225],[4.4079305,47.269257529],[4.407378647,47.269450608],[4.40588126,47.269048282],[4.404867006,47.269011048],[4.403148677,47.268555539],[4.402390212,47.268587221],[4.402301304,47.268931346],[4.401873567,47.26901485],[4.401189887,47.268718778],[4.401072558,47.26822678],[4.400252353,47.268224078],[4.398836351,47.26784499],[4.398471628,47.267554059],[4.398381678,47.26724901],[4.398014071,47.266999531],[4.397464943,47.266992642],[4.397283324,47.267129889],[4.397744127,47.267606047],[4.39768303,47.267749045],[4.396660225,47.267941444],[4.39629716,47.267764836],[4.394929233,47.267707463],[4.394438429,47.267603516],[4.393466784,47.268034775],[4.393564837,47.268398256],[4.392686778,47.268460124],[4.392215724,47.268965496],[4.391476459,47.268819499],[4.390753684,47.269923943],[4.390470354,47.269863412],[4.390449847,47.268712958],[4.39073965,47.268154843],[4.390289987,47.267851399],[4.390614859,47.267472942],[4.387483885,47.266398454],[4.386882956,47.266229164],[4.385165494,47.266259591],[4.384178865,47.266367711],[4.384371596,47.266814706],[4.383576354,47.267523797],[4.38393078,47.268188559],[4.383474842,47.268718925],[4.383104799,47.269400431],[4.381190935,47.270388452],[4.376352031,47.273231764],[4.374645539,47.274837578],[4.37390709,47.275293817],[4.373103672,47.275382563],[4.372918222,47.276150085],[4.372360318,47.27714981],[4.371792855,47.27787953],[4.369820655,47.279193982],[4.368804571,47.279818235],[4.36807431,47.280132978],[4.366546224,47.281124299],[4.365734676,47.281990117],[4.364764419,47.282547165],[4.36335154,47.283651435],[4.362126208,47.284483371],[4.361347037,47.284856268],[4.359844142,47.28518002],[4.358736286,47.285690007],[4.357522814,47.286472233],[4.356982888,47.287046687],[4.35753114,47.287430138],[4.358259332,47.287445926],[4.360835995,47.288397149],[4.361466353,47.28852031],[4.361951449,47.288916186],[4.362538267,47.289722338],[4.362780637,47.290617168],[4.360285791,47.290603222],[4.359784637,47.290932331],[4.359090444,47.291111534],[4.358598905,47.291402709],[4.358505064,47.291878306],[4.358142703,47.292306625],[4.358161095,47.292981691]]]],&quot;type&quot;:&quot;MultiPolygon&quot;}"/>
    <s v="47.28565988, 4.411433989"/>
  </r>
  <r>
    <x v="0"/>
    <x v="142"/>
    <s v="21440"/>
    <s v="CC Rives de Saône"/>
    <s v="242101509"/>
    <s v="CC"/>
    <s v="Côte-d'Or"/>
    <s v="21"/>
    <s v="Bourgogne-Franche-Comté"/>
    <s v="27"/>
    <s v="BT &lt;= 36 kVA"/>
    <m/>
    <m/>
    <n v="0"/>
    <n v="0"/>
    <n v="0"/>
    <n v="0"/>
    <n v="0"/>
    <n v="0"/>
    <n v="0"/>
    <n v="0"/>
    <n v="0"/>
    <n v="0"/>
    <s v="{&quot;coordinates&quot;:[[[[5.239769282,47.174372013],[5.244612675,47.176999965],[5.245247228,47.176664328],[5.244869055,47.176052916],[5.24474507,47.175296975],[5.24746266,47.172527892],[5.248125065,47.172323191],[5.248572333,47.171995674],[5.248459722,47.171007146],[5.249016062,47.169686792],[5.250352193,47.168254907],[5.252281167,47.166537673],[5.25259714,47.165914576],[5.253890371,47.164377203],[5.254056796,47.163715583],[5.255327464,47.162272298],[5.255133921,47.16200227],[5.254366579,47.161557884],[5.254367381,47.161072415],[5.254105275,47.160804621],[5.25245732,47.159573986],[5.25343822,47.158717281],[5.254768675,47.157947425],[5.256535411,47.157128518],[5.255966816,47.156604613],[5.256350012,47.156201753],[5.256980255,47.155991319],[5.255996616,47.154983748],[5.255043843,47.154365552],[5.256944943,47.153510692],[5.257528144,47.153155265],[5.256925332,47.151751186],[5.256869862,47.150742628],[5.256192364,47.149918226],[5.255375738,47.149112743],[5.25666278,47.148573373],[5.255795622,47.147096986],[5.255485299,47.146275327],[5.255039346,47.146060656],[5.254409633,47.145934225],[5.25400858,47.145435867],[5.254868181,47.145125502],[5.254019622,47.144027918],[5.254942855,47.143346141],[5.254708872,47.142991337],[5.254699757,47.142615938],[5.254165102,47.141921138],[5.252525795,47.140536324],[5.253412614,47.140120962],[5.255427114,47.139652991],[5.255355819,47.139085162],[5.255972673,47.138465186],[5.256610357,47.138153729],[5.256370274,47.13736943],[5.256306847,47.1367375],[5.255715862,47.136587806],[5.256194433,47.135881359],[5.256709283,47.135379553],[5.255437064,47.13453162],[5.256011291,47.134187177],[5.253526344,47.132680164],[5.253823255,47.132363649],[5.252529636,47.131569242],[5.251496483,47.131195765],[5.247526289,47.129384281],[5.247096699,47.129715966],[5.246463974,47.129702137],[5.245474333,47.130370731],[5.245327101,47.130732953],[5.243577587,47.132297125],[5.24433726,47.132759739],[5.244026945,47.133294448],[5.241373007,47.135424625],[5.240426958,47.135907691],[5.238422795,47.136369798],[5.237532687,47.136770698],[5.236875439,47.137376041],[5.236348494,47.138258966],[5.235334655,47.138287566],[5.233145508,47.138525286],[5.231545129,47.138414764],[5.230517259,47.138136469],[5.23057063,47.138596575],[5.231047616,47.139245757],[5.231462961,47.139394461],[5.23130229,47.139881212],[5.231533323,47.140901702],[5.231897562,47.141186488],[5.231647984,47.141693868],[5.2316179,47.142146577],[5.230641881,47.143026424],[5.230232125,47.143682794],[5.229826063,47.144077902],[5.22926365,47.145065047],[5.229200964,47.145400397],[5.228958933,47.145644634],[5.228948284,47.145993392],[5.228726435,47.146342615],[5.228211965,47.146638931],[5.229458052,47.147688506],[5.231028582,47.148729111],[5.233311179,47.150575549],[5.233351586,47.150753999],[5.233142803,47.151609145],[5.233191731,47.151961256],[5.233454633,47.152411012],[5.234018698,47.15276849],[5.234046623,47.153537108],[5.23331594,47.15403306],[5.233303263,47.15442779],[5.232744571,47.155601311],[5.2326585,47.156264049],[5.229784598,47.160549805],[5.231246047,47.160892707],[5.231956148,47.161776962],[5.231756017,47.162268973],[5.230861474,47.162255596],[5.228855026,47.16198623],[5.226954218,47.164940912],[5.227610754,47.16526512],[5.228011329,47.165179955],[5.228723809,47.165228383],[5.229048747,47.165006872],[5.230064517,47.165554713],[5.230483243,47.165429561],[5.231183343,47.165688964],[5.23154832,47.166210608],[5.232277974,47.165812863],[5.233252138,47.166438936],[5.234311061,47.166338343],[5.233658771,47.166754422],[5.233919383,47.167369939],[5.233598733,47.167726478],[5.233160975,47.168443733],[5.233687072,47.168932541],[5.233809494,47.169591253],[5.234115948,47.169974418],[5.234724098,47.170307627],[5.235394808,47.170334306],[5.235380174,47.170649815],[5.236115321,47.170478904],[5.23652731,47.170604241],[5.23681597,47.171162468],[5.236933809,47.171678063],[5.236813647,47.171774052],[5.237195797,47.172198078],[5.237009531,47.172419634],[5.237451896,47.172639849],[5.237551058,47.172991886],[5.237779376,47.173082942],[5.237977239,47.173489812],[5.239769282,47.174372013]]]],&quot;type&quot;:&quot;MultiPolygon&quot;}"/>
    <s v="47.152562427, 5.243502459"/>
  </r>
  <r>
    <x v="0"/>
    <x v="143"/>
    <s v="21439"/>
    <s v="CC Ouche et Montagne"/>
    <s v="200039055"/>
    <s v="CC"/>
    <s v="Côte-d'Or"/>
    <s v="21"/>
    <s v="Bourgogne-Franche-Comté"/>
    <s v="27"/>
    <s v="BT &lt;= 36 kVA"/>
    <m/>
    <m/>
    <n v="0"/>
    <n v="0"/>
    <n v="0"/>
    <n v="0"/>
    <n v="0"/>
    <n v="0"/>
    <n v="0"/>
    <n v="0"/>
    <n v="0"/>
    <n v="0"/>
    <s v="{&quot;coordinates&quot;:[[[[4.684770968,47.259745286],[4.683512717,47.259015277],[4.683604689,47.257686664],[4.683478887,47.257512901],[4.682723823,47.257179884],[4.681077012,47.25734424],[4.680264979,47.257219139],[4.676616279,47.255451222],[4.675401503,47.255345416],[4.673143008,47.254892678],[4.672617458,47.255939389],[4.671332051,47.256369431],[4.670740213,47.256391466],[4.669908529,47.256271079],[4.668334879,47.255852505],[4.667775368,47.256234243],[4.666570659,47.256367722],[4.6657564,47.256980025],[4.66439179,47.257502974],[4.664672623,47.257901446],[4.663053202,47.25865405],[4.662266924,47.258804893],[4.660809934,47.258951832],[4.659824189,47.258854288],[4.658654987,47.259412189],[4.658674196,47.259777499],[4.648806984,47.262405249],[4.648158262,47.262688206],[4.647579722,47.263060208],[4.646824627,47.263929961],[4.646546613,47.264095088],[4.64651183,47.264341405],[4.645962383,47.264973214],[4.644856345,47.267344476],[4.644274754,47.268094691],[4.643935737,47.268861274],[4.643564991,47.268893541],[4.643494378,47.270261419],[4.642883712,47.270668067],[4.641991568,47.27203767],[4.641721734,47.272688909],[4.641667517,47.27312279],[4.640624649,47.273458102],[4.639505455,47.274327546],[4.63949987,47.27592231],[4.639184233,47.275941177],[4.638642502,47.277179735],[4.638082278,47.277378541],[4.638051652,47.278153353],[4.637596748,47.278378583],[4.637559102,47.279053545],[4.637860207,47.279902912],[4.636801301,47.279760279],[4.637551314,47.280404316],[4.637625549,47.280582456],[4.636002189,47.281066384],[4.637548937,47.281889176],[4.637234565,47.282254689],[4.636586913,47.282582582],[4.636466867,47.282855308],[4.63587235,47.283233772],[4.635108149,47.284906754],[4.634667496,47.285472136],[4.634390694,47.286856406],[4.634559515,47.287707643],[4.635033271,47.287968398],[4.636231742,47.28816941],[4.640717206,47.287365011],[4.642855544,47.288397273],[4.643457524,47.288565235],[4.644350474,47.2883815],[4.646301112,47.288553739],[4.647035358,47.288718904],[4.648396117,47.289591918],[4.64938933,47.290432321],[4.649977557,47.290711199],[4.65235157,47.290574768],[4.654992672,47.290559641],[4.655999813,47.2906029],[4.656954923,47.29076125],[4.657505328,47.290585007],[4.65805244,47.290816708],[4.658325997,47.290160879],[4.65876121,47.289726048],[4.658596807,47.28881625],[4.658806914,47.288077585],[4.659418512,47.286755994],[4.66012716,47.285621202],[4.661076953,47.283127784],[4.661168095,47.282181011],[4.661944101,47.280275359],[4.662053042,47.27973353],[4.662427831,47.279231113],[4.663773786,47.278258245],[4.665283734,47.276473502],[4.665980809,47.275784555],[4.666942304,47.275090003],[4.669111806,47.273291223],[4.671545582,47.271486791],[4.673071631,47.270106007],[4.674866162,47.268810469],[4.677746217,47.26762707],[4.681979078,47.266263705],[4.683487522,47.263236093],[4.683647412,47.261161817],[4.684770968,47.259745286]]]],&quot;type&quot;:&quot;MultiPolygon&quot;}"/>
    <s v="47.27226081, 4.657937913"/>
  </r>
  <r>
    <x v="0"/>
    <x v="144"/>
    <s v="21437"/>
    <s v="CC Auxonne Pontailler Val de Saône"/>
    <s v="200070902"/>
    <s v="CC"/>
    <s v="Côte-d'Or"/>
    <s v="21"/>
    <s v="Bourgogne-Franche-Comté"/>
    <s v="27"/>
    <s v="BT &lt;= 36 kVA"/>
    <m/>
    <m/>
    <n v="0"/>
    <n v="0"/>
    <n v="0"/>
    <n v="0"/>
    <n v="0"/>
    <n v="0"/>
    <n v="0"/>
    <n v="0"/>
    <n v="0"/>
    <n v="0"/>
    <s v="{&quot;coordinates&quot;:[[[[5.351721386,47.353708107],[5.350524587,47.354825681],[5.350473819,47.355149129],[5.351549502,47.356196393],[5.352320704,47.356434753],[5.351244045,47.357119404],[5.358485467,47.366484939],[5.358592405,47.366384601],[5.361350991,47.367619154],[5.364722004,47.369331117],[5.365301014,47.369143712],[5.367420708,47.372595839],[5.369057348,47.372010406],[5.370182124,47.374272335],[5.372586187,47.373501881],[5.374092492,47.373207236],[5.375378978,47.372799082],[5.376633219,47.372650952],[5.377460274,47.372765525],[5.377535474,47.371501316],[5.377792943,47.370789961],[5.378068568,47.370458296],[5.378817639,47.370279951],[5.380439951,47.370271944],[5.382085169,47.370540837],[5.382840883,47.370870281],[5.384139378,47.371748772],[5.384645167,47.371913114],[5.385819658,47.372029503],[5.387459805,47.36872835],[5.387996725,47.367776163],[5.389344053,47.365912087],[5.39021693,47.364082071],[5.390487009,47.360267755],[5.391487879,47.354979366],[5.39188312,47.351805504],[5.392265803,47.3503422],[5.392565122,47.347396363],[5.396445057,47.348461982],[5.396082525,47.347821904],[5.396382939,47.346804291],[5.396549416,47.346615325],[5.397367625,47.346510177],[5.397988365,47.346019124],[5.398490782,47.345489982],[5.398789799,47.344679536],[5.397847026,47.342263678],[5.397895522,47.341866396],[5.39580465,47.34079816],[5.394257631,47.340513941],[5.393305547,47.339784235],[5.392138244,47.339486759],[5.389766731,47.339817485],[5.389361754,47.338845925],[5.38853764,47.33756596],[5.387174464,47.335961136],[5.386326965,47.335225622],[5.385681239,47.334826398],[5.385162924,47.334640707],[5.383647897,47.334415136],[5.38274165,47.334950701],[5.382375818,47.335334673],[5.382106272,47.335798627],[5.380378173,47.341581913],[5.374197407,47.349135928],[5.37280783,47.348249285],[5.370570041,47.347808641],[5.369075574,47.347095216],[5.368243729,47.346592518],[5.367389385,47.345759744],[5.366272071,47.346234627],[5.364557216,47.343645127],[5.364920025,47.343098264],[5.359851959,47.339908665],[5.358153556,47.339008315],[5.357318722,47.339819617],[5.35648562,47.340399416],[5.356177889,47.340783923],[5.354768724,47.341522197],[5.355246548,47.342024062],[5.355412395,47.342361135],[5.355367616,47.342669156],[5.355001495,47.343112482],[5.355050381,47.34377345],[5.355876133,47.346102827],[5.3568832,47.348093486],[5.356607223,47.348447627],[5.357102831,47.348809527],[5.357165144,47.349292798],[5.356471467,47.349278954],[5.355526442,47.350965173],[5.354866963,47.35124783],[5.354390369,47.352195037],[5.353009842,47.352445464],[5.352812205,47.352653008],[5.352867459,47.352976111],[5.352656654,47.353246064],[5.351944791,47.35339287],[5.351721386,47.353708107]]]],&quot;type&quot;:&quot;MultiPolygon&quot;}"/>
    <s v="47.355178707, 5.374592838"/>
  </r>
  <r>
    <x v="0"/>
    <x v="145"/>
    <s v="21434"/>
    <s v="CC des Terres d'Auxois"/>
    <s v="200071017"/>
    <s v="CC"/>
    <s v="Côte-d'Or"/>
    <s v="21"/>
    <s v="Bourgogne-Franche-Comté"/>
    <s v="27"/>
    <s v="BT &lt;= 36 kVA"/>
    <m/>
    <m/>
    <n v="0"/>
    <n v="0"/>
    <n v="0"/>
    <n v="0"/>
    <n v="0"/>
    <n v="0"/>
    <n v="0"/>
    <n v="0"/>
    <n v="0"/>
    <n v="0"/>
    <s v="{&quot;coordinates&quot;:[[[[4.220422337,47.329136395],[4.221561332,47.328851618],[4.221952261,47.329329185],[4.222840038,47.330166157],[4.223614756,47.331503099],[4.223840025,47.33226421],[4.223733804,47.332658776],[4.22518943,47.332956747],[4.227295796,47.332869683],[4.227683206,47.332784558],[4.230513333,47.332900461],[4.232815236,47.332447489],[4.233849495,47.332330266],[4.23490326,47.332312764],[4.235553041,47.332407591],[4.236409904,47.332005925],[4.237453689,47.331383478],[4.239068657,47.330722517],[4.23959889,47.330572804],[4.240643123,47.330545447],[4.241327993,47.330898265],[4.242617006,47.331776716],[4.244323386,47.333233202],[4.24492907,47.333538228],[4.245972572,47.334960378],[4.246311421,47.335180026],[4.247004275,47.335302238],[4.247933163,47.334924023],[4.248037998,47.33533165],[4.248523942,47.335953063],[4.248724629,47.336040039],[4.249266214,47.335637166],[4.250713548,47.335114698],[4.25124094,47.334785796],[4.253416169,47.335604159],[4.254290822,47.335683851],[4.256344264,47.335595932],[4.256706024,47.336113315],[4.256762682,47.337005839],[4.257470246,47.337018889],[4.259584993,47.337227362],[4.262400615,47.337895458],[4.263912643,47.337929434],[4.26367785,47.338364152],[4.262640829,47.339210945],[4.262502161,47.340016456],[4.262630996,47.340313068],[4.262551412,47.340646159],[4.262655522,47.341017768],[4.263076026,47.341663241],[4.263465393,47.341885892],[4.263644499,47.342629424],[4.26468084,47.343887624],[4.265833899,47.344532312],[4.266073424,47.344859226],[4.266184155,47.345790769],[4.266532417,47.346402804],[4.266619972,47.346913241],[4.267177522,47.347131345],[4.267472458,47.348962115],[4.267712125,47.349237704],[4.268362089,47.34949711],[4.269022344,47.349631253],[4.269431929,47.349977009],[4.26967446,47.350429029],[4.270085646,47.351625584],[4.270737465,47.352744778],[4.271283487,47.353088135],[4.272013675,47.35315217],[4.273046831,47.353812505],[4.274815279,47.354247784],[4.275763905,47.354248176],[4.27755221,47.354903779],[4.278281403,47.356148127],[4.27910529,47.356305622],[4.279129533,47.356655586],[4.279377729,47.356895944],[4.280083841,47.357169973],[4.280524665,47.357708919],[4.283454425,47.359380931],[4.283799828,47.358975565],[4.284612768,47.359835405],[4.284613086,47.359516683],[4.284906312,47.359035362],[4.286119173,47.361432144],[4.286777481,47.361642737],[4.287377701,47.362193397],[4.287686393,47.362301618],[4.289657098,47.362259056],[4.290891931,47.362087786],[4.291577179,47.361765054],[4.29275486,47.361532276],[4.293873654,47.361825038],[4.294857027,47.361502568],[4.296476557,47.360802054],[4.296703716,47.360442085],[4.297325096,47.36032981],[4.297969153,47.360333421],[4.297234805,47.359609647],[4.296767038,47.358950418],[4.296335621,47.358533873],[4.295964944,47.357943784],[4.295351395,47.357446436],[4.294859983,47.35717821],[4.29456453,47.356849278],[4.294086113,47.3565701],[4.293987641,47.356003082],[4.293501487,47.355402567],[4.293449446,47.354947575],[4.294699465,47.353491307],[4.294759908,47.352647014],[4.294268348,47.351931318],[4.293353169,47.351338281],[4.293596831,47.350949322],[4.291394503,47.349056997],[4.291535325,47.348633171],[4.289852475,47.348119766],[4.289150199,47.347065158],[4.289854663,47.346888074],[4.290850933,47.347057076],[4.292434301,47.346961142],[4.293778522,47.346726495],[4.296077371,47.346033716],[4.296942748,47.346103288],[4.296912569,47.345621941],[4.297233759,47.344989914],[4.297287297,47.344629179],[4.29488487,47.344265234],[4.294533803,47.344098982],[4.293852718,47.343210727],[4.293730045,47.342682691],[4.294283494,47.342398319],[4.292854176,47.341075424],[4.292828115,47.340708373],[4.292331069,47.339979223],[4.292278946,47.339464805],[4.293177089,47.339029846],[4.2934667,47.338351362],[4.293927396,47.337847439],[4.294642142,47.337608085],[4.294722286,47.337855687],[4.297103956,47.337811108],[4.29700106,47.336841682],[4.297775544,47.337047314],[4.298828223,47.337200311],[4.300333873,47.337243787],[4.300961036,47.337326799],[4.301810289,47.337610797],[4.303397239,47.338001758],[4.303893063,47.337094044],[4.304286394,47.33665656],[4.304278409,47.336436964],[4.304644431,47.335911551],[4.304438424,47.335718489],[4.304546028,47.335295917],[4.304992074,47.334793913],[4.305413014,47.333423352],[4.305795781,47.333097624],[4.305452826,47.332609888],[4.305159828,47.33194332],[4.305055857,47.33115308],[4.304603742,47.331077129],[4.304764796,47.330674663],[4.304695976,47.328551507],[4.304030724,47.328531968],[4.303994744,47.328795275],[4.299888556,47.328591012],[4.298606134,47.328623367],[4.296864412,47.328390733],[4.295722685,47.32805234],[4.29536368,47.328430891],[4.293785733,47.327849749],[4.29298929,47.327331014],[4.292579389,47.326696329],[4.295010596,47.325322317],[4.29583224,47.32403285],[4.296396516,47.322779564],[4.297002954,47.320258105],[4.296776247,47.320081467],[4.295722725,47.320263395],[4.295530815,47.320431202],[4.294919441,47.320609989],[4.292922896,47.321000483],[4.292556658,47.32113241],[4.29152268,47.321192535],[4.289334615,47.320998066],[4.287129289,47.3219607],[4.286487374,47.322634974],[4.285492713,47.322513638],[4.285365993,47.322696011],[4.285338376,47.32381005],[4.285796017,47.324065185],[4.284358223,47.324572688],[4.284141096,47.324352703],[4.283841864,47.323412445],[4.282645107,47.321926588],[4.281890219,47.320200849],[4.28186628,47.319752738],[4.282056678,47.319353581],[4.282180052,47.317478587],[4.282096846,47.317154479],[4.281573077,47.316455286],[4.280574311,47.315823455],[4.280350961,47.315451372],[4.281965419,47.314699769],[4.281792058,47.313205296],[4.282672069,47.312303326],[4.282854527,47.311850232],[4.278836023,47.312323136],[4.277284838,47.312394234],[4.274793859,47.311021565],[4.274281841,47.310643636],[4.273760564,47.310042519],[4.271257221,47.309481129],[4.267794461,47.308818523],[4.267463648,47.308823936],[4.266887552,47.309374037],[4.265927143,47.309850897],[4.265879736,47.310142228],[4.266054667,47.310599499],[4.265526111,47.311202195],[4.265427605,47.311572413],[4.26544206,47.312691392],[4.264439427,47.313626976],[4.264266834,47.3139998],[4.26425555,47.314813839],[4.263842887,47.315224389],[4.262554463,47.316001904],[4.262274353,47.316814363],[4.262362536,47.318087397],[4.262643588,47.318665966],[4.262811456,47.320286566],[4.262970149,47.320841255],[4.263712069,47.321197823],[4.262817522,47.321782877],[4.261976028,47.320795342],[4.261824922,47.320450351],[4.262155767,47.319316819],[4.262020145,47.3185602],[4.26212933,47.31813585],[4.261851024,47.317730117],[4.261347381,47.317538413],[4.259497298,47.317235273],[4.258839533,47.317189286],[4.258300236,47.317283366],[4.256741655,47.317045448],[4.254667243,47.317225444],[4.253746628,47.317375843],[4.251654773,47.316240567],[4.251111208,47.315810658],[4.250458178,47.316080594],[4.249377116,47.315423275],[4.248827539,47.314847564],[4.245823178,47.314087537],[4.245347696,47.313736101],[4.243751703,47.311647299],[4.243528322,47.310976232],[4.243251362,47.31062086],[4.241904525,47.309968119],[4.241322174,47.308884926],[4.24108727,47.309374526],[4.239831753,47.30969316],[4.238676907,47.310244796],[4.237716053,47.311632574],[4.237353144,47.311911948],[4.236283295,47.312305993],[4.235854652,47.312548248],[4.235169795,47.31264467],[4.23487277,47.31371744],[4.234983181,47.315352191],[4.234502167,47.315851596],[4.233686373,47.315725216],[4.231672569,47.316008597],[4.230435698,47.316052323],[4.230155084,47.316517173],[4.229767735,47.318276043],[4.229258587,47.318937784],[4.228191475,47.319344327],[4.227713519,47.319171114],[4.22722573,47.319262704],[4.226865226,47.319478094],[4.226387186,47.320402392],[4.225888904,47.320730876],[4.227428082,47.321453795],[4.227370715,47.321724504],[4.226479022,47.322683784],[4.226414992,47.323242671],[4.225843836,47.323280214],[4.223728379,47.323649158],[4.223483317,47.324167635],[4.222949951,47.324353321],[4.221929472,47.32541926],[4.220932271,47.326637102],[4.220773811,47.327879432],[4.220375868,47.328665107],[4.220422337,47.329136395]]]],&quot;type&quot;:&quot;MultiPolygon&quot;}"/>
    <s v="47.331568537, 4.267753395"/>
  </r>
  <r>
    <x v="0"/>
    <x v="146"/>
    <s v="21433"/>
    <s v="CC Mirebellois et Fontenois"/>
    <s v="200072825"/>
    <s v="CC"/>
    <s v="Côte-d'Or"/>
    <s v="21"/>
    <s v="Bourgogne-Franche-Comté"/>
    <s v="27"/>
    <s v="BT &lt;= 36 kVA"/>
    <m/>
    <m/>
    <n v="0"/>
    <n v="0"/>
    <n v="0"/>
    <n v="0"/>
    <n v="0"/>
    <n v="0"/>
    <n v="0"/>
    <n v="0"/>
    <n v="0"/>
    <n v="0"/>
    <s v="{&quot;coordinates&quot;:[[[[5.47105616,47.608218478],[5.471486436,47.60853807],[5.474289732,47.608540819],[5.477599676,47.608671433],[5.478131231,47.607442599],[5.478937174,47.604179879],[5.479538068,47.600833248],[5.480316646,47.598246506],[5.480685954,47.597741547],[5.480957059,47.596699238],[5.481265358,47.59628563],[5.481296704,47.595699598],[5.481466522,47.595199777],[5.481375928,47.594797351],[5.481623266,47.594475994],[5.482486291,47.592106266],[5.483482329,47.590050696],[5.483966261,47.587375619],[5.483631875,47.584564863],[5.483801193,47.582939334],[5.484127619,47.581715716],[5.485806991,47.579734713],[5.486951317,47.5787278],[5.488066496,47.577467535],[5.48823966,47.577013556],[5.487843811,47.575944012],[5.486576183,47.573871804],[5.485458082,47.572723086],[5.485237972,47.572368447],[5.485285807,47.572052227],[5.485848744,47.571452156],[5.485893151,47.57109098],[5.485320085,47.570386334],[5.485377576,47.570249122],[5.486591893,47.569406419],[5.485768264,47.568979091],[5.485387698,47.568178484],[5.484269985,47.567263896],[5.482958465,47.566444382],[5.482212353,47.566194594],[5.480729834,47.565874912],[5.479980323,47.565580154],[5.480483251,47.56394572],[5.482128631,47.563676564],[5.483832048,47.563225131],[5.484565009,47.563250044],[5.485573475,47.563448297],[5.486948821,47.563095668],[5.487879029,47.563070425],[5.48903348,47.563488877],[5.491289165,47.563383076],[5.491397291,47.561849779],[5.49176906,47.560264018],[5.492405839,47.559796517],[5.492989345,47.559556197],[5.493422581,47.559003883],[5.493693241,47.557961524],[5.494143812,47.55772404],[5.49578816,47.557409677],[5.495976374,47.557223731],[5.496334852,47.555413986],[5.496700281,47.55486401],[5.497019283,47.554630231],[5.497059396,47.554179079],[5.496504412,47.549333195],[5.496639306,47.547123864],[5.486975971,47.546128114],[5.486545198,47.546275092],[5.484285842,47.546057586],[5.484494918,47.545290334],[5.4840877,47.545085573],[5.481781147,47.545597597],[5.481322893,47.545811784],[5.478076284,47.546217656],[5.477213337,47.546195469],[5.476638351,47.546072597],[5.475564513,47.545632505],[5.475418151,47.545717565],[5.47418556,47.545123229],[5.472260644,47.545174872],[5.471251285,47.54497743],[5.470935766,47.546380919],[5.470269599,47.547479334],[5.469937471,47.547488172],[5.468660271,47.547252253],[5.46545058,47.546933823],[5.46410494,47.546655174],[5.463942641,47.546164187],[5.463603011,47.546038979],[5.464097182,47.545679112],[5.463704323,47.545495591],[5.462082105,47.54504445],[5.462209783,47.544668914],[5.457286168,47.544126182],[5.455709022,47.544045941],[5.455681559,47.544721952],[5.455243716,47.546308981],[5.454847216,47.54636416],[5.452957301,47.545875302],[5.452724325,47.546421449],[5.452094878,47.547023664],[5.451945395,47.547882352],[5.451212661,47.547857234],[5.450801152,47.547643444],[5.449008969,47.547691009],[5.44886316,47.547469829],[5.44727031,47.547513181],[5.445097945,47.547885667],[5.44188586,47.548647324],[5.441533291,47.548296281],[5.440407452,47.548372085],[5.437991039,47.549111573],[5.438079901,47.549514069],[5.437092272,47.549675206],[5.43458537,47.549686152],[5.433874042,47.550277365],[5.433640004,47.550717223],[5.433036221,47.551362921],[5.432726689,47.552423941],[5.431664022,47.552340741],[5.430789582,47.552184265],[5.427305435,47.551241913],[5.427006912,47.551756945],[5.426291819,47.551798844],[5.425491744,47.551961381],[5.424976086,47.552147716],[5.424422726,47.552529354],[5.423373774,47.550401519],[5.422845686,47.550460224],[5.422506974,47.549209177],[5.422289418,47.5488994],[5.42182779,47.54895672],[5.421739762,47.548599224],[5.420412556,47.548634889],[5.420102024,47.549003361],[5.418813152,47.548975172],[5.415927114,47.548130847],[5.4164341,47.547311637],[5.414826214,47.546610093],[5.414931877,47.546416986],[5.413889347,47.546275574],[5.412838097,47.547826485],[5.411644385,47.547607131],[5.411090743,47.547216932],[5.410756577,47.547180616],[5.410049432,47.547604089],[5.409787094,47.54765634],[5.405258446,47.546424234],[5.405030926,47.546245214],[5.403389383,47.545293855],[5.402126344,47.54506863],[5.397350606,47.54294436],[5.39733786,47.542719483],[5.396858151,47.542461882],[5.396391538,47.542763254],[5.395114475,47.542193331],[5.395294321,47.54187354],[5.394676436,47.541529614],[5.393401649,47.543088538],[5.395930398,47.549239613],[5.394828118,47.554087412],[5.395584772,47.555624418],[5.395380536,47.556944317],[5.395131863,47.557540185],[5.394169429,47.558150708],[5.3938429,47.558137599],[5.390921361,47.557155602],[5.387810345,47.556247656],[5.387476762,47.557386473],[5.387414665,47.558200037],[5.387723583,47.558325192],[5.387927232,47.559280103],[5.389435069,47.562950459],[5.391544792,47.562375894],[5.394202808,47.561894499],[5.398605311,47.566813778],[5.400021567,47.566232609],[5.400845814,47.565535732],[5.401709636,47.56438776],[5.40188345,47.563933006],[5.403878298,47.565095039],[5.405826303,47.566574098],[5.407444177,47.568106769],[5.407957551,47.569134504],[5.409059483,47.569255838],[5.410081655,47.569260837],[5.410533659,47.56948744],[5.411802105,47.56949454],[5.412288264,47.569357509],[5.413532098,47.569880212],[5.413757116,47.57032493],[5.413299358,47.570472186],[5.413453798,47.57082741],[5.414380812,47.570757794],[5.414502965,47.570575156],[5.415805123,47.570414912],[5.416707453,47.570741131],[5.417144675,47.571404783],[5.417933387,47.571248851],[5.418273286,47.572143256],[5.418692308,47.572198507],[5.419356687,47.57194158],[5.420921177,47.571931634],[5.421805819,47.571719652],[5.422204331,47.571410593],[5.422677628,47.571694343],[5.423086505,47.571760596],[5.423252442,47.572367724],[5.424958404,47.574008198],[5.423488909,47.575204051],[5.424494841,47.576607819],[5.425302646,47.577457357],[5.427650483,47.58100442],[5.429453832,47.583255178],[5.430158399,47.584025784],[5.431894768,47.585561063],[5.433890251,47.587522275],[5.439165029,47.586345873],[5.440315015,47.587800532],[5.441172409,47.587687139],[5.44182102,47.588538997],[5.442686776,47.588608229],[5.44385262,47.588020972],[5.444140302,47.588373366],[5.444883157,47.588578438],[5.445231894,47.588839495],[5.445813611,47.58857785],[5.446935096,47.588388635],[5.447191339,47.588403073],[5.448492092,47.588959343],[5.449532192,47.589578707],[5.449934549,47.589905266],[5.451161486,47.590563019],[5.451733628,47.590614938],[5.452240311,47.590835733],[5.453428338,47.591891425],[5.453479335,47.592219055],[5.45430096,47.593469756],[5.455935047,47.597042992],[5.456062366,47.597640081],[5.458403056,47.600765243],[5.460084321,47.601710517],[5.462199085,47.602728573],[5.464713133,47.603625592],[5.467010434,47.605017041],[5.468056149,47.60629353],[5.469668338,47.607349999],[5.470663256,47.607785524],[5.47105616,47.608218478]]]],&quot;type&quot;:&quot;MultiPolygon&quot;}"/>
    <s v="47.568488741, 5.450612855"/>
  </r>
  <r>
    <x v="0"/>
    <x v="147"/>
    <s v="21432"/>
    <s v="CC du Pays Châtillonnais"/>
    <s v="242101434"/>
    <s v="CC"/>
    <s v="Côte-d'Or"/>
    <s v="21"/>
    <s v="Bourgogne-Franche-Comté"/>
    <s v="27"/>
    <s v="BT &lt;= 36 kVA"/>
    <m/>
    <m/>
    <n v="0"/>
    <n v="0"/>
    <n v="0"/>
    <n v="0"/>
    <n v="0"/>
    <n v="0"/>
    <n v="0"/>
    <n v="0"/>
    <n v="0"/>
    <n v="0"/>
    <s v="{&quot;coordinates&quot;:[[[[4.768801025,47.929335677],[4.766711865,47.929626366],[4.766431968,47.929184989],[4.765463513,47.929384083],[4.764754302,47.929645889],[4.760869941,47.931459516],[4.760251638,47.930990791],[4.759868421,47.93098663],[4.755550644,47.931489618],[4.75272487,47.929922306],[4.751757568,47.928981652],[4.75120798,47.929414728],[4.750462075,47.929703098],[4.747327853,47.930271858],[4.745908814,47.930742141],[4.743778464,47.93198541],[4.743411319,47.932348225],[4.74168733,47.935650403],[4.7409997,47.937310598],[4.740719189,47.938192414],[4.740632228,47.939175781],[4.74137314,47.939382642],[4.742307285,47.939476813],[4.743593071,47.939916823],[4.745354752,47.940772828],[4.744745295,47.94106093],[4.743719566,47.941075257],[4.74261458,47.941694759],[4.741210465,47.942140451],[4.738036835,47.943412556],[4.735657813,47.944160647],[4.73227913,47.945930707],[4.727700106,47.947794831],[4.726512668,47.947990513],[4.725456539,47.94826887],[4.7240111,47.949019209],[4.722337845,47.95042998],[4.721830244,47.951138637],[4.721323876,47.952092114],[4.722482792,47.952293871],[4.723388915,47.95259204],[4.725273619,47.952407761],[4.727180504,47.95183516],[4.72890844,47.951898867],[4.729420167,47.952100174],[4.730562159,47.952808887],[4.73342933,47.953330129],[4.73395847,47.953530259],[4.734689839,47.954095565],[4.734934206,47.954479024],[4.735471521,47.957835862],[4.735341021,47.958188848],[4.734587049,47.959310764],[4.733852932,47.959893191],[4.730878797,47.959595868],[4.728397247,47.959772808],[4.725427854,47.960072976],[4.724704224,47.960280728],[4.723565326,47.960865427],[4.723051274,47.960965678],[4.721987881,47.960987563],[4.721563792,47.960928064],[4.720718107,47.960637998],[4.719119208,47.959808954],[4.718449905,47.959543296],[4.716705569,47.959145717],[4.715542214,47.959059185],[4.714110167,47.959242104],[4.713688836,47.959225744],[4.71202438,47.958602795],[4.710695198,47.958360205],[4.709144849,47.958489877],[4.708239873,47.958935102],[4.708326658,47.959257892],[4.707795672,47.960830058],[4.707840046,47.961042748],[4.708502517,47.96159661],[4.70802292,47.961810613],[4.70621471,47.960885423],[4.705614163,47.960422463],[4.704749435,47.960162265],[4.703215397,47.959883855],[4.702473146,47.959931514],[4.702327767,47.961080401],[4.70217106,47.96133381],[4.700603352,47.962680608],[4.69972954,47.963308042],[4.699334436,47.964152685],[4.699584423,47.964885385],[4.699939053,47.9651611],[4.699661087,47.965771813],[4.702367594,47.966328542],[4.703916868,47.966741764],[4.705879037,47.967406415],[4.707171288,47.96799435],[4.708462849,47.967935981],[4.709866117,47.96772565],[4.710279128,47.967731344],[4.71159867,47.96829093],[4.713122154,47.969644154],[4.714149387,47.97007385],[4.716160827,47.970513478],[4.716885977,47.970926856],[4.717459514,47.971666495],[4.720557772,47.97300291],[4.721911104,47.974347709],[4.722546272,47.973886535],[4.726983574,47.97241182],[4.728069774,47.973205988],[4.737328697,47.973128045],[4.737713188,47.972507565],[4.739019049,47.971656523],[4.740972922,47.970620343],[4.743671725,47.968475802],[4.744023501,47.968045714],[4.744124777,47.967009041],[4.744712301,47.96571941],[4.745326424,47.964872254],[4.745599989,47.965690929],[4.74634433,47.966071439],[4.746664753,47.966440241],[4.747303652,47.966915027],[4.748155638,47.968608144],[4.749498514,47.970267845],[4.750829023,47.971550553],[4.751775775,47.972941581],[4.756547847,47.972170066],[4.758395381,47.972019127],[4.759603145,47.971695907],[4.760132485,47.971691584],[4.758287873,47.966756651],[4.760712388,47.965460148],[4.764878903,47.966411243],[4.765797302,47.96674131],[4.767056821,47.967050941],[4.769761078,47.967555755],[4.770481089,47.967843765],[4.773513907,47.968070798],[4.773618061,47.967778476],[4.774287548,47.967837686],[4.774212992,47.968213276],[4.775997103,47.968135028],[4.776537612,47.96858504],[4.776941215,47.968629349],[4.778111741,47.968480228],[4.778523937,47.968301163],[4.780057232,47.967938597],[4.781386903,47.96845765],[4.781723823,47.968910724],[4.782401313,47.969366736],[4.782799417,47.969406608],[4.782962409,47.96982901],[4.782646284,47.970553029],[4.78417322,47.971792786],[4.785293857,47.971832484],[4.786148567,47.971538653],[4.785585694,47.971422982],[4.784833655,47.968156927],[4.786515252,47.964201285],[4.786716162,47.964197331],[4.791258856,47.965361419],[4.791417315,47.964457942],[4.791849556,47.963684415],[4.792552497,47.962949967],[4.793147938,47.96280226],[4.793369429,47.962416311],[4.795980195,47.962613194],[4.797861017,47.962942707],[4.800102069,47.962828295],[4.802076064,47.962585609],[4.801853391,47.962146141],[4.801724089,47.961456795],[4.800851542,47.960507888],[4.802396266,47.958915219],[4.803018254,47.959038004],[4.803694028,47.958417321],[4.802225414,47.957634198],[4.801777019,47.957492545],[4.802310852,47.956954161],[4.801089543,47.95642738],[4.799626711,47.956206742],[4.799277175,47.956055464],[4.79817064,47.95586896],[4.797160285,47.955870911],[4.797389732,47.954060763],[4.796224742,47.953887738],[4.796116933,47.954107227],[4.794358709,47.953866734],[4.793595023,47.953117748],[4.793389263,47.952660001],[4.79346573,47.952305968],[4.791990531,47.951437303],[4.791653511,47.951020262],[4.790530013,47.950247936],[4.789365449,47.949250282],[4.789097094,47.948563937],[4.789095328,47.947637688],[4.788226553,47.947740929],[4.78797518,47.947001213],[4.788126651,47.946009619],[4.788244518,47.945809788],[4.785708316,47.945454081],[4.784734154,47.945171825],[4.783315775,47.944628052],[4.781925844,47.943853386],[4.782945549,47.943179893],[4.781352254,47.942252576],[4.783299067,47.940663946],[4.780176647,47.938200711],[4.780846755,47.93785029],[4.776745211,47.935261375],[4.773935549,47.93364031],[4.773356382,47.933184564],[4.771314091,47.931191781],[4.770447774,47.930478398],[4.768801025,47.929335677]]]],&quot;type&quot;:&quot;MultiPolygon&quot;}"/>
    <s v="47.954043644, 4.755377023"/>
  </r>
  <r>
    <x v="0"/>
    <x v="148"/>
    <s v="21429"/>
    <s v="CC du Montbardois"/>
    <s v="242101491"/>
    <s v="CC"/>
    <s v="Côte-d'Or"/>
    <s v="21"/>
    <s v="Bourgogne-Franche-Comté"/>
    <s v="27"/>
    <s v="BT &lt;= 36 kVA"/>
    <m/>
    <m/>
    <n v="0"/>
    <n v="0"/>
    <n v="0"/>
    <n v="0"/>
    <n v="0"/>
    <n v="0"/>
    <n v="0"/>
    <n v="0"/>
    <n v="0"/>
    <n v="0"/>
    <s v="{&quot;coordinates&quot;:[[[[4.363466386,47.564024739],[4.361042209,47.5632131],[4.360520094,47.563498273],[4.35978233,47.563045039],[4.359273559,47.56254772],[4.358822349,47.562378326],[4.358407531,47.562070765],[4.357736456,47.561832805],[4.357289922,47.562423175],[4.353267135,47.561503929],[4.352139558,47.56156832],[4.351480895,47.561714594],[4.350752141,47.561771649],[4.349970008,47.562190324],[4.34879147,47.562660391],[4.348263288,47.562760124],[4.345673423,47.562804434],[4.345212828,47.562947487],[4.339281715,47.562510687],[4.338757079,47.562699462],[4.337231747,47.562815987],[4.33711423,47.563222451],[4.330926621,47.563059145],[4.329877046,47.565191226],[4.329700141,47.565779311],[4.328946095,47.56696184],[4.325826627,47.567060352],[4.325417069,47.56679763],[4.324753592,47.566808767],[4.32409346,47.566954901],[4.324041209,47.567315597],[4.323379954,47.567416727],[4.322265114,47.567840785],[4.322498785,47.568736592],[4.320847392,47.56903528],[4.320937415,47.569663539],[4.321429893,47.570374565],[4.320971611,47.570562507],[4.321129224,47.571234112],[4.319891977,47.571930509],[4.320252602,47.572688943],[4.319076012,47.573203693],[4.319100656,47.573878604],[4.318106862,47.573985262],[4.318192201,47.574478537],[4.308402875,47.577551446],[4.30743132,47.57873356],[4.306716204,47.579848876],[4.306389435,47.580360274],[4.306012333,47.581370972],[4.306370218,47.582077261],[4.30645799,47.582565112],[4.306388647,47.584408692],[4.306742263,47.585592157],[4.306484527,47.586207209],[4.306515551,47.586550756],[4.30636109,47.587253775],[4.306486593,47.588195827],[4.305845476,47.589894559],[4.308096596,47.591396163],[4.311132414,47.593794556],[4.313607828,47.596015528],[4.313897348,47.596639738],[4.315975582,47.597099757],[4.31580904,47.597956864],[4.315856029,47.599215771],[4.316052049,47.599122637],[4.316661164,47.598347863],[4.317710474,47.598099259],[4.317673761,47.598445366],[4.317862421,47.598593576],[4.318712318,47.598731618],[4.319383554,47.598695225],[4.321016338,47.598898218],[4.322052424,47.598868484],[4.322266834,47.599303573],[4.322806501,47.599274953],[4.323689016,47.600137283],[4.322782264,47.600499556],[4.32338334,47.60133717],[4.322696495,47.602517968],[4.323106322,47.60283471],[4.322233205,47.604288587],[4.32252582,47.605085586],[4.323473662,47.605518663],[4.323682608,47.605785465],[4.324838309,47.606440334],[4.328115382,47.608678905],[4.328692745,47.608128592],[4.329258495,47.607219212],[4.330157786,47.606394252],[4.332453017,47.605500247],[4.335945443,47.604630311],[4.338397302,47.604362763],[4.340919061,47.604229397],[4.343696341,47.60377705],[4.345223963,47.603705443],[4.351417464,47.603912986],[4.351739268,47.603637386],[4.352243956,47.602909544],[4.352643092,47.60290222],[4.35365045,47.603154315],[4.353765458,47.602702859],[4.35443546,47.602826523],[4.355177462,47.601328903],[4.355773687,47.601273367],[4.355220022,47.600698236],[4.354867058,47.600163985],[4.354784953,47.599760726],[4.354872552,47.598544374],[4.355275829,47.596918344],[4.355588058,47.596372768],[4.356234003,47.595866526],[4.360179022,47.594673702],[4.360829673,47.594302416],[4.36445302,47.591674589],[4.363843727,47.591370222],[4.363702329,47.591148611],[4.36360451,47.590340426],[4.362605724,47.59031248],[4.362632558,47.589277775],[4.362927863,47.588282246],[4.363236359,47.587647564],[4.363567557,47.587641894],[4.364009024,47.587003856],[4.365050355,47.585939281],[4.365855999,47.585806519],[4.366832312,47.585791487],[4.366973729,47.585545861],[4.367133555,47.585239702],[4.365580126,47.5845926],[4.365639352,47.584410956],[4.367818356,47.582259026],[4.368584947,47.581435304],[4.368962125,47.580888923],[4.368691356,47.580758861],[4.36919309,47.579985054],[4.369739688,47.578626448],[4.369977553,47.577421807],[4.370992396,47.574870248],[4.371091658,47.573968819],[4.371613806,47.573734915],[4.370952772,47.572081698],[4.37062034,47.572087405],[4.369195519,47.569593298],[4.369118142,47.569325027],[4.369859689,47.568881495],[4.368873388,47.568234978],[4.366917481,47.567383754],[4.364541606,47.566075575],[4.364600838,47.565894829],[4.365363637,47.564982037],[4.363466386,47.564024739]]]],&quot;type&quot;:&quot;MultiPolygon&quot;}"/>
    <s v="47.583223961, 4.339256108"/>
  </r>
  <r>
    <x v="0"/>
    <x v="149"/>
    <s v="21426"/>
    <s v="CC des Terres d'Auxois"/>
    <s v="200071017"/>
    <s v="CC"/>
    <s v="Côte-d'Or"/>
    <s v="21"/>
    <s v="Bourgogne-Franche-Comté"/>
    <s v="27"/>
    <s v="BT &lt;= 36 kVA"/>
    <m/>
    <m/>
    <n v="0"/>
    <n v="0"/>
    <n v="0"/>
    <n v="0"/>
    <n v="0"/>
    <n v="0"/>
    <n v="0"/>
    <n v="0"/>
    <n v="0"/>
    <n v="0"/>
    <s v="{&quot;coordinates&quot;:[[[[4.164234092,47.431072503],[4.163421894,47.430817743],[4.161610011,47.431267082],[4.159524872,47.431413919],[4.159336716,47.431731794],[4.158944053,47.431857244],[4.159453281,47.432029527],[4.159496927,47.432391007],[4.159117243,47.432748602],[4.159345553,47.433489062],[4.159258405,47.433692494],[4.159868636,47.43503594],[4.159210646,47.435961686],[4.158824582,47.436148289],[4.158508519,47.436995001],[4.158137897,47.437159841],[4.158035538,47.437396733],[4.15745104,47.437734753],[4.157162519,47.438506463],[4.156749788,47.43881126],[4.156777502,47.439172898],[4.156370306,47.439242666],[4.156277808,47.439691025],[4.155308119,47.44025973],[4.155098777,47.440582308],[4.155080871,47.441413445],[4.155650031,47.442022686],[4.155660439,47.442320575],[4.15531094,47.442667052],[4.155793182,47.442998969],[4.155755979,47.443734867],[4.155512938,47.443972253],[4.154549827,47.444296009],[4.154716035,47.445049694],[4.154958258,47.445204839],[4.155451381,47.446347801],[4.155371433,47.446763623],[4.155539925,47.447314721],[4.154570563,47.447843801],[4.153125946,47.447936446],[4.151784822,47.447349239],[4.151298976,47.446479876],[4.150011334,47.445228616],[4.149075692,47.444546443],[4.147257659,47.443806343],[4.145058742,47.443124881],[4.140200674,47.442326314],[4.136868135,47.441870965],[4.135133924,47.44181767],[4.132982935,47.442010583],[4.13173582,47.441835459],[4.132137614,47.442324003],[4.132391054,47.443138988],[4.13140925,47.445033714],[4.131228286,47.445576538],[4.131306193,47.44593499],[4.132075188,47.447093369],[4.132104808,47.447992455],[4.131881983,47.449255005],[4.13227144,47.44978508],[4.131800896,47.450944706],[4.131802876,47.451854863],[4.131170837,47.453853308],[4.130113923,47.455659614],[4.138002395,47.460219163],[4.137769058,47.460545541],[4.137655182,47.461371301],[4.136547577,47.462099633],[4.135769648,47.462787828],[4.134709721,47.464327718],[4.134949175,47.464977178],[4.13534317,47.465463982],[4.135324868,47.465853076],[4.13576556,47.466350227],[4.13613377,47.466997528],[4.136444766,47.467200654],[4.138217776,47.466729602],[4.138845003,47.466507404],[4.140080837,47.466810404],[4.140968642,47.467477809],[4.142118478,47.467855452],[4.142450336,47.468599418],[4.142520551,47.469276631],[4.144289074,47.470209947],[4.146342493,47.470803732],[4.146570505,47.471654941],[4.148044244,47.472889991],[4.149422898,47.473589402],[4.150172146,47.474162676],[4.151946247,47.475032803],[4.152010924,47.475385068],[4.151905237,47.47578043],[4.151643777,47.476033289],[4.150966787,47.476352374],[4.150919733,47.476572504],[4.151872197,47.477515568],[4.152258529,47.478128428],[4.152519239,47.478333809],[4.15305199,47.478222305],[4.153473097,47.478414393],[4.154027608,47.47851153],[4.154643124,47.478851131],[4.155213351,47.47936853],[4.155616411,47.479585096],[4.160582253,47.48059353],[4.162772279,47.481702419],[4.166026045,47.483720695],[4.166516299,47.483851726],[4.167225351,47.483175726],[4.169124346,47.483231402],[4.171134799,47.482978936],[4.174146173,47.481013044],[4.175363757,47.47991594],[4.176219052,47.480463671],[4.177405206,47.47969096],[4.179258992,47.478724221],[4.178838144,47.478126202],[4.180487262,47.47721553],[4.180364411,47.476160758],[4.180415556,47.475710104],[4.182405321,47.475678215],[4.182447099,47.47474421],[4.183029577,47.474543836],[4.183222054,47.474360926],[4.183208786,47.474000952],[4.183662432,47.473679446],[4.184043061,47.473178626],[4.185136106,47.472170906],[4.185603985,47.472253469],[4.186766677,47.471335051],[4.186620661,47.47097733],[4.187979078,47.469965975],[4.187701664,47.469610496],[4.189389506,47.468548949],[4.187945759,47.467088136],[4.187886074,47.466671918],[4.187172952,47.466424413],[4.186497179,47.465765097],[4.186056434,47.465106984],[4.18300415,47.462818025],[4.182057706,47.461980478],[4.180913277,47.461494238],[4.180365924,47.461354844],[4.178566935,47.460440383],[4.177146447,47.459591388],[4.175106563,47.45809863],[4.174501073,47.457848162],[4.174314894,47.457651079],[4.173024029,47.457380505],[4.172319996,47.457114813],[4.170262346,47.456074089],[4.169887381,47.45592301],[4.168997876,47.455732984],[4.168353043,47.455075954],[4.167803641,47.454777173],[4.167575982,47.454197877],[4.167143371,47.453715165],[4.167030912,47.453244547],[4.166765216,47.452868194],[4.166837037,47.452387626],[4.166318518,47.451615882],[4.165944533,47.451264019],[4.16519568,47.450824079],[4.164697555,47.450683219],[4.163875292,47.450650931],[4.163154004,47.449828984],[4.163065284,47.449532779],[4.163166137,47.448676506],[4.163890694,47.44659592],[4.163931507,47.446092255],[4.163048134,47.445259323],[4.162025111,47.444777988],[4.160651636,47.444413575],[4.159591932,47.444504263],[4.160734837,47.441271665],[4.161132248,47.439464436],[4.162141278,47.436186336],[4.162814453,47.434556398],[4.163132145,47.434094078],[4.164234092,47.431072503]]]],&quot;type&quot;:&quot;MultiPolygon&quot;}"/>
    <s v="47.461520776, 4.157954073"/>
  </r>
  <r>
    <x v="0"/>
    <x v="150"/>
    <s v="21425"/>
    <s v="CC du Montbardois"/>
    <s v="242101491"/>
    <s v="CC"/>
    <s v="Côte-d'Or"/>
    <s v="21"/>
    <s v="Bourgogne-Franche-Comté"/>
    <s v="27"/>
    <s v="BT &gt; 36 kVA"/>
    <n v="1"/>
    <n v="106.712"/>
    <n v="0"/>
    <n v="0"/>
    <n v="0"/>
    <n v="0"/>
    <n v="0"/>
    <n v="0"/>
    <n v="0"/>
    <n v="0"/>
    <n v="0"/>
    <n v="0"/>
    <s v="{&quot;coordinates&quot;:[[[[4.327481294,47.669272137],[4.328256921,47.669271427],[4.329535441,47.669609775],[4.330212027,47.66991265],[4.330832759,47.67048712],[4.3317508,47.671865689],[4.332582134,47.672706013],[4.333604876,47.673471231],[4.33503694,47.673868081],[4.336627397,47.673883215],[4.337844544,47.67352181],[4.33846463,47.673534517],[4.339362961,47.674065254],[4.339562249,47.674305127],[4.341961982,47.674328916],[4.341752513,47.67569784],[4.34178826,47.67664175],[4.342013076,47.677312526],[4.342071547,47.67884131],[4.342367714,47.679645397],[4.342616408,47.680946043],[4.342910328,47.681660132],[4.34294139,47.682469962],[4.342280055,47.684370691],[4.342441871,47.685132208],[4.342120833,47.687207265],[4.342599172,47.687514145],[4.342950103,47.688002527],[4.343040587,47.688630731],[4.342871751,47.689443753],[4.34301448,47.689711275],[4.344746977,47.691480069],[4.346084699,47.693398314],[4.346147679,47.694413917],[4.346467531,47.695041277],[4.347368438,47.696025623],[4.348845313,47.697216669],[4.350473437,47.698322232],[4.351357482,47.699214922],[4.352600066,47.699994535],[4.35362467,47.700485893],[4.354228108,47.701037932],[4.354934624,47.701395231],[4.356180848,47.702680677],[4.356411255,47.703454878],[4.356204371,47.705963431],[4.356229154,47.707146904],[4.356360436,47.707903348],[4.356882352,47.709596867],[4.357454621,47.709443496],[4.359804503,47.709175851],[4.36318834,47.709077954],[4.363558572,47.709682173],[4.367997701,47.712816146],[4.369408602,47.713116509],[4.370290147,47.713163799],[4.371164783,47.71351273],[4.371814768,47.713632038],[4.372365248,47.71361658],[4.373919022,47.713765779],[4.375383628,47.713663951],[4.376525961,47.713685623],[4.376689229,47.712777202],[4.376871964,47.712415872],[4.376045526,47.71176485],[4.376542603,47.711025339],[4.375661054,47.710511792],[4.376010806,47.710162002],[4.37737092,47.710304431],[4.378027175,47.709532432],[4.380006669,47.707789711],[4.38206295,47.708292953],[4.382665575,47.70792485],[4.381693645,47.707269284],[4.382363829,47.706575411],[4.382843262,47.706651663],[4.383165525,47.706375991],[4.384819447,47.705510231],[4.385485596,47.705279091],[4.388017121,47.703599902],[4.390684783,47.70586644],[4.391371138,47.705592718],[4.392354854,47.704705112],[4.392801301,47.704590872],[4.393449085,47.704781202],[4.393632605,47.704659288],[4.394583709,47.70298617],[4.394619331,47.702461824],[4.395150385,47.702523907],[4.396417143,47.703180345],[4.396824659,47.70300624],[4.397211352,47.70208881],[4.398432178,47.702417199],[4.400493526,47.70275892],[4.400943183,47.702463668],[4.401042656,47.701681995],[4.402463216,47.702961272],[4.404043127,47.704110789],[4.406675611,47.702541601],[4.40741833,47.702841438],[4.408073677,47.702761534],[4.40912633,47.700761191],[4.409050256,47.700203976],[4.409466185,47.699896493],[4.410063834,47.699199727],[4.409825669,47.697808169],[4.409883846,47.697486991],[4.409764971,47.696521595],[4.408635896,47.696433476],[4.407873353,47.695682878],[4.408161005,47.694508237],[4.407864928,47.693748419],[4.406729725,47.693678361],[4.406884686,47.693133667],[4.406044546,47.693078056],[4.405864804,47.692936182],[4.405595308,47.692171539],[4.405668218,47.691801574],[4.40599667,47.691262898],[4.406687266,47.6904525],[4.406520189,47.689223914],[4.406121459,47.688260077],[4.404996504,47.687512016],[4.402531254,47.686593683],[4.400586802,47.686111069],[4.394731128,47.683037508],[4.392024121,47.679788477],[4.390821894,47.678516373],[4.388962024,47.677018016],[4.388627421,47.676300015],[4.387975552,47.674197642],[4.387315329,47.67351411],[4.386817224,47.672503672],[4.386244193,47.670148289],[4.386108524,47.668671733],[4.387230316,47.669426315],[4.388596063,47.66961895],[4.389700092,47.669485199],[4.389566037,47.66858567],[4.389226211,47.668074782],[4.387731338,47.66640102],[4.387312165,47.665758735],[4.387132867,47.664962365],[4.386946602,47.664615288],[4.384413481,47.66287728],[4.383688632,47.663188339],[4.383293191,47.66371515],[4.382768457,47.664035538],[4.38251198,47.663446225],[4.381682049,47.662427983],[4.381289151,47.66120112],[4.380932002,47.660891162],[4.379650937,47.660304942],[4.378297186,47.659070503],[4.37778508,47.658434681],[4.37743211,47.657769074],[4.374280507,47.655324257],[4.373583282,47.65463658],[4.373040662,47.6544161],[4.371494922,47.65228361],[4.37084732,47.651035393],[4.370560421,47.649617299],[4.366167424,47.645640224],[4.366232508,47.645528735],[4.366002504,47.644714016],[4.365933777,47.642809933],[4.364400239,47.63810884],[4.364067724,47.637814747],[4.363173373,47.634975049],[4.362846146,47.633270224],[4.362651738,47.63165477],[4.362563908,47.628631903],[4.362379371,47.626984822],[4.362618071,47.625537157],[4.36259515,47.624952269],[4.360575315,47.622558678],[4.360560815,47.622198752],[4.360989455,47.621201693],[4.360979725,47.620976747],[4.35915074,47.620108611],[4.358327049,47.619448417],[4.35657001,47.618368748],[4.356538965,47.61856176],[4.356918677,47.619252334],[4.356823878,47.619451488],[4.356286527,47.619473934],[4.355711623,47.618908958],[4.355220713,47.618243078],[4.355479648,47.618058224],[4.354921056,47.617348116],[4.354351635,47.616368058],[4.353491364,47.61651847],[4.352651073,47.615408308],[4.350381004,47.611668875],[4.350370182,47.611398928],[4.350808418,47.610671864],[4.350984101,47.610038762],[4.350763225,47.60956959],[4.3524631,47.608356188],[4.352039794,47.608041505],[4.351644205,47.60813791],[4.350355081,47.607485747],[4.348993571,47.606654357],[4.348989967,47.606564374],[4.350081513,47.605511074],[4.351417464,47.603912986],[4.345223963,47.603705443],[4.343696341,47.60377705],[4.340919061,47.604229397],[4.338397302,47.604362763],[4.335945443,47.604630311],[4.332453017,47.605500247],[4.330157786,47.606394252],[4.329258495,47.607219212],[4.328692745,47.608128592],[4.328115382,47.608678905],[4.326694235,47.609827563],[4.326441234,47.610146421],[4.327119521,47.610495207],[4.326756857,47.61149049],[4.32625533,47.612309102],[4.326079347,47.612942167],[4.326126592,47.614201061],[4.325531287,47.614300545],[4.32562969,47.615153751],[4.327255778,47.617690146],[4.327273409,47.618185075],[4.326495141,47.618692648],[4.32498824,47.619348921],[4.319594347,47.621015111],[4.316614118,47.621380934],[4.314634282,47.621819144],[4.313170445,47.621799605],[4.31262985,47.621583325],[4.310434861,47.61982192],[4.309397582,47.618788388],[4.309031717,47.618908619],[4.308028147,47.618107857],[4.308136776,47.617868079],[4.307200986,47.616952221],[4.306850067,47.61610543],[4.305841082,47.615297507],[4.305303628,47.614715665],[4.304533968,47.614274151],[4.303133296,47.613888287],[4.301774992,47.613328191],[4.299100538,47.612459546],[4.297818354,47.611960673],[4.296426061,47.61158634],[4.295881228,47.611298012],[4.29544373,47.611318171],[4.293718386,47.611811722],[4.290526492,47.612053198],[4.288359044,47.612434525],[4.286264524,47.612694378],[4.284291164,47.612734104],[4.282536156,47.612608458],[4.282004145,47.612629604],[4.28196282,47.613292626],[4.28222448,47.613932515],[4.282242267,47.614395937],[4.282045551,47.614741984],[4.28158037,47.615052268],[4.281203209,47.616145681],[4.281031259,47.617136016],[4.281162619,47.618282363],[4.280839793,47.619255447],[4.280061948,47.620798859],[4.279691099,47.622880639],[4.279204914,47.62431822],[4.278955441,47.625632576],[4.278489886,47.627043819],[4.27863689,47.627510325],[4.279198223,47.62820635],[4.279719058,47.628601243],[4.281319329,47.629138234],[4.282848131,47.629470739],[4.283585218,47.629829931],[4.285045829,47.629651831],[4.287378654,47.629747672],[4.288716593,47.629949871],[4.289648425,47.629934184],[4.290900134,47.629598978],[4.29164847,47.630035414],[4.293162541,47.631405003],[4.29479357,47.632322265],[4.295791991,47.632304892],[4.296737697,47.632694095],[4.298505472,47.63369891],[4.299114466,47.63382267],[4.300698991,47.6324421],[4.301305591,47.632522666],[4.301906975,47.632443947],[4.303297044,47.631830697],[4.304554037,47.631604212],[4.304934304,47.631415418],[4.306944916,47.630802391],[4.309063962,47.629888339],[4.310176937,47.629494164],[4.311700101,47.628613751],[4.312631404,47.630581085],[4.313257451,47.631289728],[4.31389748,47.632403311],[4.314423261,47.634014199],[4.315874315,47.637228766],[4.316629855,47.638592193],[4.317679489,47.641021762],[4.317981076,47.641960892],[4.318784202,47.643574027],[4.318865174,47.644855928],[4.319569077,47.646655622],[4.320174467,47.648940741],[4.320511457,47.649853355],[4.321355221,47.651001497],[4.32198311,47.653060394],[4.322100427,47.653977288],[4.322770907,47.656139222],[4.323859349,47.658550276],[4.324013293,47.660887289],[4.324241947,47.661831723],[4.325614013,47.66588873],[4.325947561,47.665850739],[4.326088742,47.6661156],[4.326481107,47.667853057],[4.32680348,47.668276098],[4.327051002,47.66901146],[4.327481294,47.669272137]]]],&quot;type&quot;:&quot;MultiPolygon&quot;}"/>
    <s v="47.657440058, 4.349927935"/>
  </r>
  <r>
    <x v="0"/>
    <x v="151"/>
    <s v="21424"/>
    <s v="CC Rives de Saône"/>
    <s v="242101509"/>
    <s v="CC"/>
    <s v="Côte-d'Or"/>
    <s v="21"/>
    <s v="Bourgogne-Franche-Comté"/>
    <s v="27"/>
    <s v="BT &lt;= 36 kVA"/>
    <m/>
    <m/>
    <n v="0"/>
    <n v="0"/>
    <n v="0"/>
    <n v="0"/>
    <n v="0"/>
    <n v="0"/>
    <n v="0"/>
    <n v="0"/>
    <n v="0"/>
    <n v="0"/>
    <s v="{&quot;coordinates&quot;:[[[[5.275422728,47.026926744],[5.275192827,47.025722528],[5.274990606,47.025331104],[5.27394722,47.024732876],[5.273299806,47.023903468],[5.272807864,47.023450192],[5.271933267,47.023136849],[5.270814019,47.022330223],[5.26966772,47.021192659],[5.268769472,47.020503264],[5.268287887,47.019197699],[5.269875861,47.018750356],[5.26985051,47.017865461],[5.270072283,47.017251322],[5.269898933,47.01673052],[5.270153343,47.016422879],[5.270139232,47.015961994],[5.270369047,47.015100902],[5.270186173,47.014384834],[5.269800925,47.014211369],[5.270191512,47.013008448],[5.268619269,47.012509747],[5.267859626,47.012106748],[5.267578029,47.012017707],[5.266286361,47.011896262],[5.264340013,47.011581388],[5.262211925,47.010668373],[5.26080786,47.010157264],[5.259780223,47.009546896],[5.259955219,47.009166074],[5.260778313,47.008633849],[5.261767404,47.007569649],[5.261982995,47.006712454],[5.26220219,47.004967091],[5.260661808,47.005033306],[5.259137862,47.004737094],[5.258508991,47.00251385],[5.258289607,47.002021854],[5.257922226,47.001831789],[5.25762373,47.002250153],[5.256595287,47.002718821],[5.256122446,47.003218952],[5.256033294,47.003732295],[5.256109306,47.004480196],[5.256954862,47.005998464],[5.257095204,47.006678454],[5.25700312,47.007058551],[5.256042519,47.008680588],[5.255235693,47.00935117],[5.255119155,47.009808302],[5.255300123,47.010137126],[5.254562973,47.010174947],[5.254019621,47.00983969],[5.253348912,47.009576271],[5.25086518,47.009032978],[5.250935726,47.01009353],[5.247841937,47.010458266],[5.248643789,47.012226935],[5.24661798,47.012626666],[5.245157127,47.013724223],[5.243620646,47.013795534],[5.242069932,47.014697543],[5.241736774,47.015237228],[5.242422706,47.016659615],[5.241273317,47.016857576],[5.241485044,47.017801898],[5.241417124,47.018164396],[5.235637447,47.019610412],[5.231283672,47.021880634],[5.22901506,47.022918825],[5.228626935,47.022929021],[5.224815725,47.022429698],[5.219432597,47.023034103],[5.221035638,47.026718611],[5.225711102,47.025937738],[5.22631593,47.026326882],[5.226739214,47.027072596],[5.22708116,47.027123644],[5.2281012,47.026849067],[5.229025948,47.026946504],[5.22962858,47.027441055],[5.229576628,47.028032911],[5.229945828,47.028679681],[5.230706705,47.028412789],[5.232263129,47.027220814],[5.232721915,47.027007486],[5.235955646,47.026275686],[5.236400056,47.026351743],[5.236754339,47.026732177],[5.238477681,47.028076835],[5.239088802,47.028932352],[5.238643938,47.030592849],[5.238260496,47.03084437],[5.237246128,47.030843315],[5.236438691,47.03100397],[5.231913274,47.033222572],[5.232880791,47.035465496],[5.23327118,47.036112746],[5.235801926,47.036079983],[5.241125998,47.03532647],[5.245324639,47.034820674],[5.2484161,47.034302963],[5.251319734,47.034115783],[5.253700099,47.03376491],[5.254889744,47.033513807],[5.256212401,47.033356466],[5.258296567,47.032886088],[5.259501696,47.032533755],[5.264007269,47.031502461],[5.26592831,47.030852298],[5.266165616,47.030699926],[5.27014909,47.029257104],[5.275065753,47.027239118],[5.275422728,47.026926744]]]],&quot;type&quot;:&quot;MultiPolygon&quot;}"/>
    <s v="47.022556563, 5.251583903"/>
  </r>
  <r>
    <x v="0"/>
    <x v="152"/>
    <s v="21423"/>
    <s v="CA Beaune, Côte et Sud - Communauté Beaune-Chagny-Nolay"/>
    <s v="200006682"/>
    <s v="CA"/>
    <s v="Côte-d'Or"/>
    <s v="21"/>
    <s v="Bourgogne-Franche-Comté"/>
    <s v="27"/>
    <s v="BT &lt;= 36 kVA"/>
    <m/>
    <m/>
    <n v="0"/>
    <n v="0"/>
    <n v="0"/>
    <n v="0"/>
    <n v="0"/>
    <n v="0"/>
    <n v="0"/>
    <n v="0"/>
    <n v="0"/>
    <n v="0"/>
    <s v="{&quot;coordinates&quot;:[[[[4.856172828,46.96636063],[4.855845495,46.966367699],[4.853694046,46.966775148],[4.850924803,46.968005711],[4.850866313,46.968141739],[4.852457574,46.97265249],[4.852478262,46.973102455],[4.851781093,46.973529725],[4.852253789,46.974921659],[4.852563191,46.97531115],[4.852503804,46.975728178],[4.852681966,46.975973881],[4.851884015,46.976072251],[4.851406667,46.976387917],[4.849112696,46.977180311],[4.848057767,46.977614192],[4.847231404,46.977729195],[4.846236614,46.978190915],[4.844452694,46.979473976],[4.843434517,46.980640306],[4.843373146,46.981194249],[4.843144673,46.981478884],[4.843346711,46.981807973],[4.843020934,46.982056338],[4.843289595,46.982409579],[4.842986602,46.983133091],[4.842953724,46.983635244],[4.842625814,46.983551324],[4.842108314,46.984198106],[4.841185316,46.984454198],[4.840333541,46.984985627],[4.839839007,46.98568967],[4.840400626,46.985795987],[4.839823283,46.986541876],[4.840283191,46.986907384],[4.84003018,46.987245538],[4.839039323,46.987868332],[4.841449089,46.99003093],[4.840036794,46.990608224],[4.840200104,46.990765924],[4.838440296,46.991652236],[4.837242599,46.99246563],[4.834076237,46.993950635],[4.835774412,46.995971558],[4.83523836,46.996194424],[4.835033258,46.995930212],[4.834197743,46.99613352],[4.832913288,46.996606022],[4.833317905,46.99724171],[4.831866083,46.997787105],[4.832947352,47.000169986],[4.834247264,47.002127009],[4.836885518,47.00162755],[4.837367887,47.002611412],[4.838219254,47.002523106],[4.844117897,47.001202402],[4.844373219,47.001701749],[4.84627184,47.001172465],[4.846353771,47.000642511],[4.848337624,47.000182074],[4.848201328,46.999699741],[4.849850412,46.999267153],[4.852650354,46.998155039],[4.852614994,46.99808356],[4.854018428,46.997361263],[4.856625161,46.995764934],[4.857890568,46.995127662],[4.858153121,46.995336874],[4.860180593,46.994354984],[4.861059676,46.993700489],[4.860809393,46.993503693],[4.861882935,46.99253445],[4.862524337,46.992088212],[4.863387748,46.991668104],[4.864311411,46.99101106],[4.863503426,46.990061379],[4.863635684,46.989965581],[4.861858999,46.988097618],[4.864313835,46.98722943],[4.864438536,46.987029284],[4.865277679,46.986709518],[4.86890619,46.985799732],[4.867904316,46.983733781],[4.869437165,46.983497311],[4.870698006,46.983196787],[4.870182321,46.981339111],[4.872014675,46.981089645],[4.871950736,46.980839415],[4.873634203,46.980281632],[4.87394625,46.98021082],[4.87367621,46.979861271],[4.875317257,46.979371696],[4.874274108,46.977978312],[4.873397504,46.977060432],[4.873115112,46.975708716],[4.87322285,46.975210736],[4.873476957,46.975025588],[4.873068987,46.974719706],[4.87298993,46.97445081],[4.873429266,46.973991573],[4.872237479,46.97244298],[4.872576612,46.972015994],[4.872062188,46.971940589],[4.872429443,46.971451905],[4.872393142,46.970859899],[4.86944277,46.97129862],[4.867217013,46.97203354],[4.866193967,46.97227885],[4.864576918,46.973078616],[4.863841881,46.973778553],[4.863648156,46.974341855],[4.863258159,46.974440918],[4.861878966,46.974471294],[4.861531055,46.974073442],[4.860927488,46.973816605],[4.858570314,46.973529497],[4.85794645,46.972720006],[4.857620099,46.971991276],[4.857347,46.968945353],[4.856934991,46.968594451],[4.856172828,46.96636063]]]],&quot;type&quot;:&quot;MultiPolygon&quot;}"/>
    <s v="46.985757587, 4.853444653"/>
  </r>
  <r>
    <x v="0"/>
    <x v="152"/>
    <s v="21423"/>
    <s v="CA Beaune, Côte et Sud - Communauté Beaune-Chagny-Nolay"/>
    <s v="200006682"/>
    <s v="CA"/>
    <s v="Côte-d'Or"/>
    <s v="21"/>
    <s v="Bourgogne-Franche-Comté"/>
    <s v="27"/>
    <s v="BT &gt; 36 kVA"/>
    <n v="1"/>
    <n v="68.028999999999996"/>
    <n v="0"/>
    <n v="0"/>
    <n v="0"/>
    <n v="0"/>
    <n v="0"/>
    <n v="0"/>
    <n v="0"/>
    <n v="0"/>
    <n v="0"/>
    <n v="0"/>
    <s v="{&quot;coordinates&quot;:[[[[4.856172828,46.96636063],[4.855845495,46.966367699],[4.853694046,46.966775148],[4.850924803,46.968005711],[4.850866313,46.968141739],[4.852457574,46.97265249],[4.852478262,46.973102455],[4.851781093,46.973529725],[4.852253789,46.974921659],[4.852563191,46.97531115],[4.852503804,46.975728178],[4.852681966,46.975973881],[4.851884015,46.976072251],[4.851406667,46.976387917],[4.849112696,46.977180311],[4.848057767,46.977614192],[4.847231404,46.977729195],[4.846236614,46.978190915],[4.844452694,46.979473976],[4.843434517,46.980640306],[4.843373146,46.981194249],[4.843144673,46.981478884],[4.843346711,46.981807973],[4.843020934,46.982056338],[4.843289595,46.982409579],[4.842986602,46.983133091],[4.842953724,46.983635244],[4.842625814,46.983551324],[4.842108314,46.984198106],[4.841185316,46.984454198],[4.840333541,46.984985627],[4.839839007,46.98568967],[4.840400626,46.985795987],[4.839823283,46.986541876],[4.840283191,46.986907384],[4.84003018,46.987245538],[4.839039323,46.987868332],[4.841449089,46.99003093],[4.840036794,46.990608224],[4.840200104,46.990765924],[4.838440296,46.991652236],[4.837242599,46.99246563],[4.834076237,46.993950635],[4.835774412,46.995971558],[4.83523836,46.996194424],[4.835033258,46.995930212],[4.834197743,46.99613352],[4.832913288,46.996606022],[4.833317905,46.99724171],[4.831866083,46.997787105],[4.832947352,47.000169986],[4.834247264,47.002127009],[4.836885518,47.00162755],[4.837367887,47.002611412],[4.838219254,47.002523106],[4.844117897,47.001202402],[4.844373219,47.001701749],[4.84627184,47.001172465],[4.846353771,47.000642511],[4.848337624,47.000182074],[4.848201328,46.999699741],[4.849850412,46.999267153],[4.852650354,46.998155039],[4.852614994,46.99808356],[4.854018428,46.997361263],[4.856625161,46.995764934],[4.857890568,46.995127662],[4.858153121,46.995336874],[4.860180593,46.994354984],[4.861059676,46.993700489],[4.860809393,46.993503693],[4.861882935,46.99253445],[4.862524337,46.992088212],[4.863387748,46.991668104],[4.864311411,46.99101106],[4.863503426,46.990061379],[4.863635684,46.989965581],[4.861858999,46.988097618],[4.864313835,46.98722943],[4.864438536,46.987029284],[4.865277679,46.986709518],[4.86890619,46.985799732],[4.867904316,46.983733781],[4.869437165,46.983497311],[4.870698006,46.983196787],[4.870182321,46.981339111],[4.872014675,46.981089645],[4.871950736,46.980839415],[4.873634203,46.980281632],[4.87394625,46.98021082],[4.87367621,46.979861271],[4.875317257,46.979371696],[4.874274108,46.977978312],[4.873397504,46.977060432],[4.873115112,46.975708716],[4.87322285,46.975210736],[4.873476957,46.975025588],[4.873068987,46.974719706],[4.87298993,46.97445081],[4.873429266,46.973991573],[4.872237479,46.97244298],[4.872576612,46.972015994],[4.872062188,46.971940589],[4.872429443,46.971451905],[4.872393142,46.970859899],[4.86944277,46.97129862],[4.867217013,46.97203354],[4.866193967,46.97227885],[4.864576918,46.973078616],[4.863841881,46.973778553],[4.863648156,46.974341855],[4.863258159,46.974440918],[4.861878966,46.974471294],[4.861531055,46.974073442],[4.860927488,46.973816605],[4.858570314,46.973529497],[4.85794645,46.972720006],[4.857620099,46.971991276],[4.857347,46.968945353],[4.856934991,46.968594451],[4.856172828,46.96636063]]]],&quot;type&quot;:&quot;MultiPolygon&quot;}"/>
    <s v="46.985757587, 4.853444653"/>
  </r>
  <r>
    <x v="0"/>
    <x v="153"/>
    <s v="21422"/>
    <s v="CC de Saulieu"/>
    <s v="242101442"/>
    <s v="CC"/>
    <s v="Côte-d'Or"/>
    <s v="21"/>
    <s v="Bourgogne-Franche-Comté"/>
    <s v="27"/>
    <s v="BT &lt;= 36 kVA"/>
    <m/>
    <m/>
    <n v="0"/>
    <n v="0"/>
    <n v="0"/>
    <n v="0"/>
    <n v="0"/>
    <n v="0"/>
    <n v="0"/>
    <n v="0"/>
    <n v="0"/>
    <n v="0"/>
    <s v="{&quot;coordinates&quot;:[[[[4.184897652,47.339732914],[4.18485073,47.341207226],[4.185020781,47.341650252],[4.184811158,47.342354644],[4.185744724,47.342463061],[4.186355792,47.342902483],[4.189196695,47.344382379],[4.18967197,47.344011981],[4.19026494,47.343991501],[4.191693522,47.344259557],[4.192366009,47.344300374],[4.193358303,47.34389044],[4.1942335,47.344052507],[4.195134611,47.344069349],[4.195446322,47.345456245],[4.196005631,47.346302197],[4.197163862,47.347273422],[4.197373483,47.347584575],[4.197573502,47.348237049],[4.198153497,47.34834541],[4.19818056,47.348726869],[4.200214954,47.349005678],[4.200182767,47.349580418],[4.200332944,47.350016424],[4.20133788,47.350405781],[4.201812469,47.350301837],[4.202290512,47.350056504],[4.208433808,47.349837911],[4.213714494,47.349788265],[4.214321518,47.349683786],[4.216597932,47.349822029],[4.218247167,47.34975973],[4.219219697,47.34953345],[4.220423998,47.349537911],[4.221895435,47.348823789],[4.222612568,47.34820402],[4.223292777,47.348173451],[4.223247412,47.347345626],[4.223574558,47.346994653],[4.223962201,47.346334229],[4.22354187,47.346083863],[4.222266023,47.345028602],[4.222009571,47.344121065],[4.222660504,47.344028685],[4.224370302,47.342797029],[4.224736751,47.342428532],[4.224764663,47.341562118],[4.225019354,47.341288432],[4.225635826,47.341138776],[4.225673355,47.340752137],[4.226908804,47.340447386],[4.227034441,47.340265092],[4.226892097,47.338731527],[4.22708544,47.338440478],[4.22722928,47.337896057],[4.22690381,47.336578704],[4.225888961,47.335578344],[4.225578544,47.335034217],[4.225420901,47.333930268],[4.225183869,47.333583439],[4.22518943,47.332956747],[4.223733804,47.332658776],[4.223840025,47.33226421],[4.223614756,47.331503099],[4.222840038,47.330166157],[4.221952261,47.329329185],[4.221561332,47.328851618],[4.220422337,47.329136395],[4.2199612,47.328715381],[4.219316702,47.327159165],[4.218227841,47.326909495],[4.216921743,47.324962256],[4.215867221,47.324998511],[4.215314668,47.324513612],[4.214487789,47.324603293],[4.213550633,47.324207939],[4.213816298,47.323835124],[4.214484677,47.323529224],[4.21460215,47.322985992],[4.214902647,47.322514672],[4.214754283,47.322219113],[4.214308234,47.322402045],[4.2126855,47.321783366],[4.21214398,47.321432486],[4.21197433,47.320779711],[4.211497365,47.320003195],[4.211461987,47.319080718],[4.210810295,47.317541634],[4.210241773,47.317106395],[4.209860986,47.317187793],[4.208731973,47.317084309],[4.208601804,47.317300845],[4.208061992,47.317552255],[4.207237952,47.317528414],[4.206621018,47.317883258],[4.206790016,47.318039061],[4.207572199,47.318026426],[4.20768286,47.318472744],[4.208043165,47.318951577],[4.208551575,47.319363142],[4.208196565,47.319826009],[4.207395031,47.319980202],[4.207282952,47.320354107],[4.207577422,47.320554521],[4.207146369,47.320757077],[4.206483848,47.320263376],[4.203944427,47.319675704],[4.202899955,47.320097083],[4.201720112,47.320386604],[4.201000935,47.321145825],[4.200357156,47.321428885],[4.200041203,47.321747269],[4.199849016,47.322330872],[4.199531514,47.322698788],[4.199877027,47.323406483],[4.200051228,47.324565214],[4.199657322,47.32477366],[4.19899928,47.324420323],[4.199263482,47.324036753],[4.199078487,47.322453173],[4.198386039,47.321565389],[4.197576554,47.321128074],[4.197268976,47.321763282],[4.196165883,47.322410287],[4.195673348,47.323303089],[4.195578686,47.324106261],[4.194902129,47.324406734],[4.194721217,47.324726413],[4.193693878,47.324854022],[4.193235028,47.327324749],[4.193735772,47.327512274],[4.193621404,47.329753475],[4.193019264,47.329771367],[4.192949666,47.330572476],[4.19054538,47.330838437],[4.189410883,47.33103643],[4.189500351,47.331368636],[4.189173555,47.331741118],[4.188373661,47.33197979],[4.188066842,47.3321783],[4.18693206,47.333562905],[4.186350694,47.334043318],[4.186318404,47.334320049],[4.184652078,47.336108002],[4.184607763,47.338120685],[4.184912222,47.338773017],[4.184897652,47.339732914]]]],&quot;type&quot;:&quot;MultiPolygon&quot;}"/>
    <s v="47.335996921, 4.206544693"/>
  </r>
  <r>
    <x v="0"/>
    <x v="154"/>
    <s v="21421"/>
    <s v="CC des Vallées de la Tille et de l'Ignon"/>
    <s v="242100154"/>
    <s v="CC"/>
    <s v="Côte-d'Or"/>
    <s v="21"/>
    <s v="Bourgogne-Franche-Comté"/>
    <s v="27"/>
    <s v="BT &lt;= 36 kVA"/>
    <m/>
    <m/>
    <n v="0"/>
    <n v="0"/>
    <n v="0"/>
    <n v="0"/>
    <n v="0"/>
    <n v="0"/>
    <n v="0"/>
    <n v="0"/>
    <n v="0"/>
    <n v="0"/>
    <s v="{&quot;coordinates&quot;:[[[[4.941563801,47.558932565],[4.94238022,47.558045577],[4.942999718,47.557194277],[4.943355154,47.556946145],[4.943152511,47.556750532],[4.944188347,47.556265957],[4.945460787,47.555448776],[4.947275758,47.55382566],[4.948260823,47.552571143],[4.94924763,47.551547992],[4.949323722,47.550607591],[4.949525869,47.550060363],[4.949224809,47.547895401],[4.949500373,47.546991281],[4.949597985,47.543833696],[4.949931843,47.540955787],[4.949918815,47.538046757],[4.949539381,47.537413806],[4.949671696,47.535718807],[4.94790428,47.535562867],[4.947281397,47.534377517],[4.945949069,47.532548504],[4.946158273,47.532488286],[4.94555747,47.531651921],[4.94432743,47.530511803],[4.943549259,47.529402858],[4.942827752,47.528754879],[4.942351819,47.527657095],[4.942201661,47.526743869],[4.941955967,47.526421111],[4.942000525,47.526110623],[4.941492016,47.524407395],[4.941223698,47.524229979],[4.937776824,47.520416427],[4.937105754,47.519284047],[4.929908165,47.514790602],[4.922090406,47.504543347],[4.921947716,47.504159418],[4.920747277,47.502701618],[4.919783085,47.502752627],[4.919688136,47.502587613],[4.919351644,47.502801155],[4.91651722,47.502611906],[4.915670649,47.50275639],[4.914747929,47.503038084],[4.912718415,47.503880001],[4.911475305,47.504195741],[4.907504742,47.503671941],[4.906469918,47.50360604],[4.906017741,47.503707082],[4.906481585,47.50467915],[4.906970307,47.5054167],[4.908082632,47.506126929],[4.908035642,47.507082143],[4.908164297,47.507708529],[4.90882315,47.508296516],[4.909119261,47.508922858],[4.90733741,47.508631491],[4.906753802,47.508737388],[4.906138762,47.509042788],[4.905604833,47.509424294],[4.905486281,47.51008804],[4.904488936,47.510294334],[4.903885624,47.510519393],[4.903793188,47.510872066],[4.904851801,47.511602111],[4.90521153,47.512000517],[4.904064493,47.511848186],[4.903258773,47.51195049],[4.902920524,47.51211809],[4.900606225,47.512216188],[4.897811318,47.513077517],[4.895985326,47.513792456],[4.894910591,47.514368193],[4.89467255,47.514964535],[4.894530846,47.515016362],[4.896663317,47.517170576],[4.898676204,47.518946727],[4.898663222,47.519442165],[4.898913222,47.52041864],[4.899481307,47.521144118],[4.900895433,47.522111514],[4.902013803,47.522722655],[4.902899293,47.523325883],[4.903396929,47.523488836],[4.904098333,47.523849249],[4.904642192,47.524488658],[4.905788591,47.525174941],[4.905770231,47.525666865],[4.905613703,47.525974664],[4.904943944,47.52672755],[4.904721183,47.527340768],[4.904753578,47.527615764],[4.905816732,47.528388946],[4.906083995,47.529061684],[4.906543919,47.529283766],[4.907628384,47.529497429],[4.908520351,47.530053688],[4.909326728,47.531004821],[4.909803483,47.531287843],[4.91075748,47.532499468],[4.910942648,47.533253676],[4.911584081,47.533865342],[4.912322217,47.534949934],[4.912339561,47.535323319],[4.912168839,47.535791631],[4.912214805,47.537968963],[4.912885694,47.538770124],[4.914204515,47.539618271],[4.914854797,47.540956402],[4.914676165,47.541129513],[4.914586157,47.541586597],[4.914141963,47.54188202],[4.914503372,47.542690953],[4.914914088,47.544022211],[4.916001663,47.544832718],[4.916173806,47.545294498],[4.915524401,47.545393408],[4.915358077,47.545724788],[4.914520899,47.546670455],[4.91443135,47.548143185],[4.913747429,47.549062018],[4.913677955,47.550093219],[4.913330616,47.550681479],[4.913279883,47.551233357],[4.908664814,47.552982829],[4.905222721,47.553691904],[4.90246089,47.55456986],[4.900803312,47.555196553],[4.898780334,47.555685108],[4.898247241,47.555954901],[4.897562189,47.556702572],[4.896994164,47.55793725],[4.896982462,47.558357024],[4.897737788,47.559512547],[4.897997857,47.560093571],[4.898174531,47.561884279],[4.898285481,47.562161595],[4.898718952,47.562680369],[4.899596887,47.563165792],[4.896093036,47.565792519],[4.896071482,47.567771927],[4.89792821,47.571203729],[4.898540593,47.57143867],[4.899661835,47.57221456],[4.899811938,47.572469627],[4.90165506,47.573937844],[4.901964014,47.574094878],[4.902948194,47.574344443],[4.905055886,47.574757538],[4.911828183,47.575604771],[4.912382869,47.575488533],[4.91307002,47.57520715],[4.915059657,47.573511484],[4.916395387,47.572877283],[4.916881473,47.57255596],[4.91706723,47.572244973],[4.917297823,47.571403817],[4.918606318,47.570346851],[4.919924104,47.56895747],[4.920448857,47.567936787],[4.922416795,47.566576285],[4.923256566,47.565882642],[4.923524049,47.565515371],[4.924221095,47.564036224],[4.925279425,47.563133668],[4.927432843,47.562129272],[4.928624576,47.561755714],[4.929666696,47.56158631],[4.930812578,47.561159464],[4.931422454,47.561029613],[4.932856712,47.560926618],[4.936921635,47.560111848],[4.940022155,47.559373306],[4.941027296,47.559213418],[4.941563801,47.558932565]]]],&quot;type&quot;:&quot;MultiPolygon&quot;}"/>
    <s v="47.53932296, 4.922123542"/>
  </r>
  <r>
    <x v="0"/>
    <x v="154"/>
    <s v="21421"/>
    <s v="CC des Vallées de la Tille et de l'Ignon"/>
    <s v="242100154"/>
    <s v="CC"/>
    <s v="Côte-d'Or"/>
    <s v="21"/>
    <s v="Bourgogne-Franche-Comté"/>
    <s v="27"/>
    <s v="BT &gt; 36 kVA"/>
    <n v="0"/>
    <n v="0"/>
    <n v="0"/>
    <n v="0"/>
    <n v="1"/>
    <n v="106.036"/>
    <n v="0"/>
    <n v="0"/>
    <n v="0"/>
    <n v="0"/>
    <n v="0"/>
    <n v="0"/>
    <s v="{&quot;coordinates&quot;:[[[[4.941563801,47.558932565],[4.94238022,47.558045577],[4.942999718,47.557194277],[4.943355154,47.556946145],[4.943152511,47.556750532],[4.944188347,47.556265957],[4.945460787,47.555448776],[4.947275758,47.55382566],[4.948260823,47.552571143],[4.94924763,47.551547992],[4.949323722,47.550607591],[4.949525869,47.550060363],[4.949224809,47.547895401],[4.949500373,47.546991281],[4.949597985,47.543833696],[4.949931843,47.540955787],[4.949918815,47.538046757],[4.949539381,47.537413806],[4.949671696,47.535718807],[4.94790428,47.535562867],[4.947281397,47.534377517],[4.945949069,47.532548504],[4.946158273,47.532488286],[4.94555747,47.531651921],[4.94432743,47.530511803],[4.943549259,47.529402858],[4.942827752,47.528754879],[4.942351819,47.527657095],[4.942201661,47.526743869],[4.941955967,47.526421111],[4.942000525,47.526110623],[4.941492016,47.524407395],[4.941223698,47.524229979],[4.937776824,47.520416427],[4.937105754,47.519284047],[4.929908165,47.514790602],[4.922090406,47.504543347],[4.921947716,47.504159418],[4.920747277,47.502701618],[4.919783085,47.502752627],[4.919688136,47.502587613],[4.919351644,47.502801155],[4.91651722,47.502611906],[4.915670649,47.50275639],[4.914747929,47.503038084],[4.912718415,47.503880001],[4.911475305,47.504195741],[4.907504742,47.503671941],[4.906469918,47.50360604],[4.906017741,47.503707082],[4.906481585,47.50467915],[4.906970307,47.5054167],[4.908082632,47.506126929],[4.908035642,47.507082143],[4.908164297,47.507708529],[4.90882315,47.508296516],[4.909119261,47.508922858],[4.90733741,47.508631491],[4.906753802,47.508737388],[4.906138762,47.509042788],[4.905604833,47.509424294],[4.905486281,47.51008804],[4.904488936,47.510294334],[4.903885624,47.510519393],[4.903793188,47.510872066],[4.904851801,47.511602111],[4.90521153,47.512000517],[4.904064493,47.511848186],[4.903258773,47.51195049],[4.902920524,47.51211809],[4.900606225,47.512216188],[4.897811318,47.513077517],[4.895985326,47.513792456],[4.894910591,47.514368193],[4.89467255,47.514964535],[4.894530846,47.515016362],[4.896663317,47.517170576],[4.898676204,47.518946727],[4.898663222,47.519442165],[4.898913222,47.52041864],[4.899481307,47.521144118],[4.900895433,47.522111514],[4.902013803,47.522722655],[4.902899293,47.523325883],[4.903396929,47.523488836],[4.904098333,47.523849249],[4.904642192,47.524488658],[4.905788591,47.525174941],[4.905770231,47.525666865],[4.905613703,47.525974664],[4.904943944,47.52672755],[4.904721183,47.527340768],[4.904753578,47.527615764],[4.905816732,47.528388946],[4.906083995,47.529061684],[4.906543919,47.529283766],[4.907628384,47.529497429],[4.908520351,47.530053688],[4.909326728,47.531004821],[4.909803483,47.531287843],[4.91075748,47.532499468],[4.910942648,47.533253676],[4.911584081,47.533865342],[4.912322217,47.534949934],[4.912339561,47.535323319],[4.912168839,47.535791631],[4.912214805,47.537968963],[4.912885694,47.538770124],[4.914204515,47.539618271],[4.914854797,47.540956402],[4.914676165,47.541129513],[4.914586157,47.541586597],[4.914141963,47.54188202],[4.914503372,47.542690953],[4.914914088,47.544022211],[4.916001663,47.544832718],[4.916173806,47.545294498],[4.915524401,47.545393408],[4.915358077,47.545724788],[4.914520899,47.546670455],[4.91443135,47.548143185],[4.913747429,47.549062018],[4.913677955,47.550093219],[4.913330616,47.550681479],[4.913279883,47.551233357],[4.908664814,47.552982829],[4.905222721,47.553691904],[4.90246089,47.55456986],[4.900803312,47.555196553],[4.898780334,47.555685108],[4.898247241,47.555954901],[4.897562189,47.556702572],[4.896994164,47.55793725],[4.896982462,47.558357024],[4.897737788,47.559512547],[4.897997857,47.560093571],[4.898174531,47.561884279],[4.898285481,47.562161595],[4.898718952,47.562680369],[4.899596887,47.563165792],[4.896093036,47.565792519],[4.896071482,47.567771927],[4.89792821,47.571203729],[4.898540593,47.57143867],[4.899661835,47.57221456],[4.899811938,47.572469627],[4.90165506,47.573937844],[4.901964014,47.574094878],[4.902948194,47.574344443],[4.905055886,47.574757538],[4.911828183,47.575604771],[4.912382869,47.575488533],[4.91307002,47.57520715],[4.915059657,47.573511484],[4.916395387,47.572877283],[4.916881473,47.57255596],[4.91706723,47.572244973],[4.917297823,47.571403817],[4.918606318,47.570346851],[4.919924104,47.56895747],[4.920448857,47.567936787],[4.922416795,47.566576285],[4.923256566,47.565882642],[4.923524049,47.565515371],[4.924221095,47.564036224],[4.925279425,47.563133668],[4.927432843,47.562129272],[4.928624576,47.561755714],[4.929666696,47.56158631],[4.930812578,47.561159464],[4.931422454,47.561029613],[4.932856712,47.560926618],[4.936921635,47.560111848],[4.940022155,47.559373306],[4.941027296,47.559213418],[4.941563801,47.558932565]]]],&quot;type&quot;:&quot;MultiPolygon&quot;}"/>
    <s v="47.53932296, 4.922123542"/>
  </r>
  <r>
    <x v="0"/>
    <x v="155"/>
    <s v="21420"/>
    <s v="CA Beaune, Côte et Sud - Communauté Beaune-Chagny-Nolay"/>
    <s v="200006682"/>
    <s v="CA"/>
    <s v="Côte-d'Or"/>
    <s v="21"/>
    <s v="Bourgogne-Franche-Comté"/>
    <s v="27"/>
    <s v="BT &lt;= 36 kVA"/>
    <m/>
    <m/>
    <n v="0"/>
    <n v="0"/>
    <n v="0"/>
    <n v="0"/>
    <n v="0"/>
    <n v="0"/>
    <n v="0"/>
    <n v="0"/>
    <n v="0"/>
    <n v="0"/>
    <s v="{&quot;coordinates&quot;:[[[[4.570840256,47.033526153],[4.5711747,47.033296476],[4.571529906,47.033327663],[4.572143761,47.032788007],[4.572363216,47.032273531],[4.572882672,47.032517698],[4.574027814,47.032177011],[4.574027787,47.031905058],[4.574494289,47.031597928],[4.575202575,47.030956111],[4.575935167,47.03042562],[4.575843482,47.030036951],[4.575521805,47.029709953],[4.576591954,47.029599892],[4.57697603,47.028771581],[4.57868962,47.027922396],[4.579059513,47.026295518],[4.578686866,47.026342037],[4.578512401,47.025239495],[4.578747482,47.024722088],[4.579240722,47.024386656],[4.581585559,47.024143839],[4.582670097,47.024124474],[4.583192671,47.024251486],[4.584399601,47.024992262],[4.585396662,47.025132563],[4.586292485,47.024381837],[4.586617643,47.023392207],[4.58712552,47.023108769],[4.587770293,47.02318185],[4.590761205,47.024444625],[4.591520464,47.02438013],[4.59249872,47.024462996],[4.593257712,47.024389489],[4.5937201,47.024216512],[4.595056243,47.023486653],[4.599000975,47.022488345],[4.599534957,47.022510666],[4.600577611,47.022856422],[4.600832768,47.022535002],[4.600474974,47.022281514],[4.599355594,47.021034501],[4.5990393,47.02026984],[4.598622347,47.01877355],[4.598157422,47.018146923],[4.598966483,47.017410802],[4.601492184,47.017907098],[4.601959321,47.018074416],[4.602447533,47.017665109],[4.602867649,47.015849231],[4.603770343,47.01614107],[4.606319777,47.017479817],[4.610175,47.018269897],[4.611227338,47.018322753],[4.612330683,47.01818758],[4.612897904,47.018045478],[4.614197185,47.017329413],[4.613833758,47.016139501],[4.613218798,47.016181416],[4.613625469,47.015161744],[4.614542012,47.012304175],[4.613827936,47.012332171],[4.613650423,47.012163553],[4.612696106,47.012347089],[4.610545845,47.01211776],[4.60922708,47.012309954],[4.607743011,47.012654822],[4.606859553,47.012742767],[4.606726809,47.012219611],[4.608089193,47.009822358],[4.607507964,47.008916424],[4.607091744,47.008555707],[4.606755456,47.007828263],[4.606979043,47.007688271],[4.606883517,47.007353706],[4.607246971,47.007136121],[4.607340755,47.006704365],[4.608049766,47.005757043],[4.609374392,47.005501742],[4.610656236,47.004386121],[4.610232782,47.003870625],[4.614696561,47.001885636],[4.615344999,47.001428099],[4.616163296,47.001280662],[4.616685519,46.999333611],[4.61637492,46.998719299],[4.615725421,46.998171868],[4.618510101,46.99740792],[4.617990474,46.99645074],[4.613881983,46.997047689],[4.613498925,46.996870239],[4.612411528,46.996554944],[4.611906871,46.996051395],[4.611589287,46.995906343],[4.610676684,46.995757891],[4.609722079,46.996099003],[4.608648385,46.996375129],[4.608241158,46.997153457],[4.607653123,46.997252604],[4.607254883,46.997493189],[4.606319349,46.997769169],[4.605916,46.997174132],[4.603463658,46.99694528],[4.603072788,46.996991234],[4.601523423,46.997784497],[4.598549111,46.998731664],[4.598051278,46.998766476],[4.596723644,46.999138759],[4.595363751,46.999756414],[4.594478849,46.999833482],[4.594274856,46.999745347],[4.592755958,46.999882488],[4.591404544,46.999539122],[4.589553909,46.999227832],[4.588466259,46.999348169],[4.587442469,46.99962611],[4.587120191,47.000170855],[4.58668283,47.000158859],[4.586215896,47.00039491],[4.58583197,47.001351136],[4.585841333,47.001939047],[4.58550926,47.002240782],[4.584830175,47.002559888],[4.584155008,47.003192317],[4.583809417,47.003796806],[4.58132345,47.005528372],[4.581071379,47.005596662],[4.580072267,47.005328483],[4.579554671,47.004960052],[4.578576026,47.004670867],[4.577291267,47.004447094],[4.577078942,47.004343734],[4.575846031,47.002512713],[4.574459623,47.001960707],[4.574035283,47.001311819],[4.57348214,47.000895218],[4.572695318,47.000544836],[4.571867797,47.000378708],[4.570626691,47.000338873],[4.570181347,47.000233269],[4.569528953,47.000295274],[4.56849528,47.000055382],[4.568560607,46.999721303],[4.568989941,46.999276014],[4.569113735,46.998507991],[4.569069789,46.997946665],[4.569897198,46.9975671],[4.570083329,46.997178246],[4.567868836,46.996159252],[4.566854705,46.995410287],[4.565841078,46.993678843],[4.564662412,46.992154045],[4.56384019,46.992120165],[4.56306791,46.99199285],[4.56235907,46.991783625],[4.561727687,46.991431064],[4.557723062,46.990250588],[4.5550697,46.989785692],[4.554595521,46.990869099],[4.553884942,46.991329829],[4.552936386,46.991478577],[4.552066716,46.99350293],[4.551552984,46.993533253],[4.550708987,46.994208277],[4.550036006,46.993550939],[4.550170501,46.993376233],[4.549773863,46.992716981],[4.549681216,46.992240052],[4.548396176,46.99212943],[4.547899557,46.992297285],[4.547063245,46.993057729],[4.54587412,46.993723837],[4.546379679,46.994511316],[4.546951764,46.996288465],[4.547809147,46.996537217],[4.547490231,46.996890893],[4.547344024,46.997622269],[4.547771552,46.997843465],[4.548194208,46.998491568],[4.548669837,46.998829182],[4.549186643,46.998996044],[4.549469889,46.998958922],[4.55038099,46.999242954],[4.550802364,46.999203073],[4.551513728,46.999315081],[4.552323066,46.999584257],[4.552469511,46.999367064],[4.553056841,46.99951405],[4.553279092,46.999415604],[4.553979721,46.999428685],[4.55433702,46.999266283],[4.554909547,46.999218948],[4.555834817,46.999491039],[4.556078401,47.001504006],[4.556021409,47.001855975],[4.556147108,47.003066371],[4.556054697,47.003468345],[4.555796382,47.00368615],[4.555794044,47.004838838],[4.556226254,47.00521933],[4.556434772,47.005968447],[4.55637632,47.006406884],[4.556522558,47.007004653],[4.557065664,47.00721255],[4.557691996,47.007612931],[4.557976976,47.007953981],[4.55814527,47.008676621],[4.558103469,47.009098625],[4.557686173,47.009693192],[4.557760427,47.010213586],[4.557565997,47.010684476],[4.557119666,47.011048901],[4.557039167,47.011590294],[4.55722372,47.012785484],[4.55756107,47.014074065],[4.557659402,47.015155151],[4.557592169,47.015699967],[4.557879028,47.015785246],[4.557675916,47.016594844],[4.557302126,47.016919568],[4.557497798,47.017358177],[4.556052983,47.018258359],[4.554857536,47.02000074],[4.555999263,47.020460826],[4.55689689,47.020674752],[4.558477249,47.021229755],[4.559061839,47.021501019],[4.559842337,47.022035284],[4.560888037,47.022404768],[4.561151586,47.02272989],[4.562215993,47.023290017],[4.563335853,47.023536006],[4.563929353,47.023567591],[4.564503672,47.02375522],[4.563771586,47.025304108],[4.563472013,47.026373466],[4.563312061,47.02748956],[4.563399232,47.028225895],[4.563934739,47.029254227],[4.56368695,47.031020775],[4.563582868,47.031474239],[4.563291431,47.032052708],[4.562793878,47.032335898],[4.563660837,47.032847355],[4.56409952,47.032259687],[4.565356465,47.032729829],[4.566289761,47.032893673],[4.567943278,47.033049534],[4.568232237,47.032659292],[4.568629524,47.032507114],[4.569664334,47.03281003],[4.570415643,47.033463489],[4.570840256,47.033526153]]]],&quot;type&quot;:&quot;MultiPolygon&quot;}"/>
    <s v="47.010729895, 4.580295807"/>
  </r>
  <r>
    <x v="0"/>
    <x v="156"/>
    <s v="21417"/>
    <s v="CC des Terres d'Auxois"/>
    <s v="200071017"/>
    <s v="CC"/>
    <s v="Côte-d'Or"/>
    <s v="21"/>
    <s v="Bourgogne-Franche-Comté"/>
    <s v="27"/>
    <s v="BT &lt;= 36 kVA"/>
    <m/>
    <m/>
    <n v="0"/>
    <n v="0"/>
    <n v="0"/>
    <n v="0"/>
    <n v="0"/>
    <n v="0"/>
    <n v="0"/>
    <n v="0"/>
    <n v="0"/>
    <n v="0"/>
    <s v="{&quot;coordinates&quot;:[[[[4.403171226,47.316333282],[4.40347546,47.315917232],[4.404545134,47.314901277],[4.404413725,47.314685876],[4.403637245,47.314255883],[4.403900093,47.313928569],[4.403351437,47.312894367],[4.403017695,47.31096439],[4.403106035,47.310393383],[4.40365526,47.308918226],[4.403982298,47.308515403],[4.404409726,47.308256326],[4.401583772,47.3085732],[4.39960688,47.308250406],[4.396936538,47.307578476],[4.392294353,47.305546273],[4.391103566,47.305567753],[4.390101591,47.305315046],[4.38941714,47.304697478],[4.389178686,47.303666699],[4.385012531,47.303695777],[4.385159715,47.303141189],[4.381671048,47.303262903],[4.381558768,47.301728196],[4.378865633,47.300971492],[4.377265379,47.300196359],[4.376748716,47.300333044],[4.374992925,47.299374248],[4.374187117,47.299073161],[4.371850586,47.298484945],[4.371536695,47.297595482],[4.370626393,47.297606236],[4.370674532,47.295810316],[4.369699452,47.295822728],[4.369629703,47.295734414],[4.369643105,47.294339572],[4.369901962,47.293332596],[4.369632453,47.292728022],[4.370346976,47.292671867],[4.370451347,47.292353701],[4.370371526,47.291766696],[4.369262715,47.291461951],[4.367209916,47.291555484],[4.367270755,47.291814076],[4.36618736,47.292143768],[4.364952369,47.292341077],[4.364232725,47.292195575],[4.362908012,47.292351599],[4.361160732,47.292700744],[4.360620679,47.292435164],[4.360010871,47.292445913],[4.358161095,47.292981691],[4.357679829,47.293156593],[4.358279366,47.294623492],[4.358507987,47.295342917],[4.358562694,47.296145411],[4.359189593,47.296494619],[4.359354988,47.296859134],[4.358673989,47.298086215],[4.357857044,47.299224844],[4.357375573,47.300493699],[4.356803577,47.302843155],[4.356656398,47.304195432],[4.355234458,47.305074598],[4.355045445,47.305347816],[4.355088368,47.306471877],[4.354430406,47.306574095],[4.354540746,47.306750181],[4.354492398,47.308192236],[4.354365947,47.308374686],[4.352618132,47.308462592],[4.352872892,47.310010058],[4.350509924,47.310222147],[4.350274298,47.310380652],[4.350436952,47.310900073],[4.350468169,47.311457037],[4.349473568,47.312284335],[4.349783514,47.313133379],[4.350024887,47.314466716],[4.350299303,47.314744439],[4.349902219,47.314958842],[4.350147607,47.31624081],[4.351749293,47.316123132],[4.35205596,47.316734511],[4.352863692,47.317894677],[4.353339649,47.318340213],[4.354096165,47.318727553],[4.355487225,47.319075069],[4.355438528,47.319244006],[4.353828421,47.32039635],[4.353834284,47.320576355],[4.354643595,47.321008094],[4.355347175,47.321709371],[4.355408656,47.322151632],[4.355814717,47.322396292],[4.356301205,47.322941634],[4.357727774,47.322803413],[4.359300512,47.322790414],[4.360413791,47.323300488],[4.359629332,47.32401016],[4.358789239,47.324562913],[4.360434322,47.325364783],[4.361845568,47.325925374],[4.362483343,47.326636383],[4.364127697,47.326518939],[4.365501892,47.326401046],[4.365565793,47.326310259],[4.368856597,47.325847441],[4.371414596,47.325262634],[4.374381641,47.324985356],[4.377473743,47.324525544],[4.378003184,47.324516561],[4.379135313,47.324721009],[4.383252645,47.32509791],[4.383648575,47.325046374],[4.384361986,47.324674122],[4.385715272,47.323749507],[4.386285517,47.323064722],[4.386301043,47.322589142],[4.387422532,47.322382167],[4.390191016,47.322167179],[4.391710676,47.323018733],[4.392987048,47.323576064],[4.394311754,47.32359708],[4.395309654,47.323475248],[4.39790239,47.322408635],[4.398485944,47.322037858],[4.400832327,47.319248128],[4.402290478,47.317741306],[4.403171226,47.316333282]]]],&quot;type&quot;:&quot;MultiPolygon&quot;}"/>
    <s v="47.31178495, 4.374755853"/>
  </r>
  <r>
    <x v="0"/>
    <x v="157"/>
    <s v="21416"/>
    <s v="CC Mirebellois et Fontenois"/>
    <s v="200072825"/>
    <s v="CC"/>
    <s v="Côte-d'Or"/>
    <s v="21"/>
    <s v="Bourgogne-Franche-Comté"/>
    <s v="27"/>
    <s v="BT &lt;= 36 kVA"/>
    <n v="22"/>
    <n v="57.74"/>
    <n v="0"/>
    <n v="0"/>
    <n v="0"/>
    <n v="0"/>
    <n v="0"/>
    <n v="0"/>
    <n v="0"/>
    <n v="0"/>
    <n v="0"/>
    <n v="0"/>
    <s v="{&quot;coordinates&quot;:[[[[5.348017858,47.427812584],[5.347701833,47.426082629],[5.346320482,47.420843854],[5.34610737,47.419189265],[5.344878628,47.414640842],[5.34346699,47.410122203],[5.344098091,47.409931166],[5.345282891,47.409720853],[5.350418763,47.407157628],[5.351881735,47.405549299],[5.352670802,47.405181202],[5.353103538,47.404704134],[5.354715562,47.404015862],[5.356732606,47.404002014],[5.357493196,47.403862312],[5.36341488,47.39297446],[5.365998138,47.388610696],[5.367604006,47.386176068],[5.356070394,47.382692719],[5.356269729,47.383275875],[5.355735698,47.383525361],[5.354573363,47.384474739],[5.355405938,47.385285528],[5.35451164,47.385816994],[5.354152173,47.38590533],[5.353429506,47.38629912],[5.352471703,47.386441892],[5.350907443,47.386907632],[5.350615147,47.386925252],[5.350086551,47.386664858],[5.349715075,47.386691281],[5.348912994,47.38718031],[5.348411756,47.387302113],[5.348009266,47.387589432],[5.347805324,47.387959196],[5.347882598,47.38875467],[5.347797658,47.389025666],[5.349016327,47.390143911],[5.349377598,47.390610328],[5.349024691,47.390728234],[5.347754341,47.390913305],[5.346932755,47.391200977],[5.346738926,47.391408426],[5.346006928,47.391016129],[5.345542714,47.390621126],[5.344535346,47.389087009],[5.343869533,47.388326819],[5.342139529,47.387278266],[5.341196851,47.387889853],[5.340238571,47.387050877],[5.337624877,47.385470681],[5.336207067,47.384308592],[5.335762709,47.384244574],[5.334760708,47.38519953],[5.332888726,47.386641153],[5.331947489,47.386312409],[5.331375687,47.386214907],[5.331049211,47.386452908],[5.329287824,47.38641437],[5.327121986,47.385612091],[5.32617845,47.38510683],[5.326360224,47.384987015],[5.325305522,47.384302952],[5.324872391,47.383427229],[5.322505148,47.383909545],[5.321119293,47.38405881],[5.320730362,47.384202566],[5.320416696,47.385013061],[5.320062126,47.385123707],[5.318389915,47.38499947],[5.318140639,47.385582624],[5.317568942,47.385548094],[5.317177517,47.386370936],[5.316468199,47.386097785],[5.316629076,47.385524502],[5.316872191,47.385166623],[5.315800312,47.385463566],[5.316025354,47.384717893],[5.314250026,47.385091878],[5.312933641,47.38402476],[5.31149785,47.384523433],[5.311312264,47.384647803],[5.310168213,47.382347017],[5.306637511,47.383958054],[5.305966325,47.383367076],[5.306336777,47.383101255],[5.305681117,47.382500961],[5.303427453,47.383530893],[5.302390566,47.382636438],[5.304894536,47.38156914],[5.304694305,47.381291225],[5.303842939,47.381473813],[5.301579321,47.382364316],[5.300834361,47.381102929],[5.300603511,47.381161534],[5.297389332,47.38230402],[5.293743407,47.379525667],[5.293436088,47.379625393],[5.292055526,47.378501676],[5.290194035,47.378967954],[5.287085782,47.379393901],[5.285779954,47.379460117],[5.28632911,47.384409742],[5.282175062,47.384137451],[5.28176501,47.38565668],[5.281343495,47.386533115],[5.280881163,47.387105052],[5.280141894,47.387588759],[5.280003881,47.387867045],[5.279914936,47.38873785],[5.278481737,47.390461744],[5.278319175,47.391005278],[5.277728754,47.391997579],[5.276914685,47.392845661],[5.2768944,47.393054993],[5.279450771,47.394257601],[5.279745441,47.394076209],[5.280555481,47.394786188],[5.280486946,47.396479719],[5.280295149,47.396928367],[5.281068503,47.397304947],[5.280897044,47.397919804],[5.282989397,47.398310113],[5.282830455,47.399374114],[5.285407697,47.399811596],[5.285782078,47.399819546],[5.286991418,47.401987772],[5.288087584,47.401906767],[5.288260954,47.402487831],[5.287765773,47.402633562],[5.287978117,47.402915768],[5.286191117,47.403345371],[5.286567652,47.404149387],[5.288043711,47.403861885],[5.289124996,47.405170756],[5.29118302,47.405246396],[5.290882906,47.406107858],[5.293289917,47.405719992],[5.293659042,47.407432817],[5.294322839,47.407320658],[5.294491962,47.408296249],[5.295485372,47.408600851],[5.295228879,47.409333581],[5.297896392,47.410068005],[5.298361051,47.411436707],[5.298703543,47.411998203],[5.30123624,47.41298738],[5.301618471,47.413731798],[5.301843403,47.414551375],[5.302151343,47.414647045],[5.302216555,47.415547233],[5.302058408,47.415664737],[5.302123374,47.416281247],[5.302881884,47.416302253],[5.302678118,47.417951642],[5.303286533,47.417752275],[5.30703082,47.417103494],[5.307973825,47.417064071],[5.308807312,47.4173159],[5.309718121,47.417760713],[5.310434265,47.418367889],[5.311031647,47.418620791],[5.312012118,47.418741795],[5.313410827,47.418592404],[5.314626705,47.418664575],[5.315502749,47.418917311],[5.316437846,47.419461554],[5.316664754,47.419768636],[5.316188392,47.420382413],[5.316401995,47.420412381],[5.315603433,47.422260061],[5.316322483,47.42237903],[5.316224905,47.422884397],[5.31592445,47.423577521],[5.315939588,47.423866306],[5.31641984,47.424078285],[5.317855571,47.423861463],[5.322576238,47.428189148],[5.326224465,47.431336724],[5.327104703,47.430732842],[5.329207403,47.431078911],[5.331132312,47.430693631],[5.331995476,47.430887968],[5.333443863,47.43092827],[5.3343717,47.430779071],[5.335916622,47.430263546],[5.336811233,47.430326631],[5.337400835,47.430699335],[5.33914737,47.431063188],[5.341498226,47.432195661],[5.342302547,47.432256919],[5.342622826,47.432145102],[5.34397862,47.430856974],[5.345166851,47.430653809],[5.346238885,47.430100847],[5.347501363,47.428957749],[5.347470741,47.428046972],[5.348017858,47.427812584]]]],&quot;type&quot;:&quot;MultiPolygon&quot;}"/>
    <s v="47.40216357, 5.322270552"/>
  </r>
  <r>
    <x v="0"/>
    <x v="158"/>
    <s v="21415"/>
    <s v="CC du Pays Châtillonnais"/>
    <s v="242101434"/>
    <s v="CC"/>
    <s v="Côte-d'Or"/>
    <s v="21"/>
    <s v="Bourgogne-Franche-Comté"/>
    <s v="27"/>
    <s v="BT &gt; 36 kVA"/>
    <n v="5"/>
    <n v="521.85199999999998"/>
    <n v="0"/>
    <n v="0"/>
    <n v="0"/>
    <n v="0"/>
    <n v="0"/>
    <n v="0"/>
    <n v="0"/>
    <n v="0"/>
    <n v="0"/>
    <n v="0"/>
    <s v="{&quot;coordinates&quot;:[[[[4.876689515,47.707543592],[4.878617013,47.707204741],[4.882125983,47.706853023],[4.885376833,47.705653656],[4.888031179,47.704977011],[4.888513884,47.704483944],[4.88889744,47.7046182],[4.889532173,47.704011933],[4.890032969,47.703803969],[4.890507303,47.703338938],[4.890700569,47.702470601],[4.890915267,47.702281663],[4.891849836,47.701819987],[4.892890143,47.701894987],[4.893583275,47.701845953],[4.894017165,47.701520211],[4.894206813,47.701002153],[4.894024278,47.699881501],[4.894095865,47.699606642],[4.894641068,47.699186361],[4.896512698,47.698413252],[4.896801699,47.69817718],[4.89723057,47.697599414],[4.898088446,47.697010182],[4.898567358,47.69649012],[4.898453849,47.695961668],[4.898538073,47.695518239],[4.898170309,47.694777835],[4.898237526,47.694156415],[4.898389695,47.693823523],[4.898303509,47.692639185],[4.898464057,47.692054964],[4.899021102,47.691259028],[4.901242562,47.690545877],[4.90302708,47.690219736],[4.906153155,47.690195825],[4.906142499,47.68982326],[4.906310336,47.68940817],[4.906252747,47.689028267],[4.907564637,47.688463968],[4.908194585,47.688033231],[4.908882704,47.687700578],[4.90988878,47.686938668],[4.909719434,47.686864006],[4.909857241,47.685983925],[4.910199093,47.684956455],[4.910680841,47.68441018],[4.911333903,47.684291465],[4.912325808,47.683917809],[4.91192191,47.683102404],[4.91197777,47.682875505],[4.916924892,47.68233892],[4.919439922,47.68131628],[4.920257303,47.68120832],[4.921133395,47.680435836],[4.921396367,47.680038064],[4.922001763,47.678636179],[4.923687073,47.676128903],[4.924658397,47.675782486],[4.925302909,47.674913841],[4.926682685,47.67443553],[4.927457682,47.674633435],[4.928154366,47.674693072],[4.928721684,47.674640496],[4.929484111,47.674343403],[4.929529782,47.673689895],[4.928956389,47.673095224],[4.929414418,47.671754246],[4.929744056,47.670107463],[4.929874311,47.670060295],[4.931083801,47.670258203],[4.931407451,47.670251055],[4.931693827,47.669914092],[4.932271049,47.669474182],[4.930887565,47.668777665],[4.928986685,47.667263148],[4.927578027,47.664097339],[4.92714647,47.66347781],[4.925947025,47.663405747],[4.92505433,47.663523996],[4.923487027,47.663525493],[4.922565572,47.663659502],[4.921149818,47.663687287],[4.920046931,47.663298453],[4.919022661,47.663316177],[4.91739208,47.663522111],[4.910587872,47.665223566],[4.909900935,47.665208684],[4.90951544,47.664939476],[4.909011289,47.664185117],[4.908990984,47.663766787],[4.909262006,47.66288632],[4.908299623,47.66262203],[4.908927933,47.661968018],[4.909416587,47.660391625],[4.910319927,47.659566545],[4.909962537,47.659411224],[4.909773961,47.658089889],[4.909270199,47.656897952],[4.909186612,47.65575407],[4.909034946,47.655239745],[4.909005863,47.654017541],[4.909075052,47.653902966],[4.910699688,47.653575691],[4.910603314,47.653117186],[4.91179939,47.652805006],[4.911947798,47.652670226],[4.911971118,47.651908144],[4.911749881,47.650568433],[4.911430032,47.649785855],[4.91181337,47.64921686],[4.912178443,47.64891917],[4.9120619,47.648567237],[4.91157298,47.648643665],[4.910720711,47.649103283],[4.910227179,47.64960925],[4.909227535,47.651201212],[4.909025189,47.651392692],[4.90793674,47.651695884],[4.906116751,47.651812924],[4.905817094,47.651966371],[4.906190065,47.652335734],[4.906737641,47.65248256],[4.906808593,47.653460987],[4.906616555,47.654947902],[4.904826981,47.654912264],[4.904085296,47.654703767],[4.902006516,47.653620287],[4.900717194,47.65326222],[4.89967638,47.652548062],[4.899462262,47.652222914],[4.89821381,47.653086833],[4.89687946,47.653784666],[4.895343407,47.655032268],[4.894489624,47.656281392],[4.893249019,47.655644246],[4.891095732,47.654784169],[4.890718023,47.654541785],[4.890392995,47.653868182],[4.888065785,47.653248556],[4.88707633,47.652625293],[4.886570181,47.652442593],[4.885143548,47.65124925],[4.885087848,47.650087798],[4.884750983,47.649604344],[4.884731014,47.649001432],[4.88515682,47.648947744],[4.886741781,47.649043706],[4.887777016,47.648854116],[4.887895518,47.648550584],[4.888777289,47.648015929],[4.889408129,47.647130587],[4.889911764,47.646152763],[4.889915511,47.643701042],[4.890697784,47.642805137],[4.890914188,47.642220005],[4.891389592,47.641650488],[4.892072252,47.641778988],[4.892658954,47.641643434],[4.89318485,47.641634012],[4.890409323,47.638687081],[4.890748812,47.638455597],[4.891981609,47.638020571],[4.892424619,47.637665857],[4.892774186,47.636967819],[4.893008883,47.636073562],[4.894132436,47.633989025],[4.89426201,47.633511534],[4.893816111,47.632357302],[4.893703781,47.631031092],[4.893759135,47.630601623],[4.894111738,47.629765773],[4.894839745,47.628587095],[4.895250241,47.628144659],[4.897056148,47.62660453],[4.897714684,47.625460272],[4.898201298,47.624313403],[4.898240937,47.623930104],[4.897344274,47.622983087],[4.891565511,47.62271309],[4.888028734,47.624906886],[4.887159969,47.6253468],[4.8861664,47.625647365],[4.885175994,47.626301713],[4.8845784,47.62699203],[4.883090019,47.628180203],[4.882118733,47.628812606],[4.879299957,47.630085185],[4.878429891,47.630643898],[4.878438985,47.630750894],[4.879821434,47.631919822],[4.879688216,47.633091528],[4.879631127,47.636159955],[4.879452816,47.637829378],[4.878186328,47.640186163],[4.877952193,47.640952525],[4.877958888,47.641748328],[4.877820648,47.642324974],[4.876459048,47.642323444],[4.875187764,47.641972914],[4.873632826,47.641662934],[4.87275726,47.641654465],[4.870238889,47.642705003],[4.869945134,47.642192005],[4.870084011,47.641365062],[4.869343232,47.641096911],[4.868344625,47.64057988],[4.868139953,47.640631772],[4.86773829,47.641107277],[4.866803205,47.641072705],[4.866131357,47.64121309],[4.864429056,47.641220464],[4.863108327,47.640976834],[4.862394148,47.640629884],[4.862152784,47.64031771],[4.86199068,47.639031897],[4.861494174,47.638813823],[4.860493443,47.638538054],[4.860234931,47.638191936],[4.858667536,47.637174284],[4.857483672,47.636802366],[4.85696235,47.636367684],[4.856680848,47.635972404],[4.851233172,47.635410622],[4.850343099,47.635518362],[4.849003747,47.635384712],[4.847270312,47.635756972],[4.845937708,47.636434391],[4.845100974,47.636660093],[4.844152758,47.63720627],[4.843539894,47.637434728],[4.841689058,47.637418907],[4.840782718,47.637635771],[4.839602029,47.637661574],[4.838654018,47.63759727],[4.834988318,47.635900148],[4.832780431,47.635337887],[4.831022355,47.634800946],[4.830102288,47.634850479],[4.829066909,47.634994545],[4.827704913,47.635558771],[4.825253125,47.636936814],[4.824829348,47.63708749],[4.824023681,47.637094672],[4.823122755,47.636925968],[4.822180101,47.636627359],[4.820948807,47.636418776],[4.820740797,47.636451729],[4.820067676,47.636907887],[4.819681502,47.637263235],[4.819106376,47.638054586],[4.818208288,47.638751023],[4.817787265,47.639257262],[4.817473786,47.639987811],[4.817186026,47.640378532],[4.816677605,47.640783487],[4.816364971,47.640835166],[4.816555849,47.640963647],[4.81553215,47.641494553],[4.814568636,47.642385548],[4.813451159,47.644156749],[4.812973249,47.645539874],[4.812895123,47.646102894],[4.812729498,47.646129773],[4.813237125,47.647267116],[4.813306758,47.648100642],[4.81317799,47.648898533],[4.813342873,47.649398358],[4.812903726,47.650551293],[4.811976568,47.65153803],[4.811943004,47.65227592],[4.811753059,47.652685813],[4.811896287,47.653058129],[4.813275388,47.653332043],[4.81791342,47.654846354],[4.821374074,47.655590153],[4.823370216,47.656096518],[4.828235165,47.657605985],[4.828065221,47.657740992],[4.827258483,47.659359797],[4.826912276,47.659718139],[4.826190156,47.660190394],[4.826236239,47.660407554],[4.824863624,47.662589782],[4.824562259,47.66254587],[4.824269564,47.663222983],[4.824585807,47.663390008],[4.82447329,47.663996784],[4.823938481,47.665817487],[4.82361018,47.66576589],[4.823512991,47.666197762],[4.825098638,47.666263943],[4.825305828,47.667488751],[4.825820002,47.668608826],[4.824941369,47.671288406],[4.825295987,47.671601583],[4.826645982,47.672254835],[4.82787915,47.672648806],[4.828494989,47.672687791],[4.829525611,47.672344847],[4.830142047,47.672284778],[4.833262545,47.67232411],[4.834407622,47.672558235],[4.835934234,47.672181339],[4.837255233,47.672143477],[4.839409461,47.672418408],[4.842769954,47.672613066],[4.844900641,47.672822544],[4.846188604,47.673177645],[4.847400865,47.673694186],[4.850375012,47.675044452],[4.851387627,47.675337231],[4.852082672,47.67535233],[4.853025204,47.675124014],[4.854604492,47.675458199],[4.859018283,47.676109251],[4.860125189,47.67646618],[4.862792271,47.676873874],[4.863454032,47.677194648],[4.863472973,47.677393319],[4.86292992,47.678066418],[4.863069101,47.679149997],[4.863286454,47.679418432],[4.863920415,47.679781962],[4.864172093,47.680078659],[4.864373376,47.680878543],[4.863756249,47.681454689],[4.863271438,47.681201322],[4.862425949,47.681347143],[4.862385964,47.681576463],[4.861820052,47.682131075],[4.862130346,47.682464657],[4.862363969,47.68296962],[4.862858521,47.683158012],[4.8631216,47.683551764],[4.863639688,47.684832775],[4.863360809,47.685131627],[4.864755671,47.685709905],[4.865391093,47.686150832],[4.865875506,47.686315065],[4.867926089,47.687644516],[4.867545563,47.688200694],[4.867474162,47.68852235],[4.867070953,47.68888802],[4.867181064,47.689252694],[4.866708411,47.689272845],[4.866699399,47.68966283],[4.867029222,47.689714284],[4.867112228,47.690789747],[4.86751094,47.69086621],[4.867484199,47.691244773],[4.867965699,47.691476569],[4.86817136,47.691865824],[4.867927255,47.692129918],[4.868129655,47.692349965],[4.868032251,47.692728757],[4.870349142,47.692480144],[4.86988642,47.691833909],[4.871148805,47.691556221],[4.87198465,47.691473518],[4.872755372,47.691700663],[4.873221729,47.691690492],[4.874340829,47.691396158],[4.875322179,47.691014891],[4.875970405,47.69064076],[4.876874711,47.689814153],[4.877820787,47.689606292],[4.879081013,47.689572541],[4.880070643,47.689654768],[4.880959536,47.689829541],[4.881035951,47.690181241],[4.883727243,47.690306275],[4.883726282,47.691448808],[4.884135378,47.692421775],[4.884277817,47.693471063],[4.884177596,47.694860983],[4.88455353,47.695800268],[4.884833143,47.697522588],[4.88422698,47.700935586],[4.883468676,47.703857646],[4.883021765,47.704383428],[4.881791301,47.70492992],[4.880091223,47.705322791],[4.87793637,47.7061722],[4.877183092,47.70671188],[4.876689515,47.707543592]]]],&quot;type&quot;:&quot;MultiPolygon&quot;}"/>
    <s v="47.662501954, 4.871592159"/>
  </r>
  <r>
    <x v="0"/>
    <x v="159"/>
    <s v="21414"/>
    <s v="CC du Pays Arnay Liernais"/>
    <s v="200071173"/>
    <s v="CC"/>
    <s v="Côte-d'Or"/>
    <s v="21"/>
    <s v="Bourgogne-Franche-Comté"/>
    <s v="27"/>
    <s v="BT &gt; 36 kVA"/>
    <n v="1"/>
    <n v="113.027"/>
    <n v="0"/>
    <n v="0"/>
    <n v="0"/>
    <n v="0"/>
    <n v="0"/>
    <n v="0"/>
    <n v="0"/>
    <n v="0"/>
    <n v="0"/>
    <n v="0"/>
    <s v="{&quot;coordinates&quot;:[[[[4.454618465,47.142916202],[4.454943259,47.143067896],[4.455305036,47.143855741],[4.455038195,47.144774852],[4.455236866,47.145435983],[4.455608602,47.145663623],[4.456079253,47.145595571],[4.456516903,47.145917827],[4.456541195,47.146572146],[4.457463768,47.147011655],[4.458328182,47.147788656],[4.458942988,47.148023127],[4.459819814,47.147941835],[4.460133585,47.148074745],[4.460699676,47.149432679],[4.460888425,47.149676119],[4.4605436,47.149956008],[4.460621125,47.15013782],[4.461164644,47.150321854],[4.461570403,47.150585063],[4.461970522,47.150348595],[4.462409419,47.150762658],[4.462537626,47.150428773],[4.462897129,47.150154996],[4.463263775,47.150387178],[4.463119422,47.150758187],[4.463342591,47.151004789],[4.463736822,47.150940374],[4.464196307,47.151237112],[4.464800007,47.151400558],[4.464786217,47.15171859],[4.465303235,47.151994786],[4.46593984,47.151863363],[4.466442283,47.151603973],[4.466819704,47.151552367],[4.467025537,47.151985574],[4.467350023,47.152074207],[4.467760233,47.151966355],[4.467846008,47.152256111],[4.468454824,47.152509518],[4.468698627,47.152785563],[4.469182508,47.152813639],[4.468834557,47.153316903],[4.468604115,47.153434184],[4.466928045,47.155045628],[4.466363395,47.155784846],[4.466057808,47.156439739],[4.46592601,47.157368867],[4.466291505,47.158671684],[4.466327175,47.159157472],[4.466054236,47.160042465],[4.46608099,47.161607098],[4.465823788,47.162343316],[4.468085151,47.162530766],[4.469669762,47.162591699],[4.470328319,47.162534712],[4.470577691,47.163834488],[4.471170206,47.163824258],[4.471787254,47.164325166],[4.472024195,47.16478228],[4.47193718,47.165559569],[4.472245462,47.165824882],[4.473243537,47.16582209],[4.474175496,47.165381615],[4.474783314,47.16520639],[4.47523298,47.165282601],[4.476360075,47.166037213],[4.477492598,47.166940318],[4.478143247,47.167266978],[4.478847014,47.167892804],[4.479284196,47.167898024],[4.483703169,47.169229962],[4.483736304,47.169569906],[4.485349206,47.170265078],[4.485896902,47.170733486],[4.485545057,47.170902782],[4.485320259,47.171273948],[4.48547172,47.172073401],[4.486147135,47.172049426],[4.487966753,47.173005739],[4.487875314,47.173997403],[4.490058089,47.173996347],[4.489711939,47.172749182],[4.489466717,47.172572248],[4.489183816,47.172083344],[4.489314699,47.171468457],[4.489774101,47.170939387],[4.490058217,47.17085199],[4.493038938,47.171155759],[4.493295274,47.170971464],[4.494198185,47.171009339],[4.494831984,47.171436974],[4.494469046,47.172062067],[4.495816377,47.17307658],[4.496669676,47.173608523],[4.496529976,47.172620738],[4.497937289,47.173178825],[4.499457565,47.173240187],[4.500324363,47.173449568],[4.501114907,47.173433918],[4.502448737,47.173769593],[4.50378765,47.174239354],[4.504404978,47.174309674],[4.504981365,47.17395461],[4.504685399,47.173854005],[4.503901374,47.172165045],[4.503961514,47.171859912],[4.50514314,47.171380826],[4.505976477,47.170913462],[4.505852739,47.170549489],[4.506026375,47.170384249],[4.506154296,47.169764876],[4.506599799,47.169406104],[4.506716628,47.168862512],[4.505742813,47.167138213],[4.504849334,47.166254783],[4.505516026,47.166063323],[4.504992415,47.164902246],[4.503621888,47.163623406],[4.503335049,47.163043639],[4.50310013,47.162148039],[4.504061984,47.161417885],[4.501952792,47.160063077],[4.503960536,47.158683628],[4.503624173,47.158598853],[4.504775946,47.1578176],[4.506251374,47.156573792],[4.506409545,47.156706802],[4.507633304,47.155812025],[4.508219515,47.155485626],[4.508890147,47.155298596],[4.508733294,47.155024201],[4.509852971,47.154704346],[4.510218056,47.155390232],[4.5104903,47.155354263],[4.512050044,47.154863859],[4.513207456,47.15429045],[4.514235416,47.154888416],[4.514511304,47.154559742],[4.515125219,47.154703884],[4.515178341,47.1545276],[4.516325947,47.154544987],[4.517573106,47.154394473],[4.51758601,47.155320875],[4.519546123,47.154753082],[4.520176808,47.155818146],[4.521356918,47.155256063],[4.522492429,47.154518064],[4.523920603,47.155587023],[4.524621039,47.154869138],[4.525297077,47.1544091],[4.525214055,47.154274225],[4.526956926,47.153963098],[4.527042684,47.153728747],[4.527913449,47.153294039],[4.528956486,47.152929986],[4.529686853,47.152758252],[4.530035631,47.153558654],[4.530480608,47.153516752],[4.530508624,47.153294868],[4.531710069,47.153163715],[4.531642816,47.153026835],[4.533231701,47.152780682],[4.534540521,47.152666086],[4.535087419,47.152541774],[4.535063424,47.151838831],[4.535334533,47.150328761],[4.535483783,47.150008017],[4.53610074,47.149286663],[4.536053687,47.148793834],[4.536164316,47.148183652],[4.536902634,47.146674577],[4.536133482,47.145019831],[4.53602575,47.144157715],[4.536164731,47.143385072],[4.53516527,47.142722987],[4.534777523,47.142361641],[4.534193527,47.142199197],[4.534861468,47.14118542],[4.534481617,47.140544824],[4.534616365,47.140410669],[4.535468134,47.140384061],[4.536575842,47.140770965],[4.535937259,47.139434146],[4.535502029,47.138239601],[4.535463094,47.137938461],[4.535861969,47.137580184],[4.535433007,47.137299529],[4.534839034,47.136692391],[4.532354119,47.135715004],[4.531738909,47.135287324],[4.530438841,47.134905621],[4.529363744,47.135522249],[4.529163895,47.136245264],[4.52858629,47.137235304],[4.52776566,47.137939501],[4.527644109,47.138167123],[4.526817734,47.13815732],[4.525404063,47.138005777],[4.523399201,47.137387459],[4.520885705,47.137167494],[4.518828827,47.137181906],[4.517175073,47.137031615],[4.517442275,47.138413023],[4.517512354,47.139354888],[4.517818094,47.140042433],[4.517563714,47.140194346],[4.516881066,47.141540482],[4.515821719,47.142633117],[4.515091463,47.142101503],[4.514042323,47.141539841],[4.513209002,47.142552954],[4.512618372,47.143091948],[4.510560176,47.142220174],[4.509926393,47.14178542],[4.508206787,47.142586743],[4.507293143,47.142856179],[4.507354884,47.143034566],[4.505954197,47.143585875],[4.50609823,47.143686652],[4.505344689,47.144207918],[4.504513076,47.143399316],[4.502531645,47.144944133],[4.50158985,47.144300824],[4.500921699,47.143672869],[4.499015538,47.141523873],[4.498250411,47.140491052],[4.497964216,47.140497459],[4.49558725,47.141821262],[4.492664926,47.142614478],[4.492364712,47.142782233],[4.491970696,47.142755798],[4.491698188,47.142351405],[4.491714841,47.141713668],[4.491407296,47.14137816],[4.491198743,47.140900004],[4.491288436,47.140421606],[4.49048528,47.140345511],[4.488176076,47.140449971],[4.488046011,47.139945587],[4.487567699,47.139637478],[4.487433751,47.139326742],[4.486846372,47.139130788],[4.48609838,47.139331294],[4.485591416,47.139275672],[4.484472664,47.138808287],[4.484657211,47.138417823],[4.483990276,47.138255292],[4.482426709,47.137015598],[4.482020762,47.137033404],[4.480826782,47.137715028],[4.480321752,47.138113189],[4.479758799,47.138757011],[4.479144314,47.138870221],[4.47824145,47.138621528],[4.477896453,47.138600722],[4.475691157,47.138931421],[4.474661804,47.139171458],[4.473967889,47.139420721],[4.473453487,47.139719919],[4.473095181,47.140226034],[4.472796968,47.140372101],[4.471693221,47.140402353],[4.470280239,47.140610311],[4.468603262,47.141107045],[4.466021683,47.141582802],[4.464621632,47.142025544],[4.463130086,47.142355969],[4.462878026,47.142016084],[4.461741892,47.142215934],[4.461550283,47.142012151],[4.460219364,47.141988434],[4.459777923,47.141428521],[4.45741582,47.1420688],[4.457317686,47.142295148],[4.45673057,47.142447513],[4.455942098,47.142523169],[4.454618465,47.142916202]]]],&quot;type&quot;:&quot;MultiPolygon&quot;}"/>
    <s v="47.15230894, 4.495289122"/>
  </r>
  <r>
    <x v="0"/>
    <x v="160"/>
    <s v="21413"/>
    <s v="CC des Terres d'Auxois"/>
    <s v="200071017"/>
    <s v="CC"/>
    <s v="Côte-d'Or"/>
    <s v="21"/>
    <s v="Bourgogne-Franche-Comté"/>
    <s v="27"/>
    <s v="BT &lt;= 36 kVA"/>
    <m/>
    <m/>
    <n v="0"/>
    <n v="0"/>
    <n v="0"/>
    <n v="0"/>
    <n v="0"/>
    <n v="0"/>
    <n v="0"/>
    <n v="0"/>
    <n v="0"/>
    <n v="0"/>
    <s v="{&quot;coordinates&quot;:[[[[4.350388471,47.543378874],[4.347725556,47.541490302],[4.347898584,47.540812197],[4.348676844,47.540304446],[4.349439527,47.539390847],[4.349611414,47.538668638],[4.34972135,47.536282537],[4.349985781,47.536277675],[4.351731071,47.536741801],[4.352868944,47.536947371],[4.353997141,47.536927972],[4.354589039,47.536782455],[4.355304336,47.536365416],[4.355793873,47.535276692],[4.356556386,47.534363943],[4.357072313,47.533950113],[4.35270359,47.530831906],[4.351397162,47.529684798],[4.348401623,47.527757779],[4.347800281,47.527156144],[4.349152779,47.526394167],[4.349817327,47.52618211],[4.350280634,47.525843641],[4.350362947,47.525629321],[4.35181209,47.524750055],[4.352188808,47.524089381],[4.352587157,47.523758857],[4.352690934,47.523185074],[4.353069137,47.523004229],[4.353556122,47.522395386],[4.353778456,47.521832828],[4.353651078,47.521263528],[4.353751035,47.520696989],[4.354151776,47.519517464],[4.352079821,47.517885897],[4.351197432,47.517361362],[4.351424614,47.516990511],[4.350026682,47.516257676],[4.349722789,47.515537368],[4.34831597,47.514396786],[4.347118228,47.513113327],[4.342879708,47.509903213],[4.340305377,47.506753041],[4.339891499,47.506355373],[4.338838644,47.506598848],[4.33732806,47.505274768],[4.336974802,47.504696336],[4.336489852,47.504164429],[4.335124061,47.503153759],[4.334502773,47.502534277],[4.334084277,47.502001598],[4.333437123,47.500663076],[4.333887642,47.500296004],[4.333676607,47.499984219],[4.332658362,47.499319754],[4.331984715,47.498568515],[4.331177962,47.498340059],[4.330175341,47.497927475],[4.329125824,47.497658563],[4.328390954,47.497274418],[4.327411139,47.496601367],[4.327311349,47.49718409],[4.325538743,47.497218677],[4.325720467,47.496617917],[4.324315317,47.49657718],[4.324347957,47.497090874],[4.322125982,47.496949558],[4.322657561,47.496259305],[4.32192061,47.496272171],[4.320598735,47.496429408],[4.320084788,47.495089303],[4.319231925,47.493794447],[4.317419624,47.491996374],[4.316969043,47.491391073],[4.318082086,47.491442405],[4.315676872,47.489888688],[4.313113966,47.488668907],[4.310662808,47.487614365],[4.310893345,47.487103108],[4.309680851,47.484829111],[4.30909217,47.484110095],[4.308360742,47.483472806],[4.307328286,47.484266751],[4.306531107,47.485287621],[4.307182682,47.486135585],[4.306955461,47.486348802],[4.30589419,47.485801626],[4.304863621,47.485641221],[4.299818397,47.485712036],[4.298710622,47.485598352],[4.295536465,47.484889163],[4.294441079,47.484517819],[4.292861525,47.483840341],[4.292254472,47.483670621],[4.292383074,47.484046415],[4.29289738,47.484444936],[4.293243105,47.485066797],[4.294157784,47.485599511],[4.294290192,47.485857322],[4.2941309,47.486080563],[4.294603074,47.486218461],[4.295217595,47.486969671],[4.296236735,47.487810005],[4.295334704,47.488131538],[4.295971059,47.488521486],[4.294850094,47.489237075],[4.292581113,47.490376827],[4.291630949,47.489862501],[4.29143551,47.489854764],[4.290040852,47.490460804],[4.289710729,47.490431149],[4.288671963,47.490814462],[4.288847924,47.491006077],[4.287814395,47.491331706],[4.282811761,47.494420851],[4.282664314,47.494697961],[4.282212071,47.494894699],[4.280357649,47.495282409],[4.278931646,47.495921966],[4.278391914,47.496739041],[4.278014025,47.497102398],[4.275501364,47.498023911],[4.27579548,47.498658987],[4.270921245,47.503072296],[4.270737799,47.503515432],[4.267783075,47.503348657],[4.26830827,47.504150488],[4.268945605,47.504526165],[4.271544176,47.505580867],[4.273173165,47.505919588],[4.273833697,47.506820746],[4.274469857,47.507032556],[4.275649974,47.507823588],[4.277503047,47.509474195],[4.280687934,47.511913188],[4.281745704,47.512248164],[4.283789472,47.51252816],[4.28457524,47.512767977],[4.2851984,47.513374192],[4.28622308,47.513712194],[4.287194633,47.514547724],[4.287713404,47.515231602],[4.288307404,47.515617556],[4.288860675,47.515470996],[4.299789456,47.515364028],[4.30013074,47.515627603],[4.302916497,47.515535274],[4.304848608,47.51574953],[4.304649146,47.516724961],[4.304859054,47.517703011],[4.304675379,47.517909429],[4.304711444,47.518679661],[4.305123936,47.518646234],[4.305511352,47.518892171],[4.307795756,47.519160051],[4.307659098,47.519658536],[4.307817546,47.519888129],[4.311278033,47.521830753],[4.31252362,47.522220957],[4.312630315,47.52256096],[4.313918572,47.523767217],[4.313891939,47.524143832],[4.315532367,47.524805036],[4.318650155,47.526247158],[4.318905163,47.526508954],[4.319803336,47.527087567],[4.320398495,47.527182558],[4.320732379,47.527408345],[4.321220348,47.527468536],[4.321553419,47.527715036],[4.322994052,47.528136228],[4.321331129,47.530338252],[4.321061304,47.532006813],[4.32061899,47.532989519],[4.320682019,47.533657707],[4.321188996,47.533624054],[4.321084325,47.534391371],[4.320700993,47.534802636],[4.319339891,47.535725519],[4.318770289,47.53645488],[4.318234105,47.536329504],[4.317637214,47.536383966],[4.316924083,47.536846659],[4.319379237,47.538559122],[4.321371859,47.54032449],[4.323089932,47.540070037],[4.323622631,47.540106304],[4.325297822,47.540482493],[4.326116327,47.54105296],[4.326327457,47.541363853],[4.326622648,47.542168936],[4.32723005,47.542428503],[4.326852717,47.542974759],[4.326859843,47.543154731],[4.328963289,47.544333536],[4.330652697,47.545113708],[4.332068467,47.543874979],[4.332859141,47.544177437],[4.333293115,47.5442517],[4.333621229,47.544026481],[4.334752881,47.544192687],[4.336043243,47.545335656],[4.337404319,47.546167207],[4.338918302,47.546625175],[4.339828521,47.547237707],[4.34069841,47.547407763],[4.343013819,47.547477449],[4.343292383,47.546709912],[4.347328567,47.54546869],[4.348085723,47.54496479],[4.348627806,47.544263512],[4.349145026,47.543894719],[4.350388471,47.543378874]]]],&quot;type&quot;:&quot;MultiPolygon&quot;}"/>
    <s v="47.513640521, 4.317826038"/>
  </r>
  <r>
    <x v="0"/>
    <x v="161"/>
    <s v="21412"/>
    <s v="CA Beaune, Côte et Sud - Communauté Beaune-Chagny-Nolay"/>
    <s v="200006682"/>
    <s v="CA"/>
    <s v="Côte-d'Or"/>
    <s v="21"/>
    <s v="Bourgogne-Franche-Comté"/>
    <s v="27"/>
    <s v="BT &lt;= 36 kVA"/>
    <m/>
    <m/>
    <n v="0"/>
    <n v="0"/>
    <n v="0"/>
    <n v="0"/>
    <n v="0"/>
    <n v="0"/>
    <n v="0"/>
    <n v="0"/>
    <n v="0"/>
    <n v="0"/>
    <s v="{&quot;coordinates&quot;:[[[[4.806544417,46.979418256],[4.806135185,46.978867204],[4.805490546,46.978595414],[4.804988662,46.977988172],[4.804704191,46.977468485],[4.805226416,46.977306314],[4.803966439,46.976180487],[4.803547397,46.975649393],[4.803388502,46.9750674],[4.803637026,46.97474741],[4.804684547,46.974634663],[4.805396217,46.974393877],[4.805456144,46.974257852],[4.803553316,46.972515276],[4.802909005,46.972053445],[4.802427061,46.971489108],[4.799974798,46.967069524],[4.803127635,46.96681584],[4.801542672,46.964811596],[4.802294093,46.964188358],[4.803853759,46.963345341],[4.80407238,46.962722319],[4.804825027,46.961940542],[4.807254729,46.960448042],[4.807377551,46.960266],[4.808788848,46.959515296],[4.809576109,46.95886713],[4.811675547,46.957967798],[4.812953781,46.957175003],[4.813540941,46.957073009],[4.81430884,46.956752026],[4.815173666,46.956771737],[4.816371679,46.956686228],[4.816369154,46.956063059],[4.81812495,46.951679228],[4.818017364,46.951530526],[4.817183978,46.951622016],[4.816636859,46.95209174],[4.812878294,46.954179029],[4.812445531,46.954530758],[4.81189989,46.954614984],[4.811578654,46.95480195],[4.809303939,46.95553022],[4.809050517,46.955189271],[4.808492637,46.953885865],[4.80719881,46.955510099],[4.806674689,46.955845226],[4.806735454,46.956207211],[4.805800535,46.95641188],[4.803996019,46.956650864],[4.801168878,46.956871576],[4.799924392,46.957102647],[4.798813819,46.957445089],[4.796978819,46.958232893],[4.796698468,46.958266981],[4.794652735,46.959801012],[4.792760396,46.960847206],[4.791955321,46.96112359],[4.790899434,46.959269484],[4.789660764,46.959520165],[4.788689141,46.959811719],[4.787248386,46.960634675],[4.784778337,46.958133294],[4.784263864,46.958406927],[4.783641188,46.957952762],[4.783788416,46.957870332],[4.781980166,46.956284451],[4.782160207,46.95616009],[4.781281913,46.955211841],[4.780845456,46.955138431],[4.780631592,46.954914788],[4.779879383,46.954678742],[4.778904366,46.954106611],[4.778308329,46.951380741],[4.7778028,46.951525425],[4.776699875,46.951420848],[4.773817877,46.951928122],[4.771477126,46.951976719],[4.769777425,46.952444105],[4.768184309,46.952753131],[4.76777221,46.952980993],[4.766975771,46.953883872],[4.766137521,46.954071428],[4.766031908,46.953898333],[4.765461438,46.954029548],[4.762909042,46.954729625],[4.760949265,46.955172036],[4.759821085,46.95562604],[4.758849457,46.955879518],[4.757304229,46.956088597],[4.755800351,46.956113308],[4.75512846,46.956241512],[4.754100063,46.956732664],[4.753206885,46.957054245],[4.747633173,46.95837264],[4.746878406,46.959356693],[4.746042491,46.960069097],[4.745815059,46.960154493],[4.744135348,46.960073643],[4.743095071,46.96024247],[4.742431166,46.960090401],[4.741531483,46.959356519],[4.740891989,46.959553494],[4.740602415,46.959384055],[4.738841963,46.959777147],[4.737627363,46.959883712],[4.73704952,46.960362514],[4.736749027,46.960999239],[4.734431221,46.960340687],[4.734173234,46.960827271],[4.734142411,46.96113753],[4.733849034,46.961628248],[4.733403974,46.963049729],[4.732937822,46.963814111],[4.732521989,46.965040627],[4.731797876,46.966253758],[4.731765669,46.967178221],[4.734217907,46.969107307],[4.73464042,46.969728647],[4.738485708,46.970457845],[4.738954289,46.970628192],[4.739097079,46.970895308],[4.740190165,46.971420062],[4.744134834,46.979950976],[4.744421414,46.980839102],[4.744896115,46.981725283],[4.746132689,46.981713777],[4.747009043,46.981387112],[4.747830172,46.98085865],[4.748664347,46.97979865],[4.749124911,46.979717822],[4.750022203,46.979348489],[4.751047599,46.979643624],[4.751319384,46.979544038],[4.752404937,46.979908492],[4.752280777,46.980015744],[4.753200656,46.980424133],[4.754421357,46.980775708],[4.755563384,46.980689891],[4.758567706,46.983606098],[4.759419041,46.984088429],[4.759715023,46.984165866],[4.760498924,46.984718562],[4.760807266,46.985215473],[4.761718607,46.986204792],[4.763386679,46.985419229],[4.763369519,46.985941821],[4.762382454,46.986585499],[4.762035646,46.98708881],[4.762228426,46.988117015],[4.762210608,46.988619803],[4.763927154,46.988833123],[4.765985298,46.988826855],[4.767294242,46.988608687],[4.767716402,46.988599518],[4.769827906,46.988976906],[4.772114853,46.989686573],[4.773226894,46.990165701],[4.773827048,46.990606761],[4.775084772,46.991953582],[4.776095942,46.991484134],[4.775147614,46.990862025],[4.775957824,46.990845955],[4.777806434,46.990948969],[4.779570547,46.99088395],[4.781120779,46.990679014],[4.782387427,46.990894503],[4.782767932,46.990858906],[4.784519911,46.990227538],[4.785683366,46.989272042],[4.787848232,46.988433403],[4.788095778,46.988079244],[4.789177517,46.98767973],[4.791033518,46.986777375],[4.791985164,46.986504132],[4.790805632,46.983991832],[4.792621019,46.983575489],[4.793090875,46.983537567],[4.792912489,46.982999994],[4.792070963,46.981354208],[4.79382073,46.981025319],[4.796153385,46.98073506],[4.799148992,46.981030598],[4.801225678,46.980878414],[4.802467601,46.980672596],[4.806054741,46.979649267],[4.806544417,46.979418256]]]],&quot;type&quot;:&quot;MultiPolygon&quot;}"/>
    <s v="46.970390327, 4.772515883"/>
  </r>
  <r>
    <x v="0"/>
    <x v="161"/>
    <s v="21412"/>
    <s v="CA Beaune, Côte et Sud - Communauté Beaune-Chagny-Nolay"/>
    <s v="200006682"/>
    <s v="CA"/>
    <s v="Côte-d'Or"/>
    <s v="21"/>
    <s v="Bourgogne-Franche-Comté"/>
    <s v="27"/>
    <s v="BT &gt; 36 kVA"/>
    <n v="1"/>
    <n v="1.8919999999999999"/>
    <n v="0"/>
    <n v="0"/>
    <n v="0"/>
    <n v="0"/>
    <n v="0"/>
    <n v="0"/>
    <n v="0"/>
    <n v="0"/>
    <n v="0"/>
    <n v="0"/>
    <s v="{&quot;coordinates&quot;:[[[[4.806544417,46.979418256],[4.806135185,46.978867204],[4.805490546,46.978595414],[4.804988662,46.977988172],[4.804704191,46.977468485],[4.805226416,46.977306314],[4.803966439,46.976180487],[4.803547397,46.975649393],[4.803388502,46.9750674],[4.803637026,46.97474741],[4.804684547,46.974634663],[4.805396217,46.974393877],[4.805456144,46.974257852],[4.803553316,46.972515276],[4.802909005,46.972053445],[4.802427061,46.971489108],[4.799974798,46.967069524],[4.803127635,46.96681584],[4.801542672,46.964811596],[4.802294093,46.964188358],[4.803853759,46.963345341],[4.80407238,46.962722319],[4.804825027,46.961940542],[4.807254729,46.960448042],[4.807377551,46.960266],[4.808788848,46.959515296],[4.809576109,46.95886713],[4.811675547,46.957967798],[4.812953781,46.957175003],[4.813540941,46.957073009],[4.81430884,46.956752026],[4.815173666,46.956771737],[4.816371679,46.956686228],[4.816369154,46.956063059],[4.81812495,46.951679228],[4.818017364,46.951530526],[4.817183978,46.951622016],[4.816636859,46.95209174],[4.812878294,46.954179029],[4.812445531,46.954530758],[4.81189989,46.954614984],[4.811578654,46.95480195],[4.809303939,46.95553022],[4.809050517,46.955189271],[4.808492637,46.953885865],[4.80719881,46.955510099],[4.806674689,46.955845226],[4.806735454,46.956207211],[4.805800535,46.95641188],[4.803996019,46.956650864],[4.801168878,46.956871576],[4.799924392,46.957102647],[4.798813819,46.957445089],[4.796978819,46.958232893],[4.796698468,46.958266981],[4.794652735,46.959801012],[4.792760396,46.960847206],[4.791955321,46.96112359],[4.790899434,46.959269484],[4.789660764,46.959520165],[4.788689141,46.959811719],[4.787248386,46.960634675],[4.784778337,46.958133294],[4.784263864,46.958406927],[4.783641188,46.957952762],[4.783788416,46.957870332],[4.781980166,46.956284451],[4.782160207,46.95616009],[4.781281913,46.955211841],[4.780845456,46.955138431],[4.780631592,46.954914788],[4.779879383,46.954678742],[4.778904366,46.954106611],[4.778308329,46.951380741],[4.7778028,46.951525425],[4.776699875,46.951420848],[4.773817877,46.951928122],[4.771477126,46.951976719],[4.769777425,46.952444105],[4.768184309,46.952753131],[4.76777221,46.952980993],[4.766975771,46.953883872],[4.766137521,46.954071428],[4.766031908,46.953898333],[4.765461438,46.954029548],[4.762909042,46.954729625],[4.760949265,46.955172036],[4.759821085,46.95562604],[4.758849457,46.955879518],[4.757304229,46.956088597],[4.755800351,46.956113308],[4.75512846,46.956241512],[4.754100063,46.956732664],[4.753206885,46.957054245],[4.747633173,46.95837264],[4.746878406,46.959356693],[4.746042491,46.960069097],[4.745815059,46.960154493],[4.744135348,46.960073643],[4.743095071,46.96024247],[4.742431166,46.960090401],[4.741531483,46.959356519],[4.740891989,46.959553494],[4.740602415,46.959384055],[4.738841963,46.959777147],[4.737627363,46.959883712],[4.73704952,46.960362514],[4.736749027,46.960999239],[4.734431221,46.960340687],[4.734173234,46.960827271],[4.734142411,46.96113753],[4.733849034,46.961628248],[4.733403974,46.963049729],[4.732937822,46.963814111],[4.732521989,46.965040627],[4.731797876,46.966253758],[4.731765669,46.967178221],[4.734217907,46.969107307],[4.73464042,46.969728647],[4.738485708,46.970457845],[4.738954289,46.970628192],[4.739097079,46.970895308],[4.740190165,46.971420062],[4.744134834,46.979950976],[4.744421414,46.980839102],[4.744896115,46.981725283],[4.746132689,46.981713777],[4.747009043,46.981387112],[4.747830172,46.98085865],[4.748664347,46.97979865],[4.749124911,46.979717822],[4.750022203,46.979348489],[4.751047599,46.979643624],[4.751319384,46.979544038],[4.752404937,46.979908492],[4.752280777,46.980015744],[4.753200656,46.980424133],[4.754421357,46.980775708],[4.755563384,46.980689891],[4.758567706,46.983606098],[4.759419041,46.984088429],[4.759715023,46.984165866],[4.760498924,46.984718562],[4.760807266,46.985215473],[4.761718607,46.986204792],[4.763386679,46.985419229],[4.763369519,46.985941821],[4.762382454,46.986585499],[4.762035646,46.98708881],[4.762228426,46.988117015],[4.762210608,46.988619803],[4.763927154,46.988833123],[4.765985298,46.988826855],[4.767294242,46.988608687],[4.767716402,46.988599518],[4.769827906,46.988976906],[4.772114853,46.989686573],[4.773226894,46.990165701],[4.773827048,46.990606761],[4.775084772,46.991953582],[4.776095942,46.991484134],[4.775147614,46.990862025],[4.775957824,46.990845955],[4.777806434,46.990948969],[4.779570547,46.99088395],[4.781120779,46.990679014],[4.782387427,46.990894503],[4.782767932,46.990858906],[4.784519911,46.990227538],[4.785683366,46.989272042],[4.787848232,46.988433403],[4.788095778,46.988079244],[4.789177517,46.98767973],[4.791033518,46.986777375],[4.791985164,46.986504132],[4.790805632,46.983991832],[4.792621019,46.983575489],[4.793090875,46.983537567],[4.792912489,46.982999994],[4.792070963,46.981354208],[4.79382073,46.981025319],[4.796153385,46.98073506],[4.799148992,46.981030598],[4.801225678,46.980878414],[4.802467601,46.980672596],[4.806054741,46.979649267],[4.806544417,46.979418256]]]],&quot;type&quot;:&quot;MultiPolygon&quot;}"/>
    <s v="46.970390327, 4.772515883"/>
  </r>
  <r>
    <x v="0"/>
    <x v="162"/>
    <s v="21411"/>
    <s v="CA Beaune, Côte et Sud - Communauté Beaune-Chagny-Nolay"/>
    <s v="200006682"/>
    <s v="CA"/>
    <s v="Côte-d'Or"/>
    <s v="21"/>
    <s v="Bourgogne-Franche-Comté"/>
    <s v="27"/>
    <s v="BT &lt;= 36 kVA"/>
    <n v="12"/>
    <n v="39.734999999999999"/>
    <n v="0"/>
    <n v="0"/>
    <n v="0"/>
    <n v="0"/>
    <n v="0"/>
    <n v="0"/>
    <n v="0"/>
    <n v="0"/>
    <n v="0"/>
    <n v="0"/>
    <s v="{&quot;coordinates&quot;:[[[[4.977022629,46.986667023],[4.97845474,46.985845418],[4.980280196,46.98634907],[4.981200445,46.986680011],[4.98166971,46.986699871],[4.982425182,46.985911452],[4.983411916,46.985651322],[4.985513382,46.984174168],[4.986719175,46.983466228],[4.985814153,46.982618108],[4.982596684,46.979503238],[4.981655028,46.978154966],[4.981061438,46.977469877],[4.97850619,46.978050509],[4.977957837,46.977665438],[4.97711797,46.976649519],[4.976334339,46.975407473],[4.976004145,46.973286746],[4.974974451,46.974094234],[4.974817377,46.974116737],[4.97073632,46.973085973],[4.966690122,46.973153238],[4.96596083,46.97303508],[4.964859653,46.97202533],[4.96463627,46.971490561],[4.964788061,46.970382006],[4.96159386,46.970391347],[4.959448504,46.969935175],[4.958407437,46.969852888],[4.957255337,46.969865241],[4.954835187,46.970103524],[4.953529322,46.970157173],[4.953033977,46.968246334],[4.952831423,46.966718703],[4.952438297,46.965378026],[4.952164721,46.964979177],[4.95181683,46.965400254],[4.951168513,46.965407622],[4.950590891,46.965587612],[4.949799508,46.966005375],[4.948148494,46.966226011],[4.945738755,46.965763246],[4.945543057,46.965370273],[4.94440912,46.965153435],[4.943898967,46.965198061],[4.943347242,46.965110993],[4.942574403,46.965204169],[4.942190056,46.965162009],[4.941249106,46.965226486],[4.940490421,46.965494131],[4.939735042,46.965560876],[4.939042269,46.965795881],[4.938781126,46.966144308],[4.93787827,46.966427868],[4.937697555,46.966818171],[4.937444884,46.966962913],[4.936727212,46.966650745],[4.936379036,46.966626871],[4.935848395,46.966797891],[4.935127822,46.966882034],[4.934750319,46.967141442],[4.934252792,46.967098452],[4.932883489,46.967436627],[4.930162605,46.967431763],[4.93013471,46.967866327],[4.929608811,46.967986804],[4.928793202,46.967731164],[4.928344025,46.967494608],[4.927281347,46.967541191],[4.926529356,46.967704159],[4.925383004,46.967211753],[4.924482114,46.967442037],[4.924152117,46.967596145],[4.923483254,46.967396559],[4.922663025,46.967305765],[4.922119983,46.967536368],[4.921527351,46.96740845],[4.920972767,46.96753657],[4.920247965,46.96757656],[4.919698719,46.96752176],[4.919293579,46.967597851],[4.918449083,46.967453394],[4.918474592,46.967838433],[4.917878006,46.967821337],[4.915559932,46.967971539],[4.914724151,46.967887251],[4.914810607,46.969361921],[4.914631998,46.970039445],[4.914559157,46.971659955],[4.914619788,46.97222003],[4.914813865,46.972498699],[4.91491998,46.973376835],[4.914077013,46.974429232],[4.913928217,46.974760424],[4.913869552,46.976856218],[4.91282251,46.97995187],[4.912458016,46.981439415],[4.909918146,46.981660716],[4.909769196,46.982696179],[4.910089303,46.982705289],[4.910459868,46.984327451],[4.911940032,46.984354264],[4.911958354,46.984462934],[4.91304966,46.98447186],[4.914152459,46.984285154],[4.914177506,46.984472065],[4.917469725,46.983976092],[4.917660836,46.986950329],[4.917401963,46.988741438],[4.9181929,46.988813849],[4.918097246,46.989641297],[4.918454257,46.992356096],[4.918342048,46.995089502],[4.917634423,46.995141792],[4.917281543,46.997252372],[4.917516364,46.997192632],[4.917565952,46.998404023],[4.917988537,46.998701405],[4.918301592,46.998657475],[4.918298505,46.99942304],[4.918453898,46.99949881],[4.91934767,46.998793183],[4.919785979,46.99890297],[4.919775557,46.998535697],[4.920251986,46.998310723],[4.920594432,46.998575206],[4.921111585,46.99864405],[4.921312313,46.998810022],[4.922177251,46.998664129],[4.922655592,46.99849315],[4.922873451,46.998844359],[4.923471831,46.998717307],[4.92369105,46.998847843],[4.923709456,46.999216785],[4.924480376,46.999055331],[4.924578604,46.99870876],[4.924252501,46.998497152],[4.924828508,46.998370466],[4.925541592,46.998765644],[4.926357616,46.998651156],[4.926736513,46.99886638],[4.927540955,46.998796207],[4.927891038,46.998904736],[4.928681721,46.998965373],[4.928981638,46.999327808],[4.929056473,47.000391076],[4.930452717,47.000340708],[4.931230672,47.000596973],[4.932251262,47.001122055],[4.932843952,47.001130142],[4.933135491,47.000963149],[4.934206253,47.000829929],[4.934948176,47.000410415],[4.935651614,47.000166261],[4.936093318,46.999855345],[4.93653734,46.999609233],[4.936964225,46.999215706],[4.937313167,46.999291804],[4.9378761,46.9989113],[4.938388582,46.999069306],[4.938728826,46.998866356],[4.938830765,46.998589056],[4.939568903,46.998432554],[4.94015318,46.998170561],[4.940845198,46.998122899],[4.942528362,46.996133042],[4.943366751,46.995471384],[4.943421661,46.994729254],[4.943044692,46.994641939],[4.943572272,46.994159331],[4.943774031,46.993803792],[4.944448494,46.993452897],[4.945136001,46.99335485],[4.945576909,46.993097945],[4.945936321,46.99309999],[4.946653716,46.993393197],[4.946991373,46.994033241],[4.948047621,46.993976686],[4.948150661,46.993476006],[4.948425868,46.993515489],[4.948790393,46.993987559],[4.950359066,46.993577392],[4.951416097,46.993506383],[4.951725616,46.993038231],[4.952210519,46.993125493],[4.952629605,46.992994116],[4.953048165,46.993030261],[4.953439561,46.992715625],[4.954141148,46.992716353],[4.954904478,46.992386405],[4.955547017,46.992428653],[4.955590845,46.992257693],[4.95625978,46.992229242],[4.956799823,46.992348872],[4.957468867,46.992614013],[4.958180978,46.992723513],[4.958905133,46.993056158],[4.959451381,46.993019864],[4.959921169,46.993234337],[4.961346556,46.992940831],[4.961263594,46.992468516],[4.961608409,46.992286132],[4.961953192,46.992392848],[4.962019687,46.99284653],[4.962836592,46.992760586],[4.963646865,46.992419874],[4.963734875,46.991835675],[4.965223114,46.991751795],[4.965941818,46.991318961],[4.96672873,46.991530705],[4.968068432,46.991271898],[4.968546468,46.991062003],[4.96961965,46.990822135],[4.970102131,46.990878742],[4.970720087,46.991149182],[4.972351457,46.990516087],[4.974794542,46.988685657],[4.976193133,46.987161268],[4.977022629,46.986667023]]]],&quot;type&quot;:&quot;MultiPolygon&quot;}"/>
    <s v="46.981832762, 4.943822686"/>
  </r>
  <r>
    <x v="0"/>
    <x v="163"/>
    <s v="21408"/>
    <s v="CC Forêts, Seine et Suzon"/>
    <s v="200039063"/>
    <s v="CC"/>
    <s v="Côte-d'Or"/>
    <s v="21"/>
    <s v="Bourgogne-Franche-Comté"/>
    <s v="27"/>
    <s v="BT &lt;= 36 kVA"/>
    <n v="13"/>
    <n v="87.994"/>
    <n v="0"/>
    <n v="0"/>
    <n v="0"/>
    <n v="0"/>
    <n v="0"/>
    <n v="0"/>
    <n v="0"/>
    <n v="0"/>
    <n v="0"/>
    <n v="0"/>
    <s v="{&quot;coordinates&quot;:[[[[5.040653686,47.400260258],[5.037166502,47.395225468],[5.036631029,47.39380215],[5.035520564,47.391519011],[5.035165281,47.390543682],[5.034887659,47.38909873],[5.034314821,47.387805726],[5.032477355,47.385226403],[5.031664917,47.384360813],[5.030601623,47.382787299],[5.030738322,47.382685855],[5.030069398,47.38193211],[5.029802939,47.381547745],[5.029293873,47.381759248],[5.028764602,47.382137694],[5.027986721,47.382253026],[5.027566488,47.382570131],[5.026210429,47.382612689],[5.026018147,47.382892495],[5.025890218,47.383436829],[5.025321562,47.383721392],[5.024376427,47.38379729],[5.023834938,47.384274981],[5.023573257,47.38489458],[5.023107218,47.384947718],[5.022830178,47.385195675],[5.020936221,47.385180892],[5.018572337,47.384024299],[5.015739907,47.381440386],[5.008741321,47.381132009],[5.008598517,47.381071442],[5.006219354,47.38101798],[5.005281095,47.380922509],[5.002482052,47.381092333],[4.998847615,47.381152191],[4.997343145,47.381730058],[4.996024751,47.382499217],[4.995378128,47.383008293],[4.995017011,47.383458436],[4.994787772,47.384103523],[4.994808048,47.385539463],[4.993107659,47.386379976],[4.99079889,47.387942272],[4.987537839,47.388679745],[4.983902947,47.389995317],[4.98243945,47.390795604],[4.980261013,47.392345551],[4.979358058,47.393246107],[4.979509642,47.393616327],[4.979480915,47.394203033],[4.979590586,47.39483871],[4.97915099,47.395862843],[4.979060073,47.396525347],[4.979230818,47.397234724],[4.979498262,47.397725438],[4.980137152,47.39768034],[4.984224009,47.398419303],[4.985454576,47.398916076],[4.987120459,47.399921376],[4.987701917,47.400150966],[4.988826626,47.400437899],[4.990923625,47.401334917],[4.992562091,47.402739526],[4.993511353,47.403834456],[4.993842289,47.405207427],[4.994640808,47.406063602],[4.995200359,47.406949086],[4.992782787,47.408033301],[4.990831243,47.40909598],[4.988250982,47.410269328],[4.984456632,47.41247638],[4.982688157,47.41379873],[4.98176128,47.414240454],[4.981535869,47.414494628],[4.98147514,47.414897276],[4.980901425,47.415311364],[4.980302247,47.41600593],[4.979506274,47.416473321],[4.977560245,47.417341166],[4.977234829,47.417582623],[4.975564298,47.418188214],[4.974073587,47.418922197],[4.973446139,47.419429006],[4.973095855,47.420545233],[4.972619535,47.421121511],[4.972272166,47.421272377],[4.970331921,47.421439429],[4.969317241,47.421736659],[4.96719346,47.422976525],[4.966642784,47.423409058],[4.96595526,47.423800678],[4.965165144,47.424072464],[4.964044647,47.424670389],[4.962828714,47.424945745],[4.962081548,47.42497816],[4.961189527,47.425221921],[4.960408382,47.425631293],[4.959182508,47.426724402],[4.958760005,47.427362744],[4.958502929,47.429041941],[4.959232523,47.430341635],[4.959328263,47.431000065],[4.959185962,47.431245587],[4.958759841,47.431531906],[4.958147943,47.431709693],[4.958220011,47.432555817],[4.959167004,47.432323763],[4.959237513,47.432618829],[4.959739128,47.432618485],[4.960224798,47.433270344],[4.956544281,47.434745123],[4.956794127,47.434827366],[4.956995261,47.435247201],[4.957052265,47.436189927],[4.956901707,47.436573355],[4.955942129,47.43740801],[4.955578861,47.438036335],[4.955529556,47.43832171],[4.95592613,47.439259628],[4.955460322,47.440169719],[4.954676229,47.440578195],[4.954110746,47.44101271],[4.953751303,47.441128602],[4.953217466,47.441848927],[4.953592937,47.442427022],[4.953440594,47.443563258],[4.953944647,47.444245448],[4.953717135,47.445795354],[4.954492333,47.447032174],[4.954502186,47.449157088],[4.954240208,47.450344687],[4.954286933,47.45118853],[4.954437023,47.451445341],[4.955030413,47.451663191],[4.95626186,47.452485326],[4.957931295,47.453448657],[4.958860098,47.45412458],[4.959481992,47.454358136],[4.96030675,47.454475715],[4.960691003,47.454672746],[4.961703132,47.455737141],[4.962264221,47.455977109],[4.963034845,47.455920894],[4.963718174,47.455982304],[4.965253797,47.455752884],[4.966636224,47.45579887],[4.967002201,47.455714346],[4.966365959,47.45039168],[4.966398302,47.449862563],[4.966623967,47.449103264],[4.96777439,47.446452671],[4.972415092,47.447644664],[4.979554021,47.44972689],[4.979190108,47.450907283],[4.979451371,47.451869937],[4.979650348,47.451901671],[4.979939846,47.452550483],[4.97975816,47.452627411],[4.979338838,47.453171219],[4.979280031,47.455387355],[4.97965856,47.456217446],[4.981020467,47.460516487],[4.981051907,47.460935566],[4.980879051,47.461503095],[4.980992706,47.462242239],[4.982962697,47.461907045],[4.983506482,47.461890577],[4.98488377,47.461434881],[4.985335117,47.461217377],[4.986730022,47.460772163],[4.987111667,47.460716123],[4.989660718,47.459780225],[4.990626047,47.458853353],[4.991056548,47.458219267],[4.991042409,47.457482029],[4.990487586,47.457057495],[4.990236079,47.455863278],[4.990269862,47.455593461],[4.991091068,47.454720373],[4.991519287,47.454025992],[4.991851294,47.453100935],[4.992388381,47.45212194],[4.992316772,47.451553171],[4.992599366,47.451477196],[4.993354437,47.45096991],[4.994147875,47.450566416],[4.995985164,47.44978303],[4.997283238,47.449492421],[4.997514749,47.449293046],[4.997751756,47.448707275],[4.998326255,47.447987842],[4.998875987,47.447529967],[4.999149731,47.447111049],[5.000053368,47.446426472],[5.001041265,47.44551082],[5.002877368,47.444454496],[5.003373903,47.444244243],[5.005095975,47.443760745],[5.007008535,47.443331567],[5.008043985,47.44294541],[5.009462894,47.442096081],[5.010810861,47.441727013],[5.011776643,47.441289798],[5.013098492,47.440897742],[5.014175435,47.440205549],[5.015199084,47.439755596],[5.015804257,47.439330894],[5.01723249,47.438065282],[5.019399499,47.437352333],[5.019807077,47.437109333],[5.020803305,47.436216767],[5.021503845,47.435261794],[5.022719361,47.434097957],[5.023087925,47.433947471],[5.024422671,47.433692831],[5.025899234,47.433117834],[5.02688578,47.432535147],[5.028186734,47.431284214],[5.027873742,47.431078956],[5.028080539,47.430827718],[5.02971412,47.429636702],[5.031684943,47.42873243],[5.033164346,47.427923159],[5.034706699,47.42671115],[5.034396935,47.426486042],[5.036230429,47.425394988],[5.035658301,47.424620674],[5.037707361,47.421350232],[5.03873479,47.420595626],[5.040407045,47.419598273],[5.041680259,47.418715059],[5.042792169,47.418369557],[5.042901383,47.418519822],[5.048439293,47.41682134],[5.045293568,47.410179698],[5.044602814,47.407268823],[5.041974817,47.402318123],[5.040653686,47.400260258]]]],&quot;type&quot;:&quot;MultiPolygon&quot;}"/>
    <s v="47.418907945, 5.001502062"/>
  </r>
  <r>
    <x v="0"/>
    <x v="164"/>
    <s v="21405"/>
    <s v="CA Beaune, Côte et Sud - Communauté Beaune-Chagny-Nolay"/>
    <s v="200006682"/>
    <s v="CA"/>
    <s v="Côte-d'Or"/>
    <s v="21"/>
    <s v="Bourgogne-Franche-Comté"/>
    <s v="27"/>
    <s v="BT &lt;= 36 kVA"/>
    <n v="16"/>
    <n v="37.362000000000002"/>
    <n v="0"/>
    <n v="0"/>
    <n v="0"/>
    <n v="0"/>
    <n v="0"/>
    <n v="0"/>
    <n v="0"/>
    <n v="0"/>
    <n v="0"/>
    <n v="0"/>
    <s v="{&quot;coordinates&quot;:[[[[4.81812495,46.951679228],[4.821257345,46.952721307],[4.822012336,46.952839964],[4.822605014,46.952786468],[4.824962477,46.951985474],[4.826283055,46.954052139],[4.82784596,46.953868868],[4.828200054,46.954344171],[4.830236466,46.955676263],[4.830875843,46.956340657],[4.831391884,46.956547704],[4.832460453,46.956485697],[4.834001415,46.957398716],[4.833805079,46.95808629],[4.833138188,46.958629145],[4.833292617,46.959187759],[4.833024243,46.959690955],[4.832692506,46.961312792],[4.832811831,46.961999849],[4.831945858,46.963423937],[4.830521441,46.96486859],[4.829540176,46.966037818],[4.828497055,46.967751974],[4.831375814,46.967487453],[4.834634827,46.966876387],[4.836925312,46.966646299],[4.839594187,46.966093122],[4.839968347,46.967075104],[4.840736895,46.968048088],[4.840939572,46.968050257],[4.843897527,46.967023156],[4.845165846,46.966448105],[4.846953782,46.96606555],[4.847558445,46.966012636],[4.848275994,46.965798505],[4.848558065,46.965506694],[4.849972986,46.965911788],[4.85108749,46.965841669],[4.851608931,46.965740537],[4.852660805,46.965762369],[4.856172828,46.96636063],[4.856934991,46.968594451],[4.857347,46.968945353],[4.857620099,46.971991276],[4.85794645,46.972720006],[4.858570314,46.973529497],[4.860927488,46.973816605],[4.861531055,46.974073442],[4.861878966,46.974471294],[4.863258159,46.974440918],[4.863648156,46.974341855],[4.863841881,46.973778553],[4.864576918,46.973078616],[4.866193967,46.97227885],[4.867217013,46.97203354],[4.86944277,46.97129862],[4.872393142,46.970859899],[4.873437813,46.970480893],[4.874942339,46.970197972],[4.874479598,46.968388079],[4.872914403,46.965780148],[4.873739316,46.965592031],[4.874411343,46.966533948],[4.875638669,46.966265427],[4.875624822,46.965980161],[4.875041028,46.96504132],[4.876358141,46.964593911],[4.880915092,46.962664429],[4.880429695,46.962135585],[4.880414791,46.961820616],[4.881838458,46.961338983],[4.882882673,46.961180543],[4.883496642,46.961208341],[4.883560981,46.960940711],[4.883929067,46.960556443],[4.88494943,46.95997869],[4.886101242,46.959700481],[4.886992996,46.959245494],[4.88719241,46.958966644],[4.887539966,46.957581223],[4.891064476,46.957524374],[4.892056311,46.956511128],[4.893111444,46.955691365],[4.893395001,46.955262521],[4.893972391,46.952596235],[4.894161332,46.952470648],[4.894580632,46.952725836],[4.895139639,46.952726556],[4.893807867,46.950940911],[4.892956041,46.951216078],[4.892505722,46.951126204],[4.892098621,46.950880715],[4.891627842,46.950807385],[4.891133342,46.950883044],[4.89060524,46.950712483],[4.890167348,46.950752085],[4.889666274,46.950489215],[4.889105334,46.950394838],[4.888729504,46.950065068],[4.88840514,46.950380191],[4.887601692,46.950308691],[4.887361894,46.950710687],[4.886732861,46.950662443],[4.886779187,46.950482464],[4.88619683,46.950264138],[4.885188558,46.950240102],[4.884270183,46.950002945],[4.883579862,46.949667491],[4.882721932,46.949919265],[4.882451858,46.950132617],[4.881999908,46.950070649],[4.881325327,46.950262681],[4.880773325,46.950311314],[4.880438709,46.950484286],[4.879334418,46.950422138],[4.879196304,46.950837768],[4.878475444,46.95113681],[4.877910694,46.951159519],[4.877627313,46.950876841],[4.876779637,46.951046448],[4.875896458,46.950875296],[4.875186889,46.950287035],[4.875100345,46.950029068],[4.873894659,46.95007659],[4.873810624,46.9495493],[4.872992144,46.949308629],[4.872409119,46.949448687],[4.872075266,46.949378458],[4.871223247,46.94873845],[4.870856054,46.948578697],[4.870858558,46.947814942],[4.868239426,46.947413418],[4.867526795,46.946961152],[4.867023477,46.947009832],[4.866817736,46.946535842],[4.866029675,46.946221681],[4.865545302,46.946247533],[4.86543374,46.946482595],[4.8657697,46.946652776],[4.865539348,46.946875351],[4.865031517,46.946716956],[4.864393483,46.946748891],[4.864305445,46.94644591],[4.863324279,46.945946627],[4.863538991,46.945613535],[4.86361716,46.945096224],[4.863296903,46.944999632],[4.862893577,46.945163757],[4.862193762,46.945081401],[4.862025069,46.944574383],[4.860297135,46.944842742],[4.858910316,46.944935361],[4.85855544,46.945208562],[4.858236862,46.945160562],[4.857055283,46.945256154],[4.856627997,46.945565639],[4.854170884,46.945855553],[4.853495885,46.945844794],[4.852360001,46.945202009],[4.850692266,46.944426358],[4.849811889,46.943946959],[4.849625641,46.943768926],[4.848964249,46.943539976],[4.848738417,46.943204071],[4.848920403,46.942834607],[4.847999942,46.942797132],[4.847664859,46.942496299],[4.845259074,46.942669025],[4.844679229,46.942246917],[4.844641036,46.942707736],[4.843859235,46.942764373],[4.842864752,46.942483978],[4.841879407,46.942394356],[4.841445164,46.942231081],[4.840613469,46.942096665],[4.840506844,46.942634225],[4.839931856,46.942083231],[4.838002341,46.942069883],[4.837924853,46.941840565],[4.838201081,46.941611011],[4.837602385,46.941251311],[4.836988486,46.941411496],[4.836961337,46.940960728],[4.836014999,46.941011829],[4.835799374,46.94066403],[4.83616265,46.9404421],[4.835947882,46.940119503],[4.835632411,46.940084001],[4.835493131,46.940474377],[4.834835487,46.939771573],[4.834059724,46.939384953],[4.833206883,46.939206692],[4.833274797,46.939736065],[4.832837263,46.939668273],[4.83271467,46.939271257],[4.832338386,46.939225905],[4.83185775,46.939748687],[4.831366079,46.939480016],[4.831732294,46.938917627],[4.831439105,46.938607977],[4.831044598,46.938723217],[4.83073822,46.939266641],[4.830058538,46.93927023],[4.829981275,46.939551542],[4.829537437,46.939608121],[4.829381617,46.939199921],[4.829568726,46.938900655],[4.828803475,46.938667836],[4.828493139,46.938939336],[4.828123905,46.938168878],[4.82773103,46.938176909],[4.827554555,46.938440881],[4.827202278,46.938366313],[4.825884694,46.93832505],[4.82557269,46.938625388],[4.824738889,46.938347698],[4.823618002,46.937783652],[4.822890656,46.937815871],[4.821935686,46.938077733],[4.820432456,46.937911458],[4.820133065,46.937727962],[4.819172221,46.937581023],[4.817373558,46.936487255],[4.816331229,46.93602727],[4.815071937,46.935331135],[4.814146217,46.935524027],[4.813560624,46.935508927],[4.812216687,46.936091135],[4.811281692,46.936400327],[4.811955858,46.936900367],[4.810597889,46.937379209],[4.80944436,46.938034943],[4.808756286,46.938769819],[4.808455695,46.93957156],[4.808556734,46.940115733],[4.808506979,46.940593828],[4.808279249,46.941254833],[4.807852598,46.9419838],[4.806727847,46.943268565],[4.805870643,46.944061008],[4.804960198,46.945386526],[4.803747738,46.946766294],[4.804403315,46.946904632],[4.806268707,46.948261428],[4.808127713,46.950210882],[4.810468078,46.952431032],[4.808492637,46.953885865],[4.809050517,46.955189271],[4.809303939,46.95553022],[4.811578654,46.95480195],[4.81189989,46.954614984],[4.812445531,46.954530758],[4.812878294,46.954179029],[4.816636859,46.95209174],[4.817183978,46.951622016],[4.818017364,46.951530526],[4.81812495,46.951679228]]]],&quot;type&quot;:&quot;MultiPolygon&quot;}"/>
    <s v="46.953949309, 4.848345096"/>
  </r>
  <r>
    <x v="0"/>
    <x v="165"/>
    <s v="21401"/>
    <s v="CA Beaune, Côte et Sud - Communauté Beaune-Chagny-Nolay"/>
    <s v="200006682"/>
    <s v="CA"/>
    <s v="Côte-d'Or"/>
    <s v="21"/>
    <s v="Bourgogne-Franche-Comté"/>
    <s v="27"/>
    <s v="BT &lt;= 36 kVA"/>
    <m/>
    <m/>
    <n v="0"/>
    <n v="0"/>
    <n v="0"/>
    <n v="0"/>
    <n v="0"/>
    <n v="0"/>
    <n v="0"/>
    <n v="0"/>
    <n v="0"/>
    <n v="0"/>
    <s v="{&quot;coordinates&quot;:[[[[4.754823715,47.019135312],[4.754593121,47.018603887],[4.754165285,47.018405062],[4.753414143,47.018549756],[4.752949402,47.018309161],[4.752301042,47.018253264],[4.75151114,47.017933847],[4.751092078,47.018005044],[4.750389301,47.017854503],[4.749888957,47.017611735],[4.748690712,47.017734356],[4.748443952,47.018002857],[4.747622903,47.018103544],[4.747085957,47.018031522],[4.74661051,47.017825286],[4.746303594,47.017984824],[4.745618858,47.017943849],[4.745192838,47.018125898],[4.744702964,47.017839722],[4.744146689,47.017780587],[4.743497054,47.017888561],[4.741219831,47.016647748],[4.74023299,47.016302408],[4.73700132,47.015430716],[4.735890244,47.015396999],[4.735308667,47.015860522],[4.734647944,47.016073978],[4.734076756,47.01616451],[4.728590003,47.018593634],[4.727585951,47.018778868],[4.726311664,47.019367077],[4.72418669,47.019996798],[4.723382027,47.020159205],[4.72130117,47.020811627],[4.721116554,47.020473072],[4.720308611,47.020615694],[4.719806519,47.020851913],[4.719613941,47.021172675],[4.719799473,47.021622886],[4.718195584,47.021789955],[4.718165345,47.021957006],[4.717590118,47.022047515],[4.717131124,47.022356025],[4.716217956,47.022420935],[4.715140191,47.022735032],[4.71452062,47.023046817],[4.714589723,47.023978755],[4.713163225,47.024551064],[4.712049515,47.025228584],[4.711502816,47.025804932],[4.711358654,47.026367207],[4.710448368,47.026608533],[4.709490558,47.027179253],[4.705049968,47.028690283],[4.701653177,47.029604011],[4.695810025,47.032138537],[4.693133347,47.032968487],[4.692346155,47.033487029],[4.691474082,47.034828096],[4.691337387,47.036813077],[4.690184285,47.039908886],[4.688108729,47.041062208],[4.688370764,47.041100702],[4.68936765,47.041637251],[4.689830994,47.042046519],[4.689961344,47.04229676],[4.689868997,47.043470605],[4.689758511,47.043686549],[4.689818311,47.044502457],[4.689133911,47.045828145],[4.68932237,47.046840288],[4.689731572,47.04816979],[4.689925627,47.049486229],[4.690405336,47.050247362],[4.691185986,47.050941051],[4.692537119,47.051927154],[4.692774309,47.052473903],[4.693090046,47.052668293],[4.694018705,47.053835274],[4.694625243,47.054142464],[4.694523145,47.054709495],[4.697411822,47.054972366],[4.697992135,47.054947628],[4.699763731,47.054424481],[4.701521213,47.05345485],[4.702007985,47.053055047],[4.702871939,47.052833391],[4.70610069,47.052935238],[4.706485726,47.05286111],[4.707497919,47.052910991],[4.708784234,47.052879363],[4.709154747,47.053053988],[4.709554015,47.05293011],[4.710303655,47.052345373],[4.710909643,47.05205093],[4.71205302,47.050131157],[4.712689647,47.049640833],[4.714392859,47.04879968],[4.714642317,47.048150292],[4.715126416,47.04816832],[4.715451509,47.048530912],[4.715489407,47.04893559],[4.715778122,47.049106907],[4.716219115,47.049094952],[4.7180516,47.049254122],[4.719016345,47.049098384],[4.721301488,47.048371839],[4.722908969,47.047549995],[4.727660757,47.046055262],[4.729608131,47.045608266],[4.73028291,47.045246047],[4.73066918,47.044761171],[4.731076076,47.044878448],[4.73169526,47.044672848],[4.731981537,47.044233593],[4.73245565,47.043982435],[4.732428901,47.043559581],[4.733156241,47.042989431],[4.736221479,47.042733566],[4.736227511,47.042634415],[4.736396961,47.041145069],[4.736887748,47.040758559],[4.737767808,47.040433732],[4.738798192,47.039909414],[4.739411839,47.039207654],[4.739629063,47.039081007],[4.739273687,47.038027317],[4.739493729,47.037007286],[4.739514068,47.036248719],[4.739747188,47.036043485],[4.74105111,47.035753669],[4.742388012,47.035629041],[4.742796641,47.03551571],[4.744087281,47.034611885],[4.745420012,47.034196408],[4.746443368,47.033990018],[4.746647495,47.033744683],[4.747726502,47.033142099],[4.749476339,47.032552757],[4.750537506,47.032335852],[4.751259868,47.031988093],[4.751110826,47.031778723],[4.752065755,47.031373398],[4.752684538,47.03087861],[4.752839014,47.030444],[4.752877967,47.029899475],[4.75269662,47.029060212],[4.751530818,47.026740068],[4.75110964,47.026342108],[4.750789378,47.02519786],[4.750367457,47.02441087],[4.750697829,47.02424286],[4.751133264,47.023659902],[4.752226715,47.022779681],[4.752859137,47.022545842],[4.752769551,47.022341876],[4.75217337,47.021906952],[4.752617071,47.02149857],[4.752431998,47.021030389],[4.753105495,47.020764406],[4.754436704,47.019949894],[4.754740011,47.01984172],[4.754678031,47.01935276],[4.754823715,47.019135312]]]],&quot;type&quot;:&quot;MultiPolygon&quot;}"/>
    <s v="47.034824113, 4.720225434"/>
  </r>
  <r>
    <x v="0"/>
    <x v="166"/>
    <s v="21400"/>
    <s v="CC Tille et Venelle"/>
    <s v="200070910"/>
    <s v="CC"/>
    <s v="Côte-d'Or"/>
    <s v="21"/>
    <s v="Bourgogne-Franche-Comté"/>
    <s v="27"/>
    <s v="BT &gt; 36 kVA"/>
    <n v="2"/>
    <n v="267.95999999999998"/>
    <n v="0"/>
    <n v="0"/>
    <n v="0"/>
    <n v="0"/>
    <n v="0"/>
    <n v="0"/>
    <n v="0"/>
    <n v="0"/>
    <n v="0"/>
    <n v="0"/>
    <s v="{&quot;coordinates&quot;:[[[[4.95556673,47.609531525],[4.955678725,47.609463021],[4.956018706,47.608639773],[4.956203654,47.608454795],[4.956865703,47.608427493],[4.957670799,47.608597674],[4.959150748,47.608653881],[4.95952113,47.608878164],[4.960582537,47.608558713],[4.961253295,47.608840973],[4.961959561,47.608640024],[4.962321738,47.608858133],[4.962766495,47.608533719],[4.963194348,47.608546334],[4.964919966,47.608186858],[4.966379095,47.608436909],[4.96709104,47.608643709],[4.967276991,47.608378562],[4.967229298,47.608023711],[4.966935769,47.607501028],[4.966600378,47.60714292],[4.966393621,47.605577921],[4.966601866,47.605195348],[4.967364249,47.604387455],[4.968002082,47.60352403],[4.968184082,47.602646679],[4.967944233,47.60202675],[4.967973691,47.601200592],[4.96700715,47.599789759],[4.967392731,47.599198904],[4.96757069,47.598717794],[4.968308629,47.597827466],[4.970322807,47.597037147],[4.972836091,47.595922318],[4.972399665,47.595566833],[4.97101369,47.594008248],[4.969141529,47.593376258],[4.968027654,47.591901285],[4.967183526,47.590990808],[4.966474179,47.59052285],[4.964969258,47.589810773],[4.964128498,47.588772361],[4.962500358,47.587421242],[4.961906375,47.5866857],[4.960970015,47.585976617],[4.959983557,47.584808265],[4.958117295,47.583054105],[4.95700379,47.582591973],[4.95583725,47.581698527],[4.955000476,47.580687895],[4.954578357,47.580425747],[4.954244627,47.580033361],[4.952614141,47.579113438],[4.951549367,47.57874318],[4.950378491,47.577981212],[4.949207384,47.577649628],[4.947684557,47.577378828],[4.946712185,47.576986275],[4.94511092,47.575802846],[4.944274714,47.57501903],[4.943579261,47.574519191],[4.943551346,47.575800024],[4.943124305,47.576753457],[4.942500833,47.577135704],[4.93963271,47.579794572],[4.938490014,47.580538381],[4.937421208,47.581705938],[4.936292632,47.582694397],[4.935219717,47.583346974],[4.933209493,47.584356322],[4.932640394,47.583781395],[4.930935022,47.584942321],[4.929892572,47.585409762],[4.926604368,47.585233599],[4.923394126,47.585373896],[4.921825145,47.585560916],[4.920076694,47.585420426],[4.918880365,47.58568231],[4.916420797,47.58686442],[4.915018941,47.587260194],[4.913011666,47.587548827],[4.909552648,47.587584772],[4.908813364,47.587194396],[4.90730131,47.586145861],[4.906544068,47.585363196],[4.905138342,47.584420043],[4.904128869,47.585519682],[4.903609908,47.585633495],[4.904401571,47.586972053],[4.904367388,47.587357074],[4.9039548,47.587916642],[4.904028746,47.588049592],[4.90509559,47.588482372],[4.906265738,47.589571634],[4.906890276,47.589990913],[4.907239285,47.590595669],[4.907457183,47.591814827],[4.908457983,47.593040992],[4.912352422,47.595044521],[4.914050965,47.595678458],[4.915376735,47.596309485],[4.916170686,47.596437813],[4.916396197,47.596972539],[4.916604803,47.597147389],[4.917343121,47.598765854],[4.918343767,47.598717899],[4.920388793,47.598986798],[4.922306575,47.599788083],[4.92305252,47.60028181],[4.92393316,47.601336052],[4.924974571,47.601531372],[4.927184304,47.602191806],[4.92978237,47.60331848],[4.931806714,47.604002601],[4.933093441,47.604646682],[4.933681795,47.605085329],[4.934164907,47.605668877],[4.93353614,47.606099772],[4.933339939,47.606380339],[4.933221016,47.60739794],[4.933356394,47.60749654],[4.936889457,47.608731824],[4.938284417,47.609308326],[4.938982475,47.608622348],[4.938468567,47.60810956],[4.938580901,47.607756545],[4.939083452,47.608030019],[4.939754688,47.608731971],[4.940885426,47.608265687],[4.941861779,47.607435503],[4.94636266,47.608004322],[4.946406164,47.608211586],[4.946055021,47.608659529],[4.9457605,47.608834611],[4.946038705,47.609271162],[4.946571836,47.609103806],[4.947717802,47.608545362],[4.949078249,47.608173306],[4.949717579,47.608070791],[4.950176901,47.608143253],[4.951772302,47.608663125],[4.954571366,47.609219553],[4.95556673,47.609531525]]]],&quot;type&quot;:&quot;MultiPolygon&quot;}"/>
    <s v="47.594156363, 4.942354859"/>
  </r>
  <r>
    <x v="0"/>
    <x v="167"/>
    <s v="21399"/>
    <s v="CC de Pouilly-en-Auxois/Bligny-sur-Ouche"/>
    <s v="200071207"/>
    <s v="CC"/>
    <s v="Côte-d'Or"/>
    <s v="21"/>
    <s v="Bourgogne-Franche-Comté"/>
    <s v="27"/>
    <s v="BT &lt;= 36 kVA"/>
    <m/>
    <m/>
    <n v="0"/>
    <n v="0"/>
    <n v="0"/>
    <n v="0"/>
    <n v="0"/>
    <n v="0"/>
    <n v="0"/>
    <n v="0"/>
    <n v="0"/>
    <n v="0"/>
    <s v="{&quot;coordinates&quot;:[[[[4.559427924,47.239102854],[4.559004018,47.23679443],[4.558021881,47.233240997],[4.557838874,47.232126011],[4.558526542,47.229169625],[4.561614067,47.217683429],[4.561911236,47.216174779],[4.562067206,47.215902542],[4.562612363,47.216107698],[4.563344538,47.216654298],[4.564526028,47.217971913],[4.565224148,47.217755383],[4.564807119,47.217412542],[4.572114706,47.214985972],[4.571401676,47.213106502],[4.570825237,47.213233177],[4.570616278,47.21277498],[4.571051671,47.212570078],[4.570933568,47.212281734],[4.571830827,47.211964313],[4.572529163,47.211261491],[4.572779308,47.211139236],[4.573532402,47.211044369],[4.574673517,47.211068486],[4.57452329,47.210902143],[4.575383733,47.210547375],[4.575694691,47.21029102],[4.575983885,47.210374431],[4.576290637,47.209613879],[4.576561368,47.207849811],[4.577201626,47.206521934],[4.578025478,47.203165529],[4.577910803,47.201102348],[4.577491022,47.198005096],[4.578531682,47.195199503],[4.57737828,47.19510536],[4.577704466,47.193434171],[4.577304413,47.193351375],[4.574448821,47.193501883],[4.573536231,47.195045961],[4.570238114,47.194838591],[4.569695545,47.194489364],[4.569472534,47.193908891],[4.569364542,47.192742463],[4.569148176,47.191845839],[4.568596628,47.190326136],[4.567448587,47.188098641],[4.565111238,47.185848493],[4.564432853,47.185411932],[4.563225136,47.184940193],[4.560714771,47.185047889],[4.559170201,47.184755336],[4.558193617,47.184418202],[4.557735604,47.184382943],[4.556875488,47.18409916],[4.556864446,47.183854384],[4.556163546,47.183366753],[4.556070122,47.182693566],[4.555781296,47.182113951],[4.555119322,47.181326839],[4.554890182,47.181166934],[4.554593175,47.180623444],[4.553854278,47.17982385],[4.553198261,47.179836253],[4.551638047,47.179269172],[4.549873975,47.178087986],[4.547962363,47.176549464],[4.546815793,47.17594167],[4.545275868,47.175430962],[4.541409487,47.174470385],[4.540652461,47.173719576],[4.540397042,47.173238529],[4.539855373,47.173414119],[4.538096707,47.173561758],[4.537947023,47.17345299],[4.535236208,47.173598822],[4.534087195,47.174519909],[4.533502329,47.174756372],[4.530605233,47.174901859],[4.529828816,47.175275903],[4.529490757,47.175787324],[4.529749233,47.176239539],[4.529105839,47.176601915],[4.52964691,47.177611379],[4.530158977,47.177553288],[4.531265924,47.177980777],[4.531799423,47.178443757],[4.532966499,47.178894747],[4.533552752,47.179447066],[4.534159145,47.180242237],[4.534242528,47.180526576],[4.534696809,47.180803298],[4.535639425,47.181022218],[4.536275808,47.181385664],[4.536554145,47.181836699],[4.536069826,47.182220414],[4.535457163,47.182225838],[4.532673589,47.184841604],[4.53187489,47.185365428],[4.532047185,47.185943039],[4.532602355,47.186607429],[4.533281779,47.187089181],[4.533482408,47.187130647],[4.534055776,47.186625105],[4.534863336,47.187014205],[4.536258537,47.188832625],[4.536474674,47.189278181],[4.536749053,47.189542875],[4.537080389,47.1895817],[4.537660296,47.19083103],[4.537671947,47.19110011],[4.536419227,47.191500326],[4.536224602,47.191623568],[4.536338308,47.192136216],[4.537695555,47.193405847],[4.536652581,47.194075215],[4.540138827,47.197170576],[4.540972145,47.197760092],[4.539824939,47.198528122],[4.539854789,47.199248083],[4.538947333,47.199669846],[4.539030233,47.200073945],[4.539382375,47.200606833],[4.539792766,47.200958856],[4.540073727,47.201358521],[4.540620071,47.201797878],[4.540063479,47.202708427],[4.53930491,47.203533412],[4.540390011,47.203961108],[4.541302527,47.203944469],[4.541213203,47.204792977],[4.541367436,47.205518485],[4.541318282,47.205924339],[4.540466393,47.206075238],[4.541299134,47.208669149],[4.541281137,47.209055679],[4.539812228,47.209118432],[4.540521718,47.209714999],[4.540695537,47.210247551],[4.540324115,47.210520822],[4.54096261,47.211498317],[4.542405644,47.213019775],[4.541299641,47.213483813],[4.541583258,47.213973483],[4.53977958,47.2150879],[4.53686739,47.216538453],[4.537548551,47.217020157],[4.538720554,47.218212991],[4.538936829,47.218658538],[4.539492421,47.219322887],[4.539498895,47.219502889],[4.538579467,47.219610547],[4.537687234,47.220392265],[4.537490372,47.220440799],[4.53681956,47.220184068],[4.536421978,47.220146118],[4.535708427,47.220475232],[4.534788975,47.220582859],[4.534400453,47.220769893],[4.533970885,47.220398296],[4.532872559,47.220953993],[4.533618729,47.222046257],[4.534708683,47.22281791],[4.534563324,47.223328582],[4.534689175,47.224589329],[4.534393848,47.225449555],[4.533647794,47.226588577],[4.533142666,47.227138223],[4.532402399,47.228250146],[4.530697096,47.228107],[4.530827992,47.229222711],[4.531247495,47.230864064],[4.531128286,47.231180791],[4.529449519,47.232113293],[4.528402036,47.23279343],[4.52806986,47.232641134],[4.527168295,47.23361918],[4.527446459,47.234755462],[4.527996986,47.235380309],[4.530144218,47.234971103],[4.530788925,47.234769898],[4.531556405,47.234377076],[4.531860707,47.234571151],[4.532227463,47.234312381],[4.533169003,47.233348174],[4.534455255,47.233810185],[4.534475749,47.233509168],[4.533988653,47.233163546],[4.534480994,47.232442084],[4.535187711,47.231914076],[4.536426023,47.23148527],[4.537605999,47.231282332],[4.538398729,47.231267311],[4.539107476,47.231135443],[4.539726744,47.23189529],[4.539894205,47.232572895],[4.541611206,47.232703146],[4.543139947,47.233090702],[4.543554151,47.233243663],[4.544821194,47.234000259],[4.544946891,47.234003986],[4.545805808,47.234680469],[4.547278743,47.235147053],[4.548338371,47.235216645],[4.548347493,47.235441632],[4.550466768,47.235580786],[4.552527843,47.23590167],[4.552548717,47.23639573],[4.552774347,47.237067135],[4.553126868,47.237599974],[4.554858278,47.239501897],[4.554868703,47.239770988],[4.555147356,47.240125624],[4.555685089,47.240340817],[4.55786805,47.24038894],[4.558333131,47.240469132],[4.559814237,47.240934549],[4.559628561,47.240595781],[4.559427924,47.239102854]]]],&quot;type&quot;:&quot;MultiPolygon&quot;}"/>
    <s v="47.20532991, 4.55233774"/>
  </r>
  <r>
    <x v="0"/>
    <x v="167"/>
    <s v="21399"/>
    <s v="CC de Pouilly-en-Auxois/Bligny-sur-Ouche"/>
    <s v="200071207"/>
    <s v="CC"/>
    <s v="Côte-d'Or"/>
    <s v="21"/>
    <s v="Bourgogne-Franche-Comté"/>
    <s v="27"/>
    <s v="BT &gt; 36 kVA"/>
    <n v="2"/>
    <n v="244.46199999999999"/>
    <n v="0"/>
    <n v="0"/>
    <n v="0"/>
    <n v="0"/>
    <n v="0"/>
    <n v="0"/>
    <n v="0"/>
    <n v="0"/>
    <n v="0"/>
    <n v="0"/>
    <s v="{&quot;coordinates&quot;:[[[[4.559427924,47.239102854],[4.559004018,47.23679443],[4.558021881,47.233240997],[4.557838874,47.232126011],[4.558526542,47.229169625],[4.561614067,47.217683429],[4.561911236,47.216174779],[4.562067206,47.215902542],[4.562612363,47.216107698],[4.563344538,47.216654298],[4.564526028,47.217971913],[4.565224148,47.217755383],[4.564807119,47.217412542],[4.572114706,47.214985972],[4.571401676,47.213106502],[4.570825237,47.213233177],[4.570616278,47.21277498],[4.571051671,47.212570078],[4.570933568,47.212281734],[4.571830827,47.211964313],[4.572529163,47.211261491],[4.572779308,47.211139236],[4.573532402,47.211044369],[4.574673517,47.211068486],[4.57452329,47.210902143],[4.575383733,47.210547375],[4.575694691,47.21029102],[4.575983885,47.210374431],[4.576290637,47.209613879],[4.576561368,47.207849811],[4.577201626,47.206521934],[4.578025478,47.203165529],[4.577910803,47.201102348],[4.577491022,47.198005096],[4.578531682,47.195199503],[4.57737828,47.19510536],[4.577704466,47.193434171],[4.577304413,47.193351375],[4.574448821,47.193501883],[4.573536231,47.195045961],[4.570238114,47.194838591],[4.569695545,47.194489364],[4.569472534,47.193908891],[4.569364542,47.192742463],[4.569148176,47.191845839],[4.568596628,47.190326136],[4.567448587,47.188098641],[4.565111238,47.185848493],[4.564432853,47.185411932],[4.563225136,47.184940193],[4.560714771,47.185047889],[4.559170201,47.184755336],[4.558193617,47.184418202],[4.557735604,47.184382943],[4.556875488,47.18409916],[4.556864446,47.183854384],[4.556163546,47.183366753],[4.556070122,47.182693566],[4.555781296,47.182113951],[4.555119322,47.181326839],[4.554890182,47.181166934],[4.554593175,47.180623444],[4.553854278,47.17982385],[4.553198261,47.179836253],[4.551638047,47.179269172],[4.549873975,47.178087986],[4.547962363,47.176549464],[4.546815793,47.17594167],[4.545275868,47.175430962],[4.541409487,47.174470385],[4.540652461,47.173719576],[4.540397042,47.173238529],[4.539855373,47.173414119],[4.538096707,47.173561758],[4.537947023,47.17345299],[4.535236208,47.173598822],[4.534087195,47.174519909],[4.533502329,47.174756372],[4.530605233,47.174901859],[4.529828816,47.175275903],[4.529490757,47.175787324],[4.529749233,47.176239539],[4.529105839,47.176601915],[4.52964691,47.177611379],[4.530158977,47.177553288],[4.531265924,47.177980777],[4.531799423,47.178443757],[4.532966499,47.178894747],[4.533552752,47.179447066],[4.534159145,47.180242237],[4.534242528,47.180526576],[4.534696809,47.180803298],[4.535639425,47.181022218],[4.536275808,47.181385664],[4.536554145,47.181836699],[4.536069826,47.182220414],[4.535457163,47.182225838],[4.532673589,47.184841604],[4.53187489,47.185365428],[4.532047185,47.185943039],[4.532602355,47.186607429],[4.533281779,47.187089181],[4.533482408,47.187130647],[4.534055776,47.186625105],[4.534863336,47.187014205],[4.536258537,47.188832625],[4.536474674,47.189278181],[4.536749053,47.189542875],[4.537080389,47.1895817],[4.537660296,47.19083103],[4.537671947,47.19110011],[4.536419227,47.191500326],[4.536224602,47.191623568],[4.536338308,47.192136216],[4.537695555,47.193405847],[4.536652581,47.194075215],[4.540138827,47.197170576],[4.540972145,47.197760092],[4.539824939,47.198528122],[4.539854789,47.199248083],[4.538947333,47.199669846],[4.539030233,47.200073945],[4.539382375,47.200606833],[4.539792766,47.200958856],[4.540073727,47.201358521],[4.540620071,47.201797878],[4.540063479,47.202708427],[4.53930491,47.203533412],[4.540390011,47.203961108],[4.541302527,47.203944469],[4.541213203,47.204792977],[4.541367436,47.205518485],[4.541318282,47.205924339],[4.540466393,47.206075238],[4.541299134,47.208669149],[4.541281137,47.209055679],[4.539812228,47.209118432],[4.540521718,47.209714999],[4.540695537,47.210247551],[4.540324115,47.210520822],[4.54096261,47.211498317],[4.542405644,47.213019775],[4.541299641,47.213483813],[4.541583258,47.213973483],[4.53977958,47.2150879],[4.53686739,47.216538453],[4.537548551,47.217020157],[4.538720554,47.218212991],[4.538936829,47.218658538],[4.539492421,47.219322887],[4.539498895,47.219502889],[4.538579467,47.219610547],[4.537687234,47.220392265],[4.537490372,47.220440799],[4.53681956,47.220184068],[4.536421978,47.220146118],[4.535708427,47.220475232],[4.534788975,47.220582859],[4.534400453,47.220769893],[4.533970885,47.220398296],[4.532872559,47.220953993],[4.533618729,47.222046257],[4.534708683,47.22281791],[4.534563324,47.223328582],[4.534689175,47.224589329],[4.534393848,47.225449555],[4.533647794,47.226588577],[4.533142666,47.227138223],[4.532402399,47.228250146],[4.530697096,47.228107],[4.530827992,47.229222711],[4.531247495,47.230864064],[4.531128286,47.231180791],[4.529449519,47.232113293],[4.528402036,47.23279343],[4.52806986,47.232641134],[4.527168295,47.23361918],[4.527446459,47.234755462],[4.527996986,47.235380309],[4.530144218,47.234971103],[4.530788925,47.234769898],[4.531556405,47.234377076],[4.531860707,47.234571151],[4.532227463,47.234312381],[4.533169003,47.233348174],[4.534455255,47.233810185],[4.534475749,47.233509168],[4.533988653,47.233163546],[4.534480994,47.232442084],[4.535187711,47.231914076],[4.536426023,47.23148527],[4.537605999,47.231282332],[4.538398729,47.231267311],[4.539107476,47.231135443],[4.539726744,47.23189529],[4.539894205,47.232572895],[4.541611206,47.232703146],[4.543139947,47.233090702],[4.543554151,47.233243663],[4.544821194,47.234000259],[4.544946891,47.234003986],[4.545805808,47.234680469],[4.547278743,47.235147053],[4.548338371,47.235216645],[4.548347493,47.235441632],[4.550466768,47.235580786],[4.552527843,47.23590167],[4.552548717,47.23639573],[4.552774347,47.237067135],[4.553126868,47.237599974],[4.554858278,47.239501897],[4.554868703,47.239770988],[4.555147356,47.240125624],[4.555685089,47.240340817],[4.55786805,47.24038894],[4.558333131,47.240469132],[4.559814237,47.240934549],[4.559628561,47.240595781],[4.559427924,47.239102854]]]],&quot;type&quot;:&quot;MultiPolygon&quot;}"/>
    <s v="47.20532991, 4.55233774"/>
  </r>
  <r>
    <x v="0"/>
    <x v="168"/>
    <s v="21398"/>
    <s v="CC Auxonne Pontailler Val de Saône"/>
    <s v="200070902"/>
    <s v="CC"/>
    <s v="Côte-d'Or"/>
    <s v="21"/>
    <s v="Bourgogne-Franche-Comté"/>
    <s v="27"/>
    <s v="BT &lt;= 36 kVA"/>
    <n v="12"/>
    <n v="107.60899999999999"/>
    <n v="0"/>
    <n v="0"/>
    <n v="0"/>
    <n v="0"/>
    <n v="0"/>
    <n v="0"/>
    <n v="0"/>
    <n v="0"/>
    <n v="0"/>
    <n v="0"/>
    <s v="{&quot;coordinates&quot;:[[[[5.401088284,47.327079416],[5.401347853,47.327403684],[5.400733019,47.327932469],[5.399875944,47.328495078],[5.399882971,47.328829973],[5.400414601,47.329046846],[5.401503072,47.329777277],[5.401301409,47.329948067],[5.402001878,47.330681113],[5.402525968,47.331379978],[5.402652926,47.33187811],[5.403203941,47.332734027],[5.402515088,47.332971642],[5.402758253,47.333313359],[5.401666437,47.333664682],[5.401968514,47.334405067],[5.399799195,47.334984902],[5.399357435,47.33535699],[5.399180276,47.335720907],[5.399422563,47.335865408],[5.399892777,47.337225567],[5.40003577,47.337193791],[5.400295683,47.337909833],[5.40082808,47.337845689],[5.400653324,47.337167516],[5.404317009,47.336879166],[5.40433702,47.33756234],[5.404490837,47.337683444],[5.405941919,47.337808299],[5.405874323,47.338251015],[5.406013357,47.338574167],[5.406884039,47.339582857],[5.408271481,47.341712935],[5.408924403,47.342001109],[5.409147662,47.342310802],[5.410843494,47.343898569],[5.410884302,47.344040024],[5.411982947,47.345251994],[5.41254511,47.345553741],[5.414410177,47.34494938],[5.414241409,47.346322767],[5.417799626,47.345475094],[5.419442186,47.345432782],[5.422031273,47.346309185],[5.422622548,47.346608477],[5.424604298,47.347883868],[5.425447475,47.347276339],[5.425881775,47.347356433],[5.431070313,47.349239279],[5.432250683,47.349055152],[5.432690916,47.348301096],[5.43358678,47.347454632],[5.433828886,47.347591862],[5.434643838,47.347094735],[5.435047639,47.346648554],[5.435533299,47.346429419],[5.436237689,47.345832825],[5.436761647,47.345611081],[5.437177557,47.345286225],[5.438505787,47.344654908],[5.437745972,47.344234943],[5.436828898,47.343269777],[5.436179899,47.342342211],[5.437954371,47.342114035],[5.438077968,47.341976342],[5.439057641,47.341724303],[5.43873274,47.340698077],[5.439838021,47.340353327],[5.439746123,47.339905831],[5.439149062,47.338751125],[5.438367751,47.33782725],[5.436485881,47.336212248],[5.437178578,47.335857263],[5.43534339,47.33430521],[5.435057693,47.333906808],[5.435429506,47.333808944],[5.434133977,47.331855569],[5.433296528,47.330390643],[5.432986663,47.330072],[5.432463125,47.329978493],[5.434392954,47.323312808],[5.436019171,47.323596628],[5.436294177,47.32329364],[5.436748312,47.323230969],[5.436479502,47.321277675],[5.434904286,47.319342783],[5.433467918,47.319591764],[5.432587439,47.319861502],[5.431678612,47.320470475],[5.430548673,47.321608253],[5.429860575,47.322032457],[5.429074522,47.322253357],[5.42788309,47.322121566],[5.427037621,47.321760969],[5.426783966,47.321541108],[5.426433201,47.320960311],[5.426151583,47.31988721],[5.426186256,47.318984026],[5.426470424,47.318472817],[5.426783077,47.318181674],[5.42961416,47.316471543],[5.430490523,47.316053303],[5.432756499,47.315262788],[5.433559092,47.314649726],[5.433944218,47.31400128],[5.433897539,47.313526709],[5.433579225,47.313048827],[5.432625763,47.312202377],[5.432347589,47.312083915],[5.430848729,47.311709118],[5.426914915,47.311196103],[5.425960418,47.310968376],[5.425323894,47.312356086],[5.42510643,47.313463938],[5.425215576,47.314326291],[5.425900518,47.315738622],[5.425881418,47.316224476],[5.425123969,47.317077015],[5.424277497,47.317689131],[5.422618933,47.318619911],[5.422900091,47.319655202],[5.423242364,47.320195656],[5.425506717,47.321561497],[5.426084165,47.321765588],[5.42645959,47.321778457],[5.426513919,47.322394271],[5.426271017,47.322939742],[5.425756531,47.323337775],[5.425069236,47.323663761],[5.424306476,47.323814791],[5.423230278,47.323830054],[5.421202138,47.323531923],[5.420058074,47.322893797],[5.419455323,47.322275002],[5.419120559,47.321547945],[5.419046293,47.320987484],[5.418564746,47.32035355],[5.418292873,47.31961077],[5.417816708,47.3189488],[5.417277545,47.318681727],[5.417130853,47.318306506],[5.417170313,47.317800417],[5.417648039,47.31655657],[5.41783457,47.315728585],[5.417939086,47.314785222],[5.417840766,47.31410187],[5.417217087,47.313221409],[5.415410904,47.31210707],[5.414755471,47.311549692],[5.414511932,47.312082543],[5.414030393,47.312712211],[5.413988877,47.313055323],[5.413443358,47.31364669],[5.412134388,47.31401795],[5.411466598,47.31462986],[5.411147163,47.314741873],[5.410586625,47.31470488],[5.410225848,47.314928529],[5.410356312,47.315150082],[5.407971855,47.315284234],[5.407533302,47.314896143],[5.407551292,47.312905326],[5.406970402,47.312413909],[5.406378824,47.312097437],[5.403794613,47.312706688],[5.404104917,47.312982165],[5.402923528,47.314399937],[5.402576958,47.314645784],[5.402936107,47.318113059],[5.403149238,47.318377041],[5.404385343,47.319154824],[5.4053795,47.319172956],[5.405982165,47.319291962],[5.406595548,47.319590872],[5.407025243,47.320164684],[5.407512532,47.321727115],[5.408248354,47.323012392],[5.405988328,47.323418612],[5.405788059,47.324979083],[5.402614392,47.325188009],[5.400454089,47.325605563],[5.400391944,47.325696913],[5.401567356,47.326566046],[5.401578055,47.326745954],[5.401088284,47.327079416]]]],&quot;type&quot;:&quot;MultiPolygon&quot;}"/>
    <s v="47.331091404, 5.41980122"/>
  </r>
  <r>
    <x v="0"/>
    <x v="169"/>
    <s v="21396"/>
    <s v="CC du Pays Châtillonnais"/>
    <s v="242101434"/>
    <s v="CC"/>
    <s v="Côte-d'Or"/>
    <s v="21"/>
    <s v="Bourgogne-Franche-Comté"/>
    <s v="27"/>
    <s v="BT &lt;= 36 kVA"/>
    <m/>
    <m/>
    <n v="0"/>
    <n v="0"/>
    <n v="0"/>
    <n v="0"/>
    <n v="0"/>
    <n v="0"/>
    <n v="0"/>
    <n v="0"/>
    <n v="0"/>
    <n v="0"/>
    <s v="{&quot;coordinates&quot;:[[[[4.751202081,47.697900242],[4.750610892,47.699065066],[4.748632944,47.699587116],[4.747698378,47.69967761],[4.746499495,47.700167272],[4.746147969,47.700387689],[4.742093043,47.702529624],[4.73959229,47.704038813],[4.737421124,47.7050659],[4.735036384,47.706049298],[4.734052363,47.705033967],[4.733372183,47.70466593],[4.732348777,47.704898961],[4.731364297,47.705591451],[4.731007371,47.705607537],[4.730686361,47.7053332],[4.730001726,47.705032731],[4.727860661,47.704773589],[4.726020123,47.704403741],[4.725306271,47.704188302],[4.72382242,47.703546674],[4.722105234,47.702658186],[4.72075585,47.702130675],[4.720405925,47.702115117],[4.719728469,47.701042042],[4.717947769,47.70115734],[4.716423001,47.701103204],[4.715997596,47.700979806],[4.715264824,47.700546717],[4.714651113,47.699917417],[4.714104692,47.699513999],[4.713372053,47.699955069],[4.711880844,47.69998951],[4.711878659,47.700129085],[4.703085119,47.703060932],[4.702080471,47.701796264],[4.699157929,47.697513829],[4.698760707,47.697017245],[4.698382226,47.696731952],[4.696981312,47.696416485],[4.6970689,47.696193746],[4.694589763,47.695518477],[4.691834729,47.694971387],[4.688913145,47.694931693],[4.68477858,47.694443065],[4.681980285,47.693195953],[4.6790239,47.69297916],[4.67850251,47.692978543],[4.677574146,47.693180923],[4.676609099,47.693065124],[4.675357229,47.692775172],[4.674757573,47.692787363],[4.673234757,47.69299822],[4.669963173,47.693955163],[4.670055643,47.696480907],[4.670737241,47.696826778],[4.67035547,47.697240055],[4.670705234,47.697592466],[4.669938904,47.698373143],[4.670219309,47.698682433],[4.668901642,47.700553098],[4.668793244,47.701094807],[4.668743104,47.702986086],[4.668391549,47.705601877],[4.668519053,47.708524122],[4.667495392,47.711018948],[4.667596631,47.711781829],[4.666897851,47.714090159],[4.666999935,47.714752197],[4.667237811,47.715362786],[4.668176289,47.7170464],[4.667996304,47.717177704],[4.668836509,47.717170223],[4.669691849,47.717688273],[4.671827978,47.718378876],[4.672748266,47.718584485],[4.673323366,47.71922535],[4.673575205,47.719385595],[4.674699711,47.719593669],[4.674951414,47.719749413],[4.675517739,47.720619058],[4.677322328,47.720604004],[4.677907265,47.72125821],[4.679801023,47.721912534],[4.681648247,47.722824071],[4.682760014,47.723216806],[4.683457713,47.723763131],[4.684049453,47.724375796],[4.684587491,47.725610412],[4.684394967,47.725640191],[4.685129464,47.727348213],[4.686696503,47.727029449],[4.688650699,47.726802306],[4.690448113,47.726344228],[4.691283162,47.726379875],[4.692157544,47.72618358],[4.69360562,47.726112215],[4.695458719,47.725728874],[4.69798926,47.724958464],[4.69926483,47.724415992],[4.702566011,47.723507349],[4.704969681,47.722614393],[4.705719556,47.722408106],[4.706603867,47.722275475],[4.711708728,47.720333744],[4.71202315,47.720610928],[4.715876844,47.718810648],[4.716281839,47.718710179],[4.717452047,47.7180133],[4.718933809,47.717298328],[4.719639729,47.717139409],[4.720127948,47.716931471],[4.721078795,47.716384524],[4.728796951,47.713489767],[4.729565194,47.713321763],[4.731107343,47.713283647],[4.73572228,47.712324887],[4.735678084,47.711541399],[4.736601701,47.711476375],[4.736931951,47.71223671],[4.73691272,47.713324534],[4.737116624,47.713973309],[4.738528958,47.715598039],[4.739036362,47.71647097],[4.738876758,47.7176302],[4.742217827,47.719279319],[4.742375689,47.718843934],[4.743614776,47.719324228],[4.744308614,47.717004669],[4.744456136,47.716906139],[4.745665665,47.71660721],[4.745997524,47.716271855],[4.746387271,47.715586325],[4.747060589,47.715168444],[4.749391392,47.714080282],[4.749138526,47.713570002],[4.748249981,47.71328169],[4.747811156,47.712713867],[4.74768435,47.71197933],[4.747872155,47.711564194],[4.748378549,47.710858006],[4.748882032,47.710388634],[4.749434446,47.71027234],[4.749594149,47.710464412],[4.749843815,47.711202512],[4.750189152,47.711279272],[4.750490373,47.710947061],[4.750512413,47.709790766],[4.750647951,47.70945023],[4.751075486,47.709146736],[4.753879904,47.707991066],[4.754817891,47.707473737],[4.755782387,47.707437656],[4.756596863,47.707544265],[4.757169885,47.707528456],[4.757474395,47.707297909],[4.757805301,47.706614119],[4.759146051,47.70524893],[4.758721339,47.705069858],[4.759167955,47.704377121],[4.758596761,47.701941422],[4.757335072,47.700889041],[4.757127552,47.700541046],[4.75334418,47.700505998],[4.753154184,47.69931146],[4.752963612,47.698910086],[4.751202081,47.697900242]]]],&quot;type&quot;:&quot;MultiPolygon&quot;}"/>
    <s v="47.709396164, 4.703644119"/>
  </r>
  <r>
    <x v="0"/>
    <x v="170"/>
    <s v="21395"/>
    <s v="CC des Terres d'Auxois"/>
    <s v="200071017"/>
    <s v="CC"/>
    <s v="Côte-d'Or"/>
    <s v="21"/>
    <s v="Bourgogne-Franche-Comté"/>
    <s v="27"/>
    <s v="BT &lt;= 36 kVA"/>
    <m/>
    <m/>
    <n v="0"/>
    <n v="0"/>
    <n v="0"/>
    <n v="0"/>
    <n v="0"/>
    <n v="0"/>
    <n v="0"/>
    <n v="0"/>
    <n v="0"/>
    <n v="0"/>
    <s v="{&quot;coordinates&quot;:[[[[4.568674323,47.378752961],[4.568662147,47.381146354],[4.568175318,47.38380996],[4.567567079,47.384226939],[4.568233792,47.385220075],[4.568972115,47.386801992],[4.570212526,47.388549997],[4.570666785,47.388714034],[4.571854671,47.388938381],[4.572984979,47.389323765],[4.574343779,47.389498054],[4.576624195,47.390173053],[4.577292053,47.39029545],[4.577954615,47.390282858],[4.577923107,47.391149456],[4.577091871,47.391828819],[4.574616302,47.393540687],[4.574037815,47.394069842],[4.572900073,47.3947002],[4.572310596,47.394900854],[4.571775079,47.395359186],[4.571474023,47.395854863],[4.571446953,47.397193195],[4.571303376,47.397542682],[4.571576766,47.398002683],[4.571214389,47.398397445],[4.570625805,47.398856487],[4.570432064,47.399349811],[4.570153692,47.399534546],[4.570368575,47.399808061],[4.571763385,47.400071035],[4.573141191,47.400070411],[4.573144753,47.401185933],[4.57340103,47.401332829],[4.573206275,47.401791056],[4.57283563,47.402266067],[4.572451599,47.40481663],[4.572543314,47.405004469],[4.572459569,47.40662538],[4.574490949,47.406609601],[4.574506457,47.406956937],[4.577197117,47.406944788],[4.580301482,47.406704563],[4.580433383,47.407309626],[4.580479897,47.408527206],[4.582528719,47.410626939],[4.583163784,47.411156722],[4.582166049,47.412449734],[4.582981361,47.41315354],[4.583689954,47.413207821],[4.584538365,47.412876632],[4.585796424,47.412852283],[4.586383031,47.413087386],[4.587990128,47.413248232],[4.589666822,47.41249062],[4.590025247,47.412545145],[4.590750351,47.412440691],[4.592568491,47.412472534],[4.593187061,47.414451199],[4.593730409,47.415058714],[4.593664805,47.415752004],[4.593750537,47.416315366],[4.595240211,47.416627185],[4.598645795,47.415751181],[4.598089613,47.415026815],[4.600435371,47.41375654],[4.601064712,47.413776691],[4.603841561,47.413219814],[4.605793088,47.412920972],[4.604766844,47.411207303],[4.603311049,47.410251366],[4.602542092,47.4096416],[4.601867772,47.407937461],[4.602653836,47.407124389],[4.602900197,47.406669902],[4.603789186,47.405751859],[4.603999944,47.405171806],[4.605070918,47.40373352],[4.60557015,47.403221512],[4.606747935,47.402384992],[4.606847317,47.402205343],[4.607783332,47.401489203],[4.606844965,47.398897352],[4.606680492,47.397922704],[4.606931825,47.39759239],[4.60800385,47.397346169],[4.610929317,47.396028923],[4.613255567,47.394632578],[4.613139892,47.394313644],[4.613713742,47.392453575],[4.61354522,47.392229015],[4.610836115,47.390720608],[4.610830761,47.390586523],[4.611830371,47.389171658],[4.612017177,47.388681955],[4.612468719,47.388618969],[4.61333676,47.388782502],[4.614453638,47.388535597],[4.615281854,47.388125218],[4.615546497,47.387711861],[4.615650925,47.386425546],[4.61369561,47.386300538],[4.609504365,47.385887735],[4.607836044,47.385605588],[4.60701692,47.385037061],[4.606220588,47.385007549],[4.604837412,47.385214834],[4.604761767,47.38499078],[4.601850839,47.385093055],[4.598441393,47.384349441],[4.593646285,47.384484607],[4.593252125,47.384202785],[4.592921975,47.38330872],[4.592380069,47.382693974],[4.590906399,47.381861482],[4.590204156,47.381203],[4.589521025,47.380204806],[4.588566053,47.379113081],[4.585954145,47.3794999],[4.586005589,47.379132739],[4.584836138,47.379078459],[4.58421731,47.378816778],[4.583667641,47.37806884],[4.583075261,47.37793915],[4.582997181,47.377090244],[4.583224069,47.376334427],[4.582111363,47.375775129],[4.581587603,47.37585879],[4.580786144,47.375695017],[4.58030791,47.376918849],[4.579988641,47.377195108],[4.579338168,47.377477666],[4.576709758,47.377978852],[4.575252459,47.378006715],[4.570767923,47.378453671],[4.568674323,47.378752961]]]],&quot;type&quot;:&quot;MultiPolygon&quot;}"/>
    <s v="47.39549205, 4.589833707"/>
  </r>
  <r>
    <x v="0"/>
    <x v="171"/>
    <s v="21391"/>
    <s v="CC des Vallées de la Tille et de l'Ignon"/>
    <s v="242100154"/>
    <s v="CC"/>
    <s v="Côte-d'Or"/>
    <s v="21"/>
    <s v="Bourgogne-Franche-Comté"/>
    <s v="27"/>
    <s v="BT &lt;= 36 kVA"/>
    <m/>
    <m/>
    <n v="0"/>
    <n v="0"/>
    <n v="0"/>
    <n v="0"/>
    <n v="0"/>
    <n v="0"/>
    <n v="0"/>
    <n v="0"/>
    <n v="0"/>
    <n v="0"/>
    <s v="{&quot;coordinates&quot;:[[[[5.106580747,47.46384908],[5.107421928,47.463021608],[5.108110727,47.462675052],[5.108824715,47.462125424],[5.108830895,47.461945213],[5.110188634,47.460614887],[5.110602014,47.460423691],[5.111517788,47.460177456],[5.11326792,47.459271311],[5.11423586,47.458665708],[5.114313932,47.458053751],[5.113726565,47.457065764],[5.113760358,47.45654286],[5.113939296,47.456333395],[5.114564022,47.456014977],[5.116004127,47.455533151],[5.116431811,47.455167876],[5.115959596,47.454977451],[5.116202645,47.454509273],[5.116829877,47.454322269],[5.118927277,47.453173784],[5.120095685,47.452874251],[5.121032485,47.452895003],[5.121555113,47.453084489],[5.122454422,47.453231085],[5.123497123,47.452440332],[5.123552292,47.452124149],[5.123246412,47.451374205],[5.123713224,47.45069211],[5.123830414,47.450199195],[5.120909977,47.449064686],[5.119848504,47.448508602],[5.119251194,47.448644651],[5.118647987,47.4480613],[5.116515996,47.44665028],[5.116517563,47.446118953],[5.117732043,47.445578167],[5.12000804,47.443886996],[5.118465042,47.442060951],[5.109654801,47.430555835],[5.104755628,47.424114074],[5.103226202,47.422267774],[5.102331864,47.420846725],[5.100550654,47.41896982],[5.099903728,47.417934206],[5.099153634,47.417007611],[5.091475285,47.418760551],[5.08726925,47.421072067],[5.08224702,47.422398474],[5.075108916,47.424669229],[5.072009182,47.424152664],[5.070861198,47.425279822],[5.072887476,47.426516141],[5.07044146,47.428633551],[5.071427315,47.429145495],[5.071037712,47.429502725],[5.072230375,47.430214494],[5.071152055,47.431121587],[5.071484433,47.431411934],[5.070998116,47.431705149],[5.071441072,47.432178129],[5.071504126,47.432573225],[5.071737248,47.432973398],[5.070686419,47.434009667],[5.070653567,47.434361445],[5.069862862,47.435776687],[5.070886578,47.435960182],[5.073494675,47.435724628],[5.07402027,47.436102474],[5.074513465,47.436191836],[5.075318386,47.436824939],[5.077485689,47.437747994],[5.077134317,47.438201814],[5.07841753,47.43970074],[5.077414379,47.440084255],[5.078267639,47.441242366],[5.079179844,47.440909095],[5.079948889,47.442768384],[5.081015634,47.444464757],[5.079784192,47.444987447],[5.080866521,47.44575153],[5.081921465,47.447210374],[5.082670691,47.447974996],[5.082287545,47.448226787],[5.08334473,47.449263246],[5.082716299,47.449557249],[5.083342099,47.45042403],[5.083095637,47.450538302],[5.084485657,47.452313502],[5.084071515,47.452519928],[5.085251301,47.453599199],[5.085574921,47.453420506],[5.086363766,47.454346483],[5.086719142,47.45508482],[5.086233185,47.455186282],[5.087272662,47.457499922],[5.087511438,47.457800907],[5.087245064,47.458188393],[5.087642562,47.458609899],[5.089952367,47.458903433],[5.091701431,47.459593311],[5.091965857,47.459326516],[5.094206048,47.460486592],[5.097340205,47.46151706],[5.097549813,47.461681675],[5.099907923,47.464725153],[5.100619775,47.464389033],[5.100935828,47.464761537],[5.103339288,47.463914896],[5.103853881,47.463865075],[5.10435936,47.463954993],[5.106580747,47.46384908]]]],&quot;type&quot;:&quot;MultiPolygon&quot;}"/>
    <s v="47.44062342, 5.096647574"/>
  </r>
  <r>
    <x v="0"/>
    <x v="172"/>
    <s v="21390"/>
    <s v="Dijon Métropole"/>
    <s v="242100410"/>
    <s v="ME"/>
    <s v="Côte-d'Or"/>
    <s v="21"/>
    <s v="Bourgogne-Franche-Comté"/>
    <s v="27"/>
    <s v="BT &lt;= 36 kVA"/>
    <m/>
    <m/>
    <n v="0"/>
    <n v="0"/>
    <n v="0"/>
    <n v="0"/>
    <n v="0"/>
    <n v="0"/>
    <n v="0"/>
    <n v="0"/>
    <n v="0"/>
    <n v="0"/>
    <s v="{&quot;coordinates&quot;:[[[[4.938688146,47.278351669],[4.93852619,47.278997346],[4.941040821,47.280511395],[4.942372192,47.281027622],[4.943945554,47.281757705],[4.946342449,47.282388405],[4.948049198,47.28274338],[4.948293404,47.284076552],[4.948026346,47.285251711],[4.947567587,47.285556585],[4.948323821,47.285973435],[4.94887398,47.28650991],[4.951124435,47.288311848],[4.952191013,47.289035935],[4.952381531,47.289325398],[4.953491028,47.290245965],[4.95416412,47.290993769],[4.954300967,47.291699272],[4.954554566,47.29190302],[4.954651068,47.292445308],[4.956929735,47.292793223],[4.957736803,47.293111001],[4.958901049,47.293858595],[4.960127927,47.295015756],[4.960871825,47.295015795],[4.96246366,47.295653469],[4.964712422,47.296372755],[4.966119838,47.296273274],[4.967748634,47.295532454],[4.968994162,47.295928268],[4.96966405,47.29603937],[4.970304291,47.296424731],[4.970447542,47.296685251],[4.970543974,47.297365308],[4.978926351,47.293536821],[4.984987885,47.289614151],[4.985661099,47.289279343],[4.987994754,47.288500047],[4.991587953,47.286961555],[4.993287742,47.286510016],[4.994759097,47.286002043],[4.996675367,47.285536825],[4.998064781,47.285068942],[4.999053116,47.284848396],[5.001144164,47.284600722],[5.00184284,47.28445629],[5.00573825,47.283444348],[5.00596017,47.283327043],[5.013736353,47.281807299],[5.021293777,47.280498862],[5.021953244,47.280475662],[5.026398203,47.279876689],[5.027075612,47.278856245],[5.027329089,47.278489797],[5.027585152,47.277806311],[5.028844802,47.274089346],[5.035436251,47.271419011],[5.036477612,47.270897324],[5.035356781,47.264535695],[5.032053496,47.26509793],[5.030598952,47.265501638],[5.026974364,47.266913165],[5.026184319,47.267153008],[5.024870165,47.267879287],[5.021553601,47.270066034],[5.020886661,47.270203733],[5.020685624,47.270627791],[5.018624068,47.271784866],[5.019384458,47.272936034],[5.019611127,47.273510237],[5.018966598,47.273506148],[5.018472922,47.273396769],[5.017177289,47.27338959],[5.014417006,47.273949068],[5.01283847,47.274196204],[5.011135134,47.274361731],[5.011135167,47.274504015],[5.009035677,47.274266633],[5.007424962,47.273653335],[5.003095589,47.272516954],[5.002419877,47.271604668],[5.001337525,47.269649365],[5.001727733,47.269504848],[5.001629994,47.269260688],[5.001170036,47.269201985],[5.00079449,47.268532158],[5.000658876,47.268549806],[4.999625221,47.263277854],[4.995665864,47.26417005],[4.990513027,47.265203271],[4.988574207,47.26572012],[4.988394308,47.265506175],[4.986782151,47.265877809],[4.98535562,47.266046324],[4.983648984,47.266368201],[4.982901944,47.266738488],[4.982971708,47.267051583],[4.979866373,47.267581918],[4.979530697,47.267771357],[4.978070259,47.268098854],[4.977385931,47.268053789],[4.976764798,47.267892375],[4.975784873,47.26790367],[4.973848752,47.267563815],[4.971149613,47.267845659],[4.970043301,47.268162532],[4.969446979,47.268424808],[4.968454955,47.269008984],[4.968071469,47.269483768],[4.967651633,47.269797071],[4.966991325,47.27001089],[4.965916486,47.270502792],[4.965474591,47.271190181],[4.965250141,47.271383996],[4.96424651,47.27179813],[4.963052439,47.271961529],[4.962246236,47.272347989],[4.960734758,47.272406868],[4.960362548,47.272359128],[4.958746648,47.272747538],[4.955720986,47.273046237],[4.953489868,47.273509782],[4.952847578,47.273967257],[4.953184596,47.27424795],[4.95320334,47.274508787],[4.951982068,47.275492005],[4.952273437,47.275936463],[4.952704326,47.276287619],[4.953244385,47.276547783],[4.953770742,47.27748627],[4.95424805,47.277985225],[4.954378448,47.278332431],[4.953959236,47.278339493],[4.949648068,47.279432321],[4.947642729,47.279781188],[4.94572452,47.279613461],[4.944890926,47.279396006],[4.944967388,47.278730139],[4.943723708,47.279137308],[4.94255145,47.27932444],[4.942107037,47.27933008],[4.938688146,47.278351669]]]],&quot;type&quot;:&quot;MultiPolygon&quot;}"/>
    <s v="47.279154489, 4.984528194"/>
  </r>
  <r>
    <x v="0"/>
    <x v="172"/>
    <s v="21390"/>
    <s v="Dijon Métropole"/>
    <s v="242100410"/>
    <s v="ME"/>
    <s v="Côte-d'Or"/>
    <s v="21"/>
    <s v="Bourgogne-Franche-Comté"/>
    <s v="27"/>
    <s v="BT &gt; 36 kVA"/>
    <n v="1"/>
    <n v="0.77300000000000002"/>
    <n v="0"/>
    <n v="0"/>
    <n v="0"/>
    <n v="0"/>
    <n v="0"/>
    <n v="0"/>
    <n v="0"/>
    <n v="0"/>
    <n v="0"/>
    <n v="0"/>
    <s v="{&quot;coordinates&quot;:[[[[4.938688146,47.278351669],[4.93852619,47.278997346],[4.941040821,47.280511395],[4.942372192,47.281027622],[4.943945554,47.281757705],[4.946342449,47.282388405],[4.948049198,47.28274338],[4.948293404,47.284076552],[4.948026346,47.285251711],[4.947567587,47.285556585],[4.948323821,47.285973435],[4.94887398,47.28650991],[4.951124435,47.288311848],[4.952191013,47.289035935],[4.952381531,47.289325398],[4.953491028,47.290245965],[4.95416412,47.290993769],[4.954300967,47.291699272],[4.954554566,47.29190302],[4.954651068,47.292445308],[4.956929735,47.292793223],[4.957736803,47.293111001],[4.958901049,47.293858595],[4.960127927,47.295015756],[4.960871825,47.295015795],[4.96246366,47.295653469],[4.964712422,47.296372755],[4.966119838,47.296273274],[4.967748634,47.295532454],[4.968994162,47.295928268],[4.96966405,47.29603937],[4.970304291,47.296424731],[4.970447542,47.296685251],[4.970543974,47.297365308],[4.978926351,47.293536821],[4.984987885,47.289614151],[4.985661099,47.289279343],[4.987994754,47.288500047],[4.991587953,47.286961555],[4.993287742,47.286510016],[4.994759097,47.286002043],[4.996675367,47.285536825],[4.998064781,47.285068942],[4.999053116,47.284848396],[5.001144164,47.284600722],[5.00184284,47.28445629],[5.00573825,47.283444348],[5.00596017,47.283327043],[5.013736353,47.281807299],[5.021293777,47.280498862],[5.021953244,47.280475662],[5.026398203,47.279876689],[5.027075612,47.278856245],[5.027329089,47.278489797],[5.027585152,47.277806311],[5.028844802,47.274089346],[5.035436251,47.271419011],[5.036477612,47.270897324],[5.035356781,47.264535695],[5.032053496,47.26509793],[5.030598952,47.265501638],[5.026974364,47.266913165],[5.026184319,47.267153008],[5.024870165,47.267879287],[5.021553601,47.270066034],[5.020886661,47.270203733],[5.020685624,47.270627791],[5.018624068,47.271784866],[5.019384458,47.272936034],[5.019611127,47.273510237],[5.018966598,47.273506148],[5.018472922,47.273396769],[5.017177289,47.27338959],[5.014417006,47.273949068],[5.01283847,47.274196204],[5.011135134,47.274361731],[5.011135167,47.274504015],[5.009035677,47.274266633],[5.007424962,47.273653335],[5.003095589,47.272516954],[5.002419877,47.271604668],[5.001337525,47.269649365],[5.001727733,47.269504848],[5.001629994,47.269260688],[5.001170036,47.269201985],[5.00079449,47.268532158],[5.000658876,47.268549806],[4.999625221,47.263277854],[4.995665864,47.26417005],[4.990513027,47.265203271],[4.988574207,47.26572012],[4.988394308,47.265506175],[4.986782151,47.265877809],[4.98535562,47.266046324],[4.983648984,47.266368201],[4.982901944,47.266738488],[4.982971708,47.267051583],[4.979866373,47.267581918],[4.979530697,47.267771357],[4.978070259,47.268098854],[4.977385931,47.268053789],[4.976764798,47.267892375],[4.975784873,47.26790367],[4.973848752,47.267563815],[4.971149613,47.267845659],[4.970043301,47.268162532],[4.969446979,47.268424808],[4.968454955,47.269008984],[4.968071469,47.269483768],[4.967651633,47.269797071],[4.966991325,47.27001089],[4.965916486,47.270502792],[4.965474591,47.271190181],[4.965250141,47.271383996],[4.96424651,47.27179813],[4.963052439,47.271961529],[4.962246236,47.272347989],[4.960734758,47.272406868],[4.960362548,47.272359128],[4.958746648,47.272747538],[4.955720986,47.273046237],[4.953489868,47.273509782],[4.952847578,47.273967257],[4.953184596,47.27424795],[4.95320334,47.274508787],[4.951982068,47.275492005],[4.952273437,47.275936463],[4.952704326,47.276287619],[4.953244385,47.276547783],[4.953770742,47.27748627],[4.95424805,47.277985225],[4.954378448,47.278332431],[4.953959236,47.278339493],[4.949648068,47.279432321],[4.947642729,47.279781188],[4.94572452,47.279613461],[4.944890926,47.279396006],[4.944967388,47.278730139],[4.943723708,47.279137308],[4.94255145,47.27932444],[4.942107037,47.27933008],[4.938688146,47.278351669]]]],&quot;type&quot;:&quot;MultiPolygon&quot;}"/>
    <s v="47.279154489, 4.984528194"/>
  </r>
  <r>
    <x v="0"/>
    <x v="173"/>
    <s v="21388"/>
    <s v="CC de la Plaine Dijonnaise"/>
    <s v="200000925"/>
    <s v="CC"/>
    <s v="Côte-d'Or"/>
    <s v="21"/>
    <s v="Bourgogne-Franche-Comté"/>
    <s v="27"/>
    <s v="BT &lt;= 36 kVA"/>
    <n v="11"/>
    <n v="60.66"/>
    <n v="0"/>
    <n v="0"/>
    <n v="0"/>
    <n v="0"/>
    <n v="0"/>
    <n v="0"/>
    <n v="0"/>
    <n v="0"/>
    <n v="0"/>
    <n v="0"/>
    <s v="{&quot;coordinates&quot;:[[[[5.192945139,47.216934015],[5.194882458,47.215172648],[5.194149485,47.214539887],[5.193589538,47.213287824],[5.193359531,47.211601717],[5.193132699,47.210933249],[5.192854257,47.210522433],[5.191708198,47.209610179],[5.191312317,47.208976427],[5.190542211,47.208077763],[5.188898934,47.206668735],[5.187668339,47.205233879],[5.187343983,47.204699632],[5.187039862,47.205020591],[5.186714265,47.205788662],[5.185551212,47.205916884],[5.18217473,47.205463585],[5.177897724,47.204146319],[5.173187426,47.203285535],[5.172305503,47.205073588],[5.168789211,47.207081197],[5.172716929,47.209174473],[5.166454863,47.213601171],[5.164843747,47.2155739],[5.166516741,47.216253209],[5.165502937,47.217796892],[5.166200522,47.218247666],[5.163622948,47.220483401],[5.161913281,47.222478632],[5.166656654,47.224812669],[5.170344356,47.226432299],[5.174185302,47.228599211],[5.177694898,47.230281395],[5.178126058,47.230056246],[5.178290077,47.229731646],[5.192945139,47.216934015]]]],&quot;type&quot;:&quot;MultiPolygon&quot;}"/>
    <s v="47.216205332, 5.178502191"/>
  </r>
  <r>
    <x v="0"/>
    <x v="173"/>
    <s v="21388"/>
    <s v="CC de la Plaine Dijonnaise"/>
    <s v="200000925"/>
    <s v="CC"/>
    <s v="Côte-d'Or"/>
    <s v="21"/>
    <s v="Bourgogne-Franche-Comté"/>
    <s v="27"/>
    <s v="BT &gt; 36 kVA"/>
    <n v="1"/>
    <n v="73.587000000000003"/>
    <n v="0"/>
    <n v="0"/>
    <n v="0"/>
    <n v="0"/>
    <n v="0"/>
    <n v="0"/>
    <n v="0"/>
    <n v="0"/>
    <n v="0"/>
    <n v="0"/>
    <s v="{&quot;coordinates&quot;:[[[[5.192945139,47.216934015],[5.194882458,47.215172648],[5.194149485,47.214539887],[5.193589538,47.213287824],[5.193359531,47.211601717],[5.193132699,47.210933249],[5.192854257,47.210522433],[5.191708198,47.209610179],[5.191312317,47.208976427],[5.190542211,47.208077763],[5.188898934,47.206668735],[5.187668339,47.205233879],[5.187343983,47.204699632],[5.187039862,47.205020591],[5.186714265,47.205788662],[5.185551212,47.205916884],[5.18217473,47.205463585],[5.177897724,47.204146319],[5.173187426,47.203285535],[5.172305503,47.205073588],[5.168789211,47.207081197],[5.172716929,47.209174473],[5.166454863,47.213601171],[5.164843747,47.2155739],[5.166516741,47.216253209],[5.165502937,47.217796892],[5.166200522,47.218247666],[5.163622948,47.220483401],[5.161913281,47.222478632],[5.166656654,47.224812669],[5.170344356,47.226432299],[5.174185302,47.228599211],[5.177694898,47.230281395],[5.178126058,47.230056246],[5.178290077,47.229731646],[5.192945139,47.216934015]]]],&quot;type&quot;:&quot;MultiPolygon&quot;}"/>
    <s v="47.216205332, 5.178502191"/>
  </r>
  <r>
    <x v="0"/>
    <x v="174"/>
    <s v="21386"/>
    <s v="CC du Pays d'Alésia et de la Seine"/>
    <s v="242101459"/>
    <s v="CC"/>
    <s v="Côte-d'Or"/>
    <s v="21"/>
    <s v="Bourgogne-Franche-Comté"/>
    <s v="27"/>
    <s v="BT &lt;= 36 kVA"/>
    <m/>
    <m/>
    <n v="0"/>
    <n v="0"/>
    <n v="0"/>
    <n v="0"/>
    <n v="0"/>
    <n v="0"/>
    <n v="0"/>
    <n v="0"/>
    <n v="0"/>
    <n v="0"/>
    <s v="{&quot;coordinates&quot;:[[[[4.442822767,47.431894899],[4.441970418,47.43231962],[4.440447922,47.432791348],[4.439604248,47.433243855],[4.436873779,47.435331272],[4.43648507,47.435482825],[4.435133095,47.436331417],[4.434271,47.436347448],[4.433539125,47.436270935],[4.432427863,47.436695172],[4.431495852,47.436577893],[4.430370999,47.436643044],[4.424624026,47.437196122],[4.422321509,47.437687958],[4.421805819,47.438057094],[4.421169825,47.438743712],[4.419356077,47.439856149],[4.418664806,47.440812625],[4.415438657,47.443120737],[4.413008139,47.445413694],[4.412627337,47.445870281],[4.412523191,47.446450455],[4.410823484,47.446013705],[4.408249496,47.445537994],[4.407209121,47.445239965],[4.406595401,47.444915164],[4.405808536,47.444768915],[4.403380484,47.443426121],[4.402717225,47.443437719],[4.40055183,47.443709586],[4.399919768,47.444610313],[4.402279523,47.445829755],[4.403776619,47.446793061],[4.40407032,47.447162253],[4.404492505,47.447369636],[4.403275595,47.448287339],[4.404785867,47.448889444],[4.409086087,47.45029779],[4.409493838,47.450560249],[4.409853731,47.451273449],[4.410231975,47.452481603],[4.411511818,47.454707895],[4.411731713,47.455244522],[4.411697309,47.456054329],[4.412622377,47.455947673],[4.413168813,47.455778982],[4.413721062,47.45578038],[4.414546123,47.455958524],[4.415596448,47.455669358],[4.415976236,47.455273098],[4.41681155,47.455036053],[4.417873239,47.454876373],[4.418930108,47.45498594],[4.419563074,47.455328449],[4.422214005,47.455280786],[4.422839477,47.455989801],[4.426112213,47.456560174],[4.426404711,47.457275049],[4.42727207,47.457394065],[4.427478556,47.457570698],[4.427862146,47.458912879],[4.428338937,47.459219443],[4.428859001,47.460649978],[4.430844317,47.460523858],[4.431371927,47.462134354],[4.431902696,47.462124226],[4.432473099,47.46314898],[4.432558111,47.463597195],[4.43275837,47.463638847],[4.434275603,47.463431098],[4.434854872,47.464635796],[4.434989982,47.464723263],[4.436049058,47.464658886],[4.436786395,47.464825353],[4.436771449,47.464466308],[4.437696612,47.464359453],[4.437909296,47.464715156],[4.438765588,47.464565027],[4.4390845,47.465908871],[4.439633924,47.466393655],[4.440039527,47.466566003],[4.440562863,47.466376764],[4.442764864,47.466697024],[4.44258202,47.467105335],[4.443521667,47.46728816],[4.444064848,47.467933259],[4.44481395,47.468188661],[4.44522458,47.468496878],[4.447103626,47.469047046],[4.447511706,47.46930937],[4.447927314,47.469751664],[4.448524546,47.469741535],[4.448757356,47.470592146],[4.450098236,47.470927481],[4.451097255,47.471043782],[4.451068684,47.471557323],[4.453251994,47.471814598],[4.453579373,47.471939258],[4.453581818,47.473105147],[4.455171425,47.47335449],[4.45494357,47.474302677],[4.45860965,47.474731286],[4.45827053,47.47578531],[4.459323515,47.475977394],[4.459084405,47.476656533],[4.4596229,47.476827148],[4.46109162,47.477069824],[4.462099603,47.477071579],[4.463353003,47.476966704],[4.463683753,47.477018367],[4.46390284,47.477648541],[4.46399562,47.478321717],[4.46830805,47.478287233],[4.471304528,47.478546523],[4.474949511,47.478434693],[4.476582328,47.481059159],[4.478793488,47.485574142],[4.480494025,47.485734405],[4.481226051,47.485597252],[4.483066337,47.485527918],[4.483065365,47.483863229],[4.483187996,47.48359157],[4.484350893,47.482805176],[4.484601078,47.482440056],[4.484513104,47.481901882],[4.484004062,47.480786562],[4.483982477,47.480247541],[4.484397458,47.47902501],[4.484617139,47.477895899],[4.484575182,47.476861957],[4.484278002,47.47605815],[4.483716608,47.475303626],[4.48306471,47.473965938],[4.48268849,47.472848017],[4.482517681,47.471906646],[4.482300828,47.471460142],[4.483431417,47.471529475],[4.48352754,47.47130857],[4.483121278,47.46996865],[4.483961294,47.46985531],[4.483527609,47.468963206],[4.483220272,47.467934441],[4.487772932,47.468929747],[4.488562786,47.4687801],[4.488886902,47.468594089],[4.487992626,47.466180923],[4.487524578,47.465725933],[4.487079294,47.46489521],[4.486343114,47.46334163],[4.486294639,47.46288668],[4.486668593,47.462966537],[4.487978969,47.462536543],[4.489948913,47.462050377],[4.490529468,47.461635093],[4.490896965,47.460863301],[4.490867628,47.460143407],[4.49065461,47.459787801],[4.489691422,47.458951112],[4.489199634,47.458643186],[4.489091496,47.458287135],[4.488107049,47.457495722],[4.487956559,47.457048378],[4.48812246,47.456235052],[4.488363612,47.455645849],[4.488478494,47.455194211],[4.48836666,47.454895828],[4.488374411,47.454315011],[4.487238705,47.453475105],[4.486950903,47.453149258],[4.486528432,47.452897157],[4.486625285,47.452656429],[4.485455475,47.45173321],[4.485006151,47.451565178],[4.483809992,47.450311854],[4.483459274,47.450348737],[4.481698428,47.448256268],[4.480817517,47.448510571],[4.480697779,47.448212281],[4.48070009,47.446519612],[4.480543332,47.445938185],[4.479992504,47.445408588],[4.479765607,47.444738018],[4.47958607,47.443571658],[4.479215191,47.442588697],[4.479003539,47.442277168],[4.478435706,47.442043092],[4.478191364,47.441989474],[4.476974749,47.441280145],[4.47626428,47.44097404],[4.475364099,47.440814391],[4.474175469,47.440926691],[4.473446039,47.440895413],[4.473003833,47.439823303],[4.472904642,47.439015151],[4.470335987,47.439468093],[4.469926787,47.439160844],[4.46935152,47.439185216],[4.46953535,47.439887861],[4.468897262,47.439944536],[4.46892636,47.439457084],[4.468268995,47.439536507],[4.468378686,47.439762009],[4.468195254,47.440041628],[4.468238759,47.440660513],[4.468110749,47.44117082],[4.468105408,47.442186471],[4.46665801,47.442010247],[4.46517886,47.441497679],[4.462816172,47.440460499],[4.461358468,47.440487817],[4.461146927,47.440176255],[4.459427711,47.440297765],[4.458829608,47.440263849],[4.457787185,47.439068657],[4.457500591,47.438533845],[4.456968813,47.438498188],[4.455903861,47.438619557],[4.455686848,47.438788834],[4.455128322,47.438892156],[4.454545191,47.439262282],[4.453775183,47.439250296],[4.451339513,47.438690977],[4.450023228,47.438940573],[4.449756743,47.438900677],[4.449471448,47.438410846],[4.448902811,47.438042487],[4.448252959,47.436093243],[4.44668545,47.433770061],[4.446177496,47.433926732],[4.444858529,47.433335389],[4.444675031,47.432828976],[4.444333563,47.432565814],[4.443884018,47.432674032],[4.442822767,47.431894899]]]],&quot;type&quot;:&quot;MultiPolygon&quot;}"/>
    <s v="47.455503264, 4.453561903"/>
  </r>
  <r>
    <x v="0"/>
    <x v="175"/>
    <s v="21384"/>
    <s v="CC de Gevrey-Chambertin et de Nuits-Saint-Georges"/>
    <s v="200070894"/>
    <s v="CC"/>
    <s v="Côte-d'Or"/>
    <s v="21"/>
    <s v="Bourgogne-Franche-Comté"/>
    <s v="27"/>
    <s v="BT &lt;= 36 kVA"/>
    <m/>
    <m/>
    <n v="0"/>
    <n v="0"/>
    <n v="0"/>
    <n v="0"/>
    <n v="0"/>
    <n v="0"/>
    <n v="0"/>
    <n v="0"/>
    <n v="0"/>
    <n v="0"/>
    <s v="{&quot;coordinates&quot;:[[[[4.87442362,47.126728708],[4.875522629,47.126421816],[4.875999116,47.127108417],[4.877599331,47.128689043],[4.878243622,47.129910542],[4.878628364,47.130348267],[4.879196018,47.131338662],[4.880814574,47.131586127],[4.882051028,47.131321067],[4.881189948,47.13046964],[4.881623774,47.130233844],[4.882273624,47.130478129],[4.883210602,47.131575065],[4.882886163,47.129465842],[4.883030725,47.126843772],[4.883761265,47.12539639],[4.884365682,47.124757957],[4.884877561,47.124492057],[4.885150511,47.123996805],[4.885724622,47.123285011],[4.883947637,47.122537687],[4.882254288,47.121350404],[4.881144504,47.120815517],[4.880507429,47.120593533],[4.879003414,47.120708032],[4.877839235,47.119330175],[4.878275969,47.119066425],[4.877482398,47.118782126],[4.877712571,47.118156104],[4.875154849,47.11759783],[4.872999361,47.11650256],[4.870317083,47.11554455],[4.870260581,47.115703061],[4.868556178,47.115056996],[4.867574992,47.114646882],[4.863326173,47.112556786],[4.862212766,47.11213525],[4.858880966,47.110308496],[4.858880819,47.110686732],[4.858538341,47.110739065],[4.85813209,47.111313844],[4.857620715,47.111632751],[4.856246046,47.112815639],[4.8543923,47.114569037],[4.853669512,47.115147972],[4.853617146,47.115351436],[4.848221567,47.11869688],[4.848008169,47.119360393],[4.846485227,47.121348813],[4.84585588,47.122734896],[4.844421139,47.12329631],[4.843782061,47.123436178],[4.843996899,47.124162196],[4.843992436,47.124880003],[4.842958856,47.125252191],[4.842781974,47.125828657],[4.841722946,47.126808206],[4.842074013,47.127351048],[4.842211412,47.127896391],[4.843090145,47.127817554],[4.843739742,47.129217456],[4.843918669,47.12981887],[4.846579141,47.129402706],[4.84735987,47.129466787],[4.848304135,47.130605303],[4.848854954,47.130467723],[4.848990635,47.130691592],[4.851659022,47.130159915],[4.855394412,47.129538122],[4.85532187,47.129347469],[4.857588327,47.128987799],[4.857465881,47.128115332],[4.858483778,47.127825216],[4.861771459,47.126549402],[4.862932214,47.126309178],[4.863540009,47.126257062],[4.865084603,47.12574677],[4.866244851,47.125645206],[4.866367501,47.124843536],[4.867183089,47.124962755],[4.867894071,47.12518542],[4.868949877,47.124431713],[4.869605143,47.124075311],[4.8703813,47.123780889],[4.87103396,47.124489876],[4.872465365,47.125661749],[4.872723861,47.125696288],[4.873380115,47.125406489],[4.874389201,47.126156514],[4.87442362,47.126728708]]]],&quot;type&quot;:&quot;MultiPolygon&quot;}"/>
    <s v="47.121975539, 4.862684827"/>
  </r>
  <r>
    <x v="0"/>
    <x v="175"/>
    <s v="21384"/>
    <s v="CC de Gevrey-Chambertin et de Nuits-Saint-Georges"/>
    <s v="200070894"/>
    <s v="CC"/>
    <s v="Côte-d'Or"/>
    <s v="21"/>
    <s v="Bourgogne-Franche-Comté"/>
    <s v="27"/>
    <s v="BT &gt; 36 kVA"/>
    <n v="1"/>
    <n v="123.771"/>
    <n v="0"/>
    <n v="0"/>
    <n v="0"/>
    <n v="0"/>
    <n v="0"/>
    <n v="0"/>
    <n v="0"/>
    <n v="0"/>
    <n v="0"/>
    <n v="0"/>
    <s v="{&quot;coordinates&quot;:[[[[4.87442362,47.126728708],[4.875522629,47.126421816],[4.875999116,47.127108417],[4.877599331,47.128689043],[4.878243622,47.129910542],[4.878628364,47.130348267],[4.879196018,47.131338662],[4.880814574,47.131586127],[4.882051028,47.131321067],[4.881189948,47.13046964],[4.881623774,47.130233844],[4.882273624,47.130478129],[4.883210602,47.131575065],[4.882886163,47.129465842],[4.883030725,47.126843772],[4.883761265,47.12539639],[4.884365682,47.124757957],[4.884877561,47.124492057],[4.885150511,47.123996805],[4.885724622,47.123285011],[4.883947637,47.122537687],[4.882254288,47.121350404],[4.881144504,47.120815517],[4.880507429,47.120593533],[4.879003414,47.120708032],[4.877839235,47.119330175],[4.878275969,47.119066425],[4.877482398,47.118782126],[4.877712571,47.118156104],[4.875154849,47.11759783],[4.872999361,47.11650256],[4.870317083,47.11554455],[4.870260581,47.115703061],[4.868556178,47.115056996],[4.867574992,47.114646882],[4.863326173,47.112556786],[4.862212766,47.11213525],[4.858880966,47.110308496],[4.858880819,47.110686732],[4.858538341,47.110739065],[4.85813209,47.111313844],[4.857620715,47.111632751],[4.856246046,47.112815639],[4.8543923,47.114569037],[4.853669512,47.115147972],[4.853617146,47.115351436],[4.848221567,47.11869688],[4.848008169,47.119360393],[4.846485227,47.121348813],[4.84585588,47.122734896],[4.844421139,47.12329631],[4.843782061,47.123436178],[4.843996899,47.124162196],[4.843992436,47.124880003],[4.842958856,47.125252191],[4.842781974,47.125828657],[4.841722946,47.126808206],[4.842074013,47.127351048],[4.842211412,47.127896391],[4.843090145,47.127817554],[4.843739742,47.129217456],[4.843918669,47.12981887],[4.846579141,47.129402706],[4.84735987,47.129466787],[4.848304135,47.130605303],[4.848854954,47.130467723],[4.848990635,47.130691592],[4.851659022,47.130159915],[4.855394412,47.129538122],[4.85532187,47.129347469],[4.857588327,47.128987799],[4.857465881,47.128115332],[4.858483778,47.127825216],[4.861771459,47.126549402],[4.862932214,47.126309178],[4.863540009,47.126257062],[4.865084603,47.12574677],[4.866244851,47.125645206],[4.866367501,47.124843536],[4.867183089,47.124962755],[4.867894071,47.12518542],[4.868949877,47.124431713],[4.869605143,47.124075311],[4.8703813,47.123780889],[4.87103396,47.124489876],[4.872465365,47.125661749],[4.872723861,47.125696288],[4.873380115,47.125406489],[4.874389201,47.126156514],[4.87442362,47.126728708]]]],&quot;type&quot;:&quot;MultiPolygon&quot;}"/>
    <s v="47.121975539, 4.862684827"/>
  </r>
  <r>
    <x v="0"/>
    <x v="176"/>
    <s v="21383"/>
    <s v="CC des Vallées de la Tille et de l'Ignon"/>
    <s v="242100154"/>
    <s v="CC"/>
    <s v="Côte-d'Or"/>
    <s v="21"/>
    <s v="Bourgogne-Franche-Comté"/>
    <s v="27"/>
    <s v="BT &lt;= 36 kVA"/>
    <n v="19"/>
    <n v="74.075000000000003"/>
    <n v="0"/>
    <n v="0"/>
    <n v="0"/>
    <n v="0"/>
    <n v="0"/>
    <n v="0"/>
    <n v="0"/>
    <n v="0"/>
    <n v="0"/>
    <n v="0"/>
    <s v="{&quot;coordinates&quot;:[[[[5.137825091,47.503655963],[5.135140088,47.503273869],[5.135556569,47.501822753],[5.134688888,47.501724294],[5.134710735,47.501272749],[5.134570117,47.500845793],[5.133855296,47.500015131],[5.133347598,47.499679542],[5.132867572,47.499604587],[5.132079524,47.499702758],[5.129062297,47.498979921],[5.128467785,47.498732345],[5.127920339,47.498365042],[5.127741501,47.498512387],[5.12558338,47.49696873],[5.125367894,47.497163565],[5.124211877,47.496560614],[5.123706911,47.497094806],[5.120950641,47.495641212],[5.119767853,47.49647318],[5.119313449,47.496171681],[5.118872431,47.496409328],[5.118357501,47.496089116],[5.117655686,47.496384629],[5.116448197,47.495586233],[5.114061938,47.494545382],[5.113518888,47.494218456],[5.110383457,47.495873664],[5.108924017,47.495354403],[5.105610506,47.496777676],[5.104276372,47.497484349],[5.10723761,47.500575297],[5.10778175,47.501300245],[5.108323603,47.502337698],[5.109565034,47.504265663],[5.110106516,47.505561552],[5.110184223,47.506621809],[5.110643356,47.507446434],[5.110641254,47.507662587],[5.110296839,47.508297359],[5.111807907,47.509509038],[5.11339016,47.510502392],[5.115021348,47.511017583],[5.115720838,47.510994078],[5.115275341,47.512062929],[5.114132006,47.512828374],[5.114403021,47.513127818],[5.116286378,47.513933773],[5.114834921,47.514773255],[5.115337522,47.516659634],[5.119034867,47.515975632],[5.11991216,47.515640906],[5.120979312,47.516943388],[5.121079403,47.516919955],[5.122610947,47.518166244],[5.123355185,47.517961784],[5.123980729,47.518785127],[5.124304166,47.51953203],[5.125045696,47.520396476],[5.125390892,47.520586485],[5.125663432,47.521456778],[5.125726047,47.522664075],[5.126683448,47.522770874],[5.126984063,47.525081412],[5.127030774,47.527124638],[5.128132594,47.52798519],[5.128006726,47.528831233],[5.12851722,47.529498167],[5.128707501,47.529401944],[5.12929757,47.529763062],[5.130150256,47.52930715],[5.13101007,47.52966423],[5.132484982,47.530475597],[5.132375524,47.530931439],[5.134484127,47.531195405],[5.135886888,47.531230041],[5.136159722,47.529772573],[5.135629332,47.529708453],[5.136145357,47.528215012],[5.136819107,47.527674982],[5.139702263,47.527794981],[5.140319135,47.527562137],[5.140726977,47.527189052],[5.141245575,47.527025544],[5.142478057,47.526960573],[5.143239047,47.526807908],[5.144205561,47.526509181],[5.144861308,47.526218867],[5.146879395,47.526549107],[5.147657552,47.52675809],[5.148913837,47.524473824],[5.149714052,47.52480215],[5.150278093,47.524877291],[5.150571365,47.525128518],[5.151433122,47.525399867],[5.152221079,47.525290769],[5.152351067,47.52492007],[5.151925157,47.52424717],[5.151631077,47.52384378],[5.151755424,47.523564135],[5.15343405,47.523488106],[5.153484491,47.523189114],[5.154031805,47.523212317],[5.153772412,47.522086102],[5.153129745,47.522137599],[5.152620571,47.521509461],[5.153191644,47.521264786],[5.152845234,47.521080282],[5.152987114,47.520774198],[5.151853704,47.520027018],[5.152381307,47.519627364],[5.152947978,47.517986116],[5.15234893,47.517799075],[5.151961804,47.516998488],[5.151278831,47.516244784],[5.150432747,47.515797551],[5.14965555,47.515542645],[5.149885064,47.515134993],[5.14776371,47.514639223],[5.145496523,47.51468189],[5.145286899,47.51426072],[5.145289943,47.513243115],[5.142965864,47.513191329],[5.143649365,47.512237749],[5.141978453,47.511734489],[5.141132446,47.511285388],[5.140712386,47.510885186],[5.14000326,47.510667688],[5.138939309,47.509952428],[5.138297055,47.509113258],[5.137999064,47.508208335],[5.137731815,47.506941752],[5.137854512,47.505356444],[5.137825091,47.503655963]]]],&quot;type&quot;:&quot;MultiPolygon&quot;}"/>
    <s v="47.512175769, 5.129244232"/>
  </r>
  <r>
    <x v="0"/>
    <x v="177"/>
    <s v="21382"/>
    <s v="CC de Pouilly-en-Auxois/Bligny-sur-Ouche"/>
    <s v="200071207"/>
    <s v="CC"/>
    <s v="Côte-d'Or"/>
    <s v="21"/>
    <s v="Bourgogne-Franche-Comté"/>
    <s v="27"/>
    <s v="BT &gt; 36 kVA"/>
    <n v="6"/>
    <n v="931.18100000000004"/>
    <n v="0"/>
    <n v="0"/>
    <n v="0"/>
    <n v="0"/>
    <n v="0"/>
    <n v="0"/>
    <n v="0"/>
    <n v="0"/>
    <n v="0"/>
    <n v="0"/>
    <s v="{&quot;coordinates&quot;:[[[[4.369985087,47.235308785],[4.369662537,47.23697023],[4.369756516,47.23816845],[4.370758223,47.240019533],[4.372530357,47.241904707],[4.373381234,47.243486532],[4.373820829,47.244701362],[4.374116635,47.246394202],[4.37368396,47.249280594],[4.374353798,47.251378679],[4.374884638,47.252538396],[4.374818476,47.253105528],[4.375166002,47.25361193],[4.37517266,47.25397561],[4.374968512,47.254576792],[4.374950416,47.255213584],[4.375845509,47.25623842],[4.375944715,47.256497456],[4.375941377,47.257297044],[4.376449403,47.257820446],[4.377399989,47.258479052],[4.377607831,47.2587449],[4.377693215,47.259238201],[4.378113884,47.259860776],[4.378629528,47.261246653],[4.379709902,47.261856876],[4.380388929,47.26234041],[4.380747175,47.263053758],[4.381092628,47.263423307],[4.381150757,47.26378097],[4.381547072,47.264430834],[4.381767903,47.265045872],[4.382094698,47.26546066],[4.382508803,47.26572134],[4.382963585,47.266997174],[4.383576354,47.267523797],[4.384371596,47.266814706],[4.384178865,47.266367711],[4.385165494,47.266259591],[4.386882956,47.266229164],[4.387483885,47.266398454],[4.390614859,47.267472942],[4.390289987,47.267851399],[4.39073965,47.268154843],[4.390449847,47.268712958],[4.390470354,47.269863412],[4.390753684,47.269923943],[4.391476459,47.268819499],[4.392215724,47.268965496],[4.392686778,47.268460124],[4.393564837,47.268398256],[4.393466784,47.268034775],[4.394438429,47.267603516],[4.394929233,47.267707463],[4.39629716,47.267764836],[4.396660225,47.267941444],[4.39768303,47.267749045],[4.397744127,47.267606047],[4.397283324,47.267129889],[4.397464943,47.266992642],[4.398014071,47.266999531],[4.398381678,47.26724901],[4.398471628,47.267554059],[4.398836351,47.26784499],[4.400252353,47.268224078],[4.401072558,47.26822678],[4.401189887,47.268718778],[4.401873567,47.26901485],[4.402301304,47.268931346],[4.402390212,47.268587221],[4.403148677,47.268555539],[4.404867006,47.269011048],[4.40588126,47.269048282],[4.407378647,47.269450608],[4.4079305,47.269257529],[4.408391713,47.269240225],[4.408337741,47.26889693],[4.409825625,47.268785214],[4.412498176,47.268651856],[4.413771693,47.269091041],[4.413982911,47.268622062],[4.414028821,47.268054253],[4.413609445,47.267800951],[4.414091446,47.267468232],[4.41500386,47.267305838],[4.416948751,47.266668926],[4.41807043,47.266066358],[4.418588897,47.265613421],[4.419369647,47.26517528],[4.420156131,47.264904537],[4.423247636,47.264316499],[4.425087118,47.263552884],[4.425788787,47.262978809],[4.427104426,47.262165773],[4.427353313,47.261875483],[4.427865702,47.260899444],[4.428262633,47.26065595],[4.429859204,47.2600159],[4.432487497,47.259381097],[4.43406135,47.259082521],[4.435500591,47.25869645],[4.436474615,47.258273805],[4.437876135,47.257566727],[4.438636823,47.256636179],[4.439101695,47.256315269],[4.439410818,47.255610917],[4.439801128,47.25546921],[4.440767706,47.254821519],[4.441085756,47.254500624],[4.441641886,47.254378459],[4.441972049,47.254115037],[4.444099565,47.253315112],[4.444725354,47.253177659],[4.44485465,47.252920332],[4.445648281,47.252926648],[4.447343441,47.252820864],[4.44724313,47.25135445],[4.447461706,47.251123018],[4.448458292,47.249435812],[4.44873525,47.249261274],[4.448562847,47.248064982],[4.447119028,47.248316217],[4.446224416,47.24681469],[4.445261358,47.24689693],[4.4427835,47.246753111],[4.441582415,47.246884203],[4.44126834,47.245723878],[4.441393974,47.244738168],[4.440165758,47.244694004],[4.439979292,47.243853537],[4.438302704,47.244248018],[4.438039693,47.244252181],[4.437867173,47.243338604],[4.436399747,47.241366888],[4.434705571,47.24179395],[4.433428068,47.241733218],[4.431759909,47.241450393],[4.431285314,47.241800209],[4.43013021,47.241469607],[4.429139909,47.241071233],[4.428114155,47.2404824],[4.42710237,47.240917151],[4.427859165,47.241833452],[4.425706611,47.243126816],[4.423121118,47.242903767],[4.422587594,47.242777954],[4.421903435,47.242205585],[4.421604787,47.241311542],[4.420854704,47.240694954],[4.419792624,47.240579207],[4.419361707,47.239931689],[4.417959578,47.238601838],[4.417415125,47.238911933],[4.416641136,47.238037194],[4.415718779,47.237200278],[4.415431665,47.236588805],[4.413662142,47.23736854],[4.412079349,47.23594718],[4.410974771,47.236373917],[4.410776556,47.236377229],[4.409533272,47.235043544],[4.409147563,47.235156282],[4.409151477,47.235406548],[4.408486648,47.23566404],[4.408494709,47.236072727],[4.40774729,47.236407753],[4.407534036,47.23704873],[4.407185539,47.237371704],[4.40556798,47.238406985],[4.404858405,47.238573157],[4.404489469,47.23887386],[4.403394845,47.237964202],[4.404902791,47.237387686],[4.405353297,47.237122909],[4.405086474,47.236575095],[4.404477749,47.236906618],[4.403483472,47.235534736],[4.402757218,47.234300067],[4.402220999,47.233812232],[4.402429494,47.233645836],[4.404730584,47.232668044],[4.405213436,47.232580255],[4.405083462,47.23094489],[4.405264612,47.23049159],[4.406292232,47.229753398],[4.404906258,47.229778309],[4.40452378,47.229710011],[4.404010157,47.229377681],[4.403500779,47.229309116],[4.403320416,47.228830482],[4.402105591,47.228016809],[4.401119738,47.227010369],[4.400573182,47.226223715],[4.400246602,47.225407389],[4.399250934,47.225290656],[4.3985807,47.225032225],[4.397632959,47.224419675],[4.396894211,47.22411794],[4.39492483,47.224422587],[4.393998888,47.22439411],[4.393063311,47.224095619],[4.392521598,47.223745568],[4.392308846,47.223389762],[4.384671804,47.225123597],[4.384660256,47.225496503],[4.384245975,47.225936347],[4.382446113,47.225950626],[4.381819441,47.22604724],[4.381297262,47.226558591],[4.379166889,47.227704963],[4.37838331,47.228024023],[4.377812743,47.228712412],[4.377518476,47.228938309],[4.375687781,47.229818134],[4.371227523,47.234003823],[4.369985087,47.235308785]]]],&quot;type&quot;:&quot;MultiPolygon&quot;}"/>
    <s v="47.248410215, 4.402898279"/>
  </r>
  <r>
    <x v="0"/>
    <x v="178"/>
    <s v="21379"/>
    <s v="CC du Pays Arnay Liernais"/>
    <s v="200071173"/>
    <s v="CC"/>
    <s v="Côte-d'Or"/>
    <s v="21"/>
    <s v="Bourgogne-Franche-Comté"/>
    <s v="27"/>
    <s v="BT &gt; 36 kVA"/>
    <n v="4"/>
    <n v="603.12599999999998"/>
    <n v="0"/>
    <n v="0"/>
    <n v="0"/>
    <n v="0"/>
    <n v="0"/>
    <n v="0"/>
    <n v="0"/>
    <n v="0"/>
    <n v="0"/>
    <n v="0"/>
    <s v="{&quot;coordinates&quot;:[[[[4.405120098,47.13748138],[4.404669097,47.137340985],[4.404009286,47.136833942],[4.403689538,47.135754592],[4.403233544,47.135371134],[4.401709099,47.135001523],[4.399815101,47.134830858],[4.398509875,47.134466657],[4.397430115,47.134502214],[4.396501832,47.134374755],[4.394947812,47.132961804],[4.394266138,47.132726002],[4.391501845,47.132112767],[4.390401074,47.13148579],[4.390109847,47.130988646],[4.390118991,47.13052481],[4.389881956,47.130184591],[4.389835943,47.129270298],[4.389721295,47.129122202],[4.389546411,47.128070789],[4.389336798,47.127565459],[4.389462212,47.12639158],[4.389080886,47.126082807],[4.388759972,47.125302377],[4.388754158,47.124872036],[4.388893045,47.124374226],[4.389195643,47.124086053],[4.388496782,47.12281942],[4.388164629,47.122472235],[4.388005366,47.121820426],[4.387433032,47.121828193],[4.386938319,47.121725172],[4.386977501,47.121402344],[4.386366073,47.121479909],[4.38517935,47.121860605],[4.385439201,47.122167244],[4.382626086,47.122968078],[4.381984209,47.12263088],[4.381492337,47.122638556],[4.380273401,47.1224334],[4.380396663,47.12204384],[4.37993802,47.122061018],[4.379198148,47.121862741],[4.378524464,47.122137302],[4.37703068,47.122274852],[4.37673072,47.122203686],[4.375607542,47.122182832],[4.375577168,47.122284943],[4.375437245,47.12274673],[4.376572056,47.123015969],[4.376840628,47.123200964],[4.376794154,47.123447337],[4.37636866,47.123988161],[4.375913885,47.12374415],[4.374226155,47.123313993],[4.373814095,47.123451252],[4.372893269,47.123969131],[4.372222171,47.124502949],[4.370973976,47.125636991],[4.371070837,47.125710579],[4.370180982,47.126203756],[4.369195339,47.12692587],[4.368291928,47.126990585],[4.367645437,47.126885675],[4.365597735,47.126308375],[4.364144258,47.1268973],[4.36327475,47.127050719],[4.36267845,47.127625918],[4.361473188,47.128485616],[4.36032184,47.130071316],[4.359623793,47.130747643],[4.355395985,47.13351115],[4.354880527,47.134578795],[4.353437276,47.136323611],[4.35084447,47.134696221],[4.349954982,47.135533196],[4.34883691,47.13509422],[4.348458528,47.135845086],[4.346366894,47.137791857],[4.343033445,47.138419476],[4.343070847,47.138596426],[4.342363363,47.138854054],[4.34215515,47.139183324],[4.341696657,47.139477678],[4.340359847,47.140165788],[4.338921459,47.140591234],[4.339137557,47.140949804],[4.338202123,47.141064174],[4.338070531,47.140760452],[4.33762397,47.140686377],[4.337279755,47.140482358],[4.336838381,47.140563994],[4.336504575,47.140832575],[4.334076994,47.143520439],[4.332255728,47.144905561],[4.331939251,47.145343208],[4.33165759,47.146121713],[4.331197305,47.147950362],[4.331567772,47.148734869],[4.332124576,47.149421785],[4.332322945,47.14943751],[4.332941221,47.15015433],[4.333036328,47.150477386],[4.334390091,47.15029971],[4.335110687,47.150084302],[4.335581897,47.150723567],[4.336114025,47.151157731],[4.336297941,47.151495067],[4.337604601,47.1528216],[4.337085469,47.153071613],[4.338077384,47.153947064],[4.339675611,47.152981333],[4.340760106,47.153650395],[4.340877973,47.153613012],[4.341935976,47.154383217],[4.342267645,47.154979952],[4.342903208,47.155217494],[4.343425494,47.155729176],[4.34326344,47.155900336],[4.343679162,47.156902181],[4.343923587,47.157069523],[4.344010029,47.157624079],[4.343834438,47.15778189],[4.344714949,47.158417266],[4.345627664,47.158861372],[4.346650104,47.159839043],[4.347337727,47.160202015],[4.347089212,47.160610997],[4.347152325,47.160811957],[4.347967342,47.161095105],[4.347777365,47.161363842],[4.34657434,47.160979857],[4.345520005,47.160998419],[4.34486378,47.161099689],[4.344946522,47.161452592],[4.344784942,47.162118979],[4.344981553,47.163066637],[4.344752169,47.163397054],[4.34497311,47.163521446],[4.346247399,47.162951976],[4.346997784,47.163447482],[4.347614398,47.163239512],[4.349052431,47.163726998],[4.350315479,47.163974295],[4.351453757,47.164404919],[4.351733741,47.164566427],[4.350572716,47.165545227],[4.351992649,47.166465089],[4.353022228,47.165772344],[4.353660581,47.165221028],[4.354713035,47.164862056],[4.355213246,47.16438348],[4.356105623,47.164117311],[4.356528003,47.164270836],[4.357205249,47.164164753],[4.358800757,47.163563464],[4.359542229,47.163439504],[4.360110121,47.163186118],[4.360621278,47.16309097],[4.361229074,47.163267511],[4.361728806,47.163242724],[4.36196376,47.163501983],[4.362389082,47.163406036],[4.362227509,47.162916307],[4.362382786,47.162635349],[4.363412978,47.162548485],[4.363774898,47.162034582],[4.36396788,47.16199179],[4.364710193,47.162371123],[4.365337086,47.161946835],[4.365946735,47.161155374],[4.369935832,47.162955005],[4.370380986,47.162497723],[4.370847579,47.16262366],[4.3732456,47.160211814],[4.373381428,47.159947278],[4.37359298,47.159080359],[4.373136612,47.158992129],[4.373040642,47.157765087],[4.372526741,47.156351209],[4.373341545,47.156002084],[4.37411809,47.155550758],[4.374940496,47.154311008],[4.375659415,47.153930589],[4.374937625,47.153578094],[4.375100617,47.153137649],[4.377445101,47.15350776],[4.380116064,47.155336228],[4.380344663,47.155293883],[4.380594997,47.156099482],[4.380734357,47.157364722],[4.381024559,47.158385947],[4.380448145,47.158507177],[4.381050552,47.158781825],[4.381543073,47.159198248],[4.381238617,47.159783557],[4.383304408,47.160957358],[4.385840447,47.161368234],[4.386027478,47.161094966],[4.386614024,47.160905155],[4.387257396,47.161025307],[4.387236744,47.161658556],[4.388683321,47.161543065],[4.388937623,47.161268084],[4.39042118,47.160386763],[4.391860423,47.160091234],[4.392191472,47.160130474],[4.394095584,47.161474409],[4.393989875,47.16182775],[4.39413278,47.162656225],[4.394542446,47.162773749],[4.394973273,47.163249387],[4.395640255,47.163565502],[4.395901397,47.163351653],[4.394966427,47.163036068],[4.394654891,47.16268055],[4.394614043,47.161867955],[4.394250305,47.161382503],[4.394103959,47.160880025],[4.393569916,47.160240848],[4.393048786,47.159947277],[4.392713346,47.159636163],[4.392707573,47.159412926],[4.393306295,47.159491262],[4.393761183,47.159214757],[4.393687173,47.158395356],[4.394627413,47.157184658],[4.395190188,47.157048214],[4.396360604,47.15646953],[4.396373715,47.156058775],[4.397069376,47.155142746],[4.397735016,47.154647576],[4.398576001,47.153839634],[4.399487716,47.153671938],[4.400552407,47.153600532],[4.400751058,47.15327037],[4.40051643,47.153029192],[4.401561158,47.152596944],[4.401914823,47.152086616],[4.402956229,47.151426585],[4.404035055,47.151139771],[4.404464335,47.150746475],[4.404798173,47.150185955],[4.405277308,47.149933419],[4.406301484,47.149172716],[4.407173964,47.148921695],[4.408484769,47.148877836],[4.408909389,47.149267058],[4.409539972,47.149456576],[4.411532482,47.149487218],[4.413302089,47.149372876],[4.414726694,47.149490536],[4.415252092,47.149644391],[4.41624613,47.150303056],[4.418410793,47.150453934],[4.418471014,47.15013444],[4.418049267,47.149456176],[4.417764565,47.149270572],[4.417761326,47.148545759],[4.417547297,47.14823683],[4.417465525,47.147637239],[4.41807806,47.145737012],[4.418195913,47.144699162],[4.418972932,47.142983303],[4.418643371,47.142446179],[4.418420127,47.142438111],[4.417692364,47.142866634],[4.416518293,47.142985463],[4.415333599,47.143403356],[4.414431959,47.143343245],[4.413241775,47.14375398],[4.412776594,47.143729945],[4.41155858,47.143885277],[4.4098145,47.143657117],[4.407978632,47.143198635],[4.407248257,47.142621334],[4.406777359,47.141872493],[4.40686656,47.141296028],[4.407339267,47.140598743],[4.407384888,47.140324455],[4.406348602,47.139957069],[4.405976756,47.139462745],[4.407099741,47.138552257],[4.407357401,47.138211459],[4.406563095,47.137659243],[4.405311547,47.137434933],[4.405120098,47.13748138]]]],&quot;type&quot;:&quot;MultiPolygon&quot;}"/>
    <s v="47.144726388, 4.372657408"/>
  </r>
  <r>
    <x v="0"/>
    <x v="179"/>
    <s v="21378"/>
    <s v="CC du Pays Châtillonnais"/>
    <s v="242101434"/>
    <s v="CC"/>
    <s v="Côte-d'Or"/>
    <s v="21"/>
    <s v="Bourgogne-Franche-Comté"/>
    <s v="27"/>
    <s v="BT &lt;= 36 kVA"/>
    <m/>
    <m/>
    <n v="0"/>
    <n v="0"/>
    <n v="0"/>
    <n v="0"/>
    <n v="0"/>
    <n v="0"/>
    <n v="0"/>
    <n v="0"/>
    <n v="0"/>
    <n v="0"/>
    <s v="{&quot;coordinates&quot;:[[[[4.395147185,47.881870581],[4.395540166,47.882058534],[4.396069384,47.882491497],[4.396846748,47.882641569],[4.397457404,47.883015949],[4.398071427,47.88311125],[4.399077276,47.883552923],[4.401818321,47.884436537],[4.404121941,47.883804124],[4.404437608,47.883647327],[4.405243895,47.881854543],[4.408763116,47.880898735],[4.410011171,47.880381481],[4.410672302,47.87973175],[4.416189143,47.872912583],[4.416606305,47.872752727],[4.416706587,47.871998111],[4.418098393,47.871363813],[4.417794401,47.871051542],[4.419051748,47.870593481],[4.419408602,47.870680978],[4.420364998,47.870475878],[4.420494366,47.870360896],[4.421299802,47.870514066],[4.422687129,47.869616029],[4.423621398,47.868835987],[4.425202821,47.868045379],[4.424890748,47.867781831],[4.426436229,47.866451563],[4.426191659,47.865463491],[4.425773032,47.865465879],[4.427001338,47.864581419],[4.427370146,47.864069258],[4.428165784,47.861223256],[4.427800949,47.86118539],[4.428472705,47.860201468],[4.429642488,47.858092603],[4.421566343,47.855177992],[4.421181071,47.854924321],[4.411851908,47.852126836],[4.408806427,47.851456846],[4.410661982,47.848258864],[4.41192505,47.845718779],[4.411838906,47.845194135],[4.412032038,47.843957719],[4.410645609,47.843410015],[4.410599615,47.843541088],[4.40921598,47.84309775],[4.4080505,47.84286331],[4.408291675,47.842024184],[4.408598132,47.839814259],[4.408807867,47.839403975],[4.4092968,47.838934528],[4.406421481,47.837692645],[4.406029693,47.837235571],[4.404087055,47.836272291],[4.403365319,47.835672434],[4.40191392,47.834829259],[4.401368664,47.834684552],[4.401460468,47.835022809],[4.400879185,47.837062274],[4.399809681,47.84031375],[4.399321704,47.840772343],[4.399083659,47.841278361],[4.39820911,47.844577893],[4.397977697,47.845082928],[4.397855528,47.845826997],[4.393999832,47.84763805],[4.393413348,47.848067182],[4.386320862,47.854480944],[4.385063259,47.856772223],[4.383963931,47.86129303],[4.380397308,47.865384702],[4.379789341,47.86551337],[4.380702041,47.865889686],[4.382424408,47.866331168],[4.383215474,47.866658491],[4.384336789,47.866927905],[4.384700179,47.866858809],[4.385275305,47.866958235],[4.386080506,47.867723731],[4.386271013,47.867744883],[4.387002272,47.867368092],[4.388086967,47.867053724],[4.388429226,47.866790439],[4.390186804,47.866937952],[4.391301828,47.867629532],[4.392118655,47.86883501],[4.390164641,47.869516165],[4.390299231,47.870109551],[4.390698561,47.870084117],[4.390811657,47.870367215],[4.391344496,47.870382501],[4.391277139,47.872050324],[4.391458424,47.873097715],[4.393919428,47.873073009],[4.396252881,47.873387314],[4.397776767,47.874050565],[4.398670031,47.874796024],[4.398860896,47.875083588],[4.399017452,47.876252778],[4.398561717,47.8769324],[4.396951725,47.878747312],[4.395589581,47.879865262],[4.395523375,47.880197292],[4.395748633,47.880775189],[4.395147185,47.881870581]]]],&quot;type&quot;:&quot;MultiPolygon&quot;}"/>
    <s v="47.861387025, 4.404644562"/>
  </r>
  <r>
    <x v="0"/>
    <x v="180"/>
    <s v="21375"/>
    <s v="CC du Pays Arnay Liernais"/>
    <s v="200071173"/>
    <s v="CC"/>
    <s v="Côte-d'Or"/>
    <s v="21"/>
    <s v="Bourgogne-Franche-Comté"/>
    <s v="27"/>
    <s v="BT &lt;= 36 kVA"/>
    <m/>
    <m/>
    <n v="0"/>
    <n v="0"/>
    <n v="0"/>
    <n v="0"/>
    <n v="0"/>
    <n v="0"/>
    <n v="0"/>
    <n v="0"/>
    <n v="0"/>
    <n v="0"/>
    <s v="{&quot;coordinates&quot;:[[[[4.288468448,47.129478399],[4.289278282,47.12941265],[4.290021448,47.12964838],[4.291625725,47.130250869],[4.292415891,47.130739977],[4.292480603,47.130962558],[4.293953927,47.131658321],[4.295137412,47.132041264],[4.297353975,47.13253147],[4.299048978,47.133059006],[4.299875199,47.133397289],[4.300734254,47.133346215],[4.301285869,47.133622744],[4.301758479,47.133632735],[4.302817104,47.133813509],[4.303664714,47.133834576],[4.30520102,47.133580445],[4.306585048,47.13368548],[4.307049419,47.133410108],[4.308166418,47.133657706],[4.308437227,47.133833828],[4.311359444,47.134413031],[4.312482738,47.134484033],[4.314774695,47.134484124],[4.317398543,47.13526826],[4.316849612,47.135753534],[4.316688262,47.13611644],[4.316423881,47.136204988],[4.317354079,47.136579782],[4.316861253,47.137633483],[4.317974407,47.137934156],[4.318281263,47.137100471],[4.319572699,47.137676427],[4.319431169,47.137985986],[4.321548187,47.1389712],[4.321374953,47.139440497],[4.321892137,47.139597567],[4.321227054,47.141104365],[4.32325071,47.142258093],[4.332255728,47.144905561],[4.334076994,47.143520439],[4.336504575,47.140832575],[4.336838381,47.140563994],[4.337279755,47.140482358],[4.33762397,47.140686377],[4.338070531,47.140760452],[4.338202123,47.141064174],[4.339137557,47.140949804],[4.338921459,47.140591234],[4.340359847,47.140165788],[4.341696657,47.139477678],[4.34215515,47.139183324],[4.342363363,47.138854054],[4.343070847,47.138596426],[4.343033445,47.138419476],[4.346366894,47.137791857],[4.348458528,47.135845086],[4.34883691,47.13509422],[4.349954982,47.135533196],[4.35084447,47.134696221],[4.353437276,47.136323611],[4.354880527,47.134578795],[4.355395985,47.13351115],[4.359623793,47.130747643],[4.36032184,47.130071316],[4.361473188,47.128485616],[4.36267845,47.127625918],[4.36327475,47.127050719],[4.364144258,47.1268973],[4.365597735,47.126308375],[4.367645437,47.126885675],[4.368291928,47.126990585],[4.369195339,47.12692587],[4.370180982,47.126203756],[4.371070837,47.125710579],[4.370973976,47.125636991],[4.372222171,47.124502949],[4.372893269,47.123969131],[4.373814095,47.123451252],[4.374226155,47.123313993],[4.375913885,47.12374415],[4.37636866,47.123988161],[4.376794154,47.123447337],[4.376840628,47.123200964],[4.376572056,47.123015969],[4.375437245,47.12274673],[4.375577168,47.122284943],[4.374645818,47.122026783],[4.374008598,47.121507598],[4.373646062,47.120896004],[4.373282994,47.119797278],[4.37223888,47.118216793],[4.372513105,47.118107288],[4.370930087,47.116859144],[4.371474298,47.116525833],[4.370134192,47.115594453],[4.368612461,47.116027572],[4.367529434,47.115452396],[4.368083362,47.114774118],[4.366690534,47.1144124],[4.366945962,47.113562068],[4.36697824,47.11244244],[4.366915545,47.11205059],[4.366423647,47.11127302],[4.364269905,47.111015708],[4.363320535,47.111026003],[4.36295613,47.111376067],[4.361894965,47.110668217],[4.361808668,47.110489145],[4.358756964,47.110028898],[4.357707332,47.110089849],[4.358079911,47.109592034],[4.358270804,47.108269749],[4.35858024,47.10772675],[4.357615112,47.10731848],[4.356990753,47.106825164],[4.355940519,47.106230587],[4.356127923,47.105921339],[4.35606712,47.105653721],[4.356539152,47.105178155],[4.356652524,47.104233164],[4.357713399,47.103628223],[4.35820281,47.10352973],[4.35887397,47.102427808],[4.358886807,47.102047671],[4.358169293,47.101780566],[4.357910334,47.101813322],[4.356892263,47.101445287],[4.354672712,47.101490221],[4.353629765,47.101390781],[4.353023876,47.101051203],[4.351545631,47.100577751],[4.350942829,47.100255234],[4.350678917,47.099827006],[4.350899813,47.098906876],[4.350681044,47.097911743],[4.34974193,47.097374342],[4.349212375,47.096868171],[4.349003126,47.096357362],[4.348584971,47.097404951],[4.347605627,47.098158332],[4.3470321,47.098794423],[4.346773665,47.099270165],[4.34662845,47.099949888],[4.346734225,47.10122818],[4.346219737,47.101431368],[4.344767898,47.101432954],[4.344283924,47.101643882],[4.343983702,47.101608653],[4.342439747,47.102359545],[4.342017432,47.102346439],[4.341388335,47.102608562],[4.340834676,47.103040891],[4.340281292,47.103272415],[4.337607789,47.102510988],[4.337185883,47.102142186],[4.335589361,47.102265989],[4.335254921,47.10202043],[4.333061157,47.10230957],[4.332269271,47.10265636],[4.331780688,47.102416169],[4.331295875,47.102595536],[4.330983904,47.102885466],[4.330063044,47.103083353],[4.329476443,47.1030928],[4.328672131,47.10325782],[4.327486118,47.103185],[4.326655057,47.10301355],[4.326076832,47.103041793],[4.325396366,47.102934339],[4.324310598,47.10296929],[4.323932179,47.102917796],[4.322427949,47.103365417],[4.321329031,47.103402291],[4.32062007,47.103531048],[4.320205415,47.103723073],[4.319377745,47.103797351],[4.318213328,47.104122181],[4.317543548,47.104182039],[4.31554048,47.104781121],[4.315209826,47.104741662],[4.314073097,47.104310672],[4.313680062,47.104362861],[4.3114034,47.103366712],[4.310810223,47.103377039],[4.309567373,47.103623433],[4.3065231,47.103270684],[4.306010906,47.103684365],[4.305016002,47.103769433],[4.304830436,47.104438746],[4.301978762,47.107146965],[4.301919675,47.107649169],[4.3016368,47.108387103],[4.300639747,47.109753465],[4.299498276,47.11093055],[4.299156031,47.111615118],[4.298970513,47.111743262],[4.298879877,47.11225122],[4.298976716,47.112493248],[4.299983669,47.113338239],[4.30014993,47.113614602],[4.30011527,47.114747728],[4.299952969,47.114963854],[4.300309783,47.115156136],[4.30052123,47.114844912],[4.300951697,47.114700505],[4.301619273,47.115144108],[4.300657877,47.115806832],[4.301678351,47.116716487],[4.302557193,47.117331489],[4.302905367,47.1178201],[4.302920435,47.118225122],[4.302735307,47.118588278],[4.302810836,47.118820637],[4.303296466,47.11899255],[4.303234998,47.119614536],[4.302995502,47.120293454],[4.302536981,47.120752432],[4.302023647,47.121673043],[4.302772859,47.122051789],[4.30334673,47.122489234],[4.30359115,47.122886268],[4.303955969,47.12395186],[4.304407659,47.124463611],[4.305238066,47.124924266],[4.305876698,47.125146666],[4.306004952,47.125430653],[4.305695905,47.12558001],[4.302812553,47.126040219],[4.302104762,47.126013072],[4.301629768,47.125628534],[4.301143177,47.12563761],[4.299781728,47.12536568],[4.2991127,47.125413714],[4.298742435,47.125706007],[4.297841102,47.126133017],[4.296606407,47.126468313],[4.295279775,47.126437253],[4.294389365,47.126496743],[4.293651579,47.12681384],[4.292551317,47.127585193],[4.292354153,47.127890837],[4.29189443,47.128085961],[4.290896232,47.128328511],[4.289357921,47.127999004],[4.287905705,47.128234883],[4.288468448,47.129478399]]]],&quot;type&quot;:&quot;MultiPolygon&quot;}"/>
    <s v="47.120638264, 4.333082953"/>
  </r>
  <r>
    <x v="0"/>
    <x v="181"/>
    <s v="21373"/>
    <s v="CC Ouche et Montagne"/>
    <s v="200039055"/>
    <s v="CC"/>
    <s v="Côte-d'Or"/>
    <s v="21"/>
    <s v="Bourgogne-Franche-Comté"/>
    <s v="27"/>
    <s v="BT &lt;= 36 kVA"/>
    <n v="12"/>
    <n v="41.164000000000001"/>
    <n v="0"/>
    <n v="0"/>
    <n v="0"/>
    <n v="0"/>
    <n v="0"/>
    <n v="0"/>
    <n v="0"/>
    <n v="0"/>
    <n v="0"/>
    <n v="0"/>
    <s v="{&quot;coordinates&quot;:[[[[4.816489443,47.307472613],[4.815360099,47.306452934],[4.814819193,47.305764425],[4.813828979,47.304197768],[4.813556864,47.302686519],[4.812675732,47.301956491],[4.811315078,47.301333893],[4.811293258,47.301746652],[4.805345077,47.301455728],[4.80561424,47.300642014],[4.807310791,47.299211765],[4.807507571,47.298647704],[4.808664792,47.298382043],[4.808937382,47.298025708],[4.804269304,47.2987107],[4.802627915,47.299301705],[4.801502616,47.299415529],[4.80034039,47.299809963],[4.799848481,47.300259725],[4.798730753,47.300600324],[4.797974429,47.300704792],[4.797678558,47.300882266],[4.797010395,47.301050196],[4.796430397,47.301360833],[4.795819501,47.301301852],[4.795553199,47.301097062],[4.793498124,47.301434999],[4.7927407,47.30138817],[4.792712921,47.301190496],[4.78922694,47.302007888],[4.789506342,47.302447513],[4.788432824,47.302807139],[4.790192393,47.30444318],[4.790904751,47.304963467],[4.792050298,47.306483788],[4.789559012,47.309073251],[4.787333809,47.308605975],[4.786320191,47.30870082],[4.784642583,47.309053494],[4.782479662,47.309743168],[4.781541515,47.310158277],[4.780589183,47.310824825],[4.779628457,47.31163827],[4.777558285,47.313734751],[4.777323239,47.313633896],[4.776752696,47.314157694],[4.775779754,47.316126584],[4.775766262,47.317920508],[4.77630164,47.320334557],[4.775717152,47.321199835],[4.773604273,47.322620638],[4.773872823,47.323854665],[4.767873531,47.325174387],[4.77205761,47.328841198],[4.773013733,47.330080938],[4.774256557,47.33125776],[4.772656178,47.333330735],[4.771868192,47.334537662],[4.773137334,47.334945107],[4.772613389,47.336246156],[4.772788075,47.337404173],[4.768692145,47.339569176],[4.768464747,47.339944525],[4.767407457,47.342714194],[4.767993275,47.342159606],[4.769075008,47.341780254],[4.769186085,47.34189472],[4.771256859,47.341058157],[4.771969169,47.34068531],[4.773674642,47.340301799],[4.774375502,47.340384741],[4.775100922,47.340289014],[4.776732079,47.340782734],[4.776990595,47.340508643],[4.779346567,47.341007443],[4.779287858,47.341114596],[4.782672626,47.342513325],[4.784194521,47.341788504],[4.787291945,47.34207225],[4.789726651,47.340835353],[4.790280165,47.340352282],[4.790399448,47.339520223],[4.790366997,47.338865191],[4.790852459,47.338248998],[4.793406018,47.338039408],[4.793639171,47.336811185],[4.795362822,47.336979051],[4.795904044,47.335972975],[4.796398381,47.335307994],[4.79731733,47.334428434],[4.798205303,47.334997285],[4.801210938,47.331765775],[4.803339134,47.332743065],[4.803827547,47.332614817],[4.804964946,47.332682688],[4.805561199,47.332610387],[4.806116658,47.332703502],[4.80687951,47.33266192],[4.80763631,47.332126072],[4.807931987,47.331820714],[4.808915252,47.329948644],[4.809400242,47.329444932],[4.810586398,47.328486357],[4.811548703,47.327959884],[4.812865232,47.327608866],[4.813480791,47.327365133],[4.813134657,47.326292679],[4.813901941,47.32324972],[4.81473876,47.322932285],[4.814849211,47.322438902],[4.817693074,47.322418728],[4.817059019,47.321644343],[4.814562573,47.317759137],[4.814890533,47.317707187],[4.815210547,47.316871949],[4.81740655,47.31473769],[4.817161501,47.3145002],[4.817635926,47.313925474],[4.817766658,47.313484897],[4.818810921,47.311791858],[4.818350284,47.311521728],[4.818547075,47.310608266],[4.818503024,47.309893979],[4.816200653,47.308289361],[4.816489443,47.307472613]]]],&quot;type&quot;:&quot;MultiPolygon&quot;}"/>
    <s v="47.32078525, 4.79419131"/>
  </r>
  <r>
    <x v="0"/>
    <x v="182"/>
    <s v="21372"/>
    <s v="CC du Pays Châtillonnais"/>
    <s v="242101434"/>
    <s v="CC"/>
    <s v="Côte-d'Or"/>
    <s v="21"/>
    <s v="Bourgogne-Franche-Comté"/>
    <s v="27"/>
    <s v="BT &lt;= 36 kVA"/>
    <m/>
    <m/>
    <n v="0"/>
    <n v="0"/>
    <n v="0"/>
    <n v="0"/>
    <n v="0"/>
    <n v="0"/>
    <n v="0"/>
    <n v="0"/>
    <n v="0"/>
    <n v="0"/>
    <s v="{&quot;coordinates&quot;:[[[[4.732461053,47.865723829],[4.731112513,47.864367326],[4.730770925,47.864312052],[4.730109976,47.863939215],[4.729253614,47.863192971],[4.728562445,47.862753955],[4.72634402,47.861709079],[4.725581556,47.861544757],[4.725045341,47.861344696],[4.724427505,47.860896477],[4.724066572,47.860738845],[4.723132332,47.860639146],[4.721703378,47.859761725],[4.720873868,47.859177962],[4.718861012,47.857283741],[4.71757408,47.856532918],[4.716680057,47.85581234],[4.715424586,47.854666744],[4.715177392,47.854177048],[4.714922466,47.853944922],[4.714318129,47.853785418],[4.712750795,47.85379121],[4.711905347,47.853204917],[4.70881689,47.851574674],[4.707911876,47.85125478],[4.704397791,47.849731442],[4.702798712,47.848993097],[4.70072814,47.847853776],[4.699712801,47.847676752],[4.699051445,47.847361361],[4.698480644,47.846866416],[4.691862923,47.837978035],[4.691451383,47.837608587],[4.69139452,47.837250225],[4.689107688,47.835089386],[4.68838603,47.834510144],[4.688033552,47.834399092],[4.687678307,47.83403242],[4.686817729,47.83324542],[4.685121792,47.833181585],[4.683940798,47.833040116],[4.683059156,47.83255676],[4.681768711,47.831490528],[4.680975129,47.830577396],[4.677991586,47.828429029],[4.670102002,47.822184419],[4.66903775,47.823623705],[4.66799971,47.824153397],[4.66720704,47.824451839],[4.664864927,47.82508646],[4.664349018,47.825344943],[4.663232815,47.826113355],[4.662728973,47.826630018],[4.661173092,47.827617992],[4.658480433,47.828935301],[4.656039387,47.831553383],[4.654302031,47.832732864],[4.642837724,47.839605003],[4.641376863,47.840403225],[4.64080004,47.840732666],[4.638569214,47.841670349],[4.636063774,47.842464189],[4.637720847,47.842995578],[4.63828053,47.843366741],[4.638913666,47.843604547],[4.636749213,47.844531362],[4.633353493,47.846559116],[4.634604887,47.849158525],[4.633486149,47.849613401],[4.632220561,47.849990194],[4.63314026,47.852283665],[4.636021357,47.851946455],[4.638884996,47.851738144],[4.639942667,47.851774672],[4.642009626,47.85205632],[4.643009906,47.852096324],[4.644168185,47.851969372],[4.645507763,47.851694033],[4.645755495,47.851876897],[4.646401659,47.852055968],[4.647572447,47.852160154],[4.649636138,47.852033028],[4.650689038,47.851872386],[4.651785901,47.851878549],[4.655928864,47.852597898],[4.657662153,47.851525595],[4.659796089,47.85060873],[4.660338908,47.850603748],[4.662028419,47.851044319],[4.664306481,47.85191401],[4.66545656,47.85182567],[4.666002749,47.852141083],[4.666491751,47.852210653],[4.667759238,47.85215573],[4.668061736,47.85224865],[4.668763451,47.853214477],[4.669231107,47.853413067],[4.66977637,47.853868005],[4.673675611,47.854946677],[4.67459714,47.855073956],[4.674842934,47.855021836],[4.676604761,47.855372048],[4.678343262,47.855618145],[4.687606351,47.856739219],[4.68894278,47.856956737],[4.688869976,47.856223226],[4.689556806,47.855108795],[4.690029411,47.854072162],[4.692375834,47.851777935],[4.693051642,47.851245167],[4.693253516,47.85086507],[4.693684245,47.850867853],[4.694164999,47.850426113],[4.71411815,47.863092812],[4.719081698,47.866296009],[4.719093128,47.866401164],[4.72091227,47.866971327],[4.721234653,47.867672353],[4.726301057,47.87096736],[4.726439459,47.870779883],[4.727879946,47.869367875],[4.729912785,47.867578933],[4.731235904,47.86622442],[4.731610364,47.866015449],[4.732461053,47.865723829]]]],&quot;type&quot;:&quot;MultiPolygon&quot;}"/>
    <s v="47.845075059, 4.675938717"/>
  </r>
  <r>
    <x v="0"/>
    <x v="183"/>
    <s v="21371"/>
    <s v="CC Auxonne Pontailler Val de Saône"/>
    <s v="200070902"/>
    <s v="CC"/>
    <s v="Côte-d'Or"/>
    <s v="21"/>
    <s v="Bourgogne-Franche-Comté"/>
    <s v="27"/>
    <s v="BT &lt;= 36 kVA"/>
    <m/>
    <m/>
    <n v="0"/>
    <n v="0"/>
    <n v="0"/>
    <n v="0"/>
    <n v="0"/>
    <n v="0"/>
    <n v="0"/>
    <n v="0"/>
    <n v="0"/>
    <n v="0"/>
    <s v="{&quot;coordinates&quot;:[[[[5.371470051,47.137801716],[5.370551574,47.13420782],[5.370275188,47.133565878],[5.369643035,47.132667317],[5.3679985,47.130895985],[5.367286215,47.130274668],[5.365740932,47.12913717],[5.364644588,47.128454338],[5.363039642,47.12775937],[5.361223015,47.127202006],[5.355970994,47.126216555],[5.353952887,47.125937898],[5.35267616,47.125863897],[5.349617768,47.126029649],[5.346444827,47.126171523],[5.343574892,47.125907262],[5.340611007,47.124937784],[5.335259689,47.122712256],[5.333422295,47.122090934],[5.331682644,47.12116588],[5.331093553,47.12075623],[5.330626921,47.120309884],[5.329399821,47.118754788],[5.32741557,47.117141966],[5.325566596,47.116031679],[5.324911051,47.115241442],[5.32380653,47.113003801],[5.32355416,47.112689126],[5.322069854,47.111310257],[5.32132672,47.110781158],[5.32040309,47.110318727],[5.316488284,47.109018262],[5.314405999,47.108545665],[5.312803684,47.108343547],[5.313166108,47.108919045],[5.311995376,47.111150957],[5.309920115,47.112566887],[5.310041396,47.112718482],[5.310645053,47.112919884],[5.311325567,47.113282773],[5.311314573,47.113795485],[5.310659565,47.114181461],[5.311172184,47.114690014],[5.310947458,47.114895359],[5.310048011,47.114750306],[5.309779912,47.115051988],[5.310557613,47.115403933],[5.310592461,47.115632012],[5.310020027,47.11612892],[5.309676711,47.117076997],[5.308901712,47.117835541],[5.308542976,47.118763206],[5.308049793,47.119232401],[5.307908929,47.120410609],[5.307484329,47.120848709],[5.306066204,47.12147415],[5.302235909,47.123551783],[5.302073658,47.124510638],[5.301740114,47.125043275],[5.301580575,47.125664319],[5.301622472,47.126768623],[5.301769536,47.127585318],[5.301540693,47.128808495],[5.301263165,47.129324704],[5.301228029,47.129830685],[5.300393816,47.131465803],[5.299663481,47.132196366],[5.299276196,47.132801215],[5.29776728,47.134494753],[5.296574259,47.135302935],[5.296003662,47.136036605],[5.295250486,47.136667614],[5.29530871,47.137135712],[5.295161228,47.137546645],[5.295375505,47.1380837],[5.295281465,47.138509785],[5.295542523,47.139772758],[5.295530102,47.141463574],[5.295889472,47.142338205],[5.296067791,47.143331714],[5.296276666,47.143710356],[5.296332623,47.14424875],[5.296036853,47.144835555],[5.296049517,47.145287443],[5.295503633,47.146107981],[5.295387912,47.146892962],[5.295604981,47.147432663],[5.295558803,47.147774034],[5.295002387,47.148565055],[5.29452159,47.148931257],[5.294293615,47.149777906],[5.293994979,47.150329635],[5.294108357,47.151441519],[5.294636665,47.152623534],[5.293585006,47.153661241],[5.294194796,47.154028336],[5.294605069,47.153958055],[5.294829046,47.154225617],[5.294940447,47.15476381],[5.294914509,47.155580333],[5.29466071,47.155883488],[5.293671506,47.156683979],[5.293267888,47.157190048],[5.292216166,47.15791881],[5.2913401,47.158338758],[5.290546582,47.159116431],[5.290119821,47.159700404],[5.289892377,47.160438048],[5.289341764,47.160966824],[5.289173958,47.161306092],[5.288493736,47.16148887],[5.286818038,47.161583236],[5.28566187,47.162313097],[5.285655668,47.16288244],[5.285525694,47.16364697],[5.28409966,47.163838141],[5.283873632,47.164518099],[5.287935326,47.164569381],[5.287955309,47.164635635],[5.290136219,47.164618624],[5.290698522,47.164394939],[5.291673082,47.163742479],[5.292721491,47.165568985],[5.296607474,47.165275786],[5.296976294,47.16497485],[5.298015763,47.166587129],[5.299054736,47.166856513],[5.299436954,47.166714721],[5.300057682,47.167178842],[5.303347056,47.168774269],[5.305685898,47.169788695],[5.30664623,47.170439661],[5.307519571,47.170786126],[5.308765937,47.171515136],[5.309358239,47.171621309],[5.309786152,47.170758936],[5.310336811,47.170818199],[5.312443914,47.17055276],[5.31325353,47.170614042],[5.314526894,47.170279658],[5.316131591,47.170217839],[5.317214468,47.169999821],[5.317414414,47.169674277],[5.317966447,47.169489394],[5.318797752,47.169502467],[5.319494764,47.169647922],[5.319953209,47.169620721],[5.321270088,47.169868127],[5.322098331,47.1695651],[5.323345076,47.169472533],[5.323741405,47.169077286],[5.324244465,47.168798785],[5.325668895,47.170190542],[5.325884724,47.17063114],[5.326880373,47.171787414],[5.327499485,47.171443519],[5.328492623,47.172601632],[5.330952937,47.171586591],[5.331685802,47.172192399],[5.331545445,47.172580716],[5.331838319,47.173121528],[5.332506279,47.173539496],[5.332883112,47.173457147],[5.334376132,47.173711664],[5.334871622,47.173959266],[5.335678059,47.173884454],[5.336152783,47.173957737],[5.336642947,47.175116925],[5.338093242,47.174690444],[5.338413054,47.17560628],[5.338402777,47.175886599],[5.339682815,47.175523883],[5.339817452,47.175825591],[5.340415992,47.175920673],[5.340792686,47.176199474],[5.341325725,47.176124746],[5.342193087,47.175537071],[5.342869177,47.176412362],[5.344725652,47.176213556],[5.346166306,47.17617266],[5.346320461,47.176375792],[5.349866523,47.175060927],[5.351905088,47.174587201],[5.354805878,47.174409342],[5.35568066,47.174417665],[5.355912597,47.173952695],[5.355452952,47.170542144],[5.355856897,47.167700362],[5.357224401,47.164847962],[5.357898706,47.164111875],[5.359551594,47.162382191],[5.362096073,47.160328952],[5.362792076,47.159458186],[5.363722856,47.157589155],[5.365105502,47.155487508],[5.366344511,47.153845431],[5.367200783,47.152358883],[5.368391637,47.14992515],[5.369631668,47.146721197],[5.370564898,47.144678208],[5.371888534,47.139751264],[5.371855209,47.13920432],[5.371470051,47.137801716]]]],&quot;type&quot;:&quot;MultiPolygon&quot;}"/>
    <s v="47.145929486, 5.330026944"/>
  </r>
  <r>
    <x v="0"/>
    <x v="184"/>
    <s v="21370"/>
    <s v="Dijon Métropole"/>
    <s v="242100410"/>
    <s v="ME"/>
    <s v="Côte-d'Or"/>
    <s v="21"/>
    <s v="Bourgogne-Franche-Comté"/>
    <s v="27"/>
    <s v="BT &lt;= 36 kVA"/>
    <n v="20"/>
    <n v="55.377000000000002"/>
    <n v="0"/>
    <n v="0"/>
    <n v="0"/>
    <n v="0"/>
    <n v="0"/>
    <n v="0"/>
    <n v="0"/>
    <n v="0"/>
    <n v="0"/>
    <n v="0"/>
    <s v="{&quot;coordinates&quot;:[[[[5.168095913,47.250707776],[5.167875759,47.251316193],[5.16814643,47.251665066],[5.168425409,47.252646003],[5.169039777,47.253808889],[5.171962807,47.253345298],[5.174046303,47.253252214],[5.178795129,47.259066497],[5.171325043,47.261329319],[5.170752427,47.261170728],[5.169034753,47.261092096],[5.169184793,47.261335151],[5.168319599,47.261662938],[5.168550842,47.261951307],[5.163760526,47.26382486],[5.163550598,47.26360543],[5.162331315,47.263716429],[5.16208373,47.2645667],[5.161935905,47.266515631],[5.161342056,47.267638927],[5.160584315,47.268701331],[5.160403761,47.269212626],[5.15944756,47.270967667],[5.159145723,47.271292995],[5.158969228,47.271971721],[5.158933436,47.2727604],[5.158582973,47.272830865],[5.158297774,47.274558993],[5.158233123,47.276968361],[5.158692631,47.277009342],[5.158582388,47.278415405],[5.15882216,47.280463374],[5.158701766,47.280727684],[5.156626685,47.281485846],[5.154092346,47.281716651],[5.153169109,47.281729288],[5.152695111,47.282153252],[5.150822632,47.282388813],[5.150679191,47.281913264],[5.147544407,47.283081752],[5.14585054,47.283582297],[5.141419696,47.283219284],[5.140550263,47.282988571],[5.13843977,47.283297666],[5.137908434,47.284811421],[5.138574903,47.284730694],[5.138699784,47.285407426],[5.139048842,47.285930529],[5.1416613,47.289544973],[5.142901569,47.2909729],[5.144009804,47.290517449],[5.144564122,47.291306015],[5.145656113,47.290974227],[5.146491432,47.290976788],[5.146724679,47.290652769],[5.147766079,47.28998328],[5.149551012,47.289769209],[5.150552638,47.289529106],[5.152311177,47.28925154],[5.153225441,47.289176939],[5.154397555,47.288766131],[5.155577399,47.288680275],[5.156471168,47.288359271],[5.157119353,47.287954568],[5.158739688,47.288752065],[5.159108154,47.289489088],[5.160122576,47.289996145],[5.160315617,47.291735173],[5.162093714,47.292501769],[5.162237741,47.292626968],[5.162256556,47.293719021],[5.1633051,47.294380315],[5.163790119,47.294886403],[5.164158194,47.295118193],[5.164568991,47.29621284],[5.165847671,47.29752364],[5.165766503,47.29876075],[5.166846451,47.298982845],[5.16683592,47.30039515],[5.171047046,47.30062084],[5.171930028,47.299964905],[5.173740201,47.299288898],[5.175154818,47.299568589],[5.175506428,47.299489951],[5.175767327,47.299132932],[5.176348883,47.299305746],[5.176660466,47.299252171],[5.177454416,47.298786084],[5.177854506,47.298238227],[5.17779527,47.297854789],[5.178546411,47.297280527],[5.180403904,47.290959554],[5.178785716,47.28650503],[5.179692115,47.284150978],[5.180384401,47.282849226],[5.179459999,47.280256687],[5.182515596,47.278788012],[5.18370517,47.278459423],[5.184931063,47.275347305],[5.183935873,47.275182325],[5.185034434,47.272715622],[5.189425336,47.273636985],[5.189482679,47.26640681],[5.188107083,47.26661109],[5.188800512,47.265380396],[5.190485041,47.26301874],[5.193442539,47.259436983],[5.194783435,47.257740091],[5.198224704,47.252740488],[5.20038698,47.250211094],[5.197600458,47.249022009],[5.197230314,47.248767849],[5.194770361,47.249483595],[5.189215451,47.25049463],[5.182445164,47.25190563],[5.181231557,47.249411288],[5.180471486,47.249063543],[5.176743779,47.250160278],[5.176372675,47.24925944],[5.17386966,47.249015506],[5.172801332,47.248991404],[5.17111451,47.249470603],[5.170352117,47.249915364],[5.168095913,47.250707776]]]],&quot;type&quot;:&quot;MultiPolygon&quot;}"/>
    <s v="47.274365042, 5.172355235"/>
  </r>
  <r>
    <x v="0"/>
    <x v="184"/>
    <s v="21370"/>
    <s v="Dijon Métropole"/>
    <s v="242100410"/>
    <s v="ME"/>
    <s v="Côte-d'Or"/>
    <s v="21"/>
    <s v="Bourgogne-Franche-Comté"/>
    <s v="27"/>
    <s v="BT &gt; 36 kVA"/>
    <n v="0"/>
    <n v="0"/>
    <n v="0"/>
    <n v="0"/>
    <n v="0"/>
    <n v="0"/>
    <n v="1"/>
    <n v="485.48200000000003"/>
    <n v="0"/>
    <n v="0"/>
    <n v="0"/>
    <n v="0"/>
    <s v="{&quot;coordinates&quot;:[[[[5.168095913,47.250707776],[5.167875759,47.251316193],[5.16814643,47.251665066],[5.168425409,47.252646003],[5.169039777,47.253808889],[5.171962807,47.253345298],[5.174046303,47.253252214],[5.178795129,47.259066497],[5.171325043,47.261329319],[5.170752427,47.261170728],[5.169034753,47.261092096],[5.169184793,47.261335151],[5.168319599,47.261662938],[5.168550842,47.261951307],[5.163760526,47.26382486],[5.163550598,47.26360543],[5.162331315,47.263716429],[5.16208373,47.2645667],[5.161935905,47.266515631],[5.161342056,47.267638927],[5.160584315,47.268701331],[5.160403761,47.269212626],[5.15944756,47.270967667],[5.159145723,47.271292995],[5.158969228,47.271971721],[5.158933436,47.2727604],[5.158582973,47.272830865],[5.158297774,47.274558993],[5.158233123,47.276968361],[5.158692631,47.277009342],[5.158582388,47.278415405],[5.15882216,47.280463374],[5.158701766,47.280727684],[5.156626685,47.281485846],[5.154092346,47.281716651],[5.153169109,47.281729288],[5.152695111,47.282153252],[5.150822632,47.282388813],[5.150679191,47.281913264],[5.147544407,47.283081752],[5.14585054,47.283582297],[5.141419696,47.283219284],[5.140550263,47.282988571],[5.13843977,47.283297666],[5.137908434,47.284811421],[5.138574903,47.284730694],[5.138699784,47.285407426],[5.139048842,47.285930529],[5.1416613,47.289544973],[5.142901569,47.2909729],[5.144009804,47.290517449],[5.144564122,47.291306015],[5.145656113,47.290974227],[5.146491432,47.290976788],[5.146724679,47.290652769],[5.147766079,47.28998328],[5.149551012,47.289769209],[5.150552638,47.289529106],[5.152311177,47.28925154],[5.153225441,47.289176939],[5.154397555,47.288766131],[5.155577399,47.288680275],[5.156471168,47.288359271],[5.157119353,47.287954568],[5.158739688,47.288752065],[5.159108154,47.289489088],[5.160122576,47.289996145],[5.160315617,47.291735173],[5.162093714,47.292501769],[5.162237741,47.292626968],[5.162256556,47.293719021],[5.1633051,47.294380315],[5.163790119,47.294886403],[5.164158194,47.295118193],[5.164568991,47.29621284],[5.165847671,47.29752364],[5.165766503,47.29876075],[5.166846451,47.298982845],[5.16683592,47.30039515],[5.171047046,47.30062084],[5.171930028,47.299964905],[5.173740201,47.299288898],[5.175154818,47.299568589],[5.175506428,47.299489951],[5.175767327,47.299132932],[5.176348883,47.299305746],[5.176660466,47.299252171],[5.177454416,47.298786084],[5.177854506,47.298238227],[5.17779527,47.297854789],[5.178546411,47.297280527],[5.180403904,47.290959554],[5.178785716,47.28650503],[5.179692115,47.284150978],[5.180384401,47.282849226],[5.179459999,47.280256687],[5.182515596,47.278788012],[5.18370517,47.278459423],[5.184931063,47.275347305],[5.183935873,47.275182325],[5.185034434,47.272715622],[5.189425336,47.273636985],[5.189482679,47.26640681],[5.188107083,47.26661109],[5.188800512,47.265380396],[5.190485041,47.26301874],[5.193442539,47.259436983],[5.194783435,47.257740091],[5.198224704,47.252740488],[5.20038698,47.250211094],[5.197600458,47.249022009],[5.197230314,47.248767849],[5.194770361,47.249483595],[5.189215451,47.25049463],[5.182445164,47.25190563],[5.181231557,47.249411288],[5.180471486,47.249063543],[5.176743779,47.250160278],[5.176372675,47.24925944],[5.17386966,47.249015506],[5.172801332,47.248991404],[5.17111451,47.249470603],[5.170352117,47.249915364],[5.168095913,47.250707776]]]],&quot;type&quot;:&quot;MultiPolygon&quot;}"/>
    <s v="47.274365042, 5.172355235"/>
  </r>
  <r>
    <x v="0"/>
    <x v="185"/>
    <s v="21369"/>
    <s v="CC Mirebellois et Fontenois"/>
    <s v="200072825"/>
    <s v="CC"/>
    <s v="Côte-d'Or"/>
    <s v="21"/>
    <s v="Bourgogne-Franche-Comté"/>
    <s v="27"/>
    <s v="BT &lt;= 36 kVA"/>
    <m/>
    <m/>
    <n v="0"/>
    <n v="0"/>
    <n v="0"/>
    <n v="0"/>
    <n v="0"/>
    <n v="0"/>
    <n v="0"/>
    <n v="0"/>
    <n v="0"/>
    <n v="0"/>
    <s v="{&quot;coordinates&quot;:[[[[5.227328844,47.386962898],[5.229528766,47.38820673],[5.230984394,47.388929872],[5.23530424,47.393177703],[5.236066689,47.394732724],[5.236257759,47.394575953],[5.237196224,47.396406756],[5.236900713,47.396921261],[5.237694315,47.397091505],[5.241266556,47.397547724],[5.24381151,47.397541862],[5.244008779,47.397375052],[5.246531191,47.397622625],[5.247307815,47.398905332],[5.251782364,47.403185604],[5.257677985,47.40396104],[5.257342192,47.402507739],[5.25681507,47.399250708],[5.257385648,47.397870766],[5.258320429,47.396951141],[5.26144316,47.39363307],[5.261198689,47.393276696],[5.262163122,47.392968849],[5.262511113,47.393358329],[5.263951188,47.394264188],[5.270547166,47.391240196],[5.271036779,47.391809702],[5.272457643,47.392823003],[5.273525024,47.392411282],[5.27551291,47.391471809],[5.276898224,47.392676675],[5.276914685,47.392845661],[5.277728754,47.391997579],[5.278319175,47.391005278],[5.278481737,47.390461744],[5.279914936,47.38873785],[5.280003881,47.387867045],[5.278922543,47.388071968],[5.275840494,47.388941973],[5.275666298,47.386900167],[5.274986028,47.386931495],[5.274692754,47.386613926],[5.274813143,47.386107245],[5.273652319,47.386188495],[5.27229738,47.385350434],[5.272255303,47.38504596],[5.271808137,47.385101531],[5.271173643,47.384835652],[5.271227645,47.383230664],[5.270412665,47.383148423],[5.27055315,47.382238794],[5.271096044,47.382252503],[5.270986465,47.381355865],[5.269382734,47.381089098],[5.26947655,47.380580239],[5.263586904,47.379670237],[5.26357876,47.379383111],[5.264765296,47.379474369],[5.264827457,47.379094013],[5.263274935,47.378907218],[5.263485676,47.377052422],[5.261766499,47.376936397],[5.262087127,47.375454106],[5.262319599,47.375213628],[5.258331859,47.374966081],[5.258005478,47.372221152],[5.258032174,47.370147496],[5.257905171,47.369397979],[5.257533823,47.367882311],[5.25714737,47.365471755],[5.256117064,47.365525988],[5.253875482,47.365838766],[5.253477435,47.365577213],[5.249447192,47.365056422],[5.24922646,47.365103023],[5.249361265,47.362975943],[5.246916391,47.362863848],[5.246204435,47.362891123],[5.2445346,47.36315034],[5.241459859,47.362999864],[5.241263828,47.362368738],[5.242361145,47.361667628],[5.241390483,47.359309728],[5.241444212,47.358438731],[5.241642605,47.358080075],[5.236802012,47.357719484],[5.235366219,47.357708395],[5.234835439,47.357756431],[5.232074645,47.358326439],[5.230562393,47.358835492],[5.231081815,47.361668637],[5.23201718,47.363156434],[5.233600345,47.364856916],[5.231266417,47.366647973],[5.230706479,47.367686278],[5.227530253,47.370873996],[5.225202849,47.373025021],[5.224572569,47.373714316],[5.224365258,47.374405418],[5.223441387,47.375880217],[5.228454353,47.384562932],[5.227250813,47.385754934],[5.226594472,47.386809462],[5.227328844,47.386962898]]]],&quot;type&quot;:&quot;MultiPolygon&quot;}"/>
    <s v="47.381144047, 5.247393652"/>
  </r>
  <r>
    <x v="0"/>
    <x v="186"/>
    <s v="21368"/>
    <s v="CC de Gevrey-Chambertin et de Nuits-Saint-Georges"/>
    <s v="200070894"/>
    <s v="CC"/>
    <s v="Côte-d'Or"/>
    <s v="21"/>
    <s v="Bourgogne-Franche-Comté"/>
    <s v="27"/>
    <s v="BT &lt;= 36 kVA"/>
    <m/>
    <m/>
    <n v="0"/>
    <n v="0"/>
    <n v="0"/>
    <n v="0"/>
    <n v="0"/>
    <n v="0"/>
    <n v="0"/>
    <n v="0"/>
    <n v="0"/>
    <n v="0"/>
    <s v="{&quot;coordinates&quot;:[[[[4.894337634,47.09366967],[4.89389222,47.093377979],[4.89360179,47.092955866],[4.893163887,47.092539771],[4.891757972,47.092307926],[4.891253916,47.091621834],[4.891189817,47.090621449],[4.888754889,47.090674769],[4.888442165,47.090593423],[4.882205563,47.09026557],[4.882135356,47.089916392],[4.882592605,47.089114645],[4.882658635,47.088777658],[4.882185445,47.088102733],[4.882025865,47.087346152],[4.88173342,47.086749334],[4.881574109,47.084413149],[4.881411959,47.084111397],[4.88052822,47.084138387],[4.878014179,47.086795414],[4.87776724,47.087201079],[4.876639828,47.08704738],[4.876329522,47.08707223],[4.874249416,47.086745751],[4.873687059,47.086043421],[4.872966203,47.086167675],[4.872645981,47.085755001],[4.872065427,47.085932811],[4.871621979,47.085274474],[4.871970845,47.08518327],[4.871815695,47.084777826],[4.869102423,47.08284139],[4.868865647,47.082856926],[4.868267097,47.082476658],[4.86795564,47.082848222],[4.867245471,47.083013695],[4.866595313,47.083313278],[4.866904421,47.083901758],[4.868198295,47.084981343],[4.868543235,47.08553772],[4.868135215,47.085938763],[4.867630404,47.087009588],[4.866912819,47.08791454],[4.865732227,47.088052477],[4.863879987,47.088519132],[4.863118208,47.088796179],[4.862981076,47.088948783],[4.862876095,47.089535841],[4.862320539,47.089714098],[4.861854251,47.090071929],[4.86107474,47.091899113],[4.859565927,47.09395506],[4.858208063,47.093812992],[4.858640413,47.09468769],[4.858754894,47.095560293],[4.858659529,47.096121975],[4.859294633,47.096986205],[4.8594757,47.097494811],[4.859523693,47.098809756],[4.859319254,47.101753367],[4.859507476,47.101971877],[4.859702267,47.102763036],[4.860719842,47.102439575],[4.86282554,47.102690244],[4.863741698,47.10298167],[4.86545148,47.103224265],[4.866377406,47.103073338],[4.866922412,47.102777261],[4.867562376,47.102785837],[4.867737999,47.103096395],[4.868770461,47.102823053],[4.869356381,47.102832493],[4.870093899,47.102611636],[4.87243196,47.10214603],[4.878610264,47.100044757],[4.888046644,47.099067924],[4.892731461,47.098665317],[4.895943189,47.097927359],[4.897029029,47.097228716],[4.898697146,47.096700615],[4.900046264,47.096476722],[4.899514947,47.095694752],[4.898088808,47.095004024],[4.897504596,47.095078455],[4.89628187,47.095708204],[4.894337634,47.09366967]]]],&quot;type&quot;:&quot;MultiPolygon&quot;}"/>
    <s v="47.094402711, 4.87529791"/>
  </r>
  <r>
    <x v="0"/>
    <x v="187"/>
    <s v="21367"/>
    <s v="CC Auxonne Pontailler Val de Saône"/>
    <s v="200070902"/>
    <s v="CC"/>
    <s v="Côte-d'Or"/>
    <s v="21"/>
    <s v="Bourgogne-Franche-Comté"/>
    <s v="27"/>
    <s v="BT &lt;= 36 kVA"/>
    <m/>
    <m/>
    <n v="0"/>
    <n v="0"/>
    <n v="0"/>
    <n v="0"/>
    <n v="0"/>
    <n v="0"/>
    <n v="0"/>
    <n v="0"/>
    <n v="0"/>
    <n v="0"/>
    <s v="{&quot;coordinates&quot;:[[[[5.359046786,47.241217023],[5.359224367,47.241014362],[5.352815903,47.242504618],[5.35237933,47.242350459],[5.351863009,47.242610419],[5.351177087,47.242530665],[5.350775999,47.242371277],[5.349762682,47.241457839],[5.349406382,47.240477037],[5.348697542,47.239660093],[5.34809347,47.241332248],[5.347580945,47.241830787],[5.338328815,47.238887116],[5.334813911,47.237368315],[5.332932304,47.236915346],[5.331735029,47.235714547],[5.329590923,47.235183045],[5.32984269,47.234401619],[5.331218038,47.231263094],[5.327692868,47.22897153],[5.327679149,47.229998554],[5.326591321,47.230893134],[5.324929682,47.231483986],[5.324052343,47.231437637],[5.322607855,47.23607704],[5.324457793,47.237329689],[5.324743058,47.237840942],[5.325987265,47.239273237],[5.326699808,47.239786718],[5.327100251,47.240238913],[5.328300826,47.241119059],[5.330248643,47.242273283],[5.33093597,47.242813365],[5.331565069,47.244084144],[5.333728278,47.245991428],[5.334023164,47.247025746],[5.334013073,47.248285961],[5.333019332,47.248703152],[5.33252877,47.249285837],[5.334090629,47.250376614],[5.334761238,47.250954839],[5.336317071,47.253274196],[5.337402589,47.253992652],[5.338177431,47.254228311],[5.338846614,47.254802038],[5.340210814,47.256906353],[5.341866598,47.259900911],[5.337182768,47.262809039],[5.338219001,47.265065888],[5.340639609,47.26423079],[5.345163612,47.262269637],[5.346870091,47.26347621],[5.351413626,47.263267983],[5.354198425,47.262477448],[5.354589201,47.261914711],[5.355327869,47.261320589],[5.357354393,47.260106755],[5.357932229,47.259134906],[5.365379556,47.257099944],[5.366531,47.256690965],[5.369593537,47.256121344],[5.369721294,47.255268509],[5.37050762,47.254830925],[5.370317926,47.254279094],[5.370303968,47.253242717],[5.370438684,47.2520682],[5.370667355,47.251674438],[5.370276336,47.251656314],[5.368064185,47.250024486],[5.3672581,47.248870987],[5.366219943,47.248063572],[5.366279479,47.248003813],[5.365625938,47.246468011],[5.363732125,47.245360098],[5.362813771,47.244928488],[5.360055735,47.242660063],[5.35928614,47.242210987],[5.358991456,47.241402785],[5.359046786,47.241217023]]]],&quot;type&quot;:&quot;MultiPolygon&quot;}"/>
    <s v="47.249181298, 5.347254072"/>
  </r>
  <r>
    <x v="0"/>
    <x v="188"/>
    <s v="21366"/>
    <s v="CC Rives de Saône"/>
    <s v="242101509"/>
    <s v="CC"/>
    <s v="Côte-d'Or"/>
    <s v="21"/>
    <s v="Bourgogne-Franche-Comté"/>
    <s v="27"/>
    <s v="BT &gt; 36 kVA"/>
    <n v="1"/>
    <n v="144.565"/>
    <n v="0"/>
    <n v="0"/>
    <n v="0"/>
    <n v="0"/>
    <n v="0"/>
    <n v="0"/>
    <n v="0"/>
    <n v="0"/>
    <n v="0"/>
    <n v="0"/>
    <s v="{&quot;coordinates&quot;:[[[[5.194022297,47.123246844],[5.194888877,47.122719734],[5.195221259,47.122068561],[5.195649243,47.12178844],[5.196114419,47.121287853],[5.196046291,47.120555117],[5.196143074,47.120339825],[5.195983589,47.119890726],[5.196327107,47.119189801],[5.197122697,47.118185774],[5.197261576,47.117385158],[5.198054695,47.115901122],[5.196970393,47.115906415],[5.195908263,47.115549215],[5.195211703,47.115485885],[5.193754179,47.115754018],[5.192868914,47.116013984],[5.19183496,47.116186696],[5.190802255,47.116098187],[5.189958056,47.115713387],[5.188244296,47.114318299],[5.192398473,47.112785062],[5.191960527,47.112072843],[5.194208529,47.111359221],[5.193714292,47.110787678],[5.193472763,47.110655361],[5.192323538,47.110391648],[5.191673153,47.110131981],[5.190934706,47.1100424],[5.190477862,47.109545789],[5.187976597,47.109966917],[5.186909515,47.110296027],[5.186401387,47.110257902],[5.186148493,47.110105069],[5.185762364,47.109594495],[5.185657858,47.107960888],[5.185823021,47.107186808],[5.186330071,47.106808855],[5.18615794,47.106565331],[5.185580132,47.106271834],[5.185031858,47.105860692],[5.184540605,47.105652017],[5.18345836,47.105540064],[5.183267681,47.105717491],[5.182660578,47.105384004],[5.182744268,47.105235618],[5.182233539,47.104903912],[5.182203628,47.104523501],[5.180821604,47.104337024],[5.180319689,47.102559598],[5.181689968,47.100534301],[5.180261295,47.100039775],[5.178605264,47.09858582],[5.177168142,47.097586151],[5.1763051,47.09711695],[5.175545143,47.096816027],[5.173185628,47.095310387],[5.172634766,47.095615254],[5.171733152,47.095954629],[5.170056136,47.096231099],[5.169829353,47.095544558],[5.168752902,47.095439568],[5.168925956,47.096069478],[5.168230467,47.096123955],[5.166762593,47.096419871],[5.163264762,47.097335591],[5.163305348,47.097558192],[5.159885369,47.098280513],[5.158599039,47.099390718],[5.157240497,47.100279795],[5.156892407,47.100612323],[5.156690976,47.101050191],[5.156866391,47.102895941],[5.157099729,47.103156377],[5.157906086,47.103134125],[5.157993589,47.103474736],[5.157201357,47.104772938],[5.157657303,47.104992293],[5.158477825,47.10565246],[5.158219523,47.107009147],[5.160911698,47.106807556],[5.163628384,47.106198351],[5.164739704,47.106181153],[5.164857095,47.106804903],[5.159849659,47.109437464],[5.144590316,47.117883056],[5.141712914,47.117854421],[5.131736234,47.11746685],[5.131743919,47.118861786],[5.131302356,47.121141315],[5.139483008,47.12247001],[5.145180642,47.123498371],[5.145459966,47.126105927],[5.152241968,47.125625981],[5.152029015,47.124225853],[5.151739366,47.118856244],[5.151753308,47.118247154],[5.151865196,47.118141499],[5.153741503,47.117781441],[5.155498562,47.117607305],[5.156121056,47.117666851],[5.156882596,47.117903929],[5.15911299,47.119071868],[5.159457459,47.11914019],[5.161033579,47.118862173],[5.161982074,47.118792208],[5.162693864,47.118281746],[5.163244707,47.118067898],[5.164332596,47.118085371],[5.1652932,47.118218697],[5.166386187,47.118526962],[5.167680111,47.1190413],[5.168596856,47.119198838],[5.168846975,47.119151818],[5.170373824,47.118175697],[5.170862852,47.117967476],[5.1716112,47.117842647],[5.172091001,47.117896682],[5.173152342,47.118302747],[5.174195565,47.119044184],[5.17529736,47.119503508],[5.175583793,47.119375633],[5.176912766,47.119513642],[5.176973483,47.119775487],[5.177881967,47.120413151],[5.181814509,47.120263375],[5.181641982,47.120760184],[5.181374155,47.121086766],[5.180314005,47.121039209],[5.180196788,47.121435901],[5.182234044,47.121695593],[5.183640457,47.122179714],[5.184101803,47.121842267],[5.18852652,47.122145001],[5.18986531,47.122099845],[5.191874765,47.122420238],[5.192348253,47.12264183],[5.193222906,47.123415116],[5.194022297,47.123246844]]]],&quot;type&quot;:&quot;MultiPolygon&quot;}"/>
    <s v="47.111881596, 5.169002847"/>
  </r>
  <r>
    <x v="0"/>
    <x v="189"/>
    <s v="21365"/>
    <s v="CC des Terres d'Auxois"/>
    <s v="200071017"/>
    <s v="CC"/>
    <s v="Côte-d'Or"/>
    <s v="21"/>
    <s v="Bourgogne-Franche-Comté"/>
    <s v="27"/>
    <s v="BT &lt;= 36 kVA"/>
    <m/>
    <m/>
    <n v="0"/>
    <n v="0"/>
    <n v="0"/>
    <n v="0"/>
    <n v="0"/>
    <n v="0"/>
    <n v="0"/>
    <n v="0"/>
    <n v="0"/>
    <n v="0"/>
    <s v="{&quot;coordinates&quot;:[[[[4.415830673,47.464929914],[4.41453886,47.465935066],[4.413960126,47.466241902],[4.414210829,47.468193447],[4.414555575,47.468175755],[4.414900867,47.469183516],[4.41437297,47.469254753],[4.414409951,47.469599125],[4.413362734,47.46986573],[4.413175061,47.470351478],[4.413517849,47.473427298],[4.413903091,47.474338241],[4.415067742,47.476149933],[4.415549487,47.476590634],[4.415360314,47.476818913],[4.417466813,47.478086144],[4.417879721,47.478483558],[4.417916679,47.479427537],[4.417620589,47.480332355],[4.418085207,47.480324898],[4.420833033,47.481879561],[4.422286331,47.482543359],[4.423991234,47.483727146],[4.426151019,47.484633445],[4.426170824,47.485127475],[4.426520015,47.485571554],[4.427783454,47.486679664],[4.43093662,47.489163646],[4.431054829,47.489362063],[4.434240831,47.491622276],[4.43690529,47.492852578],[4.43763003,47.493079518],[4.437765354,47.492974312],[4.441938269,47.493338679],[4.441710686,47.492090061],[4.441769575,47.491909269],[4.445500695,47.492246564],[4.445351679,47.491844172],[4.444523927,47.491049559],[4.443842634,47.490611449],[4.442980995,47.490627528],[4.443230286,47.490217498],[4.443825205,47.490162409],[4.445492159,47.49035691],[4.44771033,47.489371428],[4.448172452,47.489317967],[4.448575735,47.489446199],[4.448570753,47.489311214],[4.447518838,47.487890087],[4.44711036,47.486783272],[4.446759402,47.486477023],[4.446475539,47.485950262],[4.445452672,47.485993571],[4.445358785,47.485320398],[4.444085264,47.484983271],[4.443868703,47.484537598],[4.443977724,47.48395104],[4.443172504,47.483740443],[4.443162568,47.483470471],[4.442624083,47.48330068],[4.442802015,47.482757385],[4.441177973,47.48197711],[4.440429254,47.481495699],[4.439879668,47.481010922],[4.439666906,47.480655226],[4.439580573,47.480161118],[4.439112236,47.480079575],[4.439099808,47.479765518],[4.437195471,47.479520739],[4.437204283,47.47881028],[4.437051622,47.478317889],[4.436788067,47.478394067],[4.436763884,47.476454179],[4.435308423,47.475908527],[4.435407216,47.474492008],[4.434568742,47.474371794],[4.432404321,47.473183007],[4.431371698,47.472256672],[4.430977791,47.471727624],[4.42833205,47.472050009],[4.428291537,47.471626456],[4.428532655,47.470959063],[4.428619157,47.470170222],[4.427748012,47.469917113],[4.427657821,47.470269344],[4.426543588,47.469962486],[4.426713349,47.469058286],[4.425338656,47.468991392],[4.424935607,47.468863978],[4.424312481,47.468199963],[4.423904523,47.467937558],[4.422697784,47.4676444],[4.421233213,47.467491225],[4.418100583,47.467421382],[4.41772572,47.466802927],[4.4167317,47.465665318],[4.415830673,47.464929914]]]],&quot;type&quot;:&quot;MultiPolygon&quot;}"/>
    <s v="47.479868307, 4.429501217"/>
  </r>
  <r>
    <x v="0"/>
    <x v="190"/>
    <s v="21363"/>
    <s v="CC du Pays Arnay Liernais"/>
    <s v="200071173"/>
    <s v="CC"/>
    <s v="Côte-d'Or"/>
    <s v="21"/>
    <s v="Bourgogne-Franche-Comté"/>
    <s v="27"/>
    <s v="BT &lt;= 36 kVA"/>
    <m/>
    <m/>
    <n v="0"/>
    <n v="0"/>
    <n v="0"/>
    <n v="0"/>
    <n v="0"/>
    <n v="0"/>
    <n v="0"/>
    <n v="0"/>
    <n v="0"/>
    <n v="0"/>
    <s v="{&quot;coordinates&quot;:[[[[4.461878747,47.084718109],[4.461461566,47.085036748],[4.462315577,47.086291104],[4.463662203,47.087915613],[4.462250494,47.088801529],[4.461672346,47.088970925],[4.461013268,47.088781154],[4.460360928,47.089424226],[4.459588272,47.09000668],[4.458647244,47.090457985],[4.458339913,47.090696884],[4.457968675,47.09066915],[4.457289303,47.09080198],[4.456477546,47.090866238],[4.456313934,47.09071522],[4.455656159,47.090622652],[4.455542464,47.090464702],[4.455757538,47.089884795],[4.455491642,47.089509948],[4.454880435,47.089188072],[4.454456699,47.089070941],[4.453978381,47.088689758],[4.453888304,47.088478381],[4.453449625,47.0882957],[4.452891204,47.087436473],[4.452233106,47.087232233],[4.451845069,47.086873319],[4.450987682,47.086562618],[4.45103869,47.086204493],[4.450869201,47.085931979],[4.450397439,47.085841549],[4.449948804,47.08558154],[4.449419035,47.085490934],[4.449371197,47.084888222],[4.44944937,47.084559473],[4.449119467,47.084351099],[4.448475075,47.083133643],[4.448007565,47.082660453],[4.447440676,47.081529364],[4.445550567,47.081489085],[4.445591735,47.081254449],[4.444960322,47.080566285],[4.443385429,47.080481509],[4.4421783,47.080248049],[4.441497034,47.080405124],[4.440932547,47.079653971],[4.441086814,47.079606124],[4.440558406,47.078675327],[4.440715187,47.078376219],[4.438874526,47.078752131],[4.438905251,47.078520329],[4.438632046,47.078013166],[4.438509316,47.077315933],[4.438188806,47.077308216],[4.437922429,47.07760058],[4.436707698,47.077375262],[4.436787947,47.077963168],[4.435153146,47.078744372],[4.433347584,47.07845882],[4.433937997,47.077561837],[4.433604696,47.077420097],[4.432927418,47.077577973],[4.432451492,47.077525342],[4.432086377,47.078170997],[4.432040905,47.078891031],[4.431883303,47.078912794],[4.43149541,47.079892801],[4.430525919,47.079968737],[4.430614802,47.08108331],[4.428514026,47.081001238],[4.427750676,47.081794071],[4.427636977,47.082179973],[4.427142125,47.082658826],[4.42747587,47.082816788],[4.427484611,47.084292536],[4.427878337,47.084823447],[4.424524915,47.085785093],[4.423559414,47.086366078],[4.422794488,47.086505161],[4.422415986,47.086000159],[4.422078549,47.085252428],[4.42143123,47.084601253],[4.420666423,47.084293694],[4.420387374,47.0838595],[4.420074696,47.084150588],[4.419208677,47.084605151],[4.417475782,47.085082046],[4.416905707,47.085311448],[4.416070091,47.085921393],[4.416640931,47.086272781],[4.417049876,47.086734206],[4.417995712,47.086956727],[4.418270813,47.087291024],[4.417570712,47.08769041],[4.416505595,47.087695362],[4.415943153,47.088066038],[4.415666543,47.088477333],[4.415206614,47.088685567],[4.414693508,47.089329371],[4.414084348,47.08887489],[4.413831364,47.088528607],[4.414012301,47.087887069],[4.413692413,47.087201232],[4.413544847,47.087154412],[4.411677317,47.087579737],[4.411212843,47.089881572],[4.411485486,47.090828224],[4.411382239,47.091064503],[4.410623345,47.091891379],[4.411288201,47.092458656],[4.413064606,47.093278882],[4.413717657,47.094047991],[4.414325818,47.094562817],[4.41449327,47.095165874],[4.413952214,47.096305264],[4.414031932,47.097434359],[4.41423091,47.098032528],[4.414954703,47.09883138],[4.415126357,47.099342538],[4.415761055,47.100111859],[4.416297295,47.100445664],[4.416850364,47.101068305],[4.416916494,47.1012764],[4.417380249,47.101460712],[4.417853155,47.101892534],[4.419513128,47.102932902],[4.420765792,47.104428478],[4.42162383,47.105710082],[4.42151045,47.106811829],[4.421314163,47.107220346],[4.420801715,47.107793028],[4.420560086,47.108383091],[4.419748519,47.109367346],[4.419640117,47.109608197],[4.419824121,47.109884177],[4.420243207,47.109971778],[4.420927615,47.110267723],[4.421609171,47.11040522],[4.422252872,47.110757486],[4.423081744,47.111029131],[4.422947232,47.111229786],[4.420580988,47.110377334],[4.418888267,47.109856044],[4.41659591,47.108999904],[4.410045867,47.106917073],[4.409441169,47.108404784],[4.409011649,47.108925976],[4.408264855,47.110378492],[4.407527997,47.110394666],[4.406757712,47.110292383],[4.406526081,47.109502805],[4.405780032,47.109469556],[4.404919196,47.109535845],[4.404672722,47.109896317],[4.404204099,47.109374345],[4.404337902,47.109144006],[4.402374299,47.109913406],[4.402469685,47.110031108],[4.401821343,47.110458577],[4.402009784,47.110705717],[4.400205472,47.111060742],[4.399612009,47.111113848],[4.399338554,47.111605199],[4.398726634,47.1116081],[4.398486863,47.111873029],[4.398343418,47.112342996],[4.398310521,47.112905272],[4.398510297,47.113182895],[4.398347116,47.113654901],[4.397491957,47.113993899],[4.397242556,47.113684458],[4.396556776,47.113382988],[4.396198986,47.113318874],[4.395199295,47.11347591],[4.394897422,47.113686653],[4.394086602,47.11466981],[4.393899632,47.115498672],[4.394008972,47.116258229],[4.39481274,47.116836529],[4.393822951,47.11656302],[4.393247563,47.117726122],[4.392637776,47.11776318],[4.392104475,47.118003716],[4.391005511,47.119071355],[4.388718792,47.120837586],[4.388340051,47.121241928],[4.388005366,47.121820426],[4.388164629,47.122472235],[4.388496782,47.12281942],[4.389195643,47.124086053],[4.388893045,47.124374226],[4.388754158,47.124872036],[4.388759972,47.125302377],[4.389080886,47.126082807],[4.389462212,47.12639158],[4.389336798,47.127565459],[4.389546411,47.128070789],[4.389721295,47.129122202],[4.389835943,47.129270298],[4.389881956,47.130184591],[4.390118991,47.13052481],[4.390109847,47.130988646],[4.390401074,47.13148579],[4.391501845,47.132112767],[4.394266138,47.132726002],[4.394947812,47.132961804],[4.396501832,47.134374755],[4.397430115,47.134502214],[4.398509875,47.134466657],[4.399815101,47.134830858],[4.401709099,47.135001523],[4.403233544,47.135371134],[4.403689538,47.135754592],[4.404009286,47.136833942],[4.404669097,47.137340985],[4.405120098,47.13748138],[4.40543773,47.136404198],[4.406667833,47.136010165],[4.407267607,47.135683215],[4.407651005,47.135610118],[4.4083139,47.135224766],[4.410687874,47.134524117],[4.41149701,47.134081136],[4.411878105,47.133971135],[4.414325794,47.132362764],[4.414748693,47.131885761],[4.414675047,47.131442743],[4.415281893,47.1309869],[4.415944007,47.130927473],[4.415510447,47.130646438],[4.416128334,47.129456593],[4.416617496,47.129544251],[4.41676782,47.128687888],[4.417115436,47.128861919],[4.41770674,47.128770032],[4.418331088,47.128830813],[4.418611048,47.12919116],[4.419452337,47.129323111],[4.419353697,47.128784054],[4.420690751,47.128703711],[4.42152173,47.129095102],[4.422034391,47.129023069],[4.422411734,47.128723084],[4.422792186,47.128740917],[4.423396454,47.128540788],[4.423916587,47.12870187],[4.424412618,47.128649841],[4.425785886,47.128891352],[4.426803818,47.128668098],[4.429173343,47.128664963],[4.429469666,47.128744143],[4.430060898,47.12914744],[4.431104291,47.129436187],[4.433275171,47.130445727],[4.434015539,47.131096581],[4.434517263,47.131208319],[4.434967813,47.131132497],[4.435501004,47.130790916],[4.435821471,47.130339417],[4.436251192,47.129977505],[4.436857752,47.129864621],[4.439220099,47.130035156],[4.44008576,47.130335939],[4.441587428,47.131081718],[4.442216195,47.131157624],[4.443158444,47.130966684],[4.444279008,47.131029239],[4.444619706,47.131236591],[4.445677067,47.131844693],[4.446611124,47.131938371],[4.448477325,47.131710619],[4.449853375,47.131705088],[4.450484921,47.131785416],[4.45151029,47.132133637],[4.452077754,47.132185946],[4.451927213,47.131153217],[4.454871861,47.131481808],[4.454782977,47.130388877],[4.454622408,47.130354878],[4.454449034,47.12950433],[4.455538119,47.129378976],[4.455682794,47.128922428],[4.456288919,47.129185835],[4.456954196,47.13007521],[4.458609817,47.128700967],[4.459621566,47.129764248],[4.460543337,47.128626147],[4.462120567,47.12752838],[4.461879159,47.12709201],[4.461482465,47.126864705],[4.461370731,47.126442002],[4.460745655,47.126355349],[4.459256867,47.125700599],[4.459966424,47.124912753],[4.459083115,47.124448458],[4.458807313,47.123958487],[4.458978651,47.123318804],[4.458522316,47.122251216],[4.459186877,47.121946585],[4.458660598,47.12141385],[4.458460388,47.121084106],[4.45925802,47.120968693],[4.459167107,47.120826667],[4.459992381,47.120660475],[4.460579814,47.120431546],[4.461425058,47.119931922],[4.461741896,47.119648777],[4.461243849,47.118795134],[4.460216955,47.117945465],[4.45847432,47.11691932],[4.459257631,47.116764466],[4.459763979,47.116514053],[4.459864086,47.116800936],[4.460396436,47.116585309],[4.460070232,47.116230145],[4.460054638,47.115313676],[4.45944033,47.115424982],[4.459203415,47.115054281],[4.463218738,47.114912605],[4.462597449,47.114134363],[4.463427021,47.1135962],[4.463867993,47.113854454],[4.464279379,47.113606122],[4.465925004,47.11290813],[4.465639474,47.112691136],[4.465084425,47.112021023],[4.464936993,47.111546547],[4.466283548,47.110960391],[4.465672227,47.110985249],[4.46454555,47.109615515],[4.46635726,47.108773137],[4.468054401,47.108326587],[4.469857879,47.107959702],[4.468763656,47.105410889],[4.468562137,47.105178427],[4.46801875,47.10406335],[4.466319657,47.101863466],[4.464738989,47.10042565],[4.463511186,47.099450687],[4.463859213,47.099204057],[4.463609767,47.098856034],[4.462959028,47.098395128],[4.463046097,47.098104977],[4.467586816,47.098467047],[4.469537469,47.098528715],[4.471235006,47.098157746],[4.472175988,47.09808994],[4.473026436,47.099390186],[4.474041312,47.099130525],[4.474822747,47.098821605],[4.475216458,47.098848999],[4.476932292,47.09818416],[4.477838715,47.097577369],[4.47782353,47.097071501],[4.478751466,47.097057835],[4.479869788,47.096774286],[4.480572586,47.096773393],[4.480594236,47.096697476],[4.479278297,47.095689588],[4.47838119,47.095624523],[4.478018085,47.095510304],[4.475793756,47.094117781],[4.472349642,47.093053219],[4.471881804,47.092530601],[4.471042737,47.092367491],[4.469276398,47.092529526],[4.468872529,47.092659823],[4.467811511,47.092383348],[4.468241123,47.091745765],[4.467794778,47.091332716],[4.467705943,47.090491006],[4.467770479,47.09005256],[4.467911516,47.08743581],[4.466575793,47.086265046],[4.464551191,47.083852247],[4.463014031,47.08428863],[4.461878747,47.084718109]]]],&quot;type&quot;:&quot;MultiPolygon&quot;}"/>
    <s v="47.109077763, 4.433223826"/>
  </r>
  <r>
    <x v="0"/>
    <x v="190"/>
    <s v="21363"/>
    <s v="CC du Pays Arnay Liernais"/>
    <s v="200071173"/>
    <s v="CC"/>
    <s v="Côte-d'Or"/>
    <s v="21"/>
    <s v="Bourgogne-Franche-Comté"/>
    <s v="27"/>
    <s v="BT &gt; 36 kVA"/>
    <n v="1"/>
    <n v="81.265000000000001"/>
    <n v="0"/>
    <n v="0"/>
    <n v="0"/>
    <n v="0"/>
    <n v="0"/>
    <n v="0"/>
    <n v="0"/>
    <n v="0"/>
    <n v="0"/>
    <n v="0"/>
    <s v="{&quot;coordinates&quot;:[[[[4.461878747,47.084718109],[4.461461566,47.085036748],[4.462315577,47.086291104],[4.463662203,47.087915613],[4.462250494,47.088801529],[4.461672346,47.088970925],[4.461013268,47.088781154],[4.460360928,47.089424226],[4.459588272,47.09000668],[4.458647244,47.090457985],[4.458339913,47.090696884],[4.457968675,47.09066915],[4.457289303,47.09080198],[4.456477546,47.090866238],[4.456313934,47.09071522],[4.455656159,47.090622652],[4.455542464,47.090464702],[4.455757538,47.089884795],[4.455491642,47.089509948],[4.454880435,47.089188072],[4.454456699,47.089070941],[4.453978381,47.088689758],[4.453888304,47.088478381],[4.453449625,47.0882957],[4.452891204,47.087436473],[4.452233106,47.087232233],[4.451845069,47.086873319],[4.450987682,47.086562618],[4.45103869,47.086204493],[4.450869201,47.085931979],[4.450397439,47.085841549],[4.449948804,47.08558154],[4.449419035,47.085490934],[4.449371197,47.084888222],[4.44944937,47.084559473],[4.449119467,47.084351099],[4.448475075,47.083133643],[4.448007565,47.082660453],[4.447440676,47.081529364],[4.445550567,47.081489085],[4.445591735,47.081254449],[4.444960322,47.080566285],[4.443385429,47.080481509],[4.4421783,47.080248049],[4.441497034,47.080405124],[4.440932547,47.079653971],[4.441086814,47.079606124],[4.440558406,47.078675327],[4.440715187,47.078376219],[4.438874526,47.078752131],[4.438905251,47.078520329],[4.438632046,47.078013166],[4.438509316,47.077315933],[4.438188806,47.077308216],[4.437922429,47.07760058],[4.436707698,47.077375262],[4.436787947,47.077963168],[4.435153146,47.078744372],[4.433347584,47.07845882],[4.433937997,47.077561837],[4.433604696,47.077420097],[4.432927418,47.077577973],[4.432451492,47.077525342],[4.432086377,47.078170997],[4.432040905,47.078891031],[4.431883303,47.078912794],[4.43149541,47.079892801],[4.430525919,47.079968737],[4.430614802,47.08108331],[4.428514026,47.081001238],[4.427750676,47.081794071],[4.427636977,47.082179973],[4.427142125,47.082658826],[4.42747587,47.082816788],[4.427484611,47.084292536],[4.427878337,47.084823447],[4.424524915,47.085785093],[4.423559414,47.086366078],[4.422794488,47.086505161],[4.422415986,47.086000159],[4.422078549,47.085252428],[4.42143123,47.084601253],[4.420666423,47.084293694],[4.420387374,47.0838595],[4.420074696,47.084150588],[4.419208677,47.084605151],[4.417475782,47.085082046],[4.416905707,47.085311448],[4.416070091,47.085921393],[4.416640931,47.086272781],[4.417049876,47.086734206],[4.417995712,47.086956727],[4.418270813,47.087291024],[4.417570712,47.08769041],[4.416505595,47.087695362],[4.415943153,47.088066038],[4.415666543,47.088477333],[4.415206614,47.088685567],[4.414693508,47.089329371],[4.414084348,47.08887489],[4.413831364,47.088528607],[4.414012301,47.087887069],[4.413692413,47.087201232],[4.413544847,47.087154412],[4.411677317,47.087579737],[4.411212843,47.089881572],[4.411485486,47.090828224],[4.411382239,47.091064503],[4.410623345,47.091891379],[4.411288201,47.092458656],[4.413064606,47.093278882],[4.413717657,47.094047991],[4.414325818,47.094562817],[4.41449327,47.095165874],[4.413952214,47.096305264],[4.414031932,47.097434359],[4.41423091,47.098032528],[4.414954703,47.09883138],[4.415126357,47.099342538],[4.415761055,47.100111859],[4.416297295,47.100445664],[4.416850364,47.101068305],[4.416916494,47.1012764],[4.417380249,47.101460712],[4.417853155,47.101892534],[4.419513128,47.102932902],[4.420765792,47.104428478],[4.42162383,47.105710082],[4.42151045,47.106811829],[4.421314163,47.107220346],[4.420801715,47.107793028],[4.420560086,47.108383091],[4.419748519,47.109367346],[4.419640117,47.109608197],[4.419824121,47.109884177],[4.420243207,47.109971778],[4.420927615,47.110267723],[4.421609171,47.11040522],[4.422252872,47.110757486],[4.423081744,47.111029131],[4.422947232,47.111229786],[4.420580988,47.110377334],[4.418888267,47.109856044],[4.41659591,47.108999904],[4.410045867,47.106917073],[4.409441169,47.108404784],[4.409011649,47.108925976],[4.408264855,47.110378492],[4.407527997,47.110394666],[4.406757712,47.110292383],[4.406526081,47.109502805],[4.405780032,47.109469556],[4.404919196,47.109535845],[4.404672722,47.109896317],[4.404204099,47.109374345],[4.404337902,47.109144006],[4.402374299,47.109913406],[4.402469685,47.110031108],[4.401821343,47.110458577],[4.402009784,47.110705717],[4.400205472,47.111060742],[4.399612009,47.111113848],[4.399338554,47.111605199],[4.398726634,47.1116081],[4.398486863,47.111873029],[4.398343418,47.112342996],[4.398310521,47.112905272],[4.398510297,47.113182895],[4.398347116,47.113654901],[4.397491957,47.113993899],[4.397242556,47.113684458],[4.396556776,47.113382988],[4.396198986,47.113318874],[4.395199295,47.11347591],[4.394897422,47.113686653],[4.394086602,47.11466981],[4.393899632,47.115498672],[4.394008972,47.116258229],[4.39481274,47.116836529],[4.393822951,47.11656302],[4.393247563,47.117726122],[4.392637776,47.11776318],[4.392104475,47.118003716],[4.391005511,47.119071355],[4.388718792,47.120837586],[4.388340051,47.121241928],[4.388005366,47.121820426],[4.388164629,47.122472235],[4.388496782,47.12281942],[4.389195643,47.124086053],[4.388893045,47.124374226],[4.388754158,47.124872036],[4.388759972,47.125302377],[4.389080886,47.126082807],[4.389462212,47.12639158],[4.389336798,47.127565459],[4.389546411,47.128070789],[4.389721295,47.129122202],[4.389835943,47.129270298],[4.389881956,47.130184591],[4.390118991,47.13052481],[4.390109847,47.130988646],[4.390401074,47.13148579],[4.391501845,47.132112767],[4.394266138,47.132726002],[4.394947812,47.132961804],[4.396501832,47.134374755],[4.397430115,47.134502214],[4.398509875,47.134466657],[4.399815101,47.134830858],[4.401709099,47.135001523],[4.403233544,47.135371134],[4.403689538,47.135754592],[4.404009286,47.136833942],[4.404669097,47.137340985],[4.405120098,47.13748138],[4.40543773,47.136404198],[4.406667833,47.136010165],[4.407267607,47.135683215],[4.407651005,47.135610118],[4.4083139,47.135224766],[4.410687874,47.134524117],[4.41149701,47.134081136],[4.411878105,47.133971135],[4.414325794,47.132362764],[4.414748693,47.131885761],[4.414675047,47.131442743],[4.415281893,47.1309869],[4.415944007,47.130927473],[4.415510447,47.130646438],[4.416128334,47.129456593],[4.416617496,47.129544251],[4.41676782,47.128687888],[4.417115436,47.128861919],[4.41770674,47.128770032],[4.418331088,47.128830813],[4.418611048,47.12919116],[4.419452337,47.129323111],[4.419353697,47.128784054],[4.420690751,47.128703711],[4.42152173,47.129095102],[4.422034391,47.129023069],[4.422411734,47.128723084],[4.422792186,47.128740917],[4.423396454,47.128540788],[4.423916587,47.12870187],[4.424412618,47.128649841],[4.425785886,47.128891352],[4.426803818,47.128668098],[4.429173343,47.128664963],[4.429469666,47.128744143],[4.430060898,47.12914744],[4.431104291,47.129436187],[4.433275171,47.130445727],[4.434015539,47.131096581],[4.434517263,47.131208319],[4.434967813,47.131132497],[4.435501004,47.130790916],[4.435821471,47.130339417],[4.436251192,47.129977505],[4.436857752,47.129864621],[4.439220099,47.130035156],[4.44008576,47.130335939],[4.441587428,47.131081718],[4.442216195,47.131157624],[4.443158444,47.130966684],[4.444279008,47.131029239],[4.444619706,47.131236591],[4.445677067,47.131844693],[4.446611124,47.131938371],[4.448477325,47.131710619],[4.449853375,47.131705088],[4.450484921,47.131785416],[4.45151029,47.132133637],[4.452077754,47.132185946],[4.451927213,47.131153217],[4.454871861,47.131481808],[4.454782977,47.130388877],[4.454622408,47.130354878],[4.454449034,47.12950433],[4.455538119,47.129378976],[4.455682794,47.128922428],[4.456288919,47.129185835],[4.456954196,47.13007521],[4.458609817,47.128700967],[4.459621566,47.129764248],[4.460543337,47.128626147],[4.462120567,47.12752838],[4.461879159,47.12709201],[4.461482465,47.126864705],[4.461370731,47.126442002],[4.460745655,47.126355349],[4.459256867,47.125700599],[4.459966424,47.124912753],[4.459083115,47.124448458],[4.458807313,47.123958487],[4.458978651,47.123318804],[4.458522316,47.122251216],[4.459186877,47.121946585],[4.458660598,47.12141385],[4.458460388,47.121084106],[4.45925802,47.120968693],[4.459167107,47.120826667],[4.459992381,47.120660475],[4.460579814,47.120431546],[4.461425058,47.119931922],[4.461741896,47.119648777],[4.461243849,47.118795134],[4.460216955,47.117945465],[4.45847432,47.11691932],[4.459257631,47.116764466],[4.459763979,47.116514053],[4.459864086,47.116800936],[4.460396436,47.116585309],[4.460070232,47.116230145],[4.460054638,47.115313676],[4.45944033,47.115424982],[4.459203415,47.115054281],[4.463218738,47.114912605],[4.462597449,47.114134363],[4.463427021,47.1135962],[4.463867993,47.113854454],[4.464279379,47.113606122],[4.465925004,47.11290813],[4.465639474,47.112691136],[4.465084425,47.112021023],[4.464936993,47.111546547],[4.466283548,47.110960391],[4.465672227,47.110985249],[4.46454555,47.109615515],[4.46635726,47.108773137],[4.468054401,47.108326587],[4.469857879,47.107959702],[4.468763656,47.105410889],[4.468562137,47.105178427],[4.46801875,47.10406335],[4.466319657,47.101863466],[4.464738989,47.10042565],[4.463511186,47.099450687],[4.463859213,47.099204057],[4.463609767,47.098856034],[4.462959028,47.098395128],[4.463046097,47.098104977],[4.467586816,47.098467047],[4.469537469,47.098528715],[4.471235006,47.098157746],[4.472175988,47.09808994],[4.473026436,47.099390186],[4.474041312,47.099130525],[4.474822747,47.098821605],[4.475216458,47.098848999],[4.476932292,47.09818416],[4.477838715,47.097577369],[4.47782353,47.097071501],[4.478751466,47.097057835],[4.479869788,47.096774286],[4.480572586,47.096773393],[4.480594236,47.096697476],[4.479278297,47.095689588],[4.47838119,47.095624523],[4.478018085,47.095510304],[4.475793756,47.094117781],[4.472349642,47.093053219],[4.471881804,47.092530601],[4.471042737,47.092367491],[4.469276398,47.092529526],[4.468872529,47.092659823],[4.467811511,47.092383348],[4.468241123,47.091745765],[4.467794778,47.091332716],[4.467705943,47.090491006],[4.467770479,47.09005256],[4.467911516,47.08743581],[4.466575793,47.086265046],[4.464551191,47.083852247],[4.463014031,47.08428863],[4.461878747,47.084718109]]]],&quot;type&quot;:&quot;MultiPolygon&quot;}"/>
    <s v="47.109077763, 4.433223826"/>
  </r>
  <r>
    <x v="0"/>
    <x v="191"/>
    <s v="21361"/>
    <s v="CC des Vallées de la Tille et de l'Ignon"/>
    <s v="242100154"/>
    <s v="CC"/>
    <s v="Côte-d'Or"/>
    <s v="21"/>
    <s v="Bourgogne-Franche-Comté"/>
    <s v="27"/>
    <s v="BT &lt;= 36 kVA"/>
    <m/>
    <m/>
    <n v="0"/>
    <n v="0"/>
    <n v="0"/>
    <n v="0"/>
    <n v="0"/>
    <n v="0"/>
    <n v="0"/>
    <n v="0"/>
    <n v="0"/>
    <n v="0"/>
    <s v="{&quot;coordinates&quot;:[[[[5.235134006,47.467528546],[5.232053519,47.467478684],[5.229058537,47.466420308],[5.228671738,47.466220591],[5.228061753,47.465572177],[5.226079941,47.46300665],[5.223849834,47.461395897],[5.222591207,47.460601352],[5.221689541,47.459896337],[5.220830699,47.459070728],[5.219733442,47.458482898],[5.21904081,47.457469497],[5.218841724,47.456862731],[5.218468806,47.456258377],[5.217002953,47.456482623],[5.216131318,47.455441096],[5.213602297,47.455737769],[5.214074062,47.457899078],[5.211817506,47.458237354],[5.210772213,47.458294134],[5.210802995,47.458428629],[5.208880777,47.458503846],[5.208922966,47.458593098],[5.206566835,47.458771966],[5.206571228,47.458942983],[5.205073883,47.458985767],[5.205062742,47.459102146],[5.202995934,47.459116967],[5.202896961,47.459422318],[5.201046188,47.459686063],[5.19992511,47.459967508],[5.200235885,47.46080903],[5.199363843,47.460979499],[5.198836859,47.459916929],[5.196223362,47.460394919],[5.19653615,47.460769038],[5.197409318,47.462502278],[5.197871747,47.463027558],[5.198331508,47.46403737],[5.195136226,47.464970273],[5.197269196,47.467532543],[5.197845137,47.468557272],[5.193714018,47.470188585],[5.191552767,47.47063182],[5.191202105,47.47004678],[5.190274586,47.470293865],[5.189516178,47.470681845],[5.190379094,47.471062743],[5.189750101,47.471530237],[5.189004731,47.472302489],[5.188381537,47.472750054],[5.189132914,47.473293349],[5.190296024,47.473738843],[5.189668518,47.47469799],[5.190238034,47.475275316],[5.189747307,47.476493939],[5.189553739,47.476729912],[5.189812675,47.478416211],[5.190873686,47.478279186],[5.191540209,47.479245503],[5.192497994,47.479928075],[5.193110437,47.480189398],[5.193530574,47.480555198],[5.193667846,47.480857887],[5.193584783,47.481229564],[5.190556049,47.482071826],[5.189911045,47.482378425],[5.188990804,47.482971154],[5.187438346,47.484509584],[5.187093363,47.484519666],[5.186139863,47.48543808],[5.185611401,47.48537956],[5.185077876,47.48692134],[5.184898705,47.487901755],[5.185342535,47.487904234],[5.185040297,47.489482194],[5.184954528,47.49070039],[5.183422111,47.490426557],[5.183424612,47.491301804],[5.183904418,47.492673286],[5.184010786,47.494172437],[5.184225674,47.494912226],[5.184478192,47.494913794],[5.184630606,47.495945617],[5.184984328,47.496961056],[5.186403989,47.497397278],[5.186532089,47.497312928],[5.187196611,47.497771417],[5.188036767,47.499177538],[5.188560957,47.499063232],[5.18888619,47.500062086],[5.193860966,47.499793804],[5.194380496,47.500732253],[5.195220043,47.500563349],[5.195929194,47.502203315],[5.195087647,47.50274507],[5.19945916,47.50573695],[5.199773464,47.505623855],[5.200016769,47.506143356],[5.200369232,47.506408653],[5.200551209,47.506729398],[5.200443204,47.507011496],[5.199829364,47.507435519],[5.199960799,47.507723],[5.20086063,47.508467834],[5.203908304,47.50982672],[5.203554212,47.510651977],[5.203634642,47.511055684],[5.207710358,47.51364763],[5.208280128,47.513250516],[5.21184268,47.515155955],[5.21232221,47.515308943],[5.213363663,47.51542154],[5.214229151,47.51539339],[5.215076496,47.51511974],[5.217248013,47.516039282],[5.217060352,47.516738945],[5.221296646,47.515425471],[5.223017385,47.515090986],[5.225960388,47.514870009],[5.228073565,47.514608095],[5.232860192,47.514579506],[5.236048198,47.514115842],[5.237352205,47.51351358],[5.238229873,47.513237376],[5.2393035,47.512403581],[5.240912218,47.510764329],[5.242339955,47.509470732],[5.242642049,47.509670235],[5.243895203,47.508620416],[5.243543396,47.5081229],[5.244270676,47.507749585],[5.244883512,47.506803038],[5.245940254,47.505730863],[5.246029018,47.504964609],[5.246405942,47.504129762],[5.246673838,47.503863444],[5.247489267,47.503344323],[5.247522383,47.502867308],[5.248154842,47.501852821],[5.248790776,47.501079604],[5.249353215,47.499917874],[5.250060066,47.499346798],[5.250733069,47.498287385],[5.251375034,47.495480644],[5.25209377,47.494657175],[5.253067651,47.493866587],[5.253376978,47.493134777],[5.255919774,47.490039059],[5.25557928,47.489526047],[5.254345857,47.489893031],[5.254055925,47.489886035],[5.252079886,47.487446001],[5.251375626,47.486716679],[5.250341751,47.48614141],[5.249690306,47.485592965],[5.246335349,47.48469506],[5.244034782,47.483974864],[5.242829408,47.483488385],[5.240203421,47.48029162],[5.239368047,47.478708346],[5.238803264,47.476575042],[5.238490186,47.473980325],[5.238592798,47.473480357],[5.238341151,47.472608076],[5.238057591,47.470908818],[5.236986642,47.468863575],[5.235957897,47.46785853],[5.235134006,47.467528546]]]],&quot;type&quot;:&quot;MultiPolygon&quot;}"/>
    <s v="47.488104094, 5.217835902"/>
  </r>
  <r>
    <x v="0"/>
    <x v="191"/>
    <s v="21361"/>
    <s v="CC des Vallées de la Tille et de l'Ignon"/>
    <s v="242100154"/>
    <s v="CC"/>
    <s v="Côte-d'Or"/>
    <s v="21"/>
    <s v="Bourgogne-Franche-Comté"/>
    <s v="27"/>
    <s v="BT &gt; 36 kVA"/>
    <n v="2"/>
    <n v="235.08600000000001"/>
    <n v="0"/>
    <n v="0"/>
    <n v="0"/>
    <n v="0"/>
    <n v="0"/>
    <n v="0"/>
    <n v="0"/>
    <n v="0"/>
    <n v="0"/>
    <n v="0"/>
    <s v="{&quot;coordinates&quot;:[[[[5.235134006,47.467528546],[5.232053519,47.467478684],[5.229058537,47.466420308],[5.228671738,47.466220591],[5.228061753,47.465572177],[5.226079941,47.46300665],[5.223849834,47.461395897],[5.222591207,47.460601352],[5.221689541,47.459896337],[5.220830699,47.459070728],[5.219733442,47.458482898],[5.21904081,47.457469497],[5.218841724,47.456862731],[5.218468806,47.456258377],[5.217002953,47.456482623],[5.216131318,47.455441096],[5.213602297,47.455737769],[5.214074062,47.457899078],[5.211817506,47.458237354],[5.210772213,47.458294134],[5.210802995,47.458428629],[5.208880777,47.458503846],[5.208922966,47.458593098],[5.206566835,47.458771966],[5.206571228,47.458942983],[5.205073883,47.458985767],[5.205062742,47.459102146],[5.202995934,47.459116967],[5.202896961,47.459422318],[5.201046188,47.459686063],[5.19992511,47.459967508],[5.200235885,47.46080903],[5.199363843,47.460979499],[5.198836859,47.459916929],[5.196223362,47.460394919],[5.19653615,47.460769038],[5.197409318,47.462502278],[5.197871747,47.463027558],[5.198331508,47.46403737],[5.195136226,47.464970273],[5.197269196,47.467532543],[5.197845137,47.468557272],[5.193714018,47.470188585],[5.191552767,47.47063182],[5.191202105,47.47004678],[5.190274586,47.470293865],[5.189516178,47.470681845],[5.190379094,47.471062743],[5.189750101,47.471530237],[5.189004731,47.472302489],[5.188381537,47.472750054],[5.189132914,47.473293349],[5.190296024,47.473738843],[5.189668518,47.47469799],[5.190238034,47.475275316],[5.189747307,47.476493939],[5.189553739,47.476729912],[5.189812675,47.478416211],[5.190873686,47.478279186],[5.191540209,47.479245503],[5.192497994,47.479928075],[5.193110437,47.480189398],[5.193530574,47.480555198],[5.193667846,47.480857887],[5.193584783,47.481229564],[5.190556049,47.482071826],[5.189911045,47.482378425],[5.188990804,47.482971154],[5.187438346,47.484509584],[5.187093363,47.484519666],[5.186139863,47.48543808],[5.185611401,47.48537956],[5.185077876,47.48692134],[5.184898705,47.487901755],[5.185342535,47.487904234],[5.185040297,47.489482194],[5.184954528,47.49070039],[5.183422111,47.490426557],[5.183424612,47.491301804],[5.183904418,47.492673286],[5.184010786,47.494172437],[5.184225674,47.494912226],[5.184478192,47.494913794],[5.184630606,47.495945617],[5.184984328,47.496961056],[5.186403989,47.497397278],[5.186532089,47.497312928],[5.187196611,47.497771417],[5.188036767,47.499177538],[5.188560957,47.499063232],[5.18888619,47.500062086],[5.193860966,47.499793804],[5.194380496,47.500732253],[5.195220043,47.500563349],[5.195929194,47.502203315],[5.195087647,47.50274507],[5.19945916,47.50573695],[5.199773464,47.505623855],[5.200016769,47.506143356],[5.200369232,47.506408653],[5.200551209,47.506729398],[5.200443204,47.507011496],[5.199829364,47.507435519],[5.199960799,47.507723],[5.20086063,47.508467834],[5.203908304,47.50982672],[5.203554212,47.510651977],[5.203634642,47.511055684],[5.207710358,47.51364763],[5.208280128,47.513250516],[5.21184268,47.515155955],[5.21232221,47.515308943],[5.213363663,47.51542154],[5.214229151,47.51539339],[5.215076496,47.51511974],[5.217248013,47.516039282],[5.217060352,47.516738945],[5.221296646,47.515425471],[5.223017385,47.515090986],[5.225960388,47.514870009],[5.228073565,47.514608095],[5.232860192,47.514579506],[5.236048198,47.514115842],[5.237352205,47.51351358],[5.238229873,47.513237376],[5.2393035,47.512403581],[5.240912218,47.510764329],[5.242339955,47.509470732],[5.242642049,47.509670235],[5.243895203,47.508620416],[5.243543396,47.5081229],[5.244270676,47.507749585],[5.244883512,47.506803038],[5.245940254,47.505730863],[5.246029018,47.504964609],[5.246405942,47.504129762],[5.246673838,47.503863444],[5.247489267,47.503344323],[5.247522383,47.502867308],[5.248154842,47.501852821],[5.248790776,47.501079604],[5.249353215,47.499917874],[5.250060066,47.499346798],[5.250733069,47.498287385],[5.251375034,47.495480644],[5.25209377,47.494657175],[5.253067651,47.493866587],[5.253376978,47.493134777],[5.255919774,47.490039059],[5.25557928,47.489526047],[5.254345857,47.489893031],[5.254055925,47.489886035],[5.252079886,47.487446001],[5.251375626,47.486716679],[5.250341751,47.48614141],[5.249690306,47.485592965],[5.246335349,47.48469506],[5.244034782,47.483974864],[5.242829408,47.483488385],[5.240203421,47.48029162],[5.239368047,47.478708346],[5.238803264,47.476575042],[5.238490186,47.473980325],[5.238592798,47.473480357],[5.238341151,47.472608076],[5.238057591,47.470908818],[5.236986642,47.468863575],[5.235957897,47.46785853],[5.235134006,47.467528546]]]],&quot;type&quot;:&quot;MultiPolygon&quot;}"/>
    <s v="47.488104094, 5.217835902"/>
  </r>
  <r>
    <x v="0"/>
    <x v="192"/>
    <s v="21360"/>
    <s v="CC de Pouilly-en-Auxois/Bligny-sur-Ouche"/>
    <s v="200071207"/>
    <s v="CC"/>
    <s v="Côte-d'Or"/>
    <s v="21"/>
    <s v="Bourgogne-Franche-Comté"/>
    <s v="27"/>
    <s v="BT &lt;= 36 kVA"/>
    <m/>
    <m/>
    <n v="0"/>
    <n v="0"/>
    <n v="0"/>
    <n v="0"/>
    <n v="0"/>
    <n v="0"/>
    <n v="0"/>
    <n v="0"/>
    <n v="0"/>
    <n v="0"/>
    <s v="{&quot;coordinates&quot;:[[[[4.648833976,47.088917491],[4.651567454,47.089141418],[4.652872215,47.089510889],[4.653815228,47.09007913],[4.656451049,47.092014408],[4.657053913,47.092238099],[4.657999093,47.091973305],[4.658739414,47.092293172],[4.659032552,47.092692394],[4.65985689,47.093128114],[4.660254833,47.093461892],[4.660636802,47.093619398],[4.662595545,47.094109939],[4.663919175,47.094870738],[4.664098507,47.095084279],[4.664779594,47.095105992],[4.665340983,47.095265401],[4.666304822,47.095902582],[4.667550394,47.096396113],[4.669844511,47.0970654],[4.671360828,47.097400092],[4.67334727,47.09758568],[4.673456456,47.097279726],[4.673809223,47.097343959],[4.673957042,47.097645292],[4.674672076,47.097612424],[4.674912051,47.097356804],[4.675233081,47.097333242],[4.676010499,47.097059025],[4.677188945,47.096196354],[4.677612709,47.095745352],[4.678807105,47.095311976],[4.680315071,47.09558994],[4.681855767,47.095563935],[4.682269938,47.095398518],[4.683286001,47.095589946],[4.683838073,47.09523791],[4.684464669,47.095118919],[4.685302887,47.094809533],[4.686383082,47.094058059],[4.687302184,47.093806012],[4.68802912,47.093312723],[4.688671401,47.093274526],[4.689333872,47.093712404],[4.690370106,47.093832335],[4.690846939,47.094068501],[4.691350176,47.094095359],[4.692416323,47.09352954],[4.693257654,47.092943591],[4.693222808,47.092757694],[4.696432167,47.092671019],[4.69711437,47.092728545],[4.699649755,47.091423365],[4.70048934,47.091036401],[4.701021101,47.090923217],[4.702085368,47.090344726],[4.702964997,47.089974263],[4.704354869,47.089478304],[4.704963077,47.089073105],[4.705423521,47.088998774],[4.706329679,47.089009716],[4.708008655,47.08869315],[4.708453658,47.088755914],[4.710642977,47.088401149],[4.710675321,47.088132314],[4.710210441,47.087027046],[4.710065266,47.085401045],[4.709521766,47.083311763],[4.708935424,47.082074107],[4.708988856,47.081180896],[4.708936821,47.080662062],[4.709127906,47.080285518],[4.709041476,47.078639734],[4.709218949,47.078249883],[4.709036723,47.077990524],[4.708242818,47.077314259],[4.708006113,47.076541504],[4.708218888,47.076059279],[4.708004096,47.075686933],[4.70775003,47.07482348],[4.707685754,47.074125621],[4.707540867,47.073879216],[4.707002216,47.073477434],[4.706864157,47.07303011],[4.706908272,47.071341869],[4.706648979,47.070770261],[4.706681064,47.070242978],[4.706174959,47.06970203],[4.703580756,47.068439943],[4.703039221,47.068695571],[4.702556559,47.069188068],[4.702302901,47.070296752],[4.702419833,47.070535471],[4.701411056,47.070729533],[4.700448187,47.070707685],[4.699022327,47.070507129],[4.698742511,47.069992539],[4.698160664,47.070266747],[4.697460825,47.070100526],[4.696195429,47.069595001],[4.6956597,47.069449775],[4.695172511,47.069465028],[4.695181528,47.068745375],[4.69496553,47.06824695],[4.695563925,47.066780219],[4.695577955,47.065968638],[4.696664721,47.064694648],[4.697020446,47.064858723],[4.69744025,47.065383868],[4.698291481,47.066090881],[4.699041276,47.066422059],[4.699917174,47.066655921],[4.700102861,47.065605874],[4.700816707,47.064587677],[4.7019827,47.064075216],[4.702870779,47.063359718],[4.695291331,47.061754772],[4.693153563,47.061243102],[4.691711975,47.060784238],[4.691087434,47.060703329],[4.689924788,47.060692424],[4.689666075,47.060805172],[4.689150854,47.061311598],[4.688508122,47.061407444],[4.688761627,47.062138568],[4.688372122,47.062704388],[4.688237378,47.063115196],[4.688318961,47.063448099],[4.689486468,47.064916901],[4.689275398,47.065120805],[4.68803725,47.06484803],[4.687938053,47.065173669],[4.687306171,47.065238731],[4.686959746,47.065455412],[4.686722181,47.065908243],[4.686865216,47.067026407],[4.686357456,47.067352605],[4.685340616,47.067625891],[4.685133974,47.067803606],[4.684924342,47.068392004],[4.684473533,47.06893889],[4.684467141,47.069578355],[4.68344813,47.070839529],[4.683450765,47.071261836],[4.683624981,47.071691548],[4.683445727,47.072198452],[4.683192283,47.072482206],[4.682551468,47.072855349],[4.681524297,47.073012583],[4.680928733,47.073231069],[4.679548986,47.074172363],[4.67910696,47.074708292],[4.678884623,47.075187898],[4.677962538,47.076521451],[4.677718102,47.076757334],[4.676978063,47.078308863],[4.676728537,47.078593445],[4.675655773,47.078687349],[4.673684342,47.079515575],[4.673480279,47.079694131],[4.670830815,47.080340312],[4.667947404,47.08177866],[4.666894693,47.081628152],[4.664990664,47.082085142],[4.664554431,47.081918526],[4.663010384,47.081951559],[4.662704553,47.082593523],[4.662853598,47.08268143],[4.661428765,47.083803248],[4.659078861,47.082884259],[4.658480435,47.0824588],[4.657769289,47.082568959],[4.656405005,47.082188691],[4.655511458,47.081596349],[4.653704902,47.081064794],[4.65349509,47.081617108],[4.653852084,47.081780396],[4.653682879,47.082195252],[4.653176321,47.08239971],[4.651777883,47.081936129],[4.649855321,47.080929802],[4.646043082,47.080203415],[4.64573716,47.080373465],[4.643959828,47.080666211],[4.644157095,47.081039818],[4.643937336,47.081182523],[4.644172154,47.082052677],[4.643298516,47.082195676],[4.643640386,47.083550584],[4.643687878,47.08502224],[4.643543907,47.085013482],[4.644585959,47.086846503],[4.644721176,47.087259714],[4.645579683,47.087266406],[4.646056753,47.087346062],[4.646089663,47.088121832],[4.648408255,47.088361645],[4.648503021,47.088571914],[4.648833976,47.088917491]]]],&quot;type&quot;:&quot;MultiPolygon&quot;}"/>
    <s v="47.082555237, 4.682954116"/>
  </r>
  <r>
    <x v="0"/>
    <x v="193"/>
    <s v="21357"/>
    <s v="CC du Pays Châtillonnais"/>
    <s v="242101434"/>
    <s v="CC"/>
    <s v="Côte-d'Or"/>
    <s v="21"/>
    <s v="Bourgogne-Franche-Comté"/>
    <s v="27"/>
    <s v="BT &lt;= 36 kVA"/>
    <m/>
    <m/>
    <n v="0"/>
    <n v="0"/>
    <n v="0"/>
    <n v="0"/>
    <n v="0"/>
    <n v="0"/>
    <n v="0"/>
    <n v="0"/>
    <n v="0"/>
    <n v="0"/>
    <s v="{&quot;coordinates&quot;:[[[[4.798380565,47.905785881],[4.798445724,47.90521956],[4.79870538,47.904506227],[4.797312609,47.902911701],[4.795899281,47.90157763],[4.794444975,47.900850902],[4.79169203,47.899801906],[4.791855033,47.899514956],[4.790358892,47.898973357],[4.790782349,47.898589716],[4.79065462,47.898374716],[4.78961961,47.897612727],[4.788961202,47.896704559],[4.788947956,47.895993604],[4.789181429,47.895533645],[4.788818199,47.894645282],[4.78836135,47.89387807],[4.787354187,47.892667336],[4.786628559,47.89158824],[4.785875527,47.890767913],[4.785243488,47.890321125],[4.785851324,47.884277817],[4.781123234,47.879529967],[4.778071097,47.876297699],[4.775783566,47.873593006],[4.77373332,47.871376196],[4.773140342,47.87044624],[4.772783828,47.869745864],[4.772685135,47.86895337],[4.772751746,47.868143075],[4.772595526,47.86795189],[4.773005571,47.866007541],[4.773123668,47.863172789],[4.774143288,47.860857329],[4.771929714,47.859702501],[4.7715216,47.861062586],[4.771028499,47.861599357],[4.770847424,47.861945971],[4.76980878,47.861928337],[4.768336053,47.862051368],[4.766619303,47.861956604],[4.765378552,47.861613396],[4.76401653,47.86140433],[4.76298626,47.860912998],[4.761253321,47.864646092],[4.760366362,47.864524372],[4.759699245,47.864294925],[4.757042138,47.863637987],[4.755245962,47.863326395],[4.754383581,47.863259175],[4.750979401,47.863310031],[4.750318585,47.863391908],[4.749799516,47.863594096],[4.745771628,47.864612819],[4.744980845,47.864892845],[4.741549544,47.865425437],[4.739607646,47.865564971],[4.735884794,47.865120499],[4.73357513,47.865550738],[4.732461053,47.865723829],[4.731610364,47.866015449],[4.731235904,47.86622442],[4.729912785,47.867578933],[4.727879946,47.869367875],[4.726439459,47.870779883],[4.727837935,47.870955542],[4.729173862,47.871264434],[4.732061336,47.872297584],[4.733714029,47.873127465],[4.735225647,47.873610132],[4.735396224,47.873712033],[4.736031297,47.874516418],[4.736732265,47.875534971],[4.737513658,47.879338435],[4.737189979,47.88065211],[4.736493332,47.882100929],[4.736058013,47.883971669],[4.736495708,47.884219948],[4.737589783,47.887186991],[4.73693794,47.887307363],[4.737662201,47.888582115],[4.738149388,47.890054814],[4.738648698,47.891038528],[4.737986672,47.891258075],[4.740886172,47.894252347],[4.741008632,47.894598904],[4.739538773,47.895655909],[4.740132319,47.896204328],[4.738799547,47.896462625],[4.740204919,47.896990015],[4.741294217,47.900735738],[4.747218171,47.90046139],[4.747832578,47.900500855],[4.748810311,47.90380798],[4.749035017,47.903842441],[4.750314567,47.903346275],[4.751962427,47.906506553],[4.754361121,47.905641668],[4.75666327,47.908941533],[4.755904685,47.90920133],[4.759636189,47.914614085],[4.764536216,47.912817612],[4.767922502,47.911129244],[4.767844093,47.911066511],[4.769012413,47.910446692],[4.771447935,47.913456207],[4.775587387,47.918277196],[4.776609527,47.919288848],[4.776974731,47.919797328],[4.779510875,47.919351146],[4.780368798,47.919017678],[4.781900366,47.918726196],[4.78318452,47.918285419],[4.784001834,47.917740997],[4.786447734,47.917204214],[4.788706356,47.9155621],[4.789808494,47.915683937],[4.792695893,47.914386833],[4.791846916,47.910697304],[4.791885734,47.910498669],[4.79444798,47.909336101],[4.795114981,47.908907316],[4.796227938,47.908007206],[4.797242943,47.906825022],[4.798380565,47.905785881]]]],&quot;type&quot;:&quot;MultiPolygon&quot;}"/>
    <s v="47.889336315, 4.763793794"/>
  </r>
  <r>
    <x v="0"/>
    <x v="193"/>
    <s v="21357"/>
    <s v="CC du Pays Châtillonnais"/>
    <s v="242101434"/>
    <s v="CC"/>
    <s v="Côte-d'Or"/>
    <s v="21"/>
    <s v="Bourgogne-Franche-Comté"/>
    <s v="27"/>
    <s v="BT &gt; 36 kVA"/>
    <n v="1"/>
    <n v="84.081000000000003"/>
    <n v="0"/>
    <n v="0"/>
    <n v="0"/>
    <n v="0"/>
    <n v="0"/>
    <n v="0"/>
    <n v="0"/>
    <n v="0"/>
    <n v="0"/>
    <n v="0"/>
    <s v="{&quot;coordinates&quot;:[[[[4.798380565,47.905785881],[4.798445724,47.90521956],[4.79870538,47.904506227],[4.797312609,47.902911701],[4.795899281,47.90157763],[4.794444975,47.900850902],[4.79169203,47.899801906],[4.791855033,47.899514956],[4.790358892,47.898973357],[4.790782349,47.898589716],[4.79065462,47.898374716],[4.78961961,47.897612727],[4.788961202,47.896704559],[4.788947956,47.895993604],[4.789181429,47.895533645],[4.788818199,47.894645282],[4.78836135,47.89387807],[4.787354187,47.892667336],[4.786628559,47.89158824],[4.785875527,47.890767913],[4.785243488,47.890321125],[4.785851324,47.884277817],[4.781123234,47.879529967],[4.778071097,47.876297699],[4.775783566,47.873593006],[4.77373332,47.871376196],[4.773140342,47.87044624],[4.772783828,47.869745864],[4.772685135,47.86895337],[4.772751746,47.868143075],[4.772595526,47.86795189],[4.773005571,47.866007541],[4.773123668,47.863172789],[4.774143288,47.860857329],[4.771929714,47.859702501],[4.7715216,47.861062586],[4.771028499,47.861599357],[4.770847424,47.861945971],[4.76980878,47.861928337],[4.768336053,47.862051368],[4.766619303,47.861956604],[4.765378552,47.861613396],[4.76401653,47.86140433],[4.76298626,47.860912998],[4.761253321,47.864646092],[4.760366362,47.864524372],[4.759699245,47.864294925],[4.757042138,47.863637987],[4.755245962,47.863326395],[4.754383581,47.863259175],[4.750979401,47.863310031],[4.750318585,47.863391908],[4.749799516,47.863594096],[4.745771628,47.864612819],[4.744980845,47.864892845],[4.741549544,47.865425437],[4.739607646,47.865564971],[4.735884794,47.865120499],[4.73357513,47.865550738],[4.732461053,47.865723829],[4.731610364,47.866015449],[4.731235904,47.86622442],[4.729912785,47.867578933],[4.727879946,47.869367875],[4.726439459,47.870779883],[4.727837935,47.870955542],[4.729173862,47.871264434],[4.732061336,47.872297584],[4.733714029,47.873127465],[4.735225647,47.873610132],[4.735396224,47.873712033],[4.736031297,47.874516418],[4.736732265,47.875534971],[4.737513658,47.879338435],[4.737189979,47.88065211],[4.736493332,47.882100929],[4.736058013,47.883971669],[4.736495708,47.884219948],[4.737589783,47.887186991],[4.73693794,47.887307363],[4.737662201,47.888582115],[4.738149388,47.890054814],[4.738648698,47.891038528],[4.737986672,47.891258075],[4.740886172,47.894252347],[4.741008632,47.894598904],[4.739538773,47.895655909],[4.740132319,47.896204328],[4.738799547,47.896462625],[4.740204919,47.896990015],[4.741294217,47.900735738],[4.747218171,47.90046139],[4.747832578,47.900500855],[4.748810311,47.90380798],[4.749035017,47.903842441],[4.750314567,47.903346275],[4.751962427,47.906506553],[4.754361121,47.905641668],[4.75666327,47.908941533],[4.755904685,47.90920133],[4.759636189,47.914614085],[4.764536216,47.912817612],[4.767922502,47.911129244],[4.767844093,47.911066511],[4.769012413,47.910446692],[4.771447935,47.913456207],[4.775587387,47.918277196],[4.776609527,47.919288848],[4.776974731,47.919797328],[4.779510875,47.919351146],[4.780368798,47.919017678],[4.781900366,47.918726196],[4.78318452,47.918285419],[4.784001834,47.917740997],[4.786447734,47.917204214],[4.788706356,47.9155621],[4.789808494,47.915683937],[4.792695893,47.914386833],[4.791846916,47.910697304],[4.791885734,47.910498669],[4.79444798,47.909336101],[4.795114981,47.908907316],[4.796227938,47.908007206],[4.797242943,47.906825022],[4.798380565,47.905785881]]]],&quot;type&quot;:&quot;MultiPolygon&quot;}"/>
    <s v="47.889336315, 4.763793794"/>
  </r>
  <r>
    <x v="0"/>
    <x v="194"/>
    <s v="21356"/>
    <s v="CC Rives de Saône"/>
    <s v="242101509"/>
    <s v="CC"/>
    <s v="Côte-d'Or"/>
    <s v="21"/>
    <s v="Bourgogne-Franche-Comté"/>
    <s v="27"/>
    <s v="BT &gt; 36 kVA"/>
    <n v="1"/>
    <n v="84.581000000000003"/>
    <n v="0"/>
    <n v="0"/>
    <n v="0"/>
    <n v="0"/>
    <n v="0"/>
    <n v="0"/>
    <n v="0"/>
    <n v="0"/>
    <n v="0"/>
    <n v="0"/>
    <s v="{&quot;coordinates&quot;:[[[[5.275423204,47.101432134],[5.280851833,47.102197922],[5.280981383,47.101425281],[5.281982789,47.098938543],[5.285109681,47.099768455],[5.286225525,47.09709297],[5.287432302,47.097215909],[5.287617013,47.096875397],[5.286428894,47.096445857],[5.287261986,47.095346749],[5.288299316,47.093529345],[5.288822245,47.092861488],[5.291734615,47.090605196],[5.292744171,47.090187069],[5.29503183,47.089526495],[5.297899151,47.088946222],[5.299635855,47.088480248],[5.303251801,47.087151776],[5.304472592,47.086866239],[5.308593367,47.086122889],[5.311726167,47.085898142],[5.312632807,47.085607092],[5.315410199,47.08450757],[5.315454942,47.084290506],[5.31686182,47.083766023],[5.317957569,47.082967646],[5.318202738,47.082934807],[5.319323048,47.083168128],[5.319756152,47.083151329],[5.322823847,47.081940412],[5.324741189,47.0809336],[5.32691854,47.080026001],[5.328635076,47.079074505],[5.32916592,47.078909785],[5.329986428,47.078491529],[5.330424283,47.078158445],[5.330665294,47.077755471],[5.331659805,47.076849111],[5.329701725,47.075624911],[5.32846282,47.075421103],[5.327341255,47.07536984],[5.325205984,47.074496809],[5.324173699,47.074283393],[5.323446444,47.074019701],[5.32279152,47.073292488],[5.321509228,47.072293254],[5.320744282,47.071826743],[5.318044392,47.069098659],[5.317128377,47.067998356],[5.316908488,47.066807528],[5.317023791,47.066576436],[5.316308691,47.065855799],[5.315959502,47.065981693],[5.314714025,47.064788898],[5.313729966,47.065325616],[5.313181441,47.064922275],[5.312950382,47.063714551],[5.313498711,47.063283842],[5.313730106,47.062563146],[5.313288096,47.061876652],[5.312884045,47.061491133],[5.312486557,47.060366901],[5.312709427,47.059908483],[5.312082413,47.059732787],[5.311500731,47.058892359],[5.311545369,47.058180807],[5.310731602,47.058075493],[5.310540763,47.057743346],[5.310219217,47.057559729],[5.309576283,47.057719401],[5.309261758,47.05800761],[5.30791976,47.058432543],[5.307689026,47.058615493],[5.307547789,47.059134419],[5.307679999,47.059513677],[5.307578094,47.061136983],[5.307404329,47.061450297],[5.306553635,47.062208566],[5.306026111,47.063003611],[5.305701307,47.06329922],[5.305419901,47.06328412],[5.304966427,47.062913072],[5.304579982,47.062259665],[5.303460474,47.06181723],[5.302938324,47.061411515],[5.301919164,47.060972469],[5.299177397,47.062297962],[5.298373619,47.062830059],[5.293765811,47.065038286],[5.292664898,47.065652799],[5.291927608,47.065952949],[5.290065615,47.063141864],[5.289062284,47.063229301],[5.287832422,47.063445512],[5.285861887,47.064597782],[5.285604362,47.065301818],[5.282642215,47.065452253],[5.277331884,47.065902919],[5.274205523,47.066567968],[5.272065798,47.064777159],[5.271217148,47.063718419],[5.269322106,47.060313212],[5.268949299,47.058375038],[5.26874192,47.057674768],[5.267635518,47.057565893],[5.265873046,47.057651818],[5.261919101,47.057682474],[5.261156937,47.057830698],[5.259500792,47.057120035],[5.258844315,47.057211234],[5.258327893,47.056901587],[5.257870486,47.05689972],[5.256934933,47.056589251],[5.256635071,47.056887834],[5.254619796,47.057357716],[5.252529279,47.057699331],[5.251475892,47.058007187],[5.247918954,47.056590326],[5.247595608,47.056579505],[5.246879978,47.056864534],[5.246599788,47.056845666],[5.245808894,47.05652599],[5.245294448,47.056546799],[5.245012625,47.05642528],[5.245037218,47.055907808],[5.244832837,47.055746954],[5.243975677,47.055956356],[5.243793927,47.055547372],[5.243492343,47.055330761],[5.242987402,47.055294632],[5.242352135,47.055864491],[5.241864119,47.055982046],[5.240896292,47.055907154],[5.240463778,47.056123603],[5.239990655,47.056504761],[5.23929529,47.056580391],[5.239080208,47.056891694],[5.239034646,47.057381648],[5.238110293,47.058005722],[5.237769703,47.058468967],[5.237300107,47.058650093],[5.236800121,47.058893053],[5.236806724,47.059274815],[5.23648844,47.059704298],[5.236791735,47.060184794],[5.236742203,47.060770296],[5.236945048,47.061116734],[5.236956945,47.061975755],[5.236705785,47.062593982],[5.234995553,47.063181901],[5.234135465,47.063738045],[5.233189182,47.064122918],[5.232436091,47.064303198],[5.232377115,47.064502488],[5.232826257,47.06560885],[5.232772673,47.066320521],[5.233187717,47.066761938],[5.233255167,47.067276724],[5.233769767,47.067607233],[5.234595008,47.067608387],[5.234871205,47.068070498],[5.235567964,47.068406482],[5.235595455,47.069069751],[5.235896112,47.069994335],[5.236496332,47.070226802],[5.237034636,47.070714457],[5.237622052,47.070669757],[5.237850796,47.070781514],[5.238521956,47.072151057],[5.239269285,47.072782363],[5.23970524,47.073756555],[5.240154488,47.07409821],[5.241021384,47.074084103],[5.241790142,47.074436668],[5.242567943,47.075418628],[5.242436754,47.07613181],[5.242121993,47.07655223],[5.241696443,47.076876625],[5.24178123,47.077076732],[5.242211553,47.077247618],[5.242426949,47.077766733],[5.242352042,47.078248249],[5.24186015,47.078753166],[5.241732655,47.079079883],[5.242082149,47.079526144],[5.242223508,47.079913395],[5.242079933,47.080265644],[5.242232371,47.080760761],[5.242021311,47.081836663],[5.242691673,47.081881299],[5.24349262,47.082085518],[5.244065033,47.082342807],[5.244456927,47.082729694],[5.244683357,47.083259398],[5.244643735,47.084303152],[5.243555459,47.085433918],[5.242502007,47.087149436],[5.242280763,47.087758983],[5.241739771,47.088544058],[5.240897245,47.089467376],[5.241785795,47.090253547],[5.243482382,47.092931661],[5.244407285,47.094081881],[5.246353688,47.095184327],[5.247459182,47.095665415],[5.250180132,47.097310255],[5.252338215,47.098738131],[5.254216496,47.099654435],[5.256289891,47.100251666],[5.258322423,47.100565045],[5.259936986,47.100692914],[5.26069946,47.100569024],[5.262963449,47.100519325],[5.264314467,47.100401903],[5.264217156,47.099184289],[5.26427901,47.098647173],[5.264670726,47.09842694],[5.265382423,47.098225654],[5.266019784,47.098201453],[5.268404504,47.098327614],[5.270152124,47.09829601],[5.270496288,47.098325278],[5.271464728,47.098645811],[5.27214934,47.0990854],[5.273497106,47.099767739],[5.274556979,47.09987839],[5.274874224,47.099988336],[5.275524797,47.100714092],[5.275423204,47.101432134]]]],&quot;type&quot;:&quot;MultiPolygon&quot;}"/>
    <s v="47.077626132, 5.275951742"/>
  </r>
  <r>
    <x v="0"/>
    <x v="195"/>
    <s v="21355"/>
    <s v="Dijon Métropole"/>
    <s v="242100410"/>
    <s v="ME"/>
    <s v="Côte-d'Or"/>
    <s v="21"/>
    <s v="Bourgogne-Franche-Comté"/>
    <s v="27"/>
    <s v="BT &lt;= 36 kVA"/>
    <m/>
    <m/>
    <n v="0"/>
    <n v="0"/>
    <n v="0"/>
    <n v="0"/>
    <n v="0"/>
    <n v="0"/>
    <n v="0"/>
    <n v="0"/>
    <n v="0"/>
    <n v="0"/>
    <s v="{&quot;coordinates&quot;:[[[[5.089975432,47.286288187],[5.089238785,47.285145135],[5.089547419,47.282634216],[5.087103864,47.281768636],[5.082432976,47.28168327],[5.075451389,47.281321181],[5.071878735,47.282053256],[5.071454645,47.282312084],[5.070081882,47.280756112],[5.067239022,47.279991803],[5.067137563,47.280071959],[5.062524858,47.276016012],[5.062172442,47.276073609],[5.062081181,47.275660976],[5.061863205,47.275428905],[5.060039448,47.273969988],[5.054175124,47.269644161],[5.049477233,47.272220003],[5.048892341,47.26812381],[5.045401267,47.267230844],[5.037884709,47.270425937],[5.036477612,47.270897324],[5.035436251,47.271419011],[5.028844802,47.274089346],[5.027585152,47.277806311],[5.027329089,47.278489797],[5.027075612,47.278856245],[5.028597605,47.278336141],[5.029159614,47.28004275],[5.030674115,47.282825047],[5.031418647,47.284525747],[5.031358747,47.284691596],[5.030697973,47.285241688],[5.029819268,47.285173315],[5.029422384,47.286123126],[5.029164015,47.286255522],[5.030110343,47.28926839],[5.031030552,47.290887669],[5.030446516,47.291123926],[5.029472178,47.292135169],[5.029347907,47.292839763],[5.029026044,47.293324479],[5.028721569,47.294550033],[5.028965858,47.295445401],[5.029219607,47.295855211],[5.02964431,47.296235016],[5.028551406,47.296703494],[5.030958801,47.297776253],[5.033662654,47.298250313],[5.034470318,47.298708939],[5.035224232,47.299006406],[5.036300872,47.299121699],[5.036237034,47.298520358],[5.036585642,47.298253084],[5.037523784,47.298277141],[5.038262713,47.298563144],[5.039050725,47.298572715],[5.039392817,47.298343369],[5.040273432,47.299048323],[5.045797417,47.295672196],[5.051830636,47.300204379],[5.050632664,47.301593478],[5.050015146,47.303727867],[5.052421502,47.303021637],[5.054483456,47.30203508],[5.054924305,47.301896696],[5.055234534,47.301320258],[5.055607201,47.299919614],[5.056007789,47.299075911],[5.056505467,47.299454327],[5.057522178,47.299662343],[5.062303261,47.301165141],[5.062949411,47.301305849],[5.063088733,47.300935049],[5.064492389,47.299705155],[5.067187357,47.297908315],[5.0687194,47.297094834],[5.068899466,47.296752116],[5.069619666,47.295895458],[5.074891838,47.292428737],[5.076721986,47.291458519],[5.077405198,47.291224752],[5.077833645,47.290735284],[5.078417012,47.290315983],[5.079380251,47.289828635],[5.079704116,47.289476116],[5.080540674,47.289101796],[5.081678145,47.290379096],[5.089975432,47.286288187]]]],&quot;type&quot;:&quot;MultiPolygon&quot;}"/>
    <s v="47.285554699, 5.052953379"/>
  </r>
  <r>
    <x v="0"/>
    <x v="196"/>
    <s v="21353"/>
    <s v="CC de la Plaine Dijonnaise"/>
    <s v="200000925"/>
    <s v="CC"/>
    <s v="Côte-d'Or"/>
    <s v="21"/>
    <s v="Bourgogne-Franche-Comté"/>
    <s v="27"/>
    <s v="BT &gt; 36 kVA"/>
    <n v="4"/>
    <n v="547.423"/>
    <n v="0"/>
    <n v="0"/>
    <n v="0"/>
    <n v="0"/>
    <n v="0"/>
    <n v="0"/>
    <n v="0"/>
    <n v="0"/>
    <n v="0"/>
    <n v="0"/>
    <s v="{&quot;coordinates&quot;:[[[[5.173187426,47.203285535],[5.176417297,47.195710138],[5.179538312,47.193885329],[5.180880344,47.193419661],[5.181872609,47.192735412],[5.182826929,47.192451745],[5.175578668,47.191537112],[5.175208343,47.191789037],[5.174513128,47.191521099],[5.172326487,47.190439965],[5.16974019,47.189012336],[5.167836321,47.188649017],[5.166909703,47.188570895],[5.163245533,47.187403754],[5.161713216,47.188953511],[5.158688907,47.187959808],[5.158617553,47.18812415],[5.153832657,47.186148134],[5.153622083,47.186432142],[5.149676121,47.185210379],[5.148888406,47.185995025],[5.143472919,47.184125756],[5.143198942,47.18444424],[5.138690617,47.18259038],[5.138622919,47.182748337],[5.137846299,47.183316555],[5.137762091,47.183624317],[5.136922901,47.184081107],[5.136453365,47.184865197],[5.136206381,47.185066086],[5.135904657,47.185918226],[5.134911246,47.186185113],[5.13348722,47.187220041],[5.133411078,47.188131959],[5.132973172,47.189116285],[5.132614258,47.189527268],[5.129034302,47.192040087],[5.126454354,47.192784555],[5.126778401,47.192960527],[5.12550959,47.193718713],[5.123871564,47.193659604],[5.123272105,47.193568828],[5.120869992,47.192962606],[5.119568,47.193517798],[5.118676883,47.19430772],[5.117238247,47.194715884],[5.115999513,47.195168109],[5.115658652,47.200646379],[5.115028816,47.203179556],[5.115127277,47.203196671],[5.116015422,47.203266908],[5.116424684,47.20312254],[5.116753416,47.203248921],[5.117264563,47.20394745],[5.117593342,47.204175595],[5.119151446,47.204781123],[5.120390424,47.205436601],[5.121561766,47.205750177],[5.122121741,47.206176711],[5.123071698,47.20657268],[5.123444056,47.206832432],[5.124189789,47.207109654],[5.124932672,47.207849831],[5.125347043,47.208670781],[5.125407245,47.208990289],[5.125072339,47.209411609],[5.125822353,47.209762591],[5.126560152,47.20970402],[5.127136238,47.209800616],[5.127501443,47.209611088],[5.128754064,47.210171666],[5.129972922,47.210513105],[5.130899083,47.209804413],[5.133903943,47.211589932],[5.134282304,47.211032695],[5.137287392,47.212985636],[5.138495317,47.211120715],[5.142720358,47.212804228],[5.143193877,47.212481159],[5.143662696,47.212637296],[5.144150704,47.212512088],[5.145306128,47.211656739],[5.146369391,47.211109291],[5.146704671,47.210668087],[5.148126664,47.211459478],[5.150538137,47.208832702],[5.15401009,47.2102533],[5.157415349,47.207435874],[5.159773067,47.20499992],[5.159803142,47.204827342],[5.160553644,47.20475841],[5.161086524,47.204798903],[5.166685419,47.206101072],[5.167502748,47.206378481],[5.168789211,47.207081197],[5.172305503,47.205073588],[5.173187426,47.203285535]]]],&quot;type&quot;:&quot;MultiPolygon&quot;}"/>
    <s v="47.198273816, 5.146304139"/>
  </r>
  <r>
    <x v="0"/>
    <x v="197"/>
    <s v="21352"/>
    <s v="CC de la Plaine Dijonnaise"/>
    <s v="200000925"/>
    <s v="CC"/>
    <s v="Côte-d'Or"/>
    <s v="21"/>
    <s v="Bourgogne-Franche-Comté"/>
    <s v="27"/>
    <s v="BT &lt;= 36 kVA"/>
    <n v="24"/>
    <n v="115.19"/>
    <n v="0"/>
    <n v="0"/>
    <n v="0"/>
    <n v="0"/>
    <n v="0"/>
    <n v="0"/>
    <n v="0"/>
    <n v="0"/>
    <n v="0"/>
    <n v="0"/>
    <s v="{&quot;coordinates&quot;:[[[[5.243065523,47.229733476],[5.246105325,47.225304742],[5.246210661,47.225547672],[5.246124314,47.226582369],[5.246711732,47.227193318],[5.248708418,47.226093646],[5.249222864,47.225401884],[5.25183911,47.225556418],[5.251610654,47.226067913],[5.255696026,47.226480208],[5.258834037,47.222435571],[5.259067089,47.22247606],[5.259483509,47.221814979],[5.262008912,47.21880711],[5.263285557,47.217511378],[5.264711523,47.215682233],[5.265303864,47.215058217],[5.265363679,47.21487782],[5.264199003,47.215282459],[5.262806836,47.214301841],[5.259475354,47.212181008],[5.256774955,47.210698953],[5.255240491,47.209722821],[5.252776544,47.208642261],[5.252381937,47.208908417],[5.251193561,47.207861558],[5.250447053,47.20635038],[5.249874591,47.206282244],[5.24953386,47.205908792],[5.248952838,47.205540905],[5.248435053,47.204915105],[5.247932038,47.204515978],[5.248011767,47.203356208],[5.248367664,47.20295482],[5.248311436,47.202779386],[5.248785507,47.201000426],[5.248537375,47.200786387],[5.249327023,47.199665969],[5.249530052,47.199717865],[5.250698692,47.198434264],[5.25087388,47.198452474],[5.251099036,47.197738392],[5.250898839,47.197722469],[5.251502592,47.196835309],[5.251486122,47.195620662],[5.251114072,47.195602676],[5.251149383,47.195088623],[5.250068993,47.194404415],[5.250433504,47.193863251],[5.251024946,47.193630198],[5.251282597,47.193377512],[5.251322197,47.192966049],[5.251672957,47.191875754],[5.251448362,47.191560392],[5.252006586,47.191260431],[5.249265952,47.190113135],[5.248766228,47.190390332],[5.247964646,47.191158833],[5.247811487,47.191572499],[5.248072341,47.191649395],[5.246682982,47.193340745],[5.246736244,47.193572077],[5.245013023,47.195117672],[5.243873838,47.19473266],[5.243611204,47.194644982],[5.242844149,47.195262368],[5.241657995,47.195684316],[5.241047442,47.196475185],[5.238848024,47.200650751],[5.236281024,47.201841447],[5.235733305,47.203098501],[5.235566109,47.203272849],[5.234777744,47.203509618],[5.234447117,47.203758267],[5.231815906,47.207389011],[5.230819355,47.207929673],[5.22932692,47.208400614],[5.230000371,47.208896509],[5.228251886,47.211993198],[5.227554885,47.21204623],[5.227669282,47.212797857],[5.227405746,47.213743181],[5.229522425,47.213915016],[5.231161783,47.214146441],[5.232397778,47.214085706],[5.232422059,47.213428678],[5.233845353,47.213454381],[5.237169061,47.213059715],[5.237763421,47.212572702],[5.239277888,47.21275689],[5.240673049,47.212805568],[5.240547562,47.21315654],[5.242362524,47.213224098],[5.242642611,47.213442935],[5.241789405,47.214156538],[5.242666474,47.214490811],[5.243240213,47.215760405],[5.244542481,47.217825554],[5.24350195,47.220007225],[5.244179313,47.220621848],[5.243827899,47.221419409],[5.24356537,47.222826776],[5.243067012,47.22342994],[5.243063424,47.22524568],[5.243364494,47.225427183],[5.243075177,47.226161394],[5.243008621,47.226879583],[5.243065523,47.229733476]]]],&quot;type&quot;:&quot;MultiPolygon&quot;}"/>
    <s v="47.211203965, 5.246810478"/>
  </r>
  <r>
    <x v="0"/>
    <x v="198"/>
    <s v="21351"/>
    <s v="CC de la Plaine Dijonnaise"/>
    <s v="200000925"/>
    <s v="CC"/>
    <s v="Côte-d'Or"/>
    <s v="21"/>
    <s v="Bourgogne-Franche-Comté"/>
    <s v="27"/>
    <s v="BT &lt;= 36 kVA"/>
    <n v="21"/>
    <n v="50.753"/>
    <n v="0"/>
    <n v="0"/>
    <n v="0"/>
    <n v="0"/>
    <n v="0"/>
    <n v="0"/>
    <n v="0"/>
    <n v="0"/>
    <n v="0"/>
    <n v="0"/>
    <s v="{&quot;coordinates&quot;:[[[[5.282185021,47.244156281],[5.282267499,47.244572552],[5.280290716,47.245113108],[5.274192941,47.246627975],[5.266901467,47.248197384],[5.258324268,47.248546711],[5.259988617,47.249501366],[5.26099999,47.252225856],[5.266237389,47.253214261],[5.2664962,47.257751965],[5.266461552,47.258592926],[5.266226118,47.258593925],[5.266635738,47.260088163],[5.265265862,47.260167168],[5.265208564,47.260345711],[5.265477545,47.26076375],[5.266161504,47.261077312],[5.266179396,47.261972183],[5.266377038,47.263270624],[5.26659538,47.26380493],[5.267327984,47.266806797],[5.267450717,47.267708623],[5.267213699,47.27049528],[5.269523816,47.271430876],[5.272148835,47.272238674],[5.273741798,47.274234759],[5.273576137,47.274322665],[5.275581531,47.276117907],[5.275693759,47.275986916],[5.27630048,47.277157529],[5.277857478,47.277081031],[5.279178879,47.277253212],[5.280538545,47.277235494],[5.281137084,47.277556055],[5.282908548,47.279598943],[5.284110434,47.280662337],[5.285004931,47.281312083],[5.286935663,47.281555931],[5.287250458,47.281800098],[5.287665414,47.281723468],[5.290626765,47.281616397],[5.294571527,47.280612591],[5.294994597,47.280447512],[5.299141248,47.279402627],[5.301386195,47.2827796],[5.302208406,47.282663316],[5.30432554,47.282621281],[5.311954966,47.280946509],[5.315114156,47.279504631],[5.320441127,47.27858852],[5.321611418,47.278260687],[5.322322835,47.278155482],[5.324432325,47.27763499],[5.326508572,47.276347781],[5.326256078,47.276017807],[5.325563247,47.275573275],[5.324292639,47.274467541],[5.323298111,47.273747141],[5.323000102,47.272914614],[5.322391562,47.272275639],[5.321999668,47.271597198],[5.321604904,47.271342114],[5.321236514,47.270533508],[5.32103459,47.270300681],[5.321068854,47.26971548],[5.320867328,47.26912419],[5.320390315,47.268710434],[5.320275466,47.26828763],[5.319694037,47.267600364],[5.319584543,47.266657782],[5.319049869,47.266102873],[5.32120837,47.265930897],[5.321030725,47.265647148],[5.321600611,47.263341805],[5.322628324,47.261835164],[5.322950056,47.260708319],[5.321170354,47.254299847],[5.321593096,47.254225635],[5.322491061,47.254495858],[5.323501062,47.254572892],[5.324257335,47.254533416],[5.324717655,47.254288218],[5.32528655,47.253556292],[5.325554548,47.251526261],[5.326603406,47.249446334],[5.325028127,47.249722913],[5.322943023,47.248547936],[5.322741445,47.248290787],[5.321536184,47.245282445],[5.311523722,47.239736403],[5.310036792,47.240002016],[5.307240541,47.240204515],[5.305185259,47.241064094],[5.301572278,47.24183749],[5.305404111,47.243577043],[5.303566687,47.246561376],[5.301918785,47.247428104],[5.301019059,47.247358604],[5.300518391,47.247094745],[5.297358122,47.247052041],[5.296396043,47.247194491],[5.295809199,47.24763752],[5.295096312,47.248753118],[5.294982568,47.249248919],[5.29446349,47.249668984],[5.294279081,47.249996864],[5.293655866,47.250549578],[5.29314129,47.251230732],[5.290580622,47.250271738],[5.28991889,47.248648353],[5.28973557,47.247760343],[5.288745394,47.245814705],[5.287456695,47.242943689],[5.285849748,47.243252785],[5.282185021,47.244156281]]]],&quot;type&quot;:&quot;MultiPolygon&quot;}"/>
    <s v="47.261851966, 5.295973334"/>
  </r>
  <r>
    <x v="0"/>
    <x v="199"/>
    <s v="21349"/>
    <s v="CC du Pays Arnay Liernais"/>
    <s v="200071173"/>
    <s v="CC"/>
    <s v="Côte-d'Or"/>
    <s v="21"/>
    <s v="Bourgogne-Franche-Comté"/>
    <s v="27"/>
    <s v="BT &gt; 36 kVA"/>
    <n v="1"/>
    <n v="91.355999999999995"/>
    <n v="0"/>
    <n v="0"/>
    <n v="0"/>
    <n v="0"/>
    <n v="0"/>
    <n v="0"/>
    <n v="0"/>
    <n v="0"/>
    <n v="0"/>
    <n v="0"/>
    <s v="{&quot;coordinates&quot;:[[[[4.271169415,47.25063071],[4.271680925,47.250397307],[4.272620067,47.25018622],[4.27417814,47.250034954],[4.274744477,47.250051239],[4.275636347,47.250244916],[4.277013504,47.25088343],[4.278928617,47.251454771],[4.281774629,47.251523289],[4.283751746,47.251808446],[4.286040275,47.252506991],[4.287153508,47.25266391],[4.287421048,47.252902241],[4.288331568,47.254587538],[4.289872371,47.254098613],[4.291073813,47.25357653],[4.291963911,47.252866123],[4.292161497,47.252448848],[4.293935819,47.250677827],[4.295141457,47.25000529],[4.29520389,47.249852428],[4.294451823,47.249207151],[4.293870934,47.248256531],[4.294183712,47.24735266],[4.295719076,47.247746086],[4.296192148,47.247788519],[4.30078408,47.247120335],[4.303791308,47.247028935],[4.304389411,47.246338818],[4.303849143,47.246033362],[4.301840172,47.245302316],[4.300824069,47.244838319],[4.300255058,47.244709644],[4.299546956,47.243257163],[4.299703254,47.243050124],[4.29979062,47.241522996],[4.299691994,47.240724561],[4.30199574,47.238458556],[4.302804945,47.237426628],[4.303547829,47.236059595],[4.304161815,47.235320676],[4.305259488,47.235774721],[4.308419223,47.233012728],[4.31028333,47.233998306],[4.311605599,47.234283182],[4.313321998,47.235062393],[4.314895653,47.235462334],[4.314650238,47.236130504],[4.316574891,47.236394085],[4.318108872,47.236790832],[4.319899657,47.236984749],[4.320836125,47.237219889],[4.322037385,47.237954419],[4.323542996,47.237141295],[4.323690011,47.236561567],[4.323976314,47.236377319],[4.324192528,47.235494268],[4.324474728,47.235036347],[4.326371139,47.23511911],[4.3268926,47.234929462],[4.329132069,47.233648661],[4.329559595,47.233135938],[4.330992283,47.232590966],[4.331116458,47.23210693],[4.331863056,47.231829136],[4.331170675,47.230986219],[4.330991525,47.229729527],[4.330420892,47.228570068],[4.330409134,47.228255066],[4.330720611,47.227755373],[4.33123136,47.22729661],[4.333014999,47.225186294],[4.332802493,47.224451314],[4.331780487,47.223477129],[4.331222559,47.222295017],[4.330501191,47.221664019],[4.330091119,47.221595794],[4.329848391,47.221293346],[4.331139585,47.219422805],[4.33088428,47.21893232],[4.330752211,47.217600348],[4.330267892,47.217093582],[4.330482787,47.216805689],[4.330547191,47.216150361],[4.330142319,47.215435591],[4.329863479,47.215274919],[4.329052256,47.215281524],[4.328156168,47.215651057],[4.327065253,47.216480216],[4.32622036,47.216569123],[4.325770132,47.216531957],[4.323910862,47.215407908],[4.323510173,47.214966789],[4.322770054,47.214479121],[4.322208502,47.213890368],[4.320818992,47.213324558],[4.31917723,47.213032623],[4.318141341,47.212281776],[4.317531798,47.212374246],[4.316595748,47.211651963],[4.31580904,47.210821729],[4.315174782,47.21114587],[4.313962437,47.210361873],[4.313702879,47.210500776],[4.312201528,47.208971807],[4.31167265,47.208578019],[4.311412755,47.208052428],[4.311271837,47.207258072],[4.312623362,47.204490251],[4.313166253,47.2031317],[4.313083314,47.201736121],[4.311496749,47.200765454],[4.311038331,47.200603168],[4.310522993,47.200219126],[4.310457192,47.199849806],[4.310187748,47.199580933],[4.310062348,47.198554095],[4.310957913,47.197573332],[4.311669,47.197100675],[4.311948688,47.196272741],[4.312964858,47.195798421],[4.312471256,47.195383527],[4.31305467,47.195202237],[4.31286133,47.194857774],[4.312905631,47.19456194],[4.313211765,47.194169496],[4.312276298,47.193293202],[4.311947944,47.192340694],[4.311709724,47.192267758],[4.310064119,47.192386327],[4.309134169,47.192222163],[4.30688279,47.192035993],[4.306353543,47.191781747],[4.30601839,47.191796331],[4.304382606,47.191284427],[4.303308008,47.190654538],[4.302251668,47.189631858],[4.30139216,47.18926425],[4.301015508,47.188982154],[4.29948884,47.188826416],[4.298850539,47.188593168],[4.298410799,47.188213628],[4.297763694,47.187888632],[4.297344647,47.188038291],[4.298574977,47.188887088],[4.297947923,47.189120117],[4.297563054,47.18937294],[4.29707052,47.189871877],[4.296162625,47.190345747],[4.291421294,47.191579132],[4.289714195,47.191833157],[4.288163017,47.191483056],[4.28769152,47.192037541],[4.286212523,47.191833377],[4.286289126,47.191611929],[4.285745612,47.191585549],[4.284915401,47.191390371],[4.284880493,47.191090026],[4.283031904,47.189620359],[4.282381594,47.189157553],[4.281863332,47.188637458],[4.280913214,47.188618256],[4.27827592,47.188744636],[4.275999641,47.188555442],[4.275289567,47.18835437],[4.274236695,47.188401974],[4.272768472,47.18853517],[4.270469523,47.189398679],[4.271103149,47.189718571],[4.269258863,47.190373575],[4.268864062,47.192004014],[4.268615886,47.19245873],[4.268140129,47.193906372],[4.26774174,47.1956674],[4.267182759,47.196500077],[4.267663327,47.196712714],[4.268379837,47.197519727],[4.26841932,47.197849738],[4.267395119,47.198281432],[4.265841527,47.19979577],[4.261748103,47.201905922],[4.258413443,47.203764579],[4.257865154,47.204329675],[4.257648793,47.204682275],[4.258058262,47.205412546],[4.258355046,47.206352029],[4.258520058,47.207249724],[4.258460064,47.207396239],[4.256084699,47.207407609],[4.254367363,47.207307363],[4.253062413,47.207440334],[4.251402031,47.20785715],[4.250509228,47.208157614],[4.250306871,47.208546964],[4.250405811,47.209051913],[4.250139153,47.209233067],[4.249444448,47.210099527],[4.247818377,47.211430711],[4.246525755,47.211986655],[4.244589635,47.212487372],[4.244456852,47.21291648],[4.244557612,47.21367352],[4.244804215,47.214337154],[4.243974289,47.216905853],[4.244147795,47.217437016],[4.246339955,47.21748459],[4.246744104,47.217702637],[4.246955891,47.218059611],[4.246972631,47.21855374],[4.246674582,47.219435719],[4.251486154,47.219199281],[4.252404048,47.219003886],[4.252989305,47.218768862],[4.253505371,47.218400427],[4.253881173,47.217854331],[4.255469317,47.21772729],[4.259880346,47.218057579],[4.259892089,47.218389693],[4.260308724,47.218517519],[4.260416188,47.219832712],[4.259583218,47.220324374],[4.25938302,47.221821185],[4.260040907,47.222091352],[4.261639457,47.221276222],[4.263972504,47.220956374],[4.264461149,47.220997864],[4.257130054,47.230433476],[4.255834944,47.231690938],[4.258298366,47.232741976],[4.260749434,47.234164053],[4.260455681,47.234603031],[4.258681765,47.23568115],[4.258560962,47.235998494],[4.259755903,47.236670702],[4.262076045,47.237687204],[4.262791772,47.238216034],[4.264880172,47.239042324],[4.265625306,47.239526698],[4.269251908,47.242615862],[4.268977701,47.243882093],[4.268214947,47.243663543],[4.268005479,47.243695547],[4.268128553,47.245662423],[4.267691911,47.246265948],[4.267674833,47.2466632],[4.26746966,47.246877931],[4.267281311,47.247806476],[4.267157504,47.247939284],[4.266191769,47.247694127],[4.265424599,47.247345954],[4.265255776,47.24764492],[4.263777605,47.247030778],[4.263247702,47.248000853],[4.26314961,47.249960235],[4.271169415,47.25063071]]]],&quot;type&quot;:&quot;MultiPolygon&quot;}"/>
    <s v="47.219667013, 4.288705665"/>
  </r>
  <r>
    <x v="0"/>
    <x v="200"/>
    <s v="21347"/>
    <s v="CA Beaune, Côte et Sud - Communauté Beaune-Chagny-Nolay"/>
    <s v="200006682"/>
    <s v="CA"/>
    <s v="Côte-d'Or"/>
    <s v="21"/>
    <s v="Bourgogne-Franche-Comté"/>
    <s v="27"/>
    <s v="BT &lt;= 36 kVA"/>
    <m/>
    <m/>
    <n v="0"/>
    <n v="0"/>
    <n v="0"/>
    <n v="0"/>
    <n v="0"/>
    <n v="0"/>
    <n v="0"/>
    <n v="0"/>
    <n v="0"/>
    <n v="0"/>
    <s v="{&quot;coordinates&quot;:[[[[4.889739631,46.996006378],[4.889350836,46.995202206],[4.88899828,46.995245803],[4.88835004,46.993910019],[4.887601584,46.994564392],[4.886983757,46.994776232],[4.886681822,46.993631106],[4.886901365,46.993246562],[4.887066222,46.992200973],[4.886256369,46.988081367],[4.886024742,46.9875538],[4.88439966,46.987901869],[4.883114255,46.988065151],[4.882083772,46.98610155],[4.880798093,46.986482756],[4.878957164,46.987322391],[4.877949269,46.986306717],[4.878163264,46.986140225],[4.877247586,46.985467071],[4.877488951,46.985255106],[4.877039828,46.984903976],[4.877442354,46.98448225],[4.876339773,46.983579777],[4.875765805,46.983384675],[4.873634203,46.980281632],[4.871950736,46.980839415],[4.872014675,46.981089645],[4.870182321,46.981339111],[4.870698006,46.983196787],[4.869437165,46.983497311],[4.867904316,46.983733781],[4.86890619,46.985799732],[4.865277679,46.986709518],[4.864438536,46.987029284],[4.864313835,46.98722943],[4.861858999,46.988097618],[4.863635684,46.989965581],[4.863503426,46.990061379],[4.864311411,46.99101106],[4.863387748,46.991668104],[4.862524337,46.992088212],[4.861882935,46.99253445],[4.860809393,46.993503693],[4.861059676,46.993700489],[4.860180593,46.994354984],[4.858153121,46.995336874],[4.857890568,46.995127662],[4.856625161,46.995764934],[4.854018428,46.997361263],[4.852614994,46.99808356],[4.852650354,46.998155039],[4.853299627,46.999008277],[4.853642071,46.999320684],[4.856861016,47.001553724],[4.858752525,47.003039864],[4.859018418,47.003306658],[4.859222062,47.003753671],[4.859674463,47.004160652],[4.859931907,47.004602295],[4.860521987,47.00480172],[4.861116752,47.005327979],[4.862062684,47.004812895],[4.864445659,47.004167425],[4.866122259,47.003844933],[4.867408819,47.003512518],[4.868176235,47.00293903],[4.868245306,47.003109024],[4.869951501,47.002350111],[4.870026643,47.002581246],[4.871852105,47.001694288],[4.876762255,47.00017449],[4.8767119,46.999899727],[4.879173766,46.999149094],[4.879572183,46.999098477],[4.883547696,46.997741299],[4.886512098,46.996912056],[4.887201039,46.996813432],[4.888241714,46.996383934],[4.889739631,46.996006378]]]],&quot;type&quot;:&quot;MultiPolygon&quot;}"/>
    <s v="46.993942781, 4.871381456"/>
  </r>
  <r>
    <x v="0"/>
    <x v="201"/>
    <s v="21346"/>
    <s v="CC du Pays Châtillonnais"/>
    <s v="242101434"/>
    <s v="CC"/>
    <s v="Côte-d'Or"/>
    <s v="21"/>
    <s v="Bourgogne-Franche-Comté"/>
    <s v="27"/>
    <s v="BT &lt;= 36 kVA"/>
    <m/>
    <m/>
    <n v="0"/>
    <n v="0"/>
    <n v="0"/>
    <n v="0"/>
    <n v="0"/>
    <n v="0"/>
    <n v="0"/>
    <n v="0"/>
    <n v="0"/>
    <n v="0"/>
    <s v="{&quot;coordinates&quot;:[[[[4.815248224,47.786561491],[4.808401482,47.787131921],[4.805465578,47.787179006],[4.803822394,47.78741228],[4.802825928,47.78784804],[4.802483342,47.78826383],[4.802188546,47.789104706],[4.801665786,47.78995989],[4.801581254,47.790264577],[4.801649244,47.790812689],[4.801943455,47.791689516],[4.802365088,47.795065294],[4.801487636,47.795193121],[4.80065768,47.795619097],[4.798115201,47.795263831],[4.797404029,47.795093792],[4.796513994,47.795086737],[4.795835311,47.795206072],[4.794806617,47.795801598],[4.794206039,47.795939533],[4.79323675,47.79584094],[4.791458649,47.795449523],[4.791214831,47.795906078],[4.789522403,47.795678068],[4.788406472,47.795668099],[4.786769998,47.796071172],[4.786356983,47.796225111],[4.785471002,47.796737354],[4.785044639,47.797329913],[4.784888989,47.798106499],[4.785118258,47.798090403],[4.78589329,47.80056058],[4.784314087,47.80088352],[4.784720843,47.801338253],[4.785438364,47.801736035],[4.78448005,47.802046814],[4.784864258,47.802705345],[4.786241444,47.804442543],[4.786579047,47.805025258],[4.786733176,47.807664229],[4.786823656,47.808169688],[4.787141906,47.808652768],[4.787040521,47.809055823],[4.781867888,47.809389351],[4.781547121,47.80958778],[4.781446809,47.810143854],[4.78162845,47.810340046],[4.781477248,47.810813172],[4.781811668,47.810942224],[4.781509421,47.811215091],[4.781942149,47.811446176],[4.782073976,47.811790765],[4.78288835,47.815113773],[4.783623993,47.815170099],[4.784754869,47.81453802],[4.78463894,47.815623676],[4.786151381,47.815568229],[4.786718481,47.816853232],[4.787086752,47.816914236],[4.786844394,47.817458075],[4.786927484,47.817743084],[4.787347268,47.817944639],[4.789653397,47.82169226],[4.789409706,47.821918339],[4.788916336,47.82298725],[4.791299492,47.823099397],[4.791895513,47.823253232],[4.792309285,47.823472866],[4.792153531,47.823769625],[4.792015976,47.824527028],[4.791518217,47.825266529],[4.790981095,47.825433177],[4.789955661,47.825509154],[4.790499378,47.826173328],[4.790963556,47.827174503],[4.790803277,47.828607426],[4.791113602,47.829168033],[4.791654669,47.829791731],[4.792092225,47.831825876],[4.792678843,47.832887286],[4.793588814,47.833743896],[4.795921166,47.834830787],[4.796261187,47.835199176],[4.798654622,47.836744196],[4.7991608,47.837319782],[4.800835741,47.841056143],[4.801235551,47.841647756],[4.802870926,47.843736369],[4.804075682,47.844875538],[4.806020307,47.846967451],[4.807824734,47.848235982],[4.813924436,47.851760729],[4.814697187,47.852339326],[4.814793808,47.850077354],[4.815280975,47.846289743],[4.8164669,47.842290547],[4.817521698,47.840913948],[4.818761,47.839811749],[4.821335326,47.837947011],[4.822836824,47.837047747],[4.825897895,47.836126888],[4.826227274,47.834194342],[4.829122113,47.834704669],[4.832933391,47.836276392],[4.834085816,47.836659881],[4.834141243,47.835359963],[4.834055677,47.833926313],[4.834612385,47.832740084],[4.835016163,47.832391672],[4.836747787,47.831353582],[4.837333457,47.831162556],[4.837859394,47.830868035],[4.838539878,47.83032622],[4.839071927,47.829590476],[4.839298576,47.828992757],[4.839556865,47.827648235],[4.840122465,47.826144945],[4.840645709,47.825658698],[4.841528152,47.824466412],[4.841846723,47.824169726],[4.845907094,47.820874853],[4.84733604,47.820221264],[4.847707708,47.820184798],[4.848737757,47.819785048],[4.851930431,47.818385167],[4.853130913,47.817700003],[4.853884677,47.817084011],[4.854246079,47.817175522],[4.855058571,47.817170769],[4.855296855,47.817257923],[4.856367453,47.817333699],[4.857760173,47.817600617],[4.858676203,47.817269204],[4.859784854,47.81732454],[4.860251316,47.817438673],[4.862143752,47.817089031],[4.863004275,47.816662137],[4.863494617,47.816275333],[4.86390997,47.815732173],[4.864365171,47.814839076],[4.865604337,47.813929899],[4.865639992,47.813803295],[4.863180639,47.812769303],[4.86090099,47.81132999],[4.858965077,47.80974204],[4.856681364,47.807528484],[4.854811125,47.804788888],[4.85361743,47.802323945],[4.853187137,47.800750784],[4.852596232,47.800626889],[4.851147345,47.799961084],[4.850208949,47.799334916],[4.849105612,47.797730053],[4.847773191,47.796836402],[4.845046584,47.796268989],[4.842029149,47.795982468],[4.841038788,47.795664035],[4.840231716,47.795275196],[4.839244013,47.795883079],[4.838368939,47.795420573],[4.838006647,47.795066151],[4.836775941,47.794866687],[4.836227497,47.794615107],[4.83598152,47.794262457],[4.834523848,47.794880365],[4.833811377,47.794908623],[4.832185687,47.793830333],[4.831897643,47.793341493],[4.831072904,47.793018587],[4.831299729,47.792854795],[4.829372405,47.791393167],[4.826383439,47.788150234],[4.824477084,47.782889073],[4.824253071,47.782510849],[4.823384102,47.781475567],[4.820744247,47.780406601],[4.815248224,47.786561491]]]],&quot;type&quot;:&quot;MultiPolygon&quot;}"/>
    <s v="47.813705329, 4.818332629"/>
  </r>
  <r>
    <x v="0"/>
    <x v="202"/>
    <s v="21342"/>
    <s v="CC Rives de Saône"/>
    <s v="242101509"/>
    <s v="CC"/>
    <s v="Côte-d'Or"/>
    <s v="21"/>
    <s v="Bourgogne-Franche-Comté"/>
    <s v="27"/>
    <s v="BT &lt;= 36 kVA"/>
    <m/>
    <m/>
    <n v="0"/>
    <n v="0"/>
    <n v="0"/>
    <n v="0"/>
    <n v="0"/>
    <n v="0"/>
    <n v="0"/>
    <n v="0"/>
    <n v="0"/>
    <n v="0"/>
    <s v="{&quot;coordinates&quot;:[[[[5.312803684,47.108343547],[5.314405999,47.108545665],[5.316488284,47.109018262],[5.32040309,47.110318727],[5.32132672,47.110781158],[5.322069854,47.111310257],[5.32355416,47.112689126],[5.32380653,47.113003801],[5.324911051,47.115241442],[5.325566596,47.116031679],[5.32741557,47.117141966],[5.329399821,47.118754788],[5.330626921,47.120309884],[5.331093553,47.12075623],[5.331682644,47.12116588],[5.333422295,47.122090934],[5.335259689,47.122712256],[5.340611007,47.124937784],[5.343574892,47.125907262],[5.346444827,47.126171523],[5.349617768,47.126029649],[5.349316746,47.125481834],[5.349595332,47.124788941],[5.350057887,47.124925457],[5.351435111,47.12261599],[5.351606229,47.121759547],[5.351296577,47.12095341],[5.351781904,47.120463468],[5.352052007,47.119819377],[5.352944753,47.118295242],[5.353092889,47.117789636],[5.354040738,47.116380559],[5.355586802,47.115044855],[5.359164018,47.112579653],[5.359791572,47.112267813],[5.361843481,47.111672884],[5.3629305,47.11124896],[5.364373133,47.110480888],[5.366040845,47.109371326],[5.366561971,47.108860766],[5.366746359,47.108823666],[5.368091099,47.107962073],[5.368959503,47.106829202],[5.369274751,47.106167925],[5.370399507,47.105436009],[5.370987381,47.105514927],[5.374080872,47.108389573],[5.374162324,47.108351872],[5.377302294,47.110747203],[5.379346451,47.109772916],[5.38080189,47.110256364],[5.381237717,47.109997891],[5.381782863,47.110362261],[5.382221595,47.110139753],[5.382727057,47.110441886],[5.390046853,47.106519503],[5.390049498,47.106281659],[5.387168209,47.101811469],[5.386360723,47.100406805],[5.384310624,47.097448809],[5.374556735,47.099038487],[5.370740769,47.099728393],[5.368993037,47.100148827],[5.364264925,47.101037347],[5.361118014,47.1015286],[5.360243574,47.100778149],[5.360558513,47.100288938],[5.360914918,47.09942148],[5.360441663,47.098313362],[5.360217703,47.097114583],[5.359304588,47.096864811],[5.358855258,47.097327039],[5.353949129,47.101144276],[5.353276257,47.101020166],[5.351580798,47.100888937],[5.351818911,47.100118491],[5.351019356,47.099871748],[5.350868329,47.100280137],[5.348474789,47.099656859],[5.344801533,47.09902617],[5.344262113,47.098875884],[5.343804,47.098593345],[5.343021731,47.097407661],[5.34183947,47.094877215],[5.34094383,47.093508269],[5.339166183,47.092479622],[5.338282398,47.091503124],[5.337829076,47.091115983],[5.337153191,47.090188414],[5.336607192,47.088970889],[5.336362765,47.08865608],[5.335292041,47.088019303],[5.334550693,47.088166683],[5.329594202,47.08836577],[5.328603953,47.088460484],[5.328393613,47.088567402],[5.328051519,47.089074184],[5.327817898,47.089649935],[5.326959502,47.090936311],[5.325731311,47.091936491],[5.325047683,47.092965335],[5.325024958,47.09402862],[5.325180654,47.095375639],[5.32496943,47.096166199],[5.324514456,47.096473481],[5.323313746,47.096707482],[5.321724617,47.097171746],[5.320579571,47.097718945],[5.319715522,47.098022709],[5.319476048,47.098342758],[5.319522475,47.099483011],[5.319160857,47.099784794],[5.31685148,47.101171336],[5.316505094,47.101613314],[5.316513112,47.102475119],[5.31639284,47.103144944],[5.315715949,47.105535438],[5.315179189,47.106582886],[5.314713932,47.107053357],[5.313933606,47.107529231],[5.312662264,47.10809148],[5.31249929,47.10829019],[5.312803684,47.108343547]]]],&quot;type&quot;:&quot;MultiPolygon&quot;}"/>
    <s v="47.106852648, 5.345970133"/>
  </r>
  <r>
    <x v="0"/>
    <x v="202"/>
    <s v="21342"/>
    <s v="CC Rives de Saône"/>
    <s v="242101509"/>
    <s v="CC"/>
    <s v="Côte-d'Or"/>
    <s v="21"/>
    <s v="Bourgogne-Franche-Comté"/>
    <s v="27"/>
    <s v="BT &gt; 36 kVA"/>
    <n v="4"/>
    <n v="441.46"/>
    <n v="0"/>
    <n v="0"/>
    <n v="0"/>
    <n v="0"/>
    <n v="0"/>
    <n v="0"/>
    <n v="0"/>
    <n v="0"/>
    <n v="0"/>
    <n v="0"/>
    <s v="{&quot;coordinates&quot;:[[[[5.312803684,47.108343547],[5.314405999,47.108545665],[5.316488284,47.109018262],[5.32040309,47.110318727],[5.32132672,47.110781158],[5.322069854,47.111310257],[5.32355416,47.112689126],[5.32380653,47.113003801],[5.324911051,47.115241442],[5.325566596,47.116031679],[5.32741557,47.117141966],[5.329399821,47.118754788],[5.330626921,47.120309884],[5.331093553,47.12075623],[5.331682644,47.12116588],[5.333422295,47.122090934],[5.335259689,47.122712256],[5.340611007,47.124937784],[5.343574892,47.125907262],[5.346444827,47.126171523],[5.349617768,47.126029649],[5.349316746,47.125481834],[5.349595332,47.124788941],[5.350057887,47.124925457],[5.351435111,47.12261599],[5.351606229,47.121759547],[5.351296577,47.12095341],[5.351781904,47.120463468],[5.352052007,47.119819377],[5.352944753,47.118295242],[5.353092889,47.117789636],[5.354040738,47.116380559],[5.355586802,47.115044855],[5.359164018,47.112579653],[5.359791572,47.112267813],[5.361843481,47.111672884],[5.3629305,47.11124896],[5.364373133,47.110480888],[5.366040845,47.109371326],[5.366561971,47.108860766],[5.366746359,47.108823666],[5.368091099,47.107962073],[5.368959503,47.106829202],[5.369274751,47.106167925],[5.370399507,47.105436009],[5.370987381,47.105514927],[5.374080872,47.108389573],[5.374162324,47.108351872],[5.377302294,47.110747203],[5.379346451,47.109772916],[5.38080189,47.110256364],[5.381237717,47.109997891],[5.381782863,47.110362261],[5.382221595,47.110139753],[5.382727057,47.110441886],[5.390046853,47.106519503],[5.390049498,47.106281659],[5.387168209,47.101811469],[5.386360723,47.100406805],[5.384310624,47.097448809],[5.374556735,47.099038487],[5.370740769,47.099728393],[5.368993037,47.100148827],[5.364264925,47.101037347],[5.361118014,47.1015286],[5.360243574,47.100778149],[5.360558513,47.100288938],[5.360914918,47.09942148],[5.360441663,47.098313362],[5.360217703,47.097114583],[5.359304588,47.096864811],[5.358855258,47.097327039],[5.353949129,47.101144276],[5.353276257,47.101020166],[5.351580798,47.100888937],[5.351818911,47.100118491],[5.351019356,47.099871748],[5.350868329,47.100280137],[5.348474789,47.099656859],[5.344801533,47.09902617],[5.344262113,47.098875884],[5.343804,47.098593345],[5.343021731,47.097407661],[5.34183947,47.094877215],[5.34094383,47.093508269],[5.339166183,47.092479622],[5.338282398,47.091503124],[5.337829076,47.091115983],[5.337153191,47.090188414],[5.336607192,47.088970889],[5.336362765,47.08865608],[5.335292041,47.088019303],[5.334550693,47.088166683],[5.329594202,47.08836577],[5.328603953,47.088460484],[5.328393613,47.088567402],[5.328051519,47.089074184],[5.327817898,47.089649935],[5.326959502,47.090936311],[5.325731311,47.091936491],[5.325047683,47.092965335],[5.325024958,47.09402862],[5.325180654,47.095375639],[5.32496943,47.096166199],[5.324514456,47.096473481],[5.323313746,47.096707482],[5.321724617,47.097171746],[5.320579571,47.097718945],[5.319715522,47.098022709],[5.319476048,47.098342758],[5.319522475,47.099483011],[5.319160857,47.099784794],[5.31685148,47.101171336],[5.316505094,47.101613314],[5.316513112,47.102475119],[5.31639284,47.103144944],[5.315715949,47.105535438],[5.315179189,47.106582886],[5.314713932,47.107053357],[5.313933606,47.107529231],[5.312662264,47.10809148],[5.31249929,47.10829019],[5.312803684,47.108343547]]]],&quot;type&quot;:&quot;MultiPolygon&quot;}"/>
    <s v="47.106852648, 5.345970133"/>
  </r>
  <r>
    <x v="0"/>
    <x v="203"/>
    <s v="21341"/>
    <s v="CC des Terres d'Auxois"/>
    <s v="200071017"/>
    <s v="CC"/>
    <s v="Côte-d'Or"/>
    <s v="21"/>
    <s v="Bourgogne-Franche-Comté"/>
    <s v="27"/>
    <s v="BT &gt; 36 kVA"/>
    <n v="3"/>
    <n v="350.58300000000003"/>
    <n v="0"/>
    <n v="0"/>
    <n v="0"/>
    <n v="0"/>
    <n v="0"/>
    <n v="0"/>
    <n v="0"/>
    <n v="0"/>
    <n v="0"/>
    <n v="0"/>
    <s v="{&quot;coordinates&quot;:[[[[4.384590376,47.530674517],[4.38420967,47.530397249],[4.383381662,47.530556525],[4.382751834,47.530309217],[4.381428281,47.529655997],[4.380358829,47.52895834],[4.379668818,47.528695523],[4.378854456,47.528507096],[4.378180845,47.528261181],[4.377382619,47.528285921],[4.376459875,47.528482278],[4.375982764,47.528175512],[4.374904316,47.527744397],[4.373987636,47.526366067],[4.373102408,47.525796714],[4.372985268,47.526204122],[4.373341543,47.526827424],[4.373425987,47.527320685],[4.37239699,47.528193475],[4.372004535,47.528335838],[4.371395746,47.528076518],[4.370458618,47.52786787],[4.369190494,47.527709917],[4.368428292,47.528622751],[4.367977795,47.528990852],[4.366708302,47.528624023],[4.366489008,47.529665519],[4.366659988,47.530270304],[4.366046284,47.530598898],[4.361895969,47.53152613],[4.3602981,47.531419647],[4.35895874,47.531128272],[4.358242079,47.532691406],[4.357989128,47.532990544],[4.358112866,47.533622899],[4.358046712,47.534054003],[4.357752281,47.53434282],[4.357072313,47.533950113],[4.356556386,47.534363943],[4.355793873,47.535276692],[4.355304336,47.536365416],[4.354589039,47.536782455],[4.353997141,47.536927972],[4.352868944,47.536947371],[4.351731071,47.536741801],[4.349985781,47.536277675],[4.34972135,47.536282537],[4.349611414,47.538668638],[4.349439527,47.539390847],[4.348676844,47.540304446],[4.347898584,47.540812197],[4.347725556,47.541490302],[4.350388471,47.543378874],[4.350864219,47.543684858],[4.352206339,47.544022209],[4.352739074,47.544057443],[4.353326331,47.543777846],[4.353791487,47.543769746],[4.354276945,47.544300672],[4.355025768,47.544782621],[4.356008036,47.545136714],[4.357539048,47.545474508],[4.356961764,47.546042097],[4.356269315,47.546211301],[4.35765825,47.546765012],[4.358373736,47.547397673],[4.360400974,47.548107764],[4.361012229,47.54845714],[4.360498667,47.548915969],[4.361113553,47.549355329],[4.362288067,47.548795149],[4.363177185,47.549454562],[4.362989826,47.549772748],[4.363464555,47.550033679],[4.363794372,47.549983009],[4.364204014,47.550246499],[4.363556195,47.550706911],[4.362384151,47.551312988],[4.361205962,47.551783183],[4.36189325,47.552400847],[4.363851736,47.553221515],[4.364615256,47.554062439],[4.365565799,47.556340701],[4.365729201,47.557270567],[4.367637227,47.557201395],[4.369726343,47.557296617],[4.3703365,47.557492911],[4.370711594,47.557494805],[4.372017377,47.557175161],[4.374699923,47.55712557],[4.377611024,47.556759022],[4.378139115,47.556660056],[4.379463311,47.55607723],[4.380445739,47.555908059],[4.381443473,47.555919653],[4.381906756,47.556143734],[4.383297544,47.556029118],[4.381825531,47.554030854],[4.382200054,47.553394424],[4.38320296,47.553556287],[4.383519497,47.553146508],[4.384070258,47.551921901],[4.384930593,47.551817159],[4.385585356,47.551579811],[4.387085961,47.55083365],[4.387352981,47.550874587],[4.388233941,47.55130884],[4.389105079,47.551518135],[4.392208985,47.551012979],[4.39294005,47.551000648],[4.395141549,47.551230912],[4.397065039,47.551152069],[4.397401019,47.551236271],[4.398161355,47.551986993],[4.398429566,47.552072904],[4.399014293,47.551702179],[4.399928284,47.549991484],[4.400504179,47.549843226],[4.401149317,47.549546487],[4.402338279,47.548792165],[4.402653743,47.548702845],[4.403287242,47.548065027],[4.404470776,47.547308947],[4.405097748,47.54703131],[4.406305157,47.54667915],[4.406642685,47.546468914],[4.407305093,47.546780522],[4.407737274,47.546731192],[4.408750066,47.545201084],[4.407446559,47.542254891],[4.406330306,47.541873134],[4.40583456,47.541526201],[4.405204388,47.540920703],[4.404111882,47.539517717],[4.404135025,47.538829621],[4.404848482,47.538001766],[4.405151269,47.536926777],[4.405248556,47.536025318],[4.403288883,47.535160339],[4.401786987,47.534107966],[4.401587667,47.534111263],[4.399420984,47.534779195],[4.398767642,47.535060722],[4.397608896,47.534316578],[4.396799597,47.533971564],[4.396350402,47.534383874],[4.395018705,47.536027532],[4.393134144,47.535385656],[4.391913889,47.534778134],[4.391097255,47.534252212],[4.391284393,47.533933979],[4.390263485,47.53332226],[4.389708984,47.532702273],[4.38950717,47.532660565],[4.388584395,47.532857018],[4.387580694,47.532650199],[4.387156602,47.531982734],[4.385884669,47.531734978],[4.385864053,47.531195952],[4.385057184,47.530939958],[4.384590376,47.530674517]]]],&quot;type&quot;:&quot;MultiPolygon&quot;}"/>
    <s v="47.542172647, 4.378062518"/>
  </r>
  <r>
    <x v="0"/>
    <x v="204"/>
    <s v="21340"/>
    <s v="CC Rives de Saône"/>
    <s v="242101509"/>
    <s v="CC"/>
    <s v="Côte-d'Or"/>
    <s v="21"/>
    <s v="Bourgogne-Franche-Comté"/>
    <s v="27"/>
    <s v="BT &lt;= 36 kVA"/>
    <n v="11"/>
    <n v="36.755000000000003"/>
    <n v="0"/>
    <n v="0"/>
    <n v="0"/>
    <n v="0"/>
    <n v="0"/>
    <n v="0"/>
    <n v="0"/>
    <n v="0"/>
    <n v="0"/>
    <n v="0"/>
    <s v="{&quot;coordinates&quot;:[[[[5.229158575,46.997304788],[5.22669126,46.993914463],[5.22614732,46.993620523],[5.223159935,46.991177787],[5.222763487,46.990660318],[5.222097635,46.989065398],[5.220743845,46.986456021],[5.220205582,46.985977302],[5.219441536,46.985897431],[5.218300016,46.986080613],[5.217608563,46.985845314],[5.216023036,46.982744955],[5.21419592,46.981612737],[5.212200982,46.980140543],[5.209505303,46.982126008],[5.209162577,46.982241557],[5.208638457,46.98204083],[5.207988646,46.982113617],[5.208005933,46.982665413],[5.207485142,46.983286953],[5.207433149,46.983657234],[5.206642817,46.983866905],[5.206152109,46.984226661],[5.205865746,46.985013941],[5.20508732,46.985483674],[5.204485971,46.985358262],[5.203894269,46.985049822],[5.201798137,46.983512734],[5.201511574,46.983198457],[5.201071156,46.98317804],[5.199709752,46.983358928],[5.197898335,46.984157244],[5.195302719,46.984444452],[5.194255915,46.984757094],[5.192798039,46.9854162],[5.191943547,46.985635996],[5.191421637,46.985943139],[5.191323241,46.986437686],[5.190821404,46.986980425],[5.189170251,46.987971905],[5.189491289,46.988326088],[5.188746697,46.988660862],[5.188983378,46.989012143],[5.187900521,46.989477625],[5.187795947,46.989593095],[5.187114017,46.989623138],[5.186685471,46.990807559],[5.186509811,46.991085598],[5.18609787,46.991347398],[5.185380485,46.991315054],[5.18446823,46.99072797],[5.184267697,46.990423732],[5.184173724,46.989759904],[5.183566427,46.989812831],[5.182360047,46.991066896],[5.182304548,46.991257089],[5.1830394,46.99266627],[5.184247416,46.994349305],[5.183901511,46.994552203],[5.183156548,46.994652767],[5.183357211,46.994894857],[5.182810582,46.994952035],[5.181312046,46.995690115],[5.182094586,46.996160787],[5.182522958,46.996630047],[5.182320991,46.996877052],[5.180483703,46.997606214],[5.17940953,46.998162415],[5.179076515,46.998522672],[5.178131432,46.999669071],[5.17748045,47.000012808],[5.17767903,47.00049723],[5.17735255,47.00066101],[5.177596657,47.001556185],[5.17750708,47.001848795],[5.177879354,47.003538653],[5.178446925,47.004096269],[5.181260186,47.006140814],[5.182451169,47.006451549],[5.186397991,47.007184754],[5.187503549,47.007433107],[5.188396919,47.007741317],[5.189707087,47.007417438],[5.191941868,47.009728501],[5.194254123,47.01258026],[5.195188169,47.01330286],[5.197967331,47.014061485],[5.199969171,47.014744795],[5.201649765,47.015202722],[5.204280203,47.016152278],[5.205024144,47.016213726],[5.205660098,47.016533028],[5.207412718,47.017751478],[5.207855092,47.018263613],[5.208674747,47.018243429],[5.21157772,47.017930249],[5.215733326,47.018039698],[5.216239168,47.017625578],[5.214441774,47.014164501],[5.214078942,47.013184307],[5.213687097,47.011624623],[5.216719976,47.011373664],[5.222370539,47.010703865],[5.216816614,47.007505139],[5.218983645,47.006376356],[5.220785029,47.005195122],[5.222051833,47.004495215],[5.224265887,47.003682467],[5.225110205,47.003179814],[5.225572791,47.002711538],[5.225954986,47.002145735],[5.227299282,47.001636121],[5.227541958,47.0014549],[5.22825973,47.000439466],[5.228893722,46.999755301],[5.229158575,46.997304788]]]],&quot;type&quot;:&quot;MultiPolygon&quot;}"/>
    <s v="46.999042398, 5.204193716"/>
  </r>
  <r>
    <x v="0"/>
    <x v="205"/>
    <s v="21337"/>
    <s v="CC Auxonne Pontailler Val de Saône"/>
    <s v="200070902"/>
    <s v="CC"/>
    <s v="Côte-d'Or"/>
    <s v="21"/>
    <s v="Bourgogne-Franche-Comté"/>
    <s v="27"/>
    <s v="BT &lt;= 36 kVA"/>
    <n v="17"/>
    <n v="43.781999999999996"/>
    <n v="0"/>
    <n v="0"/>
    <n v="0"/>
    <n v="0"/>
    <n v="0"/>
    <n v="0"/>
    <n v="0"/>
    <n v="0"/>
    <n v="0"/>
    <n v="0"/>
    <s v="{&quot;coordinates&quot;:[[[[5.420317956,47.258539377],[5.416695177,47.257675536],[5.413539856,47.255758871],[5.409087671,47.250019587],[5.408080006,47.249435267],[5.4085928,47.248274449],[5.4086816,47.247688064],[5.408628979,47.247163161],[5.408077824,47.245873132],[5.407183,47.244971224],[5.406735922,47.244675177],[5.405873224,47.244283277],[5.404767486,47.243898214],[5.402709554,47.243425701],[5.400629752,47.243173371],[5.39919994,47.242785961],[5.397728835,47.242094959],[5.396644753,47.241362612],[5.395839704,47.242469072],[5.395916411,47.245110067],[5.396612277,47.245113696],[5.396640235,47.246156099],[5.397098598,47.248545116],[5.397901901,47.251044985],[5.396646254,47.251482556],[5.395534153,47.251817173],[5.393700942,47.251197548],[5.391225295,47.250883865],[5.388645745,47.250731689],[5.38784124,47.250219569],[5.386365752,47.249907696],[5.38590708,47.249736102],[5.385275847,47.249282545],[5.384968374,47.248672813],[5.384397582,47.248835867],[5.38387338,47.247812679],[5.383683262,47.247969702],[5.381461506,47.247858649],[5.380177472,47.248552414],[5.37649817,47.249400669],[5.374262777,47.249460882],[5.37317235,47.249149963],[5.37061128,47.248183711],[5.370012478,47.248102285],[5.36879977,47.249817617],[5.368064185,47.250024486],[5.370276336,47.251656314],[5.370667355,47.251674438],[5.370438684,47.2520682],[5.370303968,47.253242717],[5.370317926,47.254279094],[5.37050762,47.254830925],[5.369721294,47.255268509],[5.369593537,47.256121344],[5.366531,47.256690965],[5.365379556,47.257099944],[5.357932229,47.259134906],[5.357354393,47.260106755],[5.355327869,47.261320589],[5.354589201,47.261914711],[5.354198425,47.262477448],[5.351413626,47.263267983],[5.346870091,47.26347621],[5.345163612,47.262269637],[5.340639609,47.26423079],[5.338219001,47.265065888],[5.337182768,47.262809039],[5.341866598,47.259900911],[5.340210814,47.256906353],[5.338846614,47.254802038],[5.338177431,47.254228311],[5.337402589,47.253992652],[5.336317071,47.253274196],[5.334761238,47.250954839],[5.334090629,47.250376614],[5.33252877,47.249285837],[5.333019332,47.248703152],[5.334013073,47.248285961],[5.334023164,47.247025746],[5.333728278,47.245991428],[5.331565069,47.244084144],[5.33093597,47.242813365],[5.330248643,47.242273283],[5.328300826,47.241119059],[5.327100251,47.240238913],[5.326699808,47.239786718],[5.325987265,47.239273237],[5.324743058,47.237840942],[5.324457793,47.237329689],[5.322607855,47.23607704],[5.322039146,47.236442392],[5.317864278,47.237912058],[5.316188908,47.238989403],[5.314186737,47.23991113],[5.311523722,47.239736403],[5.321536184,47.245282445],[5.322741445,47.248290787],[5.322943023,47.248547936],[5.325028127,47.249722913],[5.326603406,47.249446334],[5.325554548,47.251526261],[5.32528655,47.253556292],[5.324717655,47.254288218],[5.324257335,47.254533416],[5.323501062,47.254572892],[5.322491061,47.254495858],[5.321593096,47.254225635],[5.321170354,47.254299847],[5.322950056,47.260708319],[5.322628324,47.261835164],[5.321600611,47.263341805],[5.321030725,47.265647148],[5.32120837,47.265930897],[5.319049869,47.266102873],[5.319584543,47.266657782],[5.319694037,47.267600364],[5.320275466,47.26828763],[5.320390315,47.268710434],[5.320867328,47.26912419],[5.321068854,47.26971548],[5.32103459,47.270300681],[5.321236514,47.270533508],[5.321604904,47.271342114],[5.321999668,47.271597198],[5.322391562,47.272275639],[5.323000102,47.272914614],[5.323298111,47.273747141],[5.324292639,47.274467541],[5.325563247,47.275573275],[5.326256078,47.276017807],[5.326508572,47.276347781],[5.32725866,47.277502664],[5.327384747,47.277938746],[5.32809988,47.27880522],[5.328256103,47.279447842],[5.328833464,47.280218908],[5.329587722,47.280979213],[5.329855826,47.281118831],[5.33125124,47.282654305],[5.332364627,47.283575795],[5.329268296,47.285119555],[5.327408019,47.287334629],[5.327948916,47.287995651],[5.328458486,47.289063486],[5.328573861,47.290930889],[5.328372911,47.291913911],[5.331727513,47.291797008],[5.336974394,47.291847254],[5.340904336,47.292478634],[5.341721741,47.292554005],[5.343761391,47.293548556],[5.344045045,47.293890472],[5.344334828,47.294736622],[5.344849789,47.295039639],[5.345271653,47.294968969],[5.345604658,47.295409855],[5.346428944,47.296126309],[5.347542482,47.297371886],[5.348945943,47.298676429],[5.350296227,47.300307164],[5.350614112,47.300491661],[5.350627268,47.300792208],[5.350892391,47.300890411],[5.35149839,47.301365378],[5.351905291,47.301526452],[5.352460912,47.301576433],[5.353430805,47.301804443],[5.353722322,47.302172296],[5.354267171,47.302217984],[5.35427583,47.30244567],[5.354734532,47.302730873],[5.355447846,47.30269298],[5.355902115,47.302786432],[5.356581452,47.30363365],[5.356712952,47.304035367],[5.357187026,47.304519289],[5.357994306,47.305143244],[5.358927042,47.306090675],[5.359772734,47.306111309],[5.360239053,47.305483988],[5.360801223,47.305109595],[5.361443715,47.305447773],[5.36207566,47.306238284],[5.362678371,47.30627375],[5.363000468,47.305559288],[5.363183771,47.304699947],[5.363062215,47.304645682],[5.36365651,47.304039155],[5.364130314,47.302771307],[5.364821419,47.302169106],[5.365373666,47.301059967],[5.366028905,47.301026795],[5.366306894,47.300605029],[5.366626095,47.300667869],[5.366544992,47.301200903],[5.366602886,47.30227419],[5.366502051,47.302990457],[5.36619867,47.303677529],[5.365939818,47.305104921],[5.366159348,47.306661258],[5.366726414,47.307149551],[5.365548161,47.308597487],[5.365719824,47.308766911],[5.36652178,47.30887575],[5.367278919,47.310370684],[5.368039781,47.310988314],[5.36957601,47.311410884],[5.370379472,47.311282798],[5.371109338,47.311317426],[5.372447365,47.311569282],[5.374189149,47.311787648],[5.374685626,47.311754975],[5.375895077,47.312093183],[5.376840372,47.312566481],[5.37744754,47.312431559],[5.377978622,47.312552173],[5.378320351,47.312493835],[5.378775945,47.312106228],[5.379332814,47.311852541],[5.379579008,47.311401675],[5.380581042,47.311182985],[5.381461262,47.310994706],[5.381997116,47.310655875],[5.382766406,47.310832822],[5.383204879,47.310418529],[5.383367998,47.310006286],[5.383394889,47.309329349],[5.384002084,47.308927799],[5.384302715,47.308421764],[5.384241328,47.307933973],[5.383827757,47.307447113],[5.38379175,47.307232598],[5.384403194,47.306927327],[5.384781388,47.306379167],[5.384360513,47.305996033],[5.384275525,47.305722181],[5.385183934,47.304680377],[5.38519467,47.304117251],[5.385863753,47.303828799],[5.385432632,47.30276769],[5.386075527,47.302426637],[5.385015458,47.30124516],[5.383474254,47.301154337],[5.38361026,47.300907468],[5.383468259,47.300542019],[5.382869258,47.300439938],[5.381813763,47.299597884],[5.381273803,47.298975809],[5.380916515,47.298143735],[5.380147519,47.298208146],[5.379404336,47.298436842],[5.379068895,47.298395985],[5.377926718,47.297567383],[5.376230138,47.296715],[5.376138465,47.296199004],[5.375398607,47.295305398],[5.375084813,47.294436391],[5.375161097,47.293886334],[5.375557231,47.293264881],[5.375966253,47.293204269],[5.377352095,47.293499215],[5.377223694,47.293020898],[5.379187189,47.292669027],[5.381427895,47.292031329],[5.381657123,47.291707793],[5.37963481,47.289267091],[5.379791857,47.289136877],[5.37899123,47.288125653],[5.378741965,47.287638107],[5.381741365,47.286294037],[5.382391595,47.286092449],[5.384782392,47.285682164],[5.388337139,47.285968397],[5.391440146,47.285293827],[5.391994594,47.28508245],[5.392723127,47.286015819],[5.393327152,47.285996154],[5.3943494,47.28544097],[5.39570437,47.286974739],[5.396561612,47.286696743],[5.398404815,47.28843115],[5.399007767,47.289216668],[5.399913088,47.290103107],[5.400240031,47.290102649],[5.400379233,47.28969267],[5.39990149,47.288895563],[5.399353602,47.288483585],[5.399275106,47.287674614],[5.398718322,47.287774392],[5.398136857,47.286876747],[5.398691543,47.286078102],[5.398480166,47.285494341],[5.397929353,47.285401251],[5.397421496,47.285677443],[5.397323118,47.28486708],[5.397675723,47.284552668],[5.397323251,47.284187979],[5.396882398,47.284393433],[5.396617663,47.284185446],[5.396762785,47.28396719],[5.397355056,47.283655031],[5.396870202,47.283348918],[5.396617194,47.282424664],[5.396892562,47.282010975],[5.396358319,47.281695072],[5.39580059,47.281802063],[5.395532393,47.281694118],[5.395084785,47.281272845],[5.395318738,47.281028438],[5.39489307,47.280861598],[5.395425499,47.280632645],[5.395447766,47.280449351],[5.394252332,47.280234455],[5.393974924,47.279949267],[5.393927511,47.279598087],[5.394409889,47.279434118],[5.394452194,47.279254914],[5.394104589,47.278938751],[5.394829007,47.27868242],[5.395582404,47.27869028],[5.395739048,47.278374515],[5.395226132,47.278209478],[5.39458403,47.277788617],[5.394413974,47.277536339],[5.393698057,47.277597049],[5.393623087,47.277429272],[5.393870685,47.276956719],[5.393295521,47.276641647],[5.392921614,47.276120673],[5.395555656,47.275241294],[5.396210273,47.275112487],[5.398030737,47.274923551],[5.400984834,47.274783178],[5.402933076,47.274788765],[5.405122332,47.274886595],[5.406847186,47.27522279],[5.407830122,47.275540139],[5.409471896,47.276678715],[5.410155835,47.27776422],[5.410398507,47.278777832],[5.410233296,47.280641143],[5.409785387,47.28254635],[5.410497022,47.282713499],[5.411175187,47.28216441],[5.411770767,47.281869219],[5.412514213,47.282243749],[5.413583958,47.281897256],[5.414821868,47.280993341],[5.415493793,47.280159743],[5.416216804,47.27981504],[5.416766486,47.280030557],[5.418798523,47.279188408],[5.421717745,47.277095582],[5.422822655,47.276446541],[5.423485886,47.275922904],[5.424002134,47.275720273],[5.425305673,47.275075161],[5.425860811,47.275001405],[5.426998179,47.27413548],[5.427840548,47.272950575],[5.428045628,47.271924915],[5.428989675,47.270941423],[5.429368482,47.270334539],[5.430522506,47.269840206],[5.43052704,47.26912137],[5.430185425,47.268589924],[5.430291205,47.267886079],[5.430184537,47.267224514],[5.429940981,47.266549606],[5.428540261,47.264628979],[5.428034088,47.264378382],[5.42742993,47.264477495],[5.426805058,47.264264504],[5.426118313,47.263560133],[5.425556307,47.263156677],[5.425117955,47.263001021],[5.424582267,47.262975295],[5.423478325,47.261614931],[5.423052119,47.260818632],[5.422370337,47.260369028],[5.421332721,47.258804606],[5.420317956,47.258539377]]]],&quot;type&quot;:&quot;MultiPolygon&quot;}"/>
    <s v="47.272882021, 5.369828178"/>
  </r>
  <r>
    <x v="0"/>
    <x v="206"/>
    <s v="21336"/>
    <s v="CC du Pays Châtillonnais"/>
    <s v="242101434"/>
    <s v="CC"/>
    <s v="Côte-d'Or"/>
    <s v="21"/>
    <s v="Bourgogne-Franche-Comté"/>
    <s v="27"/>
    <s v="BT &lt;= 36 kVA"/>
    <m/>
    <m/>
    <n v="0"/>
    <n v="0"/>
    <n v="0"/>
    <n v="0"/>
    <n v="0"/>
    <n v="0"/>
    <n v="0"/>
    <n v="0"/>
    <n v="0"/>
    <n v="0"/>
    <s v="{&quot;coordinates&quot;:[[[[4.379789341,47.86551337],[4.380397308,47.865384702],[4.383963931,47.86129303],[4.385063259,47.856772223],[4.386320862,47.854480944],[4.393413348,47.848067182],[4.393999832,47.84763805],[4.397855528,47.845826997],[4.397977697,47.845082928],[4.39820911,47.844577893],[4.399083659,47.841278361],[4.399321704,47.840772343],[4.399809681,47.84031375],[4.400879185,47.837062274],[4.401460468,47.835022809],[4.401368664,47.834684552],[4.401343676,47.834091657],[4.401639979,47.83229863],[4.401589488,47.831955379],[4.401840585,47.831338479],[4.402718594,47.830061475],[4.402942827,47.829237859],[4.403593389,47.828563065],[4.40400912,47.827753357],[4.40714146,47.826405191],[4.407838324,47.826270804],[4.409276422,47.82621392],[4.410815874,47.825745331],[4.41116123,47.826116537],[4.411799855,47.826558023],[4.412354583,47.825803318],[4.413750026,47.824796335],[4.41404113,47.824484073],[4.414434773,47.823755603],[4.414527964,47.822837225],[4.414460829,47.822373556],[4.414166707,47.822069253],[4.413408384,47.821548209],[4.412502533,47.82110815],[4.411989588,47.820716463],[4.411927441,47.82023833],[4.41208826,47.819902437],[4.41251956,47.819484971],[4.413418021,47.81899436],[4.414600152,47.81891889],[4.415210998,47.818670276],[4.415610377,47.817255813],[4.4169935,47.815997788],[4.417681785,47.81474545],[4.41793836,47.813943008],[4.417501753,47.812002149],[4.417167336,47.811036723],[4.418482537,47.808441858],[4.41779249,47.807268298],[4.416160527,47.805444501],[4.416029898,47.804502711],[4.416400642,47.804225482],[4.41607877,47.803879208],[4.413293969,47.802760619],[4.412664948,47.80241894],[4.410498044,47.800915667],[4.409776455,47.799600212],[4.409492465,47.797857312],[4.409101396,47.797467744],[4.407988638,47.796714181],[4.407740073,47.795953829],[4.40785052,47.793918131],[4.406270457,47.79210887],[4.405646382,47.791695081],[4.403967157,47.790830353],[4.39983211,47.789785229],[4.397233272,47.789806349],[4.395838862,47.789556522],[4.393590411,47.78959319],[4.389416663,47.788895625],[4.388345586,47.788800303],[4.388003403,47.788996092],[4.38703579,47.789180383],[4.38655609,47.790557909],[4.387067375,47.791314294],[4.386889675,47.792747655],[4.386213329,47.793244446],[4.385725948,47.793765103],[4.384606741,47.79459568],[4.384263813,47.795637615],[4.383379023,47.796751659],[4.382375641,47.797776179],[4.382426712,47.797942105],[4.383299945,47.798128935],[4.383700245,47.798675105],[4.383811149,47.799394821],[4.383583791,47.799539731],[4.382369867,47.799764694],[4.380889613,47.800229524],[4.379747601,47.801116127],[4.377850919,47.801908976],[4.377365805,47.802007395],[4.37673742,47.801680821],[4.376616322,47.801389694],[4.375383913,47.800954087],[4.372839678,47.80057525],[4.363715424,47.799980567],[4.361557718,47.798830058],[4.361318257,47.798399866],[4.360551068,47.798125228],[4.356330524,47.800892614],[4.356367934,47.801259443],[4.355427589,47.801740201],[4.352083339,47.804153427],[4.351492022,47.804333976],[4.349865677,47.802795463],[4.348796638,47.802156065],[4.348298526,47.801691019],[4.347278834,47.799991562],[4.346947503,47.799252748],[4.345046765,47.799425805],[4.341710416,47.799887123],[4.341044733,47.79982003],[4.340300787,47.799562998],[4.338854537,47.800171828],[4.337415473,47.800961487],[4.336782377,47.801872458],[4.336140915,47.802557584],[4.33373852,47.804469854],[4.332345429,47.80523552],[4.330164967,47.805987604],[4.328372397,47.806437304],[4.327497441,47.806767668],[4.325230242,47.80828036],[4.32499224,47.80827405],[4.323696276,47.808978201],[4.323589957,47.809699514],[4.321733283,47.810534193],[4.322009055,47.810930744],[4.320851852,47.811361455],[4.320175935,47.811748028],[4.320704756,47.812218244],[4.322041123,47.812919689],[4.322863335,47.813794348],[4.323359144,47.81449356],[4.323450196,47.815467381],[4.323389689,47.816043251],[4.323544582,47.816843524],[4.325009017,47.819031414],[4.325503591,47.820106886],[4.325517806,47.820891642],[4.324832146,47.822124476],[4.324274566,47.822597945],[4.323215512,47.824296752],[4.322519519,47.824526938],[4.321177295,47.825484509],[4.322462149,47.827056955],[4.323417158,47.827833794],[4.32451151,47.828890792],[4.324018252,47.829105193],[4.324765165,47.830326334],[4.324299471,47.830413506],[4.324606419,47.831519899],[4.324236233,47.831953441],[4.320806859,47.832256758],[4.320959655,47.834102099],[4.320693132,47.83402859],[4.320761244,47.834725421],[4.320941364,47.835249066],[4.320815514,47.835779758],[4.319310528,47.835848007],[4.319264726,47.836857563],[4.319116596,47.83729939],[4.321941949,47.837477304],[4.325731595,47.837936794],[4.326208884,47.837347216],[4.329759278,47.837594151],[4.330495792,47.837588497],[4.330364788,47.838497311],[4.329391588,47.840052064],[4.328138265,47.841849411],[4.327270128,47.842529832],[4.32825679,47.843221658],[4.329504712,47.844414584],[4.329827376,47.84619497],[4.32953255,47.846810395],[4.328565925,47.846121053],[4.327064452,47.845698792],[4.325059968,47.847410982],[4.32558824,47.847575136],[4.326316603,47.847558801],[4.327267519,47.848047611],[4.329728565,47.849621052],[4.334196205,47.852014148],[4.33783728,47.852422739],[4.339080451,47.852666889],[4.339431281,47.853003129],[4.339945803,47.853731751],[4.340949162,47.858568329],[4.342013647,47.858297823],[4.34495025,47.858543231],[4.35106509,47.860590951],[4.351630641,47.860897678],[4.352515409,47.860923487],[4.352607725,47.861870247],[4.352954552,47.862201093],[4.353497972,47.862530569],[4.353507424,47.862849102],[4.353153969,47.862993597],[4.352497489,47.863056974],[4.352251441,47.863217331],[4.352976933,47.863710332],[4.353074104,47.863901837],[4.353147224,47.864882122],[4.353617384,47.864855096],[4.354075703,47.865938049],[4.353917812,47.866776079],[4.354281073,47.866752984],[4.355111752,47.866227627],[4.355502896,47.865881965],[4.358761618,47.864162852],[4.361301096,47.86272743],[4.363007238,47.862234158],[4.363112603,47.861700963],[4.36326856,47.861523627],[4.365601605,47.860184118],[4.366364704,47.85963966],[4.367038474,47.859470689],[4.36802089,47.859393529],[4.369110881,47.859857879],[4.369668557,47.859751456],[4.370343211,47.859824589],[4.371075998,47.859714313],[4.371610248,47.859736872],[4.373483376,47.860226229],[4.374253006,47.860506156],[4.377176183,47.862441349],[4.378415992,47.862694126],[4.378691027,47.863086949],[4.380133061,47.86427526],[4.379032936,47.865025395],[4.379789341,47.86551337]]]],&quot;type&quot;:&quot;MultiPolygon&quot;}"/>
    <s v="47.826186332, 4.368239235"/>
  </r>
  <r>
    <x v="0"/>
    <x v="206"/>
    <s v="21336"/>
    <s v="CC du Pays Châtillonnais"/>
    <s v="242101434"/>
    <s v="CC"/>
    <s v="Côte-d'Or"/>
    <s v="21"/>
    <s v="Bourgogne-Franche-Comté"/>
    <s v="27"/>
    <s v="BT &gt; 36 kVA"/>
    <n v="6"/>
    <n v="718.64400000000001"/>
    <n v="0"/>
    <n v="0"/>
    <n v="0"/>
    <n v="0"/>
    <n v="0"/>
    <n v="0"/>
    <n v="0"/>
    <n v="0"/>
    <n v="0"/>
    <n v="0"/>
    <s v="{&quot;coordinates&quot;:[[[[4.379789341,47.86551337],[4.380397308,47.865384702],[4.383963931,47.86129303],[4.385063259,47.856772223],[4.386320862,47.854480944],[4.393413348,47.848067182],[4.393999832,47.84763805],[4.397855528,47.845826997],[4.397977697,47.845082928],[4.39820911,47.844577893],[4.399083659,47.841278361],[4.399321704,47.840772343],[4.399809681,47.84031375],[4.400879185,47.837062274],[4.401460468,47.835022809],[4.401368664,47.834684552],[4.401343676,47.834091657],[4.401639979,47.83229863],[4.401589488,47.831955379],[4.401840585,47.831338479],[4.402718594,47.830061475],[4.402942827,47.829237859],[4.403593389,47.828563065],[4.40400912,47.827753357],[4.40714146,47.826405191],[4.407838324,47.826270804],[4.409276422,47.82621392],[4.410815874,47.825745331],[4.41116123,47.826116537],[4.411799855,47.826558023],[4.412354583,47.825803318],[4.413750026,47.824796335],[4.41404113,47.824484073],[4.414434773,47.823755603],[4.414527964,47.822837225],[4.414460829,47.822373556],[4.414166707,47.822069253],[4.413408384,47.821548209],[4.412502533,47.82110815],[4.411989588,47.820716463],[4.411927441,47.82023833],[4.41208826,47.819902437],[4.41251956,47.819484971],[4.413418021,47.81899436],[4.414600152,47.81891889],[4.415210998,47.818670276],[4.415610377,47.817255813],[4.4169935,47.815997788],[4.417681785,47.81474545],[4.41793836,47.813943008],[4.417501753,47.812002149],[4.417167336,47.811036723],[4.418482537,47.808441858],[4.41779249,47.807268298],[4.416160527,47.805444501],[4.416029898,47.804502711],[4.416400642,47.804225482],[4.41607877,47.803879208],[4.413293969,47.802760619],[4.412664948,47.80241894],[4.410498044,47.800915667],[4.409776455,47.799600212],[4.409492465,47.797857312],[4.409101396,47.797467744],[4.407988638,47.796714181],[4.407740073,47.795953829],[4.40785052,47.793918131],[4.406270457,47.79210887],[4.405646382,47.791695081],[4.403967157,47.790830353],[4.39983211,47.789785229],[4.397233272,47.789806349],[4.395838862,47.789556522],[4.393590411,47.78959319],[4.389416663,47.788895625],[4.388345586,47.788800303],[4.388003403,47.788996092],[4.38703579,47.789180383],[4.38655609,47.790557909],[4.387067375,47.791314294],[4.386889675,47.792747655],[4.386213329,47.793244446],[4.385725948,47.793765103],[4.384606741,47.79459568],[4.384263813,47.795637615],[4.383379023,47.796751659],[4.382375641,47.797776179],[4.382426712,47.797942105],[4.383299945,47.798128935],[4.383700245,47.798675105],[4.383811149,47.799394821],[4.383583791,47.799539731],[4.382369867,47.799764694],[4.380889613,47.800229524],[4.379747601,47.801116127],[4.377850919,47.801908976],[4.377365805,47.802007395],[4.37673742,47.801680821],[4.376616322,47.801389694],[4.375383913,47.800954087],[4.372839678,47.80057525],[4.363715424,47.799980567],[4.361557718,47.798830058],[4.361318257,47.798399866],[4.360551068,47.798125228],[4.356330524,47.800892614],[4.356367934,47.801259443],[4.355427589,47.801740201],[4.352083339,47.804153427],[4.351492022,47.804333976],[4.349865677,47.802795463],[4.348796638,47.802156065],[4.348298526,47.801691019],[4.347278834,47.799991562],[4.346947503,47.799252748],[4.345046765,47.799425805],[4.341710416,47.799887123],[4.341044733,47.79982003],[4.340300787,47.799562998],[4.338854537,47.800171828],[4.337415473,47.800961487],[4.336782377,47.801872458],[4.336140915,47.802557584],[4.33373852,47.804469854],[4.332345429,47.80523552],[4.330164967,47.805987604],[4.328372397,47.806437304],[4.327497441,47.806767668],[4.325230242,47.80828036],[4.32499224,47.80827405],[4.323696276,47.808978201],[4.323589957,47.809699514],[4.321733283,47.810534193],[4.322009055,47.810930744],[4.320851852,47.811361455],[4.320175935,47.811748028],[4.320704756,47.812218244],[4.322041123,47.812919689],[4.322863335,47.813794348],[4.323359144,47.81449356],[4.323450196,47.815467381],[4.323389689,47.816043251],[4.323544582,47.816843524],[4.325009017,47.819031414],[4.325503591,47.820106886],[4.325517806,47.820891642],[4.324832146,47.822124476],[4.324274566,47.822597945],[4.323215512,47.824296752],[4.322519519,47.824526938],[4.321177295,47.825484509],[4.322462149,47.827056955],[4.323417158,47.827833794],[4.32451151,47.828890792],[4.324018252,47.829105193],[4.324765165,47.830326334],[4.324299471,47.830413506],[4.324606419,47.831519899],[4.324236233,47.831953441],[4.320806859,47.832256758],[4.320959655,47.834102099],[4.320693132,47.83402859],[4.320761244,47.834725421],[4.320941364,47.835249066],[4.320815514,47.835779758],[4.319310528,47.835848007],[4.319264726,47.836857563],[4.319116596,47.83729939],[4.321941949,47.837477304],[4.325731595,47.837936794],[4.326208884,47.837347216],[4.329759278,47.837594151],[4.330495792,47.837588497],[4.330364788,47.838497311],[4.329391588,47.840052064],[4.328138265,47.841849411],[4.327270128,47.842529832],[4.32825679,47.843221658],[4.329504712,47.844414584],[4.329827376,47.84619497],[4.32953255,47.846810395],[4.328565925,47.846121053],[4.327064452,47.845698792],[4.325059968,47.847410982],[4.32558824,47.847575136],[4.326316603,47.847558801],[4.327267519,47.848047611],[4.329728565,47.849621052],[4.334196205,47.852014148],[4.33783728,47.852422739],[4.339080451,47.852666889],[4.339431281,47.853003129],[4.339945803,47.853731751],[4.340949162,47.858568329],[4.342013647,47.858297823],[4.34495025,47.858543231],[4.35106509,47.860590951],[4.351630641,47.860897678],[4.352515409,47.860923487],[4.352607725,47.861870247],[4.352954552,47.862201093],[4.353497972,47.862530569],[4.353507424,47.862849102],[4.353153969,47.862993597],[4.352497489,47.863056974],[4.352251441,47.863217331],[4.352976933,47.863710332],[4.353074104,47.863901837],[4.353147224,47.864882122],[4.353617384,47.864855096],[4.354075703,47.865938049],[4.353917812,47.866776079],[4.354281073,47.866752984],[4.355111752,47.866227627],[4.355502896,47.865881965],[4.358761618,47.864162852],[4.361301096,47.86272743],[4.363007238,47.862234158],[4.363112603,47.861700963],[4.36326856,47.861523627],[4.365601605,47.860184118],[4.366364704,47.85963966],[4.367038474,47.859470689],[4.36802089,47.859393529],[4.369110881,47.859857879],[4.369668557,47.859751456],[4.370343211,47.859824589],[4.371075998,47.859714313],[4.371610248,47.859736872],[4.373483376,47.860226229],[4.374253006,47.860506156],[4.377176183,47.862441349],[4.378415992,47.862694126],[4.378691027,47.863086949],[4.380133061,47.86427526],[4.379032936,47.865025395],[4.379789341,47.86551337]]]],&quot;type&quot;:&quot;MultiPolygon&quot;}"/>
    <s v="47.826186332, 4.368239235"/>
  </r>
  <r>
    <x v="0"/>
    <x v="207"/>
    <s v="21335"/>
    <s v="CC des Terres d'Auxois"/>
    <s v="200071017"/>
    <s v="CC"/>
    <s v="Côte-d'Or"/>
    <s v="21"/>
    <s v="Bourgogne-Franche-Comté"/>
    <s v="27"/>
    <s v="BT &lt;= 36 kVA"/>
    <m/>
    <m/>
    <n v="0"/>
    <n v="0"/>
    <n v="0"/>
    <n v="0"/>
    <n v="0"/>
    <n v="0"/>
    <n v="0"/>
    <n v="0"/>
    <n v="0"/>
    <n v="0"/>
    <s v="{&quot;coordinates&quot;:[[[[4.200332944,47.350016424],[4.200048965,47.351120455],[4.199701092,47.351500383],[4.199531861,47.353886187],[4.199187773,47.354140029],[4.198839337,47.354614494],[4.198645496,47.35572299],[4.198361502,47.356532608],[4.197825097,47.357371837],[4.197563286,47.357632928],[4.195184685,47.35886745],[4.194343718,47.35942079],[4.193769637,47.360059614],[4.193530009,47.360783232],[4.193482411,47.361323912],[4.194939069,47.362355114],[4.195251304,47.362690422],[4.195093229,47.363862463],[4.194853365,47.364456438],[4.194296781,47.365050067],[4.193851447,47.365760492],[4.196483452,47.367019978],[4.198318194,47.368415473],[4.204522146,47.372397367],[4.206273253,47.372885185],[4.206597915,47.372529791],[4.207188074,47.372665012],[4.208040342,47.373139628],[4.208659499,47.373090876],[4.209202864,47.37344265],[4.209683525,47.374069671],[4.210447128,47.374195869],[4.210982597,47.374373055],[4.211257805,47.374293661],[4.212083262,47.374458817],[4.212637693,47.374770846],[4.213128759,47.374800834],[4.213911184,47.37435241],[4.21405782,47.374038468],[4.215563301,47.374559323],[4.217103618,47.374803396],[4.219889851,47.374757982],[4.221115114,47.374843251],[4.22435049,47.374848829],[4.232073191,47.37708645],[4.233365568,47.377377953],[4.233730929,47.378049315],[4.235103548,47.379003483],[4.236652895,47.379514598],[4.237873409,47.379617748],[4.238748808,47.379585014],[4.240297423,47.379947536],[4.240592724,47.380851908],[4.240277971,47.381055137],[4.239322264,47.381227388],[4.238139169,47.382115105],[4.237931555,47.382021882],[4.236238107,47.382796171],[4.2358352,47.382569073],[4.234125664,47.384374365],[4.235930544,47.385268112],[4.238047739,47.384298451],[4.239842682,47.385390314],[4.240763794,47.385667688],[4.244882549,47.385951374],[4.247541484,47.386221777],[4.251647873,47.386199247],[4.254977357,47.386683739],[4.256563317,47.384722816],[4.256908482,47.385026994],[4.258560898,47.386015676],[4.259854691,47.386521148],[4.260310659,47.385785145],[4.261446287,47.38368048],[4.261059876,47.38353972],[4.260814421,47.383192157],[4.260943113,47.382858542],[4.260542307,47.382612599],[4.26027948,47.382709983],[4.259909003,47.382231426],[4.25956782,47.382153194],[4.257824523,47.381354577],[4.257778211,47.381188518],[4.257067284,47.381113378],[4.256890661,47.380307698],[4.256691531,47.380068565],[4.256950284,47.379854191],[4.257071873,47.379386509],[4.256472499,47.379036461],[4.256375653,47.378240721],[4.25730632,47.377683262],[4.258135499,47.376868499],[4.259242523,47.376259596],[4.261479894,47.375247679],[4.262345388,47.374234419],[4.262809641,47.373912461],[4.263717768,47.373473135],[4.264481038,47.37284901],[4.264396799,47.37231153],[4.265569598,47.372194328],[4.267467235,47.372521176],[4.267840751,47.372343339],[4.268765033,47.371637299],[4.268762917,47.37042728],[4.268894385,47.369430081],[4.268348424,47.368647351],[4.269214177,47.368663109],[4.268910745,47.368272978],[4.268229833,47.368339832],[4.263808084,47.36825025],[4.264363891,47.36776703],[4.264615057,47.367403266],[4.265926305,47.366362614],[4.265462581,47.366141681],[4.265685033,47.365347868],[4.265636217,47.362941815],[4.264989282,47.362985773],[4.265180447,47.362607353],[4.264452616,47.362423505],[4.264626134,47.36191473],[4.264300338,47.361528431],[4.264532353,47.361421468],[4.264165983,47.36043779],[4.264951414,47.360199658],[4.264137358,47.359672819],[4.264523191,47.359346302],[4.263638596,47.358749101],[4.265107628,47.358227129],[4.26538306,47.358557253],[4.266579295,47.35776183],[4.26714461,47.358135607],[4.267449541,47.357863082],[4.268552243,47.357260429],[4.265848209,47.355359603],[4.266193719,47.354954289],[4.265186377,47.354374643],[4.264943042,47.354000052],[4.264972165,47.353156121],[4.264437462,47.352054529],[4.264322572,47.351564196],[4.264343574,47.350543887],[4.262772154,47.349183464],[4.260724805,47.347917319],[4.260613425,47.347574599],[4.260841526,47.34662677],[4.260183895,47.345699356],[4.258853556,47.345344642],[4.257092435,47.344751484],[4.255696428,47.343909462],[4.254540176,47.343009013],[4.253972694,47.342815265],[4.253463797,47.342350782],[4.25293744,47.342272729],[4.252457798,47.341642264],[4.252006964,47.340145361],[4.251271149,47.339660805],[4.251359884,47.3392628],[4.250648235,47.338393535],[4.250103745,47.338217529],[4.249077013,47.337580331],[4.247751611,47.336229664],[4.247004275,47.335302238],[4.246311421,47.335180026],[4.245972572,47.334960378],[4.24492907,47.333538228],[4.244323386,47.333233202],[4.242617006,47.331776716],[4.241327993,47.330898265],[4.240643123,47.330545447],[4.23959889,47.330572804],[4.239068657,47.330722517],[4.237453689,47.331383478],[4.236409904,47.332005925],[4.235553041,47.332407591],[4.23490326,47.332312764],[4.233849495,47.332330266],[4.232815236,47.332447489],[4.230513333,47.332900461],[4.227683206,47.332784558],[4.227295796,47.332869683],[4.22518943,47.332956747],[4.225183869,47.333583439],[4.225420901,47.333930268],[4.225578544,47.335034217],[4.225888961,47.335578344],[4.22690381,47.336578704],[4.22722928,47.337896057],[4.22708544,47.338440478],[4.226892097,47.338731527],[4.227034441,47.340265092],[4.226908804,47.340447386],[4.225673355,47.340752137],[4.225635826,47.341138776],[4.225019354,47.341288432],[4.224764663,47.341562118],[4.224736751,47.342428532],[4.224370302,47.342797029],[4.222660504,47.344028685],[4.222009571,47.344121065],[4.222266023,47.345028602],[4.22354187,47.346083863],[4.223962201,47.346334229],[4.223574558,47.346994653],[4.223247412,47.347345626],[4.223292777,47.348173451],[4.222612568,47.34820402],[4.221895435,47.348823789],[4.220423998,47.349537911],[4.219219697,47.34953345],[4.218247167,47.34975973],[4.216597932,47.349822029],[4.214321518,47.349683786],[4.213714494,47.349788265],[4.208433808,47.349837911],[4.202290512,47.350056504],[4.201812469,47.350301837],[4.20133788,47.350405781],[4.200332944,47.350016424]]]],&quot;type&quot;:&quot;MultiPolygon&quot;}"/>
    <s v="47.360028226, 4.235245267"/>
  </r>
  <r>
    <x v="0"/>
    <x v="208"/>
    <s v="21333"/>
    <s v="CC Rives de Saône"/>
    <s v="242101509"/>
    <s v="CC"/>
    <s v="Côte-d'Or"/>
    <s v="21"/>
    <s v="Bourgogne-Franche-Comté"/>
    <s v="27"/>
    <s v="BT &lt;= 36 kVA"/>
    <m/>
    <m/>
    <n v="0"/>
    <n v="0"/>
    <n v="0"/>
    <n v="0"/>
    <n v="0"/>
    <n v="0"/>
    <n v="0"/>
    <n v="0"/>
    <n v="0"/>
    <n v="0"/>
    <s v="{&quot;coordinates&quot;:[[[[5.174720698,47.036132403],[5.175493578,47.035990849],[5.175620994,47.035818222],[5.17606344,47.034310267],[5.177366611,47.033991181],[5.176502687,47.033507596],[5.176116928,47.033153698],[5.175324364,47.03368832],[5.175302264,47.034185907],[5.175440174,47.034567895],[5.175299393,47.035029889],[5.175540467,47.035160448],[5.175306251,47.035755701],[5.175098265,47.035857792],[5.173190114,47.035778435],[5.170945504,47.034932598],[5.170528144,47.03484047],[5.167463679,47.034538669],[5.166966256,47.034584932],[5.165557513,47.035131047],[5.163728265,47.035474269],[5.163415342,47.035456715],[5.162745118,47.035201772],[5.162540141,47.034919199],[5.162018136,47.032280113],[5.156716091,47.032084755],[5.144847032,47.024023352],[5.144388388,47.024778522],[5.144329582,47.025287589],[5.144503123,47.025743704],[5.145127857,47.026317529],[5.14438808,47.027688572],[5.143884393,47.028239225],[5.143389615,47.029512041],[5.138997301,47.029328705],[5.138564522,47.03110562],[5.134382135,47.030970456],[5.134315993,47.030463707],[5.134040958,47.030170673],[5.133893601,47.029342088],[5.133967524,47.029179504],[5.134598965,47.028892229],[5.134801796,47.028292242],[5.130675548,47.028338743],[5.12491487,47.028256675],[5.123103658,47.030665927],[5.123028938,47.030909578],[5.116570107,47.03106869],[5.116677807,47.032505059],[5.115374739,47.036834057],[5.113816103,47.039958136],[5.112908617,47.041478828],[5.112157932,47.043539735],[5.110881841,47.045778661],[5.110753441,47.046302482],[5.110891447,47.046798918],[5.111206161,47.047164233],[5.111645655,47.047418286],[5.112126812,47.047524771],[5.11282481,47.047515607],[5.113575842,47.047380278],[5.114335442,47.047161027],[5.115727377,47.046367283],[5.117193263,47.045310077],[5.119199226,47.044116851],[5.119856493,47.043876923],[5.120624865,47.04371511],[5.122003798,47.043633941],[5.123217411,47.043704402],[5.124336167,47.043942315],[5.125521727,47.044638321],[5.126093668,47.045477109],[5.126192008,47.045866181],[5.125978829,47.046776161],[5.12555423,47.047403625],[5.127076944,47.047357578],[5.127910152,47.047469221],[5.128647163,47.047313337],[5.130366005,47.046394501],[5.130996999,47.045923527],[5.132667105,47.045373922],[5.134199854,47.044583654],[5.136321473,47.04379238],[5.137390113,47.043495204],[5.142595933,47.042469259],[5.144258352,47.042328523],[5.144559752,47.042386874],[5.145940606,47.04291873],[5.145913507,47.043297511],[5.146208024,47.043712645],[5.147424114,47.044572685],[5.149943821,47.046568501],[5.151539499,47.047659206],[5.152852612,47.049460373],[5.154628372,47.051196156],[5.155452124,47.052189524],[5.155041883,47.052278239],[5.155571385,47.05306364],[5.157525651,47.054611413],[5.157706997,47.054631443],[5.158011811,47.053553964],[5.161064598,47.051827964],[5.162250818,47.051208625],[5.163502147,47.050669113],[5.163442366,47.050295557],[5.162925367,47.049824287],[5.163051034,47.049639099],[5.165485647,47.048509079],[5.16345418,47.047205162],[5.162543944,47.0462585],[5.162107074,47.0456155],[5.163446782,47.045476027],[5.163747684,47.044699421],[5.164280094,47.044373312],[5.165106411,47.044147968],[5.167068595,47.043794131],[5.168848878,47.040488589],[5.16810188,47.039833421],[5.16836221,47.039361087],[5.169038811,47.039346578],[5.170358291,47.039068699],[5.169422519,47.034897275],[5.170724178,47.035096178],[5.172104775,47.035815969],[5.172607022,47.035987555],[5.173802586,47.036233453],[5.174720698,47.036132403]]]],&quot;type&quot;:&quot;MultiPolygon&quot;}"/>
    <s v="47.038505341, 5.141919044"/>
  </r>
  <r>
    <x v="0"/>
    <x v="209"/>
    <s v="21332"/>
    <s v="CC Rives de Saône"/>
    <s v="242101509"/>
    <s v="CC"/>
    <s v="Côte-d'Or"/>
    <s v="21"/>
    <s v="Bourgogne-Franche-Comté"/>
    <s v="27"/>
    <s v="BT &gt; 36 kVA"/>
    <n v="1"/>
    <n v="125.232"/>
    <n v="0"/>
    <n v="0"/>
    <n v="0"/>
    <n v="0"/>
    <n v="0"/>
    <n v="0"/>
    <n v="0"/>
    <n v="0"/>
    <n v="0"/>
    <n v="0"/>
    <s v="{&quot;coordinates&quot;:[[[[5.101771983,47.023758244],[5.103231851,47.022927374],[5.105044459,47.022024305],[5.106085439,47.021261379],[5.10667611,47.020603031],[5.105812453,47.020002742],[5.105968391,47.019712589],[5.106896304,47.018686023],[5.107340496,47.01856083],[5.108102659,47.018585641],[5.108560355,47.018401654],[5.108744215,47.017680473],[5.109212188,47.017085596],[5.108923644,47.016913439],[5.109549708,47.016219302],[5.109560106,47.015710241],[5.109270196,47.014087153],[5.109387862,47.013728343],[5.109959202,47.012915415],[5.109168621,47.012363351],[5.110019384,47.012164067],[5.110658922,47.012153274],[5.111491766,47.012438861],[5.11174864,47.012441366],[5.112389448,47.012193668],[5.113884899,47.011173763],[5.113894711,47.010987147],[5.11251083,47.010449573],[5.113917896,47.00855224],[5.113905928,47.008313785],[5.113070415,47.006949275],[5.113119904,47.006598913],[5.11358774,47.006273314],[5.114487963,47.006970146],[5.114933991,47.006760225],[5.115260778,47.006464223],[5.115735414,47.005640425],[5.115211726,47.004943006],[5.114857609,47.004709019],[5.114279968,47.00340644],[5.114072247,47.002505982],[5.113840063,47.000845813],[5.11491082,47.000655068],[5.114950333,47.000521045],[5.114464998,46.999624774],[5.114540066,46.999491001],[5.117783168,46.998398465],[5.121710053,46.997758907],[5.122055526,46.997773269],[5.122970046,46.998097799],[5.12428264,46.996995544],[5.126889108,46.998230978],[5.128414069,46.999212507],[5.129026638,46.998822025],[5.13025058,46.999146193],[5.131834129,46.999742011],[5.134386887,46.99814477],[5.135025475,46.998247341],[5.137014418,46.997343177],[5.139084755,46.997565108],[5.139629649,46.997562211],[5.139406976,46.996892638],[5.139969116,46.996361626],[5.139593393,46.995716508],[5.139545365,46.99510224],[5.139835445,46.99335316],[5.140945585,46.991737475],[5.140869714,46.990354549],[5.141040122,46.990004627],[5.141045638,46.989014685],[5.14064131,46.987879233],[5.141135226,46.987024335],[5.141184266,46.986667658],[5.141557152,46.986213101],[5.140710094,46.985994648],[5.137657662,46.984691234],[5.137770875,46.983793866],[5.136825568,46.98262069],[5.134850922,46.983639886],[5.132569089,46.982913819],[5.131266361,46.982218258],[5.130625161,46.981477141],[5.130219895,46.980411024],[5.130262694,46.9791601],[5.131017285,46.976737761],[5.130792648,46.975846641],[5.130224364,46.97488351],[5.129588363,46.974405288],[5.128090738,46.973733107],[5.126678846,46.973499756],[5.123780891,46.973254133],[5.122306622,46.973039891],[5.121676939,46.972854229],[5.120429547,46.972251203],[5.119913987,46.971787828],[5.11959164,46.971352423],[5.118980364,46.970226107],[5.118509541,46.968486553],[5.118402993,46.967278907],[5.117178811,46.967431986],[5.113551613,46.9674706],[5.110099964,46.969107278],[5.108248238,46.969567161],[5.107979122,46.970257489],[5.108033549,46.97111303],[5.108791014,46.97248441],[5.108064356,46.973150679],[5.108160732,46.973833425],[5.107319206,46.974389204],[5.106298573,46.976021842],[5.105330262,46.975824262],[5.104256472,46.977141717],[5.104019388,46.977068585],[5.103006834,46.978540724],[5.102629394,46.979459978],[5.102034276,46.979351036],[5.101366896,46.980090933],[5.100992393,46.980849809],[5.101322341,46.981077071],[5.101263768,46.981432098],[5.100406106,46.98127299],[5.099854006,46.982203519],[5.10044042,46.982697214],[5.100212333,46.983160705],[5.098425503,46.982764508],[5.098093969,46.983546909],[5.095700892,46.983162595],[5.095505584,46.983556129],[5.09375436,46.983297014],[5.093119664,46.983322043],[5.092422663,46.983199588],[5.090465564,46.983469243],[5.089771392,46.983896124],[5.089300422,46.983901052],[5.088268514,46.983660347],[5.087435564,46.98141567],[5.08729136,46.980510414],[5.08684828,46.980725583],[5.085850582,46.981028237],[5.085640423,46.980902342],[5.085368162,46.979951665],[5.085214854,46.979730172],[5.083882349,46.980120821],[5.082264686,46.975366636],[5.080862067,46.975403658],[5.080047855,46.975309365],[5.079077307,46.975358387],[5.077812899,46.975944083],[5.07702138,46.976405966],[5.075944826,46.976025455],[5.074912451,46.97549283],[5.07258307,46.97449085],[5.072141326,46.974397913],[5.071018292,46.974416283],[5.070256689,46.974732576],[5.070091319,46.974709426],[5.067911775,46.976140936],[5.066383394,46.976571821],[5.065013096,46.977179986],[5.063799523,46.97713776],[5.06260033,46.976782738],[5.060774046,46.976856811],[5.059687606,46.976973488],[5.059099833,46.976259858],[5.057075465,46.975278243],[5.057017485,46.975414375],[5.052224165,46.979443707],[5.050957069,46.98041913],[5.050520506,46.980879017],[5.04930623,46.981583287],[5.049473724,46.981870319],[5.050691888,46.983105975],[5.050908279,46.983502015],[5.050917164,46.984013425],[5.050364834,46.984683418],[5.049125034,46.985515128],[5.046000746,46.987048541],[5.044883835,46.987826687],[5.043166521,46.98856502],[5.041116241,46.989932462],[5.040115982,46.989969068],[5.039047464,46.992486338],[5.038319001,46.993273761],[5.037356189,46.993746491],[5.036634668,46.993951066],[5.03596869,46.993988037],[5.035203764,46.995591162],[5.035196362,46.995848875],[5.036178443,46.999587214],[5.034123161,47.000103503],[5.033612959,47.000363773],[5.033885257,47.000567922],[5.033962398,47.000903401],[5.035959514,47.004081659],[5.037168297,47.003807247],[5.038384873,47.003704708],[5.039585458,47.003736633],[5.040870574,47.00394988],[5.041101045,47.003916983],[5.041925066,47.003495317],[5.042553714,47.003268939],[5.04343431,47.003194808],[5.043758852,47.003316952],[5.044384112,47.004705471],[5.0447122,47.005164388],[5.045914566,47.0051728],[5.045981388,47.005650756],[5.046850971,47.005945156],[5.04751037,47.005973988],[5.048619038,47.00576788],[5.049146399,47.005890912],[5.04993354,47.006232686],[5.051031723,47.007137232],[5.051753701,47.008119607],[5.052073563,47.010196201],[5.053689552,47.011625595],[5.053475124,47.012358028],[5.052691203,47.012831299],[5.053113074,47.013537102],[5.053438382,47.013296248],[5.054110431,47.013274383],[5.055144298,47.01421336],[5.05547994,47.014347883],[5.05600069,47.01401798],[5.056968392,47.013771976],[5.059087616,47.013681052],[5.060143823,47.013718945],[5.061340462,47.013951561],[5.066813329,47.014094164],[5.067510018,47.014371694],[5.069172097,47.01523715],[5.070396117,47.015323279],[5.071707665,47.015596959],[5.075149725,47.016619506],[5.078319128,47.0179792],[5.081084387,47.019304666],[5.082115865,47.019893101],[5.083821252,47.021289854],[5.090076515,47.02814868],[5.090473944,47.028105459],[5.09274417,47.027377137],[5.098379225,47.025079972],[5.100892807,47.02418044],[5.101771983,47.023758244]]]],&quot;type&quot;:&quot;MultiPolygon&quot;}"/>
    <s v="46.996003156, 5.088096234"/>
  </r>
  <r>
    <x v="0"/>
    <x v="210"/>
    <s v="21331"/>
    <s v="CC Auxonne Pontailler Val de Saône"/>
    <s v="200070902"/>
    <s v="CC"/>
    <s v="Côte-d'Or"/>
    <s v="21"/>
    <s v="Bourgogne-Franche-Comté"/>
    <s v="27"/>
    <s v="BT &lt;= 36 kVA"/>
    <m/>
    <m/>
    <n v="0"/>
    <n v="0"/>
    <n v="0"/>
    <n v="0"/>
    <n v="0"/>
    <n v="0"/>
    <n v="0"/>
    <n v="0"/>
    <n v="0"/>
    <n v="0"/>
    <s v="{&quot;coordinates&quot;:[[[[5.370564898,47.144678208],[5.369631668,47.146721197],[5.368391637,47.14992515],[5.367200783,47.152358883],[5.366344511,47.153845431],[5.365105502,47.155487508],[5.363722856,47.157589155],[5.362792076,47.159458186],[5.362096073,47.160328952],[5.359551594,47.162382191],[5.357898706,47.164111875],[5.361369946,47.165120134],[5.361363681,47.165308506],[5.365114436,47.166152432],[5.366373981,47.166564424],[5.367323789,47.16705029],[5.368214684,47.166977124],[5.368899921,47.167122525],[5.372166692,47.168516546],[5.374812737,47.169338664],[5.375706891,47.170475905],[5.376867874,47.171223967],[5.377007384,47.171392234],[5.377956758,47.171176384],[5.379211207,47.170720977],[5.379559711,47.171015546],[5.380285288,47.171205086],[5.380792905,47.171155016],[5.381614644,47.171219175],[5.382497004,47.171071318],[5.382811163,47.171216169],[5.383089646,47.172375035],[5.384202084,47.17217289],[5.384467925,47.173045593],[5.38497189,47.173807107],[5.3851662,47.174436293],[5.3852772,47.175808466],[5.386416736,47.175977731],[5.387701649,47.175642298],[5.387979541,47.175742848],[5.388404056,47.175635014],[5.389159268,47.174555709],[5.391765684,47.174473066],[5.392928521,47.174304923],[5.392681362,47.172548266],[5.394776328,47.172283374],[5.394431523,47.170856593],[5.394481413,47.16963241],[5.394094196,47.168973902],[5.39405742,47.168206365],[5.394380425,47.167272863],[5.394993778,47.16621626],[5.395314362,47.165407101],[5.395999964,47.164342692],[5.396216124,47.163472642],[5.395821902,47.162359428],[5.395388909,47.161799146],[5.394982287,47.161504925],[5.394358941,47.161355696],[5.393764817,47.15969538],[5.393682723,47.159155755],[5.39490264,47.159120609],[5.394918642,47.15856004],[5.394575401,47.158027621],[5.394618369,47.156143359],[5.393662652,47.155050761],[5.39265561,47.154258251],[5.390393322,47.15305843],[5.391104486,47.152065572],[5.391383869,47.151518475],[5.390246098,47.150634072],[5.389377025,47.149585586],[5.389082363,47.149401622],[5.388464815,47.148575815],[5.387303853,47.147672047],[5.387161143,47.147401177],[5.386723399,47.147294918],[5.386500596,47.147004082],[5.385723145,47.146620202],[5.385466132,47.146361595],[5.384899007,47.146344463],[5.38400991,47.146450154],[5.383360773,47.146399578],[5.383086516,47.146556545],[5.382140228,47.146593145],[5.380490753,47.1462524],[5.378147029,47.146243852],[5.376049032,47.146388734],[5.374084164,47.146169665],[5.373384836,47.146238055],[5.372797012,47.146110502],[5.372343454,47.145854096],[5.37210824,47.145519355],[5.371947694,47.14496151],[5.370564898,47.144678208]]]],&quot;type&quot;:&quot;MultiPolygon&quot;}"/>
    <s v="47.159922549, 5.379729648"/>
  </r>
  <r>
    <x v="0"/>
    <x v="211"/>
    <s v="21330"/>
    <s v="CC de la Plaine Dijonnaise"/>
    <s v="200000925"/>
    <s v="CC"/>
    <s v="Côte-d'Or"/>
    <s v="21"/>
    <s v="Bourgogne-Franche-Comté"/>
    <s v="27"/>
    <s v="BT &lt;= 36 kVA"/>
    <n v="10"/>
    <n v="17.599"/>
    <n v="0"/>
    <n v="0"/>
    <n v="0"/>
    <n v="0"/>
    <n v="0"/>
    <n v="0"/>
    <n v="0"/>
    <n v="0"/>
    <n v="0"/>
    <n v="0"/>
    <s v="{&quot;coordinates&quot;:[[[[5.258324268,47.248546711],[5.25850573,47.247073353],[5.252860214,47.246522141],[5.249097283,47.245285698],[5.24840031,47.245159621],[5.24690346,47.245071563],[5.246511837,47.244909835],[5.246006091,47.244897119],[5.245149648,47.244372435],[5.243634258,47.243902829],[5.244427061,47.242396948],[5.244591866,47.241434592],[5.245326943,47.239402954],[5.245585953,47.237815536],[5.245758759,47.235209376],[5.241144308,47.237915912],[5.240069828,47.241326632],[5.235835215,47.240115995],[5.235096873,47.241123621],[5.234859589,47.241619035],[5.234057555,47.242622477],[5.234030266,47.24279322],[5.231119709,47.246846226],[5.227318606,47.251571003],[5.232006094,47.253382059],[5.226204409,47.258329898],[5.226599726,47.258643826],[5.229050476,47.259970176],[5.229558171,47.260377399],[5.232726075,47.261416096],[5.232675856,47.261831345],[5.236062701,47.262977413],[5.2352565,47.265032847],[5.235691613,47.265251414],[5.236531271,47.265430657],[5.23660138,47.265303219],[5.238534457,47.265654986],[5.239919815,47.265816465],[5.239934646,47.265600932],[5.240885526,47.265623089],[5.240829512,47.267008417],[5.242032081,47.26722744],[5.242386173,47.26778618],[5.242360931,47.268291012],[5.242559375,47.268512329],[5.242743489,47.269436402],[5.242418501,47.269987557],[5.242134045,47.270210105],[5.242004763,47.270885362],[5.242032315,47.271735909],[5.24308991,47.27174428],[5.243148681,47.272106091],[5.243668391,47.272827336],[5.243688208,47.273587071],[5.242883183,47.273765651],[5.2424467,47.274277533],[5.24222376,47.274960004],[5.242257879,47.275397042],[5.24267264,47.276203177],[5.242630523,47.277603541],[5.245768893,47.277651797],[5.245745397,47.277849486],[5.247640593,47.27772632],[5.247489149,47.275846072],[5.247835531,47.275363836],[5.247740562,47.274801892],[5.247768167,47.273816986],[5.24802183,47.273332943],[5.248088211,47.272452656],[5.255873819,47.272918411],[5.256057745,47.272351047],[5.256169081,47.270370224],[5.261920799,47.27005195],[5.263988935,47.270052125],[5.267213699,47.27049528],[5.267450717,47.267708623],[5.267327984,47.266806797],[5.26659538,47.26380493],[5.266377038,47.263270624],[5.266179396,47.261972183],[5.266161504,47.261077312],[5.265477545,47.26076375],[5.265208564,47.260345711],[5.265265862,47.260167168],[5.266635738,47.260088163],[5.266226118,47.258593925],[5.266461552,47.258592926],[5.2664962,47.257751965],[5.266237389,47.253214261],[5.26099999,47.252225856],[5.259988617,47.249501366],[5.258324268,47.248546711]]]],&quot;type&quot;:&quot;MultiPolygon&quot;}"/>
    <s v="47.257486869, 5.247621807"/>
  </r>
  <r>
    <x v="0"/>
    <x v="212"/>
    <s v="21327"/>
    <s v="CA Beaune, Côte et Sud - Communauté Beaune-Chagny-Nolay"/>
    <s v="200006682"/>
    <s v="CA"/>
    <s v="Côte-d'Or"/>
    <s v="21"/>
    <s v="Bourgogne-Franche-Comté"/>
    <s v="27"/>
    <s v="BT &lt;= 36 kVA"/>
    <m/>
    <m/>
    <n v="0"/>
    <n v="0"/>
    <n v="0"/>
    <n v="0"/>
    <n v="0"/>
    <n v="0"/>
    <n v="0"/>
    <n v="0"/>
    <n v="0"/>
    <n v="0"/>
    <s v="{&quot;coordinates&quot;:[[[[4.612817692,47.044807286],[4.612609571,47.04454364],[4.613459517,47.043802353],[4.614531953,47.04305705],[4.616885137,47.041619326],[4.61984372,47.042142493],[4.621817726,47.041988717],[4.623900785,47.040862617],[4.624262923,47.040552249],[4.624381923,47.040041783],[4.624780109,47.039922717],[4.626065209,47.039160802],[4.626639967,47.038606993],[4.627314003,47.038419195],[4.628125971,47.037913365],[4.628533703,47.037893208],[4.629280002,47.037612526],[4.630419362,47.037044427],[4.630537519,47.037293103],[4.630971388,47.03748419],[4.631288228,47.03707178],[4.632510864,47.037080618],[4.633388422,47.037003371],[4.633627989,47.037302558],[4.637771677,47.035557189],[4.637841385,47.036118126],[4.639153003,47.035934721],[4.639134247,47.036141207],[4.639965979,47.035987116],[4.641141197,47.035563384],[4.642255864,47.035617778],[4.642635154,47.036351713],[4.64318995,47.036230354],[4.644272166,47.035435097],[4.644391041,47.035791813],[4.645561286,47.035595038],[4.64567031,47.035153128],[4.645505562,47.03445847],[4.646062775,47.034417209],[4.646304597,47.03478838],[4.647017137,47.034614324],[4.647599947,47.03416025],[4.648262226,47.033979699],[4.648508429,47.034062635],[4.650918836,47.03397777],[4.651358393,47.033879632],[4.652294139,47.034070666],[4.654024444,47.034744703],[4.6562595,47.035726662],[4.656698217,47.03603015],[4.658245736,47.036367249],[4.659497445,47.036507761],[4.660338263,47.037035992],[4.661510949,47.036320316],[4.662160305,47.036105651],[4.662505922,47.036122289],[4.664125941,47.036587942],[4.665174577,47.036720513],[4.66608472,47.036633542],[4.667939247,47.036630185],[4.668536881,47.036490074],[4.669589226,47.036018296],[4.670015989,47.035932879],[4.670327051,47.035088185],[4.670382403,47.034450709],[4.669888898,47.033016998],[4.669764561,47.031935457],[4.670088885,47.031222049],[4.670198289,47.030458617],[4.669707439,47.028981639],[4.669052415,47.027859141],[4.669472575,47.026966042],[4.669182814,47.026624427],[4.667638838,47.02567056],[4.666000608,47.024093064],[4.666063942,47.0234996],[4.665525214,47.022855387],[4.665663452,47.022000588],[4.664852616,47.021157678],[4.664771696,47.020198876],[4.664549461,47.019568105],[4.663869998,47.018884489],[4.663478645,47.018320091],[4.663584054,47.017937647],[4.664351612,47.017506934],[4.664769161,47.016828214],[4.664717585,47.016009472],[4.664307014,47.015419238],[4.663851199,47.015026872],[4.664054858,47.014927579],[4.663427678,47.014443125],[4.662796875,47.013584098],[4.66238284,47.013179418],[4.662557292,47.012986892],[4.66120248,47.011488996],[4.659588018,47.01045049],[4.657634846,47.00944114],[4.656998563,47.009385438],[4.656692195,47.009784269],[4.649452239,47.019000436],[4.647751907,47.018642893],[4.647183357,47.019040936],[4.646672316,47.019079745],[4.645924126,47.018552799],[4.64386848,47.018806321],[4.636327267,47.019411449],[4.633912036,47.018924253],[4.631220764,47.018494939],[4.630819991,47.019002194],[4.630073489,47.018787606],[4.629758694,47.018610144],[4.627894252,47.016603964],[4.627727033,47.016735098],[4.627058101,47.016821072],[4.626501111,47.016776691],[4.625024687,47.017026217],[4.623621383,47.017474612],[4.620995296,47.016009443],[4.620214552,47.015660194],[4.619480227,47.015453472],[4.61526556,47.015057759],[4.613625469,47.015161744],[4.613218798,47.016181416],[4.613833758,47.016139501],[4.614197185,47.017329413],[4.612897904,47.018045478],[4.612330683,47.01818758],[4.611227338,47.018322753],[4.610175,47.018269897],[4.606319777,47.017479817],[4.603770343,47.01614107],[4.602867649,47.015849231],[4.602447533,47.017665109],[4.601959321,47.018074416],[4.601492184,47.017907098],[4.598966483,47.017410802],[4.598157422,47.018146923],[4.598622347,47.01877355],[4.5990393,47.02026984],[4.599355594,47.021034501],[4.600474974,47.022281514],[4.600832768,47.022535002],[4.600577611,47.022856422],[4.599534957,47.022510666],[4.599000975,47.022488345],[4.595056243,47.023486653],[4.5937201,47.024216512],[4.593257712,47.024389489],[4.59249872,47.024462996],[4.591520464,47.02438013],[4.590761205,47.024444625],[4.587770293,47.02318185],[4.58712552,47.023108769],[4.586617643,47.023392207],[4.586292485,47.024381837],[4.585396662,47.025132563],[4.584399601,47.024992262],[4.583192671,47.024251486],[4.582670097,47.024124474],[4.581585559,47.024143839],[4.579240722,47.024386656],[4.578747482,47.024722088],[4.578512401,47.025239495],[4.578686866,47.026342037],[4.579059513,47.026295518],[4.57868962,47.027922396],[4.57697603,47.028771581],[4.576591954,47.029599892],[4.575521805,47.029709953],[4.575843482,47.030036951],[4.575935167,47.03042562],[4.575202575,47.030956111],[4.574494289,47.031597928],[4.574027787,47.031905058],[4.574027814,47.032177011],[4.572882672,47.032517698],[4.572363216,47.032273531],[4.572143761,47.032788007],[4.571529906,47.033327663],[4.5711747,47.033296476],[4.570840256,47.033526153],[4.57099897,47.034137239],[4.570802953,47.034326311],[4.570708217,47.035144359],[4.570105661,47.035575792],[4.569464232,47.03643729],[4.568564313,47.037061861],[4.568772226,47.037417439],[4.567825104,47.039002583],[4.567813571,47.039376449],[4.567100506,47.039769742],[4.567044519,47.040245968],[4.566555547,47.040645222],[4.566402541,47.041092146],[4.565564853,47.041368253],[4.565249392,47.041846193],[4.566814113,47.04188351],[4.566831124,47.04224258],[4.56783452,47.044133529],[4.567786699,47.044482673],[4.567925912,47.045012081],[4.568421086,47.045369161],[4.575993618,47.050517826],[4.576277743,47.051088471],[4.576317957,47.052284691],[4.576619063,47.052759649],[4.576515687,47.053054624],[4.577347541,47.053791586],[4.578231663,47.053927193],[4.579744351,47.053974956],[4.581282441,47.053540581],[4.583120624,47.052602293],[4.584858873,47.052256078],[4.586662015,47.052190802],[4.586684112,47.052359794],[4.589402743,47.052242275],[4.589871935,47.052694176],[4.590304968,47.053394212],[4.591392045,47.053396352],[4.592833688,47.053760098],[4.593053343,47.053836314],[4.59424751,47.05291393],[4.594384251,47.052190737],[4.59325008,47.051306778],[4.593609398,47.051249593],[4.594042392,47.050921237],[4.595312601,47.050880288],[4.595987851,47.050368477],[4.596522531,47.050316063],[4.59696258,47.050048833],[4.597607273,47.050063331],[4.598342256,47.04992349],[4.598961259,47.049560123],[4.601973611,47.050110921],[4.602926918,47.050579469],[4.604671972,47.049272013],[4.606882366,47.047445665],[4.608963525,47.047652629],[4.609596397,47.04934758],[4.609873031,47.049611177],[4.611051599,47.050341269],[4.611817846,47.051160852],[4.612533216,47.052261198],[4.612928763,47.05257896],[4.614685118,47.053416213],[4.615101821,47.053471622],[4.615179875,47.053086013],[4.615979223,47.052279681],[4.616803903,47.051835896],[4.617489424,47.050925786],[4.614903629,47.049667028],[4.612936071,47.049032642],[4.612282538,47.048722084],[4.611153844,47.047985004],[4.610502561,47.047925648],[4.609791915,47.047687013],[4.609328768,47.047618724],[4.610323698,47.046611592],[4.610518951,47.046267576],[4.611409051,47.045766183],[4.61237409,47.04539251],[4.612817692,47.044807286]]]],&quot;type&quot;:&quot;MultiPolygon&quot;}"/>
    <s v="47.032145208, 4.615681798"/>
  </r>
  <r>
    <x v="0"/>
    <x v="213"/>
    <s v="21326"/>
    <s v="CC du Pays Châtillonnais"/>
    <s v="242101434"/>
    <s v="CC"/>
    <s v="Côte-d'Or"/>
    <s v="21"/>
    <s v="Bourgogne-Franche-Comté"/>
    <s v="27"/>
    <s v="BT &gt; 36 kVA"/>
    <n v="1"/>
    <n v="110.84399999999999"/>
    <n v="0"/>
    <n v="0"/>
    <n v="0"/>
    <n v="0"/>
    <n v="0"/>
    <n v="0"/>
    <n v="0"/>
    <n v="0"/>
    <n v="0"/>
    <n v="0"/>
    <s v="{&quot;coordinates&quot;:[[[[4.61709414,47.598415683],[4.614450382,47.598978057],[4.61372987,47.598303789],[4.613003618,47.598408359],[4.611525497,47.598077657],[4.609855462,47.59946016],[4.608767879,47.600826508],[4.607374806,47.601023058],[4.605607575,47.601127506],[4.604717598,47.601101031],[4.60407501,47.60097932],[4.602385614,47.602125197],[4.600233453,47.603111738],[4.598270054,47.603869678],[4.594986809,47.605454991],[4.59553524,47.606077705],[4.595863868,47.60700682],[4.596466204,47.607828658],[4.596475916,47.608064402],[4.597202691,47.609173529],[4.596189751,47.609714055],[4.593049946,47.610989442],[4.588809722,47.612962143],[4.586330514,47.613763801],[4.586329888,47.614638892],[4.586850317,47.614767764],[4.587511802,47.615252131],[4.586525342,47.615570738],[4.586494823,47.616425527],[4.586926083,47.617182212],[4.587668899,47.619012306],[4.588229264,47.619676301],[4.588768282,47.619846325],[4.588977242,47.620066754],[4.589238347,47.621501861],[4.589870637,47.622299012],[4.589250642,47.622451497],[4.589728506,47.62324985],[4.589883796,47.624305573],[4.589781228,47.624751711],[4.589284078,47.625497613],[4.588808487,47.627012963],[4.588977974,47.627427489],[4.589306624,47.627551758],[4.589043901,47.628165726],[4.590071413,47.628323696],[4.590243594,47.628694069],[4.59054187,47.628915979],[4.590628131,47.629263215],[4.591111769,47.629090975],[4.591429258,47.629242398],[4.592069703,47.630219482],[4.592176412,47.631162425],[4.592180789,47.63282699],[4.593317981,47.634513919],[4.593334066,47.634918827],[4.59293644,47.636501545],[4.593111067,47.637487672],[4.592347112,47.638311943],[4.591917328,47.639175768],[4.592157179,47.640115993],[4.589295125,47.641700744],[4.588714711,47.642116465],[4.588206226,47.64271126],[4.587773661,47.643485077],[4.587657875,47.643891775],[4.587961584,47.644786124],[4.587921713,47.645415959],[4.587270925,47.647318983],[4.587247087,47.648353723],[4.587564419,47.651048435],[4.588283292,47.651431185],[4.588735166,47.651795954],[4.588909191,47.652270733],[4.591870752,47.653688867],[4.592580591,47.653900662],[4.593256873,47.654416302],[4.594050541,47.654668358],[4.593926424,47.655107584],[4.594492612,47.655906504],[4.595520895,47.656606385],[4.595803327,47.656960837],[4.59626858,47.658526359],[4.596211377,47.658752208],[4.595208979,47.660211732],[4.595103952,47.660888369],[4.596912646,47.661122946],[4.597679552,47.660388646],[4.599425094,47.659139498],[4.600660734,47.658441073],[4.601572231,47.658087381],[4.601590869,47.657687404],[4.600899108,47.656748894],[4.600875948,47.656332385],[4.601079336,47.65613874],[4.602737122,47.65547952],[4.603392455,47.654895253],[4.603857211,47.654265884],[4.604050508,47.653382761],[4.604014806,47.653081658],[4.605097834,47.653428698],[4.605515795,47.653414853],[4.605901674,47.653220492],[4.605989923,47.649159026],[4.605615287,47.648176568],[4.605569498,47.647097762],[4.60567572,47.646466107],[4.60568708,47.645161444],[4.607582624,47.644359334],[4.610258065,47.643092703],[4.611378949,47.642845875],[4.612911373,47.64286074],[4.61405115,47.643062867],[4.615067272,47.64344855],[4.615734303,47.643479839],[4.617778424,47.643147254],[4.616582144,47.642223917],[4.615186095,47.641388857],[4.614597298,47.640904541],[4.614019989,47.64009506],[4.611987095,47.637930035],[4.610539294,47.635815428],[4.609517861,47.634629425],[4.605954338,47.631999222],[4.605915064,47.631048158],[4.6068549,47.630502262],[4.606638132,47.630026291],[4.60801283,47.629504111],[4.610879079,47.62805386],[4.612527973,47.627706101],[4.613709671,47.627323361],[4.616050011,47.626017988],[4.618604763,47.625067911],[4.619342389,47.623658629],[4.619392699,47.623297813],[4.619763508,47.62261565],[4.620217298,47.620806964],[4.620748267,47.62075188],[4.620907224,47.619803463],[4.621581632,47.61973648],[4.621429528,47.618805885],[4.621692272,47.617943353],[4.622128231,47.617260274],[4.622828944,47.616526698],[4.624047018,47.615468118],[4.62605255,47.614123968],[4.625770144,47.613769581],[4.625680508,47.61314332],[4.622348697,47.610012503],[4.621365813,47.608817053],[4.621006098,47.608194538],[4.621198884,47.608010901],[4.621102568,47.607337912],[4.620328731,47.605658788],[4.621665296,47.605527691],[4.622335977,47.60512494],[4.622663771,47.604828686],[4.623279072,47.603611924],[4.623951016,47.603076801],[4.624530243,47.602338594],[4.624664838,47.601643486],[4.623846564,47.601524328],[4.623618529,47.600854072],[4.623583286,47.600045187],[4.624175146,47.599898306],[4.623945746,47.599183054],[4.62377274,47.598089787],[4.620771124,47.598261149],[4.618539449,47.598145366],[4.61709414,47.598415683]]]],&quot;type&quot;:&quot;MultiPolygon&quot;}"/>
    <s v="47.625090988, 4.604121719"/>
  </r>
  <r>
    <x v="0"/>
    <x v="214"/>
    <s v="21323"/>
    <s v="CC Mirebellois et Fontenois"/>
    <s v="200072825"/>
    <s v="CC"/>
    <s v="Côte-d'Or"/>
    <s v="21"/>
    <s v="Bourgogne-Franche-Comté"/>
    <s v="27"/>
    <s v="BT &lt;= 36 kVA"/>
    <m/>
    <m/>
    <n v="0"/>
    <n v="0"/>
    <n v="0"/>
    <n v="0"/>
    <n v="0"/>
    <n v="0"/>
    <n v="0"/>
    <n v="0"/>
    <n v="0"/>
    <n v="0"/>
    <s v="{&quot;coordinates&quot;:[[[[5.42048481,47.368778193],[5.419930797,47.368957251],[5.418940085,47.369094963],[5.41798409,47.36932651],[5.418023121,47.369780519],[5.41820422,47.370121694],[5.417945626,47.370296394],[5.417450581,47.370372441],[5.416486934,47.371052651],[5.416421155,47.371416974],[5.416095093,47.371712858],[5.416004928,47.372036259],[5.415730004,47.372260829],[5.415184839,47.372137066],[5.415017138,47.37259357],[5.414675497,47.373103223],[5.415370965,47.373355357],[5.415029491,47.373603824],[5.415085818,47.373912471],[5.414878624,47.374110413],[5.414732252,47.374716878],[5.414033197,47.375151097],[5.413968008,47.37573516],[5.412338476,47.375969839],[5.41010156,47.3760838],[5.409183468,47.376100135],[5.408384848,47.376031129],[5.408153841,47.375906226],[5.407160433,47.375869168],[5.406750736,47.376371198],[5.406450309,47.376176579],[5.405964379,47.376693695],[5.404991161,47.376042872],[5.404701562,47.376621664],[5.404035964,47.376532764],[5.403948381,47.376738117],[5.404191122,47.377124869],[5.40388628,47.377452699],[5.4033051,47.377797952],[5.402909834,47.377853858],[5.402949969,47.378216882],[5.402574075,47.378409282],[5.402177187,47.379050627],[5.401256227,47.379744228],[5.400796582,47.379724904],[5.400501909,47.380102949],[5.400039858,47.379852211],[5.399754091,47.37995538],[5.399700432,47.380326645],[5.399310748,47.380863357],[5.399383018,47.381233823],[5.399193624,47.38159438],[5.399362563,47.38196195],[5.39918589,47.382606841],[5.398714869,47.382659793],[5.398918268,47.383145534],[5.397953819,47.383669786],[5.398150574,47.384007062],[5.397777507,47.384145349],[5.397903993,47.384364293],[5.397513151,47.38463894],[5.397332707,47.385229868],[5.397546561,47.38550465],[5.397223551,47.385695039],[5.396687689,47.385603419],[5.396608461,47.385877941],[5.396961826,47.386129133],[5.396481784,47.386248006],[5.39643821,47.386578532],[5.396733608,47.386867845],[5.397152426,47.387574302],[5.396498527,47.387720177],[5.396398221,47.388057276],[5.396645479,47.388248513],[5.397603776,47.388266576],[5.397988302,47.388739576],[5.398601491,47.388869222],[5.399460163,47.389298208],[5.400015596,47.389233604],[5.400547201,47.38982154],[5.400891821,47.389846845],[5.402765349,47.390666426],[5.403743826,47.39095601],[5.405554338,47.39122657],[5.406419715,47.391152819],[5.406736408,47.391205704],[5.407116224,47.392132686],[5.407798695,47.393212809],[5.407922168,47.393894724],[5.408124446,47.393968888],[5.409174319,47.393985862],[5.410352685,47.393881279],[5.41310562,47.39331081],[5.415082089,47.393287778],[5.415953526,47.393524547],[5.416235371,47.393804187],[5.416350191,47.394203479],[5.417076282,47.394422547],[5.417818277,47.394553018],[5.419340938,47.394083635],[5.41968271,47.394045],[5.420262413,47.394194144],[5.420754157,47.394598193],[5.42088946,47.394862862],[5.421716479,47.394849239],[5.422376908,47.395140791],[5.423008165,47.395109623],[5.423935948,47.395183047],[5.424479794,47.395359937],[5.42549112,47.395198343],[5.426534622,47.394253422],[5.427147849,47.394117234],[5.427978789,47.394161124],[5.42878859,47.393943368],[5.429441904,47.393609092],[5.430966662,47.393217864],[5.431347213,47.392747882],[5.431618225,47.392173014],[5.432866433,47.392147798],[5.433201646,47.392695571],[5.433706275,47.393089391],[5.434773729,47.393259773],[5.438810972,47.392530289],[5.439021458,47.392259286],[5.440497114,47.391549236],[5.441122558,47.390750749],[5.442237571,47.389636658],[5.444128503,47.388467514],[5.446632012,47.38811133],[5.447357848,47.387888002],[5.448839775,47.387175006],[5.449915009,47.386211179],[5.45070858,47.384743517],[5.451559348,47.384208607],[5.447921052,47.382709172],[5.446828601,47.382190891],[5.44674574,47.382031421],[5.445102787,47.38144996],[5.443371993,47.380278602],[5.441655813,47.380765891],[5.441296224,47.380352847],[5.442788013,47.379888292],[5.442041356,47.378953809],[5.441390538,47.378318121],[5.44101306,47.378385493],[5.439487932,47.377388087],[5.439150845,47.377002483],[5.438499063,47.37657755],[5.436903966,47.376226437],[5.436527593,47.376259547],[5.436345989,47.376493918],[5.434146443,47.37605817],[5.431658592,47.375930127],[5.429082083,47.375571521],[5.42875262,47.376464633],[5.426605852,47.375670088],[5.426356437,47.376135521],[5.424281983,47.375297094],[5.424279216,47.374766677],[5.424511863,47.374164702],[5.425126454,47.373741187],[5.42502941,47.373237055],[5.424559379,47.372957759],[5.424968749,47.37262859],[5.424982168,47.372192401],[5.425636077,47.371847319],[5.425703177,47.371191155],[5.426253921,47.371291335],[5.426495985,47.371161992],[5.424525849,47.370280865],[5.424378723,47.370369495],[5.420596966,47.368737129],[5.42048481,47.368778193]]]],&quot;type&quot;:&quot;MultiPolygon&quot;}"/>
    <s v="47.383947105, 5.422317798"/>
  </r>
  <r>
    <x v="0"/>
    <x v="215"/>
    <s v="21321"/>
    <s v="CC du Pays d'Alésia et de la Seine"/>
    <s v="242101459"/>
    <s v="CC"/>
    <s v="Côte-d'Or"/>
    <s v="21"/>
    <s v="Bourgogne-Franche-Comté"/>
    <s v="27"/>
    <s v="BT &lt;= 36 kVA"/>
    <m/>
    <m/>
    <n v="0"/>
    <n v="0"/>
    <n v="0"/>
    <n v="0"/>
    <n v="0"/>
    <n v="0"/>
    <n v="0"/>
    <n v="0"/>
    <n v="0"/>
    <n v="0"/>
    <s v="{&quot;coordinates&quot;:[[[[4.613952235,47.473225681],[4.61424334,47.471341695],[4.614208756,47.470503039],[4.6140258,47.469896031],[4.614077436,47.469010261],[4.613763388,47.469031721],[4.613800305,47.467261099],[4.614346126,47.466868177],[4.614485347,47.46637735],[4.614919033,47.466184961],[4.616346059,47.465163055],[4.616830029,47.464481963],[4.617622053,47.463626419],[4.617805954,47.463165579],[4.618629682,47.463272077],[4.619061231,47.462439542],[4.620564046,47.460944734],[4.621498522,47.459667608],[4.623184618,47.458180113],[4.624102618,47.457545155],[4.622625589,47.457124573],[4.618005085,47.456135457],[4.612212242,47.455619788],[4.611806169,47.45544804],[4.609458837,47.45481875],[4.608532832,47.45488197],[4.607009503,47.45446003],[4.606351174,47.454064853],[4.605900417,47.453951324],[4.603077595,47.453530147],[4.602081581,47.452938815],[4.597452453,47.451723919],[4.596872862,47.452140638],[4.596248591,47.452038456],[4.596655162,47.451695243],[4.59631146,47.45138663],[4.596295422,47.451026705],[4.595257594,47.450408877],[4.593698785,47.449232747],[4.592890849,47.448934082],[4.592320607,47.449085042],[4.590424719,47.448667085],[4.589884756,47.448452072],[4.588455931,47.447580221],[4.587432597,47.447356486],[4.586714061,47.447385192],[4.586501013,47.446062761],[4.585666067,47.445924679],[4.585327415,47.445962606],[4.585294715,47.446561793],[4.58503075,47.446567189],[4.583218718,47.446062439],[4.582271576,47.44563054],[4.581165033,47.445867968],[4.580653811,47.445410325],[4.580569049,47.444966697],[4.579861888,47.444390162],[4.579665297,47.444024582],[4.578240453,47.444404058],[4.578046782,47.444542639],[4.578073278,47.445171633],[4.576749471,47.445287715],[4.576496088,47.445517139],[4.574581741,47.445771746],[4.574172233,47.445250574],[4.572378522,47.445183885],[4.572239637,47.445652148],[4.57234849,47.446421387],[4.572307887,47.448790783],[4.572380689,47.449100424],[4.573198419,47.450052758],[4.573594344,47.450020396],[4.574625278,47.451315576],[4.57511464,47.452112976],[4.57507347,47.45260873],[4.575181805,47.453223109],[4.575931438,47.454293393],[4.57613974,47.454740752],[4.575592904,47.455284768],[4.575194401,47.455952825],[4.575288546,47.456941943],[4.575098618,47.457796251],[4.575355416,47.458628307],[4.575285276,47.458906566],[4.574462622,47.460140378],[4.574345814,47.461044114],[4.574076223,47.461402499],[4.573570982,47.461557888],[4.57171456,47.461906192],[4.571411727,47.461811241],[4.56857224,47.4622754],[4.567371049,47.464055369],[4.565879818,47.46472819],[4.563850452,47.463524686],[4.563849246,47.463847028],[4.564154478,47.464660447],[4.565029466,47.465751619],[4.566813361,47.465051462],[4.567167632,47.46508901],[4.568381702,47.465560653],[4.569317189,47.465722716],[4.570106767,47.465572516],[4.572198431,47.4645494],[4.572663942,47.464848332],[4.573315882,47.466069407],[4.573701748,47.466413529],[4.57411633,47.466289078],[4.575204476,47.467577172],[4.575523275,47.468077956],[4.575426761,47.468407891],[4.57655065,47.469329045],[4.576932679,47.469811862],[4.576995176,47.470310711],[4.577220273,47.470784849],[4.577691528,47.470780265],[4.577735144,47.471854694],[4.578135624,47.472421891],[4.578914736,47.472589599],[4.579321924,47.47297843],[4.581070728,47.473785723],[4.581817129,47.474328402],[4.582182812,47.474435078],[4.582794124,47.47570797],[4.583116908,47.476070025],[4.583603131,47.476390241],[4.584105463,47.476581486],[4.584589861,47.476615412],[4.585247044,47.476878374],[4.585301176,47.477316108],[4.5857217,47.477748853],[4.586565272,47.478116411],[4.587050687,47.478094491],[4.587673676,47.477696147],[4.587958763,47.477815608],[4.588522168,47.477289322],[4.589198771,47.476908246],[4.591214748,47.477311986],[4.5921731,47.477786878],[4.592467872,47.478052953],[4.593424259,47.478237948],[4.593522196,47.478404974],[4.596011681,47.478295253],[4.600200273,47.478336813],[4.601901034,47.477655272],[4.604192253,47.476204773],[4.605139107,47.475717238],[4.60566081,47.475533576],[4.605676542,47.475349686],[4.606548781,47.475562745],[4.607144972,47.475427568],[4.607580392,47.475112736],[4.608590761,47.474928616],[4.610227444,47.474905095],[4.611729079,47.474674538],[4.612169263,47.474518985],[4.613172405,47.473743389],[4.613596579,47.473233311],[4.613952235,47.473225681]]]],&quot;type&quot;:&quot;MultiPolygon&quot;}"/>
    <s v="47.462537081, 4.593692208"/>
  </r>
  <r>
    <x v="0"/>
    <x v="216"/>
    <s v="21319"/>
    <s v="CC de la Plaine Dijonnaise"/>
    <s v="200000925"/>
    <s v="CC"/>
    <s v="Côte-d'Or"/>
    <s v="21"/>
    <s v="Bourgogne-Franche-Comté"/>
    <s v="27"/>
    <s v="BT &lt;= 36 kVA"/>
    <n v="13"/>
    <n v="112.75"/>
    <n v="0"/>
    <n v="0"/>
    <n v="0"/>
    <n v="0"/>
    <n v="0"/>
    <n v="0"/>
    <n v="0"/>
    <n v="0"/>
    <n v="0"/>
    <n v="0"/>
    <s v="{&quot;coordinates&quot;:[[[[5.099839923,47.170066197],[5.101960368,47.169985386],[5.10378366,47.17615653],[5.107974936,47.177178131],[5.110110298,47.178515357],[5.110046159,47.179001951],[5.109690024,47.179419117],[5.107857709,47.180626876],[5.112120896,47.183099698],[5.112387355,47.183022789],[5.11171673,47.18448139],[5.111218847,47.185192038],[5.11034593,47.185839272],[5.108638574,47.186734953],[5.109453695,47.187510835],[5.110017274,47.18891271],[5.109044348,47.189234836],[5.108004755,47.189339322],[5.107511548,47.189631988],[5.105117233,47.190465362],[5.100227764,47.191889723],[5.101221184,47.1933757],[5.101493367,47.193984969],[5.101573012,47.194704901],[5.102373867,47.194946136],[5.10296888,47.195228028],[5.105350222,47.1952388],[5.107973511,47.195084813],[5.108938537,47.194726819],[5.113819768,47.193461648],[5.114436585,47.193860162],[5.115999513,47.195168109],[5.117238247,47.194715884],[5.118676883,47.19430772],[5.119568,47.193517798],[5.120869992,47.192962606],[5.123272105,47.193568828],[5.123871564,47.193659604],[5.12550959,47.193718713],[5.126778401,47.192960527],[5.126454354,47.192784555],[5.129034302,47.192040087],[5.132614258,47.189527268],[5.132973172,47.189116285],[5.133411078,47.188131959],[5.13348722,47.187220041],[5.134911246,47.186185113],[5.135904657,47.185918226],[5.136206381,47.185066086],[5.136453365,47.184865197],[5.136922901,47.184081107],[5.137762091,47.183624317],[5.137846299,47.183316555],[5.138622919,47.182748337],[5.138690617,47.18259038],[5.138887193,47.182251721],[5.139989873,47.181213655],[5.140989923,47.180518807],[5.141088112,47.180098206],[5.141863633,47.178940083],[5.142073333,47.178334593],[5.14278414,47.177841412],[5.143256874,47.176842886],[5.143341159,47.176405428],[5.144616001,47.1759144],[5.145239616,47.175786667],[5.145267705,47.175530371],[5.145699887,47.175172923],[5.146456824,47.175176004],[5.146913148,47.174397515],[5.14718737,47.172795634],[5.147006433,47.172563928],[5.149154783,47.171195653],[5.15006602,47.171492148],[5.150355048,47.171057184],[5.150269677,47.170540013],[5.149838297,47.170022963],[5.148477836,47.169389868],[5.148229764,47.169097267],[5.148181761,47.168324526],[5.148851226,47.166965673],[5.148879779,47.166159088],[5.148726461,47.16592417],[5.147815553,47.165269213],[5.147248839,47.165098702],[5.146710408,47.164478255],[5.146829508,47.164120301],[5.147869599,47.163843428],[5.152888168,47.163594385],[5.152891455,47.163511466],[5.153976654,47.163240903],[5.155183934,47.163282374],[5.156180355,47.163103506],[5.155596753,47.161060052],[5.155198782,47.161179141],[5.152848851,47.161455235],[5.152384285,47.161659311],[5.151669089,47.160184779],[5.150398224,47.159904888],[5.150272845,47.159575788],[5.149153947,47.160026167],[5.148572736,47.159987424],[5.148227651,47.159611965],[5.148466125,47.159268004],[5.148364591,47.158973584],[5.147454485,47.158468113],[5.146799002,47.158387509],[5.14629727,47.158089702],[5.145180306,47.157760069],[5.144899347,47.157767077],[5.144574995,47.158143244],[5.143780983,47.15806519],[5.143450465,47.158120846],[5.143060912,47.158484706],[5.142539043,47.158343964],[5.141586534,47.158330972],[5.14128042,47.158004307],[5.140757477,47.157769913],[5.140293597,47.157293958],[5.139785828,47.157740148],[5.138699233,47.157542283],[5.13812268,47.157786196],[5.137842439,47.157412212],[5.138203633,47.157031782],[5.137632706,47.15665236],[5.137491872,47.156397384],[5.137835882,47.155650719],[5.137430103,47.155273649],[5.136631015,47.155299212],[5.136459409,47.154900704],[5.136075552,47.154809622],[5.135308393,47.155107475],[5.134952432,47.155453576],[5.134078887,47.155499408],[5.133489961,47.155797564],[5.133077047,47.15517294],[5.132265102,47.154540357],[5.131918315,47.154051405],[5.131435819,47.15373607],[5.131164743,47.15325833],[5.130442172,47.152547537],[5.129872453,47.152162652],[5.129628,47.151656499],[5.129134322,47.151157634],[5.128959968,47.150754662],[5.128156135,47.150023735],[5.127776766,47.149443507],[5.1272236,47.14910874],[5.126435121,47.148297364],[5.126117731,47.148082544],[5.125365205,47.147846897],[5.124970699,47.147450665],[5.124411426,47.147194351],[5.123861085,47.14666228],[5.123373494,47.146549645],[5.121061126,47.145252835],[5.120674286,47.144915889],[5.11930772,47.144236644],[5.118818392,47.143810606],[5.118017596,47.143519958],[5.117250366,47.142605462],[5.117119243,47.142157552],[5.117223067,47.140937115],[5.117868615,47.140469586],[5.117407592,47.139956566],[5.117363307,47.139635855],[5.117524214,47.139296979],[5.118265575,47.139017725],[5.118376263,47.138878804],[5.118096093,47.138332754],[5.118442458,47.13774281],[5.118522707,47.137199167],[5.118820801,47.136590291],[5.119215875,47.135326688],[5.105238197,47.135875495],[5.10142029,47.141161272],[5.099002557,47.144253735],[5.094493901,47.143689699],[5.094620831,47.14440789],[5.094527774,47.145205715],[5.094699505,47.14565021],[5.094666419,47.147922149],[5.094745047,47.148348515],[5.09513243,47.149279938],[5.095585182,47.150058872],[5.095720022,47.150470711],[5.09603193,47.152820155],[5.096334615,47.153541464],[5.096983583,47.154509569],[5.096840899,47.154642742],[5.097018851,47.154872776],[5.097060286,47.155292609],[5.097078384,47.157893237],[5.097278994,47.15880642],[5.097821191,47.160115984],[5.097893543,47.160820748],[5.098425493,47.161493765],[5.098552282,47.161968788],[5.099068432,47.162506998],[5.100317199,47.164223416],[5.10024636,47.164472368],[5.099652243,47.165254065],[5.10011391,47.166527252],[5.099847226,47.167747908],[5.099839923,47.170066197]]]],&quot;type&quot;:&quot;MultiPolygon&quot;}"/>
    <s v="47.165977613, 5.120305734"/>
  </r>
  <r>
    <x v="0"/>
    <x v="217"/>
    <s v="21317"/>
    <s v="CC des Vallées de la Tille et de l'Ignon"/>
    <s v="242100154"/>
    <s v="CC"/>
    <s v="Côte-d'Or"/>
    <s v="21"/>
    <s v="Bourgogne-Franche-Comté"/>
    <s v="27"/>
    <s v="BT &gt; 36 kVA"/>
    <n v="4"/>
    <n v="391.13400000000001"/>
    <n v="0"/>
    <n v="0"/>
    <n v="0"/>
    <n v="0"/>
    <n v="1"/>
    <n v="1209.211"/>
    <n v="0"/>
    <n v="0"/>
    <n v="0"/>
    <n v="0"/>
    <s v="{&quot;coordinates&quot;:[[[[5.075369744,47.500182979],[5.078814013,47.500150382],[5.077945174,47.504568284],[5.079102726,47.510793282],[5.08019496,47.515400384],[5.082232861,47.518480498],[5.083574619,47.522008848],[5.083390049,47.522082384],[5.083796163,47.52302061],[5.084126748,47.524271745],[5.08305256,47.525737992],[5.083364281,47.525856684],[5.082007309,47.528187913],[5.081861657,47.52861283],[5.082270042,47.528891882],[5.081442934,47.529365889],[5.081113393,47.529643713],[5.080457198,47.530752186],[5.078411421,47.532027712],[5.077937725,47.532531409],[5.07633243,47.53347758],[5.075837962,47.53416623],[5.073858802,47.536445391],[5.072686505,47.53892718],[5.072657744,47.539488673],[5.072831874,47.540104189],[5.071503278,47.541541513],[5.07123924,47.542208936],[5.071104106,47.543423343],[5.071047063,47.546069878],[5.071399493,47.547614191],[5.071743609,47.548600372],[5.071855552,47.54939528],[5.071588941,47.54992858],[5.071086887,47.550255356],[5.070476341,47.550494012],[5.07048544,47.551793195],[5.070231907,47.551909352],[5.069151842,47.552079797],[5.069257116,47.553046808],[5.069675549,47.553856987],[5.070107389,47.554429209],[5.07059548,47.554770817],[5.070588371,47.555376943],[5.071078803,47.555847271],[5.071206287,47.556596878],[5.069694984,47.557552968],[5.069626114,47.557972897],[5.069894894,47.558593034],[5.070555852,47.559069342],[5.071574242,47.559191727],[5.072169932,47.560145519],[5.072093838,47.56055027],[5.07364533,47.560765815],[5.074697361,47.559218151],[5.075147112,47.558810352],[5.076751789,47.55789665],[5.078980056,47.557182515],[5.079977849,47.556297592],[5.080911272,47.557449721],[5.081985917,47.558128388],[5.082360797,47.557541807],[5.082437409,47.556811076],[5.08301802,47.55512137],[5.083268229,47.553828358],[5.083171904,47.552244386],[5.08277402,47.551420378],[5.083175851,47.549240411],[5.083463541,47.548739122],[5.084167456,47.548441099],[5.084718213,47.548444761],[5.094791579,47.547631204],[5.094979209,47.547599919],[5.094916638,47.546953615],[5.096395951,47.546862194],[5.098697993,47.546859501],[5.099148677,47.546787455],[5.101707149,47.545324044],[5.102045877,47.545043298],[5.103177359,47.543583058],[5.103476696,47.543315624],[5.111891899,47.543209419],[5.11195243,47.543799027],[5.112999284,47.54457877],[5.113616051,47.544402806],[5.114156984,47.545335783],[5.11487623,47.545564963],[5.116731702,47.546410145],[5.116557494,47.546645627],[5.119851841,47.548222822],[5.119508621,47.548656781],[5.120329783,47.548972321],[5.120168008,47.549219288],[5.123320009,47.549684203],[5.123733929,47.549657755],[5.123644811,47.549456773],[5.123809439,47.548846862],[5.123413574,47.548222847],[5.123388941,47.547803679],[5.123078451,47.547085359],[5.123053259,47.546785963],[5.123290609,47.546232357],[5.123752019,47.546029453],[5.123717504,47.545629375],[5.125250634,47.544217423],[5.127058254,47.543756737],[5.127603422,47.54355409],[5.128638152,47.54385667],[5.129463223,47.543069002],[5.12977596,47.542874191],[5.130282956,47.542815403],[5.130888965,47.542905181],[5.131573723,47.54250186],[5.132123522,47.542582754],[5.13282827,47.542280813],[5.133851548,47.542596163],[5.134219001,47.542340007],[5.134778641,47.542300946],[5.135119523,47.542478399],[5.135666914,47.542399037],[5.135942768,47.542047302],[5.135776319,47.541642438],[5.135801908,47.54118453],[5.136513813,47.541129164],[5.137172763,47.540846945],[5.137652415,47.540504076],[5.137390356,47.540136085],[5.137776996,47.539961508],[5.138292418,47.540147458],[5.138730117,47.539886396],[5.13849112,47.539629644],[5.138624553,47.539375064],[5.139162525,47.539559696],[5.139588415,47.539435719],[5.140171227,47.539444832],[5.140780831,47.539193213],[5.14128451,47.539119128],[5.142043344,47.539439264],[5.142349258,47.539872173],[5.142674933,47.539902207],[5.144124367,47.53940371],[5.144532917,47.538847806],[5.145327825,47.538840384],[5.145751151,47.538586764],[5.145355323,47.538133906],[5.145594089,47.537887283],[5.146021024,47.538055018],[5.146279563,47.538367226],[5.146973509,47.538494922],[5.147150809,47.538340376],[5.147325765,47.537730233],[5.148235165,47.53779272],[5.148807724,47.537547143],[5.149403755,47.536661792],[5.150169335,47.536454971],[5.150656718,47.536075884],[5.151135306,47.535180983],[5.151919189,47.534603716],[5.152009776,47.534244553],[5.152967232,47.533784738],[5.153352974,47.533095049],[5.153194224,47.532718879],[5.153786115,47.532426994],[5.15384423,47.531988287],[5.154463014,47.531902111],[5.154691757,47.531639445],[5.154911497,47.53095552],[5.154324953,47.53071963],[5.15377691,47.530680231],[5.153748057,47.529963981],[5.154081622,47.529828148],[5.155093785,47.530464088],[5.155645009,47.530384558],[5.155597234,47.529991031],[5.156140511,47.529384863],[5.156326556,47.528987009],[5.156796948,47.52851906],[5.156278841,47.528067598],[5.156918498,47.527709077],[5.157191444,47.527521227],[5.158003876,47.526239206],[5.155112133,47.525641663],[5.153837737,47.525457209],[5.153917342,47.524430087],[5.151925157,47.52424717],[5.152351067,47.52492007],[5.152221079,47.525290769],[5.151433122,47.525399867],[5.150571365,47.525128518],[5.150278093,47.524877291],[5.149714052,47.52480215],[5.148913837,47.524473824],[5.147657552,47.52675809],[5.146879395,47.526549107],[5.144861308,47.526218867],[5.144205561,47.526509181],[5.143239047,47.526807908],[5.142478057,47.526960573],[5.141245575,47.527025544],[5.140726977,47.527189052],[5.140319135,47.527562137],[5.139702263,47.527794981],[5.136819107,47.527674982],[5.136145357,47.528215012],[5.135629332,47.529708453],[5.136159722,47.529772573],[5.135886888,47.531230041],[5.134484127,47.531195405],[5.132375524,47.530931439],[5.132484982,47.530475597],[5.13101007,47.52966423],[5.130150256,47.52930715],[5.12929757,47.529763062],[5.128707501,47.529401944],[5.12851722,47.529498167],[5.128006726,47.528831233],[5.128132594,47.52798519],[5.127030774,47.527124638],[5.126984063,47.525081412],[5.126683448,47.522770874],[5.125726047,47.522664075],[5.125663432,47.521456778],[5.125390892,47.520586485],[5.125045696,47.520396476],[5.124304166,47.51953203],[5.123980729,47.518785127],[5.123355185,47.517961784],[5.122610947,47.518166244],[5.121079403,47.516919955],[5.120979312,47.516943388],[5.11991216,47.515640906],[5.119034867,47.515975632],[5.115337522,47.516659634],[5.114834921,47.514773255],[5.116286378,47.513933773],[5.114403021,47.513127818],[5.114132006,47.512828374],[5.115275341,47.512062929],[5.115720838,47.510994078],[5.115021348,47.511017583],[5.11339016,47.510502392],[5.111807907,47.509509038],[5.110296839,47.508297359],[5.110641254,47.507662587],[5.110643356,47.507446434],[5.110184223,47.506621809],[5.110106516,47.505561552],[5.109565034,47.504265663],[5.108323603,47.502337698],[5.10778175,47.501300245],[5.10723761,47.500575297],[5.104276372,47.497484349],[5.10224399,47.495943403],[5.100818524,47.495035323],[5.0988537,47.494635811],[5.096942869,47.494765677],[5.095872726,47.494683183],[5.095382656,47.494790152],[5.095062951,47.495210123],[5.09417642,47.494251747],[5.093666161,47.493571153],[5.093522615,47.493637667],[5.092961904,47.492787786],[5.092610346,47.49290306],[5.090305579,47.489783764],[5.089594825,47.489954101],[5.089511147,47.489784511],[5.08753073,47.490272064],[5.087245117,47.489693673],[5.083786419,47.491078405],[5.082810539,47.490411497],[5.082208719,47.490548325],[5.080846791,47.491193092],[5.080289137,47.490996845],[5.077236026,47.49161053],[5.076017207,47.49163136],[5.073867723,47.491874959],[5.073436073,47.491227099],[5.070426449,47.491765091],[5.071271058,47.492270548],[5.073964848,47.493523798],[5.075635292,47.494834848],[5.07639325,47.498377305],[5.075369744,47.500182979]]]],&quot;type&quot;:&quot;MultiPolygon&quot;}"/>
    <s v="47.525847076, 5.102747147"/>
  </r>
  <r>
    <x v="0"/>
    <x v="218"/>
    <s v="21316"/>
    <s v="CC Auxonne Pontailler Val de Saône"/>
    <s v="200070902"/>
    <s v="CC"/>
    <s v="Côte-d'Or"/>
    <s v="21"/>
    <s v="Bourgogne-Franche-Comté"/>
    <s v="27"/>
    <s v="BT &lt;= 36 kVA"/>
    <m/>
    <m/>
    <n v="0"/>
    <n v="0"/>
    <n v="0"/>
    <n v="0"/>
    <n v="0"/>
    <n v="0"/>
    <n v="0"/>
    <n v="0"/>
    <n v="0"/>
    <n v="0"/>
    <s v="{&quot;coordinates&quot;:[[[[5.434904286,47.319342783],[5.436479502,47.321277675],[5.436748312,47.323230969],[5.436294177,47.32329364],[5.436019171,47.323596628],[5.434392954,47.323312808],[5.432463125,47.329978493],[5.432986663,47.330072],[5.433296528,47.330390643],[5.434133977,47.331855569],[5.435429506,47.333808944],[5.435057693,47.333906808],[5.43534339,47.33430521],[5.437178578,47.335857263],[5.436485881,47.336212248],[5.438367751,47.33782725],[5.439149062,47.338751125],[5.439746123,47.339905831],[5.439838021,47.340353327],[5.43873274,47.340698077],[5.439057641,47.341724303],[5.438077968,47.341976342],[5.437954371,47.342114035],[5.436179899,47.342342211],[5.436828898,47.343269777],[5.437745972,47.344234943],[5.438505787,47.344654908],[5.438770738,47.344536763],[5.439275679,47.344567589],[5.440106973,47.344373598],[5.44160708,47.344171847],[5.442273847,47.343769645],[5.44374794,47.343782769],[5.444361157,47.343572621],[5.44512611,47.343464651],[5.445581912,47.343144327],[5.445709074,47.342736355],[5.446234497,47.342286669],[5.447265355,47.341792106],[5.447864888,47.341689404],[5.448169234,47.340954357],[5.4485473,47.340789672],[5.449171176,47.340204599],[5.450028311,47.339853275],[5.450844748,47.339858563],[5.451525098,47.339988308],[5.452588808,47.339895596],[5.452724307,47.339642351],[5.454605642,47.339552163],[5.455160456,47.339660223],[5.45565704,47.340319814],[5.455944548,47.340464144],[5.457796096,47.341024812],[5.458942506,47.341232914],[5.460829524,47.341034426],[5.46159794,47.341176657],[5.462993404,47.341296579],[5.463447591,47.341001436],[5.464294136,47.340680852],[5.464847783,47.340762771],[5.464867492,47.341393718],[5.465899521,47.341274537],[5.467039679,47.341403434],[5.467589529,47.341316096],[5.46873579,47.34077115],[5.4702117,47.342551902],[5.470696604,47.343528715],[5.47270711,47.346756237],[5.47336795,47.348241771],[5.473647842,47.349598513],[5.47402332,47.350010225],[5.47589541,47.350803447],[5.477164348,47.351161875],[5.479889224,47.350418324],[5.481434565,47.352912585],[5.48233721,47.355148562],[5.483106107,47.35506638],[5.483746351,47.355354414],[5.484045876,47.355067903],[5.484362311,47.355003493],[5.484439148,47.355374725],[5.484780219,47.355355721],[5.48510226,47.354983162],[5.485487986,47.355470275],[5.486224604,47.355377954],[5.486788977,47.355429821],[5.487519932,47.355787046],[5.488848197,47.356048608],[5.489906732,47.354496592],[5.490827769,47.353067301],[5.492566237,47.34826727],[5.494157256,47.346487613],[5.49480695,47.345383846],[5.49526342,47.343887029],[5.495477906,47.341774845],[5.49546579,47.340545685],[5.495225623,47.33868645],[5.493473011,47.333162427],[5.492325289,47.33107138],[5.489925499,47.32788944],[5.488663413,47.327068963],[5.487706525,47.326773334],[5.485801594,47.326543934],[5.485188383,47.326575075],[5.484090775,47.326873272],[5.483122681,47.327709092],[5.482470529,47.328416558],[5.481769744,47.330822828],[5.481325801,47.331450178],[5.480561424,47.33188082],[5.479824807,47.332052371],[5.478399508,47.331884655],[5.47686698,47.33131661],[5.476350242,47.330884502],[5.475177179,47.329578324],[5.476119378,47.329469968],[5.477552736,47.329756427],[5.478140854,47.329783505],[5.477700242,47.328245554],[5.477670763,47.327061798],[5.477470329,47.32653648],[5.476963766,47.3258934],[5.474926633,47.324949708],[5.47397218,47.324388217],[5.473731508,47.324138455],[5.472954238,47.325352008],[5.472861879,47.32596373],[5.472941561,47.326600609],[5.472831957,47.326866841],[5.472262022,47.3271762],[5.471378207,47.327257163],[5.470721368,47.327002744],[5.470156025,47.326894084],[5.469728953,47.327084204],[5.469789808,47.327456688],[5.470271803,47.327884159],[5.470860053,47.32886418],[5.470669524,47.329502306],[5.469773655,47.32998431],[5.468606118,47.330205486],[5.467680638,47.330130589],[5.466325944,47.32991169],[5.465694821,47.329726948],[5.465323265,47.329511472],[5.464633194,47.328821801],[5.462675562,47.326374797],[5.46186402,47.325721011],[5.460990027,47.325293711],[5.459018151,47.325015757],[5.457706233,47.324946266],[5.457011955,47.325058234],[5.456001787,47.325475001],[5.454780448,47.325503534],[5.453127985,47.325199812],[5.451949349,47.324858141],[5.450152017,47.324020642],[5.449587527,47.323667785],[5.448754928,47.322896369],[5.448133742,47.322490661],[5.445869661,47.321609801],[5.44405026,47.321126636],[5.442101336,47.320736234],[5.43863816,47.319579634],[5.437897043,47.319417771],[5.436323708,47.319275174],[5.434904286,47.319342783]]]],&quot;type&quot;:&quot;MultiPolygon&quot;}"/>
    <s v="47.336140039, 5.466019225"/>
  </r>
  <r>
    <x v="0"/>
    <x v="218"/>
    <s v="21316"/>
    <s v="CC Auxonne Pontailler Val de Saône"/>
    <s v="200070902"/>
    <s v="CC"/>
    <s v="Côte-d'Or"/>
    <s v="21"/>
    <s v="Bourgogne-Franche-Comté"/>
    <s v="27"/>
    <s v="HTA"/>
    <n v="0"/>
    <n v="0"/>
    <n v="0"/>
    <n v="0"/>
    <n v="1"/>
    <n v="2005.845"/>
    <n v="0"/>
    <n v="0"/>
    <n v="0"/>
    <n v="0"/>
    <n v="0"/>
    <n v="0"/>
    <s v="{&quot;coordinates&quot;:[[[[5.434904286,47.319342783],[5.436479502,47.321277675],[5.436748312,47.323230969],[5.436294177,47.32329364],[5.436019171,47.323596628],[5.434392954,47.323312808],[5.432463125,47.329978493],[5.432986663,47.330072],[5.433296528,47.330390643],[5.434133977,47.331855569],[5.435429506,47.333808944],[5.435057693,47.333906808],[5.43534339,47.33430521],[5.437178578,47.335857263],[5.436485881,47.336212248],[5.438367751,47.33782725],[5.439149062,47.338751125],[5.439746123,47.339905831],[5.439838021,47.340353327],[5.43873274,47.340698077],[5.439057641,47.341724303],[5.438077968,47.341976342],[5.437954371,47.342114035],[5.436179899,47.342342211],[5.436828898,47.343269777],[5.437745972,47.344234943],[5.438505787,47.344654908],[5.438770738,47.344536763],[5.439275679,47.344567589],[5.440106973,47.344373598],[5.44160708,47.344171847],[5.442273847,47.343769645],[5.44374794,47.343782769],[5.444361157,47.343572621],[5.44512611,47.343464651],[5.445581912,47.343144327],[5.445709074,47.342736355],[5.446234497,47.342286669],[5.447265355,47.341792106],[5.447864888,47.341689404],[5.448169234,47.340954357],[5.4485473,47.340789672],[5.449171176,47.340204599],[5.450028311,47.339853275],[5.450844748,47.339858563],[5.451525098,47.339988308],[5.452588808,47.339895596],[5.452724307,47.339642351],[5.454605642,47.339552163],[5.455160456,47.339660223],[5.45565704,47.340319814],[5.455944548,47.340464144],[5.457796096,47.341024812],[5.458942506,47.341232914],[5.460829524,47.341034426],[5.46159794,47.341176657],[5.462993404,47.341296579],[5.463447591,47.341001436],[5.464294136,47.340680852],[5.464847783,47.340762771],[5.464867492,47.341393718],[5.465899521,47.341274537],[5.467039679,47.341403434],[5.467589529,47.341316096],[5.46873579,47.34077115],[5.4702117,47.342551902],[5.470696604,47.343528715],[5.47270711,47.346756237],[5.47336795,47.348241771],[5.473647842,47.349598513],[5.47402332,47.350010225],[5.47589541,47.350803447],[5.477164348,47.351161875],[5.479889224,47.350418324],[5.481434565,47.352912585],[5.48233721,47.355148562],[5.483106107,47.35506638],[5.483746351,47.355354414],[5.484045876,47.355067903],[5.484362311,47.355003493],[5.484439148,47.355374725],[5.484780219,47.355355721],[5.48510226,47.354983162],[5.485487986,47.355470275],[5.486224604,47.355377954],[5.486788977,47.355429821],[5.487519932,47.355787046],[5.488848197,47.356048608],[5.489906732,47.354496592],[5.490827769,47.353067301],[5.492566237,47.34826727],[5.494157256,47.346487613],[5.49480695,47.345383846],[5.49526342,47.343887029],[5.495477906,47.341774845],[5.49546579,47.340545685],[5.495225623,47.33868645],[5.493473011,47.333162427],[5.492325289,47.33107138],[5.489925499,47.32788944],[5.488663413,47.327068963],[5.487706525,47.326773334],[5.485801594,47.326543934],[5.485188383,47.326575075],[5.484090775,47.326873272],[5.483122681,47.327709092],[5.482470529,47.328416558],[5.481769744,47.330822828],[5.481325801,47.331450178],[5.480561424,47.33188082],[5.479824807,47.332052371],[5.478399508,47.331884655],[5.47686698,47.33131661],[5.476350242,47.330884502],[5.475177179,47.329578324],[5.476119378,47.329469968],[5.477552736,47.329756427],[5.478140854,47.329783505],[5.477700242,47.328245554],[5.477670763,47.327061798],[5.477470329,47.32653648],[5.476963766,47.3258934],[5.474926633,47.324949708],[5.47397218,47.324388217],[5.473731508,47.324138455],[5.472954238,47.325352008],[5.472861879,47.32596373],[5.472941561,47.326600609],[5.472831957,47.326866841],[5.472262022,47.3271762],[5.471378207,47.327257163],[5.470721368,47.327002744],[5.470156025,47.326894084],[5.469728953,47.327084204],[5.469789808,47.327456688],[5.470271803,47.327884159],[5.470860053,47.32886418],[5.470669524,47.329502306],[5.469773655,47.32998431],[5.468606118,47.330205486],[5.467680638,47.330130589],[5.466325944,47.32991169],[5.465694821,47.329726948],[5.465323265,47.329511472],[5.464633194,47.328821801],[5.462675562,47.326374797],[5.46186402,47.325721011],[5.460990027,47.325293711],[5.459018151,47.325015757],[5.457706233,47.324946266],[5.457011955,47.325058234],[5.456001787,47.325475001],[5.454780448,47.325503534],[5.453127985,47.325199812],[5.451949349,47.324858141],[5.450152017,47.324020642],[5.449587527,47.323667785],[5.448754928,47.322896369],[5.448133742,47.322490661],[5.445869661,47.321609801],[5.44405026,47.321126636],[5.442101336,47.320736234],[5.43863816,47.319579634],[5.437897043,47.319417771],[5.436323708,47.319275174],[5.434904286,47.319342783]]]],&quot;type&quot;:&quot;MultiPolygon&quot;}"/>
    <s v="47.336140039, 5.466019225"/>
  </r>
  <r>
    <x v="0"/>
    <x v="219"/>
    <s v="21310"/>
    <s v="CC Ouche et Montagne"/>
    <s v="200039055"/>
    <s v="CC"/>
    <s v="Côte-d'Or"/>
    <s v="21"/>
    <s v="Bourgogne-Franche-Comté"/>
    <s v="27"/>
    <s v="BT &lt;= 36 kVA"/>
    <m/>
    <m/>
    <n v="0"/>
    <n v="0"/>
    <n v="0"/>
    <n v="0"/>
    <n v="0"/>
    <n v="0"/>
    <n v="0"/>
    <n v="0"/>
    <n v="0"/>
    <n v="0"/>
    <s v="{&quot;coordinates&quot;:[[[[4.580956998,47.304150105],[4.581363154,47.304366976],[4.581302612,47.305817475],[4.579334975,47.308051186],[4.578234111,47.31018754],[4.577336907,47.312454374],[4.577360711,47.31303932],[4.577663674,47.313932916],[4.578071213,47.3141948],[4.577975198,47.314757064],[4.577754859,47.315053593],[4.577251293,47.31530895],[4.575042033,47.315913407],[4.574388456,47.316291441],[4.574893852,47.317316459],[4.575501616,47.31817441],[4.574825253,47.318498731],[4.573916346,47.318659624],[4.573283257,47.319150825],[4.572888598,47.319103048],[4.571025078,47.319990872],[4.570400448,47.32045583],[4.568963383,47.321122653],[4.569105514,47.321409764],[4.569519047,47.321695007],[4.570561677,47.322889258],[4.569229121,47.323554668],[4.568535769,47.323709003],[4.56868483,47.323915884],[4.569690603,47.324211132],[4.570694481,47.324169644],[4.572105133,47.324317129],[4.572054513,47.324939997],[4.572179916,47.325197617],[4.571982948,47.325978236],[4.571900662,47.328188051],[4.57138122,47.329172924],[4.572525379,47.33002903],[4.57282236,47.330356358],[4.573815716,47.332120303],[4.575327771,47.33400056],[4.576756032,47.3349185],[4.578850177,47.335912912],[4.581066174,47.336679626],[4.582600458,47.336964867],[4.583995313,47.336968362],[4.585920548,47.337214913],[4.588372228,47.337257044],[4.590806391,47.337467739],[4.591399057,47.337710834],[4.592423739,47.337960609],[4.593042081,47.33790801],[4.594656166,47.337353718],[4.595374388,47.337319543],[4.597877292,47.337435504],[4.598659642,47.337597617],[4.598878983,47.337312769],[4.599567908,47.337540091],[4.60137063,47.337850202],[4.601958481,47.337797075],[4.60227967,47.337374854],[4.603344265,47.337717625],[4.604356318,47.337853118],[4.60599217,47.337587399],[4.608357255,47.336594831],[4.610146855,47.335981164],[4.611077861,47.335446914],[4.611818494,47.334704601],[4.612658649,47.334145485],[4.614169781,47.33273245],[4.615644767,47.332673221],[4.616228312,47.332391375],[4.616867291,47.331839529],[4.61900441,47.329187739],[4.620026909,47.328356799],[4.621071709,47.32791452],[4.622483469,47.328221655],[4.622930496,47.328552165],[4.623312114,47.328602657],[4.624158334,47.328995113],[4.624501412,47.32930366],[4.625109166,47.32956168],[4.625643998,47.329685656],[4.626435469,47.32962505],[4.627615923,47.329377103],[4.628578874,47.328682884],[4.629290631,47.32830913],[4.630400796,47.327972098],[4.630733054,47.328010653],[4.630877552,47.328276949],[4.631465056,47.328085911],[4.632450975,47.327931589],[4.631371663,47.325928011],[4.630909635,47.324407385],[4.630541587,47.323712926],[4.629994539,47.321963881],[4.629700292,47.321431359],[4.629584159,47.320702746],[4.62933335,47.320466753],[4.629265545,47.319890533],[4.62855259,47.31821314],[4.628179887,47.316402211],[4.628270959,47.315956124],[4.628027342,47.315825377],[4.626691914,47.315537051],[4.625950629,47.315236789],[4.621327031,47.312471419],[4.621580368,47.312048282],[4.621830423,47.311297436],[4.622068237,47.307599664],[4.622505254,47.307385558],[4.622359086,47.307192208],[4.622324889,47.30610407],[4.622101354,47.305496704],[4.62126659,47.304374728],[4.620961117,47.303771205],[4.61990529,47.303086313],[4.620040592,47.302349675],[4.619291419,47.301824375],[4.618241167,47.302025412],[4.61606371,47.302158399],[4.611771549,47.302619673],[4.610385797,47.302404797],[4.60946377,47.302513032],[4.607779273,47.301780921],[4.606911336,47.301573237],[4.605752007,47.301492036],[4.605212674,47.301560726],[4.604753529,47.301477933],[4.60311161,47.300882932],[4.602256348,47.300965875],[4.60202856,47.301405726],[4.601525036,47.301432484],[4.600204274,47.302774324],[4.600228107,47.303352068],[4.599464104,47.303789399],[4.59880928,47.303937086],[4.598134422,47.30394548],[4.59808801,47.303142041],[4.597071264,47.30327129],[4.596183875,47.303254683],[4.595526132,47.303125962],[4.594593961,47.302804716],[4.593649253,47.302372882],[4.592717873,47.302256006],[4.590382808,47.301762179],[4.58514532,47.301504274],[4.584826525,47.301780554],[4.584537552,47.301811513],[4.583691454,47.302790112],[4.583357214,47.302722638],[4.58289908,47.30312237],[4.582351643,47.303411666],[4.580955905,47.303933119],[4.580956998,47.304150105]]]],&quot;type&quot;:&quot;MultiPolygon&quot;}"/>
    <s v="47.319869788, 4.59970184"/>
  </r>
  <r>
    <x v="0"/>
    <x v="220"/>
    <s v="21308"/>
    <s v="CC du Pays d'Alésia et de la Seine"/>
    <s v="242101459"/>
    <s v="CC"/>
    <s v="Côte-d'Or"/>
    <s v="21"/>
    <s v="Bourgogne-Franche-Comté"/>
    <s v="27"/>
    <s v="BT &gt; 36 kVA"/>
    <n v="2"/>
    <n v="133.74600000000001"/>
    <n v="0"/>
    <n v="0"/>
    <n v="0"/>
    <n v="0"/>
    <n v="1"/>
    <n v="525.11800000000005"/>
    <n v="0"/>
    <n v="0"/>
    <n v="0"/>
    <n v="0"/>
    <s v="{&quot;coordinates&quot;:[[[[4.405248556,47.536025318],[4.405151269,47.536926777],[4.404848482,47.538001766],[4.404135025,47.538829621],[4.404111882,47.539517717],[4.405204388,47.540920703],[4.40583456,47.541526201],[4.406330306,47.541873134],[4.407446559,47.542254891],[4.408750066,47.545201084],[4.407737274,47.546731192],[4.407305093,47.546780522],[4.406642685,47.546468914],[4.406305157,47.54667915],[4.405097748,47.54703131],[4.404470776,47.547308947],[4.403287242,47.548065027],[4.402653743,47.548702845],[4.402338279,47.548792165],[4.401149317,47.549546487],[4.400504179,47.549843226],[4.399928284,47.549991484],[4.399014293,47.551702179],[4.398429566,47.552072904],[4.398161355,47.551986993],[4.397401019,47.551236271],[4.397065039,47.551152069],[4.395141549,47.551230912],[4.39294005,47.551000648],[4.392208985,47.551012979],[4.389105079,47.551518135],[4.388233941,47.55130884],[4.387352981,47.550874587],[4.387085961,47.55083365],[4.385585356,47.551579811],[4.384930593,47.551817159],[4.384070258,47.551921901],[4.383519497,47.553146508],[4.38320296,47.553556287],[4.382200054,47.553394424],[4.381825531,47.554030854],[4.383297544,47.556029118],[4.381906756,47.556143734],[4.381443473,47.555919653],[4.380445739,47.555908059],[4.379463311,47.55607723],[4.378139115,47.556660056],[4.377611024,47.556759022],[4.374699923,47.55712557],[4.372017377,47.557175161],[4.370711594,47.557494805],[4.3703365,47.557492911],[4.369726343,47.557296617],[4.367853898,47.560574864],[4.367152904,47.561351911],[4.366061446,47.562360394],[4.364896229,47.563190576],[4.363466386,47.564024739],[4.365363637,47.564982037],[4.364600838,47.565894829],[4.364541606,47.566075575],[4.366917481,47.567383754],[4.368873388,47.568234978],[4.37311894,47.567905102],[4.373841796,47.567667924],[4.375246132,47.567912455],[4.375776826,47.567858483],[4.37631711,47.568073576],[4.37741446,47.567244983],[4.378329406,47.566823654],[4.379524713,47.566803224],[4.381325614,47.566951164],[4.383062389,47.567190764],[4.383536205,47.567406612],[4.384870637,47.567518616],[4.387396706,47.567519211],[4.38852918,47.567588562],[4.388951072,47.568211028],[4.393444693,47.567502044],[4.395035196,47.567384006],[4.39596708,47.56741247],[4.397969847,47.567646865],[4.400655855,47.56831866],[4.401338942,47.568801104],[4.40197639,47.569825156],[4.402669403,47.570532542],[4.403784166,47.571089005],[4.404218781,47.571023457],[4.404774048,47.571296757],[4.404913397,47.571840643],[4.404874588,47.572388475],[4.404715841,47.572776602],[4.405705713,47.572628739],[4.407954222,47.573092274],[4.412903434,47.573858893],[4.415494628,47.574447772],[4.415127988,47.575422712],[4.418086761,47.57552093],[4.41958141,47.575693612],[4.420134305,47.575322273],[4.421115769,47.575258108],[4.422013941,47.575613575],[4.422674152,47.575675748],[4.422934446,47.57585803],[4.423328686,47.575824413],[4.423919835,47.575341856],[4.42412209,47.574993683],[4.424095404,47.574491656],[4.424232082,47.574228908],[4.42506441,47.573362585],[4.425487441,47.573261988],[4.425715657,47.572990017],[4.425722707,47.572257108],[4.426303059,47.571920514],[4.425786629,47.571511799],[4.425168514,47.571330294],[4.425147111,47.570976747],[4.425309861,47.57009609],[4.424495704,47.569296686],[4.424572973,47.568851906],[4.424895495,47.568575184],[4.425779246,47.568243888],[4.426391575,47.567711541],[4.427204753,47.567527842],[4.427362482,47.56725763],[4.428236039,47.566944445],[4.428750557,47.566586136],[4.429291015,47.566402161],[4.429277277,47.566037716],[4.429625915,47.565992932],[4.429975446,47.565732969],[4.43028079,47.564368904],[4.431244924,47.561877707],[4.43185096,47.561363412],[4.432121842,47.561346582],[4.432587589,47.560610735],[4.433100431,47.56004446],[4.434351451,47.558042159],[4.435058918,47.557444672],[4.435775072,47.557072144],[4.436599231,47.556067182],[4.436499165,47.555214044],[4.435991374,47.554529779],[4.435633241,47.553475453],[4.435464211,47.552579049],[4.434587897,47.552234219],[4.434656548,47.551918274],[4.435060542,47.551313713],[4.434200932,47.550847136],[4.434639922,47.550208836],[4.434364197,47.549943942],[4.43421943,47.549554098],[4.433235495,47.548714523],[4.432580494,47.548537112],[4.431619125,47.547744062],[4.430116317,47.54669206],[4.429458052,47.546838776],[4.428694794,47.546042372],[4.428297422,47.546049941],[4.427816124,47.545653407],[4.426704678,47.544413811],[4.425951485,47.543842339],[4.425749625,47.543801593],[4.424970847,47.544264858],[4.424168544,47.544145018],[4.423505369,47.544156717],[4.422321625,47.544492564],[4.42205716,47.54449759],[4.421751745,47.5435128],[4.420293735,47.543584585],[4.419510559,47.543333039],[4.418976426,47.54324681],[4.416636902,47.543068191],[4.416344775,47.542731431],[4.413781195,47.54348097],[4.412915404,47.543623806],[4.412971734,47.54288759],[4.412817658,47.541837024],[4.412534379,47.541733322],[4.412831921,47.541370503],[4.412859462,47.541104585],[4.412619512,47.540275628],[4.412837894,47.539936275],[4.413005471,47.539385069],[4.412645478,47.538440529],[4.412716827,47.538121863],[4.412474769,47.536558295],[4.412123769,47.536053884],[4.411992723,47.535521601],[4.412050785,47.534699834],[4.411779597,47.534498753],[4.410043164,47.53458999],[4.406673447,47.535055632],[4.406640099,47.535910407],[4.405248556,47.536025318]]]],&quot;type&quot;:&quot;MultiPolygon&quot;}"/>
    <s v="47.558371585, 4.406043809"/>
  </r>
  <r>
    <x v="0"/>
    <x v="221"/>
    <s v="21306"/>
    <s v="CC Ouche et Montagne"/>
    <s v="200039055"/>
    <s v="CC"/>
    <s v="Côte-d'Or"/>
    <s v="21"/>
    <s v="Bourgogne-Franche-Comté"/>
    <s v="27"/>
    <s v="BT &lt;= 36 kVA"/>
    <m/>
    <m/>
    <n v="0"/>
    <n v="0"/>
    <n v="0"/>
    <n v="0"/>
    <n v="0"/>
    <n v="0"/>
    <n v="0"/>
    <n v="0"/>
    <n v="0"/>
    <n v="0"/>
    <s v="{&quot;coordinates&quot;:[[[[4.699406485,47.258448485],[4.698840648,47.259084399],[4.698338024,47.259209721],[4.697707882,47.259652971],[4.697446333,47.260501434],[4.696889007,47.261240765],[4.696547658,47.261908499],[4.696084984,47.262336682],[4.695600858,47.262546365],[4.694308486,47.262922735],[4.693722445,47.263298683],[4.693065584,47.263316378],[4.692265156,47.263647724],[4.689607919,47.265211843],[4.689606111,47.265322626],[4.68896947,47.266110795],[4.688736727,47.266955212],[4.688499455,47.26853987],[4.688745988,47.269354796],[4.688854845,47.271050572],[4.689286274,47.272654306],[4.689583628,47.273022764],[4.690265634,47.273211829],[4.691368395,47.273906215],[4.692035995,47.274015339],[4.692739555,47.274005975],[4.695033427,47.274248919],[4.697672837,47.277429455],[4.700624874,47.27839563],[4.701332797,47.279232579],[4.700903627,47.279343325],[4.701545837,47.280611655],[4.703069059,47.281745491],[4.703141742,47.28199295],[4.707150433,47.2822618],[4.708916253,47.281407383],[4.709750815,47.281644513],[4.710204207,47.281421721],[4.710734817,47.281546265],[4.711571533,47.281601459],[4.714096175,47.282635732],[4.714675329,47.28220756],[4.71601426,47.280958637],[4.716173174,47.280506957],[4.718893575,47.281041177],[4.720791469,47.280020735],[4.721219455,47.280245804],[4.721710524,47.279879234],[4.721464219,47.279666778],[4.724358808,47.277712109],[4.726382967,47.27646908],[4.726634734,47.276357277],[4.728660069,47.276182139],[4.729543385,47.275672817],[4.731230449,47.273623405],[4.731447051,47.273775953],[4.733062019,47.27372032],[4.734280092,47.273337426],[4.734579596,47.273106931],[4.735093541,47.273002895],[4.734745307,47.270453477],[4.733955607,47.268324872],[4.732358606,47.26774272],[4.73232085,47.267310158],[4.73160307,47.266916566],[4.731198314,47.266589435],[4.731222481,47.266354052],[4.731605275,47.265876492],[4.731918602,47.265049685],[4.73199461,47.26301619],[4.731648432,47.262699892],[4.731238258,47.261998246],[4.731050742,47.261145598],[4.730355196,47.260576976],[4.73024697,47.260296743],[4.729781152,47.260125399],[4.728882565,47.259494062],[4.727062494,47.258957487],[4.725791524,47.259661666],[4.7253835,47.259353473],[4.725368554,47.259011517],[4.723956146,47.259636737],[4.723746712,47.259828949],[4.722737311,47.258874143],[4.721128781,47.257919217],[4.72178629,47.257098134],[4.7208342,47.256897954],[4.72059746,47.257063552],[4.718488063,47.256449194],[4.71376853,47.255356535],[4.712737109,47.256275843],[4.711390011,47.256545161],[4.708101157,47.256352327],[4.705544639,47.255479584],[4.705110781,47.256562021],[4.706355587,47.258694023],[4.706501086,47.259860686],[4.705192685,47.261019919],[4.699406485,47.258448485]]]],&quot;type&quot;:&quot;MultiPolygon&quot;}"/>
    <s v="47.268965066, 4.71199289"/>
  </r>
  <r>
    <x v="0"/>
    <x v="221"/>
    <s v="21306"/>
    <s v="CC Ouche et Montagne"/>
    <s v="200039055"/>
    <s v="CC"/>
    <s v="Côte-d'Or"/>
    <s v="21"/>
    <s v="Bourgogne-Franche-Comté"/>
    <s v="27"/>
    <s v="BT &gt; 36 kVA"/>
    <n v="1"/>
    <n v="115.992"/>
    <n v="0"/>
    <n v="0"/>
    <n v="0"/>
    <n v="0"/>
    <n v="0"/>
    <n v="0"/>
    <n v="0"/>
    <n v="0"/>
    <n v="0"/>
    <n v="0"/>
    <s v="{&quot;coordinates&quot;:[[[[4.699406485,47.258448485],[4.698840648,47.259084399],[4.698338024,47.259209721],[4.697707882,47.259652971],[4.697446333,47.260501434],[4.696889007,47.261240765],[4.696547658,47.261908499],[4.696084984,47.262336682],[4.695600858,47.262546365],[4.694308486,47.262922735],[4.693722445,47.263298683],[4.693065584,47.263316378],[4.692265156,47.263647724],[4.689607919,47.265211843],[4.689606111,47.265322626],[4.68896947,47.266110795],[4.688736727,47.266955212],[4.688499455,47.26853987],[4.688745988,47.269354796],[4.688854845,47.271050572],[4.689286274,47.272654306],[4.689583628,47.273022764],[4.690265634,47.273211829],[4.691368395,47.273906215],[4.692035995,47.274015339],[4.692739555,47.274005975],[4.695033427,47.274248919],[4.697672837,47.277429455],[4.700624874,47.27839563],[4.701332797,47.279232579],[4.700903627,47.279343325],[4.701545837,47.280611655],[4.703069059,47.281745491],[4.703141742,47.28199295],[4.707150433,47.2822618],[4.708916253,47.281407383],[4.709750815,47.281644513],[4.710204207,47.281421721],[4.710734817,47.281546265],[4.711571533,47.281601459],[4.714096175,47.282635732],[4.714675329,47.28220756],[4.71601426,47.280958637],[4.716173174,47.280506957],[4.718893575,47.281041177],[4.720791469,47.280020735],[4.721219455,47.280245804],[4.721710524,47.279879234],[4.721464219,47.279666778],[4.724358808,47.277712109],[4.726382967,47.27646908],[4.726634734,47.276357277],[4.728660069,47.276182139],[4.729543385,47.275672817],[4.731230449,47.273623405],[4.731447051,47.273775953],[4.733062019,47.27372032],[4.734280092,47.273337426],[4.734579596,47.273106931],[4.735093541,47.273002895],[4.734745307,47.270453477],[4.733955607,47.268324872],[4.732358606,47.26774272],[4.73232085,47.267310158],[4.73160307,47.266916566],[4.731198314,47.266589435],[4.731222481,47.266354052],[4.731605275,47.265876492],[4.731918602,47.265049685],[4.73199461,47.26301619],[4.731648432,47.262699892],[4.731238258,47.261998246],[4.731050742,47.261145598],[4.730355196,47.260576976],[4.73024697,47.260296743],[4.729781152,47.260125399],[4.728882565,47.259494062],[4.727062494,47.258957487],[4.725791524,47.259661666],[4.7253835,47.259353473],[4.725368554,47.259011517],[4.723956146,47.259636737],[4.723746712,47.259828949],[4.722737311,47.258874143],[4.721128781,47.257919217],[4.72178629,47.257098134],[4.7208342,47.256897954],[4.72059746,47.257063552],[4.718488063,47.256449194],[4.71376853,47.255356535],[4.712737109,47.256275843],[4.711390011,47.256545161],[4.708101157,47.256352327],[4.705544639,47.255479584],[4.705110781,47.256562021],[4.706355587,47.258694023],[4.706501086,47.259860686],[4.705192685,47.261019919],[4.699406485,47.258448485]]]],&quot;type&quot;:&quot;MultiPolygon&quot;}"/>
    <s v="47.268965066, 4.71199289"/>
  </r>
  <r>
    <x v="0"/>
    <x v="222"/>
    <s v="21305"/>
    <s v="CC du Pays Châtillonnais"/>
    <s v="242101434"/>
    <s v="CC"/>
    <s v="Côte-d'Or"/>
    <s v="21"/>
    <s v="Bourgogne-Franche-Comté"/>
    <s v="27"/>
    <s v="BT &lt;= 36 kVA"/>
    <m/>
    <m/>
    <n v="0"/>
    <n v="0"/>
    <n v="0"/>
    <n v="0"/>
    <n v="0"/>
    <n v="0"/>
    <n v="0"/>
    <n v="0"/>
    <n v="0"/>
    <n v="0"/>
    <s v="{&quot;coordinates&quot;:[[[[4.616545716,48.031296752],[4.616660581,48.029960353],[4.617262584,48.028449844],[4.618392333,48.02783216],[4.618624761,48.027270912],[4.619813062,48.025234773],[4.620782073,48.024936105],[4.621959317,48.024383436],[4.619560178,48.022625302],[4.618454273,48.02195555],[4.616999091,48.021402197],[4.612288673,48.020218404],[4.611722431,48.019731113],[4.611118759,48.019380244],[4.610049311,48.019065449],[4.609306017,48.018931602],[4.609451684,48.018559674],[4.608522156,48.017947723],[4.607209472,48.017396804],[4.601812358,48.015622516],[4.596461138,48.014646637],[4.59213114,48.013631501],[4.59054927,48.012862619],[4.592689045,48.011440341],[4.593639622,48.010978326],[4.594575526,48.010742425],[4.595653891,48.010649498],[4.595870944,48.010552045],[4.597114456,48.01041996],[4.598676649,48.010135919],[4.600056157,48.009799435],[4.599861299,48.007388942],[4.600584023,48.007114485],[4.600888289,48.006708005],[4.601666974,48.006466083],[4.60172643,48.006170043],[4.602158307,48.005859031],[4.602988717,48.005775712],[4.603187489,48.005296855],[4.603731666,48.005195828],[4.60401982,48.004701349],[4.604763489,48.004500387],[4.602813481,48.00242165],[4.602694327,48.002428674],[4.600728103,48.000828973],[4.600318153,48.000310695],[4.599816822,47.999341811],[4.599597868,47.998619311],[4.599717143,47.998394465],[4.599536154,47.997729955],[4.598752714,47.995899007],[4.598641487,47.995768204],[4.596115376,47.994311047],[4.596154065,47.992746152],[4.596444196,47.992628802],[4.596157909,47.990870293],[4.596176492,47.989394776],[4.595962741,47.98906464],[4.596397848,47.987974113],[4.596475355,47.987030654],[4.59619153,47.985085785],[4.596382514,47.984526928],[4.597889264,47.982873676],[4.598083315,47.982417386],[4.597918009,47.982003784],[4.597596867,47.981712913],[4.597775336,47.981540368],[4.598036063,47.980850045],[4.598478812,47.978460545],[4.599491698,47.976530441],[4.599388789,47.97569654],[4.599224132,47.975481853],[4.597000881,47.975280743],[4.596188214,47.975002843],[4.595520729,47.974649159],[4.59258905,47.972773474],[4.592870633,47.972330406],[4.592928289,47.971974081],[4.592653605,47.970995783],[4.592251398,47.970412559],[4.588937145,47.968326836],[4.582794312,47.965403331],[4.581720946,47.965004627],[4.580176767,47.964187391],[4.577358335,47.964008316],[4.575298028,47.964761432],[4.574594594,47.964948177],[4.574238887,47.965155466],[4.570780024,47.96634127],[4.568599709,47.967211983],[4.567977959,47.968485826],[4.567733228,47.968640308],[4.562780575,47.970180618],[4.559710699,47.971531934],[4.56003439,47.971736463],[4.559425847,47.972465517],[4.559110649,47.973187979],[4.558844566,47.97348404],[4.5585721,47.975934124],[4.558615774,47.977419609],[4.557367672,47.980474876],[4.556840423,47.982150636],[4.55526242,47.984662078],[4.554997022,47.985989626],[4.551789565,47.987030194],[4.545564821,47.98828858],[4.545265245,47.988406828],[4.540978064,47.992029225],[4.540482347,47.993012312],[4.539664594,47.99578898],[4.538120599,47.998266407],[4.537221523,47.99949507],[4.535828344,48.0009831],[4.535650601,48.001513767],[4.53533726,48.00370595],[4.535718508,48.00677204],[4.537176611,48.00608334],[4.537813267,48.006021916],[4.539451481,48.006132803],[4.540515153,48.006042374],[4.544411994,48.005184813],[4.547124309,48.004874652],[4.549483929,48.004429561],[4.549673545,48.005226335],[4.550744401,48.006528144],[4.551099557,48.007205723],[4.554666448,48.012384507],[4.555618798,48.013615828],[4.56039087,48.015409504],[4.561511758,48.015661958],[4.563643005,48.01555715],[4.567090664,48.018594955],[4.569056167,48.022130369],[4.570820375,48.024615345],[4.571800417,48.025222412],[4.572564667,48.025475025],[4.574164844,48.025908172],[4.575333241,48.026033851],[4.575544693,48.026556664],[4.575759119,48.026773411],[4.578320895,48.028854262],[4.578798672,48.028631836],[4.579763,48.029336256],[4.580646241,48.028671845],[4.581464612,48.028936275],[4.582568109,48.028503808],[4.583562386,48.029714537],[4.584998228,48.029222672],[4.585106407,48.030057385],[4.588732323,48.029615167],[4.590351826,48.02952129],[4.591545636,48.029640165],[4.592196998,48.02979247],[4.593087178,48.029854231],[4.594486495,48.030246619],[4.595784031,48.030155229],[4.59792809,48.03045737],[4.599129427,48.030513061],[4.600952704,48.030323562],[4.603520785,48.029427229],[4.605505498,48.028633306],[4.607893814,48.028362182],[4.610196331,48.028800548],[4.61091335,48.029036459],[4.611513682,48.029362172],[4.612594827,48.030142136],[4.613912652,48.030805436],[4.615327671,48.031222565],[4.616545716,48.031296752]]]],&quot;type&quot;:&quot;MultiPolygon&quot;}"/>
    <s v="47.999372429, 4.577357112"/>
  </r>
  <r>
    <x v="0"/>
    <x v="223"/>
    <s v="21304"/>
    <s v="CC Tille et Venelle"/>
    <s v="200070910"/>
    <s v="CC"/>
    <s v="Côte-d'Or"/>
    <s v="21"/>
    <s v="Bourgogne-Franche-Comté"/>
    <s v="27"/>
    <s v="BT &lt;= 36 kVA"/>
    <m/>
    <m/>
    <n v="0"/>
    <n v="0"/>
    <n v="0"/>
    <n v="0"/>
    <n v="0"/>
    <n v="0"/>
    <n v="0"/>
    <n v="0"/>
    <n v="0"/>
    <n v="0"/>
    <s v="{&quot;coordinates&quot;:[[[[4.963221315,47.67894068],[4.962994075,47.680807334],[4.96206297,47.681047153],[4.961801123,47.681322555],[4.961463441,47.681384943],[4.96034989,47.681304583],[4.959181912,47.682826854],[4.961949072,47.6836763],[4.963994381,47.684472986],[4.964511382,47.685296227],[4.966572678,47.686631912],[4.966766805,47.686833927],[4.967052727,47.687463866],[4.968567642,47.687324024],[4.96890649,47.686101039],[4.969093702,47.685826879],[4.969561651,47.685861313],[4.970706716,47.686105822],[4.971461415,47.686538774],[4.972000627,47.686661133],[4.974554272,47.687098823],[4.97602476,47.687200029],[4.976819463,47.687092057],[4.979308766,47.686226114],[4.979575207,47.686219803],[4.980198429,47.686700844],[4.981186107,47.687803257],[4.982012189,47.688324068],[4.982556123,47.688536334],[4.984767493,47.688801336],[4.986634409,47.688803843],[4.991341352,47.688336616],[4.992273961,47.688315326],[4.995111737,47.689105173],[4.996754857,47.689967581],[4.997449581,47.690536447],[4.99893641,47.692065061],[4.99901234,47.692276248],[4.999495488,47.692784794],[5.000047622,47.693176912],[5.000720238,47.693296858],[5.001265986,47.693554026],[5.002144852,47.693803687],[5.002747497,47.693835683],[5.003598084,47.693545601],[5.003607514,47.693725512],[5.003118648,47.694591931],[5.002912408,47.695810951],[5.002351265,47.696351773],[5.003570192,47.699118407],[5.003822306,47.700006343],[5.004082118,47.700353931],[5.004769483,47.701253312],[5.005317015,47.701200708],[5.006216836,47.700550522],[5.007735147,47.700245354],[5.007906512,47.701005917],[5.008123974,47.701361426],[5.010013596,47.701812457],[5.010784842,47.701255381],[5.010875336,47.703052744],[5.011348192,47.703176965],[5.012016229,47.703206891],[5.012466768,47.702881312],[5.012799935,47.702873778],[5.01321088,47.703089093],[5.013372902,47.703670637],[5.01308095,47.704486887],[5.013120506,47.705251511],[5.013409335,47.705694017],[5.013955305,47.705952023],[5.014901086,47.706200439],[5.015419951,47.70591779],[5.016230767,47.706124403],[5.016057938,47.706668498],[5.016670549,47.706924443],[5.01728443,47.705874842],[5.017700111,47.704875475],[5.01795549,47.704645079],[5.018988554,47.705296217],[5.021378455,47.706411],[5.022116571,47.706528793],[5.022608477,47.707012784],[5.022580152,47.70777768],[5.024792739,47.709346541],[5.026267014,47.709492979],[5.029155372,47.709920998],[5.029996203,47.709406708],[5.032014412,47.708459596],[5.033651806,47.707881917],[5.032632398,47.70619615],[5.032332127,47.705527895],[5.031963106,47.703511189],[5.032070865,47.703014115],[5.032378493,47.702511768],[5.033022322,47.702046793],[5.033936121,47.701666256],[5.032274315,47.700444538],[5.031699768,47.699647792],[5.030572817,47.698459074],[5.029122303,47.697457834],[5.028898281,47.69696832],[5.028675628,47.695218267],[5.028777914,47.6932807],[5.030666126,47.693732322],[5.031665448,47.693709561],[5.032052582,47.69347504],[5.032794509,47.69233308],[5.034720365,47.692198741],[5.037465077,47.692449869],[5.03888661,47.692867173],[5.041714037,47.69343099],[5.044929971,47.693761053],[5.048069764,47.693913186],[5.050682723,47.694167215],[5.051940656,47.694002887],[5.053274779,47.694016383],[5.053549551,47.694190733],[5.054546752,47.695427439],[5.05498045,47.696091498],[5.05522085,47.69689581],[5.055724102,47.697426289],[5.056565438,47.696971212],[5.058697862,47.696277315],[5.059476898,47.695833217],[5.060807067,47.694846378],[5.060337738,47.693986685],[5.05963268,47.693238287],[5.058451698,47.69232089],[5.058237043,47.692011337],[5.057923849,47.691118272],[5.0573617,47.69054652],[5.053879799,47.688917726],[5.052931112,47.688625558],[5.05258498,47.688363323],[5.052500531,47.688005554],[5.053160923,47.68659477],[5.053125639,47.685921006],[5.05290794,47.685565577],[5.051863556,47.684690735],[5.05150307,47.684158634],[5.051035554,47.682819868],[5.050429185,47.680088845],[5.050284668,47.679867185],[5.045249315,47.677825091],[5.044430708,47.677407228],[5.044231142,47.67696593],[5.043805481,47.67646916],[5.044339771,47.675870067],[5.045891442,47.675693455],[5.046935083,47.675062923],[5.048916031,47.67419356],[5.05088376,47.672635599],[5.051584705,47.671728315],[5.051749481,47.671195095],[5.05270155,47.670163642],[5.05301944,47.669072191],[5.053419199,47.668376372],[5.054633619,47.668517098],[5.056168615,47.668571138],[5.057887239,47.668305887],[5.060455747,47.667751011],[5.061830024,47.667268476],[5.061326484,47.667035153],[5.061287908,47.666864759],[5.059906683,47.666856698],[5.059370608,47.666988599],[5.058791482,47.666730486],[5.058622469,47.66649576],[5.058441399,47.665775936],[5.058856531,47.665549828],[5.059464381,47.664895338],[5.060594315,47.664092979],[5.061373838,47.663329205],[5.062531503,47.66303866],[5.063264308,47.662756506],[5.063576641,47.662217058],[5.063872743,47.660293988],[5.064204961,47.659339104],[5.064218327,47.658582535],[5.059400151,47.651703888],[5.055502567,47.646416058],[5.053471701,47.644332234],[5.049349749,47.639728845],[5.047211518,47.637507236],[5.045746835,47.635788822],[5.044171662,47.634278516],[5.044753911,47.633725381],[5.045389747,47.633284756],[5.04508492,47.632630099],[5.045776071,47.632277643],[5.045497524,47.6317873],[5.045117636,47.63136356],[5.045534599,47.631121253],[5.044501855,47.629823847],[5.043961216,47.630001686],[5.043549914,47.630322224],[5.04294484,47.63024367],[5.042294467,47.630547676],[5.042152808,47.630813971],[5.041556233,47.630853214],[5.041486048,47.63145591],[5.040979809,47.631593515],[5.04011207,47.63206608],[5.039452058,47.632571928],[5.039276147,47.632848721],[5.039519618,47.633328885],[5.039343779,47.633503032],[5.038807988,47.63363484],[5.03823672,47.633988764],[5.038268008,47.634459127],[5.039419345,47.635166552],[5.039847426,47.635631786],[5.040024469,47.636046479],[5.040436432,47.636229267],[5.040217416,47.636667986],[5.040882411,47.636674377],[5.040587222,47.637281001],[5.040131044,47.637440236],[5.040231314,47.637937306],[5.039792012,47.638398779],[5.039024017,47.638556252],[5.038821525,47.639079316],[5.038714949,47.639706952],[5.038166666,47.639827269],[5.037724065,47.640063692],[5.037006219,47.640209471],[5.034695825,47.640272249],[5.03330157,47.640672892],[5.031973263,47.64116151],[5.031198169,47.641554057],[5.030575383,47.642448171],[5.030090303,47.64279515],[5.028720404,47.642927896],[5.028183811,47.643076775],[5.026437599,47.643720247],[5.023596593,47.644972417],[5.02297194,47.645540577],[5.022765989,47.645942116],[5.022764438,47.646498583],[5.023673281,47.647415647],[5.023370227,47.647821569],[5.022186257,47.648012242],[5.020809247,47.648031567],[5.01975545,47.64821186],[5.01914339,47.648375506],[5.018119291,47.648812782],[5.017667971,47.649210444],[5.017068788,47.649961809],[5.016588964,47.650910094],[5.016564143,47.651134719],[5.016881527,47.652304243],[5.017637366,47.654002824],[5.017837321,47.654920464],[5.016716526,47.656011271],[5.016319071,47.656989643],[5.016764991,47.658138939],[5.016976642,47.659436338],[5.018309074,47.66066126],[5.018252571,47.660823405],[5.015531762,47.662322678],[5.014931151,47.661629839],[5.013396441,47.662706133],[5.009159702,47.664269176],[5.006968751,47.665727616],[5.006229623,47.666133771],[5.004138376,47.665532186],[5.003417495,47.665431099],[5.001978586,47.665446754],[5.001260688,47.665567094],[4.99957103,47.666218174],[4.99881196,47.666840712],[4.99808876,47.668456641],[4.998458541,47.668507042],[4.998353589,47.669121089],[4.998060996,47.669352085],[4.998344043,47.669577741],[4.997523967,47.670352573],[4.997168039,47.670779129],[4.998350139,47.67116319],[4.998282215,47.671271495],[4.999058444,47.671567049],[4.998497012,47.671738717],[4.995644842,47.671965723],[4.992103385,47.672903995],[4.98840848,47.67402034],[4.986256921,47.675023013],[4.981114168,47.677005554],[4.976784725,47.678172788],[4.973534377,47.679611562],[4.972178809,47.679908148],[4.970883587,47.680142477],[4.96954629,47.680284763],[4.967448377,47.679650223],[4.963723225,47.678885431],[4.963221315,47.67894068]]]],&quot;type&quot;:&quot;MultiPolygon&quot;}"/>
    <s v="47.673623152, 5.024479398"/>
  </r>
  <r>
    <x v="0"/>
    <x v="223"/>
    <s v="21304"/>
    <s v="CC Tille et Venelle"/>
    <s v="200070910"/>
    <s v="CC"/>
    <s v="Côte-d'Or"/>
    <s v="21"/>
    <s v="Bourgogne-Franche-Comté"/>
    <s v="27"/>
    <s v="BT &gt; 36 kVA"/>
    <n v="2"/>
    <n v="239.316"/>
    <n v="0"/>
    <n v="0"/>
    <n v="0"/>
    <n v="0"/>
    <n v="0"/>
    <n v="0"/>
    <n v="0"/>
    <n v="0"/>
    <n v="0"/>
    <n v="0"/>
    <s v="{&quot;coordinates&quot;:[[[[4.963221315,47.67894068],[4.962994075,47.680807334],[4.96206297,47.681047153],[4.961801123,47.681322555],[4.961463441,47.681384943],[4.96034989,47.681304583],[4.959181912,47.682826854],[4.961949072,47.6836763],[4.963994381,47.684472986],[4.964511382,47.685296227],[4.966572678,47.686631912],[4.966766805,47.686833927],[4.967052727,47.687463866],[4.968567642,47.687324024],[4.96890649,47.686101039],[4.969093702,47.685826879],[4.969561651,47.685861313],[4.970706716,47.686105822],[4.971461415,47.686538774],[4.972000627,47.686661133],[4.974554272,47.687098823],[4.97602476,47.687200029],[4.976819463,47.687092057],[4.979308766,47.686226114],[4.979575207,47.686219803],[4.980198429,47.686700844],[4.981186107,47.687803257],[4.982012189,47.688324068],[4.982556123,47.688536334],[4.984767493,47.688801336],[4.986634409,47.688803843],[4.991341352,47.688336616],[4.992273961,47.688315326],[4.995111737,47.689105173],[4.996754857,47.689967581],[4.997449581,47.690536447],[4.99893641,47.692065061],[4.99901234,47.692276248],[4.999495488,47.692784794],[5.000047622,47.693176912],[5.000720238,47.693296858],[5.001265986,47.693554026],[5.002144852,47.693803687],[5.002747497,47.693835683],[5.003598084,47.693545601],[5.003607514,47.693725512],[5.003118648,47.694591931],[5.002912408,47.695810951],[5.002351265,47.696351773],[5.003570192,47.699118407],[5.003822306,47.700006343],[5.004082118,47.700353931],[5.004769483,47.701253312],[5.005317015,47.701200708],[5.006216836,47.700550522],[5.007735147,47.700245354],[5.007906512,47.701005917],[5.008123974,47.701361426],[5.010013596,47.701812457],[5.010784842,47.701255381],[5.010875336,47.703052744],[5.011348192,47.703176965],[5.012016229,47.703206891],[5.012466768,47.702881312],[5.012799935,47.702873778],[5.01321088,47.703089093],[5.013372902,47.703670637],[5.01308095,47.704486887],[5.013120506,47.705251511],[5.013409335,47.705694017],[5.013955305,47.705952023],[5.014901086,47.706200439],[5.015419951,47.70591779],[5.016230767,47.706124403],[5.016057938,47.706668498],[5.016670549,47.706924443],[5.01728443,47.705874842],[5.017700111,47.704875475],[5.01795549,47.704645079],[5.018988554,47.705296217],[5.021378455,47.706411],[5.022116571,47.706528793],[5.022608477,47.707012784],[5.022580152,47.70777768],[5.024792739,47.709346541],[5.026267014,47.709492979],[5.029155372,47.709920998],[5.029996203,47.709406708],[5.032014412,47.708459596],[5.033651806,47.707881917],[5.032632398,47.70619615],[5.032332127,47.705527895],[5.031963106,47.703511189],[5.032070865,47.703014115],[5.032378493,47.702511768],[5.033022322,47.702046793],[5.033936121,47.701666256],[5.032274315,47.700444538],[5.031699768,47.699647792],[5.030572817,47.698459074],[5.029122303,47.697457834],[5.028898281,47.69696832],[5.028675628,47.695218267],[5.028777914,47.6932807],[5.030666126,47.693732322],[5.031665448,47.693709561],[5.032052582,47.69347504],[5.032794509,47.69233308],[5.034720365,47.692198741],[5.037465077,47.692449869],[5.03888661,47.692867173],[5.041714037,47.69343099],[5.044929971,47.693761053],[5.048069764,47.693913186],[5.050682723,47.694167215],[5.051940656,47.694002887],[5.053274779,47.694016383],[5.053549551,47.694190733],[5.054546752,47.695427439],[5.05498045,47.696091498],[5.05522085,47.69689581],[5.055724102,47.697426289],[5.056565438,47.696971212],[5.058697862,47.696277315],[5.059476898,47.695833217],[5.060807067,47.694846378],[5.060337738,47.693986685],[5.05963268,47.693238287],[5.058451698,47.69232089],[5.058237043,47.692011337],[5.057923849,47.691118272],[5.0573617,47.69054652],[5.053879799,47.688917726],[5.052931112,47.688625558],[5.05258498,47.688363323],[5.052500531,47.688005554],[5.053160923,47.68659477],[5.053125639,47.685921006],[5.05290794,47.685565577],[5.051863556,47.684690735],[5.05150307,47.684158634],[5.051035554,47.682819868],[5.050429185,47.680088845],[5.050284668,47.679867185],[5.045249315,47.677825091],[5.044430708,47.677407228],[5.044231142,47.67696593],[5.043805481,47.67646916],[5.044339771,47.675870067],[5.045891442,47.675693455],[5.046935083,47.675062923],[5.048916031,47.67419356],[5.05088376,47.672635599],[5.051584705,47.671728315],[5.051749481,47.671195095],[5.05270155,47.670163642],[5.05301944,47.669072191],[5.053419199,47.668376372],[5.054633619,47.668517098],[5.056168615,47.668571138],[5.057887239,47.668305887],[5.060455747,47.667751011],[5.061830024,47.667268476],[5.061326484,47.667035153],[5.061287908,47.666864759],[5.059906683,47.666856698],[5.059370608,47.666988599],[5.058791482,47.666730486],[5.058622469,47.66649576],[5.058441399,47.665775936],[5.058856531,47.665549828],[5.059464381,47.664895338],[5.060594315,47.664092979],[5.061373838,47.663329205],[5.062531503,47.66303866],[5.063264308,47.662756506],[5.063576641,47.662217058],[5.063872743,47.660293988],[5.064204961,47.659339104],[5.064218327,47.658582535],[5.059400151,47.651703888],[5.055502567,47.646416058],[5.053471701,47.644332234],[5.049349749,47.639728845],[5.047211518,47.637507236],[5.045746835,47.635788822],[5.044171662,47.634278516],[5.044753911,47.633725381],[5.045389747,47.633284756],[5.04508492,47.632630099],[5.045776071,47.632277643],[5.045497524,47.6317873],[5.045117636,47.63136356],[5.045534599,47.631121253],[5.044501855,47.629823847],[5.043961216,47.630001686],[5.043549914,47.630322224],[5.04294484,47.63024367],[5.042294467,47.630547676],[5.042152808,47.630813971],[5.041556233,47.630853214],[5.041486048,47.63145591],[5.040979809,47.631593515],[5.04011207,47.63206608],[5.039452058,47.632571928],[5.039276147,47.632848721],[5.039519618,47.633328885],[5.039343779,47.633503032],[5.038807988,47.63363484],[5.03823672,47.633988764],[5.038268008,47.634459127],[5.039419345,47.635166552],[5.039847426,47.635631786],[5.040024469,47.636046479],[5.040436432,47.636229267],[5.040217416,47.636667986],[5.040882411,47.636674377],[5.040587222,47.637281001],[5.040131044,47.637440236],[5.040231314,47.637937306],[5.039792012,47.638398779],[5.039024017,47.638556252],[5.038821525,47.639079316],[5.038714949,47.639706952],[5.038166666,47.639827269],[5.037724065,47.640063692],[5.037006219,47.640209471],[5.034695825,47.640272249],[5.03330157,47.640672892],[5.031973263,47.64116151],[5.031198169,47.641554057],[5.030575383,47.642448171],[5.030090303,47.64279515],[5.028720404,47.642927896],[5.028183811,47.643076775],[5.026437599,47.643720247],[5.023596593,47.644972417],[5.02297194,47.645540577],[5.022765989,47.645942116],[5.022764438,47.646498583],[5.023673281,47.647415647],[5.023370227,47.647821569],[5.022186257,47.648012242],[5.020809247,47.648031567],[5.01975545,47.64821186],[5.01914339,47.648375506],[5.018119291,47.648812782],[5.017667971,47.649210444],[5.017068788,47.649961809],[5.016588964,47.650910094],[5.016564143,47.651134719],[5.016881527,47.652304243],[5.017637366,47.654002824],[5.017837321,47.654920464],[5.016716526,47.656011271],[5.016319071,47.656989643],[5.016764991,47.658138939],[5.016976642,47.659436338],[5.018309074,47.66066126],[5.018252571,47.660823405],[5.015531762,47.662322678],[5.014931151,47.661629839],[5.013396441,47.662706133],[5.009159702,47.664269176],[5.006968751,47.665727616],[5.006229623,47.666133771],[5.004138376,47.665532186],[5.003417495,47.665431099],[5.001978586,47.665446754],[5.001260688,47.665567094],[4.99957103,47.666218174],[4.99881196,47.666840712],[4.99808876,47.668456641],[4.998458541,47.668507042],[4.998353589,47.669121089],[4.998060996,47.669352085],[4.998344043,47.669577741],[4.997523967,47.670352573],[4.997168039,47.670779129],[4.998350139,47.67116319],[4.998282215,47.671271495],[4.999058444,47.671567049],[4.998497012,47.671738717],[4.995644842,47.671965723],[4.992103385,47.672903995],[4.98840848,47.67402034],[4.986256921,47.675023013],[4.981114168,47.677005554],[4.976784725,47.678172788],[4.973534377,47.679611562],[4.972178809,47.679908148],[4.970883587,47.680142477],[4.96954629,47.680284763],[4.967448377,47.679650223],[4.963723225,47.678885431],[4.963221315,47.67894068]]]],&quot;type&quot;:&quot;MultiPolygon&quot;}"/>
    <s v="47.673623152, 5.024479398"/>
  </r>
  <r>
    <x v="0"/>
    <x v="224"/>
    <s v="21301"/>
    <s v="CC Rives de Saône"/>
    <s v="242101509"/>
    <s v="CC"/>
    <s v="Côte-d'Or"/>
    <s v="21"/>
    <s v="Bourgogne-Franche-Comté"/>
    <s v="27"/>
    <s v="BT &lt;= 36 kVA"/>
    <m/>
    <m/>
    <n v="0"/>
    <n v="0"/>
    <n v="0"/>
    <n v="0"/>
    <n v="0"/>
    <n v="0"/>
    <n v="0"/>
    <n v="0"/>
    <n v="0"/>
    <n v="0"/>
    <s v="{&quot;coordinates&quot;:[[[[5.116344523,47.029951511],[5.115072279,47.029990136],[5.114247605,47.029920578],[5.114071305,47.029993157],[5.109985622,47.029597755],[5.108769309,47.029550627],[5.106927814,47.028773661],[5.10596325,47.028021202],[5.105403444,47.027784634],[5.105149744,47.026953456],[5.10475781,47.02706958],[5.103693066,47.027597854],[5.100767175,47.029142607],[5.098090119,47.03034952],[5.095794129,47.032485224],[5.094122575,47.034218674],[5.093881822,47.034362641],[5.095279704,47.035725178],[5.096994587,47.038734628],[5.096201087,47.03906336],[5.093723858,47.039561325],[5.093100828,47.039564514],[5.093045124,47.03982671],[5.092410155,47.040269626],[5.092477993,47.040524179],[5.092076055,47.040623327],[5.091552941,47.040927313],[5.091548662,47.041258827],[5.092031421,47.042258803],[5.092141054,47.043693342],[5.092689612,47.044826318],[5.092972883,47.045845215],[5.093003359,47.046393153],[5.094145056,47.046443608],[5.094583053,47.046729275],[5.095245385,47.046921707],[5.098194156,47.046817738],[5.104990068,47.046333817],[5.105666722,47.046419653],[5.105768762,47.046873519],[5.107684735,47.046910621],[5.107887063,47.048211064],[5.107774991,47.048748994],[5.108539343,47.048886351],[5.109298372,47.048921126],[5.108734049,47.049721297],[5.108364875,47.050525108],[5.111207462,47.050632599],[5.111212924,47.050334385],[5.111605465,47.050330812],[5.111575603,47.0509483],[5.111691777,47.051795486],[5.113594719,47.051562538],[5.113790335,47.051611195],[5.113592076,47.052739731],[5.116329639,47.05201412],[5.11639382,47.052642496],[5.118504647,47.052166086],[5.118497464,47.05201671],[5.118965726,47.051189431],[5.120054993,47.050069751],[5.121557838,47.049315331],[5.1236473,47.048534796],[5.123980368,47.048292701],[5.125104114,47.047751453],[5.12555423,47.047403625],[5.125978829,47.046776161],[5.126192008,47.045866181],[5.126093668,47.045477109],[5.125521727,47.044638321],[5.124336167,47.043942315],[5.123217411,47.043704402],[5.122003798,47.043633941],[5.120624865,47.04371511],[5.119856493,47.043876923],[5.119199226,47.044116851],[5.117193263,47.045310077],[5.115727377,47.046367283],[5.114335442,47.047161027],[5.113575842,47.047380278],[5.11282481,47.047515607],[5.112126812,47.047524771],[5.111645655,47.047418286],[5.111206161,47.047164233],[5.110891447,47.046798918],[5.110753441,47.046302482],[5.110881841,47.045778661],[5.112157932,47.043539735],[5.112908617,47.041478828],[5.113816103,47.039958136],[5.115374739,47.036834057],[5.116677807,47.032505059],[5.116570107,47.03106869],[5.116344523,47.029951511]]]],&quot;type&quot;:&quot;MultiPolygon&quot;}"/>
    <s v="47.03994688, 5.10704485"/>
  </r>
  <r>
    <x v="0"/>
    <x v="225"/>
    <s v="21300"/>
    <s v="CC Ouche et Montagne"/>
    <s v="200039055"/>
    <s v="CC"/>
    <s v="Côte-d'Or"/>
    <s v="21"/>
    <s v="Bourgogne-Franche-Comté"/>
    <s v="27"/>
    <s v="BT &lt;= 36 kVA"/>
    <m/>
    <m/>
    <n v="0"/>
    <n v="0"/>
    <n v="0"/>
    <n v="0"/>
    <n v="0"/>
    <n v="0"/>
    <n v="0"/>
    <n v="0"/>
    <n v="0"/>
    <n v="0"/>
    <s v="{&quot;coordinates&quot;:[[[[4.812782087,47.269890456],[4.812753849,47.269484777],[4.812428308,47.269246732],[4.812207114,47.26884677],[4.812556528,47.26806689],[4.812023253,47.267552939],[4.811416011,47.266492643],[4.810943514,47.265269053],[4.810987575,47.265006323],[4.81155886,47.264686732],[4.811534636,47.264203547],[4.810650075,47.262881033],[4.810689533,47.262403157],[4.810576095,47.26178449],[4.810939225,47.261608628],[4.808059578,47.259289772],[4.80529513,47.255943393],[4.804105837,47.253847548],[4.804028947,47.253132854],[4.803718753,47.252086805],[4.803060352,47.250437438],[4.802284309,47.249498583],[4.802078434,47.247381122],[4.801245502,47.246005504],[4.79976735,47.244157233],[4.799653251,47.243395386],[4.799758902,47.243193836],[4.79922599,47.240980587],[4.7983156,47.238944286],[4.798065024,47.238568164],[4.797485764,47.236823882],[4.78832307,47.236223595],[4.77931159,47.236790004],[4.778378664,47.23788491],[4.777925782,47.238663577],[4.777021373,47.239342907],[4.776634777,47.239847704],[4.776631611,47.24043217],[4.776758838,47.240721079],[4.776679752,47.241368842],[4.776885664,47.242158116],[4.776512891,47.242761754],[4.776454737,47.243042697],[4.776647012,47.243659287],[4.774964912,47.247020457],[4.774676583,47.247299519],[4.769526317,47.251292644],[4.765418115,47.253653298],[4.761478726,47.253709606],[4.759731438,47.255885582],[4.757586579,47.256505223],[4.757645079,47.256676328],[4.756274826,47.257364343],[4.756116778,47.258437405],[4.756227202,47.259023745],[4.755782582,47.260070529],[4.755892416,47.260598346],[4.755766414,47.260871297],[4.755915035,47.261533599],[4.755046394,47.262234712],[4.753599401,47.262886933],[4.752709229,47.263618968],[4.752050231,47.263814423],[4.751245984,47.264220978],[4.750569606,47.264857919],[4.749841002,47.266166497],[4.749420082,47.266646495],[4.737047421,47.273404976],[4.746150162,47.272353431],[4.750366681,47.270487137],[4.75261655,47.270917808],[4.753107504,47.27140835],[4.75419579,47.271918673],[4.75700843,47.272361458],[4.757979798,47.27261238],[4.758356518,47.272480604],[4.761427017,47.272392597],[4.762540354,47.272534169],[4.763565521,47.27309309],[4.765602644,47.273404281],[4.76792827,47.273556158],[4.769536708,47.274267322],[4.769556642,47.274511046],[4.770333701,47.275326727],[4.771474706,47.275341725],[4.774432877,47.277136186],[4.774963809,47.277747591],[4.775542005,47.277746847],[4.776813509,47.278865581],[4.782296317,47.282600396],[4.785153779,47.282017979],[4.78854351,47.280930223],[4.790873392,47.278895218],[4.791209781,47.279062916],[4.792296381,47.278158261],[4.792202136,47.277831942],[4.794805518,47.275635042],[4.795750416,47.275284539],[4.797106029,47.275465253],[4.797871791,47.275257983],[4.798145172,47.274847628],[4.79926186,47.274531352],[4.800612366,47.274283475],[4.802882291,47.273519726],[4.805882407,47.272675229],[4.807914421,47.271961907],[4.809381144,47.271985863],[4.810165497,47.271861965],[4.810677312,47.271699093],[4.811385863,47.271289114],[4.812038051,47.270777356],[4.812782087,47.269890456]]]],&quot;type&quot;:&quot;MultiPolygon&quot;}"/>
    <s v="47.260538899, 4.782812588"/>
  </r>
  <r>
    <x v="0"/>
    <x v="226"/>
    <s v="21295"/>
    <s v="CC de Gevrey-Chambertin et de Nuits-Saint-Georges"/>
    <s v="200070894"/>
    <s v="CC"/>
    <s v="Côte-d'Or"/>
    <s v="21"/>
    <s v="Bourgogne-Franche-Comté"/>
    <s v="27"/>
    <s v="BT &lt;= 36 kVA"/>
    <n v="15"/>
    <n v="117.253"/>
    <n v="0"/>
    <n v="0"/>
    <n v="0"/>
    <n v="0"/>
    <n v="0"/>
    <n v="0"/>
    <n v="0"/>
    <n v="0"/>
    <n v="0"/>
    <n v="0"/>
    <s v="{&quot;coordinates&quot;:[[[[4.923423532,47.215079037],[4.923743893,47.215204296],[4.926597902,47.218834672],[4.926448538,47.219055986],[4.930187574,47.222326653],[4.929833196,47.222618025],[4.926311603,47.223315097],[4.926370382,47.22370135],[4.92657857,47.223793346],[4.928643165,47.2237509],[4.930022868,47.223593749],[4.931182665,47.223902223],[4.930555537,47.224365642],[4.92957321,47.225724701],[4.929798263,47.226617887],[4.929594701,47.226986894],[4.929593357,47.227538944],[4.930084491,47.228331342],[4.930051353,47.228586745],[4.929630507,47.229163791],[4.930040685,47.229726099],[4.929670079,47.230413974],[4.929838641,47.231463892],[4.929104118,47.23225328],[4.928893868,47.232768282],[4.928974232,47.233092037],[4.929482523,47.233919271],[4.929313829,47.234671322],[4.92963273,47.23508386],[4.929326083,47.235676112],[4.929386252,47.236542322],[4.930375386,47.236582587],[4.931572618,47.236526622],[4.933763639,47.236824188],[4.934209373,47.236791536],[4.935227161,47.237333779],[4.93635288,47.237090747],[4.937851061,47.236946839],[4.941896703,47.23697369],[4.945775152,47.236691621],[4.949528062,47.236923038],[4.952163943,47.236832748],[4.956865324,47.236457197],[4.9596885,47.235520667],[4.96365271,47.235745352],[4.964756752,47.235564546],[4.965546639,47.235108988],[4.969596892,47.234542234],[4.970866311,47.233283308],[4.973992374,47.23149656],[4.976939427,47.230671858],[4.979609817,47.229804077],[4.980567016,47.23030734],[4.980781143,47.230952076],[4.981464079,47.230792712],[4.982004258,47.231746162],[4.983361058,47.231432075],[4.984086932,47.231433159],[4.985878545,47.232010346],[4.986840624,47.232213591],[4.986842978,47.232384655],[4.989761444,47.233113565],[4.99026705,47.233128299],[4.991918106,47.233441244],[4.994720454,47.233495713],[4.997532631,47.233280679],[5.000600824,47.233266484],[5.004664262,47.232959429],[5.006459241,47.233087768],[5.00706069,47.233225946],[5.007834549,47.233271979],[5.008846754,47.23283208],[5.008943168,47.232970895],[5.012315653,47.232608904],[5.015696274,47.232359242],[5.015658137,47.233140688],[5.015937064,47.233809454],[5.016705447,47.235083884],[5.018139719,47.235321883],[5.021243684,47.235587495],[5.021607323,47.235693723],[5.023107978,47.235621612],[5.023527492,47.235526034],[5.024367973,47.235127719],[5.025177275,47.234955083],[5.02535539,47.23519062],[5.027522979,47.234782593],[5.028797091,47.23487467],[5.029314024,47.235083556],[5.02989738,47.235090452],[5.030342623,47.235256462],[5.028642971,47.225392644],[5.038181452,47.22400861],[5.040901965,47.223763505],[5.040424163,47.222354424],[5.04092974,47.222231149],[5.040903632,47.221926316],[5.040006434,47.220228331],[5.042186334,47.219675708],[5.042273614,47.219154541],[5.045325548,47.21862881],[5.045853196,47.218252962],[5.046918798,47.217737928],[5.049980505,47.217090322],[5.048978857,47.21539695],[5.047869434,47.215696643],[5.04706482,47.214489684],[5.045873788,47.213199487],[5.044492485,47.213612917],[5.042664094,47.210711101],[5.042309101,47.210759686],[5.041460944,47.209166211],[5.042902045,47.208311379],[5.040478346,47.206605179],[5.039563323,47.206172807],[5.039209385,47.20589986],[5.038174895,47.206290002],[5.037350413,47.205595754],[5.036842662,47.205343517],[5.036207454,47.204761206],[5.035657347,47.204471884],[5.034408602,47.203529307],[5.033526748,47.203412407],[5.033047555,47.203425321],[5.032596223,47.203616058],[5.032236208,47.203565638],[5.03111514,47.202712646],[5.030235355,47.201529407],[5.02949623,47.201797221],[5.027639137,47.201853159],[5.024693492,47.202618836],[5.026837032,47.215076749],[5.026678522,47.214903911],[5.02622849,47.214991932],[5.025436804,47.215448853],[5.024748909,47.215573447],[5.023609506,47.216168814],[5.023680528,47.216264835],[5.023023902,47.216869774],[5.02268419,47.217045011],[5.020873354,47.217361187],[5.01763264,47.218108395],[5.016419562,47.218540168],[5.011991532,47.218328061],[5.011381352,47.218093701],[5.011066057,47.217544428],[5.011499156,47.217073121],[5.011591945,47.216691473],[5.011094323,47.216356096],[5.010877565,47.21607348],[5.011384285,47.213753841],[5.007507702,47.208474432],[5.005528675,47.206506756],[4.996769631,47.202301143],[4.995498309,47.200622788],[4.995538211,47.200273583],[4.992361506,47.201338698],[4.988889085,47.202235893],[4.986374209,47.202478969],[4.985925344,47.202740624],[4.98495361,47.203085082],[4.984025359,47.20299652],[4.982402532,47.20356644],[4.982351464,47.20339981],[4.980527777,47.203719182],[4.980585438,47.203849678],[4.977042736,47.204282125],[4.976979667,47.204112096],[4.974752772,47.204320284],[4.97471916,47.204160558],[4.972600608,47.204512748],[4.97094921,47.204631813],[4.970816853,47.20397666],[4.969039694,47.204305865],[4.968983576,47.204216764],[4.967306597,47.204575759],[4.966908603,47.204532987],[4.964416259,47.204638316],[4.963860974,47.204630621],[4.962668137,47.204750798],[4.962686042,47.205350262],[4.962516512,47.205955604],[4.962462799,47.206729187],[4.961786444,47.206772162],[4.959243488,47.207305096],[4.958065369,47.207323214],[4.956974469,47.207595602],[4.95447113,47.207802663],[4.952523174,47.208056144],[4.951894263,47.208205426],[4.951255553,47.20848545],[4.949733798,47.209378297],[4.94826339,47.210157691],[4.945965364,47.21096628],[4.944559707,47.21174814],[4.941494708,47.211815751],[4.940759022,47.211608345],[4.94023363,47.211368594],[4.936980247,47.21093854],[4.934849089,47.21047615],[4.934058648,47.210251605],[4.933682987,47.209948089],[4.932187104,47.209399402],[4.931953529,47.20889359],[4.931056244,47.209336307],[4.929119264,47.21048975],[4.929049743,47.210946581],[4.928318738,47.211015484],[4.927627338,47.211488967],[4.926868325,47.211366512],[4.925832949,47.211941161],[4.92522415,47.211990902],[4.92339301,47.212968682],[4.923001998,47.213898224],[4.923423532,47.215079037]]]],&quot;type&quot;:&quot;MultiPolygon&quot;}"/>
    <s v="47.220053292, 4.982552955"/>
  </r>
  <r>
    <x v="0"/>
    <x v="227"/>
    <s v="21294"/>
    <s v="CC de Gevrey-Chambertin et de Nuits-Saint-Georges"/>
    <s v="200070894"/>
    <s v="CC"/>
    <s v="Côte-d'Or"/>
    <s v="21"/>
    <s v="Bourgogne-Franche-Comté"/>
    <s v="27"/>
    <s v="BT &lt;= 36 kVA"/>
    <m/>
    <m/>
    <n v="0"/>
    <n v="0"/>
    <n v="0"/>
    <n v="0"/>
    <n v="0"/>
    <n v="0"/>
    <n v="0"/>
    <n v="0"/>
    <n v="0"/>
    <n v="0"/>
    <s v="{&quot;coordinates&quot;:[[[[4.985042763,47.093826388],[4.984333237,47.095150737],[4.983289774,47.095213673],[4.984352772,47.097293816],[4.984274157,47.097307774],[4.985037067,47.099151701],[4.983915808,47.10082984],[4.982981356,47.101564544],[4.983048641,47.101923627],[4.983863531,47.10249143],[4.984258031,47.103104268],[4.984286439,47.103446005],[4.983875925,47.103724128],[4.984466136,47.10427867],[4.983905116,47.10473229],[4.985573475,47.106016714],[4.986320371,47.106455082],[4.987122415,47.106635829],[4.988076545,47.107399341],[4.991549799,47.109402828],[4.992061658,47.109796576],[4.991329482,47.110009119],[4.991286239,47.110302556],[4.990810459,47.110599838],[4.9892069,47.111292971],[4.989351169,47.111556163],[4.987782239,47.112259487],[4.986553506,47.11310284],[4.985482587,47.113683199],[4.985367494,47.113996779],[4.986118032,47.114602596],[4.987162536,47.11523758],[4.987541225,47.115382371],[4.987225123,47.11561115],[4.987299113,47.116365472],[4.990027879,47.115163993],[4.992068461,47.114370564],[4.992517287,47.115056286],[4.993696835,47.115915834],[4.996503545,47.119208607],[4.997647578,47.121099005],[4.997151078,47.121266083],[4.998269791,47.123005613],[4.997787576,47.12345163],[4.997974384,47.123578988],[5.00055542,47.122623878],[5.001618941,47.122305581],[5.003954527,47.121813941],[5.005430987,47.121601928],[5.005782717,47.123146648],[5.006717424,47.123798675],[5.007148345,47.124209072],[5.007867541,47.124636079],[5.009446801,47.124596045],[5.01065689,47.124634455],[5.010932502,47.124700811],[5.011438969,47.12451819],[5.012537687,47.124542306],[5.012652697,47.122251896],[5.01482466,47.122256408],[5.016772849,47.122416082],[5.018032684,47.122268925],[5.018802313,47.12206817],[5.021135172,47.122000409],[5.022168893,47.12208681],[5.023103214,47.122301924],[5.024844188,47.123512482],[5.026510194,47.124271327],[5.027622427,47.124654402],[5.028689353,47.124850037],[5.029899871,47.125249378],[5.030182158,47.124896793],[5.030157644,47.123650794],[5.029442518,47.122250305],[5.029893321,47.121467878],[5.030143701,47.120759215],[5.030765698,47.120073746],[5.031449928,47.119709595],[5.032166303,47.11890358],[5.032666198,47.118584988],[5.033548547,47.118262372],[5.03503287,47.117355474],[5.036308169,47.116364878],[5.036407769,47.11610285],[5.037968507,47.115544901],[5.03912123,47.115396695],[5.039738388,47.115424538],[5.040323399,47.115230494],[5.041159127,47.115107674],[5.041846237,47.115380136],[5.042840171,47.11525451],[5.043148124,47.115025719],[5.044689028,47.115025503],[5.045596444,47.115331873],[5.046186216,47.1152638],[5.046398302,47.114421583],[5.047097105,47.113924688],[5.048266378,47.113345607],[5.049104562,47.112421144],[5.050180234,47.111463644],[5.050375805,47.110952233],[5.051449988,47.110026267],[5.051953027,47.109102322],[5.052489855,47.108511901],[5.052317603,47.108249278],[5.052462656,47.107693729],[5.053067026,47.107284029],[5.054267134,47.106792594],[5.054999758,47.106218495],[5.055189106,47.105753115],[5.055790914,47.105484841],[5.056213166,47.105143206],[5.059261729,47.105046621],[5.060784333,47.105196014],[5.062660605,47.104901379],[5.064014897,47.104823174],[5.064837148,47.104595046],[5.064891661,47.104365317],[5.065494172,47.10439238],[5.065726373,47.10453143],[5.066357769,47.104279683],[5.06696335,47.104214822],[5.067507057,47.104290659],[5.06793228,47.104131751],[5.068442309,47.104189273],[5.070589819,47.103952698],[5.071033325,47.103960966],[5.071575915,47.103492831],[5.072393717,47.103184574],[5.072618326,47.10302294],[5.072654628,47.101634436],[5.072441678,47.100692604],[5.072505865,47.100097945],[5.072418028,47.099528527],[5.072875548,47.098701662],[5.073777093,47.098481053],[5.074246705,47.097934958],[5.074693461,47.096521072],[5.075175897,47.093944742],[5.075278747,47.092539726],[5.075550833,47.091865679],[5.076226576,47.09102407],[5.078353711,47.087776018],[5.077350207,47.087604027],[5.076596449,47.087377105],[5.075596754,47.086721394],[5.075073816,47.086529945],[5.074186926,47.08633782],[5.073629675,47.08652254],[5.072826362,47.087098038],[5.071784033,47.087424739],[5.069654154,47.088309481],[5.068851321,47.088486866],[5.067315483,47.088634128],[5.066726774,47.088962575],[5.065500385,47.089856297],[5.065182484,47.090197909],[5.064156726,47.090960143],[5.063305154,47.091898481],[5.060372598,47.091939982],[5.058174404,47.09159728],[5.057188132,47.091323938],[5.056317645,47.091181819],[5.055753262,47.091320645],[5.054721613,47.092278331],[5.052825519,47.093635023],[5.051749692,47.09416207],[5.050721732,47.094491923],[5.049542669,47.094524542],[5.046695237,47.09420664],[5.045813505,47.094046628],[5.044839056,47.093980113],[5.043855013,47.094008323],[5.042812294,47.094297838],[5.040644594,47.094725188],[5.037108337,47.095057742],[5.0361523,47.095618553],[5.034183762,47.095804512],[5.033955613,47.095734676],[5.032661503,47.089848539],[5.03186714,47.087384926],[5.031369778,47.086573211],[5.031286133,47.085892919],[5.030752543,47.08537904],[5.030313727,47.085105758],[5.029699824,47.085049896],[5.028873933,47.084441173],[5.028418086,47.084345604],[5.027717303,47.084398429],[5.026948164,47.084316455],[5.026339556,47.084576596],[5.026358457,47.08409714],[5.024848576,47.084232576],[5.022333148,47.082552851],[5.019246196,47.082999491],[5.019031704,47.08325721],[5.017314891,47.083147595],[5.013881878,47.082485179],[5.004010214,47.082972883],[5.003966036,47.082848465],[5.002613744,47.083144788],[5.002241996,47.082755863],[5.001112631,47.081349768],[5.000730118,47.080598982],[4.998704283,47.081041108],[4.998803186,47.081290666],[4.998616572,47.081627117],[4.99809547,47.081938729],[4.998060125,47.082230235],[4.997367555,47.082611453],[4.996579218,47.083540087],[4.996364888,47.08405443],[4.99643043,47.084649496],[4.996004138,47.08570696],[4.995478693,47.085760162],[4.995404396,47.085569617],[4.99424363,47.085557229],[4.993104665,47.085706562],[4.992418998,47.085991265],[4.991373588,47.086174992],[4.990813571,47.08600632],[4.989791919,47.086012205],[4.989558723,47.086589],[4.988785313,47.086926526],[4.986978064,47.088478718],[4.987986019,47.091175787],[4.988151246,47.092044723],[4.988110034,47.092429086],[4.987146082,47.093753327],[4.98574109,47.093845915],[4.985042763,47.093826388]]]],&quot;type&quot;:&quot;MultiPolygon&quot;}"/>
    <s v="47.102192833, 5.022627853"/>
  </r>
  <r>
    <x v="0"/>
    <x v="228"/>
    <s v="21293"/>
    <s v="CC Ouche et Montagne"/>
    <s v="200039055"/>
    <s v="CC"/>
    <s v="Côte-d'Or"/>
    <s v="21"/>
    <s v="Bourgogne-Franche-Comté"/>
    <s v="27"/>
    <s v="BT &lt;= 36 kVA"/>
    <m/>
    <m/>
    <n v="0"/>
    <n v="0"/>
    <n v="0"/>
    <n v="0"/>
    <n v="0"/>
    <n v="0"/>
    <n v="0"/>
    <n v="0"/>
    <n v="0"/>
    <n v="0"/>
    <s v="{&quot;coordinates&quot;:[[[[4.810939225,47.261608628],[4.811451456,47.261461052],[4.812422978,47.260929891],[4.816494978,47.259537054],[4.816414596,47.258567581],[4.816723162,47.258343928],[4.817376447,47.258770431],[4.819643251,47.259464284],[4.821223547,47.260273334],[4.82165143,47.260604299],[4.821799936,47.261161173],[4.822408345,47.261705417],[4.822501534,47.261956992],[4.823642,47.260871978],[4.824210925,47.26095398],[4.824789379,47.260615298],[4.824941148,47.259670092],[4.825489253,47.258788885],[4.825386916,47.257956637],[4.825583354,47.25723675],[4.826396243,47.256519762],[4.82710604,47.255377556],[4.827104212,47.254351018],[4.827529439,47.252736928],[4.827922363,47.252157116],[4.827901735,47.251550505],[4.82821625,47.251037665],[4.828077772,47.24996015],[4.82853212,47.24846536],[4.828202931,47.247068472],[4.828292346,47.246859047],[4.828902695,47.246646808],[4.828908988,47.246248687],[4.8292601,47.244752818],[4.829300159,47.243442856],[4.829463986,47.243127797],[4.829345703,47.241750093],[4.829689038,47.241231388],[4.830366417,47.240659682],[4.83082056,47.24013382],[4.831165725,47.238815434],[4.831214461,47.238188813],[4.831658035,47.237275897],[4.831601057,47.23540915],[4.831168339,47.234349788],[4.830849592,47.233841535],[4.830269323,47.233223947],[4.829142589,47.232281794],[4.828556414,47.231528314],[4.827716584,47.230040417],[4.825223863,47.228772165],[4.823689328,47.228078618],[4.822245248,47.227556526],[4.819572508,47.226273875],[4.818843453,47.225784638],[4.818155328,47.225137166],[4.817270943,47.223453584],[4.816829425,47.222631141],[4.816851198,47.222140924],[4.816645742,47.22165427],[4.81662166,47.2212152],[4.816392629,47.22077394],[4.81633253,47.220285907],[4.815734968,47.219185847],[4.81461041,47.217782463],[4.814637774,47.217183197],[4.814531491,47.21677513],[4.813896511,47.215934993],[4.813000536,47.215153867],[4.812467542,47.214554363],[4.812289904,47.214185232],[4.811541787,47.214575144],[4.810650824,47.214687225],[4.809006126,47.215180278],[4.805002319,47.215674961],[4.804269514,47.215656657],[4.803221635,47.216016963],[4.801067123,47.216128815],[4.799692354,47.216713892],[4.798494757,47.21702515],[4.797346791,47.217121305],[4.796162621,47.217399913],[4.794884435,47.217594416],[4.795279405,47.218617571],[4.795371745,47.219522946],[4.795627083,47.220124127],[4.795848455,47.221291348],[4.795795728,47.222245796],[4.795576049,47.22295069],[4.795090725,47.223855107],[4.794605653,47.22433178],[4.793388146,47.225399709],[4.793066995,47.22587744],[4.79284669,47.226723715],[4.793656307,47.228961533],[4.794800612,47.230332386],[4.796014461,47.233427503],[4.796677253,47.234627499],[4.797485764,47.236823882],[4.798065024,47.238568164],[4.7983156,47.238944286],[4.79922599,47.240980587],[4.799758902,47.243193836],[4.799653251,47.243395386],[4.79976735,47.244157233],[4.801245502,47.246005504],[4.802078434,47.247381122],[4.802284309,47.249498583],[4.803060352,47.250437438],[4.803718753,47.252086805],[4.804028947,47.253132854],[4.804105837,47.253847548],[4.80529513,47.255943393],[4.808059578,47.259289772],[4.810939225,47.261608628]]]],&quot;type&quot;:&quot;MultiPolygon&quot;}"/>
    <s v="47.237841408, 4.812462122"/>
  </r>
  <r>
    <x v="0"/>
    <x v="228"/>
    <s v="21293"/>
    <s v="CC Ouche et Montagne"/>
    <s v="200039055"/>
    <s v="CC"/>
    <s v="Côte-d'Or"/>
    <s v="21"/>
    <s v="Bourgogne-Franche-Comté"/>
    <s v="27"/>
    <s v="BT &gt; 36 kVA"/>
    <n v="1"/>
    <n v="121.512"/>
    <n v="0"/>
    <n v="0"/>
    <n v="0"/>
    <n v="0"/>
    <n v="0"/>
    <n v="0"/>
    <n v="0"/>
    <n v="0"/>
    <n v="0"/>
    <n v="0"/>
    <s v="{&quot;coordinates&quot;:[[[[4.810939225,47.261608628],[4.811451456,47.261461052],[4.812422978,47.260929891],[4.816494978,47.259537054],[4.816414596,47.258567581],[4.816723162,47.258343928],[4.817376447,47.258770431],[4.819643251,47.259464284],[4.821223547,47.260273334],[4.82165143,47.260604299],[4.821799936,47.261161173],[4.822408345,47.261705417],[4.822501534,47.261956992],[4.823642,47.260871978],[4.824210925,47.26095398],[4.824789379,47.260615298],[4.824941148,47.259670092],[4.825489253,47.258788885],[4.825386916,47.257956637],[4.825583354,47.25723675],[4.826396243,47.256519762],[4.82710604,47.255377556],[4.827104212,47.254351018],[4.827529439,47.252736928],[4.827922363,47.252157116],[4.827901735,47.251550505],[4.82821625,47.251037665],[4.828077772,47.24996015],[4.82853212,47.24846536],[4.828202931,47.247068472],[4.828292346,47.246859047],[4.828902695,47.246646808],[4.828908988,47.246248687],[4.8292601,47.244752818],[4.829300159,47.243442856],[4.829463986,47.243127797],[4.829345703,47.241750093],[4.829689038,47.241231388],[4.830366417,47.240659682],[4.83082056,47.24013382],[4.831165725,47.238815434],[4.831214461,47.238188813],[4.831658035,47.237275897],[4.831601057,47.23540915],[4.831168339,47.234349788],[4.830849592,47.233841535],[4.830269323,47.233223947],[4.829142589,47.232281794],[4.828556414,47.231528314],[4.827716584,47.230040417],[4.825223863,47.228772165],[4.823689328,47.228078618],[4.822245248,47.227556526],[4.819572508,47.226273875],[4.818843453,47.225784638],[4.818155328,47.225137166],[4.817270943,47.223453584],[4.816829425,47.222631141],[4.816851198,47.222140924],[4.816645742,47.22165427],[4.81662166,47.2212152],[4.816392629,47.22077394],[4.81633253,47.220285907],[4.815734968,47.219185847],[4.81461041,47.217782463],[4.814637774,47.217183197],[4.814531491,47.21677513],[4.813896511,47.215934993],[4.813000536,47.215153867],[4.812467542,47.214554363],[4.812289904,47.214185232],[4.811541787,47.214575144],[4.810650824,47.214687225],[4.809006126,47.215180278],[4.805002319,47.215674961],[4.804269514,47.215656657],[4.803221635,47.216016963],[4.801067123,47.216128815],[4.799692354,47.216713892],[4.798494757,47.21702515],[4.797346791,47.217121305],[4.796162621,47.217399913],[4.794884435,47.217594416],[4.795279405,47.218617571],[4.795371745,47.219522946],[4.795627083,47.220124127],[4.795848455,47.221291348],[4.795795728,47.222245796],[4.795576049,47.22295069],[4.795090725,47.223855107],[4.794605653,47.22433178],[4.793388146,47.225399709],[4.793066995,47.22587744],[4.79284669,47.226723715],[4.793656307,47.228961533],[4.794800612,47.230332386],[4.796014461,47.233427503],[4.796677253,47.234627499],[4.797485764,47.236823882],[4.798065024,47.238568164],[4.7983156,47.238944286],[4.79922599,47.240980587],[4.799758902,47.243193836],[4.799653251,47.243395386],[4.79976735,47.244157233],[4.801245502,47.246005504],[4.802078434,47.247381122],[4.802284309,47.249498583],[4.803060352,47.250437438],[4.803718753,47.252086805],[4.804028947,47.253132854],[4.804105837,47.253847548],[4.80529513,47.255943393],[4.808059578,47.259289772],[4.810939225,47.261608628]]]],&quot;type&quot;:&quot;MultiPolygon&quot;}"/>
    <s v="47.237841408, 4.812462122"/>
  </r>
  <r>
    <x v="0"/>
    <x v="229"/>
    <s v="21292"/>
    <s v="CC de la Plaine Dijonnaise"/>
    <s v="200000925"/>
    <s v="CC"/>
    <s v="Côte-d'Or"/>
    <s v="21"/>
    <s v="Bourgogne-Franche-Comté"/>
    <s v="27"/>
    <s v="BT &lt;= 36 kVA"/>
    <n v="87"/>
    <n v="263.48899999999998"/>
    <n v="0"/>
    <n v="0"/>
    <n v="0"/>
    <n v="0"/>
    <n v="0"/>
    <n v="0"/>
    <n v="0"/>
    <n v="0"/>
    <n v="0"/>
    <n v="0"/>
    <s v="{&quot;coordinates&quot;:[[[[5.243065523,47.229733476],[5.243008621,47.226879583],[5.243075177,47.226161394],[5.243364494,47.225427183],[5.243063424,47.22524568],[5.243067012,47.22342994],[5.24356537,47.222826776],[5.243827899,47.221419409],[5.244179313,47.220621848],[5.24350195,47.220007225],[5.244542481,47.217825554],[5.243240213,47.215760405],[5.242666474,47.214490811],[5.241789405,47.214156538],[5.242642611,47.213442935],[5.242362524,47.213224098],[5.240547562,47.21315654],[5.240673049,47.212805568],[5.239277888,47.21275689],[5.237763421,47.212572702],[5.237169061,47.213059715],[5.233845353,47.213454381],[5.232422059,47.213428678],[5.232397778,47.214085706],[5.231161783,47.214146441],[5.229522425,47.213915016],[5.227405746,47.213743181],[5.227341983,47.214086646],[5.228303532,47.214707603],[5.229267352,47.215669848],[5.227725827,47.216492952],[5.225513674,47.217370346],[5.223930949,47.218190586],[5.222948124,47.218974078],[5.222490752,47.220733668],[5.222207798,47.220828256],[5.220793773,47.220647322],[5.220171208,47.221417578],[5.220166874,47.221696855],[5.220500069,47.221890409],[5.220445987,47.222181446],[5.220736014,47.222546044],[5.220164243,47.22294607],[5.220140428,47.223233826],[5.219614218,47.223264621],[5.219389729,47.223494977],[5.21902216,47.223557855],[5.218926178,47.223955066],[5.219360166,47.224412377],[5.219236316,47.224774998],[5.219492061,47.225109635],[5.219222522,47.225978494],[5.217126502,47.229140168],[5.216781222,47.229327798],[5.216151524,47.229415493],[5.215915847,47.229664068],[5.215151796,47.229764233],[5.213673741,47.23166216],[5.212053007,47.233276392],[5.209250656,47.235548962],[5.207973334,47.236934131],[5.205695125,47.239807235],[5.205463266,47.239989968],[5.20477809,47.241146781],[5.204510273,47.241097838],[5.203420124,47.242119145],[5.202736769,47.243580315],[5.201796874,47.242944327],[5.200766786,47.24436884],[5.200111227,47.244184951],[5.199452576,47.245089053],[5.200331147,47.245519083],[5.201342242,47.246342858],[5.199558232,47.247800582],[5.198414684,47.248362638],[5.197230314,47.248767849],[5.197600458,47.249022009],[5.20038698,47.250211094],[5.198224704,47.252740488],[5.194783435,47.257740091],[5.193442539,47.259436983],[5.193729459,47.259563043],[5.200294873,47.264536965],[5.203004364,47.266472256],[5.203353439,47.266015323],[5.204179845,47.266325638],[5.208063541,47.267497294],[5.208434693,47.266934554],[5.211559936,47.267966533],[5.212209134,47.267216555],[5.212508249,47.26731532],[5.214528808,47.263981435],[5.215698532,47.263280034],[5.218424232,47.259122044],[5.220134705,47.259537811],[5.22002294,47.260130752],[5.220509864,47.260261023],[5.22001011,47.263150742],[5.221581688,47.26327555],[5.222165431,47.259955523],[5.22545557,47.260659747],[5.226599726,47.258643826],[5.226204409,47.258329898],[5.232006094,47.253382059],[5.227318606,47.251571003],[5.231119709,47.246846226],[5.234030266,47.24279322],[5.234057555,47.242622477],[5.234859589,47.241619035],[5.235096873,47.241123621],[5.235835215,47.240115995],[5.240069828,47.241326632],[5.241144308,47.237915912],[5.245758759,47.235209376],[5.245443167,47.235029961],[5.2433171,47.234242554],[5.242192488,47.233909469],[5.24192382,47.233649882],[5.242660355,47.231653351],[5.242910498,47.230391234],[5.242690808,47.23025949],[5.243065523,47.229733476]]]],&quot;type&quot;:&quot;MultiPolygon&quot;}"/>
    <s v="47.240931749, 5.221175688"/>
  </r>
  <r>
    <x v="0"/>
    <x v="229"/>
    <s v="21292"/>
    <s v="CC de la Plaine Dijonnaise"/>
    <s v="200000925"/>
    <s v="CC"/>
    <s v="Côte-d'Or"/>
    <s v="21"/>
    <s v="Bourgogne-Franche-Comté"/>
    <s v="27"/>
    <s v="BT &gt; 36 kVA"/>
    <n v="2"/>
    <n v="31.716999999999999"/>
    <n v="0"/>
    <n v="0"/>
    <n v="0"/>
    <n v="0"/>
    <n v="0"/>
    <n v="0"/>
    <n v="0"/>
    <n v="0"/>
    <n v="0"/>
    <n v="0"/>
    <s v="{&quot;coordinates&quot;:[[[[5.243065523,47.229733476],[5.243008621,47.226879583],[5.243075177,47.226161394],[5.243364494,47.225427183],[5.243063424,47.22524568],[5.243067012,47.22342994],[5.24356537,47.222826776],[5.243827899,47.221419409],[5.244179313,47.220621848],[5.24350195,47.220007225],[5.244542481,47.217825554],[5.243240213,47.215760405],[5.242666474,47.214490811],[5.241789405,47.214156538],[5.242642611,47.213442935],[5.242362524,47.213224098],[5.240547562,47.21315654],[5.240673049,47.212805568],[5.239277888,47.21275689],[5.237763421,47.212572702],[5.237169061,47.213059715],[5.233845353,47.213454381],[5.232422059,47.213428678],[5.232397778,47.214085706],[5.231161783,47.214146441],[5.229522425,47.213915016],[5.227405746,47.213743181],[5.227341983,47.214086646],[5.228303532,47.214707603],[5.229267352,47.215669848],[5.227725827,47.216492952],[5.225513674,47.217370346],[5.223930949,47.218190586],[5.222948124,47.218974078],[5.222490752,47.220733668],[5.222207798,47.220828256],[5.220793773,47.220647322],[5.220171208,47.221417578],[5.220166874,47.221696855],[5.220500069,47.221890409],[5.220445987,47.222181446],[5.220736014,47.222546044],[5.220164243,47.22294607],[5.220140428,47.223233826],[5.219614218,47.223264621],[5.219389729,47.223494977],[5.21902216,47.223557855],[5.218926178,47.223955066],[5.219360166,47.224412377],[5.219236316,47.224774998],[5.219492061,47.225109635],[5.219222522,47.225978494],[5.217126502,47.229140168],[5.216781222,47.229327798],[5.216151524,47.229415493],[5.215915847,47.229664068],[5.215151796,47.229764233],[5.213673741,47.23166216],[5.212053007,47.233276392],[5.209250656,47.235548962],[5.207973334,47.236934131],[5.205695125,47.239807235],[5.205463266,47.239989968],[5.20477809,47.241146781],[5.204510273,47.241097838],[5.203420124,47.242119145],[5.202736769,47.243580315],[5.201796874,47.242944327],[5.200766786,47.24436884],[5.200111227,47.244184951],[5.199452576,47.245089053],[5.200331147,47.245519083],[5.201342242,47.246342858],[5.199558232,47.247800582],[5.198414684,47.248362638],[5.197230314,47.248767849],[5.197600458,47.249022009],[5.20038698,47.250211094],[5.198224704,47.252740488],[5.194783435,47.257740091],[5.193442539,47.259436983],[5.193729459,47.259563043],[5.200294873,47.264536965],[5.203004364,47.266472256],[5.203353439,47.266015323],[5.204179845,47.266325638],[5.208063541,47.267497294],[5.208434693,47.266934554],[5.211559936,47.267966533],[5.212209134,47.267216555],[5.212508249,47.26731532],[5.214528808,47.263981435],[5.215698532,47.263280034],[5.218424232,47.259122044],[5.220134705,47.259537811],[5.22002294,47.260130752],[5.220509864,47.260261023],[5.22001011,47.263150742],[5.221581688,47.26327555],[5.222165431,47.259955523],[5.22545557,47.260659747],[5.226599726,47.258643826],[5.226204409,47.258329898],[5.232006094,47.253382059],[5.227318606,47.251571003],[5.231119709,47.246846226],[5.234030266,47.24279322],[5.234057555,47.242622477],[5.234859589,47.241619035],[5.235096873,47.241123621],[5.235835215,47.240115995],[5.240069828,47.241326632],[5.241144308,47.237915912],[5.245758759,47.235209376],[5.245443167,47.235029961],[5.2433171,47.234242554],[5.242192488,47.233909469],[5.24192382,47.233649882],[5.242660355,47.231653351],[5.242910498,47.230391234],[5.242690808,47.23025949],[5.243065523,47.229733476]]]],&quot;type&quot;:&quot;MultiPolygon&quot;}"/>
    <s v="47.240931749, 5.221175688"/>
  </r>
  <r>
    <x v="0"/>
    <x v="230"/>
    <s v="21290"/>
    <s v="CC des Vallées de la Tille et de l'Ignon"/>
    <s v="242100154"/>
    <s v="CC"/>
    <s v="Côte-d'Or"/>
    <s v="21"/>
    <s v="Bourgogne-Franche-Comté"/>
    <s v="27"/>
    <s v="BT &lt;= 36 kVA"/>
    <m/>
    <m/>
    <n v="0"/>
    <n v="0"/>
    <n v="0"/>
    <n v="0"/>
    <n v="0"/>
    <n v="0"/>
    <n v="0"/>
    <n v="0"/>
    <n v="0"/>
    <n v="0"/>
    <s v="{&quot;coordinates&quot;:[[[[5.183422111,47.490426557],[5.184954528,47.49070039],[5.185040297,47.489482194],[5.185342535,47.487904234],[5.184898705,47.487901755],[5.185077876,47.48692134],[5.185611401,47.48537956],[5.186139863,47.48543808],[5.187093363,47.484519666],[5.187438346,47.484509584],[5.188990804,47.482971154],[5.189911045,47.482378425],[5.190556049,47.482071826],[5.193584783,47.481229564],[5.193667846,47.480857887],[5.193530574,47.480555198],[5.193110437,47.480189398],[5.192497994,47.479928075],[5.191540209,47.479245503],[5.190873686,47.478279186],[5.189812675,47.478416211],[5.189553739,47.476729912],[5.189747307,47.476493939],[5.190238034,47.475275316],[5.189668518,47.47469799],[5.190296024,47.473738843],[5.189132914,47.473293349],[5.188381537,47.472750054],[5.184949044,47.471109842],[5.184453211,47.47145684],[5.182732043,47.47103526],[5.182493049,47.47126487],[5.178370453,47.470641477],[5.173894687,47.47077016],[5.171194485,47.470667459],[5.171092816,47.471304216],[5.166769566,47.471035356],[5.166846748,47.470448587],[5.162526112,47.4706694],[5.162427801,47.470339838],[5.160009287,47.471061916],[5.159303864,47.471122728],[5.157810787,47.471444876],[5.153834399,47.471740929],[5.153399249,47.471950691],[5.151559295,47.471838825],[5.150433137,47.470716889],[5.149602969,47.470449461],[5.149266061,47.469335451],[5.14834137,47.468135033],[5.146159742,47.465824049],[5.146021337,47.466114763],[5.14422257,47.464804352],[5.143746269,47.464649232],[5.141859547,47.462996412],[5.141040659,47.462475674],[5.141952825,47.461842947],[5.137631381,47.458702173],[5.136991097,47.457996225],[5.137062309,47.457385274],[5.136010234,47.456307768],[5.134558281,47.455089903],[5.130910701,47.452844238],[5.130957786,47.45272631],[5.129833408,47.451895011],[5.12974167,47.451691374],[5.128831944,47.451015527],[5.128334052,47.450446508],[5.126590335,47.449495029],[5.126473944,47.449305347],[5.125839171,47.448230031],[5.125087876,47.448466178],[5.123789619,47.447229167],[5.122938727,47.447665229],[5.12000804,47.443886996],[5.117732043,47.445578167],[5.116517563,47.446118953],[5.116515996,47.44665028],[5.118647987,47.4480613],[5.119251194,47.448644651],[5.119848504,47.448508602],[5.120909977,47.449064686],[5.123830414,47.450199195],[5.123713224,47.45069211],[5.123246412,47.451374205],[5.123552292,47.452124149],[5.123497123,47.452440332],[5.122454422,47.453231085],[5.121555113,47.453084489],[5.121032485,47.452895003],[5.120095685,47.452874251],[5.118927277,47.453173784],[5.116829877,47.454322269],[5.116202645,47.454509273],[5.115959596,47.454977451],[5.116431811,47.455167876],[5.116004127,47.455533151],[5.114564022,47.456014977],[5.113939296,47.456333395],[5.113760358,47.45654286],[5.113726565,47.457065764],[5.114313932,47.458053751],[5.11423586,47.458665708],[5.11326792,47.459271311],[5.111517788,47.460177456],[5.110602014,47.460423691],[5.110188634,47.460614887],[5.108830895,47.461945213],[5.108824715,47.462125424],[5.108110727,47.462675052],[5.107421928,47.463021608],[5.106580747,47.46384908],[5.107052197,47.465672155],[5.107031921,47.466202914],[5.107226265,47.467091786],[5.107721824,47.467299834],[5.106993906,47.469015844],[5.10685349,47.469800914],[5.107179201,47.469944501],[5.106773468,47.470737074],[5.107213755,47.470788538],[5.108388525,47.472561052],[5.109044327,47.474340253],[5.109667061,47.475481601],[5.110072835,47.475397707],[5.110481897,47.475835136],[5.109374144,47.476103745],[5.109974063,47.476497196],[5.109317252,47.477052992],[5.109088408,47.477481268],[5.110507933,47.478179543],[5.109782727,47.478988718],[5.109579833,47.478896042],[5.107843841,47.480415087],[5.108325401,47.48090524],[5.10639459,47.482606984],[5.106958644,47.482864225],[5.10617495,47.483675332],[5.10599444,47.483982961],[5.105856429,47.484661722],[5.106102648,47.484673479],[5.106120679,47.486380474],[5.106675498,47.488595539],[5.106439765,47.488884356],[5.106878181,47.489390603],[5.107339891,47.48967851],[5.110549751,47.491197138],[5.111483566,47.492068092],[5.112593045,47.493517565],[5.113518888,47.494218456],[5.114061938,47.494545382],[5.116448197,47.495586233],[5.117655686,47.496384629],[5.118357501,47.496089116],[5.118872431,47.496409328],[5.119313449,47.496171681],[5.119767853,47.49647318],[5.120950641,47.495641212],[5.123706911,47.497094806],[5.124211877,47.496560614],[5.125367894,47.497163565],[5.12558338,47.49696873],[5.127741501,47.498512387],[5.127920339,47.498365042],[5.128467785,47.498732345],[5.129062297,47.498979921],[5.132079524,47.499702758],[5.132867572,47.499604587],[5.133347598,47.499679542],[5.133855296,47.500015131],[5.134570117,47.500845793],[5.134710735,47.501272749],[5.134688888,47.501724294],[5.135556569,47.501822753],[5.135140088,47.503273869],[5.137825091,47.503655963],[5.138035232,47.502862378],[5.13740103,47.501324274],[5.137404453,47.501010841],[5.137739502,47.500982181],[5.137304066,47.499861858],[5.137200242,47.499291952],[5.136663893,47.498339167],[5.137153017,47.496080768],[5.137530942,47.492968938],[5.137939531,47.491988906],[5.138659986,47.491399364],[5.142150269,47.489177637],[5.145505982,47.488146033],[5.149524672,47.487582061],[5.153268291,47.486886159],[5.153527386,47.487217255],[5.154132934,47.48717814],[5.155060746,47.487323066],[5.156580152,47.488005436],[5.158387129,47.48866895],[5.162421423,47.489676519],[5.165543306,47.49032721],[5.167412734,47.490887668],[5.167715461,47.490882935],[5.169310734,47.490546162],[5.171961948,47.490792117],[5.173380675,47.490721527],[5.179071342,47.490109114],[5.182273952,47.490029339],[5.183311767,47.490262031],[5.183422111,47.490426557]]]],&quot;type&quot;:&quot;MultiPolygon&quot;}"/>
    <s v="47.476894713, 5.140636605"/>
  </r>
  <r>
    <x v="0"/>
    <x v="230"/>
    <s v="21290"/>
    <s v="CC des Vallées de la Tille et de l'Ignon"/>
    <s v="242100154"/>
    <s v="CC"/>
    <s v="Côte-d'Or"/>
    <s v="21"/>
    <s v="Bourgogne-Franche-Comté"/>
    <s v="27"/>
    <s v="BT &gt; 36 kVA"/>
    <n v="2"/>
    <n v="347.48700000000002"/>
    <n v="0"/>
    <n v="0"/>
    <n v="0"/>
    <n v="0"/>
    <n v="0"/>
    <n v="0"/>
    <n v="0"/>
    <n v="0"/>
    <n v="0"/>
    <n v="0"/>
    <s v="{&quot;coordinates&quot;:[[[[5.183422111,47.490426557],[5.184954528,47.49070039],[5.185040297,47.489482194],[5.185342535,47.487904234],[5.184898705,47.487901755],[5.185077876,47.48692134],[5.185611401,47.48537956],[5.186139863,47.48543808],[5.187093363,47.484519666],[5.187438346,47.484509584],[5.188990804,47.482971154],[5.189911045,47.482378425],[5.190556049,47.482071826],[5.193584783,47.481229564],[5.193667846,47.480857887],[5.193530574,47.480555198],[5.193110437,47.480189398],[5.192497994,47.479928075],[5.191540209,47.479245503],[5.190873686,47.478279186],[5.189812675,47.478416211],[5.189553739,47.476729912],[5.189747307,47.476493939],[5.190238034,47.475275316],[5.189668518,47.47469799],[5.190296024,47.473738843],[5.189132914,47.473293349],[5.188381537,47.472750054],[5.184949044,47.471109842],[5.184453211,47.47145684],[5.182732043,47.47103526],[5.182493049,47.47126487],[5.178370453,47.470641477],[5.173894687,47.47077016],[5.171194485,47.470667459],[5.171092816,47.471304216],[5.166769566,47.471035356],[5.166846748,47.470448587],[5.162526112,47.4706694],[5.162427801,47.470339838],[5.160009287,47.471061916],[5.159303864,47.471122728],[5.157810787,47.471444876],[5.153834399,47.471740929],[5.153399249,47.471950691],[5.151559295,47.471838825],[5.150433137,47.470716889],[5.149602969,47.470449461],[5.149266061,47.469335451],[5.14834137,47.468135033],[5.146159742,47.465824049],[5.146021337,47.466114763],[5.14422257,47.464804352],[5.143746269,47.464649232],[5.141859547,47.462996412],[5.141040659,47.462475674],[5.141952825,47.461842947],[5.137631381,47.458702173],[5.136991097,47.457996225],[5.137062309,47.457385274],[5.136010234,47.456307768],[5.134558281,47.455089903],[5.130910701,47.452844238],[5.130957786,47.45272631],[5.129833408,47.451895011],[5.12974167,47.451691374],[5.128831944,47.451015527],[5.128334052,47.450446508],[5.126590335,47.449495029],[5.126473944,47.449305347],[5.125839171,47.448230031],[5.125087876,47.448466178],[5.123789619,47.447229167],[5.122938727,47.447665229],[5.12000804,47.443886996],[5.117732043,47.445578167],[5.116517563,47.446118953],[5.116515996,47.44665028],[5.118647987,47.4480613],[5.119251194,47.448644651],[5.119848504,47.448508602],[5.120909977,47.449064686],[5.123830414,47.450199195],[5.123713224,47.45069211],[5.123246412,47.451374205],[5.123552292,47.452124149],[5.123497123,47.452440332],[5.122454422,47.453231085],[5.121555113,47.453084489],[5.121032485,47.452895003],[5.120095685,47.452874251],[5.118927277,47.453173784],[5.116829877,47.454322269],[5.116202645,47.454509273],[5.115959596,47.454977451],[5.116431811,47.455167876],[5.116004127,47.455533151],[5.114564022,47.456014977],[5.113939296,47.456333395],[5.113760358,47.45654286],[5.113726565,47.457065764],[5.114313932,47.458053751],[5.11423586,47.458665708],[5.11326792,47.459271311],[5.111517788,47.460177456],[5.110602014,47.460423691],[5.110188634,47.460614887],[5.108830895,47.461945213],[5.108824715,47.462125424],[5.108110727,47.462675052],[5.107421928,47.463021608],[5.106580747,47.46384908],[5.107052197,47.465672155],[5.107031921,47.466202914],[5.107226265,47.467091786],[5.107721824,47.467299834],[5.106993906,47.469015844],[5.10685349,47.469800914],[5.107179201,47.469944501],[5.106773468,47.470737074],[5.107213755,47.470788538],[5.108388525,47.472561052],[5.109044327,47.474340253],[5.109667061,47.475481601],[5.110072835,47.475397707],[5.110481897,47.475835136],[5.109374144,47.476103745],[5.109974063,47.476497196],[5.109317252,47.477052992],[5.109088408,47.477481268],[5.110507933,47.478179543],[5.109782727,47.478988718],[5.109579833,47.478896042],[5.107843841,47.480415087],[5.108325401,47.48090524],[5.10639459,47.482606984],[5.106958644,47.482864225],[5.10617495,47.483675332],[5.10599444,47.483982961],[5.105856429,47.484661722],[5.106102648,47.484673479],[5.106120679,47.486380474],[5.106675498,47.488595539],[5.106439765,47.488884356],[5.106878181,47.489390603],[5.107339891,47.48967851],[5.110549751,47.491197138],[5.111483566,47.492068092],[5.112593045,47.493517565],[5.113518888,47.494218456],[5.114061938,47.494545382],[5.116448197,47.495586233],[5.117655686,47.496384629],[5.118357501,47.496089116],[5.118872431,47.496409328],[5.119313449,47.496171681],[5.119767853,47.49647318],[5.120950641,47.495641212],[5.123706911,47.497094806],[5.124211877,47.496560614],[5.125367894,47.497163565],[5.12558338,47.49696873],[5.127741501,47.498512387],[5.127920339,47.498365042],[5.128467785,47.498732345],[5.129062297,47.498979921],[5.132079524,47.499702758],[5.132867572,47.499604587],[5.133347598,47.499679542],[5.133855296,47.500015131],[5.134570117,47.500845793],[5.134710735,47.501272749],[5.134688888,47.501724294],[5.135556569,47.501822753],[5.135140088,47.503273869],[5.137825091,47.503655963],[5.138035232,47.502862378],[5.13740103,47.501324274],[5.137404453,47.501010841],[5.137739502,47.500982181],[5.137304066,47.499861858],[5.137200242,47.499291952],[5.136663893,47.498339167],[5.137153017,47.496080768],[5.137530942,47.492968938],[5.137939531,47.491988906],[5.138659986,47.491399364],[5.142150269,47.489177637],[5.145505982,47.488146033],[5.149524672,47.487582061],[5.153268291,47.486886159],[5.153527386,47.487217255],[5.154132934,47.48717814],[5.155060746,47.487323066],[5.156580152,47.488005436],[5.158387129,47.48866895],[5.162421423,47.489676519],[5.165543306,47.49032721],[5.167412734,47.490887668],[5.167715461,47.490882935],[5.169310734,47.490546162],[5.171961948,47.490792117],[5.173380675,47.490721527],[5.179071342,47.490109114],[5.182273952,47.490029339],[5.183311767,47.490262031],[5.183422111,47.490426557]]]],&quot;type&quot;:&quot;MultiPolygon&quot;}"/>
    <s v="47.476894713, 5.140636605"/>
  </r>
  <r>
    <x v="0"/>
    <x v="231"/>
    <s v="21289"/>
    <s v="CC de Gevrey-Chambertin et de Nuits-Saint-Georges"/>
    <s v="200070894"/>
    <s v="CC"/>
    <s v="Côte-d'Or"/>
    <s v="21"/>
    <s v="Bourgogne-Franche-Comté"/>
    <s v="27"/>
    <s v="BT &lt;= 36 kVA"/>
    <m/>
    <m/>
    <n v="0"/>
    <n v="0"/>
    <n v="0"/>
    <n v="0"/>
    <n v="0"/>
    <n v="0"/>
    <n v="0"/>
    <n v="0"/>
    <n v="0"/>
    <n v="0"/>
    <s v="{&quot;coordinates&quot;:[[[[4.842074013,47.127351048],[4.841722946,47.126808206],[4.842781974,47.125828657],[4.842958856,47.125252191],[4.843992436,47.124880003],[4.843996899,47.124162196],[4.843782061,47.123436178],[4.844421139,47.12329631],[4.84585588,47.122734896],[4.846485227,47.121348813],[4.848008169,47.119360393],[4.848221567,47.11869688],[4.848331255,47.118433068],[4.847743342,47.11806243],[4.846061656,47.118150522],[4.84638852,47.117756267],[4.8447748,47.117324539],[4.845313556,47.116607212],[4.844076137,47.116337873],[4.844033464,47.115784716],[4.843638595,47.115386664],[4.843881142,47.115227002],[4.843448685,47.114809738],[4.842752406,47.114778509],[4.842248168,47.115039596],[4.84025498,47.115158683],[4.840293209,47.114694292],[4.838719297,47.11469051],[4.838512289,47.114500183],[4.83737044,47.114516529],[4.835821521,47.11485902],[4.835769152,47.114289805],[4.832830163,47.114215747],[4.829543813,47.115178236],[4.829113748,47.11634404],[4.827974519,47.116399875],[4.826687392,47.116140143],[4.824407377,47.11807628],[4.823548647,47.117884499],[4.819221889,47.117387998],[4.818251692,47.118231753],[4.817260567,47.119472967],[4.816038472,47.119342673],[4.814095492,47.119430799],[4.809343166,47.120051868],[4.809282106,47.120433751],[4.795139086,47.123878036],[4.7950874,47.124821697],[4.795184814,47.125290264],[4.79510699,47.126043417],[4.795599894,47.126739083],[4.795559584,47.128142739],[4.795896276,47.129337022],[4.795812956,47.130637783],[4.795672656,47.131020886],[4.795794621,47.132027588],[4.795757007,47.13331413],[4.796392292,47.13424082],[4.795683415,47.134431931],[4.795072563,47.135030357],[4.79446958,47.135350394],[4.795531471,47.138663177],[4.796480625,47.139976724],[4.794955899,47.140440746],[4.794129684,47.140796662],[4.790581762,47.142892214],[4.790940179,47.14398621],[4.791178049,47.144074382],[4.791826571,47.145080135],[4.792132919,47.145401382],[4.792791298,47.14571087],[4.793388694,47.14632928],[4.793485457,47.145826187],[4.79424897,47.145645952],[4.795088542,47.145292532],[4.798215537,47.144821634],[4.798833365,47.144627423],[4.79924251,47.144389626],[4.800680624,47.144096197],[4.801460196,47.144200231],[4.802249962,47.144687727],[4.801731667,47.145173979],[4.801436741,47.145708982],[4.800989437,47.146029328],[4.800577136,47.145975409],[4.800343154,47.146557188],[4.80074167,47.147383075],[4.804112797,47.149351353],[4.804986701,47.148880258],[4.805031405,47.148717465],[4.806271843,47.147958776],[4.80668486,47.148033377],[4.80731758,47.147771348],[4.807526114,47.147141323],[4.807228342,47.146370618],[4.806412152,47.144821843],[4.805541669,47.144211362],[4.805353161,47.143863997],[4.807508455,47.143114428],[4.809641422,47.142605609],[4.808688496,47.140443923],[4.809049053,47.140294201],[4.809794689,47.139703499],[4.811023411,47.139075513],[4.815246434,47.137815226],[4.815220188,47.137623824],[4.815620611,47.137326669],[4.816147537,47.137180617],[4.81663274,47.136697517],[4.816637149,47.136123806],[4.816840344,47.135496544],[4.8177147,47.135322515],[4.81844811,47.135508207],[4.818777825,47.135502124],[4.820680604,47.134793191],[4.821393478,47.134371325],[4.822530928,47.133900441],[4.823407533,47.13375515],[4.823973035,47.13326895],[4.825288868,47.131676757],[4.825878676,47.131558484],[4.828306106,47.131657028],[4.828324629,47.13146402],[4.829598666,47.131443878],[4.829573064,47.131117386],[4.833005345,47.130537137],[4.833086087,47.130234176],[4.834033829,47.129894059],[4.835126811,47.129789373],[4.836344647,47.12947647],[4.838088098,47.12921554],[4.838336384,47.129453841],[4.838788415,47.129050417],[4.838802412,47.128687276],[4.839100128,47.12766763],[4.841293167,47.127591318],[4.842074013,47.127351048]]]],&quot;type&quot;:&quot;MultiPolygon&quot;}"/>
    <s v="47.128563173, 4.816944081"/>
  </r>
  <r>
    <x v="0"/>
    <x v="232"/>
    <s v="21287"/>
    <s v="CC du Montbardois"/>
    <s v="242101491"/>
    <s v="CC"/>
    <s v="Côte-d'Or"/>
    <s v="21"/>
    <s v="Bourgogne-Franche-Comté"/>
    <s v="27"/>
    <s v="BT &lt;= 36 kVA"/>
    <m/>
    <m/>
    <n v="0"/>
    <n v="0"/>
    <n v="0"/>
    <n v="0"/>
    <n v="0"/>
    <n v="0"/>
    <n v="0"/>
    <n v="0"/>
    <n v="0"/>
    <n v="0"/>
    <s v="{&quot;coordinates&quot;:[[[[4.469289562,47.600639793],[4.467876327,47.60021644],[4.463516179,47.599306097],[4.460706144,47.598907364],[4.458236313,47.598682568],[4.457293846,47.598385546],[4.456341238,47.597862675],[4.455924563,47.597420439],[4.455639696,47.596930644],[4.45474541,47.596690617],[4.454071478,47.597259883],[4.453672485,47.597808615],[4.450977732,47.596503444],[4.450438273,47.596928773],[4.449909801,47.597219824],[4.449148114,47.597402134],[4.448052694,47.597548068],[4.445733218,47.597759574],[4.443459861,47.599136308],[4.441726084,47.599944567],[4.440013956,47.59874404],[4.438572295,47.597600473],[4.439021696,47.597188014],[4.440795072,47.596616075],[4.441445187,47.59624434],[4.441889554,47.59569599],[4.441947342,47.59547021],[4.442456891,47.594921052],[4.443297775,47.594320981],[4.444213882,47.593944141],[4.444857764,47.593393309],[4.445300743,47.592844962],[4.44572125,47.591712617],[4.446102809,47.591255954],[4.445358715,47.590954578],[4.445419031,47.590773777],[4.444538149,47.590384063],[4.444208183,47.59043586],[4.44373013,47.590129381],[4.441305743,47.591028107],[4.440973201,47.591034013],[4.439761162,47.590651052],[4.436406047,47.589901957],[4.434387289,47.589308301],[4.431067213,47.589413878],[4.428733362,47.589275923],[4.424873733,47.589209675],[4.421471029,47.588910868],[4.421395889,47.588687617],[4.421638375,47.58809859],[4.421804495,47.587240412],[4.420846338,47.586538169],[4.420494008,47.586049112],[4.41814805,47.585147668],[4.41701362,47.586675697],[4.413394026,47.591046262],[4.414396992,47.591431129],[4.418926182,47.59525539],[4.419796962,47.595419452],[4.423136076,47.595764101],[4.423405878,47.595849937],[4.424422098,47.596326383],[4.425172283,47.59680787],[4.426682253,47.596285276],[4.42681648,47.596327748],[4.427789837,47.597389861],[4.426044836,47.598681464],[4.424281095,47.599523137],[4.423117303,47.600353868],[4.422547098,47.601083728],[4.422092636,47.601362044],[4.420172296,47.601576278],[4.419711567,47.601719622],[4.419248781,47.605191248],[4.41826115,47.608852894],[4.416376377,47.609966884],[4.413734976,47.61046343],[4.412812137,47.610705065],[4.411633081,47.611175755],[4.409548476,47.612292948],[4.408698331,47.61266781],[4.406882118,47.613869939],[4.406178476,47.614602218],[4.406249911,47.614736395],[4.408008037,47.615469619],[4.410098606,47.616790268],[4.412388736,47.617396367],[4.413426967,47.617485533],[4.417241745,47.616789314],[4.418571209,47.616765068],[4.419432707,47.618369653],[4.4195917,47.619041109],[4.419774241,47.620297442],[4.419532809,47.620932353],[4.419714158,47.622143687],[4.418406737,47.622751939],[4.418559615,47.623243419],[4.417571149,47.623578611],[4.419887803,47.62481712],[4.420300834,47.625175798],[4.42136924,47.62664191],[4.422010547,47.626420745],[4.423913574,47.627421142],[4.426400738,47.628051576],[4.429283537,47.628584391],[4.4306208,47.628740867],[4.434085137,47.628857726],[4.4342046,47.628496158],[4.434799836,47.628395222],[4.437258467,47.628305575],[4.439527389,47.628490092],[4.440867201,47.628690532],[4.441405816,47.628860335],[4.4435855,47.630126177],[4.444543747,47.629118651],[4.445317387,47.628475302],[4.447214788,47.627431819],[4.44820723,47.627198054],[4.448557487,47.626855215],[4.449082914,47.626539009],[4.449898657,47.62637044],[4.45033446,47.625941909],[4.454031728,47.625032591],[4.454965877,47.625105581],[4.456441214,47.625393279],[4.457787259,47.625773499],[4.461132337,47.626207933],[4.462414588,47.627028223],[4.462456542,47.626177855],[4.463008825,47.623006528],[4.463055854,47.618552351],[4.462466138,47.616370301],[4.463012431,47.616190607],[4.46176808,47.613341555],[4.461710733,47.612559943],[4.461840966,47.612064968],[4.462371638,47.611510962],[4.462923558,47.610226572],[4.463704013,47.60926701],[4.463894944,47.608801879],[4.463814889,47.608503995],[4.464200828,47.60811114],[4.469289562,47.600639793]]]],&quot;type&quot;:&quot;MultiPolygon&quot;}"/>
    <s v="47.609911576, 4.438632153"/>
  </r>
  <r>
    <x v="0"/>
    <x v="233"/>
    <s v="21286"/>
    <s v="CC Forêts, Seine et Suzon"/>
    <s v="200039063"/>
    <s v="CC"/>
    <s v="Côte-d'Or"/>
    <s v="21"/>
    <s v="Bourgogne-Franche-Comté"/>
    <s v="27"/>
    <s v="BT &gt; 36 kVA"/>
    <n v="2"/>
    <n v="25.042999999999999"/>
    <n v="0"/>
    <n v="0"/>
    <n v="0"/>
    <n v="0"/>
    <n v="0"/>
    <n v="0"/>
    <n v="0"/>
    <n v="0"/>
    <n v="0"/>
    <n v="0"/>
    <s v="{&quot;coordinates&quot;:[[[[4.896093036,47.565792519],[4.899596887,47.563165792],[4.898718952,47.562680369],[4.898285481,47.562161595],[4.898174531,47.561884279],[4.897997857,47.560093571],[4.897737788,47.559512547],[4.896982462,47.558357024],[4.896994164,47.55793725],[4.897562189,47.556702572],[4.898247241,47.555954901],[4.898780334,47.555685108],[4.900803312,47.555196553],[4.90246089,47.55456986],[4.905222721,47.553691904],[4.908664814,47.552982829],[4.913279883,47.551233357],[4.913330616,47.550681479],[4.913677955,47.550093219],[4.913747429,47.549062018],[4.91443135,47.548143185],[4.914520899,47.546670455],[4.915358077,47.545724788],[4.915524401,47.545393408],[4.916173806,47.545294498],[4.916001663,47.544832718],[4.914914088,47.544022211],[4.914503372,47.542690953],[4.914141963,47.54188202],[4.914586157,47.541586597],[4.914676165,47.541129513],[4.914854797,47.540956402],[4.914204515,47.539618271],[4.912885694,47.538770124],[4.912214805,47.537968963],[4.912168839,47.535791631],[4.912339561,47.535323319],[4.912322217,47.534949934],[4.911584081,47.533865342],[4.910942648,47.533253676],[4.91075748,47.532499468],[4.909803483,47.531287843],[4.909326728,47.531004821],[4.908520351,47.530053688],[4.907628384,47.529497429],[4.906543919,47.529283766],[4.906083995,47.529061684],[4.905816732,47.528388946],[4.904753578,47.527615764],[4.904721183,47.527340768],[4.904943944,47.52672755],[4.905613703,47.525974664],[4.905770231,47.525666865],[4.905788591,47.525174941],[4.904642192,47.524488658],[4.904098333,47.523849249],[4.903396929,47.523488836],[4.902899293,47.523325883],[4.902013803,47.522722655],[4.900895433,47.522111514],[4.899481307,47.521144118],[4.898913222,47.52041864],[4.898663222,47.519442165],[4.898676204,47.518946727],[4.896663317,47.517170576],[4.894530846,47.515016362],[4.89467255,47.514964535],[4.894910591,47.514368193],[4.895985326,47.513792456],[4.897811318,47.513077517],[4.900606225,47.512216188],[4.902920524,47.51211809],[4.903258773,47.51195049],[4.904064493,47.511848186],[4.90521153,47.512000517],[4.904851801,47.511602111],[4.903793188,47.510872066],[4.903885624,47.510519393],[4.904488936,47.510294334],[4.905486281,47.51008804],[4.905604833,47.509424294],[4.906138762,47.509042788],[4.906753802,47.508737388],[4.90733741,47.508631491],[4.909119261,47.508922858],[4.90882315,47.508296516],[4.908164297,47.507708529],[4.908035642,47.507082143],[4.908082632,47.506126929],[4.906970307,47.5054167],[4.906481585,47.50467915],[4.906017741,47.503707082],[4.906469918,47.50360604],[4.907504742,47.503671941],[4.911475305,47.504195741],[4.912718415,47.503880001],[4.914747929,47.503038084],[4.915670649,47.50275639],[4.91651722,47.502611906],[4.919351644,47.502801155],[4.919688136,47.502587613],[4.918820059,47.502280462],[4.9185804,47.502081814],[4.917798869,47.499851723],[4.917530469,47.499406829],[4.917195848,47.499116096],[4.917087402,47.498166131],[4.917265936,47.49743835],[4.9170104,47.496239586],[4.917482245,47.494873075],[4.918201443,47.494032841],[4.918261898,47.493606843],[4.918144595,47.493188275],[4.918470494,47.492569716],[4.919059411,47.492172831],[4.921370206,47.491409891],[4.921590892,47.491044277],[4.92166259,47.490562265],[4.921349543,47.49061245],[4.920168488,47.490537381],[4.918136598,47.489889235],[4.916053945,47.48945439],[4.914914089,47.489007614],[4.912679698,47.488414028],[4.911026178,47.488163838],[4.906954043,47.487328352],[4.905050731,47.48666437],[4.901803498,47.48638338],[4.899204273,47.486394279],[4.89663858,47.486189372],[4.895711809,47.485938835],[4.895324003,47.485753356],[4.89407289,47.484745424],[4.892706622,47.484423674],[4.891764434,47.484411969],[4.891285832,47.484475569],[4.889133937,47.485265049],[4.888189149,47.485292976],[4.887433114,47.485211587],[4.885669208,47.485780413],[4.885313118,47.485966262],[4.884116667,47.487071532],[4.883760899,47.488361287],[4.883323177,47.48871953],[4.882142502,47.489331992],[4.881692875,47.489692221],[4.88046935,47.491997244],[4.880709729,47.493393514],[4.879933959,47.493471767],[4.878171049,47.494457348],[4.877746245,47.494504715],[4.877590778,47.49495833],[4.876860517,47.496031689],[4.876442957,47.49628603],[4.875264642,47.496745308],[4.87521042,47.497510633],[4.874987204,47.497927516],[4.874624191,47.498184573],[4.874442729,47.498655709],[4.874736176,47.499901661],[4.874562495,47.500291634],[4.874250726,47.500456924],[4.874000355,47.501237107],[4.872763541,47.501699098],[4.871644322,47.501573018],[4.870464579,47.501691911],[4.869725315,47.502134174],[4.869606716,47.502618698],[4.869171385,47.503089394],[4.870083097,47.503816702],[4.870152196,47.504120832],[4.870748904,47.505035073],[4.870421754,47.50559768],[4.870338969,47.506688504],[4.869851839,47.507198751],[4.869859143,47.507369712],[4.870822497,47.508013347],[4.871356474,47.509222125],[4.870233098,47.509019561],[4.86878284,47.50961639],[4.86826109,47.511077114],[4.866863496,47.512233125],[4.866110473,47.513238334],[4.865967334,47.513859205],[4.866398232,47.514515002],[4.866782893,47.514683519],[4.867778367,47.515521152],[4.867796842,47.515783774],[4.86934459,47.51667827],[4.867974678,47.517526808],[4.867358234,47.517724872],[4.867183256,47.518042817],[4.866836415,47.51793042],[4.866431805,47.518143093],[4.86578911,47.518770161],[4.863995733,47.519828018],[4.863254149,47.519830873],[4.861554273,47.520255114],[4.861237668,47.520782403],[4.861230983,47.521086846],[4.860831834,47.521648766],[4.860965745,47.522135546],[4.864303382,47.522171345],[4.865937828,47.522461229],[4.866645992,47.522680393],[4.867283482,47.523235633],[4.868471745,47.524754475],[4.874076694,47.527274753],[4.874734064,47.527407346],[4.875707246,47.527864401],[4.876549439,47.528452313],[4.877040246,47.528497534],[4.877343842,47.529230974],[4.875120923,47.529530572],[4.874523365,47.529550088],[4.87059145,47.529071211],[4.869088437,47.529277202],[4.867817401,47.529159815],[4.867213691,47.529383782],[4.86072173,47.533765375],[4.862637311,47.534406479],[4.863272665,47.534821312],[4.863138095,47.534965725],[4.863374959,47.535314894],[4.864383229,47.535823704],[4.864552879,47.536151436],[4.864475645,47.53660557],[4.864189304,47.537278242],[4.863724612,47.53748826],[4.862956902,47.538198336],[4.861743931,47.539639433],[4.861356459,47.53962401],[4.860220928,47.540044609],[4.861880033,47.540454816],[4.862546422,47.540499096],[4.863503472,47.540756622],[4.865163554,47.541002896],[4.867395292,47.541549727],[4.868826799,47.541646542],[4.869255786,47.541745912],[4.869999116,47.542164381],[4.871474237,47.543772226],[4.872119247,47.544305709],[4.872761447,47.544644749],[4.873859383,47.544820694],[4.875276354,47.544727682],[4.87625697,47.544781237],[4.877440831,47.545017893],[4.878286418,47.545504894],[4.879354765,47.546388975],[4.878526583,47.546284368],[4.877849672,47.546965165],[4.87788501,47.547251821],[4.878386541,47.548089213],[4.878234542,47.549327001],[4.879543455,47.549561623],[4.879880305,47.549421134],[4.882101372,47.549952554],[4.882286474,47.549883838],[4.884074669,47.550697729],[4.884741762,47.550267365],[4.884968801,47.550595941],[4.886628543,47.55168739],[4.887813729,47.552671249],[4.888155592,47.553425646],[4.888252174,47.554540571],[4.890373276,47.556373624],[4.890075573,47.556568432],[4.889689819,47.557132026],[4.889493884,47.558098621],[4.889586614,47.558388845],[4.890386262,47.559109706],[4.893406107,47.560809283],[4.89355396,47.561415547],[4.893210993,47.562435856],[4.89352695,47.563093415],[4.894186811,47.563957881],[4.894547101,47.56425186],[4.895222852,47.56511336],[4.896093036,47.565792519]]]],&quot;type&quot;:&quot;MultiPolygon&quot;}"/>
    <s v="47.52137252, 4.890898354"/>
  </r>
  <r>
    <x v="0"/>
    <x v="234"/>
    <s v="21283"/>
    <s v="CC Tille et Venelle"/>
    <s v="200070910"/>
    <s v="CC"/>
    <s v="Côte-d'Or"/>
    <s v="21"/>
    <s v="Bourgogne-Franche-Comté"/>
    <s v="27"/>
    <s v="BT &gt; 36 kVA"/>
    <n v="2"/>
    <n v="232.11799999999999"/>
    <n v="0"/>
    <n v="0"/>
    <n v="0"/>
    <n v="0"/>
    <n v="0"/>
    <n v="0"/>
    <n v="0"/>
    <n v="0"/>
    <n v="0"/>
    <n v="0"/>
    <s v="{&quot;coordinates&quot;:[[[[4.941055818,47.668577722],[4.940332862,47.667977485],[4.939721863,47.667303356],[4.939081397,47.666184938],[4.93984903,47.665852573],[4.940419644,47.665417231],[4.94329804,47.663902721],[4.945173827,47.662492164],[4.946868292,47.661045879],[4.948007136,47.659678159],[4.948619143,47.658737881],[4.949303655,47.65799537],[4.949785042,47.657784757],[4.950936308,47.657634988],[4.953019149,47.657559678],[4.95548992,47.656870093],[4.956134998,47.656617998],[4.956992796,47.656134544],[4.958051684,47.655284866],[4.960192697,47.655308392],[4.960600808,47.654121163],[4.960459582,47.653831813],[4.961294087,47.653079506],[4.96125881,47.652446239],[4.961099398,47.651915896],[4.961881474,47.651260803],[4.962987717,47.64829891],[4.963467461,47.647757829],[4.963882199,47.646754146],[4.963874819,47.645793572],[4.963758234,47.645304829],[4.963971482,47.644908681],[4.96369082,47.643907682],[4.963862125,47.643494232],[4.964320196,47.643053451],[4.965163386,47.642796168],[4.965495986,47.642132398],[4.965974031,47.641728189],[4.968152876,47.640516508],[4.968051647,47.63965025],[4.967119969,47.638662024],[4.967052966,47.637603408],[4.967141807,47.637266972],[4.96768062,47.636416943],[4.967985307,47.635612274],[4.969371413,47.634621003],[4.970126892,47.634229202],[4.969925212,47.634178581],[4.967228399,47.632100039],[4.966518628,47.631454715],[4.965138836,47.632471959],[4.961751538,47.634683508],[4.959597277,47.63326106],[4.957631489,47.634068349],[4.957123745,47.634207413],[4.955500019,47.63442729],[4.954901431,47.634595777],[4.953984118,47.635263898],[4.953647776,47.635609866],[4.952900726,47.635362151],[4.952261492,47.634092504],[4.950996157,47.633367237],[4.949557503,47.632782607],[4.946767802,47.631967481],[4.944059358,47.630967262],[4.94261534,47.632865866],[4.941874108,47.633617399],[4.941189401,47.634092472],[4.94080757,47.634251881],[4.936762001,47.635240114],[4.935301625,47.635853162],[4.933740985,47.636310286],[4.931917003,47.637000439],[4.927243392,47.639531143],[4.925279642,47.64078352],[4.923967962,47.641796432],[4.923367855,47.642075523],[4.922323424,47.642335813],[4.921943943,47.643007424],[4.921738251,47.643843643],[4.921073512,47.644548755],[4.912438484,47.646472244],[4.911311699,47.646780599],[4.907493141,47.6480846],[4.906417845,47.648642365],[4.905329258,47.648903219],[4.904383751,47.64943994],[4.904038364,47.649207876],[4.902620358,47.65028259],[4.899462262,47.652222914],[4.89967638,47.652548062],[4.900717194,47.65326222],[4.902006516,47.653620287],[4.904085296,47.654703767],[4.904826981,47.654912264],[4.906616555,47.654947902],[4.906808593,47.653460987],[4.906737641,47.65248256],[4.906190065,47.652335734],[4.905817094,47.651966371],[4.906116751,47.651812924],[4.90793674,47.651695884],[4.909025189,47.651392692],[4.909227535,47.651201212],[4.910227179,47.64960925],[4.910720711,47.649103283],[4.91157298,47.648643665],[4.9120619,47.648567237],[4.912178443,47.64891917],[4.91181337,47.64921686],[4.911430032,47.649785855],[4.911749881,47.650568433],[4.911971118,47.651908144],[4.911947798,47.652670226],[4.91179939,47.652805006],[4.910603314,47.653117186],[4.910699688,47.653575691],[4.909075052,47.653902966],[4.909005863,47.654017541],[4.909034946,47.655239745],[4.909186612,47.65575407],[4.909270199,47.656897952],[4.909773961,47.658089889],[4.909962537,47.659411224],[4.910319927,47.659566545],[4.909416587,47.660391625],[4.908927933,47.661968018],[4.908299623,47.66262203],[4.909262006,47.66288632],[4.908990984,47.663766787],[4.909011289,47.664185117],[4.90951544,47.664939476],[4.909900935,47.665208684],[4.910587872,47.665223566],[4.91739208,47.663522111],[4.919022661,47.663316177],[4.920046931,47.663298453],[4.921149818,47.663687287],[4.922565572,47.663659502],[4.923487027,47.663525493],[4.92505433,47.663523996],[4.925947025,47.663405747],[4.92714647,47.66347781],[4.927578027,47.664097339],[4.928986685,47.667263148],[4.930887565,47.668777665],[4.932271049,47.669474182],[4.933738343,47.668547761],[4.937999888,47.668663548],[4.941055818,47.668577722]]]],&quot;type&quot;:&quot;MultiPolygon&quot;}"/>
    <s v="47.649728145, 4.937377473"/>
  </r>
  <r>
    <x v="0"/>
    <x v="235"/>
    <s v="21282"/>
    <s v="CC des Terres d'Auxois"/>
    <s v="200071017"/>
    <s v="CC"/>
    <s v="Côte-d'Or"/>
    <s v="21"/>
    <s v="Bourgogne-Franche-Comté"/>
    <s v="27"/>
    <s v="BT &lt;= 36 kVA"/>
    <m/>
    <m/>
    <n v="0"/>
    <n v="0"/>
    <n v="0"/>
    <n v="0"/>
    <n v="0"/>
    <n v="0"/>
    <n v="0"/>
    <n v="0"/>
    <n v="0"/>
    <n v="0"/>
    <s v="{&quot;coordinates&quot;:[[[[4.182405321,47.475678215],[4.183273446,47.475844951],[4.183296314,47.476519022],[4.183768541,47.476736589],[4.183918867,47.47722931],[4.184118963,47.477270489],[4.185500502,47.476934137],[4.185951708,47.477221231],[4.189395086,47.480155208],[4.190963353,47.481345544],[4.192153058,47.48312581],[4.192421901,47.483211285],[4.193383244,47.482250754],[4.193785861,47.482379868],[4.193430588,47.483599773],[4.196556204,47.485709447],[4.196825066,47.485794911],[4.19721234,47.485474036],[4.19871654,47.486754054],[4.201265235,47.487522735],[4.201745341,47.487965217],[4.201821761,47.488233609],[4.202767587,47.488713593],[4.203147132,47.488167711],[4.203881725,47.488290661],[4.204138233,47.488062042],[4.204876181,47.488274977],[4.205323087,47.487772504],[4.20651232,47.48761885],[4.206653829,47.487886565],[4.207120863,47.487924039],[4.209438302,47.48779647],[4.209534622,47.488649826],[4.20993527,47.488687978],[4.210211684,47.487108733],[4.210538912,47.487013505],[4.210612204,47.484675638],[4.212738038,47.484831778],[4.213772792,47.484780487],[4.214277065,47.48470411],[4.213581486,47.483020647],[4.214905651,47.482849294],[4.214531601,47.481640527],[4.215060273,47.481587298],[4.214811213,47.480151258],[4.214272467,47.479935408],[4.214375213,47.479079076],[4.216969623,47.478885444],[4.216545224,47.476981293],[4.216245598,47.476301113],[4.216923879,47.476113972],[4.21725806,47.476152792],[4.217606482,47.476642501],[4.220235286,47.475924474],[4.220009464,47.475163405],[4.221986495,47.474633119],[4.221396933,47.472712708],[4.22143208,47.472216286],[4.221149724,47.471770908],[4.222922905,47.471099597],[4.223413643,47.47066951],[4.223601226,47.470221],[4.223387649,47.469938755],[4.222410494,47.469417852],[4.221281755,47.468944445],[4.221563567,47.468435531],[4.221673964,47.467804176],[4.222626712,47.466618408],[4.222811232,47.466210443],[4.223185054,47.466127292],[4.223217361,47.465623695],[4.223427172,47.465335201],[4.225908825,47.465465748],[4.226904754,47.465648818],[4.227236539,47.465643521],[4.227131541,47.464595798],[4.227502172,47.46379514],[4.227499774,47.462474449],[4.227760368,47.462086379],[4.225249433,47.462003896],[4.223435506,47.461342357],[4.222414361,47.460806611],[4.222125322,47.460240665],[4.222342067,47.458570162],[4.222194842,47.45816838],[4.222168091,47.457403419],[4.222423346,47.457129753],[4.222475146,47.45672408],[4.221991769,47.456191684],[4.221427441,47.456241721],[4.220958861,47.455018646],[4.221053019,47.454665646],[4.220831864,47.454047669],[4.22058311,47.45396565],[4.219553774,47.454228519],[4.218814812,47.454069705],[4.218583639,47.453418517],[4.218755782,47.452875643],[4.217896621,47.452800008],[4.216806368,47.452367568],[4.216100011,47.451772658],[4.215732189,47.452408501],[4.211935345,47.451670246],[4.211112213,47.452364831],[4.20959543,47.452613776],[4.208100808,47.453492671],[4.207719017,47.45427898],[4.207329021,47.454525201],[4.207542335,47.454920014],[4.207460241,47.455223361],[4.206874424,47.455615658],[4.206622169,47.456496949],[4.2077687,47.456717333],[4.208589728,47.456983399],[4.209237889,47.457705897],[4.20920683,47.45815276],[4.20851015,47.459750794],[4.208363551,47.460254673],[4.208332807,47.460892391],[4.207427344,47.462477277],[4.206124396,47.462449369],[4.205727311,47.462678552],[4.202891853,47.462273046],[4.20227271,47.462368569],[4.201908194,47.463043941],[4.200892047,47.463551381],[4.199736114,47.463746054],[4.198881562,47.464297725],[4.197757059,47.464533468],[4.195274115,47.465231491],[4.194673028,47.465186344],[4.192518881,47.465688274],[4.193174131,47.466733985],[4.190057448,47.468673565],[4.189389506,47.468548949],[4.187701664,47.469610496],[4.187979078,47.469965975],[4.186620661,47.47097733],[4.186766677,47.471335051],[4.185603985,47.472253469],[4.185136106,47.472170906],[4.184043061,47.473178626],[4.183662432,47.473679446],[4.183208786,47.474000952],[4.183222054,47.474360926],[4.183029577,47.474543836],[4.182447099,47.47474421],[4.182405321,47.475678215]]]],&quot;type&quot;:&quot;MultiPolygon&quot;}"/>
    <s v="47.471226573, 4.20645623"/>
  </r>
  <r>
    <x v="0"/>
    <x v="236"/>
    <s v="21280"/>
    <s v="CC des Terres d'Auxois"/>
    <s v="200071017"/>
    <s v="CC"/>
    <s v="Côte-d'Or"/>
    <s v="21"/>
    <s v="Bourgogne-Franche-Comté"/>
    <s v="27"/>
    <s v="BT &lt;= 36 kVA"/>
    <m/>
    <m/>
    <n v="0"/>
    <n v="0"/>
    <n v="0"/>
    <n v="0"/>
    <n v="0"/>
    <n v="0"/>
    <n v="0"/>
    <n v="0"/>
    <n v="0"/>
    <n v="0"/>
    <s v="{&quot;coordinates&quot;:[[[[4.403171226,47.316333282],[4.402290478,47.317741306],[4.400832327,47.319248128],[4.398485944,47.322037858],[4.39790239,47.322408635],[4.395309654,47.323475248],[4.394311754,47.32359708],[4.392987048,47.323576064],[4.391710676,47.323018733],[4.390191016,47.322167179],[4.387422532,47.322382167],[4.386301043,47.322589142],[4.386285517,47.323064722],[4.385715272,47.323749507],[4.384361986,47.324674122],[4.383648575,47.325046374],[4.383252645,47.32509791],[4.379135313,47.324721009],[4.378003184,47.324516561],[4.377473743,47.324525544],[4.374381641,47.324985356],[4.371414596,47.325262634],[4.368856597,47.325847441],[4.365565793,47.326310259],[4.365501892,47.326401046],[4.364127697,47.326518939],[4.36098757,47.331099914],[4.360234351,47.333934973],[4.359517395,47.333341926],[4.358552041,47.332876032],[4.357438413,47.333773207],[4.357684395,47.33391619],[4.355386866,47.335187322],[4.353103583,47.336187233],[4.350944458,47.336913746],[4.350353407,47.337058374],[4.348968223,47.337172609],[4.348246123,47.337320549],[4.347658644,47.337555157],[4.347873836,47.338001938],[4.346655237,47.338685938],[4.345376464,47.338397337],[4.344794073,47.338043039],[4.344142271,47.337243865],[4.341629406,47.337389964],[4.338119003,47.337316115],[4.335258761,47.336915961],[4.334349508,47.336676112],[4.331992282,47.335835228],[4.329507788,47.334772465],[4.329100362,47.334792434],[4.328185133,47.335164847],[4.327509337,47.335686675],[4.326163941,47.337250652],[4.325742349,47.337877608],[4.325478643,47.338086799],[4.326999963,47.339083225],[4.327479754,47.339524317],[4.329789151,47.341104129],[4.32986247,47.34128336],[4.329090471,47.341881026],[4.328760107,47.342554667],[4.329917767,47.342766506],[4.329834558,47.343096987],[4.330083851,47.343107638],[4.327522116,47.346002757],[4.327062198,47.346099848],[4.326605583,47.346491313],[4.327286181,47.347014745],[4.328194092,47.347515766],[4.327287235,47.348342747],[4.328975049,47.349255313],[4.330147452,47.350323214],[4.331178425,47.35076158],[4.331695433,47.351255348],[4.333248144,47.352109077],[4.333579525,47.352169198],[4.3340846,47.352714413],[4.335445486,47.353310115],[4.336269807,47.353586048],[4.336657378,47.354092987],[4.340945208,47.356497028],[4.342297575,47.354097289],[4.34492332,47.354564818],[4.345439865,47.354241014],[4.346234268,47.354430789],[4.34657495,47.354490766],[4.348393546,47.355314203],[4.349467184,47.355700593],[4.350011272,47.356050811],[4.350391088,47.357349204],[4.351050803,47.358186063],[4.351291018,47.358043715],[4.351692859,47.35826863],[4.352206224,47.358081687],[4.353117635,47.358757143],[4.353478615,47.358464827],[4.354450941,47.358560639],[4.356003959,47.35678234],[4.356263822,47.356841431],[4.358071329,47.35559494],[4.358528807,47.355452738],[4.360135857,47.355919226],[4.36062907,47.355984579],[4.360863245,47.355709931],[4.363143432,47.356281936],[4.364273379,47.356324496],[4.364608025,47.356875183],[4.365941943,47.357122412],[4.367067478,47.35714699],[4.367493557,47.357904575],[4.368935927,47.357519346],[4.369267029,47.357513644],[4.369401933,47.357971234],[4.369390542,47.35845936],[4.369662938,47.359216047],[4.370055727,47.361106658],[4.370312408,47.361039706],[4.370254666,47.360335411],[4.370528572,47.360320477],[4.371025498,47.362551089],[4.371297847,47.362578487],[4.37362653,47.361923438],[4.374221015,47.362732128],[4.374839827,47.36257625],[4.376844571,47.361743997],[4.377376691,47.361825026],[4.378502208,47.361329089],[4.379127157,47.361722331],[4.380317389,47.362918274],[4.37974764,47.36317804],[4.380252949,47.36360691],[4.379417582,47.364617121],[4.379224595,47.364739158],[4.3791065,47.3656094],[4.379257717,47.365975849],[4.378633202,47.366374912],[4.378308872,47.367162065],[4.378222213,47.367606066],[4.378506022,47.368232945],[4.37836804,47.36869106],[4.377861064,47.369333619],[4.37760166,47.37053416],[4.378337435,47.370646083],[4.37853078,47.371207409],[4.3813089,47.371113201],[4.381426025,47.370823696],[4.384911627,47.370105149],[4.385429405,47.369781154],[4.386329872,47.368983509],[4.387678381,47.36798603],[4.388607963,47.36805956],[4.388946439,47.368233785],[4.388717883,47.369182787],[4.388754692,47.370092604],[4.389207294,47.370374407],[4.390354245,47.370395805],[4.391542657,47.370738122],[4.39209117,47.370731553],[4.392843135,47.370853095],[4.394010812,47.370753561],[4.394222233,47.370984217],[4.394483829,47.371819307],[4.395484556,47.372433941],[4.396753555,47.372508733],[4.398536868,47.372840226],[4.398941633,47.372657085],[4.399230202,47.372236748],[4.399193663,47.371445777],[4.400349161,47.370524303],[4.402222251,47.370286534],[4.401940625,47.369906381],[4.404218794,47.369651987],[4.404138164,47.369002004],[4.405545073,47.369031816],[4.405961555,47.368033685],[4.406551106,47.368076971],[4.406490567,47.36768875],[4.407056323,47.367128182],[4.407344345,47.367296663],[4.407869464,47.366854529],[4.409001824,47.36677688],[4.40927114,47.36663676],[4.410305543,47.365353806],[4.410371756,47.365150422],[4.411054356,47.36465144],[4.41128701,47.364377607],[4.410147034,47.363356933],[4.408662035,47.362618643],[4.408106427,47.362250827],[4.407689643,47.361719263],[4.407021076,47.361793086],[4.407235393,47.362234368],[4.406781679,47.362315492],[4.40678144,47.36195265],[4.406568695,47.361419512],[4.405642827,47.361585577],[4.405554052,47.360978909],[4.405341471,47.360653749],[4.404773112,47.36050576],[4.403159938,47.360737736],[4.402295992,47.360788681],[4.401987166,47.359923562],[4.401915428,47.359409422],[4.400685984,47.359417046],[4.400505405,47.358895214],[4.399781958,47.358997569],[4.398668381,47.359332406],[4.398132311,47.358896782],[4.398795543,47.358314371],[4.399005976,47.357796832],[4.398739931,47.357756818],[4.397571152,47.358362417],[4.395526022,47.357013951],[4.394371529,47.356079734],[4.39370514,47.356082327],[4.393935413,47.35571492],[4.393863335,47.355031512],[4.393482234,47.353621618],[4.39314516,47.35344739],[4.393161619,47.351938189],[4.391858196,47.351743127],[4.39177599,47.350821243],[4.391841712,47.350545846],[4.39068339,47.349711578],[4.389857475,47.348871521],[4.392994586,47.346116655],[4.392786306,47.345849944],[4.39096735,47.345027199],[4.390896336,47.344893895],[4.392817927,47.343240313],[4.392411698,47.342797702],[4.392547102,47.342349499],[4.392856534,47.342073879],[4.392672062,47.341652019],[4.391873659,47.341052043],[4.391562278,47.340945929],[4.393154603,47.339931939],[4.3927844,47.339294419],[4.3919312,47.338265625],[4.390802652,47.337292344],[4.391910837,47.336867601],[4.393223721,47.336573647],[4.394393294,47.336167952],[4.396657535,47.334668646],[4.396814498,47.334491186],[4.395828342,47.334053759],[4.395227554,47.333614396],[4.39645217,47.332782143],[4.39716809,47.332454803],[4.398609564,47.332069201],[4.39996164,47.331100319],[4.401884934,47.329490666],[4.401911375,47.328779054],[4.401687084,47.328405407],[4.400978293,47.32829241],[4.400714367,47.327769777],[4.399792289,47.326739166],[4.400692637,47.326277223],[4.400224712,47.325649905],[4.400534451,47.32513746],[4.401601616,47.324472714],[4.400307529,47.324408194],[4.399823008,47.323905326],[4.400135017,47.322312406],[4.401000744,47.321338564],[4.401786344,47.319832661],[4.40304072,47.318685739],[4.404803313,47.317684818],[4.404580886,47.317128376],[4.403171226,47.316333282]]]],&quot;type&quot;:&quot;MultiPolygon&quot;}"/>
    <s v="47.34606168, 4.37161635"/>
  </r>
  <r>
    <x v="0"/>
    <x v="237"/>
    <s v="21278"/>
    <s v="Dijon Métropole"/>
    <s v="242100410"/>
    <s v="ME"/>
    <s v="Côte-d'Or"/>
    <s v="21"/>
    <s v="Bourgogne-Franche-Comté"/>
    <s v="27"/>
    <s v="BT &lt;= 36 kVA"/>
    <m/>
    <m/>
    <n v="0"/>
    <n v="0"/>
    <n v="0"/>
    <n v="0"/>
    <n v="0"/>
    <n v="0"/>
    <n v="0"/>
    <n v="0"/>
    <n v="0"/>
    <n v="0"/>
    <s v="{&quot;coordinates&quot;:[[[[5.017101957,47.339264757],[5.017031887,47.339550538],[5.016157528,47.340220397],[5.01557515,47.34055199],[5.015002089,47.340743838],[5.013928977,47.341484666],[5.012980264,47.342505189],[5.012319525,47.342974101],[5.011892964,47.34339933],[5.010674942,47.345154814],[5.010883069,47.345511416],[5.010728052,47.346996346],[5.010127193,47.348641178],[5.01060187,47.348543812],[5.010819359,47.349255955],[5.011378778,47.349899142],[5.011415569,47.350385682],[5.011758287,47.351291967],[5.011428483,47.351330997],[5.011676865,47.352018289],[5.012270754,47.352201614],[5.013310542,47.353038184],[5.013736759,47.353661155],[5.014419295,47.354228351],[5.014545492,47.35469533],[5.014856366,47.355245554],[5.015792212,47.356275715],[5.015708909,47.356315882],[5.016314045,47.357325661],[5.016298731,47.357552855],[5.016919402,47.358375956],[5.014537883,47.359221431],[5.015485864,47.360572865],[5.015999377,47.361188909],[5.015833191,47.361527683],[5.016488497,47.361719827],[5.019615555,47.362017613],[5.019588416,47.362071215],[5.022566639,47.362005902],[5.022547903,47.360595126],[5.027581961,47.359943662],[5.029612756,47.359500271],[5.028923878,47.35852624],[5.02809747,47.357664468],[5.029168308,47.357385521],[5.029947938,47.357325975],[5.030012752,47.357217681],[5.031606057,47.357052951],[5.034266643,47.356936154],[5.034814962,47.355250689],[5.034802726,47.353984775],[5.034440197,47.351029318],[5.034699827,47.350083728],[5.034788051,47.348252326],[5.035096854,47.346961873],[5.035379323,47.346444527],[5.036283302,47.345406591],[5.037636839,47.343543085],[5.037874054,47.342393458],[5.03831196,47.341644642],[5.038460032,47.340590231],[5.038955868,47.338995703],[5.039533139,47.33822012],[5.039857237,47.336534946],[5.039661792,47.335853979],[5.0370725,47.336146172],[5.034803227,47.336529055],[5.033159871,47.33654523],[5.0332641,47.336254337],[5.033865897,47.335670165],[5.033987119,47.335338449],[5.029145557,47.335868006],[5.028567393,47.33469572],[5.027673311,47.333435292],[5.026732525,47.333462522],[5.026647271,47.333695444],[5.024765222,47.334755772],[5.023539067,47.335963132],[5.023035567,47.33624116],[5.020748695,47.336827591],[5.01977299,47.337195768],[5.018260524,47.338227042],[5.017375169,47.339167258],[5.017101957,47.339264757]]]],&quot;type&quot;:&quot;MultiPolygon&quot;}"/>
    <s v="47.347500029, 5.024680391"/>
  </r>
  <r>
    <x v="0"/>
    <x v="238"/>
    <s v="21277"/>
    <s v="CC Mirebellois et Fontenois"/>
    <s v="200072825"/>
    <s v="CC"/>
    <s v="Côte-d'Or"/>
    <s v="21"/>
    <s v="Bourgogne-Franche-Comté"/>
    <s v="27"/>
    <s v="BT &gt; 36 kVA"/>
    <n v="1"/>
    <n v="118.607"/>
    <n v="0"/>
    <n v="0"/>
    <n v="0"/>
    <n v="0"/>
    <n v="0"/>
    <n v="0"/>
    <n v="0"/>
    <n v="0"/>
    <n v="0"/>
    <n v="0"/>
    <s v="{&quot;coordinates&quot;:[[[[5.388232608,47.49047641],[5.388676876,47.490993235],[5.38942627,47.492451204],[5.388603638,47.492626579],[5.389434837,47.497403286],[5.390055413,47.497314005],[5.390452163,47.497776863],[5.390210957,47.498237503],[5.39040511,47.498478475],[5.389699495,47.498895509],[5.389873271,47.499602495],[5.388821584,47.500067149],[5.386101299,47.500484933],[5.386880463,47.501387552],[5.386532004,47.501649553],[5.384126163,47.502177019],[5.382053281,47.503258681],[5.382764153,47.504060958],[5.384491111,47.503208806],[5.38530251,47.502896808],[5.386035424,47.502732304],[5.388105889,47.502491752],[5.39054054,47.502460727],[5.392038708,47.502231847],[5.392747345,47.503278168],[5.393199901,47.50424419],[5.393594426,47.505784167],[5.394605691,47.505869652],[5.393476829,47.507997483],[5.393450079,47.508379875],[5.392953184,47.510077748],[5.391773023,47.51147805],[5.391317749,47.512414079],[5.390215411,47.513654264],[5.38803533,47.515111053],[5.386821099,47.514293904],[5.386040252,47.514877252],[5.384763962,47.514038839],[5.383338223,47.512858554],[5.38284376,47.512351743],[5.378187281,47.515037799],[5.377881539,47.514738748],[5.376924761,47.515164423],[5.376534133,47.515198507],[5.376385506,47.513558915],[5.374859795,47.513894412],[5.373489773,47.513874598],[5.373250241,47.513988445],[5.372343155,47.51481562],[5.371605787,47.515243987],[5.370450875,47.515639419],[5.368439575,47.516088271],[5.366767484,47.51711376],[5.366929076,47.516680011],[5.365609179,47.516322277],[5.365121896,47.515974648],[5.363613197,47.51561532],[5.363382774,47.515424573],[5.36206161,47.515127163],[5.361933081,47.515317084],[5.360891702,47.515033801],[5.36074751,47.515230342],[5.358418265,47.514559768],[5.357637772,47.515730974],[5.35555462,47.515094088],[5.355219628,47.515667308],[5.354238105,47.515293601],[5.354294478,47.514852992],[5.353919147,47.514751608],[5.354066196,47.514136261],[5.353059658,47.514341205],[5.349293884,47.513918287],[5.349214499,47.514047766],[5.347559179,47.51346335],[5.341908563,47.510791658],[5.340481594,47.510288107],[5.340348504,47.510466388],[5.337217819,47.509815996],[5.336904983,47.510169884],[5.334733712,47.509543406],[5.332584709,47.50927396],[5.331787895,47.512032978],[5.329601414,47.517801481],[5.325166496,47.528435384],[5.32508005,47.528771208],[5.324675615,47.529530324],[5.324327304,47.530846651],[5.32346411,47.532860349],[5.322991159,47.533543376],[5.322624612,47.535023054],[5.320239291,47.541555288],[5.317181536,47.541610702],[5.316196969,47.541815776],[5.315810853,47.54205128],[5.315001499,47.543016512],[5.314492936,47.543434548],[5.313271316,47.54418642],[5.312049516,47.544227766],[5.311124959,47.544007458],[5.310011418,47.544245653],[5.30916466,47.544625339],[5.307836246,47.545493633],[5.307596056,47.545845089],[5.30746108,47.546785206],[5.307549496,47.547354388],[5.308628053,47.54790577],[5.309333349,47.548652745],[5.310015232,47.548949919],[5.310915978,47.549602059],[5.311914427,47.549621889],[5.31220165,47.550019629],[5.312186049,47.550919561],[5.311999125,47.551149299],[5.311282073,47.551393148],[5.311292514,47.551573046],[5.31179663,47.552279869],[5.31191915,47.553267114],[5.311132743,47.55439935],[5.310364177,47.555114285],[5.310078959,47.555501757],[5.310530248,47.556370824],[5.310301347,47.556984111],[5.310354698,47.559971878],[5.310389179,47.560707819],[5.309657001,47.562236093],[5.309497805,47.562893021],[5.309532334,47.563722614],[5.309186976,47.564412945],[5.310265915,47.564872454],[5.311348306,47.565165289],[5.311563469,47.565156523],[5.311822976,47.564481394],[5.312417864,47.564454292],[5.312804523,47.56342814],[5.314125251,47.558165419],[5.314819125,47.556678394],[5.31521664,47.555229667],[5.315969975,47.55342807],[5.317801771,47.548369443],[5.319492299,47.548583469],[5.320552093,47.548852351],[5.321154694,47.54906819],[5.321785327,47.549439259],[5.322516313,47.550282903],[5.322632723,47.55066601],[5.322513866,47.551420318],[5.324556008,47.551825385],[5.325906582,47.551377005],[5.326582056,47.551585059],[5.327670964,47.552336881],[5.328081763,47.552728514],[5.331596215,47.554863688],[5.332531342,47.555167376],[5.332914478,47.555533431],[5.334186311,47.555779039],[5.336233548,47.556446759],[5.336534495,47.556210194],[5.34005902,47.554825646],[5.342066893,47.553137361],[5.350152681,47.554816268],[5.35146963,47.554815834],[5.353684961,47.554463157],[5.354550566,47.553971099],[5.3554465,47.553805317],[5.35596039,47.554056091],[5.356221243,47.554481277],[5.356603959,47.55450236],[5.356428342,47.554954376],[5.355918957,47.555530206],[5.35633217,47.556091896],[5.356173745,47.556421091],[5.356508588,47.556924929],[5.35717896,47.557525546],[5.35788876,47.558597243],[5.358055796,47.559096364],[5.358641837,47.559684269],[5.359279536,47.55960383],[5.360215536,47.559319232],[5.361090255,47.558701768],[5.362777054,47.559722133],[5.363022391,47.559944998],[5.363425174,47.559877401],[5.366241005,47.557069156],[5.36717108,47.556532469],[5.367587589,47.556415048],[5.37093988,47.556742275],[5.372657075,47.556706449],[5.373654052,47.556419599],[5.376062656,47.5552989],[5.377648501,47.554972999],[5.379240109,47.555225107],[5.382164804,47.55527076],[5.382883157,47.555479418],[5.383415204,47.555418114],[5.383431231,47.55568795],[5.384600113,47.555647843],[5.385925506,47.555239801],[5.386692389,47.555611342],[5.387887409,47.556037151],[5.387810345,47.556247656],[5.390921361,47.557155602],[5.3938429,47.558137599],[5.394169429,47.558150708],[5.395131863,47.557540185],[5.395380536,47.556944317],[5.395584772,47.555624418],[5.394828118,47.554087412],[5.395930398,47.549239613],[5.393401649,47.543088538],[5.394676436,47.541529614],[5.395294321,47.54187354],[5.395114475,47.542193331],[5.396391538,47.542763254],[5.396858151,47.542461882],[5.39733786,47.542719483],[5.397350606,47.54294436],[5.402126344,47.54506863],[5.403389383,47.545293855],[5.405030926,47.546245214],[5.40652353,47.533194108],[5.40606088,47.531660093],[5.405976674,47.531089072],[5.406141936,47.529738416],[5.405473684,47.527800685],[5.405333985,47.526114107],[5.405504964,47.525245133],[5.406060198,47.524435769],[5.406262064,47.523839929],[5.406246228,47.523015336],[5.406741648,47.522177483],[5.406579351,47.521702633],[5.406739355,47.521299476],[5.407091681,47.52094548],[5.405966806,47.520380638],[5.403901343,47.519800072],[5.402405824,47.519150985],[5.401767732,47.51870755],[5.400114211,47.517202549],[5.402262662,47.515135597],[5.402779641,47.514896192],[5.402661312,47.514037687],[5.40940815,47.511870275],[5.409395017,47.511578761],[5.408701085,47.511340948],[5.40858807,47.51116317],[5.409196787,47.510837184],[5.409859464,47.510882918],[5.409792602,47.510579006],[5.40922005,47.510468369],[5.408823217,47.510688209],[5.408182786,47.510605087],[5.407805631,47.510022105],[5.40829293,47.509951695],[5.408291247,47.509707674],[5.407650958,47.509656967],[5.407485882,47.50920829],[5.406986549,47.50939512],[5.406670767,47.509348509],[5.406737584,47.50897249],[5.406341411,47.50864566],[5.406027478,47.508876387],[5.405484361,47.508739908],[5.405446847,47.508378651],[5.403931865,47.507703872],[5.403983236,47.507456955],[5.404628604,47.507503074],[5.404661334,47.507225922],[5.40400679,47.506975563],[5.403889409,47.506226906],[5.403292846,47.50646796],[5.402279836,47.506225886],[5.402260422,47.505704854],[5.40254181,47.505518936],[5.402947935,47.505742908],[5.403285118,47.5054973],[5.402737689,47.505323074],[5.402223845,47.505275134],[5.401921014,47.505042726],[5.40213194,47.504619609],[5.402035776,47.503987588],[5.401608125,47.50434943],[5.401257785,47.504361155],[5.401028059,47.504039882],[5.401021633,47.503630253],[5.400325011,47.503566259],[5.400120038,47.503233668],[5.400534511,47.502992779],[5.401003324,47.502896662],[5.400549441,47.502496255],[5.400480396,47.501727686],[5.399988794,47.501374884],[5.400059314,47.500488165],[5.399636488,47.50015736],[5.399266244,47.499458034],[5.399301741,47.499242066],[5.399205458,47.498902731],[5.398599457,47.498457718],[5.398587993,47.498142753],[5.397953066,47.497941489],[5.397978508,47.497352889],[5.397242298,47.496818692],[5.397283981,47.496028929],[5.396813848,47.495590117],[5.395617616,47.495227479],[5.395574562,47.494503401],[5.395751943,47.49404316],[5.395287316,47.493696988],[5.394753852,47.493118981],[5.3945497,47.492417126],[5.394261096,47.492203319],[5.393522347,47.491966342],[5.393511841,47.491701788],[5.3937861,47.491357534],[5.393459004,47.490995921],[5.392869035,47.490906278],[5.392856117,47.49055802],[5.392523077,47.489974084],[5.391432725,47.488617694],[5.390456857,47.488900698],[5.390182175,47.488432632],[5.387983394,47.489030692],[5.388232608,47.49047641]]]],&quot;type&quot;:&quot;MultiPolygon&quot;}"/>
    <s v="47.533149081, 5.363821749"/>
  </r>
  <r>
    <x v="0"/>
    <x v="239"/>
    <s v="21274"/>
    <s v="CC du Pays Arnay Liernais"/>
    <s v="200071173"/>
    <s v="CC"/>
    <s v="Côte-d'Or"/>
    <s v="21"/>
    <s v="Bourgogne-Franche-Comté"/>
    <s v="27"/>
    <s v="BT &lt;= 36 kVA"/>
    <m/>
    <m/>
    <n v="0"/>
    <n v="0"/>
    <n v="0"/>
    <n v="0"/>
    <n v="0"/>
    <n v="0"/>
    <n v="0"/>
    <n v="0"/>
    <n v="0"/>
    <n v="0"/>
    <s v="{&quot;coordinates&quot;:[[[[4.543081977,47.145699084],[4.543106838,47.145415106],[4.542638932,47.144515475],[4.542166574,47.144013008],[4.542260995,47.14376142],[4.541686695,47.142878511],[4.541423217,47.142157145],[4.540628934,47.14156441],[4.540613824,47.141220633],[4.540096379,47.140524257],[4.540048538,47.140097172],[4.540254715,47.139600071],[4.540740943,47.138882228],[4.541445099,47.138817021],[4.541682231,47.139310019],[4.542662805,47.140187513],[4.543469688,47.140759355],[4.544613961,47.141130387],[4.545480613,47.141576252],[4.546676095,47.141477436],[4.547982905,47.141211432],[4.549935245,47.140447813],[4.550569465,47.140336663],[4.551053287,47.139631414],[4.55153201,47.139482721],[4.55169491,47.139777692],[4.551558121,47.140068577],[4.552104554,47.140117078],[4.552262661,47.139924958],[4.552896646,47.139622898],[4.554197854,47.139439741],[4.554759647,47.139060299],[4.555757409,47.138926225],[4.556320191,47.139038419],[4.557466273,47.139104941],[4.558570616,47.139598837],[4.560011441,47.139817145],[4.561725814,47.140639562],[4.562183996,47.140556837],[4.562361193,47.140887619],[4.56271072,47.140653279],[4.563551025,47.140822922],[4.565608553,47.140825718],[4.566035186,47.140701983],[4.566174234,47.1401283],[4.568592144,47.139410287],[4.569131439,47.138579041],[4.569419961,47.138290578],[4.570480018,47.137805247],[4.570126498,47.13681412],[4.569940602,47.1365483],[4.572220077,47.136339054],[4.5722477,47.136742992],[4.573464306,47.136739961],[4.573702075,47.138193697],[4.575696801,47.138037781],[4.576521067,47.137614135],[4.576592145,47.136931506],[4.576515235,47.136512932],[4.577208739,47.136401727],[4.577058978,47.136875618],[4.577194539,47.137359127],[4.576985199,47.137961697],[4.577359054,47.138380726],[4.577514904,47.139061162],[4.57972952,47.138347485],[4.578892901,47.136412974],[4.579365241,47.136275058],[4.581666281,47.135138739],[4.582294087,47.134903234],[4.581560489,47.133377949],[4.583451533,47.132035582],[4.583899535,47.132283384],[4.585746293,47.130694852],[4.585049412,47.129746291],[4.584604514,47.128751051],[4.584566471,47.128444508],[4.585458372,47.128308922],[4.585321118,47.127993834],[4.584744723,47.127596515],[4.583605015,47.127111455],[4.583494224,47.126708655],[4.585664147,47.126603291],[4.585205084,47.125933321],[4.584744599,47.125932427],[4.584542286,47.1253787],[4.583626585,47.123939663],[4.585106857,47.123356586],[4.585733872,47.123502875],[4.586345344,47.122986619],[4.584896138,47.122337425],[4.585914331,47.121834507],[4.586302599,47.121489701],[4.586927271,47.11998903],[4.5872093,47.118859555],[4.587734844,47.118563286],[4.588524294,47.118403866],[4.588274957,47.117284385],[4.588739221,47.117013266],[4.588530494,47.116018395],[4.588324944,47.115668228],[4.58910403,47.114756139],[4.588915895,47.113878048],[4.590779476,47.113556169],[4.59062182,47.113130606],[4.591280244,47.112467795],[4.590934648,47.11143969],[4.59041325,47.110353669],[4.589847091,47.11146095],[4.589195869,47.111473502],[4.588775712,47.111270362],[4.588037727,47.111382253],[4.587577156,47.111553366],[4.586905799,47.11128523],[4.587677627,47.110083292],[4.586400979,47.109728911],[4.584460702,47.109367401],[4.583944098,47.109471731],[4.583725927,47.109812402],[4.584153924,47.11041797],[4.584083626,47.110718795],[4.582546579,47.110569647],[4.582555324,47.111226882],[4.581854405,47.111388654],[4.581328954,47.111147306],[4.580399041,47.111371632],[4.580020796,47.111382203],[4.579882035,47.111103148],[4.577438368,47.11147869],[4.576899207,47.111669742],[4.576057986,47.111680309],[4.573338326,47.112362987],[4.57190584,47.112452704],[4.571468278,47.112283957],[4.571815634,47.111620983],[4.572479269,47.111491297],[4.572391023,47.110953107],[4.571637062,47.111015584],[4.571338234,47.11089988],[4.570384318,47.11093535],[4.567160725,47.11161662],[4.568196786,47.115174788],[4.563854831,47.116783307],[4.562427407,47.117643647],[4.559061207,47.118702109],[4.556951321,47.117496875],[4.556543014,47.117701376],[4.555865484,47.117125182],[4.555608644,47.117184466],[4.554370829,47.116665323],[4.554021042,47.116977987],[4.553357095,47.116917569],[4.551958767,47.116320415],[4.552289776,47.115813506],[4.551451083,47.115593337],[4.550292872,47.115683607],[4.550075127,47.115817995],[4.549545489,47.115748552],[4.548800654,47.115075967],[4.546990699,47.11438071],[4.54577468,47.11424839],[4.545400516,47.114310121],[4.541118281,47.113229961],[4.537221176,47.111865378],[4.537545406,47.111163199],[4.538499807,47.110728183],[4.540502623,47.110334127],[4.541060522,47.11047167],[4.541742357,47.110192439],[4.542045727,47.109777777],[4.542908807,47.10937996],[4.543219807,47.109048036],[4.543698056,47.108799424],[4.543937593,47.108505372],[4.542082384,47.107232537],[4.543086356,47.106044921],[4.543811357,47.105617421],[4.544053078,47.105308031],[4.545075636,47.104541571],[4.545309694,47.104195361],[4.545102319,47.103954102],[4.544397378,47.103699679],[4.544116109,47.103779075],[4.543710196,47.10351255],[4.542469111,47.102264839],[4.54206174,47.101577804],[4.542084099,47.101345182],[4.541512333,47.100581094],[4.53958895,47.100187998],[4.539565712,47.099374274],[4.539832466,47.098279339],[4.535405607,47.097767308],[4.535028149,47.097663362],[4.534764848,47.098002736],[4.535120291,47.098305981],[4.534643712,47.099120939],[4.534102993,47.099628781],[4.534612752,47.100859274],[4.534931501,47.102466899],[4.534409625,47.102757476],[4.534222013,47.10306973],[4.534646151,47.103746664],[4.534874577,47.104497332],[4.535269544,47.104982849],[4.535251029,47.105444139],[4.53542645,47.10553726],[4.535187324,47.106356268],[4.534282804,47.106827516],[4.53439293,47.107221364],[4.534263175,47.10766702],[4.53327737,47.108341945],[4.533061585,47.108916608],[4.533092524,47.110050797],[4.532062572,47.109545773],[4.531261601,47.108975575],[4.530949541,47.109319186],[4.530618486,47.110108782],[4.530230531,47.110241784],[4.529195147,47.109590929],[4.528665865,47.109995936],[4.527114311,47.110771033],[4.526690354,47.110192223],[4.525107124,47.11138733],[4.524650234,47.111135819],[4.52315841,47.112254054],[4.523475898,47.113360154],[4.524278003,47.11448418],[4.524545475,47.116059182],[4.524237349,47.116731393],[4.523259208,47.11787437],[4.523830536,47.118065848],[4.523871517,47.118815401],[4.523039301,47.120829007],[4.522328481,47.120837464],[4.52165619,47.120948964],[4.521431912,47.121088785],[4.520609943,47.121319308],[4.518512462,47.122118565],[4.519076799,47.122763094],[4.518986261,47.124839861],[4.518546894,47.126336803],[4.517330647,47.133278243],[4.51743667,47.133669455],[4.522499072,47.133833466],[4.527652867,47.134101404],[4.528725367,47.134137664],[4.529485723,47.134241074],[4.530028257,47.134805697],[4.530438841,47.134905621],[4.531738909,47.135287324],[4.532354119,47.135715004],[4.534839034,47.136692391],[4.535433007,47.137299529],[4.535861969,47.137580184],[4.535463094,47.137938461],[4.535502029,47.138239601],[4.535937259,47.139434146],[4.536575842,47.140770965],[4.535468134,47.140384061],[4.534616365,47.140410669],[4.534481617,47.140544824],[4.534861468,47.14118542],[4.534193527,47.142199197],[4.534777523,47.142361641],[4.53516527,47.142722987],[4.536164731,47.143385072],[4.53602575,47.144157715],[4.536133482,47.145019831],[4.536902634,47.146674577],[4.536164316,47.148183652],[4.536053687,47.148793834],[4.53610074,47.149286663],[4.535483783,47.150008017],[4.535334533,47.150328761],[4.535063424,47.151838831],[4.535087419,47.152541774],[4.535538093,47.153533507],[4.537020608,47.153306723],[4.538824971,47.153210709],[4.538342021,47.151969088],[4.538501305,47.151306932],[4.539037727,47.151186341],[4.538941903,47.150696863],[4.53945634,47.150176757],[4.539670816,47.149829927],[4.540746376,47.149315855],[4.543148698,47.14876518],[4.542901424,47.148242605],[4.542415688,47.147688991],[4.542687567,47.147596221],[4.542572669,47.146672074],[4.542713443,47.146241576],[4.543081977,47.145699084]]]],&quot;type&quot;:&quot;MultiPolygon&quot;}"/>
    <s v="47.125151368, 4.552123433"/>
  </r>
  <r>
    <x v="0"/>
    <x v="240"/>
    <s v="21272"/>
    <s v="CC des Terres d'Auxois"/>
    <s v="200071017"/>
    <s v="CC"/>
    <s v="Côte-d'Or"/>
    <s v="21"/>
    <s v="Bourgogne-Franche-Comté"/>
    <s v="27"/>
    <s v="BT &lt;= 36 kVA"/>
    <m/>
    <m/>
    <n v="0"/>
    <n v="0"/>
    <n v="0"/>
    <n v="0"/>
    <n v="0"/>
    <n v="0"/>
    <n v="0"/>
    <n v="0"/>
    <n v="0"/>
    <n v="0"/>
    <s v="{&quot;coordinates&quot;:[[[[4.357738998,47.423038675],[4.357073253,47.423727988],[4.355978714,47.424511428],[4.355491018,47.424321741],[4.354623853,47.423815055],[4.35417528,47.424228124],[4.353239403,47.424572133],[4.351828844,47.424821716],[4.350787548,47.424826608],[4.349653447,47.424570573],[4.348689848,47.425870109],[4.348123603,47.425458022],[4.347419173,47.426145025],[4.34653507,47.427285164],[4.346083948,47.427653213],[4.345321645,47.428520936],[4.344227791,47.429395185],[4.341888139,47.428895504],[4.340822499,47.428779044],[4.33988365,47.42848015],[4.337083497,47.428078409],[4.33353641,47.427195391],[4.331088149,47.426534683],[4.331079415,47.426289896],[4.329064998,47.425306369],[4.328818861,47.425117413],[4.328359383,47.425259509],[4.327894137,47.425222505],[4.32781606,47.424909185],[4.321764777,47.423438548],[4.3181895,47.42273455],[4.317716119,47.422473419],[4.316397928,47.422274967],[4.316000641,47.42284306],[4.315683808,47.422527932],[4.315086163,47.421635272],[4.31426408,47.420893698],[4.3144802,47.420132288],[4.314224638,47.419826367],[4.314101254,47.419392907],[4.314085723,47.418543182],[4.313888279,47.41817268],[4.31339998,47.417787456],[4.311008436,47.416760161],[4.309865162,47.416385003],[4.308902886,47.416359822],[4.307045336,47.415303929],[4.3058362,47.414781819],[4.304429286,47.414906544],[4.305499229,47.413907791],[4.305117306,47.413420503],[4.305541789,47.412333556],[4.305434999,47.412251025],[4.303961573,47.412037971],[4.304056875,47.411593946],[4.303335858,47.411177977],[4.301272826,47.410332268],[4.300392343,47.410065717],[4.299489301,47.409524815],[4.299628548,47.408922746],[4.299505057,47.408369529],[4.29909517,47.408147227],[4.29804114,47.407667421],[4.297396863,47.407678211],[4.296312515,47.40720503],[4.294000932,47.405666017],[4.293639689,47.40520457],[4.2935355,47.4048438],[4.29267203,47.404672437],[4.292242909,47.404200036],[4.291566687,47.404094108],[4.29085686,47.404079481],[4.289747547,47.40454735],[4.288712587,47.405240365],[4.287993952,47.405522023],[4.287370285,47.405672079],[4.284842675,47.40578466],[4.285003508,47.405302113],[4.283568615,47.405911268],[4.283443017,47.406093618],[4.282838449,47.40587881],[4.28060225,47.406366218],[4.279714979,47.406419199],[4.278944383,47.406304333],[4.278153542,47.406452576],[4.277690927,47.406628719],[4.277047502,47.406452121],[4.276623924,47.406151564],[4.276102613,47.406870336],[4.275711767,47.406830508],[4.274825106,47.407857587],[4.274352077,47.408098653],[4.273531107,47.408264301],[4.272800396,47.408656734],[4.27282543,47.409375811],[4.273327259,47.410402078],[4.272273682,47.412335777],[4.271798865,47.414739402],[4.272533247,47.415000564],[4.272299681,47.415554109],[4.272893569,47.416712615],[4.27367194,47.417651223],[4.274842865,47.418306427],[4.276925933,47.420109411],[4.277864123,47.420791449],[4.278539556,47.42169064],[4.281516201,47.423959082],[4.280955838,47.424602673],[4.280699992,47.425054744],[4.281004862,47.42593189],[4.281176393,47.426891531],[4.28252928,47.426157279],[4.283727175,47.427482828],[4.285660534,47.42650265],[4.286993941,47.427611495],[4.288188236,47.428395052],[4.28889677,47.428673504],[4.28955809,47.428147597],[4.291562063,47.429880073],[4.292293271,47.430711943],[4.291745067,47.431142076],[4.292102876,47.432224776],[4.292746965,47.432413889],[4.290051331,47.438329113],[4.29040207,47.438732162],[4.291279147,47.439005129],[4.292348497,47.43899686],[4.294810565,47.438798435],[4.295692857,47.438847135],[4.29754743,47.439865425],[4.304173891,47.442347326],[4.306450858,47.443042934],[4.306725502,47.44271394],[4.309800108,47.443572483],[4.30990847,47.443662194],[4.311803573,47.444366497],[4.312581791,47.444550389],[4.312757992,47.444429561],[4.314119278,47.44474011],[4.314449348,47.444994771],[4.314999093,47.445169523],[4.316405144,47.445356198],[4.317510881,47.445311275],[4.317787408,47.445438689],[4.318978268,47.445562947],[4.319332064,47.445702086],[4.320302163,47.44564607],[4.320926272,47.445767733],[4.321482291,47.446034214],[4.323915292,47.446690799],[4.325073617,47.447053947],[4.325986272,47.448000582],[4.327795891,47.449203471],[4.328193005,47.449695911],[4.328066895,47.450230332],[4.327480794,47.451109416],[4.327483931,47.451503715],[4.326857005,47.452503902],[4.326701545,47.453676072],[4.325398467,47.45567609],[4.325590313,47.456294216],[4.325210334,47.456548827],[4.324769076,47.457009403],[4.325180478,47.457970747],[4.325510966,47.458451349],[4.326804273,47.459429652],[4.327864212,47.460845449],[4.328410759,47.462167161],[4.328893619,47.463917241],[4.329999292,47.465832163],[4.330491918,47.46706355],[4.331453784,47.466768059],[4.331627301,47.466217791],[4.332242209,47.465905555],[4.332671156,47.465803413],[4.333015999,47.465362819],[4.334513155,47.464439964],[4.335005734,47.463855422],[4.335041174,47.46330673],[4.335736781,47.462133758],[4.336921496,47.460878639],[4.337054189,47.460876215],[4.338211628,47.461665989],[4.339160659,47.462189858],[4.340033736,47.462489517],[4.340834649,47.462610841],[4.341409179,47.462015423],[4.341717203,47.461380759],[4.3421626,47.460877756],[4.342794051,47.460012482],[4.343291184,47.458556353],[4.343331383,47.457883359],[4.343861272,47.458104121],[4.344407296,47.458544369],[4.344790169,47.458672292],[4.34612938,47.458716235],[4.34571283,47.45825199],[4.346305013,47.458151511],[4.347246877,47.458495337],[4.348876026,47.459456908],[4.349075072,47.459453701],[4.349849654,47.458900036],[4.350732018,47.459357062],[4.351689576,47.458848077],[4.352517609,47.458204643],[4.354471107,47.457080851],[4.354534715,47.456709183],[4.354112554,47.455342922],[4.352441031,47.453333052],[4.352390242,47.452635901],[4.352878329,47.45220078],[4.353434748,47.452211418],[4.355057119,47.452540964],[4.356105667,47.45243422],[4.356701313,47.45205455],[4.356964874,47.451717462],[4.356875474,47.451070278],[4.355878641,47.449758434],[4.355034826,47.449089424],[4.352398859,47.447720993],[4.351261835,47.447368672],[4.350243001,47.44670256],[4.349966376,47.446206094],[4.349857019,47.445079269],[4.3501355,47.44464929],[4.350801046,47.44430665],[4.352419814,47.44439859],[4.3547016,47.443523955],[4.355230058,47.443219798],[4.355912577,47.442605935],[4.356171935,47.441999701],[4.356920745,47.44101773],[4.357522946,47.44084955],[4.357930542,47.440595407],[4.358731656,47.440578854],[4.359045396,47.440339307],[4.359718013,47.439233962],[4.359522439,47.438220687],[4.360402498,47.437970017],[4.361773013,47.437281449],[4.361330649,47.436740131],[4.361434942,47.436405792],[4.360750839,47.435854695],[4.359829252,47.435513443],[4.358539499,47.433420857],[4.358574046,47.433161161],[4.359478999,47.432953422],[4.362984485,47.431386367],[4.363712756,47.431328316],[4.368047218,47.430591388],[4.368255817,47.430498903],[4.369498144,47.42927065],[4.368707698,47.428451652],[4.366350177,47.426686815],[4.365720703,47.426350281],[4.364783263,47.425641922],[4.364160718,47.425316103],[4.360219454,47.424124302],[4.357738998,47.423038675]]]],&quot;type&quot;:&quot;MultiPolygon&quot;}"/>
    <s v="47.433067236, 4.320016084"/>
  </r>
  <r>
    <x v="0"/>
    <x v="241"/>
    <s v="21271"/>
    <s v="CC du Pays d'Alésia et de la Seine"/>
    <s v="242101459"/>
    <s v="CC"/>
    <s v="Côte-d'Or"/>
    <s v="21"/>
    <s v="Bourgogne-Franche-Comté"/>
    <s v="27"/>
    <s v="BT &gt; 36 kVA"/>
    <n v="1"/>
    <n v="59"/>
    <n v="0"/>
    <n v="0"/>
    <n v="0"/>
    <n v="0"/>
    <n v="0"/>
    <n v="0"/>
    <n v="0"/>
    <n v="0"/>
    <n v="0"/>
    <n v="0"/>
    <s v="{&quot;coordinates&quot;:[[[[4.51675255,47.534048208],[4.517269958,47.534151314],[4.518677413,47.533997041],[4.518873579,47.533789214],[4.519508851,47.533829553],[4.520160271,47.533736431],[4.520679327,47.533476674],[4.521956231,47.533173712],[4.523841153,47.532515268],[4.524728665,47.532077816],[4.525320166,47.531889115],[4.527513181,47.53131571],[4.527899422,47.531062162],[4.528395746,47.530520868],[4.529555941,47.529534211],[4.530362099,47.528997846],[4.53459158,47.527597169],[4.536309958,47.527631255],[4.537578571,47.527787389],[4.539837061,47.527789988],[4.541974447,47.528064242],[4.543834372,47.528073836],[4.54497537,47.528366628],[4.546976022,47.528553471],[4.548171735,47.528531295],[4.549360852,47.528373245],[4.552256057,47.527733313],[4.553303103,47.527352935],[4.555503751,47.525961401],[4.556343591,47.525405495],[4.55646328,47.525087883],[4.556540938,47.52373726],[4.556769796,47.522877995],[4.558352035,47.52257775],[4.559336484,47.522289085],[4.557674014,47.520655615],[4.558680647,47.519943504],[4.559011633,47.519397981],[4.55917327,47.518377549],[4.558952974,47.517887117],[4.558390089,47.517132967],[4.562072423,47.515528802],[4.563213137,47.515317235],[4.563860137,47.515037555],[4.566623704,47.51451606],[4.567291931,47.514236076],[4.57001978,47.512545447],[4.570199158,47.512091964],[4.570853966,47.511854455],[4.570974887,47.511582725],[4.572311546,47.510717484],[4.5739633,47.509994725],[4.577190596,47.507636326],[4.576164673,47.506911032],[4.575591721,47.506225522],[4.575565607,47.505429078],[4.5759368,47.504678579],[4.574100768,47.503783253],[4.570323109,47.502372082],[4.569578232,47.502026486],[4.568938231,47.501541722],[4.568154329,47.501586488],[4.56801424,47.502110568],[4.568597949,47.502216154],[4.568890715,47.502503921],[4.568379186,47.50273049],[4.567925003,47.502692486],[4.567640114,47.502854779],[4.567048636,47.502665562],[4.566920611,47.502876162],[4.566966941,47.503323906],[4.566387123,47.503578394],[4.565742983,47.503542035],[4.565697902,47.503772227],[4.56603134,47.503906397],[4.56586422,47.504279581],[4.565156648,47.504209859],[4.565218136,47.504540356],[4.564348464,47.504788823],[4.564403372,47.505076193],[4.563886617,47.505125446],[4.563054714,47.504802585],[4.56302803,47.505117159],[4.562534999,47.504977918],[4.56091068,47.505092424],[4.560718841,47.505393904],[4.561180718,47.505512863],[4.561872025,47.50548019],[4.561361246,47.506235212],[4.560737072,47.50661091],[4.560433276,47.506627584],[4.560009634,47.506908758],[4.5593997,47.507089786],[4.558916343,47.506279652],[4.558683478,47.506359296],[4.558371162,47.505672918],[4.558124606,47.505784256],[4.557943862,47.506330473],[4.556978285,47.506572964],[4.556334373,47.506180018],[4.555620186,47.506385828],[4.555131784,47.50672547],[4.554295966,47.508324806],[4.553908446,47.508295762],[4.553674412,47.50856448],[4.55219114,47.508506819],[4.552350588,47.50887293],[4.551997487,47.509068503],[4.55156448,47.508891503],[4.551397788,47.509237648],[4.551023552,47.509300251],[4.550679363,47.509757697],[4.55028106,47.50990705],[4.548834853,47.508744149],[4.548386567,47.507947013],[4.547868756,47.507364177],[4.547581778,47.507227538],[4.546716363,47.507213819],[4.544350656,47.506873362],[4.54282625,47.508566366],[4.542625762,47.508525804],[4.540719531,47.507392303],[4.540768966,47.506986502],[4.541548796,47.506566538],[4.541336554,47.506256031],[4.542182754,47.505834285],[4.541289558,47.505132142],[4.538999993,47.504200855],[4.538775482,47.503740151],[4.538055551,47.50397834],[4.537646762,47.503716338],[4.538224751,47.503254943],[4.539167218,47.501977534],[4.540380451,47.500784768],[4.540755306,47.500237812],[4.541265557,47.49973318],[4.541510241,47.49923386],[4.541549228,47.498558095],[4.541170285,47.497440395],[4.54106215,47.496407343],[4.540832976,47.495691909],[4.539830565,47.4939117],[4.539602713,47.493241262],[4.540263936,47.493183903],[4.544397981,47.493600043],[4.54559156,47.49357701],[4.545633091,47.492991242],[4.545236129,47.492999209],[4.544790756,47.491882398],[4.544188098,47.491758939],[4.544171126,47.491354914],[4.543736262,47.490463043],[4.543691856,47.489384129],[4.544001535,47.488838022],[4.544511647,47.488333372],[4.544471523,47.487633442],[4.545661235,47.486699317],[4.545961817,47.486207344],[4.546660102,47.485918969],[4.546724536,47.486907585],[4.546936571,47.487488188],[4.547665478,47.488028612],[4.547984194,47.488118012],[4.548493708,47.486722017],[4.549718131,47.485613622],[4.55046895,47.484755509],[4.551848365,47.484414817],[4.552042222,47.484275382],[4.552646922,47.482869093],[4.552798825,47.481741641],[4.552971695,47.481108197],[4.553160317,47.480834679],[4.553183413,47.479799877],[4.553034927,47.479442621],[4.553154559,47.479125906],[4.553119129,47.478271052],[4.552241547,47.475119846],[4.553155965,47.473361885],[4.550886477,47.47299238],[4.550633506,47.472740051],[4.549756456,47.472396991],[4.54816813,47.472207439],[4.547920768,47.472791449],[4.54777787,47.474278916],[4.547456097,47.475642711],[4.546373177,47.477229994],[4.545335195,47.479409994],[4.544252693,47.480510163],[4.543568376,47.481603244],[4.541651695,47.483394195],[4.541518955,47.483396853],[4.54063542,47.48449345],[4.539539673,47.485278628],[4.538596208,47.486556968],[4.5380293,47.48665809],[4.53800409,47.486982544],[4.537517016,47.487782171],[4.536609957,47.488342444],[4.536085257,47.48820261],[4.532954068,47.486610654],[4.523204946,47.485448377],[4.517709498,47.485096959],[4.516136335,47.484795129],[4.513716575,47.484003699],[4.510581491,47.483511405],[4.508800826,47.483006892],[4.507319312,47.482795591],[4.504514387,47.482562659],[4.495282787,47.482332218],[4.494337267,47.482478502],[4.494363409,47.482082923],[4.49294067,47.481880588],[4.492307919,47.481955322],[4.492265541,47.481578627],[4.491753179,47.481588792],[4.491368267,47.482359901],[4.489438397,47.482260352],[4.489275973,47.482389375],[4.4884255,47.482515489],[4.488108477,47.482195422],[4.48625906,47.482409907],[4.484601078,47.482440056],[4.484350893,47.482805176],[4.483187996,47.48359157],[4.483065365,47.483863229],[4.483066337,47.485527918],[4.485563107,47.484897383],[4.485734379,47.485612758],[4.485903839,47.485784359],[4.487098072,47.485743008],[4.487200596,47.485991089],[4.486473044,47.486049895],[4.486425716,47.486545677],[4.486894182,47.48662703],[4.48697453,47.486985234],[4.487367729,47.486843364],[4.487833619,47.486879729],[4.487708214,47.48743323],[4.48813212,47.487535854],[4.487904181,47.487936709],[4.487206776,47.48779076],[4.486463716,47.489109316],[4.486480277,47.489514251],[4.4869116,47.490361352],[4.487166956,47.491758995],[4.486771021,47.491803664],[4.486990547,47.492294238],[4.487692879,47.492233052],[4.487395486,47.490374982],[4.488463775,47.490291111],[4.488990206,47.491881557],[4.489427505,47.491843554],[4.489085348,47.493200214],[4.490351654,47.493355982],[4.490180584,47.494034313],[4.489842288,47.494479798],[4.489587571,47.495541834],[4.489823877,47.496347301],[4.491744108,47.496464079],[4.491626328,47.496766294],[4.49158218,47.497517728],[4.49305678,47.497849964],[4.49559836,47.49814058],[4.495335711,47.49839244],[4.493981611,47.49904634],[4.493262551,47.499748806],[4.492986872,47.500296132],[4.491967374,47.500278581],[4.491775111,47.500530432],[4.492227271,47.500641683],[4.491830694,47.501237372],[4.491789609,47.5015269],[4.49231987,47.501818116],[4.493681041,47.501699837],[4.49432304,47.502138164],[4.49420708,47.502600615],[4.493460255,47.502881186],[4.491661202,47.502734972],[4.492378747,47.504071761],[4.490478752,47.504691191],[4.4908394,47.506046958],[4.48964201,47.506325164],[4.488493598,47.506835915],[4.488134044,47.507666998],[4.487971087,47.507827535],[4.488082823,47.508309578],[4.488724151,47.508865884],[4.489517347,47.509244684],[4.490476375,47.509994989],[4.491462686,47.510388412],[4.492352331,47.510555284],[4.492058081,47.510915577],[4.490521874,47.510674145],[4.488078214,47.509911298],[4.487083116,47.509487348],[4.483893043,47.508829371],[4.483278838,47.509489018],[4.484885162,47.509913316],[4.484397987,47.510218427],[4.483679415,47.510373429],[4.482610816,47.510460856],[4.482628602,47.510910786],[4.481817657,47.51123351],[4.48141868,47.511509577],[4.481218521,47.512151344],[4.482759725,47.51310048],[4.483601755,47.513370661],[4.483201348,47.514218451],[4.482996406,47.51511867],[4.484334446,47.515542789],[4.486695005,47.516512046],[4.486669047,47.516773468],[4.485325999,47.517223642],[4.485103559,47.517540686],[4.484432589,47.517977782],[4.483712076,47.517970751],[4.480643424,47.519315226],[4.472724839,47.522251521],[4.471433091,47.523174444],[4.469640338,47.524827515],[4.468493958,47.526062776],[4.467486277,47.525766662],[4.464292336,47.528974093],[4.461471494,47.530963145],[4.462516888,47.530886113],[4.463639957,47.530441674],[4.465225243,47.530372243],[4.465629251,47.530223116],[4.466634089,47.53036443],[4.468103287,47.530908626],[4.468910818,47.530931764],[4.46941175,47.531117216],[4.469860905,47.531111554],[4.470502986,47.530918894],[4.471249663,47.530952688],[4.471866456,47.530710823],[4.473225702,47.5308323],[4.474001681,47.530723458],[4.474315547,47.531307387],[4.475351228,47.531408623],[4.476564118,47.531861424],[4.476992675,47.531831687],[4.478249087,47.531357508],[4.478939559,47.531281228],[4.479996917,47.531492885],[4.48066978,47.53145283],[4.481642375,47.531675452],[4.483188945,47.531120105],[4.48386361,47.531049398],[4.484225642,47.530730583],[4.485155939,47.530674619],[4.487745998,47.530933293],[4.488365107,47.531350335],[4.489195769,47.53143966],[4.489287889,47.531262924],[4.490329916,47.531352242],[4.490796218,47.531246346],[4.490901464,47.530825457],[4.491927558,47.530772716],[4.492644642,47.530460133],[4.492770365,47.530201936],[4.494112771,47.530004677],[4.494555249,47.530045821],[4.495173062,47.530367411],[4.4958596,47.530199249],[4.496321037,47.530252747],[4.497494269,47.53023318],[4.498417568,47.530449995],[4.498246112,47.530071368],[4.498360739,47.529892534],[4.499243059,47.529785757],[4.499617623,47.529443323],[4.500297406,47.529603834],[4.501229574,47.528858081],[4.502177533,47.528959308],[4.503108222,47.528966218],[4.503291931,47.530772572],[4.50376081,47.530853854],[4.503842603,47.531257038],[4.504786844,47.531696809],[4.505188472,47.531986025],[4.508001181,47.532214366],[4.507980233,47.532838552],[4.511943656,47.532951974],[4.513442015,47.533426803],[4.51446588,47.53348193],[4.516242639,47.533787449],[4.51675255,47.534048208]]]],&quot;type&quot;:&quot;MultiPolygon&quot;}"/>
    <s v="47.509014015, 4.518814793"/>
  </r>
  <r>
    <x v="0"/>
    <x v="242"/>
    <s v="21269"/>
    <s v="CC Auxonne Pontailler Val de Saône"/>
    <s v="200070902"/>
    <s v="CC"/>
    <s v="Côte-d'Or"/>
    <s v="21"/>
    <s v="Bourgogne-Franche-Comté"/>
    <s v="27"/>
    <s v="BT &gt; 36 kVA"/>
    <n v="1"/>
    <n v="120.53400000000001"/>
    <n v="0"/>
    <n v="0"/>
    <n v="0"/>
    <n v="0"/>
    <n v="0"/>
    <n v="0"/>
    <n v="0"/>
    <n v="0"/>
    <n v="0"/>
    <n v="0"/>
    <s v="{&quot;coordinates&quot;:[[[[5.449261127,47.203217783],[5.448997373,47.203636785],[5.447804579,47.204028586],[5.447349127,47.204620968],[5.446523053,47.205085169],[5.445753809,47.20569498],[5.445565653,47.206004292],[5.444932782,47.206358118],[5.444787251,47.207052931],[5.445070846,47.207389213],[5.445642792,47.207323097],[5.446776326,47.207515328],[5.447217566,47.20739432],[5.447667987,47.207446051],[5.447986097,47.207669009],[5.447886623,47.207980954],[5.447429994,47.208083375],[5.447543206,47.208363805],[5.448064993,47.208502296],[5.449319862,47.208368585],[5.44991011,47.208907335],[5.450575047,47.209083319],[5.451005284,47.209068813],[5.453109859,47.209394454],[5.453362361,47.209569248],[5.452486125,47.210963181],[5.451825107,47.212323729],[5.448673647,47.217836939],[5.448301482,47.217879932],[5.447703207,47.217631369],[5.446002415,47.217353844],[5.444534421,47.217253325],[5.443749767,47.217150085],[5.443455758,47.217603935],[5.442103092,47.218907846],[5.441256302,47.219241837],[5.440537737,47.21966319],[5.439458274,47.221280159],[5.438992868,47.22174571],[5.43780458,47.221780625],[5.436694593,47.221588707],[5.436093002,47.221675214],[5.435475368,47.222020555],[5.434251923,47.223323451],[5.433129413,47.224842181],[5.43198446,47.225222892],[5.430945966,47.225326647],[5.430079118,47.225103443],[5.42894324,47.224456242],[5.426568832,47.223932249],[5.425999952,47.224099981],[5.423834521,47.2251901],[5.42312763,47.224642853],[5.422403368,47.224854347],[5.419961866,47.225306169],[5.417715035,47.225618773],[5.414775003,47.226217789],[5.414235357,47.225594949],[5.41466513,47.225184288],[5.413652256,47.224975715],[5.412963566,47.225774556],[5.411982434,47.226332693],[5.411929393,47.227302035],[5.410829285,47.227950003],[5.410562568,47.228194233],[5.409628436,47.231307513],[5.409480233,47.23142318],[5.407970352,47.231397819],[5.406648757,47.230527291],[5.405547363,47.228637107],[5.405290924,47.226835658],[5.404081501,47.226755376],[5.403181773,47.226800158],[5.40284371,47.226720703],[5.40330032,47.227855102],[5.403324802,47.229112848],[5.403051822,47.229661621],[5.402232936,47.230273949],[5.401074633,47.230866284],[5.396646001,47.231571318],[5.39526993,47.231848355],[5.393940049,47.232301855],[5.392818003,47.232969012],[5.392211652,47.233666044],[5.391918439,47.234179177],[5.391931449,47.234947186],[5.392220347,47.236060764],[5.392776305,47.237321043],[5.393798341,47.238831088],[5.394899254,47.240032365],[5.396644753,47.241362612],[5.397728835,47.242094959],[5.39919994,47.242785961],[5.400629752,47.243173371],[5.402709554,47.243425701],[5.404767486,47.243898214],[5.405873224,47.244283277],[5.406735922,47.244675177],[5.407183,47.244971224],[5.408077824,47.245873132],[5.408628979,47.247163161],[5.4086816,47.247688064],[5.4085928,47.248274449],[5.408080006,47.249435267],[5.409087671,47.250019587],[5.413539856,47.255758871],[5.416695177,47.257675536],[5.420317956,47.258539377],[5.420605566,47.257992966],[5.420578941,47.257254965],[5.42030854,47.256626532],[5.420382819,47.256366487],[5.420776032,47.256197056],[5.421695948,47.25609048],[5.422437724,47.254086283],[5.421540908,47.253236761],[5.421396724,47.25256156],[5.421759787,47.251371383],[5.422315108,47.25048522],[5.422606336,47.249228087],[5.423251244,47.248481452],[5.422114222,47.247671182],[5.421961574,47.246954726],[5.422367234,47.245624948],[5.42236459,47.245126024],[5.422786645,47.244219222],[5.422953237,47.243132217],[5.423415774,47.243094626],[5.422947773,47.241426434],[5.42337313,47.241444562],[5.427005432,47.241164108],[5.429477956,47.239979245],[5.434874067,47.238728443],[5.437133489,47.238858392],[5.440241341,47.240606094],[5.441460815,47.241248727],[5.441775298,47.241300648],[5.443956977,47.241317716],[5.445881299,47.241433847],[5.448538196,47.241082324],[5.450255415,47.241848555],[5.450999173,47.242438998],[5.451962431,47.242360981],[5.454740316,47.241820313],[5.455119631,47.242104105],[5.455652636,47.241988333],[5.45650086,47.241390311],[5.45716861,47.241126664],[5.457693872,47.240812894],[5.45881879,47.240395431],[5.460101182,47.240182675],[5.4607739,47.239883774],[5.461509635,47.239401589],[5.462707491,47.23953827],[5.462944533,47.239487298],[5.464686637,47.23819649],[5.465038703,47.238000756],[5.465594643,47.237896159],[5.466035514,47.237676015],[5.466642479,47.237732453],[5.467023767,47.237626161],[5.467739071,47.23770911],[5.468517926,47.238052805],[5.469497603,47.238132814],[5.470311406,47.238488363],[5.471336569,47.238780854],[5.473880599,47.238913928],[5.47507137,47.238493997],[5.476712753,47.238612054],[5.477268239,47.238383113],[5.478945146,47.238382386],[5.479279239,47.23817078],[5.480207651,47.237081777],[5.47757225,47.233902806],[5.476436771,47.231874363],[5.476341547,47.231500803],[5.473921452,47.230978741],[5.474131867,47.230378882],[5.47421721,47.228986367],[5.475618724,47.226945153],[5.476024899,47.225916871],[5.476899653,47.224957835],[5.477374844,47.224137037],[5.478494853,47.22319346],[5.479245323,47.221175122],[5.480431622,47.218833097],[5.480544816,47.218277636],[5.480069132,47.217365488],[5.478746621,47.217182123],[5.477490693,47.21680817],[5.478389756,47.216466485],[5.478837165,47.216421785],[5.478294366,47.21583082],[5.476686025,47.216128222],[5.475543787,47.216212983],[5.473921903,47.216044067],[5.473191495,47.215712887],[5.473042209,47.214909937],[5.473325354,47.21416801],[5.473945189,47.213331524],[5.474246501,47.213099911],[5.469241304,47.210554106],[5.466634504,47.208474955],[5.465511908,47.207773781],[5.464334718,47.20686119],[5.454280417,47.204341905],[5.449261127,47.203217783]]]],&quot;type&quot;:&quot;MultiPolygon&quot;}"/>
    <s v="47.230242194, 5.440596619"/>
  </r>
  <r>
    <x v="0"/>
    <x v="243"/>
    <s v="21268"/>
    <s v="CC Auxonne Pontailler Val de Saône"/>
    <s v="200070902"/>
    <s v="CC"/>
    <s v="Côte-d'Or"/>
    <s v="21"/>
    <s v="Bourgogne-Franche-Comté"/>
    <s v="27"/>
    <s v="BT &lt;= 36 kVA"/>
    <m/>
    <m/>
    <n v="0"/>
    <n v="0"/>
    <n v="0"/>
    <n v="0"/>
    <n v="0"/>
    <n v="0"/>
    <n v="0"/>
    <n v="0"/>
    <n v="0"/>
    <n v="0"/>
    <s v="{&quot;coordinates&quot;:[[[[5.371470051,47.137801716],[5.371855209,47.13920432],[5.371888534,47.139751264],[5.370564898,47.144678208],[5.371947694,47.14496151],[5.37210824,47.145519355],[5.372343454,47.145854096],[5.372797012,47.146110502],[5.373384836,47.146238055],[5.374084164,47.146169665],[5.376049032,47.146388734],[5.378147029,47.146243852],[5.380490753,47.1462524],[5.382140228,47.146593145],[5.383086516,47.146556545],[5.383360773,47.146399578],[5.38400991,47.146450154],[5.384899007,47.146344463],[5.385466132,47.146361595],[5.385723145,47.146620202],[5.386500596,47.147004082],[5.386723399,47.147294918],[5.387161143,47.147401177],[5.387303853,47.147672047],[5.388464815,47.148575815],[5.389082363,47.149401622],[5.389377025,47.149585586],[5.390246098,47.150634072],[5.391383869,47.151518475],[5.391104486,47.152065572],[5.390393322,47.15305843],[5.39265561,47.154258251],[5.392796961,47.154111216],[5.392712684,47.153403203],[5.393404272,47.152802542],[5.394098269,47.152909781],[5.394840387,47.152792645],[5.396271633,47.152376612],[5.396454941,47.152223299],[5.396839684,47.151256077],[5.396834438,47.150693244],[5.397254754,47.150317949],[5.397552018,47.149818202],[5.398227817,47.149043099],[5.398518008,47.148355248],[5.400142559,47.147095695],[5.400619693,47.146663364],[5.400903813,47.145781077],[5.401299132,47.14499466],[5.401642566,47.14491007],[5.401778744,47.144500122],[5.401722948,47.144048223],[5.401518681,47.143641738],[5.401751058,47.143227992],[5.402287781,47.143037607],[5.402311677,47.142596663],[5.402109556,47.142119879],[5.40295448,47.141499757],[5.403594489,47.140547919],[5.403627308,47.139833872],[5.403331649,47.139450006],[5.403129874,47.138892152],[5.402748623,47.138512765],[5.402734417,47.138016767],[5.402991112,47.137675469],[5.402944632,47.137462064],[5.403412338,47.137175829],[5.403471827,47.136349539],[5.403736483,47.135920704],[5.403773063,47.135438962],[5.404131039,47.135090152],[5.40445006,47.134962826],[5.404479284,47.134671287],[5.404769113,47.134304076],[5.405514318,47.133907579],[5.405946515,47.133388785],[5.406873996,47.133291128],[5.407419873,47.133101426],[5.408116439,47.133064409],[5.408615667,47.133366564],[5.408863982,47.133252407],[5.409678684,47.133259757],[5.410118162,47.133140714],[5.410575708,47.133395991],[5.411424834,47.133671026],[5.412074768,47.133624148],[5.412417152,47.133429659],[5.41268188,47.133623197],[5.413583476,47.133566558],[5.414285303,47.1329106],[5.415121068,47.132004143],[5.415145194,47.131423575],[5.41538182,47.130666533],[5.415176921,47.13030602],[5.413744061,47.128961431],[5.413320262,47.128810847],[5.411202347,47.128523553],[5.410464523,47.12796157],[5.408509064,47.126849386],[5.408550504,47.126477427],[5.408897755,47.125595596],[5.408866514,47.124837841],[5.40914351,47.123949365],[5.409131218,47.122730046],[5.408822232,47.120423431],[5.411154214,47.119987523],[5.412260655,47.120060826],[5.411851012,47.119310962],[5.411798481,47.118225785],[5.411408051,47.118081705],[5.411135308,47.117589292],[5.410897324,47.114806515],[5.409873859,47.113458749],[5.408106617,47.112412897],[5.406566483,47.110926343],[5.40632022,47.110877425],[5.405310965,47.110346281],[5.403492909,47.109872477],[5.402612374,47.10944582],[5.402122514,47.108963303],[5.401612708,47.10812181],[5.400895855,47.107696245],[5.40073018,47.107945582],[5.400191281,47.108375607],[5.399251523,47.108840068],[5.398533675,47.109370175],[5.397026083,47.110031043],[5.395387669,47.110509953],[5.393302428,47.111325951],[5.392380253,47.111505363],[5.392189723,47.111730882],[5.39145983,47.115232658],[5.39197997,47.116546855],[5.392721565,47.117588053],[5.393334688,47.119211967],[5.393708823,47.119524879],[5.393903232,47.119950496],[5.39273762,47.120445694],[5.390049002,47.122691828],[5.389067025,47.126259126],[5.388528417,47.126553073],[5.38745574,47.126677902],[5.387344092,47.126838732],[5.386460819,47.127485656],[5.385878543,47.128224543],[5.385237258,47.128465649],[5.384711463,47.128841279],[5.384587479,47.129409481],[5.383800817,47.130123746],[5.383137975,47.130534617],[5.382982448,47.130837758],[5.382452396,47.131117988],[5.381659789,47.130892921],[5.380994344,47.131006599],[5.380430189,47.13150099],[5.379874768,47.132731077],[5.380178141,47.133264358],[5.380179646,47.133507518],[5.377692375,47.134271129],[5.376869065,47.135983177],[5.376490051,47.137145667],[5.375364566,47.137455207],[5.3730599,47.13781505],[5.371470051,47.137801716]]]],&quot;type&quot;:&quot;MultiPolygon&quot;}"/>
    <s v="47.131657314, 5.394606204"/>
  </r>
  <r>
    <x v="0"/>
    <x v="244"/>
    <s v="21266"/>
    <s v="CC Norge et Tille"/>
    <s v="200069540"/>
    <s v="CC"/>
    <s v="Côte-d'Or"/>
    <s v="21"/>
    <s v="Bourgogne-Franche-Comté"/>
    <s v="27"/>
    <s v="BT &lt;= 36 kVA"/>
    <m/>
    <m/>
    <n v="0"/>
    <n v="0"/>
    <n v="0"/>
    <n v="0"/>
    <n v="0"/>
    <n v="0"/>
    <n v="0"/>
    <n v="0"/>
    <n v="0"/>
    <n v="0"/>
    <s v="{&quot;coordinates&quot;:[[[[5.12000804,47.443886996],[5.122938727,47.447665229],[5.123789619,47.447229167],[5.125087876,47.448466178],[5.125839171,47.448230031],[5.126473944,47.449305347],[5.126913206,47.449134328],[5.128299199,47.448300334],[5.128322176,47.447976631],[5.130247676,47.447357871],[5.131948399,47.447196153],[5.132200646,47.447496804],[5.134434272,47.447282961],[5.13696834,47.447379637],[5.138144497,47.447279689],[5.138332663,47.447437423],[5.140119558,47.446442829],[5.141992355,47.444743322],[5.14413047,47.443639538],[5.144452732,47.442803324],[5.143421624,47.440952851],[5.143432341,47.440358312],[5.142813599,47.439225152],[5.142741363,47.438779826],[5.142922148,47.438023664],[5.142805836,47.435978929],[5.143282365,47.436046696],[5.143525461,47.43545508],[5.144940652,47.436260178],[5.144649429,47.436511388],[5.145803394,47.437188914],[5.147534575,47.437994456],[5.148222974,47.438181664],[5.148814772,47.438111302],[5.149288348,47.437674808],[5.154708593,47.435093621],[5.155108216,47.435360879],[5.15903912,47.433674262],[5.158882806,47.433516869],[5.160694179,47.432557504],[5.160578574,47.432389451],[5.161384091,47.432322259],[5.16106565,47.431863503],[5.160846207,47.431753213],[5.160471678,47.430430092],[5.160602651,47.429597375],[5.160240499,47.428975533],[5.160192618,47.42854507],[5.160554822,47.427852142],[5.159458729,47.427128659],[5.160375966,47.426378599],[5.16107965,47.425335324],[5.15962243,47.424967956],[5.158059156,47.424372002],[5.156755837,47.423442516],[5.154533885,47.424349099],[5.154078017,47.423439905],[5.151105765,47.42420092],[5.150324069,47.423767812],[5.150806084,47.423148344],[5.149397131,47.423054618],[5.144885908,47.423624173],[5.144349429,47.423216221],[5.14317365,47.422615628],[5.142981852,47.421967182],[5.140986244,47.422598277],[5.140733368,47.422180585],[5.138752683,47.422953648],[5.138272512,47.423290266],[5.137419098,47.423584212],[5.136139967,47.423750892],[5.134444523,47.42429261],[5.131004593,47.425046377],[5.129895551,47.425387273],[5.12989504,47.425007263],[5.129649751,47.42477852],[5.129215886,47.425046712],[5.127997232,47.426169445],[5.127085298,47.426763355],[5.126735756,47.426849891],[5.125873699,47.427096181],[5.124700542,47.427194157],[5.119138955,47.428800362],[5.116937474,47.428768402],[5.114163307,47.42885217],[5.114180214,47.428977934],[5.112401681,47.429744159],[5.112364737,47.429816871],[5.109654801,47.430555835],[5.118465042,47.442060951],[5.12000804,47.443886996]]]],&quot;type&quot;:&quot;MultiPolygon&quot;}"/>
    <s v="47.434258335, 5.135486762"/>
  </r>
  <r>
    <x v="0"/>
    <x v="245"/>
    <s v="21261"/>
    <s v="CC de la Plaine Dijonnaise"/>
    <s v="200000925"/>
    <s v="CC"/>
    <s v="Côte-d'Or"/>
    <s v="21"/>
    <s v="Bourgogne-Franche-Comté"/>
    <s v="27"/>
    <s v="BT &lt;= 36 kVA"/>
    <n v="12"/>
    <n v="94.533000000000001"/>
    <n v="0"/>
    <n v="0"/>
    <n v="0"/>
    <n v="0"/>
    <n v="0"/>
    <n v="0"/>
    <n v="0"/>
    <n v="0"/>
    <n v="0"/>
    <n v="0"/>
    <s v="{&quot;coordinates&quot;:[[[[5.123335874,47.26034294],[5.125084512,47.26194366],[5.125397414,47.261760512],[5.126209838,47.262299475],[5.126346232,47.262169092],[5.129128552,47.264879222],[5.129266015,47.264775833],[5.130924426,47.266461879],[5.130676513,47.26661593],[5.132692323,47.267970275],[5.142086007,47.273244776],[5.143619652,47.273047133],[5.143425112,47.273278575],[5.143526167,47.274982408],[5.142653481,47.275496553],[5.141964939,47.277178044],[5.141420771,47.277834707],[5.14115445,47.278390778],[5.1396612,47.2797728],[5.138394789,47.280305879],[5.138719264,47.281276123],[5.13843977,47.283297666],[5.140550263,47.282988571],[5.141419696,47.283219284],[5.14585054,47.283582297],[5.147544407,47.283081752],[5.150679191,47.281913264],[5.150822632,47.282388813],[5.152695111,47.282153252],[5.153169109,47.281729288],[5.154092346,47.281716651],[5.156626685,47.281485846],[5.158701766,47.280727684],[5.15882216,47.280463374],[5.158582388,47.278415405],[5.158692631,47.277009342],[5.158233123,47.276968361],[5.158297774,47.274558993],[5.158582973,47.272830865],[5.158933436,47.2727604],[5.158969228,47.271971721],[5.159145723,47.271292995],[5.15944756,47.270967667],[5.160403761,47.269212626],[5.160584315,47.268701331],[5.161342056,47.267638927],[5.161935905,47.266515631],[5.16208373,47.2645667],[5.162331315,47.263716429],[5.163550598,47.26360543],[5.163760526,47.26382486],[5.168550842,47.261951307],[5.168319599,47.261662938],[5.169184793,47.261335151],[5.169034753,47.261092096],[5.170752427,47.261170728],[5.171325043,47.261329319],[5.178795129,47.259066497],[5.174046303,47.253252214],[5.171962807,47.253345298],[5.169039777,47.253808889],[5.168425409,47.252646003],[5.16814643,47.251665066],[5.167875759,47.251316193],[5.168095913,47.250707776],[5.166780665,47.25128533],[5.166317173,47.250746429],[5.164767796,47.248072678],[5.164514037,47.246566213],[5.162568747,47.243710698],[5.162423094,47.243640467],[5.157312439,47.248074758],[5.156769816,47.248296494],[5.154921248,47.248702814],[5.153854034,47.249036052],[5.151696765,47.250091078],[5.150696029,47.250467181],[5.149949196,47.25064404],[5.148431786,47.250834275],[5.147931087,47.250981343],[5.146313236,47.250213381],[5.146253651,47.250046073],[5.142143227,47.249224205],[5.141880513,47.250663698],[5.141892629,47.252096311],[5.141237985,47.252065175],[5.140032803,47.251494839],[5.139550253,47.251932425],[5.139197232,47.252101945],[5.137695977,47.252500676],[5.136192123,47.252801271],[5.1355817,47.25281792],[5.135115409,47.253865784],[5.13222995,47.252350063],[5.131067025,47.253710614],[5.128723708,47.255627774],[5.129064425,47.255880886],[5.126765412,47.257584652],[5.123335874,47.26034294]]]],&quot;type&quot;:&quot;MultiPolygon&quot;}"/>
    <s v="47.262873128, 5.15012902"/>
  </r>
  <r>
    <x v="0"/>
    <x v="246"/>
    <s v="21259"/>
    <s v="CC du Montbardois"/>
    <s v="242101491"/>
    <s v="CC"/>
    <s v="Côte-d'Or"/>
    <s v="21"/>
    <s v="Bourgogne-Franche-Comté"/>
    <s v="27"/>
    <s v="BT &lt;= 36 kVA"/>
    <m/>
    <m/>
    <n v="0"/>
    <n v="0"/>
    <n v="0"/>
    <n v="0"/>
    <n v="0"/>
    <n v="0"/>
    <n v="0"/>
    <n v="0"/>
    <n v="0"/>
    <n v="0"/>
    <s v="{&quot;coordinates&quot;:[[[[4.423405878,47.595849937],[4.422174296,47.596681488],[4.420543723,47.597475569],[4.419623666,47.597762243],[4.418946133,47.59745899],[4.418300763,47.597965579],[4.418176368,47.598193056],[4.417597486,47.598697932],[4.41642989,47.599438616],[4.416241479,47.599711881],[4.415701908,47.599541975],[4.414886434,47.599106233],[4.413930678,47.59844892],[4.412700523,47.597832732],[4.409126238,47.596446322],[4.404038192,47.601461757],[4.402987389,47.60098285],[4.402787843,47.600987049],[4.401436371,47.602135804],[4.400757705,47.601787448],[4.400043067,47.60224975],[4.399747804,47.60200482],[4.399662399,47.602656729],[4.399498915,47.602919763],[4.399047194,47.602952186],[4.39847015,47.602773647],[4.396412417,47.603643619],[4.396089204,47.604009387],[4.395766817,47.604916196],[4.39552766,47.605035188],[4.394589288,47.605038299],[4.394473025,47.605173826],[4.394382495,47.605887008],[4.394134528,47.606280679],[4.393008746,47.606703732],[4.392788307,47.60687741],[4.392706484,47.607261893],[4.392850831,47.607692292],[4.392523935,47.608122911],[4.392164109,47.608158711],[4.391257997,47.607971457],[4.390679097,47.608182711],[4.390582477,47.608561968],[4.389750122,47.608958086],[4.389106639,47.609041365],[4.388062266,47.609015075],[4.387818195,47.609151214],[4.387452239,47.609668706],[4.387047033,47.609700528],[4.38738832,47.610436478],[4.389529357,47.612240324],[4.389527457,47.612423098],[4.388227272,47.613210977],[4.386464955,47.614097055],[4.384697747,47.614848126],[4.385604054,47.615911369],[4.385757802,47.616448793],[4.385830774,47.618336643],[4.387317731,47.618940156],[4.388405465,47.619551099],[4.388887136,47.619947781],[4.389238046,47.620436042],[4.389261257,47.621020925],[4.389082296,47.621563201],[4.388455882,47.62256452],[4.38827576,47.623062696],[4.388238391,47.623827447],[4.389387175,47.62601218],[4.390016531,47.626810409],[4.391123991,47.627915324],[4.391275483,47.628362741],[4.391335153,47.629936553],[4.391547015,47.630247313],[4.394649465,47.632060306],[4.395139495,47.632210196],[4.397089351,47.63379022],[4.399527393,47.635545311],[4.400907069,47.636807115],[4.40199372,47.63796529],[4.402838874,47.639359518],[4.403287008,47.639837564],[4.403652633,47.640773922],[4.404425652,47.640132663],[4.405312074,47.639752005],[4.406565655,47.63955597],[4.40861547,47.639954385],[4.408896342,47.639896983],[4.410339274,47.63860033],[4.412623282,47.637379912],[4.412238685,47.636839016],[4.411856914,47.636001904],[4.411702665,47.635004498],[4.411689551,47.633199668],[4.411720126,47.632492607],[4.412648127,47.629513279],[4.412622513,47.628847406],[4.411568939,47.627884277],[4.411242141,47.627360682],[4.410699355,47.626927919],[4.409134359,47.62515262],[4.408584873,47.624212188],[4.408660479,47.62364592],[4.410915572,47.623470157],[4.41269993,47.623168608],[4.412977257,47.623433528],[4.413828734,47.623103634],[4.414199644,47.622377143],[4.414399293,47.622373825],[4.416339722,47.622887757],[4.417571149,47.623578611],[4.418559615,47.623243419],[4.418406737,47.622751939],[4.419714158,47.622143687],[4.419532809,47.620932353],[4.419774241,47.620297442],[4.4195917,47.619041109],[4.419432707,47.618369653],[4.418571209,47.616765068],[4.417241745,47.616789314],[4.413426967,47.617485533],[4.412388736,47.617396367],[4.410098606,47.616790268],[4.408008037,47.615469619],[4.406249911,47.614736395],[4.406178476,47.614602218],[4.406882118,47.613869939],[4.408698331,47.61266781],[4.409548476,47.612292948],[4.411633081,47.611175755],[4.412812137,47.610705065],[4.413734976,47.61046343],[4.416376377,47.609966884],[4.41826115,47.608852894],[4.419248781,47.605191248],[4.419711567,47.601719622],[4.420172296,47.601576278],[4.422092636,47.601362044],[4.422547098,47.601083728],[4.423117303,47.600353868],[4.424281095,47.599523137],[4.426044836,47.598681464],[4.427789837,47.597389861],[4.42681648,47.596327748],[4.426682253,47.596285276],[4.425172283,47.59680787],[4.424422098,47.596326383],[4.423405878,47.595849937]]]],&quot;type&quot;:&quot;MultiPolygon&quot;}"/>
    <s v="47.617038983, 4.403925524"/>
  </r>
  <r>
    <x v="0"/>
    <x v="247"/>
    <s v="21258"/>
    <s v="CC du Pays Châtillonnais"/>
    <s v="242101434"/>
    <s v="CC"/>
    <s v="Côte-d'Or"/>
    <s v="21"/>
    <s v="Bourgogne-Franche-Comté"/>
    <s v="27"/>
    <s v="BT &gt; 36 kVA"/>
    <n v="1"/>
    <n v="105.065"/>
    <n v="0"/>
    <n v="0"/>
    <n v="0"/>
    <n v="0"/>
    <n v="0"/>
    <n v="0"/>
    <n v="0"/>
    <n v="0"/>
    <n v="0"/>
    <n v="0"/>
    <s v="{&quot;coordinates&quot;:[[[[4.535543796,47.889994089],[4.535524839,47.889847614],[4.533538117,47.886951724],[4.533164339,47.885917842],[4.532082835,47.886188504],[4.530790718,47.886627529],[4.530019936,47.88481749],[4.529224259,47.884790054],[4.528459334,47.88494764],[4.527769384,47.885199661],[4.527320273,47.885031779],[4.527399746,47.884631081],[4.526972717,47.884486314],[4.526267772,47.884589097],[4.526101871,47.884404025],[4.525009619,47.884952906],[4.524519382,47.884983578],[4.52427745,47.884853499],[4.524304394,47.884486791],[4.524076322,47.883813746],[4.523552756,47.883055422],[4.522778184,47.881569437],[4.522189513,47.880965875],[4.5214053,47.879281073],[4.521221871,47.877782009],[4.52132934,47.877423259],[4.521351697,47.876615538],[4.520022297,47.876962218],[4.518965881,47.876983097],[4.518578215,47.877369775],[4.517346364,47.877713361],[4.515170874,47.878514692],[4.513782981,47.879347231],[4.513368538,47.879688329],[4.512037869,47.880323878],[4.511185855,47.88090014],[4.51090309,47.881214329],[4.509548284,47.880861804],[4.508031679,47.880088277],[4.507761743,47.880100747],[4.506134174,47.880650027],[4.504257919,47.881632738],[4.506079903,47.882416798],[4.508623986,47.883369777],[4.510116699,47.884099497],[4.509787859,47.893243716],[4.509826569,47.896535006],[4.512509427,47.896459967],[4.51270531,47.897462892],[4.512960164,47.898092401],[4.513107235,47.898180519],[4.513941811,47.897500061],[4.51594722,47.896714471],[4.516219762,47.896649742],[4.517332276,47.896657873],[4.518594426,47.898809076],[4.520112051,47.898705724],[4.522464551,47.898216173],[4.523156205,47.898436736],[4.52370431,47.898925598],[4.524325053,47.899752865],[4.523192439,47.900446265],[4.522470481,47.900663559],[4.521435167,47.901717533],[4.521105859,47.902184468],[4.521857337,47.902388961],[4.522928424,47.902815238],[4.522745314,47.904178612],[4.522827346,47.904984966],[4.523732322,47.904892214],[4.523389946,47.903784094],[4.523543233,47.903154713],[4.524653324,47.901535367],[4.525164784,47.900467467],[4.526331929,47.899253321],[4.52758786,47.897684254],[4.5299513,47.894094335],[4.530736279,47.893327986],[4.531587337,47.893507715],[4.532089726,47.89292147],[4.532327964,47.892782439],[4.53228574,47.892478743],[4.532914988,47.891929544],[4.532775851,47.891745932],[4.535543796,47.889994089]]]],&quot;type&quot;:&quot;MultiPolygon&quot;}"/>
    <s v="47.88918412, 4.520031537"/>
  </r>
  <r>
    <x v="0"/>
    <x v="248"/>
    <s v="21257"/>
    <s v="CC du Pays Châtillonnais"/>
    <s v="242101434"/>
    <s v="CC"/>
    <s v="Côte-d'Or"/>
    <s v="21"/>
    <s v="Bourgogne-Franche-Comté"/>
    <s v="27"/>
    <s v="BT &gt; 36 kVA"/>
    <n v="1"/>
    <n v="119.786"/>
    <n v="0"/>
    <n v="0"/>
    <n v="0"/>
    <n v="0"/>
    <n v="0"/>
    <n v="0"/>
    <n v="0"/>
    <n v="0"/>
    <n v="0"/>
    <n v="0"/>
    <s v="{&quot;coordinates&quot;:[[[[4.586329888,47.614638892],[4.586330514,47.613763801],[4.588809722,47.612962143],[4.593049946,47.610989442],[4.596189751,47.609714055],[4.597202691,47.609173529],[4.596475916,47.608064402],[4.596466204,47.607828658],[4.595863868,47.60700682],[4.59553524,47.606077705],[4.594986809,47.605454991],[4.598270054,47.603869678],[4.600233453,47.603111738],[4.602385614,47.602125197],[4.60407501,47.60097932],[4.604717598,47.601101031],[4.605607575,47.601127506],[4.607374806,47.601023058],[4.608767879,47.600826508],[4.609855462,47.59946016],[4.611525497,47.598077657],[4.613003618,47.598408359],[4.61372987,47.598303789],[4.614450382,47.598978057],[4.61709414,47.598415683],[4.619305211,47.594910748],[4.620290813,47.593091052],[4.620422483,47.593044209],[4.621042834,47.591996638],[4.620889548,47.591550413],[4.622126137,47.589366187],[4.623207874,47.588220356],[4.620222268,47.586839354],[4.62002413,47.58688802],[4.619080736,47.588121034],[4.618520319,47.587457176],[4.618178371,47.587239541],[4.615745203,47.586342334],[4.614699085,47.585192712],[4.613882237,47.584759259],[4.61307347,47.58450485],[4.611918763,47.583942807],[4.609863262,47.58254329],[4.609621227,47.582062262],[4.60881835,47.581957194],[4.608074361,47.581730668],[4.607299372,47.581225467],[4.606638073,47.582332053],[4.605511176,47.582204414],[4.603439693,47.585894451],[4.601795024,47.584966312],[4.601655029,47.584380333],[4.595558908,47.58468442],[4.596864836,47.587728497],[4.593133005,47.588564566],[4.592743823,47.587518323],[4.586974752,47.587153068],[4.586934015,47.588379834],[4.586316286,47.589446988],[4.586029377,47.589689468],[4.584218429,47.589340439],[4.583139763,47.589002158],[4.582527927,47.588698952],[4.581495795,47.587863959],[4.57967635,47.585739582],[4.579278678,47.585746765],[4.577769237,47.584651708],[4.576681379,47.584087517],[4.573835499,47.582837602],[4.573505679,47.582888866],[4.572296855,47.582597257],[4.571964381,47.582603537],[4.571244885,47.582887819],[4.570840603,47.582760017],[4.569677107,47.581972605],[4.568961581,47.58234685],[4.567841307,47.582396119],[4.56565259,47.584444879],[4.563618578,47.587010992],[4.558702392,47.592879163],[4.558022414,47.593293374],[4.554177345,47.595119115],[4.541856147,47.601779905],[4.542002689,47.602521606],[4.542012421,47.607560371],[4.543095159,47.607989905],[4.548018408,47.60960556],[4.549573491,47.610206127],[4.552019782,47.611419627],[4.552032905,47.611733652],[4.551695493,47.613225405],[4.555247403,47.612257157],[4.556886976,47.611686132],[4.558072675,47.611393927],[4.557628689,47.610322209],[4.55848302,47.610081235],[4.559400623,47.611323081],[4.560145996,47.611909113],[4.567312818,47.607059604],[4.568726036,47.608445074],[4.570540517,47.610434626],[4.57142223,47.610402056],[4.575889288,47.608748332],[4.576597376,47.608923332],[4.580112665,47.610250553],[4.581299537,47.610003109],[4.581564286,47.610041836],[4.583115545,47.61261005],[4.583259549,47.61302133],[4.583329323,47.613802737],[4.583464748,47.614059283],[4.58396544,47.614465725],[4.584685067,47.614801672],[4.586329888,47.614638892]]]],&quot;type&quot;:&quot;MultiPolygon&quot;}"/>
    <s v="47.597679759, 4.581363434"/>
  </r>
  <r>
    <x v="0"/>
    <x v="249"/>
    <s v="21254"/>
    <s v="CC de Gevrey-Chambertin et de Nuits-Saint-Georges"/>
    <s v="200070894"/>
    <s v="CC"/>
    <s v="Côte-d'Or"/>
    <s v="21"/>
    <s v="Bourgogne-Franche-Comté"/>
    <s v="27"/>
    <s v="BT &lt;= 36 kVA"/>
    <m/>
    <m/>
    <n v="0"/>
    <n v="0"/>
    <n v="0"/>
    <n v="0"/>
    <n v="0"/>
    <n v="0"/>
    <n v="0"/>
    <n v="0"/>
    <n v="0"/>
    <n v="0"/>
    <s v="{&quot;coordinates&quot;:[[[[4.887928229,47.176576934],[4.887488715,47.175944715],[4.887394419,47.175628361],[4.886807702,47.175129118],[4.886547917,47.174801052],[4.886385059,47.17426158],[4.884752675,47.174222425],[4.884466019,47.172975339],[4.877969582,47.172096609],[4.877005083,47.172083433],[4.877417308,47.171558939],[4.876714909,47.171411832],[4.876671226,47.172015001],[4.876361376,47.171991206],[4.876270123,47.172404232],[4.875748552,47.172482025],[4.875070091,47.173060354],[4.873756509,47.173528289],[4.871073124,47.174216471],[4.869263987,47.17494361],[4.869568743,47.175390758],[4.869632042,47.17603452],[4.8699634,47.176106615],[4.869515532,47.176748726],[4.868711115,47.177620823],[4.867752962,47.178173902],[4.867773053,47.178562609],[4.865939637,47.178975797],[4.866333292,47.179587219],[4.866064049,47.179783373],[4.865365916,47.180676244],[4.865240571,47.180565697],[4.864606572,47.18098475],[4.866572258,47.181488897],[4.867567924,47.182014964],[4.867672676,47.182749911],[4.86856778,47.183802603],[4.867592158,47.183969632],[4.868043949,47.18518887],[4.868787149,47.185327268],[4.869534747,47.18749359],[4.86750097,47.188003686],[4.867750536,47.188533677],[4.867435984,47.188605389],[4.868170064,47.19000198],[4.867696187,47.191345111],[4.868073655,47.192019824],[4.868967733,47.191935158],[4.869675806,47.190793563],[4.870868528,47.190369963],[4.872692861,47.190938431],[4.87328572,47.191688893],[4.873092004,47.192234146],[4.871186508,47.193702195],[4.871333969,47.193991584],[4.872113246,47.194251852],[4.871966263,47.194545999],[4.872521733,47.194866615],[4.872791776,47.19472987],[4.873155801,47.194977933],[4.873991179,47.195330936],[4.873728129,47.195630566],[4.874709355,47.196111782],[4.874602614,47.196498936],[4.876578517,47.197011762],[4.877535743,47.195894899],[4.878475909,47.195274498],[4.879189571,47.194902708],[4.880829047,47.194597832],[4.8807187,47.192952549],[4.880789988,47.192384055],[4.881336413,47.191991553],[4.880698946,47.188985116],[4.881103638,47.188884887],[4.879561167,47.185267266],[4.879450557,47.184861119],[4.879552462,47.184601912],[4.881373963,47.183316084],[4.881489998,47.183008016],[4.88269279,47.182502176],[4.88250033,47.18236212],[4.883057386,47.181899191],[4.885419634,47.178936702],[4.887928229,47.176576934]]]],&quot;type&quot;:&quot;MultiPolygon&quot;}"/>
    <s v="47.18282636, 4.876032975"/>
  </r>
  <r>
    <x v="0"/>
    <x v="250"/>
    <s v="21251"/>
    <s v="CC de Pouilly-en-Auxois/Bligny-sur-Ouche"/>
    <s v="200071207"/>
    <s v="CC"/>
    <s v="Côte-d'Or"/>
    <s v="21"/>
    <s v="Bourgogne-Franche-Comté"/>
    <s v="27"/>
    <s v="BT &lt;= 36 kVA"/>
    <m/>
    <m/>
    <n v="0"/>
    <n v="0"/>
    <n v="0"/>
    <n v="0"/>
    <n v="0"/>
    <n v="0"/>
    <n v="0"/>
    <n v="0"/>
    <n v="0"/>
    <n v="0"/>
    <s v="{&quot;coordinates&quot;:[[[[4.529449519,47.232113293],[4.531128286,47.231180791],[4.531247495,47.230864064],[4.530827992,47.229222711],[4.530697096,47.228107],[4.532402399,47.228250146],[4.533142666,47.227138223],[4.533647794,47.226588577],[4.534393848,47.225449555],[4.534689175,47.224589329],[4.534563324,47.223328582],[4.534708683,47.22281791],[4.533618729,47.222046257],[4.532872559,47.220953993],[4.533970885,47.220398296],[4.534400453,47.220769893],[4.534788975,47.220582859],[4.535708427,47.220475232],[4.536421978,47.220146118],[4.53681956,47.220184068],[4.537490372,47.220440799],[4.537687234,47.220392265],[4.538579467,47.219610547],[4.539498895,47.219502889],[4.539492421,47.219322887],[4.538936829,47.218658538],[4.538720554,47.218212991],[4.537548551,47.217020157],[4.53686739,47.216538453],[4.53977958,47.2150879],[4.541583258,47.213973483],[4.541299641,47.213483813],[4.542405644,47.213019775],[4.54096261,47.211498317],[4.540324115,47.210520822],[4.540695537,47.210247551],[4.540521718,47.209714999],[4.539812228,47.209118432],[4.541281137,47.209055679],[4.541299134,47.208669149],[4.540466393,47.206075238],[4.541318282,47.205924339],[4.541367436,47.205518485],[4.541213203,47.204792977],[4.541302527,47.203944469],[4.540390011,47.203961108],[4.53930491,47.203533412],[4.540063479,47.202708427],[4.540620071,47.201797878],[4.540073727,47.201358521],[4.539792766,47.200958856],[4.539382375,47.200606833],[4.539030233,47.200073945],[4.538947333,47.199669846],[4.539854789,47.199248083],[4.539824939,47.198528122],[4.540972145,47.197760092],[4.540138827,47.197170576],[4.536652581,47.194075215],[4.537695555,47.193405847],[4.536338308,47.192136216],[4.536224602,47.191623568],[4.536419227,47.191500326],[4.537671947,47.19110011],[4.537660296,47.19083103],[4.537080389,47.1895817],[4.536749053,47.189542875],[4.536474674,47.189278181],[4.536258537,47.188832625],[4.534863336,47.187014205],[4.534055776,47.186625105],[4.533482408,47.187130647],[4.533281779,47.187089181],[4.532602355,47.186607429],[4.532047185,47.185943039],[4.53187489,47.185365428],[4.532673589,47.184841604],[4.535457163,47.182225838],[4.536069826,47.182220414],[4.536554145,47.181836699],[4.536275808,47.181385664],[4.535639425,47.181022218],[4.534696809,47.180803298],[4.534242528,47.180526576],[4.534159145,47.180242237],[4.533552752,47.179447066],[4.532966499,47.178894747],[4.531799423,47.178443757],[4.531265924,47.177980777],[4.530158977,47.177553288],[4.52964691,47.177611379],[4.5297228,47.177772458],[4.529578318,47.17835786],[4.526680025,47.178980501],[4.525642162,47.179405686],[4.524509915,47.179156766],[4.522779519,47.180405047],[4.52109571,47.181201564],[4.521038699,47.181427425],[4.521160001,47.182775605],[4.522318024,47.183653633],[4.522159866,47.184646205],[4.521766422,47.184698199],[4.520040079,47.184461542],[4.519883196,47.185454093],[4.519752461,47.185501732],[4.518234405,47.185485625],[4.515055969,47.185230102],[4.513922284,47.18488565],[4.513393865,47.184834928],[4.51314404,47.18572063],[4.512745691,47.186397566],[4.513051271,47.187447996],[4.513317119,47.189104943],[4.51086356,47.189269341],[4.510735392,47.189361958],[4.510439875,47.190222135],[4.509468927,47.190690417],[4.507619406,47.190635268],[4.507403315,47.192116607],[4.508161415,47.193761752],[4.50734538,47.193915544],[4.505697585,47.19408645],[4.50530114,47.194223067],[4.504206448,47.194805466],[4.504191726,47.19564937],[4.504342878,47.196141749],[4.50469723,47.196719732],[4.506073724,47.198133543],[4.505563484,47.198548075],[4.507343883,47.200134908],[4.507630938,47.200713757],[4.507717422,47.201206973],[4.507477647,47.20179718],[4.507430763,47.202293031],[4.50765314,47.202873622],[4.506806306,47.203159273],[4.5048396,47.203511696],[4.502681165,47.204001637],[4.503188666,47.205189033],[4.50259596,47.205445243],[4.501951326,47.205545446],[4.501846014,47.206222139],[4.500142025,47.206524251],[4.499687467,47.206712924],[4.499637998,47.20711876],[4.500542218,47.208271316],[4.500418178,47.20950922],[4.498259086,47.209985576],[4.499505189,47.212025147],[4.500470477,47.213042747],[4.501073745,47.213256441],[4.502393198,47.213231236],[4.504764516,47.214716797],[4.505842865,47.215235845],[4.508007724,47.216704214],[4.507945497,47.217407362],[4.507445585,47.218809538],[4.505768283,47.220219812],[4.505679481,47.220777433],[4.505126456,47.221748979],[4.504946042,47.222339304],[4.505161215,47.222991123],[4.505600718,47.223251942],[4.50726274,47.22657544],[4.508911448,47.229464178],[4.510473683,47.228467763],[4.511318366,47.228092078],[4.512626619,47.227796778],[4.513923373,47.227187363],[4.514251068,47.22713626],[4.515182245,47.227298774],[4.516691962,47.228664793],[4.517629573,47.22900729],[4.519564519,47.229465471],[4.519835155,47.229640208],[4.519914093,47.229954324],[4.520915247,47.230205018],[4.521729829,47.230729183],[4.524727949,47.232967877],[4.526290209,47.232398053],[4.527990991,47.232005567],[4.528642576,47.231768266],[4.529449519,47.232113293]]]],&quot;type&quot;:&quot;MultiPolygon&quot;}"/>
    <s v="47.206410685, 4.522247906"/>
  </r>
  <r>
    <x v="0"/>
    <x v="250"/>
    <s v="21251"/>
    <s v="CC de Pouilly-en-Auxois/Bligny-sur-Ouche"/>
    <s v="200071207"/>
    <s v="CC"/>
    <s v="Côte-d'Or"/>
    <s v="21"/>
    <s v="Bourgogne-Franche-Comté"/>
    <s v="27"/>
    <s v="BT &gt; 36 kVA"/>
    <n v="1"/>
    <n v="103.723"/>
    <n v="0"/>
    <n v="0"/>
    <n v="0"/>
    <n v="0"/>
    <n v="0"/>
    <n v="0"/>
    <n v="0"/>
    <n v="0"/>
    <n v="0"/>
    <n v="0"/>
    <s v="{&quot;coordinates&quot;:[[[[4.529449519,47.232113293],[4.531128286,47.231180791],[4.531247495,47.230864064],[4.530827992,47.229222711],[4.530697096,47.228107],[4.532402399,47.228250146],[4.533142666,47.227138223],[4.533647794,47.226588577],[4.534393848,47.225449555],[4.534689175,47.224589329],[4.534563324,47.223328582],[4.534708683,47.22281791],[4.533618729,47.222046257],[4.532872559,47.220953993],[4.533970885,47.220398296],[4.534400453,47.220769893],[4.534788975,47.220582859],[4.535708427,47.220475232],[4.536421978,47.220146118],[4.53681956,47.220184068],[4.537490372,47.220440799],[4.537687234,47.220392265],[4.538579467,47.219610547],[4.539498895,47.219502889],[4.539492421,47.219322887],[4.538936829,47.218658538],[4.538720554,47.218212991],[4.537548551,47.217020157],[4.53686739,47.216538453],[4.53977958,47.2150879],[4.541583258,47.213973483],[4.541299641,47.213483813],[4.542405644,47.213019775],[4.54096261,47.211498317],[4.540324115,47.210520822],[4.540695537,47.210247551],[4.540521718,47.209714999],[4.539812228,47.209118432],[4.541281137,47.209055679],[4.541299134,47.208669149],[4.540466393,47.206075238],[4.541318282,47.205924339],[4.541367436,47.205518485],[4.541213203,47.204792977],[4.541302527,47.203944469],[4.540390011,47.203961108],[4.53930491,47.203533412],[4.540063479,47.202708427],[4.540620071,47.201797878],[4.540073727,47.201358521],[4.539792766,47.200958856],[4.539382375,47.200606833],[4.539030233,47.200073945],[4.538947333,47.199669846],[4.539854789,47.199248083],[4.539824939,47.198528122],[4.540972145,47.197760092],[4.540138827,47.197170576],[4.536652581,47.194075215],[4.537695555,47.193405847],[4.536338308,47.192136216],[4.536224602,47.191623568],[4.536419227,47.191500326],[4.537671947,47.19110011],[4.537660296,47.19083103],[4.537080389,47.1895817],[4.536749053,47.189542875],[4.536474674,47.189278181],[4.536258537,47.188832625],[4.534863336,47.187014205],[4.534055776,47.186625105],[4.533482408,47.187130647],[4.533281779,47.187089181],[4.532602355,47.186607429],[4.532047185,47.185943039],[4.53187489,47.185365428],[4.532673589,47.184841604],[4.535457163,47.182225838],[4.536069826,47.182220414],[4.536554145,47.181836699],[4.536275808,47.181385664],[4.535639425,47.181022218],[4.534696809,47.180803298],[4.534242528,47.180526576],[4.534159145,47.180242237],[4.533552752,47.179447066],[4.532966499,47.178894747],[4.531799423,47.178443757],[4.531265924,47.177980777],[4.530158977,47.177553288],[4.52964691,47.177611379],[4.5297228,47.177772458],[4.529578318,47.17835786],[4.526680025,47.178980501],[4.525642162,47.179405686],[4.524509915,47.179156766],[4.522779519,47.180405047],[4.52109571,47.181201564],[4.521038699,47.181427425],[4.521160001,47.182775605],[4.522318024,47.183653633],[4.522159866,47.184646205],[4.521766422,47.184698199],[4.520040079,47.184461542],[4.519883196,47.185454093],[4.519752461,47.185501732],[4.518234405,47.185485625],[4.515055969,47.185230102],[4.513922284,47.18488565],[4.513393865,47.184834928],[4.51314404,47.18572063],[4.512745691,47.186397566],[4.513051271,47.187447996],[4.513317119,47.189104943],[4.51086356,47.189269341],[4.510735392,47.189361958],[4.510439875,47.190222135],[4.509468927,47.190690417],[4.507619406,47.190635268],[4.507403315,47.192116607],[4.508161415,47.193761752],[4.50734538,47.193915544],[4.505697585,47.19408645],[4.50530114,47.194223067],[4.504206448,47.194805466],[4.504191726,47.19564937],[4.504342878,47.196141749],[4.50469723,47.196719732],[4.506073724,47.198133543],[4.505563484,47.198548075],[4.507343883,47.200134908],[4.507630938,47.200713757],[4.507717422,47.201206973],[4.507477647,47.20179718],[4.507430763,47.202293031],[4.50765314,47.202873622],[4.506806306,47.203159273],[4.5048396,47.203511696],[4.502681165,47.204001637],[4.503188666,47.205189033],[4.50259596,47.205445243],[4.501951326,47.205545446],[4.501846014,47.206222139],[4.500142025,47.206524251],[4.499687467,47.206712924],[4.499637998,47.20711876],[4.500542218,47.208271316],[4.500418178,47.20950922],[4.498259086,47.209985576],[4.499505189,47.212025147],[4.500470477,47.213042747],[4.501073745,47.213256441],[4.502393198,47.213231236],[4.504764516,47.214716797],[4.505842865,47.215235845],[4.508007724,47.216704214],[4.507945497,47.217407362],[4.507445585,47.218809538],[4.505768283,47.220219812],[4.505679481,47.220777433],[4.505126456,47.221748979],[4.504946042,47.222339304],[4.505161215,47.222991123],[4.505600718,47.223251942],[4.50726274,47.22657544],[4.508911448,47.229464178],[4.510473683,47.228467763],[4.511318366,47.228092078],[4.512626619,47.227796778],[4.513923373,47.227187363],[4.514251068,47.22713626],[4.515182245,47.227298774],[4.516691962,47.228664793],[4.517629573,47.22900729],[4.519564519,47.229465471],[4.519835155,47.229640208],[4.519914093,47.229954324],[4.520915247,47.230205018],[4.521729829,47.230729183],[4.524727949,47.232967877],[4.526290209,47.232398053],[4.527990991,47.232005567],[4.528642576,47.231768266],[4.529449519,47.232113293]]]],&quot;type&quot;:&quot;MultiPolygon&quot;}"/>
    <s v="47.206410685, 4.522247906"/>
  </r>
  <r>
    <x v="0"/>
    <x v="251"/>
    <s v="21250"/>
    <s v="CC du Pays Châtillonnais"/>
    <s v="242101434"/>
    <s v="CC"/>
    <s v="Côte-d'Or"/>
    <s v="21"/>
    <s v="Bourgogne-Franche-Comté"/>
    <s v="27"/>
    <s v="BT &lt;= 36 kVA"/>
    <m/>
    <m/>
    <n v="0"/>
    <n v="0"/>
    <n v="0"/>
    <n v="0"/>
    <n v="0"/>
    <n v="0"/>
    <n v="0"/>
    <n v="0"/>
    <n v="0"/>
    <n v="0"/>
    <s v="{&quot;coordinates&quot;:[[[[4.788702579,47.785918325],[4.789953849,47.786304328],[4.79047641,47.786550215],[4.790474294,47.786010993],[4.790904771,47.785148268],[4.791054594,47.783329256],[4.791357291,47.782679142],[4.791346996,47.782293988],[4.791527186,47.781853706],[4.79187118,47.781478438],[4.792275904,47.78128049],[4.79261458,47.780906201],[4.792943536,47.780758925],[4.793509787,47.78028122],[4.793864469,47.779708624],[4.79693553,47.780274629],[4.798015999,47.780628056],[4.798990971,47.780784135],[4.800426252,47.780727872],[4.805691752,47.782310505],[4.807658857,47.782967066],[4.811409092,47.784561117],[4.813881983,47.785786821],[4.815248224,47.786561491],[4.820744247,47.780406601],[4.823338909,47.777389048],[4.825536717,47.775464243],[4.826825876,47.774618592],[4.827414122,47.774053047],[4.828798621,47.773107755],[4.829537052,47.772405711],[4.83168812,47.769717175],[4.83473653,47.765213977],[4.836847413,47.76253766],[4.837807771,47.760072022],[4.835819356,47.759287561],[4.835010922,47.758725854],[4.83322922,47.757195375],[4.831200857,47.756059452],[4.828237329,47.755057838],[4.824897667,47.753634381],[4.82258177,47.752825093],[4.821363677,47.752495642],[4.81981795,47.750782136],[4.816092533,47.748248978],[4.814624655,47.747792791],[4.813459835,47.747337294],[4.811895702,47.746875363],[4.810181419,47.746825362],[4.807027325,47.74733954],[4.804542319,47.746486598],[4.802927347,47.744322901],[4.800640255,47.743435319],[4.797005918,47.742174062],[4.794914182,47.741968484],[4.7934917,47.742254972],[4.792572702,47.742669674],[4.792010196,47.743405713],[4.788745019,47.743234189],[4.788198981,47.743150704],[4.788344548,47.742835184],[4.787742093,47.742740855],[4.787571151,47.742539102],[4.787944792,47.742338035],[4.787719352,47.74202368],[4.787336782,47.741879176],[4.78747113,47.741587235],[4.78719902,47.741393329],[4.779812042,47.739889894],[4.779532464,47.740190336],[4.778894592,47.740592554],[4.776800277,47.739225336],[4.774160889,47.738599171],[4.771598653,47.738123926],[4.76923553,47.737815767],[4.766521324,47.736618888],[4.765189114,47.736125832],[4.760700804,47.734947462],[4.760257579,47.73465974],[4.759498666,47.733864506],[4.758720906,47.732457362],[4.758165177,47.730983859],[4.757800522,47.729436359],[4.755164177,47.732687215],[4.752299933,47.731982011],[4.749389155,47.73522063],[4.749048725,47.736395171],[4.748891901,47.736862055],[4.747470526,47.738486668],[4.746962651,47.738911975],[4.746890714,47.739282159],[4.747062285,47.73975224],[4.747919815,47.740993512],[4.749806343,47.742516487],[4.749822016,47.742627886],[4.748926905,47.744918041],[4.746966449,47.74671724],[4.746919743,47.747002422],[4.747833011,47.747254367],[4.750032571,47.747491584],[4.751677044,47.747774878],[4.754172057,47.748267773],[4.75671471,47.748948957],[4.760869864,47.75128214],[4.761060489,47.751556555],[4.764600753,47.755062],[4.766256566,47.756401835],[4.767272809,47.758018681],[4.768003632,47.758959228],[4.769600514,47.759965908],[4.771351653,47.760751468],[4.772781288,47.76154367],[4.773396808,47.761744111],[4.774361363,47.762281361],[4.774572865,47.762658068],[4.778003961,47.765644413],[4.779705435,47.765614064],[4.78108591,47.765687603],[4.785130316,47.766319222],[4.786959292,47.767182589],[4.787433653,47.767510248],[4.788256497,47.767756962],[4.789399908,47.768681174],[4.790106873,47.768935947],[4.790386715,47.767926072],[4.790339589,47.767358725],[4.789884485,47.765777611],[4.788944136,47.764854802],[4.790099377,47.764742619],[4.791974307,47.764788664],[4.794870562,47.76502789],[4.797374457,47.766063504],[4.799272337,47.766391765],[4.799799327,47.766654648],[4.800167449,47.767273776],[4.800585314,47.767270953],[4.80069336,47.767780644],[4.800426707,47.767832459],[4.800273519,47.768317358],[4.799887463,47.768866154],[4.799144522,47.769444739],[4.797389249,47.77057452],[4.795731193,47.771935951],[4.795685823,47.772411987],[4.795229188,47.772889826],[4.794903993,47.773463778],[4.79455719,47.773793188],[4.79389545,47.775120412],[4.794018313,47.775635281],[4.793472687,47.775970433],[4.793404956,47.776972563],[4.793546512,47.777209865],[4.793110388,47.77758475],[4.793189321,47.777985058],[4.793012499,47.778286652],[4.793277895,47.778790337],[4.79292392,47.779027123],[4.79294642,47.779496715],[4.792590798,47.779803746],[4.792124807,47.779808176],[4.791346839,47.780186482],[4.791050626,47.780235125],[4.790385946,47.780884471],[4.790457416,47.781063431],[4.790063535,47.781425053],[4.789698228,47.782159845],[4.789275217,47.782092486],[4.789138772,47.782404259],[4.788631507,47.782850432],[4.788891327,47.78310934],[4.788679977,47.783577101],[4.78924733,47.784043772],[4.788724768,47.784392951],[4.788609006,47.784724213],[4.789049918,47.785323353],[4.789105054,47.785612393],[4.788702579,47.785918325]]]],&quot;type&quot;:&quot;MultiPolygon&quot;}"/>
    <s v="47.757717838, 4.794804435"/>
  </r>
  <r>
    <x v="0"/>
    <x v="251"/>
    <s v="21250"/>
    <s v="CC du Pays Châtillonnais"/>
    <s v="242101434"/>
    <s v="CC"/>
    <s v="Côte-d'Or"/>
    <s v="21"/>
    <s v="Bourgogne-Franche-Comté"/>
    <s v="27"/>
    <s v="BT &gt; 36 kVA"/>
    <n v="1"/>
    <n v="118.824"/>
    <n v="0"/>
    <n v="0"/>
    <n v="0"/>
    <n v="0"/>
    <n v="0"/>
    <n v="0"/>
    <n v="0"/>
    <n v="0"/>
    <n v="0"/>
    <n v="0"/>
    <s v="{&quot;coordinates&quot;:[[[[4.788702579,47.785918325],[4.789953849,47.786304328],[4.79047641,47.786550215],[4.790474294,47.786010993],[4.790904771,47.785148268],[4.791054594,47.783329256],[4.791357291,47.782679142],[4.791346996,47.782293988],[4.791527186,47.781853706],[4.79187118,47.781478438],[4.792275904,47.78128049],[4.79261458,47.780906201],[4.792943536,47.780758925],[4.793509787,47.78028122],[4.793864469,47.779708624],[4.79693553,47.780274629],[4.798015999,47.780628056],[4.798990971,47.780784135],[4.800426252,47.780727872],[4.805691752,47.782310505],[4.807658857,47.782967066],[4.811409092,47.784561117],[4.813881983,47.785786821],[4.815248224,47.786561491],[4.820744247,47.780406601],[4.823338909,47.777389048],[4.825536717,47.775464243],[4.826825876,47.774618592],[4.827414122,47.774053047],[4.828798621,47.773107755],[4.829537052,47.772405711],[4.83168812,47.769717175],[4.83473653,47.765213977],[4.836847413,47.76253766],[4.837807771,47.760072022],[4.835819356,47.759287561],[4.835010922,47.758725854],[4.83322922,47.757195375],[4.831200857,47.756059452],[4.828237329,47.755057838],[4.824897667,47.753634381],[4.82258177,47.752825093],[4.821363677,47.752495642],[4.81981795,47.750782136],[4.816092533,47.748248978],[4.814624655,47.747792791],[4.813459835,47.747337294],[4.811895702,47.746875363],[4.810181419,47.746825362],[4.807027325,47.74733954],[4.804542319,47.746486598],[4.802927347,47.744322901],[4.800640255,47.743435319],[4.797005918,47.742174062],[4.794914182,47.741968484],[4.7934917,47.742254972],[4.792572702,47.742669674],[4.792010196,47.743405713],[4.788745019,47.743234189],[4.788198981,47.743150704],[4.788344548,47.742835184],[4.787742093,47.742740855],[4.787571151,47.742539102],[4.787944792,47.742338035],[4.787719352,47.74202368],[4.787336782,47.741879176],[4.78747113,47.741587235],[4.78719902,47.741393329],[4.779812042,47.739889894],[4.779532464,47.740190336],[4.778894592,47.740592554],[4.776800277,47.739225336],[4.774160889,47.738599171],[4.771598653,47.738123926],[4.76923553,47.737815767],[4.766521324,47.736618888],[4.765189114,47.736125832],[4.760700804,47.734947462],[4.760257579,47.73465974],[4.759498666,47.733864506],[4.758720906,47.732457362],[4.758165177,47.730983859],[4.757800522,47.729436359],[4.755164177,47.732687215],[4.752299933,47.731982011],[4.749389155,47.73522063],[4.749048725,47.736395171],[4.748891901,47.736862055],[4.747470526,47.738486668],[4.746962651,47.738911975],[4.746890714,47.739282159],[4.747062285,47.73975224],[4.747919815,47.740993512],[4.749806343,47.742516487],[4.749822016,47.742627886],[4.748926905,47.744918041],[4.746966449,47.74671724],[4.746919743,47.747002422],[4.747833011,47.747254367],[4.750032571,47.747491584],[4.751677044,47.747774878],[4.754172057,47.748267773],[4.75671471,47.748948957],[4.760869864,47.75128214],[4.761060489,47.751556555],[4.764600753,47.755062],[4.766256566,47.756401835],[4.767272809,47.758018681],[4.768003632,47.758959228],[4.769600514,47.759965908],[4.771351653,47.760751468],[4.772781288,47.76154367],[4.773396808,47.761744111],[4.774361363,47.762281361],[4.774572865,47.762658068],[4.778003961,47.765644413],[4.779705435,47.765614064],[4.78108591,47.765687603],[4.785130316,47.766319222],[4.786959292,47.767182589],[4.787433653,47.767510248],[4.788256497,47.767756962],[4.789399908,47.768681174],[4.790106873,47.768935947],[4.790386715,47.767926072],[4.790339589,47.767358725],[4.789884485,47.765777611],[4.788944136,47.764854802],[4.790099377,47.764742619],[4.791974307,47.764788664],[4.794870562,47.76502789],[4.797374457,47.766063504],[4.799272337,47.766391765],[4.799799327,47.766654648],[4.800167449,47.767273776],[4.800585314,47.767270953],[4.80069336,47.767780644],[4.800426707,47.767832459],[4.800273519,47.768317358],[4.799887463,47.768866154],[4.799144522,47.769444739],[4.797389249,47.77057452],[4.795731193,47.771935951],[4.795685823,47.772411987],[4.795229188,47.772889826],[4.794903993,47.773463778],[4.79455719,47.773793188],[4.79389545,47.775120412],[4.794018313,47.775635281],[4.793472687,47.775970433],[4.793404956,47.776972563],[4.793546512,47.777209865],[4.793110388,47.77758475],[4.793189321,47.777985058],[4.793012499,47.778286652],[4.793277895,47.778790337],[4.79292392,47.779027123],[4.79294642,47.779496715],[4.792590798,47.779803746],[4.792124807,47.779808176],[4.791346839,47.780186482],[4.791050626,47.780235125],[4.790385946,47.780884471],[4.790457416,47.781063431],[4.790063535,47.781425053],[4.789698228,47.782159845],[4.789275217,47.782092486],[4.789138772,47.782404259],[4.788631507,47.782850432],[4.788891327,47.78310934],[4.788679977,47.783577101],[4.78924733,47.784043772],[4.788724768,47.784392951],[4.788609006,47.784724213],[4.789049918,47.785323353],[4.789105054,47.785612393],[4.788702579,47.785918325]]]],&quot;type&quot;:&quot;MultiPolygon&quot;}"/>
    <s v="47.757717838, 4.794804435"/>
  </r>
  <r>
    <x v="0"/>
    <x v="252"/>
    <s v="21249"/>
    <s v="CC Rives de Saône"/>
    <s v="242101509"/>
    <s v="CC"/>
    <s v="Côte-d'Or"/>
    <s v="21"/>
    <s v="Bourgogne-Franche-Comté"/>
    <s v="27"/>
    <s v="BT &lt;= 36 kVA"/>
    <n v="15"/>
    <n v="43.598999999999997"/>
    <n v="0"/>
    <n v="0"/>
    <n v="0"/>
    <n v="0"/>
    <n v="0"/>
    <n v="0"/>
    <n v="0"/>
    <n v="0"/>
    <n v="0"/>
    <n v="0"/>
    <s v="{&quot;coordinates&quot;:[[[[5.198054695,47.115901122],[5.198544846,47.115400048],[5.198794147,47.114978305],[5.198688515,47.114458835],[5.199310158,47.113430176],[5.199956263,47.11287209],[5.200331904,47.112927988],[5.202196451,47.113970578],[5.203214187,47.114403321],[5.204097558,47.114905264],[5.204476724,47.114917851],[5.205266629,47.114650607],[5.207845116,47.111796761],[5.210216022,47.109774522],[5.2113004,47.108327146],[5.212489222,47.107593783],[5.212617259,47.10717793],[5.214193708,47.106440733],[5.214837143,47.106561707],[5.21488085,47.106983279],[5.215759001,47.107037606],[5.216511082,47.106239615],[5.218952531,47.104919249],[5.219150633,47.104668665],[5.219437622,47.103885884],[5.220094439,47.103499498],[5.220550801,47.103978893],[5.220732855,47.104011423],[5.221319141,47.103610173],[5.221716535,47.103138695],[5.222600768,47.102638042],[5.222936109,47.101877738],[5.223409713,47.10162365],[5.224253938,47.100953528],[5.224666096,47.100265594],[5.225049856,47.100104195],[5.225623678,47.100520966],[5.225833495,47.100108024],[5.22566339,47.099661866],[5.227345156,47.099248494],[5.228110969,47.098885178],[5.22914949,47.098929105],[5.229499088,47.098739527],[5.229373268,47.098152917],[5.229577949,47.097457256],[5.23000745,47.097318375],[5.230379994,47.097715588],[5.23078508,47.097528538],[5.230931126,47.097137531],[5.2313791,47.096680352],[5.231805426,47.095859718],[5.231507465,47.094970204],[5.231567912,47.094423231],[5.231243042,47.093871087],[5.231229401,47.092808559],[5.231567688,47.092378713],[5.231484024,47.091886761],[5.231099501,47.091741069],[5.230991361,47.091517989],[5.231687349,47.090904706],[5.231060935,47.090522305],[5.231230698,47.090003844],[5.231780535,47.090033759],[5.231996195,47.088967702],[5.231869637,47.088681931],[5.231955742,47.088149773],[5.231534845,47.087825552],[5.232132414,47.08728892],[5.232326365,47.086240394],[5.23034935,47.085976837],[5.229340097,47.085709895],[5.22838954,47.085299507],[5.22762832,47.084652188],[5.22673931,47.083240854],[5.225755821,47.082318597],[5.223756843,47.081038495],[5.223000837,47.080738705],[5.220986566,47.08014066],[5.220379226,47.080024435],[5.219462981,47.080059149],[5.218681325,47.079839984],[5.217296113,47.079820636],[5.215072715,47.079649816],[5.213594239,47.079189082],[5.211835716,47.078393238],[5.209506281,47.077080493],[5.207314567,47.076101922],[5.206761939,47.075709878],[5.206102407,47.074928082],[5.203763547,47.072990342],[5.201797614,47.072013668],[5.200917352,47.072539316],[5.199475337,47.074096106],[5.199292637,47.074756169],[5.199367628,47.076368735],[5.199836231,47.077643263],[5.200264436,47.078250265],[5.200286385,47.078723597],[5.200058085,47.079138647],[5.199550135,47.079712132],[5.198821327,47.08007546],[5.197986432,47.080230044],[5.197008618,47.080307181],[5.19601235,47.080287388],[5.193817609,47.079620251],[5.1932384,47.07918902],[5.193350527,47.07889868],[5.193034084,47.078736262],[5.192690599,47.078849058],[5.19153669,47.077966681],[5.19094948,47.077142902],[5.190517198,47.076140554],[5.190619094,47.074786727],[5.191717031,47.070855223],[5.192073463,47.070316168],[5.19258627,47.07002453],[5.19378584,47.069019133],[5.194744998,47.068488438],[5.195817581,47.067668266],[5.196214583,47.067447262],[5.197549702,47.066957131],[5.197757537,47.066752328],[5.197913671,47.066152215],[5.197833232,47.065924976],[5.196518434,47.06461519],[5.194243405,47.064227002],[5.192864787,47.064359456],[5.189387133,47.064931587],[5.186124846,47.065355431],[5.184342182,47.06530899],[5.184274683,47.065985764],[5.183673496,47.066373606],[5.182233074,47.067619419],[5.179608113,47.069401842],[5.179226738,47.070011579],[5.17800888,47.07151793],[5.175168989,47.073830279],[5.174440304,47.075408438],[5.174180886,47.075644788],[5.172450188,47.078009139],[5.171700198,47.079258036],[5.17052911,47.080462598],[5.169188308,47.081907204],[5.169311632,47.082350713],[5.169861407,47.082775409],[5.168512224,47.084702012],[5.170676226,47.085100007],[5.170432195,47.085589142],[5.171045736,47.086188261],[5.169604045,47.08830755],[5.170414373,47.088487778],[5.170995459,47.088509288],[5.171420161,47.089133569],[5.171575712,47.089623303],[5.171150087,47.090187902],[5.168905519,47.092545616],[5.171438952,47.09398773],[5.173185628,47.095310387],[5.175545143,47.096816027],[5.1763051,47.09711695],[5.177168142,47.097586151],[5.178605264,47.09858582],[5.180261295,47.100039775],[5.181689968,47.100534301],[5.180319689,47.102559598],[5.180821604,47.104337024],[5.182203628,47.104523501],[5.182233539,47.104903912],[5.182744268,47.105235618],[5.182660578,47.105384004],[5.183267681,47.105717491],[5.18345836,47.105540064],[5.184540605,47.105652017],[5.185031858,47.105860692],[5.185580132,47.106271834],[5.18615794,47.106565331],[5.186330071,47.106808855],[5.185823021,47.107186808],[5.185657858,47.107960888],[5.185762364,47.109594495],[5.186148493,47.110105069],[5.186401387,47.110257902],[5.186909515,47.110296027],[5.187976597,47.109966917],[5.190477862,47.109545789],[5.190934706,47.1100424],[5.191673153,47.110131981],[5.192323538,47.110391648],[5.193472763,47.110655361],[5.193714292,47.110787678],[5.194208529,47.111359221],[5.191960527,47.112072843],[5.192398473,47.112785062],[5.188244296,47.114318299],[5.189958056,47.115713387],[5.190802255,47.116098187],[5.19183496,47.116186696],[5.192868914,47.116013984],[5.193754179,47.115754018],[5.195211703,47.115485885],[5.195908263,47.115549215],[5.196970393,47.115906415],[5.198054695,47.115901122]]]],&quot;type&quot;:&quot;MultiPolygon&quot;}"/>
    <s v="47.090966782, 5.198770737"/>
  </r>
  <r>
    <x v="0"/>
    <x v="252"/>
    <s v="21249"/>
    <s v="CC Rives de Saône"/>
    <s v="242101509"/>
    <s v="CC"/>
    <s v="Côte-d'Or"/>
    <s v="21"/>
    <s v="Bourgogne-Franche-Comté"/>
    <s v="27"/>
    <s v="BT &gt; 36 kVA"/>
    <n v="1"/>
    <n v="109.44499999999999"/>
    <n v="0"/>
    <n v="0"/>
    <n v="0"/>
    <n v="0"/>
    <n v="0"/>
    <n v="0"/>
    <n v="0"/>
    <n v="0"/>
    <n v="0"/>
    <n v="0"/>
    <s v="{&quot;coordinates&quot;:[[[[5.198054695,47.115901122],[5.198544846,47.115400048],[5.198794147,47.114978305],[5.198688515,47.114458835],[5.199310158,47.113430176],[5.199956263,47.11287209],[5.200331904,47.112927988],[5.202196451,47.113970578],[5.203214187,47.114403321],[5.204097558,47.114905264],[5.204476724,47.114917851],[5.205266629,47.114650607],[5.207845116,47.111796761],[5.210216022,47.109774522],[5.2113004,47.108327146],[5.212489222,47.107593783],[5.212617259,47.10717793],[5.214193708,47.106440733],[5.214837143,47.106561707],[5.21488085,47.106983279],[5.215759001,47.107037606],[5.216511082,47.106239615],[5.218952531,47.104919249],[5.219150633,47.104668665],[5.219437622,47.103885884],[5.220094439,47.103499498],[5.220550801,47.103978893],[5.220732855,47.104011423],[5.221319141,47.103610173],[5.221716535,47.103138695],[5.222600768,47.102638042],[5.222936109,47.101877738],[5.223409713,47.10162365],[5.224253938,47.100953528],[5.224666096,47.100265594],[5.225049856,47.100104195],[5.225623678,47.100520966],[5.225833495,47.100108024],[5.22566339,47.099661866],[5.227345156,47.099248494],[5.228110969,47.098885178],[5.22914949,47.098929105],[5.229499088,47.098739527],[5.229373268,47.098152917],[5.229577949,47.097457256],[5.23000745,47.097318375],[5.230379994,47.097715588],[5.23078508,47.097528538],[5.230931126,47.097137531],[5.2313791,47.096680352],[5.231805426,47.095859718],[5.231507465,47.094970204],[5.231567912,47.094423231],[5.231243042,47.093871087],[5.231229401,47.092808559],[5.231567688,47.092378713],[5.231484024,47.091886761],[5.231099501,47.091741069],[5.230991361,47.091517989],[5.231687349,47.090904706],[5.231060935,47.090522305],[5.231230698,47.090003844],[5.231780535,47.090033759],[5.231996195,47.088967702],[5.231869637,47.088681931],[5.231955742,47.088149773],[5.231534845,47.087825552],[5.232132414,47.08728892],[5.232326365,47.086240394],[5.23034935,47.085976837],[5.229340097,47.085709895],[5.22838954,47.085299507],[5.22762832,47.084652188],[5.22673931,47.083240854],[5.225755821,47.082318597],[5.223756843,47.081038495],[5.223000837,47.080738705],[5.220986566,47.08014066],[5.220379226,47.080024435],[5.219462981,47.080059149],[5.218681325,47.079839984],[5.217296113,47.079820636],[5.215072715,47.079649816],[5.213594239,47.079189082],[5.211835716,47.078393238],[5.209506281,47.077080493],[5.207314567,47.076101922],[5.206761939,47.075709878],[5.206102407,47.074928082],[5.203763547,47.072990342],[5.201797614,47.072013668],[5.200917352,47.072539316],[5.199475337,47.074096106],[5.199292637,47.074756169],[5.199367628,47.076368735],[5.199836231,47.077643263],[5.200264436,47.078250265],[5.200286385,47.078723597],[5.200058085,47.079138647],[5.199550135,47.079712132],[5.198821327,47.08007546],[5.197986432,47.080230044],[5.197008618,47.080307181],[5.19601235,47.080287388],[5.193817609,47.079620251],[5.1932384,47.07918902],[5.193350527,47.07889868],[5.193034084,47.078736262],[5.192690599,47.078849058],[5.19153669,47.077966681],[5.19094948,47.077142902],[5.190517198,47.076140554],[5.190619094,47.074786727],[5.191717031,47.070855223],[5.192073463,47.070316168],[5.19258627,47.07002453],[5.19378584,47.069019133],[5.194744998,47.068488438],[5.195817581,47.067668266],[5.196214583,47.067447262],[5.197549702,47.066957131],[5.197757537,47.066752328],[5.197913671,47.066152215],[5.197833232,47.065924976],[5.196518434,47.06461519],[5.194243405,47.064227002],[5.192864787,47.064359456],[5.189387133,47.064931587],[5.186124846,47.065355431],[5.184342182,47.06530899],[5.184274683,47.065985764],[5.183673496,47.066373606],[5.182233074,47.067619419],[5.179608113,47.069401842],[5.179226738,47.070011579],[5.17800888,47.07151793],[5.175168989,47.073830279],[5.174440304,47.075408438],[5.174180886,47.075644788],[5.172450188,47.078009139],[5.171700198,47.079258036],[5.17052911,47.080462598],[5.169188308,47.081907204],[5.169311632,47.082350713],[5.169861407,47.082775409],[5.168512224,47.084702012],[5.170676226,47.085100007],[5.170432195,47.085589142],[5.171045736,47.086188261],[5.169604045,47.08830755],[5.170414373,47.088487778],[5.170995459,47.088509288],[5.171420161,47.089133569],[5.171575712,47.089623303],[5.171150087,47.090187902],[5.168905519,47.092545616],[5.171438952,47.09398773],[5.173185628,47.095310387],[5.175545143,47.096816027],[5.1763051,47.09711695],[5.177168142,47.097586151],[5.178605264,47.09858582],[5.180261295,47.100039775],[5.181689968,47.100534301],[5.180319689,47.102559598],[5.180821604,47.104337024],[5.182203628,47.104523501],[5.182233539,47.104903912],[5.182744268,47.105235618],[5.182660578,47.105384004],[5.183267681,47.105717491],[5.18345836,47.105540064],[5.184540605,47.105652017],[5.185031858,47.105860692],[5.185580132,47.106271834],[5.18615794,47.106565331],[5.186330071,47.106808855],[5.185823021,47.107186808],[5.185657858,47.107960888],[5.185762364,47.109594495],[5.186148493,47.110105069],[5.186401387,47.110257902],[5.186909515,47.110296027],[5.187976597,47.109966917],[5.190477862,47.109545789],[5.190934706,47.1100424],[5.191673153,47.110131981],[5.192323538,47.110391648],[5.193472763,47.110655361],[5.193714292,47.110787678],[5.194208529,47.111359221],[5.191960527,47.112072843],[5.192398473,47.112785062],[5.188244296,47.114318299],[5.189958056,47.115713387],[5.190802255,47.116098187],[5.19183496,47.116186696],[5.192868914,47.116013984],[5.193754179,47.115754018],[5.195211703,47.115485885],[5.195908263,47.115549215],[5.196970393,47.115906415],[5.198054695,47.115901122]]]],&quot;type&quot;:&quot;MultiPolygon&quot;}"/>
    <s v="47.090966782, 5.198770737"/>
  </r>
  <r>
    <x v="0"/>
    <x v="253"/>
    <s v="21247"/>
    <s v="CC des Terres d'Auxois"/>
    <s v="200071017"/>
    <s v="CC"/>
    <s v="Côte-d'Or"/>
    <s v="21"/>
    <s v="Bourgogne-Franche-Comté"/>
    <s v="27"/>
    <s v="BT &lt;= 36 kVA"/>
    <m/>
    <m/>
    <n v="0"/>
    <n v="0"/>
    <n v="0"/>
    <n v="0"/>
    <n v="0"/>
    <n v="0"/>
    <n v="0"/>
    <n v="0"/>
    <n v="0"/>
    <n v="0"/>
    <s v="{&quot;coordinates&quot;:[[[[4.150600419,47.532699247],[4.153478193,47.533187549],[4.155518184,47.533781313],[4.156985355,47.534071044],[4.158125222,47.534469337],[4.160154413,47.534805658],[4.162194465,47.535579354],[4.163304807,47.536328085],[4.163895401,47.535855865],[4.163301321,47.535679045],[4.163353516,47.535450763],[4.163805494,47.535084355],[4.165219072,47.533032986],[4.166228628,47.533732284],[4.167742067,47.533459665],[4.168406715,47.533094709],[4.168628974,47.532559537],[4.169647448,47.531477132],[4.171655762,47.530316355],[4.171986142,47.530046561],[4.172204804,47.529652756],[4.17212239,47.529167452],[4.174548329,47.528751427],[4.174808463,47.528612869],[4.174975051,47.52766503],[4.175278813,47.526850845],[4.174870643,47.526542573],[4.174303173,47.525516607],[4.173537776,47.524494431],[4.172854978,47.523964755],[4.172270443,47.522399701],[4.172327961,47.52217406],[4.174614612,47.521058136],[4.175073972,47.520915767],[4.175395197,47.52059564],[4.175706515,47.520006437],[4.176539159,47.519857596],[4.17945298,47.518866678],[4.180432765,47.518401232],[4.18101633,47.517987506],[4.181065187,47.517491872],[4.180854976,47.517179813],[4.180011381,47.516649106],[4.178864685,47.515569603],[4.178607836,47.515130177],[4.17797809,47.51459279],[4.178496733,47.514249052],[4.178749151,47.513884597],[4.178901403,47.512532675],[4.179217492,47.511802071],[4.180956119,47.512311115],[4.181696523,47.512744735],[4.182318541,47.511488872],[4.182488261,47.510631006],[4.183282898,47.510573426],[4.183371208,47.509700181],[4.185512609,47.509858467],[4.186651769,47.509818965],[4.201177147,47.507801209],[4.201321293,47.507356795],[4.202273815,47.506405298],[4.202948868,47.505287408],[4.204060517,47.504207315],[4.205719254,47.502881181],[4.206203104,47.502715926],[4.20710691,47.50173248],[4.207663443,47.500373616],[4.208224616,47.500456924],[4.210418872,47.500556585],[4.210262837,47.499883907],[4.210789347,47.49978571],[4.210869194,47.500144086],[4.213373208,47.499609385],[4.214301464,47.499594313],[4.213999108,47.498563958],[4.213507698,47.497807452],[4.212765197,47.497459577],[4.212315353,47.496249799],[4.212782737,47.496064881],[4.213767958,47.495987101],[4.213874688,47.495011899],[4.214420989,47.493563975],[4.214144298,47.493253565],[4.214538903,47.491267959],[4.214405108,47.49122524],[4.214464296,47.490555723],[4.215172754,47.490402491],[4.215401532,47.489363893],[4.215384693,47.488914833],[4.21466214,47.487217256],[4.21432685,47.487132525],[4.214307957,47.486592559],[4.214695132,47.486271626],[4.214037685,47.485626684],[4.213772792,47.484780487],[4.212738038,47.484831778],[4.210612204,47.484675638],[4.210538912,47.487013505],[4.210211684,47.487108733],[4.20993527,47.488687978],[4.209534622,47.488649826],[4.209438302,47.48779647],[4.207120863,47.487924039],[4.206653829,47.487886565],[4.20651232,47.48761885],[4.205323087,47.487772504],[4.204876181,47.488274977],[4.204138233,47.488062042],[4.203881725,47.488290661],[4.203147132,47.488167711],[4.202767587,47.488713593],[4.201821761,47.488233609],[4.201745341,47.487965217],[4.201265235,47.487522735],[4.19871654,47.486754054],[4.19721234,47.485474036],[4.196825066,47.485794911],[4.196556204,47.485709447],[4.193430588,47.483599773],[4.193785861,47.482379868],[4.193383244,47.482250754],[4.192421901,47.483211285],[4.192153058,47.48312581],[4.190963353,47.481345544],[4.189395086,47.480155208],[4.185951708,47.477221231],[4.185500502,47.476934137],[4.184118963,47.477270489],[4.183918867,47.47722931],[4.183768541,47.476736589],[4.183296314,47.476519022],[4.183273446,47.475844951],[4.182405321,47.475678215],[4.180415556,47.475710104],[4.180364411,47.476160758],[4.180487262,47.47721553],[4.178838144,47.478126202],[4.179258992,47.478724221],[4.177405206,47.47969096],[4.176219052,47.480463671],[4.175363757,47.47991594],[4.174146173,47.481013044],[4.171134799,47.482978936],[4.169124346,47.483231402],[4.167225351,47.483175726],[4.166516299,47.483851726],[4.166026045,47.483720695],[4.165368813,47.483910926],[4.157735139,47.483851113],[4.15144788,47.483593843],[4.14870847,47.485652782],[4.146617079,47.486723992],[4.145652525,47.487639144],[4.1449032,47.49098017],[4.144424706,47.496430526],[4.14336837,47.498779761],[4.142761615,47.499541927],[4.14209823,47.499394488],[4.141234731,47.501075621],[4.141871765,47.501170208],[4.140324321,47.501742619],[4.140186742,47.502019443],[4.140878446,47.502247638],[4.139157772,47.504981433],[4.137783379,47.508012501],[4.138566541,47.508227213],[4.139296,47.50860269],[4.137831398,47.512269309],[4.137049848,47.513383341],[4.138633785,47.513883718],[4.138188866,47.514206752],[4.138054342,47.514504247],[4.137901817,47.515892116],[4.138507528,47.516629804],[4.138965954,47.517751532],[4.140471929,47.517580163],[4.140479974,47.518705392],[4.14004789,47.521190694],[4.141603624,47.525525445],[4.150600419,47.532699247]]]],&quot;type&quot;:&quot;MultiPolygon&quot;}"/>
    <s v="47.503685316, 4.170702527"/>
  </r>
  <r>
    <x v="0"/>
    <x v="254"/>
    <s v="21246"/>
    <s v="CC de Gevrey-Chambertin et de Nuits-Saint-Georges"/>
    <s v="200070894"/>
    <s v="CC"/>
    <s v="Côte-d'Or"/>
    <s v="21"/>
    <s v="Bourgogne-Franche-Comté"/>
    <s v="27"/>
    <s v="BT &lt;= 36 kVA"/>
    <m/>
    <m/>
    <n v="0"/>
    <n v="0"/>
    <n v="0"/>
    <n v="0"/>
    <n v="0"/>
    <n v="0"/>
    <n v="0"/>
    <n v="0"/>
    <n v="0"/>
    <n v="0"/>
    <s v="{&quot;coordinates&quot;:[[[[5.027144566,47.172102251],[5.021383756,47.172170559],[5.019387964,47.172409821],[5.021609236,47.184716179],[5.021904339,47.186839988],[5.023283092,47.186794293],[5.0261688,47.187266173],[5.028625091,47.187279005],[5.030003495,47.187083741],[5.031878534,47.187096786],[5.031928893,47.186786103],[5.032387791,47.186729419],[5.033220275,47.186980476],[5.033373025,47.18728219],[5.034054346,47.187727718],[5.035163735,47.187719934],[5.036704864,47.187600981],[5.037973421,47.187749773],[5.039317907,47.187391989],[5.03922302,47.187014516],[5.039867744,47.186702367],[5.041238134,47.185426411],[5.042503537,47.184970918],[5.043791688,47.184767172],[5.044565873,47.184839061],[5.045087489,47.185112633],[5.04663514,47.186174995],[5.047629179,47.185879142],[5.048268031,47.185900265],[5.048680107,47.185134684],[5.049602212,47.183887268],[5.050173173,47.183340411],[5.049089652,47.18301917],[5.049967624,47.181307827],[5.050093814,47.181326307],[5.050899507,47.179972867],[5.051446407,47.180009109],[5.051660151,47.178096978],[5.051469188,47.178007601],[5.050867203,47.176247711],[5.05052405,47.175664805],[5.050193421,47.174370212],[5.050199726,47.172004254],[5.048748654,47.171909264],[5.048748736,47.171494992],[5.046442183,47.171372782],[5.044998561,47.171403695],[5.043579525,47.168568487],[5.043763523,47.16833649],[5.042378302,47.168721173],[5.041812886,47.167775623],[5.042437161,47.167557475],[5.042809755,47.16707539],[5.043710326,47.166830745],[5.044175084,47.166828842],[5.045378948,47.167059742],[5.045862079,47.166880993],[5.047032294,47.167060236],[5.047269066,47.167556776],[5.047858065,47.167974138],[5.048456488,47.168257142],[5.049149685,47.168289003],[5.050236362,47.167001731],[5.050658516,47.16685196],[5.050570715,47.165968234],[5.052165293,47.164219846],[5.052363774,47.162533119],[5.050961262,47.1603092],[5.050893788,47.15905767],[5.0488908,47.156420185],[5.047985544,47.156640642],[5.047124101,47.157041336],[5.046384122,47.157164295],[5.045684803,47.157280226],[5.042565919,47.158524992],[5.041565134,47.158769598],[5.041177848,47.158967354],[5.03852907,47.159660661],[5.037768879,47.159948727],[5.034108049,47.16234024],[5.031862265,47.163291979],[5.03086518,47.164198356],[5.030287646,47.164605645],[5.031113744,47.166096931],[5.03128623,47.16674863],[5.031337104,47.167642018],[5.031539694,47.168146393],[5.031834821,47.168548277],[5.032491425,47.168975336],[5.032916974,47.170172845],[5.033398224,47.17046699],[5.03404699,47.171699299],[5.034872176,47.172462002],[5.035836992,47.173738279],[5.033018405,47.172334267],[5.032229409,47.172389546],[5.03121974,47.172231652],[5.027144566,47.172102251]]]],&quot;type&quot;:&quot;MultiPolygon&quot;}"/>
    <s v="47.174400105, 5.037366565"/>
  </r>
  <r>
    <x v="0"/>
    <x v="255"/>
    <s v="21242"/>
    <s v="CC de la Plaine Dijonnaise"/>
    <s v="200000925"/>
    <s v="CC"/>
    <s v="Côte-d'Or"/>
    <s v="21"/>
    <s v="Bourgogne-Franche-Comté"/>
    <s v="27"/>
    <s v="BT &lt;= 36 kVA"/>
    <m/>
    <m/>
    <n v="0"/>
    <n v="0"/>
    <n v="0"/>
    <n v="0"/>
    <n v="0"/>
    <n v="0"/>
    <n v="0"/>
    <n v="0"/>
    <n v="0"/>
    <n v="0"/>
    <s v="{&quot;coordinates&quot;:[[[[5.182826929,47.192451745],[5.184338212,47.191535236],[5.185531752,47.19011585],[5.18876961,47.187995868],[5.189449154,47.18713103],[5.191356341,47.187540764],[5.194959563,47.187845382],[5.195903611,47.186342347],[5.196428399,47.186706155],[5.19810676,47.187366892],[5.199545933,47.187766463],[5.200595354,47.187841992],[5.20242287,47.187496531],[5.202542486,47.187707705],[5.205779762,47.18701114],[5.206286642,47.186001782],[5.208808429,47.185482676],[5.209174888,47.184755178],[5.209294996,47.183626194],[5.210518943,47.183771253],[5.21316007,47.184294506],[5.214325915,47.182577221],[5.215078009,47.182844735],[5.216503529,47.180699157],[5.218452727,47.178058081],[5.220389772,47.174966879],[5.222447132,47.171948081],[5.211617509,47.168713239],[5.207416213,47.167998167],[5.206882131,47.167566137],[5.206402554,47.166949336],[5.207304993,47.166477308],[5.208455403,47.166191478],[5.207143523,47.164117109],[5.205635301,47.164403442],[5.205807644,47.162260238],[5.206245196,47.161369271],[5.205808479,47.16131365],[5.205403941,47.161721243],[5.204947149,47.161723641],[5.204459394,47.162098592],[5.203485219,47.161913598],[5.202857693,47.161874206],[5.203293643,47.164202165],[5.202171217,47.165978869],[5.197233872,47.164757768],[5.197317905,47.165910788],[5.196824344,47.166825295],[5.19612014,47.167723982],[5.195117125,47.167740305],[5.194326456,47.169045905],[5.19385848,47.170168859],[5.193366117,47.172411758],[5.192122002,47.173515181],[5.19090248,47.172368346],[5.190558637,47.172779237],[5.188624197,47.172758184],[5.18582032,47.17968836],[5.184240154,47.180949338],[5.183360232,47.182410539],[5.182436309,47.182299168],[5.181845389,47.184341214],[5.180149799,47.185530453],[5.176152165,47.190885995],[5.175578668,47.191537112],[5.182826929,47.192451745]]]],&quot;type&quot;:&quot;MultiPolygon&quot;}"/>
    <s v="47.178100349, 5.20015347"/>
  </r>
  <r>
    <x v="0"/>
    <x v="255"/>
    <s v="21242"/>
    <s v="CC de la Plaine Dijonnaise"/>
    <s v="200000925"/>
    <s v="CC"/>
    <s v="Côte-d'Or"/>
    <s v="21"/>
    <s v="Bourgogne-Franche-Comté"/>
    <s v="27"/>
    <s v="BT &gt; 36 kVA"/>
    <n v="1"/>
    <n v="0"/>
    <n v="0"/>
    <n v="0"/>
    <n v="0"/>
    <n v="0"/>
    <n v="0"/>
    <n v="0"/>
    <n v="0"/>
    <n v="0"/>
    <n v="0"/>
    <n v="0"/>
    <s v="{&quot;coordinates&quot;:[[[[5.182826929,47.192451745],[5.184338212,47.191535236],[5.185531752,47.19011585],[5.18876961,47.187995868],[5.189449154,47.18713103],[5.191356341,47.187540764],[5.194959563,47.187845382],[5.195903611,47.186342347],[5.196428399,47.186706155],[5.19810676,47.187366892],[5.199545933,47.187766463],[5.200595354,47.187841992],[5.20242287,47.187496531],[5.202542486,47.187707705],[5.205779762,47.18701114],[5.206286642,47.186001782],[5.208808429,47.185482676],[5.209174888,47.184755178],[5.209294996,47.183626194],[5.210518943,47.183771253],[5.21316007,47.184294506],[5.214325915,47.182577221],[5.215078009,47.182844735],[5.216503529,47.180699157],[5.218452727,47.178058081],[5.220389772,47.174966879],[5.222447132,47.171948081],[5.211617509,47.168713239],[5.207416213,47.167998167],[5.206882131,47.167566137],[5.206402554,47.166949336],[5.207304993,47.166477308],[5.208455403,47.166191478],[5.207143523,47.164117109],[5.205635301,47.164403442],[5.205807644,47.162260238],[5.206245196,47.161369271],[5.205808479,47.16131365],[5.205403941,47.161721243],[5.204947149,47.161723641],[5.204459394,47.162098592],[5.203485219,47.161913598],[5.202857693,47.161874206],[5.203293643,47.164202165],[5.202171217,47.165978869],[5.197233872,47.164757768],[5.197317905,47.165910788],[5.196824344,47.166825295],[5.19612014,47.167723982],[5.195117125,47.167740305],[5.194326456,47.169045905],[5.19385848,47.170168859],[5.193366117,47.172411758],[5.192122002,47.173515181],[5.19090248,47.172368346],[5.190558637,47.172779237],[5.188624197,47.172758184],[5.18582032,47.17968836],[5.184240154,47.180949338],[5.183360232,47.182410539],[5.182436309,47.182299168],[5.181845389,47.184341214],[5.180149799,47.185530453],[5.176152165,47.190885995],[5.175578668,47.191537112],[5.182826929,47.192451745]]]],&quot;type&quot;:&quot;MultiPolygon&quot;}"/>
    <s v="47.178100349, 5.20015347"/>
  </r>
  <r>
    <x v="0"/>
    <x v="256"/>
    <s v="21241"/>
    <s v="CA Beaune, Côte et Sud - Communauté Beaune-Chagny-Nolay"/>
    <s v="200006682"/>
    <s v="CA"/>
    <s v="Côte-d'Or"/>
    <s v="21"/>
    <s v="Bourgogne-Franche-Comté"/>
    <s v="27"/>
    <s v="BT &lt;= 36 kVA"/>
    <m/>
    <m/>
    <n v="0"/>
    <n v="0"/>
    <n v="0"/>
    <n v="0"/>
    <n v="0"/>
    <n v="0"/>
    <n v="0"/>
    <n v="0"/>
    <n v="0"/>
    <n v="0"/>
    <s v="{&quot;coordinates&quot;:[[[[4.838148963,47.091818356],[4.837967657,47.092185964],[4.836416789,47.094000914],[4.835535057,47.095834937],[4.833440809,47.095792522],[4.833283237,47.098720916],[4.833079847,47.098867329],[4.831752685,47.099358451],[4.832305739,47.100148477],[4.834277029,47.101804852],[4.835000317,47.102285977],[4.833213666,47.103229278],[4.831791421,47.103797552],[4.828903355,47.103185869],[4.828666164,47.103036528],[4.828033839,47.10196947],[4.827851518,47.101882297],[4.825843773,47.102765039],[4.823551966,47.10285524],[4.821958,47.103145129],[4.821595608,47.103310236],[4.820801405,47.10388919],[4.819351961,47.105687883],[4.819029632,47.106376468],[4.818440722,47.106982793],[4.818143741,47.10744584],[4.817670905,47.107896342],[4.816997008,47.108330189],[4.815833096,47.108157557],[4.814358742,47.107382817],[4.813218598,47.106896397],[4.812345014,47.10660931],[4.811677861,47.10657744],[4.811669133,47.106827927],[4.812010531,47.107527704],[4.812045301,47.10820887],[4.812356136,47.108509283],[4.812909135,47.109342623],[4.812646485,47.109965413],[4.812567262,47.110669078],[4.81098565,47.110667742],[4.809342529,47.111545375],[4.809070436,47.111573947],[4.808750596,47.112891939],[4.808569038,47.113220774],[4.808165384,47.113338753],[4.806955228,47.113087506],[4.805744988,47.112951516],[4.803571373,47.113906688],[4.802688957,47.114067234],[4.801294417,47.114140294],[4.80067419,47.114330961],[4.800456197,47.114636936],[4.798920624,47.115781101],[4.797428816,47.116222145],[4.796403629,47.116810815],[4.796444886,47.117375711],[4.795997635,47.11757267],[4.794318367,47.117576221],[4.794506474,47.118431513],[4.794664885,47.118711823],[4.794184379,47.120010646],[4.794328858,47.121298871],[4.794179401,47.121485799],[4.79420913,47.121942809],[4.795090587,47.123451936],[4.795139086,47.123878036],[4.809282106,47.120433751],[4.809343166,47.120051868],[4.814095492,47.119430799],[4.816038472,47.119342673],[4.817260567,47.119472967],[4.818251692,47.118231753],[4.819221889,47.117387998],[4.823548647,47.117884499],[4.824407377,47.11807628],[4.826687392,47.116140143],[4.827974519,47.116399875],[4.829113748,47.11634404],[4.829543813,47.115178236],[4.832830163,47.114215747],[4.835769152,47.114289805],[4.835821521,47.11485902],[4.83737044,47.114516529],[4.838512289,47.114500183],[4.838719297,47.11469051],[4.840293209,47.114694292],[4.84025498,47.115158683],[4.842248168,47.115039596],[4.842752406,47.114778509],[4.843448685,47.114809738],[4.843881142,47.115227002],[4.843638595,47.115386664],[4.844033464,47.115784716],[4.844076137,47.116337873],[4.845313556,47.116607212],[4.8447748,47.117324539],[4.84638852,47.117756267],[4.846061656,47.118150522],[4.847743342,47.11806243],[4.848331255,47.118433068],[4.848221567,47.11869688],[4.853617146,47.115351436],[4.853669512,47.115147972],[4.8543923,47.114569037],[4.856246046,47.112815639],[4.857620715,47.111632751],[4.85813209,47.111313844],[4.858538341,47.110739065],[4.858880819,47.110686732],[4.858880966,47.110308496],[4.858833595,47.110158865],[4.861062524,47.108812706],[4.861429318,47.108280877],[4.862871321,47.107144567],[4.863447863,47.106347289],[4.864242981,47.105921116],[4.864523884,47.105500529],[4.865520241,47.1049063],[4.865676576,47.104659726],[4.865650409,47.103903679],[4.865421788,47.103585868],[4.86545148,47.103224265],[4.863741698,47.10298167],[4.86282554,47.102690244],[4.860719842,47.102439575],[4.859702267,47.102763036],[4.859507476,47.101971877],[4.859319254,47.101753367],[4.859523693,47.098809756],[4.8594757,47.097494811],[4.859294633,47.096986205],[4.858659529,47.096121975],[4.858754894,47.095560293],[4.858640413,47.09468769],[4.858208063,47.093812992],[4.85750983,47.093832319],[4.856501015,47.092797571],[4.855702828,47.091674781],[4.85368783,47.091632364],[4.848896863,47.091158849],[4.845513479,47.091048113],[4.845487213,47.091397949],[4.844152283,47.091653398],[4.843988565,47.091917171],[4.842621013,47.091990309],[4.840635547,47.091808508],[4.839668765,47.09195628],[4.839122898,47.091841589],[4.838148963,47.091818356]]]],&quot;type&quot;:&quot;MultiPolygon&quot;}"/>
    <s v="47.107609882, 4.834916302"/>
  </r>
  <r>
    <x v="0"/>
    <x v="256"/>
    <s v="21241"/>
    <s v="CA Beaune, Côte et Sud - Communauté Beaune-Chagny-Nolay"/>
    <s v="200006682"/>
    <s v="CA"/>
    <s v="Côte-d'Or"/>
    <s v="21"/>
    <s v="Bourgogne-Franche-Comté"/>
    <s v="27"/>
    <s v="BT &gt; 36 kVA"/>
    <n v="1"/>
    <n v="92.263000000000005"/>
    <n v="0"/>
    <n v="0"/>
    <n v="0"/>
    <n v="0"/>
    <n v="0"/>
    <n v="0"/>
    <n v="0"/>
    <n v="0"/>
    <n v="0"/>
    <n v="0"/>
    <s v="{&quot;coordinates&quot;:[[[[4.838148963,47.091818356],[4.837967657,47.092185964],[4.836416789,47.094000914],[4.835535057,47.095834937],[4.833440809,47.095792522],[4.833283237,47.098720916],[4.833079847,47.098867329],[4.831752685,47.099358451],[4.832305739,47.100148477],[4.834277029,47.101804852],[4.835000317,47.102285977],[4.833213666,47.103229278],[4.831791421,47.103797552],[4.828903355,47.103185869],[4.828666164,47.103036528],[4.828033839,47.10196947],[4.827851518,47.101882297],[4.825843773,47.102765039],[4.823551966,47.10285524],[4.821958,47.103145129],[4.821595608,47.103310236],[4.820801405,47.10388919],[4.819351961,47.105687883],[4.819029632,47.106376468],[4.818440722,47.106982793],[4.818143741,47.10744584],[4.817670905,47.107896342],[4.816997008,47.108330189],[4.815833096,47.108157557],[4.814358742,47.107382817],[4.813218598,47.106896397],[4.812345014,47.10660931],[4.811677861,47.10657744],[4.811669133,47.106827927],[4.812010531,47.107527704],[4.812045301,47.10820887],[4.812356136,47.108509283],[4.812909135,47.109342623],[4.812646485,47.109965413],[4.812567262,47.110669078],[4.81098565,47.110667742],[4.809342529,47.111545375],[4.809070436,47.111573947],[4.808750596,47.112891939],[4.808569038,47.113220774],[4.808165384,47.113338753],[4.806955228,47.113087506],[4.805744988,47.112951516],[4.803571373,47.113906688],[4.802688957,47.114067234],[4.801294417,47.114140294],[4.80067419,47.114330961],[4.800456197,47.114636936],[4.798920624,47.115781101],[4.797428816,47.116222145],[4.796403629,47.116810815],[4.796444886,47.117375711],[4.795997635,47.11757267],[4.794318367,47.117576221],[4.794506474,47.118431513],[4.794664885,47.118711823],[4.794184379,47.120010646],[4.794328858,47.121298871],[4.794179401,47.121485799],[4.79420913,47.121942809],[4.795090587,47.123451936],[4.795139086,47.123878036],[4.809282106,47.120433751],[4.809343166,47.120051868],[4.814095492,47.119430799],[4.816038472,47.119342673],[4.817260567,47.119472967],[4.818251692,47.118231753],[4.819221889,47.117387998],[4.823548647,47.117884499],[4.824407377,47.11807628],[4.826687392,47.116140143],[4.827974519,47.116399875],[4.829113748,47.11634404],[4.829543813,47.115178236],[4.832830163,47.114215747],[4.835769152,47.114289805],[4.835821521,47.11485902],[4.83737044,47.114516529],[4.838512289,47.114500183],[4.838719297,47.11469051],[4.840293209,47.114694292],[4.84025498,47.115158683],[4.842248168,47.115039596],[4.842752406,47.114778509],[4.843448685,47.114809738],[4.843881142,47.115227002],[4.843638595,47.115386664],[4.844033464,47.115784716],[4.844076137,47.116337873],[4.845313556,47.116607212],[4.8447748,47.117324539],[4.84638852,47.117756267],[4.846061656,47.118150522],[4.847743342,47.11806243],[4.848331255,47.118433068],[4.848221567,47.11869688],[4.853617146,47.115351436],[4.853669512,47.115147972],[4.8543923,47.114569037],[4.856246046,47.112815639],[4.857620715,47.111632751],[4.85813209,47.111313844],[4.858538341,47.110739065],[4.858880819,47.110686732],[4.858880966,47.110308496],[4.858833595,47.110158865],[4.861062524,47.108812706],[4.861429318,47.108280877],[4.862871321,47.107144567],[4.863447863,47.106347289],[4.864242981,47.105921116],[4.864523884,47.105500529],[4.865520241,47.1049063],[4.865676576,47.104659726],[4.865650409,47.103903679],[4.865421788,47.103585868],[4.86545148,47.103224265],[4.863741698,47.10298167],[4.86282554,47.102690244],[4.860719842,47.102439575],[4.859702267,47.102763036],[4.859507476,47.101971877],[4.859319254,47.101753367],[4.859523693,47.098809756],[4.8594757,47.097494811],[4.859294633,47.096986205],[4.858659529,47.096121975],[4.858754894,47.095560293],[4.858640413,47.09468769],[4.858208063,47.093812992],[4.85750983,47.093832319],[4.856501015,47.092797571],[4.855702828,47.091674781],[4.85368783,47.091632364],[4.848896863,47.091158849],[4.845513479,47.091048113],[4.845487213,47.091397949],[4.844152283,47.091653398],[4.843988565,47.091917171],[4.842621013,47.091990309],[4.840635547,47.091808508],[4.839668765,47.09195628],[4.839122898,47.091841589],[4.838148963,47.091818356]]]],&quot;type&quot;:&quot;MultiPolygon&quot;}"/>
    <s v="47.107609882, 4.834916302"/>
  </r>
  <r>
    <x v="0"/>
    <x v="257"/>
    <s v="21240"/>
    <s v="CC des Vallées de la Tille et de l'Ignon"/>
    <s v="242100154"/>
    <s v="CC"/>
    <s v="Côte-d'Or"/>
    <s v="21"/>
    <s v="Bourgogne-Franche-Comté"/>
    <s v="27"/>
    <s v="BT &lt;= 36 kVA"/>
    <m/>
    <m/>
    <n v="0"/>
    <n v="0"/>
    <n v="0"/>
    <n v="0"/>
    <n v="0"/>
    <n v="0"/>
    <n v="0"/>
    <n v="0"/>
    <n v="0"/>
    <n v="0"/>
    <s v="{&quot;coordinates&quot;:[[[[5.123733929,47.549657755],[5.124228743,47.549625329],[5.124296833,47.549096417],[5.124797249,47.549037774],[5.125347238,47.549188933],[5.126004814,47.54906889],[5.126358608,47.548701352],[5.126732524,47.549073629],[5.12745471,47.549006426],[5.12881199,47.549056393],[5.129289879,47.548999942],[5.131776866,47.549796437],[5.131962802,47.549456263],[5.133857942,47.550251827],[5.133094503,47.550985268],[5.133438236,47.551199594],[5.134376588,47.551415643],[5.1342486,47.551541349],[5.135082108,47.551896182],[5.13561017,47.552029686],[5.135459341,47.552282778],[5.136477484,47.552797205],[5.136431804,47.553051973],[5.139034919,47.554715139],[5.141272864,47.553568294],[5.142848197,47.552650594],[5.143076981,47.553214585],[5.143423246,47.55322533],[5.144297499,47.553002149],[5.144435809,47.552504348],[5.144967687,47.5523676],[5.145119885,47.553674082],[5.145525105,47.554656242],[5.145682573,47.555828455],[5.145894051,47.556556644],[5.146941701,47.556244709],[5.147716413,47.556191724],[5.14780665,47.557245411],[5.148397573,47.558080066],[5.149513086,47.559157181],[5.150491151,47.559792889],[5.151076899,47.559968484],[5.150986147,47.560192573],[5.152056127,47.560334918],[5.152061885,47.560676089],[5.155451181,47.560798996],[5.156608102,47.560622728],[5.156850338,47.560724504],[5.157706997,47.561414626],[5.158181753,47.561245558],[5.159140939,47.561476334],[5.162913795,47.562955236],[5.16327528,47.563143033],[5.163633779,47.564406946],[5.164340539,47.565662595],[5.164762087,47.566215764],[5.165391973,47.566820893],[5.166051042,47.567292208],[5.166994203,47.56781317],[5.169714914,47.569053867],[5.171828683,47.567798895],[5.172263971,47.567247805],[5.173682494,47.56640285],[5.180834686,47.563393227],[5.181664911,47.562742865],[5.183086842,47.561987773],[5.183402249,47.5616649],[5.18370267,47.561073065],[5.184300721,47.561058264],[5.185711573,47.55886348],[5.185759327,47.558502393],[5.184697503,47.558528593],[5.18447628,47.558128422],[5.185434221,47.557904264],[5.185019392,47.556347904],[5.185248025,47.556278786],[5.184691251,47.554731387],[5.184410489,47.554338634],[5.184172654,47.553596591],[5.183894429,47.553102935],[5.184111687,47.552983605],[5.182301169,47.548646565],[5.182096581,47.548065981],[5.18218052,47.547743838],[5.181469207,47.54690259],[5.179483518,47.541814173],[5.178676007,47.541317791],[5.177288789,47.540268529],[5.176901854,47.53987774],[5.175178538,47.538802311],[5.173953489,47.537748183],[5.174093119,47.537323252],[5.173965688,47.536020826],[5.173354014,47.533567602],[5.172697881,47.532211094],[5.172236612,47.531690205],[5.171495305,47.529904845],[5.170746535,47.529244327],[5.171214068,47.528512527],[5.171947241,47.527807293],[5.173630688,47.526931251],[5.174775597,47.52468118],[5.175533449,47.524486938],[5.174506899,47.523140952],[5.174328398,47.522445501],[5.173236265,47.522133591],[5.172943269,47.52218588],[5.172733924,47.522530168],[5.172268891,47.522994485],[5.171880393,47.52370681],[5.170876826,47.524070395],[5.169893175,47.52459749],[5.169298058,47.525067818],[5.169127538,47.525321327],[5.16776846,47.525902215],[5.167124854,47.525767404],[5.167325884,47.526791122],[5.166569742,47.526832195],[5.165422884,47.527008392],[5.164917415,47.527330251],[5.163782111,47.527266688],[5.161930984,47.527386585],[5.161369177,47.527269136],[5.16025162,47.527644646],[5.159497952,47.527121923],[5.158968574,47.527379363],[5.158405988,47.527966994],[5.157899732,47.528171772],[5.157129784,47.52823375],[5.156918498,47.527709077],[5.156278841,47.528067598],[5.156796948,47.52851906],[5.156326556,47.528987009],[5.156140511,47.529384863],[5.155597234,47.529991031],[5.155645009,47.530384558],[5.155093785,47.530464088],[5.154081622,47.529828148],[5.153748057,47.529963981],[5.15377691,47.530680231],[5.154324953,47.53071963],[5.154911497,47.53095552],[5.154691757,47.531639445],[5.154463014,47.531902111],[5.15384423,47.531988287],[5.153786115,47.532426994],[5.153194224,47.532718879],[5.153352974,47.533095049],[5.152967232,47.533784738],[5.152009776,47.534244553],[5.151919189,47.534603716],[5.151135306,47.535180983],[5.150656718,47.536075884],[5.150169335,47.536454971],[5.149403755,47.536661792],[5.148807724,47.537547143],[5.148235165,47.53779272],[5.147325765,47.537730233],[5.147150809,47.538340376],[5.146973509,47.538494922],[5.146279563,47.538367226],[5.146021024,47.538055018],[5.145594089,47.537887283],[5.145355323,47.538133906],[5.145751151,47.538586764],[5.145327825,47.538840384],[5.144532917,47.538847806],[5.144124367,47.53940371],[5.142674933,47.539902207],[5.142349258,47.539872173],[5.142043344,47.539439264],[5.14128451,47.539119128],[5.140780831,47.539193213],[5.140171227,47.539444832],[5.139588415,47.539435719],[5.139162525,47.539559696],[5.138624553,47.539375064],[5.13849112,47.539629644],[5.138730117,47.539886396],[5.138292418,47.540147458],[5.137776996,47.539961508],[5.137390356,47.540136085],[5.137652415,47.540504076],[5.137172763,47.540846945],[5.136513813,47.541129164],[5.135801908,47.54118453],[5.135776319,47.541642438],[5.135942768,47.542047302],[5.135666914,47.542399037],[5.135119523,47.542478399],[5.134778641,47.542300946],[5.134219001,47.542340007],[5.133851548,47.542596163],[5.13282827,47.542280813],[5.132123522,47.542582754],[5.131573723,47.54250186],[5.130888965,47.542905181],[5.130282956,47.542815403],[5.12977596,47.542874191],[5.129463223,47.543069002],[5.128638152,47.54385667],[5.127603422,47.54355409],[5.127058254,47.543756737],[5.125250634,47.544217423],[5.123717504,47.545629375],[5.123752019,47.546029453],[5.123290609,47.546232357],[5.123053259,47.546785963],[5.123078451,47.547085359],[5.123388941,47.547803679],[5.123413574,47.548222847],[5.123809439,47.548846862],[5.123644811,47.549456773],[5.123733929,47.549657755]]]],&quot;type&quot;:&quot;MultiPolygon&quot;}"/>
    <s v="47.54742268, 5.160449294"/>
  </r>
  <r>
    <x v="0"/>
    <x v="258"/>
    <s v="21239"/>
    <s v="CC Rives de Saône"/>
    <s v="242101509"/>
    <s v="CC"/>
    <s v="Côte-d'Or"/>
    <s v="21"/>
    <s v="Bourgogne-Franche-Comté"/>
    <s v="27"/>
    <s v="BT &lt;= 36 kVA"/>
    <n v="15"/>
    <n v="40.097999999999999"/>
    <n v="0"/>
    <n v="0"/>
    <n v="0"/>
    <n v="0"/>
    <n v="0"/>
    <n v="0"/>
    <n v="0"/>
    <n v="0"/>
    <n v="0"/>
    <n v="0"/>
    <s v="{&quot;coordinates&quot;:[[[[5.295250486,47.136667614],[5.296003662,47.136036605],[5.296574259,47.135302935],[5.29776728,47.134494753],[5.299276196,47.132801215],[5.299663481,47.132196366],[5.300393816,47.131465803],[5.301228029,47.129830685],[5.301263165,47.129324704],[5.301540693,47.128808495],[5.301769536,47.127585318],[5.301622472,47.126768623],[5.301580575,47.125664319],[5.301740114,47.125043275],[5.302073658,47.124510638],[5.302235909,47.123551783],[5.306066204,47.12147415],[5.307484329,47.120848709],[5.307908929,47.120410609],[5.308049793,47.119232401],[5.308542976,47.118763206],[5.308901712,47.117835541],[5.309676711,47.117076997],[5.310020027,47.11612892],[5.310592461,47.115632012],[5.310557613,47.115403933],[5.309779912,47.115051988],[5.310048011,47.114750306],[5.310947458,47.114895359],[5.311172184,47.114690014],[5.310659565,47.114181461],[5.311314573,47.113795485],[5.311325567,47.113282773],[5.310645053,47.112919884],[5.310041396,47.112718482],[5.309920115,47.112566887],[5.311995376,47.111150957],[5.313166108,47.108919045],[5.312803684,47.108343547],[5.31249929,47.10829019],[5.307724994,47.107674034],[5.305931221,47.107343241],[5.304715219,47.10698019],[5.303455425,47.106394628],[5.302557358,47.105876606],[5.299333969,47.103108989],[5.297996119,47.102390719],[5.29743402,47.102201037],[5.296129068,47.102099064],[5.29351701,47.102185139],[5.287987997,47.10278827],[5.286137915,47.102864499],[5.284141321,47.1026896],[5.280851833,47.102197922],[5.280519389,47.10241524],[5.279520282,47.1034311],[5.274457105,47.107639724],[5.273187574,47.108441977],[5.268737253,47.108427609],[5.269220361,47.109875425],[5.269124545,47.111641732],[5.267208707,47.111354168],[5.266700845,47.113269055],[5.267349177,47.113344611],[5.267217831,47.114330724],[5.266509446,47.114239231],[5.266054983,47.116170178],[5.265907898,47.116374811],[5.265454372,47.116257603],[5.264582743,47.117870669],[5.264558261,47.118324187],[5.264724707,47.122001977],[5.26458826,47.123088157],[5.264744346,47.125357495],[5.26487678,47.125651223],[5.265546196,47.126287496],[5.265907782,47.126852339],[5.266127945,47.127976567],[5.266528659,47.128749597],[5.266662637,47.13058524],[5.266859074,47.130548966],[5.268536192,47.130824116],[5.268364521,47.132169482],[5.269167649,47.131997914],[5.270155665,47.131453437],[5.270458943,47.131102527],[5.270730631,47.130440605],[5.272592007,47.130609403],[5.272816269,47.130294265],[5.27505454,47.130512359],[5.275001199,47.132405721],[5.274887805,47.132658338],[5.274292068,47.133052838],[5.273975589,47.133653503],[5.273980989,47.134344212],[5.274131687,47.134943798],[5.274996262,47.135726595],[5.275018347,47.136155781],[5.274149702,47.136152144],[5.273972147,47.136354683],[5.273919177,47.136819569],[5.274258434,47.136976822],[5.275078003,47.136693209],[5.275695787,47.136819761],[5.275796519,47.137548223],[5.276515423,47.137599828],[5.27653872,47.138588306],[5.27697232,47.138572567],[5.277310031,47.140534786],[5.277285811,47.141398105],[5.277075936,47.142022797],[5.277000564,47.142675465],[5.277266363,47.14390415],[5.280905023,47.143884715],[5.280586027,47.143428058],[5.280615218,47.142184558],[5.281398351,47.142130389],[5.281313133,47.139588573],[5.282021824,47.138962139],[5.282987074,47.138409897],[5.283528639,47.138917095],[5.28691628,47.13893124],[5.287214123,47.13951079],[5.287471664,47.139793914],[5.288959113,47.139603274],[5.289288739,47.13968772],[5.290236882,47.140690319],[5.290343313,47.140709828],[5.295250486,47.136667614]]]],&quot;type&quot;:&quot;MultiPolygon&quot;}"/>
    <s v="47.120075512, 5.286922339"/>
  </r>
  <r>
    <x v="0"/>
    <x v="258"/>
    <s v="21239"/>
    <s v="CC Rives de Saône"/>
    <s v="242101509"/>
    <s v="CC"/>
    <s v="Côte-d'Or"/>
    <s v="21"/>
    <s v="Bourgogne-Franche-Comté"/>
    <s v="27"/>
    <s v="BT &gt; 36 kVA"/>
    <n v="0"/>
    <n v="0"/>
    <n v="0"/>
    <n v="0"/>
    <n v="1"/>
    <n v="274.94900000000001"/>
    <n v="0"/>
    <n v="0"/>
    <n v="0"/>
    <n v="0"/>
    <n v="0"/>
    <n v="0"/>
    <s v="{&quot;coordinates&quot;:[[[[5.295250486,47.136667614],[5.296003662,47.136036605],[5.296574259,47.135302935],[5.29776728,47.134494753],[5.299276196,47.132801215],[5.299663481,47.132196366],[5.300393816,47.131465803],[5.301228029,47.129830685],[5.301263165,47.129324704],[5.301540693,47.128808495],[5.301769536,47.127585318],[5.301622472,47.126768623],[5.301580575,47.125664319],[5.301740114,47.125043275],[5.302073658,47.124510638],[5.302235909,47.123551783],[5.306066204,47.12147415],[5.307484329,47.120848709],[5.307908929,47.120410609],[5.308049793,47.119232401],[5.308542976,47.118763206],[5.308901712,47.117835541],[5.309676711,47.117076997],[5.310020027,47.11612892],[5.310592461,47.115632012],[5.310557613,47.115403933],[5.309779912,47.115051988],[5.310048011,47.114750306],[5.310947458,47.114895359],[5.311172184,47.114690014],[5.310659565,47.114181461],[5.311314573,47.113795485],[5.311325567,47.113282773],[5.310645053,47.112919884],[5.310041396,47.112718482],[5.309920115,47.112566887],[5.311995376,47.111150957],[5.313166108,47.108919045],[5.312803684,47.108343547],[5.31249929,47.10829019],[5.307724994,47.107674034],[5.305931221,47.107343241],[5.304715219,47.10698019],[5.303455425,47.106394628],[5.302557358,47.105876606],[5.299333969,47.103108989],[5.297996119,47.102390719],[5.29743402,47.102201037],[5.296129068,47.102099064],[5.29351701,47.102185139],[5.287987997,47.10278827],[5.286137915,47.102864499],[5.284141321,47.1026896],[5.280851833,47.102197922],[5.280519389,47.10241524],[5.279520282,47.1034311],[5.274457105,47.107639724],[5.273187574,47.108441977],[5.268737253,47.108427609],[5.269220361,47.109875425],[5.269124545,47.111641732],[5.267208707,47.111354168],[5.266700845,47.113269055],[5.267349177,47.113344611],[5.267217831,47.114330724],[5.266509446,47.114239231],[5.266054983,47.116170178],[5.265907898,47.116374811],[5.265454372,47.116257603],[5.264582743,47.117870669],[5.264558261,47.118324187],[5.264724707,47.122001977],[5.26458826,47.123088157],[5.264744346,47.125357495],[5.26487678,47.125651223],[5.265546196,47.126287496],[5.265907782,47.126852339],[5.266127945,47.127976567],[5.266528659,47.128749597],[5.266662637,47.13058524],[5.266859074,47.130548966],[5.268536192,47.130824116],[5.268364521,47.132169482],[5.269167649,47.131997914],[5.270155665,47.131453437],[5.270458943,47.131102527],[5.270730631,47.130440605],[5.272592007,47.130609403],[5.272816269,47.130294265],[5.27505454,47.130512359],[5.275001199,47.132405721],[5.274887805,47.132658338],[5.274292068,47.133052838],[5.273975589,47.133653503],[5.273980989,47.134344212],[5.274131687,47.134943798],[5.274996262,47.135726595],[5.275018347,47.136155781],[5.274149702,47.136152144],[5.273972147,47.136354683],[5.273919177,47.136819569],[5.274258434,47.136976822],[5.275078003,47.136693209],[5.275695787,47.136819761],[5.275796519,47.137548223],[5.276515423,47.137599828],[5.27653872,47.138588306],[5.27697232,47.138572567],[5.277310031,47.140534786],[5.277285811,47.141398105],[5.277075936,47.142022797],[5.277000564,47.142675465],[5.277266363,47.14390415],[5.280905023,47.143884715],[5.280586027,47.143428058],[5.280615218,47.142184558],[5.281398351,47.142130389],[5.281313133,47.139588573],[5.282021824,47.138962139],[5.282987074,47.138409897],[5.283528639,47.138917095],[5.28691628,47.13893124],[5.287214123,47.13951079],[5.287471664,47.139793914],[5.288959113,47.139603274],[5.289288739,47.13968772],[5.290236882,47.140690319],[5.290343313,47.140709828],[5.295250486,47.136667614]]]],&quot;type&quot;:&quot;MultiPolygon&quot;}"/>
    <s v="47.120075512, 5.286922339"/>
  </r>
  <r>
    <x v="0"/>
    <x v="259"/>
    <s v="21237"/>
    <s v="CC du Pays Châtillonnais"/>
    <s v="242101434"/>
    <s v="CC"/>
    <s v="Côte-d'Or"/>
    <s v="21"/>
    <s v="Bourgogne-Franche-Comté"/>
    <s v="27"/>
    <s v="BT &lt;= 36 kVA"/>
    <m/>
    <m/>
    <n v="0"/>
    <n v="0"/>
    <n v="0"/>
    <n v="0"/>
    <n v="0"/>
    <n v="0"/>
    <n v="0"/>
    <n v="0"/>
    <n v="0"/>
    <n v="0"/>
    <s v="{&quot;coordinates&quot;:[[[[4.855306722,47.572121651],[4.852892838,47.572570587],[4.852116704,47.572826012],[4.850778798,47.573149771],[4.848387488,47.572753703],[4.847933644,47.572518692],[4.845511088,47.571948387],[4.843622884,47.571786463],[4.842876384,47.571397591],[4.841990637,47.571214399],[4.840513737,47.571172882],[4.839409643,47.570907579],[4.829222764,47.571421601],[4.829169259,47.571957259],[4.828784471,47.572609757],[4.827755998,47.573270539],[4.825919111,47.574064616],[4.823924409,47.575576921],[4.823907046,47.576315493],[4.823538198,47.576775043],[4.822470749,47.578598755],[4.823021666,47.578755816],[4.82484731,47.57649707],[4.826658084,47.574741829],[4.827877868,47.573915995],[4.828315328,47.574218867],[4.827447061,47.574974374],[4.826725586,47.575859929],[4.825195478,47.577301954],[4.824023558,47.578753663],[4.823211589,47.579564077],[4.823208639,47.580257404],[4.823419726,47.580671875],[4.824100501,47.581279784],[4.824250269,47.581534947],[4.825866216,47.585052603],[4.826620572,47.586175254],[4.827024966,47.587026069],[4.830588789,47.590787754],[4.831043398,47.591625161],[4.831253938,47.592408774],[4.831440387,47.592450866],[4.831950274,47.593734881],[4.832582782,47.594673931],[4.833177649,47.595252525],[4.83321244,47.595529289],[4.835990519,47.59820561],[4.835882662,47.598669191],[4.83513034,47.599863193],[4.834778456,47.599772386],[4.834341432,47.60041941],[4.831824502,47.600622801],[4.830886124,47.600625819],[4.83084881,47.600935227],[4.829969809,47.600884185],[4.827321681,47.601650458],[4.827130897,47.601638138],[4.82326446,47.600255326],[4.822403046,47.599860918],[4.822092285,47.600077353],[4.821058777,47.599515453],[4.82083886,47.599273087],[4.820631008,47.59872081],[4.819370973,47.597955348],[4.81861218,47.59767996],[4.816573793,47.598487808],[4.814773112,47.598614858],[4.81322292,47.598866739],[4.812521907,47.598881229],[4.809987695,47.598653149],[4.807373005,47.598760292],[4.803013216,47.598789004],[4.800963794,47.599909167],[4.799707552,47.600354408],[4.798713317,47.600595721],[4.79755962,47.600726937],[4.795168988,47.6006917],[4.794090151,47.600555228],[4.793351589,47.600363999],[4.792442514,47.600367158],[4.791324151,47.600559894],[4.790575435,47.600859493],[4.79034588,47.601079997],[4.790843589,47.601313655],[4.790925522,47.60248645],[4.792183293,47.603947314],[4.792911606,47.60466451],[4.794596547,47.605601989],[4.794827225,47.605652463],[4.795440829,47.606321888],[4.795556969,47.606885519],[4.795989686,47.607480293],[4.796592001,47.609237501],[4.79670673,47.610945489],[4.797370413,47.612150737],[4.799166028,47.613360152],[4.799913483,47.614243572],[4.801923821,47.614788783],[4.801962814,47.616930097],[4.801420855,47.61838981],[4.80134197,47.620471715],[4.80143138,47.620871887],[4.801861562,47.621741281],[4.803405871,47.622870777],[4.802784511,47.624898031],[4.802293947,47.625712306],[4.801610423,47.626570971],[4.801720315,47.626670114],[4.800860841,47.627248782],[4.800062832,47.628189332],[4.799948837,47.628481898],[4.800062424,47.628887999],[4.800769455,47.630066444],[4.801157319,47.631219195],[4.801591897,47.632019192],[4.802193681,47.632800402],[4.804056153,47.634348136],[4.804714319,47.635022223],[4.806585179,47.636341102],[4.807076067,47.636872809],[4.808024395,47.638245549],[4.808684538,47.638817845],[4.809720542,47.639238461],[4.811092202,47.639539523],[4.813492672,47.639929939],[4.814338522,47.640202211],[4.815816184,47.640524079],[4.816364971,47.640835166],[4.816677605,47.640783487],[4.817186026,47.640378532],[4.817473786,47.639987811],[4.817787265,47.639257262],[4.818208288,47.638751023],[4.819106376,47.638054586],[4.819681502,47.637263235],[4.820067676,47.636907887],[4.820740797,47.636451729],[4.820948807,47.636418776],[4.822180101,47.636627359],[4.823122755,47.636925968],[4.824023681,47.637094672],[4.824829348,47.63708749],[4.825253125,47.636936814],[4.827704913,47.635558771],[4.829066909,47.634994545],[4.830102288,47.634850479],[4.831022355,47.634800946],[4.832780431,47.635337887],[4.834988318,47.635900148],[4.838654018,47.63759727],[4.839602029,47.637661574],[4.840782718,47.637635771],[4.841689058,47.637418907],[4.843539894,47.637434728],[4.844152758,47.63720627],[4.845100974,47.636660093],[4.845937708,47.636434391],[4.847270312,47.635756972],[4.849003747,47.635384712],[4.850343099,47.635518362],[4.851233172,47.635410622],[4.856680848,47.635972404],[4.856604942,47.635360474],[4.85699529,47.634864479],[4.85686926,47.63441991],[4.854270136,47.632110392],[4.854062399,47.63165181],[4.853962507,47.630770154],[4.854340381,47.631027057],[4.854623107,47.630615609],[4.854061873,47.630371522],[4.854654691,47.629838106],[4.854923206,47.629362958],[4.855235246,47.629412023],[4.855725754,47.627775495],[4.856632331,47.626921058],[4.857425988,47.625999082],[4.857672239,47.625612515],[4.85883451,47.625218573],[4.860752112,47.623990563],[4.861090645,47.623692553],[4.859202133,47.622581886],[4.859940272,47.621789524],[4.860392227,47.620925186],[4.860362795,47.620118936],[4.860462348,47.619804026],[4.861371936,47.618889173],[4.861533161,47.618433723],[4.862136519,47.61778845],[4.860953118,47.616081331],[4.860325339,47.615490796],[4.861027308,47.61523021],[4.86158242,47.614653234],[4.859481572,47.613897998],[4.859007089,47.613158256],[4.859245655,47.612629548],[4.860323192,47.610844076],[4.860613866,47.609748207],[4.86193166,47.608555827],[4.863910402,47.607115183],[4.864959688,47.605481372],[4.864614821,47.605022293],[4.866383065,47.600954995],[4.866894618,47.600318358],[4.86720578,47.599242844],[4.867233126,47.598387958],[4.867445381,47.598138762],[4.868224931,47.596032029],[4.868616962,47.595747539],[4.869262302,47.595550828],[4.869781569,47.595555116],[4.870051439,47.595697552],[4.875791744,47.595301111],[4.875188211,47.594716564],[4.87402977,47.594173339],[4.87308839,47.593518575],[4.871874461,47.592416188],[4.870692218,47.591153015],[4.86991278,47.589418784],[4.868599799,47.58749681],[4.867494653,47.586149535],[4.867142828,47.584879336],[4.866712064,47.584167729],[4.866341898,47.583171534],[4.865883871,47.582669247],[4.864919818,47.582080507],[4.864575489,47.581708753],[4.864432651,47.581352686],[4.864389283,47.580529536],[4.864151908,47.580133562],[4.861018804,47.578051489],[4.858958731,47.575826189],[4.856562747,47.573960947],[4.855306722,47.572121651]]]],&quot;type&quot;:&quot;MultiPolygon&quot;}"/>
    <s v="47.607313502, 4.834941839"/>
  </r>
  <r>
    <x v="0"/>
    <x v="259"/>
    <s v="21237"/>
    <s v="CC du Pays Châtillonnais"/>
    <s v="242101434"/>
    <s v="CC"/>
    <s v="Côte-d'Or"/>
    <s v="21"/>
    <s v="Bourgogne-Franche-Comté"/>
    <s v="27"/>
    <s v="BT &gt; 36 kVA"/>
    <n v="3"/>
    <n v="386.74700000000001"/>
    <n v="0"/>
    <n v="0"/>
    <n v="0"/>
    <n v="0"/>
    <n v="0"/>
    <n v="0"/>
    <n v="0"/>
    <n v="0"/>
    <n v="0"/>
    <n v="0"/>
    <s v="{&quot;coordinates&quot;:[[[[4.855306722,47.572121651],[4.852892838,47.572570587],[4.852116704,47.572826012],[4.850778798,47.573149771],[4.848387488,47.572753703],[4.847933644,47.572518692],[4.845511088,47.571948387],[4.843622884,47.571786463],[4.842876384,47.571397591],[4.841990637,47.571214399],[4.840513737,47.571172882],[4.839409643,47.570907579],[4.829222764,47.571421601],[4.829169259,47.571957259],[4.828784471,47.572609757],[4.827755998,47.573270539],[4.825919111,47.574064616],[4.823924409,47.575576921],[4.823907046,47.576315493],[4.823538198,47.576775043],[4.822470749,47.578598755],[4.823021666,47.578755816],[4.82484731,47.57649707],[4.826658084,47.574741829],[4.827877868,47.573915995],[4.828315328,47.574218867],[4.827447061,47.574974374],[4.826725586,47.575859929],[4.825195478,47.577301954],[4.824023558,47.578753663],[4.823211589,47.579564077],[4.823208639,47.580257404],[4.823419726,47.580671875],[4.824100501,47.581279784],[4.824250269,47.581534947],[4.825866216,47.585052603],[4.826620572,47.586175254],[4.827024966,47.587026069],[4.830588789,47.590787754],[4.831043398,47.591625161],[4.831253938,47.592408774],[4.831440387,47.592450866],[4.831950274,47.593734881],[4.832582782,47.594673931],[4.833177649,47.595252525],[4.83321244,47.595529289],[4.835990519,47.59820561],[4.835882662,47.598669191],[4.83513034,47.599863193],[4.834778456,47.599772386],[4.834341432,47.60041941],[4.831824502,47.600622801],[4.830886124,47.600625819],[4.83084881,47.600935227],[4.829969809,47.600884185],[4.827321681,47.601650458],[4.827130897,47.601638138],[4.82326446,47.600255326],[4.822403046,47.599860918],[4.822092285,47.600077353],[4.821058777,47.599515453],[4.82083886,47.599273087],[4.820631008,47.59872081],[4.819370973,47.597955348],[4.81861218,47.59767996],[4.816573793,47.598487808],[4.814773112,47.598614858],[4.81322292,47.598866739],[4.812521907,47.598881229],[4.809987695,47.598653149],[4.807373005,47.598760292],[4.803013216,47.598789004],[4.800963794,47.599909167],[4.799707552,47.600354408],[4.798713317,47.600595721],[4.79755962,47.600726937],[4.795168988,47.6006917],[4.794090151,47.600555228],[4.793351589,47.600363999],[4.792442514,47.600367158],[4.791324151,47.600559894],[4.790575435,47.600859493],[4.79034588,47.601079997],[4.790843589,47.601313655],[4.790925522,47.60248645],[4.792183293,47.603947314],[4.792911606,47.60466451],[4.794596547,47.605601989],[4.794827225,47.605652463],[4.795440829,47.606321888],[4.795556969,47.606885519],[4.795989686,47.607480293],[4.796592001,47.609237501],[4.79670673,47.610945489],[4.797370413,47.612150737],[4.799166028,47.613360152],[4.799913483,47.614243572],[4.801923821,47.614788783],[4.801962814,47.616930097],[4.801420855,47.61838981],[4.80134197,47.620471715],[4.80143138,47.620871887],[4.801861562,47.621741281],[4.803405871,47.622870777],[4.802784511,47.624898031],[4.802293947,47.625712306],[4.801610423,47.626570971],[4.801720315,47.626670114],[4.800860841,47.627248782],[4.800062832,47.628189332],[4.799948837,47.628481898],[4.800062424,47.628887999],[4.800769455,47.630066444],[4.801157319,47.631219195],[4.801591897,47.632019192],[4.802193681,47.632800402],[4.804056153,47.634348136],[4.804714319,47.635022223],[4.806585179,47.636341102],[4.807076067,47.636872809],[4.808024395,47.638245549],[4.808684538,47.638817845],[4.809720542,47.639238461],[4.811092202,47.639539523],[4.813492672,47.639929939],[4.814338522,47.640202211],[4.815816184,47.640524079],[4.816364971,47.640835166],[4.816677605,47.640783487],[4.817186026,47.640378532],[4.817473786,47.639987811],[4.817787265,47.639257262],[4.818208288,47.638751023],[4.819106376,47.638054586],[4.819681502,47.637263235],[4.820067676,47.636907887],[4.820740797,47.636451729],[4.820948807,47.636418776],[4.822180101,47.636627359],[4.823122755,47.636925968],[4.824023681,47.637094672],[4.824829348,47.63708749],[4.825253125,47.636936814],[4.827704913,47.635558771],[4.829066909,47.634994545],[4.830102288,47.634850479],[4.831022355,47.634800946],[4.832780431,47.635337887],[4.834988318,47.635900148],[4.838654018,47.63759727],[4.839602029,47.637661574],[4.840782718,47.637635771],[4.841689058,47.637418907],[4.843539894,47.637434728],[4.844152758,47.63720627],[4.845100974,47.636660093],[4.845937708,47.636434391],[4.847270312,47.635756972],[4.849003747,47.635384712],[4.850343099,47.635518362],[4.851233172,47.635410622],[4.856680848,47.635972404],[4.856604942,47.635360474],[4.85699529,47.634864479],[4.85686926,47.63441991],[4.854270136,47.632110392],[4.854062399,47.63165181],[4.853962507,47.630770154],[4.854340381,47.631027057],[4.854623107,47.630615609],[4.854061873,47.630371522],[4.854654691,47.629838106],[4.854923206,47.629362958],[4.855235246,47.629412023],[4.855725754,47.627775495],[4.856632331,47.626921058],[4.857425988,47.625999082],[4.857672239,47.625612515],[4.85883451,47.625218573],[4.860752112,47.623990563],[4.861090645,47.623692553],[4.859202133,47.622581886],[4.859940272,47.621789524],[4.860392227,47.620925186],[4.860362795,47.620118936],[4.860462348,47.619804026],[4.861371936,47.618889173],[4.861533161,47.618433723],[4.862136519,47.61778845],[4.860953118,47.616081331],[4.860325339,47.615490796],[4.861027308,47.61523021],[4.86158242,47.614653234],[4.859481572,47.613897998],[4.859007089,47.613158256],[4.859245655,47.612629548],[4.860323192,47.610844076],[4.860613866,47.609748207],[4.86193166,47.608555827],[4.863910402,47.607115183],[4.864959688,47.605481372],[4.864614821,47.605022293],[4.866383065,47.600954995],[4.866894618,47.600318358],[4.86720578,47.599242844],[4.867233126,47.598387958],[4.867445381,47.598138762],[4.868224931,47.596032029],[4.868616962,47.595747539],[4.869262302,47.595550828],[4.869781569,47.595555116],[4.870051439,47.595697552],[4.875791744,47.595301111],[4.875188211,47.594716564],[4.87402977,47.594173339],[4.87308839,47.593518575],[4.871874461,47.592416188],[4.870692218,47.591153015],[4.86991278,47.589418784],[4.868599799,47.58749681],[4.867494653,47.586149535],[4.867142828,47.584879336],[4.866712064,47.584167729],[4.866341898,47.583171534],[4.865883871,47.582669247],[4.864919818,47.582080507],[4.864575489,47.581708753],[4.864432651,47.581352686],[4.864389283,47.580529536],[4.864151908,47.580133562],[4.861018804,47.578051489],[4.858958731,47.575826189],[4.856562747,47.573960947],[4.855306722,47.572121651]]]],&quot;type&quot;:&quot;MultiPolygon&quot;}"/>
    <s v="47.607313502, 4.834941839"/>
  </r>
  <r>
    <x v="0"/>
    <x v="259"/>
    <s v="21237"/>
    <s v="CC du Pays Châtillonnais"/>
    <s v="242101434"/>
    <s v="CC"/>
    <s v="Côte-d'Or"/>
    <s v="21"/>
    <s v="Bourgogne-Franche-Comté"/>
    <s v="27"/>
    <s v="HTA"/>
    <n v="0"/>
    <n v="0"/>
    <n v="2"/>
    <n v="28125.91"/>
    <n v="0"/>
    <n v="0"/>
    <n v="1"/>
    <n v="2102.3829999999998"/>
    <n v="0"/>
    <n v="0"/>
    <n v="0"/>
    <n v="0"/>
    <s v="{&quot;coordinates&quot;:[[[[4.855306722,47.572121651],[4.852892838,47.572570587],[4.852116704,47.572826012],[4.850778798,47.573149771],[4.848387488,47.572753703],[4.847933644,47.572518692],[4.845511088,47.571948387],[4.843622884,47.571786463],[4.842876384,47.571397591],[4.841990637,47.571214399],[4.840513737,47.571172882],[4.839409643,47.570907579],[4.829222764,47.571421601],[4.829169259,47.571957259],[4.828784471,47.572609757],[4.827755998,47.573270539],[4.825919111,47.574064616],[4.823924409,47.575576921],[4.823907046,47.576315493],[4.823538198,47.576775043],[4.822470749,47.578598755],[4.823021666,47.578755816],[4.82484731,47.57649707],[4.826658084,47.574741829],[4.827877868,47.573915995],[4.828315328,47.574218867],[4.827447061,47.574974374],[4.826725586,47.575859929],[4.825195478,47.577301954],[4.824023558,47.578753663],[4.823211589,47.579564077],[4.823208639,47.580257404],[4.823419726,47.580671875],[4.824100501,47.581279784],[4.824250269,47.581534947],[4.825866216,47.585052603],[4.826620572,47.586175254],[4.827024966,47.587026069],[4.830588789,47.590787754],[4.831043398,47.591625161],[4.831253938,47.592408774],[4.831440387,47.592450866],[4.831950274,47.593734881],[4.832582782,47.594673931],[4.833177649,47.595252525],[4.83321244,47.595529289],[4.835990519,47.59820561],[4.835882662,47.598669191],[4.83513034,47.599863193],[4.834778456,47.599772386],[4.834341432,47.60041941],[4.831824502,47.600622801],[4.830886124,47.600625819],[4.83084881,47.600935227],[4.829969809,47.600884185],[4.827321681,47.601650458],[4.827130897,47.601638138],[4.82326446,47.600255326],[4.822403046,47.599860918],[4.822092285,47.600077353],[4.821058777,47.599515453],[4.82083886,47.599273087],[4.820631008,47.59872081],[4.819370973,47.597955348],[4.81861218,47.59767996],[4.816573793,47.598487808],[4.814773112,47.598614858],[4.81322292,47.598866739],[4.812521907,47.598881229],[4.809987695,47.598653149],[4.807373005,47.598760292],[4.803013216,47.598789004],[4.800963794,47.599909167],[4.799707552,47.600354408],[4.798713317,47.600595721],[4.79755962,47.600726937],[4.795168988,47.6006917],[4.794090151,47.600555228],[4.793351589,47.600363999],[4.792442514,47.600367158],[4.791324151,47.600559894],[4.790575435,47.600859493],[4.79034588,47.601079997],[4.790843589,47.601313655],[4.790925522,47.60248645],[4.792183293,47.603947314],[4.792911606,47.60466451],[4.794596547,47.605601989],[4.794827225,47.605652463],[4.795440829,47.606321888],[4.795556969,47.606885519],[4.795989686,47.607480293],[4.796592001,47.609237501],[4.79670673,47.610945489],[4.797370413,47.612150737],[4.799166028,47.613360152],[4.799913483,47.614243572],[4.801923821,47.614788783],[4.801962814,47.616930097],[4.801420855,47.61838981],[4.80134197,47.620471715],[4.80143138,47.620871887],[4.801861562,47.621741281],[4.803405871,47.622870777],[4.802784511,47.624898031],[4.802293947,47.625712306],[4.801610423,47.626570971],[4.801720315,47.626670114],[4.800860841,47.627248782],[4.800062832,47.628189332],[4.799948837,47.628481898],[4.800062424,47.628887999],[4.800769455,47.630066444],[4.801157319,47.631219195],[4.801591897,47.632019192],[4.802193681,47.632800402],[4.804056153,47.634348136],[4.804714319,47.635022223],[4.806585179,47.636341102],[4.807076067,47.636872809],[4.808024395,47.638245549],[4.808684538,47.638817845],[4.809720542,47.639238461],[4.811092202,47.639539523],[4.813492672,47.639929939],[4.814338522,47.640202211],[4.815816184,47.640524079],[4.816364971,47.640835166],[4.816677605,47.640783487],[4.817186026,47.640378532],[4.817473786,47.639987811],[4.817787265,47.639257262],[4.818208288,47.638751023],[4.819106376,47.638054586],[4.819681502,47.637263235],[4.820067676,47.636907887],[4.820740797,47.636451729],[4.820948807,47.636418776],[4.822180101,47.636627359],[4.823122755,47.636925968],[4.824023681,47.637094672],[4.824829348,47.63708749],[4.825253125,47.636936814],[4.827704913,47.635558771],[4.829066909,47.634994545],[4.830102288,47.634850479],[4.831022355,47.634800946],[4.832780431,47.635337887],[4.834988318,47.635900148],[4.838654018,47.63759727],[4.839602029,47.637661574],[4.840782718,47.637635771],[4.841689058,47.637418907],[4.843539894,47.637434728],[4.844152758,47.63720627],[4.845100974,47.636660093],[4.845937708,47.636434391],[4.847270312,47.635756972],[4.849003747,47.635384712],[4.850343099,47.635518362],[4.851233172,47.635410622],[4.856680848,47.635972404],[4.856604942,47.635360474],[4.85699529,47.634864479],[4.85686926,47.63441991],[4.854270136,47.632110392],[4.854062399,47.63165181],[4.853962507,47.630770154],[4.854340381,47.631027057],[4.854623107,47.630615609],[4.854061873,47.630371522],[4.854654691,47.629838106],[4.854923206,47.629362958],[4.855235246,47.629412023],[4.855725754,47.627775495],[4.856632331,47.626921058],[4.857425988,47.625999082],[4.857672239,47.625612515],[4.85883451,47.625218573],[4.860752112,47.623990563],[4.861090645,47.623692553],[4.859202133,47.622581886],[4.859940272,47.621789524],[4.860392227,47.620925186],[4.860362795,47.620118936],[4.860462348,47.619804026],[4.861371936,47.618889173],[4.861533161,47.618433723],[4.862136519,47.61778845],[4.860953118,47.616081331],[4.860325339,47.615490796],[4.861027308,47.61523021],[4.86158242,47.614653234],[4.859481572,47.613897998],[4.859007089,47.613158256],[4.859245655,47.612629548],[4.860323192,47.610844076],[4.860613866,47.609748207],[4.86193166,47.608555827],[4.863910402,47.607115183],[4.864959688,47.605481372],[4.864614821,47.605022293],[4.866383065,47.600954995],[4.866894618,47.600318358],[4.86720578,47.599242844],[4.867233126,47.598387958],[4.867445381,47.598138762],[4.868224931,47.596032029],[4.868616962,47.595747539],[4.869262302,47.595550828],[4.869781569,47.595555116],[4.870051439,47.595697552],[4.875791744,47.595301111],[4.875188211,47.594716564],[4.87402977,47.594173339],[4.87308839,47.593518575],[4.871874461,47.592416188],[4.870692218,47.591153015],[4.86991278,47.589418784],[4.868599799,47.58749681],[4.867494653,47.586149535],[4.867142828,47.584879336],[4.866712064,47.584167729],[4.866341898,47.583171534],[4.865883871,47.582669247],[4.864919818,47.582080507],[4.864575489,47.581708753],[4.864432651,47.581352686],[4.864389283,47.580529536],[4.864151908,47.580133562],[4.861018804,47.578051489],[4.858958731,47.575826189],[4.856562747,47.573960947],[4.855306722,47.572121651]]]],&quot;type&quot;:&quot;MultiPolygon&quot;}"/>
    <s v="47.607313502, 4.834941839"/>
  </r>
  <r>
    <x v="0"/>
    <x v="260"/>
    <s v="21236"/>
    <s v="CA Beaune, Côte et Sud - Communauté Beaune-Chagny-Nolay"/>
    <s v="200006682"/>
    <s v="CA"/>
    <s v="Côte-d'Or"/>
    <s v="21"/>
    <s v="Bourgogne-Franche-Comté"/>
    <s v="27"/>
    <s v="BT &lt;= 36 kVA"/>
    <m/>
    <m/>
    <n v="0"/>
    <n v="0"/>
    <n v="0"/>
    <n v="0"/>
    <n v="0"/>
    <n v="0"/>
    <n v="0"/>
    <n v="0"/>
    <n v="0"/>
    <n v="0"/>
    <s v="{&quot;coordinates&quot;:[[[[4.771347727,46.935383688],[4.771562394,46.935836085],[4.776053275,46.937383522],[4.777914593,46.938208581],[4.778505779,46.937953601],[4.779182127,46.93796928],[4.780725676,46.937288017],[4.783290869,46.93632976],[4.786051976,46.935016278],[4.786379265,46.9346951],[4.787028803,46.933900618],[4.788389594,46.933026654],[4.788933926,46.932272518],[4.788442191,46.931873984],[4.788878187,46.931501578],[4.790157143,46.929945313],[4.79132648,46.928058418],[4.790857802,46.927918905],[4.791992432,46.926018131],[4.792066637,46.925282094],[4.791467993,46.925266185],[4.790938154,46.925144736],[4.789424303,46.924285674],[4.789501259,46.923870206],[4.789898947,46.923692917],[4.789422014,46.923501294],[4.788882856,46.923932042],[4.788557356,46.92335081],[4.78754018,46.923199083],[4.78657014,46.922961961],[4.785612542,46.923021833],[4.785115317,46.922533311],[4.785471057,46.922359389],[4.785243578,46.922078327],[4.784675302,46.922264546],[4.784420104,46.921900157],[4.784223792,46.921208841],[4.783539319,46.921060033],[4.783735357,46.920507638],[4.783579692,46.920131799],[4.782900524,46.920103585],[4.782919244,46.920392385],[4.78257173,46.920656231],[4.782112674,46.920606594],[4.781659789,46.92098374],[4.7809506,46.920483168],[4.781182924,46.919994159],[4.780977327,46.919618188],[4.780926306,46.918507648],[4.780326369,46.918250344],[4.780266143,46.918616915],[4.779955414,46.918760406],[4.779564377,46.918540398],[4.780408598,46.921028296],[4.779891507,46.923968604],[4.773297239,46.926232579],[4.769530576,46.928669826],[4.767832378,46.929482999],[4.76792175,46.929804038],[4.768753862,46.930927808],[4.76983923,46.932116128],[4.769954834,46.932715943],[4.77073056,46.933560483],[4.771042207,46.934244642],[4.771268261,46.934523051],[4.771347727,46.935383688]]]],&quot;type&quot;:&quot;MultiPolygon&quot;}"/>
    <s v="46.929683866, 4.780395304"/>
  </r>
  <r>
    <x v="0"/>
    <x v="261"/>
    <s v="21235"/>
    <s v="CC du Pays Châtillonnais"/>
    <s v="242101434"/>
    <s v="CC"/>
    <s v="Côte-d'Or"/>
    <s v="21"/>
    <s v="Bourgogne-Franche-Comté"/>
    <s v="27"/>
    <s v="BT &gt; 36 kVA"/>
    <n v="1"/>
    <n v="129.92099999999999"/>
    <n v="0"/>
    <n v="0"/>
    <n v="0"/>
    <n v="0"/>
    <n v="0"/>
    <n v="0"/>
    <n v="0"/>
    <n v="0"/>
    <n v="0"/>
    <n v="0"/>
    <s v="{&quot;coordinates&quot;:[[[[4.723144439,47.631758777],[4.723077963,47.630854941],[4.722287458,47.629595355],[4.720112041,47.62776196],[4.719540337,47.62746157],[4.717906996,47.62595507],[4.715905097,47.623710301],[4.714634155,47.622451418],[4.714574772,47.621763547],[4.713695999,47.621186739],[4.712761847,47.620875429],[4.71164619,47.62030208],[4.71143445,47.620260167],[4.706929814,47.620059608],[4.702216531,47.619662046],[4.700749864,47.619602389],[4.698965832,47.619863342],[4.695263537,47.620772447],[4.694365375,47.621171717],[4.692326671,47.622432908],[4.692101581,47.622683755],[4.692017811,47.623065801],[4.690947058,47.622937261],[4.690555574,47.623190514],[4.688495166,47.623855042],[4.687673165,47.624012775],[4.686380819,47.625047894],[4.685351583,47.626234954],[4.684858868,47.626362704],[4.684364614,47.626737159],[4.683457345,47.627064448],[4.682796758,47.626894807],[4.683260854,47.626408255],[4.682636781,47.626171464],[4.683015709,47.625729355],[4.682559604,47.625666603],[4.682677815,47.62502298],[4.682118046,47.624670921],[4.681138763,47.624529269],[4.681408182,47.624373238],[4.681619899,47.623949746],[4.681158743,47.623937479],[4.680941195,47.623372516],[4.681124169,47.623051173],[4.680733932,47.622838015],[4.680722996,47.622575282],[4.68042101,47.622246513],[4.68005899,47.622294937],[4.679887622,47.621588859],[4.679236917,47.621095846],[4.679112285,47.620859056],[4.67812519,47.620339362],[4.678270736,47.619928529],[4.678084969,47.619695318],[4.67807558,47.619311921],[4.677442015,47.619023922],[4.676847093,47.619075681],[4.676704856,47.618447507],[4.675993459,47.617800494],[4.675951542,47.617101554],[4.675742332,47.616714722],[4.675823264,47.616323726],[4.675530838,47.615533849],[4.675805646,47.61525351],[4.675636377,47.614781475],[4.674942778,47.61402076],[4.674553825,47.61405785],[4.673634851,47.614346521],[4.672986135,47.614719544],[4.672546697,47.615312842],[4.672574419,47.615942662],[4.671450235,47.616100109],[4.670935955,47.61651531],[4.667631285,47.617031615],[4.665858264,47.617561996],[4.665072268,47.617677642],[4.666415928,47.619260121],[4.667071315,47.620547209],[4.668405656,47.621955138],[4.669650527,47.623012311],[4.669912431,47.623509137],[4.669934571,47.624003988],[4.669820862,47.624455767],[4.669330031,47.625410806],[4.668976417,47.626453011],[4.6687059,47.627853248],[4.668619825,47.628933942],[4.668942312,47.631069353],[4.668913219,47.634142498],[4.668054911,47.638940751],[4.667992304,47.639835641],[4.668434509,47.641538091],[4.66918082,47.643975337],[4.669742256,47.645270943],[4.670184287,47.645985761],[4.672555188,47.648944425],[4.6731631,47.648998742],[4.674239421,47.64924711],[4.67475399,47.648831902],[4.675163214,47.648965581],[4.675631045,47.649353202],[4.676360409,47.64894751],[4.677038464,47.649325807],[4.67760454,47.649913676],[4.678631007,47.651243974],[4.678365837,47.651370224],[4.678864003,47.651788907],[4.678509571,47.651957852],[4.679381214,47.65268537],[4.67993389,47.652634211],[4.680502205,47.652360452],[4.681030289,47.65267066],[4.680501558,47.652762893],[4.680341969,47.653026274],[4.679838227,47.653108241],[4.67984704,47.65343042],[4.680741016,47.653554409],[4.681511284,47.653896242],[4.683117168,47.654116201],[4.683676924,47.654626707],[4.684253718,47.654410427],[4.684651081,47.654883655],[4.68549391,47.654695043],[4.68656568,47.655468237],[4.687495938,47.655895051],[4.688605986,47.655265914],[4.691211266,47.656072714],[4.693088407,47.656900813],[4.694170159,47.656808609],[4.694388298,47.657383437],[4.695849346,47.657946535],[4.696439944,47.65841602],[4.696747122,47.658521396],[4.696991163,47.658987807],[4.69790289,47.659832546],[4.697888224,47.660460265],[4.698258666,47.660543111],[4.698314185,47.661114892],[4.699251435,47.662466116],[4.699496694,47.662593092],[4.700251102,47.662680251],[4.700563535,47.662949395],[4.700372719,47.662022167],[4.700523747,47.661576123],[4.700959855,47.661126831],[4.701240788,47.660533948],[4.702283156,47.65958156],[4.704609865,47.658371855],[4.705432458,47.657092233],[4.706155544,47.656785479],[4.706798176,47.656213407],[4.7068774,47.655690976],[4.7063736,47.654146217],[4.706684883,47.653297188],[4.707033029,47.652684399],[4.707561291,47.652162608],[4.707954565,47.652044322],[4.708185812,47.651609697],[4.708774604,47.65118965],[4.709388117,47.650501847],[4.710029143,47.650090932],[4.710806099,47.649805866],[4.711248022,47.649294323],[4.711725919,47.649156779],[4.712342364,47.648313164],[4.712484189,47.647916751],[4.712289372,47.646952679],[4.711720159,47.646444245],[4.711316723,47.645870358],[4.711475543,47.645463794],[4.711363677,47.645257462],[4.711467061,47.644825601],[4.711904709,47.644680542],[4.711958187,47.644188191],[4.712761968,47.643455264],[4.713135397,47.643302138],[4.713510031,47.642771764],[4.713807292,47.642653065],[4.713880714,47.64236749],[4.714296858,47.642217335],[4.714248935,47.641886725],[4.714655758,47.641571048],[4.715001375,47.641630797],[4.715039362,47.641237705],[4.715393027,47.641133478],[4.715929686,47.641168811],[4.716421218,47.640919407],[4.717268566,47.640136289],[4.717493493,47.639757553],[4.717961931,47.638419105],[4.718456289,47.638051709],[4.71837456,47.636796077],[4.718119504,47.635824791],[4.718342294,47.635463189],[4.718195769,47.635007986],[4.718666879,47.634581509],[4.719825595,47.63420613],[4.72198907,47.633226224],[4.722987009,47.632286884],[4.723144439,47.631758777]]]],&quot;type&quot;:&quot;MultiPolygon&quot;}"/>
    <s v="47.636968705, 4.693116091"/>
  </r>
  <r>
    <x v="0"/>
    <x v="262"/>
    <s v="21232"/>
    <s v="CC des Terres d'Auxois"/>
    <s v="200071017"/>
    <s v="CC"/>
    <s v="Côte-d'Or"/>
    <s v="21"/>
    <s v="Bourgogne-Franche-Comté"/>
    <s v="27"/>
    <s v="BT &lt;= 36 kVA"/>
    <m/>
    <m/>
    <n v="0"/>
    <n v="0"/>
    <n v="0"/>
    <n v="0"/>
    <n v="0"/>
    <n v="0"/>
    <n v="0"/>
    <n v="0"/>
    <n v="0"/>
    <n v="0"/>
    <s v="{&quot;coordinates&quot;:[[[[4.213128759,47.374800834],[4.212804271,47.375690133],[4.212165991,47.376066821],[4.21208981,47.37644935],[4.211290359,47.377202245],[4.211504787,47.377482709],[4.21158465,47.378377691],[4.21253016,47.378749566],[4.212650761,47.379510876],[4.211028666,47.380346172],[4.210806243,47.380533954],[4.21068219,47.3812627],[4.210771694,47.381528261],[4.211192501,47.381907411],[4.211465248,47.382362829],[4.211301416,47.382856108],[4.211475427,47.383282844],[4.211868434,47.3834282],[4.211850232,47.38408922],[4.212351762,47.3841092],[4.212191415,47.384697876],[4.212475288,47.384882181],[4.212615205,47.385266056],[4.212520066,47.385807236],[4.21268984,47.386104369],[4.212079027,47.386821986],[4.211421949,47.387252881],[4.211471983,47.387648497],[4.2113046,47.387926637],[4.210661217,47.388201631],[4.210265123,47.38850826],[4.209944375,47.388981561],[4.208676929,47.389390881],[4.208930443,47.390227335],[4.208676453,47.390545984],[4.208559374,47.390998257],[4.210977827,47.391948129],[4.211990655,47.39247236],[4.211929774,47.392653057],[4.214592623,47.394903956],[4.214143213,47.39531649],[4.214492386,47.395805313],[4.213834233,47.396602656],[4.215057969,47.397125559],[4.215274576,47.397322264],[4.214630713,47.397872778],[4.215231067,47.398503023],[4.214062962,47.398974382],[4.214127305,47.399180781],[4.216806998,47.400636479],[4.217756716,47.401466525],[4.218876348,47.402653105],[4.219978412,47.402424575],[4.221354839,47.403238411],[4.221782407,47.403379769],[4.220953194,47.404293287],[4.220310631,47.404843816],[4.219389418,47.405038041],[4.218787467,47.404867891],[4.217634038,47.404121915],[4.217096044,47.403906071],[4.216795019,47.4041397],[4.217117263,47.404490148],[4.213367805,47.407160919],[4.211495637,47.40870375],[4.213522776,47.410491327],[4.212955577,47.412386078],[4.21221966,47.412218191],[4.21182323,47.412224123],[4.210310409,47.413126671],[4.20818862,47.41255273],[4.20806275,47.412734998],[4.208471571,47.413043156],[4.207764502,47.413684312],[4.207907148,47.41395202],[4.207257628,47.414322485],[4.207206767,47.414773163],[4.207698714,47.415532412],[4.206634586,47.415457026],[4.206513069,47.415774292],[4.206755715,47.417596682],[4.205327512,47.417907687],[4.204352118,47.418418355],[4.20364057,47.418924485],[4.202860754,47.420940214],[4.202838222,47.422536674],[4.203627908,47.422731073],[4.203395105,47.423292566],[4.203010654,47.423658461],[4.203821732,47.424095718],[4.204367585,47.424536615],[4.204715533,47.425025474],[4.205445933,47.425059323],[4.206127773,47.425587932],[4.206461339,47.425672703],[4.207064191,47.425462083],[4.207719216,47.425859518],[4.208175288,47.425022909],[4.209137631,47.424459229],[4.210170652,47.423677834],[4.211885512,47.423425006],[4.213852126,47.422808507],[4.214260471,47.422446827],[4.2152678,47.42235078],[4.215619781,47.422194953],[4.216330238,47.421643746],[4.216643413,47.421181319],[4.217703942,47.421384494],[4.217571386,47.42261479],[4.217663878,47.423007253],[4.219026585,47.422904753],[4.222603006,47.422846517],[4.223724436,47.422693379],[4.225991986,47.423061136],[4.228193018,47.423708645],[4.22897405,47.423867853],[4.231521464,47.42382561],[4.232587819,47.422143358],[4.232986681,47.422182346],[4.233442967,47.421949733],[4.23424981,47.42225088],[4.235118269,47.422462237],[4.235935238,47.421188635],[4.23686109,47.421128379],[4.237381295,47.420850055],[4.238038537,47.420704416],[4.238767838,47.42069215],[4.239768887,47.420901161],[4.240848833,47.421423527],[4.241517329,47.421591954],[4.242103824,47.421312902],[4.243709463,47.421735996],[4.24459936,47.420641612],[4.245227167,47.419686873],[4.245657358,47.418734246],[4.246579758,47.418584818],[4.248220041,47.418105372],[4.248541611,47.417674275],[4.247165548,47.414915191],[4.247231784,47.414569663],[4.24694847,47.414079332],[4.246025632,47.413065571],[4.245905076,47.412729247],[4.245882871,47.412116375],[4.246025683,47.411755622],[4.246145051,47.410728892],[4.246300454,47.410282474],[4.246924782,47.409355666],[4.247675412,47.408955982],[4.249059936,47.408498169],[4.249643871,47.408515304],[4.251202874,47.409226894],[4.25106807,47.408792594],[4.253526539,47.407132959],[4.252711883,47.406606051],[4.252641131,47.406472666],[4.253291295,47.406146952],[4.254457205,47.405362814],[4.255006262,47.404854516],[4.25588498,47.405512162],[4.256995085,47.406139391],[4.261209873,47.407897088],[4.261760829,47.407527386],[4.262129766,47.407594508],[4.263111732,47.406831185],[4.26297881,47.406480606],[4.26407864,47.406049111],[4.265883773,47.404317979],[4.266348794,47.404355231],[4.266864166,47.403941775],[4.265036352,47.403192803],[4.265365758,47.402766071],[4.263278651,47.401702981],[4.26343712,47.401337532],[4.263264875,47.400837027],[4.263287369,47.400497363],[4.262724152,47.399723806],[4.262284387,47.399462087],[4.261796111,47.39939266],[4.262208753,47.39878407],[4.261585867,47.398234433],[4.261116007,47.398101781],[4.259406311,47.397966357],[4.257925926,47.397488107],[4.256920278,47.397293709],[4.255989235,47.397227243],[4.254029572,47.395926729],[4.254667108,47.395067252],[4.256346544,47.394764618],[4.254767561,47.393750805],[4.256045104,47.392424348],[4.256575105,47.392014378],[4.256067626,47.391801084],[4.256916051,47.390835777],[4.257317069,47.389675431],[4.257752395,47.389413231],[4.257903681,47.388685037],[4.258951696,47.388544947],[4.259997224,47.388581338],[4.260274622,47.388200197],[4.254977357,47.386683739],[4.251647873,47.386199247],[4.247541484,47.386221777],[4.244882549,47.385951374],[4.240763794,47.385667688],[4.239842682,47.385390314],[4.238047739,47.384298451],[4.235930544,47.385268112],[4.234125664,47.384374365],[4.2358352,47.382569073],[4.236238107,47.382796171],[4.237931555,47.382021882],[4.238139169,47.382115105],[4.239322264,47.381227388],[4.240277971,47.381055137],[4.240592724,47.380851908],[4.240297423,47.379947536],[4.238748808,47.379585014],[4.237873409,47.379617748],[4.236652895,47.379514598],[4.235103548,47.379003483],[4.233730929,47.378049315],[4.233365568,47.377377953],[4.232073191,47.37708645],[4.22435049,47.374848829],[4.221115114,47.374843251],[4.219889851,47.374757982],[4.217103618,47.374803396],[4.215563301,47.374559323],[4.21405782,47.374038468],[4.213911184,47.37435241],[4.213128759,47.374800834]]]],&quot;type&quot;:&quot;MultiPolygon&quot;}"/>
    <s v="47.400619986, 4.231517635"/>
  </r>
  <r>
    <x v="0"/>
    <x v="263"/>
    <s v="21231"/>
    <s v="Dijon Métropole"/>
    <s v="242100410"/>
    <s v="ME"/>
    <s v="Côte-d'Or"/>
    <s v="21"/>
    <s v="Bourgogne-Franche-Comté"/>
    <s v="27"/>
    <s v="BT &gt; 36 kVA"/>
    <n v="10"/>
    <n v="790.63"/>
    <n v="0"/>
    <n v="0"/>
    <n v="0"/>
    <n v="0"/>
    <n v="0"/>
    <n v="0"/>
    <n v="0"/>
    <n v="0"/>
    <n v="0"/>
    <n v="0"/>
    <s v="{&quot;coordinates&quot;:[[[[5.0556169,47.37214295],[5.054469938,47.370646762],[5.053688669,47.36907566],[5.053350726,47.367969493],[5.053329401,47.367100869],[5.051934109,47.364167313],[5.055647631,47.362846347],[5.055248787,47.36201862],[5.057016278,47.361417311],[5.058084626,47.360971544],[5.059401878,47.360105313],[5.060161374,47.359383137],[5.061888548,47.358391638],[5.063468152,47.357734126],[5.065056344,47.356543328],[5.068161883,47.354941878],[5.067745268,47.35451614],[5.067838954,47.354058806],[5.068521204,47.353744082],[5.068887161,47.353440391],[5.070265677,47.351698523],[5.072821672,47.350940622],[5.074640992,47.352002289],[5.076941507,47.351834205],[5.081287323,47.351205298],[5.081367911,47.351506433],[5.082195551,47.35138984],[5.082252293,47.34994977],[5.080343817,47.348026205],[5.080096067,47.346523148],[5.079356682,47.346487758],[5.078641824,47.346264613],[5.077938781,47.345764788],[5.076951986,47.345772532],[5.075951134,47.343841669],[5.075275511,47.343878057],[5.075130207,47.343375453],[5.07512692,47.342845097],[5.073170228,47.342883643],[5.072174228,47.343131953],[5.071485692,47.343417097],[5.070056531,47.343839713],[5.069360775,47.344281665],[5.069085266,47.344352312],[5.069016244,47.34235616],[5.068790733,47.341833366],[5.069146747,47.340414987],[5.069077764,47.339965949],[5.071451034,47.336204433],[5.072579452,47.334928952],[5.074447207,47.332254324],[5.075599158,47.329981491],[5.070945784,47.329119013],[5.070195988,47.328807289],[5.072494242,47.32706247],[5.073025499,47.326482944],[5.07405744,47.325767496],[5.073639161,47.323854114],[5.072985695,47.321817051],[5.07313304,47.320659925],[5.07407553,47.320614274],[5.07547255,47.320404696],[5.076750482,47.320506118],[5.077603984,47.320659248],[5.078378501,47.320687711],[5.07985132,47.320383967],[5.083130888,47.32039721],[5.086997473,47.320657366],[5.087092366,47.32040711],[5.087817395,47.319707856],[5.088154454,47.318533784],[5.087288279,47.318565571],[5.087770083,47.31580123],[5.087721617,47.314384638],[5.086532374,47.314551909],[5.082265317,47.31429983],[5.084316229,47.310643716],[5.085349453,47.310620655],[5.085362513,47.308502327],[5.087602275,47.30808023],[5.088526805,47.307680863],[5.088835928,47.307696914],[5.089767148,47.307537864],[5.090767989,47.30719474],[5.09322386,47.30685059],[5.093404751,47.307007626],[5.095793051,47.306459314],[5.097123754,47.306088563],[5.097065392,47.305780728],[5.101996762,47.304990887],[5.101902069,47.304702623],[5.099814995,47.304384682],[5.097984839,47.303390245],[5.097057776,47.301890464],[5.091403061,47.296271273],[5.089289099,47.29300611],[5.089975432,47.286288187],[5.081678145,47.290379096],[5.080540674,47.289101796],[5.079704116,47.289476116],[5.079380251,47.289828635],[5.078417012,47.290315983],[5.077833645,47.290735284],[5.077405198,47.291224752],[5.076721986,47.291458519],[5.074891838,47.292428737],[5.069619666,47.295895458],[5.068899466,47.296752116],[5.0687194,47.297094834],[5.067187357,47.297908315],[5.064492389,47.299705155],[5.063088733,47.300935049],[5.062949411,47.301305849],[5.062303261,47.301165141],[5.057522178,47.299662343],[5.056505467,47.299454327],[5.056007789,47.299075911],[5.055607201,47.299919614],[5.055234534,47.301320258],[5.054924305,47.301896696],[5.054483456,47.30203508],[5.052421502,47.303021637],[5.050015146,47.303727867],[5.050632664,47.301593478],[5.051830636,47.300204379],[5.045797417,47.295672196],[5.040273432,47.299048323],[5.039392817,47.298343369],[5.039050725,47.298572715],[5.038262713,47.298563144],[5.037523784,47.298277141],[5.036585642,47.298253084],[5.036237034,47.298520358],[5.036300872,47.299121699],[5.035224232,47.299006406],[5.034470318,47.298708939],[5.033662654,47.298250313],[5.030958801,47.297776253],[5.028551406,47.296703494],[5.02547518,47.299339068],[5.024688898,47.296285561],[5.022871133,47.297788739],[5.021313063,47.298738036],[5.020794673,47.298963193],[5.021332351,47.299602214],[5.021398854,47.299927049],[5.021820687,47.300231286],[5.02311443,47.301576653],[5.022885517,47.301755347],[5.021749228,47.302130858],[5.020323706,47.299569348],[5.018053274,47.300305865],[5.017113012,47.300719347],[5.017627181,47.301156173],[5.016372639,47.301591321],[5.01551881,47.30180427],[5.009272773,47.30265011],[5.008611268,47.301847482],[5.00713425,47.302247656],[5.006596004,47.301908458],[5.006963102,47.301741816],[5.006770721,47.301447068],[5.004638114,47.299605419],[4.994330066,47.301359842],[4.99053968,47.30163834],[4.985312501,47.301762997],[4.983387809,47.302018335],[4.981780401,47.302118737],[4.978585956,47.303914849],[4.971237587,47.30796795],[4.97036147,47.308879741],[4.967612496,47.312158323],[4.967418131,47.31624905],[4.97159883,47.318671645],[4.973292897,47.320122407],[4.970310378,47.319791245],[4.969648136,47.320979452],[4.969270387,47.321331656],[4.966963955,47.321020456],[4.965923248,47.320953435],[4.963914206,47.32116844],[4.963522968,47.321261506],[4.96324414,47.322472905],[4.9633466,47.322884506],[4.962729042,47.322728353],[4.963323613,47.324899334],[4.962441437,47.324968278],[4.962580221,47.325576477],[4.96367349,47.325485051],[4.963954554,47.326035911],[4.966439756,47.326955592],[4.966372222,47.327172858],[4.967093353,47.327298421],[4.967858186,47.327243138],[4.968029484,47.327688688],[4.968913087,47.327621479],[4.969107208,47.328291768],[4.969389258,47.328145604],[4.970023143,47.328816537],[4.970446301,47.328581528],[4.971587246,47.329101566],[4.972834447,47.329160528],[4.973135485,47.329098681],[4.975515241,47.329592221],[4.976301062,47.329854406],[4.97733684,47.328703929],[4.985794141,47.326781086],[4.986376861,47.327746376],[4.987016276,47.327594955],[4.988921679,47.327330901],[4.989065688,47.327785895],[4.989626195,47.328150006],[4.991131328,47.328985098],[4.991370727,47.329725719],[4.992158857,47.330119233],[4.993139092,47.330121323],[4.993539409,47.3302009],[4.994228038,47.330732086],[4.996133332,47.33010681],[4.999089953,47.329829016],[5.00062131,47.329514476],[5.00172004,47.329142538],[5.003306617,47.328214657],[5.00597382,47.327178037],[5.006488743,47.326851257],[5.008084657,47.325185619],[5.008398702,47.324765047],[5.008795819,47.323874765],[5.009436001,47.323251331],[5.010383775,47.322708118],[5.011465346,47.322555207],[5.01237321,47.324021736],[5.012298267,47.32453093],[5.012557904,47.325380125],[5.012619411,47.326420063],[5.012548296,47.326642825],[5.013420885,47.328154982],[5.013334034,47.329158769],[5.013403185,47.32958982],[5.01463391,47.33213676],[5.015449827,47.333440964],[5.01586806,47.333925389],[5.015081048,47.334591025],[5.015705373,47.335624793],[5.016583717,47.337706854],[5.017101957,47.339264757],[5.017375169,47.339167258],[5.018260524,47.338227042],[5.01977299,47.337195768],[5.020748695,47.336827591],[5.023035567,47.33624116],[5.023539067,47.335963132],[5.024765222,47.334755772],[5.026647271,47.333695444],[5.026732525,47.333462522],[5.027673311,47.333435292],[5.028567393,47.33469572],[5.029145557,47.335868006],[5.033987119,47.335338449],[5.033865897,47.335670165],[5.0332641,47.336254337],[5.033159871,47.33654523],[5.034803227,47.336529055],[5.0370725,47.336146172],[5.039661792,47.335853979],[5.039857237,47.336534946],[5.039533139,47.33822012],[5.038955868,47.338995703],[5.038460032,47.340590231],[5.03831196,47.341644642],[5.037874054,47.342393458],[5.037636839,47.343543085],[5.036283302,47.345406591],[5.035379323,47.346444527],[5.035096854,47.346961873],[5.034788051,47.348252326],[5.034699827,47.350083728],[5.034440197,47.351029318],[5.034802726,47.353984775],[5.03519432,47.35407247],[5.036672191,47.35415103],[5.040081785,47.354603599],[5.040543387,47.354615304],[5.040482764,47.355251235],[5.038131468,47.361343987],[5.03704143,47.365550499],[5.03637113,47.369121078],[5.038671165,47.369929933],[5.037649353,47.371609301],[5.039128346,47.371774267],[5.041269173,47.372192342],[5.042067677,47.372205328],[5.042265474,47.372526037],[5.042899431,47.372499586],[5.04341443,47.372934485],[5.046258305,47.374022694],[5.046474464,47.374476349],[5.048019711,47.374741795],[5.04999718,47.374765464],[5.051246613,47.377451264],[5.051667719,47.377334869],[5.0556169,47.37214295]]]],&quot;type&quot;:&quot;MultiPolygon&quot;}"/>
    <s v="47.322850621, 5.037471304"/>
  </r>
  <r>
    <x v="0"/>
    <x v="263"/>
    <s v="21231"/>
    <s v="Dijon Métropole"/>
    <s v="242100410"/>
    <s v="ME"/>
    <s v="Côte-d'Or"/>
    <s v="21"/>
    <s v="Bourgogne-Franche-Comté"/>
    <s v="27"/>
    <s v="HTA"/>
    <n v="1"/>
    <n v="19915.562000000002"/>
    <n v="0"/>
    <n v="0"/>
    <n v="0"/>
    <n v="0"/>
    <n v="1"/>
    <n v="25962.102999999999"/>
    <n v="3"/>
    <n v="50940.673000000003"/>
    <n v="0"/>
    <n v="0"/>
    <s v="{&quot;coordinates&quot;:[[[[5.0556169,47.37214295],[5.054469938,47.370646762],[5.053688669,47.36907566],[5.053350726,47.367969493],[5.053329401,47.367100869],[5.051934109,47.364167313],[5.055647631,47.362846347],[5.055248787,47.36201862],[5.057016278,47.361417311],[5.058084626,47.360971544],[5.059401878,47.360105313],[5.060161374,47.359383137],[5.061888548,47.358391638],[5.063468152,47.357734126],[5.065056344,47.356543328],[5.068161883,47.354941878],[5.067745268,47.35451614],[5.067838954,47.354058806],[5.068521204,47.353744082],[5.068887161,47.353440391],[5.070265677,47.351698523],[5.072821672,47.350940622],[5.074640992,47.352002289],[5.076941507,47.351834205],[5.081287323,47.351205298],[5.081367911,47.351506433],[5.082195551,47.35138984],[5.082252293,47.34994977],[5.080343817,47.348026205],[5.080096067,47.346523148],[5.079356682,47.346487758],[5.078641824,47.346264613],[5.077938781,47.345764788],[5.076951986,47.345772532],[5.075951134,47.343841669],[5.075275511,47.343878057],[5.075130207,47.343375453],[5.07512692,47.342845097],[5.073170228,47.342883643],[5.072174228,47.343131953],[5.071485692,47.343417097],[5.070056531,47.343839713],[5.069360775,47.344281665],[5.069085266,47.344352312],[5.069016244,47.34235616],[5.068790733,47.341833366],[5.069146747,47.340414987],[5.069077764,47.339965949],[5.071451034,47.336204433],[5.072579452,47.334928952],[5.074447207,47.332254324],[5.075599158,47.329981491],[5.070945784,47.329119013],[5.070195988,47.328807289],[5.072494242,47.32706247],[5.073025499,47.326482944],[5.07405744,47.325767496],[5.073639161,47.323854114],[5.072985695,47.321817051],[5.07313304,47.320659925],[5.07407553,47.320614274],[5.07547255,47.320404696],[5.076750482,47.320506118],[5.077603984,47.320659248],[5.078378501,47.320687711],[5.07985132,47.320383967],[5.083130888,47.32039721],[5.086997473,47.320657366],[5.087092366,47.32040711],[5.087817395,47.319707856],[5.088154454,47.318533784],[5.087288279,47.318565571],[5.087770083,47.31580123],[5.087721617,47.314384638],[5.086532374,47.314551909],[5.082265317,47.31429983],[5.084316229,47.310643716],[5.085349453,47.310620655],[5.085362513,47.308502327],[5.087602275,47.30808023],[5.088526805,47.307680863],[5.088835928,47.307696914],[5.089767148,47.307537864],[5.090767989,47.30719474],[5.09322386,47.30685059],[5.093404751,47.307007626],[5.095793051,47.306459314],[5.097123754,47.306088563],[5.097065392,47.305780728],[5.101996762,47.304990887],[5.101902069,47.304702623],[5.099814995,47.304384682],[5.097984839,47.303390245],[5.097057776,47.301890464],[5.091403061,47.296271273],[5.089289099,47.29300611],[5.089975432,47.286288187],[5.081678145,47.290379096],[5.080540674,47.289101796],[5.079704116,47.289476116],[5.079380251,47.289828635],[5.078417012,47.290315983],[5.077833645,47.290735284],[5.077405198,47.291224752],[5.076721986,47.291458519],[5.074891838,47.292428737],[5.069619666,47.295895458],[5.068899466,47.296752116],[5.0687194,47.297094834],[5.067187357,47.297908315],[5.064492389,47.299705155],[5.063088733,47.300935049],[5.062949411,47.301305849],[5.062303261,47.301165141],[5.057522178,47.299662343],[5.056505467,47.299454327],[5.056007789,47.299075911],[5.055607201,47.299919614],[5.055234534,47.301320258],[5.054924305,47.301896696],[5.054483456,47.30203508],[5.052421502,47.303021637],[5.050015146,47.303727867],[5.050632664,47.301593478],[5.051830636,47.300204379],[5.045797417,47.295672196],[5.040273432,47.299048323],[5.039392817,47.298343369],[5.039050725,47.298572715],[5.038262713,47.298563144],[5.037523784,47.298277141],[5.036585642,47.298253084],[5.036237034,47.298520358],[5.036300872,47.299121699],[5.035224232,47.299006406],[5.034470318,47.298708939],[5.033662654,47.298250313],[5.030958801,47.297776253],[5.028551406,47.296703494],[5.02547518,47.299339068],[5.024688898,47.296285561],[5.022871133,47.297788739],[5.021313063,47.298738036],[5.020794673,47.298963193],[5.021332351,47.299602214],[5.021398854,47.299927049],[5.021820687,47.300231286],[5.02311443,47.301576653],[5.022885517,47.301755347],[5.021749228,47.302130858],[5.020323706,47.299569348],[5.018053274,47.300305865],[5.017113012,47.300719347],[5.017627181,47.301156173],[5.016372639,47.301591321],[5.01551881,47.30180427],[5.009272773,47.30265011],[5.008611268,47.301847482],[5.00713425,47.302247656],[5.006596004,47.301908458],[5.006963102,47.301741816],[5.006770721,47.301447068],[5.004638114,47.299605419],[4.994330066,47.301359842],[4.99053968,47.30163834],[4.985312501,47.301762997],[4.983387809,47.302018335],[4.981780401,47.302118737],[4.978585956,47.303914849],[4.971237587,47.30796795],[4.97036147,47.308879741],[4.967612496,47.312158323],[4.967418131,47.31624905],[4.97159883,47.318671645],[4.973292897,47.320122407],[4.970310378,47.319791245],[4.969648136,47.320979452],[4.969270387,47.321331656],[4.966963955,47.321020456],[4.965923248,47.320953435],[4.963914206,47.32116844],[4.963522968,47.321261506],[4.96324414,47.322472905],[4.9633466,47.322884506],[4.962729042,47.322728353],[4.963323613,47.324899334],[4.962441437,47.324968278],[4.962580221,47.325576477],[4.96367349,47.325485051],[4.963954554,47.326035911],[4.966439756,47.326955592],[4.966372222,47.327172858],[4.967093353,47.327298421],[4.967858186,47.327243138],[4.968029484,47.327688688],[4.968913087,47.327621479],[4.969107208,47.328291768],[4.969389258,47.328145604],[4.970023143,47.328816537],[4.970446301,47.328581528],[4.971587246,47.329101566],[4.972834447,47.329160528],[4.973135485,47.329098681],[4.975515241,47.329592221],[4.976301062,47.329854406],[4.97733684,47.328703929],[4.985794141,47.326781086],[4.986376861,47.327746376],[4.987016276,47.327594955],[4.988921679,47.327330901],[4.989065688,47.327785895],[4.989626195,47.328150006],[4.991131328,47.328985098],[4.991370727,47.329725719],[4.992158857,47.330119233],[4.993139092,47.330121323],[4.993539409,47.3302009],[4.994228038,47.330732086],[4.996133332,47.33010681],[4.999089953,47.329829016],[5.00062131,47.329514476],[5.00172004,47.329142538],[5.003306617,47.328214657],[5.00597382,47.327178037],[5.006488743,47.326851257],[5.008084657,47.325185619],[5.008398702,47.324765047],[5.008795819,47.323874765],[5.009436001,47.323251331],[5.010383775,47.322708118],[5.011465346,47.322555207],[5.01237321,47.324021736],[5.012298267,47.32453093],[5.012557904,47.325380125],[5.012619411,47.326420063],[5.012548296,47.326642825],[5.013420885,47.328154982],[5.013334034,47.329158769],[5.013403185,47.32958982],[5.01463391,47.33213676],[5.015449827,47.333440964],[5.01586806,47.333925389],[5.015081048,47.334591025],[5.015705373,47.335624793],[5.016583717,47.337706854],[5.017101957,47.339264757],[5.017375169,47.339167258],[5.018260524,47.338227042],[5.01977299,47.337195768],[5.020748695,47.336827591],[5.023035567,47.33624116],[5.023539067,47.335963132],[5.024765222,47.334755772],[5.026647271,47.333695444],[5.026732525,47.333462522],[5.027673311,47.333435292],[5.028567393,47.33469572],[5.029145557,47.335868006],[5.033987119,47.335338449],[5.033865897,47.335670165],[5.0332641,47.336254337],[5.033159871,47.33654523],[5.034803227,47.336529055],[5.0370725,47.336146172],[5.039661792,47.335853979],[5.039857237,47.336534946],[5.039533139,47.33822012],[5.038955868,47.338995703],[5.038460032,47.340590231],[5.03831196,47.341644642],[5.037874054,47.342393458],[5.037636839,47.343543085],[5.036283302,47.345406591],[5.035379323,47.346444527],[5.035096854,47.346961873],[5.034788051,47.348252326],[5.034699827,47.350083728],[5.034440197,47.351029318],[5.034802726,47.353984775],[5.03519432,47.35407247],[5.036672191,47.35415103],[5.040081785,47.354603599],[5.040543387,47.354615304],[5.040482764,47.355251235],[5.038131468,47.361343987],[5.03704143,47.365550499],[5.03637113,47.369121078],[5.038671165,47.369929933],[5.037649353,47.371609301],[5.039128346,47.371774267],[5.041269173,47.372192342],[5.042067677,47.372205328],[5.042265474,47.372526037],[5.042899431,47.372499586],[5.04341443,47.372934485],[5.046258305,47.374022694],[5.046474464,47.374476349],[5.048019711,47.374741795],[5.04999718,47.374765464],[5.051246613,47.377451264],[5.051667719,47.377334869],[5.0556169,47.37214295]]]],&quot;type&quot;:&quot;MultiPolygon&quot;}"/>
    <s v="47.322850621, 5.037471304"/>
  </r>
  <r>
    <x v="0"/>
    <x v="264"/>
    <s v="21230"/>
    <s v="CC des Vallées de la Tille et de l'Ignon"/>
    <s v="242100154"/>
    <s v="CC"/>
    <s v="Côte-d'Or"/>
    <s v="21"/>
    <s v="Bourgogne-Franche-Comté"/>
    <s v="27"/>
    <s v="BT &lt;= 36 kVA"/>
    <n v="13"/>
    <n v="60.594000000000001"/>
    <n v="0"/>
    <n v="0"/>
    <n v="0"/>
    <n v="0"/>
    <n v="0"/>
    <n v="0"/>
    <n v="0"/>
    <n v="0"/>
    <m/>
    <m/>
    <s v="{&quot;coordinates&quot;:[[[[5.051796941,47.493280665],[5.050727502,47.493664187],[5.05023309,47.494179853],[5.049184223,47.494789015],[5.048219999,47.495770371],[5.047421944,47.496338186],[5.046911548,47.497271032],[5.045813436,47.498853526],[5.045253252,47.499979935],[5.044804207,47.500468664],[5.044711604,47.500757537],[5.044376543,47.501065072],[5.044212874,47.501441635],[5.043442948,47.502088166],[5.043477636,47.506892409],[5.044234878,47.507929059],[5.044620706,47.507940298],[5.045069654,47.508524921],[5.045838034,47.5088437],[5.046753592,47.509778505],[5.049646111,47.510348975],[5.049697863,47.511040517],[5.04909613,47.511603982],[5.049536227,47.511955524],[5.049970087,47.512144192],[5.049761128,47.512517956],[5.049222161,47.512534639],[5.048855083,47.51308317],[5.049012551,47.513134428],[5.048465972,47.514028287],[5.048035325,47.513889082],[5.047373742,47.515251392],[5.046405009,47.516924346],[5.04659433,47.516974148],[5.045595039,47.518857434],[5.045815311,47.520133112],[5.045610931,47.520697682],[5.045431448,47.520662113],[5.044870618,47.522229737],[5.041089314,47.521688218],[5.037656173,47.521316077],[5.03667456,47.521091015],[5.035333702,47.520996481],[5.034569777,47.520867549],[5.034419909,47.520527094],[5.033722699,47.52047443],[5.031754088,47.5211751],[5.030681911,47.521609794],[5.030305458,47.521918003],[5.030153222,47.522424905],[5.030216093,47.522960477],[5.029370802,47.523805411],[5.028991871,47.524469334],[5.029188879,47.525387061],[5.029162765,47.526275355],[5.029474889,47.52717847],[5.02869624,47.528660651],[5.028232858,47.529903224],[5.02841582,47.530170173],[5.028495102,47.530682947],[5.029142313,47.530956222],[5.029237957,47.531479516],[5.029759653,47.531563178],[5.029932083,47.531972579],[5.03051143,47.532348779],[5.031210121,47.532401438],[5.032127312,47.532780747],[5.03290714,47.532694214],[5.033018163,47.532432049],[5.03321012,47.53129144],[5.033545666,47.530360829],[5.033923487,47.530611765],[5.034415402,47.531205578],[5.035144967,47.531685386],[5.03789049,47.532278536],[5.038803642,47.532550711],[5.039511206,47.53297505],[5.040006198,47.533089749],[5.042657174,47.532318466],[5.044705147,47.535145982],[5.044659519,47.535482649],[5.045338564,47.536897043],[5.045577049,47.537708663],[5.045770136,47.5379592],[5.048970873,47.540772709],[5.049329636,47.541632632],[5.050243144,47.542046984],[5.051425028,47.54276636],[5.051593657,47.543279347],[5.051917744,47.543788699],[5.05143378,47.543895363],[5.051127638,47.544096146],[5.051127504,47.544439218],[5.051544978,47.545510605],[5.053117285,47.547182066],[5.053769962,47.548246602],[5.055456401,47.55035724],[5.055678115,47.550450579],[5.057912066,47.550852392],[5.059703087,47.551080098],[5.060481475,47.551053741],[5.061358676,47.550899569],[5.06231077,47.550204699],[5.064015959,47.549587438],[5.064690183,47.549481855],[5.067536188,47.54982042],[5.068532538,47.550134114],[5.069805898,47.550319522],[5.070476341,47.550494012],[5.071086887,47.550255356],[5.071588941,47.54992858],[5.071855552,47.54939528],[5.071743609,47.548600372],[5.071399493,47.547614191],[5.071047063,47.546069878],[5.071104106,47.543423343],[5.07123924,47.542208936],[5.071503278,47.541541513],[5.072831874,47.540104189],[5.072657744,47.539488673],[5.072686505,47.53892718],[5.073858802,47.536445391],[5.075837962,47.53416623],[5.07633243,47.53347758],[5.077937725,47.532531409],[5.078411421,47.532027712],[5.080457198,47.530752186],[5.081113393,47.529643713],[5.081442934,47.529365889],[5.082270042,47.528891882],[5.081861657,47.52861283],[5.082007309,47.528187913],[5.083364281,47.525856684],[5.08305256,47.525737992],[5.084126748,47.524271745],[5.083796163,47.52302061],[5.083390049,47.522082384],[5.083574619,47.522008848],[5.082232861,47.518480498],[5.08019496,47.515400384],[5.079102726,47.510793282],[5.077945174,47.504568284],[5.078814013,47.500150382],[5.075369744,47.500182979],[5.074941304,47.500065445],[5.074423609,47.499530781],[5.074096448,47.499317792],[5.073120368,47.499023604],[5.072379867,47.498533417],[5.07135695,47.49826436],[5.070673933,47.497954135],[5.07013776,47.497833096],[5.068838251,47.49700794],[5.067953118,47.496555412],[5.066050945,47.496052486],[5.063435734,47.495560361],[5.060238896,47.494592213],[5.058735967,47.494033482],[5.05789349,47.493581026],[5.057603516,47.493330416],[5.056929157,47.492135699],[5.056600226,47.492634064],[5.055892009,47.493254382],[5.055171624,47.493523728],[5.053828076,47.493653681],[5.052853284,47.493456553],[5.052379258,47.493464006],[5.051796941,47.493280665]]]],&quot;type&quot;:&quot;MultiPolygon&quot;}"/>
    <s v="47.521595466, 5.059769608"/>
  </r>
  <r>
    <x v="0"/>
    <x v="265"/>
    <s v="21229"/>
    <s v="CC du Pays Arnay Liernais"/>
    <s v="200071173"/>
    <s v="CC"/>
    <s v="Côte-d'Or"/>
    <s v="21"/>
    <s v="Bourgogne-Franche-Comté"/>
    <s v="27"/>
    <s v="BT &lt;= 36 kVA"/>
    <m/>
    <m/>
    <n v="0"/>
    <n v="0"/>
    <n v="0"/>
    <n v="0"/>
    <n v="0"/>
    <n v="0"/>
    <n v="0"/>
    <n v="0"/>
    <n v="0"/>
    <n v="0"/>
    <s v="{&quot;coordinates&quot;:[[[[4.351992649,47.166465089],[4.350569563,47.167209238],[4.351407992,47.167894577],[4.351075646,47.168119959],[4.350562585,47.168194377],[4.350459611,47.168405376],[4.350736549,47.16886586],[4.350221745,47.169081663],[4.349482488,47.168929107],[4.349083419,47.169074223],[4.348810579,47.1699364],[4.348215783,47.169594866],[4.347858951,47.169897959],[4.34825306,47.169976209],[4.34838864,47.170223145],[4.347969714,47.170366688],[4.347560751,47.170697399],[4.346975544,47.170580852],[4.346677733,47.170974197],[4.347056829,47.17156046],[4.346748968,47.171816158],[4.346356123,47.171736087],[4.346484395,47.171479778],[4.34534568,47.171617272],[4.344440816,47.171654795],[4.344110614,47.171915248],[4.343990828,47.17235334],[4.343768791,47.17255671],[4.342544631,47.173081446],[4.341926602,47.173184955],[4.341615081,47.173772033],[4.34103611,47.173906599],[4.340576966,47.17439904],[4.340028793,47.174498128],[4.339059175,47.174854204],[4.336852215,47.175209257],[4.336343367,47.175829212],[4.335856189,47.175939281],[4.334934537,47.176634224],[4.334204068,47.17753135],[4.334426913,47.178423791],[4.334978449,47.17904412],[4.336064926,47.179880678],[4.339215087,47.181175099],[4.33988225,47.181343862],[4.340649929,47.181836507],[4.340826617,47.181719208],[4.340471398,47.181243401],[4.340992311,47.181054587],[4.341268128,47.181364736],[4.341851973,47.181634399],[4.342139313,47.181505912],[4.341711213,47.180861675],[4.343641785,47.180430504],[4.343888456,47.181794468],[4.345148848,47.184033566],[4.346823191,47.185181941],[4.348130197,47.184844386],[4.348137346,47.185024385],[4.348761188,47.18551685],[4.349281381,47.185140722],[4.350275874,47.184613195],[4.353838376,47.183320029],[4.353776726,47.18580499],[4.353277645,47.186599584],[4.352185232,47.187383096],[4.352741228,47.188589459],[4.353158019,47.188671029],[4.354211761,47.18860739],[4.354927153,47.188325298],[4.355053981,47.187749351],[4.35694122,47.187479641],[4.357283183,47.187788978],[4.358304909,47.187870643],[4.357521272,47.189687859],[4.357046781,47.190409247],[4.359246824,47.190858867],[4.359721987,47.191210754],[4.360318147,47.191280289],[4.360469542,47.191782741],[4.361201585,47.191949721],[4.36218824,47.191842678],[4.362872134,47.191933678],[4.363135957,47.191710873],[4.364478934,47.19195618],[4.364238857,47.192490251],[4.365269804,47.19277524],[4.365485255,47.192155918],[4.365809094,47.192060258],[4.367054901,47.188947236],[4.367727606,47.18823517],[4.368906006,47.188451754],[4.369086951,47.188607188],[4.370091453,47.188685351],[4.369987468,47.190308228],[4.369803957,47.190675067],[4.371275862,47.191003409],[4.371628002,47.191241451],[4.372431949,47.190082998],[4.373308646,47.189137075],[4.373648301,47.1892483],[4.373937864,47.188845981],[4.375055522,47.188286165],[4.376692484,47.187942569],[4.37760214,47.187566183],[4.377663384,47.187430392],[4.376338745,47.186144138],[4.37766958,47.186021165],[4.378185495,47.186568784],[4.378888033,47.186151632],[4.379652993,47.185903011],[4.379459347,47.185613582],[4.382098036,47.184988746],[4.382016768,47.184755607],[4.381282767,47.18456267],[4.381004616,47.184274252],[4.381675501,47.183603541],[4.383068095,47.183779608],[4.384079813,47.18434649],[4.384914934,47.183746732],[4.386216868,47.183273742],[4.38681207,47.183308035],[4.387260405,47.181230797],[4.387447499,47.180957529],[4.388030591,47.180676813],[4.387519116,47.179380933],[4.387505899,47.179021823],[4.387952173,47.178608584],[4.388214844,47.178603634],[4.389478443,47.178851402],[4.390283626,47.178171824],[4.388109402,47.177536097],[4.387153012,47.177114455],[4.387484887,47.17677192],[4.387541294,47.176501117],[4.388096553,47.175501296],[4.390211887,47.175598375],[4.390918463,47.175091055],[4.391964623,47.174847975],[4.392127457,47.173944692],[4.391926059,47.170394036],[4.391839522,47.169855721],[4.391394055,47.16855906],[4.391361398,47.167704047],[4.391211225,47.167257439],[4.390164791,47.165745587],[4.389737456,47.164943935],[4.388650446,47.164107877],[4.387774658,47.163628546],[4.387486609,47.163004401],[4.38721062,47.16269436],[4.387326861,47.162286875],[4.387236744,47.161658556],[4.387257396,47.161025307],[4.386614024,47.160905155],[4.386027478,47.161094966],[4.385840447,47.161368234],[4.383304408,47.160957358],[4.381238617,47.159783557],[4.381543073,47.159198248],[4.381050552,47.158781825],[4.380448145,47.158507177],[4.381024559,47.158385947],[4.380734357,47.157364722],[4.380594997,47.156099482],[4.380344663,47.155293883],[4.380116064,47.155336228],[4.377445101,47.15350776],[4.375100617,47.153137649],[4.374937625,47.153578094],[4.375659415,47.153930589],[4.374940496,47.154311008],[4.37411809,47.155550758],[4.373341545,47.156002084],[4.372526741,47.156351209],[4.373040642,47.157765087],[4.373136612,47.158992129],[4.37359298,47.159080359],[4.373381428,47.159947278],[4.3732456,47.160211814],[4.370847579,47.16262366],[4.370380986,47.162497723],[4.369935832,47.162955005],[4.365946735,47.161155374],[4.365337086,47.161946835],[4.364710193,47.162371123],[4.36396788,47.16199179],[4.363774898,47.162034582],[4.363412978,47.162548485],[4.362382786,47.162635349],[4.362227509,47.162916307],[4.362389082,47.163406036],[4.36196376,47.163501983],[4.361728806,47.163242724],[4.361229074,47.163267511],[4.360621278,47.16309097],[4.360110121,47.163186118],[4.359542229,47.163439504],[4.358800757,47.163563464],[4.357205249,47.164164753],[4.356528003,47.164270836],[4.356105623,47.164117311],[4.355213246,47.16438348],[4.354713035,47.164862056],[4.353660581,47.165221028],[4.353022228,47.165772344],[4.351992649,47.166465089]]]],&quot;type&quot;:&quot;MultiPolygon&quot;}"/>
    <s v="47.174637066, 4.367183025"/>
  </r>
  <r>
    <x v="0"/>
    <x v="266"/>
    <s v="21227"/>
    <s v="CC Forêts, Seine et Suzon"/>
    <s v="200039063"/>
    <s v="CC"/>
    <s v="Côte-d'Or"/>
    <s v="21"/>
    <s v="Bourgogne-Franche-Comté"/>
    <s v="27"/>
    <s v="BT &lt;= 36 kVA"/>
    <m/>
    <m/>
    <n v="0"/>
    <n v="0"/>
    <n v="0"/>
    <n v="0"/>
    <n v="0"/>
    <n v="0"/>
    <n v="0"/>
    <n v="0"/>
    <n v="0"/>
    <n v="0"/>
    <s v="{&quot;coordinates&quot;:[[[[4.973444019,47.393182757],[4.973437693,47.392650678],[4.973183982,47.391810329],[4.972347016,47.391299548],[4.970499005,47.390771685],[4.969839564,47.390147119],[4.968993843,47.388493747],[4.96880459,47.386914799],[4.968237605,47.385989695],[4.967848983,47.385769352],[4.966168511,47.385139533],[4.965213682,47.384446997],[4.963947563,47.384304508],[4.963126594,47.384007708],[4.961194919,47.3823429],[4.960842875,47.382178648],[4.959093683,47.381730886],[4.957347213,47.380812098],[4.956298827,47.380456947],[4.955212651,47.379937634],[4.954629947,47.379372926],[4.953583537,47.378816009],[4.950111163,47.376401591],[4.948755222,47.377392355],[4.946915927,47.378946799],[4.945337188,47.37997547],[4.944833329,47.380631349],[4.94433077,47.38070189],[4.942941736,47.380163217],[4.940035524,47.383273394],[4.940131648,47.383548237],[4.940789826,47.384076637],[4.94072885,47.384333391],[4.940104414,47.384774244],[4.939408441,47.385070409],[4.938568517,47.385529256],[4.937130523,47.385912519],[4.936447632,47.386167927],[4.934764081,47.386985678],[4.933387138,47.387813613],[4.933253937,47.387759998],[4.925573498,47.390437614],[4.924023087,47.390872098],[4.914832066,47.392307015],[4.913113975,47.392765724],[4.911974994,47.393251804],[4.910339305,47.39371722],[4.910046115,47.39386251],[4.901734795,47.395110831],[4.899535846,47.395589807],[4.897354415,47.395815424],[4.89688368,47.396078836],[4.896491703,47.396431908],[4.896455477,47.397244716],[4.895972673,47.398554657],[4.895988519,47.400127504],[4.896209416,47.401310709],[4.89624063,47.401930617],[4.89602886,47.402955192],[4.896143637,47.403237865],[4.896925016,47.404517281],[4.897638707,47.404782978],[4.897587652,47.405101673],[4.896914527,47.406057236],[4.896818324,47.406449605],[4.896952389,47.406902149],[4.897889228,47.407437944],[4.899959119,47.407981339],[4.899665465,47.408266179],[4.900764246,47.408803808],[4.901606792,47.40937173],[4.902252529,47.41018689],[4.902937702,47.410692544],[4.902725782,47.41122458],[4.903599038,47.411086928],[4.904896153,47.411230473],[4.905644378,47.411493756],[4.905950831,47.411718351],[4.906120918,47.412957296],[4.905906189,47.413185929],[4.906444112,47.413689474],[4.907009496,47.413920627],[4.907953556,47.414019502],[4.909484946,47.414555356],[4.909767161,47.414955029],[4.910620208,47.415663186],[4.910746341,47.414661605],[4.910331934,47.412191249],[4.911621778,47.408001822],[4.91161652,47.404842186],[4.911291068,47.398914377],[4.911741992,47.397315841],[4.927621628,47.402887798],[4.944697643,47.39684944],[4.945137124,47.395986636],[4.945274913,47.395069447],[4.946571919,47.395472764],[4.948245755,47.395479846],[4.94985248,47.395902249],[4.951992954,47.39605003],[4.952222999,47.396212756],[4.952059047,47.396481149],[4.951951318,47.397164619],[4.952421263,47.396813647],[4.953510857,47.396217238],[4.955011766,47.395736368],[4.955625557,47.395730547],[4.956557497,47.395503255],[4.958143912,47.394314928],[4.959364492,47.393604596],[4.959787018,47.393228277],[4.96052644,47.392851115],[4.962046926,47.392728212],[4.963662988,47.392789175],[4.964409252,47.392889128],[4.965546612,47.393131044],[4.968045667,47.394234182],[4.968812797,47.394359868],[4.970045254,47.394265151],[4.972557113,47.393657956],[4.973444019,47.393182757]]]],&quot;type&quot;:&quot;MultiPolygon&quot;}"/>
    <s v="47.393960138, 4.933172959"/>
  </r>
  <r>
    <x v="0"/>
    <x v="267"/>
    <s v="21226"/>
    <s v="CC du Pays d'Alésia et de la Seine"/>
    <s v="242101459"/>
    <s v="CC"/>
    <s v="Côte-d'Or"/>
    <s v="21"/>
    <s v="Bourgogne-Franche-Comté"/>
    <s v="27"/>
    <s v="BT &lt;= 36 kVA"/>
    <n v="11"/>
    <n v="76.697000000000003"/>
    <n v="0"/>
    <n v="0"/>
    <n v="0"/>
    <n v="0"/>
    <n v="0"/>
    <n v="0"/>
    <n v="0"/>
    <n v="0"/>
    <n v="0"/>
    <n v="0"/>
    <s v="{&quot;coordinates&quot;:[[[[4.520679327,47.533476674],[4.520914171,47.533694187],[4.521700999,47.533874786],[4.519774254,47.534888461],[4.519475665,47.535515368],[4.517991058,47.537167871],[4.51739478,47.538221792],[4.517542684,47.538327004],[4.5188507,47.538272159],[4.519886577,47.538465731],[4.521557281,47.539522511],[4.525303601,47.540069567],[4.525847781,47.540269518],[4.527049074,47.540992046],[4.529459762,47.543553342],[4.53000561,47.543902704],[4.533231456,47.544786751],[4.53572778,47.545683921],[4.537379881,47.546537253],[4.53818685,47.546808408],[4.538560633,47.54704386],[4.54003401,47.548337063],[4.540881232,47.549218979],[4.541843102,47.550662966],[4.542837895,47.551817511],[4.54318675,47.552477323],[4.543791714,47.554130386],[4.545906638,47.556257709],[4.546135579,47.557321539],[4.546798159,47.558432736],[4.547659289,47.559096543],[4.548073946,47.559728457],[4.54928727,47.560656769],[4.550319581,47.561671203],[4.551843155,47.563340818],[4.552229027,47.563894774],[4.55291951,47.56449419],[4.55493587,47.565813287],[4.556188414,47.566800425],[4.559094232,47.568735094],[4.56000275,47.569188407],[4.560836272,47.569441948],[4.562033709,47.569447528],[4.562590108,47.569731776],[4.567398505,47.567304866],[4.569754537,47.566404389],[4.574952924,47.565135108],[4.575007461,47.564864278],[4.574483797,47.563479468],[4.574222046,47.561999287],[4.574550411,47.561903024],[4.57807856,47.5620156],[4.582775181,47.561474799],[4.583704397,47.561456784],[4.587256531,47.562153061],[4.589878236,47.563092398],[4.59295759,47.564030829],[4.595311914,47.564562251],[4.596221888,47.564922534],[4.599742795,47.566028506],[4.602167393,47.567212457],[4.603199354,47.567600721],[4.610195145,47.569671431],[4.611280621,47.569977856],[4.611387382,47.569680178],[4.611045795,47.569160911],[4.611033937,47.568899983],[4.612762931,47.567476099],[4.612061538,47.567068046],[4.608411834,47.564124868],[4.607926357,47.563639987],[4.607832971,47.563011952],[4.608020272,47.562738374],[4.608098009,47.561431839],[4.608041485,47.560128055],[4.60637445,47.559980865],[4.606362346,47.559710936],[4.605425102,47.559549178],[4.605535185,47.559007471],[4.607317357,47.555598618],[4.607367685,47.555237795],[4.606223063,47.554899738],[4.602781264,47.55366233],[4.602644325,47.55357508],[4.602823544,47.55307654],[4.60029354,47.551415977],[4.5998975,47.551469128],[4.599287345,47.551211002],[4.596493068,47.549555783],[4.59566888,47.54894224],[4.594694401,47.547881486],[4.59465039,47.547654306],[4.595262575,47.547536994],[4.595495913,47.547379846],[4.596207116,47.54741693],[4.595946985,47.547077468],[4.596372156,47.546932098],[4.596459835,47.546617585],[4.597291472,47.546546775],[4.597132477,47.545853903],[4.59592925,47.544122848],[4.595709841,47.543632473],[4.596224004,47.543217588],[4.595915287,47.542586184],[4.597273168,47.54112797],[4.5974844,47.540632598],[4.597168597,47.540031005],[4.597217372,47.539794451],[4.595221105,47.536477967],[4.594962644,47.535835968],[4.596371852,47.535745555],[4.598343506,47.535257572],[4.59660632,47.533446505],[4.595785051,47.532877938],[4.593878577,47.533364988],[4.592418382,47.533393045],[4.590218086,47.533210602],[4.590273842,47.532939743],[4.589806152,47.532903807],[4.58741461,47.532905785],[4.586096616,47.533156009],[4.585868011,47.532440658],[4.585468074,47.532402882],[4.581443683,47.533066165],[4.581023821,47.532579381],[4.579110578,47.532886215],[4.578502065,47.532627959],[4.576853225,47.532930274],[4.575397013,47.533048097],[4.574533377,47.533064267],[4.573599349,47.532947231],[4.570465167,47.53219631],[4.569044369,47.531708559],[4.567019057,47.53123162],[4.564215791,47.530925344],[4.562785267,47.530556492],[4.562452229,47.53085086],[4.561317347,47.53018092],[4.557604648,47.527720488],[4.555503751,47.525961401],[4.553303103,47.527352935],[4.552256057,47.527733313],[4.549360852,47.528373245],[4.548171735,47.528531295],[4.546976022,47.528553471],[4.54497537,47.528366628],[4.543834372,47.528073836],[4.541974447,47.528064242],[4.539837061,47.527789988],[4.537578571,47.527787389],[4.536309958,47.527631255],[4.53459158,47.527597169],[4.530362099,47.528997846],[4.529555941,47.529534211],[4.528395746,47.530520868],[4.527899422,47.531062162],[4.527513181,47.53131571],[4.525320166,47.531889115],[4.524728665,47.532077816],[4.523841153,47.532515268],[4.521956231,47.533173712],[4.520679327,47.533476674]]]],&quot;type&quot;:&quot;MultiPolygon&quot;}"/>
    <s v="47.546984051, 4.566366651"/>
  </r>
  <r>
    <x v="0"/>
    <x v="268"/>
    <s v="21225"/>
    <s v="CC Mirebellois et Fontenois"/>
    <s v="200072825"/>
    <s v="CC"/>
    <s v="Côte-d'Or"/>
    <s v="21"/>
    <s v="Bourgogne-Franche-Comté"/>
    <s v="27"/>
    <s v="BT &gt; 36 kVA"/>
    <n v="2"/>
    <n v="231.70400000000001"/>
    <n v="0"/>
    <n v="0"/>
    <n v="0"/>
    <n v="0"/>
    <n v="0"/>
    <n v="0"/>
    <n v="0"/>
    <n v="0"/>
    <n v="0"/>
    <n v="0"/>
    <s v="{&quot;coordinates&quot;:[[[[5.33579775,47.498877555],[5.336077073,47.497544536],[5.33689889,47.496371738],[5.33706074,47.495939827],[5.337147797,47.494373814],[5.337014806,47.493701965],[5.337584838,47.4930025],[5.338080387,47.491511136],[5.335262386,47.490905764],[5.335520057,47.490203565],[5.335529608,47.489844051],[5.338491911,47.490225882],[5.338807099,47.489320795],[5.342289841,47.490391812],[5.343824445,47.48926946],[5.344651574,47.489619339],[5.345243272,47.489417407],[5.345687281,47.489604787],[5.345943415,47.489446533],[5.346372475,47.48980802],[5.346479272,47.490425455],[5.347947957,47.490013116],[5.348230055,47.490022738],[5.351349227,47.488862019],[5.352171331,47.48867341],[5.354982672,47.487616067],[5.356709247,47.487149769],[5.355768842,47.485857571],[5.355973477,47.485767878],[5.354804854,47.484360514],[5.35597771,47.484023394],[5.358000361,47.483224177],[5.36030259,47.482921774],[5.360672076,47.483919319],[5.361383852,47.483822036],[5.362033365,47.48565503],[5.362783982,47.485474098],[5.36370956,47.485374263],[5.363931609,47.486100118],[5.36439762,47.485972683],[5.36456694,47.486166469],[5.366078851,47.48616638],[5.36558563,47.483003691],[5.366396264,47.483039454],[5.368833094,47.482927769],[5.368782655,47.48274868],[5.369497979,47.482462154],[5.368915574,47.481189787],[5.369931988,47.480833191],[5.372429671,47.482725768],[5.373621644,47.481924282],[5.373415051,47.481759185],[5.373956986,47.481487872],[5.37361547,47.480467278],[5.373440448,47.480205176],[5.372593026,47.479578535],[5.371453053,47.478914619],[5.371705231,47.47866993],[5.371644049,47.478068691],[5.371428689,47.47743547],[5.371993365,47.477558154],[5.372709913,47.477540853],[5.373858822,47.478376584],[5.375332804,47.478843642],[5.37565647,47.478863156],[5.376224699,47.478616511],[5.377134432,47.476697724],[5.377834354,47.476695139],[5.37856354,47.476424481],[5.379049463,47.476448775],[5.379663729,47.476760431],[5.379387306,47.477175843],[5.379833587,47.477354043],[5.380072775,47.477087085],[5.380460842,47.477001702],[5.380891692,47.477131582],[5.381452639,47.477498353],[5.381947613,47.477994354],[5.382153893,47.478390891],[5.382851673,47.478578343],[5.383252945,47.477954135],[5.383693885,47.477952313],[5.384100894,47.478143008],[5.384434568,47.478476595],[5.38448133,47.478840372],[5.384757144,47.479127411],[5.385931298,47.47989857],[5.386036723,47.480505201],[5.386489027,47.480876877],[5.386973263,47.480921887],[5.387460592,47.481482863],[5.38772267,47.481401841],[5.386999325,47.480493577],[5.387572703,47.480303507],[5.38811374,47.481204699],[5.389606437,47.480539167],[5.39061799,47.480344592],[5.391739808,47.48136893],[5.392004815,47.481472457],[5.393131002,47.481256593],[5.395198038,47.480454002],[5.395227577,47.48007515],[5.399509901,47.478077743],[5.400882129,47.477219116],[5.401516374,47.477617604],[5.402009969,47.477693878],[5.40464993,47.477379118],[5.407981475,47.47737871],[5.40338668,47.474688129],[5.400276679,47.473345569],[5.397137428,47.471880151],[5.395849409,47.47283787],[5.395390337,47.472225912],[5.393630378,47.470561804],[5.391612614,47.469456827],[5.390134106,47.470640841],[5.387790566,47.469257903],[5.385842764,47.468258563],[5.385286513,47.467220781],[5.38436914,47.467258487],[5.383221629,47.467168511],[5.382756815,47.466930365],[5.382444525,47.466418921],[5.382260763,47.465811186],[5.381273917,47.46592864],[5.381467695,47.466254289],[5.381353988,47.466444837],[5.380559689,47.466173797],[5.379646151,47.466207785],[5.379516838,47.466047423],[5.377152784,47.466404622],[5.375536958,47.466833862],[5.373745871,47.467863738],[5.37311633,47.467923403],[5.373031645,47.4684997],[5.372671611,47.468706967],[5.370894112,47.468936805],[5.368562446,47.468829368],[5.368456302,47.468531635],[5.367052638,47.468475529],[5.367076148,47.469277466],[5.366970916,47.469450715],[5.364936832,47.469585714],[5.363240367,47.469907447],[5.363619472,47.470672445],[5.364459432,47.471256073],[5.364582769,47.471793013],[5.363041426,47.47171894],[5.358987605,47.472258641],[5.354423308,47.472639216],[5.350378732,47.473241468],[5.347959759,47.473447875],[5.345756483,47.473969588],[5.344887452,47.474295088],[5.342767518,47.475295967],[5.342576728,47.475610502],[5.342003966,47.477820305],[5.337606347,47.477954604],[5.337200683,47.477516968],[5.336744144,47.477982717],[5.335983542,47.478421243],[5.332943018,47.479337736],[5.33265351,47.479644323],[5.331622276,47.479818073],[5.32895533,47.48007317],[5.327875716,47.480295583],[5.326647417,47.48070377],[5.325486741,47.481537458],[5.324625024,47.482342652],[5.322279978,47.481600554],[5.319863057,47.480700444],[5.319106536,47.479489856],[5.316640158,47.478088155],[5.316661496,47.477415015],[5.314915964,47.477504665],[5.313617241,47.47745213],[5.313101238,47.477222834],[5.312002385,47.476508004],[5.310608536,47.474712948],[5.310316393,47.474991614],[5.309534227,47.47542679],[5.306470097,47.476140431],[5.30622417,47.47632091],[5.304945065,47.476815427],[5.304715869,47.477261234],[5.304075867,47.476989326],[5.303794383,47.477238946],[5.304112606,47.477441577],[5.304216451,47.477878992],[5.30382325,47.477878667],[5.302908973,47.478085869],[5.301870846,47.478563877],[5.304281706,47.480906256],[5.304659728,47.48120136],[5.305896189,47.481780252],[5.306882692,47.481737298],[5.307456069,47.481787176],[5.308737197,47.482199451],[5.309386519,47.4827161],[5.310109371,47.483920209],[5.310973321,47.483899465],[5.311233636,47.482913597],[5.31249503,47.483083075],[5.315955751,47.485294501],[5.317329538,47.486861152],[5.317893129,47.486530239],[5.31833692,47.487052732],[5.319322317,47.486614354],[5.319648085,47.487478701],[5.321314625,47.489205177],[5.323686054,47.490516822],[5.324042469,47.490922164],[5.328884948,47.493565822],[5.3287196,47.493674493],[5.329801509,47.494475062],[5.332693782,47.496963941],[5.334150444,47.498036138],[5.334791172,47.498345695],[5.335216473,47.498682082],[5.33579775,47.498877555]]]],&quot;type&quot;:&quot;MultiPolygon&quot;}"/>
    <s v="47.479851164, 5.353937061"/>
  </r>
  <r>
    <x v="0"/>
    <x v="269"/>
    <s v="21223"/>
    <s v="Dijon Métropole"/>
    <s v="242100410"/>
    <s v="ME"/>
    <s v="Côte-d'Or"/>
    <s v="21"/>
    <s v="Bourgogne-Franche-Comté"/>
    <s v="27"/>
    <s v="BT &lt;= 36 kVA"/>
    <n v="20"/>
    <n v="67.563000000000002"/>
    <n v="0"/>
    <n v="0"/>
    <n v="0"/>
    <n v="0"/>
    <n v="0"/>
    <n v="0"/>
    <n v="0"/>
    <n v="0"/>
    <n v="0"/>
    <n v="0"/>
    <s v="{&quot;coordinates&quot;:[[[[4.945337188,47.37997547],[4.950065023,47.37414845],[4.950597024,47.373686577],[4.952228519,47.372694761],[4.955866772,47.371337783],[4.963798345,47.369261661],[4.964769757,47.36885893],[4.966596352,47.367921236],[4.971663875,47.367892995],[4.976876187,47.366974181],[4.977119212,47.366843076],[4.978510095,47.366605084],[4.98016178,47.36610779],[4.980712144,47.3660804],[4.983240409,47.365095354],[4.984976879,47.363990506],[4.985723395,47.363283465],[4.98817983,47.360151837],[4.988841621,47.360736643],[4.989658625,47.360003153],[4.990041075,47.359845319],[4.990971389,47.359737529],[4.992887324,47.359120254],[4.994515359,47.358851882],[4.995153092,47.359999882],[4.996943323,47.35981604],[4.998500258,47.35995136],[4.999871326,47.359970993],[4.999914184,47.360267422],[5.001901759,47.360542066],[5.003601659,47.361310612],[5.005084228,47.361404804],[5.006020224,47.361059062],[5.006536019,47.361030344],[5.007483407,47.361237305],[5.009038312,47.361705708],[5.010790571,47.361710516],[5.013066201,47.361853014],[5.014829377,47.361407317],[5.015833191,47.361527683],[5.015999377,47.361188909],[5.015485864,47.360572865],[5.014537883,47.359221431],[5.016919402,47.358375956],[5.016298731,47.357552855],[5.016314045,47.357325661],[5.015708909,47.356315882],[5.015792212,47.356275715],[5.014856366,47.355245554],[5.014545492,47.35469533],[5.014419295,47.354228351],[5.013736759,47.353661155],[5.013310542,47.353038184],[5.012270754,47.352201614],[5.011676865,47.352018289],[5.011428483,47.351330997],[5.011758287,47.351291967],[5.011415569,47.350385682],[5.011378778,47.349899142],[5.010819359,47.349255955],[5.01060187,47.348543812],[5.010127193,47.348641178],[5.010728052,47.346996346],[5.010883069,47.345511416],[5.010674942,47.345154814],[5.010306741,47.344945964],[5.00789752,47.345391968],[5.006785362,47.345448109],[5.005978325,47.345266638],[5.003894716,47.344073404],[5.003471248,47.343944732],[5.001994455,47.341897215],[4.999375374,47.343571358],[4.995321166,47.346561431],[4.993513609,47.347586629],[4.988929627,47.350492801],[4.988205612,47.350835681],[4.985707793,47.351763602],[4.984614832,47.352235233],[4.983760617,47.352713583],[4.982999697,47.353278583],[4.981112911,47.35522074],[4.980921036,47.355120455],[4.980273604,47.353735714],[4.978563449,47.353283985],[4.978562958,47.352983225],[4.978227731,47.352732291],[4.978424263,47.352492112],[4.977573028,47.351974409],[4.976619106,47.350683115],[4.976482332,47.349739914],[4.976132724,47.34924158],[4.974625025,47.347733663],[4.973368815,47.348198058],[4.973019182,47.347517815],[4.971342598,47.347575997],[4.967508514,47.348380314],[4.966739407,47.348941744],[4.966112093,47.34957641],[4.965560987,47.350555575],[4.964457636,47.351652136],[4.962382376,47.352225709],[4.958456308,47.35353555],[4.957954135,47.354008671],[4.957183984,47.354364737],[4.956692767,47.355102413],[4.956147651,47.354980121],[4.955509524,47.354996267],[4.943172179,47.35608396],[4.942203983,47.355804789],[4.941259093,47.355766552],[4.93877886,47.357172211],[4.938101306,47.357381624],[4.937470433,47.35719584],[4.936584477,47.356551453],[4.93586295,47.356203282],[4.934413317,47.355801497],[4.934658443,47.356131497],[4.93446731,47.356490372],[4.933502528,47.357187202],[4.93253113,47.357627494],[4.93166754,47.358338832],[4.930179045,47.35932529],[4.929568873,47.35986221],[4.929024369,47.361488523],[4.929197447,47.36228438],[4.928929667,47.36276158],[4.929162679,47.363123308],[4.929746645,47.363625086],[4.930142653,47.364759422],[4.930720941,47.365065885],[4.931644417,47.365756516],[4.932148416,47.366318144],[4.932493091,47.366945452],[4.933268374,47.367751997],[4.933403883,47.368238705],[4.933974139,47.369092779],[4.934826277,47.371954737],[4.935601239,47.373226821],[4.936009831,47.37360272],[4.936341625,47.374311275],[4.936232358,47.375029879],[4.936394584,47.375741258],[4.936358028,47.376013812],[4.935398006,47.376961801],[4.935539535,47.377099919],[4.93562655,47.377747717],[4.935980324,47.378550456],[4.935937746,47.379280554],[4.936175931,47.379708817],[4.936075644,47.37997883],[4.937124929,47.382014441],[4.937791973,47.383082997],[4.938083337,47.383441032],[4.938774495,47.383855433],[4.939408441,47.385070409],[4.940104414,47.384774244],[4.94072885,47.384333391],[4.940789826,47.384076637],[4.940131648,47.383548237],[4.940035524,47.383273394],[4.942941736,47.380163217],[4.94433077,47.38070189],[4.944833329,47.380631349],[4.945337188,47.37997547]]]],&quot;type&quot;:&quot;MultiPolygon&quot;}"/>
    <s v="47.360475308, 4.969138487"/>
  </r>
  <r>
    <x v="0"/>
    <x v="270"/>
    <s v="21218"/>
    <s v="CC Forêts, Seine et Suzon"/>
    <s v="200039063"/>
    <s v="CC"/>
    <s v="Côte-d'Or"/>
    <s v="21"/>
    <s v="Bourgogne-Franche-Comté"/>
    <s v="27"/>
    <s v="BT &lt;= 36 kVA"/>
    <m/>
    <m/>
    <n v="0"/>
    <n v="0"/>
    <n v="0"/>
    <n v="0"/>
    <n v="0"/>
    <n v="0"/>
    <n v="0"/>
    <n v="0"/>
    <n v="0"/>
    <n v="0"/>
    <s v="{&quot;coordinates&quot;:[[[[4.951152171,47.45999173],[4.949581763,47.459124793],[4.947862921,47.458409796],[4.946807814,47.457836751],[4.94756646,47.457194644],[4.94830478,47.456286339],[4.949781774,47.454773159],[4.949549192,47.454693313],[4.948935383,47.454060668],[4.949408845,47.45375559],[4.948316357,47.452919352],[4.948237618,47.452214714],[4.94795166,47.451835006],[4.945733801,47.450239582],[4.945459439,47.450251372],[4.944694344,47.450750403],[4.944838739,47.450961398],[4.944512339,47.451331535],[4.943232199,47.450588431],[4.942036185,47.449711543],[4.941502078,47.449149566],[4.941400556,47.448765866],[4.941404882,47.447640227],[4.940734745,47.446400673],[4.94006719,47.445854422],[4.938551652,47.445056662],[4.937867018,47.445064463],[4.935991787,47.444118682],[4.934047418,47.443388328],[4.933340308,47.443765662],[4.932485559,47.444429086],[4.932205667,47.44450757],[4.931324608,47.44506787],[4.930053858,47.445054735],[4.930135625,47.444745424],[4.92997542,47.444167289],[4.931426928,47.44370919],[4.929711165,47.442322142],[4.928998135,47.441466828],[4.928599922,47.441244713],[4.926916105,47.44203259],[4.926568712,47.441230636],[4.925975258,47.440635356],[4.921817917,47.442214146],[4.92096914,47.442418156],[4.920291396,47.442432043],[4.918934966,47.441951967],[4.918495554,47.44187547],[4.918174776,47.441368403],[4.918057742,47.440768831],[4.918115884,47.44050224],[4.91795783,47.439906045],[4.917366222,47.44002655],[4.916273061,47.440113892],[4.915691309,47.440435927],[4.91418314,47.441649339],[4.914092112,47.441887654],[4.914318649,47.442507038],[4.911664321,47.442773983],[4.908839888,47.442812243],[4.908521636,47.442261887],[4.908052717,47.442325404],[4.904858163,47.443749119],[4.902313077,47.445300795],[4.898330992,47.443427165],[4.897311805,47.442870203],[4.89767185,47.44434106],[4.897069873,47.445895134],[4.897374614,47.446666347],[4.897391812,47.447189223],[4.897121607,47.447730292],[4.896492524,47.448033188],[4.896349054,47.44832997],[4.895230246,47.451524047],[4.89477005,47.453187447],[4.896202099,47.453626951],[4.897383234,47.4542155],[4.899978588,47.454364057],[4.904100841,47.455077377],[4.905430554,47.455621994],[4.906950109,47.45612837],[4.907526848,47.456553833],[4.90804861,47.457187296],[4.909197709,47.458025674],[4.910015415,47.458282392],[4.912179553,47.458617843],[4.913117635,47.459047248],[4.9148739,47.460079091],[4.915598093,47.461245854],[4.916120252,47.463370404],[4.9167114,47.464676216],[4.917226067,47.466144463],[4.917669646,47.46696196],[4.917935407,47.467300649],[4.919435284,47.468615785],[4.921090785,47.469787865],[4.922179817,47.471270023],[4.923260308,47.473288972],[4.925150742,47.474266223],[4.925478225,47.474878508],[4.92528945,47.47623949],[4.925356755,47.476522915],[4.925768751,47.477010443],[4.927059858,47.477457311],[4.930122508,47.47819177],[4.930498463,47.478341313],[4.93155969,47.479188136],[4.931998077,47.480147034],[4.932320856,47.480552278],[4.933057875,47.480989364],[4.934839641,47.481556765],[4.938196126,47.483206382],[4.939198376,47.483519258],[4.942643877,47.485088928],[4.944859305,47.486251338],[4.945625999,47.487024616],[4.946580542,47.487593051],[4.947910408,47.486392142],[4.948780643,47.484645137],[4.949474448,47.483598919],[4.949758414,47.482898124],[4.949699771,47.482455188],[4.947970815,47.481336959],[4.94761922,47.480836791],[4.947732456,47.480481024],[4.948175587,47.479773968],[4.948741887,47.479422324],[4.950165086,47.478967187],[4.951316638,47.478056457],[4.951451818,47.477684109],[4.951386988,47.477180947],[4.951565191,47.476677313],[4.952061209,47.476111624],[4.950989028,47.475591127],[4.951333507,47.47476685],[4.951340756,47.474091394],[4.951112133,47.473466714],[4.952202488,47.472665951],[4.952814092,47.471083514],[4.952789493,47.469499139],[4.950860057,47.468554499],[4.950218879,47.468123121],[4.952234546,47.466844919],[4.952366289,47.466852615],[4.955757407,47.464989395],[4.956225282,47.464493489],[4.957062141,47.463085525],[4.951152171,47.45999173]]]],&quot;type&quot;:&quot;MultiPolygon&quot;}"/>
    <s v="47.460271368, 4.929499807"/>
  </r>
  <r>
    <x v="0"/>
    <x v="271"/>
    <s v="21217"/>
    <s v="CC de Gevrey-Chambertin et de Nuits-Saint-Georges"/>
    <s v="200070894"/>
    <s v="CC"/>
    <s v="Côte-d'Or"/>
    <s v="21"/>
    <s v="Bourgogne-Franche-Comté"/>
    <s v="27"/>
    <s v="BT &lt;= 36 kVA"/>
    <m/>
    <m/>
    <n v="0"/>
    <n v="0"/>
    <n v="0"/>
    <n v="0"/>
    <n v="0"/>
    <n v="0"/>
    <n v="0"/>
    <n v="0"/>
    <n v="0"/>
    <n v="0"/>
    <s v="{&quot;coordinates&quot;:[[[[4.890193933,47.207626484],[4.891288924,47.207837349],[4.892417058,47.208276396],[4.894083295,47.209547733],[4.895364555,47.210355268],[4.895577886,47.210858777],[4.896386164,47.211593892],[4.896974664,47.212504601],[4.897271376,47.213160732],[4.898011063,47.213448494],[4.898351274,47.214063387],[4.898791809,47.214562267],[4.899087888,47.214675384],[4.8997153,47.215226129],[4.900635766,47.215654095],[4.901924129,47.214412734],[4.903761866,47.211592702],[4.908690476,47.212908341],[4.910067925,47.213103571],[4.910955777,47.213504978],[4.911465193,47.213558711],[4.911593716,47.213753808],[4.912637451,47.213892376],[4.913912072,47.214242348],[4.914328451,47.214169731],[4.916064962,47.214425596],[4.916947105,47.214479446],[4.917867593,47.214719065],[4.919984574,47.214783963],[4.921164949,47.2149355],[4.923423532,47.215079037],[4.923001998,47.213898224],[4.92339301,47.212968682],[4.92522415,47.211990902],[4.925832949,47.211941161],[4.926868325,47.211366512],[4.927627338,47.211488967],[4.928318738,47.211015484],[4.929049743,47.210946581],[4.929119264,47.21048975],[4.931056244,47.209336307],[4.931953529,47.20889359],[4.931484929,47.208356576],[4.930980063,47.207140254],[4.930681963,47.206713863],[4.930374644,47.206509157],[4.930193004,47.206160972],[4.929263079,47.205545182],[4.928105651,47.204517121],[4.927938884,47.204214613],[4.926742765,47.203359186],[4.926092864,47.203107036],[4.925718877,47.202847593],[4.924229939,47.202337414],[4.925122144,47.201052824],[4.92535701,47.200452761],[4.924865706,47.200643737],[4.924635676,47.200529588],[4.923704672,47.200396464],[4.922868499,47.200143787],[4.922176989,47.199723904],[4.921633394,47.199190797],[4.921662859,47.197019099],[4.921411433,47.195676057],[4.921661636,47.19432109],[4.920930535,47.193900056],[4.920905489,47.193420481],[4.921565001,47.190245926],[4.921484558,47.189842915],[4.921166495,47.189925639],[4.916957448,47.189809873],[4.916925327,47.189909465],[4.912958699,47.191335774],[4.912235824,47.191291878],[4.911580466,47.191549445],[4.91094241,47.191513147],[4.91129929,47.192820248],[4.911312472,47.194121313],[4.910781648,47.195766355],[4.910389838,47.196452726],[4.909780084,47.196135886],[4.90838406,47.194957575],[4.906596824,47.193027433],[4.905408934,47.19197714],[4.898429051,47.194097262],[4.895317795,47.197249665],[4.894979959,47.197861253],[4.895050073,47.198201409],[4.894041203,47.198630355],[4.893139442,47.199587957],[4.892970715,47.20042551],[4.892267549,47.2009449],[4.892729606,47.201534405],[4.89227513,47.202437861],[4.891198709,47.203880083],[4.890289827,47.205466346],[4.890319135,47.206751827],[4.890193933,47.207626484]]]],&quot;type&quot;:&quot;MultiPolygon&quot;}"/>
    <s v="47.203708131, 4.910342158"/>
  </r>
  <r>
    <x v="0"/>
    <x v="272"/>
    <s v="21215"/>
    <s v="CC Mirebellois et Fontenois"/>
    <s v="200072825"/>
    <s v="CC"/>
    <s v="Côte-d'Or"/>
    <s v="21"/>
    <s v="Bourgogne-Franche-Comté"/>
    <s v="27"/>
    <s v="BT &lt;= 36 kVA"/>
    <m/>
    <m/>
    <n v="0"/>
    <n v="0"/>
    <n v="0"/>
    <n v="0"/>
    <n v="0"/>
    <n v="0"/>
    <n v="0"/>
    <n v="0"/>
    <n v="0"/>
    <n v="0"/>
    <s v="{&quot;coordinates&quot;:[[[[5.324872391,47.383427229],[5.3247398,47.382234788],[5.324871137,47.38196108],[5.326697824,47.379749578],[5.326763769,47.379527611],[5.328272761,47.379926977],[5.328596817,47.378656941],[5.328602042,47.378075048],[5.328939359,47.377629696],[5.329126626,47.377453928],[5.32901284,47.376177353],[5.329402459,47.37568502],[5.329270989,47.374733917],[5.329350403,47.374547701],[5.329901473,47.374171009],[5.330596986,47.373487914],[5.331563503,47.373153314],[5.331479629,47.372535381],[5.331556818,47.371535962],[5.331000315,47.371359801],[5.331009134,47.370769728],[5.331127461,47.370625058],[5.332650952,47.3700217],[5.334017759,47.369047716],[5.334390278,47.367982019],[5.33480837,47.367445862],[5.335192326,47.366734772],[5.335950414,47.366731241],[5.336717747,47.366909442],[5.337497039,47.366540729],[5.33786616,47.366250511],[5.337932838,47.365955571],[5.337813715,47.365169034],[5.338894642,47.364118782],[5.338905188,47.363843884],[5.338637031,47.363317922],[5.338643557,47.363011583],[5.338903109,47.362701951],[5.339793478,47.362176979],[5.339928534,47.361869852],[5.340487339,47.361249783],[5.338402953,47.36050282],[5.337505108,47.361251284],[5.334522954,47.360432251],[5.333588067,47.360360972],[5.332735437,47.36044384],[5.332328243,47.360376364],[5.330838855,47.360202718],[5.330613512,47.360080253],[5.330420552,47.359574379],[5.32999563,47.35940368],[5.328827486,47.359210056],[5.330189855,47.35807769],[5.329531311,47.357196592],[5.329430823,47.357171589],[5.326298025,47.358218731],[5.324247379,47.358457009],[5.323614555,47.357586172],[5.322498707,47.357772396],[5.321779224,47.356980734],[5.320672961,47.357296437],[5.319630853,47.358053946],[5.319073696,47.357398621],[5.318603838,47.356646987],[5.317449539,47.357476963],[5.313266792,47.359753299],[5.312119175,47.360280482],[5.312223128,47.359863235],[5.309465263,47.359439871],[5.308758599,47.359003616],[5.307500436,47.360042691],[5.307681085,47.361376495],[5.308093884,47.362129303],[5.307385475,47.362885469],[5.306954891,47.362797655],[5.30482049,47.363591117],[5.301954601,47.364946596],[5.299809271,47.365025104],[5.299266094,47.365248395],[5.298926873,47.36556041],[5.298858759,47.365981436],[5.30058328,47.367463907],[5.299799252,47.368377322],[5.300105703,47.368599107],[5.300893218,47.371134902],[5.302004545,47.373182458],[5.302321938,47.374059653],[5.300385709,47.374385287],[5.300573147,47.375169596],[5.29972683,47.375498853],[5.301864157,47.380165736],[5.300364007,47.380740296],[5.300603511,47.381161534],[5.300834361,47.381102929],[5.301579321,47.382364316],[5.303842939,47.381473813],[5.304694305,47.381291225],[5.304894536,47.38156914],[5.302390566,47.382636438],[5.303427453,47.383530893],[5.305681117,47.382500961],[5.306336777,47.383101255],[5.305966325,47.383367076],[5.306637511,47.383958054],[5.310168213,47.382347017],[5.311312264,47.384647803],[5.31149785,47.384523433],[5.312933641,47.38402476],[5.314250026,47.385091878],[5.316025354,47.384717893],[5.315800312,47.385463566],[5.316872191,47.385166623],[5.316629076,47.385524502],[5.316468199,47.386097785],[5.317177517,47.386370936],[5.317568942,47.385548094],[5.318140639,47.385582624],[5.318389915,47.38499947],[5.320062126,47.385123707],[5.320416696,47.385013061],[5.320730362,47.384202566],[5.321119293,47.38405881],[5.322505148,47.383909545],[5.324872391,47.383427229]]]],&quot;type&quot;:&quot;MultiPolygon&quot;}"/>
    <s v="47.370657555, 5.317561833"/>
  </r>
  <r>
    <x v="0"/>
    <x v="273"/>
    <s v="21214"/>
    <s v="CC de Pouilly-en-Auxois/Bligny-sur-Ouche"/>
    <s v="200071207"/>
    <s v="CC"/>
    <s v="Côte-d'Or"/>
    <s v="21"/>
    <s v="Bourgogne-Franche-Comté"/>
    <s v="27"/>
    <s v="BT &lt;= 36 kVA"/>
    <m/>
    <m/>
    <n v="0"/>
    <n v="0"/>
    <n v="0"/>
    <n v="0"/>
    <n v="0"/>
    <n v="0"/>
    <n v="0"/>
    <n v="0"/>
    <n v="0"/>
    <n v="0"/>
    <s v="{&quot;coordinates&quot;:[[[[4.659556993,47.176603933],[4.659184029,47.177143264],[4.658605348,47.177478429],[4.658393857,47.178115398],[4.657984576,47.178462541],[4.656953126,47.178891527],[4.65503518,47.180384939],[4.655784333,47.180910015],[4.65547347,47.1813665],[4.655558573,47.181814623],[4.656497571,47.182155984],[4.657241286,47.182546056],[4.656457021,47.18427179],[4.658612761,47.185262979],[4.660104481,47.186178103],[4.660453634,47.186620636],[4.660721389,47.188234958],[4.660612648,47.188777705],[4.660056832,47.189643829],[4.659703165,47.190640324],[4.659322125,47.190963652],[4.659011207,47.191419246],[4.65903994,47.192094192],[4.659910341,47.192346461],[4.661468275,47.19325972],[4.66267982,47.193820441],[4.663216128,47.193990135],[4.663537985,47.193803616],[4.664495913,47.194193268],[4.666133748,47.193970714],[4.667547001,47.193407387],[4.668275561,47.192192955],[4.668057458,47.191719743],[4.668641708,47.191262888],[4.669084705,47.191320439],[4.669984681,47.190268312],[4.670783202,47.190417081],[4.671234227,47.190137728],[4.674188515,47.191261183],[4.67398927,47.191565724],[4.673836106,47.192290123],[4.67438757,47.192818839],[4.675537629,47.19301292],[4.676419815,47.192283372],[4.677719763,47.192921],[4.679476429,47.192783881],[4.680536005,47.192406518],[4.680813958,47.193311972],[4.681246616,47.193291285],[4.681361738,47.192959137],[4.682088538,47.192163363],[4.682854888,47.191661467],[4.682979237,47.19128686],[4.682269632,47.190941479],[4.681822524,47.19016095],[4.683310363,47.190216776],[4.684224218,47.189364239],[4.685029593,47.189815374],[4.68559068,47.188919331],[4.687010278,47.189369615],[4.687476425,47.187637494],[4.68746095,47.187270321],[4.688224402,47.187143032],[4.689248959,47.187170415],[4.689934016,47.187112695],[4.690757829,47.18726726],[4.692677983,47.18649721],[4.69445238,47.186259647],[4.695198378,47.186208208],[4.696319918,47.186505155],[4.697007696,47.186576123],[4.697632357,47.186907352],[4.698965803,47.188183601],[4.699948913,47.188863451],[4.700535571,47.188366773],[4.700281766,47.186981046],[4.700972256,47.186134352],[4.702128471,47.184352403],[4.702597176,47.182216753],[4.703043241,47.181662695],[4.703739327,47.181079743],[4.703912342,47.180745816],[4.704877202,47.179850933],[4.704672926,47.179072313],[4.703394332,47.176688614],[4.703220413,47.175115309],[4.703745768,47.17352181],[4.704215567,47.173344702],[4.704385734,47.173046835],[4.70442449,47.172185391],[4.704127562,47.171565719],[4.704931477,47.168679501],[4.704219532,47.168463959],[4.703282442,47.168394004],[4.702998006,47.167750731],[4.702556338,47.167939128],[4.701698404,47.168033687],[4.701157528,47.16775708],[4.700945291,47.167475642],[4.699564785,47.167998393],[4.698498615,47.168482298],[4.697972766,47.168095595],[4.697451889,47.168033895],[4.695507327,47.168509036],[4.692554382,47.168831399],[4.691116058,47.16978713],[4.68965467,47.170977306],[4.688955781,47.171387322],[4.688446285,47.171857606],[4.687332799,47.172438447],[4.686673553,47.172386819],[4.685938867,47.172751413],[4.684545968,47.173182311],[4.684499882,47.172215855],[4.683352979,47.172320784],[4.680820611,47.17229184],[4.680278233,47.172641899],[4.679413808,47.172955204],[4.679266079,47.173595793],[4.678058987,47.176092337],[4.677789281,47.176040415],[4.677670429,47.176591434],[4.677336129,47.177051924],[4.676795297,47.177114687],[4.676332941,47.178425285],[4.671478246,47.177578772],[4.670816927,47.177546894],[4.668779329,47.177723057],[4.667723466,47.177744573],[4.666660709,47.177586082],[4.666058505,47.177373229],[4.665247403,47.176939158],[4.664565607,47.176458197],[4.663808156,47.175708175],[4.663450845,47.175085672],[4.663844659,47.174410954],[4.663809082,47.174199851],[4.663238984,47.174768143],[4.662330171,47.175316082],[4.661663084,47.176080263],[4.660576057,47.176075146],[4.660595775,47.176543115],[4.660142807,47.176843168],[4.659556993,47.176603933]]]],&quot;type&quot;:&quot;MultiPolygon&quot;}"/>
    <s v="47.181364989, 4.681666854"/>
  </r>
  <r>
    <x v="0"/>
    <x v="274"/>
    <s v="21212"/>
    <s v="CC du Montbardois"/>
    <s v="242101491"/>
    <s v="CC"/>
    <s v="Côte-d'Or"/>
    <s v="21"/>
    <s v="Bourgogne-Franche-Comté"/>
    <s v="27"/>
    <s v="BT &lt;= 36 kVA"/>
    <m/>
    <m/>
    <n v="0"/>
    <n v="0"/>
    <n v="0"/>
    <n v="0"/>
    <n v="0"/>
    <n v="0"/>
    <n v="0"/>
    <n v="0"/>
    <n v="0"/>
    <n v="0"/>
    <s v="{&quot;coordinates&quot;:[[[[4.305845476,47.589894559],[4.305413965,47.590261284],[4.305226118,47.59057937],[4.303745494,47.591908472],[4.303959146,47.592265282],[4.303166952,47.592413667],[4.303112106,47.592729364],[4.301287151,47.593749892],[4.301381605,47.594513143],[4.300598606,47.59493148],[4.300416663,47.595384527],[4.300033829,47.595840712],[4.300045466,47.596154766],[4.299119077,47.596260505],[4.298745794,47.596891225],[4.297974197,47.597726227],[4.297373507,47.598639444],[4.29648806,47.599391977],[4.2931,47.602879261],[4.291921132,47.603833058],[4.291262821,47.604517317],[4.290596976,47.605386203],[4.290228595,47.606226591],[4.288358151,47.609308035],[4.289839162,47.609777808],[4.292203534,47.610772527],[4.293413879,47.611112016],[4.293691641,47.611422219],[4.293718386,47.611811722],[4.29544373,47.611318171],[4.295881228,47.611298012],[4.296426061,47.61158634],[4.297818354,47.611960673],[4.299100538,47.612459546],[4.301774992,47.613328191],[4.303133296,47.613888287],[4.304533968,47.614274151],[4.305303628,47.614715665],[4.305841082,47.615297507],[4.306850067,47.61610543],[4.307200986,47.616952221],[4.308136776,47.617868079],[4.308028147,47.618107857],[4.309031717,47.618908619],[4.309397582,47.618788388],[4.310434861,47.61982192],[4.31262985,47.621583325],[4.313170445,47.621799605],[4.314634282,47.621819144],[4.316614118,47.621380934],[4.319594347,47.621015111],[4.32498824,47.619348921],[4.326495141,47.618692648],[4.327273409,47.618185075],[4.327255778,47.617690146],[4.32562969,47.615153751],[4.325531287,47.614300545],[4.326126592,47.614201061],[4.326079347,47.612942167],[4.32625533,47.612309102],[4.326756857,47.61149049],[4.327119521,47.610495207],[4.326441234,47.610146421],[4.326694235,47.609827563],[4.328115382,47.608678905],[4.324838309,47.606440334],[4.323682608,47.605785465],[4.323473662,47.605518663],[4.32252582,47.605085586],[4.322233205,47.604288587],[4.323106322,47.60283471],[4.322696495,47.602517968],[4.32338334,47.60133717],[4.322782264,47.600499556],[4.323689016,47.600137283],[4.322806501,47.599274953],[4.322266834,47.599303573],[4.322052424,47.598868484],[4.321016338,47.598898218],[4.319383554,47.598695225],[4.318712318,47.598731618],[4.317862421,47.598593576],[4.317673761,47.598445366],[4.317710474,47.598099259],[4.316661164,47.598347863],[4.316052049,47.599122637],[4.315856029,47.599215771],[4.31580904,47.597956864],[4.315975582,47.597099757],[4.313897348,47.596639738],[4.313607828,47.596015528],[4.311132414,47.593794556],[4.308096596,47.591396163],[4.305845476,47.589894559]]]],&quot;type&quot;:&quot;MultiPolygon&quot;}"/>
    <s v="47.607043299, 4.310004284"/>
  </r>
  <r>
    <x v="0"/>
    <x v="275"/>
    <s v="21209"/>
    <s v="CC Norge et Tille"/>
    <s v="200069540"/>
    <s v="CC"/>
    <s v="Côte-d'Or"/>
    <s v="21"/>
    <s v="Bourgogne-Franche-Comté"/>
    <s v="27"/>
    <s v="BT &lt;= 36 kVA"/>
    <n v="19"/>
    <n v="46.259"/>
    <n v="0"/>
    <n v="0"/>
    <n v="0"/>
    <n v="0"/>
    <n v="0"/>
    <n v="0"/>
    <n v="0"/>
    <n v="0"/>
    <n v="0"/>
    <n v="0"/>
    <s v="{&quot;coordinates&quot;:[[[[5.15455112,47.34532349],[5.154634844,47.345296721],[5.15679514,47.346332793],[5.157479658,47.345595131],[5.158077707,47.345804657],[5.158527338,47.345190226],[5.158715927,47.344443759],[5.158526176,47.343613368],[5.158424852,47.342016757],[5.158869756,47.341318658],[5.160046874,47.338964317],[5.16103935,47.337389681],[5.163357659,47.333181406],[5.165588471,47.328750461],[5.166432492,47.32780533],[5.167464728,47.326372172],[5.16757061,47.325353453],[5.167617478,47.321922306],[5.168240331,47.319898798],[5.168312556,47.318145837],[5.168528696,47.317496989],[5.169034176,47.317454224],[5.166953826,47.315751369],[5.165582673,47.315114135],[5.163338022,47.314718311],[5.159709148,47.314245542],[5.15759114,47.314725308],[5.15252464,47.316607897],[5.151547505,47.316810629],[5.147542499,47.317330569],[5.144844038,47.317142709],[5.142382225,47.317873498],[5.141513176,47.318264168],[5.141192818,47.318499721],[5.140013341,47.318943834],[5.13933049,47.319288727],[5.138850263,47.319766769],[5.137103736,47.32210257],[5.136963226,47.323629807],[5.137237431,47.324096653],[5.138154487,47.324808322],[5.138896638,47.325783467],[5.139035469,47.326176256],[5.138895289,47.326979436],[5.138172282,47.328380515],[5.138092258,47.328798948],[5.137142575,47.329065886],[5.136379274,47.329556328],[5.136115785,47.329958322],[5.135645841,47.330365013],[5.135170852,47.330978022],[5.134256003,47.331789132],[5.133301089,47.333292597],[5.132156334,47.335820767],[5.13161935,47.336709566],[5.133952058,47.337237676],[5.133345682,47.33751358],[5.131074369,47.339132151],[5.141135032,47.346369473],[5.145633007,47.345663286],[5.152225733,47.344496664],[5.153216321,47.344385547],[5.153364874,47.344818662],[5.154442849,47.345167901],[5.15455112,47.34532349]]]],&quot;type&quot;:&quot;MultiPolygon&quot;}"/>
    <s v="47.330228989, 5.150500059"/>
  </r>
  <r>
    <x v="0"/>
    <x v="276"/>
    <s v="21203"/>
    <s v="CC des Terres d'Auxois"/>
    <s v="200071017"/>
    <s v="CC"/>
    <s v="Côte-d'Or"/>
    <s v="21"/>
    <s v="Bourgogne-Franche-Comté"/>
    <s v="27"/>
    <s v="BT &lt;= 36 kVA"/>
    <m/>
    <m/>
    <n v="0"/>
    <n v="0"/>
    <n v="0"/>
    <n v="0"/>
    <n v="0"/>
    <n v="0"/>
    <n v="0"/>
    <n v="0"/>
    <n v="0"/>
    <n v="0"/>
    <s v="{&quot;coordinates&quot;:[[[[4.196263027,47.429750102],[4.19208132,47.429637269],[4.19186708,47.429191118],[4.189560782,47.429588341],[4.187052165,47.429897552],[4.18612179,47.429822413],[4.181325087,47.428893496],[4.18137028,47.429920268],[4.180394391,47.430187655],[4.178782292,47.430423669],[4.178293647,47.429741697],[4.177619169,47.429658497],[4.177061849,47.428989819],[4.176617125,47.429581306],[4.176043545,47.429803174],[4.175776323,47.429717646],[4.174670846,47.429824242],[4.17400551,47.429613088],[4.173607162,47.429658519],[4.171672933,47.430756558],[4.170813949,47.430730093],[4.169850431,47.430959454],[4.168851743,47.430975793],[4.168455893,47.431136418],[4.167768019,47.431108213],[4.166901823,47.430811705],[4.164234092,47.431072503],[4.163132145,47.434094078],[4.162814453,47.434556398],[4.162141278,47.436186336],[4.161132248,47.439464436],[4.160734837,47.441271665],[4.159591932,47.444504263],[4.160651636,47.444413575],[4.162025111,47.444777988],[4.163048134,47.445259323],[4.163931507,47.446092255],[4.163890694,47.44659592],[4.163166137,47.448676506],[4.163065284,47.449532779],[4.163154004,47.449828984],[4.163875292,47.450650931],[4.164697555,47.450683219],[4.16519568,47.450824079],[4.165944533,47.451264019],[4.166318518,47.451615882],[4.166837037,47.452387626],[4.166765216,47.452868194],[4.167030912,47.453244547],[4.167143371,47.453715165],[4.167575982,47.454197877],[4.167803641,47.454777173],[4.168353043,47.455075954],[4.168997876,47.455732984],[4.169887381,47.45592301],[4.170262346,47.456074089],[4.172319996,47.457114813],[4.173024029,47.457380505],[4.174314894,47.457651079],[4.174501073,47.457848162],[4.175106563,47.45809863],[4.177146447,47.459591388],[4.178566935,47.460440383],[4.180365924,47.461354844],[4.180913277,47.461494238],[4.182057706,47.461980478],[4.18300415,47.462818025],[4.186056434,47.465106984],[4.186497179,47.465765097],[4.187172952,47.466424413],[4.187886074,47.466671918],[4.187945759,47.467088136],[4.189389506,47.468548949],[4.190057448,47.468673565],[4.193174131,47.466733985],[4.192518881,47.465688274],[4.194673028,47.465186344],[4.195274115,47.465231491],[4.197757059,47.464533468],[4.198881562,47.464297725],[4.199736114,47.463746054],[4.200892047,47.463551381],[4.201908194,47.463043941],[4.20227271,47.462368569],[4.202891853,47.462273046],[4.205727311,47.462678552],[4.206124396,47.462449369],[4.207427344,47.462477277],[4.208332807,47.460892391],[4.208363551,47.460254673],[4.20851015,47.459750794],[4.20920683,47.45815276],[4.209237889,47.457705897],[4.208589728,47.456983399],[4.2077687,47.456717333],[4.206622169,47.456496949],[4.206874424,47.455615658],[4.207460241,47.455223361],[4.207542335,47.454920014],[4.207329021,47.454525201],[4.207719017,47.45427898],[4.208100808,47.453492671],[4.20959543,47.452613776],[4.211112213,47.452364831],[4.211935345,47.451670246],[4.215732189,47.452408501],[4.216100011,47.451772658],[4.214843108,47.451188892],[4.212468528,47.450480817],[4.211359893,47.450346513],[4.210260198,47.450548813],[4.208279252,47.450165164],[4.207291291,47.450260943],[4.206370138,47.450258789],[4.206207674,47.44952764],[4.206323049,47.449169931],[4.206248634,47.448694451],[4.206644449,47.448060148],[4.207705561,47.447737644],[4.209078894,47.447489311],[4.210077334,47.447154832],[4.21043351,47.44653083],[4.210397132,47.445801975],[4.21050752,47.445577556],[4.211487778,47.445438615],[4.212177585,47.445660106],[4.215275744,47.446214787],[4.21561223,47.446363422],[4.216196217,47.44700823],[4.21644528,47.447105559],[4.216824338,47.446790998],[4.217151019,47.446157379],[4.21705381,47.445617322],[4.216264285,47.444570436],[4.215516458,47.444014667],[4.214342043,47.443431835],[4.212070226,47.442557927],[4.210727444,47.441744537],[4.208377137,47.44085607],[4.207891751,47.441163606],[4.207707615,47.442178343],[4.207142199,47.442939552],[4.207227975,47.443330287],[4.20754039,47.443825806],[4.208101685,47.444235014],[4.207999969,47.44507964],[4.207839363,47.445255063],[4.207803012,47.445702883],[4.207260972,47.44603081],[4.206367119,47.446176921],[4.205774451,47.445966093],[4.204980275,47.445410738],[4.204721046,47.445037102],[4.204718926,47.444470843],[4.204842636,47.444070734],[4.205633635,47.443011907],[4.205773342,47.441967025],[4.205884755,47.441787613],[4.20553541,47.440770304],[4.205652397,47.439246702],[4.205761809,47.439037602],[4.206785324,47.438526431],[4.206794124,47.4380924],[4.206028367,47.437380105],[4.204891455,47.436978649],[4.204102899,47.436903084],[4.203598548,47.436602202],[4.203346456,47.436307713],[4.202353638,47.436235149],[4.201869299,47.436293269],[4.201252998,47.436502198],[4.200083959,47.437211084],[4.199139029,47.437559334],[4.198679146,47.437821555],[4.198618917,47.438094963],[4.198105964,47.438417147],[4.197475812,47.438542471],[4.196812993,47.438512377],[4.196395724,47.438247481],[4.196203704,47.437967665],[4.196330155,47.437628757],[4.196181033,47.436833534],[4.196521284,47.436205235],[4.196511211,47.435457197],[4.196381066,47.435273976],[4.197165016,47.43472934],[4.197740862,47.434135525],[4.197728834,47.433775532],[4.196263027,47.429750102]]]],&quot;type&quot;:&quot;MultiPolygon&quot;}"/>
    <s v="47.44676331, 4.186476162"/>
  </r>
  <r>
    <x v="0"/>
    <x v="277"/>
    <s v="21202"/>
    <s v="CC du Pays Châtillonnais"/>
    <s v="242101434"/>
    <s v="CC"/>
    <s v="Côte-d'Or"/>
    <s v="21"/>
    <s v="Bourgogne-Franche-Comté"/>
    <s v="27"/>
    <s v="BT &lt;= 36 kVA"/>
    <m/>
    <m/>
    <n v="0"/>
    <n v="0"/>
    <n v="0"/>
    <n v="0"/>
    <n v="0"/>
    <n v="0"/>
    <n v="0"/>
    <n v="0"/>
    <n v="0"/>
    <n v="0"/>
    <s v="{&quot;coordinates&quot;:[[[[4.768801025,47.929335677],[4.769104542,47.929159173],[4.77061223,47.928904212],[4.774828068,47.927646055],[4.77630505,47.927116029],[4.776593164,47.926760602],[4.777233878,47.926615883],[4.777413865,47.926711279],[4.779143113,47.926556374],[4.780282296,47.926698446],[4.780670889,47.926624143],[4.778591931,47.924377282],[4.775959158,47.922183769],[4.776050625,47.922035657],[4.776729036,47.922258543],[4.778668809,47.922515443],[4.776974731,47.919797328],[4.776609527,47.919288848],[4.775587387,47.918277196],[4.771447935,47.913456207],[4.769012413,47.910446692],[4.767844093,47.911066511],[4.767922502,47.911129244],[4.764536216,47.912817612],[4.759636189,47.914614085],[4.755904685,47.90920133],[4.75666327,47.908941533],[4.754361121,47.905641668],[4.751962427,47.906506553],[4.750314567,47.903346275],[4.749035017,47.903842441],[4.748810311,47.90380798],[4.747832578,47.900500855],[4.747218171,47.90046139],[4.741294217,47.900735738],[4.740204919,47.896990015],[4.738799547,47.896462625],[4.740132319,47.896204328],[4.739538773,47.895655909],[4.741008632,47.894598904],[4.740886172,47.894252347],[4.737986672,47.891258075],[4.738648698,47.891038528],[4.738149388,47.890054814],[4.737662201,47.888582115],[4.73693794,47.887307363],[4.737589783,47.887186991],[4.736495708,47.884219948],[4.736058013,47.883971669],[4.736493332,47.882100929],[4.737189979,47.88065211],[4.737513658,47.879338435],[4.736732265,47.875534971],[4.736031297,47.874516418],[4.735396224,47.873712033],[4.735225647,47.873610132],[4.733714029,47.873127465],[4.732061336,47.872297584],[4.729173862,47.871264434],[4.727837935,47.870955542],[4.726439459,47.870779883],[4.726301057,47.87096736],[4.725758375,47.872218514],[4.724482705,47.87339492],[4.723520096,47.873912271],[4.722741628,47.874043428],[4.721368689,47.874657704],[4.720243866,47.87533224],[4.725148613,47.882651716],[4.727452877,47.882688938],[4.727571543,47.88296355],[4.728722851,47.883717161],[4.73024192,47.885242204],[4.730296207,47.886004765],[4.731342408,47.887266706],[4.73149968,47.887698278],[4.731272448,47.88832276],[4.729226103,47.88943225],[4.729552405,47.891684212],[4.73008394,47.893004154],[4.729827794,47.893194267],[4.729301063,47.894734143],[4.728281901,47.894511503],[4.727890188,47.894073478],[4.727094296,47.892731312],[4.726494905,47.892038884],[4.725481159,47.891486673],[4.725133213,47.891817654],[4.722889844,47.890946816],[4.723057912,47.891424148],[4.722726293,47.891970026],[4.722701166,47.89655863],[4.720773367,47.898986785],[4.72121883,47.902776312],[4.721101683,47.905604587],[4.723215788,47.909651379],[4.721163171,47.91059786],[4.721907219,47.9108336],[4.72310642,47.912303997],[4.722602435,47.912369903],[4.721661168,47.912741975],[4.725609303,47.917751999],[4.72418319,47.918618205],[4.720648833,47.921206714],[4.713539047,47.923443147],[4.713327194,47.924057449],[4.713362645,47.924450304],[4.714320437,47.926612927],[4.71500834,47.927964833],[4.716545424,47.929854328],[4.714470272,47.934483554],[4.71395553,47.935840403],[4.713898781,47.936281408],[4.714496982,47.938170213],[4.714600975,47.939398311],[4.715288785,47.939416176],[4.715441327,47.940446429],[4.715724437,47.941081406],[4.71604412,47.940983122],[4.719180379,47.942969829],[4.720095705,47.943763873],[4.721942226,47.943238142],[4.722973894,47.943075393],[4.724114172,47.942750814],[4.723417327,47.944518142],[4.723527532,47.944858585],[4.723912151,47.945232809],[4.724438695,47.945397913],[4.724011197,47.945683234],[4.724048579,47.946091356],[4.724285968,47.946717082],[4.724930585,47.947092888],[4.727228603,47.947592926],[4.727700106,47.947794831],[4.73227913,47.945930707],[4.735657813,47.944160647],[4.738036835,47.943412556],[4.741210465,47.942140451],[4.74261458,47.941694759],[4.743719566,47.941075257],[4.744745295,47.94106093],[4.745354752,47.940772828],[4.743593071,47.939916823],[4.742307285,47.939476813],[4.74137314,47.939382642],[4.740632228,47.939175781],[4.740719189,47.938192414],[4.7409997,47.937310598],[4.74168733,47.935650403],[4.743411319,47.932348225],[4.743778464,47.93198541],[4.745908814,47.930742141],[4.747327853,47.930271858],[4.750462075,47.929703098],[4.75120798,47.929414728],[4.751757568,47.928981652],[4.75272487,47.929922306],[4.755550644,47.931489618],[4.759868421,47.93098663],[4.760251638,47.930990791],[4.760869941,47.931459516],[4.764754302,47.929645889],[4.765463513,47.929384083],[4.766431968,47.929184989],[4.766711865,47.929626366],[4.768801025,47.929335677]]]],&quot;type&quot;:&quot;MultiPolygon&quot;}"/>
    <s v="47.916041211, 4.739346546"/>
  </r>
  <r>
    <x v="0"/>
    <x v="278"/>
    <s v="21200"/>
    <s v="CC de Gevrey-Chambertin et de Nuits-Saint-Georges"/>
    <s v="200070894"/>
    <s v="CC"/>
    <s v="Côte-d'Or"/>
    <s v="21"/>
    <s v="Bourgogne-Franche-Comté"/>
    <s v="27"/>
    <s v="BT &lt;= 36 kVA"/>
    <m/>
    <m/>
    <n v="0"/>
    <n v="0"/>
    <n v="0"/>
    <n v="0"/>
    <n v="0"/>
    <n v="0"/>
    <n v="0"/>
    <n v="0"/>
    <n v="0"/>
    <n v="0"/>
    <s v="{&quot;coordinates&quot;:[[[[4.938128531,47.278098068],[4.938688146,47.278351669],[4.942107037,47.27933008],[4.94255145,47.27932444],[4.943723708,47.279137308],[4.944967388,47.278730139],[4.944890926,47.279396006],[4.94572452,47.279613461],[4.947642729,47.279781188],[4.949648068,47.279432321],[4.953959236,47.278339493],[4.954378448,47.278332431],[4.95424805,47.277985225],[4.953770742,47.27748627],[4.953244385,47.276547783],[4.952704326,47.276287619],[4.952273437,47.275936463],[4.951982068,47.275492005],[4.95320334,47.274508787],[4.953184596,47.27424795],[4.952847578,47.273967257],[4.953489868,47.273509782],[4.955720986,47.273046237],[4.958746648,47.272747538],[4.960362548,47.272359128],[4.960734758,47.272406868],[4.962246236,47.272347989],[4.963052439,47.271961529],[4.96424651,47.27179813],[4.965250141,47.271383996],[4.965474591,47.271190181],[4.965916486,47.270502792],[4.966991325,47.27001089],[4.967651633,47.269797071],[4.968071469,47.269483768],[4.968454955,47.269008984],[4.969446979,47.268424808],[4.970043301,47.268162532],[4.971149613,47.267845659],[4.973848752,47.267563815],[4.975784873,47.26790367],[4.976764798,47.267892375],[4.977385931,47.268053789],[4.978070259,47.268098854],[4.979530697,47.267771357],[4.979866373,47.267581918],[4.982971708,47.267051583],[4.982901944,47.266738488],[4.983648984,47.266368201],[4.98535562,47.266046324],[4.986782151,47.265877809],[4.988394308,47.265506175],[4.988574207,47.26572012],[4.990513027,47.265203271],[4.995665864,47.26417005],[4.999625221,47.263277854],[4.999287203,47.261125982],[5.002013319,47.260337803],[5.003431457,47.25916872],[5.005051468,47.258696751],[5.006463396,47.258143709],[5.006940195,47.257097128],[5.008623586,47.254677928],[5.00838366,47.254097628],[5.008263848,47.253191951],[5.011191773,47.251519312],[5.017784001,47.247511687],[5.018735668,47.24703944],[5.020145721,47.246096313],[5.022035739,47.245011516],[5.023640122,47.243858727],[5.024990905,47.242645505],[5.026785387,47.241592912],[5.025800421,47.240159331],[5.023534076,47.239881919],[5.021913083,47.239957033],[5.0203058,47.24015076],[5.019148546,47.240391559],[5.01815812,47.240990566],[5.016975214,47.241535277],[5.017638476,47.242330632],[5.01732197,47.24274139],[5.01679299,47.24319907],[5.01574764,47.244345645],[5.013307825,47.246325131],[5.013135763,47.246886461],[5.012224719,47.247491238],[5.011918825,47.248010761],[5.010714458,47.248270301],[5.010060744,47.248260023],[5.0043877,47.248949901],[5.003138092,47.248884145],[5.000713301,47.249152952],[4.998124509,47.249600141],[4.99576034,47.250220812],[4.990433023,47.25054203],[4.991638403,47.253554362],[4.991229754,47.25362712],[4.989810217,47.253725334],[4.988428768,47.253673387],[4.987301738,47.253490988],[4.98482617,47.252821963],[4.983706211,47.252830323],[4.98297269,47.252701485],[4.980394006,47.252497909],[4.980023251,47.252558273],[4.979125774,47.253076998],[4.973491213,47.254261787],[4.973069847,47.254132977],[4.97214595,47.25425856],[4.971653779,47.253894108],[4.970754193,47.253600517],[4.970224564,47.25376531],[4.969382003,47.253331157],[4.968062446,47.252945619],[4.9661542,47.253134686],[4.964892171,47.253345192],[4.963606668,47.253746094],[4.962651005,47.254161211],[4.961712511,47.254431043],[4.960733611,47.254898768],[4.959556831,47.255163606],[4.958005227,47.255305986],[4.957812658,47.254994051],[4.957284625,47.254513976],[4.956617118,47.25423527],[4.951494111,47.255062742],[4.946462633,47.256120784],[4.943596864,47.256829842],[4.940732496,47.258312357],[4.940074766,47.257680387],[4.938884246,47.257935336],[4.937576638,47.258024732],[4.935823531,47.257791057],[4.934845156,47.257546234],[4.933959542,47.257452944],[4.933039568,47.257875321],[4.931151636,47.258453395],[4.929655777,47.259084349],[4.928591881,47.259110153],[4.927847022,47.258921721],[4.926562067,47.258832312],[4.925707722,47.259021204],[4.924164209,47.258988291],[4.922873121,47.259133979],[4.922010879,47.259509383],[4.921411814,47.260105549],[4.921152015,47.259831593],[4.920897899,47.258754276],[4.91996091,47.257889084],[4.919083512,47.256395234],[4.915953525,47.257679805],[4.915240699,47.257905904],[4.913912694,47.258500561],[4.913571237,47.258086554],[4.913006631,47.258389439],[4.910908304,47.260273701],[4.90864574,47.260703587],[4.907696837,47.260765127],[4.906661561,47.260703808],[4.906161616,47.260519316],[4.906012765,47.260909885],[4.905385329,47.261494725],[4.904479317,47.261908536],[4.903670595,47.26219377],[4.902871261,47.262370782],[4.901509441,47.262390417],[4.900383893,47.262657409],[4.900050404,47.262878096],[4.900130508,47.26327301],[4.900751391,47.263922012],[4.901881541,47.264756271],[4.902649935,47.265161506],[4.903048746,47.265515168],[4.903871711,47.266825417],[4.90459237,47.266703722],[4.90516242,47.266774505],[4.906577193,47.266603572],[4.906487294,47.267127349],[4.908817362,47.267695971],[4.910266876,47.267422663],[4.911514323,47.267345378],[4.915733666,47.26739463],[4.915945977,47.266373539],[4.916181571,47.265857252],[4.91658527,47.265306669],[4.91712056,47.264959227],[4.918004286,47.264700575],[4.919095787,47.264814895],[4.922766102,47.266088673],[4.92397605,47.266369381],[4.925201071,47.26655347],[4.927084449,47.265949461],[4.929403843,47.265552491],[4.930035524,47.266233582],[4.931041329,47.266906639],[4.931853515,47.267639645],[4.93315786,47.268519334],[4.933898425,47.26935618],[4.936275905,47.271082437],[4.936709712,47.272509725],[4.937081276,47.274595429],[4.937247064,47.274936659],[4.937277939,47.275866381],[4.937495274,47.276499418],[4.937541982,47.277097484],[4.938128531,47.278098068]]]],&quot;type&quot;:&quot;MultiPolygon&quot;}"/>
    <s v="47.261703381, 4.961889994"/>
  </r>
  <r>
    <x v="0"/>
    <x v="279"/>
    <s v="21194"/>
    <s v="CC de Gevrey-Chambertin et de Nuits-Saint-Georges"/>
    <s v="200070894"/>
    <s v="CC"/>
    <s v="Côte-d'Or"/>
    <s v="21"/>
    <s v="Bourgogne-Franche-Comté"/>
    <s v="27"/>
    <s v="BT &lt;= 36 kVA"/>
    <n v="11"/>
    <n v="31.591000000000001"/>
    <n v="0"/>
    <n v="0"/>
    <n v="0"/>
    <n v="0"/>
    <n v="0"/>
    <n v="0"/>
    <n v="0"/>
    <n v="0"/>
    <n v="0"/>
    <n v="0"/>
    <s v="{&quot;coordinates&quot;:[[[[4.894337634,47.09366967],[4.89628187,47.095708204],[4.897504596,47.095078455],[4.898088808,47.095004024],[4.899514947,47.095694752],[4.900046264,47.096476722],[4.901336304,47.097719013],[4.901964622,47.097697871],[4.903279746,47.098004936],[4.905193589,47.100027616],[4.905964524,47.099787065],[4.907231575,47.099776977],[4.907675472,47.099686801],[4.909434222,47.098925602],[4.909897465,47.098376706],[4.910241685,47.098190904],[4.911472222,47.097895891],[4.913012443,47.097334573],[4.913082048,47.097437888],[4.914519599,47.097179941],[4.916035705,47.096720747],[4.915907266,47.096446399],[4.919136234,47.095352676],[4.918954918,47.095223301],[4.920662855,47.094561832],[4.921290781,47.094456837],[4.922435746,47.094465721],[4.923463073,47.094171254],[4.925048837,47.09352526],[4.925391622,47.093929314],[4.925838655,47.093855225],[4.926554635,47.093557812],[4.929085447,47.093048205],[4.930410548,47.092674859],[4.938464547,47.091340505],[4.939475259,47.091504569],[4.939885416,47.091909253],[4.939636012,47.092014303],[4.941702565,47.093923969],[4.942030162,47.093756361],[4.942003312,47.093303819],[4.94301804,47.093212019],[4.94318113,47.09367578],[4.944348506,47.09576892],[4.945599307,47.090889223],[4.946460236,47.089862472],[4.956449694,47.089015683],[4.956101144,47.088094876],[4.955612321,47.085923721],[4.955941528,47.083985485],[4.956636766,47.083233432],[4.959404325,47.082801093],[4.960143005,47.082738134],[4.96058176,47.08280274],[4.961756803,47.082448681],[4.962497928,47.081837205],[4.964701092,47.081296341],[4.965249903,47.08108888],[4.966185731,47.080539811],[4.966378003,47.079774637],[4.96696696,47.0794395],[4.967231687,47.079179225],[4.967202942,47.078535789],[4.967857712,47.078306697],[4.968423323,47.077982757],[4.968967003,47.077888839],[4.969308161,47.077628157],[4.970810124,47.076881175],[4.97135208,47.07670442],[4.972302516,47.076558517],[4.973802003,47.075925913],[4.974570344,47.075703848],[4.975185184,47.075070126],[4.975921457,47.074764845],[4.976459791,47.074706106],[4.976182411,47.074115554],[4.975541114,47.073846433],[4.975228023,47.073576202],[4.97508893,47.073269674],[4.974717543,47.07097499],[4.975096086,47.069937333],[4.975680698,47.069559894],[4.975985866,47.06911068],[4.975351135,47.067327536],[4.974994152,47.067009423],[4.974530026,47.067364987],[4.973883419,47.067560658],[4.973698377,47.067762852],[4.972596862,47.067017054],[4.972453082,47.065680315],[4.969463794,47.063586981],[4.968843966,47.06401002],[4.968515848,47.064806338],[4.967994182,47.065355584],[4.967620108,47.065542976],[4.966705339,47.065794508],[4.962786986,47.062176792],[4.962725135,47.062070672],[4.957433249,47.064603773],[4.956493998,47.064907873],[4.955357839,47.064943317],[4.953103096,47.064771616],[4.950557241,47.066280792],[4.948727214,47.067067271],[4.941330038,47.068013133],[4.941873151,47.071419947],[4.941398273,47.071703507],[4.940153989,47.071815365],[4.937649263,47.072984029],[4.936735919,47.073796361],[4.936381018,47.074448931],[4.936307783,47.074905855],[4.936433562,47.075435094],[4.93522291,47.076192956],[4.934601029,47.076423111],[4.934204446,47.076318977],[4.933829914,47.07521212],[4.93316465,47.074930561],[4.932364621,47.074345952],[4.932033451,47.074264133],[4.929726722,47.074489998],[4.928839415,47.07467052],[4.926241118,47.07540731],[4.9237005,47.07598908],[4.923409985,47.075827308],[4.923088958,47.076066802],[4.92275073,47.075823869],[4.921670918,47.075708544],[4.921634504,47.075796506],[4.9200805,47.075988044],[4.917795948,47.075320824],[4.91692788,47.074820094],[4.914803297,47.075500134],[4.913933666,47.075511838],[4.912012015,47.075782303],[4.908796312,47.077407874],[4.908395048,47.07750546],[4.908586217,47.077915668],[4.907265168,47.078621017],[4.904786267,47.076144785],[4.904168798,47.076428737],[4.90237388,47.077566009],[4.903928008,47.078458103],[4.902063678,47.079722593],[4.902488131,47.079945253],[4.901200588,47.080819286],[4.900881395,47.080702959],[4.897812382,47.08332994],[4.897667038,47.083545762],[4.895881423,47.085145666],[4.896082513,47.085390025],[4.897331889,47.086086379],[4.897365282,47.086211011],[4.89834163,47.086716411],[4.899365194,47.087850529],[4.899315708,47.088092696],[4.899760568,47.088369066],[4.898858449,47.088849485],[4.898157741,47.089658],[4.897214566,47.090396644],[4.897046792,47.090987471],[4.895919502,47.091478765],[4.895869844,47.092466605],[4.895223995,47.093187746],[4.894337634,47.09366967]]]],&quot;type&quot;:&quot;MultiPolygon&quot;}"/>
    <s v="47.081478899, 4.935019519"/>
  </r>
  <r>
    <x v="0"/>
    <x v="279"/>
    <s v="21194"/>
    <s v="CC de Gevrey-Chambertin et de Nuits-Saint-Georges"/>
    <s v="200070894"/>
    <s v="CC"/>
    <s v="Côte-d'Or"/>
    <s v="21"/>
    <s v="Bourgogne-Franche-Comté"/>
    <s v="27"/>
    <s v="BT &gt; 36 kVA"/>
    <n v="1"/>
    <n v="109.76"/>
    <n v="0"/>
    <n v="0"/>
    <n v="0"/>
    <n v="0"/>
    <n v="0"/>
    <n v="0"/>
    <n v="0"/>
    <n v="0"/>
    <n v="0"/>
    <n v="0"/>
    <s v="{&quot;coordinates&quot;:[[[[4.894337634,47.09366967],[4.89628187,47.095708204],[4.897504596,47.095078455],[4.898088808,47.095004024],[4.899514947,47.095694752],[4.900046264,47.096476722],[4.901336304,47.097719013],[4.901964622,47.097697871],[4.903279746,47.098004936],[4.905193589,47.100027616],[4.905964524,47.099787065],[4.907231575,47.099776977],[4.907675472,47.099686801],[4.909434222,47.098925602],[4.909897465,47.098376706],[4.910241685,47.098190904],[4.911472222,47.097895891],[4.913012443,47.097334573],[4.913082048,47.097437888],[4.914519599,47.097179941],[4.916035705,47.096720747],[4.915907266,47.096446399],[4.919136234,47.095352676],[4.918954918,47.095223301],[4.920662855,47.094561832],[4.921290781,47.094456837],[4.922435746,47.094465721],[4.923463073,47.094171254],[4.925048837,47.09352526],[4.925391622,47.093929314],[4.925838655,47.093855225],[4.926554635,47.093557812],[4.929085447,47.093048205],[4.930410548,47.092674859],[4.938464547,47.091340505],[4.939475259,47.091504569],[4.939885416,47.091909253],[4.939636012,47.092014303],[4.941702565,47.093923969],[4.942030162,47.093756361],[4.942003312,47.093303819],[4.94301804,47.093212019],[4.94318113,47.09367578],[4.944348506,47.09576892],[4.945599307,47.090889223],[4.946460236,47.089862472],[4.956449694,47.089015683],[4.956101144,47.088094876],[4.955612321,47.085923721],[4.955941528,47.083985485],[4.956636766,47.083233432],[4.959404325,47.082801093],[4.960143005,47.082738134],[4.96058176,47.08280274],[4.961756803,47.082448681],[4.962497928,47.081837205],[4.964701092,47.081296341],[4.965249903,47.08108888],[4.966185731,47.080539811],[4.966378003,47.079774637],[4.96696696,47.0794395],[4.967231687,47.079179225],[4.967202942,47.078535789],[4.967857712,47.078306697],[4.968423323,47.077982757],[4.968967003,47.077888839],[4.969308161,47.077628157],[4.970810124,47.076881175],[4.97135208,47.07670442],[4.972302516,47.076558517],[4.973802003,47.075925913],[4.974570344,47.075703848],[4.975185184,47.075070126],[4.975921457,47.074764845],[4.976459791,47.074706106],[4.976182411,47.074115554],[4.975541114,47.073846433],[4.975228023,47.073576202],[4.97508893,47.073269674],[4.974717543,47.07097499],[4.975096086,47.069937333],[4.975680698,47.069559894],[4.975985866,47.06911068],[4.975351135,47.067327536],[4.974994152,47.067009423],[4.974530026,47.067364987],[4.973883419,47.067560658],[4.973698377,47.067762852],[4.972596862,47.067017054],[4.972453082,47.065680315],[4.969463794,47.063586981],[4.968843966,47.06401002],[4.968515848,47.064806338],[4.967994182,47.065355584],[4.967620108,47.065542976],[4.966705339,47.065794508],[4.962786986,47.062176792],[4.962725135,47.062070672],[4.957433249,47.064603773],[4.956493998,47.064907873],[4.955357839,47.064943317],[4.953103096,47.064771616],[4.950557241,47.066280792],[4.948727214,47.067067271],[4.941330038,47.068013133],[4.941873151,47.071419947],[4.941398273,47.071703507],[4.940153989,47.071815365],[4.937649263,47.072984029],[4.936735919,47.073796361],[4.936381018,47.074448931],[4.936307783,47.074905855],[4.936433562,47.075435094],[4.93522291,47.076192956],[4.934601029,47.076423111],[4.934204446,47.076318977],[4.933829914,47.07521212],[4.93316465,47.074930561],[4.932364621,47.074345952],[4.932033451,47.074264133],[4.929726722,47.074489998],[4.928839415,47.07467052],[4.926241118,47.07540731],[4.9237005,47.07598908],[4.923409985,47.075827308],[4.923088958,47.076066802],[4.92275073,47.075823869],[4.921670918,47.075708544],[4.921634504,47.075796506],[4.9200805,47.075988044],[4.917795948,47.075320824],[4.91692788,47.074820094],[4.914803297,47.075500134],[4.913933666,47.075511838],[4.912012015,47.075782303],[4.908796312,47.077407874],[4.908395048,47.07750546],[4.908586217,47.077915668],[4.907265168,47.078621017],[4.904786267,47.076144785],[4.904168798,47.076428737],[4.90237388,47.077566009],[4.903928008,47.078458103],[4.902063678,47.079722593],[4.902488131,47.079945253],[4.901200588,47.080819286],[4.900881395,47.080702959],[4.897812382,47.08332994],[4.897667038,47.083545762],[4.895881423,47.085145666],[4.896082513,47.085390025],[4.897331889,47.086086379],[4.897365282,47.086211011],[4.89834163,47.086716411],[4.899365194,47.087850529],[4.899315708,47.088092696],[4.899760568,47.088369066],[4.898858449,47.088849485],[4.898157741,47.089658],[4.897214566,47.090396644],[4.897046792,47.090987471],[4.895919502,47.091478765],[4.895869844,47.092466605],[4.895223995,47.093187746],[4.894337634,47.09366967]]]],&quot;type&quot;:&quot;MultiPolygon&quot;}"/>
    <s v="47.081478899, 4.935019519"/>
  </r>
  <r>
    <x v="0"/>
    <x v="280"/>
    <s v="21192"/>
    <s v="Dijon Métropole"/>
    <s v="242100410"/>
    <s v="ME"/>
    <s v="Côte-d'Or"/>
    <s v="21"/>
    <s v="Bourgogne-Franche-Comté"/>
    <s v="27"/>
    <s v="BT &lt;= 36 kVA"/>
    <m/>
    <m/>
    <n v="0"/>
    <n v="0"/>
    <n v="0"/>
    <n v="0"/>
    <n v="0"/>
    <n v="0"/>
    <n v="0"/>
    <n v="0"/>
    <n v="0"/>
    <n v="0"/>
    <s v="{&quot;coordinates&quot;:[[[[4.978585956,47.303914849],[4.974032146,47.301511459],[4.96889385,47.298608118],[4.970235248,47.298331406],[4.970630394,47.29791676],[4.970543974,47.297365308],[4.970447542,47.296685251],[4.970304291,47.296424731],[4.96966405,47.29603937],[4.968994162,47.295928268],[4.967748634,47.295532454],[4.966119838,47.296273274],[4.964712422,47.296372755],[4.96246366,47.295653469],[4.960871825,47.295015795],[4.960127927,47.295015756],[4.958901049,47.293858595],[4.957736803,47.293111001],[4.956929735,47.292793223],[4.954651068,47.292445308],[4.954554566,47.29190302],[4.954300967,47.291699272],[4.95416412,47.290993769],[4.953491028,47.290245965],[4.952381531,47.289325398],[4.952191013,47.289035935],[4.951124435,47.288311848],[4.94887398,47.28650991],[4.948323821,47.285973435],[4.947567587,47.285556585],[4.948026346,47.285251711],[4.948293404,47.284076552],[4.948049198,47.28274338],[4.946342449,47.282388405],[4.943945554,47.281757705],[4.942372192,47.281027622],[4.941040821,47.280511395],[4.93852619,47.278997346],[4.938688146,47.278351669],[4.938128531,47.278098068],[4.937860922,47.278272737],[4.937186645,47.279352914],[4.936385968,47.280304622],[4.936601699,47.280636013],[4.935301747,47.282606425],[4.934190865,47.2835822],[4.934061329,47.284064334],[4.934152723,47.284507665],[4.935341885,47.286549115],[4.935403309,47.287960098],[4.935073405,47.288280781],[4.934290313,47.288512663],[4.931309583,47.288653268],[4.929040009,47.288437979],[4.928025122,47.287891127],[4.927376072,47.287875796],[4.926211091,47.288678587],[4.923877799,47.289196371],[4.921204997,47.290214109],[4.91999945,47.290367339],[4.918701326,47.290856177],[4.917272734,47.291806414],[4.915978146,47.292396018],[4.91563649,47.29268802],[4.915111585,47.293408985],[4.914422175,47.293859809],[4.913444792,47.2941785],[4.912507232,47.294277703],[4.912613464,47.295142238],[4.912816737,47.29553511],[4.913021456,47.29637731],[4.914097313,47.297929151],[4.914525766,47.299105347],[4.915022759,47.299864377],[4.915466689,47.301287952],[4.915459114,47.302448827],[4.915299488,47.303243905],[4.914449946,47.305630746],[4.914037526,47.306057182],[4.913312657,47.306149278],[4.912915995,47.305792013],[4.912548857,47.305743133],[4.912050834,47.305922434],[4.91183002,47.306227739],[4.912372575,47.308971633],[4.912499924,47.309238784],[4.912497699,47.310031261],[4.912690233,47.310752991],[4.913455157,47.311077172],[4.914224649,47.31197489],[4.914671312,47.312247579],[4.914891298,47.313069709],[4.914871681,47.313522083],[4.91521624,47.313790151],[4.916970537,47.313007476],[4.917466497,47.312917339],[4.918587425,47.31293844],[4.919650779,47.312608386],[4.920771912,47.311339944],[4.921774105,47.311780811],[4.922407951,47.311770316],[4.923895498,47.312896513],[4.92378053,47.312976762],[4.924183367,47.314056992],[4.924944403,47.314491023],[4.92686134,47.315918935],[4.927175571,47.317332009],[4.926709363,47.318178114],[4.926659569,47.318746256],[4.92842579,47.318885325],[4.92917307,47.319154766],[4.929939384,47.319585077],[4.932560615,47.322064679],[4.932515764,47.322216709],[4.933350912,47.32334284],[4.933654761,47.324277903],[4.933921647,47.324738116],[4.934592432,47.325601327],[4.935000882,47.325983537],[4.93544706,47.325575378],[4.93577298,47.325688811],[4.938040562,47.326831541],[4.940087847,47.3281427],[4.941033911,47.328116984],[4.941704731,47.328574029],[4.94282843,47.327235097],[4.943080541,47.327247988],[4.943638161,47.325932026],[4.943673283,47.325256061],[4.944408599,47.322887131],[4.945590837,47.321999239],[4.947251322,47.320277551],[4.948364833,47.320308397],[4.948915021,47.320179395],[4.949557882,47.319903852],[4.952220813,47.319280078],[4.959756927,47.318584887],[4.961568042,47.318355287],[4.963429224,47.317829444],[4.964625479,47.317227475],[4.965104367,47.317503932],[4.967418131,47.31624905],[4.967612496,47.312158323],[4.97036147,47.308879741],[4.971237587,47.30796795],[4.978585956,47.303914849]]]],&quot;type&quot;:&quot;MultiPolygon&quot;}"/>
    <s v="47.303910122, 4.942110198"/>
  </r>
  <r>
    <x v="0"/>
    <x v="280"/>
    <s v="21192"/>
    <s v="Dijon Métropole"/>
    <s v="242100410"/>
    <s v="ME"/>
    <s v="Côte-d'Or"/>
    <s v="21"/>
    <s v="Bourgogne-Franche-Comté"/>
    <s v="27"/>
    <s v="BT &gt; 36 kVA"/>
    <n v="1"/>
    <n v="106.976"/>
    <n v="0"/>
    <n v="0"/>
    <n v="0"/>
    <n v="0"/>
    <n v="0"/>
    <n v="0"/>
    <n v="0"/>
    <n v="0"/>
    <n v="0"/>
    <n v="0"/>
    <s v="{&quot;coordinates&quot;:[[[[4.978585956,47.303914849],[4.974032146,47.301511459],[4.96889385,47.298608118],[4.970235248,47.298331406],[4.970630394,47.29791676],[4.970543974,47.297365308],[4.970447542,47.296685251],[4.970304291,47.296424731],[4.96966405,47.29603937],[4.968994162,47.295928268],[4.967748634,47.295532454],[4.966119838,47.296273274],[4.964712422,47.296372755],[4.96246366,47.295653469],[4.960871825,47.295015795],[4.960127927,47.295015756],[4.958901049,47.293858595],[4.957736803,47.293111001],[4.956929735,47.292793223],[4.954651068,47.292445308],[4.954554566,47.29190302],[4.954300967,47.291699272],[4.95416412,47.290993769],[4.953491028,47.290245965],[4.952381531,47.289325398],[4.952191013,47.289035935],[4.951124435,47.288311848],[4.94887398,47.28650991],[4.948323821,47.285973435],[4.947567587,47.285556585],[4.948026346,47.285251711],[4.948293404,47.284076552],[4.948049198,47.28274338],[4.946342449,47.282388405],[4.943945554,47.281757705],[4.942372192,47.281027622],[4.941040821,47.280511395],[4.93852619,47.278997346],[4.938688146,47.278351669],[4.938128531,47.278098068],[4.937860922,47.278272737],[4.937186645,47.279352914],[4.936385968,47.280304622],[4.936601699,47.280636013],[4.935301747,47.282606425],[4.934190865,47.2835822],[4.934061329,47.284064334],[4.934152723,47.284507665],[4.935341885,47.286549115],[4.935403309,47.287960098],[4.935073405,47.288280781],[4.934290313,47.288512663],[4.931309583,47.288653268],[4.929040009,47.288437979],[4.928025122,47.287891127],[4.927376072,47.287875796],[4.926211091,47.288678587],[4.923877799,47.289196371],[4.921204997,47.290214109],[4.91999945,47.290367339],[4.918701326,47.290856177],[4.917272734,47.291806414],[4.915978146,47.292396018],[4.91563649,47.29268802],[4.915111585,47.293408985],[4.914422175,47.293859809],[4.913444792,47.2941785],[4.912507232,47.294277703],[4.912613464,47.295142238],[4.912816737,47.29553511],[4.913021456,47.29637731],[4.914097313,47.297929151],[4.914525766,47.299105347],[4.915022759,47.299864377],[4.915466689,47.301287952],[4.915459114,47.302448827],[4.915299488,47.303243905],[4.914449946,47.305630746],[4.914037526,47.306057182],[4.913312657,47.306149278],[4.912915995,47.305792013],[4.912548857,47.305743133],[4.912050834,47.305922434],[4.91183002,47.306227739],[4.912372575,47.308971633],[4.912499924,47.309238784],[4.912497699,47.310031261],[4.912690233,47.310752991],[4.913455157,47.311077172],[4.914224649,47.31197489],[4.914671312,47.312247579],[4.914891298,47.313069709],[4.914871681,47.313522083],[4.91521624,47.313790151],[4.916970537,47.313007476],[4.917466497,47.312917339],[4.918587425,47.31293844],[4.919650779,47.312608386],[4.920771912,47.311339944],[4.921774105,47.311780811],[4.922407951,47.311770316],[4.923895498,47.312896513],[4.92378053,47.312976762],[4.924183367,47.314056992],[4.924944403,47.314491023],[4.92686134,47.315918935],[4.927175571,47.317332009],[4.926709363,47.318178114],[4.926659569,47.318746256],[4.92842579,47.318885325],[4.92917307,47.319154766],[4.929939384,47.319585077],[4.932560615,47.322064679],[4.932515764,47.322216709],[4.933350912,47.32334284],[4.933654761,47.324277903],[4.933921647,47.324738116],[4.934592432,47.325601327],[4.935000882,47.325983537],[4.93544706,47.325575378],[4.93577298,47.325688811],[4.938040562,47.326831541],[4.940087847,47.3281427],[4.941033911,47.328116984],[4.941704731,47.328574029],[4.94282843,47.327235097],[4.943080541,47.327247988],[4.943638161,47.325932026],[4.943673283,47.325256061],[4.944408599,47.322887131],[4.945590837,47.321999239],[4.947251322,47.320277551],[4.948364833,47.320308397],[4.948915021,47.320179395],[4.949557882,47.319903852],[4.952220813,47.319280078],[4.959756927,47.318584887],[4.961568042,47.318355287],[4.963429224,47.317829444],[4.964625479,47.317227475],[4.965104367,47.317503932],[4.967418131,47.31624905],[4.967612496,47.312158323],[4.97036147,47.308879741],[4.971237587,47.30796795],[4.978585956,47.303914849]]]],&quot;type&quot;:&quot;MultiPolygon&quot;}"/>
    <s v="47.303910122, 4.942110198"/>
  </r>
  <r>
    <x v="0"/>
    <x v="281"/>
    <s v="21191"/>
    <s v="CC de Gevrey-Chambertin et de Nuits-Saint-Georges"/>
    <s v="200070894"/>
    <s v="CC"/>
    <s v="Côte-d'Or"/>
    <s v="21"/>
    <s v="Bourgogne-Franche-Comté"/>
    <s v="27"/>
    <s v="BT &lt;= 36 kVA"/>
    <n v="14"/>
    <n v="43.405999999999999"/>
    <n v="0"/>
    <n v="0"/>
    <n v="0"/>
    <n v="0"/>
    <n v="0"/>
    <n v="0"/>
    <n v="0"/>
    <n v="0"/>
    <n v="0"/>
    <n v="0"/>
    <s v="{&quot;coordinates&quot;:[[[[5.070389504,47.181737891],[5.070806723,47.181801576],[5.072803807,47.181660474],[5.07532266,47.180731873],[5.076337862,47.180956833],[5.079025987,47.180993253],[5.079547655,47.180819977],[5.080743423,47.18195666],[5.081580379,47.182387411],[5.08307057,47.182596568],[5.084309452,47.182865166],[5.085725614,47.183583558],[5.087564727,47.184136704],[5.088262081,47.184542007],[5.089139037,47.185217846],[5.089691129,47.184977332],[5.09094763,47.184779033],[5.091626803,47.184477676],[5.092008638,47.184037591],[5.09279645,47.182487836],[5.09326638,47.181188784],[5.094574696,47.179303585],[5.095099653,47.178028745],[5.095415397,47.177419628],[5.09584323,47.176941771],[5.096889044,47.176290613],[5.097335709,47.17588986],[5.098559798,47.17398542],[5.099709154,47.170878212],[5.099839923,47.170066197],[5.099847226,47.167747908],[5.10011391,47.166527252],[5.099652243,47.165254065],[5.10024636,47.164472368],[5.100317199,47.164223416],[5.099068432,47.162506998],[5.098552282,47.161968788],[5.098425493,47.161493765],[5.097893543,47.160820748],[5.097821191,47.160115984],[5.097278994,47.15880642],[5.097078384,47.157893237],[5.097060286,47.155292609],[5.097018851,47.154872776],[5.096840899,47.154642742],[5.094903808,47.154059106],[5.091060141,47.152382342],[5.089944,47.154238842],[5.088686377,47.153811243],[5.087759682,47.15340558],[5.08745535,47.153660538],[5.08710784,47.154198163],[5.086243087,47.15484598],[5.085923478,47.154979627],[5.085449968,47.155673521],[5.083971916,47.15616846],[5.081394438,47.156708374],[5.080204659,47.157455651],[5.079659853,47.157639258],[5.079646578,47.158218584],[5.079175322,47.159007872],[5.078295116,47.159464976],[5.077787745,47.158874285],[5.076494774,47.159687317],[5.074447718,47.158544238],[5.071812724,47.157251344],[5.070487635,47.156337532],[5.06980721,47.156119149],[5.068401553,47.156509023],[5.069819395,47.158084941],[5.070723622,47.158903622],[5.071018809,47.159094671],[5.071596135,47.159137474],[5.070820267,47.160489649],[5.071821169,47.161142683],[5.072277603,47.16089135],[5.074397952,47.162359171],[5.074105329,47.162886762],[5.072172792,47.161393059],[5.070453854,47.161914647],[5.072414962,47.164288651],[5.07182057,47.16452444],[5.070868078,47.164754026],[5.069747228,47.16520726],[5.069389094,47.165440614],[5.067658132,47.165721912],[5.067043149,47.165938231],[5.065854807,47.16652682],[5.063232393,47.167255342],[5.06507107,47.170951015],[5.064126353,47.171042613],[5.063189403,47.171302475],[5.063151058,47.172093879],[5.063282104,47.17365227],[5.063496415,47.174660716],[5.064995122,47.17706199],[5.065325564,47.177446952],[5.06752292,47.178981969],[5.067981864,47.178860298],[5.069245897,47.181917738],[5.070389504,47.181737891]]]],&quot;type&quot;:&quot;MultiPolygon&quot;}"/>
    <s v="47.169310047, 5.083154661"/>
  </r>
  <r>
    <x v="0"/>
    <x v="282"/>
    <s v="21187"/>
    <s v="CC de Pouilly-en-Auxois/Bligny-sur-Ouche"/>
    <s v="200071207"/>
    <s v="CC"/>
    <s v="Côte-d'Or"/>
    <s v="21"/>
    <s v="Bourgogne-Franche-Comté"/>
    <s v="27"/>
    <s v="BT &lt;= 36 kVA"/>
    <m/>
    <m/>
    <n v="0"/>
    <n v="0"/>
    <n v="0"/>
    <n v="0"/>
    <n v="0"/>
    <n v="0"/>
    <n v="0"/>
    <n v="0"/>
    <n v="0"/>
    <n v="0"/>
    <s v="{&quot;coordinates&quot;:[[[[4.646546613,47.264095088],[4.646824627,47.263929961],[4.647579722,47.263060208],[4.648158262,47.262688206],[4.648806984,47.262405249],[4.658674196,47.259777499],[4.658654987,47.259412189],[4.659824189,47.258854288],[4.660809934,47.258951832],[4.662266924,47.258804893],[4.663053202,47.25865405],[4.664672623,47.257901446],[4.66439179,47.257502974],[4.6657564,47.256980025],[4.666570659,47.256367722],[4.667775368,47.256234243],[4.668334879,47.255852505],[4.669908529,47.256271079],[4.670740213,47.256391466],[4.671332051,47.256369431],[4.672617458,47.255939389],[4.673143008,47.254892678],[4.675401503,47.255345416],[4.676616279,47.255451222],[4.67589161,47.255072699],[4.673953557,47.253442947],[4.673011353,47.252829826],[4.672266519,47.251673575],[4.670552558,47.250268351],[4.669990909,47.249514653],[4.669763792,47.24884438],[4.669769396,47.247449487],[4.669539571,47.246734229],[4.670387693,47.244962512],[4.669870289,47.242183037],[4.66958815,47.241783693],[4.667038945,47.240890201],[4.666430597,47.240587387],[4.667047409,47.239585309],[4.667639445,47.237998282],[4.668265801,47.237220274],[4.668087486,47.237055354],[4.666390397,47.237498478],[4.665959168,47.237448848],[4.665235402,47.23781493],[4.664017364,47.237803606],[4.663642616,47.237870216],[4.662253722,47.23831966],[4.65994826,47.239444955],[4.659450113,47.238983847],[4.659001191,47.23878947],[4.657677906,47.239138869],[4.656429366,47.237880764],[4.654409481,47.236215842],[4.652788427,47.23681256],[4.652524149,47.236817228],[4.651772895,47.236248039],[4.651170092,47.236035114],[4.650040157,47.235877415],[4.649727681,47.235948496],[4.649122662,47.235749099],[4.648718898,47.235904319],[4.648060955,47.2359623],[4.646705333,47.235946448],[4.644925178,47.236790239],[4.640677385,47.239394228],[4.640487336,47.23957881],[4.63982934,47.239636744],[4.638996198,47.240238324],[4.638217409,47.240237626],[4.637685491,47.240615229],[4.637728401,47.240938786],[4.63738939,47.241225418],[4.637709933,47.241721543],[4.637155413,47.241748284],[4.63659844,47.241433786],[4.636255386,47.241631325],[4.635502905,47.241757202],[4.636156129,47.242801516],[4.635777064,47.2430761],[4.636315862,47.244704621],[4.636165367,47.245798995],[4.635537135,47.246359836],[4.635073448,47.246635612],[4.634780305,47.246997225],[4.63504551,47.247934458],[4.634653166,47.248165103],[4.635041802,47.249247368],[4.634267498,47.249441977],[4.634183982,47.249261263],[4.633014031,47.249578497],[4.632052456,47.248832055],[4.630588311,47.248213335],[4.630523285,47.248249367],[4.631317999,47.24911973],[4.629819432,47.249590128],[4.629888414,47.250687708],[4.630141968,47.250981292],[4.630814263,47.25073592],[4.631228966,47.250979511],[4.629806583,47.251521774],[4.637982153,47.253738739],[4.636384423,47.25438621],[4.63627033,47.254504878],[4.637548143,47.256987389],[4.637722367,47.257887179],[4.638988492,47.258506809],[4.642919709,47.260768039],[4.643456965,47.261597844],[4.644019696,47.261919433],[4.646546613,47.264095088]]]],&quot;type&quot;:&quot;MultiPolygon&quot;}"/>
    <s v="47.249135548, 4.652508683"/>
  </r>
  <r>
    <x v="0"/>
    <x v="283"/>
    <s v="21186"/>
    <s v="CC de Gevrey-Chambertin et de Nuits-Saint-Georges"/>
    <s v="200070894"/>
    <s v="CC"/>
    <s v="Côte-d'Or"/>
    <s v="21"/>
    <s v="Bourgogne-Franche-Comté"/>
    <s v="27"/>
    <s v="BT &lt;= 36 kVA"/>
    <m/>
    <m/>
    <n v="0"/>
    <n v="0"/>
    <n v="0"/>
    <n v="0"/>
    <n v="0"/>
    <n v="0"/>
    <n v="0"/>
    <n v="0"/>
    <n v="0"/>
    <n v="0"/>
    <s v="{&quot;coordinates&quot;:[[[[4.902768165,47.108806679],[4.903217887,47.109290087],[4.904191774,47.109488389],[4.904490465,47.109616754],[4.905272042,47.110606211],[4.906219119,47.111052594],[4.908560708,47.112621485],[4.910595055,47.113706398],[4.914010139,47.116001311],[4.914165517,47.115584478],[4.915754472,47.115081766],[4.916497131,47.11456064],[4.91715716,47.113867969],[4.917863833,47.112707124],[4.917736489,47.111871705],[4.918504705,47.110662104],[4.918683123,47.10970814],[4.919124067,47.109014587],[4.919678881,47.108666763],[4.920412186,47.108478975],[4.921372469,47.108109098],[4.922188681,47.107953242],[4.922711208,47.107736522],[4.922328401,47.107136801],[4.925049692,47.105810911],[4.925915152,47.106480936],[4.926665928,47.106266699],[4.925723808,47.104337152],[4.926586536,47.104156173],[4.92768594,47.103733491],[4.931278522,47.101996663],[4.931003492,47.1017563],[4.931636185,47.101451242],[4.931435325,47.101219547],[4.933290327,47.100428455],[4.931822244,47.099356091],[4.932759772,47.098909945],[4.932141769,47.098115157],[4.933419341,47.097590374],[4.937205159,47.095815895],[4.936693,47.094811323],[4.936971225,47.094553598],[4.93849993,47.094121811],[4.939814951,47.093945753],[4.940993666,47.093866529],[4.941476111,47.094043948],[4.941702565,47.093923969],[4.939636012,47.092014303],[4.939885416,47.091909253],[4.939475259,47.091504569],[4.938464547,47.091340505],[4.930410548,47.092674859],[4.929085447,47.093048205],[4.926554635,47.093557812],[4.925838655,47.093855225],[4.925391622,47.093929314],[4.925048837,47.09352526],[4.923463073,47.094171254],[4.922435746,47.094465721],[4.921290781,47.094456837],[4.920662855,47.094561832],[4.918954918,47.095223301],[4.919136234,47.095352676],[4.915907266,47.096446399],[4.916035705,47.096720747],[4.914519599,47.097179941],[4.913082048,47.097437888],[4.913012443,47.097334573],[4.911472222,47.097895891],[4.910241685,47.098190904],[4.909897465,47.098376706],[4.909434222,47.098925602],[4.907675472,47.099686801],[4.907231575,47.099776977],[4.905964524,47.099787065],[4.905193589,47.100027616],[4.904176899,47.10036767],[4.90396325,47.100666576],[4.904055816,47.102092455],[4.904293313,47.102393837],[4.90493142,47.102722841],[4.904939103,47.102977575],[4.90379823,47.103462861],[4.902805962,47.104571586],[4.901847756,47.105338425],[4.90189427,47.105871697],[4.901581063,47.106490135],[4.901614745,47.10688403],[4.902315386,47.107825306],[4.902832376,47.108346333],[4.902768165,47.108806679]]]],&quot;type&quot;:&quot;MultiPolygon&quot;}"/>
    <s v="47.102585062, 4.918586014"/>
  </r>
  <r>
    <x v="0"/>
    <x v="284"/>
    <s v="21183"/>
    <s v="CC de la Plaine Dijonnaise"/>
    <s v="200000925"/>
    <s v="CC"/>
    <s v="Côte-d'Or"/>
    <s v="21"/>
    <s v="Bourgogne-Franche-Comté"/>
    <s v="27"/>
    <s v="BT &lt;= 36 kVA"/>
    <n v="18"/>
    <n v="44.566000000000003"/>
    <n v="0"/>
    <n v="0"/>
    <n v="0"/>
    <n v="0"/>
    <n v="0"/>
    <n v="0"/>
    <n v="0"/>
    <n v="0"/>
    <n v="0"/>
    <n v="0"/>
    <s v="{&quot;coordinates&quot;:[[[[5.265363679,47.21487782],[5.265303864,47.215058217],[5.264711523,47.215682233],[5.263285557,47.217511378],[5.262008912,47.21880711],[5.259483509,47.221814979],[5.259067089,47.22247606],[5.258834037,47.222435571],[5.255696026,47.226480208],[5.255378753,47.227174467],[5.259128895,47.227818325],[5.259679601,47.227992218],[5.259103638,47.228287148],[5.263099887,47.229183663],[5.262767778,47.229554906],[5.265254891,47.230435774],[5.269293317,47.232857834],[5.272439165,47.232861941],[5.277546895,47.235260951],[5.278173431,47.234911798],[5.278894499,47.234858895],[5.27905052,47.235638482],[5.279742756,47.236589452],[5.280362491,47.236797016],[5.280986323,47.237194532],[5.281266852,47.237666349],[5.28119737,47.238179279],[5.28206241,47.23824601],[5.282112432,47.238552143],[5.282497868,47.238753502],[5.282980929,47.239385243],[5.282946398,47.239630897],[5.282559778,47.239869074],[5.282998893,47.240773673],[5.282809342,47.241386237],[5.282408071,47.241871477],[5.282510425,47.242101826],[5.282217666,47.242308432],[5.281534334,47.24337743],[5.281675254,47.243643946],[5.282185021,47.244156281],[5.285849748,47.243252785],[5.287456695,47.242943689],[5.288745394,47.245814705],[5.28973557,47.247760343],[5.28991889,47.248648353],[5.290580622,47.250271738],[5.29314129,47.251230732],[5.293655866,47.250549578],[5.294279081,47.249996864],[5.29446349,47.249668984],[5.294982568,47.249248919],[5.295096312,47.248753118],[5.295809199,47.24763752],[5.296396043,47.247194491],[5.297358122,47.247052041],[5.300518391,47.247094745],[5.301019059,47.247358604],[5.301918785,47.247428104],[5.303566687,47.246561376],[5.305404111,47.243577043],[5.301572278,47.24183749],[5.305185259,47.241064094],[5.307240541,47.240204515],[5.310036792,47.240002016],[5.311523722,47.239736403],[5.314186737,47.23991113],[5.316188908,47.238989403],[5.317864278,47.237912058],[5.322039146,47.236442392],[5.322607855,47.23607704],[5.324052343,47.231437637],[5.324929682,47.231483986],[5.326591321,47.230893134],[5.327679149,47.229998554],[5.327692868,47.22897153],[5.325310982,47.226236319],[5.320585233,47.224264947],[5.318480179,47.221436694],[5.317150688,47.2191459],[5.316923529,47.218046237],[5.316623289,47.217582097],[5.316095175,47.217934905],[5.314347117,47.218507528],[5.312789273,47.218524224],[5.312239174,47.218673905],[5.309276528,47.220393796],[5.308592824,47.220603763],[5.308072724,47.220590708],[5.307148788,47.219884984],[5.306777134,47.219726663],[5.306325346,47.21887103],[5.305782946,47.218399075],[5.304260464,47.217544022],[5.303060168,47.217389558],[5.301391857,47.217758651],[5.300755696,47.217689326],[5.300265521,47.217231621],[5.297597811,47.218435585],[5.296441162,47.218064932],[5.294605603,47.218481373],[5.293394432,47.218629642],[5.292461462,47.217737549],[5.291407633,47.21698654],[5.289349932,47.21665615],[5.289117095,47.216713888],[5.288306544,47.216583995],[5.288486453,47.216121111],[5.287721739,47.2157012],[5.287722142,47.215493143],[5.284489023,47.215869463],[5.282810607,47.212700745],[5.279334047,47.211290335],[5.2772408,47.209395111],[5.276895757,47.209424409],[5.275037342,47.209578005],[5.274254792,47.209919404],[5.272619032,47.21108902],[5.272150142,47.211503507],[5.271844038,47.211954429],[5.268605925,47.213557082],[5.265363679,47.21487782]]]],&quot;type&quot;:&quot;MultiPolygon&quot;}"/>
    <s v="47.228638946, 5.291997765"/>
  </r>
  <r>
    <x v="0"/>
    <x v="284"/>
    <s v="21183"/>
    <s v="CC de la Plaine Dijonnaise"/>
    <s v="200000925"/>
    <s v="CC"/>
    <s v="Côte-d'Or"/>
    <s v="21"/>
    <s v="Bourgogne-Franche-Comté"/>
    <s v="27"/>
    <s v="BT &gt; 36 kVA"/>
    <n v="1"/>
    <n v="243.10300000000001"/>
    <n v="0"/>
    <n v="0"/>
    <n v="0"/>
    <n v="0"/>
    <n v="0"/>
    <n v="0"/>
    <n v="0"/>
    <n v="0"/>
    <n v="0"/>
    <n v="0"/>
    <s v="{&quot;coordinates&quot;:[[[[5.265363679,47.21487782],[5.265303864,47.215058217],[5.264711523,47.215682233],[5.263285557,47.217511378],[5.262008912,47.21880711],[5.259483509,47.221814979],[5.259067089,47.22247606],[5.258834037,47.222435571],[5.255696026,47.226480208],[5.255378753,47.227174467],[5.259128895,47.227818325],[5.259679601,47.227992218],[5.259103638,47.228287148],[5.263099887,47.229183663],[5.262767778,47.229554906],[5.265254891,47.230435774],[5.269293317,47.232857834],[5.272439165,47.232861941],[5.277546895,47.235260951],[5.278173431,47.234911798],[5.278894499,47.234858895],[5.27905052,47.235638482],[5.279742756,47.236589452],[5.280362491,47.236797016],[5.280986323,47.237194532],[5.281266852,47.237666349],[5.28119737,47.238179279],[5.28206241,47.23824601],[5.282112432,47.238552143],[5.282497868,47.238753502],[5.282980929,47.239385243],[5.282946398,47.239630897],[5.282559778,47.239869074],[5.282998893,47.240773673],[5.282809342,47.241386237],[5.282408071,47.241871477],[5.282510425,47.242101826],[5.282217666,47.242308432],[5.281534334,47.24337743],[5.281675254,47.243643946],[5.282185021,47.244156281],[5.285849748,47.243252785],[5.287456695,47.242943689],[5.288745394,47.245814705],[5.28973557,47.247760343],[5.28991889,47.248648353],[5.290580622,47.250271738],[5.29314129,47.251230732],[5.293655866,47.250549578],[5.294279081,47.249996864],[5.29446349,47.249668984],[5.294982568,47.249248919],[5.295096312,47.248753118],[5.295809199,47.24763752],[5.296396043,47.247194491],[5.297358122,47.247052041],[5.300518391,47.247094745],[5.301019059,47.247358604],[5.301918785,47.247428104],[5.303566687,47.246561376],[5.305404111,47.243577043],[5.301572278,47.24183749],[5.305185259,47.241064094],[5.307240541,47.240204515],[5.310036792,47.240002016],[5.311523722,47.239736403],[5.314186737,47.23991113],[5.316188908,47.238989403],[5.317864278,47.237912058],[5.322039146,47.236442392],[5.322607855,47.23607704],[5.324052343,47.231437637],[5.324929682,47.231483986],[5.326591321,47.230893134],[5.327679149,47.229998554],[5.327692868,47.22897153],[5.325310982,47.226236319],[5.320585233,47.224264947],[5.318480179,47.221436694],[5.317150688,47.2191459],[5.316923529,47.218046237],[5.316623289,47.217582097],[5.316095175,47.217934905],[5.314347117,47.218507528],[5.312789273,47.218524224],[5.312239174,47.218673905],[5.309276528,47.220393796],[5.308592824,47.220603763],[5.308072724,47.220590708],[5.307148788,47.219884984],[5.306777134,47.219726663],[5.306325346,47.21887103],[5.305782946,47.218399075],[5.304260464,47.217544022],[5.303060168,47.217389558],[5.301391857,47.217758651],[5.300755696,47.217689326],[5.300265521,47.217231621],[5.297597811,47.218435585],[5.296441162,47.218064932],[5.294605603,47.218481373],[5.293394432,47.218629642],[5.292461462,47.217737549],[5.291407633,47.21698654],[5.289349932,47.21665615],[5.289117095,47.216713888],[5.288306544,47.216583995],[5.288486453,47.216121111],[5.287721739,47.2157012],[5.287722142,47.215493143],[5.284489023,47.215869463],[5.282810607,47.212700745],[5.279334047,47.211290335],[5.2772408,47.209395111],[5.276895757,47.209424409],[5.275037342,47.209578005],[5.274254792,47.209919404],[5.272619032,47.21108902],[5.272150142,47.211503507],[5.271844038,47.211954429],[5.268605925,47.213557082],[5.265363679,47.21487782]]]],&quot;type&quot;:&quot;MultiPolygon&quot;}"/>
    <s v="47.228638946, 5.291997765"/>
  </r>
  <r>
    <x v="0"/>
    <x v="284"/>
    <s v="21183"/>
    <s v="CC de la Plaine Dijonnaise"/>
    <s v="200000925"/>
    <s v="CC"/>
    <s v="Côte-d'Or"/>
    <s v="21"/>
    <s v="Bourgogne-Franche-Comté"/>
    <s v="27"/>
    <s v="HTA"/>
    <n v="1"/>
    <n v="0"/>
    <n v="0"/>
    <n v="0"/>
    <n v="0"/>
    <n v="0"/>
    <n v="0"/>
    <n v="0"/>
    <n v="0"/>
    <n v="0"/>
    <n v="0"/>
    <n v="0"/>
    <s v="{&quot;coordinates&quot;:[[[[5.265363679,47.21487782],[5.265303864,47.215058217],[5.264711523,47.215682233],[5.263285557,47.217511378],[5.262008912,47.21880711],[5.259483509,47.221814979],[5.259067089,47.22247606],[5.258834037,47.222435571],[5.255696026,47.226480208],[5.255378753,47.227174467],[5.259128895,47.227818325],[5.259679601,47.227992218],[5.259103638,47.228287148],[5.263099887,47.229183663],[5.262767778,47.229554906],[5.265254891,47.230435774],[5.269293317,47.232857834],[5.272439165,47.232861941],[5.277546895,47.235260951],[5.278173431,47.234911798],[5.278894499,47.234858895],[5.27905052,47.235638482],[5.279742756,47.236589452],[5.280362491,47.236797016],[5.280986323,47.237194532],[5.281266852,47.237666349],[5.28119737,47.238179279],[5.28206241,47.23824601],[5.282112432,47.238552143],[5.282497868,47.238753502],[5.282980929,47.239385243],[5.282946398,47.239630897],[5.282559778,47.239869074],[5.282998893,47.240773673],[5.282809342,47.241386237],[5.282408071,47.241871477],[5.282510425,47.242101826],[5.282217666,47.242308432],[5.281534334,47.24337743],[5.281675254,47.243643946],[5.282185021,47.244156281],[5.285849748,47.243252785],[5.287456695,47.242943689],[5.288745394,47.245814705],[5.28973557,47.247760343],[5.28991889,47.248648353],[5.290580622,47.250271738],[5.29314129,47.251230732],[5.293655866,47.250549578],[5.294279081,47.249996864],[5.29446349,47.249668984],[5.294982568,47.249248919],[5.295096312,47.248753118],[5.295809199,47.24763752],[5.296396043,47.247194491],[5.297358122,47.247052041],[5.300518391,47.247094745],[5.301019059,47.247358604],[5.301918785,47.247428104],[5.303566687,47.246561376],[5.305404111,47.243577043],[5.301572278,47.24183749],[5.305185259,47.241064094],[5.307240541,47.240204515],[5.310036792,47.240002016],[5.311523722,47.239736403],[5.314186737,47.23991113],[5.316188908,47.238989403],[5.317864278,47.237912058],[5.322039146,47.236442392],[5.322607855,47.23607704],[5.324052343,47.231437637],[5.324929682,47.231483986],[5.326591321,47.230893134],[5.327679149,47.229998554],[5.327692868,47.22897153],[5.325310982,47.226236319],[5.320585233,47.224264947],[5.318480179,47.221436694],[5.317150688,47.2191459],[5.316923529,47.218046237],[5.316623289,47.217582097],[5.316095175,47.217934905],[5.314347117,47.218507528],[5.312789273,47.218524224],[5.312239174,47.218673905],[5.309276528,47.220393796],[5.308592824,47.220603763],[5.308072724,47.220590708],[5.307148788,47.219884984],[5.306777134,47.219726663],[5.306325346,47.21887103],[5.305782946,47.218399075],[5.304260464,47.217544022],[5.303060168,47.217389558],[5.301391857,47.217758651],[5.300755696,47.217689326],[5.300265521,47.217231621],[5.297597811,47.218435585],[5.296441162,47.218064932],[5.294605603,47.218481373],[5.293394432,47.218629642],[5.292461462,47.217737549],[5.291407633,47.21698654],[5.289349932,47.21665615],[5.289117095,47.216713888],[5.288306544,47.216583995],[5.288486453,47.216121111],[5.287721739,47.2157012],[5.287722142,47.215493143],[5.284489023,47.215869463],[5.282810607,47.212700745],[5.279334047,47.211290335],[5.2772408,47.209395111],[5.276895757,47.209424409],[5.275037342,47.209578005],[5.274254792,47.209919404],[5.272619032,47.21108902],[5.272150142,47.211503507],[5.271844038,47.211954429],[5.268605925,47.213557082],[5.265363679,47.21487782]]]],&quot;type&quot;:&quot;MultiPolygon&quot;}"/>
    <s v="47.228638946, 5.291997765"/>
  </r>
  <r>
    <x v="0"/>
    <x v="285"/>
    <s v="21178"/>
    <s v="CC de Gevrey-Chambertin et de Nuits-Saint-Georges"/>
    <s v="200070894"/>
    <s v="CC"/>
    <s v="Côte-d'Or"/>
    <s v="21"/>
    <s v="Bourgogne-Franche-Comté"/>
    <s v="27"/>
    <s v="BT &lt;= 36 kVA"/>
    <n v="11"/>
    <n v="39.381"/>
    <n v="0"/>
    <n v="0"/>
    <n v="0"/>
    <n v="0"/>
    <n v="0"/>
    <n v="0"/>
    <n v="0"/>
    <n v="0"/>
    <n v="0"/>
    <n v="0"/>
    <s v="{&quot;coordinates&quot;:[[[[4.825583354,47.25723675],[4.82627442,47.25713852],[4.827289084,47.25667679],[4.82852907,47.256695965],[4.82919526,47.256294643],[4.829852125,47.256435563],[4.83229166,47.256490693],[4.832911303,47.256664602],[4.834218238,47.256087428],[4.834899035,47.256076658],[4.835302994,47.255976613],[4.836676381,47.255332623],[4.837771689,47.255105452],[4.839394565,47.254139597],[4.840667342,47.253611517],[4.841211058,47.253885642],[4.844454681,47.252939893],[4.844381257,47.252842906],[4.847029979,47.252254138],[4.84694249,47.252094342],[4.849138169,47.251908962],[4.848665597,47.251512171],[4.849869504,47.251523587],[4.851817804,47.251298879],[4.851800947,47.251155067],[4.854996666,47.251168821],[4.855734057,47.250845446],[4.856373681,47.250257082],[4.858109218,47.2491973],[4.858940943,47.24911733],[4.860171638,47.249139915],[4.861024323,47.248863283],[4.862352362,47.250016222],[4.862701294,47.250162803],[4.86408157,47.250379255],[4.865620374,47.251085719],[4.866250853,47.25153213],[4.867003159,47.252287253],[4.868380673,47.25310704],[4.869882696,47.253284542],[4.870159639,47.25337553],[4.870511304,47.254169509],[4.870402082,47.254413508],[4.869474613,47.254822888],[4.868982404,47.255273873],[4.868691617,47.25527946],[4.867957792,47.255058052],[4.867661553,47.255097043],[4.866985956,47.255828329],[4.86696761,47.256214041],[4.867160242,47.256847599],[4.86767627,47.257690268],[4.867551712,47.258292912],[4.867059026,47.258693467],[4.867103568,47.258947593],[4.867597879,47.259583495],[4.867644167,47.259925843],[4.867355799,47.260801276],[4.867290144,47.261728954],[4.86739252,47.262505342],[4.866958569,47.262884237],[4.866868291,47.263141434],[4.866968274,47.26377288],[4.867832882,47.264708991],[4.867742473,47.265419144],[4.867223244,47.26570486],[4.865729296,47.265617239],[4.86509819,47.265843511],[4.864108263,47.267395684],[4.863218922,47.268340193],[4.862385538,47.268953312],[4.862370637,47.26966855],[4.862520146,47.270355933],[4.862979697,47.270560171],[4.863169369,47.271108231],[4.864201037,47.271976847],[4.864785791,47.272166459],[4.865061438,47.272370043],[4.865389931,47.272876245],[4.866702206,47.274355369],[4.866757317,47.274304054],[4.868895668,47.275755449],[4.869881746,47.274852564],[4.870739823,47.273846376],[4.871214876,47.273164237],[4.871852703,47.271951775],[4.871083914,47.270733191],[4.871124965,47.270354317],[4.871839644,47.269108195],[4.871670237,47.268498586],[4.872635627,47.268184036],[4.873004907,47.268151058],[4.873496237,47.267862165],[4.8746719,47.267849472],[4.87537889,47.268016342],[4.87598749,47.267941664],[4.877803747,47.268429163],[4.87931526,47.269205232],[4.88012095,47.269847743],[4.8831212,47.271159737],[4.884224123,47.272013516],[4.884274027,47.272417934],[4.884481125,47.272739652],[4.884317755,47.273476218],[4.884838137,47.273563217],[4.885670966,47.273580299],[4.886127983,47.273746666],[4.886480213,47.274093937],[4.886621119,47.274677875],[4.886418506,47.27512512],[4.886604522,47.275373336],[4.887070593,47.275307222],[4.887483439,47.274931297],[4.887896797,47.275059647],[4.888617462,47.275047015],[4.889413024,47.275170036],[4.890986082,47.275842296],[4.891585942,47.275667723],[4.891450002,47.275452017],[4.892229447,47.275267308],[4.89247205,47.275430845],[4.893037912,47.276206854],[4.893932721,47.275878872],[4.894779055,47.275302233],[4.895289388,47.27514081],[4.8957664,47.274747597],[4.896266335,47.275304045],[4.89652742,47.275428549],[4.896506318,47.275205568],[4.896878959,47.274254841],[4.897272403,47.2737063],[4.899486866,47.272159903],[4.900491616,47.270566649],[4.900514385,47.269527086],[4.899591966,47.267161243],[4.8993339,47.264351366],[4.899530675,47.263668256],[4.900050404,47.262878096],[4.900383893,47.262657409],[4.901509441,47.262390417],[4.902871261,47.262370782],[4.903670595,47.26219377],[4.904479317,47.261908536],[4.905385329,47.261494725],[4.906012765,47.260909885],[4.906161616,47.260519316],[4.905440654,47.258839093],[4.903901017,47.256749067],[4.904006423,47.256326794],[4.904284713,47.255968321],[4.904796379,47.255813133],[4.906902382,47.255523672],[4.907588946,47.255265637],[4.906634994,47.254734712],[4.908060149,47.253374898],[4.908955924,47.253608698],[4.909120786,47.253334927],[4.909736153,47.253642677],[4.910543785,47.253107971],[4.910441487,47.252425261],[4.910533657,47.251967178],[4.911049261,47.252184712],[4.911831676,47.252169112],[4.912906202,47.251628187],[4.914010357,47.251585651],[4.91592196,47.250820153],[4.915276033,47.24913514],[4.91517634,47.248378546],[4.914425679,47.248355823],[4.9134101,47.248172672],[4.912589268,47.248259158],[4.911586732,47.248033451],[4.911031075,47.248250632],[4.909903857,47.248237688],[4.908353379,47.247999366],[4.907052684,47.247569607],[4.906794914,47.247684611],[4.906235795,47.24735701],[4.906028427,47.247513508],[4.905598648,47.247178375],[4.905081997,47.246593422],[4.905364298,47.246387066],[4.906394929,47.245952281],[4.906529754,47.245540327],[4.905901424,47.245460606],[4.905307114,47.245184008],[4.904584349,47.24549936],[4.904187663,47.245500473],[4.903721731,47.245039854],[4.903061741,47.243916033],[4.902038067,47.243949042],[4.901524177,47.244412235],[4.900414422,47.244180087],[4.898839422,47.244178879],[4.898773907,47.243821545],[4.896942229,47.243291407],[4.896558319,47.243241856],[4.891876177,47.241334516],[4.887934188,47.239408634],[4.887082895,47.238096931],[4.886338943,47.237394028],[4.884402654,47.236585337],[4.882971895,47.235750393],[4.882206203,47.234537222],[4.881529072,47.233209143],[4.880957803,47.233054521],[4.880810648,47.232438252],[4.879354164,47.231581169],[4.880308121,47.228653414],[4.879099568,47.228040849],[4.878086775,47.227279216],[4.877067264,47.226816656],[4.876407846,47.226027672],[4.874742465,47.225048742],[4.874184674,47.22486055],[4.873685795,47.224466085],[4.873275623,47.224379061],[4.871943269,47.224723877],[4.870870169,47.224617835],[4.870353523,47.224890027],[4.869891369,47.224904689],[4.869890848,47.225345951],[4.869590713,47.225572322],[4.868491342,47.225737737],[4.866175126,47.225540923],[4.865480314,47.225555711],[4.864606594,47.225290612],[4.864349052,47.225106547],[4.862355923,47.224351541],[4.862100087,47.22417825],[4.861724974,47.223537705],[4.860804464,47.222568224],[4.859915181,47.221965645],[4.859273616,47.222028171],[4.856919612,47.221573332],[4.855938452,47.221677301],[4.854645077,47.221505298],[4.853246229,47.221494358],[4.852565349,47.221298126],[4.851861154,47.221614657],[4.851045706,47.22161778],[4.849408734,47.222023933],[4.848867117,47.222033476],[4.847546707,47.221805093],[4.846923246,47.221509757],[4.846461565,47.221152406],[4.845429671,47.220741099],[4.842835038,47.220279003],[4.841911826,47.220183818],[4.839551646,47.221396479],[4.838418386,47.221691821],[4.836573818,47.222717935],[4.834808255,47.222768416],[4.83329391,47.222937364],[4.831492015,47.223435022],[4.829588691,47.223710925],[4.828743072,47.224149313],[4.827501189,47.223974393],[4.826544626,47.223754441],[4.825439897,47.223336002],[4.824899458,47.22291317],[4.824044738,47.22257723],[4.822916833,47.222760671],[4.821470929,47.222492542],[4.821072372,47.222979677],[4.820411541,47.223489841],[4.820196427,47.223539146],[4.817270943,47.223453584],[4.818155328,47.225137166],[4.818843453,47.225784638],[4.819572508,47.226273875],[4.822245248,47.227556526],[4.823689328,47.228078618],[4.825223863,47.228772165],[4.827716584,47.230040417],[4.828556414,47.231528314],[4.829142589,47.232281794],[4.830269323,47.233223947],[4.830849592,47.233841535],[4.831168339,47.234349788],[4.831601057,47.23540915],[4.831658035,47.237275897],[4.831214461,47.238188813],[4.831165725,47.238815434],[4.83082056,47.24013382],[4.830366417,47.240659682],[4.829689038,47.241231388],[4.829345703,47.241750093],[4.829463986,47.243127797],[4.829300159,47.243442856],[4.8292601,47.244752818],[4.828908988,47.246248687],[4.828902695,47.246646808],[4.828292346,47.246859047],[4.828202931,47.247068472],[4.82853212,47.24846536],[4.828077772,47.24996015],[4.82821625,47.251037665],[4.827901735,47.251550505],[4.827922363,47.252157116],[4.827529439,47.252736928],[4.827104212,47.254351018],[4.82710604,47.255377556],[4.826396243,47.256519762],[4.825583354,47.25723675]]]],&quot;type&quot;:&quot;MultiPolygon&quot;}"/>
    <s v="47.245760725, 4.866785691"/>
  </r>
  <r>
    <x v="0"/>
    <x v="286"/>
    <s v="21177"/>
    <s v="CC des Terres d'Auxois"/>
    <s v="200071017"/>
    <s v="CC"/>
    <s v="Côte-d'Or"/>
    <s v="21"/>
    <s v="Bourgogne-Franche-Comté"/>
    <s v="27"/>
    <s v="BT &lt;= 36 kVA"/>
    <m/>
    <m/>
    <n v="0"/>
    <n v="0"/>
    <n v="0"/>
    <n v="0"/>
    <n v="0"/>
    <n v="0"/>
    <n v="0"/>
    <n v="0"/>
    <n v="0"/>
    <n v="0"/>
    <s v="{&quot;coordinates&quot;:[[[[4.435721266,47.37549308],[4.435047799,47.375190773],[4.433975562,47.374895183],[4.431471659,47.375038593],[4.430996576,47.375712509],[4.429901099,47.375688176],[4.429064199,47.374623441],[4.428653485,47.37472933],[4.428052641,47.373817448],[4.427603756,47.374032746],[4.427079541,47.373907731],[4.426486085,47.373969938],[4.424167303,47.373047596],[4.423831888,47.373193962],[4.423303619,47.372965439],[4.422038944,47.37265589],[4.419635084,47.372319732],[4.419298999,47.372190583],[4.419079392,47.371654851],[4.419089022,47.37096686],[4.418638449,47.370767979],[4.418250634,47.36943388],[4.417453065,47.367788751],[4.416037574,47.365926958],[4.415597718,47.364123494],[4.414439624,47.364579673],[4.413806276,47.363979637],[4.413461878,47.363431906],[4.412840561,47.363488982],[4.412526272,47.364033919],[4.41191757,47.364469887],[4.411798269,47.365727337],[4.411444065,47.366065673],[4.410937393,47.365545116],[4.410371756,47.365150422],[4.410305543,47.365353806],[4.40927114,47.36663676],[4.409001824,47.36677688],[4.407869464,47.366854529],[4.407344345,47.367296663],[4.407056323,47.367128182],[4.406490567,47.36768875],[4.406551106,47.368076971],[4.405961555,47.368033685],[4.405545073,47.369031816],[4.404138164,47.369002004],[4.404218794,47.369651987],[4.401940625,47.369906381],[4.402222251,47.370286534],[4.400349161,47.370524303],[4.399193663,47.371445777],[4.399230202,47.372236748],[4.398941633,47.372657085],[4.398536868,47.372840226],[4.396753555,47.372508733],[4.395484556,47.372433941],[4.394483829,47.371819307],[4.394222233,47.370984217],[4.394010812,47.370753561],[4.392843135,47.370853095],[4.39209117,47.370731553],[4.391542657,47.370738122],[4.390354245,47.370395805],[4.389207294,47.370374407],[4.388754692,47.370092604],[4.388717883,47.369182787],[4.388946439,47.368233785],[4.388607963,47.36805956],[4.387678381,47.36798603],[4.386329872,47.368983509],[4.385429405,47.369781154],[4.384911627,47.370105149],[4.381426025,47.370823696],[4.3813089,47.371113201],[4.37853078,47.371207409],[4.378458116,47.371783595],[4.378700673,47.372557719],[4.379324211,47.373251693],[4.381918739,47.374927035],[4.38294847,47.375898869],[4.383978595,47.37857955],[4.383994348,47.378984519],[4.385285408,47.378727847],[4.385801071,47.379447381],[4.385420505,47.379903892],[4.386712988,47.380931983],[4.387066056,47.381359938],[4.388042594,47.38134378],[4.388604847,47.382170786],[4.388424289,47.382467357],[4.38853374,47.383110698],[4.389002682,47.383763249],[4.388866174,47.383969259],[4.389575438,47.384584724],[4.390447809,47.385099195],[4.390676254,47.385422388],[4.391535858,47.385903691],[4.392067297,47.386612204],[4.391878477,47.386998912],[4.392229413,47.387392663],[4.393315523,47.387507501],[4.393407337,47.387622545],[4.394844868,47.387944738],[4.395125352,47.387820726],[4.396229614,47.387715634],[4.395991709,47.387387163],[4.396069278,47.387056705],[4.397293881,47.38607592],[4.397704392,47.385956641],[4.399717139,47.385969339],[4.400528725,47.385877633],[4.401004668,47.385726042],[4.40137337,47.385782821],[4.401862916,47.385644568],[4.402134457,47.384976836],[4.402365676,47.384744458],[4.402906286,47.385646387],[4.403470759,47.385635973],[4.404953502,47.388239879],[4.406294311,47.38835872],[4.407204075,47.388622318],[4.411254074,47.390275787],[4.413936951,47.390958068],[4.418078008,47.391828691],[4.422167362,47.392994216],[4.425039098,47.393637918],[4.425896075,47.393754362],[4.428026937,47.393809242],[4.430552253,47.393987981],[4.431743686,47.393967013],[4.432616075,47.394212868],[4.435625322,47.394240577],[4.436503703,47.395401987],[4.436612286,47.395990376],[4.436937417,47.396594095],[4.43814945,47.397783782],[4.438548639,47.397786046],[4.441693187,47.398941868],[4.441566296,47.399203643],[4.44167535,47.399560631],[4.441130981,47.399781662],[4.439297848,47.400157304],[4.43704929,47.401608566],[4.437352082,47.401921747],[4.4374406,47.402255583],[4.438334806,47.403160182],[4.439519781,47.40466891],[4.439808525,47.405247862],[4.439842099,47.406102777],[4.439651574,47.407995866],[4.439535174,47.408402464],[4.438993079,47.40915646],[4.439236123,47.409909744],[4.439374433,47.411059576],[4.439873211,47.411951047],[4.440644611,47.413016508],[4.44193227,47.415422482],[4.442023455,47.416050693],[4.441950702,47.417537163],[4.442308267,47.418205287],[4.442534579,47.41922077],[4.442551033,47.420029074],[4.442753009,47.421076369],[4.44830865,47.422152573],[4.449360202,47.420174025],[4.448422493,47.419787752],[4.452103911,47.416320541],[4.45140756,47.415930378],[4.450315764,47.415484819],[4.449979356,47.415258525],[4.449210816,47.414257913],[4.448927369,47.413095495],[4.454215013,47.413266298],[4.454234163,47.414118688],[4.454670148,47.414201471],[4.456266343,47.414171594],[4.456793138,47.414228021],[4.456814342,47.41359301],[4.462913384,47.412969949],[4.46189529,47.412358806],[4.460870887,47.411612682],[4.460247982,47.410948842],[4.459092392,47.41020525],[4.458532043,47.409450581],[4.457852921,47.40905844],[4.455225469,47.407981212],[4.452656907,47.406724021],[4.451611213,47.406456168],[4.451707656,47.405414158],[4.451091057,47.405074318],[4.450440638,47.404268514],[4.450213401,47.404153402],[4.448724688,47.402310031],[4.449805031,47.401263863],[4.450642541,47.401046337],[4.451371548,47.40103364],[4.45219678,47.400118482],[4.451445342,47.399547136],[4.451450869,47.399408412],[4.452295572,47.399261912],[4.453342038,47.398927412],[4.453494835,47.398400595],[4.451971588,47.398217946],[4.450533905,47.397668667],[4.45027117,47.397465763],[4.450605516,47.397178881],[4.449364274,47.396733378],[4.450798268,47.395628767],[4.452826865,47.394303324],[4.454327095,47.393690334],[4.455562275,47.393083343],[4.455874128,47.392604951],[4.450307083,47.392666423],[4.45000526,47.391654586],[4.449332726,47.391397366],[4.447727594,47.391022108],[4.447173662,47.39063915],[4.447408764,47.390213056],[4.447677569,47.389120277],[4.447362686,47.388997248],[4.446811116,47.388504415],[4.446109567,47.38820162],[4.445497646,47.387534863],[4.445077855,47.387650825],[4.444680711,47.387328031],[4.445057888,47.387155877],[4.444760661,47.38675261],[4.444548028,47.385995351],[4.444190537,47.385372243],[4.443673077,47.385651479],[4.442759314,47.385983349],[4.441916294,47.386185585],[4.441516266,47.38609961],[4.440457929,47.386429653],[4.43910963,47.385341614],[4.438558375,47.385004501],[4.437582089,47.385378521],[4.436875905,47.38583923],[4.435344713,47.385046925],[4.435625785,47.384305162],[4.435936059,47.384307633],[4.43644845,47.383343323],[4.437358752,47.383426609],[4.437476321,47.383065012],[4.435362744,47.382451875],[4.436359361,47.381106136],[4.437524834,47.381413157],[4.437600576,47.381172725],[4.438548358,47.379986032],[4.43807342,47.379724502],[4.438308895,47.379064327],[4.437135516,47.379499308],[4.436420948,47.379891693],[4.43471627,47.379148341],[4.435182832,47.378651887],[4.43437564,47.378307109],[4.434626881,47.377987082],[4.433336403,47.377314228],[4.433783738,47.376743286],[4.434763652,47.376410666],[4.435217467,47.376132255],[4.435721266,47.37549308]]]],&quot;type&quot;:&quot;MultiPolygon&quot;}"/>
    <s v="47.387224301, 4.422171294"/>
  </r>
  <r>
    <x v="0"/>
    <x v="287"/>
    <s v="21171"/>
    <s v="Dijon Métropole"/>
    <s v="242100410"/>
    <s v="ME"/>
    <s v="Côte-d'Or"/>
    <s v="21"/>
    <s v="Bourgogne-Franche-Comté"/>
    <s v="27"/>
    <s v="BT &gt; 36 kVA"/>
    <n v="5"/>
    <n v="345.67399999999998"/>
    <n v="0"/>
    <n v="0"/>
    <n v="0"/>
    <n v="0"/>
    <n v="0"/>
    <n v="0"/>
    <n v="0"/>
    <n v="0"/>
    <n v="0"/>
    <n v="0"/>
    <s v="{&quot;coordinates&quot;:[[[[5.138394789,47.280305879],[5.138213498,47.279308679],[5.137310817,47.279371244],[5.136453245,47.279569858],[5.135896244,47.27980616],[5.13512379,47.27988252],[5.133829987,47.27969379],[5.131250547,47.27955479],[5.130684042,47.279318439],[5.126939036,47.280088712],[5.126081096,47.280513299],[5.125214528,47.2807201],[5.123682676,47.281271385],[5.122634073,47.281393242],[5.122194817,47.280692528],[5.11677069,47.281642668],[5.117535415,47.284155711],[5.117109963,47.284274246],[5.118066046,47.285932754],[5.117936178,47.285962142],[5.11935029,47.288694761],[5.1188689,47.288805318],[5.119598843,47.290029365],[5.118936691,47.290188252],[5.119016467,47.290365108],[5.120162453,47.290090213],[5.121196527,47.292344346],[5.1209992,47.292475834],[5.122450899,47.29551482],[5.122839764,47.296745986],[5.121118549,47.297006204],[5.120432603,47.297201555],[5.11711233,47.296826306],[5.115748084,47.296605333],[5.115151705,47.296419882],[5.114298111,47.297199116],[5.113165844,47.297961805],[5.105012694,47.299619326],[5.104409786,47.299875212],[5.102014298,47.300467067],[5.097057776,47.301890464],[5.097984839,47.303390245],[5.099814995,47.304384682],[5.101902069,47.304702623],[5.101996762,47.304990887],[5.103447377,47.305080777],[5.106040766,47.305512843],[5.107176956,47.305518337],[5.108996509,47.306067949],[5.110409369,47.307149954],[5.111157036,47.307341685],[5.111688468,47.307724661],[5.112135487,47.307644482],[5.115191924,47.307692386],[5.116207483,47.307894511],[5.118143302,47.308500399],[5.117991968,47.308993966],[5.121389936,47.309607332],[5.121606621,47.309863633],[5.121960181,47.310869401],[5.121803539,47.31139549],[5.122094922,47.311397368],[5.122401623,47.311686244],[5.124282839,47.312011155],[5.124475949,47.312875761],[5.125138154,47.313146416],[5.126415962,47.313313033],[5.130252506,47.313322839],[5.130636905,47.314233457],[5.132295519,47.314818085],[5.134938461,47.313747367],[5.135137205,47.314049904],[5.136465455,47.313519347],[5.136460866,47.315334068],[5.139408703,47.314904241],[5.139882274,47.315722231],[5.140016538,47.316366361],[5.140702007,47.316387043],[5.142382225,47.317873498],[5.144844038,47.317142709],[5.147542499,47.317330569],[5.151547505,47.316810629],[5.15252464,47.316607897],[5.15759114,47.314725308],[5.159709148,47.314245542],[5.160796016,47.308216693],[5.162125086,47.304592344],[5.166846451,47.298982845],[5.165766503,47.29876075],[5.165847671,47.29752364],[5.164568991,47.29621284],[5.164158194,47.295118193],[5.163790119,47.294886403],[5.1633051,47.294380315],[5.162256556,47.293719021],[5.162237741,47.292626968],[5.162093714,47.292501769],[5.160315617,47.291735173],[5.160122576,47.289996145],[5.159108154,47.289489088],[5.158739688,47.288752065],[5.157119353,47.287954568],[5.156471168,47.288359271],[5.155577399,47.288680275],[5.154397555,47.288766131],[5.153225441,47.289176939],[5.152311177,47.28925154],[5.150552638,47.289529106],[5.149551012,47.289769209],[5.147766079,47.28998328],[5.146724679,47.290652769],[5.146491432,47.290976788],[5.145656113,47.290974227],[5.144564122,47.291306015],[5.144009804,47.290517449],[5.142901569,47.2909729],[5.1416613,47.289544973],[5.139048842,47.285930529],[5.138699784,47.285407426],[5.138574903,47.284730694],[5.137908434,47.284811421],[5.13843977,47.283297666],[5.138719264,47.281276123],[5.138394789,47.280305879]]]],&quot;type&quot;:&quot;MultiPolygon&quot;}"/>
    <s v="47.299874546, 5.136707055"/>
  </r>
  <r>
    <x v="0"/>
    <x v="287"/>
    <s v="21171"/>
    <s v="Dijon Métropole"/>
    <s v="242100410"/>
    <s v="ME"/>
    <s v="Côte-d'Or"/>
    <s v="21"/>
    <s v="Bourgogne-Franche-Comté"/>
    <s v="27"/>
    <s v="HTA"/>
    <n v="0"/>
    <n v="0"/>
    <n v="0"/>
    <n v="0"/>
    <n v="0"/>
    <n v="0"/>
    <n v="0"/>
    <n v="0"/>
    <n v="1"/>
    <n v="4566.8270000000002"/>
    <n v="0"/>
    <n v="0"/>
    <s v="{&quot;coordinates&quot;:[[[[5.138394789,47.280305879],[5.138213498,47.279308679],[5.137310817,47.279371244],[5.136453245,47.279569858],[5.135896244,47.27980616],[5.13512379,47.27988252],[5.133829987,47.27969379],[5.131250547,47.27955479],[5.130684042,47.279318439],[5.126939036,47.280088712],[5.126081096,47.280513299],[5.125214528,47.2807201],[5.123682676,47.281271385],[5.122634073,47.281393242],[5.122194817,47.280692528],[5.11677069,47.281642668],[5.117535415,47.284155711],[5.117109963,47.284274246],[5.118066046,47.285932754],[5.117936178,47.285962142],[5.11935029,47.288694761],[5.1188689,47.288805318],[5.119598843,47.290029365],[5.118936691,47.290188252],[5.119016467,47.290365108],[5.120162453,47.290090213],[5.121196527,47.292344346],[5.1209992,47.292475834],[5.122450899,47.29551482],[5.122839764,47.296745986],[5.121118549,47.297006204],[5.120432603,47.297201555],[5.11711233,47.296826306],[5.115748084,47.296605333],[5.115151705,47.296419882],[5.114298111,47.297199116],[5.113165844,47.297961805],[5.105012694,47.299619326],[5.104409786,47.299875212],[5.102014298,47.300467067],[5.097057776,47.301890464],[5.097984839,47.303390245],[5.099814995,47.304384682],[5.101902069,47.304702623],[5.101996762,47.304990887],[5.103447377,47.305080777],[5.106040766,47.305512843],[5.107176956,47.305518337],[5.108996509,47.306067949],[5.110409369,47.307149954],[5.111157036,47.307341685],[5.111688468,47.307724661],[5.112135487,47.307644482],[5.115191924,47.307692386],[5.116207483,47.307894511],[5.118143302,47.308500399],[5.117991968,47.308993966],[5.121389936,47.309607332],[5.121606621,47.309863633],[5.121960181,47.310869401],[5.121803539,47.31139549],[5.122094922,47.311397368],[5.122401623,47.311686244],[5.124282839,47.312011155],[5.124475949,47.312875761],[5.125138154,47.313146416],[5.126415962,47.313313033],[5.130252506,47.313322839],[5.130636905,47.314233457],[5.132295519,47.314818085],[5.134938461,47.313747367],[5.135137205,47.314049904],[5.136465455,47.313519347],[5.136460866,47.315334068],[5.139408703,47.314904241],[5.139882274,47.315722231],[5.140016538,47.316366361],[5.140702007,47.316387043],[5.142382225,47.317873498],[5.144844038,47.317142709],[5.147542499,47.317330569],[5.151547505,47.316810629],[5.15252464,47.316607897],[5.15759114,47.314725308],[5.159709148,47.314245542],[5.160796016,47.308216693],[5.162125086,47.304592344],[5.166846451,47.298982845],[5.165766503,47.29876075],[5.165847671,47.29752364],[5.164568991,47.29621284],[5.164158194,47.295118193],[5.163790119,47.294886403],[5.1633051,47.294380315],[5.162256556,47.293719021],[5.162237741,47.292626968],[5.162093714,47.292501769],[5.160315617,47.291735173],[5.160122576,47.289996145],[5.159108154,47.289489088],[5.158739688,47.288752065],[5.157119353,47.287954568],[5.156471168,47.288359271],[5.155577399,47.288680275],[5.154397555,47.288766131],[5.153225441,47.289176939],[5.152311177,47.28925154],[5.150552638,47.289529106],[5.149551012,47.289769209],[5.147766079,47.28998328],[5.146724679,47.290652769],[5.146491432,47.290976788],[5.145656113,47.290974227],[5.144564122,47.291306015],[5.144009804,47.290517449],[5.142901569,47.2909729],[5.1416613,47.289544973],[5.139048842,47.285930529],[5.138699784,47.285407426],[5.138574903,47.284730694],[5.137908434,47.284811421],[5.13843977,47.283297666],[5.138719264,47.281276123],[5.138394789,47.280305879]]]],&quot;type&quot;:&quot;MultiPolygon&quot;}"/>
    <s v="47.299874546, 5.136707055"/>
  </r>
  <r>
    <x v="0"/>
    <x v="288"/>
    <s v="21167"/>
    <s v="CC Mirebellois et Fontenois"/>
    <s v="200072825"/>
    <s v="CC"/>
    <s v="Côte-d'Or"/>
    <s v="21"/>
    <s v="Bourgogne-Franche-Comté"/>
    <s v="27"/>
    <s v="BT &lt;= 36 kVA"/>
    <m/>
    <m/>
    <n v="0"/>
    <n v="0"/>
    <n v="0"/>
    <n v="0"/>
    <n v="0"/>
    <n v="0"/>
    <n v="0"/>
    <n v="0"/>
    <n v="0"/>
    <n v="0"/>
    <s v="{&quot;coordinates&quot;:[[[[5.357493196,47.403862312],[5.358578239,47.403861021],[5.359643867,47.404021322],[5.361768241,47.403974588],[5.362633722,47.404047965],[5.364499038,47.403872255],[5.365343559,47.403861382],[5.368119643,47.404303809],[5.37172824,47.404252772],[5.372572882,47.404364327],[5.373817216,47.404365047],[5.375828212,47.404722942],[5.376093665,47.405863089],[5.377600221,47.405554006],[5.378365323,47.405546464],[5.378940279,47.405439238],[5.380427201,47.405345764],[5.380462188,47.405506256],[5.381750669,47.405395213],[5.38293442,47.405405183],[5.391333983,47.405991954],[5.390792615,47.403015756],[5.39222969,47.402817783],[5.392032662,47.401672654],[5.393979129,47.401683926],[5.395088151,47.401834004],[5.396126839,47.401716236],[5.396455119,47.401878786],[5.396641875,47.401546212],[5.397159722,47.400994266],[5.399937177,47.398501698],[5.400138543,47.397281707],[5.399942574,47.395600695],[5.401907856,47.395178244],[5.401994008,47.39485134],[5.401791843,47.394483561],[5.400796637,47.39388089],[5.400434016,47.393424559],[5.39981109,47.392989812],[5.399137958,47.392677682],[5.398952989,47.391863737],[5.398453561,47.391431838],[5.398300243,47.39093966],[5.398660916,47.390197312],[5.398574587,47.389838845],[5.398075564,47.389593365],[5.39785122,47.389025198],[5.397988302,47.388739576],[5.397603776,47.388266576],[5.396645479,47.388248513],[5.396398221,47.388057276],[5.396498527,47.387720177],[5.397152426,47.387574302],[5.396733608,47.386867845],[5.39643821,47.386578532],[5.396481784,47.386248006],[5.396961826,47.386129133],[5.396608461,47.385877941],[5.396687689,47.385603419],[5.397223551,47.385695039],[5.397546561,47.38550465],[5.397332707,47.385229868],[5.397513151,47.38463894],[5.397903993,47.384364293],[5.397777507,47.384145349],[5.398150574,47.384007062],[5.397953819,47.383669786],[5.398918268,47.383145534],[5.398714869,47.382659793],[5.39918589,47.382606841],[5.399362563,47.38196195],[5.399193624,47.38159438],[5.399383018,47.381233823],[5.399310748,47.380863357],[5.399700432,47.380326645],[5.399754091,47.37995538],[5.399346673,47.379947581],[5.398992597,47.380183649],[5.398201912,47.380055868],[5.398000938,47.379920418],[5.397913471,47.379239549],[5.39860419,47.37905958],[5.398624951,47.378456634],[5.398747269,47.37816771],[5.399340102,47.377667333],[5.399907834,47.377435857],[5.400322501,47.377457915],[5.400465042,47.376673227],[5.400339074,47.376376821],[5.399921404,47.376080135],[5.400241362,47.375793432],[5.399379438,47.375583373],[5.396955619,47.375283049],[5.395923621,47.37533135],[5.394892911,47.375467876],[5.392799328,47.376208987],[5.391004423,47.37675118],[5.390368789,47.376709319],[5.389731494,47.376124412],[5.389587699,47.375486125],[5.389163522,47.375041833],[5.389201805,47.374472753],[5.388898419,47.37400166],[5.388554402,47.373154039],[5.387484958,47.372628438],[5.386801949,47.372414611],[5.386253499,47.372096247],[5.385819658,47.372029503],[5.384645167,47.371913114],[5.384139378,47.371748772],[5.382840883,47.370870281],[5.382085169,47.370540837],[5.380439951,47.370271944],[5.378817639,47.370279951],[5.378068568,47.370458296],[5.377792943,47.370789961],[5.377535474,47.371501316],[5.377460274,47.372765525],[5.377352261,47.373499038],[5.377596167,47.374455009],[5.377982208,47.375297295],[5.377754588,47.37554602],[5.376622838,47.375527743],[5.375940863,47.375366968],[5.375355956,47.375062808],[5.374411069,47.375042491],[5.37376719,47.37538257],[5.371630935,47.375794539],[5.370606097,47.376125262],[5.370042813,47.376489793],[5.369923663,47.377003773],[5.368936331,47.377133778],[5.369227169,47.378044676],[5.36934222,47.379268067],[5.369021298,47.380617426],[5.368653892,47.381095035],[5.36807422,47.382230813],[5.366430291,47.38235796],[5.365439258,47.382286272],[5.363535459,47.382414164],[5.36348426,47.382816878],[5.363178916,47.382808677],[5.363218,47.38336446],[5.362601466,47.383456248],[5.362344174,47.382070934],[5.362018672,47.381936154],[5.361290779,47.381907715],[5.358558071,47.381579543],[5.356393691,47.38226468],[5.356070394,47.382692719],[5.367604006,47.386176068],[5.365998138,47.388610696],[5.36341488,47.39297446],[5.357493196,47.403862312]]]],&quot;type&quot;:&quot;MultiPolygon&quot;}"/>
    <s v="47.389945753, 5.380962036"/>
  </r>
  <r>
    <x v="0"/>
    <x v="289"/>
    <s v="21166"/>
    <s v="Dijon Métropole"/>
    <s v="242100410"/>
    <s v="ME"/>
    <s v="Côte-d'Or"/>
    <s v="21"/>
    <s v="Bourgogne-Franche-Comté"/>
    <s v="27"/>
    <s v="BT &gt; 36 kVA"/>
    <n v="2"/>
    <n v="8.8999999999999996E-2"/>
    <n v="0"/>
    <n v="0"/>
    <n v="0"/>
    <n v="0"/>
    <n v="0"/>
    <n v="0"/>
    <n v="0"/>
    <n v="0"/>
    <n v="0"/>
    <n v="0"/>
    <s v="{&quot;coordinates&quot;:[[[[4.970543974,47.297365308],[4.970630394,47.29791676],[4.970235248,47.298331406],[4.96889385,47.298608118],[4.974032146,47.301511459],[4.978585956,47.303914849],[4.981780401,47.302118737],[4.983387809,47.302018335],[4.985312501,47.301762997],[4.99053968,47.30163834],[4.994330066,47.301359842],[5.004638114,47.299605419],[5.006770721,47.301447068],[5.006963102,47.301741816],[5.006596004,47.301908458],[5.00713425,47.302247656],[5.008611268,47.301847482],[5.009272773,47.30265011],[5.01551881,47.30180427],[5.016372639,47.301591321],[5.017627181,47.301156173],[5.017113012,47.300719347],[5.018053274,47.300305865],[5.020323706,47.299569348],[5.021749228,47.302130858],[5.022885517,47.301755347],[5.02311443,47.301576653],[5.021820687,47.300231286],[5.021398854,47.299927049],[5.021332351,47.299602214],[5.020794673,47.298963193],[5.021313063,47.298738036],[5.022871133,47.297788739],[5.024688898,47.296285561],[5.02547518,47.299339068],[5.028551406,47.296703494],[5.02964431,47.296235016],[5.029219607,47.295855211],[5.028965858,47.295445401],[5.028721569,47.294550033],[5.029026044,47.293324479],[5.029347907,47.292839763],[5.029472178,47.292135169],[5.030446516,47.291123926],[5.031030552,47.290887669],[5.030110343,47.28926839],[5.029164015,47.286255522],[5.029422384,47.286123126],[5.029819268,47.285173315],[5.030697973,47.285241688],[5.031358747,47.284691596],[5.031418647,47.284525747],[5.030674115,47.282825047],[5.029159614,47.28004275],[5.028597605,47.278336141],[5.027075612,47.278856245],[5.026398203,47.279876689],[5.021953244,47.280475662],[5.021293777,47.280498862],[5.013736353,47.281807299],[5.00596017,47.283327043],[5.00573825,47.283444348],[5.00184284,47.28445629],[5.001144164,47.284600722],[4.999053116,47.284848396],[4.998064781,47.285068942],[4.996675367,47.285536825],[4.994759097,47.286002043],[4.993287742,47.286510016],[4.991587953,47.286961555],[4.987994754,47.288500047],[4.985661099,47.289279343],[4.984987885,47.289614151],[4.978926351,47.293536821],[4.970543974,47.297365308]]]],&quot;type&quot;:&quot;MultiPolygon&quot;}"/>
    <s v="47.292610443, 5.00482714"/>
  </r>
  <r>
    <x v="0"/>
    <x v="289"/>
    <s v="21166"/>
    <s v="Dijon Métropole"/>
    <s v="242100410"/>
    <s v="ME"/>
    <s v="Côte-d'Or"/>
    <s v="21"/>
    <s v="Bourgogne-Franche-Comté"/>
    <s v="27"/>
    <s v="HTA"/>
    <n v="1"/>
    <n v="1126.2260000000001"/>
    <n v="0"/>
    <n v="0"/>
    <n v="0"/>
    <n v="0"/>
    <n v="0"/>
    <n v="0"/>
    <n v="1"/>
    <n v="19610.723000000002"/>
    <n v="0"/>
    <n v="0"/>
    <s v="{&quot;coordinates&quot;:[[[[4.970543974,47.297365308],[4.970630394,47.29791676],[4.970235248,47.298331406],[4.96889385,47.298608118],[4.974032146,47.301511459],[4.978585956,47.303914849],[4.981780401,47.302118737],[4.983387809,47.302018335],[4.985312501,47.301762997],[4.99053968,47.30163834],[4.994330066,47.301359842],[5.004638114,47.299605419],[5.006770721,47.301447068],[5.006963102,47.301741816],[5.006596004,47.301908458],[5.00713425,47.302247656],[5.008611268,47.301847482],[5.009272773,47.30265011],[5.01551881,47.30180427],[5.016372639,47.301591321],[5.017627181,47.301156173],[5.017113012,47.300719347],[5.018053274,47.300305865],[5.020323706,47.299569348],[5.021749228,47.302130858],[5.022885517,47.301755347],[5.02311443,47.301576653],[5.021820687,47.300231286],[5.021398854,47.299927049],[5.021332351,47.299602214],[5.020794673,47.298963193],[5.021313063,47.298738036],[5.022871133,47.297788739],[5.024688898,47.296285561],[5.02547518,47.299339068],[5.028551406,47.296703494],[5.02964431,47.296235016],[5.029219607,47.295855211],[5.028965858,47.295445401],[5.028721569,47.294550033],[5.029026044,47.293324479],[5.029347907,47.292839763],[5.029472178,47.292135169],[5.030446516,47.291123926],[5.031030552,47.290887669],[5.030110343,47.28926839],[5.029164015,47.286255522],[5.029422384,47.286123126],[5.029819268,47.285173315],[5.030697973,47.285241688],[5.031358747,47.284691596],[5.031418647,47.284525747],[5.030674115,47.282825047],[5.029159614,47.28004275],[5.028597605,47.278336141],[5.027075612,47.278856245],[5.026398203,47.279876689],[5.021953244,47.280475662],[5.021293777,47.280498862],[5.013736353,47.281807299],[5.00596017,47.283327043],[5.00573825,47.283444348],[5.00184284,47.28445629],[5.001144164,47.284600722],[4.999053116,47.284848396],[4.998064781,47.285068942],[4.996675367,47.285536825],[4.994759097,47.286002043],[4.993287742,47.286510016],[4.991587953,47.286961555],[4.987994754,47.288500047],[4.985661099,47.289279343],[4.984987885,47.289614151],[4.978926351,47.293536821],[4.970543974,47.297365308]]]],&quot;type&quot;:&quot;MultiPolygon&quot;}"/>
    <s v="47.292610443, 5.00482714"/>
  </r>
  <r>
    <x v="0"/>
    <x v="290"/>
    <s v="21163"/>
    <s v="CC Tille et Venelle"/>
    <s v="200070910"/>
    <s v="CC"/>
    <s v="Côte-d'Or"/>
    <s v="21"/>
    <s v="Bourgogne-Franche-Comté"/>
    <s v="27"/>
    <s v="HTA"/>
    <n v="0"/>
    <n v="0"/>
    <n v="1"/>
    <n v="14296.837"/>
    <n v="0"/>
    <n v="0"/>
    <n v="0"/>
    <n v="0"/>
    <n v="0"/>
    <n v="0"/>
    <n v="0"/>
    <n v="0"/>
    <s v="{&quot;coordinates&quot;:[[[[5.256225133,47.576552611],[5.256630954,47.576677134],[5.260463284,47.578651565],[5.266220299,47.580530873],[5.268533012,47.581462965],[5.269064815,47.581449922],[5.27121395,47.580630076],[5.271740588,47.580527071],[5.273138416,47.580536765],[5.274811116,47.580719382],[5.275551295,47.580880545],[5.277394829,47.581510942],[5.277888592,47.581573343],[5.27801859,47.581438431],[5.278937432,47.581669025],[5.280632808,47.581882633],[5.282470413,47.582247421],[5.284020201,47.582417003],[5.28815086,47.583274389],[5.289750827,47.583526659],[5.291343919,47.583928525],[5.293536663,47.584873293],[5.294743944,47.583233152],[5.295651244,47.582480493],[5.29609124,47.582746488],[5.296414075,47.582485292],[5.296070218,47.582133659],[5.296019966,47.580902758],[5.296224048,47.580077481],[5.298333332,47.577908951],[5.299102076,47.57737241],[5.298495922,47.576522568],[5.300445506,47.575224328],[5.299947354,47.574688443],[5.299290434,47.57361718],[5.299118558,47.57290106],[5.302150193,47.573186165],[5.302188512,47.57213001],[5.30207202,47.571495648],[5.303760552,47.57149383],[5.305097851,47.570876675],[5.308563244,47.569623066],[5.310098191,47.569486416],[5.311264292,47.569497536],[5.311967929,47.566109358],[5.312417864,47.564454292],[5.311822976,47.564481394],[5.311563469,47.565156523],[5.311348306,47.565165289],[5.310265915,47.564872454],[5.309186976,47.564412945],[5.309532334,47.563722614],[5.309497805,47.562893021],[5.309657001,47.562236093],[5.310389179,47.560707819],[5.310354698,47.559971878],[5.310301347,47.556984111],[5.310530248,47.556370824],[5.310078959,47.555501757],[5.310364177,47.555114285],[5.311132743,47.55439935],[5.31191915,47.553267114],[5.31179663,47.552279869],[5.311292514,47.551573046],[5.311282073,47.551393148],[5.311999125,47.551149299],[5.312186049,47.550919561],[5.31220165,47.550019629],[5.311914427,47.549621889],[5.310915978,47.549602059],[5.310015232,47.548949919],[5.309333349,47.548652745],[5.308628053,47.54790577],[5.307549496,47.547354388],[5.30746108,47.546785206],[5.307596056,47.545845089],[5.307836246,47.545493633],[5.30916466,47.544625339],[5.310011418,47.544245653],[5.311124959,47.544007458],[5.312049516,47.544227766],[5.313271316,47.54418642],[5.314492936,47.543434548],[5.315001499,47.543016512],[5.315810853,47.54205128],[5.316196969,47.541815776],[5.317181536,47.541610702],[5.320239291,47.541555288],[5.322624612,47.535023054],[5.322991159,47.533543376],[5.322553359,47.533933927],[5.321194062,47.533559365],[5.321012242,47.533598106],[5.321604081,47.534641746],[5.320542734,47.535831772],[5.31909684,47.535576879],[5.318549606,47.536817892],[5.318301827,47.537175829],[5.317777404,47.53756358],[5.317595145,47.537500564],[5.316346675,47.536186289],[5.316402652,47.53600507],[5.317031546,47.535358597],[5.318526644,47.533958257],[5.317513702,47.533597476],[5.31714984,47.533915393],[5.316436295,47.533282993],[5.315128108,47.534025807],[5.314837193,47.533971249],[5.314418194,47.534152471],[5.314005048,47.534100338],[5.313408745,47.533349424],[5.314739591,47.532699835],[5.314318052,47.532392119],[5.313295451,47.532943732],[5.312618115,47.532501503],[5.312090123,47.532560607],[5.311692665,47.532071396],[5.311776899,47.531713115],[5.311579057,47.531135295],[5.308946057,47.531929521],[5.309117358,47.532601526],[5.308945558,47.532872387],[5.308984543,47.533251638],[5.308444373,47.53352169],[5.306945883,47.533277596],[5.306809143,47.533190249],[5.30635086,47.532122284],[5.302403323,47.532252558],[5.302493261,47.532611893],[5.302963762,47.532730473],[5.303246676,47.533494835],[5.303566787,47.533486708],[5.303565895,47.532663642],[5.304077741,47.532661631],[5.304740897,47.533486012],[5.304772676,47.534068926],[5.304214616,47.535775653],[5.304421114,47.536339804],[5.304044315,47.537902462],[5.303459311,47.538676769],[5.303212022,47.538770807],[5.301064077,47.539104995],[5.300180048,47.539112536],[5.29869952,47.539443415],[5.298355275,47.539416883],[5.29727949,47.53904726],[5.295515668,47.538077021],[5.294547958,47.537373853],[5.291813652,47.536003915],[5.291530513,47.5356961],[5.291024033,47.535420589],[5.290113772,47.535217848],[5.288129753,47.535217187],[5.285756706,47.534079557],[5.285291537,47.53448941],[5.284836622,47.534299313],[5.282848859,47.534926299],[5.28020541,47.535956904],[5.279903867,47.535933085],[5.279156945,47.536316904],[5.277963995,47.536438379],[5.277290435,47.536640648],[5.276822358,47.536640786],[5.276492638,47.53698582],[5.275869413,47.537308668],[5.275815212,47.537534856],[5.274977576,47.538006867],[5.27446068,47.538047571],[5.274332652,47.537788919],[5.273347427,47.538011653],[5.27252615,47.538087101],[5.273383886,47.540432429],[5.273558518,47.541192661],[5.273941657,47.542039777],[5.273975494,47.543491647],[5.272840326,47.543662367],[5.271772636,47.544263107],[5.271386119,47.54399328],[5.271200372,47.544222928],[5.272416429,47.544890826],[5.270424661,47.546156128],[5.270274483,47.546534565],[5.268944012,47.547056646],[5.266521709,47.548272621],[5.265370382,47.549006398],[5.262796774,47.550171201],[5.259954042,47.551202482],[5.260372428,47.551628416],[5.259307486,47.551829157],[5.258854704,47.552005423],[5.255728819,47.553769688],[5.252799973,47.555574183],[5.249256946,47.557424666],[5.249198711,47.557558162],[5.249579412,47.558448617],[5.250317918,47.559779716],[5.251254525,47.561106985],[5.251414877,47.561597363],[5.251454512,47.562316997],[5.251733848,47.563041909],[5.252245456,47.563027528],[5.253566777,47.563253243],[5.253984677,47.563603566],[5.253969989,47.564548473],[5.254253065,47.564856376],[5.254838067,47.565225078],[5.256474969,47.565014222],[5.257677206,47.565253902],[5.259014619,47.565826839],[5.260502214,47.566049257],[5.260915374,47.566568942],[5.259626982,47.568728991],[5.259866986,47.569338481],[5.259684199,47.570301953],[5.259615476,47.571697254],[5.259104305,47.572070055],[5.257394912,47.572428227],[5.256939936,47.572619831],[5.256244951,47.573052006],[5.256359126,47.574242953],[5.256813408,47.574507016],[5.256534308,47.574924841],[5.256364352,47.575469326],[5.256225133,47.576552611]]]],&quot;type&quot;:&quot;MultiPolygon&quot;}"/>
    <s v="47.558356031, 5.285555428"/>
  </r>
  <r>
    <x v="0"/>
    <x v="291"/>
    <s v="21160"/>
    <s v="CC du Pays Châtillonnais"/>
    <s v="242101434"/>
    <s v="CC"/>
    <s v="Côte-d'Or"/>
    <s v="21"/>
    <s v="Bourgogne-Franche-Comté"/>
    <s v="27"/>
    <s v="BT &gt; 36 kVA"/>
    <n v="1"/>
    <n v="124.52800000000001"/>
    <n v="0"/>
    <n v="0"/>
    <n v="0"/>
    <n v="0"/>
    <n v="0"/>
    <n v="0"/>
    <n v="0"/>
    <n v="0"/>
    <n v="0"/>
    <n v="0"/>
    <s v="{&quot;coordinates&quot;:[[[[4.595103952,47.660888369],[4.595208979,47.660211732],[4.596211377,47.658752208],[4.59626858,47.658526359],[4.595803327,47.656960837],[4.595520895,47.656606385],[4.594492612,47.655906504],[4.593926424,47.655107584],[4.594050541,47.654668358],[4.593256873,47.654416302],[4.592580591,47.653900662],[4.591870752,47.653688867],[4.588909191,47.652270733],[4.588735166,47.651795954],[4.588283292,47.651431185],[4.587564419,47.651048435],[4.587247087,47.648353723],[4.587270925,47.647318983],[4.587921713,47.645415959],[4.587961584,47.644786124],[4.587657875,47.643891775],[4.587773661,47.643485077],[4.588206226,47.64271126],[4.588714711,47.642116465],[4.589295125,47.641700744],[4.592157179,47.640115993],[4.591917328,47.639175768],[4.592347112,47.638311943],[4.593111067,47.637487672],[4.59293644,47.636501545],[4.593334066,47.634918827],[4.593317981,47.634513919],[4.592180789,47.63282699],[4.592176412,47.631162425],[4.592069703,47.630219482],[4.591429258,47.629242398],[4.591111769,47.629090975],[4.590628131,47.629263215],[4.59054187,47.628915979],[4.590243594,47.628694069],[4.590071413,47.628323696],[4.589043901,47.628165726],[4.589306624,47.627551758],[4.588977974,47.627427489],[4.588808487,47.627012963],[4.589284078,47.625497613],[4.589781228,47.624751711],[4.589883796,47.624305573],[4.589728506,47.62324985],[4.589250642,47.622451497],[4.589870637,47.622299012],[4.589238347,47.621501861],[4.588977242,47.620066754],[4.588768282,47.619846325],[4.588229264,47.619676301],[4.587668899,47.619012306],[4.586926083,47.617182212],[4.586494823,47.616425527],[4.586525342,47.615570738],[4.587511802,47.615252131],[4.586850317,47.614767764],[4.586329888,47.614638892],[4.584685067,47.614801672],[4.58396544,47.614465725],[4.583464748,47.614059283],[4.583329323,47.613802737],[4.583259549,47.61302133],[4.583115545,47.61261005],[4.581564286,47.610041836],[4.581299537,47.610003109],[4.580112665,47.610250553],[4.576597376,47.608923332],[4.575889288,47.608748332],[4.57142223,47.610402056],[4.570540517,47.610434626],[4.568726036,47.608445074],[4.567312818,47.607059604],[4.560145996,47.611909113],[4.559400623,47.611323081],[4.55848302,47.610081235],[4.557628689,47.610322209],[4.558072675,47.611393927],[4.556886976,47.611686132],[4.555247403,47.612257157],[4.551695493,47.613225405],[4.551166317,47.61489976],[4.550437516,47.616578562],[4.548285117,47.617609135],[4.547572877,47.618072317],[4.547188055,47.618439329],[4.547077284,47.618981865],[4.546530745,47.620247695],[4.545812068,47.621134082],[4.545137439,47.621748897],[4.544091793,47.622197562],[4.545816857,47.62327668],[4.547198377,47.623940795],[4.547792276,47.624123784],[4.550086406,47.625717457],[4.55178428,47.62654027],[4.553000577,47.626967039],[4.554343397,47.62725617],[4.554666074,47.627452637],[4.554870499,47.627978378],[4.555253752,47.628059702],[4.555267775,47.628678005],[4.555700002,47.629479797],[4.556627098,47.630946599],[4.55732558,47.631743035],[4.555874539,47.632040558],[4.555085081,47.632280642],[4.553912066,47.632887734],[4.553811212,47.633037621],[4.555513677,47.634373475],[4.559115895,47.636038672],[4.559459048,47.636432013],[4.559709587,47.636983236],[4.560321378,47.637634967],[4.560349945,47.637883061],[4.561902026,47.639303657],[4.563746868,47.640438529],[4.564584,47.641367205],[4.565196338,47.641670497],[4.565273041,47.643513228],[4.565089938,47.644446562],[4.56529636,47.644898434],[4.565856126,47.645587743],[4.566089579,47.646097769],[4.565664606,47.646324931],[4.564084017,47.646896167],[4.564867006,47.64811005],[4.566968863,47.650589131],[4.568767916,47.652098149],[4.569429135,47.652019949],[4.569374947,47.651627259],[4.569700429,47.651414025],[4.571100016,47.652837446],[4.572274566,47.654850854],[4.57229714,47.655390711],[4.571998708,47.656205868],[4.572023938,47.656790702],[4.572103788,47.657103821],[4.572936015,47.657897461],[4.573017199,47.658255575],[4.574230401,47.658592143],[4.574845648,47.658985373],[4.574858944,47.659300287],[4.575809819,47.659732201],[4.577266136,47.6618894],[4.57775359,47.662240226],[4.579437623,47.662451548],[4.580407053,47.662831859],[4.581342893,47.663022661],[4.584488153,47.663388782],[4.584813117,47.663202522],[4.586761717,47.663614513],[4.587764402,47.662110051],[4.589258597,47.661226383],[4.591184417,47.661099348],[4.592771905,47.660843653],[4.593448553,47.661100909],[4.594050562,47.661179125],[4.595045395,47.661069222],[4.595103952,47.660888369]]]],&quot;type&quot;:&quot;MultiPolygon&quot;}"/>
    <s v="47.632892428, 4.573677436"/>
  </r>
  <r>
    <x v="0"/>
    <x v="292"/>
    <s v="21155"/>
    <s v="CC de Pouilly-en-Auxois/Bligny-sur-Ouche"/>
    <s v="200071207"/>
    <s v="CC"/>
    <s v="Côte-d'Or"/>
    <s v="21"/>
    <s v="Bourgogne-Franche-Comté"/>
    <s v="27"/>
    <s v="BT &lt;= 36 kVA"/>
    <m/>
    <m/>
    <n v="0"/>
    <n v="0"/>
    <n v="0"/>
    <n v="0"/>
    <n v="0"/>
    <n v="0"/>
    <n v="0"/>
    <n v="0"/>
    <n v="0"/>
    <n v="0"/>
    <s v="{&quot;coordinates&quot;:[[[[4.619866661,47.1712841],[4.620169767,47.171483366],[4.62253772,47.170880204],[4.622754757,47.170896072],[4.624455537,47.170414779],[4.625876372,47.170371422],[4.626595537,47.170092978],[4.626922728,47.169777716],[4.627066237,47.169195792],[4.626815904,47.168776986],[4.627930144,47.168508289],[4.628421586,47.167643222],[4.629108276,47.166729481],[4.629614538,47.16622439],[4.632120453,47.166219704],[4.633301322,47.166060774],[4.633951644,47.165822875],[4.634216941,47.165863254],[4.634777189,47.166616249],[4.635173078,47.166608857],[4.636349891,47.166359905],[4.636694691,47.166713422],[4.638189249,47.166188913],[4.639112945,47.166170436],[4.640392875,47.166489987],[4.641435769,47.166483309],[4.641974484,47.166743112],[4.642586539,47.167588987],[4.642780467,47.167713203],[4.642946057,47.168336688],[4.64347614,47.168442624],[4.643831997,47.168896818],[4.644671952,47.169247782],[4.645085157,47.169676844],[4.645114636,47.169863725],[4.646076797,47.170626264],[4.646648423,47.171312407],[4.646948794,47.171462116],[4.647747118,47.172262992],[4.647743666,47.172495365],[4.648085191,47.172738136],[4.648204698,47.173104732],[4.64857212,47.173158032],[4.649131053,47.173600313],[4.650114612,47.17341971],[4.65079354,47.17385577],[4.651138483,47.174209243],[4.651615486,47.174347417],[4.652691449,47.173778268],[4.654887058,47.175438012],[4.655968862,47.176046579],[4.656675658,47.176656],[4.657207065,47.176072087],[4.657815481,47.176359636],[4.658131316,47.176194828],[4.659556993,47.176603933],[4.660142807,47.176843168],[4.660595775,47.176543115],[4.660576057,47.176075146],[4.661663084,47.176080263],[4.662330171,47.175316082],[4.663238984,47.174768143],[4.663809082,47.174199851],[4.662992152,47.174472728],[4.66204045,47.174529617],[4.660768831,47.174104825],[4.66002382,47.17366977],[4.659203276,47.173011572],[4.657557634,47.171373751],[4.657028443,47.171084167],[4.655754875,47.170076736],[4.656529231,47.169150767],[4.655580901,47.168584421],[4.655284282,47.168256384],[4.655038316,47.167643068],[4.654914833,47.166933451],[4.655438188,47.167034927],[4.655331691,47.165890132],[4.655616297,47.165741985],[4.655769536,47.165100448],[4.656266859,47.164012751],[4.656501449,47.163913042],[4.657556876,47.163757459],[4.657970676,47.16356063],[4.659155701,47.163197864],[4.660822696,47.162794854],[4.661131331,47.162570706],[4.662246383,47.162423228],[4.661964829,47.162113001],[4.662001685,47.161467722],[4.661647923,47.160485866],[4.661412833,47.160311844],[4.660566594,47.159242501],[4.660213992,47.158425412],[4.659816802,47.157874607],[4.6603607,47.157702917],[4.660239166,47.157529065],[4.660241347,47.155929764],[4.660057156,47.154750963],[4.660097406,47.151859812],[4.660016494,47.151033421],[4.659890216,47.150747975],[4.66022593,47.149991249],[4.660160614,47.149199754],[4.659149727,47.148606419],[4.657157623,47.149583179],[4.656617368,47.149742197],[4.656758111,47.150026538],[4.655048573,47.150579587],[4.652417931,47.150754952],[4.652345332,47.149163022],[4.652488785,47.147600424],[4.652643257,47.147214609],[4.651246118,47.147278677],[4.650830624,47.147158536],[4.650186106,47.14718844],[4.649941881,47.147359414],[4.649047468,47.147547758],[4.648256202,47.148130841],[4.648121791,47.148094935],[4.647430993,47.148554115],[4.646369451,47.149407577],[4.64522409,47.150067714],[4.644065777,47.151126039],[4.64369168,47.151670745],[4.643295535,47.152012252],[4.642664687,47.152362492],[4.642439016,47.152710581],[4.64219376,47.153845072],[4.64119743,47.154678647],[4.64052355,47.156304571],[4.63886402,47.156517183],[4.633245361,47.157773534],[4.632546016,47.15700088],[4.631704516,47.156764213],[4.630828248,47.156948555],[4.630561961,47.157397145],[4.631432373,47.158021521],[4.63150426,47.158259135],[4.630556766,47.158533626],[4.62827886,47.159823665],[4.627513186,47.160698894],[4.623022205,47.161720961],[4.617181348,47.162466361],[4.616468546,47.162823],[4.617145962,47.164717147],[4.61758417,47.165547567],[4.617498048,47.166372706],[4.617808425,47.166859129],[4.618130446,47.167996431],[4.617936202,47.168343128],[4.618066287,47.16928861],[4.618478306,47.169685363],[4.619548821,47.17002428],[4.619824867,47.170684968],[4.619866661,47.1712841]]]],&quot;type&quot;:&quot;MultiPolygon&quot;}"/>
    <s v="47.161921272, 4.643928483"/>
  </r>
  <r>
    <x v="0"/>
    <x v="293"/>
    <s v="21154"/>
    <s v="CC du Pays Châtillonnais"/>
    <s v="242101434"/>
    <s v="CC"/>
    <s v="Côte-d'Or"/>
    <s v="21"/>
    <s v="Bourgogne-Franche-Comté"/>
    <s v="27"/>
    <s v="BT &gt; 36 kVA"/>
    <n v="3"/>
    <n v="315.29399999999998"/>
    <n v="0"/>
    <n v="0"/>
    <n v="0"/>
    <n v="0"/>
    <n v="0"/>
    <n v="0"/>
    <n v="0"/>
    <n v="0"/>
    <n v="0"/>
    <n v="0"/>
    <s v="{&quot;coordinates&quot;:[[[[4.523192176,47.840061541],[4.525395107,47.841486675],[4.52772374,47.844024535],[4.529700997,47.845543444],[4.532061672,47.846442501],[4.533340063,47.847045108],[4.538095864,47.849744542],[4.540821941,47.850919483],[4.542853354,47.85165612],[4.549959398,47.854795828],[4.551961099,47.855925173],[4.55222319,47.856198055],[4.553113334,47.858007304],[4.553107139,47.858481771],[4.55368064,47.858700118],[4.554461274,47.859963507],[4.555369869,47.860524867],[4.556290806,47.860913226],[4.555921062,47.861259292],[4.555132603,47.862289628],[4.555007953,47.863423682],[4.562171659,47.863668778],[4.562433135,47.864145082],[4.562827262,47.864537705],[4.565681538,47.866159548],[4.565848274,47.86664251],[4.566653925,47.867197957],[4.566901693,47.867525007],[4.565236363,47.867985613],[4.564672769,47.867972426],[4.563919972,47.86780333],[4.563008901,47.868529296],[4.562350801,47.868805408],[4.561939636,47.86874427],[4.561651772,47.86850866],[4.561615717,47.868192284],[4.561790397,47.867672367],[4.561616279,47.867210202],[4.560562234,47.866940676],[4.559704023,47.866961989],[4.558987253,47.868566596],[4.557820009,47.868497484],[4.558225429,47.87036983],[4.557234181,47.870646735],[4.559284714,47.873459498],[4.563252431,47.877214368],[4.565589187,47.879276978],[4.566272091,47.879112139],[4.56672421,47.87919792],[4.570518181,47.881162657],[4.576298753,47.884315818],[4.577063689,47.884839334],[4.579098642,47.886713999],[4.579833006,47.887242408],[4.580794309,47.888245739],[4.581306734,47.889094882],[4.581691727,47.890293199],[4.582137422,47.890563539],[4.582853757,47.890753716],[4.584168348,47.890674772],[4.584865364,47.890531241],[4.587039851,47.889624213],[4.587764778,47.889474886],[4.588868243,47.889050385],[4.589909112,47.888502499],[4.590276578,47.888036642],[4.590394248,47.887541763],[4.590105427,47.887013684],[4.590090978,47.886620512],[4.590290687,47.886183931],[4.590314578,47.885551698],[4.591986778,47.885130259],[4.593520303,47.88436952],[4.594080486,47.884262896],[4.595231005,47.884340881],[4.596655528,47.884318811],[4.59725431,47.884605916],[4.597765313,47.884643969],[4.599473239,47.883989695],[4.600539143,47.883879748],[4.601486007,47.883549976],[4.603363595,47.883243491],[4.603591562,47.88325928],[4.603996531,47.883685824],[4.60651852,47.883669334],[4.606557789,47.884126979],[4.608354878,47.884078962],[4.608140231,47.885873224],[4.610109856,47.885864225],[4.610227209,47.887748451],[4.61108276,47.887761015],[4.624599092,47.882758839],[4.624859796,47.882357357],[4.626392505,47.881237924],[4.627997707,47.880390215],[4.632359915,47.87829884],[4.6321126,47.877914307],[4.631185681,47.877228662],[4.629716076,47.876690974],[4.628806352,47.87625892],[4.634164918,47.875340062],[4.632874334,47.873269627],[4.632978067,47.87324928],[4.632570898,47.872277357],[4.637003116,47.871269526],[4.63756623,47.871308478],[4.636072455,47.868245313],[4.634992975,47.866424],[4.635075106,47.865789131],[4.634780699,47.86552498],[4.633671355,47.865252375],[4.634046014,47.86399411],[4.634718168,47.86284062],[4.636546102,47.861168707],[4.635386581,47.860306301],[4.634868062,47.859713107],[4.633697623,47.859798726],[4.634661602,47.857828305],[4.634244281,47.857784609],[4.63314026,47.852283665],[4.632220561,47.849990194],[4.633486149,47.849613401],[4.634604887,47.849158525],[4.633353493,47.846559116],[4.636749213,47.844531362],[4.638913666,47.843604547],[4.63828053,47.843366741],[4.637720847,47.842995578],[4.636063774,47.842464189],[4.638569214,47.841670349],[4.64080004,47.840732666],[4.641376863,47.840403225],[4.640912219,47.840078457],[4.640616155,47.840016885],[4.638925176,47.840248474],[4.635695053,47.840302574],[4.634114586,47.839563047],[4.631904189,47.838990699],[4.630161263,47.838662066],[4.627761716,47.83837223],[4.626078151,47.837622324],[4.624130163,47.837143414],[4.621286868,47.835934196],[4.618862874,47.834572392],[4.618732473,47.834329341],[4.617925956,47.834625832],[4.616429505,47.835360321],[4.615135952,47.833753304],[4.613202416,47.832597072],[4.612646265,47.832156428],[4.612417553,47.831844507],[4.611292826,47.830993085],[4.609201035,47.82968143],[4.607688997,47.828485116],[4.605756248,47.827874267],[4.605074385,47.828845007],[4.604448558,47.8294585],[4.601666216,47.830864828],[4.596017986,47.833981775],[4.592049178,47.836678667],[4.589434616,47.838934883],[4.583892145,47.835377644],[4.579657624,47.840944761],[4.577746743,47.843732226],[4.575176515,47.846343074],[4.576629651,47.843307963],[4.573843369,47.842191363],[4.556411759,47.840247381],[4.555666808,47.839052834],[4.555034677,47.837417502],[4.553877968,47.835123888],[4.551107109,47.835833003],[4.550167692,47.835940844],[4.549428454,47.836127948],[4.547455988,47.836893936],[4.546495291,47.837052438],[4.540401328,47.837562028],[4.539176337,47.837413382],[4.538410689,47.837244295],[4.537010953,47.837941378],[4.53581486,47.83828381],[4.53330584,47.838628101],[4.532325507,47.838386167],[4.531117702,47.838509063],[4.52910937,47.839434535],[4.528587831,47.839431432],[4.527550085,47.839192007],[4.525774159,47.8385283],[4.525256168,47.838462125],[4.52371007,47.838538034],[4.523210303,47.839014413],[4.522526503,47.839274439],[4.523389325,47.839849242],[4.523192176,47.840061541]]]],&quot;type&quot;:&quot;MultiPolygon&quot;}"/>
    <s v="47.858369122, 4.591958681"/>
  </r>
  <r>
    <x v="0"/>
    <x v="294"/>
    <s v="21153"/>
    <s v="CC de Pouilly-en-Auxois/Bligny-sur-Ouche"/>
    <s v="200071207"/>
    <s v="CC"/>
    <s v="Côte-d'Or"/>
    <s v="21"/>
    <s v="Bourgogne-Franche-Comté"/>
    <s v="27"/>
    <s v="BT &lt;= 36 kVA"/>
    <m/>
    <m/>
    <n v="0"/>
    <n v="0"/>
    <n v="0"/>
    <n v="0"/>
    <n v="0"/>
    <n v="0"/>
    <n v="0"/>
    <n v="0"/>
    <n v="0"/>
    <n v="0"/>
    <s v="{&quot;coordinates&quot;:[[[[4.458321075,47.244196042],[4.461068973,47.245180714],[4.46199455,47.245229375],[4.463202265,47.245636434],[4.463088844,47.246133093],[4.46398111,47.246511709],[4.464397049,47.246587494],[4.465166282,47.247448477],[4.46585179,47.248923694],[4.466453284,47.249644523],[4.46652778,47.250000145],[4.467082701,47.250370398],[4.46765617,47.250596348],[4.468666878,47.252353764],[4.469143533,47.252616949],[4.470459641,47.253110801],[4.47039488,47.253692389],[4.470673047,47.254047226],[4.47294207,47.256255053],[4.474122285,47.257672612],[4.474550319,47.258474841],[4.47654524,47.260417759],[4.476740982,47.260369346],[4.477174621,47.259640793],[4.477806568,47.258909711],[4.478574457,47.258265132],[4.479418509,47.2578897],[4.479746424,47.257838695],[4.481927464,47.25784326],[4.481229916,47.256911239],[4.482149253,47.256773435],[4.482537811,47.257387053],[4.483098575,47.257195298],[4.483734012,47.257744526],[4.484332345,47.258530134],[4.484382399,47.258905867],[4.484247603,47.259532479],[4.484461082,47.259887211],[4.484248347,47.260565244],[4.485151882,47.260906639],[4.486732091,47.261180828],[4.487422885,47.261385369],[4.488696622,47.260192185],[4.48951524,47.259186715],[4.489638548,47.258959127],[4.489769586,47.257292576],[4.490744479,47.256869458],[4.490997387,47.256594281],[4.490592156,47.256288847],[4.491237416,47.255235168],[4.491754908,47.255296944],[4.492165387,47.256363159],[4.49268846,47.256530207],[4.492737757,47.256209925],[4.493747792,47.255958309],[4.494472222,47.255899452],[4.494594475,47.255634955],[4.494229133,47.255528011],[4.49422493,47.255091363],[4.495352942,47.254803095],[4.494746728,47.254499366],[4.494933511,47.254035044],[4.494906856,47.253361875],[4.494592644,47.25333351],[4.494787823,47.2522676],[4.496745564,47.251621958],[4.497470724,47.25168643],[4.498439536,47.251525345],[4.498405716,47.25107107],[4.498031935,47.251087605],[4.497830919,47.250707524],[4.500589841,47.250295477],[4.500800863,47.250606993],[4.500544395,47.251273021],[4.500932204,47.251190566],[4.50136965,47.250659957],[4.502160114,47.248849778],[4.502067402,47.248607865],[4.501086413,47.247857012],[4.500796574,47.24723227],[4.50085374,47.247006424],[4.503609868,47.246549317],[4.505565395,47.24588284],[4.506011316,47.245469156],[4.506574033,47.244693784],[4.506811512,47.24401448],[4.505806323,47.243673673],[4.506054015,47.243264364],[4.50766025,47.243773838],[4.507768088,47.243187159],[4.507671321,47.242423957],[4.507530222,47.242201586],[4.50699014,47.24189616],[4.505386487,47.241476687],[4.504645642,47.241130636],[4.504640542,47.240995639],[4.505273156,47.240309407],[4.504464985,47.239919208],[4.504427932,47.239020164],[4.505022566,47.239008844],[4.504451553,47.236320381],[4.504517085,47.235874719],[4.504998738,47.235984622],[4.507310033,47.236233724],[4.506845073,47.235634682],[4.507337897,47.235435583],[4.507173976,47.234822723],[4.506511924,47.235021319],[4.50587648,47.233998586],[4.506502598,47.233744634],[4.506578888,47.23340058],[4.507429,47.233214844],[4.506870835,47.232449534],[4.506724687,47.232093064],[4.506777943,47.231776321],[4.507573212,47.231851521],[4.508154992,47.231526101],[4.510080929,47.231804471],[4.510025872,47.231067737],[4.509085717,47.230068799],[4.508911448,47.229464178],[4.50726274,47.22657544],[4.505600718,47.223251942],[4.505161215,47.222991123],[4.504946042,47.222339304],[4.505126456,47.221748979],[4.505679481,47.220777433],[4.505768283,47.220219812],[4.507445585,47.218809538],[4.507945497,47.217407362],[4.508007724,47.216704214],[4.505842865,47.215235845],[4.504764516,47.214716797],[4.502393198,47.213231236],[4.501073745,47.213256441],[4.500470477,47.213042747],[4.499505189,47.212025147],[4.498259086,47.209985576],[4.495837773,47.210775026],[4.495114377,47.210849194],[4.496987079,47.213422764],[4.496993409,47.213602769],[4.496347051,47.213929871],[4.496782694,47.214911118],[4.496075341,47.215374071],[4.495865762,47.215108448],[4.493621892,47.215729877],[4.49254609,47.217013346],[4.491799046,47.218239447],[4.491098072,47.218077387],[4.49048848,47.217683638],[4.48938618,47.216534455],[4.489052146,47.216450505],[4.487996774,47.216470365],[4.487077218,47.216622637],[4.486556475,47.216812105],[4.486109398,47.217180713],[4.485669904,47.217728407],[4.485029718,47.21823545],[4.483283216,47.219265397],[4.481633842,47.219121718],[4.481650315,47.220151597],[4.48153072,47.22075191],[4.483834923,47.221203258],[4.483648603,47.221923284],[4.482736547,47.223214462],[4.482339865,47.223640036],[4.481759577,47.223686175],[4.481773219,47.224325303],[4.482248237,47.224631676],[4.482187215,47.224767521],[4.481327286,47.224738896],[4.480946148,47.225105738],[4.480290277,47.226872647],[4.479789639,47.227557059],[4.479212765,47.228017336],[4.478563566,47.228299349],[4.477253768,47.22859338],[4.476934851,47.228869372],[4.475732692,47.2301966],[4.47532199,47.23146422],[4.475105703,47.231530903],[4.474685333,47.232061198],[4.474298987,47.232338039],[4.473498736,47.232127612],[4.473301798,47.232176937],[4.472399604,47.232733155],[4.471228126,47.233159522],[4.470029512,47.234576683],[4.469580853,47.234945241],[4.46737733,47.236020342],[4.466672021,47.236529],[4.465591477,47.23762857],[4.464728875,47.237508912],[4.464123313,47.238914909],[4.463626128,47.239689243],[4.46320498,47.240731838],[4.462854896,47.241908598],[4.462774797,47.242900965],[4.46162892,47.243063986],[4.458321075,47.244196042]]]],&quot;type&quot;:&quot;MultiPolygon&quot;}"/>
    <s v="47.23753912, 4.487781795"/>
  </r>
  <r>
    <x v="0"/>
    <x v="295"/>
    <s v="21149"/>
    <s v="CC du Pays Châtillonnais"/>
    <s v="242101434"/>
    <s v="CC"/>
    <s v="Côte-d'Or"/>
    <s v="21"/>
    <s v="Bourgogne-Franche-Comté"/>
    <s v="27"/>
    <s v="BT &lt;= 36 kVA"/>
    <m/>
    <m/>
    <n v="0"/>
    <n v="0"/>
    <n v="0"/>
    <n v="0"/>
    <n v="0"/>
    <n v="0"/>
    <n v="0"/>
    <n v="0"/>
    <n v="0"/>
    <n v="0"/>
    <s v="{&quot;coordinates&quot;:[[[[4.501487034,47.951079165],[4.501335729,47.951508646],[4.500585475,47.952268911],[4.500200222,47.953617678],[4.499461415,47.955163574],[4.499100799,47.956911663],[4.498927457,47.957273912],[4.49913121,47.957371225],[4.502780444,47.957951993],[4.503189031,47.957947669],[4.5036481,47.95759706],[4.505091194,47.957357166],[4.506379766,47.957008522],[4.507720556,47.956941826],[4.511656798,47.956494324],[4.520528451,47.957179182],[4.521372562,47.957315876],[4.523798079,47.957831718],[4.525618516,47.959205963],[4.52711984,47.95982644],[4.529308305,47.96141007],[4.530247614,47.961638172],[4.530433437,47.961529541],[4.532321359,47.962399647],[4.532632575,47.962224571],[4.533076529,47.9623763],[4.537008246,47.964123361],[4.537847177,47.964399522],[4.543616002,47.965570555],[4.547325234,47.966240974],[4.552536487,47.967946372],[4.55355059,47.96788347],[4.554218115,47.967656822],[4.556051123,47.968963827],[4.557465211,47.970379867],[4.559710699,47.971531934],[4.562780575,47.970180618],[4.567733228,47.968640308],[4.567977959,47.968485826],[4.568599709,47.967211983],[4.570780024,47.96634127],[4.574238887,47.965155466],[4.574594594,47.964948177],[4.575298028,47.964761432],[4.577358335,47.964008316],[4.580176767,47.964187391],[4.579998331,47.961752287],[4.57974479,47.961293936],[4.579722655,47.960955792],[4.57834461,47.957205528],[4.577111354,47.953676528],[4.577130764,47.953247812],[4.577532611,47.952297296],[4.577269632,47.951654541],[4.576670152,47.951275535],[4.576337557,47.950904647],[4.575272895,47.950426558],[4.575047861,47.950067727],[4.57435108,47.949614403],[4.574021483,47.948982434],[4.573145424,47.948265969],[4.570900356,47.947150151],[4.565263859,47.949781692],[4.563520163,47.951399007],[4.56318755,47.951842687],[4.56164245,47.950971215],[4.558665382,47.950565179],[4.557136309,47.950463933],[4.556509213,47.950325522],[4.555447869,47.949862514],[4.555027992,47.949571033],[4.554100797,47.948701186],[4.552072142,47.947092489],[4.551717517,47.94692345],[4.550981449,47.946813452],[4.550329025,47.94681486],[4.549361383,47.946986942],[4.548352847,47.946905723],[4.547188862,47.9465016],[4.546190366,47.945799152],[4.545453546,47.944972639],[4.543355879,47.943556425],[4.542717098,47.943288478],[4.541987161,47.942741788],[4.541771759,47.942382769],[4.540068654,47.941953245],[4.53853659,47.941369338],[4.537528877,47.940803755],[4.536530608,47.940378457],[4.535112309,47.939186342],[4.531199562,47.937705402],[4.529898043,47.937304703],[4.528682668,47.936592329],[4.527251397,47.935312077],[4.524814223,47.932818009],[4.525072783,47.932586923],[4.525432887,47.931182567],[4.525096206,47.931118529],[4.524091928,47.930613995],[4.523123076,47.930456438],[4.522802105,47.930659524],[4.521720897,47.930507013],[4.52103301,47.930946177],[4.520111781,47.931936526],[4.51930426,47.932221507],[4.518851668,47.932553201],[4.518327103,47.933318778],[4.517678881,47.933788912],[4.517346619,47.933926421],[4.516909727,47.934433426],[4.516320316,47.934900092],[4.516046015,47.935378891],[4.514909293,47.93600563],[4.513002809,47.937306554],[4.512123579,47.93761761],[4.511548128,47.938059767],[4.51151252,47.938220445],[4.511816459,47.938826809],[4.51177207,47.939196426],[4.511235829,47.939557967],[4.510150559,47.93973844],[4.509389254,47.941041678],[4.508668588,47.941702612],[4.507867395,47.942264661],[4.50743083,47.942788724],[4.507206121,47.943225458],[4.506622466,47.943854016],[4.506373053,47.944270362],[4.506124137,47.945081847],[4.505719323,47.945451578],[4.505404647,47.946023575],[4.505008583,47.946371588],[4.504652347,47.947557086],[4.504265939,47.948435133],[4.503914366,47.948652057],[4.502716939,47.949042717],[4.501991613,47.949829677],[4.501487034,47.951079165]]]],&quot;type&quot;:&quot;MultiPolygon&quot;}"/>
    <s v="47.952829103, 4.53964668"/>
  </r>
  <r>
    <x v="0"/>
    <x v="296"/>
    <s v="21146"/>
    <s v="CC Mirebellois et Fontenois"/>
    <s v="200072825"/>
    <s v="CC"/>
    <s v="Côte-d'Or"/>
    <s v="21"/>
    <s v="Bourgogne-Franche-Comté"/>
    <s v="27"/>
    <s v="BT &lt;= 36 kVA"/>
    <m/>
    <m/>
    <n v="0"/>
    <n v="0"/>
    <n v="0"/>
    <n v="0"/>
    <n v="0"/>
    <n v="0"/>
    <n v="0"/>
    <n v="0"/>
    <n v="0"/>
    <n v="0"/>
    <s v="{&quot;coordinates&quot;:[[[[5.328939359,47.377629696],[5.333022162,47.379072525],[5.333800033,47.37824006],[5.337317564,47.380459605],[5.338298258,47.379961658],[5.342674847,47.383475038],[5.344585666,47.385537618],[5.34507366,47.385173836],[5.348009266,47.387589432],[5.348411756,47.387302113],[5.348912994,47.38718031],[5.349715075,47.386691281],[5.350086551,47.386664858],[5.350615147,47.386925252],[5.350907443,47.386907632],[5.352471703,47.386441892],[5.353429506,47.38629912],[5.354152173,47.38590533],[5.35451164,47.385816994],[5.355405938,47.385285528],[5.354573363,47.384474739],[5.355735698,47.383525361],[5.356269729,47.383275875],[5.356070394,47.382692719],[5.356393691,47.38226468],[5.358558071,47.381579543],[5.361290779,47.381907715],[5.362018672,47.381936154],[5.362344174,47.382070934],[5.362601466,47.383456248],[5.363218,47.38336446],[5.363178916,47.382808677],[5.36348426,47.382816878],[5.363535459,47.382414164],[5.365439258,47.382286272],[5.366430291,47.38235796],[5.36807422,47.382230813],[5.368653892,47.381095035],[5.369021298,47.380617426],[5.36934222,47.379268067],[5.369227169,47.378044676],[5.368936331,47.377133778],[5.369923663,47.377003773],[5.370042813,47.376489793],[5.370606097,47.376125262],[5.371630935,47.375794539],[5.37376719,47.37538257],[5.374411069,47.375042491],[5.375355956,47.375062808],[5.375940863,47.375366968],[5.376622838,47.375527743],[5.377754588,47.37554602],[5.377982208,47.375297295],[5.377596167,47.374455009],[5.377352261,47.373499038],[5.377460274,47.372765525],[5.376633219,47.372650952],[5.375378978,47.372799082],[5.374092492,47.373207236],[5.372586187,47.373501881],[5.370182124,47.374272335],[5.369057348,47.372010406],[5.367420708,47.372595839],[5.365301014,47.369143712],[5.364722004,47.369331117],[5.361350991,47.367619154],[5.358592405,47.366384601],[5.358485467,47.366484939],[5.351244045,47.357119404],[5.352320704,47.356434753],[5.351549502,47.356196393],[5.350473819,47.355149129],[5.350524587,47.354825681],[5.351721386,47.353708107],[5.348354787,47.352427991],[5.348113719,47.352733671],[5.347310985,47.353105639],[5.344808414,47.354823224],[5.343802893,47.354862429],[5.343266467,47.355476664],[5.342005411,47.355734453],[5.341415669,47.356220965],[5.341200517,47.356514399],[5.341333007,47.357242126],[5.341074437,47.357785905],[5.340992407,47.358639538],[5.340431829,47.358884091],[5.340168174,47.359190207],[5.340122507,47.360270061],[5.340487339,47.361249783],[5.339928534,47.361869852],[5.339793478,47.362176979],[5.338903109,47.362701951],[5.338643557,47.363011583],[5.338637031,47.363317922],[5.338905188,47.363843884],[5.338894642,47.364118782],[5.337813715,47.365169034],[5.337932838,47.365955571],[5.33786616,47.366250511],[5.337497039,47.366540729],[5.336717747,47.366909442],[5.335950414,47.366731241],[5.335192326,47.366734772],[5.33480837,47.367445862],[5.334390278,47.367982019],[5.334017759,47.369047716],[5.332650952,47.3700217],[5.331127461,47.370625058],[5.331009134,47.370769728],[5.331000315,47.371359801],[5.331556818,47.371535962],[5.331479629,47.372535381],[5.331563503,47.373153314],[5.330596986,47.373487914],[5.329901473,47.374171009],[5.329350403,47.374547701],[5.329270989,47.374733917],[5.329402459,47.37568502],[5.32901284,47.376177353],[5.329126626,47.377453928],[5.328939359,47.377629696]]]],&quot;type&quot;:&quot;MultiPolygon&quot;}"/>
    <s v="47.372195692, 5.350008878"/>
  </r>
  <r>
    <x v="0"/>
    <x v="297"/>
    <s v="21139"/>
    <s v="CC de Saulieu"/>
    <s v="242101442"/>
    <s v="CC"/>
    <s v="Côte-d'Or"/>
    <s v="21"/>
    <s v="Bourgogne-Franche-Comté"/>
    <s v="27"/>
    <s v="BT &lt;= 36 kVA"/>
    <m/>
    <m/>
    <n v="0"/>
    <n v="0"/>
    <n v="0"/>
    <n v="0"/>
    <n v="0"/>
    <n v="0"/>
    <n v="0"/>
    <n v="0"/>
    <n v="0"/>
    <n v="0"/>
    <s v="{&quot;coordinates&quot;:[[[[4.114588409,47.292607276],[4.115182391,47.29298061],[4.116174167,47.293901119],[4.116717305,47.294119176],[4.117314096,47.294117033],[4.117690613,47.294404215],[4.1188451,47.294809945],[4.118620909,47.295673724],[4.118660568,47.295989358],[4.119076176,47.296500341],[4.119809004,47.296928133],[4.120628746,47.29689051],[4.120700107,47.297139212],[4.120447957,47.297486474],[4.120574508,47.297906607],[4.121054324,47.298131558],[4.121335709,47.297980285],[4.122863383,47.298822631],[4.124065625,47.299163924],[4.127016628,47.301227677],[4.128020346,47.301313362],[4.128527955,47.301535312],[4.129274446,47.30203944],[4.130041818,47.301962646],[4.130255544,47.302307192],[4.13020736,47.30284786],[4.129967131,47.303571364],[4.130040679,47.303795731],[4.131101865,47.304219354],[4.131568062,47.304547033],[4.132070457,47.305210179],[4.134086593,47.306098933],[4.133781581,47.306887],[4.133394266,47.307162682],[4.13254608,47.307490577],[4.13474733,47.307801302],[4.135836578,47.307856374],[4.13763902,47.307460585],[4.139029171,47.307598209],[4.139753965,47.307819779],[4.140123989,47.307790936],[4.140695076,47.307506223],[4.142471797,47.306899034],[4.142620664,47.30649242],[4.143410986,47.306061482],[4.144390443,47.305686295],[4.146474426,47.305092219],[4.147376622,47.304943754],[4.148252145,47.304662295],[4.14845649,47.304809729],[4.149194305,47.304588148],[4.149396539,47.304698687],[4.150043168,47.304607651],[4.150656193,47.304678104],[4.152141066,47.304666977],[4.152823206,47.304195632],[4.153450512,47.304006632],[4.154571041,47.303364358],[4.155705379,47.303118982],[4.156400869,47.30339296],[4.158068075,47.302938775],[4.161153841,47.302532508],[4.162901562,47.302009922],[4.163997776,47.301901698],[4.166490278,47.30105917],[4.16730289,47.300691765],[4.169095264,47.299489781],[4.169361693,47.29920439],[4.17000034,47.298872932],[4.170244883,47.298433802],[4.170511116,47.298322176],[4.17173445,47.297371678],[4.172356573,47.297194331],[4.172958094,47.29643737],[4.174152193,47.295243148],[4.174178561,47.294693673],[4.174725521,47.294288387],[4.177712708,47.29309577],[4.178965634,47.292359172],[4.180271159,47.291849813],[4.180761583,47.291765594],[4.181345966,47.291801963],[4.181327233,47.29119082],[4.181021162,47.290330505],[4.180789179,47.290191512],[4.180535846,47.289381979],[4.182168261,47.288758528],[4.186327345,47.286666896],[4.187995681,47.286358116],[4.189092769,47.285947125],[4.189578075,47.285694555],[4.190866726,47.284734171],[4.19258162,47.283784698],[4.193014965,47.283457918],[4.193196658,47.282643035],[4.193857459,47.280763511],[4.193754199,47.280462956],[4.194678493,47.279844806],[4.195108588,47.279433418],[4.195511377,47.279222187],[4.195970163,47.278257685],[4.196417151,47.278130629],[4.196687476,47.277734387],[4.198207265,47.276533838],[4.198943827,47.275511531],[4.20076563,47.274511305],[4.203004827,47.272953903],[4.204090255,47.272334903],[4.205089225,47.272285814],[4.205395297,47.272189898],[4.207574338,47.270673546],[4.209279364,47.270023734],[4.209238838,47.269398408],[4.209527226,47.268870494],[4.210160041,47.268248049],[4.211067137,47.267823518],[4.210159288,47.266804784],[4.209732134,47.266573346],[4.209164043,47.266485632],[4.208667914,47.265657072],[4.208325299,47.265302299],[4.207375675,47.264598204],[4.201869156,47.259616089],[4.202695397,47.259187056],[4.199824911,47.257737498],[4.198641963,47.257352671],[4.198539305,47.257137646],[4.196675389,47.256696811],[4.195852511,47.256326248],[4.194286398,47.255001752],[4.193475031,47.254432974],[4.193011907,47.254241461],[4.19197243,47.254118897],[4.19182033,47.253879164],[4.191957286,47.253137661],[4.19184863,47.251994421],[4.191908965,47.251733596],[4.192682699,47.250787465],[4.192738925,47.249864918],[4.192141431,47.249813439],[4.191523349,47.249966551],[4.190708927,47.249732719],[4.190678005,47.249888799],[4.19002878,47.250307829],[4.188667129,47.248707449],[4.186934789,47.245105744],[4.186421888,47.245409913],[4.185705291,47.246010581],[4.185061345,47.246128809],[4.183872787,47.246793712],[4.182167758,47.246882237],[4.18136572,47.24708759],[4.180835416,47.247625104],[4.180884188,47.248039673],[4.180127534,47.248446236],[4.17961886,47.248584665],[4.179484894,47.249891548],[4.179231038,47.250314597],[4.179151846,47.251105017],[4.179310067,47.251867812],[4.179251165,47.253040676],[4.178983997,47.25394285],[4.179109148,47.254463784],[4.178392607,47.25435222],[4.177414468,47.25437206],[4.176796909,47.253707562],[4.176015588,47.252145266],[4.172650899,47.249387332],[4.170955765,47.249388256],[4.169336413,47.249772843],[4.167954731,47.250203633],[4.167248339,47.250251262],[4.166011256,47.249424576],[4.165094024,47.248528937],[4.163983897,47.248738165],[4.163495974,47.24873766],[4.158512302,47.24689231],[4.158074311,47.246324059],[4.158030644,47.246076897],[4.156948812,47.245203547],[4.156207876,47.244810279],[4.150789536,47.242826678],[4.147826723,47.241589247],[4.146938895,47.241555716],[4.146083052,47.241285969],[4.145168393,47.240054317],[4.144898733,47.239869706],[4.143849837,47.239596447],[4.142315677,47.239941104],[4.141308196,47.239874496],[4.140597387,47.240331669],[4.139540475,47.240303347],[4.138935118,47.239997772],[4.137503037,47.238670302],[4.135946273,47.237570026],[4.135147276,47.237357265],[4.13474518,47.239163713],[4.134560771,47.239571578],[4.133339329,47.240580217],[4.132601511,47.242520486],[4.132229744,47.242822134],[4.129305801,47.244484791],[4.128923692,47.244799133],[4.128210901,47.24567401],[4.125602639,47.247397421],[4.125380236,47.247700297],[4.124559018,47.249843894],[4.124818169,47.250475227],[4.124693319,47.250701525],[4.124862247,47.251823522],[4.124815547,47.25268831],[4.124976978,47.253262067],[4.125922796,47.254351312],[4.126138985,47.254760672],[4.125909287,47.257431532],[4.126223297,47.258911354],[4.12596683,47.259231667],[4.125860146,47.25969458],[4.124738198,47.261948227],[4.124251207,47.262313986],[4.122965954,47.262581235],[4.122712853,47.262874496],[4.122527225,47.263358877],[4.122636121,47.264203247],[4.122036629,47.265327274],[4.120725786,47.266464476],[4.120305853,47.26706816],[4.120200728,47.267799353],[4.120270578,47.268675612],[4.120483603,47.269122825],[4.12107378,47.26976807],[4.122001226,47.270284002],[4.122584132,47.270453029],[4.123435453,47.270426781],[4.123636996,47.270513062],[4.124132415,47.271495037],[4.124342664,47.272566207],[4.125298978,47.273951563],[4.123831224,47.274108044],[4.123018336,47.273887229],[4.121847545,47.273821128],[4.121104188,47.273698665],[4.118680074,47.274430633],[4.118128178,47.274481871],[4.117914997,47.274663093],[4.117473439,47.275694634],[4.116886564,47.275973088],[4.116722148,47.276209659],[4.116468252,47.277551806],[4.116565911,47.278495321],[4.116444173,47.278812511],[4.115744156,47.27963315],[4.115504771,47.280401638],[4.114884535,47.281625755],[4.114743353,47.282409504],[4.115025707,47.28275432],[4.115286726,47.283600829],[4.115690917,47.284141646],[4.116039898,47.285272712],[4.116200901,47.285316181],[4.116952458,47.288117093],[4.116780117,47.288929052],[4.116463123,47.289339053],[4.115497472,47.290119025],[4.115190017,47.29079813],[4.11474484,47.291345308],[4.114700349,47.291879633],[4.114520953,47.292226183],[4.114588409,47.292607276]]]],&quot;type&quot;:&quot;MultiPolygon&quot;}"/>
    <s v="47.273186683, 4.156312734"/>
  </r>
  <r>
    <x v="0"/>
    <x v="298"/>
    <s v="21138"/>
    <s v="CC Auxonne Pontailler Val de Saône"/>
    <s v="200070902"/>
    <s v="CC"/>
    <s v="Côte-d'Or"/>
    <s v="21"/>
    <s v="Bourgogne-Franche-Comté"/>
    <s v="27"/>
    <s v="BT &gt; 36 kVA"/>
    <n v="1"/>
    <n v="101.25700000000001"/>
    <n v="0"/>
    <n v="0"/>
    <n v="1"/>
    <n v="215.464"/>
    <n v="0"/>
    <n v="0"/>
    <n v="0"/>
    <n v="0"/>
    <n v="0"/>
    <n v="0"/>
    <s v="{&quot;coordinates&quot;:[[[[5.309358239,47.171621309],[5.308765937,47.171515136],[5.307519571,47.170786126],[5.30664623,47.170439661],[5.305685898,47.169788695],[5.303347056,47.168774269],[5.300057682,47.167178842],[5.299436954,47.166714721],[5.299054736,47.166856513],[5.298015763,47.166587129],[5.296976294,47.16497485],[5.296607474,47.165275786],[5.292721491,47.165568985],[5.291673082,47.163742479],[5.290698522,47.164394939],[5.290136219,47.164618624],[5.287955309,47.164635635],[5.287935326,47.164569381],[5.283873632,47.164518099],[5.277765841,47.164361051],[5.27049067,47.168117436],[5.267753517,47.168382747],[5.267152733,47.168605269],[5.267084191,47.169141602],[5.266870146,47.169484441],[5.266561785,47.169563433],[5.265813697,47.169518634],[5.265308424,47.170096838],[5.26525041,47.170789677],[5.264544594,47.171090796],[5.263815871,47.17204083],[5.262736293,47.172625747],[5.26008039,47.173731394],[5.25913556,47.174601853],[5.261824423,47.176196646],[5.263325248,47.175136066],[5.266462433,47.177116476],[5.266200296,47.177572835],[5.265727311,47.17797838],[5.265159413,47.178231768],[5.264554488,47.178766882],[5.285997933,47.182420056],[5.28668161,47.182001259],[5.287497386,47.181209677],[5.288031964,47.181292783],[5.288440369,47.18151528],[5.288849182,47.181964735],[5.28925395,47.18256738],[5.291323731,47.185042884],[5.291064156,47.185120974],[5.291749759,47.186112543],[5.293948087,47.185398922],[5.294053079,47.186653263],[5.293900757,47.187883881],[5.294056103,47.188397782],[5.293841751,47.188917206],[5.293782934,47.18995503],[5.294059761,47.190343134],[5.29450414,47.190632448],[5.295054895,47.190720607],[5.296086721,47.190719067],[5.296313494,47.190831656],[5.296609105,47.191535513],[5.29615682,47.191990309],[5.296452099,47.192500531],[5.295827835,47.192950629],[5.296513394,47.193193724],[5.297651421,47.193202674],[5.298369162,47.193487451],[5.299025224,47.192916019],[5.306347002,47.196564022],[5.307001313,47.195552157],[5.308367155,47.19421718],[5.309146136,47.193618021],[5.311260026,47.194812463],[5.313638914,47.195744886],[5.31461505,47.196227952],[5.315242336,47.196772024],[5.31574892,47.197550877],[5.319533384,47.199663761],[5.319177446,47.20029685],[5.319406086,47.200603902],[5.320338171,47.200981525],[5.320009353,47.201232192],[5.319450954,47.201184832],[5.319115862,47.201749954],[5.318223116,47.202500064],[5.321399871,47.205557239],[5.3185208,47.206187722],[5.318963349,47.206397724],[5.3252311,47.205767707],[5.329736042,47.204932339],[5.332221008,47.204178011],[5.332822765,47.204096542],[5.334428638,47.203521086],[5.333747094,47.198777488],[5.334104134,47.198661312],[5.333663121,47.1979992],[5.333936094,47.197925249],[5.333699651,47.195672934],[5.333554424,47.195493024],[5.333747819,47.194711848],[5.333024861,47.194220238],[5.333602604,47.194044675],[5.33339534,47.192098898],[5.329281122,47.192288903],[5.328490748,47.194542962],[5.327302628,47.194446154],[5.325579971,47.19307932],[5.326361471,47.192573659],[5.326798494,47.191863258],[5.326780916,47.191151182],[5.326870778,47.190907096],[5.326260355,47.190173605],[5.32918595,47.18831976],[5.328550445,47.187281457],[5.327879072,47.186757255],[5.327281046,47.186951212],[5.323965292,47.182890932],[5.322327699,47.183331793],[5.321398655,47.184028628],[5.319620466,47.181607236],[5.315178816,47.183042636],[5.312823455,47.180647096],[5.311499231,47.181095054],[5.310625223,47.181168341],[5.310038225,47.180634249],[5.309633581,47.180409049],[5.309684656,47.179075042],[5.309053523,47.179328109],[5.3049619,47.175767342],[5.308557095,47.172897326],[5.309545154,47.172345322],[5.310141962,47.172125359],[5.309358239,47.171621309]]]],&quot;type&quot;:&quot;MultiPolygon&quot;}"/>
    <s v="47.182265525, 5.299991484"/>
  </r>
  <r>
    <x v="0"/>
    <x v="299"/>
    <s v="21137"/>
    <s v="CC du Montbardois"/>
    <s v="242101491"/>
    <s v="CC"/>
    <s v="Côte-d'Or"/>
    <s v="21"/>
    <s v="Bourgogne-Franche-Comté"/>
    <s v="27"/>
    <s v="BT &gt; 36 kVA"/>
    <n v="2"/>
    <n v="226.91499999999999"/>
    <n v="0"/>
    <n v="0"/>
    <n v="0"/>
    <n v="0"/>
    <n v="0"/>
    <n v="0"/>
    <n v="0"/>
    <n v="0"/>
    <n v="0"/>
    <n v="0"/>
    <s v="{&quot;coordinates&quot;:[[[[4.369726343,47.557296617],[4.367637227,47.557201395],[4.365729201,47.557270567],[4.365565799,47.556340701],[4.364615256,47.554062439],[4.363851736,47.553221515],[4.36189325,47.552400847],[4.361205962,47.551783183],[4.362384151,47.551312988],[4.363556195,47.550706911],[4.364204014,47.550246499],[4.363794372,47.549983009],[4.363464555,47.550033679],[4.362989826,47.549772748],[4.363177185,47.549454562],[4.362288067,47.548795149],[4.361113553,47.549355329],[4.360498667,47.548915969],[4.361012229,47.54845714],[4.360400974,47.548107764],[4.358373736,47.547397673],[4.35765825,47.546765012],[4.356269315,47.546211301],[4.356961764,47.546042097],[4.357539048,47.545474508],[4.356008036,47.545136714],[4.355025768,47.544782621],[4.354276945,47.544300672],[4.353791487,47.543769746],[4.353326331,47.543777846],[4.352739074,47.544057443],[4.352206339,47.544022209],[4.350864219,47.543684858],[4.350388471,47.543378874],[4.349145026,47.543894719],[4.348627806,47.544263512],[4.348085723,47.54496479],[4.347328567,47.54546869],[4.343292383,47.546709912],[4.343013819,47.547477449],[4.34069841,47.547407763],[4.339828521,47.547237707],[4.338918302,47.546625175],[4.337404319,47.546167207],[4.336043243,47.545335656],[4.334752881,47.544192687],[4.333621229,47.544026481],[4.333293115,47.5442517],[4.332859141,47.544177437],[4.332068467,47.543874979],[4.330652697,47.545113708],[4.329371119,47.546350888],[4.329997522,47.547104471],[4.331750282,47.548395256],[4.331632781,47.548962866],[4.331724563,47.549230997],[4.331464584,47.549684099],[4.331104142,47.550054622],[4.330431075,47.551595454],[4.329727205,47.552327294],[4.329743718,47.552777238],[4.329962053,47.553268094],[4.329989275,47.553987994],[4.32949769,47.555075716],[4.329846534,47.55552007],[4.329324382,47.555753789],[4.329904695,47.556093775],[4.330884365,47.557463603],[4.331526888,47.558644616],[4.331572952,47.558998794],[4.331048345,47.559188435],[4.330692124,47.560318726],[4.330747693,47.561802623],[4.330971887,47.562473459],[4.330926621,47.563059145],[4.33711423,47.563222451],[4.337231747,47.562815987],[4.338757079,47.562699462],[4.339281715,47.562510687],[4.345212828,47.562947487],[4.345673423,47.562804434],[4.348263288,47.562760124],[4.34879147,47.562660391],[4.349970008,47.562190324],[4.350752141,47.561771649],[4.351480895,47.561714594],[4.352139558,47.56156832],[4.353267135,47.561503929],[4.357289922,47.562423175],[4.357736456,47.561832805],[4.358407531,47.562070765],[4.358822349,47.562378326],[4.359273559,47.56254772],[4.35978233,47.563045039],[4.360520094,47.563498273],[4.361042209,47.5632131],[4.363466386,47.564024739],[4.364896229,47.563190576],[4.366061446,47.562360394],[4.367152904,47.561351911],[4.367853898,47.560574864],[4.369726343,47.557296617]]]],&quot;type&quot;:&quot;MultiPolygon&quot;}"/>
    <s v="47.554443111, 4.347541103"/>
  </r>
  <r>
    <x v="0"/>
    <x v="300"/>
    <s v="21135"/>
    <s v="CC Mirebellois et Fontenois"/>
    <s v="200072825"/>
    <s v="CC"/>
    <s v="Côte-d'Or"/>
    <s v="21"/>
    <s v="Bourgogne-Franche-Comté"/>
    <s v="27"/>
    <s v="BT &lt;= 36 kVA"/>
    <m/>
    <m/>
    <n v="0"/>
    <n v="0"/>
    <n v="0"/>
    <n v="0"/>
    <n v="0"/>
    <n v="0"/>
    <n v="0"/>
    <n v="0"/>
    <n v="0"/>
    <n v="0"/>
    <s v="{&quot;coordinates&quot;:[[[[5.38273715,47.427731607],[5.382869946,47.428180988],[5.377678247,47.429677744],[5.37607262,47.43022209],[5.374951515,47.430499852],[5.374620796,47.430703834],[5.374272855,47.430609169],[5.373808334,47.431028419],[5.372800317,47.430623903],[5.372242923,47.431373759],[5.372964562,47.431575184],[5.373063037,47.432060397],[5.373822184,47.432598775],[5.374732801,47.432631524],[5.375794536,47.433228555],[5.37714838,47.433438657],[5.377467076,47.433292552],[5.377866365,47.433347433],[5.37828457,47.433917968],[5.378443061,47.434528033],[5.378234564,47.434914148],[5.378467277,47.436328729],[5.377995141,47.436606757],[5.377931736,47.437032233],[5.378269808,47.437561177],[5.378676732,47.437428576],[5.378793229,47.437929626],[5.378976383,47.438168141],[5.378869488,47.438809749],[5.37843611,47.438944692],[5.378412832,47.439137895],[5.378875438,47.439451751],[5.379339778,47.439595357],[5.379344467,47.43982041],[5.379920627,47.44026973],[5.379760704,47.440494547],[5.38028991,47.440872779],[5.380917509,47.44104546],[5.381045509,47.441446307],[5.381805081,47.441720752],[5.38237427,47.441385786],[5.383022202,47.441418448],[5.383254959,47.441786527],[5.383673748,47.441979682],[5.384057496,47.442429321],[5.384585521,47.442690481],[5.38456071,47.443355628],[5.384322614,47.44394139],[5.384414845,47.444283527],[5.383254155,47.444721578],[5.383095264,47.445029233],[5.383345516,47.445432076],[5.382920584,47.445996444],[5.382283458,47.446357118],[5.382452755,47.446790439],[5.381862521,47.44695202],[5.381415634,47.4476204],[5.380528851,47.448069927],[5.380001486,47.448481476],[5.379627705,47.449033077],[5.379527505,47.44934763],[5.379231368,47.449585137],[5.379160625,47.450413324],[5.379551224,47.450538626],[5.379851363,47.45074953],[5.381967592,47.451403291],[5.385160959,47.452123202],[5.388836627,47.452878157],[5.392415083,47.454604935],[5.397212618,47.457989711],[5.399550441,47.458806107],[5.400997478,47.459419289],[5.403610357,47.460709948],[5.406513655,47.461899983],[5.408625101,47.460599981],[5.409643646,47.461632596],[5.40995836,47.461602665],[5.412330879,47.461059092],[5.413479186,47.460431888],[5.413975695,47.460016323],[5.415996771,47.458220023],[5.415045353,47.457675994],[5.413877146,47.456534853],[5.413295927,47.456248808],[5.412944259,47.455958902],[5.41468499,47.454072968],[5.415526282,47.453443101],[5.415837669,47.453369993],[5.417370407,47.452615884],[5.418958051,47.451461645],[5.418441415,47.451252636],[5.418400873,47.450795972],[5.418009758,47.450543825],[5.418055439,47.449173959],[5.426163148,47.449310513],[5.426889717,47.448497425],[5.427677317,47.448708851],[5.429096426,47.449670806],[5.432074069,47.448025344],[5.433107355,47.448763858],[5.434268445,47.449801393],[5.43561087,47.45044606],[5.436186536,47.450608728],[5.437020857,47.450707438],[5.439013127,47.45057654],[5.439303505,47.450393033],[5.439935473,47.449314362],[5.440394219,47.448950803],[5.440577488,47.448660565],[5.440771508,47.447907187],[5.441167459,47.447244136],[5.441336593,47.446498483],[5.441061451,47.446083669],[5.441024315,47.445735011],[5.44045575,47.445115607],[5.43977095,47.444887702],[5.438969709,47.4444641],[5.438478707,47.444351907],[5.438128296,47.444236767],[5.436987249,47.443609527],[5.435187574,47.442423274],[5.43423793,47.44142005],[5.433056815,47.439499432],[5.432906794,47.438447051],[5.432590229,47.438169977],[5.432156469,47.437445946],[5.431535433,47.436748343],[5.431068715,47.435648541],[5.430970604,47.434627494],[5.431239835,47.433189891],[5.431870716,47.432380562],[5.432661872,47.432002873],[5.433023266,47.431309947],[5.433071837,47.430772164],[5.43214524,47.429364964],[5.431329102,47.427787934],[5.431424603,47.426412497],[5.431596322,47.426190057],[5.430628128,47.422869],[5.430374435,47.42143061],[5.428165727,47.421271401],[5.426533611,47.42098034],[5.425762789,47.42098381],[5.424931399,47.420880464],[5.42295744,47.420394742],[5.422228585,47.420357688],[5.422216437,47.42111626],[5.422424216,47.421749569],[5.422717741,47.422254105],[5.423156882,47.422574582],[5.423458127,47.424510934],[5.422890783,47.424642535],[5.42045669,47.424930974],[5.419560237,47.424974842],[5.417698461,47.42488927],[5.415580301,47.424944986],[5.412355682,47.425391065],[5.412146979,47.425442225],[5.412356094,47.426372722],[5.40667487,47.426937107],[5.406555078,47.427165638],[5.405769887,47.427264736],[5.405515737,47.4263928],[5.402145215,47.426607451],[5.400548506,47.426514329],[5.400807571,47.425247232],[5.400608733,47.425252236],[5.399370918,47.425645223],[5.397318029,47.426418843],[5.396376902,47.42605818],[5.396343954,47.426537981],[5.395142598,47.426174563],[5.394965987,47.426409655],[5.392486054,47.425884302],[5.392809239,47.42539493],[5.390329568,47.42505235],[5.38989832,47.426659781],[5.386825266,47.426224846],[5.386699565,47.426858747],[5.386207018,47.426824722],[5.386089494,47.427195479],[5.38273715,47.427731607]]]],&quot;type&quot;:&quot;MultiPolygon&quot;}"/>
    <s v="47.440355408, 5.407085653"/>
  </r>
  <r>
    <x v="0"/>
    <x v="300"/>
    <s v="21135"/>
    <s v="CC Mirebellois et Fontenois"/>
    <s v="200072825"/>
    <s v="CC"/>
    <s v="Côte-d'Or"/>
    <s v="21"/>
    <s v="Bourgogne-Franche-Comté"/>
    <s v="27"/>
    <s v="BT &gt; 36 kVA"/>
    <n v="1"/>
    <n v="92.924999999999997"/>
    <n v="0"/>
    <n v="0"/>
    <n v="0"/>
    <n v="0"/>
    <n v="0"/>
    <n v="0"/>
    <n v="0"/>
    <n v="0"/>
    <n v="0"/>
    <n v="0"/>
    <s v="{&quot;coordinates&quot;:[[[[5.38273715,47.427731607],[5.382869946,47.428180988],[5.377678247,47.429677744],[5.37607262,47.43022209],[5.374951515,47.430499852],[5.374620796,47.430703834],[5.374272855,47.430609169],[5.373808334,47.431028419],[5.372800317,47.430623903],[5.372242923,47.431373759],[5.372964562,47.431575184],[5.373063037,47.432060397],[5.373822184,47.432598775],[5.374732801,47.432631524],[5.375794536,47.433228555],[5.37714838,47.433438657],[5.377467076,47.433292552],[5.377866365,47.433347433],[5.37828457,47.433917968],[5.378443061,47.434528033],[5.378234564,47.434914148],[5.378467277,47.436328729],[5.377995141,47.436606757],[5.377931736,47.437032233],[5.378269808,47.437561177],[5.378676732,47.437428576],[5.378793229,47.437929626],[5.378976383,47.438168141],[5.378869488,47.438809749],[5.37843611,47.438944692],[5.378412832,47.439137895],[5.378875438,47.439451751],[5.379339778,47.439595357],[5.379344467,47.43982041],[5.379920627,47.44026973],[5.379760704,47.440494547],[5.38028991,47.440872779],[5.380917509,47.44104546],[5.381045509,47.441446307],[5.381805081,47.441720752],[5.38237427,47.441385786],[5.383022202,47.441418448],[5.383254959,47.441786527],[5.383673748,47.441979682],[5.384057496,47.442429321],[5.384585521,47.442690481],[5.38456071,47.443355628],[5.384322614,47.44394139],[5.384414845,47.444283527],[5.383254155,47.444721578],[5.383095264,47.445029233],[5.383345516,47.445432076],[5.382920584,47.445996444],[5.382283458,47.446357118],[5.382452755,47.446790439],[5.381862521,47.44695202],[5.381415634,47.4476204],[5.380528851,47.448069927],[5.380001486,47.448481476],[5.379627705,47.449033077],[5.379527505,47.44934763],[5.379231368,47.449585137],[5.379160625,47.450413324],[5.379551224,47.450538626],[5.379851363,47.45074953],[5.381967592,47.451403291],[5.385160959,47.452123202],[5.388836627,47.452878157],[5.392415083,47.454604935],[5.397212618,47.457989711],[5.399550441,47.458806107],[5.400997478,47.459419289],[5.403610357,47.460709948],[5.406513655,47.461899983],[5.408625101,47.460599981],[5.409643646,47.461632596],[5.40995836,47.461602665],[5.412330879,47.461059092],[5.413479186,47.460431888],[5.413975695,47.460016323],[5.415996771,47.458220023],[5.415045353,47.457675994],[5.413877146,47.456534853],[5.413295927,47.456248808],[5.412944259,47.455958902],[5.41468499,47.454072968],[5.415526282,47.453443101],[5.415837669,47.453369993],[5.417370407,47.452615884],[5.418958051,47.451461645],[5.418441415,47.451252636],[5.418400873,47.450795972],[5.418009758,47.450543825],[5.418055439,47.449173959],[5.426163148,47.449310513],[5.426889717,47.448497425],[5.427677317,47.448708851],[5.429096426,47.449670806],[5.432074069,47.448025344],[5.433107355,47.448763858],[5.434268445,47.449801393],[5.43561087,47.45044606],[5.436186536,47.450608728],[5.437020857,47.450707438],[5.439013127,47.45057654],[5.439303505,47.450393033],[5.439935473,47.449314362],[5.440394219,47.448950803],[5.440577488,47.448660565],[5.440771508,47.447907187],[5.441167459,47.447244136],[5.441336593,47.446498483],[5.441061451,47.446083669],[5.441024315,47.445735011],[5.44045575,47.445115607],[5.43977095,47.444887702],[5.438969709,47.4444641],[5.438478707,47.444351907],[5.438128296,47.444236767],[5.436987249,47.443609527],[5.435187574,47.442423274],[5.43423793,47.44142005],[5.433056815,47.439499432],[5.432906794,47.438447051],[5.432590229,47.438169977],[5.432156469,47.437445946],[5.431535433,47.436748343],[5.431068715,47.435648541],[5.430970604,47.434627494],[5.431239835,47.433189891],[5.431870716,47.432380562],[5.432661872,47.432002873],[5.433023266,47.431309947],[5.433071837,47.430772164],[5.43214524,47.429364964],[5.431329102,47.427787934],[5.431424603,47.426412497],[5.431596322,47.426190057],[5.430628128,47.422869],[5.430374435,47.42143061],[5.428165727,47.421271401],[5.426533611,47.42098034],[5.425762789,47.42098381],[5.424931399,47.420880464],[5.42295744,47.420394742],[5.422228585,47.420357688],[5.422216437,47.42111626],[5.422424216,47.421749569],[5.422717741,47.422254105],[5.423156882,47.422574582],[5.423458127,47.424510934],[5.422890783,47.424642535],[5.42045669,47.424930974],[5.419560237,47.424974842],[5.417698461,47.42488927],[5.415580301,47.424944986],[5.412355682,47.425391065],[5.412146979,47.425442225],[5.412356094,47.426372722],[5.40667487,47.426937107],[5.406555078,47.427165638],[5.405769887,47.427264736],[5.405515737,47.4263928],[5.402145215,47.426607451],[5.400548506,47.426514329],[5.400807571,47.425247232],[5.400608733,47.425252236],[5.399370918,47.425645223],[5.397318029,47.426418843],[5.396376902,47.42605818],[5.396343954,47.426537981],[5.395142598,47.426174563],[5.394965987,47.426409655],[5.392486054,47.425884302],[5.392809239,47.42539493],[5.390329568,47.42505235],[5.38989832,47.426659781],[5.386825266,47.426224846],[5.386699565,47.426858747],[5.386207018,47.426824722],[5.386089494,47.427195479],[5.38273715,47.427731607]]]],&quot;type&quot;:&quot;MultiPolygon&quot;}"/>
    <s v="47.440355408, 5.407085653"/>
  </r>
  <r>
    <x v="0"/>
    <x v="301"/>
    <s v="21134"/>
    <s v="CC du Pays Châtillonnais"/>
    <s v="242101434"/>
    <s v="CC"/>
    <s v="Côte-d'Or"/>
    <s v="21"/>
    <s v="Bourgogne-Franche-Comté"/>
    <s v="27"/>
    <s v="BT &lt;= 36 kVA"/>
    <m/>
    <m/>
    <n v="0"/>
    <n v="0"/>
    <n v="0"/>
    <n v="0"/>
    <n v="0"/>
    <n v="0"/>
    <n v="0"/>
    <n v="0"/>
    <n v="0"/>
    <n v="0"/>
    <s v="{&quot;coordinates&quot;:[[[[4.538287418,47.761740701],[4.537595226,47.761257378],[4.533921348,47.7597383],[4.534306837,47.75805886],[4.534192106,47.757922631],[4.534025162,47.757827596],[4.532042486,47.757774337],[4.531590417,47.757234724],[4.530792887,47.757262258],[4.530266418,47.757663432],[4.529980526,47.757656366],[4.529497776,47.757070335],[4.528870864,47.756623917],[4.52763953,47.756327617],[4.526434926,47.756218199],[4.524374253,47.757075038],[4.523831376,47.757091107],[4.523602322,47.757763843],[4.523317885,47.757947585],[4.522081122,47.757834939],[4.519169904,47.757942964],[4.519021544,47.758030409],[4.519008796,47.758613008],[4.519326307,47.759821465],[4.518579716,47.762759517],[4.518686315,47.764015719],[4.518626107,47.765087741],[4.518480781,47.765235459],[4.516548458,47.765271302],[4.51608991,47.766001002],[4.515770206,47.766308508],[4.51474777,47.768103236],[4.513987977,47.768806215],[4.51022132,47.773282023],[4.509993909,47.7748684],[4.509973202,47.775785967],[4.509767567,47.776587091],[4.509790707,47.778297163],[4.509601631,47.779023356],[4.506049897,47.781032396],[4.505210652,47.781722828],[4.503911923,47.782601891],[4.503322849,47.782883111],[4.502269123,47.783217096],[4.501133419,47.784291178],[4.500701855,47.784901635],[4.500893369,47.785866884],[4.50126716,47.786475123],[4.501158982,47.786712359],[4.502936107,47.78782201],[4.503400587,47.787762039],[4.505258711,47.788332304],[4.507288298,47.788682489],[4.525407822,47.793986844],[4.529203656,47.795399273],[4.529693185,47.795930297],[4.531101695,47.796083836],[4.531114766,47.796398732],[4.533967134,47.797559578],[4.535706888,47.797661916],[4.535782803,47.797885068],[4.536326068,47.798099394],[4.546276774,47.799756287],[4.548019242,47.799902517],[4.5488763,47.800062228],[4.549383633,47.800278768],[4.550063673,47.800415606],[4.551591931,47.800545713],[4.552474004,47.800829293],[4.55310251,47.801122529],[4.553622953,47.801238056],[4.554860259,47.80128646],[4.554834898,47.801607265],[4.556440216,47.801538244],[4.5577481,47.801395738],[4.559881752,47.800982073],[4.561592521,47.800364259],[4.565419359,47.798467797],[4.567212254,47.797468018],[4.569248685,47.796664793],[4.570770786,47.795637976],[4.572860402,47.796682981],[4.573631568,47.797551221],[4.574139257,47.797912583],[4.578359266,47.798121375],[4.580435694,47.798174405],[4.581742612,47.797689566],[4.58392542,47.797546655],[4.587377678,47.796964318],[4.58976948,47.796752751],[4.591001857,47.796459661],[4.59222203,47.796339564],[4.594141667,47.795709425],[4.595296528,47.795461455],[4.594822394,47.792747489],[4.594492351,47.792210057],[4.59369214,47.791273027],[4.594099967,47.791152252],[4.593789999,47.789946591],[4.593816907,47.788080095],[4.591768711,47.788243873],[4.59008144,47.789400146],[4.587657847,47.789967737],[4.586194626,47.790085679],[4.583529228,47.790161345],[4.579041516,47.789688995],[4.579777073,47.787963289],[4.579432337,47.787464722],[4.57777852,47.786558896],[4.576149657,47.785456466],[4.573833947,47.783618773],[4.573565392,47.783164176],[4.57330158,47.782101875],[4.573847668,47.780650608],[4.572914654,47.780850383],[4.570742017,47.780591471],[4.569346308,47.780681294],[4.567706827,47.781201062],[4.564763461,47.782664541],[4.563036284,47.783385257],[4.56149168,47.78386586],[4.560924828,47.784120971],[4.55914295,47.783753112],[4.558987075,47.783994641],[4.556549348,47.783305095],[4.55632227,47.783304511],[4.554077906,47.782556533],[4.553315932,47.78212194],[4.552912566,47.781160471],[4.552864883,47.780441841],[4.552627515,47.779950777],[4.552745536,47.779509913],[4.553280219,47.778839374],[4.553035814,47.776962989],[4.552531332,47.77610458],[4.551770695,47.776078652],[4.550239755,47.775786554],[4.549744692,47.775524844],[4.546868579,47.773380769],[4.545868765,47.773026686],[4.545643206,47.772846921],[4.545237994,47.77163069],[4.543782218,47.769872882],[4.543434043,47.76960831],[4.541808427,47.768713313],[4.538860515,47.767433285],[4.538438239,47.767883535],[4.538032111,47.767737635],[4.537615517,47.767321809],[4.537268593,47.766544085],[4.537695336,47.765462735],[4.537707361,47.764723507],[4.537364681,47.763999739],[4.537332941,47.763594162],[4.537491709,47.762943027],[4.538196111,47.762046171],[4.538287418,47.761740701]]]],&quot;type&quot;:&quot;MultiPolygon&quot;}"/>
    <s v="47.783268513, 4.541453803"/>
  </r>
  <r>
    <x v="0"/>
    <x v="302"/>
    <s v="21133"/>
    <s v="CC de Gevrey-Chambertin et de Nuits-Saint-Georges"/>
    <s v="200070894"/>
    <s v="CC"/>
    <s v="Côte-d'Or"/>
    <s v="21"/>
    <s v="Bourgogne-Franche-Comté"/>
    <s v="27"/>
    <s v="BT &lt;= 36 kVA"/>
    <m/>
    <m/>
    <n v="0"/>
    <n v="0"/>
    <n v="0"/>
    <n v="0"/>
    <n v="0"/>
    <n v="0"/>
    <n v="0"/>
    <n v="0"/>
    <n v="0"/>
    <n v="0"/>
    <s v="{&quot;coordinates&quot;:[[[[4.980095083,47.189089777],[4.979586047,47.187713414],[4.97924957,47.187795713],[4.978889508,47.187021078],[4.977544656,47.187270993],[4.976766645,47.185726303],[4.976268616,47.185689776],[4.975290656,47.185929801],[4.975113787,47.185861674],[4.974501713,47.184768923],[4.970907985,47.185614533],[4.967139891,47.186390947],[4.966355753,47.184380706],[4.965362524,47.180983543],[4.964204899,47.17865182],[4.963492291,47.178922368],[4.96329689,47.1786348],[4.962405017,47.179096598],[4.962092539,47.1791118],[4.961200241,47.178764892],[4.960100469,47.178886178],[4.959309687,47.178316],[4.958652394,47.178364944],[4.958003754,47.178615464],[4.95795916,47.178769313],[4.957241926,47.178949844],[4.956949107,47.178888152],[4.955748975,47.178101528],[4.95519839,47.177124715],[4.954980951,47.176301672],[4.954519959,47.175681765],[4.953591892,47.174819383],[4.953568262,47.174386612],[4.951952143,47.174142802],[4.951115815,47.17420643],[4.950453747,47.174486853],[4.950346304,47.174729113],[4.949125485,47.174861341],[4.948306922,47.174868815],[4.94781185,47.174764575],[4.947775373,47.174522938],[4.947964594,47.17365702],[4.945356808,47.173562182],[4.945097829,47.173668296],[4.943608105,47.173850912],[4.942211158,47.174372363],[4.941458587,47.175110834],[4.940764583,47.175606068],[4.940075581,47.175837351],[4.938136028,47.176257074],[4.936755348,47.176756571],[4.935949691,47.176903327],[4.934627347,47.177814277],[4.934114803,47.178583807],[4.933972349,47.178846446],[4.933408828,47.17900625],[4.930317995,47.179111852],[4.92783875,47.178850572],[4.926419619,47.178907513],[4.921169417,47.17890559],[4.921857912,47.184094833],[4.921276767,47.186908781],[4.920835623,47.188428116],[4.921166495,47.189925639],[4.921484558,47.189842915],[4.921565001,47.190245926],[4.920905489,47.193420481],[4.920930535,47.193900056],[4.921661636,47.19432109],[4.921411433,47.195676057],[4.921662859,47.197019099],[4.921633394,47.199190797],[4.922176989,47.199723904],[4.922868499,47.200143787],[4.923704672,47.200396464],[4.924635676,47.200529588],[4.924865706,47.200643737],[4.92535701,47.200452761],[4.925721927,47.20009008],[4.926342277,47.199702437],[4.927875567,47.199239263],[4.928358524,47.198779151],[4.929159607,47.198237192],[4.929289725,47.197812669],[4.928695051,47.197035496],[4.928806849,47.196689626],[4.92924097,47.196489679],[4.930792479,47.196132425],[4.931132135,47.195988078],[4.93152719,47.195620372],[4.931916499,47.194908751],[4.931870425,47.19472941],[4.933135899,47.194208491],[4.934493027,47.195392566],[4.934847043,47.195868445],[4.935595354,47.197351751],[4.936034007,47.197865837],[4.937379641,47.19850614],[4.940982831,47.197519153],[4.94170081,47.197204534],[4.943429137,47.1967694],[4.944418195,47.196352056],[4.946108828,47.196008469],[4.946049841,47.195875278],[4.95181232,47.194764293],[4.956333499,47.194075637],[4.957226641,47.194330714],[4.957632914,47.194784931],[4.960512414,47.193714095],[4.960339618,47.193431544],[4.962395679,47.192824872],[4.962356006,47.192497741],[4.962571814,47.192329283],[4.96351163,47.192234104],[4.96413892,47.192553071],[4.964603282,47.192317354],[4.965178234,47.192179721],[4.967706284,47.191693722],[4.968415852,47.191624929],[4.968345324,47.190527446],[4.971157168,47.18978529],[4.972752102,47.189471754],[4.973701588,47.189389835],[4.976405423,47.189667024],[4.976620891,47.189742596],[4.978042425,47.189600352],[4.980095083,47.189089777]]]],&quot;type&quot;:&quot;MultiPolygon&quot;}"/>
    <s v="47.186707701, 4.944385312"/>
  </r>
  <r>
    <x v="0"/>
    <x v="303"/>
    <s v="21132"/>
    <s v="CC de Gevrey-Chambertin et de Nuits-Saint-Georges"/>
    <s v="200070894"/>
    <s v="CC"/>
    <s v="Côte-d'Or"/>
    <s v="21"/>
    <s v="Bourgogne-Franche-Comté"/>
    <s v="27"/>
    <s v="BT &lt;= 36 kVA"/>
    <m/>
    <m/>
    <n v="0"/>
    <n v="0"/>
    <n v="0"/>
    <n v="0"/>
    <n v="0"/>
    <n v="0"/>
    <n v="0"/>
    <n v="0"/>
    <n v="0"/>
    <n v="0"/>
    <s v="{&quot;coordinates&quot;:[[[[4.874742465,47.225048742],[4.876407846,47.226027672],[4.877067264,47.226816656],[4.878086775,47.227279216],[4.879099568,47.228040849],[4.880308121,47.228653414],[4.879354164,47.231581169],[4.880810648,47.232438252],[4.880957803,47.233054521],[4.881529072,47.233209143],[4.882206203,47.234537222],[4.882971895,47.235750393],[4.884402654,47.236585337],[4.886338943,47.237394028],[4.887082895,47.238096931],[4.887934188,47.239408634],[4.891876177,47.241334516],[4.896558319,47.243241856],[4.896942229,47.243291407],[4.898773907,47.243821545],[4.898839422,47.244178879],[4.900414422,47.244180087],[4.901524177,47.244412235],[4.902038067,47.243949042],[4.903061741,47.243916033],[4.903721731,47.245039854],[4.904187663,47.245500473],[4.904584349,47.24549936],[4.905307114,47.245184008],[4.905901424,47.245460606],[4.906529754,47.245540327],[4.906394929,47.245952281],[4.905364298,47.246387066],[4.905081997,47.246593422],[4.905598648,47.247178375],[4.906028427,47.247513508],[4.906235795,47.24735701],[4.906794914,47.247684611],[4.907052684,47.247569607],[4.908353379,47.247999366],[4.909903857,47.248237688],[4.911031075,47.248250632],[4.911586732,47.248033451],[4.912589268,47.248259158],[4.9134101,47.248172672],[4.914425679,47.248355823],[4.91517634,47.248378546],[4.914863515,47.246910456],[4.914745263,47.245038418],[4.915752545,47.244990259],[4.917289651,47.244632555],[4.91799943,47.244585694],[4.918629733,47.244423976],[4.919894727,47.244557024],[4.921029078,47.240108539],[4.921162649,47.23888791],[4.921435924,47.238209785],[4.921626542,47.238141787],[4.921722333,47.236752484],[4.921468813,47.235467128],[4.920500941,47.234096352],[4.921426324,47.233501074],[4.921927114,47.233011888],[4.921862457,47.231720698],[4.922162292,47.231269062],[4.92263553,47.230823554],[4.922888408,47.230205196],[4.92340869,47.229522965],[4.92367822,47.228705311],[4.923926236,47.228321169],[4.924601417,47.227867797],[4.92493424,47.227120229],[4.924847989,47.226113964],[4.924912058,47.225429395],[4.925098567,47.225174147],[4.925691531,47.22475185],[4.925929199,47.223895094],[4.926370382,47.22370135],[4.926311603,47.223315097],[4.929833196,47.222618025],[4.930187574,47.222326653],[4.926448538,47.219055986],[4.926597902,47.218834672],[4.923743893,47.215204296],[4.923423532,47.215079037],[4.921164949,47.2149355],[4.919984574,47.214783963],[4.917867593,47.214719065],[4.916947105,47.214479446],[4.916064962,47.214425596],[4.914328451,47.214169731],[4.913912072,47.214242348],[4.912637451,47.213892376],[4.911593716,47.213753808],[4.911465193,47.213558711],[4.910955777,47.213504978],[4.910067925,47.213103571],[4.908690476,47.212908341],[4.903761866,47.211592702],[4.901924129,47.214412734],[4.900635766,47.215654095],[4.8997153,47.215226129],[4.899087888,47.214675384],[4.898791809,47.214562267],[4.898351274,47.214063387],[4.898011063,47.213448494],[4.897271376,47.213160732],[4.896974664,47.212504601],[4.896386164,47.211593892],[4.895577886,47.210858777],[4.895364555,47.210355268],[4.894083295,47.209547733],[4.892417058,47.208276396],[4.891288924,47.207837349],[4.890193933,47.207626484],[4.889730679,47.207492658],[4.888127281,47.207442256],[4.887550931,47.207361595],[4.886728649,47.207540687],[4.885682429,47.207099352],[4.8846324,47.206775137],[4.884190088,47.206748112],[4.883370938,47.207243215],[4.883265568,47.207781643],[4.88336004,47.208366352],[4.883718121,47.209233143],[4.88459105,47.209895243],[4.884904423,47.210239551],[4.884712338,47.210867642],[4.884118448,47.211645452],[4.884048751,47.212334589],[4.884331321,47.212742435],[4.884427871,47.213121788],[4.884123101,47.213929115],[4.884192351,47.214283697],[4.884755839,47.214976043],[4.885221968,47.215341278],[4.887300914,47.216545659],[4.886613579,47.216770277],[4.885605171,47.21745038],[4.883525406,47.217958782],[4.882407385,47.218605517],[4.882068629,47.21897213],[4.881308645,47.220144347],[4.880905925,47.220421041],[4.880529618,47.220470374],[4.880364146,47.220841373],[4.876947363,47.223494773],[4.874742465,47.225048742]]]],&quot;type&quot;:&quot;MultiPolygon&quot;}"/>
    <s v="47.22754717, 4.902611254"/>
  </r>
  <r>
    <x v="0"/>
    <x v="303"/>
    <s v="21132"/>
    <s v="CC de Gevrey-Chambertin et de Nuits-Saint-Georges"/>
    <s v="200070894"/>
    <s v="CC"/>
    <s v="Côte-d'Or"/>
    <s v="21"/>
    <s v="Bourgogne-Franche-Comté"/>
    <s v="27"/>
    <s v="BT &gt; 36 kVA"/>
    <n v="1"/>
    <n v="323.197"/>
    <n v="0"/>
    <n v="0"/>
    <n v="0"/>
    <n v="0"/>
    <n v="0"/>
    <n v="0"/>
    <n v="0"/>
    <n v="0"/>
    <n v="0"/>
    <n v="0"/>
    <s v="{&quot;coordinates&quot;:[[[[4.874742465,47.225048742],[4.876407846,47.226027672],[4.877067264,47.226816656],[4.878086775,47.227279216],[4.879099568,47.228040849],[4.880308121,47.228653414],[4.879354164,47.231581169],[4.880810648,47.232438252],[4.880957803,47.233054521],[4.881529072,47.233209143],[4.882206203,47.234537222],[4.882971895,47.235750393],[4.884402654,47.236585337],[4.886338943,47.237394028],[4.887082895,47.238096931],[4.887934188,47.239408634],[4.891876177,47.241334516],[4.896558319,47.243241856],[4.896942229,47.243291407],[4.898773907,47.243821545],[4.898839422,47.244178879],[4.900414422,47.244180087],[4.901524177,47.244412235],[4.902038067,47.243949042],[4.903061741,47.243916033],[4.903721731,47.245039854],[4.904187663,47.245500473],[4.904584349,47.24549936],[4.905307114,47.245184008],[4.905901424,47.245460606],[4.906529754,47.245540327],[4.906394929,47.245952281],[4.905364298,47.246387066],[4.905081997,47.246593422],[4.905598648,47.247178375],[4.906028427,47.247513508],[4.906235795,47.24735701],[4.906794914,47.247684611],[4.907052684,47.247569607],[4.908353379,47.247999366],[4.909903857,47.248237688],[4.911031075,47.248250632],[4.911586732,47.248033451],[4.912589268,47.248259158],[4.9134101,47.248172672],[4.914425679,47.248355823],[4.91517634,47.248378546],[4.914863515,47.246910456],[4.914745263,47.245038418],[4.915752545,47.244990259],[4.917289651,47.244632555],[4.91799943,47.244585694],[4.918629733,47.244423976],[4.919894727,47.244557024],[4.921029078,47.240108539],[4.921162649,47.23888791],[4.921435924,47.238209785],[4.921626542,47.238141787],[4.921722333,47.236752484],[4.921468813,47.235467128],[4.920500941,47.234096352],[4.921426324,47.233501074],[4.921927114,47.233011888],[4.921862457,47.231720698],[4.922162292,47.231269062],[4.92263553,47.230823554],[4.922888408,47.230205196],[4.92340869,47.229522965],[4.92367822,47.228705311],[4.923926236,47.228321169],[4.924601417,47.227867797],[4.92493424,47.227120229],[4.924847989,47.226113964],[4.924912058,47.225429395],[4.925098567,47.225174147],[4.925691531,47.22475185],[4.925929199,47.223895094],[4.926370382,47.22370135],[4.926311603,47.223315097],[4.929833196,47.222618025],[4.930187574,47.222326653],[4.926448538,47.219055986],[4.926597902,47.218834672],[4.923743893,47.215204296],[4.923423532,47.215079037],[4.921164949,47.2149355],[4.919984574,47.214783963],[4.917867593,47.214719065],[4.916947105,47.214479446],[4.916064962,47.214425596],[4.914328451,47.214169731],[4.913912072,47.214242348],[4.912637451,47.213892376],[4.911593716,47.213753808],[4.911465193,47.213558711],[4.910955777,47.213504978],[4.910067925,47.213103571],[4.908690476,47.212908341],[4.903761866,47.211592702],[4.901924129,47.214412734],[4.900635766,47.215654095],[4.8997153,47.215226129],[4.899087888,47.214675384],[4.898791809,47.214562267],[4.898351274,47.214063387],[4.898011063,47.213448494],[4.897271376,47.213160732],[4.896974664,47.212504601],[4.896386164,47.211593892],[4.895577886,47.210858777],[4.895364555,47.210355268],[4.894083295,47.209547733],[4.892417058,47.208276396],[4.891288924,47.207837349],[4.890193933,47.207626484],[4.889730679,47.207492658],[4.888127281,47.207442256],[4.887550931,47.207361595],[4.886728649,47.207540687],[4.885682429,47.207099352],[4.8846324,47.206775137],[4.884190088,47.206748112],[4.883370938,47.207243215],[4.883265568,47.207781643],[4.88336004,47.208366352],[4.883718121,47.209233143],[4.88459105,47.209895243],[4.884904423,47.210239551],[4.884712338,47.210867642],[4.884118448,47.211645452],[4.884048751,47.212334589],[4.884331321,47.212742435],[4.884427871,47.213121788],[4.884123101,47.213929115],[4.884192351,47.214283697],[4.884755839,47.214976043],[4.885221968,47.215341278],[4.887300914,47.216545659],[4.886613579,47.216770277],[4.885605171,47.21745038],[4.883525406,47.217958782],[4.882407385,47.218605517],[4.882068629,47.21897213],[4.881308645,47.220144347],[4.880905925,47.220421041],[4.880529618,47.220470374],[4.880364146,47.220841373],[4.876947363,47.223494773],[4.874742465,47.225048742]]]],&quot;type&quot;:&quot;MultiPolygon&quot;}"/>
    <s v="47.22754717, 4.902611254"/>
  </r>
  <r>
    <x v="0"/>
    <x v="304"/>
    <s v="21131"/>
    <s v="CC Rives de Saône"/>
    <s v="242101509"/>
    <s v="CC"/>
    <s v="Côte-d'Or"/>
    <s v="21"/>
    <s v="Bourgogne-Franche-Comté"/>
    <s v="27"/>
    <s v="BT &lt;= 36 kVA"/>
    <n v="11"/>
    <n v="27.454999999999998"/>
    <n v="0"/>
    <n v="0"/>
    <n v="0"/>
    <n v="0"/>
    <n v="0"/>
    <n v="0"/>
    <n v="0"/>
    <n v="0"/>
    <n v="0"/>
    <n v="0"/>
    <s v="{&quot;coordinates&quot;:[[[[5.204280203,47.016152278],[5.201649765,47.015202722],[5.199969171,47.014744795],[5.197967331,47.014061485],[5.195188169,47.01330286],[5.194254123,47.01258026],[5.193801221,47.012420442],[5.192616035,47.012322272],[5.19115377,47.012048313],[5.190293139,47.011672852],[5.187963499,47.01144053],[5.18483891,47.011542955],[5.184000043,47.011378696],[5.183574814,47.011218314],[5.179631591,47.011754899],[5.177474362,47.011910905],[5.176528639,47.011872001],[5.173851433,47.012130513],[5.172649943,47.012345881],[5.172457448,47.011914478],[5.170282843,47.012392218],[5.169462289,47.010945848],[5.167312041,47.011570784],[5.16615792,47.011982443],[5.160148083,47.013663151],[5.159422786,47.013736168],[5.157610184,47.01437982],[5.155696599,47.012660168],[5.154540368,47.010579591],[5.153191324,47.010992056],[5.153115378,47.010738583],[5.150512538,47.011873319],[5.149872038,47.011959106],[5.14899061,47.012343895],[5.148918546,47.01255149],[5.147223044,47.013062201],[5.146640522,47.013116268],[5.146653992,47.013521318],[5.143644897,47.014015869],[5.143603131,47.015285684],[5.143721375,47.01561043],[5.144038972,47.015781962],[5.140337842,47.016097434],[5.140017642,47.015793542],[5.139339267,47.015489984],[5.138724982,47.015873343],[5.139023509,47.016827019],[5.138397033,47.018299504],[5.138381984,47.018651042],[5.137739928,47.019697797],[5.13732584,47.020681784],[5.133398972,47.020193311],[5.130790503,47.027346798],[5.130675548,47.028338743],[5.134801796,47.028292242],[5.134598965,47.028892229],[5.133967524,47.029179504],[5.133893601,47.029342088],[5.134040958,47.030170673],[5.134315993,47.030463707],[5.134382135,47.030970456],[5.138564522,47.03110562],[5.138997301,47.029328705],[5.143389615,47.029512041],[5.143884393,47.028239225],[5.14438808,47.027688572],[5.145127857,47.026317529],[5.144503123,47.025743704],[5.144329582,47.025287589],[5.144388388,47.024778522],[5.144847032,47.024023352],[5.156716091,47.032084755],[5.162018136,47.032280113],[5.162540141,47.034919199],[5.162745118,47.035201772],[5.163415342,47.035456715],[5.163728265,47.035474269],[5.165557513,47.035131047],[5.166966256,47.034584932],[5.167463679,47.034538669],[5.170528144,47.03484047],[5.170945504,47.034932598],[5.173190114,47.035778435],[5.175098265,47.035857792],[5.175306251,47.035755701],[5.175540467,47.035160448],[5.175299393,47.035029889],[5.175440174,47.034567895],[5.175302264,47.034185907],[5.175324364,47.03368832],[5.176116928,47.033153698],[5.175420249,47.03240666],[5.175730929,47.032303533],[5.179038492,47.032787866],[5.1806166,47.033308384],[5.183173368,47.034411129],[5.183885226,47.034618332],[5.184792399,47.034248107],[5.18505793,47.034038629],[5.185044048,47.033695735],[5.185437496,47.033359542],[5.185804722,47.032180813],[5.186437183,47.032054453],[5.186809097,47.031837552],[5.187145668,47.031821269],[5.187539089,47.03223263],[5.187904827,47.032350894],[5.192251298,47.032528744],[5.193371987,47.032390372],[5.194852589,47.031805617],[5.195030858,47.031427546],[5.194772455,47.031163156],[5.195779402,47.030431573],[5.196672261,47.030392973],[5.198367306,47.029674393],[5.198748476,47.029427553],[5.19884961,47.029129304],[5.198296482,47.027838355],[5.195709195,47.028932378],[5.195030902,47.028902043],[5.194606267,47.02866333],[5.194264142,47.027959198],[5.194902748,47.027823665],[5.195407473,47.027084518],[5.195216791,47.026638705],[5.194604501,47.026092826],[5.194755731,47.025600882],[5.194776331,47.025070891],[5.194502869,47.02388449],[5.194983742,47.023498863],[5.19610099,47.022277007],[5.195813767,47.021724049],[5.196742629,47.021084906],[5.197217605,47.021073164],[5.19873317,47.02083805],[5.200015996,47.020806403],[5.199602632,47.020326111],[5.199579738,47.019667247],[5.201461808,47.018150645],[5.203199169,47.017027668],[5.204084107,47.016381194],[5.204280203,47.016152278]]]],&quot;type&quot;:&quot;MultiPolygon&quot;}"/>
    <s v="47.022395039, 5.168442989"/>
  </r>
  <r>
    <x v="0"/>
    <x v="304"/>
    <s v="21131"/>
    <s v="CC Rives de Saône"/>
    <s v="242101509"/>
    <s v="CC"/>
    <s v="Côte-d'Or"/>
    <s v="21"/>
    <s v="Bourgogne-Franche-Comté"/>
    <s v="27"/>
    <s v="BT &gt; 36 kVA"/>
    <n v="1"/>
    <n v="95.808000000000007"/>
    <n v="0"/>
    <n v="0"/>
    <n v="0"/>
    <n v="0"/>
    <n v="0"/>
    <n v="0"/>
    <n v="0"/>
    <n v="0"/>
    <n v="0"/>
    <n v="0"/>
    <s v="{&quot;coordinates&quot;:[[[[5.204280203,47.016152278],[5.201649765,47.015202722],[5.199969171,47.014744795],[5.197967331,47.014061485],[5.195188169,47.01330286],[5.194254123,47.01258026],[5.193801221,47.012420442],[5.192616035,47.012322272],[5.19115377,47.012048313],[5.190293139,47.011672852],[5.187963499,47.01144053],[5.18483891,47.011542955],[5.184000043,47.011378696],[5.183574814,47.011218314],[5.179631591,47.011754899],[5.177474362,47.011910905],[5.176528639,47.011872001],[5.173851433,47.012130513],[5.172649943,47.012345881],[5.172457448,47.011914478],[5.170282843,47.012392218],[5.169462289,47.010945848],[5.167312041,47.011570784],[5.16615792,47.011982443],[5.160148083,47.013663151],[5.159422786,47.013736168],[5.157610184,47.01437982],[5.155696599,47.012660168],[5.154540368,47.010579591],[5.153191324,47.010992056],[5.153115378,47.010738583],[5.150512538,47.011873319],[5.149872038,47.011959106],[5.14899061,47.012343895],[5.148918546,47.01255149],[5.147223044,47.013062201],[5.146640522,47.013116268],[5.146653992,47.013521318],[5.143644897,47.014015869],[5.143603131,47.015285684],[5.143721375,47.01561043],[5.144038972,47.015781962],[5.140337842,47.016097434],[5.140017642,47.015793542],[5.139339267,47.015489984],[5.138724982,47.015873343],[5.139023509,47.016827019],[5.138397033,47.018299504],[5.138381984,47.018651042],[5.137739928,47.019697797],[5.13732584,47.020681784],[5.133398972,47.020193311],[5.130790503,47.027346798],[5.130675548,47.028338743],[5.134801796,47.028292242],[5.134598965,47.028892229],[5.133967524,47.029179504],[5.133893601,47.029342088],[5.134040958,47.030170673],[5.134315993,47.030463707],[5.134382135,47.030970456],[5.138564522,47.03110562],[5.138997301,47.029328705],[5.143389615,47.029512041],[5.143884393,47.028239225],[5.14438808,47.027688572],[5.145127857,47.026317529],[5.144503123,47.025743704],[5.144329582,47.025287589],[5.144388388,47.024778522],[5.144847032,47.024023352],[5.156716091,47.032084755],[5.162018136,47.032280113],[5.162540141,47.034919199],[5.162745118,47.035201772],[5.163415342,47.035456715],[5.163728265,47.035474269],[5.165557513,47.035131047],[5.166966256,47.034584932],[5.167463679,47.034538669],[5.170528144,47.03484047],[5.170945504,47.034932598],[5.173190114,47.035778435],[5.175098265,47.035857792],[5.175306251,47.035755701],[5.175540467,47.035160448],[5.175299393,47.035029889],[5.175440174,47.034567895],[5.175302264,47.034185907],[5.175324364,47.03368832],[5.176116928,47.033153698],[5.175420249,47.03240666],[5.175730929,47.032303533],[5.179038492,47.032787866],[5.1806166,47.033308384],[5.183173368,47.034411129],[5.183885226,47.034618332],[5.184792399,47.034248107],[5.18505793,47.034038629],[5.185044048,47.033695735],[5.185437496,47.033359542],[5.185804722,47.032180813],[5.186437183,47.032054453],[5.186809097,47.031837552],[5.187145668,47.031821269],[5.187539089,47.03223263],[5.187904827,47.032350894],[5.192251298,47.032528744],[5.193371987,47.032390372],[5.194852589,47.031805617],[5.195030858,47.031427546],[5.194772455,47.031163156],[5.195779402,47.030431573],[5.196672261,47.030392973],[5.198367306,47.029674393],[5.198748476,47.029427553],[5.19884961,47.029129304],[5.198296482,47.027838355],[5.195709195,47.028932378],[5.195030902,47.028902043],[5.194606267,47.02866333],[5.194264142,47.027959198],[5.194902748,47.027823665],[5.195407473,47.027084518],[5.195216791,47.026638705],[5.194604501,47.026092826],[5.194755731,47.025600882],[5.194776331,47.025070891],[5.194502869,47.02388449],[5.194983742,47.023498863],[5.19610099,47.022277007],[5.195813767,47.021724049],[5.196742629,47.021084906],[5.197217605,47.021073164],[5.19873317,47.02083805],[5.200015996,47.020806403],[5.199602632,47.020326111],[5.199579738,47.019667247],[5.201461808,47.018150645],[5.203199169,47.017027668],[5.204084107,47.016381194],[5.204280203,47.016152278]]]],&quot;type&quot;:&quot;MultiPolygon&quot;}"/>
    <s v="47.022395039, 5.168442989"/>
  </r>
  <r>
    <x v="0"/>
    <x v="305"/>
    <s v="21130"/>
    <s v="CC de la Plaine Dijonnaise"/>
    <s v="200000925"/>
    <s v="CC"/>
    <s v="Côte-d'Or"/>
    <s v="21"/>
    <s v="Bourgogne-Franche-Comté"/>
    <s v="27"/>
    <s v="BT &lt;= 36 kVA"/>
    <m/>
    <m/>
    <n v="0"/>
    <n v="0"/>
    <n v="0"/>
    <n v="0"/>
    <n v="0"/>
    <n v="0"/>
    <n v="0"/>
    <n v="0"/>
    <n v="0"/>
    <n v="0"/>
    <s v="{&quot;coordinates&quot;:[[[[5.268510134,47.295905173],[5.270151474,47.294867088],[5.270480632,47.293760097],[5.270995919,47.293267283],[5.272033518,47.292855203],[5.276816811,47.292088678],[5.277087251,47.291660982],[5.277277134,47.290988096],[5.277939912,47.29035456],[5.278378741,47.28971551],[5.278760355,47.28935047],[5.279261723,47.289093852],[5.282565725,47.287913929],[5.282723551,47.287672159],[5.283247924,47.287397058],[5.283773919,47.286911177],[5.285335563,47.287497351],[5.2856259,47.287539364],[5.288128301,47.287028919],[5.289950686,47.287085727],[5.290268484,47.286995696],[5.290985851,47.286591562],[5.2912428,47.2863163],[5.29124358,47.28555886],[5.290648204,47.284757353],[5.289913676,47.284230579],[5.288882423,47.283728569],[5.288456738,47.283584761],[5.287457359,47.283519813],[5.286986947,47.282480761],[5.290240327,47.282082445],[5.290527955,47.283396182],[5.291678507,47.283964269],[5.2929932,47.283478071],[5.294792366,47.282684167],[5.296085967,47.283563701],[5.297872771,47.283533725],[5.299404964,47.283059356],[5.304281028,47.283157139],[5.310410424,47.281960773],[5.313078815,47.281289762],[5.317429686,47.280536454],[5.319170218,47.28041791],[5.32264473,47.280611379],[5.326408073,47.280719695],[5.328833464,47.280218908],[5.328256103,47.279447842],[5.32809988,47.27880522],[5.327384747,47.277938746],[5.32725866,47.277502664],[5.326508572,47.276347781],[5.324432325,47.27763499],[5.322322835,47.278155482],[5.321611418,47.278260687],[5.320441127,47.27858852],[5.315114156,47.279504631],[5.311954966,47.280946509],[5.30432554,47.282621281],[5.302208406,47.282663316],[5.301386195,47.2827796],[5.299141248,47.279402627],[5.294994597,47.280447512],[5.294571527,47.280612591],[5.290626765,47.281616397],[5.287665414,47.281723468],[5.287250458,47.281800098],[5.286935663,47.281555931],[5.285004931,47.281312083],[5.284110434,47.280662337],[5.282908548,47.279598943],[5.281137084,47.277556055],[5.280538545,47.277235494],[5.279178879,47.277253212],[5.277857478,47.277081031],[5.27630048,47.277157529],[5.275693759,47.275986916],[5.275581531,47.276117907],[5.273576137,47.274322665],[5.273741798,47.274234759],[5.272148835,47.272238674],[5.269523816,47.271430876],[5.267213699,47.27049528],[5.263988935,47.270052125],[5.261920799,47.27005195],[5.256169081,47.270370224],[5.256057745,47.272351047],[5.255873819,47.272918411],[5.248088211,47.272452656],[5.24802183,47.273332943],[5.247768167,47.273816986],[5.247740562,47.274801892],[5.247835531,47.275363836],[5.247489149,47.275846072],[5.247640593,47.27772632],[5.249039095,47.27759294],[5.250267789,47.27767088],[5.250275818,47.277862555],[5.251348638,47.277978631],[5.251785459,47.279465171],[5.251875505,47.280950336],[5.251517255,47.280991513],[5.25130333,47.282992323],[5.25183761,47.28487684],[5.252004993,47.284923125],[5.252602397,47.286512814],[5.252993155,47.288634271],[5.253743651,47.290905443],[5.253786438,47.291767397],[5.254242122,47.292626732],[5.254916931,47.293407957],[5.255345589,47.293717541],[5.256690054,47.294556886],[5.258697513,47.293595601],[5.261789963,47.29325347],[5.263659559,47.293170179],[5.264456761,47.293020432],[5.264899182,47.293717877],[5.26615627,47.294741645],[5.267610893,47.29536347],[5.268510134,47.295905173]]]],&quot;type&quot;:&quot;MultiPolygon&quot;}"/>
    <s v="47.282295403, 5.270747543"/>
  </r>
  <r>
    <x v="0"/>
    <x v="306"/>
    <s v="21128"/>
    <s v="CC de Pouilly-en-Auxois/Bligny-sur-Ouche"/>
    <s v="200071207"/>
    <s v="CC"/>
    <s v="Côte-d'Or"/>
    <s v="21"/>
    <s v="Bourgogne-Franche-Comté"/>
    <s v="27"/>
    <s v="BT &lt;= 36 kVA"/>
    <m/>
    <m/>
    <n v="0"/>
    <n v="0"/>
    <n v="0"/>
    <n v="0"/>
    <n v="0"/>
    <n v="0"/>
    <n v="0"/>
    <n v="0"/>
    <n v="0"/>
    <n v="0"/>
    <s v="{&quot;coordinates&quot;:[[[[4.445648281,47.252926648],[4.446244996,47.253724172],[4.446357859,47.254134251],[4.447286623,47.255917175],[4.447997997,47.256452141],[4.448660224,47.257273145],[4.449165419,47.258155535],[4.449340918,47.258876368],[4.449791902,47.259562244],[4.450144648,47.259890984],[4.450184637,47.260196622],[4.451265558,47.260797178],[4.451830067,47.26240364],[4.452241355,47.263184546],[4.453154782,47.26433823],[4.453312417,47.264689213],[4.452752155,47.265297703],[4.452298197,47.266218199],[4.447456644,47.268272211],[4.445842535,47.26929449],[4.445349511,47.269505926],[4.445737382,47.270253828],[4.445901951,47.271060338],[4.447148046,47.270812495],[4.448068417,47.272370409],[4.449119853,47.273880759],[4.449742246,47.274589701],[4.44995801,47.275035404],[4.449977981,47.275530375],[4.44986316,47.275982011],[4.449555073,47.276527901],[4.451220389,47.276857337],[4.451562223,47.27712048],[4.451701852,47.280672611],[4.452834684,47.280877228],[4.452969335,47.281844371],[4.452525002,47.282000301],[4.451946192,47.282027355],[4.451735025,47.282536921],[4.453533915,47.283785762],[4.454112275,47.284768053],[4.454148518,47.285667096],[4.455759291,47.286267273],[4.458423123,47.286758754],[4.459049531,47.287556735],[4.45912443,47.287780893],[4.456758829,47.288139261],[4.457396523,47.289207228],[4.458508178,47.288916839],[4.459566546,47.290562063],[4.459731836,47.291141641],[4.460103867,47.291293629],[4.460566084,47.291306721],[4.462472432,47.291817547],[4.464302611,47.29259132],[4.46447565,47.293161789],[4.46438149,47.293542945],[4.465051278,47.293790204],[4.468489098,47.293771964],[4.471390703,47.293987322],[4.471579784,47.292821609],[4.472329079,47.292588806],[4.472820089,47.292927429],[4.47475819,47.293431349],[4.475630602,47.293729997],[4.477330687,47.294913101],[4.478743591,47.295517283],[4.480287566,47.296073855],[4.481154924,47.296282486],[4.482669808,47.296119078],[4.48424578,47.295819809],[4.486438632,47.295669289],[4.486265205,47.295045731],[4.486801847,47.294160066],[4.486889932,47.293804179],[4.488576797,47.293354862],[4.489028309,47.293076248],[4.489428943,47.293110724],[4.49077458,47.292098501],[4.491233738,47.29200076],[4.492291915,47.291980854],[4.493486113,47.292093349],[4.494537889,47.291938444],[4.49785439,47.292224331],[4.499174453,47.292435988],[4.499789283,47.292605423],[4.500964411,47.292223765],[4.501286327,47.29195128],[4.506414306,47.292886077],[4.508623575,47.292666491],[4.508944141,47.292347181],[4.510647033,47.291534468],[4.511291545,47.290594154],[4.51135708,47.29019532],[4.511705264,47.289494768],[4.510583758,47.28820198],[4.510529936,47.28798208],[4.510787506,47.2872593],[4.510236008,47.286658703],[4.510380599,47.286153492],[4.509961162,47.286060807],[4.509912173,47.285541908],[4.510163197,47.28402145],[4.510796979,47.283737673],[4.511435333,47.283851815],[4.511679479,47.28364064],[4.512024606,47.282362961],[4.511812978,47.282130712],[4.511788804,47.28178887],[4.511443962,47.281618683],[4.511493941,47.28104357],[4.511857153,47.280926286],[4.511974576,47.280397114],[4.512339221,47.280377955],[4.512231827,47.279758971],[4.512865114,47.27974171],[4.512838826,47.279371983],[4.513219586,47.279126607],[4.512821867,47.27881665],[4.512779383,47.278153599],[4.513927997,47.278207048],[4.514088209,47.277882609],[4.513717988,47.277280561],[4.514245958,47.277142211],[4.514659531,47.276888298],[4.514713747,47.276652582],[4.51403011,47.276055527],[4.514007422,47.27576679],[4.514454049,47.275512446],[4.514754985,47.27497097],[4.514374984,47.274725615],[4.515178518,47.274554849],[4.515167489,47.273976026],[4.514706489,47.273766848],[4.51426002,47.27280563],[4.513133455,47.273155285],[4.512847027,47.272520627],[4.512834503,47.271887798],[4.512407058,47.27113072],[4.512204891,47.271045115],[4.510557296,47.271165628],[4.510439938,47.269908375],[4.509838051,47.268119881],[4.508334644,47.265268014],[4.508127394,47.265047405],[4.506534552,47.264897026],[4.50571519,47.264640242],[4.504715467,47.263610534],[4.500936179,47.263742342],[4.498948459,47.262805504],[4.498452275,47.26279931],[4.496994617,47.262275183],[4.495725078,47.262331181],[4.493708098,47.262192399],[4.492950886,47.262407444],[4.491411567,47.261941024],[4.490923204,47.262073361],[4.490734561,47.262472869],[4.4903237,47.262395311],[4.489562107,47.261975598],[4.488890982,47.261717693],[4.487422885,47.261385369],[4.486732091,47.261180828],[4.485151882,47.260906639],[4.484248347,47.260565244],[4.484461082,47.259887211],[4.484247603,47.259532479],[4.484382399,47.258905867],[4.484332345,47.258530134],[4.483734012,47.257744526],[4.483098575,47.257195298],[4.482537811,47.257387053],[4.482149253,47.256773435],[4.481229916,47.256911239],[4.481927464,47.25784326],[4.479746424,47.257838695],[4.479418509,47.2578897],[4.478574457,47.258265132],[4.477806568,47.258909711],[4.477174621,47.259640793],[4.476740982,47.260369346],[4.47654524,47.260417759],[4.474550319,47.258474841],[4.474122285,47.257672612],[4.47294207,47.256255053],[4.470673047,47.254047226],[4.47039488,47.253692389],[4.470459641,47.253110801],[4.469143533,47.252616949],[4.468666878,47.252353764],[4.46765617,47.250596348],[4.467082701,47.250370398],[4.46652778,47.250000145],[4.466453284,47.249644523],[4.46585179,47.248923694],[4.465166282,47.247448477],[4.464397049,47.246587494],[4.46398111,47.246511709],[4.463088844,47.246133093],[4.463202265,47.245636434],[4.46199455,47.245229375],[4.461068973,47.245180714],[4.458321075,47.244196042],[4.457518083,47.244376317],[4.456854038,47.244365755],[4.455946515,47.244152952],[4.454906978,47.243703189],[4.45432601,47.243732988],[4.453255918,47.244353285],[4.452287959,47.24503532],[4.450196237,47.24562606],[4.449590839,47.245878543],[4.448120137,47.246209363],[4.44717149,47.246629994],[4.446224416,47.24681469],[4.447119028,47.248316217],[4.448562847,47.248064982],[4.44873525,47.249261274],[4.448458292,47.249435812],[4.447461706,47.251123018],[4.44724313,47.25135445],[4.447343441,47.252820864],[4.445648281,47.252926648]]]],&quot;type&quot;:&quot;MultiPolygon&quot;}"/>
    <s v="47.273253678, 4.477709"/>
  </r>
  <r>
    <x v="0"/>
    <x v="307"/>
    <s v="21127"/>
    <s v="CC des Vallées de la Tille et de l'Ignon"/>
    <s v="242100154"/>
    <s v="CC"/>
    <s v="Côte-d'Or"/>
    <s v="21"/>
    <s v="Bourgogne-Franche-Comté"/>
    <s v="27"/>
    <s v="BT &gt; 36 kVA"/>
    <n v="4"/>
    <n v="381.65899999999999"/>
    <n v="0"/>
    <n v="0"/>
    <n v="0"/>
    <n v="0"/>
    <n v="0"/>
    <n v="0"/>
    <n v="0"/>
    <n v="0"/>
    <n v="0"/>
    <n v="0"/>
    <s v="{&quot;coordinates&quot;:[[[[4.987838175,47.47917481],[4.988967941,47.480196444],[4.99192425,47.481542518],[4.992518267,47.48215637],[4.992772086,47.482551829],[4.993045893,47.482413876],[4.994061585,47.482187584],[4.995829942,47.481414416],[4.996834651,47.481108146],[4.998689163,47.480154265],[4.999690257,47.47925463],[5.000921027,47.478957048],[5.001636206,47.478866417],[5.002466765,47.47926815],[5.003871179,47.479741944],[5.005108697,47.480050211],[5.006270014,47.481301656],[5.006677127,47.481496344],[5.007260545,47.481610553],[5.008880894,47.481712279],[5.011208234,47.481645995],[5.012227765,47.481347439],[5.015753473,47.480618322],[5.016642908,47.48032288],[5.018358069,47.479417015],[5.019575369,47.477884932],[5.019999607,47.477864067],[5.022868869,47.478821878],[5.02358934,47.479750345],[5.023704982,47.480736144],[5.024432812,47.481577133],[5.024572058,47.482027645],[5.024941979,47.482641633],[5.025361801,47.482994518],[5.027070526,47.483849043],[5.028203231,47.484154389],[5.028909836,47.484222222],[5.029524313,47.484067442],[5.03095303,47.483526569],[5.032301979,47.483509339],[5.033182739,47.48431519],[5.032906763,47.485197961],[5.034044043,47.485237534],[5.034679743,47.485361499],[5.036466929,47.485828219],[5.036999256,47.486202508],[5.039634023,47.486703879],[5.039925671,47.486687965],[5.041529825,47.487194734],[5.042912574,47.48750366],[5.043245983,47.48774634],[5.04420999,47.488151743],[5.044864193,47.488966887],[5.045204918,47.489157206],[5.045996339,47.489390934],[5.046408429,47.48943232],[5.047008083,47.48986211],[5.048026728,47.490270124],[5.04978466,47.4906246],[5.050137207,47.490775977],[5.050841988,47.492283557],[5.051796941,47.493280665],[5.052379258,47.493464006],[5.052853284,47.493456553],[5.053828076,47.493653681],[5.055171624,47.493523728],[5.055892009,47.493254382],[5.056600226,47.492634064],[5.056929157,47.492135699],[5.057603516,47.493330416],[5.05789349,47.493581026],[5.058735967,47.494033482],[5.060238896,47.494592213],[5.063435734,47.495560361],[5.066050945,47.496052486],[5.067953118,47.496555412],[5.068838251,47.49700794],[5.07013776,47.497833096],[5.070673933,47.497954135],[5.07135695,47.49826436],[5.072379867,47.498533417],[5.073120368,47.499023604],[5.074096448,47.499317792],[5.074423609,47.499530781],[5.074941304,47.500065445],[5.075369744,47.500182979],[5.07639325,47.498377305],[5.075635292,47.494834848],[5.073964848,47.493523798],[5.071271058,47.492270548],[5.070426449,47.491765091],[5.073436073,47.491227099],[5.073867723,47.491874959],[5.076017207,47.49163136],[5.077236026,47.49161053],[5.080289137,47.490996845],[5.080846791,47.491193092],[5.082208719,47.490548325],[5.082810539,47.490411497],[5.083786419,47.491078405],[5.087245117,47.489693673],[5.08753073,47.490272064],[5.089511147,47.489784511],[5.089594825,47.489954101],[5.090305579,47.489783764],[5.092610346,47.49290306],[5.092961904,47.492787786],[5.093522615,47.493637667],[5.093666161,47.493571153],[5.09417642,47.494251747],[5.095062951,47.495210123],[5.095382656,47.494790152],[5.095872726,47.494683183],[5.096942869,47.494765677],[5.0988537,47.494635811],[5.100818524,47.495035323],[5.10224399,47.495943403],[5.104276372,47.497484349],[5.105610506,47.496777676],[5.108924017,47.495354403],[5.110383457,47.495873664],[5.113518888,47.494218456],[5.112593045,47.493517565],[5.111483566,47.492068092],[5.110549751,47.491197138],[5.107339891,47.48967851],[5.106878181,47.489390603],[5.106439765,47.488884356],[5.106675498,47.488595539],[5.106120679,47.486380474],[5.106102648,47.484673479],[5.105856429,47.484661722],[5.10599444,47.483982961],[5.10617495,47.483675332],[5.106958644,47.482864225],[5.10639459,47.482606984],[5.108325401,47.48090524],[5.107843841,47.480415087],[5.109579833,47.478896042],[5.109782727,47.478988718],[5.110507933,47.478179543],[5.109088408,47.477481268],[5.109317252,47.477052992],[5.109974063,47.476497196],[5.109374144,47.476103745],[5.110481897,47.475835136],[5.110072835,47.475397707],[5.109667061,47.475481601],[5.109044327,47.474340253],[5.108388525,47.472561052],[5.107213755,47.470788538],[5.106773468,47.470737074],[5.107179201,47.469944501],[5.10685349,47.469800914],[5.106993906,47.469015844],[5.107721824,47.467299834],[5.107226265,47.467091786],[5.107031921,47.466202914],[5.107052197,47.465672155],[5.106580747,47.46384908],[5.10435936,47.463954993],[5.103853881,47.463865075],[5.103339288,47.463914896],[5.100935828,47.464761537],[5.100619775,47.464389033],[5.099907923,47.464725153],[5.097549813,47.461681675],[5.097340205,47.46151706],[5.094206048,47.460486592],[5.091965857,47.459326516],[5.091701431,47.459593311],[5.089952367,47.458903433],[5.087642562,47.458609899],[5.087245064,47.458188393],[5.087511438,47.457800907],[5.087272662,47.457499922],[5.086040026,47.459259068],[5.085673322,47.460820786],[5.082491511,47.461903409],[5.078068361,47.46323413],[5.075026461,47.46426812],[5.068400704,47.457920549],[5.057870428,47.460786128],[5.057774398,47.460325878],[5.05649493,47.46044304],[5.051157928,47.461189151],[5.050522339,47.461131012],[5.049728071,47.461228745],[5.048407262,47.461654508],[5.04816559,47.461272455],[5.044682439,47.461681272],[5.043057368,47.462103313],[5.043103654,47.462237572],[5.042361694,47.462558555],[5.040831672,47.46296719],[5.039413335,47.463868209],[5.038891008,47.464099776],[5.036903348,47.464836941],[5.036078803,47.46501345],[5.035429399,47.465256228],[5.033922678,47.465966921],[5.033425065,47.466116087],[5.033024681,47.466377913],[5.031426662,47.467028935],[5.030749548,47.466437432],[5.03056876,47.466117316],[5.030055851,47.465583276],[5.02883584,47.464856252],[5.028068045,47.464848919],[5.026407137,47.463979171],[5.022906507,47.463898679],[5.021582229,47.463466045],[5.019688867,47.46311801],[5.018084222,47.462538022],[5.016812571,47.461949542],[5.017707698,47.461496402],[5.017119071,47.460075756],[5.011974586,47.461504684],[5.010822702,47.461946006],[5.00857004,47.463095171],[5.007501885,47.46346928],[5.006543981,47.463561434],[5.005426884,47.463905751],[5.004969379,47.464950067],[5.004719514,47.465263229],[5.004239428,47.465563246],[5.003289546,47.466438637],[5.002080299,47.467339191],[5.001177232,47.468154328],[5.000827283,47.468633086],[4.999455648,47.469561613],[4.99752953,47.470543761],[4.996312188,47.471659598],[4.995724797,47.471969521],[4.993783413,47.472652912],[4.993517279,47.472852868],[4.993291723,47.473322267],[4.991844887,47.474663495],[4.990411016,47.475569561],[4.989509603,47.475865908],[4.989171204,47.477231377],[4.988745421,47.478032851],[4.987838175,47.47917481]]]],&quot;type&quot;:&quot;MultiPolygon&quot;}"/>
    <s v="47.47641997, 5.059334299"/>
  </r>
  <r>
    <x v="0"/>
    <x v="308"/>
    <s v="21126"/>
    <s v="CC de la Plaine Dijonnaise"/>
    <s v="200000925"/>
    <s v="CC"/>
    <s v="Côte-d'Or"/>
    <s v="21"/>
    <s v="Bourgogne-Franche-Comté"/>
    <s v="27"/>
    <s v="BT &lt;= 36 kVA"/>
    <n v="17"/>
    <n v="41.749000000000002"/>
    <n v="0"/>
    <n v="0"/>
    <n v="0"/>
    <n v="0"/>
    <n v="0"/>
    <n v="0"/>
    <n v="0"/>
    <n v="0"/>
    <n v="0"/>
    <n v="0"/>
    <s v="{&quot;coordinates&quot;:[[[[5.212508249,47.26731532],[5.212158927,47.268118118],[5.215862198,47.268853464],[5.215833674,47.268963883],[5.211255238,47.27869582],[5.210482362,47.280689169],[5.210122726,47.281083279],[5.209330134,47.283242703],[5.208431416,47.284625121],[5.208757248,47.286562407],[5.209416382,47.288106989],[5.20941429,47.288828407],[5.208928394,47.290080481],[5.208702691,47.291158288],[5.208255919,47.292139435],[5.207682375,47.29299961],[5.205963828,47.295085648],[5.205337881,47.29557396],[5.204852924,47.29630455],[5.204311634,47.296727305],[5.20496054,47.297087822],[5.20578346,47.297688187],[5.206711272,47.297586792],[5.209373073,47.297673033],[5.210547451,47.297515578],[5.211601302,47.295781667],[5.211609021,47.295261877],[5.212605301,47.295249188],[5.212789539,47.29576892],[5.214451552,47.296234343],[5.21415188,47.297089323],[5.214102871,47.297666638],[5.215873856,47.298108348],[5.215597124,47.299134006],[5.217712426,47.299384492],[5.219905747,47.299536183],[5.219655517,47.300144369],[5.221351066,47.300423531],[5.221272121,47.300883446],[5.22449217,47.300762327],[5.234710186,47.303880216],[5.236132303,47.30270726],[5.236653263,47.301514733],[5.237088042,47.3008282],[5.237048721,47.300424588],[5.238122434,47.298963823],[5.238968337,47.298517918],[5.239866472,47.298277236],[5.239982632,47.298078662],[5.24156431,47.297626637],[5.241850229,47.29743559],[5.241931887,47.296886445],[5.241368063,47.296128221],[5.241323619,47.29569769],[5.242240326,47.295617838],[5.242496062,47.296574741],[5.243887541,47.296292971],[5.243299626,47.295180383],[5.243918549,47.294975687],[5.244126764,47.295238239],[5.251857457,47.293748364],[5.255345589,47.293717541],[5.254916931,47.293407957],[5.254242122,47.292626732],[5.253786438,47.291767397],[5.253743651,47.290905443],[5.252993155,47.288634271],[5.252602397,47.286512814],[5.252004993,47.284923125],[5.25183761,47.28487684],[5.25130333,47.282992323],[5.251517255,47.280991513],[5.251875505,47.280950336],[5.251785459,47.279465171],[5.251348638,47.277978631],[5.250275818,47.277862555],[5.250267789,47.27767088],[5.249039095,47.27759294],[5.247640593,47.27772632],[5.245745397,47.277849486],[5.245768893,47.277651797],[5.242630523,47.277603541],[5.24267264,47.276203177],[5.242257879,47.275397042],[5.24222376,47.274960004],[5.2424467,47.274277533],[5.242883183,47.273765651],[5.243688208,47.273587071],[5.243668391,47.272827336],[5.243148681,47.272106091],[5.24308991,47.27174428],[5.242032315,47.271735909],[5.242004763,47.270885362],[5.242134045,47.270210105],[5.242418501,47.269987557],[5.242743489,47.269436402],[5.242559375,47.268512329],[5.242360931,47.268291012],[5.242386173,47.26778618],[5.242032081,47.26722744],[5.240829512,47.267008417],[5.240885526,47.265623089],[5.239934646,47.265600932],[5.239919815,47.265816465],[5.238534457,47.265654986],[5.23660138,47.265303219],[5.236531271,47.265430657],[5.235691613,47.265251414],[5.2352565,47.265032847],[5.236062701,47.262977413],[5.232675856,47.261831345],[5.232726075,47.261416096],[5.229558171,47.260377399],[5.229050476,47.259970176],[5.226599726,47.258643826],[5.22545557,47.260659747],[5.222165431,47.259955523],[5.221581688,47.26327555],[5.22001011,47.263150742],[5.220509864,47.260261023],[5.22002294,47.260130752],[5.220134705,47.259537811],[5.218424232,47.259122044],[5.215698532,47.263280034],[5.214528808,47.263981435],[5.212508249,47.26731532]]]],&quot;type&quot;:&quot;MultiPolygon&quot;}"/>
    <s v="47.282556445, 5.229085175"/>
  </r>
  <r>
    <x v="0"/>
    <x v="309"/>
    <s v="21124"/>
    <s v="CC du Pays Arnay Liernais"/>
    <s v="200071173"/>
    <s v="CC"/>
    <s v="Côte-d'Or"/>
    <s v="21"/>
    <s v="Bourgogne-Franche-Comté"/>
    <s v="27"/>
    <s v="BT &lt;= 36 kVA"/>
    <m/>
    <m/>
    <n v="0"/>
    <n v="0"/>
    <n v="0"/>
    <n v="0"/>
    <n v="0"/>
    <n v="0"/>
    <n v="0"/>
    <n v="0"/>
    <n v="0"/>
    <n v="0"/>
    <s v="{&quot;coordinates&quot;:[[[[4.334204068,47.17753135],[4.333548954,47.177739688],[4.332874587,47.177757357],[4.332332298,47.178042725],[4.331992425,47.178076348],[4.331178087,47.178468387],[4.330611706,47.178901692],[4.33057738,47.179382905],[4.330327189,47.179679314],[4.330269095,47.1801608],[4.330348439,47.18064611],[4.330040435,47.181275433],[4.329260059,47.181333916],[4.32895215,47.181700315],[4.329348483,47.182080241],[4.328632108,47.182698939],[4.328967744,47.182759918],[4.328544291,47.183475199],[4.326979466,47.183054641],[4.327456368,47.182256815],[4.327658056,47.181706154],[4.327659721,47.180970501],[4.327058614,47.18080091],[4.324152468,47.180716224],[4.323156686,47.180553827],[4.322760655,47.180560152],[4.322436649,47.180971737],[4.320916692,47.181405974],[4.318981379,47.18159821],[4.317119103,47.181591493],[4.317156113,47.182456363],[4.317048522,47.183132892],[4.31712686,47.184067523],[4.317397832,47.184670415],[4.316932755,47.185580612],[4.31692266,47.185923782],[4.315491948,47.187098863],[4.314644181,47.188728317],[4.313708721,47.189959879],[4.314213222,47.190335927],[4.314549982,47.190712076],[4.313332066,47.191520948],[4.311709724,47.192267758],[4.311947944,47.192340694],[4.312276298,47.193293202],[4.313211765,47.194169496],[4.312905631,47.19456194],[4.31286133,47.194857774],[4.31305467,47.195202237],[4.312471256,47.195383527],[4.312964858,47.195798421],[4.311948688,47.196272741],[4.311669,47.197100675],[4.310957913,47.197573332],[4.310062348,47.198554095],[4.310187748,47.199580933],[4.310457192,47.199849806],[4.310522993,47.200219126],[4.311038331,47.200603168],[4.311496749,47.200765454],[4.313083314,47.201736121],[4.313166253,47.2031317],[4.312623362,47.204490251],[4.311271837,47.207258072],[4.311412755,47.208052428],[4.31167265,47.208578019],[4.312201528,47.208971807],[4.313702879,47.210500776],[4.313962437,47.210361873],[4.315174782,47.21114587],[4.31580904,47.210821729],[4.316595748,47.211651963],[4.317531798,47.212374246],[4.318141341,47.212281776],[4.31917723,47.213032623],[4.320818992,47.213324558],[4.322208502,47.213890368],[4.322770054,47.214479121],[4.323510173,47.214966789],[4.323910862,47.215407908],[4.325770132,47.216531957],[4.32622036,47.216569123],[4.327065253,47.216480216],[4.328156168,47.215651057],[4.329052256,47.215281524],[4.329863479,47.215274919],[4.330142319,47.215435591],[4.333382717,47.215920581],[4.334382661,47.215370632],[4.334658791,47.214729069],[4.335018006,47.214507035],[4.335390844,47.214035431],[4.335537419,47.213498905],[4.335929018,47.21335753],[4.336917211,47.21329481],[4.338871148,47.212586144],[4.339843974,47.212119297],[4.340768554,47.212103199],[4.341425409,47.212001955],[4.34253028,47.211532655],[4.343629141,47.210929254],[4.344560282,47.21091215],[4.346288343,47.211375601],[4.346945836,47.2114589],[4.347723052,47.209147532],[4.348302724,47.209026436],[4.350370363,47.209227458],[4.350594715,47.208900698],[4.350668386,47.208466744],[4.354770582,47.208709682],[4.35616071,47.208870799],[4.357670425,47.209215081],[4.358144917,47.209220325],[4.359218923,47.208949314],[4.359745649,47.20924387],[4.361071107,47.208205445],[4.361461459,47.207496741],[4.361822385,47.207557329],[4.362903972,47.20513602],[4.363363355,47.204598474],[4.36332379,47.202567618],[4.363418641,47.202139708],[4.363956579,47.201627345],[4.363962317,47.200707059],[4.363683813,47.199935085],[4.363631548,47.199280202],[4.362632659,47.199013729],[4.363086197,47.198143099],[4.363356402,47.197910314],[4.363153534,47.196994283],[4.363175009,47.196433974],[4.363447314,47.19597156],[4.363369427,47.195556487],[4.364170854,47.194706067],[4.364648991,47.193870255],[4.364616294,47.193466355],[4.364900352,47.193155967],[4.365241411,47.193061906],[4.365269804,47.19277524],[4.364238857,47.192490251],[4.364478934,47.19195618],[4.363135957,47.191710873],[4.362872134,47.191933678],[4.36218824,47.191842678],[4.361201585,47.191949721],[4.360469542,47.191782741],[4.360318147,47.191280289],[4.359721987,47.191210754],[4.359246824,47.190858867],[4.357046781,47.190409247],[4.357521272,47.189687859],[4.358304909,47.187870643],[4.357283183,47.187788978],[4.35694122,47.187479641],[4.355053981,47.187749351],[4.354927153,47.188325298],[4.354211761,47.18860739],[4.353158019,47.188671029],[4.352741228,47.188589459],[4.352185232,47.187383096],[4.353277645,47.186599584],[4.353776726,47.18580499],[4.353838376,47.183320029],[4.350275874,47.184613195],[4.349281381,47.185140722],[4.348761188,47.18551685],[4.348137346,47.185024385],[4.348130197,47.184844386],[4.346823191,47.185181941],[4.345148848,47.184033566],[4.343888456,47.181794468],[4.343641785,47.180430504],[4.341711213,47.180861675],[4.342139313,47.181505912],[4.341851973,47.181634399],[4.341268128,47.181364736],[4.340992311,47.181054587],[4.340471398,47.181243401],[4.340826617,47.181719208],[4.340649929,47.181836507],[4.33988225,47.181343862],[4.339215087,47.181175099],[4.336064926,47.179880678],[4.334978449,47.17904412],[4.334426913,47.178423791],[4.334204068,47.17753135]]]],&quot;type&quot;:&quot;MultiPolygon&quot;}"/>
    <s v="47.19769871, 4.335885827"/>
  </r>
  <r>
    <x v="0"/>
    <x v="310"/>
    <s v="21122"/>
    <s v="CC du Pays d'Alésia et de la Seine"/>
    <s v="242101459"/>
    <s v="CC"/>
    <s v="Côte-d'Or"/>
    <s v="21"/>
    <s v="Bourgogne-Franche-Comté"/>
    <s v="27"/>
    <s v="BT &lt;= 36 kVA"/>
    <m/>
    <m/>
    <n v="0"/>
    <n v="0"/>
    <n v="0"/>
    <n v="0"/>
    <n v="0"/>
    <n v="0"/>
    <n v="0"/>
    <n v="0"/>
    <n v="0"/>
    <n v="0"/>
    <s v="{&quot;coordinates&quot;:[[[[4.47493593,47.570569488],[4.475795382,47.573462039],[4.475826915,47.573977504],[4.477430469,47.575532707],[4.48052869,47.5779206],[4.481004005,47.578412425],[4.481371247,47.579037061],[4.482843784,47.582571774],[4.483432837,47.584473785],[4.483558255,47.587504336],[4.483483482,47.587734858],[4.484296698,47.589751047],[4.486099763,47.593667722],[4.486446474,47.595318017],[4.487110297,47.597362192],[4.487218772,47.597864064],[4.497222364,47.598001761],[4.498595231,47.597833797],[4.499655621,47.59753479],[4.500906614,47.597482699],[4.504151775,47.598152147],[4.505250767,47.598515198],[4.507769966,47.598218002],[4.514949536,47.598128643],[4.516151958,47.598240871],[4.518253149,47.598645695],[4.51825563,47.599950172],[4.521633329,47.600773163],[4.528196951,47.601613811],[4.529069457,47.601822055],[4.530828842,47.602553434],[4.534832996,47.604457173],[4.538079568,47.605745964],[4.539981401,47.6066995],[4.542012421,47.607560371],[4.542002689,47.602521606],[4.541856147,47.601779905],[4.554177345,47.595119115],[4.558022414,47.593293374],[4.558702392,47.592879163],[4.563618578,47.587010992],[4.56565259,47.584444879],[4.567841307,47.582396119],[4.567990005,47.581659475],[4.567390257,47.579766996],[4.566881193,47.578742087],[4.56633078,47.578302927],[4.565486671,47.577194279],[4.56534048,47.576882035],[4.565210592,47.575355062],[4.56379507,47.573312348],[4.563363201,47.572511463],[4.563097752,47.570941288],[4.563376975,47.570345145],[4.562590108,47.569731776],[4.562033709,47.569447528],[4.560836272,47.569441948],[4.56000275,47.569188407],[4.559094232,47.568735094],[4.556188414,47.566800425],[4.55493587,47.565813287],[4.55291951,47.56449419],[4.552229027,47.563894774],[4.551843155,47.563340818],[4.550319581,47.561671203],[4.54928727,47.560656769],[4.548073946,47.559728457],[4.547659289,47.559096543],[4.546798159,47.558432736],[4.546135579,47.557321539],[4.545906638,47.556257709],[4.543791714,47.554130386],[4.54318675,47.552477323],[4.542837895,47.551817511],[4.541843102,47.550662966],[4.540881232,47.549218979],[4.54003401,47.548337063],[4.538560633,47.54704386],[4.53818685,47.546808408],[4.537379881,47.546537253],[4.53572778,47.545683921],[4.533231456,47.544786751],[4.53000561,47.543902704],[4.529459762,47.543553342],[4.527049074,47.540992046],[4.525847781,47.540269518],[4.525303601,47.540069567],[4.521557281,47.539522511],[4.511782967,47.544195303],[4.512503893,47.544862084],[4.513622489,47.54623584],[4.514380505,47.546895825],[4.515094055,47.548097466],[4.51518117,47.548590602],[4.515003754,47.549133989],[4.514570861,47.549906671],[4.513905057,47.549874803],[4.513788912,47.550281447],[4.514397314,47.550540038],[4.514199532,47.55144471],[4.513511251,47.552967953],[4.513143775,47.554831844],[4.512731321,47.555295447],[4.512243443,47.556383935],[4.51185755,47.556705844],[4.511207134,47.557032979],[4.510172096,47.557727912],[4.509340256,47.558507534],[4.508725343,47.558114857],[4.508396884,47.558210936],[4.508354895,47.558796673],[4.507778561,47.559347004],[4.50880772,47.560137662],[4.508949664,47.56036],[4.508308195,47.560912076],[4.507570614,47.560745153],[4.506647779,47.561225232],[4.506507952,47.561407997],[4.506061738,47.561432666],[4.506157971,47.561024489],[4.505878137,47.560722901],[4.505148158,47.560778238],[4.504931407,47.560685604],[4.502256088,47.562463963],[4.500891061,47.563209873],[4.497327257,47.563860671],[4.495854769,47.565238105],[4.495184912,47.56511525],[4.494677448,47.565709644],[4.494433281,47.566253848],[4.493962848,47.566127531],[4.49327896,47.565645628],[4.492059437,47.565083245],[4.49172455,47.5649993],[4.490793912,47.565016598],[4.489669038,47.5651282],[4.488857323,47.564782948],[4.487580305,47.564446326],[4.483266277,47.564290592],[4.482913277,47.564943289],[4.482374952,47.565484903],[4.477668832,47.565486993],[4.476237338,47.565382678],[4.475237355,47.568140305],[4.47493593,47.570569488]]]],&quot;type&quot;:&quot;MultiPolygon&quot;}"/>
    <s v="47.576151877, 4.523070551"/>
  </r>
  <r>
    <x v="0"/>
    <x v="310"/>
    <s v="21122"/>
    <s v="CC du Pays d'Alésia et de la Seine"/>
    <s v="242101459"/>
    <s v="CC"/>
    <s v="Côte-d'Or"/>
    <s v="21"/>
    <s v="Bourgogne-Franche-Comté"/>
    <s v="27"/>
    <s v="BT &gt; 36 kVA"/>
    <n v="4"/>
    <n v="489.53"/>
    <n v="0"/>
    <n v="0"/>
    <n v="0"/>
    <n v="0"/>
    <n v="0"/>
    <n v="0"/>
    <n v="0"/>
    <n v="0"/>
    <n v="0"/>
    <n v="0"/>
    <s v="{&quot;coordinates&quot;:[[[[4.47493593,47.570569488],[4.475795382,47.573462039],[4.475826915,47.573977504],[4.477430469,47.575532707],[4.48052869,47.5779206],[4.481004005,47.578412425],[4.481371247,47.579037061],[4.482843784,47.582571774],[4.483432837,47.584473785],[4.483558255,47.587504336],[4.483483482,47.587734858],[4.484296698,47.589751047],[4.486099763,47.593667722],[4.486446474,47.595318017],[4.487110297,47.597362192],[4.487218772,47.597864064],[4.497222364,47.598001761],[4.498595231,47.597833797],[4.499655621,47.59753479],[4.500906614,47.597482699],[4.504151775,47.598152147],[4.505250767,47.598515198],[4.507769966,47.598218002],[4.514949536,47.598128643],[4.516151958,47.598240871],[4.518253149,47.598645695],[4.51825563,47.599950172],[4.521633329,47.600773163],[4.528196951,47.601613811],[4.529069457,47.601822055],[4.530828842,47.602553434],[4.534832996,47.604457173],[4.538079568,47.605745964],[4.539981401,47.6066995],[4.542012421,47.607560371],[4.542002689,47.602521606],[4.541856147,47.601779905],[4.554177345,47.595119115],[4.558022414,47.593293374],[4.558702392,47.592879163],[4.563618578,47.587010992],[4.56565259,47.584444879],[4.567841307,47.582396119],[4.567990005,47.581659475],[4.567390257,47.579766996],[4.566881193,47.578742087],[4.56633078,47.578302927],[4.565486671,47.577194279],[4.56534048,47.576882035],[4.565210592,47.575355062],[4.56379507,47.573312348],[4.563363201,47.572511463],[4.563097752,47.570941288],[4.563376975,47.570345145],[4.562590108,47.569731776],[4.562033709,47.569447528],[4.560836272,47.569441948],[4.56000275,47.569188407],[4.559094232,47.568735094],[4.556188414,47.566800425],[4.55493587,47.565813287],[4.55291951,47.56449419],[4.552229027,47.563894774],[4.551843155,47.563340818],[4.550319581,47.561671203],[4.54928727,47.560656769],[4.548073946,47.559728457],[4.547659289,47.559096543],[4.546798159,47.558432736],[4.546135579,47.557321539],[4.545906638,47.556257709],[4.543791714,47.554130386],[4.54318675,47.552477323],[4.542837895,47.551817511],[4.541843102,47.550662966],[4.540881232,47.549218979],[4.54003401,47.548337063],[4.538560633,47.54704386],[4.53818685,47.546808408],[4.537379881,47.546537253],[4.53572778,47.545683921],[4.533231456,47.544786751],[4.53000561,47.543902704],[4.529459762,47.543553342],[4.527049074,47.540992046],[4.525847781,47.540269518],[4.525303601,47.540069567],[4.521557281,47.539522511],[4.511782967,47.544195303],[4.512503893,47.544862084],[4.513622489,47.54623584],[4.514380505,47.546895825],[4.515094055,47.548097466],[4.51518117,47.548590602],[4.515003754,47.549133989],[4.514570861,47.549906671],[4.513905057,47.549874803],[4.513788912,47.550281447],[4.514397314,47.550540038],[4.514199532,47.55144471],[4.513511251,47.552967953],[4.513143775,47.554831844],[4.512731321,47.555295447],[4.512243443,47.556383935],[4.51185755,47.556705844],[4.511207134,47.557032979],[4.510172096,47.557727912],[4.509340256,47.558507534],[4.508725343,47.558114857],[4.508396884,47.558210936],[4.508354895,47.558796673],[4.507778561,47.559347004],[4.50880772,47.560137662],[4.508949664,47.56036],[4.508308195,47.560912076],[4.507570614,47.560745153],[4.506647779,47.561225232],[4.506507952,47.561407997],[4.506061738,47.561432666],[4.506157971,47.561024489],[4.505878137,47.560722901],[4.505148158,47.560778238],[4.504931407,47.560685604],[4.502256088,47.562463963],[4.500891061,47.563209873],[4.497327257,47.563860671],[4.495854769,47.565238105],[4.495184912,47.56511525],[4.494677448,47.565709644],[4.494433281,47.566253848],[4.493962848,47.566127531],[4.49327896,47.565645628],[4.492059437,47.565083245],[4.49172455,47.5649993],[4.490793912,47.565016598],[4.489669038,47.5651282],[4.488857323,47.564782948],[4.487580305,47.564446326],[4.483266277,47.564290592],[4.482913277,47.564943289],[4.482374952,47.565484903],[4.477668832,47.565486993],[4.476237338,47.565382678],[4.475237355,47.568140305],[4.47493593,47.570569488]]]],&quot;type&quot;:&quot;MultiPolygon&quot;}"/>
    <s v="47.576151877, 4.523070551"/>
  </r>
  <r>
    <x v="0"/>
    <x v="311"/>
    <s v="21120"/>
    <s v="CC de Pouilly-en-Auxois/Bligny-sur-Ouche"/>
    <s v="200071207"/>
    <s v="CC"/>
    <s v="Côte-d'Or"/>
    <s v="21"/>
    <s v="Bourgogne-Franche-Comté"/>
    <s v="27"/>
    <s v="BT &gt; 36 kVA"/>
    <n v="1"/>
    <n v="96.873000000000005"/>
    <n v="0"/>
    <n v="0"/>
    <n v="0"/>
    <n v="0"/>
    <n v="0"/>
    <n v="0"/>
    <n v="0"/>
    <n v="0"/>
    <n v="0"/>
    <n v="0"/>
    <s v="{&quot;coordinates&quot;:[[[[4.676616279,47.255451222],[4.680264979,47.257219139],[4.681077012,47.25734424],[4.682723823,47.257179884],[4.683478887,47.257512901],[4.683604689,47.257686664],[4.683512717,47.259015277],[4.684770968,47.259745286],[4.685258885,47.259866963],[4.686602618,47.259989701],[4.68718294,47.259852494],[4.689346019,47.261635432],[4.693941312,47.26193309],[4.695577148,47.26246567],[4.695600858,47.262546365],[4.696084984,47.262336682],[4.696547658,47.261908499],[4.696889007,47.261240765],[4.697446333,47.260501434],[4.697707882,47.259652971],[4.698338024,47.259209721],[4.698840648,47.259084399],[4.699406485,47.258448485],[4.700146169,47.256618706],[4.700403317,47.256260153],[4.701399198,47.255339678],[4.701528369,47.254740774],[4.70204087,47.253592362],[4.702108509,47.252971849],[4.703702057,47.250548701],[4.704426584,47.24866598],[4.705010088,47.246674569],[4.707147858,47.242536065],[4.707315701,47.241367483],[4.707549099,47.240556322],[4.708490816,47.238235437],[4.709242957,47.237273449],[4.709917805,47.235711079],[4.710406527,47.235405812],[4.710248298,47.235128099],[4.710079461,47.233685328],[4.710272113,47.233590637],[4.711396889,47.23125531],[4.713461197,47.228289256],[4.714122661,47.228014734],[4.71464427,47.227500049],[4.714499945,47.227202325],[4.715013008,47.226875965],[4.715706682,47.225788725],[4.716308045,47.225123371],[4.717587279,47.224203039],[4.71872671,47.223252347],[4.720433244,47.22226351],[4.720780531,47.221881052],[4.722974063,47.221037125],[4.723771625,47.220683081],[4.724195,47.220407538],[4.725263801,47.220062954],[4.725687467,47.219549673],[4.72536839,47.218997025],[4.726065664,47.218731804],[4.726151449,47.219057401],[4.726782718,47.218753538],[4.727129441,47.218190971],[4.727960962,47.217826484],[4.727703717,47.21734766],[4.727707766,47.216938779],[4.729861287,47.215928722],[4.731759063,47.21481799],[4.733163684,47.214646607],[4.734484983,47.214883474],[4.733929522,47.214461355],[4.733817553,47.21418568],[4.73373299,47.213407123],[4.734059413,47.212915074],[4.735309503,47.212461422],[4.736238098,47.211833377],[4.737127248,47.21158052],[4.738081755,47.211142074],[4.738015769,47.210858509],[4.738985781,47.210327973],[4.738944753,47.210203421],[4.739811097,47.209369167],[4.741472052,47.208344667],[4.742539698,47.207526275],[4.742557633,47.207386429],[4.740883049,47.205619625],[4.740465408,47.203574577],[4.740939412,47.201358544],[4.740398969,47.197925875],[4.740606517,47.197398668],[4.740991466,47.196923725],[4.738389609,47.196949295],[4.734564305,47.197301104],[4.726376415,47.198558046],[4.725549484,47.198397473],[4.719333732,47.19927963],[4.716416963,47.199086958],[4.715088365,47.199476738],[4.715161279,47.199733198],[4.712984408,47.200869407],[4.711334095,47.20111622],[4.710558571,47.201367203],[4.709509205,47.202106685],[4.709060702,47.202296101],[4.705889994,47.202640896],[4.704588613,47.202935601],[4.704297343,47.203083964],[4.702743166,47.203532747],[4.700441232,47.204905577],[4.700308923,47.205025483],[4.69968156,47.204992366],[4.697092981,47.205199606],[4.697072617,47.205140472],[4.696176555,47.20538592],[4.694169616,47.205517941],[4.693620944,47.209244046],[4.691446634,47.211412646],[4.691416921,47.211644502],[4.690789097,47.211767126],[4.691112714,47.212014537],[4.690705535,47.212976787],[4.690373812,47.212976224],[4.68960858,47.212721744],[4.688763118,47.212816013],[4.687997951,47.213110813],[4.687327032,47.213545611],[4.686555606,47.213599164],[4.68458317,47.213535109],[4.683477291,47.213627722],[4.682188409,47.213615825],[4.680702578,47.214321748],[4.680203847,47.214813436],[4.679513085,47.215292598],[4.678680797,47.215641435],[4.677199571,47.216074401],[4.675997564,47.216095395],[4.675462315,47.215925742],[4.675099077,47.215168293],[4.674545896,47.21454956],[4.67375487,47.215205728],[4.672286886,47.215810429],[4.671356834,47.21569418],[4.669998892,47.214821391],[4.668796496,47.214530753],[4.667192164,47.215598395],[4.666179406,47.216608882],[4.665447195,47.217973715],[4.665442876,47.219413628],[4.668734687,47.22097361],[4.667794818,47.222035286],[4.666834896,47.222749661],[4.666430283,47.223299363],[4.666965797,47.223604124],[4.667291666,47.224522416],[4.667774944,47.224676646],[4.667997375,47.224986808],[4.669991201,47.226791448],[4.670670964,47.227227382],[4.671411286,47.22752737],[4.672409007,47.227687668],[4.673944761,47.228060803],[4.676020063,47.228694456],[4.676292525,47.228868809],[4.676249898,47.229409706],[4.675952682,47.230180303],[4.676055853,47.230691177],[4.676473614,47.231412713],[4.676566313,47.232732358],[4.677057844,47.233995806],[4.676778348,47.234911122],[4.676978216,47.235681731],[4.676942149,47.23660253],[4.675944703,47.237559742],[4.67542305,47.237705955],[4.674934071,47.236863882],[4.673267591,47.236759183],[4.672333053,47.236552955],[4.671406762,47.236526694],[4.669711002,47.23701127],[4.668265801,47.237220274],[4.667639445,47.237998282],[4.667047409,47.239585309],[4.666430597,47.240587387],[4.667038945,47.240890201],[4.66958815,47.241783693],[4.669870289,47.242183037],[4.670387693,47.244962512],[4.669539571,47.246734229],[4.669769396,47.247449487],[4.669763792,47.24884438],[4.669990909,47.249514653],[4.670552558,47.250268351],[4.672266519,47.251673575],[4.673011353,47.252829826],[4.673953557,47.253442947],[4.67589161,47.255072699],[4.676616279,47.255451222]]]],&quot;type&quot;:&quot;MultiPolygon&quot;}"/>
    <s v="47.226645175, 4.699258629"/>
  </r>
  <r>
    <x v="0"/>
    <x v="312"/>
    <s v="21118"/>
    <s v="CC Tille et Venelle"/>
    <s v="200070910"/>
    <s v="CC"/>
    <s v="Côte-d'Or"/>
    <s v="21"/>
    <s v="Bourgogne-Franche-Comté"/>
    <s v="27"/>
    <s v="BT &gt; 36 kVA"/>
    <n v="3"/>
    <n v="501.57100000000003"/>
    <n v="0"/>
    <n v="0"/>
    <n v="0"/>
    <n v="0"/>
    <n v="0"/>
    <n v="0"/>
    <n v="0"/>
    <n v="0"/>
    <n v="0"/>
    <n v="0"/>
    <s v="{&quot;coordinates&quot;:[[[[4.988760865,47.640900376],[4.987907631,47.640526835],[4.986974424,47.639615319],[4.985957306,47.639705548],[4.984816418,47.640049977],[4.982323879,47.64119887],[4.979370106,47.641912538],[4.978081181,47.642362952],[4.976508856,47.643219714],[4.975619292,47.643842516],[4.974363286,47.645004528],[4.971230725,47.647450624],[4.968466292,47.650058796],[4.97146443,47.65200797],[4.971621296,47.652178195],[4.970851821,47.652630558],[4.969466734,47.653264366],[4.969304301,47.653629052],[4.971531566,47.654870018],[4.969074537,47.658378772],[4.968831328,47.658902383],[4.969449252,47.659215202],[4.969417157,47.659609204],[4.970113755,47.660211512],[4.970681795,47.661013165],[4.971442756,47.6616612],[4.970468765,47.662533876],[4.970283656,47.663079018],[4.969346094,47.663820516],[4.968093843,47.664342215],[4.966751334,47.665308398],[4.965620216,47.665972089],[4.964694012,47.666807894],[4.964291029,47.667012748],[4.96469691,47.667393081],[4.96493612,47.667988701],[4.964530446,47.668301644],[4.964402954,47.668748566],[4.964641759,47.66958639],[4.96504102,47.670473738],[4.965144288,47.67114187],[4.965292086,47.671390586],[4.965639877,47.672978376],[4.965771364,47.673218362],[4.96582086,47.673873892],[4.964175026,47.675334932],[4.963595272,47.675954215],[4.962703031,47.676486906],[4.962626441,47.677050015],[4.963169923,47.677907033],[4.963221315,47.67894068],[4.963723225,47.678885431],[4.967448377,47.679650223],[4.96954629,47.680284763],[4.970883587,47.680142477],[4.972178809,47.679908148],[4.973534377,47.679611562],[4.976784725,47.678172788],[4.981114168,47.677005554],[4.986256921,47.675023013],[4.98840848,47.67402034],[4.992103385,47.672903995],[4.995644842,47.671965723],[4.998497012,47.671738717],[4.999058444,47.671567049],[4.998282215,47.671271495],[4.998350139,47.67116319],[4.997168039,47.670779129],[4.997523967,47.670352573],[4.998344043,47.669577741],[4.998060996,47.669352085],[4.998353589,47.669121089],[4.998458541,47.668507042],[4.99808876,47.668456641],[4.99881196,47.666840712],[4.99957103,47.666218174],[5.001260688,47.665567094],[5.001306765,47.665161137],[5.002864815,47.664840023],[5.002635256,47.664618863],[5.001877828,47.664395942],[5.000022837,47.663480509],[4.999330125,47.662956639],[4.998034785,47.662355734],[4.997646013,47.662330867],[4.997313417,47.662987523],[4.99667052,47.663544136],[4.996149364,47.663258617],[4.996128107,47.662833103],[4.995049454,47.661254259],[4.994100398,47.659611068],[4.993604176,47.658992874],[4.993217658,47.658777975],[4.992143331,47.658630627],[4.988795785,47.658742572],[4.987040703,47.658887678],[4.98506715,47.659178727],[4.985289396,47.658525783],[4.985731543,47.655761326],[4.98615476,47.653956985],[4.987191279,47.653807906],[4.987463174,47.653380105],[4.987380759,47.653063674],[4.986964921,47.652489103],[4.98583116,47.65138561],[4.985332725,47.650667477],[4.985239625,47.64966964],[4.985295914,47.649033918],[4.985679501,47.647919934],[4.985645395,47.647397394],[4.985436189,47.646573502],[4.98495575,47.645872168],[4.984142046,47.645344863],[4.984923767,47.644332163],[4.984866861,47.643769492],[4.984434496,47.643607566],[4.98459029,47.643175438],[4.985339233,47.64192739],[4.985790948,47.641893601],[4.985982984,47.641648134],[4.987804591,47.641694583],[4.989089321,47.641813174],[4.98927389,47.641582234],[4.988760865,47.640900376]]]],&quot;type&quot;:&quot;MultiPolygon&quot;}"/>
    <s v="47.662975953, 4.979967455"/>
  </r>
  <r>
    <x v="0"/>
    <x v="313"/>
    <s v="21115"/>
    <s v="CC du Pays Châtillonnais"/>
    <s v="242101434"/>
    <s v="CC"/>
    <s v="Côte-d'Or"/>
    <s v="21"/>
    <s v="Bourgogne-Franche-Comté"/>
    <s v="27"/>
    <s v="BT &lt;= 36 kVA"/>
    <m/>
    <m/>
    <n v="0"/>
    <n v="0"/>
    <n v="0"/>
    <n v="0"/>
    <n v="0"/>
    <n v="0"/>
    <n v="0"/>
    <n v="0"/>
    <n v="0"/>
    <n v="0"/>
    <s v="{&quot;coordinates&quot;:[[[[4.594099967,47.791152252],[4.59369214,47.791273027],[4.594492351,47.792210057],[4.594822394,47.792747489],[4.595296528,47.795461455],[4.594141667,47.795709425],[4.59222203,47.796339564],[4.591001857,47.796459661],[4.58976948,47.796752751],[4.587377678,47.796964318],[4.58392542,47.797546655],[4.581742612,47.797689566],[4.580435694,47.798174405],[4.578359266,47.798121375],[4.574139257,47.797912583],[4.573631568,47.797551221],[4.572860402,47.796682981],[4.570770786,47.795637976],[4.569248685,47.796664793],[4.567212254,47.797468018],[4.565419359,47.798467797],[4.561592521,47.800364259],[4.559881752,47.800982073],[4.5577481,47.801395738],[4.556440216,47.801538244],[4.554834898,47.801607265],[4.554860259,47.80128646],[4.553622953,47.801238056],[4.553710349,47.802537675],[4.553069434,47.802506562],[4.552585036,47.80728849],[4.552327221,47.807382824],[4.552241092,47.80855241],[4.552040002,47.808667596],[4.550570652,47.808595226],[4.549177597,47.80953634],[4.549394268,47.810001573],[4.549931835,47.810702012],[4.549872879,47.810788309],[4.548439989,47.811235737],[4.547189269,47.812020112],[4.547249713,47.812673749],[4.545408943,47.813573913],[4.54528107,47.813956377],[4.544149171,47.814970497],[4.543479182,47.814771379],[4.542094977,47.816211887],[4.54288573,47.816519245],[4.541476708,47.817336244],[4.539457587,47.818778762],[4.538922743,47.819324993],[4.536859846,47.820460176],[4.536582111,47.820053336],[4.535754152,47.820494471],[4.534685872,47.820713702],[4.533911461,47.821158623],[4.533619636,47.821189446],[4.533069297,47.8214793],[4.532422877,47.82117179],[4.531919325,47.821276491],[4.529011731,47.822978875],[4.528240222,47.823713576],[4.527714974,47.823948166],[4.525180157,47.82444296],[4.525080829,47.824335331],[4.522722666,47.824979001],[4.520866708,47.825704327],[4.520279196,47.826614819],[4.519787452,47.826199914],[4.519397606,47.827245566],[4.518757158,47.830375654],[4.520672711,47.834064023],[4.520144833,47.834258103],[4.520570023,47.835521826],[4.520890409,47.83545826],[4.521874396,47.83774632],[4.521789687,47.837823034],[4.522012946,47.8387095],[4.522526503,47.839274439],[4.523210303,47.839014413],[4.52371007,47.838538034],[4.525256168,47.838462125],[4.525774159,47.8385283],[4.527550085,47.839192007],[4.528587831,47.839431432],[4.52910937,47.839434535],[4.531117702,47.838509063],[4.532325507,47.838386167],[4.53330584,47.838628101],[4.53581486,47.83828381],[4.537010953,47.837941378],[4.538410689,47.837244295],[4.539176337,47.837413382],[4.540401328,47.837562028],[4.546495291,47.837052438],[4.547455988,47.836893936],[4.549428454,47.836127948],[4.550167692,47.835940844],[4.551107109,47.835833003],[4.553877968,47.835123888],[4.555034677,47.837417502],[4.555666808,47.839052834],[4.556411759,47.840247381],[4.573843369,47.842191363],[4.576629651,47.843307963],[4.575176515,47.846343074],[4.577746743,47.843732226],[4.579657624,47.840944761],[4.583892145,47.835377644],[4.589434616,47.838934883],[4.592049178,47.836678667],[4.596017986,47.833981775],[4.601666216,47.830864828],[4.604448558,47.8294585],[4.605074385,47.828845007],[4.605756248,47.827874267],[4.606204836,47.827058851],[4.607499261,47.826012191],[4.607682315,47.825655906],[4.609687304,47.824107068],[4.610298588,47.823282198],[4.610254634,47.823199084],[4.611474875,47.820371908],[4.611993192,47.81943668],[4.612502929,47.817337611],[4.612742629,47.816956231],[4.613403121,47.816568158],[4.615306222,47.815905508],[4.616239994,47.815451538],[4.617188371,47.81481912],[4.618632685,47.813532602],[4.62040173,47.812730385],[4.621041519,47.812280439],[4.621359932,47.81180973],[4.622046461,47.810176265],[4.622542344,47.809434835],[4.622620481,47.808710889],[4.623269272,47.807857513],[4.623743651,47.806369203],[4.624336167,47.804987278],[4.626222104,47.803212919],[4.628379864,47.801811037],[4.629258916,47.800192845],[4.629468129,47.799389648],[4.629649336,47.799111664],[4.632498677,47.795612486],[4.6328546,47.795325759],[4.634142964,47.794732561],[4.632477663,47.793490974],[4.631945497,47.793258031],[4.631589178,47.793270195],[4.631422366,47.794060205],[4.627753952,47.793844764],[4.625461439,47.79353721],[4.623795395,47.793445085],[4.621652265,47.793566589],[4.620894981,47.793748108],[4.620128071,47.794096294],[4.615888237,47.794154844],[4.612865217,47.793765296],[4.610417142,47.79418516],[4.609277105,47.794213427],[4.608117676,47.793997992],[4.607649377,47.793841481],[4.60683335,47.79322973],[4.604892783,47.792671193],[4.596914646,47.791509113],[4.595588815,47.791131085],[4.594099967,47.791152252]]]],&quot;type&quot;:&quot;MultiPolygon&quot;}"/>
    <s v="47.817618901, 4.576870011"/>
  </r>
  <r>
    <x v="0"/>
    <x v="314"/>
    <s v="21113"/>
    <s v="CC de Gevrey-Chambertin et de Nuits-Saint-Georges"/>
    <s v="200070894"/>
    <s v="CC"/>
    <s v="Côte-d'Or"/>
    <s v="21"/>
    <s v="Bourgogne-Franche-Comté"/>
    <s v="27"/>
    <s v="BT &lt;= 36 kVA"/>
    <m/>
    <m/>
    <n v="0"/>
    <n v="0"/>
    <n v="0"/>
    <n v="0"/>
    <n v="0"/>
    <n v="0"/>
    <n v="0"/>
    <n v="0"/>
    <n v="0"/>
    <n v="0"/>
    <s v="{&quot;coordinates&quot;:[[[[5.060505027,47.199609813],[5.059098377,47.197346447],[5.05912882,47.196519171],[5.058009324,47.193814804],[5.058287838,47.193428007],[5.057962961,47.192222495],[5.058006876,47.191747107],[5.055238066,47.192655432],[5.051971541,47.192848442],[5.051078114,47.191245921],[5.050105662,47.18999512],[5.049717258,47.188954617],[5.04924682,47.188292009],[5.048483916,47.187685005],[5.047829702,47.186878846],[5.04663514,47.186174995],[5.045087489,47.185112633],[5.044565873,47.184839061],[5.043791688,47.184767172],[5.042503537,47.184970918],[5.041238134,47.185426411],[5.039867744,47.186702367],[5.03922302,47.187014516],[5.039317907,47.187391989],[5.037973421,47.187749773],[5.036704864,47.187600981],[5.035163735,47.187719934],[5.034054346,47.187727718],[5.033373025,47.18728219],[5.033220275,47.186980476],[5.032387791,47.186729419],[5.031928893,47.186786103],[5.031878534,47.187096786],[5.030003495,47.187083741],[5.028625091,47.187279005],[5.0261688,47.187266173],[5.023283092,47.186794293],[5.021904339,47.186839988],[5.022696617,47.191084071],[5.024693492,47.202618836],[5.027639137,47.201853159],[5.02949623,47.201797221],[5.030235355,47.201529407],[5.03111514,47.202712646],[5.032236208,47.203565638],[5.032596223,47.203616058],[5.033047555,47.203425321],[5.033526748,47.203412407],[5.034408602,47.203529307],[5.035657347,47.204471884],[5.036207454,47.204761206],[5.036842662,47.205343517],[5.037350413,47.205595754],[5.038174895,47.206290002],[5.039209385,47.20589986],[5.045061925,47.204951048],[5.046937749,47.204377571],[5.048398139,47.20382672],[5.049157999,47.203653878],[5.052897945,47.203383227],[5.057222367,47.202363601],[5.05807146,47.202452085],[5.058623708,47.202172998],[5.05969322,47.201426315],[5.060060796,47.200914552],[5.060505027,47.199609813]]]],&quot;type&quot;:&quot;MultiPolygon&quot;}"/>
    <s v="47.195718941, 5.040273421"/>
  </r>
  <r>
    <x v="0"/>
    <x v="315"/>
    <s v="21112"/>
    <s v="CC Rives de Saône"/>
    <s v="242101509"/>
    <s v="CC"/>
    <s v="Côte-d'Or"/>
    <s v="21"/>
    <s v="Bourgogne-Franche-Comté"/>
    <s v="27"/>
    <s v="BT &lt;= 36 kVA"/>
    <m/>
    <m/>
    <n v="0"/>
    <n v="0"/>
    <n v="0"/>
    <n v="0"/>
    <n v="0"/>
    <n v="0"/>
    <n v="0"/>
    <n v="0"/>
    <n v="0"/>
    <n v="0"/>
    <s v="{&quot;coordinates&quot;:[[[[5.115057315,47.101210525],[5.114216375,47.100552234],[5.115064845,47.099822514],[5.11704907,47.098694628],[5.120038046,47.09612078],[5.124405986,47.093006348],[5.123698984,47.092500573],[5.12318226,47.091970583],[5.122805062,47.091031842],[5.124787257,47.090199258],[5.124660184,47.089986342],[5.124254177,47.089990201],[5.124060617,47.089562353],[5.124921762,47.08805777],[5.125354078,47.087550867],[5.12542133,47.086513895],[5.126452607,47.085848267],[5.125473522,47.084492801],[5.125718763,47.084325275],[5.126560919,47.084081019],[5.12602134,47.083371335],[5.127902633,47.082963847],[5.128555152,47.082926613],[5.129028815,47.082734157],[5.129722918,47.082280954],[5.129829307,47.08193675],[5.130775487,47.081123141],[5.130954007,47.080836147],[5.130961498,47.079123886],[5.131785771,47.079163623],[5.132302464,47.077959837],[5.131713558,47.077170029],[5.132556226,47.076442071],[5.133253495,47.075638435],[5.134520092,47.074597316],[5.135075333,47.074270031],[5.134284592,47.073576731],[5.134401513,47.073466494],[5.134693111,47.071907492],[5.134337964,47.071161112],[5.134575581,47.069637331],[5.134419891,47.069200691],[5.133993176,47.068777163],[5.133473871,47.068678675],[5.133793982,47.066074395],[5.134090942,47.065617685],[5.135244197,47.064683119],[5.135788556,47.063717468],[5.135792144,47.063541775],[5.134984569,47.062785746],[5.134724528,47.062409576],[5.134592518,47.061405089],[5.134563886,47.060681495],[5.133475065,47.060710615],[5.13231621,47.061402094],[5.131454497,47.06174223],[5.131316052,47.062041098],[5.130603487,47.062086665],[5.13027646,47.062750169],[5.13039733,47.063608059],[5.130296652,47.063762125],[5.126907651,47.064925156],[5.125357496,47.064722217],[5.125106564,47.064743045],[5.125150932,47.065568121],[5.124045498,47.065947807],[5.123605439,47.065885646],[5.122599349,47.065541174],[5.121619955,47.066712889],[5.120878071,47.066249169],[5.119966613,47.066467641],[5.118399571,47.066372095],[5.117495083,47.066936267],[5.116677999,47.066167679],[5.113909084,47.067053269],[5.113766124,47.066937],[5.110584139,47.0678796],[5.110373008,47.067604258],[5.110071087,47.067602567],[5.10822753,47.068256762],[5.108305691,47.068367916],[5.107277095,47.068728023],[5.10688859,47.068433394],[5.10607067,47.068787847],[5.10549021,47.068843458],[5.104620129,47.069179036],[5.101664231,47.069537256],[5.099072122,47.070200411],[5.099118982,47.070354469],[5.098345743,47.070639605],[5.097237727,47.071299173],[5.096287411,47.071743319],[5.095424461,47.072570443],[5.094759352,47.073027416],[5.09458221,47.07304864],[5.093656073,47.073607606],[5.092506733,47.074564182],[5.090630056,47.075599654],[5.090273379,47.075138678],[5.090153016,47.07516247],[5.08874461,47.07681898],[5.087399303,47.077621434],[5.084828135,47.080136474],[5.083517275,47.081731711],[5.081357389,47.083843873],[5.079959303,47.085473057],[5.079054746,47.087045613],[5.078353711,47.087776018],[5.076226576,47.09102407],[5.075550833,47.091865679],[5.075278747,47.092539726],[5.075175897,47.093944742],[5.074693461,47.096521072],[5.074246705,47.097934958],[5.073777093,47.098481053],[5.073701185,47.099764897],[5.074366085,47.102716906],[5.075367691,47.104271412],[5.075941037,47.104225995],[5.076700602,47.105179619],[5.077283769,47.106141811],[5.077290843,47.106736092],[5.077150212,47.107228555],[5.07682666,47.107800856],[5.076882191,47.108454607],[5.077985473,47.10908323],[5.078671823,47.109264527],[5.079125331,47.109291497],[5.080009206,47.108506473],[5.082335976,47.108297079],[5.084846776,47.10796904],[5.085811007,47.107524756],[5.086890504,47.106344378],[5.087197159,47.105815581],[5.087992604,47.106225412],[5.087465437,47.107122944],[5.087300642,47.107193465],[5.087169613,47.107727197],[5.087230857,47.10801429],[5.087040111,47.108470745],[5.087811813,47.108607218],[5.088893383,47.108638118],[5.089927118,47.108523973],[5.092164688,47.10802239],[5.093637856,47.107811097],[5.095074618,47.107477961],[5.095590309,47.107170509],[5.101712536,47.1059255],[5.103457876,47.105423634],[5.105283939,47.105199466],[5.106846286,47.104708085],[5.108259639,47.104792199],[5.109205077,47.104547997],[5.110521948,47.104492444],[5.111382158,47.104160618],[5.111816412,47.103898709],[5.114439598,47.101602791],[5.115057315,47.101210525]]]],&quot;type&quot;:&quot;MultiPolygon&quot;}"/>
    <s v="47.086768179, 5.103987952"/>
  </r>
  <r>
    <x v="0"/>
    <x v="316"/>
    <s v="21110"/>
    <s v="CC de Gevrey-Chambertin et de Nuits-Saint-Georges"/>
    <s v="200070894"/>
    <s v="CC"/>
    <s v="Côte-d'Or"/>
    <s v="21"/>
    <s v="Bourgogne-Franche-Comté"/>
    <s v="27"/>
    <s v="BT &lt;= 36 kVA"/>
    <m/>
    <m/>
    <n v="0"/>
    <n v="0"/>
    <n v="0"/>
    <n v="0"/>
    <n v="0"/>
    <n v="0"/>
    <n v="0"/>
    <n v="0"/>
    <n v="0"/>
    <n v="0"/>
    <s v="{&quot;coordinates&quot;:[[[[4.91517634,47.248378546],[4.915276033,47.24913514],[4.91592196,47.250820153],[4.917879011,47.250180845],[4.919260527,47.250239932],[4.92023299,47.250177003],[4.921428513,47.250434558],[4.923085769,47.250548465],[4.924559109,47.250881527],[4.926465074,47.251070503],[4.927220646,47.25108136],[4.928127959,47.25097172],[4.931074994,47.250945188],[4.932811117,47.250639798],[4.934432268,47.250190414],[4.936026827,47.250068343],[4.938383688,47.250144232],[4.939432529,47.25007266],[4.942173333,47.249683679],[4.943979919,47.249281483],[4.943895962,47.249154115],[4.939499492,47.247236671],[4.938066112,47.247094943],[4.937743422,47.247204799],[4.934144942,47.246836235],[4.933306335,47.247125784],[4.932271043,47.247646439],[4.931761429,47.247744084],[4.930647515,47.248248924],[4.929949897,47.24845145],[4.928485152,47.248467719],[4.928036818,47.247435066],[4.930059259,47.245567039],[4.930897712,47.245089305],[4.932918662,47.244288376],[4.934727884,47.243374776],[4.939601171,47.243567105],[4.943795722,47.243419405],[4.944758407,47.243748164],[4.947475137,47.244018645],[4.947621824,47.243833372],[4.949158863,47.243881383],[4.949536626,47.244051536],[4.954738231,47.243995465],[4.966837573,47.242712874],[4.97015018,47.242570172],[4.970179266,47.24238957],[4.971308036,47.242194775],[4.97141405,47.242345164],[4.977860111,47.24039105],[4.985281674,47.238368534],[4.986583443,47.24117755],[4.989956228,47.24037765],[5.001514814,47.238178528],[5.017395858,47.235935504],[5.02213809,47.235989754],[5.022856676,47.235900668],[5.024673206,47.235508728],[5.02535539,47.23519062],[5.025177275,47.234955083],[5.024367973,47.235127719],[5.023527492,47.235526034],[5.023107978,47.235621612],[5.021607323,47.235693723],[5.021243684,47.235587495],[5.018139719,47.235321883],[5.016705447,47.235083884],[5.015937064,47.233809454],[5.015658137,47.233140688],[5.015696274,47.232359242],[5.012315653,47.232608904],[5.008943168,47.232970895],[5.008846754,47.23283208],[5.007834549,47.233271979],[5.00706069,47.233225946],[5.006459241,47.233087768],[5.004664262,47.232959429],[5.000600824,47.233266484],[4.997532631,47.233280679],[4.994720454,47.233495713],[4.991918106,47.233441244],[4.99026705,47.233128299],[4.989761444,47.233113565],[4.986842978,47.232384655],[4.986840624,47.232213591],[4.985878545,47.232010346],[4.984086932,47.231433159],[4.983361058,47.231432075],[4.982004258,47.231746162],[4.981464079,47.230792712],[4.980781143,47.230952076],[4.980567016,47.23030734],[4.979609817,47.229804077],[4.976939427,47.230671858],[4.973992374,47.23149656],[4.970866311,47.233283308],[4.969596892,47.234542234],[4.965546639,47.235108988],[4.964756752,47.235564546],[4.96365271,47.235745352],[4.9596885,47.235520667],[4.956865324,47.236457197],[4.952163943,47.236832748],[4.949528062,47.236923038],[4.945775152,47.236691621],[4.941896703,47.23697369],[4.937851061,47.236946839],[4.93635288,47.237090747],[4.935227161,47.237333779],[4.934209373,47.236791536],[4.933763639,47.236824188],[4.931572618,47.236526622],[4.930375386,47.236582587],[4.929386252,47.236542322],[4.929326083,47.235676112],[4.92963273,47.23508386],[4.929313829,47.234671322],[4.929482523,47.233919271],[4.928974232,47.233092037],[4.928893868,47.232768282],[4.929104118,47.23225328],[4.929838641,47.231463892],[4.929670079,47.230413974],[4.930040685,47.229726099],[4.929630507,47.229163791],[4.930051353,47.228586745],[4.930084491,47.228331342],[4.929593357,47.227538944],[4.929594701,47.226986894],[4.929798263,47.226617887],[4.92957321,47.225724701],[4.930555537,47.224365642],[4.931182665,47.223902223],[4.930022868,47.223593749],[4.928643165,47.2237509],[4.92657857,47.223793346],[4.926370382,47.22370135],[4.925929199,47.223895094],[4.925691531,47.22475185],[4.925098567,47.225174147],[4.924912058,47.225429395],[4.924847989,47.226113964],[4.92493424,47.227120229],[4.924601417,47.227867797],[4.923926236,47.228321169],[4.92367822,47.228705311],[4.92340869,47.229522965],[4.922888408,47.230205196],[4.92263553,47.230823554],[4.922162292,47.231269062],[4.921862457,47.231720698],[4.921927114,47.233011888],[4.921426324,47.233501074],[4.920500941,47.234096352],[4.921468813,47.235467128],[4.921722333,47.236752484],[4.921626542,47.238141787],[4.921435924,47.238209785],[4.921162649,47.23888791],[4.921029078,47.240108539],[4.919894727,47.244557024],[4.918629733,47.244423976],[4.91799943,47.244585694],[4.917289651,47.244632555],[4.915752545,47.244990259],[4.914745263,47.245038418],[4.914863515,47.246910456],[4.91517634,47.248378546]]]],&quot;type&quot;:&quot;MultiPolygon&quot;}"/>
    <s v="47.238845198, 4.956492654"/>
  </r>
  <r>
    <x v="0"/>
    <x v="317"/>
    <s v="21109"/>
    <s v="CC du Pays Châtillonnais"/>
    <s v="242101434"/>
    <s v="CC"/>
    <s v="Côte-d'Or"/>
    <s v="21"/>
    <s v="Bourgogne-Franche-Comté"/>
    <s v="27"/>
    <s v="BT &lt;= 36 kVA"/>
    <m/>
    <m/>
    <n v="0"/>
    <n v="0"/>
    <n v="0"/>
    <n v="0"/>
    <n v="0"/>
    <n v="0"/>
    <n v="0"/>
    <n v="0"/>
    <n v="0"/>
    <n v="0"/>
    <s v="{&quot;coordinates&quot;:[[[[4.640938209,47.911732791],[4.647386113,47.91288833],[4.646591444,47.914808702],[4.65118499,47.924045483],[4.651757351,47.925395761],[4.65187087,47.925686713],[4.653005105,47.92538181],[4.653588986,47.926369157],[4.654219657,47.926708635],[4.654294851,47.926886706],[4.655229822,47.92684833],[4.656468866,47.926897476],[4.656708087,47.927567414],[4.658352807,47.927268761],[4.658700688,47.927300755],[4.658804887,47.926992332],[4.659930833,47.926808099],[4.65999019,47.927421163],[4.663154422,47.927061353],[4.663123502,47.926929468],[4.665371986,47.926794995],[4.665416744,47.927068907],[4.667720444,47.926858893],[4.669306177,47.926560923],[4.669317908,47.926295211],[4.672016169,47.926197425],[4.672524086,47.924210754],[4.673210976,47.924206373],[4.673274738,47.923340415],[4.67621501,47.923320096],[4.67753608,47.923212121],[4.67954664,47.92284403],[4.680718538,47.922762456],[4.680823298,47.923194832],[4.68273787,47.923094507],[4.683314102,47.923190668],[4.683743075,47.922317668],[4.687181323,47.92351415],[4.687243825,47.923416035],[4.690576474,47.924487914],[4.690874376,47.924002041],[4.693566643,47.92489582],[4.694236132,47.925185019],[4.697563417,47.923946067],[4.697772356,47.924197793],[4.698950813,47.923818889],[4.700371158,47.923549892],[4.700203595,47.923085133],[4.701923653,47.92276677],[4.702948984,47.922166802],[4.702264599,47.92183106],[4.70246968,47.921419414],[4.699655395,47.919433004],[4.699554164,47.919157218],[4.700087615,47.919046879],[4.70059597,47.918780272],[4.699628923,47.918021029],[4.697564381,47.916105632],[4.697402405,47.914306741],[4.698038333,47.913885271],[4.697218073,47.911515287],[4.696599891,47.91152782],[4.696720288,47.911189418],[4.694497631,47.909677723],[4.691267529,47.908688197],[4.689581444,47.908294792],[4.688634589,47.907864629],[4.687232677,47.907059327],[4.685349586,47.905265331],[4.685802462,47.905108502],[4.683784699,47.903158884],[4.681346021,47.900129654],[4.680282681,47.899142088],[4.680641531,47.897961329],[4.681346726,47.897953932],[4.682307771,47.895797755],[4.682581887,47.895535477],[4.682403108,47.89470898],[4.682098359,47.894173243],[4.68184938,47.892904864],[4.68034371,47.89015839],[4.677031753,47.882504744],[4.675516156,47.879383866],[4.67537642,47.878474879],[4.675985634,47.877596605],[4.675570225,47.877237964],[4.675023036,47.876943315],[4.673525627,47.876599205],[4.672247766,47.876513],[4.670200403,47.876592567],[4.667384249,47.876861259],[4.664407616,47.877475127],[4.662149842,47.877588142],[4.661514434,47.877679056],[4.661154483,47.877849784],[4.660024331,47.878679536],[4.659498458,47.879236081],[4.658041627,47.881347778],[4.658033603,47.882248066],[4.657411289,47.884004093],[4.657390736,47.886647289],[4.657257608,47.887484527],[4.657445585,47.889476651],[4.657408047,47.890546583],[4.656271327,47.890489714],[4.655893782,47.890185382],[4.654822995,47.890182479],[4.654607851,47.891481754],[4.65404884,47.893257562],[4.65491432,47.893370487],[4.654748776,47.894801386],[4.654977913,47.895496685],[4.654454789,47.896277301],[4.654042033,47.896433445],[4.65441954,47.896649566],[4.654439468,47.89694544],[4.653962491,47.896973764],[4.653638623,47.897147558],[4.653981958,47.897684621],[4.653896133,47.89785146],[4.651601749,47.897633514],[4.651455977,47.897723781],[4.651415634,47.899224021],[4.651564213,47.899912356],[4.652017614,47.900760232],[4.652870973,47.901597975],[4.652889354,47.901844361],[4.652283281,47.902199454],[4.647391386,47.903179156],[4.64626819,47.903609883],[4.64551946,47.904072259],[4.64361511,47.905952358],[4.643219829,47.906460178],[4.643050254,47.906864021],[4.643026821,47.907318029],[4.643177352,47.907899224],[4.643586909,47.909019588],[4.64390103,47.909521979],[4.64276632,47.910061749],[4.642233467,47.910451768],[4.640995714,47.911557358],[4.640938209,47.911732791]]]],&quot;type&quot;:&quot;MultiPolygon&quot;}"/>
    <s v="47.9060885, 4.669488517"/>
  </r>
  <r>
    <x v="0"/>
    <x v="318"/>
    <s v="21108"/>
    <s v="CC des Terres d'Auxois"/>
    <s v="200071017"/>
    <s v="CC"/>
    <s v="Côte-d'Or"/>
    <s v="21"/>
    <s v="Bourgogne-Franche-Comté"/>
    <s v="27"/>
    <s v="BT &lt;= 36 kVA"/>
    <m/>
    <m/>
    <n v="0"/>
    <n v="0"/>
    <n v="0"/>
    <n v="0"/>
    <n v="0"/>
    <n v="0"/>
    <n v="0"/>
    <n v="0"/>
    <n v="0"/>
    <n v="0"/>
    <s v="{&quot;coordinates&quot;:[[[[4.348128137,47.406339548],[4.348850852,47.406864163],[4.349092378,47.406765027],[4.35095479,47.407413253],[4.351443117,47.407476905],[4.351410578,47.408027385],[4.351773996,47.408028564],[4.351794699,47.408586528],[4.352587921,47.408906826],[4.352485647,47.409321267],[4.353299976,47.40984659],[4.353388976,47.410429868],[4.353921543,47.410511002],[4.354128721,47.410731872],[4.355257862,47.410802451],[4.355994206,47.410969433],[4.356605007,47.411363857],[4.356823013,47.411854695],[4.356359002,47.411862808],[4.355389899,47.412509737],[4.352892534,47.413093414],[4.351987183,47.413693655],[4.351396636,47.413839168],[4.35165424,47.417163783],[4.352789551,47.417368464],[4.35271134,47.41705516],[4.35418156,47.417390082],[4.354453932,47.417565175],[4.354603174,47.4180118],[4.355071978,47.418138688],[4.355169354,47.418946947],[4.356146415,47.420234731],[4.356490998,47.420589043],[4.357645387,47.421333651],[4.358476031,47.421708393],[4.358212354,47.422034689],[4.357738998,47.423038675],[4.360219454,47.424124302],[4.364160718,47.425316103],[4.364783263,47.425641922],[4.365720703,47.426350281],[4.367146625,47.425247742],[4.367755743,47.424631061],[4.369351351,47.424098205],[4.371945539,47.422567696],[4.372403529,47.422424544],[4.373530634,47.42240494],[4.374926394,47.422515399],[4.376178821,47.422313322],[4.376305297,47.422175876],[4.379422365,47.422210984],[4.380322749,47.421475539],[4.381119472,47.421505698],[4.38137739,47.421321669],[4.384632982,47.421534158],[4.385822695,47.421422756],[4.386818345,47.421450506],[4.387419849,47.421574782],[4.388001902,47.421204105],[4.388807132,47.421460092],[4.388745006,47.422082963],[4.389642127,47.421993922],[4.390577754,47.421701838],[4.390611354,47.421514167],[4.391388961,47.42136982],[4.391778244,47.421137379],[4.392550684,47.420539318],[4.393765232,47.420007081],[4.395345839,47.420237525],[4.396485739,47.420252658],[4.398109143,47.416885713],[4.398104294,47.416750721],[4.396352823,47.416017278],[4.397055166,47.415329992],[4.399084912,47.412953917],[4.397565237,47.41210246],[4.397844314,47.411716463],[4.396252718,47.410953187],[4.395920088,47.410658268],[4.396381285,47.410288095],[4.397091345,47.409390934],[4.397084001,47.409210955],[4.396428001,47.408772265],[4.397263322,47.408712714],[4.39760978,47.408876915],[4.397981489,47.407822652],[4.396895508,47.40777988],[4.397021029,47.40750737],[4.395430008,47.407575989],[4.394821789,47.407494151],[4.395601174,47.406713211],[4.395865568,47.406833385],[4.396758501,47.405932228],[4.39675483,47.405842238],[4.395401391,47.4051013],[4.395135114,47.405061278],[4.394106321,47.405889323],[4.393340784,47.405570773],[4.394038328,47.405008706],[4.393469671,47.404866064],[4.394556235,47.403812247],[4.394082626,47.403550525],[4.394204175,47.403278065],[4.391789273,47.402511091],[4.392345624,47.401466339],[4.392309092,47.401336227],[4.391781655,47.401655859],[4.391317136,47.401487652],[4.390603626,47.401535801],[4.389851682,47.402249757],[4.389288135,47.402405047],[4.388428621,47.403216614],[4.387939072,47.403464649],[4.387163311,47.403363163],[4.386921804,47.402844747],[4.386081074,47.402948406],[4.385723088,47.403156149],[4.384887984,47.402502547],[4.384624821,47.40253089],[4.38292788,47.40193255],[4.383157921,47.401340093],[4.382119595,47.400928378],[4.381356267,47.40032972],[4.380650136,47.400097715],[4.380013321,47.399570473],[4.376726439,47.40077177],[4.376343061,47.40024961],[4.375842168,47.399901705],[4.374357714,47.400705253],[4.373402033,47.401342278],[4.369961236,47.402186864],[4.370531013,47.401132159],[4.370382813,47.400729655],[4.367609548,47.401490674],[4.366908997,47.401735699],[4.36635151,47.402078976],[4.365300906,47.401909448],[4.364257453,47.401968511],[4.363676166,47.402106778],[4.363161581,47.402521563],[4.362724173,47.402738267],[4.360574718,47.402431212],[4.360118008,47.402619322],[4.359839005,47.403016931],[4.358193722,47.402562583],[4.357931092,47.402612467],[4.357292235,47.403253759],[4.356691007,47.403129326],[4.356081438,47.402779904],[4.353879953,47.402458927],[4.353044912,47.402054492],[4.350852185,47.405131207],[4.350377165,47.405384315],[4.348915819,47.405862243],[4.348128137,47.406339548]]]],&quot;type&quot;:&quot;MultiPolygon&quot;}"/>
    <s v="47.412152598, 4.374237142"/>
  </r>
  <r>
    <x v="0"/>
    <x v="319"/>
    <s v="21107"/>
    <s v="CC Norge et Tille"/>
    <s v="200069540"/>
    <s v="CC"/>
    <s v="Côte-d'Or"/>
    <s v="21"/>
    <s v="Bourgogne-Franche-Comté"/>
    <s v="27"/>
    <s v="BT &lt;= 36 kVA"/>
    <n v="20"/>
    <n v="46.213000000000001"/>
    <n v="0"/>
    <n v="0"/>
    <n v="0"/>
    <n v="0"/>
    <n v="0"/>
    <n v="0"/>
    <n v="0"/>
    <n v="0"/>
    <n v="0"/>
    <n v="0"/>
    <s v="{&quot;coordinates&quot;:[[[[5.111691239,47.375699621],[5.111705035,47.375847958],[5.110829163,47.376330346],[5.109540805,47.376808507],[5.109801031,47.377222531],[5.106914471,47.378325815],[5.106377742,47.3786012],[5.104889867,47.380044689],[5.103455437,47.380993699],[5.100812884,47.382241896],[5.099152357,47.382702349],[5.096951568,47.382978012],[5.09680027,47.383245496],[5.093528261,47.383830381],[5.093399428,47.383960576],[5.086829267,47.385111617],[5.087394049,47.385552638],[5.082962711,47.385893281],[5.079264294,47.386842004],[5.076687499,47.387686827],[5.084551187,47.39782909],[5.086278593,47.400469036],[5.08808082,47.402437629],[5.098666938,47.416335607],[5.100031405,47.415809392],[5.100782739,47.415177171],[5.102601775,47.414640011],[5.102204449,47.413608901],[5.102629474,47.413520171],[5.104315126,47.412898945],[5.102546532,47.411473899],[5.103517595,47.411068216],[5.102747446,47.409562072],[5.103323577,47.409437288],[5.103074718,47.408943803],[5.105047641,47.40848036],[5.104358651,47.406608947],[5.105028929,47.406551789],[5.104386529,47.402521887],[5.106300258,47.402516053],[5.107526751,47.402708153],[5.108158266,47.400284208],[5.110182314,47.400690548],[5.110597159,47.400851416],[5.110827954,47.400514934],[5.111354277,47.400408121],[5.111020883,47.39992429],[5.112991275,47.400247808],[5.113285897,47.399310411],[5.11346695,47.398116627],[5.113175049,47.39626325],[5.114840303,47.39635184],[5.113470922,47.393642745],[5.114756242,47.393179014],[5.113142861,47.391443319],[5.115678412,47.39023462],[5.11662214,47.389686129],[5.117961234,47.389109715],[5.117585406,47.388524914],[5.117710446,47.388467703],[5.117161971,47.387775281],[5.118470185,47.387425455],[5.117220163,47.385320276],[5.117907245,47.385259131],[5.118613525,47.385046342],[5.119081543,47.384743337],[5.119570415,47.384095946],[5.118566855,47.381885425],[5.117809355,47.382042415],[5.116968502,47.38203612],[5.116966317,47.381577789],[5.116718687,47.380376486],[5.116320878,47.37923285],[5.115317045,47.378589233],[5.114105898,47.378302387],[5.114119017,47.376785651],[5.113651293,47.375446961],[5.111691239,47.375699621]]]],&quot;type&quot;:&quot;MultiPolygon&quot;}"/>
    <s v="47.393755542, 5.099781116"/>
  </r>
  <r>
    <x v="0"/>
    <x v="320"/>
    <s v="21106"/>
    <s v="Dijon Métropole"/>
    <s v="242100410"/>
    <s v="ME"/>
    <s v="Côte-d'Or"/>
    <s v="21"/>
    <s v="Bourgogne-Franche-Comté"/>
    <s v="27"/>
    <s v="BT &lt;= 36 kVA"/>
    <n v="14"/>
    <n v="32.973999999999997"/>
    <n v="0"/>
    <n v="0"/>
    <n v="0"/>
    <n v="0"/>
    <n v="0"/>
    <n v="0"/>
    <n v="0"/>
    <n v="0"/>
    <n v="0"/>
    <n v="0"/>
    <s v="{&quot;coordinates&quot;:[[[[5.08058138,47.235138234],[5.08381533,47.237076716],[5.087065732,47.240080196],[5.088019293,47.240798795],[5.087157616,47.241867986],[5.090012443,47.24322235],[5.092113695,47.243491543],[5.092879176,47.243995558],[5.096578459,47.24454741],[5.098921313,47.245040859],[5.09739853,47.245805092],[5.096104525,47.246298597],[5.096901625,47.24737388],[5.099809054,47.25023012],[5.101753464,47.252297734],[5.102828099,47.253530951],[5.105593026,47.251449971],[5.105426914,47.251328708],[5.108466061,47.24933183],[5.108630888,47.249454013],[5.110123063,47.247978732],[5.112928691,47.246139978],[5.113831914,47.245398544],[5.115837435,47.243498651],[5.118604015,47.241183151],[5.119337331,47.240832027],[5.118429259,47.24043976],[5.119459069,47.239928314],[5.12190017,47.239325291],[5.122631824,47.238832782],[5.122103851,47.238455197],[5.117381291,47.235487671],[5.121931938,47.23051425],[5.120389488,47.229453668],[5.120101523,47.229694891],[5.119560428,47.229384178],[5.119884046,47.22823631],[5.120924535,47.226661052],[5.108579426,47.221336904],[5.105173901,47.22450405],[5.102954728,47.224718157],[5.101186542,47.225241951],[5.098636846,47.226168024],[5.085771561,47.231774051],[5.084888675,47.232123151],[5.082661583,47.233269101],[5.08058138,47.235138234]]]],&quot;type&quot;:&quot;MultiPolygon&quot;}"/>
    <s v="47.23622071, 5.103775597"/>
  </r>
  <r>
    <x v="0"/>
    <x v="321"/>
    <s v="21105"/>
    <s v="Dijon Métropole"/>
    <s v="242100410"/>
    <s v="ME"/>
    <s v="Côte-d'Or"/>
    <s v="21"/>
    <s v="Bourgogne-Franche-Comté"/>
    <s v="27"/>
    <s v="BT &lt;= 36 kVA"/>
    <m/>
    <m/>
    <n v="0"/>
    <n v="0"/>
    <n v="0"/>
    <n v="0"/>
    <n v="0"/>
    <n v="0"/>
    <n v="0"/>
    <n v="0"/>
    <n v="0"/>
    <n v="0"/>
    <s v="{&quot;coordinates&quot;:[[[[5.159709148,47.314245542],[5.163338022,47.314718311],[5.165582673,47.315114135],[5.166953826,47.315751369],[5.169034176,47.317454224],[5.171184217,47.319043169],[5.173412094,47.319214916],[5.175462298,47.319250362],[5.175592825,47.319497375],[5.177351136,47.319649928],[5.177337448,47.319443052],[5.178927458,47.319527593],[5.180408661,47.319150359],[5.181290019,47.31906896],[5.181674329,47.319107668],[5.182708569,47.319398926],[5.183603419,47.320170102],[5.184052645,47.320729916],[5.184370047,47.320881545],[5.185164323,47.320677476],[5.185911329,47.320678723],[5.18620404,47.320776777],[5.187088805,47.321656187],[5.187465288,47.32189225],[5.188129151,47.321965294],[5.189063329,47.321944081],[5.189520485,47.322047132],[5.190655052,47.321938373],[5.192964978,47.321487701],[5.194900393,47.321239489],[5.195742784,47.320917363],[5.196713476,47.320332534],[5.201210111,47.319339573],[5.201015492,47.318759686],[5.201252584,47.317565521],[5.201267168,47.31633865],[5.201472339,47.314915438],[5.201422866,47.313999582],[5.201143488,47.312353207],[5.20183755,47.310743305],[5.202163381,47.309325005],[5.20216075,47.308776597],[5.202851705,47.306092343],[5.204047656,47.30090746],[5.204837834,47.299645131],[5.205055343,47.2988809],[5.20578346,47.297688187],[5.20496054,47.297087822],[5.204311634,47.296727305],[5.202938722,47.295885207],[5.201492053,47.295374109],[5.197063709,47.294427765],[5.195589819,47.294284552],[5.195056569,47.29762592],[5.19285252,47.297499181],[5.192712854,47.297774699],[5.188515313,47.297490102],[5.188505035,47.297822612],[5.18827857,47.298340217],[5.178546411,47.297280527],[5.17779527,47.297854789],[5.177854506,47.298238227],[5.177454416,47.298786084],[5.176660466,47.299252171],[5.176348883,47.299305746],[5.175767327,47.299132932],[5.175506428,47.299489951],[5.175154818,47.299568589],[5.173740201,47.299288898],[5.171930028,47.299964905],[5.171047046,47.30062084],[5.16683592,47.30039515],[5.166846451,47.298982845],[5.162125086,47.304592344],[5.160796016,47.308216693],[5.159709148,47.314245542]]]],&quot;type&quot;:&quot;MultiPolygon&quot;}"/>
    <s v="47.308579478, 5.184046106"/>
  </r>
  <r>
    <x v="0"/>
    <x v="322"/>
    <s v="21104"/>
    <s v="CC du Pays Châtillonnais"/>
    <s v="242101434"/>
    <s v="CC"/>
    <s v="Côte-d'Or"/>
    <s v="21"/>
    <s v="Bourgogne-Franche-Comté"/>
    <s v="27"/>
    <s v="BT &lt;= 36 kVA"/>
    <m/>
    <m/>
    <n v="0"/>
    <n v="0"/>
    <n v="0"/>
    <n v="0"/>
    <n v="0"/>
    <n v="0"/>
    <n v="0"/>
    <n v="0"/>
    <n v="0"/>
    <n v="0"/>
    <s v="{&quot;coordinates&quot;:[[[[4.595984175,47.718584643],[4.596212057,47.719867982],[4.597174573,47.722292702],[4.597451806,47.722773248],[4.598279118,47.72291139],[4.597050864,47.723462004],[4.596615784,47.723546263],[4.59517212,47.723498435],[4.594985077,47.723623418],[4.594026526,47.723647283],[4.593327988,47.723309305],[4.592828804,47.723168462],[4.589133388,47.722638055],[4.587476643,47.722736165],[4.586073327,47.722608458],[4.584759123,47.722426412],[4.584611321,47.72230148],[4.583352205,47.722087164],[4.580646463,47.722172361],[4.578039309,47.722748596],[4.577452685,47.722671884],[4.576193441,47.723219093],[4.578547699,47.72347183],[4.579343745,47.724491859],[4.579494424,47.724894032],[4.578743108,47.727094444],[4.578789467,47.727263063],[4.58227404,47.73155873],[4.582418249,47.731921375],[4.58336884,47.73315084],[4.583713929,47.733357725],[4.584887086,47.73448604],[4.585659958,47.735435219],[4.586185938,47.736338226],[4.587285099,47.739547054],[4.587838505,47.739219066],[4.588578853,47.738894839],[4.589000968,47.73850561],[4.589305247,47.738058564],[4.590237892,47.738186332],[4.590222226,47.739181302],[4.589378003,47.740943719],[4.588932573,47.741446694],[4.587567827,47.742181795],[4.588242933,47.743427557],[4.588372284,47.744005549],[4.588598515,47.743938563],[4.58948294,47.745979978],[4.589800646,47.746160211],[4.590803175,47.745271568],[4.590709568,47.743925197],[4.59119549,47.743705238],[4.591245657,47.743374172],[4.590846647,47.742884469],[4.590929698,47.742001114],[4.591155664,47.741523621],[4.591747905,47.740932219],[4.592440678,47.740489784],[4.593024015,47.740226181],[4.59375164,47.740458437],[4.595341417,47.740779768],[4.596159443,47.740643483],[4.597168445,47.740734146],[4.597880395,47.740710025],[4.598837931,47.740864392],[4.599592564,47.740750555],[4.600277228,47.740884333],[4.600682635,47.740785165],[4.601828715,47.740019591],[4.602563703,47.740229187],[4.603169219,47.740039048],[4.603228396,47.739743861],[4.603629703,47.739464692],[4.604206101,47.739504505],[4.604603524,47.73931811],[4.604876964,47.73957903],[4.606520481,47.739777941],[4.60709629,47.739753832],[4.607499311,47.739974256],[4.608549562,47.740148877],[4.608992716,47.739886219],[4.609869245,47.740097424],[4.610172527,47.740373226],[4.610544099,47.740170962],[4.611323853,47.740182736],[4.611459352,47.740073742],[4.612442566,47.740413994],[4.613301841,47.740231108],[4.614073623,47.740287986],[4.614307532,47.740123617],[4.615497355,47.740190923],[4.616192801,47.739975168],[4.617181878,47.740155957],[4.617525158,47.740604933],[4.618291568,47.741143484],[4.618729044,47.741836919],[4.619151656,47.741909394],[4.618853279,47.742235806],[4.619070573,47.742622604],[4.619545146,47.74273577],[4.620369334,47.743153776],[4.620818394,47.743217777],[4.620996803,47.743028057],[4.622612881,47.743109193],[4.623154194,47.74295945],[4.622746434,47.74276165],[4.622973026,47.742576661],[4.623459988,47.742658131],[4.623585588,47.742443933],[4.624120836,47.742358186],[4.623942633,47.741985259],[4.624162887,47.74185527],[4.624731596,47.741904092],[4.624984889,47.741413547],[4.626469386,47.740508893],[4.62712507,47.740565497],[4.627704275,47.74043411],[4.627940865,47.740009508],[4.629309303,47.739283777],[4.631297151,47.73873935],[4.63228445,47.738686874],[4.632094489,47.738018843],[4.631931428,47.737836567],[4.635004958,47.736318172],[4.635206163,47.736134412],[4.636288415,47.735612448],[4.636929446,47.735193873],[4.637176693,47.735162507],[4.63779332,47.734688452],[4.636994486,47.733966829],[4.637063107,47.733898351],[4.638401597,47.73376979],[4.639180336,47.733621147],[4.6396972,47.733375342],[4.640678607,47.732658494],[4.640830129,47.732379094],[4.640151092,47.732168052],[4.640076192,47.731989052],[4.640182174,47.731357394],[4.640745297,47.730491564],[4.640977372,47.729362099],[4.640553236,47.727678279],[4.639036562,47.727431259],[4.638702819,47.727295494],[4.638174949,47.726661008],[4.637636752,47.726254427],[4.637067152,47.725954512],[4.635902229,47.725602602],[4.634153523,47.725226427],[4.633101431,47.725159193],[4.629139719,47.725494396],[4.627917525,47.725536613],[4.624735363,47.725054197],[4.625439023,47.72437194],[4.625871014,47.723488197],[4.624155256,47.723050199],[4.624429292,47.722586368],[4.624488486,47.722252454],[4.624427763,47.721136089],[4.622922559,47.717271501],[4.622520509,47.715984318],[4.622152484,47.715989422],[4.621159994,47.716208436],[4.618743611,47.716278806],[4.614287098,47.715937973],[4.612653091,47.715236708],[4.612394732,47.715030512],[4.611233912,47.714977186],[4.609730364,47.715589347],[4.607694528,47.71615749],[4.607143438,47.716196571],[4.606349659,47.715973408],[4.605235692,47.715128963],[4.6034953,47.714389421],[4.602572922,47.714235514],[4.6024945,47.713889994],[4.602179425,47.713836693],[4.601680657,47.714018171],[4.60102712,47.714686998],[4.60159796,47.71477281],[4.601386317,47.715143008],[4.60026083,47.715732765],[4.600168912,47.71609232],[4.599040937,47.716466941],[4.598658011,47.716864681],[4.599051366,47.71739225],[4.598910952,47.718180983],[4.598345841,47.718465079],[4.598182567,47.718758989],[4.598400705,47.718915352],[4.599172327,47.718844491],[4.599426669,47.719095783],[4.599092233,47.719331718],[4.598896779,47.719798014],[4.597461415,47.719089324],[4.597774688,47.718192005],[4.595984175,47.718584643]]]],&quot;type&quot;:&quot;MultiPolygon&quot;}"/>
    <s v="47.729556831, 4.609263197"/>
  </r>
  <r>
    <x v="0"/>
    <x v="323"/>
    <s v="21103"/>
    <s v="CC Rives de Saône"/>
    <s v="242101509"/>
    <s v="CC"/>
    <s v="Côte-d'Or"/>
    <s v="21"/>
    <s v="Bourgogne-Franche-Comté"/>
    <s v="27"/>
    <s v="BT &lt;= 36 kVA"/>
    <n v="35"/>
    <n v="220.55699999999999"/>
    <n v="0"/>
    <n v="0"/>
    <n v="0"/>
    <n v="0"/>
    <n v="0"/>
    <n v="0"/>
    <n v="0"/>
    <n v="0"/>
    <n v="0"/>
    <n v="0"/>
    <s v="{&quot;coordinates&quot;:[[[[5.222447132,47.171948081],[5.2251541,47.167748617],[5.226009199,47.168147373],[5.226594869,47.168577425],[5.232887434,47.174935458],[5.23440392,47.176657953],[5.239769282,47.174372013],[5.237977239,47.173489812],[5.237779376,47.173082942],[5.237551058,47.172991886],[5.237451896,47.172639849],[5.237009531,47.172419634],[5.237195797,47.172198078],[5.236813647,47.171774052],[5.236933809,47.171678063],[5.23681597,47.171162468],[5.23652731,47.170604241],[5.236115321,47.170478904],[5.235380174,47.170649815],[5.235394808,47.170334306],[5.234724098,47.170307627],[5.234115948,47.169974418],[5.233809494,47.169591253],[5.233687072,47.168932541],[5.233160975,47.168443733],[5.233598733,47.167726478],[5.233919383,47.167369939],[5.233658771,47.166754422],[5.234311061,47.166338343],[5.233252138,47.166438936],[5.232277974,47.165812863],[5.23154832,47.166210608],[5.231183343,47.165688964],[5.230483243,47.165429561],[5.230064517,47.165554713],[5.229048747,47.165006872],[5.228723809,47.165228383],[5.228011329,47.165179955],[5.227610754,47.16526512],[5.226954218,47.164940912],[5.228855026,47.16198623],[5.230861474,47.162255596],[5.231756017,47.162268973],[5.231956148,47.161776962],[5.231246047,47.160892707],[5.229784598,47.160549805],[5.2326585,47.156264049],[5.232744571,47.155601311],[5.233303263,47.15442779],[5.23331594,47.15403306],[5.234046623,47.153537108],[5.234018698,47.15276849],[5.233454633,47.152411012],[5.233191731,47.151961256],[5.233142803,47.151609145],[5.233351586,47.150753999],[5.233311179,47.150575549],[5.231028582,47.148729111],[5.229458052,47.147688506],[5.228211965,47.146638931],[5.228726435,47.146342615],[5.228948284,47.145993392],[5.228958933,47.145644634],[5.229200964,47.145400397],[5.22926365,47.145065047],[5.229826063,47.144077902],[5.230232125,47.143682794],[5.230641881,47.143026424],[5.2316179,47.142146577],[5.231647984,47.141693868],[5.231897562,47.141186488],[5.231533323,47.140901702],[5.23130229,47.139881212],[5.231462961,47.139394461],[5.231047616,47.139245757],[5.23057063,47.138596575],[5.230517259,47.138136469],[5.231545129,47.138414764],[5.233145508,47.138525286],[5.235334655,47.138287566],[5.236348494,47.138258966],[5.236875439,47.137376041],[5.237532687,47.136770698],[5.238422795,47.136369798],[5.240426958,47.135907691],[5.241373007,47.135424625],[5.244026945,47.133294448],[5.24433726,47.132759739],[5.243577587,47.132297125],[5.245327101,47.130732953],[5.245474333,47.130370731],[5.246463974,47.129702137],[5.246251772,47.129550443],[5.246880287,47.129020354],[5.242299667,47.125851543],[5.243567028,47.12516678],[5.247545644,47.123552999],[5.245614859,47.121330733],[5.246384218,47.120952823],[5.248865979,47.119966997],[5.246115852,47.117300426],[5.245824345,47.117302485],[5.245500363,47.116936801],[5.24405402,47.1159165],[5.242902316,47.115697464],[5.242089374,47.114772932],[5.239738349,47.11486983],[5.239372257,47.113679934],[5.23843193,47.112227352],[5.236620929,47.112618159],[5.23625532,47.112105545],[5.23568249,47.110890815],[5.234898656,47.111776912],[5.233628626,47.110164042],[5.23215359,47.110161003],[5.232092573,47.109388509],[5.228935498,47.107661591],[5.231913031,47.104320322],[5.230892823,47.104020275],[5.230198118,47.103361781],[5.230089571,47.103161225],[5.229405117,47.103387883],[5.228716556,47.102845447],[5.228667441,47.102487028],[5.228275409,47.101267877],[5.228183411,47.100605858],[5.228262722,47.100290897],[5.22862164,47.099784108],[5.228756952,47.099292437],[5.22914949,47.098929105],[5.228110969,47.098885178],[5.227345156,47.099248494],[5.22566339,47.099661866],[5.225833495,47.100108024],[5.225623678,47.100520966],[5.225049856,47.100104195],[5.224666096,47.100265594],[5.224253938,47.100953528],[5.223409713,47.10162365],[5.222936109,47.101877738],[5.222600768,47.102638042],[5.221716535,47.103138695],[5.221319141,47.103610173],[5.220732855,47.104011423],[5.220550801,47.103978893],[5.220094439,47.103499498],[5.219437622,47.103885884],[5.219150633,47.104668665],[5.218952531,47.104919249],[5.216511082,47.106239615],[5.215759001,47.107037606],[5.21488085,47.106983279],[5.214837143,47.106561707],[5.214193708,47.106440733],[5.212617259,47.10717793],[5.212489222,47.107593783],[5.2113004,47.108327146],[5.210216022,47.109774522],[5.207845116,47.111796761],[5.205266629,47.114650607],[5.204476724,47.114917851],[5.204097558,47.114905264],[5.203214187,47.114403321],[5.202196451,47.113970578],[5.200331904,47.112927988],[5.199956263,47.11287209],[5.199310158,47.113430176],[5.198688515,47.114458835],[5.198794147,47.114978305],[5.198544846,47.115400048],[5.198054695,47.115901122],[5.197261576,47.117385158],[5.197122697,47.118185774],[5.196327107,47.119189801],[5.195983589,47.119890726],[5.196143074,47.120339825],[5.196046291,47.120555117],[5.196114419,47.121287853],[5.195649243,47.12178844],[5.195221259,47.122068561],[5.194888877,47.122719734],[5.194022297,47.123246844],[5.194318871,47.123822137],[5.193759925,47.124094829],[5.19357673,47.124813418],[5.193085347,47.125060507],[5.191709542,47.126273639],[5.190677378,47.127047034],[5.190214248,47.127860082],[5.18973447,47.128101533],[5.18915426,47.128209785],[5.187722564,47.128733128],[5.187298098,47.128777181],[5.186879582,47.129000348],[5.185973653,47.129049896],[5.185360819,47.129460461],[5.184745857,47.129590963],[5.184086072,47.129852901],[5.182890064,47.130625713],[5.181747864,47.131782972],[5.181395282,47.132494824],[5.180869617,47.133136986],[5.180700326,47.13384538],[5.179769877,47.134041243],[5.179348113,47.134218509],[5.178693429,47.134967565],[5.178159129,47.135364902],[5.177472937,47.135629098],[5.176734761,47.135750166],[5.174945213,47.136538559],[5.174340428,47.137021862],[5.173777238,47.138470765],[5.173930318,47.139680146],[5.174368292,47.140164564],[5.174130445,47.141531698],[5.173798087,47.142192706],[5.173766997,47.142665223],[5.1727843,47.14287912],[5.172761417,47.143129926],[5.172327443,47.143661344],[5.172312689,47.144015571],[5.171817633,47.144243719],[5.171601329,47.144477441],[5.171658768,47.144788883],[5.172091464,47.145141916],[5.172172566,47.145385366],[5.17191498,47.146428633],[5.171990508,47.147253998],[5.171813458,47.147806708],[5.172170733,47.14825302],[5.172099711,47.148750603],[5.172259408,47.149404167],[5.172050016,47.149907949],[5.171749452,47.15031167],[5.172451891,47.150870387],[5.17315191,47.151172465],[5.173691367,47.151552307],[5.175735085,47.153186377],[5.176090574,47.153586779],[5.176889636,47.153496098],[5.176345045,47.151912219],[5.178508596,47.151284295],[5.18228724,47.154350912],[5.182741203,47.153466033],[5.185398757,47.155804363],[5.186027523,47.155518695],[5.189121984,47.156970569],[5.189168897,47.157474939],[5.189581942,47.157891325],[5.189790853,47.158353001],[5.1900785,47.158640265],[5.190760138,47.160822214],[5.189878793,47.16135946],[5.191948262,47.162988264],[5.19375423,47.163948351],[5.192454237,47.165166323],[5.192878326,47.165397859],[5.194212847,47.165804873],[5.193317433,47.168267066],[5.193625348,47.168369307],[5.193407431,47.168822853],[5.194326456,47.169045905],[5.195117125,47.167740305],[5.19612014,47.167723982],[5.196824344,47.166825295],[5.197317905,47.165910788],[5.197233872,47.164757768],[5.202171217,47.165978869],[5.203293643,47.164202165],[5.202857693,47.161874206],[5.203485219,47.161913598],[5.204459394,47.162098592],[5.204947149,47.161723641],[5.205403941,47.161721243],[5.205808479,47.16131365],[5.206245196,47.161369271],[5.205807644,47.162260238],[5.205635301,47.164403442],[5.207143523,47.164117109],[5.208455403,47.166191478],[5.207304993,47.166477308],[5.206402554,47.166949336],[5.206882131,47.167566137],[5.207416213,47.167998167],[5.211617509,47.168713239],[5.222447132,47.171948081]]]],&quot;type&quot;:&quot;MultiPolygon&quot;}"/>
    <s v="47.138082111, 5.212104233"/>
  </r>
  <r>
    <x v="0"/>
    <x v="323"/>
    <s v="21103"/>
    <s v="CC Rives de Saône"/>
    <s v="242101509"/>
    <s v="CC"/>
    <s v="Côte-d'Or"/>
    <s v="21"/>
    <s v="Bourgogne-Franche-Comté"/>
    <s v="27"/>
    <s v="BT &gt; 36 kVA"/>
    <n v="12"/>
    <n v="1657.7940000000001"/>
    <n v="0"/>
    <n v="0"/>
    <n v="0"/>
    <n v="0"/>
    <n v="0"/>
    <n v="0"/>
    <n v="0"/>
    <n v="0"/>
    <n v="0"/>
    <n v="0"/>
    <s v="{&quot;coordinates&quot;:[[[[5.222447132,47.171948081],[5.2251541,47.167748617],[5.226009199,47.168147373],[5.226594869,47.168577425],[5.232887434,47.174935458],[5.23440392,47.176657953],[5.239769282,47.174372013],[5.237977239,47.173489812],[5.237779376,47.173082942],[5.237551058,47.172991886],[5.237451896,47.172639849],[5.237009531,47.172419634],[5.237195797,47.172198078],[5.236813647,47.171774052],[5.236933809,47.171678063],[5.23681597,47.171162468],[5.23652731,47.170604241],[5.236115321,47.170478904],[5.235380174,47.170649815],[5.235394808,47.170334306],[5.234724098,47.170307627],[5.234115948,47.169974418],[5.233809494,47.169591253],[5.233687072,47.168932541],[5.233160975,47.168443733],[5.233598733,47.167726478],[5.233919383,47.167369939],[5.233658771,47.166754422],[5.234311061,47.166338343],[5.233252138,47.166438936],[5.232277974,47.165812863],[5.23154832,47.166210608],[5.231183343,47.165688964],[5.230483243,47.165429561],[5.230064517,47.165554713],[5.229048747,47.165006872],[5.228723809,47.165228383],[5.228011329,47.165179955],[5.227610754,47.16526512],[5.226954218,47.164940912],[5.228855026,47.16198623],[5.230861474,47.162255596],[5.231756017,47.162268973],[5.231956148,47.161776962],[5.231246047,47.160892707],[5.229784598,47.160549805],[5.2326585,47.156264049],[5.232744571,47.155601311],[5.233303263,47.15442779],[5.23331594,47.15403306],[5.234046623,47.153537108],[5.234018698,47.15276849],[5.233454633,47.152411012],[5.233191731,47.151961256],[5.233142803,47.151609145],[5.233351586,47.150753999],[5.233311179,47.150575549],[5.231028582,47.148729111],[5.229458052,47.147688506],[5.228211965,47.146638931],[5.228726435,47.146342615],[5.228948284,47.145993392],[5.228958933,47.145644634],[5.229200964,47.145400397],[5.22926365,47.145065047],[5.229826063,47.144077902],[5.230232125,47.143682794],[5.230641881,47.143026424],[5.2316179,47.142146577],[5.231647984,47.141693868],[5.231897562,47.141186488],[5.231533323,47.140901702],[5.23130229,47.139881212],[5.231462961,47.139394461],[5.231047616,47.139245757],[5.23057063,47.138596575],[5.230517259,47.138136469],[5.231545129,47.138414764],[5.233145508,47.138525286],[5.235334655,47.138287566],[5.236348494,47.138258966],[5.236875439,47.137376041],[5.237532687,47.136770698],[5.238422795,47.136369798],[5.240426958,47.135907691],[5.241373007,47.135424625],[5.244026945,47.133294448],[5.24433726,47.132759739],[5.243577587,47.132297125],[5.245327101,47.130732953],[5.245474333,47.130370731],[5.246463974,47.129702137],[5.246251772,47.129550443],[5.246880287,47.129020354],[5.242299667,47.125851543],[5.243567028,47.12516678],[5.247545644,47.123552999],[5.245614859,47.121330733],[5.246384218,47.120952823],[5.248865979,47.119966997],[5.246115852,47.117300426],[5.245824345,47.117302485],[5.245500363,47.116936801],[5.24405402,47.1159165],[5.242902316,47.115697464],[5.242089374,47.114772932],[5.239738349,47.11486983],[5.239372257,47.113679934],[5.23843193,47.112227352],[5.236620929,47.112618159],[5.23625532,47.112105545],[5.23568249,47.110890815],[5.234898656,47.111776912],[5.233628626,47.110164042],[5.23215359,47.110161003],[5.232092573,47.109388509],[5.228935498,47.107661591],[5.231913031,47.104320322],[5.230892823,47.104020275],[5.230198118,47.103361781],[5.230089571,47.103161225],[5.229405117,47.103387883],[5.228716556,47.102845447],[5.228667441,47.102487028],[5.228275409,47.101267877],[5.228183411,47.100605858],[5.228262722,47.100290897],[5.22862164,47.099784108],[5.228756952,47.099292437],[5.22914949,47.098929105],[5.228110969,47.098885178],[5.227345156,47.099248494],[5.22566339,47.099661866],[5.225833495,47.100108024],[5.225623678,47.100520966],[5.225049856,47.100104195],[5.224666096,47.100265594],[5.224253938,47.100953528],[5.223409713,47.10162365],[5.222936109,47.101877738],[5.222600768,47.102638042],[5.221716535,47.103138695],[5.221319141,47.103610173],[5.220732855,47.104011423],[5.220550801,47.103978893],[5.220094439,47.103499498],[5.219437622,47.103885884],[5.219150633,47.104668665],[5.218952531,47.104919249],[5.216511082,47.106239615],[5.215759001,47.107037606],[5.21488085,47.106983279],[5.214837143,47.106561707],[5.214193708,47.106440733],[5.212617259,47.10717793],[5.212489222,47.107593783],[5.2113004,47.108327146],[5.210216022,47.109774522],[5.207845116,47.111796761],[5.205266629,47.114650607],[5.204476724,47.114917851],[5.204097558,47.114905264],[5.203214187,47.114403321],[5.202196451,47.113970578],[5.200331904,47.112927988],[5.199956263,47.11287209],[5.199310158,47.113430176],[5.198688515,47.114458835],[5.198794147,47.114978305],[5.198544846,47.115400048],[5.198054695,47.115901122],[5.197261576,47.117385158],[5.197122697,47.118185774],[5.196327107,47.119189801],[5.195983589,47.119890726],[5.196143074,47.120339825],[5.196046291,47.120555117],[5.196114419,47.121287853],[5.195649243,47.12178844],[5.195221259,47.122068561],[5.194888877,47.122719734],[5.194022297,47.123246844],[5.194318871,47.123822137],[5.193759925,47.124094829],[5.19357673,47.124813418],[5.193085347,47.125060507],[5.191709542,47.126273639],[5.190677378,47.127047034],[5.190214248,47.127860082],[5.18973447,47.128101533],[5.18915426,47.128209785],[5.187722564,47.128733128],[5.187298098,47.128777181],[5.186879582,47.129000348],[5.185973653,47.129049896],[5.185360819,47.129460461],[5.184745857,47.129590963],[5.184086072,47.129852901],[5.182890064,47.130625713],[5.181747864,47.131782972],[5.181395282,47.132494824],[5.180869617,47.133136986],[5.180700326,47.13384538],[5.179769877,47.134041243],[5.179348113,47.134218509],[5.178693429,47.134967565],[5.178159129,47.135364902],[5.177472937,47.135629098],[5.176734761,47.135750166],[5.174945213,47.136538559],[5.174340428,47.137021862],[5.173777238,47.138470765],[5.173930318,47.139680146],[5.174368292,47.140164564],[5.174130445,47.141531698],[5.173798087,47.142192706],[5.173766997,47.142665223],[5.1727843,47.14287912],[5.172761417,47.143129926],[5.172327443,47.143661344],[5.172312689,47.144015571],[5.171817633,47.144243719],[5.171601329,47.144477441],[5.171658768,47.144788883],[5.172091464,47.145141916],[5.172172566,47.145385366],[5.17191498,47.146428633],[5.171990508,47.147253998],[5.171813458,47.147806708],[5.172170733,47.14825302],[5.172099711,47.148750603],[5.172259408,47.149404167],[5.172050016,47.149907949],[5.171749452,47.15031167],[5.172451891,47.150870387],[5.17315191,47.151172465],[5.173691367,47.151552307],[5.175735085,47.153186377],[5.176090574,47.153586779],[5.176889636,47.153496098],[5.176345045,47.151912219],[5.178508596,47.151284295],[5.18228724,47.154350912],[5.182741203,47.153466033],[5.185398757,47.155804363],[5.186027523,47.155518695],[5.189121984,47.156970569],[5.189168897,47.157474939],[5.189581942,47.157891325],[5.189790853,47.158353001],[5.1900785,47.158640265],[5.190760138,47.160822214],[5.189878793,47.16135946],[5.191948262,47.162988264],[5.19375423,47.163948351],[5.192454237,47.165166323],[5.192878326,47.165397859],[5.194212847,47.165804873],[5.193317433,47.168267066],[5.193625348,47.168369307],[5.193407431,47.168822853],[5.194326456,47.169045905],[5.195117125,47.167740305],[5.19612014,47.167723982],[5.196824344,47.166825295],[5.197317905,47.165910788],[5.197233872,47.164757768],[5.202171217,47.165978869],[5.203293643,47.164202165],[5.202857693,47.161874206],[5.203485219,47.161913598],[5.204459394,47.162098592],[5.204947149,47.161723641],[5.205403941,47.161721243],[5.205808479,47.16131365],[5.206245196,47.161369271],[5.205807644,47.162260238],[5.205635301,47.164403442],[5.207143523,47.164117109],[5.208455403,47.166191478],[5.207304993,47.166477308],[5.206402554,47.166949336],[5.206882131,47.167566137],[5.207416213,47.167998167],[5.211617509,47.168713239],[5.222447132,47.171948081]]]],&quot;type&quot;:&quot;MultiPolygon&quot;}"/>
    <s v="47.138082111, 5.212104233"/>
  </r>
  <r>
    <x v="0"/>
    <x v="323"/>
    <s v="21103"/>
    <s v="CC Rives de Saône"/>
    <s v="242101509"/>
    <s v="CC"/>
    <s v="Côte-d'Or"/>
    <s v="21"/>
    <s v="Bourgogne-Franche-Comté"/>
    <s v="27"/>
    <s v="HTA"/>
    <n v="1"/>
    <n v="101.41"/>
    <n v="0"/>
    <n v="0"/>
    <n v="0"/>
    <n v="0"/>
    <n v="1"/>
    <n v="3666.3319999999999"/>
    <n v="1"/>
    <n v="13408.925999999999"/>
    <n v="0"/>
    <n v="0"/>
    <s v="{&quot;coordinates&quot;:[[[[5.222447132,47.171948081],[5.2251541,47.167748617],[5.226009199,47.168147373],[5.226594869,47.168577425],[5.232887434,47.174935458],[5.23440392,47.176657953],[5.239769282,47.174372013],[5.237977239,47.173489812],[5.237779376,47.173082942],[5.237551058,47.172991886],[5.237451896,47.172639849],[5.237009531,47.172419634],[5.237195797,47.172198078],[5.236813647,47.171774052],[5.236933809,47.171678063],[5.23681597,47.171162468],[5.23652731,47.170604241],[5.236115321,47.170478904],[5.235380174,47.170649815],[5.235394808,47.170334306],[5.234724098,47.170307627],[5.234115948,47.169974418],[5.233809494,47.169591253],[5.233687072,47.168932541],[5.233160975,47.168443733],[5.233598733,47.167726478],[5.233919383,47.167369939],[5.233658771,47.166754422],[5.234311061,47.166338343],[5.233252138,47.166438936],[5.232277974,47.165812863],[5.23154832,47.166210608],[5.231183343,47.165688964],[5.230483243,47.165429561],[5.230064517,47.165554713],[5.229048747,47.165006872],[5.228723809,47.165228383],[5.228011329,47.165179955],[5.227610754,47.16526512],[5.226954218,47.164940912],[5.228855026,47.16198623],[5.230861474,47.162255596],[5.231756017,47.162268973],[5.231956148,47.161776962],[5.231246047,47.160892707],[5.229784598,47.160549805],[5.2326585,47.156264049],[5.232744571,47.155601311],[5.233303263,47.15442779],[5.23331594,47.15403306],[5.234046623,47.153537108],[5.234018698,47.15276849],[5.233454633,47.152411012],[5.233191731,47.151961256],[5.233142803,47.151609145],[5.233351586,47.150753999],[5.233311179,47.150575549],[5.231028582,47.148729111],[5.229458052,47.147688506],[5.228211965,47.146638931],[5.228726435,47.146342615],[5.228948284,47.145993392],[5.228958933,47.145644634],[5.229200964,47.145400397],[5.22926365,47.145065047],[5.229826063,47.144077902],[5.230232125,47.143682794],[5.230641881,47.143026424],[5.2316179,47.142146577],[5.231647984,47.141693868],[5.231897562,47.141186488],[5.231533323,47.140901702],[5.23130229,47.139881212],[5.231462961,47.139394461],[5.231047616,47.139245757],[5.23057063,47.138596575],[5.230517259,47.138136469],[5.231545129,47.138414764],[5.233145508,47.138525286],[5.235334655,47.138287566],[5.236348494,47.138258966],[5.236875439,47.137376041],[5.237532687,47.136770698],[5.238422795,47.136369798],[5.240426958,47.135907691],[5.241373007,47.135424625],[5.244026945,47.133294448],[5.24433726,47.132759739],[5.243577587,47.132297125],[5.245327101,47.130732953],[5.245474333,47.130370731],[5.246463974,47.129702137],[5.246251772,47.129550443],[5.246880287,47.129020354],[5.242299667,47.125851543],[5.243567028,47.12516678],[5.247545644,47.123552999],[5.245614859,47.121330733],[5.246384218,47.120952823],[5.248865979,47.119966997],[5.246115852,47.117300426],[5.245824345,47.117302485],[5.245500363,47.116936801],[5.24405402,47.1159165],[5.242902316,47.115697464],[5.242089374,47.114772932],[5.239738349,47.11486983],[5.239372257,47.113679934],[5.23843193,47.112227352],[5.236620929,47.112618159],[5.23625532,47.112105545],[5.23568249,47.110890815],[5.234898656,47.111776912],[5.233628626,47.110164042],[5.23215359,47.110161003],[5.232092573,47.109388509],[5.228935498,47.107661591],[5.231913031,47.104320322],[5.230892823,47.104020275],[5.230198118,47.103361781],[5.230089571,47.103161225],[5.229405117,47.103387883],[5.228716556,47.102845447],[5.228667441,47.102487028],[5.228275409,47.101267877],[5.228183411,47.100605858],[5.228262722,47.100290897],[5.22862164,47.099784108],[5.228756952,47.099292437],[5.22914949,47.098929105],[5.228110969,47.098885178],[5.227345156,47.099248494],[5.22566339,47.099661866],[5.225833495,47.100108024],[5.225623678,47.100520966],[5.225049856,47.100104195],[5.224666096,47.100265594],[5.224253938,47.100953528],[5.223409713,47.10162365],[5.222936109,47.101877738],[5.222600768,47.102638042],[5.221716535,47.103138695],[5.221319141,47.103610173],[5.220732855,47.104011423],[5.220550801,47.103978893],[5.220094439,47.103499498],[5.219437622,47.103885884],[5.219150633,47.104668665],[5.218952531,47.104919249],[5.216511082,47.106239615],[5.215759001,47.107037606],[5.21488085,47.106983279],[5.214837143,47.106561707],[5.214193708,47.106440733],[5.212617259,47.10717793],[5.212489222,47.107593783],[5.2113004,47.108327146],[5.210216022,47.109774522],[5.207845116,47.111796761],[5.205266629,47.114650607],[5.204476724,47.114917851],[5.204097558,47.114905264],[5.203214187,47.114403321],[5.202196451,47.113970578],[5.200331904,47.112927988],[5.199956263,47.11287209],[5.199310158,47.113430176],[5.198688515,47.114458835],[5.198794147,47.114978305],[5.198544846,47.115400048],[5.198054695,47.115901122],[5.197261576,47.117385158],[5.197122697,47.118185774],[5.196327107,47.119189801],[5.195983589,47.119890726],[5.196143074,47.120339825],[5.196046291,47.120555117],[5.196114419,47.121287853],[5.195649243,47.12178844],[5.195221259,47.122068561],[5.194888877,47.122719734],[5.194022297,47.123246844],[5.194318871,47.123822137],[5.193759925,47.124094829],[5.19357673,47.124813418],[5.193085347,47.125060507],[5.191709542,47.126273639],[5.190677378,47.127047034],[5.190214248,47.127860082],[5.18973447,47.128101533],[5.18915426,47.128209785],[5.187722564,47.128733128],[5.187298098,47.128777181],[5.186879582,47.129000348],[5.185973653,47.129049896],[5.185360819,47.129460461],[5.184745857,47.129590963],[5.184086072,47.129852901],[5.182890064,47.130625713],[5.181747864,47.131782972],[5.181395282,47.132494824],[5.180869617,47.133136986],[5.180700326,47.13384538],[5.179769877,47.134041243],[5.179348113,47.134218509],[5.178693429,47.134967565],[5.178159129,47.135364902],[5.177472937,47.135629098],[5.176734761,47.135750166],[5.174945213,47.136538559],[5.174340428,47.137021862],[5.173777238,47.138470765],[5.173930318,47.139680146],[5.174368292,47.140164564],[5.174130445,47.141531698],[5.173798087,47.142192706],[5.173766997,47.142665223],[5.1727843,47.14287912],[5.172761417,47.143129926],[5.172327443,47.143661344],[5.172312689,47.144015571],[5.171817633,47.144243719],[5.171601329,47.144477441],[5.171658768,47.144788883],[5.172091464,47.145141916],[5.172172566,47.145385366],[5.17191498,47.146428633],[5.171990508,47.147253998],[5.171813458,47.147806708],[5.172170733,47.14825302],[5.172099711,47.148750603],[5.172259408,47.149404167],[5.172050016,47.149907949],[5.171749452,47.15031167],[5.172451891,47.150870387],[5.17315191,47.151172465],[5.173691367,47.151552307],[5.175735085,47.153186377],[5.176090574,47.153586779],[5.176889636,47.153496098],[5.176345045,47.151912219],[5.178508596,47.151284295],[5.18228724,47.154350912],[5.182741203,47.153466033],[5.185398757,47.155804363],[5.186027523,47.155518695],[5.189121984,47.156970569],[5.189168897,47.157474939],[5.189581942,47.157891325],[5.189790853,47.158353001],[5.1900785,47.158640265],[5.190760138,47.160822214],[5.189878793,47.16135946],[5.191948262,47.162988264],[5.19375423,47.163948351],[5.192454237,47.165166323],[5.192878326,47.165397859],[5.194212847,47.165804873],[5.193317433,47.168267066],[5.193625348,47.168369307],[5.193407431,47.168822853],[5.194326456,47.169045905],[5.195117125,47.167740305],[5.19612014,47.167723982],[5.196824344,47.166825295],[5.197317905,47.165910788],[5.197233872,47.164757768],[5.202171217,47.165978869],[5.203293643,47.164202165],[5.202857693,47.161874206],[5.203485219,47.161913598],[5.204459394,47.162098592],[5.204947149,47.161723641],[5.205403941,47.161721243],[5.205808479,47.16131365],[5.206245196,47.161369271],[5.205807644,47.162260238],[5.205635301,47.164403442],[5.207143523,47.164117109],[5.208455403,47.166191478],[5.207304993,47.166477308],[5.206402554,47.166949336],[5.206882131,47.167566137],[5.207416213,47.167998167],[5.211617509,47.168713239],[5.222447132,47.171948081]]]],&quot;type&quot;:&quot;MultiPolygon&quot;}"/>
    <s v="47.138082111, 5.212104233"/>
  </r>
  <r>
    <x v="0"/>
    <x v="324"/>
    <s v="21102"/>
    <s v="CC du Pays Arnay Liernais"/>
    <s v="200071173"/>
    <s v="CC"/>
    <s v="Côte-d'Or"/>
    <s v="21"/>
    <s v="Bourgogne-Franche-Comté"/>
    <s v="27"/>
    <s v="BT &lt;= 36 kVA"/>
    <m/>
    <m/>
    <n v="0"/>
    <n v="0"/>
    <n v="0"/>
    <n v="0"/>
    <n v="0"/>
    <n v="0"/>
    <n v="0"/>
    <n v="0"/>
    <n v="0"/>
    <n v="0"/>
    <s v="{&quot;coordinates&quot;:[[[[4.317119103,47.181591493],[4.316903314,47.180976267],[4.315189239,47.179250757],[4.314376351,47.178680124],[4.312291025,47.177590871],[4.311611262,47.17706193],[4.311467654,47.176750215],[4.311505781,47.175984436],[4.311685117,47.17548628],[4.31166077,47.17481215],[4.311982668,47.174366402],[4.311109123,47.174499653],[4.310684899,47.174810594],[4.310039,47.174314576],[4.30985313,47.173730512],[4.309268525,47.172876334],[4.308036345,47.171889006],[4.307771484,47.171421984],[4.304361901,47.170045904],[4.303515059,47.168607583],[4.30342124,47.168004465],[4.302212591,47.167817275],[4.302024817,47.167696031],[4.300018799,47.168058928],[4.29978237,47.167781555],[4.29979923,47.167386087],[4.300203578,47.167126731],[4.299801154,47.165660881],[4.298152798,47.164701532],[4.297367621,47.164606786],[4.296487001,47.164386147],[4.29555038,47.163703318],[4.294886643,47.163057947],[4.29538705,47.161798078],[4.29562251,47.161543328],[4.295080346,47.160847075],[4.293246544,47.161116089],[4.291728925,47.161083511],[4.291731643,47.160371257],[4.29145484,47.159948452],[4.290429571,47.159251263],[4.289649606,47.159259956],[4.289102393,47.159010335],[4.289231823,47.158682044],[4.28869837,47.158510604],[4.287287208,47.1596149],[4.287040707,47.160016523],[4.287541702,47.160983393],[4.286941674,47.161175549],[4.286705067,47.161770648],[4.286166922,47.161569534],[4.285204503,47.15996399],[4.283751776,47.157003359],[4.283526715,47.156255814],[4.283715386,47.155476668],[4.283983756,47.155106324],[4.283991865,47.154560585],[4.284240531,47.154139136],[4.284801103,47.153789858],[4.284159034,47.153710544],[4.283623298,47.153274386],[4.282325243,47.152641379],[4.281639765,47.152512109],[4.280017754,47.15185295],[4.279395749,47.151450141],[4.276110364,47.151888894],[4.274971496,47.151897844],[4.274393484,47.151846583],[4.273412474,47.153005402],[4.272741566,47.153268498],[4.272454145,47.153505764],[4.272065215,47.154642752],[4.271716764,47.154811356],[4.269928994,47.154901216],[4.268897582,47.15527179],[4.268600126,47.155308366],[4.26818879,47.154769027],[4.267540114,47.155081371],[4.266313776,47.154179981],[4.265963716,47.1537192],[4.265570536,47.153726201],[4.265361788,47.154111156],[4.264473824,47.154689017],[4.262604329,47.155234361],[4.261968903,47.155212478],[4.259831404,47.155531996],[4.259932835,47.15574879],[4.261774456,47.155758443],[4.261755704,47.155859493],[4.262274748,47.156716422],[4.262815976,47.156773547],[4.260893467,47.15753914],[4.260035765,47.157552982],[4.257383584,47.157147827],[4.255572033,47.157014423],[4.255713973,47.155628961],[4.255405684,47.155314463],[4.25521101,47.154890682],[4.255117681,47.153944469],[4.25442846,47.153822282],[4.253112427,47.153933781],[4.251988826,47.153863103],[4.250979071,47.153295061],[4.249590543,47.153183103],[4.248778723,47.152611104],[4.248328191,47.152933807],[4.248740764,47.153421877],[4.248299812,47.153816509],[4.247800895,47.153589584],[4.246914997,47.153409146],[4.246185588,47.15263275],[4.246294489,47.15163483],[4.246151079,47.150970075],[4.245503421,47.150188292],[4.244490876,47.148693708],[4.243710342,47.149185616],[4.242749048,47.149966688],[4.243357348,47.150303209],[4.240963758,47.151705615],[4.241068538,47.151842253],[4.239811245,47.152669692],[4.241206528,47.152961775],[4.241740791,47.153177544],[4.242551507,47.153704583],[4.243095975,47.154190357],[4.243584666,47.154946848],[4.244886191,47.1561475],[4.243856185,47.156701516],[4.244212954,47.157117269],[4.244807225,47.157585391],[4.244660808,47.15793272],[4.244248627,47.157747167],[4.244073264,47.158041682],[4.244130588,47.158351705],[4.244526831,47.158932706],[4.244307065,47.159419485],[4.243327443,47.159928833],[4.242153964,47.159818076],[4.241498609,47.159907043],[4.240721078,47.159735299],[4.237515627,47.159895667],[4.237157985,47.160129992],[4.234590424,47.160131293],[4.23444499,47.16075502],[4.233659921,47.161348648],[4.233234651,47.161801578],[4.231335809,47.162704181],[4.231733708,47.163015987],[4.234880393,47.164314153],[4.235073446,47.165133257],[4.235857762,47.165828097],[4.236463847,47.166177283],[4.239269694,47.167166532],[4.240110582,47.166989154],[4.240289056,47.166426294],[4.241365377,47.166726296],[4.244140083,47.168705301],[4.244488059,47.169194078],[4.246911865,47.170549211],[4.246463882,47.170646776],[4.245738638,47.170973322],[4.24554108,47.172821262],[4.24559069,47.173025118],[4.246089172,47.173397021],[4.246535851,47.173527273],[4.246714537,47.174287084],[4.247125174,47.17468514],[4.247581387,47.174542465],[4.248044065,47.174052165],[4.248362092,47.174214409],[4.250227825,47.174723713],[4.250886465,47.174712098],[4.250897028,47.175621385],[4.250574915,47.175966114],[4.250617062,47.176245682],[4.251251068,47.17648014],[4.252003295,47.176403579],[4.25253574,47.176529278],[4.252878081,47.176883933],[4.252770576,47.17737131],[4.253397374,47.177408647],[4.253869188,47.177538599],[4.254344709,47.177487528],[4.254631834,47.177228705],[4.255638806,47.177769734],[4.254700168,47.177950983],[4.254372638,47.178289479],[4.254334213,47.178680668],[4.254578923,47.17898145],[4.252720262,47.179465276],[4.252068188,47.179421006],[4.251556684,47.179572399],[4.250944469,47.179993196],[4.250581288,47.180106067],[4.251586912,47.181270219],[4.252973567,47.182064679],[4.253615468,47.182237811],[4.254461327,47.182265568],[4.255848545,47.182458524],[4.25636218,47.182284579],[4.257247058,47.182795405],[4.259065682,47.184266703],[4.264721667,47.186322807],[4.265461346,47.186493906],[4.267853535,47.187628354],[4.270469523,47.189398679],[4.272768472,47.18853517],[4.274236695,47.188401974],[4.275289567,47.18835437],[4.275999641,47.188555442],[4.27827592,47.188744636],[4.280913214,47.188618256],[4.281863332,47.188637458],[4.282381594,47.189157553],[4.283031904,47.189620359],[4.284880493,47.191090026],[4.284915401,47.191390371],[4.285745612,47.191585549],[4.286289126,47.191611929],[4.286212523,47.191833377],[4.28769152,47.192037541],[4.288163017,47.191483056],[4.289714195,47.191833157],[4.291421294,47.191579132],[4.296162625,47.190345747],[4.29707052,47.189871877],[4.297563054,47.18937294],[4.297947923,47.189120117],[4.298574977,47.188887088],[4.297344647,47.188038291],[4.297763694,47.187888632],[4.298410799,47.188213628],[4.298850539,47.188593168],[4.29948884,47.188826416],[4.301015508,47.188982154],[4.30139216,47.18926425],[4.302251668,47.189631858],[4.303308008,47.190654538],[4.304382606,47.191284427],[4.30601839,47.191796331],[4.306353543,47.191781747],[4.30688279,47.192035993],[4.309134169,47.192222163],[4.310064119,47.192386327],[4.311709724,47.192267758],[4.313332066,47.191520948],[4.314549982,47.190712076],[4.314213222,47.190335927],[4.313708721,47.189959879],[4.314644181,47.188728317],[4.315491948,47.187098863],[4.31692266,47.185923782],[4.316932755,47.185580612],[4.317397832,47.184670415],[4.31712686,47.184067523],[4.317048522,47.183132892],[4.317156113,47.182456363],[4.317119103,47.181591493]]]],&quot;type&quot;:&quot;MultiPolygon&quot;}"/>
    <s v="47.172389807, 4.276909792"/>
  </r>
  <r>
    <x v="0"/>
    <x v="324"/>
    <s v="21102"/>
    <s v="CC du Pays Arnay Liernais"/>
    <s v="200071173"/>
    <s v="CC"/>
    <s v="Côte-d'Or"/>
    <s v="21"/>
    <s v="Bourgogne-Franche-Comté"/>
    <s v="27"/>
    <s v="BT &gt; 36 kVA"/>
    <n v="1"/>
    <n v="124.01600000000001"/>
    <n v="0"/>
    <n v="0"/>
    <n v="0"/>
    <n v="0"/>
    <n v="0"/>
    <n v="0"/>
    <n v="0"/>
    <n v="0"/>
    <n v="0"/>
    <n v="0"/>
    <s v="{&quot;coordinates&quot;:[[[[4.317119103,47.181591493],[4.316903314,47.180976267],[4.315189239,47.179250757],[4.314376351,47.178680124],[4.312291025,47.177590871],[4.311611262,47.17706193],[4.311467654,47.176750215],[4.311505781,47.175984436],[4.311685117,47.17548628],[4.31166077,47.17481215],[4.311982668,47.174366402],[4.311109123,47.174499653],[4.310684899,47.174810594],[4.310039,47.174314576],[4.30985313,47.173730512],[4.309268525,47.172876334],[4.308036345,47.171889006],[4.307771484,47.171421984],[4.304361901,47.170045904],[4.303515059,47.168607583],[4.30342124,47.168004465],[4.302212591,47.167817275],[4.302024817,47.167696031],[4.300018799,47.168058928],[4.29978237,47.167781555],[4.29979923,47.167386087],[4.300203578,47.167126731],[4.299801154,47.165660881],[4.298152798,47.164701532],[4.297367621,47.164606786],[4.296487001,47.164386147],[4.29555038,47.163703318],[4.294886643,47.163057947],[4.29538705,47.161798078],[4.29562251,47.161543328],[4.295080346,47.160847075],[4.293246544,47.161116089],[4.291728925,47.161083511],[4.291731643,47.160371257],[4.29145484,47.159948452],[4.290429571,47.159251263],[4.289649606,47.159259956],[4.289102393,47.159010335],[4.289231823,47.158682044],[4.28869837,47.158510604],[4.287287208,47.1596149],[4.287040707,47.160016523],[4.287541702,47.160983393],[4.286941674,47.161175549],[4.286705067,47.161770648],[4.286166922,47.161569534],[4.285204503,47.15996399],[4.283751776,47.157003359],[4.283526715,47.156255814],[4.283715386,47.155476668],[4.283983756,47.155106324],[4.283991865,47.154560585],[4.284240531,47.154139136],[4.284801103,47.153789858],[4.284159034,47.153710544],[4.283623298,47.153274386],[4.282325243,47.152641379],[4.281639765,47.152512109],[4.280017754,47.15185295],[4.279395749,47.151450141],[4.276110364,47.151888894],[4.274971496,47.151897844],[4.274393484,47.151846583],[4.273412474,47.153005402],[4.272741566,47.153268498],[4.272454145,47.153505764],[4.272065215,47.154642752],[4.271716764,47.154811356],[4.269928994,47.154901216],[4.268897582,47.15527179],[4.268600126,47.155308366],[4.26818879,47.154769027],[4.267540114,47.155081371],[4.266313776,47.154179981],[4.265963716,47.1537192],[4.265570536,47.153726201],[4.265361788,47.154111156],[4.264473824,47.154689017],[4.262604329,47.155234361],[4.261968903,47.155212478],[4.259831404,47.155531996],[4.259932835,47.15574879],[4.261774456,47.155758443],[4.261755704,47.155859493],[4.262274748,47.156716422],[4.262815976,47.156773547],[4.260893467,47.15753914],[4.260035765,47.157552982],[4.257383584,47.157147827],[4.255572033,47.157014423],[4.255713973,47.155628961],[4.255405684,47.155314463],[4.25521101,47.154890682],[4.255117681,47.153944469],[4.25442846,47.153822282],[4.253112427,47.153933781],[4.251988826,47.153863103],[4.250979071,47.153295061],[4.249590543,47.153183103],[4.248778723,47.152611104],[4.248328191,47.152933807],[4.248740764,47.153421877],[4.248299812,47.153816509],[4.247800895,47.153589584],[4.246914997,47.153409146],[4.246185588,47.15263275],[4.246294489,47.15163483],[4.246151079,47.150970075],[4.245503421,47.150188292],[4.244490876,47.148693708],[4.243710342,47.149185616],[4.242749048,47.149966688],[4.243357348,47.150303209],[4.240963758,47.151705615],[4.241068538,47.151842253],[4.239811245,47.152669692],[4.241206528,47.152961775],[4.241740791,47.153177544],[4.242551507,47.153704583],[4.243095975,47.154190357],[4.243584666,47.154946848],[4.244886191,47.1561475],[4.243856185,47.156701516],[4.244212954,47.157117269],[4.244807225,47.157585391],[4.244660808,47.15793272],[4.244248627,47.157747167],[4.244073264,47.158041682],[4.244130588,47.158351705],[4.244526831,47.158932706],[4.244307065,47.159419485],[4.243327443,47.159928833],[4.242153964,47.159818076],[4.241498609,47.159907043],[4.240721078,47.159735299],[4.237515627,47.159895667],[4.237157985,47.160129992],[4.234590424,47.160131293],[4.23444499,47.16075502],[4.233659921,47.161348648],[4.233234651,47.161801578],[4.231335809,47.162704181],[4.231733708,47.163015987],[4.234880393,47.164314153],[4.235073446,47.165133257],[4.235857762,47.165828097],[4.236463847,47.166177283],[4.239269694,47.167166532],[4.240110582,47.166989154],[4.240289056,47.166426294],[4.241365377,47.166726296],[4.244140083,47.168705301],[4.244488059,47.169194078],[4.246911865,47.170549211],[4.246463882,47.170646776],[4.245738638,47.170973322],[4.24554108,47.172821262],[4.24559069,47.173025118],[4.246089172,47.173397021],[4.246535851,47.173527273],[4.246714537,47.174287084],[4.247125174,47.17468514],[4.247581387,47.174542465],[4.248044065,47.174052165],[4.248362092,47.174214409],[4.250227825,47.174723713],[4.250886465,47.174712098],[4.250897028,47.175621385],[4.250574915,47.175966114],[4.250617062,47.176245682],[4.251251068,47.17648014],[4.252003295,47.176403579],[4.25253574,47.176529278],[4.252878081,47.176883933],[4.252770576,47.17737131],[4.253397374,47.177408647],[4.253869188,47.177538599],[4.254344709,47.177487528],[4.254631834,47.177228705],[4.255638806,47.177769734],[4.254700168,47.177950983],[4.254372638,47.178289479],[4.254334213,47.178680668],[4.254578923,47.17898145],[4.252720262,47.179465276],[4.252068188,47.179421006],[4.251556684,47.179572399],[4.250944469,47.179993196],[4.250581288,47.180106067],[4.251586912,47.181270219],[4.252973567,47.182064679],[4.253615468,47.182237811],[4.254461327,47.182265568],[4.255848545,47.182458524],[4.25636218,47.182284579],[4.257247058,47.182795405],[4.259065682,47.184266703],[4.264721667,47.186322807],[4.265461346,47.186493906],[4.267853535,47.187628354],[4.270469523,47.189398679],[4.272768472,47.18853517],[4.274236695,47.188401974],[4.275289567,47.18835437],[4.275999641,47.188555442],[4.27827592,47.188744636],[4.280913214,47.188618256],[4.281863332,47.188637458],[4.282381594,47.189157553],[4.283031904,47.189620359],[4.284880493,47.191090026],[4.284915401,47.191390371],[4.285745612,47.191585549],[4.286289126,47.191611929],[4.286212523,47.191833377],[4.28769152,47.192037541],[4.288163017,47.191483056],[4.289714195,47.191833157],[4.291421294,47.191579132],[4.296162625,47.190345747],[4.29707052,47.189871877],[4.297563054,47.18937294],[4.297947923,47.189120117],[4.298574977,47.188887088],[4.297344647,47.188038291],[4.297763694,47.187888632],[4.298410799,47.188213628],[4.298850539,47.188593168],[4.29948884,47.188826416],[4.301015508,47.188982154],[4.30139216,47.18926425],[4.302251668,47.189631858],[4.303308008,47.190654538],[4.304382606,47.191284427],[4.30601839,47.191796331],[4.306353543,47.191781747],[4.30688279,47.192035993],[4.309134169,47.192222163],[4.310064119,47.192386327],[4.311709724,47.192267758],[4.313332066,47.191520948],[4.314549982,47.190712076],[4.314213222,47.190335927],[4.313708721,47.189959879],[4.314644181,47.188728317],[4.315491948,47.187098863],[4.31692266,47.185923782],[4.316932755,47.185580612],[4.317397832,47.184670415],[4.31712686,47.184067523],[4.317048522,47.183132892],[4.317156113,47.182456363],[4.317119103,47.181591493]]]],&quot;type&quot;:&quot;MultiPolygon&quot;}"/>
    <s v="47.172389807, 4.276909792"/>
  </r>
  <r>
    <x v="0"/>
    <x v="325"/>
    <s v="21098"/>
    <s v="CC du Pays d'Alésia et de la Seine"/>
    <s v="242101459"/>
    <s v="CC"/>
    <s v="Côte-d'Or"/>
    <s v="21"/>
    <s v="Bourgogne-Franche-Comté"/>
    <s v="27"/>
    <s v="BT &lt;= 36 kVA"/>
    <m/>
    <m/>
    <n v="0"/>
    <n v="0"/>
    <n v="0"/>
    <n v="0"/>
    <n v="0"/>
    <n v="0"/>
    <n v="0"/>
    <n v="0"/>
    <n v="0"/>
    <n v="0"/>
    <s v="{&quot;coordinates&quot;:[[[[4.633455921,47.44847359],[4.633447136,47.44962169],[4.632540247,47.450134121],[4.631839128,47.450778715],[4.630166079,47.451981647],[4.627604941,47.454146864],[4.62665051,47.455065078],[4.62477235,47.456079013],[4.624102618,47.457545155],[4.623184618,47.458180113],[4.621498522,47.459667608],[4.620564046,47.460944734],[4.619061231,47.462439542],[4.618629682,47.463272077],[4.617805954,47.463165579],[4.617622053,47.463626419],[4.616830029,47.464481963],[4.616346059,47.465163055],[4.614919033,47.466184961],[4.614485347,47.46637735],[4.614346126,47.466868177],[4.613800305,47.467261099],[4.613763388,47.469031721],[4.614077436,47.469010261],[4.6140258,47.469896031],[4.614208756,47.470503039],[4.61424334,47.471341695],[4.613952235,47.473225681],[4.613905334,47.474136594],[4.613748555,47.474486305],[4.610343163,47.477118373],[4.609149417,47.47765348],[4.605978166,47.480578392],[4.604883458,47.481364185],[4.604382546,47.481844672],[4.605060519,47.481555321],[4.607405435,47.480872925],[4.608187393,47.480509191],[4.608873745,47.480411476],[4.610693745,47.480339501],[4.612063476,47.47986947],[4.613158003,47.48009561],[4.616410678,47.481419952],[4.617826726,47.481911692],[4.618293519,47.482283357],[4.618980302,47.48307783],[4.619748302,47.483658686],[4.620995794,47.484107714],[4.622064501,47.484266604],[4.623195513,47.48433368],[4.62810983,47.485946955],[4.628697677,47.485710045],[4.62902012,47.486048572],[4.629032864,47.486729064],[4.630535942,47.486798968],[4.633555424,47.487548974],[4.636497719,47.48803078],[4.64005886,47.488419166],[4.640334571,47.488616964],[4.641033397,47.488794395],[4.641675257,47.488760141],[4.642227609,47.489185427],[4.644775252,47.489570849],[4.644902192,47.489249429],[4.647457305,47.489747231],[4.64821287,47.489824778],[4.648317754,47.490081697],[4.650089148,47.490276305],[4.652548951,47.49078165],[4.65337959,47.491568483],[4.65371281,47.491690703],[4.653519338,47.492049993],[4.657262513,47.492340736],[4.659747533,47.493011239],[4.659981188,47.49313486],[4.661280961,47.493195563],[4.661497344,47.49327621],[4.662348388,47.493089398],[4.662746713,47.49282621],[4.663246317,47.492744347],[4.663957962,47.492432562],[4.664308706,47.491750479],[4.664751357,47.491418222],[4.665166783,47.490723506],[4.665777622,47.490076414],[4.667598777,47.489137385],[4.667950987,47.488802809],[4.668489861,47.488490767],[4.668790451,47.487736456],[4.66909026,47.487596205],[4.669310165,47.487236509],[4.669305985,47.486804393],[4.669772838,47.486270986],[4.66966968,47.485050667],[4.669856417,47.48281958],[4.669793942,47.482179413],[4.670343322,47.481440435],[4.67163343,47.480860094],[4.671779136,47.480379907],[4.672124203,47.480031912],[4.673896237,47.479107885],[4.674996044,47.478306048],[4.676278205,47.477687951],[4.677084312,47.477178439],[4.677613097,47.477015959],[4.678036058,47.4766128],[4.678228438,47.476098616],[4.678078786,47.475857672],[4.678285759,47.475554865],[4.678609421,47.475585314],[4.679031149,47.475185771],[4.678954168,47.474594435],[4.6793562,47.474287012],[4.679546752,47.473926815],[4.680081879,47.473798446],[4.680608302,47.473392883],[4.68113337,47.473367297],[4.681609402,47.473091211],[4.681986287,47.473125384],[4.682054844,47.472813764],[4.682428635,47.472580569],[4.682839777,47.472690776],[4.683105607,47.47214941],[4.683623945,47.471783566],[4.684205972,47.47158517],[4.685000712,47.471479132],[4.684366544,47.471201988],[4.682155809,47.471589595],[4.681467244,47.471567127],[4.680661118,47.470126459],[4.681379134,47.467789518],[4.681362998,47.467402589],[4.680039501,47.464155123],[4.679423965,47.464552967],[4.679125218,47.464510457],[4.677004417,47.46462476],[4.675518759,47.464203164],[4.675016487,47.464148266],[4.674389577,47.464395883],[4.673715591,47.464879173],[4.670951797,47.46553563],[4.671055633,47.465671897],[4.668995989,47.465918431],[4.665568274,47.46696153],[4.66303211,47.466959067],[4.66140086,47.466165717],[4.660250618,47.466324384],[4.659454574,47.466515807],[4.659552284,47.466798032],[4.658995389,47.466823076],[4.65788823,47.467087349],[4.656561242,47.46711344],[4.656533475,47.467589231],[4.656870687,47.468016611],[4.657945935,47.468436184],[4.657760612,47.468754854],[4.656895253,47.468681636],[4.656567608,47.468778136],[4.653153492,47.468082054],[4.651591629,47.468027688],[4.65000106,47.467041825],[4.649610797,47.466657494],[4.650662838,47.464216984],[4.650651859,47.463947028],[4.649798257,47.463304557],[4.650348806,47.462643985],[4.650387112,47.462249979],[4.648790205,47.462647161],[4.648269651,47.463118223],[4.647736118,47.462520726],[4.646382225,47.462488559],[4.646185574,47.461749434],[4.645716216,47.460992555],[4.644000788,47.459518574],[4.643062102,47.458910569],[4.642617359,47.458261375],[4.641960774,47.458236424],[4.641333773,47.45774736],[4.640715215,47.457620124],[4.641111888,47.456571901],[4.641744218,47.455460028],[4.641863414,47.455061282],[4.642170478,47.452953678],[4.642603768,47.451283671],[4.643126684,47.450113006],[4.643585902,47.449722061],[4.643863987,47.44896542],[4.642973058,47.448350437],[4.642634918,47.44727926],[4.640024165,47.448320898],[4.639393962,47.448286558],[4.638480187,47.44809414],[4.637051556,47.448123247],[4.636467945,47.448006302],[4.635242213,47.447942496],[4.634590765,47.448038083],[4.633455921,47.44847359]]]],&quot;type&quot;:&quot;MultiPolygon&quot;}"/>
    <s v="47.473309175, 4.644028926"/>
  </r>
  <r>
    <x v="0"/>
    <x v="326"/>
    <s v="21097"/>
    <s v="CC des Terres d'Auxois"/>
    <s v="200071017"/>
    <s v="CC"/>
    <s v="Côte-d'Or"/>
    <s v="21"/>
    <s v="Bourgogne-Franche-Comté"/>
    <s v="27"/>
    <s v="BT &lt;= 36 kVA"/>
    <m/>
    <m/>
    <n v="0"/>
    <n v="0"/>
    <n v="0"/>
    <n v="0"/>
    <n v="0"/>
    <n v="0"/>
    <n v="0"/>
    <n v="0"/>
    <n v="0"/>
    <n v="0"/>
    <s v="{&quot;coordinates&quot;:[[[[4.522145004,47.360054824],[4.522586737,47.360071546],[4.525141799,47.361013153],[4.525606623,47.361049369],[4.52637796,47.360494507],[4.527222005,47.360073741],[4.527921788,47.360822666],[4.528182996,47.361386473],[4.528974835,47.36220261],[4.529189262,47.362751724],[4.52967945,47.363026192],[4.529688535,47.363344809],[4.530393981,47.364010809],[4.530239099,47.36415601],[4.530736167,47.364578046],[4.531039843,47.365049448],[4.531328662,47.36578936],[4.531714513,47.366167838],[4.53238013,47.366365251],[4.532711268,47.366359083],[4.534644785,47.366682014],[4.535139518,47.367437205],[4.534947365,47.367576601],[4.535291476,47.367884489],[4.536616633,47.36787958],[4.536348069,47.368451273],[4.536814157,47.368621586],[4.536724118,47.369133294],[4.535851505,47.370595347],[4.536598472,47.370807868],[4.537514602,47.370818261],[4.538417349,47.371424879],[4.53877061,47.371957731],[4.539245936,47.372263869],[4.539917369,47.372475569],[4.540912188,47.372502],[4.541447253,47.372626361],[4.542407106,47.37341857],[4.543410252,47.374102149],[4.543974456,47.374639388],[4.545878317,47.375943947],[4.551001835,47.378480501],[4.551953087,47.378737919],[4.55406917,47.376284011],[4.555433553,47.377395744],[4.558017176,47.379225838],[4.558589869,47.379500881],[4.558972011,47.379240047],[4.560098808,47.378968319],[4.560514694,47.378728637],[4.560283799,47.378401295],[4.560553656,47.377789912],[4.560348385,47.377477532],[4.561128373,47.377314894],[4.561364825,47.377104629],[4.560980515,47.376880192],[4.560935335,47.37655756],[4.561382085,47.376513744],[4.561161436,47.375673045],[4.561641335,47.375447804],[4.561355963,47.375206733],[4.561180925,47.374521188],[4.56138301,47.374269066],[4.561799838,47.373107368],[4.561693353,47.372909813],[4.561108434,47.372668264],[4.561350766,47.371841154],[4.561931076,47.371469599],[4.560610461,47.371269446],[4.56054577,47.370685963],[4.561031582,47.370483153],[4.561085059,47.370225824],[4.56068374,47.370143877],[4.560864045,47.36969036],[4.560399568,47.369669586],[4.559511167,47.369883198],[4.558669849,47.369664885],[4.558663144,47.369251697],[4.559052182,47.368774675],[4.558688005,47.368602183],[4.558520476,47.368173144],[4.557875145,47.367902676],[4.556784645,47.367819147],[4.555527044,47.367183205],[4.55460044,47.368775786],[4.554403048,47.368824346],[4.551653198,47.368052546],[4.552577737,47.366340265],[4.550473546,47.366030713],[4.55067112,47.365071864],[4.550204944,47.364990747],[4.550391415,47.363097442],[4.550587465,47.363048906],[4.551264056,47.36339553],[4.551728918,47.363431641],[4.552644249,47.363143895],[4.553154388,47.362684182],[4.553271152,47.362277446],[4.553897989,47.361455112],[4.553945886,47.361004276],[4.553578147,47.360111503],[4.553087412,47.359455376],[4.552491476,47.359421922],[4.552313123,47.359074052],[4.551421624,47.358534019],[4.551025943,47.358047688],[4.550012898,47.357381412],[4.549425959,47.356786878],[4.548845424,47.356367833],[4.547916218,47.355987646],[4.546831703,47.355275474],[4.546306151,47.355061874],[4.54555944,47.354346094],[4.544907001,47.353912679],[4.544187849,47.35323254],[4.543799989,47.351725036],[4.542724802,47.350549],[4.542288419,47.349517542],[4.542142661,47.348133772],[4.541517136,47.347803526],[4.540796306,47.347014441],[4.541432813,47.346620628],[4.540964475,47.345950646],[4.540605654,47.345957206],[4.540207143,47.344996368],[4.539819402,47.345010512],[4.539886559,47.344257793],[4.540582319,47.343667813],[4.540496602,47.343173733],[4.540157818,47.343000847],[4.539132361,47.342210387],[4.537524144,47.341745473],[4.537263268,47.341840766],[4.536106813,47.342672723],[4.535660316,47.343086505],[4.534924124,47.343190777],[4.534803109,47.342016462],[4.534616077,47.341868567],[4.531589974,47.341708621],[4.531197083,47.343305696],[4.530691278,47.344242468],[4.529545106,47.346509445],[4.529174381,47.348376333],[4.528510061,47.349611407],[4.526847208,47.353283449],[4.525876201,47.354640485],[4.524198794,47.356412854],[4.523499023,47.357293605],[4.522260952,47.359284376],[4.522145004,47.360054824]]]],&quot;type&quot;:&quot;MultiPolygon&quot;}"/>
    <s v="47.361381554, 4.541598194"/>
  </r>
  <r>
    <x v="0"/>
    <x v="327"/>
    <s v="21096"/>
    <s v="CC Tille et Venelle"/>
    <s v="200070910"/>
    <s v="CC"/>
    <s v="Côte-d'Or"/>
    <s v="21"/>
    <s v="Bourgogne-Franche-Comté"/>
    <s v="27"/>
    <s v="BT &lt;= 36 kVA"/>
    <m/>
    <m/>
    <n v="0"/>
    <n v="0"/>
    <n v="0"/>
    <n v="0"/>
    <n v="0"/>
    <n v="0"/>
    <n v="0"/>
    <n v="0"/>
    <n v="0"/>
    <n v="0"/>
    <s v="{&quot;coordinates&quot;:[[[[5.188581553,47.649559748],[5.19147579,47.647644283],[5.196539613,47.645224238],[5.198158166,47.644374389],[5.20182103,47.64437474],[5.20234843,47.644272052],[5.204308359,47.643593066],[5.20668406,47.643174525],[5.209565532,47.642293444],[5.211408715,47.641887579],[5.212315147,47.641415688],[5.215182755,47.639049882],[5.215348267,47.638415526],[5.215779946,47.63777432],[5.215650352,47.637380579],[5.215946231,47.636902228],[5.217006034,47.63569982],[5.217026648,47.635330243],[5.217829778,47.635069171],[5.218727186,47.634416405],[5.22053774,47.633426611],[5.221111246,47.632962776],[5.221271593,47.632238461],[5.222771526,47.631661544],[5.223894346,47.631497895],[5.224307503,47.631758364],[5.225356846,47.631461932],[5.225399313,47.631010894],[5.227566375,47.630461719],[5.228819048,47.630250523],[5.230245359,47.629540743],[5.230139448,47.628823297],[5.229000571,47.626240906],[5.229043003,47.625789865],[5.229229215,47.625560294],[5.230266384,47.625039832],[5.231121057,47.624838009],[5.233071083,47.62397951],[5.23392067,47.623688618],[5.236417809,47.621871401],[5.237369772,47.621037341],[5.237670904,47.619229734],[5.237641655,47.618690914],[5.237421673,47.618335843],[5.236937985,47.616772892],[5.236511414,47.616858505],[5.235681159,47.61630441],[5.234134495,47.615942313],[5.234049873,47.615734123],[5.23319697,47.615528926],[5.230992691,47.61453463],[5.230512638,47.614455557],[5.228337845,47.6137506],[5.228367847,47.613288988],[5.227775049,47.612773528],[5.227523213,47.612801746],[5.226464909,47.611884547],[5.225082313,47.611204941],[5.223149564,47.610455656],[5.222485231,47.610490817],[5.221857773,47.609012487],[5.221556703,47.608593197],[5.220624494,47.607661841],[5.219937236,47.606664588],[5.220238952,47.606299562],[5.219718033,47.605395494],[5.217202989,47.606327553],[5.215200687,47.606654619],[5.21513795,47.60642619],[5.215281543,47.604880965],[5.214993219,47.604895441],[5.214604874,47.605772661],[5.212820798,47.60558228],[5.210668938,47.60548078],[5.209416517,47.607841199],[5.207000338,47.610301947],[5.206683905,47.610506931],[5.205448416,47.610995818],[5.20318273,47.6116257],[5.202537762,47.612001656],[5.201702065,47.612822431],[5.20105487,47.613306476],[5.200052789,47.613774693],[5.196697943,47.614056678],[5.19578867,47.614062978],[5.195305049,47.613928],[5.193986714,47.613733971],[5.192870939,47.613672993],[5.19090511,47.613763028],[5.187832452,47.614140312],[5.186650999,47.614036383],[5.185299518,47.613715014],[5.185214739,47.613888587],[5.184174423,47.613979191],[5.183044692,47.613869755],[5.182952304,47.614573836],[5.18277375,47.614701437],[5.181942727,47.617729883],[5.181622419,47.617941172],[5.180144133,47.619733667],[5.179063121,47.620624581],[5.179493175,47.625872468],[5.179727705,47.626820762],[5.180227476,47.62793609],[5.180826384,47.630238151],[5.181897723,47.632429632],[5.182359906,47.633209786],[5.182668775,47.633530875],[5.182389858,47.63433298],[5.182298134,47.635380109],[5.18202764,47.635965048],[5.182064806,47.636678404],[5.182227914,47.637246237],[5.182741362,47.638008322],[5.18433452,47.639890177],[5.184502184,47.640861319],[5.184751334,47.641284369],[5.184844425,47.641963361],[5.185000491,47.642195456],[5.18545378,47.644576745],[5.185682244,47.645274814],[5.188581553,47.649559748]]]],&quot;type&quot;:&quot;MultiPolygon&quot;}"/>
    <s v="47.625922361, 5.205228641"/>
  </r>
  <r>
    <x v="0"/>
    <x v="328"/>
    <s v="21093"/>
    <s v="CC du Pays Châtillonnais"/>
    <s v="242101434"/>
    <s v="CC"/>
    <s v="Côte-d'Or"/>
    <s v="21"/>
    <s v="Bourgogne-Franche-Comté"/>
    <s v="27"/>
    <s v="BT &lt;= 36 kVA"/>
    <m/>
    <m/>
    <n v="0"/>
    <n v="0"/>
    <n v="0"/>
    <n v="0"/>
    <n v="0"/>
    <n v="0"/>
    <n v="0"/>
    <n v="0"/>
    <n v="0"/>
    <n v="0"/>
    <s v="{&quot;coordinates&quot;:[[[[4.424547358,47.93803876],[4.4256102,47.937563222],[4.427751793,47.937304994],[4.429959815,47.936729085],[4.432658301,47.93715526],[4.432911059,47.936743535],[4.433190909,47.935252266],[4.433443745,47.934992654],[4.434350321,47.934538743],[4.434656808,47.934034547],[4.434730364,47.933336975],[4.4343741,47.932594244],[4.433694603,47.932032777],[4.433498845,47.931628322],[4.433700023,47.930845483],[4.433903564,47.930645877],[4.43504972,47.930040518],[4.435797823,47.929376105],[4.436050786,47.928825753],[4.436140744,47.92789395],[4.436646434,47.927230694],[4.437295012,47.927096746],[4.438903836,47.927358782],[4.439499598,47.927351484],[4.438996937,47.925408923],[4.438527327,47.92493132],[4.438647023,47.923912739],[4.439074131,47.923366545],[4.439955062,47.922766182],[4.440411923,47.922576959],[4.441688153,47.922480293],[4.442594067,47.922110929],[4.443363274,47.922033071],[4.44372659,47.921900792],[4.443883868,47.921578421],[4.443957285,47.920880837],[4.444221689,47.920509443],[4.444796866,47.920142327],[4.446110608,47.919557293],[4.446945512,47.91869821],[4.447423485,47.918499698],[4.448813272,47.918446558],[4.449689748,47.91773906],[4.451463536,47.917382312],[4.451907395,47.917063588],[4.452581365,47.916248757],[4.453162038,47.915890531],[4.4537595,47.915754421],[4.455219334,47.915865958],[4.455468258,47.916349833],[4.455797385,47.916535677],[4.457509075,47.916748477],[4.458861297,47.917181743],[4.460512121,47.91727374],[4.46197382,47.917450879],[4.464971028,47.918004006],[4.465423017,47.917303481],[4.46996283,47.914038745],[4.472076023,47.912749414],[4.471563857,47.91233728],[4.47319504,47.911098971],[4.474047562,47.910557204],[4.475130023,47.910052148],[4.47692678,47.909429185],[4.477932805,47.908584818],[4.478307013,47.907696191],[4.479160563,47.906522487],[4.479682823,47.906720235],[4.480193013,47.905380725],[4.482889298,47.906009195],[4.483393721,47.904658042],[4.484443668,47.904529557],[4.48430887,47.904209017],[4.484250302,47.902880276],[4.485142787,47.902483738],[4.48745756,47.901204163],[4.488829527,47.900007609],[4.489145926,47.899595839],[4.490186525,47.900187521],[4.492245921,47.899116317],[4.493806107,47.898192749],[4.492978759,47.897616389],[4.492332664,47.897011616],[4.49172061,47.896283989],[4.491237849,47.895489008],[4.493792993,47.894776926],[4.496337198,47.894343967],[4.497917931,47.894772974],[4.500032001,47.895555199],[4.501995244,47.896018869],[4.504848317,47.896047142],[4.508094203,47.896427653],[4.509826569,47.896535006],[4.509787859,47.893243716],[4.510116699,47.884099497],[4.508623986,47.883369777],[4.506079903,47.882416798],[4.504257919,47.881632738],[4.503623952,47.881406826],[4.502661372,47.88120042],[4.499706877,47.880063528],[4.496673636,47.87907159],[4.493531674,47.877873025],[4.49095262,47.876989477],[4.489869061,47.876519863],[4.487918245,47.875514854],[4.484350217,47.873130564],[4.483122411,47.872425076],[4.480716908,47.871320378],[4.479910998,47.870821066],[4.479458462,47.870856477],[4.478301591,47.87043629],[4.474802831,47.86979621],[4.472398188,47.86919451],[4.469045073,47.868736061],[4.469230254,47.869385442],[4.468790941,47.872318189],[4.467998522,47.873562192],[4.466623431,47.873668499],[4.466413154,47.874241812],[4.466454973,47.874981201],[4.466095597,47.876696846],[4.465674428,47.876658901],[4.465619023,47.877075454],[4.466320466,47.876942474],[4.466421607,47.877068129],[4.466615741,47.878187269],[4.466600907,47.879685275],[4.468133966,47.87981823],[4.46834601,47.881389909],[4.467521312,47.881616255],[4.467871931,47.883312218],[4.468424464,47.883308007],[4.468441469,47.884648988],[4.4676901,47.885835755],[4.467389693,47.886732439],[4.467317979,47.887285115],[4.46699785,47.8885826],[4.46687351,47.890524827],[4.467192654,47.89224278],[4.467637383,47.892257024],[4.467312459,47.893139608],[4.4667055,47.893551349],[4.464982842,47.892721341],[4.464185291,47.892531463],[4.46392705,47.893261984],[4.463243092,47.894134631],[4.461976674,47.894950618],[4.462342758,47.895316009],[4.462072809,47.895768533],[4.460467505,47.895458169],[4.459822089,47.896372619],[4.459094676,47.896544584],[4.46034381,47.897141135],[4.461368874,47.89786288],[4.460253185,47.898177402],[4.459888504,47.89849608],[4.456231163,47.900380444],[4.454746434,47.901298967],[4.45412657,47.901393057],[4.453625236,47.90205185],[4.452463588,47.90294204],[4.452005296,47.903169137],[4.450096048,47.903694996],[4.447277826,47.904221229],[4.446523409,47.904537465],[4.445900898,47.905175212],[4.445430098,47.905387134],[4.444503616,47.905628965],[4.444282039,47.905701899],[4.438964095,47.906171338],[4.4385016,47.90629582],[4.437390167,47.907124931],[4.436141763,47.908830614],[4.436070007,47.908998912],[4.436672218,47.909534312],[4.436298268,47.91006275],[4.434713249,47.911057843],[4.434198845,47.911195543],[4.432356361,47.911434056],[4.431729373,47.911617222],[4.430578031,47.912712282],[4.43021085,47.913594358],[4.430297649,47.914877752],[4.430148426,47.915551048],[4.429484014,47.916683368],[4.429022683,47.917899622],[4.427882049,47.919698399],[4.42768242,47.920241787],[4.427557607,47.921575455],[4.427251259,47.922781713],[4.427135616,47.92450681],[4.426657357,47.925496428],[4.426626151,47.926378004],[4.426484027,47.926919789],[4.426536767,47.928981272],[4.426793056,47.929796348],[4.427063475,47.930289917],[4.426782578,47.930452646],[4.426611474,47.930863367],[4.425991217,47.931754792],[4.425942615,47.933036217],[4.425726005,47.933797626],[4.425756755,47.934842262],[4.425332599,47.935556682],[4.424760835,47.936211684],[4.424547358,47.93803876]]]],&quot;type&quot;:&quot;MultiPolygon&quot;}"/>
    <s v="47.899266371, 4.468838468"/>
  </r>
  <r>
    <x v="0"/>
    <x v="329"/>
    <s v="21092"/>
    <s v="CA Beaune, Côte et Sud - Communauté Beaune-Chagny-Nolay"/>
    <s v="200006682"/>
    <s v="CA"/>
    <s v="Côte-d'Or"/>
    <s v="21"/>
    <s v="Bourgogne-Franche-Comté"/>
    <s v="27"/>
    <s v="BT &lt;= 36 kVA"/>
    <m/>
    <m/>
    <n v="0"/>
    <n v="0"/>
    <n v="0"/>
    <n v="0"/>
    <n v="0"/>
    <n v="0"/>
    <n v="0"/>
    <n v="0"/>
    <n v="0"/>
    <n v="0"/>
    <s v="{&quot;coordinates&quot;:[[[[4.794318367,47.117576221],[4.791391283,47.117862939],[4.790839387,47.117214096],[4.790659901,47.116536971],[4.79025316,47.116206468],[4.789974403,47.115201283],[4.78997289,47.114639372],[4.788781186,47.113233163],[4.788600908,47.112769474],[4.789308971,47.111767031],[4.790520686,47.110837833],[4.78865341,47.111290883],[4.787489923,47.111289061],[4.787003497,47.112372719],[4.785609442,47.112180825],[4.784015488,47.11224595],[4.783680911,47.112379887],[4.782752792,47.112555394],[4.781197759,47.112321803],[4.780399989,47.112450257],[4.77988531,47.112722936],[4.779622884,47.113044863],[4.778874331,47.112546678],[4.777543683,47.112036724],[4.776061004,47.112476452],[4.775307793,47.112556457],[4.773590121,47.112470247],[4.772283192,47.112118363],[4.77177666,47.111877578],[4.771225611,47.111486184],[4.770776172,47.111376898],[4.770500497,47.110855208],[4.770286542,47.110084026],[4.770377195,47.109510801],[4.768520887,47.109577928],[4.768118016,47.109440004],[4.767533685,47.110163958],[4.767083993,47.10964402],[4.765574678,47.110156963],[4.764994459,47.110846621],[4.763807761,47.111586052],[4.763113196,47.110918544],[4.762107687,47.110261175],[4.760510415,47.110788898],[4.755651118,47.111318441],[4.754483677,47.112167345],[4.753059755,47.11372974],[4.75286654,47.114237864],[4.752772701,47.114921885],[4.752271406,47.114921377],[4.751594272,47.114543508],[4.751165271,47.114900309],[4.752196061,47.115971631],[4.754482685,47.117040109],[4.755006955,47.118231655],[4.754880556,47.119333114],[4.754965593,47.119432682],[4.753453813,47.119638418],[4.753419437,47.119838855],[4.75279862,47.120140035],[4.752675132,47.120318409],[4.752973194,47.121694395],[4.75415577,47.12300564],[4.75335569,47.123475237],[4.752772187,47.123991975],[4.752875385,47.1244875],[4.753329783,47.124990309],[4.75366573,47.125785781],[4.753774694,47.127795896],[4.753378026,47.12914909],[4.754068216,47.130408362],[4.754695919,47.131003993],[4.754941244,47.132013358],[4.753216474,47.132051216],[4.752455688,47.132921839],[4.751960404,47.133679473],[4.751370208,47.134278249],[4.750474527,47.134776284],[4.749824836,47.134966216],[4.748729988,47.135468149],[4.74776525,47.136076168],[4.74669945,47.137312465],[4.746006323,47.137751573],[4.746052329,47.138600966],[4.745747346,47.139941034],[4.74553189,47.140297286],[4.745693635,47.141256597],[4.74559976,47.142391762],[4.74505693,47.143928123],[4.744849092,47.144194208],[4.744220577,47.144553083],[4.744089755,47.145078253],[4.744137043,47.145845679],[4.744448261,47.146692874],[4.744368696,47.1476189],[4.744652739,47.148686229],[4.744466137,47.151646324],[4.744525411,47.152661208],[4.744998037,47.152621664],[4.745576551,47.153038882],[4.744279961,47.155190841],[4.744020645,47.155907052],[4.744216896,47.156545258],[4.74457784,47.156969362],[4.745637662,47.157490086],[4.746924752,47.158504453],[4.748203856,47.158498649],[4.749023156,47.158278253],[4.749700886,47.157926717],[4.750446006,47.157780374],[4.751827965,47.157040857],[4.752473137,47.156825774],[4.752522906,47.156610698],[4.753237127,47.156327026],[4.754553505,47.156048631],[4.755593601,47.156002242],[4.758342512,47.156295504],[4.75960772,47.156269972],[4.761283535,47.156043668],[4.762781095,47.155695783],[4.763260904,47.155391305],[4.765052193,47.155104652],[4.765655201,47.155256647],[4.765494774,47.156081265],[4.765290071,47.156360846],[4.766047019,47.156697798],[4.766244502,47.157607007],[4.766742881,47.157989323],[4.767187715,47.158469711],[4.768544,47.15948729],[4.769423317,47.160532858],[4.770199221,47.161122538],[4.771477408,47.161086775],[4.771713954,47.160932768],[4.77183647,47.160282522],[4.772432768,47.158904607],[4.772430968,47.158609266],[4.772669009,47.158059907],[4.772629803,47.157711107],[4.772383091,47.157315056],[4.772477378,47.157091184],[4.772257119,47.156696528],[4.77269012,47.156495385],[4.77368874,47.156432359],[4.774553096,47.15654158],[4.775564149,47.156855664],[4.776531825,47.157335199],[4.77794313,47.157495434],[4.778546119,47.157724807],[4.782846807,47.157348863],[4.783254296,47.157375004],[4.784825287,47.158209885],[4.785749259,47.157527448],[4.786133579,47.156496725],[4.785884259,47.15606472],[4.785698005,47.154906822],[4.786200287,47.154209272],[4.7868378,47.152853151],[4.787485067,47.152587407],[4.788055971,47.152685751],[4.788872228,47.152182352],[4.788774932,47.151796631],[4.78943311,47.151661283],[4.789772682,47.151909079],[4.790835695,47.151880027],[4.792131318,47.151660956],[4.793338745,47.151251424],[4.79346172,47.151059508],[4.79326799,47.15063296],[4.793426742,47.150128007],[4.793088602,47.149963048],[4.793430513,47.148695213],[4.793750214,47.147950026],[4.793511398,47.147516973],[4.793388694,47.14632928],[4.792791298,47.14571087],[4.792132919,47.145401382],[4.791826571,47.145080135],[4.791178049,47.144074382],[4.790940179,47.14398621],[4.790581762,47.142892214],[4.794129684,47.140796662],[4.794955899,47.140440746],[4.796480625,47.139976724],[4.795531471,47.138663177],[4.79446958,47.135350394],[4.795072563,47.135030357],[4.795683415,47.134431931],[4.796392292,47.13424082],[4.795757007,47.13331413],[4.795794621,47.132027588],[4.795672656,47.131020886],[4.795812956,47.130637783],[4.795896276,47.129337022],[4.795559584,47.128142739],[4.795599894,47.126739083],[4.79510699,47.126043417],[4.795184814,47.125290264],[4.7950874,47.124821697],[4.795139086,47.123878036],[4.795090587,47.123451936],[4.79420913,47.121942809],[4.794179401,47.121485799],[4.794328858,47.121298871],[4.794184379,47.120010646],[4.794664885,47.118711823],[4.794506474,47.118431513],[4.794318367,47.117576221]]]],&quot;type&quot;:&quot;MultiPolygon&quot;}"/>
    <s v="47.135295291, 4.770985404"/>
  </r>
  <r>
    <x v="0"/>
    <x v="330"/>
    <s v="21091"/>
    <s v="CC de Pouilly-en-Auxois/Bligny-sur-Ouche"/>
    <s v="200071207"/>
    <s v="CC"/>
    <s v="Côte-d'Or"/>
    <s v="21"/>
    <s v="Bourgogne-Franche-Comté"/>
    <s v="27"/>
    <s v="BT &gt; 36 kVA"/>
    <n v="1"/>
    <n v="113.098"/>
    <n v="0"/>
    <n v="0"/>
    <n v="0"/>
    <n v="0"/>
    <n v="0"/>
    <n v="0"/>
    <n v="0"/>
    <n v="0"/>
    <n v="0"/>
    <n v="0"/>
    <s v="{&quot;coordinates&quot;:[[[[4.65903994,47.192094192],[4.658264197,47.192469994],[4.656055238,47.193278711],[4.653804798,47.194674185],[4.65056533,47.196089114],[4.650790605,47.196714434],[4.651064204,47.196933852],[4.651947684,47.199031065],[4.654300678,47.200018622],[4.655458538,47.200850327],[4.656421096,47.201731638],[4.656704312,47.202176023],[4.656939227,47.203025411],[4.658339828,47.204655937],[4.6588188,47.20459145],[4.66143812,47.20473491],[4.661911276,47.204995564],[4.662460042,47.205479349],[4.662741937,47.205878715],[4.662783004,47.206822722],[4.662383771,47.208271009],[4.661788811,47.211297925],[4.661820273,47.21201695],[4.662699285,47.212494196],[4.663729581,47.213418598],[4.665977367,47.214992741],[4.667192164,47.215598395],[4.668796496,47.214530753],[4.669998892,47.214821391],[4.671356834,47.21569418],[4.672286886,47.215810429],[4.67375487,47.215205728],[4.674545896,47.21454956],[4.675099077,47.215168293],[4.675462315,47.215925742],[4.675997564,47.216095395],[4.677199571,47.216074401],[4.678680797,47.215641435],[4.679513085,47.215292598],[4.680203847,47.214813436],[4.680702578,47.214321748],[4.682188409,47.213615825],[4.683477291,47.213627722],[4.68458317,47.213535109],[4.686555606,47.213599164],[4.687327032,47.213545611],[4.687997951,47.213110813],[4.688763118,47.212816013],[4.68960858,47.212721744],[4.690373812,47.212976224],[4.690705535,47.212976787],[4.691112714,47.212014537],[4.690789097,47.211767126],[4.691416921,47.211644502],[4.691446634,47.211412646],[4.693620944,47.209244046],[4.694169616,47.205517941],[4.696176555,47.20538592],[4.697072617,47.205140472],[4.696946682,47.204918097],[4.696905257,47.20410737],[4.696268572,47.202772274],[4.696033364,47.201514141],[4.695467612,47.200331985],[4.695311855,47.199623783],[4.696009418,47.199161529],[4.6968946,47.198867615],[4.697459562,47.197678802],[4.697823396,47.196606395],[4.697524703,47.196267688],[4.697143921,47.195587999],[4.697389169,47.195070228],[4.698008958,47.194322745],[4.698087574,47.193925379],[4.697991535,47.193477444],[4.698487932,47.192964993],[4.699635917,47.192546536],[4.699831886,47.192351856],[4.700081105,47.191668331],[4.699977262,47.190597374],[4.700221894,47.189476278],[4.699948913,47.188863451],[4.698965803,47.188183601],[4.697632357,47.186907352],[4.697007696,47.186576123],[4.696319918,47.186505155],[4.695198378,47.186208208],[4.69445238,47.186259647],[4.692677983,47.18649721],[4.690757829,47.18726726],[4.689934016,47.187112695],[4.689248959,47.187170415],[4.688224402,47.187143032],[4.68746095,47.187270321],[4.687476425,47.187637494],[4.687010278,47.189369615],[4.68559068,47.188919331],[4.685029593,47.189815374],[4.684224218,47.189364239],[4.683310363,47.190216776],[4.681822524,47.19016095],[4.682269632,47.190941479],[4.682979237,47.19128686],[4.682854888,47.191661467],[4.682088538,47.192163363],[4.681361738,47.192959137],[4.681246616,47.193291285],[4.680813958,47.193311972],[4.680536005,47.192406518],[4.679476429,47.192783881],[4.677719763,47.192921],[4.676419815,47.192283372],[4.675537629,47.19301292],[4.67438757,47.192818839],[4.673836106,47.192290123],[4.67398927,47.191565724],[4.674188515,47.191261183],[4.671234227,47.190137728],[4.670783202,47.190417081],[4.669984681,47.190268312],[4.669084705,47.191320439],[4.668641708,47.191262888],[4.668057458,47.191719743],[4.668275561,47.192192955],[4.667547001,47.193407387],[4.666133748,47.193970714],[4.664495913,47.194193268],[4.663537985,47.193803616],[4.663216128,47.193990135],[4.66267982,47.193820441],[4.661468275,47.19325972],[4.659910341,47.192346461],[4.65903994,47.192094192]]]],&quot;type&quot;:&quot;MultiPolygon&quot;}"/>
    <s v="47.201285682, 4.677752246"/>
  </r>
  <r>
    <x v="0"/>
    <x v="331"/>
    <s v="21089"/>
    <s v="CC Rives de Saône"/>
    <s v="242101509"/>
    <s v="CC"/>
    <s v="Côte-d'Or"/>
    <s v="21"/>
    <s v="Bourgogne-Franche-Comté"/>
    <s v="27"/>
    <s v="BT &lt;= 36 kVA"/>
    <n v="13"/>
    <n v="38.744"/>
    <n v="0"/>
    <n v="0"/>
    <n v="0"/>
    <n v="0"/>
    <n v="0"/>
    <n v="0"/>
    <n v="0"/>
    <n v="0"/>
    <n v="0"/>
    <n v="0"/>
    <s v="{&quot;coordinates&quot;:[[[[5.129222894,47.112927136],[5.140248244,47.11110696],[5.14396473,47.110582389],[5.143647826,47.109480481],[5.142006554,47.106587427],[5.142902219,47.105989918],[5.142956215,47.105722329],[5.142847384,47.104909268],[5.142618874,47.104602782],[5.142269551,47.103546501],[5.142293108,47.102944438],[5.142812378,47.102270143],[5.142892716,47.101703052],[5.144130258,47.100185944],[5.144212369,47.099663851],[5.144061295,47.099082137],[5.144811813,47.099050203],[5.145007378,47.097236284],[5.145162068,47.097046981],[5.146120449,47.097400258],[5.146309254,47.097040999],[5.146388023,47.096501852],[5.146784793,47.095966708],[5.146447321,47.095573089],[5.148357949,47.095034137],[5.14779237,47.094211552],[5.147798297,47.093996187],[5.148489256,47.093298858],[5.150605421,47.092724523],[5.15193402,47.091054317],[5.151713025,47.090836872],[5.151742966,47.090166234],[5.151415289,47.088266565],[5.151237126,47.087866392],[5.152749973,47.088469578],[5.152959247,47.088393628],[5.153730275,47.08752545],[5.153649353,47.087117163],[5.154150104,47.086745771],[5.154579656,47.086275731],[5.154259899,47.086193428],[5.154631303,47.085753293],[5.155821825,47.084594474],[5.156361747,47.084313306],[5.156923033,47.083874123],[5.155815301,47.082848236],[5.156670417,47.082305401],[5.157234537,47.081805819],[5.157878013,47.080423015],[5.157872248,47.0801142],[5.157180955,47.079873122],[5.157709719,47.078490657],[5.158538213,47.078470682],[5.162327988,47.078913204],[5.164786775,47.079468807],[5.165984308,47.079313972],[5.166682991,47.079475602],[5.16692668,47.079634051],[5.167837483,47.079791696],[5.17052911,47.080462598],[5.171700198,47.079258036],[5.172450188,47.078009139],[5.174180886,47.075644788],[5.174440304,47.075408438],[5.175168989,47.073830279],[5.17800888,47.07151793],[5.179226738,47.070011579],[5.179608113,47.069401842],[5.182233074,47.067619419],[5.183673496,47.066373606],[5.184274683,47.065985764],[5.184342182,47.06530899],[5.18303376,47.065222939],[5.178342578,47.064602665],[5.177284427,47.065034214],[5.175818531,47.065030308],[5.175117946,47.065242546],[5.174372895,47.065692491],[5.174118167,47.066044039],[5.174194127,47.066980197],[5.1739351,47.067781255],[5.173954769,47.068661731],[5.173722746,47.0692173],[5.173270864,47.069845454],[5.17289902,47.070104632],[5.171869057,47.070486963],[5.171352175,47.071073099],[5.170326353,47.071984924],[5.169784346,47.072209459],[5.169108195,47.072343743],[5.168719992,47.072688776],[5.16733137,47.073497502],[5.166306275,47.073740988],[5.165081686,47.073809873],[5.163565096,47.073731101],[5.162576866,47.073579377],[5.160972849,47.07316086],[5.16022925,47.072829813],[5.158637721,47.071767063],[5.156470007,47.069875637],[5.155951927,47.069248543],[5.155172395,47.06867586],[5.152500924,47.06782951],[5.15018876,47.067529414],[5.147252488,47.067643464],[5.146574202,47.067922661],[5.146219931,47.068162511],[5.145912972,47.068564499],[5.144582649,47.069054836],[5.142753499,47.068934762],[5.142064234,47.0684738],[5.141765509,47.067988484],[5.141302485,47.067913306],[5.14039879,47.067429289],[5.140017921,47.066633865],[5.139917533,47.065731472],[5.140057887,47.065348798],[5.141987084,47.063178503],[5.142811666,47.062236441],[5.142295221,47.062142444],[5.140884512,47.062164992],[5.140267598,47.061897221],[5.139626355,47.061746982],[5.137597658,47.061540461],[5.136381613,47.061119835],[5.134592518,47.061405089],[5.134724528,47.062409576],[5.134984569,47.062785746],[5.135792144,47.063541775],[5.135788556,47.063717468],[5.135244197,47.064683119],[5.134090942,47.065617685],[5.133793982,47.066074395],[5.133473871,47.068678675],[5.133993176,47.068777163],[5.134419891,47.069200691],[5.134575581,47.069637331],[5.134337964,47.071161112],[5.134693111,47.071907492],[5.134401513,47.073466494],[5.134284592,47.073576731],[5.135075333,47.074270031],[5.134520092,47.074597316],[5.133253495,47.075638435],[5.132556226,47.076442071],[5.131713558,47.077170029],[5.132302464,47.077959837],[5.131785771,47.079163623],[5.130961498,47.079123886],[5.130954007,47.080836147],[5.130775487,47.081123141],[5.129829307,47.08193675],[5.129722918,47.082280954],[5.129028815,47.082734157],[5.128555152,47.082926613],[5.127902633,47.082963847],[5.12602134,47.083371335],[5.126560919,47.084081019],[5.125718763,47.084325275],[5.125473522,47.084492801],[5.126452607,47.085848267],[5.12542133,47.086513895],[5.125354078,47.087550867],[5.124921762,47.08805777],[5.124060617,47.089562353],[5.124254177,47.089990201],[5.124660184,47.089986342],[5.124787257,47.090199258],[5.122805062,47.091031842],[5.12318226,47.091970583],[5.123698984,47.092500573],[5.124405986,47.093006348],[5.120038046,47.09612078],[5.11704907,47.098694628],[5.115064845,47.099822514],[5.114216375,47.100552234],[5.115057315,47.101210525],[5.119125808,47.104518797],[5.120534594,47.104251598],[5.120607034,47.104181822],[5.123430866,47.106285208],[5.125825501,47.108939502],[5.127567695,47.111535504],[5.128767883,47.112362712],[5.129222894,47.112927136]]]],&quot;type&quot;:&quot;MultiPolygon&quot;}"/>
    <s v="47.086560546, 5.142300288"/>
  </r>
  <r>
    <x v="0"/>
    <x v="332"/>
    <s v="21088"/>
    <s v="CC de Gevrey-Chambertin et de Nuits-Saint-Georges"/>
    <s v="200070894"/>
    <s v="CC"/>
    <s v="Côte-d'Or"/>
    <s v="21"/>
    <s v="Bourgogne-Franche-Comté"/>
    <s v="27"/>
    <s v="BT &lt;= 36 kVA"/>
    <m/>
    <m/>
    <n v="0"/>
    <n v="0"/>
    <n v="0"/>
    <n v="0"/>
    <n v="0"/>
    <n v="0"/>
    <n v="0"/>
    <n v="0"/>
    <n v="0"/>
    <n v="0"/>
    <s v="{&quot;coordinates&quot;:[[[[5.009446801,47.124596045],[5.01095525,47.125416386],[5.011100484,47.12591369],[5.00680912,47.126615035],[5.002914877,47.127743426],[5.000771389,47.128156067],[4.99997575,47.12773124],[4.999897056,47.127530868],[4.998624663,47.127770803],[4.997727427,47.128057379],[4.997065066,47.128379519],[4.993727022,47.131388322],[4.991522483,47.132582646],[4.990415455,47.132944821],[4.987091297,47.133699919],[4.986586022,47.133919333],[4.985467943,47.134233919],[4.983002946,47.134849868],[4.983383458,47.135255812],[4.981704801,47.136082493],[4.979703111,47.136595871],[4.979354403,47.136803568],[4.973057147,47.138372771],[4.973352433,47.13879551],[4.973830477,47.140063473],[4.972533101,47.14046114],[4.972842,47.141867977],[4.972281452,47.142095473],[4.971971822,47.142362818],[4.968896159,47.146219222],[4.968018576,47.146189122],[4.968114459,47.146717929],[4.967023568,47.146847248],[4.96712571,47.147366944],[4.964517706,47.147884049],[4.964497807,47.147953731],[4.961968008,47.148046182],[4.962320204,47.150104319],[4.962652162,47.151099224],[4.963275182,47.15120573],[4.963672615,47.15142503],[4.964153795,47.153144158],[4.964633255,47.153295421],[4.964984305,47.153690215],[4.967034609,47.154956709],[4.968058613,47.155087895],[4.9692658,47.155065559],[4.969671391,47.154964997],[4.97067859,47.154889314],[4.972069362,47.154977295],[4.973296567,47.154888834],[4.975429172,47.154901084],[4.975513657,47.155224749],[4.976391687,47.155226869],[4.975954467,47.152846014],[4.976624099,47.152818368],[4.976497178,47.151554329],[4.977179227,47.151505755],[4.976819646,47.149226239],[4.978455707,47.149059591],[4.981825014,47.148856944],[4.981373602,47.146561899],[4.983523949,47.146742098],[4.983575842,47.146824962],[4.985750169,47.147082159],[4.987520782,47.147380472],[4.987587078,47.146637256],[4.988118182,47.146256193],[4.988361014,47.143608819],[4.989303191,47.1437088],[4.990875856,47.144046486],[4.993236149,47.144337265],[4.99498696,47.144636705],[4.99599179,47.1449661],[4.996339225,47.144581862],[4.996909142,47.144537806],[4.997741778,47.14467293],[4.998777299,47.144726193],[5.001251907,47.14457445],[5.003068084,47.144358404],[5.004781037,47.14399372],[5.008317749,47.143936892],[5.009208549,47.143825965],[5.009813294,47.143619134],[5.011113423,47.144431388],[5.011697197,47.144228515],[5.011938691,47.144544925],[5.013531276,47.144033607],[5.014225648,47.144141299],[5.014259509,47.144482033],[5.014721854,47.144420849],[5.01559756,47.143906672],[5.015858191,47.143323053],[5.01618053,47.143048161],[5.016592476,47.142910397],[5.01839075,47.142642186],[5.019076902,47.142319512],[5.019557945,47.141666294],[5.020296136,47.141253545],[5.017032639,47.139402134],[5.018447983,47.13913249],[5.018920857,47.13879012],[5.020173514,47.137456093],[5.021366343,47.136956144],[5.022482782,47.136601611],[5.022315869,47.136163239],[5.021388212,47.134619625],[5.020749715,47.133958037],[5.02118084,47.133489402],[5.021423269,47.133549108],[5.023146253,47.132374334],[5.02522629,47.131467063],[5.027122526,47.130271181],[5.027182352,47.129791916],[5.027654897,47.129093777],[5.029899871,47.125249378],[5.028689353,47.124850037],[5.027622427,47.124654402],[5.026510194,47.124271327],[5.024844188,47.123512482],[5.023103214,47.122301924],[5.022168893,47.12208681],[5.021135172,47.122000409],[5.018802313,47.12206817],[5.018032684,47.122268925],[5.016772849,47.122416082],[5.01482466,47.122256408],[5.012652697,47.122251896],[5.012537687,47.124542306],[5.011438969,47.12451819],[5.010932502,47.124700811],[5.01065689,47.124634455],[5.009446801,47.124596045]]]],&quot;type&quot;:&quot;MultiPolygon&quot;}"/>
    <s v="47.13775539, 4.997959719"/>
  </r>
  <r>
    <x v="0"/>
    <x v="333"/>
    <s v="21087"/>
    <s v="CC de Pouilly-en-Auxois/Bligny-sur-Ouche"/>
    <s v="200071207"/>
    <s v="CC"/>
    <s v="Côte-d'Or"/>
    <s v="21"/>
    <s v="Bourgogne-Franche-Comté"/>
    <s v="27"/>
    <s v="BT &gt; 36 kVA"/>
    <n v="1"/>
    <n v="67.525999999999996"/>
    <n v="0"/>
    <n v="0"/>
    <n v="0"/>
    <n v="0"/>
    <n v="0"/>
    <n v="0"/>
    <n v="0"/>
    <n v="0"/>
    <n v="0"/>
    <n v="0"/>
    <s v="{&quot;coordinates&quot;:[[[[4.643169574,47.139706158],[4.643178851,47.140096839],[4.644635834,47.140140074],[4.645366404,47.140337701],[4.646084965,47.140401321],[4.64683423,47.140562653],[4.646719045,47.13964399],[4.646837234,47.139322634],[4.647461303,47.138886016],[4.647764236,47.138391834],[4.648289619,47.137792727],[4.64848926,47.138451745],[4.649748124,47.139783641],[4.650097571,47.140722375],[4.650871399,47.141167886],[4.651660055,47.141192651],[4.651611488,47.141588661],[4.652387118,47.141575786],[4.654269733,47.14181093],[4.65491641,47.142068229],[4.655549897,47.142583254],[4.655924424,47.142745387],[4.657307404,47.142954313],[4.660123212,47.143232724],[4.661711506,47.14363586],[4.66241276,47.144034612],[4.663829832,47.144576154],[4.663942574,47.144807761],[4.664536554,47.145193635],[4.665394715,47.145970121],[4.665890663,47.14583151],[4.666424941,47.146078657],[4.666922319,47.145943623],[4.667857894,47.145936446],[4.667942143,47.144991513],[4.668405341,47.145415273],[4.669133754,47.145112107],[4.6704181,47.144818023],[4.671113645,47.144562145],[4.671871539,47.144401715],[4.672135733,47.144153863],[4.671548849,47.143530194],[4.670617313,47.142815145],[4.671488342,47.142558532],[4.672164723,47.143004411],[4.672343775,47.142777599],[4.673120003,47.142570971],[4.685201916,47.140011119],[4.686413559,47.139508996],[4.686572776,47.139241027],[4.687355769,47.139000884],[4.687267097,47.138318696],[4.687564855,47.137965859],[4.688053147,47.137797546],[4.6877304,47.137099863],[4.688666129,47.136934024],[4.688646139,47.136548901],[4.692374116,47.135244531],[4.691511254,47.13411531],[4.690788151,47.133654016],[4.689803945,47.13235636],[4.689633835,47.13193921],[4.692159819,47.132076988],[4.693942309,47.131859995],[4.69396456,47.132064084],[4.695514987,47.13202066],[4.695604148,47.131080126],[4.697751079,47.13099821],[4.699931431,47.13055376],[4.700787128,47.131786585],[4.702844752,47.1308405],[4.707611679,47.130157888],[4.709153488,47.130177443],[4.71197337,47.130429314],[4.711676168,47.130004168],[4.710759503,47.129268503],[4.710322782,47.128521233],[4.712013911,47.127926194],[4.712186176,47.127741741],[4.712728248,47.127693193],[4.714784354,47.127954499],[4.715191417,47.127892632],[4.715916806,47.127675657],[4.715865747,47.127398156],[4.716171771,47.12731257],[4.716993061,47.128035201],[4.718184638,47.129859058],[4.718472222,47.130105129],[4.719305574,47.130376408],[4.720313803,47.130256059],[4.721491206,47.13059875],[4.721635813,47.130457919],[4.722029867,47.129286789],[4.722550958,47.128499186],[4.722038458,47.127573884],[4.721785367,47.126260199],[4.722073092,47.125437348],[4.722019667,47.124756454],[4.722464023,47.122931697],[4.722220114,47.122111357],[4.722528319,47.120650633],[4.721969455,47.120542788],[4.72169973,47.119946159],[4.72175538,47.119747217],[4.722489337,47.118935729],[4.723122634,47.117947434],[4.72309317,47.117521027],[4.722699102,47.11740893],[4.722765863,47.116938766],[4.723487649,47.116614632],[4.723763994,47.116139542],[4.724043234,47.114105611],[4.724274158,47.113242172],[4.724086936,47.111265622],[4.724444887,47.108972062],[4.724489317,47.106938924],[4.724717495,47.105248844],[4.724615867,47.104834318],[4.724764838,47.103966694],[4.724696999,47.10337156],[4.724278364,47.101952277],[4.724584671,47.100066515],[4.724257111,47.099102437],[4.724081252,47.096696158],[4.724218159,47.096111476],[4.724556458,47.095845278],[4.724413415,47.095042343],[4.724457248,47.094433834],[4.724280278,47.092611109],[4.72440591,47.092004081],[4.724318917,47.091757734],[4.72433451,47.090843467],[4.723932159,47.089352793],[4.723946584,47.088236825],[4.723503219,47.088102054],[4.721004445,47.087846613],[4.718994309,47.087739643],[4.717030569,47.088095721],[4.716080361,47.088440324],[4.7146101,47.088601723],[4.713348125,47.089052687],[4.712555998,47.088937451],[4.711445479,47.088968307],[4.710581816,47.088883834],[4.710642977,47.088401149],[4.708453658,47.088755914],[4.708008655,47.08869315],[4.706329679,47.089009716],[4.705423521,47.088998774],[4.704963077,47.089073105],[4.704354869,47.089478304],[4.702964997,47.089974263],[4.702085368,47.090344726],[4.701021101,47.090923217],[4.70048934,47.091036401],[4.699649755,47.091423365],[4.69711437,47.092728545],[4.696432167,47.092671019],[4.693222808,47.092757694],[4.693257654,47.092943591],[4.692416323,47.09352954],[4.691350176,47.094095359],[4.690846939,47.094068501],[4.690370106,47.093832335],[4.689333872,47.093712404],[4.688671401,47.093274526],[4.68802912,47.093312723],[4.687302184,47.093806012],[4.686383082,47.094058059],[4.685302887,47.094809533],[4.684464669,47.095118919],[4.683838073,47.09523791],[4.683286001,47.095589946],[4.682269938,47.095398518],[4.681855767,47.095563935],[4.680315071,47.09558994],[4.678807105,47.095311976],[4.677612709,47.095745352],[4.677188945,47.096196354],[4.676010499,47.097059025],[4.675233081,47.097333242],[4.674912051,47.097356804],[4.674672076,47.097612424],[4.673957042,47.097645292],[4.673809223,47.097343959],[4.673456456,47.097279726],[4.67334727,47.09758568],[4.671360828,47.097400092],[4.669844511,47.0970654],[4.667550394,47.096396113],[4.666304822,47.095902582],[4.665340983,47.095265401],[4.664779594,47.095105992],[4.664098507,47.095084279],[4.663919175,47.094870738],[4.662595545,47.094109939],[4.660636802,47.093619398],[4.660254833,47.093461892],[4.65985689,47.093128114],[4.659032552,47.092692394],[4.658739414,47.092293172],[4.657999093,47.091973305],[4.657053913,47.092238099],[4.656451049,47.092014408],[4.653815228,47.09007913],[4.652872215,47.089510889],[4.651567454,47.089141418],[4.648833976,47.088917491],[4.648633719,47.089051822],[4.648192532,47.08967226],[4.647599095,47.091006267],[4.647648357,47.092100582],[4.648357058,47.093501574],[4.648877937,47.094063267],[4.649911513,47.094831962],[4.648110951,47.097183652],[4.647665673,47.097629445],[4.646547188,47.099176238],[4.647157427,47.099510639],[4.646582571,47.100377908],[4.647552943,47.10080173],[4.647542156,47.100923452],[4.646904713,47.101339561],[4.646360637,47.101876806],[4.646283828,47.102082314],[4.644883458,47.103082893],[4.644263488,47.10377069],[4.644801205,47.103931436],[4.644755834,47.104259864],[4.64556304,47.104694129],[4.646675999,47.105984014],[4.64720777,47.10642399],[4.64965362,47.107132938],[4.649949652,47.107497021],[4.650604468,47.107775837],[4.650954696,47.109306194],[4.651536074,47.109210544],[4.651903719,47.11027509],[4.651041668,47.110595373],[4.652170005,47.11181925],[4.653322399,47.111288594],[4.654419683,47.110982939],[4.655235459,47.110917235],[4.655741343,47.110982934],[4.654658644,47.112150174],[4.654598077,47.112755278],[4.654738663,47.113510589],[4.654170713,47.113658291],[4.654176125,47.11413548],[4.655121537,47.113865311],[4.654857346,47.114196874],[4.654438108,47.115106976],[4.654389125,47.115702908],[4.654566008,47.116480212],[4.65551122,47.116803474],[4.655582467,47.117018574],[4.654553119,47.118423677],[4.654785391,47.118727425],[4.654046418,47.119923954],[4.654369051,47.120076928],[4.653548084,47.121009878],[4.653980442,47.121127065],[4.652402422,47.123788981],[4.649613591,47.123667597],[4.647721901,47.123373082],[4.64724142,47.12362396],[4.646930239,47.12406153],[4.645881036,47.124741931],[4.645230579,47.125476084],[4.644580625,47.12674602],[4.644459811,47.127197085],[4.644491047,47.127961161],[4.644958586,47.128927048],[4.645950669,47.130520321],[4.647073779,47.131606542],[4.647230436,47.13293254],[4.647500924,47.13375174],[4.646670007,47.133765371],[4.647100747,47.135121686],[4.647808604,47.136131866],[4.647425015,47.136361551],[4.644921013,47.136426894],[4.644260189,47.13622107],[4.644090438,47.138528741],[4.643887558,47.139145759],[4.643169574,47.139706158]]]],&quot;type&quot;:&quot;MultiPolygon&quot;}"/>
    <s v="47.114906921, 4.684266306"/>
  </r>
  <r>
    <x v="0"/>
    <x v="334"/>
    <s v="21086"/>
    <s v="CA Beaune, Côte et Sud - Communauté Beaune-Chagny-Nolay"/>
    <s v="200006682"/>
    <s v="CA"/>
    <s v="Côte-d'Or"/>
    <s v="21"/>
    <s v="Bourgogne-Franche-Comté"/>
    <s v="27"/>
    <s v="BT &lt;= 36 kVA"/>
    <n v="14"/>
    <n v="41.171999999999997"/>
    <n v="0"/>
    <n v="0"/>
    <n v="0"/>
    <n v="0"/>
    <n v="0"/>
    <n v="0"/>
    <n v="0"/>
    <n v="0"/>
    <n v="0"/>
    <n v="0"/>
    <s v="{&quot;coordinates&quot;:[[[[4.828497055,46.967751974],[4.827964742,46.968778079],[4.827480452,46.970368989],[4.827470777,46.972572883],[4.825803621,46.972957719],[4.825259607,46.973250915],[4.823671594,46.97375965],[4.822033892,46.97447358],[4.819479147,46.974799394],[4.818189663,46.975345669],[4.816906082,46.975559521],[4.812466071,46.977150458],[4.809951645,46.977899598],[4.809328949,46.978204758],[4.812179121,46.983071791],[4.812464175,46.984311916],[4.812407179,46.984966633],[4.812237539,46.985166525],[4.812237188,46.985548377],[4.811670583,46.985840959],[4.811769034,46.986147411],[4.811294101,46.986897847],[4.810755643,46.987206192],[4.810668761,46.987873084],[4.810347996,46.988512126],[4.813319099,46.989003114],[4.813773125,46.989747061],[4.815072166,46.991118928],[4.815751151,46.990879498],[4.816005097,46.991034003],[4.819327221,46.994790221],[4.821737195,46.996895578],[4.823012715,46.998261426],[4.823191718,46.999352803],[4.823497573,47.000224234],[4.824466477,47.001862383],[4.824744548,47.002611771],[4.824849211,47.002826255],[4.829709103,47.001337195],[4.829527869,47.001116724],[4.832947352,47.000169986],[4.831866083,46.997787105],[4.833317905,46.99724171],[4.832913288,46.996606022],[4.834197743,46.99613352],[4.835033258,46.995930212],[4.83523836,46.996194424],[4.835774412,46.995971558],[4.834076237,46.993950635],[4.837242599,46.99246563],[4.838440296,46.991652236],[4.840200104,46.990765924],[4.840036794,46.990608224],[4.841449089,46.99003093],[4.839039323,46.987868332],[4.84003018,46.987245538],[4.840283191,46.986907384],[4.839823283,46.986541876],[4.840400626,46.985795987],[4.839839007,46.98568967],[4.840333541,46.984985627],[4.841185316,46.984454198],[4.842108314,46.984198106],[4.842625814,46.983551324],[4.842953724,46.983635244],[4.842986602,46.983133091],[4.843289595,46.982409579],[4.843020934,46.982056338],[4.843346711,46.981807973],[4.843144673,46.981478884],[4.843373146,46.981194249],[4.843434517,46.980640306],[4.844452694,46.979473976],[4.846236614,46.978190915],[4.847231404,46.977729195],[4.848057767,46.977614192],[4.849112696,46.977180311],[4.851406667,46.976387917],[4.851884015,46.976072251],[4.852681966,46.975973881],[4.852503804,46.975728178],[4.852563191,46.97531115],[4.852253789,46.974921659],[4.851781093,46.973529725],[4.852478262,46.973102455],[4.852457574,46.97265249],[4.850866313,46.968141739],[4.850924803,46.968005711],[4.853694046,46.966775148],[4.855845495,46.966367699],[4.856172828,46.96636063],[4.852660805,46.965762369],[4.851608931,46.965740537],[4.85108749,46.965841669],[4.849972986,46.965911788],[4.848558065,46.965506694],[4.848275994,46.965798505],[4.847558445,46.966012636],[4.846953782,46.96606555],[4.845165846,46.966448105],[4.843897527,46.967023156],[4.840939572,46.968050257],[4.840736895,46.968048088],[4.839968347,46.967075104],[4.839594187,46.966093122],[4.836925312,46.966646299],[4.834634827,46.966876387],[4.831375814,46.967487453],[4.828497055,46.967751974]]]],&quot;type&quot;:&quot;MultiPolygon&quot;}"/>
    <s v="46.981841328, 4.83078393"/>
  </r>
  <r>
    <x v="0"/>
    <x v="335"/>
    <s v="21083"/>
    <s v="CC du Pays Arnay Liernais"/>
    <s v="200071173"/>
    <s v="CC"/>
    <s v="Côte-d'Or"/>
    <s v="21"/>
    <s v="Bourgogne-Franche-Comté"/>
    <s v="27"/>
    <s v="BT &lt;= 36 kVA"/>
    <m/>
    <m/>
    <n v="0"/>
    <n v="0"/>
    <n v="0"/>
    <n v="0"/>
    <n v="0"/>
    <n v="0"/>
    <n v="0"/>
    <n v="0"/>
    <n v="0"/>
    <n v="0"/>
    <s v="{&quot;coordinates&quot;:[[[[4.242749048,47.149966688],[4.241016615,47.149073168],[4.241825298,47.148198305],[4.240828202,47.147883953],[4.240743211,47.147345522],[4.239492244,47.14741115],[4.238463551,47.146869315],[4.238414028,47.146609628],[4.236735412,47.146327744],[4.236483332,47.146212485],[4.235795021,47.146238745],[4.23574394,47.145853017],[4.23452884,47.145063726],[4.234432739,47.144210267],[4.234086314,47.14372054],[4.232330198,47.142468783],[4.231535773,47.142353885],[4.231081085,47.142148929],[4.230901605,47.142726197],[4.230278779,47.142902096],[4.229922177,47.14358299],[4.229523202,47.143969001],[4.229008272,47.145404312],[4.229094435,47.145536656],[4.228830926,47.146192247],[4.22740565,47.146889877],[4.226624189,47.147172785],[4.225765639,47.147142264],[4.222564293,47.146114553],[4.220910844,47.146006852],[4.220172124,47.145613965],[4.219357393,47.144952653],[4.218189107,47.144295959],[4.217671682,47.145400794],[4.216796252,47.145264137],[4.214865905,47.144755882],[4.212875303,47.144383287],[4.213474667,47.146443423],[4.2136836,47.146754571],[4.215996521,47.147720732],[4.216408462,47.147728108],[4.215913129,47.148586893],[4.214855813,47.150979552],[4.21488992,47.151496923],[4.215235168,47.152408104],[4.215293463,47.153295285],[4.21519635,47.15437318],[4.213822299,47.154491143],[4.209688524,47.155445621],[4.210061176,47.15710926],[4.210200997,47.160100713],[4.209590294,47.161709798],[4.208221305,47.163827414],[4.208873624,47.165715932],[4.208786397,47.166005869],[4.208855785,47.166744367],[4.2091334,47.167524809],[4.209482061,47.168058702],[4.209828419,47.168548498],[4.212490138,47.171069664],[4.213105185,47.173578915],[4.213049224,47.173849618],[4.212390347,47.173791691],[4.211716213,47.173466503],[4.210193928,47.172239885],[4.21000808,47.171784428],[4.20951763,47.171523037],[4.208679493,47.171536291],[4.208279985,47.171679121],[4.208339426,47.172386208],[4.208742604,47.172524261],[4.209665981,47.17242548],[4.210167312,47.174051749],[4.211146754,47.174154957],[4.211701959,47.174123938],[4.212185195,47.174356583],[4.212422134,47.174675542],[4.21338083,47.174970732],[4.213141152,47.175702559],[4.212885904,47.175978051],[4.21042446,47.178030584],[4.210222286,47.178494597],[4.210043432,47.179585035],[4.210469284,47.180376528],[4.211345334,47.181102985],[4.214967093,47.183355632],[4.214732254,47.183541775],[4.215180366,47.18396926],[4.215542074,47.18460564],[4.215704089,47.185405284],[4.217485944,47.185531529],[4.217902896,47.185689215],[4.21914741,47.185939934],[4.219406134,47.185758934],[4.220003296,47.185884102],[4.220043366,47.186195214],[4.219075643,47.186969833],[4.22011582,47.186944473],[4.22103453,47.187037436],[4.221808856,47.187344405],[4.221959843,47.187711971],[4.220997525,47.188142601],[4.22135613,47.18869616],[4.221504974,47.189143884],[4.223469652,47.188707168],[4.22373473,47.188747586],[4.22408133,47.189236436],[4.224653964,47.190487323],[4.224860788,47.190753452],[4.224692752,47.191611497],[4.224850399,47.192328338],[4.225456864,47.192626254],[4.225665717,47.193618972],[4.22716101,47.193387947],[4.227598113,47.193498565],[4.227717976,47.19313624],[4.22884664,47.193162988],[4.229308934,47.193335459],[4.22925509,47.193696185],[4.229007872,47.194149902],[4.229287516,47.194595328],[4.230284303,47.194803539],[4.230755277,47.195065951],[4.231107732,47.195690675],[4.229898027,47.1958773],[4.229384012,47.196043926],[4.229655753,47.196374184],[4.230289643,47.196828451],[4.230770928,47.196790024],[4.230976215,47.197102078],[4.23066078,47.197807731],[4.231519372,47.197977783],[4.23159761,47.198337105],[4.231832853,47.198572306],[4.231433371,47.198722416],[4.231049425,47.199320751],[4.230574962,47.199831808],[4.229736524,47.200255789],[4.229489202,47.200648281],[4.228884598,47.201130999],[4.22926407,47.201434004],[4.230666289,47.201861206],[4.230218615,47.202273835],[4.229697109,47.202462149],[4.229443099,47.202735861],[4.229140686,47.203551215],[4.228885641,47.203779917],[4.229697476,47.203634445],[4.231596625,47.203489118],[4.23200868,47.204982976],[4.232246828,47.205055175],[4.233507813,47.204618576],[4.233354882,47.204459936],[4.233548204,47.203844716],[4.234075651,47.203166512],[4.234652533,47.202570613],[4.235294994,47.202127078],[4.235822305,47.20213496],[4.236322528,47.202746387],[4.237334023,47.203586452],[4.23640689,47.204693019],[4.236116501,47.205510065],[4.236357776,47.206063027],[4.235838768,47.206648412],[4.236185482,47.206959847],[4.23679138,47.207797941],[4.237068639,47.208535996],[4.238444432,47.208435763],[4.239098533,47.210676126],[4.239387472,47.211345622],[4.239117075,47.211768092],[4.238333919,47.212417536],[4.240398459,47.21238375],[4.241585356,47.212453873],[4.242156532,47.212869131],[4.243154509,47.212826015],[4.244113951,47.212487978],[4.244589635,47.212487372],[4.246525755,47.211986655],[4.247818377,47.211430711],[4.249444448,47.210099527],[4.250139153,47.209233067],[4.250405811,47.209051913],[4.250306871,47.208546964],[4.250509228,47.208157614],[4.251402031,47.20785715],[4.253062413,47.207440334],[4.254367363,47.207307363],[4.256084699,47.207407609],[4.258460064,47.207396239],[4.258520058,47.207249724],[4.258355046,47.206352029],[4.258058262,47.205412546],[4.257648793,47.204682275],[4.257865154,47.204329675],[4.258413443,47.203764579],[4.261748103,47.201905922],[4.265841527,47.19979577],[4.267395119,47.198281432],[4.26841932,47.197849738],[4.268379837,47.197519727],[4.267663327,47.196712714],[4.267182759,47.196500077],[4.26774174,47.1956674],[4.268140129,47.193906372],[4.268615886,47.19245873],[4.268864062,47.192004014],[4.269258863,47.190373575],[4.271103149,47.189718571],[4.270469523,47.189398679],[4.267853535,47.187628354],[4.265461346,47.186493906],[4.264721667,47.186322807],[4.259065682,47.184266703],[4.257247058,47.182795405],[4.25636218,47.182284579],[4.255848545,47.182458524],[4.254461327,47.182265568],[4.253615468,47.182237811],[4.252973567,47.182064679],[4.251586912,47.181270219],[4.250581288,47.180106067],[4.250944469,47.179993196],[4.251556684,47.179572399],[4.252068188,47.179421006],[4.252720262,47.179465276],[4.254578923,47.17898145],[4.254334213,47.178680668],[4.254372638,47.178289479],[4.254700168,47.177950983],[4.255638806,47.177769734],[4.254631834,47.177228705],[4.254344709,47.177487528],[4.253869188,47.177538599],[4.253397374,47.177408647],[4.252770576,47.17737131],[4.252878081,47.176883933],[4.25253574,47.176529278],[4.252003295,47.176403579],[4.251251068,47.17648014],[4.250617062,47.176245682],[4.250574915,47.175966114],[4.250897028,47.175621385],[4.250886465,47.174712098],[4.250227825,47.174723713],[4.248362092,47.174214409],[4.248044065,47.174052165],[4.247581387,47.174542465],[4.247125174,47.17468514],[4.246714537,47.174287084],[4.246535851,47.173527273],[4.246089172,47.173397021],[4.24559069,47.173025118],[4.24554108,47.172821262],[4.245738638,47.170973322],[4.246463882,47.170646776],[4.246911865,47.170549211],[4.244488059,47.169194078],[4.244140083,47.168705301],[4.241365377,47.166726296],[4.240289056,47.166426294],[4.240110582,47.166989154],[4.239269694,47.167166532],[4.236463847,47.166177283],[4.235857762,47.165828097],[4.235073446,47.165133257],[4.234880393,47.164314153],[4.231733708,47.163015987],[4.231335809,47.162704181],[4.233234651,47.161801578],[4.233659921,47.161348648],[4.23444499,47.16075502],[4.234590424,47.160131293],[4.237157985,47.160129992],[4.237515627,47.159895667],[4.240721078,47.159735299],[4.241498609,47.159907043],[4.242153964,47.159818076],[4.243327443,47.159928833],[4.244307065,47.159419485],[4.244526831,47.158932706],[4.244130588,47.158351705],[4.244073264,47.158041682],[4.244248627,47.157747167],[4.244660808,47.15793272],[4.244807225,47.157585391],[4.244212954,47.157117269],[4.243856185,47.156701516],[4.244886191,47.1561475],[4.243584666,47.154946848],[4.243095975,47.154190357],[4.242551507,47.153704583],[4.241740791,47.153177544],[4.241206528,47.152961775],[4.239811245,47.152669692],[4.241068538,47.151842253],[4.240963758,47.151705615],[4.243357348,47.150303209],[4.242749048,47.149966688]]]],&quot;type&quot;:&quot;MultiPolygon&quot;}"/>
    <s v="47.178622203, 4.235923074"/>
  </r>
  <r>
    <x v="0"/>
    <x v="335"/>
    <s v="21083"/>
    <s v="CC du Pays Arnay Liernais"/>
    <s v="200071173"/>
    <s v="CC"/>
    <s v="Côte-d'Or"/>
    <s v="21"/>
    <s v="Bourgogne-Franche-Comté"/>
    <s v="27"/>
    <s v="BT &gt; 36 kVA"/>
    <n v="1"/>
    <n v="113.492"/>
    <n v="0"/>
    <n v="0"/>
    <n v="0"/>
    <n v="0"/>
    <n v="0"/>
    <n v="0"/>
    <n v="0"/>
    <n v="0"/>
    <n v="0"/>
    <n v="0"/>
    <s v="{&quot;coordinates&quot;:[[[[4.242749048,47.149966688],[4.241016615,47.149073168],[4.241825298,47.148198305],[4.240828202,47.147883953],[4.240743211,47.147345522],[4.239492244,47.14741115],[4.238463551,47.146869315],[4.238414028,47.146609628],[4.236735412,47.146327744],[4.236483332,47.146212485],[4.235795021,47.146238745],[4.23574394,47.145853017],[4.23452884,47.145063726],[4.234432739,47.144210267],[4.234086314,47.14372054],[4.232330198,47.142468783],[4.231535773,47.142353885],[4.231081085,47.142148929],[4.230901605,47.142726197],[4.230278779,47.142902096],[4.229922177,47.14358299],[4.229523202,47.143969001],[4.229008272,47.145404312],[4.229094435,47.145536656],[4.228830926,47.146192247],[4.22740565,47.146889877],[4.226624189,47.147172785],[4.225765639,47.147142264],[4.222564293,47.146114553],[4.220910844,47.146006852],[4.220172124,47.145613965],[4.219357393,47.144952653],[4.218189107,47.144295959],[4.217671682,47.145400794],[4.216796252,47.145264137],[4.214865905,47.144755882],[4.212875303,47.144383287],[4.213474667,47.146443423],[4.2136836,47.146754571],[4.215996521,47.147720732],[4.216408462,47.147728108],[4.215913129,47.148586893],[4.214855813,47.150979552],[4.21488992,47.151496923],[4.215235168,47.152408104],[4.215293463,47.153295285],[4.21519635,47.15437318],[4.213822299,47.154491143],[4.209688524,47.155445621],[4.210061176,47.15710926],[4.210200997,47.160100713],[4.209590294,47.161709798],[4.208221305,47.163827414],[4.208873624,47.165715932],[4.208786397,47.166005869],[4.208855785,47.166744367],[4.2091334,47.167524809],[4.209482061,47.168058702],[4.209828419,47.168548498],[4.212490138,47.171069664],[4.213105185,47.173578915],[4.213049224,47.173849618],[4.212390347,47.173791691],[4.211716213,47.173466503],[4.210193928,47.172239885],[4.21000808,47.171784428],[4.20951763,47.171523037],[4.208679493,47.171536291],[4.208279985,47.171679121],[4.208339426,47.172386208],[4.208742604,47.172524261],[4.209665981,47.17242548],[4.210167312,47.174051749],[4.211146754,47.174154957],[4.211701959,47.174123938],[4.212185195,47.174356583],[4.212422134,47.174675542],[4.21338083,47.174970732],[4.213141152,47.175702559],[4.212885904,47.175978051],[4.21042446,47.178030584],[4.210222286,47.178494597],[4.210043432,47.179585035],[4.210469284,47.180376528],[4.211345334,47.181102985],[4.214967093,47.183355632],[4.214732254,47.183541775],[4.215180366,47.18396926],[4.215542074,47.18460564],[4.215704089,47.185405284],[4.217485944,47.185531529],[4.217902896,47.185689215],[4.21914741,47.185939934],[4.219406134,47.185758934],[4.220003296,47.185884102],[4.220043366,47.186195214],[4.219075643,47.186969833],[4.22011582,47.186944473],[4.22103453,47.187037436],[4.221808856,47.187344405],[4.221959843,47.187711971],[4.220997525,47.188142601],[4.22135613,47.18869616],[4.221504974,47.189143884],[4.223469652,47.188707168],[4.22373473,47.188747586],[4.22408133,47.189236436],[4.224653964,47.190487323],[4.224860788,47.190753452],[4.224692752,47.191611497],[4.224850399,47.192328338],[4.225456864,47.192626254],[4.225665717,47.193618972],[4.22716101,47.193387947],[4.227598113,47.193498565],[4.227717976,47.19313624],[4.22884664,47.193162988],[4.229308934,47.193335459],[4.22925509,47.193696185],[4.229007872,47.194149902],[4.229287516,47.194595328],[4.230284303,47.194803539],[4.230755277,47.195065951],[4.231107732,47.195690675],[4.229898027,47.1958773],[4.229384012,47.196043926],[4.229655753,47.196374184],[4.230289643,47.196828451],[4.230770928,47.196790024],[4.230976215,47.197102078],[4.23066078,47.197807731],[4.231519372,47.197977783],[4.23159761,47.198337105],[4.231832853,47.198572306],[4.231433371,47.198722416],[4.231049425,47.199320751],[4.230574962,47.199831808],[4.229736524,47.200255789],[4.229489202,47.200648281],[4.228884598,47.201130999],[4.22926407,47.201434004],[4.230666289,47.201861206],[4.230218615,47.202273835],[4.229697109,47.202462149],[4.229443099,47.202735861],[4.229140686,47.203551215],[4.228885641,47.203779917],[4.229697476,47.203634445],[4.231596625,47.203489118],[4.23200868,47.204982976],[4.232246828,47.205055175],[4.233507813,47.204618576],[4.233354882,47.204459936],[4.233548204,47.203844716],[4.234075651,47.203166512],[4.234652533,47.202570613],[4.235294994,47.202127078],[4.235822305,47.20213496],[4.236322528,47.202746387],[4.237334023,47.203586452],[4.23640689,47.204693019],[4.236116501,47.205510065],[4.236357776,47.206063027],[4.235838768,47.206648412],[4.236185482,47.206959847],[4.23679138,47.207797941],[4.237068639,47.208535996],[4.238444432,47.208435763],[4.239098533,47.210676126],[4.239387472,47.211345622],[4.239117075,47.211768092],[4.238333919,47.212417536],[4.240398459,47.21238375],[4.241585356,47.212453873],[4.242156532,47.212869131],[4.243154509,47.212826015],[4.244113951,47.212487978],[4.244589635,47.212487372],[4.246525755,47.211986655],[4.247818377,47.211430711],[4.249444448,47.210099527],[4.250139153,47.209233067],[4.250405811,47.209051913],[4.250306871,47.208546964],[4.250509228,47.208157614],[4.251402031,47.20785715],[4.253062413,47.207440334],[4.254367363,47.207307363],[4.256084699,47.207407609],[4.258460064,47.207396239],[4.258520058,47.207249724],[4.258355046,47.206352029],[4.258058262,47.205412546],[4.257648793,47.204682275],[4.257865154,47.204329675],[4.258413443,47.203764579],[4.261748103,47.201905922],[4.265841527,47.19979577],[4.267395119,47.198281432],[4.26841932,47.197849738],[4.268379837,47.197519727],[4.267663327,47.196712714],[4.267182759,47.196500077],[4.26774174,47.1956674],[4.268140129,47.193906372],[4.268615886,47.19245873],[4.268864062,47.192004014],[4.269258863,47.190373575],[4.271103149,47.189718571],[4.270469523,47.189398679],[4.267853535,47.187628354],[4.265461346,47.186493906],[4.264721667,47.186322807],[4.259065682,47.184266703],[4.257247058,47.182795405],[4.25636218,47.182284579],[4.255848545,47.182458524],[4.254461327,47.182265568],[4.253615468,47.182237811],[4.252973567,47.182064679],[4.251586912,47.181270219],[4.250581288,47.180106067],[4.250944469,47.179993196],[4.251556684,47.179572399],[4.252068188,47.179421006],[4.252720262,47.179465276],[4.254578923,47.17898145],[4.254334213,47.178680668],[4.254372638,47.178289479],[4.254700168,47.177950983],[4.255638806,47.177769734],[4.254631834,47.177228705],[4.254344709,47.177487528],[4.253869188,47.177538599],[4.253397374,47.177408647],[4.252770576,47.17737131],[4.252878081,47.176883933],[4.25253574,47.176529278],[4.252003295,47.176403579],[4.251251068,47.17648014],[4.250617062,47.176245682],[4.250574915,47.175966114],[4.250897028,47.175621385],[4.250886465,47.174712098],[4.250227825,47.174723713],[4.248362092,47.174214409],[4.248044065,47.174052165],[4.247581387,47.174542465],[4.247125174,47.17468514],[4.246714537,47.174287084],[4.246535851,47.173527273],[4.246089172,47.173397021],[4.24559069,47.173025118],[4.24554108,47.172821262],[4.245738638,47.170973322],[4.246463882,47.170646776],[4.246911865,47.170549211],[4.244488059,47.169194078],[4.244140083,47.168705301],[4.241365377,47.166726296],[4.240289056,47.166426294],[4.240110582,47.166989154],[4.239269694,47.167166532],[4.236463847,47.166177283],[4.235857762,47.165828097],[4.235073446,47.165133257],[4.234880393,47.164314153],[4.231733708,47.163015987],[4.231335809,47.162704181],[4.233234651,47.161801578],[4.233659921,47.161348648],[4.23444499,47.16075502],[4.234590424,47.160131293],[4.237157985,47.160129992],[4.237515627,47.159895667],[4.240721078,47.159735299],[4.241498609,47.159907043],[4.242153964,47.159818076],[4.243327443,47.159928833],[4.244307065,47.159419485],[4.244526831,47.158932706],[4.244130588,47.158351705],[4.244073264,47.158041682],[4.244248627,47.157747167],[4.244660808,47.15793272],[4.244807225,47.157585391],[4.244212954,47.157117269],[4.243856185,47.156701516],[4.244886191,47.1561475],[4.243584666,47.154946848],[4.243095975,47.154190357],[4.242551507,47.153704583],[4.241740791,47.153177544],[4.241206528,47.152961775],[4.239811245,47.152669692],[4.241068538,47.151842253],[4.240963758,47.151705615],[4.243357348,47.150303209],[4.242749048,47.149966688]]]],&quot;type&quot;:&quot;MultiPolygon&quot;}"/>
    <s v="47.178622203, 4.235923074"/>
  </r>
  <r>
    <x v="0"/>
    <x v="336"/>
    <s v="21079"/>
    <s v="CC Mirebellois et Fontenois"/>
    <s v="200072825"/>
    <s v="CC"/>
    <s v="Côte-d'Or"/>
    <s v="21"/>
    <s v="Bourgogne-Franche-Comté"/>
    <s v="27"/>
    <s v="BT &lt;= 36 kVA"/>
    <m/>
    <m/>
    <n v="0"/>
    <n v="0"/>
    <n v="0"/>
    <n v="0"/>
    <n v="0"/>
    <n v="0"/>
    <n v="0"/>
    <n v="0"/>
    <n v="0"/>
    <n v="0"/>
    <s v="{&quot;coordinates&quot;:[[[[5.372242923,47.431373759],[5.371795342,47.431246895],[5.371809567,47.430608984],[5.370807426,47.43003682],[5.369799221,47.430377074],[5.368599871,47.430326751],[5.367641082,47.430464247],[5.366850924,47.430273189],[5.365987705,47.43020069],[5.364260467,47.430217794],[5.363468006,47.430305044],[5.36300001,47.430165954],[5.362568257,47.429885633],[5.361760265,47.429801174],[5.361619948,47.429598687],[5.362108713,47.429155579],[5.361926588,47.428847672],[5.361986843,47.428588879],[5.362411508,47.428437962],[5.362838342,47.428727389],[5.363057793,47.428677902],[5.363263771,47.427901909],[5.362539137,47.42775092],[5.362436742,47.427565676],[5.363078685,47.427045603],[5.363137598,47.426876895],[5.362833582,47.426332809],[5.363218285,47.425817959],[5.363710712,47.425729602],[5.361250906,47.424327804],[5.359682037,47.425796988],[5.35886547,47.425847773],[5.35725632,47.427429411],[5.356872221,47.427899197],[5.356556807,47.428512585],[5.356344554,47.429389557],[5.355698548,47.429245938],[5.354964085,47.431165556],[5.354283356,47.431802541],[5.353972349,47.431399967],[5.348765972,47.432071669],[5.348017858,47.427812584],[5.347470741,47.428046972],[5.347501363,47.428957749],[5.346238885,47.430100847],[5.345166851,47.430653809],[5.34397862,47.430856974],[5.342622826,47.432145102],[5.342302547,47.432256919],[5.341498226,47.432195661],[5.33914737,47.431063188],[5.337400835,47.430699335],[5.336811233,47.430326631],[5.335916622,47.430263546],[5.3343717,47.430779071],[5.333443863,47.43092827],[5.331995476,47.430887968],[5.331132312,47.430693631],[5.329207403,47.431078911],[5.327104703,47.430732842],[5.326224465,47.431336724],[5.325931893,47.431537099],[5.328342768,47.435674763],[5.329233013,47.43713119],[5.330040797,47.437758929],[5.330176621,47.438043493],[5.330051614,47.439350033],[5.328688605,47.442194323],[5.328888304,47.443153942],[5.328336497,47.444324024],[5.328463983,47.444935665],[5.329242369,47.445464935],[5.329477511,47.446140161],[5.328143918,47.446428917],[5.332333423,47.447305936],[5.334305643,47.447475325],[5.335026406,47.447624769],[5.335475473,47.445440866],[5.342462221,47.44537698],[5.342273532,47.446829809],[5.34813231,47.446015586],[5.347969969,47.447187815],[5.35390819,47.447970231],[5.353975004,47.446711667],[5.358770248,47.446862227],[5.358316123,47.448035885],[5.35830873,47.450008312],[5.367569977,47.450024698],[5.367653155,47.449293532],[5.374253265,47.447833396],[5.37471152,47.44957479],[5.375105043,47.450694295],[5.375294737,47.45092998],[5.375754865,47.450946704],[5.378251204,47.450324743],[5.379160625,47.450413324],[5.379231368,47.449585137],[5.379527505,47.44934763],[5.379627705,47.449033077],[5.380001486,47.448481476],[5.380528851,47.448069927],[5.381415634,47.4476204],[5.381862521,47.44695202],[5.382452755,47.446790439],[5.382283458,47.446357118],[5.382920584,47.445996444],[5.383345516,47.445432076],[5.383095264,47.445029233],[5.383254155,47.444721578],[5.384414845,47.444283527],[5.384322614,47.44394139],[5.38456071,47.443355628],[5.384585521,47.442690481],[5.384057496,47.442429321],[5.383673748,47.441979682],[5.383254959,47.441786527],[5.383022202,47.441418448],[5.38237427,47.441385786],[5.381805081,47.441720752],[5.381045509,47.441446307],[5.380917509,47.44104546],[5.38028991,47.440872779],[5.379760704,47.440494547],[5.379920627,47.44026973],[5.379344467,47.43982041],[5.379339778,47.439595357],[5.378875438,47.439451751],[5.378412832,47.439137895],[5.37843611,47.438944692],[5.378869488,47.438809749],[5.378976383,47.438168141],[5.378793229,47.437929626],[5.378676732,47.437428576],[5.378269808,47.437561177],[5.377931736,47.437032233],[5.377995141,47.436606757],[5.378467277,47.436328729],[5.378234564,47.434914148],[5.378443061,47.434528033],[5.37828457,47.433917968],[5.377866365,47.433347433],[5.377467076,47.433292552],[5.37714838,47.433438657],[5.375794536,47.433228555],[5.374732801,47.432631524],[5.373822184,47.432598775],[5.373063037,47.432060397],[5.372964562,47.431575184],[5.372242923,47.431373759]]]],&quot;type&quot;:&quot;MultiPolygon&quot;}"/>
    <s v="47.439248099, 5.355634867"/>
  </r>
  <r>
    <x v="0"/>
    <x v="337"/>
    <s v="21078"/>
    <s v="CC du Pays Châtillonnais"/>
    <s v="242101434"/>
    <s v="CC"/>
    <s v="Côte-d'Or"/>
    <s v="21"/>
    <s v="Bourgogne-Franche-Comté"/>
    <s v="27"/>
    <s v="BT &lt;= 36 kVA"/>
    <m/>
    <m/>
    <n v="0"/>
    <n v="0"/>
    <n v="0"/>
    <n v="0"/>
    <n v="0"/>
    <n v="0"/>
    <n v="0"/>
    <n v="0"/>
    <n v="0"/>
    <n v="0"/>
    <s v="{&quot;coordinates&quot;:[[[[4.401368664,47.834684552],[4.40191392,47.834829259],[4.403365319,47.835672434],[4.404087055,47.836272291],[4.406029693,47.837235571],[4.406421481,47.837692645],[4.4092968,47.838934528],[4.408807867,47.839403975],[4.408598132,47.839814259],[4.408291675,47.842024184],[4.4080505,47.84286331],[4.40921598,47.84309775],[4.410599615,47.843541088],[4.410645609,47.843410015],[4.412032038,47.843957719],[4.411838906,47.845194135],[4.41192505,47.845718779],[4.410661982,47.848258864],[4.408806427,47.851456846],[4.411851908,47.852126836],[4.421181071,47.854924321],[4.421566343,47.855177992],[4.429642488,47.858092603],[4.432245407,47.858843073],[4.43262701,47.859205669],[4.433067215,47.859410025],[4.43520479,47.860012189],[4.436543322,47.860098423],[4.437873829,47.860579899],[4.439635351,47.86136842],[4.442730733,47.863150472],[4.443593734,47.862273025],[4.443915473,47.862397786],[4.44459015,47.861384027],[4.445351684,47.859679688],[4.445874107,47.859610241],[4.445939444,47.858816414],[4.446351425,47.856999354],[4.44745768,47.855827229],[4.445331879,47.855509586],[4.444918944,47.85453802],[4.444647232,47.853447695],[4.4445805,47.851976785],[4.445956064,47.847876784],[4.4458918,47.846251914],[4.446140485,47.844678094],[4.444863294,47.844670431],[4.444929593,47.842879222],[4.44415287,47.842884288],[4.44421303,47.841752062],[4.4437934,47.84175993],[4.443728623,47.840901086],[4.442746463,47.840971682],[4.44292751,47.840597694],[4.442862171,47.84030865],[4.441925923,47.838325436],[4.440576907,47.836549819],[4.438176944,47.833876127],[4.437470267,47.832758704],[4.436766717,47.831112849],[4.436472928,47.830728483],[4.435297252,47.829566382],[4.434489586,47.828962362],[4.432421707,47.827576205],[4.430627684,47.826577336],[4.429405628,47.826913596],[4.427411885,47.827633703],[4.425724214,47.828005297],[4.42492164,47.827386748],[4.424926961,47.828483067],[4.424685806,47.828662427],[4.424648139,47.82965125],[4.424515185,47.830127244],[4.423124923,47.831175697],[4.421679371,47.831408368],[4.421330669,47.831516113],[4.42112718,47.831855235],[4.420780632,47.83189364],[4.420377697,47.831472751],[4.417989388,47.830241451],[4.417159916,47.830066049],[4.415741198,47.829498991],[4.414475343,47.829099301],[4.413722072,47.828922955],[4.412531569,47.82879238],[4.412153068,47.828482788],[4.411828923,47.828005112],[4.411641122,47.827174736],[4.411799855,47.826558023],[4.41116123,47.826116537],[4.410815874,47.825745331],[4.409276422,47.82621392],[4.407838324,47.826270804],[4.40714146,47.826405191],[4.40400912,47.827753357],[4.403593389,47.828563065],[4.402942827,47.829237859],[4.402718594,47.830061475],[4.401840585,47.831338479],[4.401589488,47.831955379],[4.401639979,47.83229863],[4.401343676,47.834091657],[4.401368664,47.834684552]]]],&quot;type&quot;:&quot;MultiPolygon&quot;}"/>
    <s v="47.843100453, 4.426207708"/>
  </r>
  <r>
    <x v="0"/>
    <x v="338"/>
    <s v="21076"/>
    <s v="CC Auxonne Pontailler Val de Saône"/>
    <s v="200070902"/>
    <s v="CC"/>
    <s v="Côte-d'Or"/>
    <s v="21"/>
    <s v="Bourgogne-Franche-Comté"/>
    <s v="27"/>
    <s v="BT &lt;= 36 kVA"/>
    <m/>
    <m/>
    <n v="0"/>
    <n v="0"/>
    <n v="0"/>
    <n v="0"/>
    <n v="0"/>
    <n v="0"/>
    <n v="0"/>
    <n v="0"/>
    <n v="0"/>
    <n v="0"/>
    <s v="{&quot;coordinates&quot;:[[[[5.290205048,47.341633547],[5.289907775,47.340380366],[5.290448579,47.340323771],[5.290291394,47.339465894],[5.291941547,47.339201883],[5.298592185,47.337863623],[5.299375816,47.337631063],[5.300141056,47.337031414],[5.301027429,47.337557821],[5.303509377,47.338587544],[5.304399385,47.337808872],[5.304503497,47.337795999],[5.305978578,47.338670929],[5.307883555,47.338604267],[5.307553902,47.332571321],[5.307802338,47.331571207],[5.308077196,47.33103168],[5.308745096,47.330206049],[5.308154165,47.330080004],[5.309123368,47.328837699],[5.309135073,47.328555574],[5.308526264,47.32822905],[5.307719819,47.327957786],[5.306503015,47.327723488],[5.305749812,47.327673605],[5.305150867,47.327390997],[5.305313874,47.326930249],[5.304443362,47.326276574],[5.302806768,47.325487687],[5.30241052,47.325482937],[5.30218126,47.325789189],[5.300224384,47.325839683],[5.299353951,47.32518597],[5.297572323,47.325771515],[5.296996183,47.326484491],[5.294767304,47.327237346],[5.293536834,47.325813479],[5.293370188,47.325757331],[5.291411413,47.322474557],[5.294434867,47.321753793],[5.293864974,47.32025743],[5.29366905,47.318988736],[5.29206097,47.318982672],[5.292024984,47.318605126],[5.289454025,47.31831813],[5.288018897,47.315999432],[5.287597923,47.31612751],[5.286781887,47.314411713],[5.286568736,47.313293749],[5.285481967,47.311873272],[5.286061024,47.311508829],[5.285889235,47.310490917],[5.285523516,47.309987471],[5.283621191,47.308038163],[5.283010784,47.307010864],[5.281334429,47.304828318],[5.281060071,47.303606174],[5.281337269,47.301778782],[5.281314263,47.301019115],[5.280992799,47.29996541],[5.280471223,47.299311907],[5.278609877,47.300031137],[5.277053778,47.300519194],[5.272722205,47.30237291],[5.269830222,47.30424244],[5.268862269,47.305086326],[5.267195054,47.306021318],[5.266706068,47.30560398],[5.266260963,47.304751691],[5.265981021,47.303953814],[5.261591283,47.303372992],[5.26099714,47.303349445],[5.26010963,47.303527942],[5.25686533,47.30461867],[5.255380151,47.305289674],[5.255145118,47.305115921],[5.252343576,47.305876399],[5.250328611,47.30660895],[5.250398454,47.306727376],[5.248110426,47.307802007],[5.246887231,47.308757816],[5.243453585,47.311098251],[5.245020287,47.313667988],[5.245754,47.315569368],[5.245729288,47.315706737],[5.244391733,47.317385202],[5.237742743,47.319271525],[5.237520349,47.318829117],[5.235239125,47.319258518],[5.235456196,47.319637091],[5.235558969,47.320228602],[5.234351607,47.320304081],[5.234591763,47.321205455],[5.233347518,47.321636465],[5.233205447,47.322041763],[5.234889415,47.3217698],[5.23549234,47.322285939],[5.237080094,47.324059241],[5.236147314,47.324559928],[5.235968642,47.325103724],[5.235477755,47.325306804],[5.235125772,47.325855737],[5.23304092,47.326237178],[5.233342892,47.326809548],[5.233966436,47.327119963],[5.236533497,47.329377855],[5.237568853,47.330986174],[5.238151903,47.332197938],[5.239044672,47.333307364],[5.241362372,47.336687591],[5.242308332,47.337544702],[5.243510959,47.338170799],[5.24443233,47.33878701],[5.244559198,47.339666234],[5.245387171,47.340139249],[5.247306882,47.341023419],[5.247643551,47.341311396],[5.248506182,47.341819742],[5.250037885,47.342263787],[5.250873416,47.342977974],[5.251651839,47.343341133],[5.252931284,47.343581995],[5.253651517,47.343884129],[5.255835266,47.34511697],[5.257477311,47.346447659],[5.258268914,47.346743875],[5.259228073,47.346582028],[5.26026465,47.346307894],[5.262478439,47.346518759],[5.263601151,47.346370801],[5.262039948,47.344761239],[5.260608222,47.344146992],[5.259457682,47.343444404],[5.260402324,47.34281362],[5.262113252,47.344111384],[5.264025795,47.343214051],[5.264213288,47.343857923],[5.265352866,47.344832658],[5.267519563,47.344902051],[5.268313558,47.344783879],[5.268723948,47.346341996],[5.269561335,47.346309426],[5.271558686,47.346445995],[5.273674623,47.345534618],[5.274152753,47.345404577],[5.274922475,47.34533907],[5.276403492,47.345361386],[5.27830599,47.345136758],[5.277596282,47.343307154],[5.277655916,47.341528203],[5.278615728,47.341478755],[5.279258217,47.341569716],[5.280817324,47.341530101],[5.281764187,47.341612369],[5.283244285,47.34114829],[5.283590149,47.342301463],[5.283604336,47.342883872],[5.285417522,47.342587032],[5.285864325,47.342407124],[5.286638395,47.341916369],[5.28762196,47.341740294],[5.287929784,47.341377592],[5.288688748,47.341527448],[5.290205048,47.341633547]]]],&quot;type&quot;:&quot;MultiPolygon&quot;}"/>
    <s v="47.325446544, 5.268697902"/>
  </r>
  <r>
    <x v="0"/>
    <x v="338"/>
    <s v="21076"/>
    <s v="CC Auxonne Pontailler Val de Saône"/>
    <s v="200070902"/>
    <s v="CC"/>
    <s v="Côte-d'Or"/>
    <s v="21"/>
    <s v="Bourgogne-Franche-Comté"/>
    <s v="27"/>
    <s v="BT &gt; 36 kVA"/>
    <n v="1"/>
    <n v="122.71899999999999"/>
    <n v="0"/>
    <n v="0"/>
    <n v="0"/>
    <n v="0"/>
    <n v="0"/>
    <n v="0"/>
    <n v="0"/>
    <n v="0"/>
    <n v="0"/>
    <n v="0"/>
    <s v="{&quot;coordinates&quot;:[[[[5.290205048,47.341633547],[5.289907775,47.340380366],[5.290448579,47.340323771],[5.290291394,47.339465894],[5.291941547,47.339201883],[5.298592185,47.337863623],[5.299375816,47.337631063],[5.300141056,47.337031414],[5.301027429,47.337557821],[5.303509377,47.338587544],[5.304399385,47.337808872],[5.304503497,47.337795999],[5.305978578,47.338670929],[5.307883555,47.338604267],[5.307553902,47.332571321],[5.307802338,47.331571207],[5.308077196,47.33103168],[5.308745096,47.330206049],[5.308154165,47.330080004],[5.309123368,47.328837699],[5.309135073,47.328555574],[5.308526264,47.32822905],[5.307719819,47.327957786],[5.306503015,47.327723488],[5.305749812,47.327673605],[5.305150867,47.327390997],[5.305313874,47.326930249],[5.304443362,47.326276574],[5.302806768,47.325487687],[5.30241052,47.325482937],[5.30218126,47.325789189],[5.300224384,47.325839683],[5.299353951,47.32518597],[5.297572323,47.325771515],[5.296996183,47.326484491],[5.294767304,47.327237346],[5.293536834,47.325813479],[5.293370188,47.325757331],[5.291411413,47.322474557],[5.294434867,47.321753793],[5.293864974,47.32025743],[5.29366905,47.318988736],[5.29206097,47.318982672],[5.292024984,47.318605126],[5.289454025,47.31831813],[5.288018897,47.315999432],[5.287597923,47.31612751],[5.286781887,47.314411713],[5.286568736,47.313293749],[5.285481967,47.311873272],[5.286061024,47.311508829],[5.285889235,47.310490917],[5.285523516,47.309987471],[5.283621191,47.308038163],[5.283010784,47.307010864],[5.281334429,47.304828318],[5.281060071,47.303606174],[5.281337269,47.301778782],[5.281314263,47.301019115],[5.280992799,47.29996541],[5.280471223,47.299311907],[5.278609877,47.300031137],[5.277053778,47.300519194],[5.272722205,47.30237291],[5.269830222,47.30424244],[5.268862269,47.305086326],[5.267195054,47.306021318],[5.266706068,47.30560398],[5.266260963,47.304751691],[5.265981021,47.303953814],[5.261591283,47.303372992],[5.26099714,47.303349445],[5.26010963,47.303527942],[5.25686533,47.30461867],[5.255380151,47.305289674],[5.255145118,47.305115921],[5.252343576,47.305876399],[5.250328611,47.30660895],[5.250398454,47.306727376],[5.248110426,47.307802007],[5.246887231,47.308757816],[5.243453585,47.311098251],[5.245020287,47.313667988],[5.245754,47.315569368],[5.245729288,47.315706737],[5.244391733,47.317385202],[5.237742743,47.319271525],[5.237520349,47.318829117],[5.235239125,47.319258518],[5.235456196,47.319637091],[5.235558969,47.320228602],[5.234351607,47.320304081],[5.234591763,47.321205455],[5.233347518,47.321636465],[5.233205447,47.322041763],[5.234889415,47.3217698],[5.23549234,47.322285939],[5.237080094,47.324059241],[5.236147314,47.324559928],[5.235968642,47.325103724],[5.235477755,47.325306804],[5.235125772,47.325855737],[5.23304092,47.326237178],[5.233342892,47.326809548],[5.233966436,47.327119963],[5.236533497,47.329377855],[5.237568853,47.330986174],[5.238151903,47.332197938],[5.239044672,47.333307364],[5.241362372,47.336687591],[5.242308332,47.337544702],[5.243510959,47.338170799],[5.24443233,47.33878701],[5.244559198,47.339666234],[5.245387171,47.340139249],[5.247306882,47.341023419],[5.247643551,47.341311396],[5.248506182,47.341819742],[5.250037885,47.342263787],[5.250873416,47.342977974],[5.251651839,47.343341133],[5.252931284,47.343581995],[5.253651517,47.343884129],[5.255835266,47.34511697],[5.257477311,47.346447659],[5.258268914,47.346743875],[5.259228073,47.346582028],[5.26026465,47.346307894],[5.262478439,47.346518759],[5.263601151,47.346370801],[5.262039948,47.344761239],[5.260608222,47.344146992],[5.259457682,47.343444404],[5.260402324,47.34281362],[5.262113252,47.344111384],[5.264025795,47.343214051],[5.264213288,47.343857923],[5.265352866,47.344832658],[5.267519563,47.344902051],[5.268313558,47.344783879],[5.268723948,47.346341996],[5.269561335,47.346309426],[5.271558686,47.346445995],[5.273674623,47.345534618],[5.274152753,47.345404577],[5.274922475,47.34533907],[5.276403492,47.345361386],[5.27830599,47.345136758],[5.277596282,47.343307154],[5.277655916,47.341528203],[5.278615728,47.341478755],[5.279258217,47.341569716],[5.280817324,47.341530101],[5.281764187,47.341612369],[5.283244285,47.34114829],[5.283590149,47.342301463],[5.283604336,47.342883872],[5.285417522,47.342587032],[5.285864325,47.342407124],[5.286638395,47.341916369],[5.28762196,47.341740294],[5.287929784,47.341377592],[5.288688748,47.341527448],[5.290205048,47.341633547]]]],&quot;type&quot;:&quot;MultiPolygon&quot;}"/>
    <s v="47.325446544, 5.268697902"/>
  </r>
  <r>
    <x v="0"/>
    <x v="339"/>
    <s v="21075"/>
    <s v="CC du Pays Châtillonnais"/>
    <s v="242101434"/>
    <s v="CC"/>
    <s v="Côte-d'Or"/>
    <s v="21"/>
    <s v="Bourgogne-Franche-Comté"/>
    <s v="27"/>
    <s v="BT &lt;= 36 kVA"/>
    <m/>
    <m/>
    <n v="0"/>
    <n v="0"/>
    <n v="0"/>
    <n v="0"/>
    <n v="0"/>
    <n v="0"/>
    <n v="0"/>
    <n v="0"/>
    <n v="0"/>
    <n v="0"/>
    <s v="{&quot;coordinates&quot;:[[[[4.693388583,47.536232353],[4.69343162,47.537465208],[4.693609124,47.537864186],[4.693627431,47.538567994],[4.691808286,47.538937439],[4.689180519,47.53993171],[4.690100885,47.542926435],[4.691346304,47.544675757],[4.692778936,47.548177123],[4.692839166,47.549533069],[4.692658957,47.554131041],[4.692484058,47.557637711],[4.692332982,47.558243131],[4.693554707,47.5590213],[4.696796057,47.560652426],[4.698135744,47.561413525],[4.698861171,47.562140341],[4.699038543,47.56269867],[4.70182085,47.562935414],[4.704571943,47.563402136],[4.704879481,47.563535394],[4.705660385,47.563370919],[4.706371767,47.563528879],[4.706487418,47.563651434],[4.708688619,47.563974846],[4.710443164,47.56397434],[4.711114911,47.564140055],[4.712435909,47.564765315],[4.714078406,47.565003191],[4.714655495,47.565783411],[4.71572226,47.566815725],[4.716006374,47.566922288],[4.718179493,47.5671523],[4.719238187,47.567393299],[4.724112979,47.569059017],[4.727510099,47.570439408],[4.730036666,47.571348229],[4.730891969,47.571754203],[4.735362845,47.572921257],[4.736935738,47.573094126],[4.738858226,47.573502155],[4.740320322,47.574152913],[4.742531258,47.575284959],[4.743427748,47.575643409],[4.744626074,47.576321464],[4.745102347,47.575667893],[4.746379413,47.574846575],[4.747110031,47.574648364],[4.747824818,47.57433244],[4.750167721,47.573679678],[4.751353154,47.573678995],[4.752807083,47.573994791],[4.753793788,47.573938547],[4.754660837,47.574047057],[4.756519188,47.574441357],[4.758073815,47.572033812],[4.758377004,47.571220727],[4.758433344,47.570264604],[4.758787057,47.569572303],[4.758863125,47.568609579],[4.758719997,47.567211688],[4.759001765,47.566153125],[4.759310103,47.565619067],[4.760007336,47.565422176],[4.760287371,47.565038901],[4.760329844,47.564632199],[4.761075291,47.564284214],[4.762069868,47.564391643],[4.763114693,47.564046324],[4.763294515,47.563892346],[4.763698574,47.562955269],[4.764777108,47.562181755],[4.765218747,47.562021111],[4.766659527,47.562710581],[4.76945902,47.564580506],[4.770296176,47.563830411],[4.771287252,47.563390396],[4.773183154,47.562798866],[4.774066598,47.562644076],[4.776533271,47.562017697],[4.778005275,47.561762074],[4.779076153,47.561804269],[4.780239983,47.561601937],[4.781272168,47.560962227],[4.781692797,47.560851361],[4.782982009,47.560700207],[4.784454535,47.559705296],[4.784080536,47.559060955],[4.784030913,47.558172154],[4.783906774,47.557959766],[4.782478888,47.556742697],[4.781793936,47.55642453],[4.781248996,47.555997078],[4.780993005,47.555499484],[4.781274595,47.555089119],[4.781923133,47.554834313],[4.783245594,47.554488167],[4.78377035,47.554470238],[4.784514861,47.55466053],[4.78537215,47.555081385],[4.786219697,47.555090916],[4.786188857,47.554645708],[4.785976747,47.55438785],[4.78586973,47.55385197],[4.786560273,47.553263358],[4.787874442,47.552711101],[4.788262093,47.552332405],[4.788242849,47.551796981],[4.787691798,47.551147261],[4.786747096,47.550298286],[4.783065371,47.549923363],[4.782285643,47.549751608],[4.780487926,47.549121802],[4.779953788,47.549056127],[4.779843008,47.54884443],[4.780132993,47.548008064],[4.780887513,47.547384293],[4.781310413,47.546067798],[4.780749423,47.545155289],[4.775327497,47.54258008],[4.773749762,47.542478941],[4.771467301,47.542057155],[4.770192392,47.542025197],[4.768718761,47.541814366],[4.767638233,47.541347255],[4.766997958,47.541165182],[4.766292801,47.54111194],[4.76452237,47.541374643],[4.76264534,47.540905133],[4.762407133,47.540576499],[4.760473495,47.540284281],[4.757463675,47.539612097],[4.753731518,47.540466919],[4.753321864,47.540382143],[4.750877282,47.539508612],[4.749717378,47.539250513],[4.748646907,47.539287282],[4.748265254,47.539570317],[4.74683111,47.540847819],[4.745826709,47.541931593],[4.74375348,47.542657696],[4.742970705,47.542629784],[4.739933495,47.541562302],[4.738652172,47.541250083],[4.736845992,47.540048012],[4.734911828,47.53952939],[4.73289014,47.538565459],[4.730933805,47.537769791],[4.728303107,47.536881449],[4.724842717,47.53528774],[4.706800507,47.53147377],[4.705418343,47.53144538],[4.70168956,47.531577301],[4.700832967,47.531730258],[4.693388583,47.536232353]]]],&quot;type&quot;:&quot;MultiPolygon&quot;}"/>
    <s v="47.552807572, 4.734849153"/>
  </r>
  <r>
    <x v="0"/>
    <x v="339"/>
    <s v="21075"/>
    <s v="CC du Pays Châtillonnais"/>
    <s v="242101434"/>
    <s v="CC"/>
    <s v="Côte-d'Or"/>
    <s v="21"/>
    <s v="Bourgogne-Franche-Comté"/>
    <s v="27"/>
    <s v="BT &gt; 36 kVA"/>
    <n v="1"/>
    <n v="119.068"/>
    <n v="0"/>
    <n v="0"/>
    <n v="0"/>
    <n v="0"/>
    <n v="0"/>
    <n v="0"/>
    <n v="0"/>
    <n v="0"/>
    <n v="0"/>
    <n v="0"/>
    <s v="{&quot;coordinates&quot;:[[[[4.693388583,47.536232353],[4.69343162,47.537465208],[4.693609124,47.537864186],[4.693627431,47.538567994],[4.691808286,47.538937439],[4.689180519,47.53993171],[4.690100885,47.542926435],[4.691346304,47.544675757],[4.692778936,47.548177123],[4.692839166,47.549533069],[4.692658957,47.554131041],[4.692484058,47.557637711],[4.692332982,47.558243131],[4.693554707,47.5590213],[4.696796057,47.560652426],[4.698135744,47.561413525],[4.698861171,47.562140341],[4.699038543,47.56269867],[4.70182085,47.562935414],[4.704571943,47.563402136],[4.704879481,47.563535394],[4.705660385,47.563370919],[4.706371767,47.563528879],[4.706487418,47.563651434],[4.708688619,47.563974846],[4.710443164,47.56397434],[4.711114911,47.564140055],[4.712435909,47.564765315],[4.714078406,47.565003191],[4.714655495,47.565783411],[4.71572226,47.566815725],[4.716006374,47.566922288],[4.718179493,47.5671523],[4.719238187,47.567393299],[4.724112979,47.569059017],[4.727510099,47.570439408],[4.730036666,47.571348229],[4.730891969,47.571754203],[4.735362845,47.572921257],[4.736935738,47.573094126],[4.738858226,47.573502155],[4.740320322,47.574152913],[4.742531258,47.575284959],[4.743427748,47.575643409],[4.744626074,47.576321464],[4.745102347,47.575667893],[4.746379413,47.574846575],[4.747110031,47.574648364],[4.747824818,47.57433244],[4.750167721,47.573679678],[4.751353154,47.573678995],[4.752807083,47.573994791],[4.753793788,47.573938547],[4.754660837,47.574047057],[4.756519188,47.574441357],[4.758073815,47.572033812],[4.758377004,47.571220727],[4.758433344,47.570264604],[4.758787057,47.569572303],[4.758863125,47.568609579],[4.758719997,47.567211688],[4.759001765,47.566153125],[4.759310103,47.565619067],[4.760007336,47.565422176],[4.760287371,47.565038901],[4.760329844,47.564632199],[4.761075291,47.564284214],[4.762069868,47.564391643],[4.763114693,47.564046324],[4.763294515,47.563892346],[4.763698574,47.562955269],[4.764777108,47.562181755],[4.765218747,47.562021111],[4.766659527,47.562710581],[4.76945902,47.564580506],[4.770296176,47.563830411],[4.771287252,47.563390396],[4.773183154,47.562798866],[4.774066598,47.562644076],[4.776533271,47.562017697],[4.778005275,47.561762074],[4.779076153,47.561804269],[4.780239983,47.561601937],[4.781272168,47.560962227],[4.781692797,47.560851361],[4.782982009,47.560700207],[4.784454535,47.559705296],[4.784080536,47.559060955],[4.784030913,47.558172154],[4.783906774,47.557959766],[4.782478888,47.556742697],[4.781793936,47.55642453],[4.781248996,47.555997078],[4.780993005,47.555499484],[4.781274595,47.555089119],[4.781923133,47.554834313],[4.783245594,47.554488167],[4.78377035,47.554470238],[4.784514861,47.55466053],[4.78537215,47.555081385],[4.786219697,47.555090916],[4.786188857,47.554645708],[4.785976747,47.55438785],[4.78586973,47.55385197],[4.786560273,47.553263358],[4.787874442,47.552711101],[4.788262093,47.552332405],[4.788242849,47.551796981],[4.787691798,47.551147261],[4.786747096,47.550298286],[4.783065371,47.549923363],[4.782285643,47.549751608],[4.780487926,47.549121802],[4.779953788,47.549056127],[4.779843008,47.54884443],[4.780132993,47.548008064],[4.780887513,47.547384293],[4.781310413,47.546067798],[4.780749423,47.545155289],[4.775327497,47.54258008],[4.773749762,47.542478941],[4.771467301,47.542057155],[4.770192392,47.542025197],[4.768718761,47.541814366],[4.767638233,47.541347255],[4.766997958,47.541165182],[4.766292801,47.54111194],[4.76452237,47.541374643],[4.76264534,47.540905133],[4.762407133,47.540576499],[4.760473495,47.540284281],[4.757463675,47.539612097],[4.753731518,47.540466919],[4.753321864,47.540382143],[4.750877282,47.539508612],[4.749717378,47.539250513],[4.748646907,47.539287282],[4.748265254,47.539570317],[4.74683111,47.540847819],[4.745826709,47.541931593],[4.74375348,47.542657696],[4.742970705,47.542629784],[4.739933495,47.541562302],[4.738652172,47.541250083],[4.736845992,47.540048012],[4.734911828,47.53952939],[4.73289014,47.538565459],[4.730933805,47.537769791],[4.728303107,47.536881449],[4.724842717,47.53528774],[4.706800507,47.53147377],[4.705418343,47.53144538],[4.70168956,47.531577301],[4.700832967,47.531730258],[4.693388583,47.536232353]]]],&quot;type&quot;:&quot;MultiPolygon&quot;}"/>
    <s v="47.552807572, 4.734849153"/>
  </r>
  <r>
    <x v="0"/>
    <x v="340"/>
    <s v="21074"/>
    <s v="CC Auxonne Pontailler Val de Saône"/>
    <s v="200070902"/>
    <s v="CC"/>
    <s v="Côte-d'Or"/>
    <s v="21"/>
    <s v="Bourgogne-Franche-Comté"/>
    <s v="27"/>
    <s v="BT &lt;= 36 kVA"/>
    <m/>
    <m/>
    <n v="0"/>
    <n v="0"/>
    <n v="0"/>
    <n v="0"/>
    <n v="0"/>
    <n v="0"/>
    <n v="0"/>
    <n v="0"/>
    <n v="0"/>
    <n v="0"/>
    <s v="{&quot;coordinates&quot;:[[[[5.400142559,47.147095695],[5.401081787,47.14716718],[5.401321279,47.14688299],[5.403201975,47.147431206],[5.403486185,47.14696594],[5.403020703,47.146416267],[5.403251069,47.14575036],[5.40329322,47.14509737],[5.403515672,47.144845954],[5.406888838,47.145409933],[5.407306476,47.146837881],[5.406898041,47.14777231],[5.40814382,47.148498483],[5.412570172,47.15016717],[5.412887385,47.149732717],[5.413352502,47.149741031],[5.413096288,47.150269689],[5.41414137,47.150668523],[5.413865905,47.151032753],[5.415242628,47.151436368],[5.41644234,47.151955352],[5.417007654,47.151106782],[5.417802171,47.151217184],[5.418427415,47.150615951],[5.418810276,47.150380068],[5.4177006,47.150042973],[5.418992131,47.148020895],[5.420177395,47.14589834],[5.420991939,47.14622087],[5.421361673,47.146105046],[5.421888049,47.146213825],[5.422486703,47.146696687],[5.422839936,47.14680098],[5.424615018,47.146904308],[5.424725192,47.147064128],[5.42530504,47.14706999],[5.425723568,47.14739268],[5.426875907,47.147944075],[5.427250123,47.147898395],[5.428024742,47.148300077],[5.429062207,47.149084445],[5.43052922,47.149614787],[5.430796511,47.149891097],[5.43116283,47.150021211],[5.43210542,47.15013561],[5.43283583,47.150024779],[5.43297893,47.150182098],[5.434855397,47.150743408],[5.435237408,47.150782207],[5.435299422,47.151102459],[5.435701246,47.151170563],[5.436988951,47.151616328],[5.437540203,47.151922672],[5.437801182,47.15191267],[5.438281281,47.152163764],[5.439178581,47.150664967],[5.439490213,47.149762179],[5.439391306,47.149152673],[5.439091136,47.148530297],[5.438307192,47.147516393],[5.438173755,47.146610376],[5.437319092,47.144908002],[5.438207875,47.144681208],[5.440003839,47.144401051],[5.438810713,47.141959123],[5.438516589,47.141527571],[5.436828617,47.141945945],[5.436234112,47.141206361],[5.435813971,47.141227818],[5.435307774,47.141039414],[5.435046169,47.140800825],[5.434688476,47.140947965],[5.434069347,47.140918659],[5.432734313,47.140617075],[5.4301142,47.138194253],[5.429328653,47.137693737],[5.428924908,47.137112242],[5.428224901,47.136663966],[5.427468625,47.136314145],[5.424750776,47.137252051],[5.422864673,47.136375536],[5.422116237,47.135612085],[5.42055202,47.135228694],[5.419530882,47.134505161],[5.418746779,47.134356727],[5.41767103,47.133915345],[5.416663438,47.133139262],[5.416072738,47.132476062],[5.415030828,47.132817575],[5.414635723,47.133042897],[5.414285303,47.1329106],[5.413583476,47.133566558],[5.41268188,47.133623197],[5.412417152,47.133429659],[5.412074768,47.133624148],[5.411424834,47.133671026],[5.410575708,47.133395991],[5.410118162,47.133140714],[5.409678684,47.133259757],[5.408863982,47.133252407],[5.408615667,47.133366564],[5.408116439,47.133064409],[5.407419873,47.133101426],[5.406873996,47.133291128],[5.405946515,47.133388785],[5.405514318,47.133907579],[5.404769113,47.134304076],[5.404479284,47.134671287],[5.40445006,47.134962826],[5.404131039,47.135090152],[5.403773063,47.135438962],[5.403736483,47.135920704],[5.403471827,47.136349539],[5.403412338,47.137175829],[5.402944632,47.137462064],[5.402991112,47.137675469],[5.402734417,47.138016767],[5.402748623,47.138512765],[5.403129874,47.138892152],[5.403331649,47.139450006],[5.403627308,47.139833872],[5.403594489,47.140547919],[5.40295448,47.141499757],[5.402109556,47.142119879],[5.402311677,47.142596663],[5.402287781,47.143037607],[5.401751058,47.143227992],[5.401518681,47.143641738],[5.401722948,47.144048223],[5.401778744,47.144500122],[5.401642566,47.14491007],[5.401299132,47.14499466],[5.400903813,47.145781077],[5.400619693,47.146663364],[5.400142559,47.147095695]]]],&quot;type&quot;:&quot;MultiPolygon&quot;}"/>
    <s v="47.142403316, 5.419333695"/>
  </r>
  <r>
    <x v="0"/>
    <x v="341"/>
    <s v="21071"/>
    <s v="CC Mirebellois et Fontenois"/>
    <s v="200072825"/>
    <s v="CC"/>
    <s v="Côte-d'Or"/>
    <s v="21"/>
    <s v="Bourgogne-Franche-Comté"/>
    <s v="27"/>
    <s v="BT &gt; 36 kVA"/>
    <n v="1"/>
    <n v="122.045"/>
    <n v="0"/>
    <n v="0"/>
    <n v="0"/>
    <n v="0"/>
    <n v="0"/>
    <n v="0"/>
    <n v="0"/>
    <n v="0"/>
    <n v="0"/>
    <n v="0"/>
    <s v="{&quot;coordinates&quot;:[[[[5.235018222,47.458775758],[5.236034521,47.459392019],[5.237094513,47.460449595],[5.237271806,47.460910865],[5.237723314,47.461324538],[5.238017268,47.462003296],[5.237906339,47.462367444],[5.236348326,47.464901778],[5.236408395,47.465386013],[5.236215362,47.465978671],[5.235726835,47.46687328],[5.235134006,47.467528546],[5.235957897,47.46785853],[5.236986642,47.468863575],[5.238057591,47.470908818],[5.238341151,47.472608076],[5.238592798,47.473480357],[5.238490186,47.473980325],[5.238803264,47.476575042],[5.239368047,47.478708346],[5.240203421,47.48029162],[5.242829408,47.483488385],[5.244034782,47.483974864],[5.246335349,47.48469506],[5.249690306,47.485592965],[5.250341751,47.48614141],[5.251375626,47.486716679],[5.252079886,47.487446001],[5.254055925,47.489886035],[5.254345857,47.489893031],[5.25557928,47.489526047],[5.258239923,47.488694627],[5.259445609,47.488395679],[5.259446929,47.488301098],[5.262022566,47.487755807],[5.265179322,47.486847947],[5.266031181,47.486728714],[5.267658342,47.485624502],[5.270488783,47.484952484],[5.270445381,47.484900199],[5.27371727,47.483770124],[5.274263926,47.483785565],[5.274858558,47.484429543],[5.274829622,47.485061387],[5.275222013,47.486010095],[5.275819659,47.48700522],[5.276450657,47.487784462],[5.278734268,47.487467839],[5.278785549,47.487299335],[5.281163184,47.486664734],[5.283575588,47.486192399],[5.284203263,47.485957656],[5.285456875,47.485665599],[5.285538169,47.485360521],[5.289070894,47.484247403],[5.289006503,47.484015428],[5.293363537,47.482518547],[5.293309227,47.482460181],[5.294732712,47.481950346],[5.29917006,47.479733018],[5.301870846,47.478563877],[5.302908973,47.478085869],[5.30382325,47.477878667],[5.304216451,47.477878992],[5.304112606,47.477441577],[5.303794383,47.477238946],[5.304075867,47.476989326],[5.304715869,47.477261234],[5.304945065,47.476815427],[5.30622417,47.47632091],[5.306470097,47.476140431],[5.309534227,47.47542679],[5.310316393,47.474991614],[5.310608536,47.474712948],[5.313746302,47.473985124],[5.314590704,47.473577498],[5.315627432,47.473256097],[5.315686242,47.473356691],[5.318595348,47.472995305],[5.319413115,47.472648512],[5.319752346,47.472385093],[5.320138305,47.471759618],[5.320006162,47.471315574],[5.32102838,47.470385632],[5.321308146,47.470374651],[5.32228111,47.469657312],[5.323282495,47.468738571],[5.323717262,47.468443515],[5.325542777,47.467420044],[5.328080637,47.464577566],[5.328138591,47.464261209],[5.327824579,47.464125199],[5.32858802,47.461618061],[5.328695704,47.460857629],[5.329476636,47.458479812],[5.330890646,47.45759146],[5.331123395,47.457325633],[5.33275333,47.456670682],[5.332870761,47.455830797],[5.331740718,47.454517895],[5.329309955,47.453061715],[5.328177812,47.451575011],[5.325177732,47.448773875],[5.323412064,47.449632262],[5.321982613,47.450836036],[5.321293597,47.451235225],[5.321090953,47.450940278],[5.320318791,47.451106071],[5.320060082,47.450987851],[5.319757773,47.450384192],[5.319412695,47.450141612],[5.317546686,47.450157173],[5.31522355,47.45007103],[5.313069377,47.450330903],[5.309344784,47.451242398],[5.30901529,47.450775238],[5.306320957,47.451472568],[5.306295928,47.450459929],[5.305140554,47.45051434],[5.304215228,47.450638931],[5.30349697,47.450824257],[5.303649929,47.451231886],[5.304357193,47.45199417],[5.30447481,47.452289927],[5.304314036,47.453089209],[5.304474839,47.453771353],[5.30429813,47.453768548],[5.304586716,47.454581445],[5.304665498,47.455424613],[5.303690871,47.455701468],[5.305098922,47.456671413],[5.302907025,47.457234426],[5.302832347,47.457103521],[5.301202249,47.457299663],[5.300522057,47.457477011],[5.298660126,47.456479955],[5.294403983,47.454577302],[5.291677344,47.453132492],[5.290793123,47.453629897],[5.287025842,47.451379649],[5.28625784,47.451458678],[5.285079464,47.451939304],[5.282393834,47.452288287],[5.282324902,47.452010466],[5.281531173,47.451984604],[5.280734943,47.451557137],[5.280008588,47.450899555],[5.284117539,47.447690445],[5.283802325,47.447396745],[5.283003203,47.447585333],[5.282175674,47.447668206],[5.281427553,47.448088126],[5.281233119,47.448385519],[5.280330991,47.448556294],[5.279303024,47.448889826],[5.279007532,47.448840679],[5.279408257,47.448430282],[5.280367482,47.448135019],[5.282349783,47.446987571],[5.281601089,47.446677152],[5.28082441,47.447112037],[5.279778315,47.447517974],[5.279447602,47.447764],[5.278592327,47.447506981],[5.277407306,47.446988043],[5.27661663,47.446532523],[5.275933512,47.447139352],[5.275280935,47.446746863],[5.275163002,47.446564554],[5.274708468,47.446521208],[5.274756837,47.446128521],[5.274066824,47.445698033],[5.272883547,47.445155601],[5.270828182,47.444677009],[5.27028573,47.44443814],[5.268623673,47.442118305],[5.265603667,47.440515621],[5.264278797,47.440010083],[5.262796604,47.438576416],[5.260749451,47.439510461],[5.257304695,47.440732751],[5.258489565,47.441791322],[5.258831711,47.44222415],[5.259783215,47.442029167],[5.260598771,47.443299315],[5.260908543,47.443373446],[5.261110169,47.444250269],[5.260893631,47.444686741],[5.260203636,47.444693841],[5.25987569,47.445824999],[5.259798414,47.447202542],[5.258115973,47.447475648],[5.257924755,47.447128143],[5.256260239,47.447795315],[5.256730513,47.448527348],[5.255811328,47.449177355],[5.249875267,47.45036932],[5.250261914,47.450597788],[5.250180305,47.451056843],[5.250384233,47.452086727],[5.251331383,47.453520088],[5.252082795,47.453928807],[5.25292687,47.454867049],[5.252433488,47.455163873],[5.252541435,47.456656688],[5.252900402,47.456667751],[5.252889958,47.457082204],[5.247684777,47.457298107],[5.247540393,47.458065456],[5.247266493,47.458214831],[5.246649568,47.459081354],[5.24725529,47.459339824],[5.24722695,47.459487159],[5.237909985,47.458642749],[5.237890282,47.458965521],[5.235018222,47.458775758]]]],&quot;type&quot;:&quot;MultiPolygon&quot;}"/>
    <s v="47.466173935, 5.279200729"/>
  </r>
  <r>
    <x v="0"/>
    <x v="342"/>
    <s v="21069"/>
    <s v="CC des Terres d'Auxois"/>
    <s v="200071017"/>
    <s v="CC"/>
    <s v="Côte-d'Or"/>
    <s v="21"/>
    <s v="Bourgogne-Franche-Comté"/>
    <s v="27"/>
    <s v="BT &gt; 36 kVA"/>
    <n v="2"/>
    <n v="210.25800000000001"/>
    <n v="0"/>
    <n v="0"/>
    <n v="0"/>
    <n v="0"/>
    <n v="0"/>
    <n v="0"/>
    <n v="0"/>
    <n v="0"/>
    <n v="0"/>
    <n v="0"/>
    <s v="{&quot;coordinates&quot;:[[[[4.516805886,47.378088114],[4.518141721,47.37770242],[4.517919497,47.377437911],[4.51739475,47.376319292],[4.517809915,47.37604826],[4.517811651,47.375688086],[4.517430325,47.374578398],[4.516848258,47.373587477],[4.51793558,47.373322977],[4.517388375,47.372252369],[4.516928714,47.371980153],[4.516234346,47.371750613],[4.516827788,47.370286057],[4.517766853,47.368531562],[4.517895438,47.368438945],[4.52049385,47.368794842],[4.520680919,47.36852138],[4.522476826,47.368712157],[4.523443396,47.368540123],[4.52230896,47.36704685],[4.522003232,47.366173883],[4.52192912,47.365009759],[4.522254941,47.362761737],[4.522245269,47.360786423],[4.522145004,47.360054824],[4.522260952,47.359284376],[4.523499023,47.357293605],[4.524198794,47.356412854],[4.525876201,47.354640485],[4.526847208,47.353283449],[4.528510061,47.349611407],[4.529174381,47.348376333],[4.529545106,47.346509445],[4.530691278,47.344242468],[4.529706274,47.344774069],[4.529002665,47.345372189],[4.52809396,47.345839744],[4.526921736,47.346311656],[4.526720561,47.346225162],[4.526021042,47.345338465],[4.525173362,47.345064174],[4.524964035,47.344690559],[4.524226819,47.34466692],[4.523897497,47.34519887],[4.523394932,47.34504159],[4.52279922,47.345849848],[4.522482135,47.345833295],[4.522357723,47.346397669],[4.521290072,47.346261291],[4.521395681,47.347135987],[4.521290336,47.347812658],[4.520452687,47.347846134],[4.51963651,47.34592458],[4.51970047,47.345469947],[4.519568763,47.344561376],[4.518831523,47.344349522],[4.517501115,47.344194936],[4.513268271,47.344274466],[4.512083127,47.344432161],[4.510127948,47.34518871],[4.509795671,47.34514981],[4.507913879,47.344465649],[4.506305865,47.344000303],[4.501988966,47.34363212],[4.49995106,47.343802515],[4.499511515,47.342958226],[4.498042455,47.342626031],[4.497432653,47.342277341],[4.496001746,47.341269339],[4.495847683,47.340731992],[4.495449262,47.340694804],[4.49377766,47.339554816],[4.494356497,47.339269151],[4.494555993,47.339060396],[4.494136627,47.338746154],[4.496028671,47.336770661],[4.496428862,47.337204894],[4.49747917,47.337773008],[4.498142122,47.337892313],[4.499404152,47.337977772],[4.500855107,47.337950928],[4.501542871,47.337252341],[4.503122659,47.335914637],[4.503644313,47.334914755],[4.503784582,47.334059369],[4.504148431,47.333242505],[4.506020071,47.330418031],[4.504514506,47.330851727],[4.503801848,47.331224715],[4.501299958,47.333161411],[4.501102649,47.333209882],[4.50101628,47.334336485],[4.500836062,47.334664755],[4.500146405,47.334631347],[4.499781709,47.334898971],[4.499155711,47.335058318],[4.498364419,47.335132457],[4.497141814,47.335128416],[4.496765158,47.335585265],[4.496776001,47.336164075],[4.496352168,47.336211855],[4.495872923,47.336457531],[4.495539456,47.336373588],[4.494294575,47.335047133],[4.493175755,47.335202884],[4.488563,47.334978475],[4.488008288,47.335178266],[4.488028213,47.335514755],[4.487678481,47.335990137],[4.48791075,47.336294193],[4.487547925,47.336679704],[4.487099539,47.33741926],[4.486575352,47.337574534],[4.485753524,47.337695797],[4.485046572,47.337995663],[4.484905758,47.33841164],[4.484586103,47.338683141],[4.48420358,47.33854937],[4.483982553,47.337885009],[4.483408466,47.338008493],[4.483093773,47.338315941],[4.483382329,47.338692218],[4.480292406,47.339086391],[4.479578254,47.339415126],[4.479118693,47.339513719],[4.478190722,47.339485915],[4.476185586,47.338918065],[4.476047309,47.33861009],[4.476100171,47.338220453],[4.475101007,47.338252055],[4.474575199,47.338156989],[4.474249769,47.338268265],[4.474105181,47.339948412],[4.473062359,47.342010009],[4.47239413,47.341842907],[4.471234113,47.342629232],[4.469241172,47.344104968],[4.465592279,47.347232155],[4.465274211,47.347858328],[4.46515674,47.34874758],[4.464830698,47.349567433],[4.465388163,47.350430165],[4.465177807,47.353449075],[4.464368613,47.354723402],[4.463729047,47.355320306],[4.463019559,47.35578303],[4.46236873,47.356064937],[4.461531793,47.356665212],[4.460578707,47.357672108],[4.461762966,47.358147017],[4.461077671,47.359256791],[4.461206568,47.359659437],[4.463216697,47.360728093],[4.463220477,47.360818082],[4.461936254,47.361831857],[4.462010018,47.362010103],[4.463979436,47.363234122],[4.464748889,47.362634682],[4.46574058,47.36245831],[4.466717987,47.362002094],[4.467416008,47.36339516],[4.470075625,47.363347138],[4.471275159,47.363549846],[4.472016244,47.363851089],[4.473515511,47.364206642],[4.475125223,47.362361164],[4.475739528,47.362533439],[4.476175363,47.362769203],[4.477871745,47.363064572],[4.478157227,47.36342199],[4.479798871,47.363076962],[4.480137204,47.36357236],[4.48062517,47.363871371],[4.482333022,47.363524562],[4.482546952,47.363881082],[4.481955,47.364087616],[4.48230358,47.364425312],[4.482641292,47.364945021],[4.483262387,47.365217111],[4.485703835,47.364992343],[4.486544444,47.365438082],[4.487047009,47.36525788],[4.488316771,47.365074155],[4.48831448,47.365708048],[4.488017906,47.367437863],[4.488600884,47.367862577],[4.489382192,47.368938417],[4.489444408,47.369365297],[4.490109189,47.370252647],[4.490843581,47.370925711],[4.491450182,47.371768781],[4.49240353,47.37254527],[4.494468527,47.373782859],[4.495271018,47.37394721],[4.497058111,47.373914301],[4.497337079,47.374269056],[4.497172682,47.374979767],[4.497622985,47.375536699],[4.499128988,47.376684167],[4.500239094,47.377228976],[4.501089971,47.376988395],[4.501463101,47.376396533],[4.502808067,47.37524648],[4.503522553,47.374917607],[4.504248605,47.374859593],[4.504916081,47.374981506],[4.506995066,47.375618146],[4.510337761,47.376365287],[4.513923501,47.376327641],[4.514314617,47.376565648],[4.514514682,47.376374863],[4.515131718,47.377008789],[4.515926261,47.377356779],[4.516805886,47.378088114]]]],&quot;type&quot;:&quot;MultiPolygon&quot;}"/>
    <s v="47.355565978, 4.496175516"/>
  </r>
  <r>
    <x v="0"/>
    <x v="343"/>
    <s v="21067"/>
    <s v="CC de la Plaine Dijonnaise"/>
    <s v="200000925"/>
    <s v="CC"/>
    <s v="Côte-d'Or"/>
    <s v="21"/>
    <s v="Bourgogne-Franche-Comté"/>
    <s v="27"/>
    <s v="BT &lt;= 36 kVA"/>
    <n v="14"/>
    <n v="82.847999999999999"/>
    <n v="0"/>
    <n v="0"/>
    <n v="0"/>
    <n v="0"/>
    <n v="0"/>
    <n v="0"/>
    <n v="0"/>
    <n v="0"/>
    <n v="0"/>
    <n v="0"/>
    <s v="{&quot;coordinates&quot;:[[[[5.176090574,47.153586779],[5.175735085,47.153186377],[5.173691367,47.151552307],[5.17315191,47.151172465],[5.172451891,47.150870387],[5.171749452,47.15031167],[5.172050016,47.149907949],[5.172259408,47.149404167],[5.172099711,47.148750603],[5.172170733,47.14825302],[5.171813458,47.147806708],[5.171990508,47.147253998],[5.17191498,47.146428633],[5.172172566,47.145385366],[5.172091464,47.145141916],[5.171658768,47.144788883],[5.171601329,47.144477441],[5.171817633,47.144243719],[5.172312689,47.144015571],[5.172327443,47.143661344],[5.172761417,47.143129926],[5.1727843,47.14287912],[5.173766997,47.142665223],[5.173798087,47.142192706],[5.173504798,47.142186508],[5.172944489,47.141876405],[5.172306831,47.141121037],[5.171988036,47.140482167],[5.171149698,47.139757579],[5.170701955,47.139586754],[5.169804263,47.139714372],[5.168863613,47.139627535],[5.167350521,47.140075587],[5.166722763,47.140187315],[5.165861886,47.140213341],[5.164133112,47.13995929],[5.162857238,47.13954454],[5.162005483,47.139074118],[5.160643885,47.138100752],[5.157355673,47.136773339],[5.156959557,47.136307893],[5.155806748,47.135765585],[5.15546635,47.135438693],[5.154915977,47.135207577],[5.154589963,47.134448112],[5.15422914,47.134171132],[5.154061284,47.133768973],[5.153137593,47.132617147],[5.151637595,47.132267691],[5.150908132,47.132144361],[5.150215592,47.132119409],[5.149184569,47.131516232],[5.148407869,47.131167705],[5.147261968,47.131091714],[5.146173889,47.131208274],[5.145617648,47.13145726],[5.144380689,47.13161349],[5.143481181,47.131361773],[5.141465618,47.130290428],[5.140524002,47.129642291],[5.13659306,47.126124155],[5.136477019,47.126092975],[5.134657579,47.126432782],[5.132860356,47.126601031],[5.131428345,47.126861591],[5.13128214,47.128036002],[5.130085238,47.128803769],[5.13018808,47.129602532],[5.129464831,47.130435419],[5.129837335,47.131712855],[5.12961128,47.132370871],[5.128994557,47.133195488],[5.125989341,47.133225539],[5.126002956,47.13601182],[5.125278956,47.13726438],[5.124493157,47.137820987],[5.123033382,47.139060022],[5.1229435,47.139860522],[5.122784854,47.140289427],[5.118096093,47.138332754],[5.118376263,47.138878804],[5.118265575,47.139017725],[5.117524214,47.139296979],[5.117363307,47.139635855],[5.117407592,47.139956566],[5.117868615,47.140469586],[5.117223067,47.140937115],[5.117119243,47.142157552],[5.117250366,47.142605462],[5.118017596,47.143519958],[5.118818392,47.143810606],[5.11930772,47.144236644],[5.120674286,47.144915889],[5.121061126,47.145252835],[5.123373494,47.146549645],[5.123861085,47.14666228],[5.124411426,47.147194351],[5.124970699,47.147450665],[5.125365205,47.147846897],[5.126117731,47.148082544],[5.126435121,47.148297364],[5.1272236,47.14910874],[5.127776766,47.149443507],[5.128156135,47.150023735],[5.128959968,47.150754662],[5.129134322,47.151157634],[5.129628,47.151656499],[5.129872453,47.152162652],[5.130442172,47.152547537],[5.131164743,47.15325833],[5.131435819,47.15373607],[5.131918315,47.154051405],[5.132265102,47.154540357],[5.133077047,47.15517294],[5.133489961,47.155797564],[5.134078887,47.155499408],[5.134952432,47.155453576],[5.135308393,47.155107475],[5.136075552,47.154809622],[5.136459409,47.154900704],[5.136631015,47.155299212],[5.137430103,47.155273649],[5.137835882,47.155650719],[5.137491872,47.156397384],[5.137632706,47.15665236],[5.138203633,47.157031782],[5.137842439,47.157412212],[5.13812268,47.157786196],[5.138699233,47.157542283],[5.139785828,47.157740148],[5.140293597,47.157293958],[5.140757477,47.157769913],[5.14128042,47.158004307],[5.141586534,47.158330972],[5.142539043,47.158343964],[5.143060912,47.158484706],[5.143450465,47.158120846],[5.143780983,47.15806519],[5.144574995,47.158143244],[5.144899347,47.157767077],[5.145180306,47.157760069],[5.14629727,47.158089702],[5.146799002,47.158387509],[5.147454485,47.158468113],[5.148364591,47.158973584],[5.148466125,47.159268004],[5.148227651,47.159611965],[5.148572736,47.159987424],[5.149153947,47.160026167],[5.150272845,47.159575788],[5.150398224,47.159904888],[5.151669089,47.160184779],[5.152384285,47.161659311],[5.152848851,47.161455235],[5.155198782,47.161179141],[5.155596753,47.161060052],[5.156180355,47.163103506],[5.156537467,47.16315089],[5.156880123,47.163661464],[5.157959463,47.163640445],[5.158019133,47.163811352],[5.159153388,47.16354613],[5.159417365,47.163839313],[5.160303987,47.163326524],[5.161302887,47.163143962],[5.163719178,47.161396634],[5.164108323,47.161025505],[5.164410118,47.161010855],[5.165181685,47.160758659],[5.167354984,47.159376946],[5.168571701,47.158965984],[5.170491421,47.158536423],[5.171120624,47.158258935],[5.171891211,47.157329436],[5.17507684,47.154769455],[5.176090574,47.153586779]]]],&quot;type&quot;:&quot;MultiPolygon&quot;}"/>
    <s v="47.145631552, 5.147537611"/>
  </r>
  <r>
    <x v="0"/>
    <x v="344"/>
    <s v="21065"/>
    <s v="CC de Pouilly-en-Auxois/Bligny-sur-Ouche"/>
    <s v="200071207"/>
    <s v="CC"/>
    <s v="Côte-d'Or"/>
    <s v="21"/>
    <s v="Bourgogne-Franche-Comté"/>
    <s v="27"/>
    <s v="BT &gt; 36 kVA"/>
    <n v="2"/>
    <n v="234.09899999999999"/>
    <n v="0"/>
    <n v="0"/>
    <n v="0"/>
    <n v="0"/>
    <n v="0"/>
    <n v="0"/>
    <n v="0"/>
    <n v="0"/>
    <n v="0"/>
    <n v="0"/>
    <s v="{&quot;coordinates&quot;:[[[[4.758790423,47.074126391],[4.757894321,47.07288017],[4.754884684,47.06995233],[4.754213306,47.069653639],[4.753810063,47.069899304],[4.753261932,47.070067017],[4.751538665,47.070252547],[4.750351885,47.070601928],[4.74958897,47.070731453],[4.749062913,47.070686285],[4.747483802,47.070155444],[4.744070949,47.069246131],[4.741180454,47.069489642],[4.739408195,47.069750473],[4.738339856,47.070096146],[4.736634028,47.070865638],[4.735041103,47.0717865],[4.729548518,47.074373221],[4.728153247,47.074846162],[4.726347891,47.075233358],[4.724058203,47.075892508],[4.723197209,47.07638083],[4.721715725,47.077955424],[4.720989038,47.078357978],[4.708988856,47.081180896],[4.708935424,47.082074107],[4.709521766,47.083311763],[4.710065266,47.085401045],[4.710210441,47.087027046],[4.710675321,47.088132314],[4.710642977,47.088401149],[4.710581816,47.088883834],[4.711445479,47.088968307],[4.712555998,47.088937451],[4.713348125,47.089052687],[4.7146101,47.088601723],[4.716080361,47.088440324],[4.717030569,47.088095721],[4.718994309,47.087739643],[4.721004445,47.087846613],[4.723503219,47.088102054],[4.723946584,47.088236825],[4.723932159,47.089352793],[4.72433451,47.090843467],[4.724318917,47.091757734],[4.72440591,47.092004081],[4.724280278,47.092611109],[4.724457248,47.094433834],[4.724413415,47.095042343],[4.724556458,47.095845278],[4.725405727,47.095928963],[4.727256012,47.095769857],[4.728980302,47.095382971],[4.731717001,47.094945778],[4.733710632,47.0944071],[4.734666856,47.09433152],[4.734983678,47.096104407],[4.739589041,47.095670488],[4.740281078,47.096969441],[4.740462952,47.097946478],[4.740289507,47.098333615],[4.742924069,47.102281467],[4.743934498,47.102939825],[4.744749264,47.103134655],[4.746380919,47.10334506],[4.747153989,47.103514387],[4.748042868,47.103879175],[4.749570914,47.105081683],[4.753032929,47.10649711],[4.753848657,47.10696202],[4.754453819,47.107481451],[4.755194652,47.107063169],[4.75549197,47.106796602],[4.756167638,47.106605335],[4.756714224,47.107026585],[4.757699155,47.108108463],[4.758505725,47.108654528],[4.760737743,47.109591335],[4.762107687,47.110261175],[4.763113196,47.110918544],[4.763807761,47.111586052],[4.764994459,47.110846621],[4.765574678,47.110156963],[4.767083993,47.10964402],[4.767533685,47.110163958],[4.768118016,47.109440004],[4.768520887,47.109577928],[4.770377195,47.109510801],[4.770305932,47.107180413],[4.769340386,47.104486388],[4.768960203,47.103833014],[4.767730606,47.102493815],[4.766867745,47.101236351],[4.766222693,47.100708588],[4.76667124,47.100029036],[4.766572438,47.099509136],[4.766872981,47.09853917],[4.766883592,47.097937451],[4.766778141,47.097536523],[4.766844368,47.096901535],[4.766677856,47.095884673],[4.766804199,47.095192932],[4.766019205,47.094738449],[4.765994436,47.094505588],[4.763247202,47.094773557],[4.762432402,47.094737352],[4.760698951,47.094190126],[4.759659705,47.093983517],[4.759315919,47.093712285],[4.758217984,47.093363372],[4.75837504,47.093125043],[4.757570255,47.093071543],[4.75672574,47.092648521],[4.755987257,47.092079797],[4.755087959,47.09041846],[4.756477138,47.090157818],[4.757226158,47.089877175],[4.756775266,47.088583655],[4.757903097,47.088235112],[4.757917858,47.087798128],[4.758944566,47.088068879],[4.760103778,47.088116973],[4.759924929,47.087808111],[4.761793245,47.087364502],[4.761566477,47.086154034],[4.76094211,47.085000954],[4.760205931,47.084056698],[4.759933988,47.083884333],[4.759207674,47.083847662],[4.757726626,47.083994468],[4.756095783,47.084035468],[4.754533488,47.08286058],[4.754231469,47.082289721],[4.754110538,47.081368506],[4.75528274,47.078903949],[4.755861257,47.078654718],[4.756860443,47.078490944],[4.757566742,47.077996616],[4.758662314,47.077635943],[4.759074476,47.0771776],[4.758984024,47.076748519],[4.758638378,47.076699747],[4.758594104,47.075139785],[4.758790423,47.074126391]]]],&quot;type&quot;:&quot;MultiPolygon&quot;}"/>
    <s v="47.088015422, 4.742875853"/>
  </r>
  <r>
    <x v="0"/>
    <x v="344"/>
    <s v="21065"/>
    <s v="CC de Pouilly-en-Auxois/Bligny-sur-Ouche"/>
    <s v="200071207"/>
    <s v="CC"/>
    <s v="Côte-d'Or"/>
    <s v="21"/>
    <s v="Bourgogne-Franche-Comté"/>
    <s v="27"/>
    <s v="HTA"/>
    <n v="1"/>
    <n v="141.53800000000001"/>
    <n v="4"/>
    <n v="51806.889000000003"/>
    <n v="0"/>
    <n v="0"/>
    <n v="0"/>
    <n v="0"/>
    <n v="0"/>
    <n v="0"/>
    <n v="0"/>
    <n v="0"/>
    <s v="{&quot;coordinates&quot;:[[[[4.758790423,47.074126391],[4.757894321,47.07288017],[4.754884684,47.06995233],[4.754213306,47.069653639],[4.753810063,47.069899304],[4.753261932,47.070067017],[4.751538665,47.070252547],[4.750351885,47.070601928],[4.74958897,47.070731453],[4.749062913,47.070686285],[4.747483802,47.070155444],[4.744070949,47.069246131],[4.741180454,47.069489642],[4.739408195,47.069750473],[4.738339856,47.070096146],[4.736634028,47.070865638],[4.735041103,47.0717865],[4.729548518,47.074373221],[4.728153247,47.074846162],[4.726347891,47.075233358],[4.724058203,47.075892508],[4.723197209,47.07638083],[4.721715725,47.077955424],[4.720989038,47.078357978],[4.708988856,47.081180896],[4.708935424,47.082074107],[4.709521766,47.083311763],[4.710065266,47.085401045],[4.710210441,47.087027046],[4.710675321,47.088132314],[4.710642977,47.088401149],[4.710581816,47.088883834],[4.711445479,47.088968307],[4.712555998,47.088937451],[4.713348125,47.089052687],[4.7146101,47.088601723],[4.716080361,47.088440324],[4.717030569,47.088095721],[4.718994309,47.087739643],[4.721004445,47.087846613],[4.723503219,47.088102054],[4.723946584,47.088236825],[4.723932159,47.089352793],[4.72433451,47.090843467],[4.724318917,47.091757734],[4.72440591,47.092004081],[4.724280278,47.092611109],[4.724457248,47.094433834],[4.724413415,47.095042343],[4.724556458,47.095845278],[4.725405727,47.095928963],[4.727256012,47.095769857],[4.728980302,47.095382971],[4.731717001,47.094945778],[4.733710632,47.0944071],[4.734666856,47.09433152],[4.734983678,47.096104407],[4.739589041,47.095670488],[4.740281078,47.096969441],[4.740462952,47.097946478],[4.740289507,47.098333615],[4.742924069,47.102281467],[4.743934498,47.102939825],[4.744749264,47.103134655],[4.746380919,47.10334506],[4.747153989,47.103514387],[4.748042868,47.103879175],[4.749570914,47.105081683],[4.753032929,47.10649711],[4.753848657,47.10696202],[4.754453819,47.107481451],[4.755194652,47.107063169],[4.75549197,47.106796602],[4.756167638,47.106605335],[4.756714224,47.107026585],[4.757699155,47.108108463],[4.758505725,47.108654528],[4.760737743,47.109591335],[4.762107687,47.110261175],[4.763113196,47.110918544],[4.763807761,47.111586052],[4.764994459,47.110846621],[4.765574678,47.110156963],[4.767083993,47.10964402],[4.767533685,47.110163958],[4.768118016,47.109440004],[4.768520887,47.109577928],[4.770377195,47.109510801],[4.770305932,47.107180413],[4.769340386,47.104486388],[4.768960203,47.103833014],[4.767730606,47.102493815],[4.766867745,47.101236351],[4.766222693,47.100708588],[4.76667124,47.100029036],[4.766572438,47.099509136],[4.766872981,47.09853917],[4.766883592,47.097937451],[4.766778141,47.097536523],[4.766844368,47.096901535],[4.766677856,47.095884673],[4.766804199,47.095192932],[4.766019205,47.094738449],[4.765994436,47.094505588],[4.763247202,47.094773557],[4.762432402,47.094737352],[4.760698951,47.094190126],[4.759659705,47.093983517],[4.759315919,47.093712285],[4.758217984,47.093363372],[4.75837504,47.093125043],[4.757570255,47.093071543],[4.75672574,47.092648521],[4.755987257,47.092079797],[4.755087959,47.09041846],[4.756477138,47.090157818],[4.757226158,47.089877175],[4.756775266,47.088583655],[4.757903097,47.088235112],[4.757917858,47.087798128],[4.758944566,47.088068879],[4.760103778,47.088116973],[4.759924929,47.087808111],[4.761793245,47.087364502],[4.761566477,47.086154034],[4.76094211,47.085000954],[4.760205931,47.084056698],[4.759933988,47.083884333],[4.759207674,47.083847662],[4.757726626,47.083994468],[4.756095783,47.084035468],[4.754533488,47.08286058],[4.754231469,47.082289721],[4.754110538,47.081368506],[4.75528274,47.078903949],[4.755861257,47.078654718],[4.756860443,47.078490944],[4.757566742,47.077996616],[4.758662314,47.077635943],[4.759074476,47.0771776],[4.758984024,47.076748519],[4.758638378,47.076699747],[4.758594104,47.075139785],[4.758790423,47.074126391]]]],&quot;type&quot;:&quot;MultiPolygon&quot;}"/>
    <s v="47.088015422, 4.742875853"/>
  </r>
  <r>
    <x v="0"/>
    <x v="345"/>
    <s v="21064"/>
    <s v="CC du Montbardois"/>
    <s v="242101491"/>
    <s v="CC"/>
    <s v="Côte-d'Or"/>
    <s v="21"/>
    <s v="Bourgogne-Franche-Comté"/>
    <s v="27"/>
    <s v="BT &lt;= 36 kVA"/>
    <m/>
    <m/>
    <n v="0"/>
    <n v="0"/>
    <n v="0"/>
    <n v="0"/>
    <n v="0"/>
    <n v="0"/>
    <n v="0"/>
    <n v="0"/>
    <n v="0"/>
    <n v="0"/>
    <s v="{&quot;coordinates&quot;:[[[[4.369977553,47.577421807],[4.371666445,47.577702653],[4.37302431,47.577578651],[4.37477233,47.578088323],[4.37617349,47.578198743],[4.376345084,47.57923022],[4.377822382,47.5796089],[4.37847638,47.579327497],[4.378575564,47.580180673],[4.378715858,47.580358168],[4.380598176,47.58091028],[4.382687326,47.581638162],[4.383756105,47.581754231],[4.38445869,47.582731684],[4.385990488,47.582794525],[4.386660315,47.582918005],[4.38902897,47.584000759],[4.395221097,47.585915571],[4.395911724,47.586578007],[4.398682579,47.586033482],[4.399746637,47.586015323],[4.400547004,47.586090345],[4.400742827,47.585997068],[4.404743749,47.586285676],[4.405342292,47.586275769],[4.407057742,47.585930103],[4.408195521,47.586134243],[4.41009569,47.587090787],[4.411254423,47.587834804],[4.411398554,47.58810224],[4.411226013,47.588824538],[4.413394026,47.591046262],[4.41701362,47.586675697],[4.415367529,47.585871028],[4.41486623,47.584980441],[4.415131057,47.584931317],[4.41573566,47.585100436],[4.41701378,47.583772333],[4.416060657,47.583205031],[4.416172685,47.58266261],[4.417176152,47.58111547],[4.418471253,47.578527663],[4.417950427,47.577652628],[4.418282577,47.577484742],[4.418567417,47.577038346],[4.419244219,47.576422433],[4.41958141,47.575693612],[4.418086761,47.57552093],[4.415127988,47.575422712],[4.415494628,47.574447772],[4.412903434,47.573858893],[4.407954222,47.573092274],[4.405705713,47.572628739],[4.404715841,47.572776602],[4.404874588,47.572388475],[4.404913397,47.571840643],[4.404774048,47.571296757],[4.404218781,47.571023457],[4.403784166,47.571089005],[4.402669403,47.570532542],[4.40197639,47.569825156],[4.401338942,47.568801104],[4.400655855,47.56831866],[4.397969847,47.567646865],[4.39596708,47.56741247],[4.395035196,47.567384006],[4.393444693,47.567502044],[4.388951072,47.568211028],[4.38852918,47.567588562],[4.387396706,47.567519211],[4.384870637,47.567518616],[4.383536205,47.567406612],[4.383062389,47.567190764],[4.381325614,47.566951164],[4.379524713,47.566803224],[4.378329406,47.566823654],[4.37741446,47.567244983],[4.37631711,47.568073576],[4.375776826,47.567858483],[4.375246132,47.567912455],[4.373841796,47.567667924],[4.37311894,47.567905102],[4.368873388,47.568234978],[4.369859689,47.568881495],[4.369118142,47.569325027],[4.369195519,47.569593298],[4.37062034,47.572087405],[4.370952772,47.572081698],[4.371613806,47.573734915],[4.371091658,47.573968819],[4.370992396,47.574870248],[4.369977553,47.577421807]]]],&quot;type&quot;:&quot;MultiPolygon&quot;}"/>
    <s v="47.576889187, 4.394799063"/>
  </r>
  <r>
    <x v="0"/>
    <x v="346"/>
    <s v="21062"/>
    <s v="CC de Pouilly-en-Auxois/Bligny-sur-Ouche"/>
    <s v="200071207"/>
    <s v="CC"/>
    <s v="Côte-d'Or"/>
    <s v="21"/>
    <s v="Bourgogne-Franche-Comté"/>
    <s v="27"/>
    <s v="BT &lt;= 36 kVA"/>
    <m/>
    <m/>
    <n v="0"/>
    <n v="0"/>
    <n v="0"/>
    <n v="0"/>
    <n v="0"/>
    <n v="0"/>
    <n v="0"/>
    <n v="0"/>
    <n v="0"/>
    <n v="0"/>
    <s v="{&quot;coordinates&quot;:[[[[4.586687192,47.285591623],[4.585171076,47.285110808],[4.58516475,47.284851571],[4.584198443,47.284616251],[4.581653154,47.283784766],[4.579319229,47.2828486],[4.577518341,47.280911072],[4.576018197,47.280110271],[4.575236607,47.280123587],[4.573813085,47.279994336],[4.573782612,47.27972192],[4.573254139,47.279341904],[4.571520076,47.279360904],[4.568657243,47.278876501],[4.564934914,47.278408127],[4.56413496,47.278244233],[4.563862586,47.27806872],[4.563098562,47.277183995],[4.562876602,47.27660351],[4.56252632,47.276159817],[4.559816947,47.276167464],[4.543628756,47.273192903],[4.540769084,47.272797818],[4.530212133,47.270761244],[4.52857675,47.270379418],[4.528281301,47.270410324],[4.526912714,47.270059176],[4.525915454,47.270065996],[4.524479299,47.270176722],[4.521614624,47.269967621],[4.51849539,47.270392975],[4.518266309,47.270806564],[4.517185461,47.27113315],[4.517113637,47.271447434],[4.516737545,47.271949382],[4.516353721,47.272271347],[4.514781208,47.272616041],[4.51426002,47.27280563],[4.514706489,47.273766848],[4.515167489,47.273976026],[4.515178518,47.274554849],[4.514374984,47.274725615],[4.514754985,47.27497097],[4.514454049,47.275512446],[4.514007422,47.27576679],[4.51403011,47.276055527],[4.514713747,47.276652582],[4.514659531,47.276888298],[4.514245958,47.277142211],[4.513717988,47.277280561],[4.514088209,47.277882609],[4.513927997,47.278207048],[4.512779383,47.278153599],[4.512821867,47.27881665],[4.513219586,47.279126607],[4.512838826,47.279371983],[4.512865114,47.27974171],[4.512231827,47.279758971],[4.512339221,47.280377955],[4.511974576,47.280397114],[4.511857153,47.280926286],[4.511493941,47.28104357],[4.511443962,47.281618683],[4.511788804,47.28178887],[4.511812978,47.282130712],[4.512024606,47.282362961],[4.511679479,47.28364064],[4.511435333,47.283851815],[4.510796979,47.283737673],[4.510163197,47.28402145],[4.509912173,47.285541908],[4.509961162,47.286060807],[4.510380599,47.286153492],[4.510236008,47.286658703],[4.510787506,47.2872593],[4.510529936,47.28798208],[4.510583758,47.28820198],[4.511705264,47.289494768],[4.51135708,47.29019532],[4.511291545,47.290594154],[4.510647033,47.291534468],[4.510758698,47.292399206],[4.51027436,47.293341934],[4.510583464,47.293603531],[4.511008417,47.293231533],[4.511513123,47.293060186],[4.51303295,47.293031376],[4.513366229,47.29307025],[4.515670428,47.293823533],[4.516524888,47.293946531],[4.517420265,47.293971743],[4.518221279,47.293561485],[4.518904998,47.293356249],[4.519599928,47.293032909],[4.520346997,47.292494583],[4.520925452,47.291937754],[4.521481202,47.291794506],[4.523131889,47.291014707],[4.523065354,47.292075363],[4.523222371,47.292852157],[4.523795317,47.293408292],[4.524213041,47.293624307],[4.522792872,47.295021478],[4.521342003,47.29566449],[4.520899245,47.296106991],[4.518703825,47.296117733],[4.516827503,47.296367374],[4.51620829,47.296515028],[4.514370644,47.297433126],[4.513142428,47.29748156],[4.513236449,47.298751707],[4.513129728,47.299097954],[4.513620148,47.299028531],[4.515921579,47.299768341],[4.516973532,47.299991403],[4.517388282,47.29996077],[4.518318288,47.299615457],[4.518691406,47.299376469],[4.519180871,47.298711866],[4.519893936,47.298465723],[4.520271251,47.298609348],[4.520280267,47.298834332],[4.519870066,47.300101175],[4.520269502,47.300184183],[4.520662493,47.300086293],[4.520855221,47.299179759],[4.521751373,47.299602909],[4.523760638,47.299930407],[4.523801519,47.300344958],[4.525125559,47.301245082],[4.525882451,47.301562882],[4.526748794,47.301726169],[4.529001638,47.301818068],[4.529925098,47.301755476],[4.530040583,47.30134877],[4.529923397,47.300952334],[4.529674789,47.300914192],[4.52942498,47.300229572],[4.529773486,47.300289808],[4.530920182,47.300815834],[4.531953036,47.301155166],[4.533020602,47.301179788],[4.532913274,47.300526608],[4.535220698,47.300260202],[4.535347802,47.300122559],[4.536796499,47.299960221],[4.536618778,47.299022545],[4.536610977,47.298379755],[4.537005739,47.297790161],[4.53728068,47.29713012],[4.537236483,47.29683447],[4.538236694,47.296312484],[4.539382525,47.297039231],[4.540997062,47.297585964],[4.542668796,47.298003156],[4.543861966,47.298071028],[4.544269219,47.298333033],[4.544754341,47.298863222],[4.546660176,47.298352517],[4.548194842,47.298374375],[4.548819333,47.298228279],[4.549218871,47.297992441],[4.549492229,47.298062625],[4.550228522,47.298488593],[4.554543472,47.298855872],[4.557652169,47.298886225],[4.558542176,47.299589206],[4.55926843,47.299574949],[4.559806774,47.299790118],[4.560760323,47.300446308],[4.564427641,47.299565849],[4.564687057,47.29942909],[4.564403694,47.298880054],[4.564930973,47.298760393],[4.565354966,47.299592964],[4.566044008,47.300254479],[4.566386061,47.300137311],[4.567291538,47.300050352],[4.568364327,47.300389724],[4.569562825,47.300591424],[4.571287871,47.30069324],[4.572344866,47.300672623],[4.572266862,47.300404454],[4.575423457,47.29836362],[4.576443428,47.297443947],[4.57754932,47.297017428],[4.579200176,47.29694005],[4.581065348,47.297264018],[4.582339224,47.297688764],[4.583464957,47.297712128],[4.583902781,47.297119078],[4.584865718,47.296425213],[4.585515181,47.296142613],[4.587035054,47.296112834],[4.588010721,47.295941013],[4.588212499,47.294349905],[4.587808429,47.292187212],[4.589269115,47.291502703],[4.589054661,47.290158603],[4.588808271,47.287286916],[4.588882803,47.286451199],[4.586687192,47.285591623]]]],&quot;type&quot;:&quot;MultiPolygon&quot;}"/>
    <s v="47.286821843, 4.546193821"/>
  </r>
  <r>
    <x v="0"/>
    <x v="347"/>
    <s v="21059"/>
    <s v="CC Norge et Tille"/>
    <s v="200069540"/>
    <s v="CC"/>
    <s v="Côte-d'Or"/>
    <s v="21"/>
    <s v="Bourgogne-Franche-Comté"/>
    <s v="27"/>
    <s v="BT &lt;= 36 kVA"/>
    <n v="11"/>
    <n v="28.901"/>
    <n v="0"/>
    <n v="0"/>
    <n v="0"/>
    <n v="0"/>
    <n v="0"/>
    <n v="0"/>
    <n v="0"/>
    <n v="0"/>
    <n v="0"/>
    <n v="0"/>
    <s v="{&quot;coordinates&quot;:[[[[5.079264294,47.386842004],[5.075529727,47.381996418],[5.07268586,47.379186217],[5.072433777,47.379284366],[5.070838025,47.377717989],[5.069216003,47.375296565],[5.06849879,47.375433604],[5.066749567,47.370360576],[5.066426427,47.368476127],[5.06470974,47.368919982],[5.063377591,47.36947135],[5.061874633,47.369924874],[5.058791621,47.370379366],[5.058790905,47.370533368],[5.056736539,47.371438746],[5.0556169,47.37214295],[5.051667719,47.377334869],[5.054733652,47.380505448],[5.056419746,47.382501784],[5.058213525,47.384329595],[5.061853844,47.390312925],[5.061950713,47.390935262],[5.063065229,47.390331056],[5.063365341,47.389928604],[5.064016442,47.389343418],[5.066201503,47.388305031],[5.068106301,47.386843842],[5.069543419,47.385978984],[5.070118171,47.385720208],[5.071333249,47.385493244],[5.073048879,47.385455456],[5.074084023,47.385101997],[5.074599539,47.384820841],[5.076687499,47.387686827],[5.079264294,47.386842004]]]],&quot;type&quot;:&quot;MultiPolygon&quot;}"/>
    <s v="47.379539646, 5.063928026"/>
  </r>
  <r>
    <x v="0"/>
    <x v="348"/>
    <s v="21058"/>
    <s v="CC du Pays Châtillonnais"/>
    <s v="242101434"/>
    <s v="CC"/>
    <s v="Côte-d'Or"/>
    <s v="21"/>
    <s v="Bourgogne-Franche-Comté"/>
    <s v="27"/>
    <s v="BT &gt; 36 kVA"/>
    <n v="7"/>
    <n v="717.92"/>
    <n v="0"/>
    <n v="0"/>
    <n v="0"/>
    <n v="0"/>
    <n v="0"/>
    <n v="0"/>
    <n v="0"/>
    <n v="0"/>
    <n v="0"/>
    <n v="0"/>
    <s v="{&quot;coordinates&quot;:[[[[4.651757351,47.925395761],[4.64881738,47.926248099],[4.649660543,47.928771077],[4.645816537,47.928249802],[4.644743448,47.928240527],[4.643364247,47.928769312],[4.643349824,47.928865829],[4.645303435,47.931312082],[4.644313988,47.931410549],[4.639533402,47.93226949],[4.639824053,47.933352805],[4.636917311,47.933652582],[4.636628448,47.93310302],[4.633706504,47.933518147],[4.629962115,47.933585458],[4.629726649,47.932765997],[4.629109183,47.93276646],[4.629170914,47.93351182],[4.627375915,47.933027219],[4.62543727,47.932705703],[4.621964334,47.932493562],[4.62001286,47.932101024],[4.617805568,47.933333124],[4.617236844,47.933834229],[4.616687059,47.934737432],[4.615426407,47.935566694],[4.613474558,47.935604317],[4.613202048,47.935761082],[4.612368328,47.936095675],[4.611469344,47.936619284],[4.610645384,47.936834913],[4.608571806,47.937895772],[4.607829193,47.938100365],[4.606648271,47.93873851],[4.606106692,47.939433615],[4.605188954,47.940182463],[4.60344315,47.942034462],[4.602862375,47.942809295],[4.602633478,47.94374675],[4.602675216,47.944551795],[4.602522251,47.945874367],[4.602145281,47.946345772],[4.60140321,47.946395493],[4.599146805,47.946832177],[4.599270026,47.947141943],[4.599446585,47.948865079],[4.600134647,47.949644221],[4.600530159,47.950274322],[4.600886992,47.951664653],[4.600926778,47.952849572],[4.600781983,47.953290804],[4.599951825,47.953977199],[4.599779886,47.954496209],[4.600782057,47.954713895],[4.600706141,47.955572744],[4.600325427,47.957210747],[4.600449051,47.95771043],[4.60105047,47.959077621],[4.601476871,47.960905354],[4.601845159,47.961606928],[4.602146318,47.961949369],[4.603480013,47.962754791],[4.60403095,47.963201834],[4.605856303,47.965370497],[4.607272607,47.965005497],[4.607735484,47.964977564],[4.61015498,47.965077667],[4.611259539,47.965216453],[4.612718252,47.965542096],[4.613729836,47.96557592],[4.614837865,47.965387882],[4.615697926,47.965111429],[4.617689568,47.964805002],[4.620594984,47.964052089],[4.621156865,47.963843615],[4.623346877,47.965291391],[4.62488126,47.966028094],[4.625803543,47.966776845],[4.626937753,47.967442545],[4.628427328,47.969029535],[4.629333286,47.969636265],[4.630750599,47.971179222],[4.633889713,47.974002517],[4.634240351,47.974549417],[4.63563214,47.975951349],[4.63635578,47.977637101],[4.636256661,47.97824786],[4.637132482,47.978348183],[4.63747739,47.977579182],[4.637947633,47.977439415],[4.639365917,47.976181088],[4.639937268,47.975886882],[4.639997621,47.975584501],[4.640330958,47.97526661],[4.640758428,47.97521834],[4.640940669,47.974696428],[4.641238137,47.974605864],[4.646219844,47.971770147],[4.649473014,47.970174539],[4.651719437,47.970731681],[4.65340226,47.9690752],[4.654961853,47.969271086],[4.655454509,47.969166036],[4.656239589,47.969282797],[4.656763593,47.969451838],[4.657332763,47.969264691],[4.657544958,47.969063672],[4.65814078,47.969000362],[4.659402793,47.969409216],[4.660678889,47.969710742],[4.661955595,47.96926154],[4.664108609,47.969529926],[4.664948483,47.969512634],[4.665059461,47.969290531],[4.664219895,47.969146697],[4.663345962,47.968889927],[4.663219342,47.968613578],[4.663318094,47.968215225],[4.664390509,47.96843318],[4.665470983,47.968395375],[4.666393999,47.96799614],[4.667635816,47.968017237],[4.667764387,47.967460033],[4.669497317,47.967541652],[4.66949663,47.967264421],[4.673554817,47.966702646],[4.674150962,47.966396214],[4.676614235,47.965457376],[4.676456861,47.965100467],[4.677549366,47.963877802],[4.677710833,47.962457786],[4.67774901,47.96065697],[4.678414388,47.958814792],[4.67828171,47.957163134],[4.678071574,47.956620651],[4.677673449,47.956489513],[4.675743277,47.956134489],[4.675024736,47.95587109],[4.6746677,47.955640341],[4.674244966,47.954983862],[4.672613687,47.951781891],[4.671508529,47.951323241],[4.669145015,47.950858156],[4.669366357,47.950057488],[4.66858756,47.949195413],[4.668033868,47.949227577],[4.667967989,47.948453491],[4.668227668,47.947763898],[4.667707991,47.947641654],[4.667960312,47.947357229],[4.665678618,47.94654706],[4.666986523,47.944679623],[4.665458381,47.944269223],[4.666118722,47.943368721],[4.664330012,47.94276487],[4.663933863,47.942393321],[4.664107993,47.942136114],[4.663389277,47.941944659],[4.66297949,47.942035073],[4.661997431,47.942032765],[4.661490229,47.941878812],[4.661433384,47.939507739],[4.661559595,47.939089187],[4.661465572,47.938781767],[4.661521052,47.937259738],[4.662455779,47.937378838],[4.662468826,47.936683741],[4.662209433,47.935330891],[4.661682772,47.933698274],[4.661353599,47.932254592],[4.65880262,47.932146616],[4.658867872,47.931663215],[4.658706161,47.931374751],[4.657664302,47.931252634],[4.657926567,47.930215564],[4.655941797,47.929792584],[4.655229822,47.92684833],[4.654294851,47.926886706],[4.654219657,47.926708635],[4.653588986,47.926369157],[4.653005105,47.92538181],[4.65187087,47.925686713],[4.651757351,47.925395761]]]],&quot;type&quot;:&quot;MultiPolygon&quot;}"/>
    <s v="47.95175427, 4.638292812"/>
  </r>
  <r>
    <x v="0"/>
    <x v="349"/>
    <s v="21056"/>
    <s v="CC Mirebellois et Fontenois"/>
    <s v="200072825"/>
    <s v="CC"/>
    <s v="Côte-d'Or"/>
    <s v="21"/>
    <s v="Bourgogne-Franche-Comté"/>
    <s v="27"/>
    <s v="BT &gt; 36 kVA"/>
    <n v="0"/>
    <n v="0"/>
    <n v="0"/>
    <n v="0"/>
    <n v="1"/>
    <n v="390.87700000000001"/>
    <n v="0"/>
    <n v="0"/>
    <n v="0"/>
    <n v="0"/>
    <n v="0"/>
    <n v="0"/>
    <s v="{&quot;coordinates&quot;:[[[[5.218468806,47.456258377],[5.218841724,47.456862731],[5.21904081,47.457469497],[5.219733442,47.458482898],[5.220830699,47.459070728],[5.221689541,47.459896337],[5.222591207,47.460601352],[5.223849834,47.461395897],[5.226079941,47.46300665],[5.228061753,47.465572177],[5.228671738,47.466220591],[5.229058537,47.466420308],[5.232053519,47.467478684],[5.235134006,47.467528546],[5.235726835,47.46687328],[5.236215362,47.465978671],[5.236408395,47.465386013],[5.236348326,47.464901778],[5.237906339,47.462367444],[5.238017268,47.462003296],[5.237723314,47.461324538],[5.237271806,47.460910865],[5.237094513,47.460449595],[5.236034521,47.459392019],[5.235018222,47.458775758],[5.234324111,47.458465791],[5.232394082,47.458003025],[5.231855937,47.457707162],[5.231637934,47.457287189],[5.231966793,47.457149405],[5.23174756,47.455999119],[5.231509726,47.455357994],[5.23066349,47.454231432],[5.229868647,47.452871541],[5.228471398,47.451646555],[5.223868963,47.452809832],[5.222952531,47.452641829],[5.221096464,47.452578206],[5.219193423,47.451925599],[5.218588905,47.452107325],[5.218140512,47.452115872],[5.217221324,47.451656104],[5.216469326,47.451418278],[5.21672567,47.450458828],[5.218305231,47.450483664],[5.221984745,47.451748066],[5.222584226,47.452213003],[5.223337793,47.452487682],[5.224074192,47.452125104],[5.224891663,47.451349426],[5.2252413,47.450625913],[5.22433254,47.450162398],[5.222415636,47.449814491],[5.221743633,47.449424781],[5.221216552,47.44894405],[5.217745134,47.442826263],[5.215942946,47.439853698],[5.214731008,47.436385379],[5.215415578,47.434934182],[5.215500085,47.431361923],[5.221266133,47.422391495],[5.229195145,47.418707843],[5.23732187,47.416734479],[5.248781685,47.410040231],[5.251392525,47.408020181],[5.251782364,47.403185604],[5.247307815,47.398905332],[5.246531191,47.397622625],[5.244008779,47.397375052],[5.24381151,47.397541862],[5.241266556,47.397547724],[5.237694315,47.397091505],[5.236900713,47.396921261],[5.237196224,47.396406756],[5.236257759,47.394575953],[5.236066689,47.394732724],[5.23530424,47.393177703],[5.230984394,47.388929872],[5.229528766,47.38820673],[5.227328844,47.386962898],[5.221777843,47.391822297],[5.217640698,47.394879442],[5.215048109,47.397516168],[5.214695548,47.397778642],[5.21042581,47.399249454],[5.20911909,47.399371549],[5.207730641,47.39924843],[5.201950551,47.399670534],[5.198003216,47.400702509],[5.190747482,47.403773428],[5.184986302,47.403567541],[5.181779263,47.404486879],[5.181071243,47.404885594],[5.179963931,47.40583842],[5.178806224,47.407445071],[5.177503885,47.409836084],[5.17896075,47.411310896],[5.179355111,47.41383132],[5.179411087,47.416023081],[5.179749509,47.416351739],[5.179646018,47.416840869],[5.181298125,47.418184117],[5.181545014,47.41818669],[5.181605408,47.418724979],[5.181255016,47.419471793],[5.179499887,47.420261145],[5.179050711,47.420602759],[5.179624521,47.421433108],[5.179126012,47.422095336],[5.179417951,47.422585161],[5.18089399,47.423934414],[5.181129268,47.424270405],[5.181228957,47.426034484],[5.182362249,47.426654408],[5.181743235,47.426997416],[5.181343262,47.427342617],[5.181522138,47.428509056],[5.18145974,47.429029833],[5.182873338,47.429655303],[5.184113688,47.430327235],[5.184749606,47.429910054],[5.185761929,47.429513715],[5.18766627,47.43133302],[5.188836944,47.432083659],[5.189324125,47.431859264],[5.189707869,47.432188842],[5.193713442,47.432713138],[5.193582751,47.433248719],[5.194392186,47.433342419],[5.197398979,47.434589644],[5.197535602,47.434458287],[5.199063595,47.435178662],[5.2010007,47.43496913],[5.201789109,47.435551268],[5.203669341,47.436088412],[5.20507259,47.43638692],[5.205619148,47.436251385],[5.206254204,47.43674995],[5.20722156,47.437066603],[5.207441246,47.438854505],[5.207930558,47.439583661],[5.208576192,47.441141945],[5.210449789,47.440643491],[5.211936995,47.446474121],[5.212889934,47.446404674],[5.212954191,47.447670505],[5.213141798,47.447809222],[5.214107639,47.449367688],[5.214572151,47.450905068],[5.214998263,47.451930772],[5.216837635,47.453868822],[5.217700225,47.454980758],[5.218468806,47.456258377]]]],&quot;type&quot;:&quot;MultiPolygon&quot;}"/>
    <s v="47.417985549, 5.213578936"/>
  </r>
  <r>
    <x v="0"/>
    <x v="350"/>
    <s v="21054"/>
    <s v="CA Beaune, Côte et Sud - Communauté Beaune-Chagny-Nolay"/>
    <s v="200006682"/>
    <s v="CA"/>
    <s v="Côte-d'Or"/>
    <s v="21"/>
    <s v="Bourgogne-Franche-Comté"/>
    <s v="27"/>
    <s v="BT &gt; 36 kVA"/>
    <n v="2"/>
    <n v="88.204999999999998"/>
    <n v="0"/>
    <n v="0"/>
    <n v="0"/>
    <n v="0"/>
    <n v="0"/>
    <n v="0"/>
    <n v="0"/>
    <n v="0"/>
    <n v="0"/>
    <n v="0"/>
    <s v="{&quot;coordinates&quot;:[[[[4.787119999,47.040298353],[4.787325158,47.042396179],[4.787096646,47.042855397],[4.788108938,47.043666441],[4.789448322,47.044527342],[4.792672659,47.045892117],[4.79339126,47.046741895],[4.793614091,47.04761918],[4.794625613,47.04855986],[4.794922813,47.049137002],[4.795224085,47.04944031],[4.794711403,47.050386658],[4.794656066,47.050862111],[4.794249466,47.051314203],[4.793956954,47.051829362],[4.793904481,47.052351599],[4.793512641,47.053367206],[4.788640618,47.055256463],[4.787140918,47.055411154],[4.790328006,47.058891975],[4.794062222,47.058165835],[4.799670359,47.057641837],[4.80069179,47.057370163],[4.801571727,47.056531534],[4.802567607,47.05498325],[4.803362246,47.054235993],[4.804542663,47.053559251],[4.806243086,47.052790614],[4.807190647,47.052795606],[4.809167297,47.052564741],[4.810116775,47.05258769],[4.812002794,47.052326676],[4.814954036,47.05208312],[4.818244037,47.051570292],[4.823837159,47.050939976],[4.824882524,47.050720839],[4.826966202,47.050542009],[4.828012324,47.050656941],[4.828342052,47.050783205],[4.829755229,47.050920227],[4.830701142,47.050255931],[4.831636393,47.048967703],[4.833738806,47.047559178],[4.838222188,47.045696679],[4.839531993,47.045316498],[4.839803935,47.045061808],[4.845672283,47.042566352],[4.849055338,47.041218113],[4.850506879,47.040481609],[4.859827246,47.040518306],[4.861043965,47.040731954],[4.866628702,47.041998994],[4.867809106,47.042113195],[4.86891056,47.042001716],[4.873680204,47.040956308],[4.883143424,47.040891544],[4.883055447,47.039691601],[4.881098509,47.039483938],[4.880885298,47.038847097],[4.8792885,47.036912524],[4.880219078,47.036550651],[4.880028428,47.036220539],[4.878566132,47.034930385],[4.878071805,47.034276497],[4.87967516,47.033301193],[4.879329501,47.032377416],[4.878509989,47.03221964],[4.878045932,47.031640007],[4.877247808,47.03156653],[4.876804548,47.031622367],[4.875004144,47.032461242],[4.874444519,47.032580199],[4.874025521,47.032804041],[4.87341625,47.032858956],[4.872521866,47.031529794],[4.871284058,47.031121184],[4.87060486,47.030336074],[4.869976038,47.029787898],[4.870241394,47.029539542],[4.869100642,47.028698858],[4.869011513,47.027874466],[4.867593507,47.027621834],[4.866608313,47.027316257],[4.86637505,47.027159725],[4.86483245,47.026959505],[4.862621381,47.02681418],[4.86251698,47.026536683],[4.863765616,47.025890629],[4.862669499,47.025193256],[4.865391348,47.023885792],[4.865141593,47.023594436],[4.864488881,47.023113261],[4.862888461,47.022302455],[4.860344889,47.021941811],[4.859172809,47.021903055],[4.858680351,47.020336766],[4.859004943,47.020240581],[4.864252657,47.019590389],[4.866858035,47.0194177],[4.867619695,47.019698971],[4.869897033,47.019560339],[4.873437897,47.018909443],[4.874828088,47.018897681],[4.875007821,47.019371172],[4.877869512,47.018390746],[4.87734903,47.01758598],[4.876350251,47.016582753],[4.87877634,47.016257805],[4.8787018,47.016045579],[4.880114128,47.015574991],[4.882492129,47.014930137],[4.883934661,47.014836356],[4.891551464,47.01301327],[4.894045177,47.011544935],[4.894118122,47.010508954],[4.894760313,47.010161591],[4.895846786,47.010093316],[4.896588932,47.010230623],[4.89460448,47.005982681],[4.894242144,47.004623324],[4.894688945,47.003399283],[4.895155492,47.00206324],[4.897358865,47.001528103],[4.896541019,47.00005646],[4.896215548,46.99922245],[4.895105506,46.999025442],[4.894039423,46.997303889],[4.893377512,46.995882799],[4.892927696,46.996043281],[4.892537095,46.996015466],[4.892210436,46.996309915],[4.891463965,46.996381593],[4.891237661,46.995519827],[4.890292379,46.995665003],[4.889739631,46.996006378],[4.888241714,46.996383934],[4.887201039,46.996813432],[4.886512098,46.996912056],[4.883547696,46.997741299],[4.879572183,46.999098477],[4.879173766,46.999149094],[4.8767119,46.999899727],[4.876762255,47.00017449],[4.871852105,47.001694288],[4.870026643,47.002581246],[4.869951501,47.002350111],[4.868245306,47.003109024],[4.868176235,47.00293903],[4.867408819,47.003512518],[4.866122259,47.003844933],[4.864445659,47.004167425],[4.862062684,47.004812895],[4.861116752,47.005327979],[4.860521987,47.00480172],[4.859931907,47.004602295],[4.859674463,47.004160652],[4.859222062,47.003753671],[4.859018418,47.003306658],[4.858752525,47.003039864],[4.856861016,47.001553724],[4.853642071,46.999320684],[4.853299627,46.999008277],[4.852650354,46.998155039],[4.849850412,46.999267153],[4.848201328,46.999699741],[4.848337624,47.000182074],[4.846353771,47.000642511],[4.84627184,47.001172465],[4.844373219,47.001701749],[4.844117897,47.001202402],[4.838219254,47.002523106],[4.837367887,47.002611412],[4.836885518,47.00162755],[4.834247264,47.002127009],[4.832947352,47.000169986],[4.829527869,47.001116724],[4.829709103,47.001337195],[4.824849211,47.002826255],[4.824744548,47.002611771],[4.822201954,47.005443737],[4.821932143,47.005601995],[4.822114748,47.005902607],[4.819530854,47.006931305],[4.820119972,47.007692009],[4.820546344,47.007998684],[4.818398719,47.009358188],[4.818683819,47.009613962],[4.817735839,47.01027821],[4.817011078,47.010964152],[4.817445767,47.011048266],[4.81724122,47.011386501],[4.816552192,47.011961106],[4.815830011,47.01178515],[4.813675884,47.013194193],[4.813297253,47.013760298],[4.812816999,47.013770543],[4.808338266,47.015875185],[4.808685038,47.016164239],[4.808083413,47.01640421],[4.807735264,47.016703248],[4.807075732,47.016236273],[4.806153206,47.015897687],[4.805373426,47.016441222],[4.804893181,47.017082733],[4.80352037,47.01761301],[4.801571857,47.01888622],[4.799962269,47.019702927],[4.798786383,47.020613718],[4.797813752,47.021539341],[4.797126654,47.021390639],[4.796908832,47.021611967],[4.796162946,47.022071155],[4.795325807,47.022479525],[4.794885114,47.02296908],[4.794363404,47.023160905],[4.793627104,47.023870284],[4.793199679,47.025235875],[4.793393275,47.02638559],[4.793279218,47.027194266],[4.792892749,47.027256103],[4.792603036,47.028129645],[4.792308523,47.028263898],[4.791885647,47.028736953],[4.791569263,47.029402876],[4.791041559,47.030011737],[4.790783976,47.030703762],[4.790256355,47.031514344],[4.78962429,47.032075285],[4.78861225,47.033571488],[4.788907503,47.03449179],[4.788863497,47.03531018],[4.788643233,47.035420758],[4.788288155,47.035954886],[4.787723788,47.03629503],[4.787516118,47.036626949],[4.787522611,47.037340092],[4.787250562,47.03751811],[4.786899742,47.038221472],[4.787186706,47.03889155],[4.787119999,47.040298353]]]],&quot;type&quot;:&quot;MultiPolygon&quot;}"/>
    <s v="47.025576567, 4.837332378"/>
  </r>
  <r>
    <x v="0"/>
    <x v="350"/>
    <s v="21054"/>
    <s v="CA Beaune, Côte et Sud - Communauté Beaune-Chagny-Nolay"/>
    <s v="200006682"/>
    <s v="CA"/>
    <s v="Côte-d'Or"/>
    <s v="21"/>
    <s v="Bourgogne-Franche-Comté"/>
    <s v="27"/>
    <s v="HTA"/>
    <n v="2"/>
    <n v="54.194000000000003"/>
    <n v="0"/>
    <n v="0"/>
    <n v="0"/>
    <n v="0"/>
    <n v="0"/>
    <n v="0"/>
    <n v="0"/>
    <n v="0"/>
    <n v="0"/>
    <n v="0"/>
    <s v="{&quot;coordinates&quot;:[[[[4.787119999,47.040298353],[4.787325158,47.042396179],[4.787096646,47.042855397],[4.788108938,47.043666441],[4.789448322,47.044527342],[4.792672659,47.045892117],[4.79339126,47.046741895],[4.793614091,47.04761918],[4.794625613,47.04855986],[4.794922813,47.049137002],[4.795224085,47.04944031],[4.794711403,47.050386658],[4.794656066,47.050862111],[4.794249466,47.051314203],[4.793956954,47.051829362],[4.793904481,47.052351599],[4.793512641,47.053367206],[4.788640618,47.055256463],[4.787140918,47.055411154],[4.790328006,47.058891975],[4.794062222,47.058165835],[4.799670359,47.057641837],[4.80069179,47.057370163],[4.801571727,47.056531534],[4.802567607,47.05498325],[4.803362246,47.054235993],[4.804542663,47.053559251],[4.806243086,47.052790614],[4.807190647,47.052795606],[4.809167297,47.052564741],[4.810116775,47.05258769],[4.812002794,47.052326676],[4.814954036,47.05208312],[4.818244037,47.051570292],[4.823837159,47.050939976],[4.824882524,47.050720839],[4.826966202,47.050542009],[4.828012324,47.050656941],[4.828342052,47.050783205],[4.829755229,47.050920227],[4.830701142,47.050255931],[4.831636393,47.048967703],[4.833738806,47.047559178],[4.838222188,47.045696679],[4.839531993,47.045316498],[4.839803935,47.045061808],[4.845672283,47.042566352],[4.849055338,47.041218113],[4.850506879,47.040481609],[4.859827246,47.040518306],[4.861043965,47.040731954],[4.866628702,47.041998994],[4.867809106,47.042113195],[4.86891056,47.042001716],[4.873680204,47.040956308],[4.883143424,47.040891544],[4.883055447,47.039691601],[4.881098509,47.039483938],[4.880885298,47.038847097],[4.8792885,47.036912524],[4.880219078,47.036550651],[4.880028428,47.036220539],[4.878566132,47.034930385],[4.878071805,47.034276497],[4.87967516,47.033301193],[4.879329501,47.032377416],[4.878509989,47.03221964],[4.878045932,47.031640007],[4.877247808,47.03156653],[4.876804548,47.031622367],[4.875004144,47.032461242],[4.874444519,47.032580199],[4.874025521,47.032804041],[4.87341625,47.032858956],[4.872521866,47.031529794],[4.871284058,47.031121184],[4.87060486,47.030336074],[4.869976038,47.029787898],[4.870241394,47.029539542],[4.869100642,47.028698858],[4.869011513,47.027874466],[4.867593507,47.027621834],[4.866608313,47.027316257],[4.86637505,47.027159725],[4.86483245,47.026959505],[4.862621381,47.02681418],[4.86251698,47.026536683],[4.863765616,47.025890629],[4.862669499,47.025193256],[4.865391348,47.023885792],[4.865141593,47.023594436],[4.864488881,47.023113261],[4.862888461,47.022302455],[4.860344889,47.021941811],[4.859172809,47.021903055],[4.858680351,47.020336766],[4.859004943,47.020240581],[4.864252657,47.019590389],[4.866858035,47.0194177],[4.867619695,47.019698971],[4.869897033,47.019560339],[4.873437897,47.018909443],[4.874828088,47.018897681],[4.875007821,47.019371172],[4.877869512,47.018390746],[4.87734903,47.01758598],[4.876350251,47.016582753],[4.87877634,47.016257805],[4.8787018,47.016045579],[4.880114128,47.015574991],[4.882492129,47.014930137],[4.883934661,47.014836356],[4.891551464,47.01301327],[4.894045177,47.011544935],[4.894118122,47.010508954],[4.894760313,47.010161591],[4.895846786,47.010093316],[4.896588932,47.010230623],[4.89460448,47.005982681],[4.894242144,47.004623324],[4.894688945,47.003399283],[4.895155492,47.00206324],[4.897358865,47.001528103],[4.896541019,47.00005646],[4.896215548,46.99922245],[4.895105506,46.999025442],[4.894039423,46.997303889],[4.893377512,46.995882799],[4.892927696,46.996043281],[4.892537095,46.996015466],[4.892210436,46.996309915],[4.891463965,46.996381593],[4.891237661,46.995519827],[4.890292379,46.995665003],[4.889739631,46.996006378],[4.888241714,46.996383934],[4.887201039,46.996813432],[4.886512098,46.996912056],[4.883547696,46.997741299],[4.879572183,46.999098477],[4.879173766,46.999149094],[4.8767119,46.999899727],[4.876762255,47.00017449],[4.871852105,47.001694288],[4.870026643,47.002581246],[4.869951501,47.002350111],[4.868245306,47.003109024],[4.868176235,47.00293903],[4.867408819,47.003512518],[4.866122259,47.003844933],[4.864445659,47.004167425],[4.862062684,47.004812895],[4.861116752,47.005327979],[4.860521987,47.00480172],[4.859931907,47.004602295],[4.859674463,47.004160652],[4.859222062,47.003753671],[4.859018418,47.003306658],[4.858752525,47.003039864],[4.856861016,47.001553724],[4.853642071,46.999320684],[4.853299627,46.999008277],[4.852650354,46.998155039],[4.849850412,46.999267153],[4.848201328,46.999699741],[4.848337624,47.000182074],[4.846353771,47.000642511],[4.84627184,47.001172465],[4.844373219,47.001701749],[4.844117897,47.001202402],[4.838219254,47.002523106],[4.837367887,47.002611412],[4.836885518,47.00162755],[4.834247264,47.002127009],[4.832947352,47.000169986],[4.829527869,47.001116724],[4.829709103,47.001337195],[4.824849211,47.002826255],[4.824744548,47.002611771],[4.822201954,47.005443737],[4.821932143,47.005601995],[4.822114748,47.005902607],[4.819530854,47.006931305],[4.820119972,47.007692009],[4.820546344,47.007998684],[4.818398719,47.009358188],[4.818683819,47.009613962],[4.817735839,47.01027821],[4.817011078,47.010964152],[4.817445767,47.011048266],[4.81724122,47.011386501],[4.816552192,47.011961106],[4.815830011,47.01178515],[4.813675884,47.013194193],[4.813297253,47.013760298],[4.812816999,47.013770543],[4.808338266,47.015875185],[4.808685038,47.016164239],[4.808083413,47.01640421],[4.807735264,47.016703248],[4.807075732,47.016236273],[4.806153206,47.015897687],[4.805373426,47.016441222],[4.804893181,47.017082733],[4.80352037,47.01761301],[4.801571857,47.01888622],[4.799962269,47.019702927],[4.798786383,47.020613718],[4.797813752,47.021539341],[4.797126654,47.021390639],[4.796908832,47.021611967],[4.796162946,47.022071155],[4.795325807,47.022479525],[4.794885114,47.02296908],[4.794363404,47.023160905],[4.793627104,47.023870284],[4.793199679,47.025235875],[4.793393275,47.02638559],[4.793279218,47.027194266],[4.792892749,47.027256103],[4.792603036,47.028129645],[4.792308523,47.028263898],[4.791885647,47.028736953],[4.791569263,47.029402876],[4.791041559,47.030011737],[4.790783976,47.030703762],[4.790256355,47.031514344],[4.78962429,47.032075285],[4.78861225,47.033571488],[4.788907503,47.03449179],[4.788863497,47.03531018],[4.788643233,47.035420758],[4.788288155,47.035954886],[4.787723788,47.03629503],[4.787516118,47.036626949],[4.787522611,47.037340092],[4.787250562,47.03751811],[4.786899742,47.038221472],[4.787186706,47.03889155],[4.787119999,47.040298353]]]],&quot;type&quot;:&quot;MultiPolygon&quot;}"/>
    <s v="47.025576567, 4.837332378"/>
  </r>
  <r>
    <x v="0"/>
    <x v="351"/>
    <s v="21050"/>
    <s v="CA Beaune, Côte et Sud - Communauté Beaune-Chagny-Nolay"/>
    <s v="200006682"/>
    <s v="CA"/>
    <s v="Côte-d'Or"/>
    <s v="21"/>
    <s v="Bourgogne-Franche-Comté"/>
    <s v="27"/>
    <s v="BT &lt;= 36 kVA"/>
    <m/>
    <m/>
    <n v="0"/>
    <n v="0"/>
    <n v="0"/>
    <n v="0"/>
    <n v="0"/>
    <n v="0"/>
    <n v="0"/>
    <n v="0"/>
    <n v="0"/>
    <n v="0"/>
    <s v="{&quot;coordinates&quot;:[[[[4.656692195,47.009784269],[4.656998563,47.009385438],[4.657634846,47.00944114],[4.659588018,47.01045049],[4.66120248,47.011488996],[4.662557292,47.012986892],[4.66238284,47.013179418],[4.662796875,47.013584098],[4.663427678,47.014443125],[4.664054858,47.014927579],[4.665247376,47.01440248],[4.668577884,47.011867104],[4.670399128,47.008857281],[4.670697268,47.007642643],[4.671423332,47.006090408],[4.671662142,47.004831597],[4.673086433,47.004701093],[4.674133723,47.004766955],[4.675947196,47.004493887],[4.678081121,47.004366521],[4.678207844,47.003021971],[4.678668201,47.0032215],[4.680323656,47.003795369],[4.681909028,47.003977599],[4.683863755,47.004014835],[4.685506153,47.003998966],[4.687276617,47.003868632],[4.687269503,47.005874246],[4.688653174,47.0060026],[4.689698349,47.005746858],[4.690469235,47.00623357],[4.691413928,47.004955365],[4.692055006,47.004870322],[4.692324764,47.005034769],[4.693391915,47.004473386],[4.693756229,47.004672463],[4.699207004,47.001891601],[4.699407485,47.001527529],[4.698832521,47.00111814],[4.698315332,47.000913224],[4.697426072,46.999507945],[4.697566236,46.998397309],[4.698034374,46.997503382],[4.698324827,46.996275262],[4.697821112,46.995785572],[4.697936474,46.995058933],[4.697697404,46.994906655],[4.697942161,46.994653602],[4.69900529,46.994307452],[4.698910377,46.993926116],[4.698547471,46.993435256],[4.698701032,46.993044858],[4.699076764,46.992771863],[4.699539062,46.992029305],[4.700269058,46.991554767],[4.700626533,46.991454941],[4.701260361,46.991103388],[4.702846272,46.990435199],[4.702530502,46.989978776],[4.703589943,46.989602918],[4.703695957,46.989333888],[4.702810866,46.988727375],[4.702372565,46.988182705],[4.702222204,46.98775446],[4.702896175,46.987550895],[4.701544002,46.985734619],[4.702322613,46.985511504],[4.699174709,46.982956214],[4.698569278,46.983287527],[4.697639247,46.984679962],[4.697418128,46.984678712],[4.69668005,46.98397183],[4.696587005,46.983187917],[4.696226497,46.982728533],[4.696757023,46.982316384],[4.696364283,46.98204569],[4.696432189,46.981819553],[4.698487913,46.979694619],[4.698002449,46.978273488],[4.697125522,46.977751464],[4.697097841,46.977121483],[4.697587877,46.976301973],[4.698844662,46.974970462],[4.699423939,46.97468906],[4.700719823,46.97439349],[4.700546537,46.974029519],[4.701947849,46.973781911],[4.701924293,46.973242825],[4.703149885,46.972722224],[4.703059147,46.972139103],[4.703174014,46.971776283],[4.703821691,46.971537976],[4.702304713,46.969949279],[4.702043087,46.969954942],[4.70113936,46.970333901],[4.700481975,46.970347197],[4.698557507,46.969936984],[4.697093931,46.970587116],[4.696594326,46.970723246],[4.69535792,46.970480265],[4.694825114,46.970564643],[4.694585212,46.970424079],[4.6938814,46.970299335],[4.693032263,46.970491013],[4.691761049,46.970522274],[4.691663035,46.970122964],[4.691112267,46.969549283],[4.689760412,46.968515449],[4.689402436,46.968047902],[4.688475715,46.96722936],[4.687392593,46.966540979],[4.686973384,46.966512891],[4.686069821,46.965338273],[4.68524735,46.964527188],[4.684596962,46.96412964],[4.684135552,46.963675295],[4.683513166,46.963416018],[4.683087104,46.963420435],[4.682206511,46.963021731],[4.681502434,46.96296896],[4.680177236,46.963669994],[4.679106848,46.965460574],[4.679184221,46.966257337],[4.678460712,46.966427267],[4.678202201,46.966617443],[4.67740868,46.968177036],[4.677247691,46.968288344],[4.675991312,46.97002666],[4.673126295,46.977091638],[4.672486794,46.980151066],[4.671940365,46.981797981],[4.671773767,46.985599798],[4.670990439,46.988227228],[4.670563856,46.988816958],[4.670501156,46.990151571],[4.670018425,46.992799852],[4.669556916,46.992814636],[4.669340054,46.993207708],[4.669294324,46.994325943],[4.666792593,46.994507094],[4.663183148,46.996030658],[4.658920065,46.996892603],[4.655002777,46.998562615],[4.656720031,47.000992839],[4.658772326,47.001554111],[4.659531073,47.002599533],[4.660129944,47.003624737],[4.66002522,47.004286337],[4.659718078,47.004872501],[4.65893092,47.005389019],[4.6586879,47.005834675],[4.658249789,47.006143551],[4.657052889,47.00763762],[4.655427694,47.009163033],[4.656692195,47.009784269]]]],&quot;type&quot;:&quot;MultiPolygon&quot;}"/>
    <s v="46.98940014, 4.681784961"/>
  </r>
  <r>
    <x v="0"/>
    <x v="352"/>
    <s v="21048"/>
    <s v="CC de Gevrey-Chambertin et de Nuits-Saint-Georges"/>
    <s v="200070894"/>
    <s v="CC"/>
    <s v="Côte-d'Or"/>
    <s v="21"/>
    <s v="Bourgogne-Franche-Comté"/>
    <s v="27"/>
    <s v="BT &gt; 36 kVA"/>
    <n v="1"/>
    <n v="71.114000000000004"/>
    <n v="0"/>
    <n v="0"/>
    <n v="0"/>
    <n v="0"/>
    <n v="0"/>
    <n v="0"/>
    <n v="0"/>
    <n v="0"/>
    <n v="0"/>
    <n v="0"/>
    <s v="{&quot;coordinates&quot;:[[[[5.074840632,47.201088435],[5.07027227,47.200909006],[5.070396934,47.199718906],[5.067170312,47.200616781],[5.064383902,47.201212228],[5.062961418,47.201884189],[5.061656207,47.200341315],[5.060505027,47.199609813],[5.060060796,47.200914552],[5.05969322,47.201426315],[5.058623708,47.202172998],[5.05807146,47.202452085],[5.057222367,47.202363601],[5.052897945,47.203383227],[5.049157999,47.203653878],[5.048398139,47.20382672],[5.046937749,47.204377571],[5.045061925,47.204951048],[5.039209385,47.20589986],[5.039563323,47.206172807],[5.040478346,47.206605179],[5.042902045,47.208311379],[5.041460944,47.209166211],[5.042309101,47.210759686],[5.042664094,47.210711101],[5.044492485,47.213612917],[5.045873788,47.213199487],[5.04706482,47.214489684],[5.047869434,47.215696643],[5.048978857,47.21539695],[5.049980505,47.217090322],[5.052940997,47.216424615],[5.053482122,47.216992294],[5.053825754,47.216922263],[5.054572907,47.218004115],[5.055683987,47.21913084],[5.056123896,47.219815576],[5.05928992,47.218681365],[5.062442425,47.217060092],[5.064339192,47.219092238],[5.066227166,47.217313268],[5.066520873,47.217561092],[5.067431431,47.217109869],[5.068198103,47.216870142],[5.068436304,47.217118052],[5.069081342,47.216018635],[5.07110834,47.215007992],[5.07052545,47.214389806],[5.071933853,47.213689192],[5.071344664,47.212872994],[5.072353636,47.212440683],[5.072338794,47.212089722],[5.072089306,47.211788887],[5.074079759,47.211481295],[5.075226138,47.211186088],[5.075122088,47.210955602],[5.076368061,47.210604565],[5.075569755,47.208719539],[5.075702041,47.208380351],[5.073469701,47.204706319],[5.075995821,47.203287682],[5.074840632,47.201088435]]]],&quot;type&quot;:&quot;MultiPolygon&quot;}"/>
    <s v="47.209301901, 5.059598976"/>
  </r>
  <r>
    <x v="0"/>
    <x v="353"/>
    <s v="21047"/>
    <s v="CC des Terres d'Auxois"/>
    <s v="200071017"/>
    <s v="CC"/>
    <s v="Côte-d'Or"/>
    <s v="21"/>
    <s v="Bourgogne-Franche-Comté"/>
    <s v="27"/>
    <s v="BT &lt;= 36 kVA"/>
    <m/>
    <m/>
    <n v="0"/>
    <n v="0"/>
    <n v="0"/>
    <n v="0"/>
    <n v="0"/>
    <n v="0"/>
    <n v="0"/>
    <n v="0"/>
    <n v="0"/>
    <n v="0"/>
    <s v="{&quot;coordinates&quot;:[[[[4.24552077,47.52152026],[4.244750831,47.521501477],[4.24290555,47.521990205],[4.241735274,47.520470432],[4.241252173,47.519983134],[4.241037161,47.519537093],[4.239570088,47.519885802],[4.239181014,47.519612658],[4.238521231,47.519758311],[4.237082033,47.520681059],[4.2374785,47.52133134],[4.237065825,47.521761544],[4.236800127,47.521766164],[4.236049284,47.521193461],[4.235592163,47.521426073],[4.235324367,47.521339786],[4.233997991,47.522318014],[4.232273097,47.52146121],[4.230200929,47.522953222],[4.230001641,47.522956226],[4.229364669,47.521842123],[4.229165405,47.521846025],[4.228448286,47.52221729],[4.228164575,47.521726937],[4.227963224,47.521639933],[4.22712107,47.522238472],[4.226855369,47.522243069],[4.226379173,47.521935691],[4.224334611,47.523248154],[4.221578479,47.522447934],[4.220821076,47.522337935],[4.219616536,47.522260519],[4.219087713,47.522324568],[4.218964982,47.522595929],[4.215643931,47.522605405],[4.215155012,47.523782636],[4.214150825,47.523574338],[4.213641657,47.52421252],[4.212802651,47.524900045],[4.21103157,47.525513527],[4.21007415,47.526609176],[4.209542681,47.526617393],[4.208383557,47.527671007],[4.207790346,47.527770781],[4.20748809,47.528630053],[4.206821703,47.528550529],[4.206506009,47.529050736],[4.205975845,47.529058923],[4.2054766,47.529967039],[4.204486753,47.530162722],[4.203902244,47.530532461],[4.203936473,47.531521483],[4.204350548,47.531964631],[4.204588485,47.533085685],[4.203748231,47.53372904],[4.203821371,47.533907434],[4.205707955,47.534686461],[4.207394936,47.53498319],[4.208232437,47.536101626],[4.208919484,47.53662025],[4.20990538,47.536950318],[4.210610913,47.536992508],[4.210971429,47.537179617],[4.212513465,47.53741116],[4.213928754,47.537973493],[4.215145729,47.538582889],[4.215600753,47.538306271],[4.218191359,47.536419315],[4.220804139,47.535162243],[4.221973038,47.534423494],[4.226695799,47.532727335],[4.228517753,47.531663854],[4.229741131,47.531625749],[4.231063735,47.531740527],[4.231357227,47.531670809],[4.232032951,47.531055997],[4.232547804,47.530209716],[4.234220423,47.530401779],[4.23675259,47.530917799],[4.237582467,47.530993616],[4.238305898,47.530949924],[4.239331454,47.530750872],[4.241421187,47.53007055],[4.24565727,47.528008783],[4.246621721,47.52781482],[4.24653842,47.526522037],[4.245709856,47.525758471],[4.244933868,47.524511797],[4.245805337,47.524722151],[4.246259015,47.524399509],[4.245833328,47.523641538],[4.246327326,47.523452604],[4.245423889,47.522039846],[4.24552077,47.52152026]]]],&quot;type&quot;:&quot;MultiPolygon&quot;}"/>
    <s v="47.528381461, 4.224507103"/>
  </r>
  <r>
    <x v="0"/>
    <x v="354"/>
    <s v="21043"/>
    <s v="CC du Pays Châtillonnais"/>
    <s v="242101434"/>
    <s v="CC"/>
    <s v="Côte-d'Or"/>
    <s v="21"/>
    <s v="Bourgogne-Franche-Comté"/>
    <s v="27"/>
    <s v="BT &gt; 36 kVA"/>
    <n v="1"/>
    <n v="121.544"/>
    <n v="0"/>
    <n v="0"/>
    <n v="0"/>
    <n v="0"/>
    <n v="0"/>
    <n v="0"/>
    <n v="0"/>
    <n v="0"/>
    <n v="0"/>
    <n v="0"/>
    <s v="{&quot;coordinates&quot;:[[[[4.61709414,47.598415683],[4.618539449,47.598145366],[4.620771124,47.598261149],[4.62377274,47.598089787],[4.623945746,47.599183054],[4.624175146,47.599898306],[4.623583286,47.600045187],[4.623618529,47.600854072],[4.623846564,47.601524328],[4.624664838,47.601643486],[4.624530243,47.602338594],[4.623951016,47.603076801],[4.623279072,47.603611924],[4.622663771,47.604828686],[4.622335977,47.60512494],[4.621665296,47.605527691],[4.620328731,47.605658788],[4.621102568,47.607337912],[4.621198884,47.608010901],[4.621006098,47.608194538],[4.621365813,47.608817053],[4.622348697,47.610012503],[4.625680508,47.61314332],[4.628611492,47.611065991],[4.629876594,47.610509056],[4.630383766,47.611204211],[4.630653951,47.611288667],[4.636310029,47.609781652],[4.637549835,47.610747401],[4.638422916,47.610954826],[4.641959893,47.611199537],[4.644511304,47.611734421],[4.644789721,47.61199879],[4.646193708,47.612150961],[4.646214265,47.612644939],[4.646365133,47.613047049],[4.646935767,47.613935705],[4.647976227,47.614904157],[4.648785621,47.61515832],[4.649456458,47.61528029],[4.651425028,47.614655562],[4.651630139,47.614786806],[4.652544507,47.615893848],[4.65125772,47.616908691],[4.650686346,47.617549683],[4.650171891,47.617964792],[4.650113596,47.618146577],[4.650543689,47.618620361],[4.65151334,47.617768467],[4.651969776,47.617974483],[4.654196339,47.617165098],[4.654649724,47.616885881],[4.656479737,47.616129786],[4.657207476,47.616024928],[4.660469116,47.616050615],[4.661408891,47.616256021],[4.662422113,47.616596321],[4.664329285,47.617592802],[4.665072268,47.617677642],[4.665858264,47.617561996],[4.667631285,47.617031615],[4.670935955,47.61651531],[4.671450235,47.616100109],[4.672574419,47.615942662],[4.672546697,47.615312842],[4.672986135,47.614719544],[4.673634851,47.614346521],[4.674553825,47.61405785],[4.674942778,47.61402076],[4.675035863,47.613592677],[4.674798976,47.613256658],[4.675140018,47.612838522],[4.675086455,47.612404439],[4.675526118,47.612244177],[4.6754165,47.611678553],[4.675511522,47.611354878],[4.676507687,47.611363986],[4.676612076,47.61099966],[4.676928102,47.61084567],[4.677185326,47.610515161],[4.677157905,47.610193243],[4.677876654,47.610272046],[4.677876865,47.609897513],[4.678227253,47.609778137],[4.679005572,47.609719229],[4.678946911,47.609420268],[4.679366349,47.609380023],[4.679613104,47.608717443],[4.679816874,47.608592969],[4.680311025,47.608684892],[4.680408898,47.608156799],[4.681011985,47.607860916],[4.680849858,47.607447304],[4.681114973,47.607326446],[4.681205706,47.606994723],[4.681627036,47.606592516],[4.681658738,47.606373282],[4.681038527,47.605997779],[4.680881897,47.605547175],[4.681210845,47.605382182],[4.681176745,47.6048911],[4.680926777,47.604477853],[4.681040774,47.603997242],[4.680721932,47.603637204],[4.680959985,47.603164711],[4.680399666,47.602999017],[4.680307343,47.602603306],[4.679973312,47.602267793],[4.680038989,47.601943634],[4.679532789,47.601001082],[4.679502755,47.600723316],[4.679681074,47.600256185],[4.680464258,47.599764142],[4.680466517,47.59928604],[4.680641401,47.599006224],[4.680537054,47.598778145],[4.680821312,47.598209551],[4.681502037,47.59767756],[4.682603511,47.597234935],[4.682659853,47.596910908],[4.682023627,47.59695339],[4.681921798,47.596720774],[4.68231653,47.596575535],[4.68318971,47.596576451],[4.683761787,47.596145949],[4.68376552,47.595715541],[4.682938018,47.595812106],[4.682689108,47.595600518],[4.68299231,47.595338654],[4.682868431,47.594659797],[4.683004132,47.594235589],[4.683731398,47.594000019],[4.68349039,47.593785617],[4.683720428,47.593398761],[4.683415717,47.593316726],[4.683379044,47.593039955],[4.683888828,47.592830028],[4.68356998,47.592510512],[4.684154858,47.592403038],[4.684100806,47.592166132],[4.682090808,47.591860199],[4.681215123,47.591608121],[4.678422415,47.590195196],[4.678020157,47.589633777],[4.677545978,47.589366896],[4.663430962,47.589490609],[4.663077751,47.589003168],[4.661412462,47.588946759],[4.65749162,47.589025019],[4.656290442,47.588914228],[4.656280805,47.588689285],[4.655408082,47.588527006],[4.653923041,47.588015974],[4.652557341,47.587189022],[4.649621768,47.586977566],[4.647409472,47.586571263],[4.645011961,47.588014079],[4.642952284,47.589584434],[4.642377006,47.590135421],[4.641729749,47.590553271],[4.640915312,47.590164985],[4.639905441,47.589869472],[4.638913501,47.590678383],[4.6354809,47.58858199],[4.633837438,47.587845146],[4.632441928,47.58690314],[4.631556886,47.585985493],[4.630739889,47.585552158],[4.630121,47.585069233],[4.629560478,47.584405427],[4.628454439,47.583437724],[4.626699797,47.584372415],[4.625021079,47.585530198],[4.624327606,47.586443767],[4.623207874,47.588220356],[4.622126137,47.589366187],[4.620889548,47.591550413],[4.621042834,47.591996638],[4.620422483,47.593044209],[4.620290813,47.593091052],[4.619305211,47.594910748],[4.61709414,47.598415683]]]],&quot;type&quot;:&quot;MultiPolygon&quot;}"/>
    <s v="47.600910696, 4.651478467"/>
  </r>
  <r>
    <x v="0"/>
    <x v="355"/>
    <s v="21042"/>
    <s v="CC Rives de Saône"/>
    <s v="242101509"/>
    <s v="CC"/>
    <s v="Côte-d'Or"/>
    <s v="21"/>
    <s v="Bourgogne-Franche-Comté"/>
    <s v="27"/>
    <s v="BT &lt;= 36 kVA"/>
    <m/>
    <m/>
    <n v="0"/>
    <n v="0"/>
    <n v="0"/>
    <n v="0"/>
    <n v="0"/>
    <n v="0"/>
    <n v="0"/>
    <n v="0"/>
    <n v="0"/>
    <n v="0"/>
    <s v="{&quot;coordinates&quot;:[[[[5.105149744,47.026953456],[5.105063524,47.026735269],[5.104472363,47.02603183],[5.103380677,47.025597796],[5.103156774,47.024989433],[5.102198365,47.024256646],[5.101771983,47.023758244],[5.100892807,47.02418044],[5.098379225,47.025079972],[5.09274417,47.027377137],[5.090473944,47.028105459],[5.090076515,47.02814868],[5.088908455,47.028530079],[5.08809835,47.028631195],[5.086836677,47.029044886],[5.085890355,47.029779801],[5.085371509,47.030601555],[5.084212533,47.031186285],[5.083322798,47.031819283],[5.081654515,47.033715504],[5.080504253,47.034699922],[5.079371953,47.035365177],[5.078795887,47.035799752],[5.077571392,47.036980013],[5.076116083,47.03781226],[5.074306249,47.037956463],[5.071707596,47.038280511],[5.07050368,47.038629035],[5.069727066,47.038715008],[5.066126,47.038838036],[5.064438914,47.038438606],[5.063592923,47.038433012],[5.062268086,47.038617894],[5.060335405,47.038651492],[5.058764359,47.039151444],[5.056613574,47.039339273],[5.055651845,47.039269937],[5.053505888,47.03892715],[5.052368581,47.038501556],[5.051927085,47.038462569],[5.047644146,47.040093081],[5.047584571,47.040189604],[5.04813835,47.040895785],[5.048047254,47.041550357],[5.047302942,47.042281357],[5.046475844,47.042879624],[5.045556288,47.043124675],[5.043818003,47.043181569],[5.03945589,47.04363965],[5.039354704,47.044099855],[5.038961256,47.04421758],[5.038766054,47.044979353],[5.038153198,47.046334804],[5.037249507,47.046828079],[5.036384881,47.04755392],[5.037575215,47.048614577],[5.034734914,47.050271362],[5.034598909,47.050438572],[5.034571159,47.051694529],[5.034787746,47.051777173],[5.040482464,47.052461157],[5.047733305,47.053206448],[5.050270599,47.053603647],[5.053303202,47.053960466],[5.052657137,47.054401548],[5.051848564,47.054693306],[5.05146377,47.05472806],[5.050564249,47.054603534],[5.050366814,47.054817786],[5.051210943,47.055045068],[5.052011093,47.055363188],[5.052751588,47.0558796],[5.050836267,47.060199697],[5.051115963,47.060415385],[5.052317157,47.060672345],[5.052750572,47.059836069],[5.052838102,47.059192367],[5.053822457,47.057942814],[5.05714688,47.058722145],[5.059156732,47.059621189],[5.05995774,47.059786133],[5.060223262,47.060319974],[5.060319626,47.061152237],[5.059805307,47.061385664],[5.059856638,47.062660937],[5.060312903,47.063219296],[5.059197588,47.063937166],[5.059472171,47.064155627],[5.060844161,47.063739389],[5.061439793,47.063805316],[5.063307038,47.065069788],[5.063285264,47.066016736],[5.063944984,47.067033468],[5.064153142,47.067995221],[5.063759364,47.069209995],[5.065339729,47.06872514],[5.065397228,47.068608831],[5.065490957,47.067063481],[5.065301072,47.065374597],[5.065445979,47.064821723],[5.065989329,47.064210388],[5.067179973,47.063534333],[5.068013489,47.063204196],[5.068716936,47.06316008],[5.06834119,47.064325918],[5.067633801,47.064989734],[5.067791117,47.066033449],[5.068142505,47.06615685],[5.069441979,47.066118271],[5.070918639,47.066712346],[5.072182706,47.066952665],[5.07349398,47.068352134],[5.073795995,47.069042],[5.073761006,47.069229058],[5.07308616,47.070019311],[5.072704515,47.070207184],[5.072484116,47.070920833],[5.071910222,47.071285972],[5.071275075,47.071566647],[5.072058705,47.072234373],[5.071481531,47.073887465],[5.071645289,47.073998009],[5.073507153,47.074455456],[5.075236633,47.074520777],[5.076706732,47.074388992],[5.080675616,47.07369256],[5.081416917,47.073771974],[5.082509455,47.074036889],[5.088881799,47.074370385],[5.089627198,47.074384828],[5.090012162,47.074283299],[5.089798863,47.073881872],[5.089364052,47.07368349],[5.090436871,47.07309849],[5.091156386,47.072411797],[5.091438503,47.072276099],[5.091112349,47.071683982],[5.090258141,47.07110592],[5.089920709,47.070528413],[5.089901746,47.070073036],[5.090131832,47.06879898],[5.089905756,47.068067251],[5.090419833,47.06782919],[5.090494282,47.067505416],[5.090108389,47.067275531],[5.090104419,47.066900939],[5.089691758,47.066456284],[5.089355776,47.065064576],[5.088783668,47.064177888],[5.087963229,47.064332317],[5.088436602,47.06382661],[5.086823645,47.062029268],[5.086796577,47.06163618],[5.087278207,47.061242007],[5.087347366,47.060747209],[5.087882325,47.060539402],[5.08935328,47.060338084],[5.089392846,47.060270722],[5.088459628,47.059110465],[5.088361042,47.058334097],[5.089358381,47.057373095],[5.089643007,47.057168005],[5.088803359,47.056925609],[5.088722501,47.05657312],[5.089948879,47.05652482],[5.090154153,47.05624461],[5.090221506,47.055431917],[5.089676401,47.054491606],[5.090431147,47.053734022],[5.090750996,47.053112196],[5.090693649,47.052006348],[5.091813003,47.050865686],[5.092449145,47.050687545],[5.092801483,47.048696149],[5.093003359,47.046393153],[5.092972883,47.045845215],[5.092689612,47.044826318],[5.092141054,47.043693342],[5.092031421,47.042258803],[5.091548662,47.041258827],[5.091552941,47.040927313],[5.092076055,47.040623327],[5.092477993,47.040524179],[5.092410155,47.040269626],[5.093045124,47.03982671],[5.093100828,47.039564514],[5.093723858,47.039561325],[5.096201087,47.03906336],[5.096994587,47.038734628],[5.095279704,47.035725178],[5.093881822,47.034362641],[5.094122575,47.034218674],[5.095794129,47.032485224],[5.098090119,47.03034952],[5.100767175,47.029142607],[5.103693066,47.027597854],[5.10475781,47.02706958],[5.105149744,47.026953456]]]],&quot;type&quot;:&quot;MultiPolygon&quot;}"/>
    <s v="47.050381838, 5.072658592"/>
  </r>
  <r>
    <x v="0"/>
    <x v="356"/>
    <s v="21041"/>
    <s v="CC Tille et Venelle"/>
    <s v="200070910"/>
    <s v="CC"/>
    <s v="Côte-d'Or"/>
    <s v="21"/>
    <s v="Bourgogne-Franche-Comté"/>
    <s v="27"/>
    <s v="BT &lt;= 36 kVA"/>
    <m/>
    <m/>
    <n v="0"/>
    <n v="0"/>
    <n v="0"/>
    <n v="0"/>
    <n v="0"/>
    <n v="0"/>
    <n v="0"/>
    <n v="0"/>
    <n v="0"/>
    <n v="0"/>
    <s v="{&quot;coordinates&quot;:[[[[5.04531308,47.595592198],[5.043637101,47.596842525],[5.043261899,47.59705619],[5.042240207,47.597386517],[5.04159702,47.597694007],[5.041235862,47.598136126],[5.040284305,47.598700218],[5.038265591,47.599556668],[5.037500167,47.599732107],[5.037230921,47.599304608],[5.037210203,47.598273093],[5.036982227,47.597217282],[5.033435752,47.59742139],[5.031337562,47.597729852],[5.029637525,47.597727013],[5.028879665,47.597821227],[5.02551833,47.597608586],[5.02230016,47.597098032],[5.015573988,47.596398612],[5.010203282,47.59598701],[5.008400886,47.595702897],[5.006895587,47.595247973],[5.005559549,47.594727093],[5.004276622,47.593811808],[5.002307381,47.595252047],[5.002241384,47.59540895],[5.001632356,47.595674211],[4.998959945,47.596362904],[4.998602754,47.596351013],[4.996723032,47.597023374],[4.995415964,47.59702682],[4.994491404,47.597220903],[4.99391397,47.597549512],[4.990118736,47.599262023],[4.989329753,47.599809411],[4.988773614,47.60049689],[4.988177847,47.600942834],[4.98609775,47.601532892],[4.983242048,47.603177855],[4.982382433,47.603798424],[4.982599371,47.604011736],[4.9818525,47.604442203],[4.981591424,47.605120132],[4.981235061,47.605706036],[4.981111297,47.606245673],[4.980303923,47.607056223],[4.979530965,47.608580195],[4.979318222,47.608767483],[4.978638048,47.60877271],[4.978364153,47.608890802],[4.97731997,47.609097575],[4.977276481,47.609433258],[4.975738016,47.609524134],[4.97521718,47.609697719],[4.974755878,47.609465118],[4.974648701,47.609735248],[4.97396419,47.609623471],[4.973533331,47.6099621],[4.973169569,47.609882711],[4.97269037,47.610066386],[4.972515541,47.610812163],[4.971924727,47.611867498],[4.97019282,47.614223345],[4.969791965,47.615160211],[4.969750605,47.615699341],[4.970283743,47.616867153],[4.968432859,47.618494758],[4.968350612,47.618828387],[4.968607879,47.619412902],[4.969410448,47.620014333],[4.96972759,47.620127834],[4.970085753,47.621821721],[4.970673413,47.62327403],[4.971634467,47.624305856],[4.971196887,47.624646386],[4.971275041,47.624851255],[4.971155951,47.62552135],[4.971243502,47.626196961],[4.971463197,47.62684423],[4.970866947,47.62689211],[4.970910671,47.624974455],[4.970059996,47.624840246],[4.96934051,47.62454355],[4.968855669,47.624433775],[4.966770391,47.624190696],[4.965773673,47.624212881],[4.964455246,47.624468267],[4.962363185,47.625235453],[4.961657992,47.625761419],[4.961345264,47.626203356],[4.961184916,47.626877733],[4.961481761,47.627525524],[4.96108871,47.627739213],[4.960438241,47.627616878],[4.958452827,47.628355187],[4.958512754,47.628608989],[4.958225857,47.62899376],[4.95805711,47.629658368],[4.95775839,47.630265729],[4.957813139,47.631031934],[4.958072263,47.631559713],[4.958746263,47.632539727],[4.959597277,47.63326106],[4.961751538,47.634683508],[4.965138836,47.632471959],[4.966518628,47.631454715],[4.967228399,47.632100039],[4.969925212,47.634178581],[4.970126892,47.634229202],[4.970554662,47.63408963],[4.971078471,47.634097899],[4.972200199,47.634425609],[4.973800328,47.635045953],[4.97485409,47.635083964],[4.975706346,47.635436006],[4.976477431,47.635646255],[4.979961757,47.635956398],[4.983936811,47.636637165],[4.985410453,47.637038907],[4.987461613,47.637959331],[4.987966993,47.638723259],[4.988303624,47.638712127],[4.989235932,47.638348706],[4.991018568,47.638032011],[4.993126063,47.637354094],[4.99356666,47.637166498],[4.995369719,47.636079557],[4.996904203,47.635328521],[5.001051603,47.633886248],[5.001444235,47.633664327],[5.001916898,47.633054766],[5.00260242,47.631054052],[5.002610426,47.630415538],[5.002717416,47.63010757],[5.003643308,47.628834742],[5.004972185,47.625881155],[5.005655851,47.626069303],[5.008684635,47.62723908],[5.010395284,47.627711163],[5.012147353,47.628079863],[5.014342482,47.628858679],[5.015872803,47.629208639],[5.016812336,47.629327477],[5.018867769,47.629896128],[5.019236427,47.629817723],[5.022620734,47.630724385],[5.023082494,47.63106394],[5.024947917,47.632062566],[5.025570193,47.63231379],[5.028944297,47.632944928],[5.030295683,47.633452678],[5.032629899,47.634127894],[5.037040859,47.635045086],[5.040587222,47.637281001],[5.040882411,47.636674377],[5.040217416,47.636667986],[5.040436432,47.636229267],[5.040024469,47.636046479],[5.039847426,47.635631786],[5.039419345,47.635166552],[5.038268008,47.634459127],[5.03823672,47.633988764],[5.038807988,47.63363484],[5.039343779,47.633503032],[5.039519618,47.633328885],[5.039276147,47.632848721],[5.039452058,47.632571928],[5.04011207,47.63206608],[5.040979809,47.631593515],[5.041486048,47.63145591],[5.041556233,47.630853214],[5.042152808,47.630813971],[5.042294467,47.630547676],[5.04294484,47.63024367],[5.043549914,47.630322224],[5.043961216,47.630001686],[5.044501855,47.629823847],[5.044786297,47.629808062],[5.045775432,47.629342338],[5.046240085,47.628920012],[5.04726516,47.628523876],[5.049423872,47.627889044],[5.0502084,47.627507908],[5.050899328,47.626909611],[5.051679102,47.62529679],[5.052698827,47.624418079],[5.052834744,47.624073535],[5.052769097,47.623717226],[5.052304524,47.623134724],[5.051474691,47.622854872],[5.050892882,47.622340154],[5.050014117,47.622172802],[5.050295808,47.621150394],[5.050231166,47.620993057],[5.050871514,47.619184594],[5.050900044,47.61836742],[5.050566095,47.618340871],[5.047922772,47.618656486],[5.045984623,47.618712974],[5.044887534,47.61861514],[5.043783626,47.618617361],[5.040863366,47.618935862],[5.039511071,47.618850541],[5.038638803,47.617246842],[5.038054888,47.61684645],[5.037851289,47.61622242],[5.038112949,47.615995452],[5.037764862,47.615702592],[5.037767367,47.615489151],[5.03832027,47.614938354],[5.038329474,47.614516803],[5.038101091,47.614220053],[5.038294871,47.613854706],[5.0382365,47.613372205],[5.038491319,47.613140853],[5.038788682,47.611652685],[5.039071376,47.610966137],[5.039799888,47.6102736],[5.04038437,47.609471024],[5.041349414,47.608558243],[5.042059363,47.608043396],[5.042508897,47.607264778],[5.043353051,47.60632618],[5.043814966,47.605350148],[5.044682067,47.60469927],[5.044759032,47.60257204],[5.045048143,47.60177821],[5.046221486,47.600088273],[5.046906604,47.599311805],[5.047301923,47.59844227],[5.047229182,47.597690796],[5.046783968,47.596633408],[5.046169564,47.596093125],[5.04531308,47.595592198]]]],&quot;type&quot;:&quot;MultiPolygon&quot;}"/>
    <s v="47.616736222, 5.007233613"/>
  </r>
  <r>
    <x v="0"/>
    <x v="357"/>
    <s v="21039"/>
    <s v="CC des Vallées de la Tille et de l'Ignon"/>
    <s v="242100154"/>
    <s v="CC"/>
    <s v="Côte-d'Or"/>
    <s v="21"/>
    <s v="Bourgogne-Franche-Comté"/>
    <s v="27"/>
    <s v="BT &gt; 36 kVA"/>
    <n v="2"/>
    <n v="208.947"/>
    <n v="0"/>
    <n v="0"/>
    <n v="0"/>
    <n v="0"/>
    <n v="0"/>
    <n v="0"/>
    <n v="0"/>
    <n v="0"/>
    <n v="0"/>
    <n v="0"/>
    <s v="{&quot;coordinates&quot;:[[[[5.006635753,47.591911023],[5.006153178,47.592103903],[5.004994659,47.592976501],[5.004276622,47.593811808],[5.005559549,47.594727093],[5.006895587,47.595247973],[5.008400886,47.595702897],[5.010203282,47.59598701],[5.015573988,47.596398612],[5.02230016,47.597098032],[5.02551833,47.597608586],[5.028879665,47.597821227],[5.029637525,47.597727013],[5.031337562,47.597729852],[5.033435752,47.59742139],[5.036982227,47.597217282],[5.037210203,47.598273093],[5.037230921,47.599304608],[5.037500167,47.599732107],[5.038265591,47.599556668],[5.040284305,47.598700218],[5.041235862,47.598136126],[5.04159702,47.597694007],[5.042240207,47.597386517],[5.043261899,47.59705619],[5.043637101,47.596842525],[5.04531308,47.595592198],[5.044856402,47.59499872],[5.044572331,47.594428328],[5.044519609,47.594094296],[5.04409808,47.593583938],[5.045102672,47.592913533],[5.046271898,47.591642353],[5.047216585,47.591008095],[5.048292445,47.590428253],[5.050157881,47.58968326],[5.050889989,47.58961547],[5.051235481,47.589219514],[5.050477797,47.588932989],[5.049888989,47.588607476],[5.050345257,47.588358146],[5.049255135,47.587697475],[5.048268936,47.586691908],[5.047821062,47.586014545],[5.047713959,47.58558152],[5.045898992,47.585209066],[5.045952259,47.585036151],[5.045289766,47.584730816],[5.048426464,47.58188087],[5.046360454,47.580892438],[5.047552738,47.579293071],[5.046386544,47.578516654],[5.04400344,47.575913873],[5.043845057,47.575252132],[5.044216343,47.574557699],[5.043287199,47.574269632],[5.039915579,47.574238593],[5.038143452,47.574070573],[5.036407346,47.573625466],[5.03605274,47.573398444],[5.036179307,47.573123406],[5.035335622,47.573085904],[5.034622762,47.573234304],[5.033626476,47.573242671],[5.031747303,47.573757142],[5.030574005,47.573659614],[5.029427323,47.57408746],[5.028588439,47.574106552],[5.028051267,47.574607523],[5.026116278,47.576038602],[5.02526595,47.576563906],[5.024031768,47.577670332],[5.023399138,47.578604237],[5.022296284,47.579842527],[5.021211981,47.580763536],[5.020558988,47.58151319],[5.020251836,47.5825756],[5.019625718,47.582875473],[5.018017247,47.583381424],[5.017570408,47.58427066],[5.0171181,47.584627841],[5.015468534,47.584681557],[5.014775879,47.585088801],[5.014105364,47.585942265],[5.012638059,47.587301996],[5.011779783,47.588543159],[5.011244646,47.589106137],[5.009582032,47.590443979],[5.007889209,47.591369927],[5.006635753,47.591911023]]]],&quot;type&quot;:&quot;MultiPolygon&quot;}"/>
    <s v="47.587193014, 5.030538212"/>
  </r>
  <r>
    <x v="0"/>
    <x v="358"/>
    <s v="21038"/>
    <s v="CC Auxonne Pontailler Val de Saône"/>
    <s v="200070902"/>
    <s v="CC"/>
    <s v="Côte-d'Or"/>
    <s v="21"/>
    <s v="Bourgogne-Franche-Comté"/>
    <s v="27"/>
    <s v="BT &gt; 36 kVA"/>
    <n v="1"/>
    <n v="60.600999999999999"/>
    <n v="0"/>
    <n v="0"/>
    <n v="0"/>
    <n v="0"/>
    <n v="0"/>
    <n v="0"/>
    <n v="0"/>
    <n v="0"/>
    <n v="0"/>
    <n v="0"/>
    <s v="{&quot;coordinates&quot;:[[[[5.357898706,47.164111875],[5.357224401,47.164847962],[5.355856897,47.167700362],[5.355452952,47.170542144],[5.355912597,47.173952695],[5.35568066,47.174417665],[5.355069123,47.175414556],[5.354812695,47.176346576],[5.35483788,47.177344923],[5.355157138,47.178573266],[5.355520168,47.1793828],[5.356015942,47.180206745],[5.356694896,47.180929686],[5.358500911,47.182350217],[5.360034992,47.183381765],[5.360423469,47.183744927],[5.361144124,47.185024516],[5.361432343,47.186233661],[5.361465851,47.18702738],[5.362097051,47.187953017],[5.362601926,47.18840837],[5.363155511,47.188678988],[5.363923312,47.188863268],[5.364632929,47.188865892],[5.366886941,47.188625294],[5.367199339,47.188037967],[5.369362666,47.187509153],[5.372604368,47.187347304],[5.373549343,47.187414403],[5.374395043,47.187597018],[5.375276559,47.187872563],[5.376587524,47.188867043],[5.379058562,47.191294995],[5.379267236,47.191382578],[5.381536357,47.193243592],[5.382724008,47.194610724],[5.383064091,47.195099105],[5.383849488,47.195587326],[5.384963623,47.197052324],[5.385887152,47.199104883],[5.386683308,47.20007203],[5.386795573,47.200904653],[5.386672956,47.201566483],[5.385676433,47.202757004],[5.384540651,47.204325067],[5.383933792,47.205572397],[5.383624796,47.206920774],[5.383382268,47.208904566],[5.382969669,47.209585864],[5.382603874,47.210518389],[5.38252642,47.211992597],[5.382369793,47.212634401],[5.381304029,47.213760547],[5.380932953,47.214604906],[5.380773392,47.215181017],[5.380769363,47.215687282],[5.381648317,47.218102853],[5.382339206,47.218897459],[5.383501669,47.219504026],[5.384677614,47.219758139],[5.386040176,47.219897614],[5.387067204,47.219804405],[5.388002703,47.219585177],[5.38837105,47.219484814],[5.388863167,47.219075667],[5.391332372,47.216572172],[5.392486111,47.215881847],[5.394363562,47.215414336],[5.395720582,47.215342149],[5.397048274,47.215383138],[5.398839561,47.215682018],[5.400085675,47.216086738],[5.400694444,47.216368649],[5.401687747,47.217091129],[5.402643149,47.218089096],[5.403212522,47.218908621],[5.403479326,47.219701995],[5.403551701,47.220315662],[5.403413681,47.221191289],[5.40297289,47.222599196],[5.402361658,47.223891743],[5.402110914,47.224671529],[5.402208404,47.225433288],[5.40284371,47.226720703],[5.403181773,47.226800158],[5.404081501,47.226755376],[5.405290924,47.226835658],[5.405547363,47.228637107],[5.406648757,47.230527291],[5.407970352,47.231397819],[5.409480233,47.23142318],[5.409628436,47.231307513],[5.410562568,47.228194233],[5.410829285,47.227950003],[5.411929393,47.227302035],[5.411982434,47.226332693],[5.412963566,47.225774556],[5.413652256,47.224975715],[5.41466513,47.225184288],[5.414235357,47.225594949],[5.414775003,47.226217789],[5.417715035,47.225618773],[5.419961866,47.225306169],[5.422403368,47.224854347],[5.42312763,47.224642853],[5.423834521,47.2251901],[5.425999952,47.224099981],[5.426568832,47.223932249],[5.42894324,47.224456242],[5.430079118,47.225103443],[5.430945966,47.225326647],[5.43198446,47.225222892],[5.433129413,47.224842181],[5.434251923,47.223323451],[5.435475368,47.222020555],[5.436093002,47.221675214],[5.436694593,47.221588707],[5.43780458,47.221780625],[5.438992868,47.22174571],[5.439458274,47.221280159],[5.440537737,47.21966319],[5.441256302,47.219241837],[5.442103092,47.218907846],[5.443455758,47.217603935],[5.443749767,47.217150085],[5.444534421,47.217253325],[5.446002415,47.217353844],[5.447703207,47.217631369],[5.448301482,47.217879932],[5.448673647,47.217836939],[5.451825107,47.212323729],[5.452486125,47.210963181],[5.453362361,47.209569248],[5.453109859,47.209394454],[5.451005284,47.209068813],[5.450575047,47.209083319],[5.44991011,47.208907335],[5.449319862,47.208368585],[5.448064993,47.208502296],[5.447543206,47.208363805],[5.447429994,47.208083375],[5.447886623,47.207980954],[5.447986097,47.207669009],[5.447667987,47.207446051],[5.447217566,47.20739432],[5.446776326,47.207515328],[5.445642792,47.207323097],[5.445070846,47.207389213],[5.444787251,47.207052931],[5.444932782,47.206358118],[5.445565653,47.206004292],[5.445753809,47.20569498],[5.446523053,47.205085169],[5.447349127,47.204620968],[5.447804579,47.204028586],[5.448997373,47.203636785],[5.449261127,47.203217783],[5.446205084,47.199691246],[5.445738893,47.200046963],[5.445434953,47.200018253],[5.445063194,47.199660415],[5.444906392,47.199001705],[5.445114489,47.198811766],[5.445641613,47.198662828],[5.447032333,47.19783092],[5.44721204,47.197510974],[5.447771484,47.196910988],[5.447813791,47.196504775],[5.448891613,47.19571008],[5.449707735,47.195669401],[5.450678016,47.194835531],[5.452502282,47.193923221],[5.453207067,47.193412001],[5.454341331,47.193220434],[5.454527903,47.193110196],[5.455342017,47.192997462],[5.456390253,47.191732246],[5.456799959,47.190894897],[5.457011585,47.19017614],[5.457443613,47.189422982],[5.458020727,47.188780232],[5.458081402,47.188546559],[5.458636275,47.188111442],[5.459123874,47.187013923],[5.459090822,47.185943672],[5.458499525,47.184944723],[5.457733674,47.184578177],[5.45781936,47.18422688],[5.458597102,47.184217573],[5.459038347,47.183985726],[5.459186268,47.183608786],[5.459237133,47.182958288],[5.458432029,47.181327071],[5.457721223,47.18086298],[5.457525802,47.18043118],[5.457397296,47.179670999],[5.456181863,47.177816992],[5.456991791,47.176749566],[5.455673493,47.174955382],[5.454764405,47.174080248],[5.45352583,47.173307568],[5.453307257,47.172859138],[5.453428362,47.171401008],[5.453993605,47.170124415],[5.453780491,47.16965065],[5.452918286,47.16843944],[5.452909012,47.168264897],[5.452237974,47.167480176],[5.452326708,47.16702163],[5.452556033,47.166605142],[5.45247736,47.166298762],[5.451394118,47.164059997],[5.451344565,47.162884704],[5.451111114,47.162340207],[5.450600038,47.161498947],[5.450167911,47.161521607],[5.448645169,47.159661417],[5.446096545,47.158965012],[5.44487314,47.158545006],[5.444181034,47.158134485],[5.443386493,47.157910771],[5.443340008,47.15758479],[5.44181614,47.156769376],[5.44091277,47.157028025],[5.440444717,47.156898285],[5.440316568,47.156605551],[5.440507628,47.156305185],[5.440106171,47.154905824],[5.43948304,47.154238017],[5.439152634,47.154318841],[5.438874515,47.153892356],[5.437813045,47.153078854],[5.438281281,47.152163764],[5.437801182,47.15191267],[5.437540203,47.151922672],[5.436988951,47.151616328],[5.435701246,47.151170563],[5.435299422,47.151102459],[5.435237408,47.150782207],[5.434855397,47.150743408],[5.43297893,47.150182098],[5.43283583,47.150024779],[5.43210542,47.15013561],[5.43116283,47.150021211],[5.430796511,47.149891097],[5.43052922,47.149614787],[5.429062207,47.149084445],[5.428024742,47.148300077],[5.427250123,47.147898395],[5.426875907,47.147944075],[5.425723568,47.14739268],[5.42530504,47.14706999],[5.424725192,47.147064128],[5.424615018,47.146904308],[5.422839936,47.14680098],[5.422486703,47.146696687],[5.421888049,47.146213825],[5.421361673,47.146105046],[5.420991939,47.14622087],[5.420177395,47.14589834],[5.418992131,47.148020895],[5.4177006,47.150042973],[5.418810276,47.150380068],[5.418427415,47.150615951],[5.417802171,47.151217184],[5.417007654,47.151106782],[5.41644234,47.151955352],[5.41604695,47.15255988],[5.417116057,47.152904144],[5.416960077,47.153076736],[5.417391701,47.153544197],[5.416955923,47.153690208],[5.418172594,47.154996945],[5.419520695,47.15608295],[5.419718538,47.156312998],[5.419850621,47.156930828],[5.418286397,47.157442705],[5.418040445,47.157258695],[5.415659921,47.157854241],[5.415836819,47.158206329],[5.416226071,47.158258551],[5.41680063,47.158673491],[5.418533063,47.158671526],[5.418087128,47.158974477],[5.418141715,47.159337224],[5.418583311,47.159554975],[5.418956685,47.159488626],[5.42001393,47.159477331],[5.420403148,47.160732891],[5.419757829,47.160889598],[5.420648628,47.16284443],[5.421252312,47.163288463],[5.42065545,47.163495502],[5.418424538,47.164016813],[5.417942411,47.164397078],[5.416956462,47.164027664],[5.416350608,47.164476257],[5.416329456,47.164917146],[5.41650521,47.165154867],[5.416025627,47.166004339],[5.41625116,47.166144646],[5.415843884,47.166604402],[5.416058847,47.167156553],[5.415185497,47.16753146],[5.414138683,47.168308991],[5.415426038,47.16953682],[5.414784866,47.169759162],[5.414028208,47.17038112],[5.410838859,47.169003757],[5.410813524,47.168821442],[5.411265132,47.168494986],[5.410875757,47.168176141],[5.41014852,47.168482213],[5.409543862,47.168015626],[5.411335528,47.167324403],[5.412961291,47.166527623],[5.413013562,47.165837492],[5.412302581,47.165768546],[5.410198678,47.165915056],[5.409222496,47.164995943],[5.409143818,47.164772403],[5.409926596,47.164616498],[5.409578804,47.164311194],[5.407521711,47.164528738],[5.407233874,47.163821365],[5.406957142,47.163480349],[5.406115753,47.163772559],[5.405469446,47.162844755],[5.404870672,47.162478001],[5.40363435,47.162591052],[5.403310285,47.162520321],[5.402754907,47.162947978],[5.402347517,47.163495957],[5.400679029,47.163306301],[5.399234001,47.16332996],[5.398992828,47.163015209],[5.398343717,47.161250672],[5.396492277,47.159529949],[5.395548563,47.158857746],[5.394918642,47.15856004],[5.39490264,47.159120609],[5.393682723,47.159155755],[5.393764817,47.15969538],[5.394358941,47.161355696],[5.394982287,47.161504925],[5.395388909,47.161799146],[5.395821902,47.162359428],[5.396216124,47.163472642],[5.395999964,47.164342692],[5.395314362,47.165407101],[5.394993778,47.16621626],[5.394380425,47.167272863],[5.39405742,47.168206365],[5.394094196,47.168973902],[5.394481413,47.16963241],[5.394431523,47.170856593],[5.394776328,47.172283374],[5.392681362,47.172548266],[5.392928521,47.174304923],[5.391765684,47.174473066],[5.389159268,47.174555709],[5.388404056,47.175635014],[5.387979541,47.175742848],[5.387701649,47.175642298],[5.386416736,47.175977731],[5.3852772,47.175808466],[5.3851662,47.174436293],[5.38497189,47.173807107],[5.384467925,47.173045593],[5.384202084,47.17217289],[5.383089646,47.172375035],[5.382811163,47.171216169],[5.382497004,47.171071318],[5.381614644,47.171219175],[5.380792905,47.171155016],[5.380285288,47.171205086],[5.379559711,47.171015546],[5.379211207,47.170720977],[5.377956758,47.171176384],[5.377007384,47.171392234],[5.376867874,47.171223967],[5.375706891,47.170475905],[5.374812737,47.169338664],[5.372166692,47.168516546],[5.368899921,47.167122525],[5.368214684,47.166977124],[5.367323789,47.16705029],[5.366373981,47.166564424],[5.365114436,47.166152432],[5.361363681,47.165308506],[5.361369946,47.165120134],[5.357898706,47.164111875]]]],&quot;type&quot;:&quot;MultiPolygon&quot;}"/>
    <s v="47.188769135, 5.414341888"/>
  </r>
  <r>
    <x v="0"/>
    <x v="358"/>
    <s v="21038"/>
    <s v="CC Auxonne Pontailler Val de Saône"/>
    <s v="200070902"/>
    <s v="CC"/>
    <s v="Côte-d'Or"/>
    <s v="21"/>
    <s v="Bourgogne-Franche-Comté"/>
    <s v="27"/>
    <s v="HTA"/>
    <n v="0"/>
    <n v="0"/>
    <n v="0"/>
    <n v="0"/>
    <n v="1"/>
    <n v="2184.7809999999999"/>
    <n v="0"/>
    <n v="0"/>
    <n v="0"/>
    <n v="0"/>
    <n v="0"/>
    <n v="0"/>
    <s v="{&quot;coordinates&quot;:[[[[5.357898706,47.164111875],[5.357224401,47.164847962],[5.355856897,47.167700362],[5.355452952,47.170542144],[5.355912597,47.173952695],[5.35568066,47.174417665],[5.355069123,47.175414556],[5.354812695,47.176346576],[5.35483788,47.177344923],[5.355157138,47.178573266],[5.355520168,47.1793828],[5.356015942,47.180206745],[5.356694896,47.180929686],[5.358500911,47.182350217],[5.360034992,47.183381765],[5.360423469,47.183744927],[5.361144124,47.185024516],[5.361432343,47.186233661],[5.361465851,47.18702738],[5.362097051,47.187953017],[5.362601926,47.18840837],[5.363155511,47.188678988],[5.363923312,47.188863268],[5.364632929,47.188865892],[5.366886941,47.188625294],[5.367199339,47.188037967],[5.369362666,47.187509153],[5.372604368,47.187347304],[5.373549343,47.187414403],[5.374395043,47.187597018],[5.375276559,47.187872563],[5.376587524,47.188867043],[5.379058562,47.191294995],[5.379267236,47.191382578],[5.381536357,47.193243592],[5.382724008,47.194610724],[5.383064091,47.195099105],[5.383849488,47.195587326],[5.384963623,47.197052324],[5.385887152,47.199104883],[5.386683308,47.20007203],[5.386795573,47.200904653],[5.386672956,47.201566483],[5.385676433,47.202757004],[5.384540651,47.204325067],[5.383933792,47.205572397],[5.383624796,47.206920774],[5.383382268,47.208904566],[5.382969669,47.209585864],[5.382603874,47.210518389],[5.38252642,47.211992597],[5.382369793,47.212634401],[5.381304029,47.213760547],[5.380932953,47.214604906],[5.380773392,47.215181017],[5.380769363,47.215687282],[5.381648317,47.218102853],[5.382339206,47.218897459],[5.383501669,47.219504026],[5.384677614,47.219758139],[5.386040176,47.219897614],[5.387067204,47.219804405],[5.388002703,47.219585177],[5.38837105,47.219484814],[5.388863167,47.219075667],[5.391332372,47.216572172],[5.392486111,47.215881847],[5.394363562,47.215414336],[5.395720582,47.215342149],[5.397048274,47.215383138],[5.398839561,47.215682018],[5.400085675,47.216086738],[5.400694444,47.216368649],[5.401687747,47.217091129],[5.402643149,47.218089096],[5.403212522,47.218908621],[5.403479326,47.219701995],[5.403551701,47.220315662],[5.403413681,47.221191289],[5.40297289,47.222599196],[5.402361658,47.223891743],[5.402110914,47.224671529],[5.402208404,47.225433288],[5.40284371,47.226720703],[5.403181773,47.226800158],[5.404081501,47.226755376],[5.405290924,47.226835658],[5.405547363,47.228637107],[5.406648757,47.230527291],[5.407970352,47.231397819],[5.409480233,47.23142318],[5.409628436,47.231307513],[5.410562568,47.228194233],[5.410829285,47.227950003],[5.411929393,47.227302035],[5.411982434,47.226332693],[5.412963566,47.225774556],[5.413652256,47.224975715],[5.41466513,47.225184288],[5.414235357,47.225594949],[5.414775003,47.226217789],[5.417715035,47.225618773],[5.419961866,47.225306169],[5.422403368,47.224854347],[5.42312763,47.224642853],[5.423834521,47.2251901],[5.425999952,47.224099981],[5.426568832,47.223932249],[5.42894324,47.224456242],[5.430079118,47.225103443],[5.430945966,47.225326647],[5.43198446,47.225222892],[5.433129413,47.224842181],[5.434251923,47.223323451],[5.435475368,47.222020555],[5.436093002,47.221675214],[5.436694593,47.221588707],[5.43780458,47.221780625],[5.438992868,47.22174571],[5.439458274,47.221280159],[5.440537737,47.21966319],[5.441256302,47.219241837],[5.442103092,47.218907846],[5.443455758,47.217603935],[5.443749767,47.217150085],[5.444534421,47.217253325],[5.446002415,47.217353844],[5.447703207,47.217631369],[5.448301482,47.217879932],[5.448673647,47.217836939],[5.451825107,47.212323729],[5.452486125,47.210963181],[5.453362361,47.209569248],[5.453109859,47.209394454],[5.451005284,47.209068813],[5.450575047,47.209083319],[5.44991011,47.208907335],[5.449319862,47.208368585],[5.448064993,47.208502296],[5.447543206,47.208363805],[5.447429994,47.208083375],[5.447886623,47.207980954],[5.447986097,47.207669009],[5.447667987,47.207446051],[5.447217566,47.20739432],[5.446776326,47.207515328],[5.445642792,47.207323097],[5.445070846,47.207389213],[5.444787251,47.207052931],[5.444932782,47.206358118],[5.445565653,47.206004292],[5.445753809,47.20569498],[5.446523053,47.205085169],[5.447349127,47.204620968],[5.447804579,47.204028586],[5.448997373,47.203636785],[5.449261127,47.203217783],[5.446205084,47.199691246],[5.445738893,47.200046963],[5.445434953,47.200018253],[5.445063194,47.199660415],[5.444906392,47.199001705],[5.445114489,47.198811766],[5.445641613,47.198662828],[5.447032333,47.19783092],[5.44721204,47.197510974],[5.447771484,47.196910988],[5.447813791,47.196504775],[5.448891613,47.19571008],[5.449707735,47.195669401],[5.450678016,47.194835531],[5.452502282,47.193923221],[5.453207067,47.193412001],[5.454341331,47.193220434],[5.454527903,47.193110196],[5.455342017,47.192997462],[5.456390253,47.191732246],[5.456799959,47.190894897],[5.457011585,47.19017614],[5.457443613,47.189422982],[5.458020727,47.188780232],[5.458081402,47.188546559],[5.458636275,47.188111442],[5.459123874,47.187013923],[5.459090822,47.185943672],[5.458499525,47.184944723],[5.457733674,47.184578177],[5.45781936,47.18422688],[5.458597102,47.184217573],[5.459038347,47.183985726],[5.459186268,47.183608786],[5.459237133,47.182958288],[5.458432029,47.181327071],[5.457721223,47.18086298],[5.457525802,47.18043118],[5.457397296,47.179670999],[5.456181863,47.177816992],[5.456991791,47.176749566],[5.455673493,47.174955382],[5.454764405,47.174080248],[5.45352583,47.173307568],[5.453307257,47.172859138],[5.453428362,47.171401008],[5.453993605,47.170124415],[5.453780491,47.16965065],[5.452918286,47.16843944],[5.452909012,47.168264897],[5.452237974,47.167480176],[5.452326708,47.16702163],[5.452556033,47.166605142],[5.45247736,47.166298762],[5.451394118,47.164059997],[5.451344565,47.162884704],[5.451111114,47.162340207],[5.450600038,47.161498947],[5.450167911,47.161521607],[5.448645169,47.159661417],[5.446096545,47.158965012],[5.44487314,47.158545006],[5.444181034,47.158134485],[5.443386493,47.157910771],[5.443340008,47.15758479],[5.44181614,47.156769376],[5.44091277,47.157028025],[5.440444717,47.156898285],[5.440316568,47.156605551],[5.440507628,47.156305185],[5.440106171,47.154905824],[5.43948304,47.154238017],[5.439152634,47.154318841],[5.438874515,47.153892356],[5.437813045,47.153078854],[5.438281281,47.152163764],[5.437801182,47.15191267],[5.437540203,47.151922672],[5.436988951,47.151616328],[5.435701246,47.151170563],[5.435299422,47.151102459],[5.435237408,47.150782207],[5.434855397,47.150743408],[5.43297893,47.150182098],[5.43283583,47.150024779],[5.43210542,47.15013561],[5.43116283,47.150021211],[5.430796511,47.149891097],[5.43052922,47.149614787],[5.429062207,47.149084445],[5.428024742,47.148300077],[5.427250123,47.147898395],[5.426875907,47.147944075],[5.425723568,47.14739268],[5.42530504,47.14706999],[5.424725192,47.147064128],[5.424615018,47.146904308],[5.422839936,47.14680098],[5.422486703,47.146696687],[5.421888049,47.146213825],[5.421361673,47.146105046],[5.420991939,47.14622087],[5.420177395,47.14589834],[5.418992131,47.148020895],[5.4177006,47.150042973],[5.418810276,47.150380068],[5.418427415,47.150615951],[5.417802171,47.151217184],[5.417007654,47.151106782],[5.41644234,47.151955352],[5.41604695,47.15255988],[5.417116057,47.152904144],[5.416960077,47.153076736],[5.417391701,47.153544197],[5.416955923,47.153690208],[5.418172594,47.154996945],[5.419520695,47.15608295],[5.419718538,47.156312998],[5.419850621,47.156930828],[5.418286397,47.157442705],[5.418040445,47.157258695],[5.415659921,47.157854241],[5.415836819,47.158206329],[5.416226071,47.158258551],[5.41680063,47.158673491],[5.418533063,47.158671526],[5.418087128,47.158974477],[5.418141715,47.159337224],[5.418583311,47.159554975],[5.418956685,47.159488626],[5.42001393,47.159477331],[5.420403148,47.160732891],[5.419757829,47.160889598],[5.420648628,47.16284443],[5.421252312,47.163288463],[5.42065545,47.163495502],[5.418424538,47.164016813],[5.417942411,47.164397078],[5.416956462,47.164027664],[5.416350608,47.164476257],[5.416329456,47.164917146],[5.41650521,47.165154867],[5.416025627,47.166004339],[5.41625116,47.166144646],[5.415843884,47.166604402],[5.416058847,47.167156553],[5.415185497,47.16753146],[5.414138683,47.168308991],[5.415426038,47.16953682],[5.414784866,47.169759162],[5.414028208,47.17038112],[5.410838859,47.169003757],[5.410813524,47.168821442],[5.411265132,47.168494986],[5.410875757,47.168176141],[5.41014852,47.168482213],[5.409543862,47.168015626],[5.411335528,47.167324403],[5.412961291,47.166527623],[5.413013562,47.165837492],[5.412302581,47.165768546],[5.410198678,47.165915056],[5.409222496,47.164995943],[5.409143818,47.164772403],[5.409926596,47.164616498],[5.409578804,47.164311194],[5.407521711,47.164528738],[5.407233874,47.163821365],[5.406957142,47.163480349],[5.406115753,47.163772559],[5.405469446,47.162844755],[5.404870672,47.162478001],[5.40363435,47.162591052],[5.403310285,47.162520321],[5.402754907,47.162947978],[5.402347517,47.163495957],[5.400679029,47.163306301],[5.399234001,47.16332996],[5.398992828,47.163015209],[5.398343717,47.161250672],[5.396492277,47.159529949],[5.395548563,47.158857746],[5.394918642,47.15856004],[5.39490264,47.159120609],[5.393682723,47.159155755],[5.393764817,47.15969538],[5.394358941,47.161355696],[5.394982287,47.161504925],[5.395388909,47.161799146],[5.395821902,47.162359428],[5.396216124,47.163472642],[5.395999964,47.164342692],[5.395314362,47.165407101],[5.394993778,47.16621626],[5.394380425,47.167272863],[5.39405742,47.168206365],[5.394094196,47.168973902],[5.394481413,47.16963241],[5.394431523,47.170856593],[5.394776328,47.172283374],[5.392681362,47.172548266],[5.392928521,47.174304923],[5.391765684,47.174473066],[5.389159268,47.174555709],[5.388404056,47.175635014],[5.387979541,47.175742848],[5.387701649,47.175642298],[5.386416736,47.175977731],[5.3852772,47.175808466],[5.3851662,47.174436293],[5.38497189,47.173807107],[5.384467925,47.173045593],[5.384202084,47.17217289],[5.383089646,47.172375035],[5.382811163,47.171216169],[5.382497004,47.171071318],[5.381614644,47.171219175],[5.380792905,47.171155016],[5.380285288,47.171205086],[5.379559711,47.171015546],[5.379211207,47.170720977],[5.377956758,47.171176384],[5.377007384,47.171392234],[5.376867874,47.171223967],[5.375706891,47.170475905],[5.374812737,47.169338664],[5.372166692,47.168516546],[5.368899921,47.167122525],[5.368214684,47.166977124],[5.367323789,47.16705029],[5.366373981,47.166564424],[5.365114436,47.166152432],[5.361363681,47.165308506],[5.361369946,47.165120134],[5.357898706,47.164111875]]]],&quot;type&quot;:&quot;MultiPolygon&quot;}"/>
    <s v="47.188769135, 5.414341888"/>
  </r>
  <r>
    <x v="0"/>
    <x v="359"/>
    <s v="21035"/>
    <s v="CC Rives de Saône"/>
    <s v="242101509"/>
    <s v="CC"/>
    <s v="Côte-d'Or"/>
    <s v="21"/>
    <s v="Bourgogne-Franche-Comté"/>
    <s v="27"/>
    <s v="BT &lt;= 36 kVA"/>
    <m/>
    <m/>
    <n v="0"/>
    <n v="0"/>
    <n v="0"/>
    <n v="0"/>
    <n v="0"/>
    <n v="0"/>
    <n v="0"/>
    <n v="0"/>
    <n v="0"/>
    <n v="0"/>
    <s v="{&quot;coordinates&quot;:[[[[5.093003359,47.046393153],[5.092801483,47.048696149],[5.092449145,47.050687545],[5.091813003,47.050865686],[5.090693649,47.052006348],[5.090750996,47.053112196],[5.090431147,47.053734022],[5.089676401,47.054491606],[5.090221506,47.055431917],[5.090154153,47.05624461],[5.089948879,47.05652482],[5.088722501,47.05657312],[5.088803359,47.056925609],[5.089643007,47.057168005],[5.089358381,47.057373095],[5.088361042,47.058334097],[5.088459628,47.059110465],[5.089392846,47.060270722],[5.08935328,47.060338084],[5.087882325,47.060539402],[5.087347366,47.060747209],[5.087278207,47.061242007],[5.086796577,47.06163618],[5.086823645,47.062029268],[5.088436602,47.06382661],[5.087963229,47.064332317],[5.088783668,47.064177888],[5.089355776,47.065064576],[5.089691758,47.066456284],[5.090104419,47.066900939],[5.090108389,47.067275531],[5.090494282,47.067505416],[5.090419833,47.06782919],[5.089905756,47.068067251],[5.090131832,47.06879898],[5.089901746,47.070073036],[5.089920709,47.070528413],[5.090258141,47.07110592],[5.091112349,47.071683982],[5.091438503,47.072276099],[5.091156386,47.072411797],[5.090436871,47.07309849],[5.089364052,47.07368349],[5.089798863,47.073881872],[5.090012162,47.074283299],[5.089958787,47.074640915],[5.090273379,47.075138678],[5.090630056,47.075599654],[5.092506733,47.074564182],[5.093656073,47.073607606],[5.09458221,47.07304864],[5.094759352,47.073027416],[5.095424461,47.072570443],[5.096287411,47.071743319],[5.097237727,47.071299173],[5.098345743,47.070639605],[5.099118982,47.070354469],[5.099072122,47.070200411],[5.101664231,47.069537256],[5.104620129,47.069179036],[5.10549021,47.068843458],[5.10607067,47.068787847],[5.10688859,47.068433394],[5.107277095,47.068728023],[5.108305691,47.068367916],[5.10822753,47.068256762],[5.110071087,47.067602567],[5.110373008,47.067604258],[5.110584139,47.0678796],[5.113766124,47.066937],[5.113909084,47.067053269],[5.116677999,47.066167679],[5.117495083,47.066936267],[5.118399571,47.066372095],[5.119966613,47.066467641],[5.120878071,47.066249169],[5.121619955,47.066712889],[5.122599349,47.065541174],[5.123605439,47.065885646],[5.124045498,47.065947807],[5.125150932,47.065568121],[5.125106564,47.064743045],[5.125357496,47.064722217],[5.126907651,47.064925156],[5.130296652,47.063762125],[5.13039733,47.063608059],[5.13027646,47.062750169],[5.130603487,47.062086665],[5.131316052,47.062041098],[5.131454497,47.06174223],[5.13231621,47.061402094],[5.133475065,47.060710615],[5.134563886,47.060681495],[5.13443506,47.060223643],[5.134731483,47.059654359],[5.138397281,47.057939268],[5.138152684,47.057520489],[5.137511641,47.056874876],[5.137274241,47.056404625],[5.137105099,47.055195476],[5.137128776,47.053697253],[5.136631145,47.053011155],[5.135493549,47.052203591],[5.134477852,47.051878316],[5.131504446,47.051464886],[5.128764224,47.051482999],[5.128205646,47.051553636],[5.124980351,47.052605534],[5.123065382,47.053436922],[5.121745605,47.053822333],[5.121165597,47.053918547],[5.119867972,47.053728014],[5.119530687,47.05356218],[5.118632841,47.052678905],[5.118504647,47.052166086],[5.11639382,47.052642496],[5.116329639,47.05201412],[5.113592076,47.052739731],[5.113790335,47.051611195],[5.113594719,47.051562538],[5.111691777,47.051795486],[5.111575603,47.0509483],[5.111605465,47.050330812],[5.111212924,47.050334385],[5.111207462,47.050632599],[5.108364875,47.050525108],[5.108734049,47.049721297],[5.109298372,47.048921126],[5.108539343,47.048886351],[5.107774991,47.048748994],[5.107887063,47.048211064],[5.107684735,47.046910621],[5.105768762,47.046873519],[5.105666722,47.046419653],[5.104990068,47.046333817],[5.098194156,47.046817738],[5.095245385,47.046921707],[5.094583053,47.046729275],[5.094145056,47.046443608],[5.093003359,47.046393153]]]],&quot;type&quot;:&quot;MultiPolygon&quot;}"/>
    <s v="47.059080829, 5.10874813"/>
  </r>
  <r>
    <x v="0"/>
    <x v="360"/>
    <s v="21031"/>
    <s v="CC Rives de Saône"/>
    <s v="242101509"/>
    <s v="CC"/>
    <s v="Côte-d'Or"/>
    <s v="21"/>
    <s v="Bourgogne-Franche-Comté"/>
    <s v="27"/>
    <s v="BT &lt;= 36 kVA"/>
    <n v="19"/>
    <n v="115.566"/>
    <n v="0"/>
    <n v="0"/>
    <n v="0"/>
    <n v="0"/>
    <n v="0"/>
    <n v="0"/>
    <n v="0"/>
    <n v="0"/>
    <n v="0"/>
    <n v="0"/>
    <s v="{&quot;coordinates&quot;:[[[[5.173798087,47.142192706],[5.174130445,47.141531698],[5.174368292,47.140164564],[5.173930318,47.139680146],[5.173777238,47.138470765],[5.174340428,47.137021862],[5.174945213,47.136538559],[5.176734761,47.135750166],[5.177472937,47.135629098],[5.178159129,47.135364902],[5.178693429,47.134967565],[5.179348113,47.134218509],[5.179769877,47.134041243],[5.180700326,47.13384538],[5.180869617,47.133136986],[5.181395282,47.132494824],[5.181747864,47.131782972],[5.182890064,47.130625713],[5.184086072,47.129852901],[5.184745857,47.129590963],[5.185360819,47.129460461],[5.185973653,47.129049896],[5.186879582,47.129000348],[5.187298098,47.128777181],[5.187722564,47.128733128],[5.18915426,47.128209785],[5.18973447,47.128101533],[5.190214248,47.127860082],[5.190677378,47.127047034],[5.191709542,47.126273639],[5.193085347,47.125060507],[5.19357673,47.124813418],[5.193759925,47.124094829],[5.194318871,47.123822137],[5.194022297,47.123246844],[5.193222906,47.123415116],[5.192348253,47.12264183],[5.191874765,47.122420238],[5.18986531,47.122099845],[5.18852652,47.122145001],[5.184101803,47.121842267],[5.183640457,47.122179714],[5.182234044,47.121695593],[5.180196788,47.121435901],[5.180314005,47.121039209],[5.181374155,47.121086766],[5.181641982,47.120760184],[5.181814509,47.120263375],[5.177881967,47.120413151],[5.176973483,47.119775487],[5.176912766,47.119513642],[5.175583793,47.119375633],[5.17529736,47.119503508],[5.174195565,47.119044184],[5.173152342,47.118302747],[5.172091001,47.117896682],[5.1716112,47.117842647],[5.170862852,47.117967476],[5.170373824,47.118175697],[5.168846975,47.119151818],[5.168596856,47.119198838],[5.167680111,47.1190413],[5.166386187,47.118526962],[5.1652932,47.118218697],[5.164332596,47.118085371],[5.163244707,47.118067898],[5.162693864,47.118281746],[5.161982074,47.118792208],[5.161033579,47.118862173],[5.159457459,47.11914019],[5.15911299,47.119071868],[5.156882596,47.117903929],[5.156121056,47.117666851],[5.155498562,47.117607305],[5.153741503,47.117781441],[5.151865196,47.118141499],[5.151753308,47.118247154],[5.151739366,47.118856244],[5.152029015,47.124225853],[5.152241968,47.125625981],[5.145459966,47.126105927],[5.145180642,47.123498371],[5.139483008,47.12247001],[5.131302356,47.121141315],[5.131242504,47.124064961],[5.131566396,47.125347792],[5.131428345,47.126861591],[5.132860356,47.126601031],[5.134657579,47.126432782],[5.136477019,47.126092975],[5.13659306,47.126124155],[5.140524002,47.129642291],[5.141465618,47.130290428],[5.143481181,47.131361773],[5.144380689,47.13161349],[5.145617648,47.13145726],[5.146173889,47.131208274],[5.147261968,47.131091714],[5.148407869,47.131167705],[5.149184569,47.131516232],[5.150215592,47.132119409],[5.150908132,47.132144361],[5.151637595,47.132267691],[5.153137593,47.132617147],[5.154061284,47.133768973],[5.15422914,47.134171132],[5.154589963,47.134448112],[5.154915977,47.135207577],[5.15546635,47.135438693],[5.155806748,47.135765585],[5.156959557,47.136307893],[5.157355673,47.136773339],[5.160643885,47.138100752],[5.162005483,47.139074118],[5.162857238,47.13954454],[5.164133112,47.13995929],[5.165861886,47.140213341],[5.166722763,47.140187315],[5.167350521,47.140075587],[5.168863613,47.139627535],[5.169804263,47.139714372],[5.170701955,47.139586754],[5.171149698,47.139757579],[5.171988036,47.140482167],[5.172306831,47.141121037],[5.172944489,47.141876405],[5.173504798,47.142186508],[5.173798087,47.142192706]]]],&quot;type&quot;:&quot;MultiPolygon&quot;}"/>
    <s v="47.127737411, 5.164587968"/>
  </r>
  <r>
    <x v="0"/>
    <x v="360"/>
    <s v="21031"/>
    <s v="CC Rives de Saône"/>
    <s v="242101509"/>
    <s v="CC"/>
    <s v="Côte-d'Or"/>
    <s v="21"/>
    <s v="Bourgogne-Franche-Comté"/>
    <s v="27"/>
    <s v="BT &gt; 36 kVA"/>
    <n v="1"/>
    <n v="67.016999999999996"/>
    <n v="0"/>
    <n v="0"/>
    <n v="0"/>
    <n v="0"/>
    <n v="0"/>
    <n v="0"/>
    <n v="0"/>
    <n v="0"/>
    <n v="0"/>
    <n v="0"/>
    <s v="{&quot;coordinates&quot;:[[[[5.173798087,47.142192706],[5.174130445,47.141531698],[5.174368292,47.140164564],[5.173930318,47.139680146],[5.173777238,47.138470765],[5.174340428,47.137021862],[5.174945213,47.136538559],[5.176734761,47.135750166],[5.177472937,47.135629098],[5.178159129,47.135364902],[5.178693429,47.134967565],[5.179348113,47.134218509],[5.179769877,47.134041243],[5.180700326,47.13384538],[5.180869617,47.133136986],[5.181395282,47.132494824],[5.181747864,47.131782972],[5.182890064,47.130625713],[5.184086072,47.129852901],[5.184745857,47.129590963],[5.185360819,47.129460461],[5.185973653,47.129049896],[5.186879582,47.129000348],[5.187298098,47.128777181],[5.187722564,47.128733128],[5.18915426,47.128209785],[5.18973447,47.128101533],[5.190214248,47.127860082],[5.190677378,47.127047034],[5.191709542,47.126273639],[5.193085347,47.125060507],[5.19357673,47.124813418],[5.193759925,47.124094829],[5.194318871,47.123822137],[5.194022297,47.123246844],[5.193222906,47.123415116],[5.192348253,47.12264183],[5.191874765,47.122420238],[5.18986531,47.122099845],[5.18852652,47.122145001],[5.184101803,47.121842267],[5.183640457,47.122179714],[5.182234044,47.121695593],[5.180196788,47.121435901],[5.180314005,47.121039209],[5.181374155,47.121086766],[5.181641982,47.120760184],[5.181814509,47.120263375],[5.177881967,47.120413151],[5.176973483,47.119775487],[5.176912766,47.119513642],[5.175583793,47.119375633],[5.17529736,47.119503508],[5.174195565,47.119044184],[5.173152342,47.118302747],[5.172091001,47.117896682],[5.1716112,47.117842647],[5.170862852,47.117967476],[5.170373824,47.118175697],[5.168846975,47.119151818],[5.168596856,47.119198838],[5.167680111,47.1190413],[5.166386187,47.118526962],[5.1652932,47.118218697],[5.164332596,47.118085371],[5.163244707,47.118067898],[5.162693864,47.118281746],[5.161982074,47.118792208],[5.161033579,47.118862173],[5.159457459,47.11914019],[5.15911299,47.119071868],[5.156882596,47.117903929],[5.156121056,47.117666851],[5.155498562,47.117607305],[5.153741503,47.117781441],[5.151865196,47.118141499],[5.151753308,47.118247154],[5.151739366,47.118856244],[5.152029015,47.124225853],[5.152241968,47.125625981],[5.145459966,47.126105927],[5.145180642,47.123498371],[5.139483008,47.12247001],[5.131302356,47.121141315],[5.131242504,47.124064961],[5.131566396,47.125347792],[5.131428345,47.126861591],[5.132860356,47.126601031],[5.134657579,47.126432782],[5.136477019,47.126092975],[5.13659306,47.126124155],[5.140524002,47.129642291],[5.141465618,47.130290428],[5.143481181,47.131361773],[5.144380689,47.13161349],[5.145617648,47.13145726],[5.146173889,47.131208274],[5.147261968,47.131091714],[5.148407869,47.131167705],[5.149184569,47.131516232],[5.150215592,47.132119409],[5.150908132,47.132144361],[5.151637595,47.132267691],[5.153137593,47.132617147],[5.154061284,47.133768973],[5.15422914,47.134171132],[5.154589963,47.134448112],[5.154915977,47.135207577],[5.15546635,47.135438693],[5.155806748,47.135765585],[5.156959557,47.136307893],[5.157355673,47.136773339],[5.160643885,47.138100752],[5.162005483,47.139074118],[5.162857238,47.13954454],[5.164133112,47.13995929],[5.165861886,47.140213341],[5.166722763,47.140187315],[5.167350521,47.140075587],[5.168863613,47.139627535],[5.169804263,47.139714372],[5.170701955,47.139586754],[5.171149698,47.139757579],[5.171988036,47.140482167],[5.172306831,47.141121037],[5.172944489,47.141876405],[5.173504798,47.142186508],[5.173798087,47.142192706]]]],&quot;type&quot;:&quot;MultiPolygon&quot;}"/>
    <s v="47.127737411, 5.164587968"/>
  </r>
  <r>
    <x v="0"/>
    <x v="361"/>
    <s v="21028"/>
    <s v="CC Auxonne Pontailler Val de Saône"/>
    <s v="200070902"/>
    <s v="CC"/>
    <s v="Côte-d'Or"/>
    <s v="21"/>
    <s v="Bourgogne-Franche-Comté"/>
    <s v="27"/>
    <s v="BT &lt;= 36 kVA"/>
    <n v="15"/>
    <n v="49.325000000000003"/>
    <n v="0"/>
    <n v="0"/>
    <n v="0"/>
    <n v="0"/>
    <n v="0"/>
    <n v="0"/>
    <n v="0"/>
    <n v="0"/>
    <n v="0"/>
    <n v="0"/>
    <s v="{&quot;coordinates&quot;:[[[[5.383064091,47.195099105],[5.381392673,47.19560995],[5.381240715,47.196475932],[5.381305156,47.197125803],[5.376834146,47.200822184],[5.375607129,47.201975012],[5.377012565,47.202916214],[5.37625228,47.203416381],[5.375461137,47.204804347],[5.374098021,47.206469731],[5.373690167,47.207260781],[5.372847933,47.207942738],[5.37269856,47.207822404],[5.371743193,47.208367065],[5.373142092,47.209517404],[5.373429169,47.210212251],[5.373072969,47.211485903],[5.372877523,47.211370116],[5.371622259,47.212069528],[5.372571926,47.212862494],[5.371592237,47.213247328],[5.371891591,47.213860865],[5.371292402,47.214001928],[5.372125899,47.215067479],[5.370826282,47.215752475],[5.369644258,47.216046861],[5.369304935,47.215816022],[5.368514215,47.216051054],[5.368578919,47.216349656],[5.364937959,47.217392258],[5.363116697,47.21815266],[5.363010712,47.218087271],[5.361456531,47.218819681],[5.360776363,47.218563341],[5.360029678,47.218116508],[5.359918309,47.217958457],[5.358478124,47.218548],[5.358138303,47.218968324],[5.3570275,47.219141339],[5.356790771,47.220285502],[5.355903924,47.22056203],[5.354123616,47.220692785],[5.352317618,47.221022181],[5.352798351,47.2215249],[5.349874629,47.222022856],[5.34995206,47.222251857],[5.34705387,47.222821275],[5.347051571,47.222889772],[5.345186275,47.223104971],[5.343035166,47.223284488],[5.340683453,47.223229342],[5.338310598,47.22338713],[5.331574249,47.226243765],[5.329017921,47.22751106],[5.328468815,47.22789857],[5.327692868,47.22897153],[5.331218038,47.231263094],[5.32984269,47.234401619],[5.329590923,47.235183045],[5.331735029,47.235714547],[5.332932304,47.236915346],[5.334813911,47.237368315],[5.338328815,47.238887116],[5.347580945,47.241830787],[5.34809347,47.241332248],[5.348697542,47.239660093],[5.349406382,47.240477037],[5.349762682,47.241457839],[5.350775999,47.242371277],[5.351177087,47.242530665],[5.351863009,47.242610419],[5.35237933,47.242350459],[5.352815903,47.242504618],[5.359224367,47.241014362],[5.359046786,47.241217023],[5.359633179,47.240806994],[5.36102015,47.239564656],[5.361917505,47.239340121],[5.362246624,47.23897495],[5.363512852,47.238267333],[5.367038188,47.237389294],[5.37040611,47.236302709],[5.370581851,47.236149603],[5.373478791,47.234761826],[5.373520219,47.234322351],[5.3731145,47.233998312],[5.374323292,47.233552941],[5.374896285,47.233233171],[5.375292236,47.233186327],[5.376513058,47.232684844],[5.380018126,47.231959027],[5.37988941,47.231470803],[5.381904543,47.231022299],[5.381692141,47.230555611],[5.382144182,47.229477219],[5.382883476,47.22855594],[5.38337339,47.228183793],[5.382821673,47.22737012],[5.382683612,47.226671332],[5.382087959,47.225909897],[5.383253477,47.225388758],[5.382220487,47.224633616],[5.383903687,47.223861344],[5.38338985,47.223424278],[5.386024908,47.222205469],[5.386920568,47.222189724],[5.387503152,47.222090355],[5.387771722,47.222630633],[5.388349791,47.222459299],[5.388834897,47.221951223],[5.389581838,47.221474672],[5.389716951,47.22085582],[5.388757577,47.220508125],[5.388771848,47.220144857],[5.388233368,47.220046074],[5.388002703,47.219585177],[5.387067204,47.219804405],[5.386040176,47.219897614],[5.384677614,47.219758139],[5.383501669,47.219504026],[5.382339206,47.218897459],[5.381648317,47.218102853],[5.380769363,47.215687282],[5.380773392,47.215181017],[5.380932953,47.214604906],[5.381304029,47.213760547],[5.382369793,47.212634401],[5.38252642,47.211992597],[5.382603874,47.210518389],[5.382969669,47.209585864],[5.383382268,47.208904566],[5.383624796,47.206920774],[5.383933792,47.205572397],[5.384540651,47.204325067],[5.385676433,47.202757004],[5.386672956,47.201566483],[5.386795573,47.200904653],[5.386683308,47.20007203],[5.385887152,47.199104883],[5.384963623,47.197052324],[5.383849488,47.195587326],[5.383064091,47.195099105]]]],&quot;type&quot;:&quot;MultiPolygon&quot;}"/>
    <s v="47.225421798, 5.361313001"/>
  </r>
  <r>
    <x v="0"/>
    <x v="362"/>
    <s v="21026"/>
    <s v="CC du Montbardois"/>
    <s v="242101491"/>
    <s v="CC"/>
    <s v="Côte-d'Or"/>
    <s v="21"/>
    <s v="Bourgogne-Franche-Comté"/>
    <s v="27"/>
    <s v="BT &gt; 36 kVA"/>
    <n v="1"/>
    <n v="82.453999999999994"/>
    <n v="0"/>
    <n v="0"/>
    <n v="0"/>
    <n v="0"/>
    <n v="0"/>
    <n v="0"/>
    <n v="0"/>
    <n v="0"/>
    <n v="0"/>
    <n v="0"/>
    <s v="{&quot;coordinates&quot;:[[[[4.356882352,47.709596867],[4.352087569,47.710175399],[4.348364497,47.708993206],[4.346575038,47.708217146],[4.344632,47.70811797],[4.34134466,47.707385145],[4.339914436,47.705826195],[4.339374842,47.705422786],[4.33778367,47.705310467],[4.334717661,47.705310385],[4.332707735,47.705570954],[4.331315923,47.705484181],[4.329379428,47.705535011],[4.327723174,47.705860789],[4.326823797,47.705090527],[4.326077693,47.704637188],[4.325244427,47.70491489],[4.325085051,47.703439478],[4.323127056,47.702890021],[4.320024428,47.701351539],[4.31997269,47.701793218],[4.317749731,47.701794879],[4.316580936,47.700852036],[4.311865686,47.697711134],[4.311404061,47.697809031],[4.31064861,47.697182862],[4.309065408,47.696730693],[4.306639353,47.695564167],[4.30519579,47.69503927],[4.304176703,47.69338798],[4.302804222,47.692331147],[4.302660589,47.692018579],[4.3028358,47.69138649],[4.30356068,47.690224362],[4.303268999,47.689582172],[4.301685463,47.687138673],[4.300993343,47.685545825],[4.300445444,47.685710355],[4.299335437,47.685839721],[4.297797619,47.685864901],[4.294620054,47.685615664],[4.292777384,47.684998713],[4.292141293,47.684440421],[4.291786885,47.683733182],[4.291135141,47.683408208],[4.28898796,47.683313973],[4.287358269,47.683561478],[4.285758968,47.683300915],[4.284775161,47.682858031],[4.284022945,47.682676353],[4.283434279,47.683363364],[4.282897542,47.683494382],[4.281744778,47.684007533],[4.281367458,47.684393351],[4.280702645,47.685408852],[4.280331914,47.685514634],[4.279343261,47.685536258],[4.278916102,47.685679561],[4.277706704,47.686558768],[4.277076328,47.687401934],[4.276203289,47.688189231],[4.276219392,47.688639151],[4.27697998,47.689390609],[4.276997168,47.689885527],[4.276663992,47.689890965],[4.275771449,47.689140945],[4.275347512,47.688473126],[4.275087581,47.686858316],[4.274407609,47.686465144],[4.272276756,47.686500051],[4.271364803,47.687055486],[4.27057566,47.687338622],[4.270054101,47.687662056],[4.269873725,47.688205029],[4.269432677,47.688886761],[4.268911096,47.689210189],[4.267193833,47.689598789],[4.266405698,47.689926894],[4.265248928,47.691070053],[4.264274713,47.691761132],[4.262984338,47.69295252],[4.263007176,47.693578804],[4.261741448,47.694011954],[4.263299897,47.696141173],[4.264409637,47.697337229],[4.26557531,47.699539076],[4.266507335,47.700658718],[4.267271701,47.70212854],[4.267537851,47.704572353],[4.267504591,47.705472896],[4.266106185,47.705496142],[4.265035182,47.705379004],[4.2639815,47.705710859],[4.260114739,47.705685065],[4.260122725,47.705910024],[4.256688009,47.706731031],[4.256512759,47.709253413],[4.256231213,47.710492381],[4.253513727,47.714773061],[4.252717716,47.716203863],[4.248120323,47.715369928],[4.246057343,47.715562051],[4.244311818,47.715469007],[4.243227137,47.715801],[4.242465817,47.716329387],[4.241032287,47.717033233],[4.240526877,47.717612002],[4.239760703,47.717876671],[4.238763774,47.718429133],[4.239739761,47.719155135],[4.237997814,47.719794697],[4.237966815,47.719895844],[4.239000997,47.72123065],[4.239774429,47.722020907],[4.23950638,47.722426122],[4.239280486,47.723037929],[4.239345773,47.724582826],[4.240873193,47.72457834],[4.241823876,47.724899517],[4.243077617,47.725515422],[4.2436281,47.725665302],[4.24568034,47.725795602],[4.247973707,47.726366178],[4.251023697,47.726259797],[4.25264444,47.726647535],[4.254290493,47.727429253],[4.254683057,47.727329627],[4.254696008,47.727086442],[4.254994182,47.726887908],[4.255919884,47.726823066],[4.256287988,47.72636543],[4.256620853,47.726167419],[4.257180929,47.726043481],[4.257899132,47.726175289],[4.25813031,47.727433942],[4.257846459,47.727673738],[4.257919594,47.729697431],[4.257769789,47.731094301],[4.257922558,47.731630959],[4.258551213,47.73243075],[4.259237514,47.732958967],[4.260867603,47.733786674],[4.260874531,47.733966632],[4.259234957,47.734713419],[4.258629768,47.736432944],[4.258712419,47.736881237],[4.259770051,47.738437945],[4.2598538,47.738932134],[4.259612301,47.739610756],[4.259170697,47.74029243],[4.259254422,47.740785719],[4.260393897,47.740947187],[4.260506391,47.742204403],[4.26344547,47.742335646],[4.265822401,47.74166725],[4.269030732,47.741001495],[4.270158995,47.741027065],[4.271542262,47.740889624],[4.272060842,47.740755266],[4.273688308,47.740115553],[4.274468708,47.739936928],[4.275751363,47.739890549],[4.277227635,47.739515283],[4.280406515,47.738523673],[4.281497964,47.738019337],[4.283100508,47.737128616],[4.28653382,47.734692874],[4.289448743,47.733288933],[4.290503963,47.73305946],[4.291894821,47.732915391],[4.293081922,47.733007601],[4.29348543,47.733030147],[4.294058068,47.732819478],[4.294785997,47.731477369],[4.295901423,47.731202172],[4.296891767,47.7306673],[4.297027563,47.730709903],[4.29772664,47.731528514],[4.300824937,47.729293187],[4.301745712,47.728808555],[4.302671391,47.72847059],[4.302941631,47.728445977],[4.303384864,47.727966648],[4.303256909,47.727862752],[4.304335133,47.726781328],[4.306197033,47.726540016],[4.307189152,47.726085149],[4.30870445,47.725910681],[4.311792199,47.725716775],[4.312833703,47.726239802],[4.313853432,47.726420096],[4.31601711,47.726299463],[4.317464593,47.7264047],[4.318747074,47.726581092],[4.319538021,47.72678822],[4.320704964,47.727415984],[4.321070146,47.727508181],[4.321901731,47.727523996],[4.322891483,47.727193247],[4.324297414,47.726323072],[4.326330967,47.725585295],[4.328432881,47.725023142],[4.33043678,47.724918459],[4.33266458,47.724378202],[4.334099155,47.724234929],[4.335809478,47.724235221],[4.337212001,47.724516263],[4.338295753,47.724428257],[4.339193032,47.7244585],[4.340372284,47.724825776],[4.341196284,47.724859544],[4.343388829,47.723930605],[4.345355927,47.723850393],[4.345561339,47.724007364],[4.346409841,47.723796862],[4.346514445,47.722551598],[4.346973719,47.721404873],[4.348318745,47.719783443],[4.348229466,47.71920745],[4.353004543,47.713932112],[4.352355029,47.711096808],[4.353600409,47.710767336],[4.356882352,47.709596867]]]],&quot;type&quot;:&quot;MultiPolygon&quot;}"/>
    <s v="47.713292448, 4.292182634"/>
  </r>
  <r>
    <x v="0"/>
    <x v="363"/>
    <s v="21024"/>
    <s v="CC des Terres d'Auxois"/>
    <s v="200071017"/>
    <s v="CC"/>
    <s v="Côte-d'Or"/>
    <s v="21"/>
    <s v="Bourgogne-Franche-Comté"/>
    <s v="27"/>
    <s v="BT &lt;= 36 kVA"/>
    <m/>
    <m/>
    <n v="0"/>
    <n v="0"/>
    <n v="0"/>
    <n v="0"/>
    <n v="0"/>
    <n v="0"/>
    <n v="0"/>
    <n v="0"/>
    <n v="0"/>
    <n v="0"/>
    <s v="{&quot;coordinates&quot;:[[[[4.507698307,47.456409919],[4.508153294,47.455832308],[4.509609976,47.454624073],[4.510341346,47.454339982],[4.51103855,47.454350741],[4.510186352,47.453645126],[4.509358893,47.453157068],[4.509040371,47.452782153],[4.510289742,47.452510252],[4.5138182,47.452660692],[4.514329984,47.452545994],[4.514974342,47.452190976],[4.516404644,47.451653752],[4.516899205,47.450931533],[4.518165689,47.451219338],[4.521027433,47.44981615],[4.522012684,47.448755265],[4.521846174,47.448033562],[4.522454491,47.447861743],[4.522846682,47.447557697],[4.522394096,47.445830445],[4.522544392,47.44542152],[4.523083441,47.445335236],[4.523243517,47.444803736],[4.523588209,47.444323839],[4.523809431,47.443282838],[4.524732697,47.442708025],[4.525899405,47.442480251],[4.527049408,47.442504782],[4.529808572,47.442227251],[4.531129631,47.442246792],[4.531906398,47.442121325],[4.532242364,47.441803579],[4.532567864,47.441769581],[4.534404716,47.439920358],[4.534389107,47.439421767],[4.534821163,47.43926301],[4.534938869,47.438600596],[4.535488524,47.438609551],[4.536210179,47.438415454],[4.537022329,47.438554189],[4.537575715,47.438369508],[4.538229889,47.438459902],[4.538704393,47.438347386],[4.538528384,47.438179546],[4.537230142,47.437841963],[4.536822905,47.437570032],[4.535669492,47.436312155],[4.535358068,47.436141595],[4.532627606,47.436297338],[4.531245307,47.436126461],[4.530420505,47.436100397],[4.529845916,47.435914376],[4.529033437,47.435111134],[4.528746368,47.434630514],[4.527643084,47.434889],[4.523984154,47.435430373],[4.520416957,47.433315287],[4.518322692,47.432364849],[4.516423558,47.431320895],[4.51566917,47.431107436],[4.514473663,47.430637713],[4.512129803,47.430097373],[4.511228491,47.429612988],[4.510364833,47.42867523],[4.509640778,47.428170524],[4.508125933,47.426768511],[4.507306377,47.42654594],[4.506588812,47.426128466],[4.506223384,47.425777558],[4.504057597,47.425284272],[4.503900318,47.42336765],[4.502380909,47.423353968],[4.499172812,47.422871348],[4.496183126,47.422701855],[4.495002506,47.421373705],[4.494440304,47.420575112],[4.493556799,47.420051649],[4.491890606,47.419812827],[4.49223097,47.418411111],[4.491996974,47.417629904],[4.491048343,47.416193397],[4.486840074,47.416216652],[4.486181017,47.416319612],[4.484802938,47.416659537],[4.484020152,47.416989152],[4.483053744,47.417682144],[4.482599907,47.417915719],[4.482211775,47.418270902],[4.481282877,47.418642875],[4.479979185,47.418605448],[4.479606211,47.418069081],[4.478424856,47.417320603],[4.477791274,47.415462224],[4.47714879,47.415589231],[4.476902252,47.41487388],[4.476812253,47.413340822],[4.475288698,47.413454693],[4.475398654,47.413257021],[4.475225531,47.412701899],[4.474826177,47.412167652],[4.473458338,47.412926878],[4.472938004,47.41339535],[4.472562689,47.415038742],[4.47358081,47.415885685],[4.474075243,47.416452043],[4.474285841,47.417019297],[4.473446533,47.41712897],[4.473605718,47.417756299],[4.473583255,47.418241872],[4.47320344,47.419094813],[4.473873999,47.418877438],[4.474976046,47.418673495],[4.475288937,47.418715445],[4.475283591,47.419244019],[4.475058442,47.420124716],[4.474684979,47.420581426],[4.473914319,47.421983133],[4.474116844,47.422931336],[4.474412364,47.423691086],[4.474984585,47.428044217],[4.475649618,47.429741941],[4.47569641,47.430910897],[4.47598436,47.431489769],[4.476711514,47.434716383],[4.476862314,47.436143315],[4.476662151,47.437017388],[4.476767863,47.438300837],[4.477067081,47.438757114],[4.477696256,47.440398555],[4.478444248,47.44153519],[4.478435706,47.442043092],[4.479003539,47.442277168],[4.479215191,47.442588697],[4.47958607,47.443571658],[4.479765607,47.444738018],[4.479992504,47.445408588],[4.480543332,47.445938185],[4.48070009,47.446519612],[4.480697779,47.448212281],[4.480817517,47.448510571],[4.481698428,47.448256268],[4.483459274,47.450348737],[4.483809992,47.450311854],[4.485006151,47.451565178],[4.485455475,47.45173321],[4.486625285,47.452656429],[4.486528432,47.452897157],[4.486950903,47.453149258],[4.487238705,47.453475105],[4.488374411,47.454315011],[4.48836666,47.454895828],[4.488478494,47.455194211],[4.488363612,47.455645849],[4.489094604,47.455677916],[4.491651147,47.454910508],[4.492578544,47.454893218],[4.493513614,47.455055891],[4.494597949,47.455619992],[4.495515163,47.455332708],[4.496122398,47.455591406],[4.497774439,47.455426107],[4.49903997,47.455537665],[4.499385699,47.455890648],[4.500311727,47.45596605],[4.50062243,47.455779275],[4.502005288,47.455293263],[4.503984241,47.4552362],[4.503997626,47.455760026],[4.507698307,47.456409919]]]],&quot;type&quot;:&quot;MultiPolygon&quot;}"/>
    <s v="47.437236808, 4.498765424"/>
  </r>
  <r>
    <x v="0"/>
    <x v="364"/>
    <s v="21023"/>
    <s v="CC du Pays Arnay Liernais"/>
    <s v="200071173"/>
    <s v="CC"/>
    <s v="Côte-d'Or"/>
    <s v="21"/>
    <s v="Bourgogne-Franche-Comté"/>
    <s v="27"/>
    <s v="BT &gt; 36 kVA"/>
    <n v="2"/>
    <n v="239.12799999999999"/>
    <n v="0"/>
    <n v="0"/>
    <n v="0"/>
    <n v="0"/>
    <n v="0"/>
    <n v="0"/>
    <n v="0"/>
    <n v="0"/>
    <n v="0"/>
    <n v="0"/>
    <s v="{&quot;coordinates&quot;:[[[[4.476932292,47.09818416],[4.475216458,47.098848999],[4.474822747,47.098821605],[4.474041312,47.099130525],[4.473026436,47.099390186],[4.472175988,47.09808994],[4.471235006,47.098157746],[4.469537469,47.098528715],[4.467586816,47.098467047],[4.463046097,47.098104977],[4.462959028,47.098395128],[4.463609767,47.098856034],[4.463859213,47.099204057],[4.463511186,47.099450687],[4.464738989,47.10042565],[4.466319657,47.101863466],[4.46801875,47.10406335],[4.468562137,47.105178427],[4.468763656,47.105410889],[4.469857879,47.107959702],[4.468054401,47.108326587],[4.46635726,47.108773137],[4.46454555,47.109615515],[4.465672227,47.110985249],[4.466283548,47.110960391],[4.464936993,47.111546547],[4.465084425,47.112021023],[4.465639474,47.112691136],[4.465925004,47.11290813],[4.464279379,47.113606122],[4.463867993,47.113854454],[4.463427021,47.1135962],[4.462597449,47.114134363],[4.463218738,47.114912605],[4.459203415,47.115054281],[4.45944033,47.115424982],[4.460054638,47.115313676],[4.460070232,47.116230145],[4.460396436,47.116585309],[4.459864086,47.116800936],[4.459763979,47.116514053],[4.459257631,47.116764466],[4.45847432,47.11691932],[4.460216955,47.117945465],[4.461243849,47.118795134],[4.461741896,47.119648777],[4.461425058,47.119931922],[4.460579814,47.120431546],[4.459992381,47.120660475],[4.459167107,47.120826667],[4.45925802,47.120968693],[4.458460388,47.121084106],[4.458660598,47.12141385],[4.459186877,47.121946585],[4.458522316,47.122251216],[4.458978651,47.123318804],[4.458807313,47.123958487],[4.459083115,47.124448458],[4.459966424,47.124912753],[4.459256867,47.125700599],[4.460745655,47.126355349],[4.461370731,47.126442002],[4.461482465,47.126864705],[4.461879159,47.12709201],[4.462120567,47.12752838],[4.460543337,47.128626147],[4.459621566,47.129764248],[4.458609817,47.128700967],[4.456954196,47.13007521],[4.456288919,47.129185835],[4.455682794,47.128922428],[4.455538119,47.129378976],[4.454449034,47.12950433],[4.454622408,47.130354878],[4.454782977,47.130388877],[4.454871861,47.131481808],[4.451927213,47.131153217],[4.452077754,47.132185946],[4.45151029,47.132133637],[4.450484921,47.131785416],[4.449853375,47.131705088],[4.448477325,47.131710619],[4.446611124,47.131938371],[4.445677067,47.131844693],[4.444619706,47.131236591],[4.444411891,47.131753342],[4.44391214,47.13215938],[4.44334768,47.132415847],[4.442683049,47.132578114],[4.442117693,47.132850795],[4.441506081,47.133022298],[4.441682421,47.13339919],[4.442197362,47.133806078],[4.442744923,47.134001852],[4.443307564,47.133627451],[4.44413699,47.133902544],[4.444512499,47.133783499],[4.444563716,47.133429884],[4.445242115,47.133387194],[4.44591354,47.133625528],[4.446087807,47.134022249],[4.446791809,47.134588835],[4.446907735,47.134876429],[4.446173666,47.135352939],[4.445715982,47.136491423],[4.445890324,47.136988993],[4.446299923,47.137303533],[4.447271566,47.137515595],[4.447562002,47.137962186],[4.448173561,47.138327319],[4.449028549,47.138665989],[4.449403258,47.138614472],[4.449535411,47.138131077],[4.449829863,47.13799052],[4.451430633,47.137944338],[4.451896916,47.137520679],[4.452810899,47.137502003],[4.453223076,47.137714736],[4.453916704,47.138234586],[4.45424023,47.138829319],[4.454044558,47.139109116],[4.454168622,47.139696451],[4.454716344,47.140187514],[4.454717867,47.140488245],[4.454260836,47.140765925],[4.454537252,47.141374756],[4.453977342,47.141606004],[4.453770059,47.141847227],[4.454130624,47.142737742],[4.454618465,47.142916202],[4.455942098,47.142523169],[4.45673057,47.142447513],[4.457317686,47.142295148],[4.45741582,47.1420688],[4.459777923,47.141428521],[4.460219364,47.141988434],[4.461550283,47.142012151],[4.461741892,47.142215934],[4.462878026,47.142016084],[4.463130086,47.142355969],[4.464621632,47.142025544],[4.466021683,47.141582802],[4.468603262,47.141107045],[4.470280239,47.140610311],[4.471693221,47.140402353],[4.472796968,47.140372101],[4.473095181,47.140226034],[4.473453487,47.139719919],[4.473967889,47.139420721],[4.474661804,47.139171458],[4.475691157,47.138931421],[4.477896453,47.138600722],[4.47824145,47.138621528],[4.479144314,47.138870221],[4.479758799,47.138757011],[4.480321752,47.138113189],[4.480826782,47.137715028],[4.482020762,47.137033404],[4.482426709,47.137015598],[4.483990276,47.138255292],[4.484657211,47.138417823],[4.484472664,47.138808287],[4.485591416,47.139275672],[4.48609838,47.139331294],[4.486846372,47.139130788],[4.487433751,47.139326742],[4.487567699,47.139637478],[4.488046011,47.139945587],[4.488176076,47.140449971],[4.49048528,47.140345511],[4.491288436,47.140421606],[4.491198743,47.140900004],[4.491407296,47.14137816],[4.491714841,47.141713668],[4.491698188,47.142351405],[4.491970696,47.142755798],[4.492364712,47.142782233],[4.492664926,47.142614478],[4.49558725,47.141821262],[4.497964216,47.140497459],[4.498250411,47.140491052],[4.499015538,47.141523873],[4.500921699,47.143672869],[4.50158985,47.144300824],[4.502531645,47.144944133],[4.504513076,47.143399316],[4.505344689,47.144207918],[4.50609823,47.143686652],[4.505954197,47.143585875],[4.507354884,47.143034566],[4.507293143,47.142856179],[4.508206787,47.142586743],[4.509926393,47.14178542],[4.510560176,47.142220174],[4.512618372,47.143091948],[4.513209002,47.142552954],[4.514042323,47.141539841],[4.515091463,47.142101503],[4.515821719,47.142633117],[4.516881066,47.141540482],[4.517563714,47.140194346],[4.517818094,47.140042433],[4.517512354,47.139354888],[4.517442275,47.138413023],[4.517175073,47.137031615],[4.518828827,47.137181906],[4.520885705,47.137167494],[4.523399201,47.137387459],[4.525404063,47.138005777],[4.526817734,47.13815732],[4.527644109,47.138167123],[4.52776566,47.137939501],[4.52858629,47.137235304],[4.529163895,47.136245264],[4.529363744,47.135522249],[4.530438841,47.134905621],[4.530028257,47.134805697],[4.529485723,47.134241074],[4.528725367,47.134137664],[4.527652867,47.134101404],[4.522499072,47.133833466],[4.51743667,47.133669455],[4.516724871,47.133602249],[4.51610567,47.133261885],[4.514080085,47.132694105],[4.513571098,47.132659343],[4.512743577,47.13279353],[4.511779143,47.132798032],[4.511606866,47.132536447],[4.510824739,47.132360268],[4.510407531,47.13249268],[4.509793814,47.132298987],[4.509304964,47.132323375],[4.508647247,47.131971768],[4.507858891,47.132091002],[4.5064669,47.131904731],[4.505375772,47.1320495],[4.503747663,47.132054465],[4.502725636,47.131885851],[4.501422594,47.131954996],[4.499273411,47.131727136],[4.498279266,47.131801247],[4.497437439,47.13213361],[4.49653701,47.132019197],[4.495845696,47.131785013],[4.495093339,47.131775828],[4.494883325,47.131340018],[4.494593279,47.13115827],[4.49394284,47.131445814],[4.493660895,47.131413436],[4.492686682,47.130587682],[4.492300373,47.129597657],[4.491960573,47.129429152],[4.492148733,47.127742864],[4.491977695,47.127093136],[4.491916982,47.126043982],[4.49169071,47.125400369],[4.490961383,47.12421756],[4.490113111,47.121690089],[4.490032947,47.118838456],[4.488741005,47.11877315],[4.487438805,47.118957389],[4.487307863,47.118227897],[4.487518011,47.11809913],[4.487217423,47.117675276],[4.486514584,47.117110716],[4.486668292,47.116705333],[4.486339571,47.116408803],[4.485778997,47.116841024],[4.484884168,47.116775976],[4.484840551,47.116246164],[4.484230655,47.115941531],[4.482517891,47.115584404],[4.482602722,47.115263652],[4.482133015,47.115163418],[4.48219403,47.113832652],[4.482285577,47.113516317],[4.481875845,47.113054227],[4.480986342,47.112316436],[4.480061435,47.111729468],[4.479517071,47.111550938],[4.479961391,47.110823982],[4.480870435,47.109729987],[4.480332492,47.109064228],[4.481344975,47.108664063],[4.48102555,47.108126975],[4.479133151,47.10765414],[4.47863058,47.107074365],[4.47811716,47.106098522],[4.47808319,47.105821613],[4.478759417,47.10446317],[4.479024075,47.104111305],[4.479513972,47.103845704],[4.479952367,47.103481708],[4.480042708,47.103073541],[4.479356882,47.103119237],[4.47912657,47.102896166],[4.478505259,47.10274563],[4.478007425,47.102817729],[4.477412165,47.102318374],[4.476528759,47.102035206],[4.478117573,47.101159463],[4.47868549,47.100565998],[4.47896915,47.099369252],[4.478193942,47.098894714],[4.478194881,47.098688495],[4.477172942,47.0982081],[4.476932292,47.09818416]]]],&quot;type&quot;:&quot;MultiPolygon&quot;}"/>
    <s v="47.127420484, 4.479678909"/>
  </r>
  <r>
    <x v="0"/>
    <x v="365"/>
    <s v="21016"/>
    <s v="CC Mirebellois et Fontenois"/>
    <s v="200072825"/>
    <s v="CC"/>
    <s v="Côte-d'Or"/>
    <s v="21"/>
    <s v="Bourgogne-Franche-Comté"/>
    <s v="27"/>
    <s v="BT &lt;= 36 kVA"/>
    <n v="12"/>
    <n v="36.835000000000001"/>
    <n v="0"/>
    <n v="0"/>
    <n v="0"/>
    <n v="0"/>
    <n v="0"/>
    <n v="0"/>
    <n v="0"/>
    <n v="0"/>
    <n v="0"/>
    <n v="0"/>
    <s v="{&quot;coordinates&quot;:[[[[5.181779263,47.404486879],[5.184986302,47.403567541],[5.190747482,47.403773428],[5.198003216,47.400702509],[5.201950551,47.399670534],[5.207730641,47.39924843],[5.20911909,47.399371549],[5.21042581,47.399249454],[5.214695548,47.397778642],[5.215048109,47.397516168],[5.217640698,47.394879442],[5.221777843,47.391822297],[5.227328844,47.386962898],[5.226594472,47.386809462],[5.227250813,47.385754934],[5.228454353,47.384562932],[5.223441387,47.375880217],[5.224365258,47.374405418],[5.224572569,47.373714316],[5.225202849,47.373025021],[5.227530253,47.370873996],[5.230706479,47.367686278],[5.231266417,47.366647973],[5.233600345,47.364856916],[5.23201718,47.363156434],[5.231081815,47.361668637],[5.230562393,47.358835492],[5.232074645,47.358326439],[5.234835439,47.357756431],[5.235366219,47.357708395],[5.234481527,47.356291693],[5.234379897,47.355919908],[5.235082439,47.353951235],[5.235284973,47.351401396],[5.235226871,47.351183673],[5.234470217,47.350770455],[5.233546902,47.350523442],[5.233161118,47.350487631],[5.228941828,47.351220691],[5.227746777,47.352535046],[5.227068226,47.352948814],[5.225496775,47.353561605],[5.225171122,47.354209054],[5.223736452,47.355149711],[5.222490938,47.355731002],[5.220286565,47.35645669],[5.21909683,47.357202584],[5.217825043,47.357503346],[5.217361146,47.35791926],[5.215196377,47.359254679],[5.214225163,47.360160256],[5.213438036,47.359810524],[5.211834192,47.360128352],[5.210472631,47.360279444],[5.210532762,47.36045211],[5.20802469,47.360956392],[5.205366528,47.362163209],[5.204796648,47.362390161],[5.203835247,47.36115301],[5.203290152,47.36149926],[5.202153344,47.361218223],[5.200215162,47.360948751],[5.198557073,47.360754098],[5.197214131,47.360713762],[5.195365626,47.360853172],[5.195501211,47.361283781],[5.194966058,47.361388452],[5.194230525,47.360385609],[5.193863764,47.359033583],[5.193848082,47.358455716],[5.19399246,47.358097267],[5.193823055,47.357778964],[5.193000856,47.357701729],[5.1928383,47.357972265],[5.191739061,47.358153309],[5.19189201,47.358523257],[5.191780798,47.3589153],[5.188601587,47.359019362],[5.18765655,47.358140201],[5.187284106,47.358009427],[5.187383311,47.357712175],[5.186712609,47.357287127],[5.185988542,47.35743854],[5.18545266,47.357101906],[5.185369985,47.356178583],[5.184582838,47.355887196],[5.183963776,47.356208629],[5.183647581,47.355961515],[5.183243068,47.355921388],[5.18229,47.355460196],[5.182200961,47.355193501],[5.182305036,47.354754773],[5.180961266,47.354037946],[5.177405451,47.353214894],[5.176923426,47.352929445],[5.176996435,47.352442674],[5.176624349,47.351829159],[5.176522773,47.351415903],[5.175767609,47.351550726],[5.175279397,47.351471614],[5.174685285,47.351525965],[5.173060997,47.351076363],[5.171792357,47.351129808],[5.170460125,47.351347428],[5.168619423,47.352361616],[5.168610824,47.352181664],[5.167979345,47.352197054],[5.167226054,47.352575837],[5.166051987,47.352314059],[5.164753963,47.352428311],[5.164131844,47.352610109],[5.162578752,47.352675955],[5.160195943,47.353067005],[5.160340528,47.353564125],[5.160640037,47.353893561],[5.160307824,47.354298686],[5.160682926,47.356471956],[5.160939178,47.357075965],[5.161512882,47.357894704],[5.161661167,47.358778991],[5.161503727,47.359838271],[5.163361252,47.360118892],[5.163333769,47.362263624],[5.16371826,47.362989515],[5.164321019,47.364854142],[5.164823746,47.366012794],[5.165302407,47.366935947],[5.166172755,47.368203012],[5.165285474,47.369602798],[5.165522041,47.370504344],[5.166112108,47.371033677],[5.166132833,47.371382705],[5.165679521,47.37144969],[5.165477571,47.371701105],[5.164751569,47.372040631],[5.164516151,47.372251242],[5.164101752,47.372330104],[5.164040252,47.372974242],[5.164891683,47.37367252],[5.165039302,47.37447216],[5.164237105,47.375815412],[5.164227694,47.376074945],[5.163893218,47.376853844],[5.163115348,47.378078661],[5.161879063,47.37960828],[5.162480249,47.379787111],[5.163833353,47.379904214],[5.170031097,47.380709022],[5.169882267,47.381323273],[5.170587543,47.38122275],[5.171681265,47.38148149],[5.171966576,47.382371304],[5.172221347,47.382408869],[5.171855295,47.383191982],[5.169349796,47.38389257],[5.17025776,47.385424561],[5.170453368,47.386325959],[5.171727542,47.389105562],[5.171678509,47.391266887],[5.171441269,47.3940531],[5.17312117,47.394926758],[5.175005232,47.395731733],[5.177216083,47.396842148],[5.178746628,47.396320877],[5.184760711,47.402426287],[5.18456072,47.402693904],[5.184016393,47.403104872],[5.182140362,47.404168515],[5.181779263,47.404486879]]]],&quot;type&quot;:&quot;MultiPolygon&quot;}"/>
    <s v="47.376096012, 5.196336831"/>
  </r>
  <r>
    <x v="0"/>
    <x v="366"/>
    <s v="21015"/>
    <s v="CC du Pays Arnay Liernais"/>
    <s v="200071173"/>
    <s v="CC"/>
    <s v="Côte-d'Or"/>
    <s v="21"/>
    <s v="Bourgogne-Franche-Comté"/>
    <s v="27"/>
    <s v="BT &lt;= 36 kVA"/>
    <m/>
    <m/>
    <n v="0"/>
    <n v="0"/>
    <n v="0"/>
    <n v="0"/>
    <n v="0"/>
    <n v="0"/>
    <n v="0"/>
    <n v="0"/>
    <n v="0"/>
    <n v="0"/>
    <s v="{&quot;coordinates&quot;:[[[[4.539832466,47.098279339],[4.539565712,47.099374274],[4.53958895,47.100187998],[4.541512333,47.100581094],[4.542084099,47.101345182],[4.54206174,47.101577804],[4.542469111,47.102264839],[4.543710196,47.10351255],[4.544116109,47.103779075],[4.544397378,47.103699679],[4.545102319,47.103954102],[4.545309694,47.104195361],[4.545075636,47.104541571],[4.544053078,47.105308031],[4.543811357,47.105617421],[4.543086356,47.106044921],[4.542082384,47.107232537],[4.543937593,47.108505372],[4.543698056,47.108799424],[4.543219807,47.109048036],[4.542908807,47.10937996],[4.542045727,47.109777777],[4.541742357,47.110192439],[4.541060522,47.11047167],[4.540502623,47.110334127],[4.538499807,47.110728183],[4.537545406,47.111163199],[4.537221176,47.111865378],[4.541118281,47.113229961],[4.545400516,47.114310121],[4.54577468,47.11424839],[4.546990699,47.11438071],[4.548800654,47.115075967],[4.549545489,47.115748552],[4.550075127,47.115817995],[4.550292872,47.115683607],[4.551451083,47.115593337],[4.552289776,47.115813506],[4.551958767,47.116320415],[4.553357095,47.116917569],[4.554021042,47.116977987],[4.554370829,47.116665323],[4.555608644,47.117184466],[4.555865484,47.117125182],[4.556543014,47.117701376],[4.556951321,47.117496875],[4.559061207,47.118702109],[4.562427407,47.117643647],[4.563854831,47.116783307],[4.568196786,47.115174788],[4.567160725,47.11161662],[4.570384318,47.11093535],[4.571338234,47.11089988],[4.571637062,47.111015584],[4.572391023,47.110953107],[4.572479269,47.111491297],[4.571815634,47.111620983],[4.571468278,47.112283957],[4.57190584,47.112452704],[4.573338326,47.112362987],[4.576057986,47.111680309],[4.576899207,47.111669742],[4.577438368,47.11147869],[4.579882035,47.111103148],[4.580020796,47.111382203],[4.580399041,47.111371632],[4.579954331,47.109024739],[4.581290274,47.108704816],[4.582639631,47.108123552],[4.58197298,47.105901267],[4.579406121,47.107465381],[4.579602284,47.106283064],[4.579341036,47.105694112],[4.578609224,47.105834676],[4.57858086,47.105091261],[4.578954447,47.104833123],[4.579272659,47.104080472],[4.578750281,47.102004777],[4.578604018,47.100792916],[4.578709957,47.099546994],[4.579058645,47.099070376],[4.578439239,47.098498019],[4.578040294,47.097978479],[4.57772372,47.097164255],[4.577784338,47.096712282],[4.576779464,47.095267198],[4.575679919,47.091437996],[4.576112575,47.091218682],[4.575874672,47.090432195],[4.575660114,47.090309051],[4.575039182,47.090492208],[4.574379855,47.090489483],[4.573632799,47.090281736],[4.572594223,47.089797897],[4.570938863,47.08918646],[4.570264126,47.088744481],[4.570825932,47.088387458],[4.568966771,47.086569403],[4.568717832,47.086804208],[4.567878198,47.086493224],[4.565879155,47.086026852],[4.566314362,47.085033118],[4.565886676,47.085014599],[4.566460204,47.083972164],[4.566985269,47.083395036],[4.566309144,47.083355574],[4.565279591,47.082994016],[4.564136424,47.083623626],[4.56376788,47.083371073],[4.564471311,47.082715902],[4.564035865,47.082429135],[4.562120231,47.083743643],[4.561131386,47.084195541],[4.56052526,47.083841729],[4.55986197,47.083653475],[4.55934318,47.083720807],[4.558655843,47.084342411],[4.558424513,47.084685915],[4.557459311,47.08541031],[4.557136973,47.085524513],[4.556690626,47.085316208],[4.555707932,47.086120967],[4.554827258,47.086532633],[4.553693279,47.087213341],[4.553139511,47.087303627],[4.552455393,47.087628888],[4.550728731,47.08773671],[4.550079689,47.086760283],[4.549803437,47.08719442],[4.548973382,47.088039396],[4.548850718,47.088404836],[4.548922149,47.088734357],[4.547353806,47.0906851],[4.546775751,47.090803596],[4.545428629,47.091552805],[4.544273206,47.091906828],[4.542610398,47.092592684],[4.542299452,47.092785033],[4.542304973,47.093116337],[4.542635652,47.09356757],[4.542896947,47.094266459],[4.542943212,47.095053764],[4.540543448,47.097733181],[4.539832466,47.098279339]]]],&quot;type&quot;:&quot;MultiPolygon&quot;}"/>
    <s v="47.101459482, 4.559930499"/>
  </r>
  <r>
    <x v="0"/>
    <x v="367"/>
    <s v="21014"/>
    <s v="CC de Pouilly-en-Auxois/Bligny-sur-Ouche"/>
    <s v="200071207"/>
    <s v="CC"/>
    <s v="Côte-d'Or"/>
    <s v="21"/>
    <s v="Bourgogne-Franche-Comté"/>
    <s v="27"/>
    <s v="BT &lt;= 36 kVA"/>
    <m/>
    <m/>
    <n v="0"/>
    <n v="0"/>
    <n v="0"/>
    <n v="0"/>
    <n v="0"/>
    <n v="0"/>
    <n v="0"/>
    <n v="0"/>
    <n v="0"/>
    <n v="0"/>
    <s v="{&quot;coordinates&quot;:[[[[4.740991466,47.196923725],[4.741568697,47.19708344],[4.741911608,47.197514124],[4.742871716,47.197257448],[4.74426821,47.197258039],[4.74529543,47.197075073],[4.746356896,47.196644846],[4.746879063,47.196573037],[4.747914608,47.196280962],[4.748360544,47.1958555],[4.750340003,47.195583371],[4.752920802,47.195764964],[4.755257906,47.195400889],[4.75767244,47.195426408],[4.758423619,47.195490649],[4.759341191,47.195673925],[4.763906531,47.19614209],[4.763943987,47.195551691],[4.763918203,47.193435002],[4.764348745,47.191658056],[4.763957697,47.189118288],[4.764094952,47.188792016],[4.766048746,47.188633467],[4.764829208,47.186288232],[4.76479261,47.185615211],[4.764951545,47.183855902],[4.764627234,47.183633017],[4.764487573,47.183240723],[4.764160623,47.181526638],[4.763956137,47.181130828],[4.763852832,47.180557879],[4.763920522,47.180124604],[4.764825534,47.178199937],[4.765287843,47.176147835],[4.765242787,47.175418209],[4.76483846,47.174203282],[4.76486077,47.173836434],[4.765277308,47.172926873],[4.766173832,47.171996481],[4.766210719,47.171671734],[4.766008737,47.170949004],[4.766176258,47.170339504],[4.765817584,47.169952352],[4.765802111,47.169319529],[4.765947991,47.169016533],[4.765591411,47.16877343],[4.765673462,47.167450228],[4.765476477,47.167241612],[4.763923475,47.164092781],[4.763739153,47.163060901],[4.763414989,47.162233766],[4.763385028,47.161762353],[4.763687221,47.160870743],[4.764478579,47.160040116],[4.765393573,47.158632167],[4.765937665,47.15843566],[4.766742881,47.157989323],[4.766244502,47.157607007],[4.766047019,47.156697798],[4.765290071,47.156360846],[4.765494774,47.156081265],[4.765655201,47.155256647],[4.765052193,47.155104652],[4.763260904,47.155391305],[4.762781095,47.155695783],[4.761283535,47.156043668],[4.75960772,47.156269972],[4.758342512,47.156295504],[4.755593601,47.156002242],[4.754553505,47.156048631],[4.753237127,47.156327026],[4.752522906,47.156610698],[4.752473137,47.156825774],[4.751827965,47.157040857],[4.750446006,47.157780374],[4.749700886,47.157926717],[4.749023156,47.158278253],[4.748203856,47.158498649],[4.746924752,47.158504453],[4.743505547,47.158468658],[4.741003681,47.15867111],[4.738133552,47.158753868],[4.736362882,47.159114532],[4.735623595,47.159607391],[4.735058065,47.159797772],[4.732933656,47.160080838],[4.731168064,47.16051969],[4.72974809,47.161936701],[4.729873853,47.163385534],[4.730647201,47.164360027],[4.73131869,47.164793934],[4.733350917,47.164799543],[4.733716097,47.164577052],[4.734790777,47.164205253],[4.736011264,47.16389249],[4.737583175,47.163054848],[4.737733123,47.163896372],[4.737903747,47.164273824],[4.733936097,47.166611599],[4.733734196,47.167312514],[4.734034078,47.168095963],[4.735247378,47.168540642],[4.736659119,47.168341173],[4.734996433,47.169932079],[4.734398983,47.170241799],[4.733187553,47.170553505],[4.732524223,47.170827281],[4.731200108,47.171824133],[4.730911045,47.172239084],[4.731300234,47.173007696],[4.731719189,47.173469691],[4.731949665,47.174065977],[4.731875703,47.17431202],[4.732073082,47.174946622],[4.732626148,47.175676758],[4.733009543,47.176017713],[4.733663376,47.177251516],[4.733956736,47.177584811],[4.734082097,47.178319543],[4.73477839,47.17886112],[4.734526093,47.179146756],[4.733658817,47.179488427],[4.731986901,47.179943886],[4.730274637,47.180624147],[4.729646023,47.180955016],[4.729066276,47.181409421],[4.728045704,47.181874004],[4.727108557,47.182551651],[4.726832417,47.182878147],[4.725789875,47.183524037],[4.726172431,47.183920857],[4.727966288,47.185160202],[4.727874949,47.185236306],[4.728959706,47.187466854],[4.729890239,47.187855479],[4.731399392,47.188121986],[4.732164826,47.188017789],[4.733272688,47.188046239],[4.734212644,47.187906098],[4.735161865,47.18760282],[4.735830483,47.187527965],[4.738948461,47.187832383],[4.738485393,47.190303997],[4.737702048,47.190385992],[4.736972133,47.190731926],[4.73680331,47.191067642],[4.736777588,47.191662355],[4.737203882,47.192714045],[4.737539722,47.19313224],[4.73831791,47.193748209],[4.740434407,47.195712825],[4.740991466,47.196923725]]]],&quot;type&quot;:&quot;MultiPolygon&quot;}"/>
    <s v="47.17635415, 4.749018229"/>
  </r>
  <r>
    <x v="0"/>
    <x v="368"/>
    <s v="21013"/>
    <s v="CC Ouche et Montagne"/>
    <s v="200039055"/>
    <s v="CC"/>
    <s v="Côte-d'Or"/>
    <s v="21"/>
    <s v="Bourgogne-Franche-Comté"/>
    <s v="27"/>
    <s v="BT &lt;= 36 kVA"/>
    <m/>
    <m/>
    <n v="0"/>
    <n v="0"/>
    <n v="0"/>
    <n v="0"/>
    <n v="0"/>
    <n v="0"/>
    <n v="0"/>
    <n v="0"/>
    <n v="0"/>
    <n v="0"/>
    <s v="{&quot;coordinates&quot;:[[[[4.81291169,47.365452651],[4.816674072,47.363136454],[4.817819324,47.362164961],[4.817912666,47.361869052],[4.817889508,47.360755552],[4.817036954,47.359881939],[4.819838636,47.358716122],[4.821252293,47.358629138],[4.822577665,47.356957816],[4.826021647,47.356801086],[4.824690466,47.355727043],[4.824593881,47.354991084],[4.823306431,47.35294024],[4.823290875,47.351780691],[4.823881757,47.350960101],[4.823999721,47.350220772],[4.823771229,47.349189729],[4.823397091,47.348784992],[4.823502709,47.34830609],[4.823828584,47.347914676],[4.824608612,47.347553947],[4.825974029,47.346097154],[4.826058687,47.345742842],[4.826043034,47.34446533],[4.827082589,47.343324303],[4.827346041,47.342813197],[4.830013253,47.34189325],[4.831374832,47.341225255],[4.833018827,47.33994497],[4.833257407,47.339677368],[4.833588344,47.339670343],[4.835765182,47.337821512],[4.835183546,47.337276015],[4.835157102,47.337006293],[4.837452356,47.336802514],[4.83743227,47.336370606],[4.838531866,47.333320418],[4.838500548,47.331826131],[4.83824675,47.330410105],[4.83900194,47.329257249],[4.839681706,47.328532406],[4.839528261,47.326876164],[4.839178994,47.326345915],[4.839190207,47.325436258],[4.839475718,47.325033726],[4.839832619,47.324782241],[4.839871189,47.324362009],[4.839280265,47.323735636],[4.838972262,47.322553688],[4.838806344,47.322349206],[4.837960294,47.321967294],[4.83704132,47.320653636],[4.83613138,47.319835091],[4.835014694,47.319165683],[4.833497463,47.318980744],[4.832016588,47.31718336],[4.831247963,47.31561245],[4.830641263,47.314672917],[4.828493779,47.313006663],[4.829298878,47.312115114],[4.829335671,47.3114851],[4.829647131,47.311028152],[4.829987447,47.310058376],[4.832108119,47.307448654],[4.829942508,47.306059158],[4.826715709,47.304993394],[4.825880409,47.305812465],[4.825985309,47.306133186],[4.825575632,47.306388162],[4.824379537,47.307421807],[4.823910687,47.308000978],[4.823788518,47.308418918],[4.822080372,47.310985987],[4.821429813,47.31073776],[4.81923646,47.309658268],[4.818503024,47.309893979],[4.818547075,47.310608266],[4.818350284,47.311521728],[4.818810921,47.311791858],[4.817766658,47.313484897],[4.817635926,47.313925474],[4.817161501,47.3145002],[4.81740655,47.31473769],[4.815210547,47.316871949],[4.814890533,47.317707187],[4.814562573,47.317759137],[4.817059019,47.321644343],[4.817693074,47.322418728],[4.814849211,47.322438902],[4.81473876,47.322932285],[4.813901941,47.32324972],[4.813134657,47.326292679],[4.813480791,47.327365133],[4.812865232,47.327608866],[4.811548703,47.327959884],[4.810586398,47.328486357],[4.809400242,47.329444932],[4.808915252,47.329948644],[4.807931987,47.331820714],[4.80763631,47.332126072],[4.80687951,47.33266192],[4.806116658,47.332703502],[4.806853832,47.333118854],[4.807386828,47.333724676],[4.808337752,47.335215446],[4.807516579,47.335728887],[4.807154166,47.335508511],[4.805627216,47.336344478],[4.8052399,47.337195132],[4.808632977,47.337451199],[4.810904581,47.337839018],[4.811567316,47.341579106],[4.811931894,47.342254168],[4.811757453,47.343012375],[4.811939517,47.344206247],[4.811842508,47.344982156],[4.811596699,47.345353377],[4.811129322,47.345793787],[4.8104094,47.346995416],[4.810064282,47.348272242],[4.810260195,47.348738327],[4.810449588,47.350032035],[4.810483497,47.351193997],[4.81082573,47.352540248],[4.810906845,47.353608726],[4.811379157,47.354175854],[4.811552137,47.354550448],[4.811032858,47.354829581],[4.811236619,47.355644919],[4.81150241,47.355667788],[4.812170996,47.35965178],[4.81291169,47.365452651]]]],&quot;type&quot;:&quot;MultiPolygon&quot;}"/>
    <s v="47.333309642, 4.822561184"/>
  </r>
  <r>
    <x v="0"/>
    <x v="369"/>
    <s v="21012"/>
    <s v="CC du Pays Châtillonnais"/>
    <s v="242101434"/>
    <s v="CC"/>
    <s v="Côte-d'Or"/>
    <s v="21"/>
    <s v="Bourgogne-Franche-Comté"/>
    <s v="27"/>
    <s v="BT &gt; 36 kVA"/>
    <n v="1"/>
    <n v="142.35400000000001"/>
    <n v="0"/>
    <n v="0"/>
    <n v="0"/>
    <n v="0"/>
    <n v="0"/>
    <n v="0"/>
    <n v="0"/>
    <n v="0"/>
    <n v="0"/>
    <n v="0"/>
    <s v="{&quot;coordinates&quot;:[[[[4.553622953,47.801238056],[4.55310251,47.801122529],[4.552474004,47.800829293],[4.551591931,47.800545713],[4.550063673,47.800415606],[4.549383633,47.800278768],[4.5488763,47.800062228],[4.548019242,47.799902517],[4.546276774,47.799756287],[4.536326068,47.798099394],[4.535782803,47.797885068],[4.535706888,47.797661916],[4.533967134,47.797559578],[4.531114766,47.796398732],[4.531101695,47.796083836],[4.529693185,47.795930297],[4.529203656,47.795399273],[4.525407822,47.793986844],[4.507288298,47.788682489],[4.505258711,47.788332304],[4.503400587,47.787762039],[4.502936107,47.78782201],[4.501158982,47.786712359],[4.498018113,47.788399005],[4.496399259,47.789066927],[4.493402058,47.789933341],[4.492058048,47.791641011],[4.489324963,47.792214994],[4.48745654,47.792373756],[4.485499982,47.79205561],[4.483562303,47.792317809],[4.48268571,47.792164172],[4.480057164,47.791890445],[4.477250863,47.792382253],[4.476626371,47.792743896],[4.475057277,47.794160738],[4.474693912,47.794353449],[4.473569329,47.794603445],[4.473341962,47.79473863],[4.464490343,47.793626259],[4.462927234,47.793621481],[4.46234796,47.793785343],[4.461585517,47.795305351],[4.461390525,47.796377191],[4.46096708,47.797400569],[4.460027039,47.798343065],[4.45971462,47.79893477],[4.459296788,47.80084654],[4.45948447,47.801746174],[4.459272913,47.802849718],[4.45993593,47.80247149],[4.460038338,47.804158035],[4.46001783,47.805504044],[4.459923349,47.805907597],[4.459682866,47.805957401],[4.460467528,47.807720959],[4.46085456,47.807557706],[4.461373241,47.808830379],[4.461463921,47.809358547],[4.462253444,47.811732344],[4.463603053,47.813671561],[4.464033475,47.814549249],[4.46428629,47.815771216],[4.464910798,47.816949831],[4.465223184,47.818780462],[4.46725281,47.819197056],[4.468344858,47.819539848],[4.469397388,47.819564466],[4.469908242,47.819430239],[4.470854148,47.819852253],[4.47265829,47.821052027],[4.472763921,47.821198327],[4.472232493,47.822617359],[4.471577291,47.823477139],[4.47198777,47.82415791],[4.47221985,47.824574472],[4.474446176,47.825422352],[4.475064369,47.825397473],[4.476105594,47.825829048],[4.476889081,47.826316971],[4.478547819,47.826697537],[4.478984313,47.826963881],[4.479683414,47.82701177],[4.48132367,47.827351123],[4.483130473,47.828532699],[4.484136433,47.829372424],[4.486757061,47.830729974],[4.487775331,47.831384979],[4.48877994,47.831694486],[4.489358233,47.831865374],[4.492296614,47.832436524],[4.493580657,47.833173611],[4.494128012,47.83328906],[4.495187397,47.833214345],[4.499707467,47.832648029],[4.503422161,47.832867808],[4.505545064,47.832865774],[4.506828168,47.833138246],[4.508637539,47.833299514],[4.513109775,47.83481448],[4.514358215,47.835462686],[4.51477599,47.835391578],[4.515424582,47.835819778],[4.518161549,47.836857374],[4.519665221,47.837684053],[4.521435467,47.838807011],[4.523192176,47.840061541],[4.523389325,47.839849242],[4.522526503,47.839274439],[4.522012946,47.8387095],[4.521789687,47.837823034],[4.521874396,47.83774632],[4.520890409,47.83545826],[4.520570023,47.835521826],[4.520144833,47.834258103],[4.520672711,47.834064023],[4.518757158,47.830375654],[4.519397606,47.827245566],[4.519787452,47.826199914],[4.520279196,47.826614819],[4.520866708,47.825704327],[4.522722666,47.824979001],[4.525080829,47.824335331],[4.525180157,47.82444296],[4.527714974,47.823948166],[4.528240222,47.823713576],[4.529011731,47.822978875],[4.531919325,47.821276491],[4.532422877,47.82117179],[4.533069297,47.8214793],[4.533619636,47.821189446],[4.533911461,47.821158623],[4.534685872,47.820713702],[4.535754152,47.820494471],[4.536582111,47.820053336],[4.536859846,47.820460176],[4.538922743,47.819324993],[4.539457587,47.818778762],[4.541476708,47.817336244],[4.54288573,47.816519245],[4.542094977,47.816211887],[4.543479182,47.814771379],[4.544149171,47.814970497],[4.54528107,47.813956377],[4.545408943,47.813573913],[4.547249713,47.812673749],[4.547189269,47.812020112],[4.548439989,47.811235737],[4.549872879,47.810788309],[4.549931835,47.810702012],[4.549394268,47.810001573],[4.549177597,47.80953634],[4.550570652,47.808595226],[4.552040002,47.808667596],[4.552241092,47.80855241],[4.552327221,47.807382824],[4.552585036,47.80728849],[4.553069434,47.802506562],[4.553710349,47.802537675],[4.553622953,47.801238056]]]],&quot;type&quot;:&quot;MultiPolygon&quot;}"/>
    <s v="47.810148413, 4.503275679"/>
  </r>
  <r>
    <x v="0"/>
    <x v="370"/>
    <s v="21011"/>
    <s v="CC du Pays Châtillonnais"/>
    <s v="242101434"/>
    <s v="CC"/>
    <s v="Côte-d'Or"/>
    <s v="21"/>
    <s v="Bourgogne-Franche-Comté"/>
    <s v="27"/>
    <s v="BT &gt; 36 kVA"/>
    <n v="5"/>
    <n v="477.79"/>
    <n v="0"/>
    <n v="0"/>
    <n v="0"/>
    <n v="0"/>
    <n v="0"/>
    <n v="0"/>
    <n v="0"/>
    <n v="0"/>
    <n v="0"/>
    <n v="0"/>
    <s v="{&quot;coordinates&quot;:[[[[4.625680508,47.61314332],[4.625770144,47.613769581],[4.62605255,47.614123968],[4.624047018,47.615468118],[4.622828944,47.616526698],[4.622128231,47.617260274],[4.621692272,47.617943353],[4.621429528,47.618805885],[4.621581632,47.61973648],[4.620907224,47.619803463],[4.620748267,47.62075188],[4.620217298,47.620806964],[4.619763508,47.62261565],[4.619392699,47.623297813],[4.619342389,47.623658629],[4.618604763,47.625067911],[4.616050011,47.626017988],[4.613709671,47.627323361],[4.612527973,47.627706101],[4.610879079,47.62805386],[4.60801283,47.629504111],[4.606638132,47.630026291],[4.6068549,47.630502262],[4.605915064,47.631048158],[4.605954338,47.631999222],[4.609517861,47.634629425],[4.610539294,47.635815428],[4.611987095,47.637930035],[4.614019989,47.64009506],[4.614597298,47.640904541],[4.615186095,47.641388857],[4.616582144,47.642223917],[4.617778424,47.643147254],[4.615734303,47.643479839],[4.615067272,47.64344855],[4.61405115,47.643062867],[4.612911373,47.64286074],[4.611378949,47.642845875],[4.610258065,47.643092703],[4.607582624,47.644359334],[4.60568708,47.645161444],[4.60567572,47.646466107],[4.605569498,47.647097762],[4.605615287,47.648176568],[4.605989923,47.649159026],[4.605901674,47.653220492],[4.605515795,47.653414853],[4.605097834,47.653428698],[4.604014806,47.653081658],[4.604050508,47.653382761],[4.603857211,47.654265884],[4.603392455,47.654895253],[4.602737122,47.65547952],[4.601079336,47.65613874],[4.600875948,47.656332385],[4.600899108,47.656748894],[4.601590869,47.657687404],[4.601572231,47.658087381],[4.600660734,47.658441073],[4.599425094,47.659139498],[4.600248373,47.659708903],[4.600267173,47.660157882],[4.599886577,47.661508099],[4.600697195,47.66169866],[4.603565493,47.663000744],[4.605073923,47.66414769],[4.606484753,47.664795408],[4.606613685,47.664961086],[4.609003049,47.663541796],[4.610099443,47.663087363],[4.612084411,47.663020388],[4.61413656,47.663147811],[4.616090921,47.662862423],[4.616912883,47.662896968],[4.617634342,47.663176873],[4.618087059,47.664174412],[4.618099219,47.664443426],[4.617785217,47.664899711],[4.616450303,47.666365821],[4.616473302,47.666904766],[4.616825266,47.667348234],[4.618676282,47.668571293],[4.620463532,47.669886134],[4.622381334,47.671108208],[4.623335568,47.670054244],[4.62522296,47.668876566],[4.626973665,47.667021951],[4.627987311,47.66564932],[4.629000543,47.664657502],[4.629176729,47.664142788],[4.630768634,47.664469894],[4.631679266,47.664526506],[4.632732492,47.664713459],[4.633883901,47.665103394],[4.634725017,47.663891561],[4.634227503,47.663181897],[4.633861805,47.662424474],[4.633815405,47.661344787],[4.633992011,47.66080215],[4.63436703,47.660254937],[4.635973065,47.658873041],[4.636289637,47.658506695],[4.637159071,47.657050466],[4.637674005,47.656635422],[4.638656375,47.656255235],[4.641289737,47.655573675],[4.639541319,47.652098813],[4.638910699,47.651391933],[4.637601983,47.650383057],[4.636759345,47.649364937],[4.636166664,47.647981396],[4.631998954,47.642439902],[4.633267625,47.640975408],[4.634236124,47.640281244],[4.635964413,47.641776743],[4.637438814,47.643547662],[4.63871065,47.644619178],[4.639749481,47.644393034],[4.642599216,47.642970156],[4.642207995,47.642638047],[4.641987672,47.642145084],[4.642578577,47.640309186],[4.642499395,47.63929477],[4.641983687,47.638292793],[4.642334354,47.636702447],[4.643784956,47.636357937],[4.643806362,47.635323198],[4.644354847,47.634751894],[4.647070632,47.633713402],[4.648878906,47.632792094],[4.650402566,47.63175684],[4.651401551,47.63089824],[4.65198956,47.630661249],[4.654229014,47.630121784],[4.655016674,47.62979552],[4.654507414,47.629349885],[4.654112745,47.628819797],[4.653512482,47.627370711],[4.65305321,47.626602954],[4.652767995,47.625606757],[4.652033874,47.624047019],[4.65074954,47.622047605],[4.649753942,47.620985813],[4.650020018,47.619340802],[4.650543689,47.618620361],[4.650113596,47.618146577],[4.650171891,47.617964792],[4.650686346,47.617549683],[4.65125772,47.616908691],[4.652544507,47.615893848],[4.651630139,47.614786806],[4.651425028,47.614655562],[4.649456458,47.61528029],[4.648785621,47.61515832],[4.647976227,47.614904157],[4.646935767,47.613935705],[4.646365133,47.613047049],[4.646214265,47.612644939],[4.646193708,47.612150961],[4.644789721,47.61199879],[4.644511304,47.611734421],[4.641959893,47.611199537],[4.638422916,47.610954826],[4.637549835,47.610747401],[4.636310029,47.609781652],[4.630653951,47.611288667],[4.630383766,47.611204211],[4.629876594,47.610509056],[4.628611492,47.611065991],[4.625680508,47.61314332]]]],&quot;type&quot;:&quot;MultiPolygon&quot;}"/>
    <s v="47.639055413, 4.627206434"/>
  </r>
  <r>
    <x v="0"/>
    <x v="371"/>
    <s v="21005"/>
    <s v="CC de la Plaine Dijonnaise"/>
    <s v="200000925"/>
    <s v="CC"/>
    <s v="Côte-d'Or"/>
    <s v="21"/>
    <s v="Bourgogne-Franche-Comté"/>
    <s v="27"/>
    <s v="BT &gt; 36 kVA"/>
    <n v="4"/>
    <n v="361.995"/>
    <n v="0"/>
    <n v="0"/>
    <n v="0"/>
    <n v="0"/>
    <n v="0"/>
    <n v="0"/>
    <n v="0"/>
    <n v="0"/>
    <n v="0"/>
    <n v="0"/>
    <s v="{&quot;coordinates&quot;:[[[[5.175578668,47.191537112],[5.176152165,47.190885995],[5.180149799,47.185530453],[5.181845389,47.184341214],[5.182436309,47.182299168],[5.183360232,47.182410539],[5.184240154,47.180949338],[5.18582032,47.17968836],[5.188624197,47.172758184],[5.190558637,47.172779237],[5.19090248,47.172368346],[5.192122002,47.173515181],[5.193366117,47.172411758],[5.19385848,47.170168859],[5.194326456,47.169045905],[5.193407431,47.168822853],[5.193625348,47.168369307],[5.193317433,47.168267066],[5.194212847,47.165804873],[5.192878326,47.165397859],[5.192454237,47.165166323],[5.19375423,47.163948351],[5.191948262,47.162988264],[5.189878793,47.16135946],[5.190760138,47.160822214],[5.1900785,47.158640265],[5.189790853,47.158353001],[5.189581942,47.157891325],[5.189168897,47.157474939],[5.189121984,47.156970569],[5.186027523,47.155518695],[5.185398757,47.155804363],[5.182741203,47.153466033],[5.18228724,47.154350912],[5.178508596,47.151284295],[5.176345045,47.151912219],[5.176889636,47.153496098],[5.176090574,47.153586779],[5.17507684,47.154769455],[5.171891211,47.157329436],[5.171120624,47.158258935],[5.170491421,47.158536423],[5.168571701,47.158965984],[5.167354984,47.159376946],[5.165181685,47.160758659],[5.164410118,47.161010855],[5.164108323,47.161025505],[5.163719178,47.161396634],[5.161302887,47.163143962],[5.160303987,47.163326524],[5.159417365,47.163839313],[5.159153388,47.16354613],[5.158019133,47.163811352],[5.157959463,47.163640445],[5.156880123,47.163661464],[5.156537467,47.16315089],[5.156180355,47.163103506],[5.155183934,47.163282374],[5.153976654,47.163240903],[5.152891455,47.163511466],[5.152888168,47.163594385],[5.147869599,47.163843428],[5.146829508,47.164120301],[5.146710408,47.164478255],[5.147248839,47.165098702],[5.147815553,47.165269213],[5.148726461,47.16592417],[5.148879779,47.166159088],[5.148851226,47.166965673],[5.148181761,47.168324526],[5.148229764,47.169097267],[5.148477836,47.169389868],[5.149838297,47.170022963],[5.150269677,47.170540013],[5.150355048,47.171057184],[5.15006602,47.171492148],[5.149154783,47.171195653],[5.147006433,47.172563928],[5.14718737,47.172795634],[5.146913148,47.174397515],[5.146456824,47.175176004],[5.145699887,47.175172923],[5.145267705,47.175530371],[5.145239616,47.175786667],[5.144616001,47.1759144],[5.143341159,47.176405428],[5.143256874,47.176842886],[5.14278414,47.177841412],[5.142073333,47.178334593],[5.141863633,47.178940083],[5.141088112,47.180098206],[5.140989923,47.180518807],[5.139989873,47.181213655],[5.138887193,47.182251721],[5.138690617,47.18259038],[5.143198942,47.18444424],[5.143472919,47.184125756],[5.148888406,47.185995025],[5.149676121,47.185210379],[5.153622083,47.186432142],[5.153832657,47.186148134],[5.158617553,47.18812415],[5.158688907,47.187959808],[5.161713216,47.188953511],[5.163245533,47.187403754],[5.166909703,47.188570895],[5.167836321,47.188649017],[5.16974019,47.189012336],[5.172326487,47.190439965],[5.174513128,47.191521099],[5.175208343,47.191789037],[5.175578668,47.191537112]]]],&quot;type&quot;:&quot;MultiPolygon&quot;}"/>
    <s v="47.172751002, 5.169104193"/>
  </r>
  <r>
    <x v="0"/>
    <x v="372"/>
    <s v="21004"/>
    <s v="CC du Pays Châtillonnais"/>
    <s v="242101434"/>
    <s v="CC"/>
    <s v="Côte-d'Or"/>
    <s v="21"/>
    <s v="Bourgogne-Franche-Comté"/>
    <s v="27"/>
    <s v="BT &gt; 36 kVA"/>
    <n v="1"/>
    <n v="123.657"/>
    <n v="0"/>
    <n v="0"/>
    <n v="0"/>
    <n v="0"/>
    <n v="0"/>
    <n v="0"/>
    <n v="0"/>
    <n v="0"/>
    <n v="0"/>
    <n v="0"/>
    <s v="{&quot;coordinates&quot;:[[[[4.715001375,47.641630797],[4.714655758,47.641571048],[4.714248935,47.641886725],[4.714296858,47.642217335],[4.713880714,47.64236749],[4.713807292,47.642653065],[4.713510031,47.642771764],[4.713135397,47.643302138],[4.712761968,47.643455264],[4.711958187,47.644188191],[4.711904709,47.644680542],[4.711467061,47.644825601],[4.711363677,47.645257462],[4.711475543,47.645463794],[4.711316723,47.645870358],[4.711720159,47.646444245],[4.712289372,47.646952679],[4.712484189,47.647916751],[4.712342364,47.648313164],[4.711725919,47.649156779],[4.711248022,47.649294323],[4.710806099,47.649805866],[4.710029143,47.650090932],[4.709388117,47.650501847],[4.708774604,47.65118965],[4.708185812,47.651609697],[4.707954565,47.652044322],[4.707561291,47.652162608],[4.707033029,47.652684399],[4.706684883,47.653297188],[4.7063736,47.654146217],[4.7068774,47.655690976],[4.706798176,47.656213407],[4.706155544,47.656785479],[4.705432458,47.657092233],[4.704609865,47.658371855],[4.702283156,47.65958156],[4.701240788,47.660533948],[4.700959855,47.661126831],[4.700523747,47.661576123],[4.700372719,47.662022167],[4.700563535,47.662949395],[4.700417154,47.663624945],[4.699998087,47.664233339],[4.69799909,47.663607885],[4.697477586,47.663594754],[4.697854251,47.663998016],[4.698566831,47.664779921],[4.699010459,47.665025555],[4.699808472,47.665058065],[4.701022037,47.664622672],[4.701734801,47.663027777],[4.701970062,47.663217015],[4.701955525,47.663972574],[4.702288288,47.664293634],[4.702022176,47.665309441],[4.703180322,47.664557929],[4.703840096,47.665269448],[4.704439742,47.665058138],[4.705374301,47.664942772],[4.705913122,47.665038442],[4.706190362,47.664956069],[4.707227151,47.665120088],[4.707150063,47.665959389],[4.707749192,47.666231528],[4.707663665,47.666640612],[4.707080275,47.667942857],[4.707577514,47.668029224],[4.707790352,47.667808243],[4.709243849,47.668039079],[4.710537946,47.66812008],[4.710964828,47.669835195],[4.71122877,47.670293182],[4.714415958,47.669638778],[4.714938051,47.67058003],[4.716470546,47.670404485],[4.718062574,47.671911597],[4.718659288,47.673097516],[4.718458429,47.673151786],[4.71918097,47.674063963],[4.720803412,47.676466383],[4.72164706,47.676832984],[4.724007855,47.676626235],[4.725270727,47.67705325],[4.726434064,47.67732867],[4.727683422,47.67779007],[4.730668546,47.679444771],[4.732099333,47.68003038],[4.733725107,47.680543757],[4.733011373,47.681635593],[4.733948835,47.681807153],[4.733639148,47.682287101],[4.734103968,47.682354932],[4.736339589,47.683005974],[4.736430566,47.682892986],[4.738171305,47.683411797],[4.738421742,47.683691667],[4.740009591,47.684263141],[4.740899405,47.685055658],[4.742342196,47.685837229],[4.743724188,47.68683756],[4.745907712,47.688127508],[4.746799094,47.688759706],[4.747900877,47.689952336],[4.749091777,47.690161401],[4.750412022,47.691913424],[4.750733454,47.692808905],[4.75140419,47.694107887],[4.751718736,47.695279858],[4.752606081,47.696472954],[4.751937698,47.696789068],[4.751700501,47.697403019],[4.751202081,47.697900242],[4.752963612,47.698910086],[4.753154184,47.69931146],[4.75334418,47.700505998],[4.757127552,47.700541046],[4.757335072,47.700889041],[4.758596761,47.701941422],[4.759167955,47.704377121],[4.758721339,47.705069858],[4.759146051,47.70524893],[4.759848421,47.705556167],[4.76125847,47.703949531],[4.761571352,47.703247094],[4.762285046,47.702485499],[4.763177685,47.70217495],[4.763328275,47.70245357],[4.764624337,47.702283674],[4.765446561,47.701619453],[4.765501101,47.701212598],[4.766473812,47.700703649],[4.767042908,47.700571712],[4.767572619,47.699775049],[4.768155513,47.699898581],[4.769375963,47.699622639],[4.769905454,47.699342738],[4.770357238,47.698650775],[4.771083911,47.698124803],[4.771790373,47.697793597],[4.772683266,47.697494671],[4.774311264,47.697125168],[4.775238317,47.696531308],[4.77636194,47.69595426],[4.777411592,47.695679024],[4.777970329,47.695678633],[4.779194041,47.695984129],[4.780861974,47.695934432],[4.78215685,47.696173992],[4.783653963,47.696757969],[4.784204631,47.696874711],[4.784603562,47.696840714],[4.785335786,47.696365883],[4.785345956,47.695873263],[4.785045305,47.695536639],[4.784508227,47.694550904],[4.784216043,47.693391273],[4.784105596,47.691525732],[4.784236874,47.690547801],[4.784735637,47.689753324],[4.785575982,47.689284941],[4.786656542,47.689141492],[4.7876285,47.689099627],[4.788093109,47.688958377],[4.788515341,47.688547682],[4.789495823,47.687211032],[4.789743312,47.686004435],[4.790488888,47.684146489],[4.791082512,47.683164164],[4.791423439,47.682994184],[4.791329619,47.681312945],[4.791454,47.680650212],[4.791440612,47.679577248],[4.79129463,47.679358909],[4.79078374,47.679191175],[4.791234576,47.678880864],[4.791388814,47.678154651],[4.791598803,47.677897545],[4.793557249,47.676395504],[4.793542278,47.67511819],[4.794139742,47.674254625],[4.795017606,47.673524498],[4.79565643,47.671831998],[4.796277509,47.671196736],[4.796773056,47.670871308],[4.79731481,47.670691019],[4.798301738,47.668968839],[4.798715825,47.668481698],[4.798943328,47.66783717],[4.799019541,47.666896065],[4.798950295,47.666147166],[4.79865202,47.665364879],[4.798550087,47.664634488],[4.797486723,47.664046734],[4.793856405,47.66420785],[4.79144658,47.664201599],[4.789161733,47.663828757],[4.787946375,47.66391128],[4.786549923,47.663720161],[4.784483627,47.663783241],[4.783924704,47.663967335],[4.782819973,47.663970688],[4.782399024,47.664056337],[4.780449942,47.664077944],[4.776532847,47.663952989],[4.775890223,47.661224],[4.775105884,47.661081963],[4.770032397,47.659314175],[4.768842152,47.65862455],[4.767429109,47.658368634],[4.766420368,47.658530638],[4.765398119,47.658808077],[4.763913743,47.65865133],[4.762707334,47.658477768],[4.761685335,47.658117749],[4.761449914,47.657929531],[4.759974423,47.6571928],[4.759270741,47.656947707],[4.757498306,47.65686274],[4.754206541,47.656892395],[4.752590976,47.656998565],[4.751925152,47.656850095],[4.751399392,47.656624796],[4.750153909,47.656475999],[4.748999482,47.655974705],[4.748683757,47.655530175],[4.749228,47.655385182],[4.749506647,47.655146029],[4.749869795,47.653461511],[4.749483328,47.652241073],[4.749578375,47.651401459],[4.749158528,47.651275399],[4.748310406,47.650765911],[4.746775903,47.650412532],[4.744625655,47.649767624],[4.743487079,47.649704492],[4.743039174,47.649860627],[4.739657963,47.649544594],[4.737143612,47.648229738],[4.736221961,47.647912123],[4.73616381,47.648090349],[4.731499843,47.647449218],[4.731280065,47.647984558],[4.73002052,47.647763733],[4.728794065,47.647248004],[4.727828107,47.64695889],[4.725050272,47.646505669],[4.721978431,47.645857748],[4.720389658,47.645257241],[4.718585849,47.644266442],[4.717317957,47.643698986],[4.716321963,47.642637754],[4.715001375,47.641630797]]]],&quot;type&quot;:&quot;MultiPolygon&quot;}"/>
    <s v="47.671659569, 4.751193926"/>
  </r>
  <r>
    <x v="0"/>
    <x v="373"/>
    <s v="21002"/>
    <s v="CC Ouche et Montagne"/>
    <s v="200039055"/>
    <s v="CC"/>
    <s v="Côte-d'Or"/>
    <s v="21"/>
    <s v="Bourgogne-Franche-Comté"/>
    <s v="27"/>
    <s v="BT &lt;= 36 kVA"/>
    <n v="11"/>
    <n v="68.745000000000005"/>
    <n v="0"/>
    <n v="0"/>
    <n v="0"/>
    <n v="0"/>
    <n v="0"/>
    <n v="0"/>
    <n v="0"/>
    <n v="0"/>
    <n v="0"/>
    <n v="0"/>
    <s v="{&quot;coordinates&quot;:[[[[4.737047421,47.273404976],[4.737441245,47.274005093],[4.737954034,47.274519682],[4.738370438,47.274753868],[4.738695176,47.275221746],[4.739538966,47.275906058],[4.74084781,47.277426223],[4.740938855,47.27766348],[4.740740282,47.278558822],[4.744150421,47.279425179],[4.745250273,47.280981755],[4.745511238,47.282008863],[4.745887846,47.282074333],[4.745309576,47.282929472],[4.744828696,47.283931719],[4.745651125,47.284440718],[4.74461777,47.284934408],[4.745190807,47.285302184],[4.745524849,47.285360192],[4.745861752,47.285913411],[4.745354755,47.286560369],[4.745926521,47.286929062],[4.745341793,47.28742411],[4.746273621,47.289138981],[4.746602373,47.289155644],[4.747343485,47.288911266],[4.747488315,47.2891324],[4.747100893,47.28930572],[4.747275405,47.289584938],[4.748072664,47.290089796],[4.748309386,47.289840403],[4.749047764,47.290487515],[4.749611693,47.290166552],[4.751856099,47.292230771],[4.752213145,47.293114139],[4.751975869,47.296552089],[4.753929873,47.297616636],[4.753892413,47.298131366],[4.753612342,47.298553413],[4.750731941,47.299849442],[4.752212258,47.301769397],[4.753606495,47.302144542],[4.754587734,47.301830759],[4.7555923,47.302595368],[4.756096895,47.302278876],[4.758715179,47.303892478],[4.758652165,47.304232007],[4.758243839,47.304618188],[4.757690142,47.305618882],[4.757012256,47.306142408],[4.757700738,47.306266153],[4.758614525,47.30607402],[4.75948045,47.30571422],[4.760505151,47.30567527],[4.762032306,47.305416176],[4.76523601,47.3042086],[4.766259337,47.304088579],[4.770282179,47.304002077],[4.770251705,47.303760317],[4.77145623,47.303756347],[4.773008703,47.302623268],[4.775101377,47.300133907],[4.780663238,47.299763256],[4.78270251,47.299307828],[4.78347465,47.298802508],[4.784069868,47.298868999],[4.783429241,47.297793778],[4.782472961,47.296738712],[4.78261689,47.296329488],[4.782324203,47.295327257],[4.781544426,47.293965112],[4.781758126,47.292187902],[4.781260371,47.29010915],[4.782137499,47.287984973],[4.782635341,47.287234434],[4.782789373,47.286412636],[4.782720827,47.286021983],[4.782825788,47.285516104],[4.782205118,47.28380033],[4.781874665,47.283173272],[4.782296317,47.282600396],[4.776813509,47.278865581],[4.775542005,47.277746847],[4.774963809,47.277747591],[4.774432877,47.277136186],[4.771474706,47.275341725],[4.770333701,47.275326727],[4.769556642,47.274511046],[4.769536708,47.274267322],[4.76792827,47.273556158],[4.765602644,47.273404281],[4.763565521,47.27309309],[4.762540354,47.272534169],[4.761427017,47.272392597],[4.758356518,47.272480604],[4.757979798,47.27261238],[4.75700843,47.272361458],[4.75419579,47.271918673],[4.753107504,47.27140835],[4.75261655,47.270917808],[4.750366681,47.270487137],[4.746150162,47.272353431],[4.737047421,47.273404976]]]],&quot;type&quot;:&quot;MultiPolygon&quot;}"/>
    <s v="47.287287254, 4.762807306"/>
  </r>
  <r>
    <x v="0"/>
    <x v="374"/>
    <s v="21001"/>
    <s v="CC de Gevrey-Chambertin et de Nuits-Saint-Georges"/>
    <s v="200070894"/>
    <s v="CC"/>
    <s v="Côte-d'Or"/>
    <s v="21"/>
    <s v="Bourgogne-Franche-Comté"/>
    <s v="27"/>
    <s v="BT &lt;= 36 kVA"/>
    <n v="13"/>
    <n v="37.512"/>
    <n v="0"/>
    <n v="0"/>
    <n v="0"/>
    <n v="0"/>
    <n v="0"/>
    <n v="0"/>
    <n v="0"/>
    <n v="0"/>
    <n v="0"/>
    <n v="0"/>
    <s v="{&quot;coordinates&quot;:[[[[4.987162536,47.11523758],[4.981993736,47.116637536],[4.982023636,47.11687658],[4.978048587,47.119176288],[4.977647523,47.119140819],[4.975573327,47.120107472],[4.97443033,47.1189076],[4.974258692,47.118904226],[4.972390891,47.117220482],[4.970002601,47.118798485],[4.969785638,47.118818391],[4.967784543,47.119622453],[4.967158135,47.119955517],[4.965526698,47.121093671],[4.96653238,47.122765165],[4.968411654,47.12555742],[4.970142405,47.127783008],[4.971501922,47.129343965],[4.97410635,47.131996787],[4.979354403,47.136803568],[4.979703111,47.136595871],[4.981704801,47.136082493],[4.983383458,47.135255812],[4.983002946,47.134849868],[4.985467943,47.134233919],[4.986586022,47.133919333],[4.987091297,47.133699919],[4.990415455,47.132944821],[4.991522483,47.132582646],[4.993727022,47.131388322],[4.997065066,47.128379519],[4.997727427,47.128057379],[4.998624663,47.127770803],[4.999897056,47.127530868],[4.99997575,47.12773124],[5.000771389,47.128156067],[5.002914877,47.127743426],[5.00680912,47.126615035],[5.011100484,47.12591369],[5.01095525,47.125416386],[5.009446801,47.124596045],[5.007867541,47.124636079],[5.007148345,47.124209072],[5.006717424,47.123798675],[5.005782717,47.123146648],[5.005430987,47.121601928],[5.003954527,47.121813941],[5.001618941,47.122305581],[5.00055542,47.122623878],[4.997974384,47.123578988],[4.997787576,47.12345163],[4.998269791,47.123005613],[4.997151078,47.121266083],[4.997647578,47.121099005],[4.996503545,47.119208607],[4.993696835,47.115915834],[4.992517287,47.115056286],[4.992068461,47.114370564],[4.990027879,47.115163993],[4.987299113,47.116365472],[4.987225123,47.11561115],[4.987541225,47.115382371],[4.987162536,47.11523758]]]],&quot;type&quot;:&quot;MultiPolygon&quot;}"/>
    <s v="47.125046661, 4.985308654"/>
  </r>
  <r>
    <x v="0"/>
    <x v="0"/>
    <s v="21717"/>
    <s v="CC du Pays Châtillonnais"/>
    <s v="242101434"/>
    <s v="CC"/>
    <s v="Côte-d'Or"/>
    <s v="21"/>
    <s v="Bourgogne-Franche-Comté"/>
    <s v="27"/>
    <s v="BT &lt;= 36 kVA"/>
    <m/>
    <m/>
    <n v="0"/>
    <n v="0"/>
    <n v="0"/>
    <n v="0"/>
    <n v="0"/>
    <n v="0"/>
    <n v="0"/>
    <n v="0"/>
    <n v="0"/>
    <n v="0"/>
    <s v="{&quot;coordinates&quot;:[[[[4.774143288,47.860857329],[4.775384791,47.861502005],[4.778818584,47.862898435],[4.779267631,47.86328502],[4.780299516,47.86357904],[4.781702579,47.863452415],[4.782945911,47.862791673],[4.784042849,47.862393306],[4.785381757,47.861712178],[4.786391567,47.861309713],[4.788418296,47.860916046],[4.7901932,47.860751242],[4.793196858,47.859896071],[4.795723494,47.859058926],[4.799090867,47.856664954],[4.802609347,47.854751975],[4.804997018,47.853772722],[4.8068266,47.852864132],[4.809004688,47.851979845],[4.810297117,47.852031923],[4.811134792,47.852240448],[4.812149036,47.85213566],[4.814123207,47.852215872],[4.814697187,47.852339326],[4.813924436,47.851760729],[4.807824734,47.848235982],[4.806020307,47.846967451],[4.804075682,47.844875538],[4.802870926,47.843736369],[4.801235551,47.841647756],[4.800835741,47.841056143],[4.7991608,47.837319782],[4.798654622,47.836744196],[4.796261187,47.835199176],[4.795921166,47.834830787],[4.793588814,47.833743896],[4.792678843,47.832887286],[4.792092225,47.831825876],[4.791654669,47.829791731],[4.791113602,47.829168033],[4.790803277,47.828607426],[4.790963556,47.827174503],[4.790499378,47.826173328],[4.789955661,47.825509154],[4.790981095,47.825433177],[4.791518217,47.825266529],[4.792015976,47.824527028],[4.792153531,47.823769625],[4.792309285,47.823472866],[4.791895513,47.823253232],[4.791299492,47.823099397],[4.788916336,47.82298725],[4.789409706,47.821918339],[4.789653397,47.82169226],[4.787347268,47.817944639],[4.786927484,47.817743084],[4.786844394,47.817458075],[4.787086752,47.816914236],[4.786718481,47.816853232],[4.786151381,47.815568229],[4.78463894,47.815623676],[4.784754869,47.81453802],[4.783623993,47.815170099],[4.78288835,47.815113773],[4.782073976,47.811790765],[4.781942149,47.811446176],[4.781509421,47.811215091],[4.781811668,47.810942224],[4.781477248,47.810813172],[4.78162845,47.810340046],[4.781446809,47.810143854],[4.781547121,47.80958778],[4.781867888,47.809389351],[4.787040521,47.809055823],[4.787141906,47.808652768],[4.786823656,47.808169688],[4.786733176,47.807664229],[4.786579047,47.805025258],[4.786241444,47.804442543],[4.784864258,47.802705345],[4.78448005,47.802046814],[4.785438364,47.801736035],[4.784720843,47.801338253],[4.784314087,47.80088352],[4.78589329,47.80056058],[4.785118258,47.798090403],[4.784888989,47.798106499],[4.785044639,47.797329913],[4.785471002,47.796737354],[4.786356983,47.796225111],[4.786769998,47.796071172],[4.788406472,47.795668099],[4.789522403,47.795678068],[4.791214831,47.795906078],[4.791458649,47.795449523],[4.79323675,47.79584094],[4.794206039,47.795939533],[4.794806617,47.795801598],[4.795835311,47.795206072],[4.796513994,47.795086737],[4.797404029,47.795093792],[4.798115201,47.795263831],[4.80065768,47.795619097],[4.801487636,47.795193121],[4.802365088,47.795065294],[4.801943455,47.791689516],[4.801649244,47.790812689],[4.801581254,47.790264577],[4.801665786,47.78995989],[4.802188546,47.789104706],[4.802483342,47.78826383],[4.802825928,47.78784804],[4.803822394,47.78741228],[4.805465578,47.787179006],[4.808401482,47.787131921],[4.815248224,47.786561491],[4.813881983,47.785786821],[4.811409092,47.784561117],[4.807658857,47.782967066],[4.805691752,47.782310505],[4.800426252,47.780727872],[4.798990971,47.780784135],[4.798015999,47.780628056],[4.79693553,47.780274629],[4.793864469,47.779708624],[4.793509787,47.78028122],[4.792943536,47.780758925],[4.79261458,47.780906201],[4.792275904,47.78128049],[4.79187118,47.781478438],[4.791527186,47.781853706],[4.791346996,47.782293988],[4.791357291,47.782679142],[4.791054594,47.783329256],[4.790904771,47.785148268],[4.790474294,47.786010993],[4.79047641,47.786550215],[4.789953849,47.786304328],[4.788702579,47.785918325],[4.788001193,47.786154097],[4.78723744,47.786203562],[4.786691857,47.786027332],[4.785043513,47.786346845],[4.783332391,47.787145325],[4.782357882,47.787722815],[4.782099171,47.787696142],[4.781802715,47.787140694],[4.781428594,47.787177892],[4.781851849,47.787889858],[4.781857297,47.788212066],[4.780989406,47.788703298],[4.780497525,47.788774693],[4.779744269,47.789778218],[4.779645513,47.790260453],[4.779256099,47.790959561],[4.778894994,47.792265908],[4.778626751,47.792594071],[4.778099795,47.792816329],[4.778080337,47.793033585],[4.778383169,47.793660064],[4.778101406,47.793903807],[4.778183957,47.795094485],[4.778428918,47.795747949],[4.77831868,47.796087216],[4.777641897,47.796264932],[4.778492798,47.798218162],[4.779029148,47.799074258],[4.778854326,47.799599956],[4.777139312,47.799937464],[4.775714533,47.800004077],[4.775642154,47.800237437],[4.774242273,47.800089396],[4.773352382,47.800128974],[4.772967538,47.800248228],[4.772610384,47.800115894],[4.769530787,47.802291518],[4.772303253,47.803209279],[4.773652275,47.803833443],[4.775533219,47.804979778],[4.773723219,47.810328517],[4.772917521,47.812177197],[4.772794421,47.812693996],[4.772497421,47.812845227],[4.771613134,47.812979228],[4.771000771,47.812690504],[4.767111379,47.811716636],[4.766617306,47.811004794],[4.766428155,47.810178525],[4.767523453,47.80943822],[4.766541156,47.808993908],[4.764719403,47.80991169],[4.76471243,47.81038622],[4.765079534,47.811340346],[4.765850292,47.814629905],[4.76309188,47.814755152],[4.761948505,47.815340394],[4.760872669,47.815423178],[4.759456694,47.81524369],[4.757950338,47.815564269],[4.75693193,47.815565135],[4.756048229,47.815274099],[4.755236379,47.81513502],[4.751630863,47.815188057],[4.75157845,47.816071968],[4.751037692,47.815966618],[4.750439407,47.81541291],[4.749995537,47.815489756],[4.749642612,47.815365391],[4.749675183,47.814974204],[4.749244982,47.814938314],[4.749102731,47.815205105],[4.748572223,47.815411071],[4.748490203,47.815924527],[4.748139256,47.815900954],[4.747350374,47.816135074],[4.747000155,47.816418465],[4.748237987,47.818497547],[4.749083305,47.82034391],[4.747089735,47.820812951],[4.743882534,47.821244203],[4.742257892,47.821593342],[4.738637204,47.822830895],[4.742009759,47.827524112],[4.744562298,47.830514509],[4.745157487,47.831052086],[4.748364393,47.835960032],[4.749146858,47.837472436],[4.750011617,47.839899129],[4.749846293,47.841457174],[4.750445835,47.844111071],[4.750555484,47.846303262],[4.749474107,47.84729343],[4.750474076,47.848176024],[4.751211396,47.849122846],[4.75035258,47.849806326],[4.750245843,47.850260726],[4.750428427,47.850850342],[4.750861919,47.85134259],[4.751194143,47.85196778],[4.751325275,47.853349449],[4.751582363,47.853845228],[4.752211902,47.85431924],[4.754910024,47.855950599],[4.757370978,47.857321688],[4.759200381,47.858561766],[4.760577418,47.85914605],[4.76178769,47.859944372],[4.763150665,47.860626961],[4.76298626,47.860912998],[4.76401653,47.86140433],[4.765378552,47.861613396],[4.766619303,47.861956604],[4.768336053,47.862051368],[4.76980878,47.861928337],[4.770847424,47.861945971],[4.771028499,47.861599357],[4.7715216,47.861062586],[4.771929714,47.859702501],[4.774143288,47.860857329]]]],&quot;type&quot;:&quot;MultiPolygon&quot;}"/>
    <s v="47.830373343, 4.776114032"/>
  </r>
  <r>
    <x v="0"/>
    <x v="375"/>
    <s v="21713"/>
    <s v="CC Auxonne Pontailler Val de Saône"/>
    <s v="200070902"/>
    <s v="CC"/>
    <s v="Côte-d'Or"/>
    <s v="21"/>
    <s v="Bourgogne-Franche-Comté"/>
    <s v="27"/>
    <s v="BT &lt;= 36 kVA"/>
    <m/>
    <m/>
    <n v="0"/>
    <n v="0"/>
    <n v="0"/>
    <n v="0"/>
    <n v="0"/>
    <n v="0"/>
    <n v="0"/>
    <n v="0"/>
    <n v="0"/>
    <n v="0"/>
    <s v="{&quot;coordinates&quot;:[[[[5.409785387,47.28254635],[5.410233296,47.280641143],[5.410398507,47.278777832],[5.410155835,47.27776422],[5.409471896,47.276678715],[5.407830122,47.275540139],[5.406847186,47.27522279],[5.405122332,47.274886595],[5.402933076,47.274788765],[5.400984834,47.274783178],[5.398030737,47.274923551],[5.396210273,47.275112487],[5.395555656,47.275241294],[5.392921614,47.276120673],[5.393295521,47.276641647],[5.393870685,47.276956719],[5.393623087,47.277429272],[5.393698057,47.277597049],[5.394413974,47.277536339],[5.39458403,47.277788617],[5.395226132,47.278209478],[5.395739048,47.278374515],[5.395582404,47.27869028],[5.394829007,47.27868242],[5.394104589,47.278938751],[5.394452194,47.279254914],[5.394409889,47.279434118],[5.393927511,47.279598087],[5.393974924,47.279949267],[5.394252332,47.280234455],[5.395447766,47.280449351],[5.395425499,47.280632645],[5.39489307,47.280861598],[5.395318738,47.281028438],[5.395084785,47.281272845],[5.395532393,47.281694118],[5.39580059,47.281802063],[5.396358319,47.281695072],[5.396892562,47.282010975],[5.396617194,47.282424664],[5.396870202,47.283348918],[5.397355056,47.283655031],[5.396762785,47.28396719],[5.396617663,47.284185446],[5.396882398,47.284393433],[5.397323251,47.284187979],[5.397675723,47.284552668],[5.397323118,47.28486708],[5.397421496,47.285677443],[5.397929353,47.285401251],[5.398480166,47.285494341],[5.398691543,47.286078102],[5.398136857,47.286876747],[5.398718322,47.287774392],[5.399275106,47.287674614],[5.399353602,47.288483585],[5.39990149,47.288895563],[5.400379233,47.28969267],[5.400240031,47.290102649],[5.399913088,47.290103107],[5.399007767,47.289216668],[5.398404815,47.28843115],[5.396561612,47.286696743],[5.39570437,47.286974739],[5.3943494,47.28544097],[5.393327152,47.285996154],[5.392723127,47.286015819],[5.391994594,47.28508245],[5.391440146,47.285293827],[5.388337139,47.285968397],[5.384782392,47.285682164],[5.382391595,47.286092449],[5.381741365,47.286294037],[5.378741965,47.287638107],[5.37899123,47.288125653],[5.379791857,47.289136877],[5.37963481,47.289267091],[5.381657123,47.291707793],[5.381427895,47.292031329],[5.379187189,47.292669027],[5.377223694,47.293020898],[5.377352095,47.293499215],[5.375966253,47.293204269],[5.375557231,47.293264881],[5.375161097,47.293886334],[5.375084813,47.294436391],[5.375398607,47.295305398],[5.376138465,47.296199004],[5.376230138,47.296715],[5.377926718,47.297567383],[5.379068895,47.298395985],[5.379404336,47.298436842],[5.380147519,47.298208146],[5.380916515,47.298143735],[5.381273803,47.298975809],[5.381813763,47.299597884],[5.382869258,47.300439938],[5.383468259,47.300542019],[5.38361026,47.300907468],[5.383474254,47.301154337],[5.385015458,47.30124516],[5.386075527,47.302426637],[5.386824971,47.301980714],[5.388985183,47.301014896],[5.389689496,47.300388852],[5.390336944,47.300091811],[5.391080148,47.299626173],[5.391487156,47.299668222],[5.392251388,47.299466935],[5.39347938,47.299333534],[5.393429965,47.299620961],[5.393061645,47.30003115],[5.393367287,47.300175255],[5.39447312,47.300092999],[5.395348966,47.299663324],[5.397074996,47.299149434],[5.397473072,47.299643775],[5.39809776,47.299164328],[5.398681397,47.299366621],[5.399318241,47.299070649],[5.399329309,47.298814634],[5.399675734,47.298449009],[5.399962334,47.297692835],[5.40043758,47.297899162],[5.401114566,47.297406005],[5.401287251,47.297478087],[5.401733916,47.29698609],[5.401991212,47.297055519],[5.402571577,47.296356302],[5.402760912,47.29591286],[5.402599921,47.29556944],[5.403164365,47.295136243],[5.403488106,47.295388927],[5.403989692,47.295119146],[5.403971425,47.294977221],[5.404642845,47.294804792],[5.405333332,47.295737973],[5.406518608,47.295333318],[5.411446735,47.293136963],[5.410812935,47.292347644],[5.41071699,47.2918912],[5.410612844,47.290544171],[5.410935099,47.289967355],[5.409584492,47.287155622],[5.409382316,47.285658414],[5.409785387,47.28254635]]]],&quot;type&quot;:&quot;MultiPolygon&quot;}"/>
    <s v="47.2891755, 5.395622898"/>
  </r>
  <r>
    <x v="0"/>
    <x v="376"/>
    <s v="21709"/>
    <s v="CC du Montbardois"/>
    <s v="242101491"/>
    <s v="CC"/>
    <s v="Côte-d'Or"/>
    <s v="21"/>
    <s v="Bourgogne-Franche-Comté"/>
    <s v="27"/>
    <s v="BT &lt;= 36 kVA"/>
    <m/>
    <m/>
    <n v="0"/>
    <n v="0"/>
    <n v="0"/>
    <n v="0"/>
    <n v="0"/>
    <n v="0"/>
    <n v="0"/>
    <n v="0"/>
    <n v="0"/>
    <n v="0"/>
    <s v="{&quot;coordinates&quot;:[[[[4.284012103,47.573064597],[4.284252837,47.573117763],[4.285997664,47.574311177],[4.287091404,47.574871674],[4.287610877,47.57445633],[4.28890411,47.575289183],[4.289455733,47.575820535],[4.290199822,47.576167907],[4.292950053,47.576840557],[4.297362738,47.577486568],[4.302562641,47.577893164],[4.302640794,47.578206478],[4.303835286,47.578141823],[4.304104808,47.58002663],[4.306716204,47.579848876],[4.30743132,47.57873356],[4.308402875,47.577551446],[4.306483263,47.576417036],[4.307188478,47.575823075],[4.306083207,47.575235886],[4.306235442,47.574660722],[4.305921969,47.57261256],[4.305084368,47.570563058],[4.304922079,47.569800559],[4.305101699,47.569257499],[4.305143748,47.568582739],[4.30478687,47.567913342],[4.304176859,47.567608675],[4.30249527,47.567053101],[4.302393801,47.566109868],[4.302101036,47.565394734],[4.301619427,47.564953583],[4.301087591,47.564962217],[4.3006795,47.564699392],[4.300348845,47.564065699],[4.29946033,47.563463427],[4.298114821,47.562718594],[4.297647348,47.560118459],[4.297300018,47.559507448],[4.297312901,47.558339673],[4.297187758,47.558170017],[4.297160766,47.557605856],[4.295581136,47.556192906],[4.293022238,47.553491724],[4.291787843,47.552433197],[4.290633714,47.551777983],[4.288614519,47.551091809],[4.28828221,47.551097281],[4.287494079,47.55133555],[4.287068676,47.55062274],[4.286144133,47.55077338],[4.28558367,47.549972929],[4.284597238,47.550259277],[4.283901479,47.549416196],[4.283767483,47.549373559],[4.282917458,47.549747517],[4.282651625,47.549752241],[4.281546949,47.548601254],[4.28134516,47.548559359],[4.28029577,47.548937289],[4.279899412,47.548988453],[4.279273693,47.548234601],[4.278679057,47.548334749],[4.278263164,47.547846868],[4.277667433,47.54790111],[4.276978772,47.547237962],[4.276451662,47.547381472],[4.276043826,47.547118559],[4.27414437,47.547870336],[4.273878546,47.547875041],[4.272832526,47.546497367],[4.272238968,47.546642484],[4.271589352,47.547058285],[4.271259206,47.547153711],[4.271181097,47.547671309],[4.2700091,47.548655454],[4.268854392,47.549305403],[4.268406661,47.549881935],[4.267885549,47.550224297],[4.267180089,47.550419217],[4.266635362,47.550719517],[4.267142076,47.551115526],[4.266853145,47.551436454],[4.266259774,47.551423993],[4.265913969,47.55175814],[4.265735334,47.552188599],[4.265093082,47.552751923],[4.264086159,47.553415524],[4.26370857,47.553868841],[4.263288739,47.554166871],[4.262198031,47.55421289],[4.261198866,47.554531584],[4.260828331,47.554214201],[4.260470139,47.554307197],[4.260619676,47.554614367],[4.260258408,47.555253848],[4.259293504,47.556124909],[4.259296954,47.556779353],[4.260105378,47.557167632],[4.259808817,47.558352863],[4.260181926,47.559962978],[4.259768463,47.560421169],[4.259320894,47.560391792],[4.258882226,47.561304877],[4.259619013,47.561472472],[4.26035129,47.561505073],[4.260813182,47.561408256],[4.262493096,47.561919432],[4.262699441,47.562096348],[4.26450997,47.562561069],[4.26895312,47.56410716],[4.270240204,47.564760236],[4.271791923,47.565409512],[4.275584593,47.567325243],[4.276069509,47.567857387],[4.27707692,47.568155149],[4.276951995,47.568382478],[4.277424317,47.568553756],[4.278380286,47.569258081],[4.279660639,47.569731078],[4.280844365,47.570389673],[4.282252226,47.571406792],[4.282434342,47.571678466],[4.284012103,47.573064597]]]],&quot;type&quot;:&quot;MultiPolygon&quot;}"/>
    <s v="47.562369649, 4.284225414"/>
  </r>
  <r>
    <x v="0"/>
    <x v="10"/>
    <s v="21705"/>
    <s v="CC Forêts, Seine et Suzon"/>
    <s v="200039063"/>
    <s v="CC"/>
    <s v="Côte-d'Or"/>
    <s v="21"/>
    <s v="Bourgogne-Franche-Comté"/>
    <s v="27"/>
    <s v="HTA"/>
    <n v="0"/>
    <n v="0"/>
    <n v="1"/>
    <n v="9139.64"/>
    <n v="0"/>
    <n v="0"/>
    <n v="0"/>
    <n v="0"/>
    <n v="0"/>
    <n v="0"/>
    <n v="0"/>
    <n v="0"/>
    <s v="{&quot;coordinates&quot;:[[[[4.710492635,47.444753068],[4.713236574,47.445847203],[4.71612598,47.447915158],[4.718168866,47.448084005],[4.719143634,47.448719696],[4.719453906,47.449040155],[4.717975255,47.444489783],[4.71716142,47.442330038],[4.723711489,47.436813698],[4.73044377,47.43352905],[4.730610942,47.433610301],[4.731207435,47.433425849],[4.731429499,47.433070486],[4.73199744,47.4329882],[4.732440615,47.432617839],[4.732888274,47.432591364],[4.733712573,47.432271146],[4.73467682,47.430945783],[4.735633825,47.428702104],[4.73593112,47.42874539],[4.737218447,47.425520722],[4.73882042,47.423329504],[4.739531104,47.421681032],[4.739660231,47.42104071],[4.739040321,47.420130659],[4.738267122,47.419892802],[4.738507968,47.418851928],[4.738730157,47.41850375],[4.738050873,47.418420259],[4.737663585,47.418095594],[4.734662938,47.419042592],[4.733996913,47.41895888],[4.732583383,47.417953475],[4.731807568,47.416934958],[4.731654226,47.416253829],[4.730489272,47.416000143],[4.730741389,47.415427332],[4.729966564,47.415300196],[4.730142826,47.415089579],[4.729639466,47.414824241],[4.728070627,47.415537274],[4.727117466,47.416379809],[4.72685115,47.416348647],[4.726007873,47.417556006],[4.7256609,47.417698017],[4.725998167,47.418078388],[4.725380284,47.41854136],[4.724193949,47.419066781],[4.724062345,47.41897599],[4.722711625,47.419547051],[4.720300711,47.419616947],[4.719315777,47.41972335],[4.7156591,47.420993788],[4.715422982,47.420704638],[4.714292212,47.421561386],[4.713483134,47.421152817],[4.713068188,47.421286786],[4.712108788,47.421280201],[4.707397702,47.421736617],[4.704824379,47.422167834],[4.703351217,47.422193015],[4.701682309,47.422446142],[4.699998875,47.421781949],[4.69808237,47.421506505],[4.698134641,47.421146483],[4.697946226,47.420726945],[4.697483266,47.42039335],[4.695658101,47.421283453],[4.695298962,47.421379628],[4.694495625,47.421819023],[4.694139127,47.421579306],[4.693496852,47.420902554],[4.692652661,47.421140841],[4.691852848,47.421020117],[4.691505638,47.421242163],[4.690476091,47.421324659],[4.69020863,47.423991023],[4.688323573,47.425598592],[4.688216566,47.425529014],[4.687097507,47.426395221],[4.687004798,47.426063419],[4.686461907,47.426055983],[4.685990395,47.426208682],[4.685152922,47.426790766],[4.685833288,47.427245513],[4.685447419,47.427548234],[4.685759341,47.428100159],[4.684212954,47.42884017],[4.685596016,47.430710968],[4.684602619,47.431358332],[4.685508412,47.432186181],[4.686127945,47.432603091],[4.686681795,47.432830066],[4.688160961,47.433912497],[4.689670922,47.43331883],[4.69352619,47.433332111],[4.693533178,47.433511188],[4.695324992,47.437213627],[4.696147757,47.437464552],[4.697621471,47.43748538],[4.700671705,47.438006288],[4.701411414,47.438315115],[4.702837934,47.43918834],[4.704320691,47.439741986],[4.705778674,47.439725125],[4.706274173,47.439781789],[4.705983187,47.440479359],[4.705562822,47.440906906],[4.706406071,47.442297358],[4.707307841,47.443232247],[4.707865436,47.443653554],[4.708829893,47.444180533],[4.710492635,47.444753068]]]],&quot;type&quot;:&quot;MultiPolygon&quot;}"/>
    <s v="47.429718234, 4.713053967"/>
  </r>
  <r>
    <x v="0"/>
    <x v="377"/>
    <s v="21703"/>
    <s v="CC du Pays Arnay Liernais"/>
    <s v="200071173"/>
    <s v="CC"/>
    <s v="Côte-d'Or"/>
    <s v="21"/>
    <s v="Bourgogne-Franche-Comté"/>
    <s v="27"/>
    <s v="BT &lt;= 36 kVA"/>
    <m/>
    <m/>
    <n v="0"/>
    <n v="0"/>
    <n v="0"/>
    <n v="0"/>
    <n v="0"/>
    <n v="0"/>
    <n v="0"/>
    <n v="0"/>
    <n v="0"/>
    <n v="0"/>
    <s v="{&quot;coordinates&quot;:[[[[4.279395749,47.151450141],[4.278880001,47.151074967],[4.278652479,47.150553442],[4.28158015,47.149396447],[4.282042299,47.149294084],[4.28208821,47.149060369],[4.283063266,47.148659685],[4.283008527,47.148411778],[4.280822751,47.148738527],[4.279208766,47.148745573],[4.27803471,47.148603673],[4.277266285,47.148647272],[4.276389207,47.148561505],[4.276293446,47.147472164],[4.276506502,47.147217699],[4.27654404,47.146796793],[4.276845949,47.146337854],[4.277502362,47.145746242],[4.275381302,47.144566687],[4.276293916,47.144261291],[4.2765309,47.144014665],[4.277540832,47.143695579],[4.277727425,47.143550353],[4.277640254,47.143157836],[4.278156525,47.142446211],[4.278460011,47.141721627],[4.279838961,47.141106709],[4.279541128,47.140623779],[4.279859464,47.140303313],[4.279559083,47.139824013],[4.279189541,47.140044198],[4.2783829,47.140140452],[4.278003687,47.140064504],[4.27765346,47.139485804],[4.27542269,47.139793144],[4.275418174,47.139658131],[4.276045613,47.13879312],[4.275552323,47.138245704],[4.276388388,47.137721448],[4.277097018,47.136442243],[4.276409044,47.136086968],[4.27617695,47.135145893],[4.275278245,47.135140495],[4.274870241,47.135017132],[4.273271118,47.133625592],[4.273065148,47.133173148],[4.272500313,47.13339186],[4.271790601,47.133007083],[4.271192994,47.133290978],[4.269876288,47.132063765],[4.2691188,47.132561902],[4.268015562,47.132890044],[4.267575222,47.132456367],[4.266980659,47.132421461],[4.26629057,47.131578124],[4.265499983,47.131286036],[4.265345957,47.130963571],[4.264997377,47.130896251],[4.265242932,47.130340711],[4.264394641,47.129725097],[4.261270731,47.129457557],[4.258855208,47.129636036],[4.25681922,47.129909387],[4.255241716,47.13026867],[4.253712429,47.130489646],[4.252660729,47.13076666],[4.25276736,47.131040131],[4.252082069,47.131471643],[4.251652764,47.131506902],[4.251199016,47.131739614],[4.24826892,47.132777924],[4.246842953,47.133476712],[4.246382643,47.133484372],[4.24565175,47.133316664],[4.243030501,47.131793448],[4.242236051,47.1318434],[4.241501801,47.13158566],[4.240787817,47.132265025],[4.241888829,47.132692612],[4.242687361,47.1328191],[4.241637364,47.135407344],[4.241065038,47.136223852],[4.242251704,47.136700039],[4.243078943,47.137153065],[4.243644025,47.137852913],[4.244368117,47.141494481],[4.243314773,47.141768722],[4.243114537,47.141726753],[4.242965946,47.141234926],[4.243277709,47.140734552],[4.242999268,47.140334161],[4.241996651,47.139946046],[4.238854804,47.140582998],[4.238758552,47.141619496],[4.238637822,47.14193593],[4.237741496,47.142670348],[4.237158033,47.14295031],[4.236414564,47.14310142],[4.237701137,47.143843107],[4.238824841,47.144789115],[4.241877997,47.145904408],[4.243171124,47.146180455],[4.243483974,47.145954693],[4.245361445,47.145988529],[4.24553919,47.146426915],[4.245324917,47.146863216],[4.244186555,47.146832241],[4.243358815,47.146993305],[4.242754254,47.147332048],[4.241825298,47.148198305],[4.241016615,47.149073168],[4.242749048,47.149966688],[4.243710342,47.149185616],[4.244490876,47.148693708],[4.245503421,47.150188292],[4.246151079,47.150970075],[4.246294489,47.15163483],[4.246185588,47.15263275],[4.246914997,47.153409146],[4.247800895,47.153589584],[4.248299812,47.153816509],[4.248740764,47.153421877],[4.248328191,47.152933807],[4.248778723,47.152611104],[4.249590543,47.153183103],[4.250979071,47.153295061],[4.251988826,47.153863103],[4.253112427,47.153933781],[4.25442846,47.153822282],[4.255117681,47.153944469],[4.25521101,47.154890682],[4.255405684,47.155314463],[4.255713973,47.155628961],[4.255572033,47.157014423],[4.257383584,47.157147827],[4.260035765,47.157552982],[4.260893467,47.15753914],[4.262815976,47.156773547],[4.262274748,47.156716422],[4.261755704,47.155859493],[4.261774456,47.155758443],[4.259932835,47.15574879],[4.259831404,47.155531996],[4.261968903,47.155212478],[4.262604329,47.155234361],[4.264473824,47.154689017],[4.265361788,47.154111156],[4.265570536,47.153726201],[4.265963716,47.1537192],[4.266313776,47.154179981],[4.267540114,47.155081371],[4.26818879,47.154769027],[4.268600126,47.155308366],[4.268897582,47.15527179],[4.269928994,47.154901216],[4.271716764,47.154811356],[4.272065215,47.154642752],[4.272454145,47.153505764],[4.272741566,47.153268498],[4.273412474,47.153005402],[4.274393484,47.151846583],[4.274971496,47.151897844],[4.276110364,47.151888894],[4.279395749,47.151450141]]]],&quot;type&quot;:&quot;MultiPolygon&quot;}"/>
    <s v="47.143012172, 4.259600926"/>
  </r>
  <r>
    <x v="0"/>
    <x v="378"/>
    <s v="21701"/>
    <s v="CC Auxonne Pontailler Val de Saône"/>
    <s v="200070902"/>
    <s v="CC"/>
    <s v="Côte-d'Or"/>
    <s v="21"/>
    <s v="Bourgogne-Franche-Comté"/>
    <s v="27"/>
    <s v="BT &lt;= 36 kVA"/>
    <m/>
    <m/>
    <n v="0"/>
    <n v="0"/>
    <n v="0"/>
    <n v="0"/>
    <n v="0"/>
    <n v="0"/>
    <n v="0"/>
    <n v="0"/>
    <n v="0"/>
    <n v="0"/>
    <s v="{&quot;coordinates&quot;:[[[[5.39265561,47.154258251],[5.393662652,47.155050761],[5.394618369,47.156143359],[5.394575401,47.158027621],[5.394918642,47.15856004],[5.395548563,47.158857746],[5.396492277,47.159529949],[5.398343717,47.161250672],[5.398992828,47.163015209],[5.399234001,47.16332996],[5.400679029,47.163306301],[5.402347517,47.163495957],[5.402754907,47.162947978],[5.403310285,47.162520321],[5.40363435,47.162591052],[5.404870672,47.162478001],[5.405469446,47.162844755],[5.406115753,47.163772559],[5.406957142,47.163480349],[5.407233874,47.163821365],[5.407521711,47.164528738],[5.409578804,47.164311194],[5.409926596,47.164616498],[5.409143818,47.164772403],[5.409222496,47.164995943],[5.410198678,47.165915056],[5.412302581,47.165768546],[5.413013562,47.165837492],[5.412961291,47.166527623],[5.411335528,47.167324403],[5.409543862,47.168015626],[5.41014852,47.168482213],[5.410875757,47.168176141],[5.411265132,47.168494986],[5.410813524,47.168821442],[5.410838859,47.169003757],[5.414028208,47.17038112],[5.414784866,47.169759162],[5.415426038,47.16953682],[5.414138683,47.168308991],[5.415185497,47.16753146],[5.416058847,47.167156553],[5.415843884,47.166604402],[5.41625116,47.166144646],[5.416025627,47.166004339],[5.41650521,47.165154867],[5.416329456,47.164917146],[5.416350608,47.164476257],[5.416956462,47.164027664],[5.417942411,47.164397078],[5.418424538,47.164016813],[5.42065545,47.163495502],[5.421252312,47.163288463],[5.420648628,47.16284443],[5.419757829,47.160889598],[5.420403148,47.160732891],[5.42001393,47.159477331],[5.418956685,47.159488626],[5.418583311,47.159554975],[5.418141715,47.159337224],[5.418087128,47.158974477],[5.418533063,47.158671526],[5.41680063,47.158673491],[5.416226071,47.158258551],[5.415836819,47.158206329],[5.415659921,47.157854241],[5.418040445,47.157258695],[5.418286397,47.157442705],[5.419850621,47.156930828],[5.419718538,47.156312998],[5.419520695,47.15608295],[5.418172594,47.154996945],[5.416955923,47.153690208],[5.417391701,47.153544197],[5.416960077,47.153076736],[5.417116057,47.152904144],[5.41604695,47.15255988],[5.41644234,47.151955352],[5.415242628,47.151436368],[5.413865905,47.151032753],[5.41414137,47.150668523],[5.413096288,47.150269689],[5.413352502,47.149741031],[5.412887385,47.149732717],[5.412570172,47.15016717],[5.40814382,47.148498483],[5.406898041,47.14777231],[5.407306476,47.146837881],[5.406888838,47.145409933],[5.403515672,47.144845954],[5.40329322,47.14509737],[5.403251069,47.14575036],[5.403020703,47.146416267],[5.403486185,47.14696594],[5.403201975,47.147431206],[5.401321279,47.14688299],[5.401081787,47.14716718],[5.400142559,47.147095695],[5.398518008,47.148355248],[5.398227817,47.149043099],[5.397552018,47.149818202],[5.397254754,47.150317949],[5.396834438,47.150693244],[5.396839684,47.151256077],[5.396454941,47.152223299],[5.396271633,47.152376612],[5.394840387,47.152792645],[5.394098269,47.152909781],[5.393404272,47.152802542],[5.392712684,47.153403203],[5.392796961,47.154111216],[5.39265561,47.154258251]]]],&quot;type&quot;:&quot;MultiPolygon&quot;}"/>
    <s v="47.156836605, 5.407294125"/>
  </r>
  <r>
    <x v="0"/>
    <x v="379"/>
    <s v="21698"/>
    <s v="CC de Gevrey-Chambertin et de Nuits-Saint-Georges"/>
    <s v="200070894"/>
    <s v="CC"/>
    <s v="Côte-d'Or"/>
    <s v="21"/>
    <s v="Bourgogne-Franche-Comté"/>
    <s v="27"/>
    <s v="BT &lt;= 36 kVA"/>
    <m/>
    <m/>
    <n v="0"/>
    <n v="0"/>
    <n v="0"/>
    <n v="0"/>
    <n v="0"/>
    <n v="0"/>
    <n v="0"/>
    <n v="0"/>
    <n v="0"/>
    <n v="0"/>
    <s v="{&quot;coordinates&quot;:[[[[4.885724622,47.123285011],[4.886153221,47.12278902],[4.887573142,47.120988153],[4.890390963,47.118910467],[4.891431616,47.118338708],[4.891549326,47.118121548],[4.89217055,47.117741256],[4.892347155,47.117811312],[4.895096521,47.116122766],[4.897096803,47.115194811],[4.898578853,47.114312252],[4.898625812,47.114035008],[4.899899112,47.112546175],[4.89992919,47.111977424],[4.899753279,47.111215734],[4.900704714,47.11085158],[4.901682058,47.110549132],[4.902217098,47.110048622],[4.902355475,47.109334898],[4.902768165,47.108806679],[4.902832376,47.108346333],[4.902315386,47.107825306],[4.901614745,47.10688403],[4.901581063,47.106490135],[4.90189427,47.105871697],[4.901847756,47.105338425],[4.902805962,47.104571586],[4.90379823,47.103462861],[4.904939103,47.102977575],[4.90493142,47.102722841],[4.904293313,47.102393837],[4.904055816,47.102092455],[4.90396325,47.100666576],[4.904176899,47.10036767],[4.905193589,47.100027616],[4.903279746,47.098004936],[4.901964622,47.097697871],[4.901336304,47.097719013],[4.900046264,47.096476722],[4.898697146,47.096700615],[4.897029029,47.097228716],[4.895943189,47.097927359],[4.892731461,47.098665317],[4.888046644,47.099067924],[4.878610264,47.100044757],[4.87243196,47.10214603],[4.870093899,47.102611636],[4.869356381,47.102832493],[4.868770461,47.102823053],[4.867737999,47.103096395],[4.867562376,47.102785837],[4.866922412,47.102777261],[4.866377406,47.103073338],[4.86545148,47.103224265],[4.865421788,47.103585868],[4.865650409,47.103903679],[4.865676576,47.104659726],[4.865520241,47.1049063],[4.864523884,47.105500529],[4.864242981,47.105921116],[4.863447863,47.106347289],[4.862871321,47.107144567],[4.861429318,47.108280877],[4.861062524,47.108812706],[4.858833595,47.110158865],[4.858880966,47.110308496],[4.862212766,47.11213525],[4.863326173,47.112556786],[4.867574992,47.114646882],[4.868556178,47.115056996],[4.870260581,47.115703061],[4.870317083,47.11554455],[4.872999361,47.11650256],[4.875154849,47.11759783],[4.877712571,47.118156104],[4.877482398,47.118782126],[4.878275969,47.119066425],[4.877839235,47.119330175],[4.879003414,47.120708032],[4.880507429,47.120593533],[4.881144504,47.120815517],[4.882254288,47.121350404],[4.883947637,47.122537687],[4.885724622,47.123285011]]]],&quot;type&quot;:&quot;MultiPolygon&quot;}"/>
    <s v="47.108746761, 4.884116014"/>
  </r>
  <r>
    <x v="0"/>
    <x v="14"/>
    <s v="21692"/>
    <s v="CC des Vallées de la Tille et de l'Ignon"/>
    <s v="242100154"/>
    <s v="CC"/>
    <s v="Côte-d'Or"/>
    <s v="21"/>
    <s v="Bourgogne-Franche-Comté"/>
    <s v="27"/>
    <s v="BT &gt; 36 kVA"/>
    <n v="3"/>
    <n v="420.59300000000002"/>
    <n v="0"/>
    <n v="0"/>
    <n v="0"/>
    <n v="0"/>
    <n v="0"/>
    <n v="0"/>
    <n v="0"/>
    <n v="0"/>
    <n v="0"/>
    <n v="0"/>
    <s v="{&quot;coordinates&quot;:[[[[4.984848615,47.501458773],[4.985939215,47.502738626],[4.985740619,47.50304456],[4.98572139,47.503457291],[4.986332052,47.504657977],[4.987792699,47.505880178],[4.989460754,47.506638694],[4.990981254,47.506823425],[4.992554398,47.507315187],[4.993530487,47.508153011],[4.999376639,47.51117828],[5.000696688,47.51157793],[5.002036551,47.511796235],[5.003252483,47.512218356],[5.003397485,47.512328418],[5.002728195,47.513053075],[5.002923704,47.513163171],[5.003686,47.512615202],[5.005541712,47.514609277],[5.006553212,47.514433385],[5.006639979,47.514053705],[5.007187618,47.513842573],[5.007294213,47.513318479],[5.006770097,47.512952021],[5.007722541,47.512336818],[5.007752791,47.511868065],[5.007993476,47.511375876],[5.008026426,47.510979112],[5.008448015,47.510916018],[5.008620773,47.511163364],[5.009212443,47.511311642],[5.010255259,47.510910065],[5.010731966,47.510899139],[5.011831659,47.512151588],[5.012291918,47.512339037],[5.013143825,47.512373847],[5.014292818,47.511968598],[5.015026057,47.51227558],[5.015422684,47.512008491],[5.015503113,47.513120053],[5.015994133,47.514052526],[5.017163829,47.515852087],[5.019219886,47.518524122],[5.01996249,47.518618406],[5.021526906,47.519284623],[5.022449073,47.519943958],[5.023152857,47.520803374],[5.023325207,47.520861612],[5.024140539,47.520593528],[5.025255406,47.520828986],[5.027867829,47.520909621],[5.028415988,47.520992827],[5.029489812,47.521301896],[5.02973256,47.521533585],[5.03021699,47.521233402],[5.031384115,47.520708813],[5.031754088,47.5211751],[5.033722699,47.52047443],[5.034419909,47.520527094],[5.034569777,47.520867549],[5.035333702,47.520996481],[5.03667456,47.521091015],[5.037656173,47.521316077],[5.041089314,47.521688218],[5.044870618,47.522229737],[5.045431448,47.520662113],[5.045610931,47.520697682],[5.045815311,47.520133112],[5.045595039,47.518857434],[5.04659433,47.516974148],[5.046405009,47.516924346],[5.047373742,47.515251392],[5.048035325,47.513889082],[5.048465972,47.514028287],[5.049012551,47.513134428],[5.048855083,47.51308317],[5.049222161,47.512534639],[5.049761128,47.512517956],[5.049970087,47.512144192],[5.049536227,47.511955524],[5.04909613,47.511603982],[5.049697863,47.511040517],[5.049646111,47.510348975],[5.046753592,47.509778505],[5.045838034,47.5088437],[5.045069654,47.508524921],[5.044620706,47.507940298],[5.044234878,47.507929059],[5.043477636,47.506892409],[5.043442948,47.502088166],[5.044212874,47.501441635],[5.044376543,47.501065072],[5.044711604,47.500757537],[5.044804207,47.500468664],[5.045253252,47.499979935],[5.045813436,47.498853526],[5.046911548,47.497271032],[5.047421944,47.496338186],[5.048219999,47.495770371],[5.049184223,47.494789015],[5.05023309,47.494179853],[5.050727502,47.493664187],[5.051796941,47.493280665],[5.050841988,47.492283557],[5.050137207,47.490775977],[5.04978466,47.4906246],[5.048026728,47.490270124],[5.047008083,47.48986211],[5.046408429,47.48943232],[5.045996339,47.489390934],[5.045204918,47.489157206],[5.044864193,47.488966887],[5.04420999,47.488151743],[5.043245983,47.48774634],[5.042912574,47.48750366],[5.041529825,47.487194734],[5.039925671,47.486687965],[5.039634023,47.486703879],[5.036999256,47.486202508],[5.036466929,47.485828219],[5.034679743,47.485361499],[5.034044043,47.485237534],[5.032906763,47.485197961],[5.033182739,47.48431519],[5.032301979,47.483509339],[5.03095303,47.483526569],[5.029524313,47.484067442],[5.028909836,47.484222222],[5.028203231,47.484154389],[5.027070526,47.483849043],[5.025361801,47.482994518],[5.024941979,47.482641633],[5.024572058,47.482027645],[5.024432812,47.481577133],[5.023704982,47.480736144],[5.02358934,47.479750345],[5.022868869,47.478821878],[5.019999607,47.477864067],[5.019575369,47.477884932],[5.018358069,47.479417015],[5.016642908,47.48032288],[5.015753473,47.480618322],[5.012227765,47.481347439],[5.011208234,47.481645995],[5.008880894,47.481712279],[5.007260545,47.481610553],[5.006677127,47.481496344],[5.006270014,47.481301656],[5.005108697,47.480050211],[5.003871179,47.479741944],[5.002466765,47.47926815],[5.001636206,47.478866417],[5.000921027,47.478957048],[4.999690257,47.47925463],[4.998689163,47.480154265],[4.996834651,47.481108146],[4.995829942,47.481414416],[4.994061585,47.482187584],[4.993045893,47.482413876],[4.992772086,47.482551829],[4.991925025,47.483811647],[4.99186742,47.484226841],[4.991541991,47.484655619],[4.990589809,47.485340934],[4.990490959,47.485504705],[4.989758959,47.485753132],[4.98971364,47.486249154],[4.989121049,47.486710403],[4.989138658,47.487577236],[4.988901256,47.487945072],[4.988822303,47.488787441],[4.989812553,47.489909597],[4.989832644,47.490164081],[4.98955755,47.490375884],[4.98862751,47.49033774],[4.988011682,47.490496827],[4.987631699,47.491497407],[4.987134065,47.492228057],[4.987289478,47.49315737],[4.987060828,47.493761869],[4.98685045,47.495931933],[4.98568501,47.500830417],[4.98518887,47.501317908],[4.984848615,47.501458773]]]],&quot;type&quot;:&quot;MultiPolygon&quot;}"/>
    <s v="47.499501248, 5.018851336"/>
  </r>
  <r>
    <x v="0"/>
    <x v="380"/>
    <s v="21690"/>
    <s v="CC des Terres d'Auxois"/>
    <s v="200071017"/>
    <s v="CC"/>
    <s v="Côte-d'Or"/>
    <s v="21"/>
    <s v="Bourgogne-Franche-Comté"/>
    <s v="27"/>
    <s v="BT &lt;= 36 kVA"/>
    <m/>
    <m/>
    <n v="0"/>
    <n v="0"/>
    <n v="0"/>
    <n v="0"/>
    <n v="0"/>
    <n v="0"/>
    <n v="0"/>
    <n v="0"/>
    <n v="0"/>
    <n v="0"/>
    <s v="{&quot;coordinates&quot;:[[[[4.582166049,47.412449734],[4.581529426,47.413305647],[4.581459423,47.413989984],[4.581218897,47.414559591],[4.580276561,47.415980584],[4.578821264,47.419983601],[4.578112465,47.420826063],[4.578046409,47.421736335],[4.577977627,47.422193757],[4.577968127,47.423808252],[4.578263713,47.424925205],[4.578140584,47.425204189],[4.578521568,47.425886904],[4.578322307,47.426644118],[4.578141034,47.426841057],[4.578295137,47.427298155],[4.578290691,47.428453389],[4.578071891,47.429403546],[4.578917781,47.429517221],[4.578109484,47.430589722],[4.577758147,47.431365202],[4.576704531,47.432309564],[4.576674428,47.432774562],[4.576256952,47.433468099],[4.575358126,47.43426359],[4.574856524,47.435301299],[4.573477197,47.437133295],[4.573646432,47.437654118],[4.573397516,47.438260728],[4.573496416,47.438826621],[4.573145511,47.439394993],[4.573199209,47.439641867],[4.572972824,47.440067198],[4.573861759,47.441685737],[4.57401315,47.442276128],[4.574158768,47.443934427],[4.574052055,47.44445808],[4.574172233,47.445250574],[4.574581741,47.445771746],[4.576496088,47.445517139],[4.576749471,47.445287715],[4.578073278,47.445171633],[4.578046782,47.444542639],[4.578240453,47.444404058],[4.579665297,47.444024582],[4.579861888,47.444390162],[4.580569049,47.444966697],[4.580653811,47.445410325],[4.581165033,47.445867968],[4.582271576,47.44563054],[4.583218718,47.446062439],[4.58503075,47.446567189],[4.585294715,47.446561793],[4.585327415,47.445962606],[4.585666067,47.445924679],[4.586501013,47.446062761],[4.586714061,47.447385192],[4.587432597,47.447356486],[4.588455931,47.447580221],[4.589884756,47.448452072],[4.590424719,47.448667085],[4.592320607,47.449085042],[4.592890849,47.448934082],[4.593698785,47.449232747],[4.595257594,47.450408877],[4.596295422,47.451026705],[4.59631146,47.45138663],[4.596655162,47.451695243],[4.596248591,47.452038456],[4.596872862,47.452140638],[4.597452453,47.451723919],[4.602081581,47.452938815],[4.603077595,47.453530147],[4.605900417,47.453951324],[4.606351174,47.454064853],[4.607009503,47.45446003],[4.608532832,47.45488197],[4.609458837,47.45481875],[4.611806169,47.45544804],[4.612212242,47.455619788],[4.618005085,47.456135457],[4.622625589,47.457124573],[4.624102618,47.457545155],[4.62477235,47.456079013],[4.62665051,47.455065078],[4.627604941,47.454146864],[4.630166079,47.451981647],[4.631839128,47.450778715],[4.632540247,47.450134121],[4.633447136,47.44962169],[4.633455921,47.44847359],[4.63312575,47.44861508],[4.632448189,47.448507537],[4.633875488,47.446128527],[4.633993396,47.445729807],[4.634637573,47.444918526],[4.634697898,47.444242397],[4.635016731,47.44290446],[4.631396942,47.442058485],[4.629519287,47.441762457],[4.626552241,47.441428509],[4.621895276,47.440288805],[4.621345849,47.440069566],[4.616610861,47.437436119],[4.614916912,47.436754647],[4.614642998,47.436164201],[4.614344426,47.435988268],[4.613475829,47.435699591],[4.611749353,47.434771821],[4.610122656,47.434071342],[4.610507186,47.433576216],[4.610424882,47.432692287],[4.608939213,47.430057633],[4.609238513,47.42968524],[4.609395766,47.429133835],[4.609339981,47.427630078],[4.609764985,47.427291058],[4.610448407,47.427118632],[4.610723133,47.426591709],[4.611201413,47.426039458],[4.611366078,47.425470839],[4.611663522,47.425082257],[4.61207013,47.423956552],[4.612068629,47.423157036],[4.611686592,47.423026373],[4.610067437,47.422962357],[4.608983993,47.422800873],[4.607568573,47.422894271],[4.606435416,47.422800079],[4.60659989,47.421161819],[4.606941814,47.420707807],[4.607462267,47.417537582],[4.607338964,47.416213025],[4.607048495,47.415196906],[4.605793088,47.412920972],[4.603841561,47.413219814],[4.601064712,47.413776691],[4.600435371,47.41375654],[4.598089613,47.415026815],[4.598645795,47.415751181],[4.595240211,47.416627185],[4.593750537,47.416315366],[4.593664805,47.415752004],[4.593730409,47.415058714],[4.593187061,47.414451199],[4.592568491,47.412472534],[4.590750351,47.412440691],[4.590025247,47.412545145],[4.589666822,47.41249062],[4.587990128,47.413248232],[4.586383031,47.413087386],[4.585796424,47.412852283],[4.584538365,47.412876632],[4.583689954,47.413207821],[4.582981361,47.41315354],[4.582166049,47.412449734]]]],&quot;type&quot;:&quot;MultiPolygon&quot;}"/>
    <s v="47.436205056, 4.60028487"/>
  </r>
  <r>
    <x v="0"/>
    <x v="380"/>
    <s v="21690"/>
    <s v="CC des Terres d'Auxois"/>
    <s v="200071017"/>
    <s v="CC"/>
    <s v="Côte-d'Or"/>
    <s v="21"/>
    <s v="Bourgogne-Franche-Comté"/>
    <s v="27"/>
    <s v="BT &gt; 36 kVA"/>
    <n v="1"/>
    <n v="122.32"/>
    <n v="0"/>
    <n v="0"/>
    <n v="0"/>
    <n v="0"/>
    <n v="0"/>
    <n v="0"/>
    <n v="0"/>
    <n v="0"/>
    <n v="0"/>
    <n v="0"/>
    <s v="{&quot;coordinates&quot;:[[[[4.582166049,47.412449734],[4.581529426,47.413305647],[4.581459423,47.413989984],[4.581218897,47.414559591],[4.580276561,47.415980584],[4.578821264,47.419983601],[4.578112465,47.420826063],[4.578046409,47.421736335],[4.577977627,47.422193757],[4.577968127,47.423808252],[4.578263713,47.424925205],[4.578140584,47.425204189],[4.578521568,47.425886904],[4.578322307,47.426644118],[4.578141034,47.426841057],[4.578295137,47.427298155],[4.578290691,47.428453389],[4.578071891,47.429403546],[4.578917781,47.429517221],[4.578109484,47.430589722],[4.577758147,47.431365202],[4.576704531,47.432309564],[4.576674428,47.432774562],[4.576256952,47.433468099],[4.575358126,47.43426359],[4.574856524,47.435301299],[4.573477197,47.437133295],[4.573646432,47.437654118],[4.573397516,47.438260728],[4.573496416,47.438826621],[4.573145511,47.439394993],[4.573199209,47.439641867],[4.572972824,47.440067198],[4.573861759,47.441685737],[4.57401315,47.442276128],[4.574158768,47.443934427],[4.574052055,47.44445808],[4.574172233,47.445250574],[4.574581741,47.445771746],[4.576496088,47.445517139],[4.576749471,47.445287715],[4.578073278,47.445171633],[4.578046782,47.444542639],[4.578240453,47.444404058],[4.579665297,47.444024582],[4.579861888,47.444390162],[4.580569049,47.444966697],[4.580653811,47.445410325],[4.581165033,47.445867968],[4.582271576,47.44563054],[4.583218718,47.446062439],[4.58503075,47.446567189],[4.585294715,47.446561793],[4.585327415,47.445962606],[4.585666067,47.445924679],[4.586501013,47.446062761],[4.586714061,47.447385192],[4.587432597,47.447356486],[4.588455931,47.447580221],[4.589884756,47.448452072],[4.590424719,47.448667085],[4.592320607,47.449085042],[4.592890849,47.448934082],[4.593698785,47.449232747],[4.595257594,47.450408877],[4.596295422,47.451026705],[4.59631146,47.45138663],[4.596655162,47.451695243],[4.596248591,47.452038456],[4.596872862,47.452140638],[4.597452453,47.451723919],[4.602081581,47.452938815],[4.603077595,47.453530147],[4.605900417,47.453951324],[4.606351174,47.454064853],[4.607009503,47.45446003],[4.608532832,47.45488197],[4.609458837,47.45481875],[4.611806169,47.45544804],[4.612212242,47.455619788],[4.618005085,47.456135457],[4.622625589,47.457124573],[4.624102618,47.457545155],[4.62477235,47.456079013],[4.62665051,47.455065078],[4.627604941,47.454146864],[4.630166079,47.451981647],[4.631839128,47.450778715],[4.632540247,47.450134121],[4.633447136,47.44962169],[4.633455921,47.44847359],[4.63312575,47.44861508],[4.632448189,47.448507537],[4.633875488,47.446128527],[4.633993396,47.445729807],[4.634637573,47.444918526],[4.634697898,47.444242397],[4.635016731,47.44290446],[4.631396942,47.442058485],[4.629519287,47.441762457],[4.626552241,47.441428509],[4.621895276,47.440288805],[4.621345849,47.440069566],[4.616610861,47.437436119],[4.614916912,47.436754647],[4.614642998,47.436164201],[4.614344426,47.435988268],[4.613475829,47.435699591],[4.611749353,47.434771821],[4.610122656,47.434071342],[4.610507186,47.433576216],[4.610424882,47.432692287],[4.608939213,47.430057633],[4.609238513,47.42968524],[4.609395766,47.429133835],[4.609339981,47.427630078],[4.609764985,47.427291058],[4.610448407,47.427118632],[4.610723133,47.426591709],[4.611201413,47.426039458],[4.611366078,47.425470839],[4.611663522,47.425082257],[4.61207013,47.423956552],[4.612068629,47.423157036],[4.611686592,47.423026373],[4.610067437,47.422962357],[4.608983993,47.422800873],[4.607568573,47.422894271],[4.606435416,47.422800079],[4.60659989,47.421161819],[4.606941814,47.420707807],[4.607462267,47.417537582],[4.607338964,47.416213025],[4.607048495,47.415196906],[4.605793088,47.412920972],[4.603841561,47.413219814],[4.601064712,47.413776691],[4.600435371,47.41375654],[4.598089613,47.415026815],[4.598645795,47.415751181],[4.595240211,47.416627185],[4.593750537,47.416315366],[4.593664805,47.415752004],[4.593730409,47.415058714],[4.593187061,47.414451199],[4.592568491,47.412472534],[4.590750351,47.412440691],[4.590025247,47.412545145],[4.589666822,47.41249062],[4.587990128,47.413248232],[4.586383031,47.413087386],[4.585796424,47.412852283],[4.584538365,47.412876632],[4.583689954,47.413207821],[4.582981361,47.41315354],[4.582166049,47.412449734]]]],&quot;type&quot;:&quot;MultiPolygon&quot;}"/>
    <s v="47.436205056, 4.60028487"/>
  </r>
  <r>
    <x v="0"/>
    <x v="381"/>
    <s v="21689"/>
    <s v="CC des Terres d'Auxois"/>
    <s v="200071017"/>
    <s v="CC"/>
    <s v="Côte-d'Or"/>
    <s v="21"/>
    <s v="Bourgogne-Franche-Comté"/>
    <s v="27"/>
    <s v="BT &lt;= 36 kVA"/>
    <m/>
    <m/>
    <n v="0"/>
    <n v="0"/>
    <n v="0"/>
    <n v="0"/>
    <n v="0"/>
    <n v="0"/>
    <n v="0"/>
    <n v="0"/>
    <n v="0"/>
    <n v="0"/>
    <s v="{&quot;coordinates&quot;:[[[[4.366708302,47.528624023],[4.367977795,47.528990852],[4.368428292,47.528622751],[4.369190494,47.527709917],[4.370458618,47.52786787],[4.371395746,47.528076518],[4.372004535,47.528335838],[4.37239699,47.528193475],[4.373425987,47.527320685],[4.373341543,47.526827424],[4.372985268,47.526204122],[4.373102408,47.525796714],[4.373987636,47.526366067],[4.374904316,47.527744397],[4.375982764,47.528175512],[4.376459875,47.528482278],[4.377382619,47.528285921],[4.378180845,47.528261181],[4.378854456,47.528507096],[4.379668818,47.528695523],[4.380358829,47.52895834],[4.381428281,47.529655997],[4.382751834,47.530309217],[4.383381662,47.530556525],[4.38420967,47.530397249],[4.384590376,47.530674517],[4.385769167,47.529278573],[4.386655208,47.528692754],[4.387163326,47.527886354],[4.387028946,47.527010173],[4.387282705,47.526595722],[4.387139796,47.526415565],[4.387298172,47.525706054],[4.387755035,47.525333299],[4.387808447,47.524523304],[4.387992207,47.524075473],[4.38789963,47.523427468],[4.388636492,47.523345768],[4.389340846,47.522831412],[4.389704525,47.522198675],[4.390442655,47.521706416],[4.390372187,47.521194091],[4.390584589,47.521031306],[4.391269539,47.520028311],[4.391284698,47.519895787],[4.389465299,47.51790174],[4.390175646,47.517263065],[4.389611481,47.516418117],[4.38993506,47.516187384],[4.389766914,47.515290898],[4.389885231,47.514883455],[4.390574305,47.513837197],[4.39124764,47.512340075],[4.391656501,47.510893821],[4.391097219,47.510183864],[4.389929447,47.509169662],[4.389662657,47.50912963],[4.388742762,47.509370171],[4.389060948,47.507295699],[4.389771892,47.506787558],[4.390695406,47.506636994],[4.39165435,47.507184629],[4.392490719,47.506238329],[4.393414621,47.505695208],[4.395319448,47.50430126],[4.394698083,47.503961184],[4.39327464,47.503381316],[4.392556006,47.502978471],[4.393499499,47.501863424],[4.393758235,47.501289539],[4.395696435,47.501486911],[4.395585475,47.501002079],[4.398399518,47.501262736],[4.398610973,47.500152828],[4.39667358,47.499526952],[4.396692857,47.499349362],[4.393176522,47.498745947],[4.391120675,47.498567045],[4.389232378,47.498547263],[4.386569073,47.496047347],[4.386426643,47.495779853],[4.386389063,47.49479087],[4.38655413,47.493932719],[4.386495941,47.4924047],[4.386093688,47.490567469],[4.384895101,47.490497997],[4.378775188,47.490684932],[4.378835821,47.490357405],[4.379186292,47.489679831],[4.380060978,47.488212783],[4.380425153,47.487140709],[4.377211609,47.485413256],[4.376895618,47.485624061],[4.37751008,47.486018331],[4.377209966,47.486433318],[4.376516956,47.48587702],[4.375505933,47.486072626],[4.375391098,47.485790386],[4.374560729,47.485935234],[4.373456697,47.48628497],[4.373016279,47.485840012],[4.372466656,47.485642121],[4.370959249,47.48460742],[4.370075226,47.484887013],[4.368857047,47.485084097],[4.368371977,47.485384195],[4.36716101,47.486384244],[4.367329161,47.486415582],[4.368461194,47.487990417],[4.36962153,47.489319127],[4.370075613,47.491283642],[4.369842851,47.491634795],[4.36942674,47.491984501],[4.368985592,47.492757641],[4.367974003,47.494080358],[4.367611738,47.495030823],[4.367511414,47.495887283],[4.367668264,47.496514749],[4.368230701,47.497158159],[4.368654001,47.497451185],[4.368536531,47.49826013],[4.369362342,47.498396274],[4.369975971,47.498598829],[4.370438098,47.4995252],[4.37045857,47.500065137],[4.369355226,47.500713718],[4.369302041,47.501075361],[4.369916426,47.501513785],[4.368825112,47.502478222],[4.368832374,47.502658195],[4.369248742,47.503145764],[4.369422442,47.504222274],[4.369708507,47.504757287],[4.37046664,47.505463205],[4.370924078,47.506048416],[4.370158581,47.506041215],[4.369586986,47.505875079],[4.369322132,47.506168986],[4.369513998,47.506605173],[4.3691385,47.507196576],[4.368367749,47.507244343],[4.368174889,47.507392454],[4.36882111,47.507878225],[4.369156636,47.508424361],[4.369301973,47.509949547],[4.369198568,47.510426116],[4.368192735,47.510272276],[4.367385739,47.51041139],[4.365893785,47.510942052],[4.365469926,47.511984153],[4.364941642,47.512527814],[4.365179841,47.513113813],[4.366546477,47.514125025],[4.367309481,47.514965947],[4.367943625,47.515288011],[4.367793087,47.516001006],[4.367213261,47.516868484],[4.366662958,47.518111933],[4.365994348,47.52076031],[4.366181843,47.523729953],[4.36633201,47.524457423],[4.366921606,47.526048514],[4.366745894,47.527234446],[4.366708302,47.528624023]]]],&quot;type&quot;:&quot;MultiPolygon&quot;}"/>
    <s v="47.508690789, 4.378889697"/>
  </r>
  <r>
    <x v="0"/>
    <x v="381"/>
    <s v="21689"/>
    <s v="CC des Terres d'Auxois"/>
    <s v="200071017"/>
    <s v="CC"/>
    <s v="Côte-d'Or"/>
    <s v="21"/>
    <s v="Bourgogne-Franche-Comté"/>
    <s v="27"/>
    <s v="BT &gt; 36 kVA"/>
    <n v="1"/>
    <n v="108.84399999999999"/>
    <n v="0"/>
    <n v="0"/>
    <n v="0"/>
    <n v="0"/>
    <n v="0"/>
    <n v="0"/>
    <n v="0"/>
    <n v="0"/>
    <n v="0"/>
    <n v="0"/>
    <s v="{&quot;coordinates&quot;:[[[[4.366708302,47.528624023],[4.367977795,47.528990852],[4.368428292,47.528622751],[4.369190494,47.527709917],[4.370458618,47.52786787],[4.371395746,47.528076518],[4.372004535,47.528335838],[4.37239699,47.528193475],[4.373425987,47.527320685],[4.373341543,47.526827424],[4.372985268,47.526204122],[4.373102408,47.525796714],[4.373987636,47.526366067],[4.374904316,47.527744397],[4.375982764,47.528175512],[4.376459875,47.528482278],[4.377382619,47.528285921],[4.378180845,47.528261181],[4.378854456,47.528507096],[4.379668818,47.528695523],[4.380358829,47.52895834],[4.381428281,47.529655997],[4.382751834,47.530309217],[4.383381662,47.530556525],[4.38420967,47.530397249],[4.384590376,47.530674517],[4.385769167,47.529278573],[4.386655208,47.528692754],[4.387163326,47.527886354],[4.387028946,47.527010173],[4.387282705,47.526595722],[4.387139796,47.526415565],[4.387298172,47.525706054],[4.387755035,47.525333299],[4.387808447,47.524523304],[4.387992207,47.524075473],[4.38789963,47.523427468],[4.388636492,47.523345768],[4.389340846,47.522831412],[4.389704525,47.522198675],[4.390442655,47.521706416],[4.390372187,47.521194091],[4.390584589,47.521031306],[4.391269539,47.520028311],[4.391284698,47.519895787],[4.389465299,47.51790174],[4.390175646,47.517263065],[4.389611481,47.516418117],[4.38993506,47.516187384],[4.389766914,47.515290898],[4.389885231,47.514883455],[4.390574305,47.513837197],[4.39124764,47.512340075],[4.391656501,47.510893821],[4.391097219,47.510183864],[4.389929447,47.509169662],[4.389662657,47.50912963],[4.388742762,47.509370171],[4.389060948,47.507295699],[4.389771892,47.506787558],[4.390695406,47.506636994],[4.39165435,47.507184629],[4.392490719,47.506238329],[4.393414621,47.505695208],[4.395319448,47.50430126],[4.394698083,47.503961184],[4.39327464,47.503381316],[4.392556006,47.502978471],[4.393499499,47.501863424],[4.393758235,47.501289539],[4.395696435,47.501486911],[4.395585475,47.501002079],[4.398399518,47.501262736],[4.398610973,47.500152828],[4.39667358,47.499526952],[4.396692857,47.499349362],[4.393176522,47.498745947],[4.391120675,47.498567045],[4.389232378,47.498547263],[4.386569073,47.496047347],[4.386426643,47.495779853],[4.386389063,47.49479087],[4.38655413,47.493932719],[4.386495941,47.4924047],[4.386093688,47.490567469],[4.384895101,47.490497997],[4.378775188,47.490684932],[4.378835821,47.490357405],[4.379186292,47.489679831],[4.380060978,47.488212783],[4.380425153,47.487140709],[4.377211609,47.485413256],[4.376895618,47.485624061],[4.37751008,47.486018331],[4.377209966,47.486433318],[4.376516956,47.48587702],[4.375505933,47.486072626],[4.375391098,47.485790386],[4.374560729,47.485935234],[4.373456697,47.48628497],[4.373016279,47.485840012],[4.372466656,47.485642121],[4.370959249,47.48460742],[4.370075226,47.484887013],[4.368857047,47.485084097],[4.368371977,47.485384195],[4.36716101,47.486384244],[4.367329161,47.486415582],[4.368461194,47.487990417],[4.36962153,47.489319127],[4.370075613,47.491283642],[4.369842851,47.491634795],[4.36942674,47.491984501],[4.368985592,47.492757641],[4.367974003,47.494080358],[4.367611738,47.495030823],[4.367511414,47.495887283],[4.367668264,47.496514749],[4.368230701,47.497158159],[4.368654001,47.497451185],[4.368536531,47.49826013],[4.369362342,47.498396274],[4.369975971,47.498598829],[4.370438098,47.4995252],[4.37045857,47.500065137],[4.369355226,47.500713718],[4.369302041,47.501075361],[4.369916426,47.501513785],[4.368825112,47.502478222],[4.368832374,47.502658195],[4.369248742,47.503145764],[4.369422442,47.504222274],[4.369708507,47.504757287],[4.37046664,47.505463205],[4.370924078,47.506048416],[4.370158581,47.506041215],[4.369586986,47.505875079],[4.369322132,47.506168986],[4.369513998,47.506605173],[4.3691385,47.507196576],[4.368367749,47.507244343],[4.368174889,47.507392454],[4.36882111,47.507878225],[4.369156636,47.508424361],[4.369301973,47.509949547],[4.369198568,47.510426116],[4.368192735,47.510272276],[4.367385739,47.51041139],[4.365893785,47.510942052],[4.365469926,47.511984153],[4.364941642,47.512527814],[4.365179841,47.513113813],[4.366546477,47.514125025],[4.367309481,47.514965947],[4.367943625,47.515288011],[4.367793087,47.516001006],[4.367213261,47.516868484],[4.366662958,47.518111933],[4.365994348,47.52076031],[4.366181843,47.523729953],[4.36633201,47.524457423],[4.366921606,47.526048514],[4.366745894,47.527234446],[4.366708302,47.528624023]]]],&quot;type&quot;:&quot;MultiPolygon&quot;}"/>
    <s v="47.508690789, 4.378889697"/>
  </r>
  <r>
    <x v="0"/>
    <x v="17"/>
    <s v="21687"/>
    <s v="CC de Saulieu"/>
    <s v="242101442"/>
    <s v="CC"/>
    <s v="Côte-d'Or"/>
    <s v="21"/>
    <s v="Bourgogne-Franche-Comté"/>
    <s v="27"/>
    <s v="BT &lt;= 36 kVA"/>
    <m/>
    <m/>
    <n v="0"/>
    <n v="0"/>
    <n v="0"/>
    <n v="0"/>
    <n v="0"/>
    <n v="0"/>
    <n v="0"/>
    <n v="0"/>
    <n v="0"/>
    <n v="0"/>
    <s v="{&quot;coordinates&quot;:[[[[4.331247942,47.28996487],[4.331282837,47.288703049],[4.330465985,47.287565343],[4.331179413,47.287092569],[4.331406968,47.28586275],[4.330295353,47.285911515],[4.329821863,47.285225456],[4.329845602,47.284099717],[4.330314899,47.283815222],[4.330885941,47.2836322],[4.331105756,47.283051638],[4.33076197,47.282900718],[4.32789825,47.28224024],[4.327061784,47.282122857],[4.326847011,47.281676927],[4.325522255,47.281610135],[4.322878486,47.281655615],[4.321764181,47.281376594],[4.321603488,47.281137125],[4.322559171,47.279648722],[4.321646759,47.279238645],[4.321006655,47.279302658],[4.318584775,47.279974876],[4.317601268,47.280171526],[4.31657829,47.280053485],[4.314948088,47.27999184],[4.314117562,47.279465528],[4.313825075,47.279407615],[4.312458916,47.279484303],[4.310700119,47.279953471],[4.310501138,47.279552352],[4.310196734,47.278408717],[4.309341954,47.278512906],[4.309073949,47.278427694],[4.308527626,47.277942254],[4.308930163,47.277684709],[4.308929913,47.277402895],[4.30823174,47.277092039],[4.305906604,47.277120035],[4.305536801,47.276873894],[4.305769229,47.276638982],[4.302473991,47.276160111],[4.301649517,47.275439164],[4.300751151,47.275053077],[4.300156277,47.274907582],[4.299757306,47.275039906],[4.299145829,47.274426399],[4.299008958,47.272978334],[4.298645493,47.272061323],[4.297817782,47.271804076],[4.297448267,47.271511988],[4.294872757,47.270746637],[4.292901993,47.269767406],[4.29170145,47.26968084],[4.29129052,47.269589975],[4.289563538,47.269559667],[4.286314366,47.269046516],[4.284883682,47.26895973],[4.283994242,47.268660752],[4.283469293,47.26861344],[4.282750641,47.268874393],[4.282030019,47.268997607],[4.279499466,47.268383584],[4.277636975,47.269105501],[4.276860899,47.269512009],[4.275951396,47.269536423],[4.274857212,47.269359376],[4.274434884,47.269455854],[4.274630425,47.269948008],[4.275358905,47.270433403],[4.275679624,47.27090437],[4.275271925,47.271840734],[4.275288531,47.272150278],[4.275770363,47.272386278],[4.275893265,47.272715361],[4.27688457,47.273124926],[4.277014785,47.273594385],[4.276795723,47.273784072],[4.277038272,47.274248693],[4.277571843,47.274545342],[4.277520746,47.275011394],[4.278277772,47.275914226],[4.279418885,47.276500392],[4.279938463,47.277041183],[4.279868483,47.27732467],[4.272893398,47.279378609],[4.269635906,47.281442821],[4.268954837,47.283529209],[4.268955631,47.284235084],[4.268766513,47.284463143],[4.262621202,47.286410129],[4.256224801,47.289804576],[4.254129451,47.29113996],[4.253105856,47.291565181],[4.253411281,47.292007559],[4.26083518,47.298940014],[4.260602952,47.299252258],[4.261051221,47.300136939],[4.261053895,47.300476344],[4.261463891,47.302041206],[4.261677145,47.302442247],[4.261762591,47.30298063],[4.262349727,47.30459038],[4.262586809,47.305666425],[4.26272362,47.305799089],[4.263267843,47.307776644],[4.263668771,47.308219755],[4.264964626,47.309114997],[4.265252988,47.309218096],[4.265000385,47.309621506],[4.264672928,47.309825852],[4.264270779,47.310287611],[4.263081613,47.311058651],[4.261596016,47.311723057],[4.261048374,47.312530319],[4.260484901,47.313058641],[4.259621058,47.313593821],[4.259768365,47.313721873],[4.259456785,47.314266363],[4.258805393,47.314547134],[4.258463639,47.314539134],[4.257878051,47.314238461],[4.25715144,47.314529941],[4.255539438,47.314891318],[4.254192274,47.315029227],[4.252160468,47.315557153],[4.251829633,47.315563422],[4.250626213,47.315223455],[4.248827539,47.314847564],[4.249377116,47.315423275],[4.250458178,47.316080594],[4.251111208,47.315810658],[4.251654773,47.316240567],[4.253746628,47.317375843],[4.254667243,47.317225444],[4.256741655,47.317045448],[4.258300236,47.317283366],[4.258839533,47.317189286],[4.259497298,47.317235273],[4.261347381,47.317538413],[4.261851024,47.317730117],[4.26212933,47.31813585],[4.262020145,47.3185602],[4.262155767,47.319316819],[4.261824922,47.320450351],[4.261976028,47.320795342],[4.262817522,47.321782877],[4.263712069,47.321197823],[4.262970149,47.320841255],[4.262811456,47.320286566],[4.262643588,47.318665966],[4.262362536,47.318087397],[4.262274353,47.316814363],[4.262554463,47.316001904],[4.263842887,47.315224389],[4.26425555,47.314813839],[4.264266834,47.3139998],[4.264439427,47.313626976],[4.26544206,47.312691392],[4.265427605,47.311572413],[4.265526111,47.311202195],[4.266054667,47.310599499],[4.265879736,47.310142228],[4.265927143,47.309850897],[4.266887552,47.309374037],[4.267463648,47.308823936],[4.267794461,47.308818523],[4.271257221,47.309481129],[4.273760564,47.310042519],[4.274281841,47.310643636],[4.274793859,47.311021565],[4.277284838,47.312394234],[4.278836023,47.312323136],[4.282854527,47.311850232],[4.282951317,47.311634878],[4.283476987,47.311805537],[4.287542227,47.31256724],[4.290821132,47.313270921],[4.291197943,47.31181896],[4.291315131,47.310196115],[4.292003287,47.310021892],[4.292558956,47.310118347],[4.293306187,47.309868729],[4.29339407,47.30901061],[4.293589895,47.30878694],[4.293335965,47.308082089],[4.293941278,47.307932186],[4.294570757,47.307961182],[4.295278465,47.307830839],[4.295560647,47.30767553],[4.295669741,47.307314169],[4.296112867,47.307026509],[4.296444561,47.306619445],[4.297583588,47.305988171],[4.298792546,47.305567688],[4.300281698,47.304310321],[4.300767896,47.304163517],[4.301699155,47.304357459],[4.30234757,47.304622995],[4.302697446,47.304913487],[4.302996027,47.305653833],[4.303414645,47.306103815],[4.304772283,47.306519835],[4.305148576,47.307297118],[4.305282379,47.307246994],[4.305334879,47.305758108],[4.306760196,47.30536482],[4.312142752,47.304245274],[4.313711758,47.303723324],[4.314826914,47.303479304],[4.320366858,47.303068877],[4.321425336,47.303051429],[4.322696181,47.303434016],[4.322878271,47.302980858],[4.323119888,47.300592135],[4.323684581,47.298263651],[4.323891096,47.296439852],[4.324152826,47.295568011],[4.323883034,47.295307282],[4.32419806,47.294611304],[4.324312402,47.294095889],[4.324688772,47.29374135],[4.324574478,47.29329247],[4.324594948,47.292244207],[4.325048741,47.290844354],[4.325643123,47.29106716],[4.325976952,47.290598755],[4.326402242,47.290726249],[4.329946224,47.290944093],[4.330295941,47.290744704],[4.330597307,47.290890711],[4.331643141,47.291974466],[4.33227249,47.292484956],[4.332123688,47.291874412],[4.331718657,47.291657569],[4.331267269,47.29101178],[4.331144899,47.290559397],[4.331247942,47.28996487]]]],&quot;type&quot;:&quot;MultiPolygon&quot;}"/>
    <s v="47.292138151, 4.290915586"/>
  </r>
  <r>
    <x v="0"/>
    <x v="382"/>
    <s v="21685"/>
    <s v="CC du Pays Châtillonnais"/>
    <s v="242101434"/>
    <s v="CC"/>
    <s v="Côte-d'Or"/>
    <s v="21"/>
    <s v="Bourgogne-Franche-Comté"/>
    <s v="27"/>
    <s v="BT &lt;= 36 kVA"/>
    <m/>
    <m/>
    <n v="0"/>
    <n v="0"/>
    <n v="0"/>
    <n v="0"/>
    <n v="0"/>
    <n v="0"/>
    <n v="0"/>
    <n v="0"/>
    <n v="0"/>
    <n v="0"/>
    <s v="{&quot;coordinates&quot;:[[[[4.549009488,47.715576363],[4.549012838,47.714269178],[4.550471099,47.71226214],[4.552435586,47.707948255],[4.55268008,47.707184308],[4.553933887,47.705037691],[4.554741294,47.704004288],[4.554772513,47.702605798],[4.554528444,47.701919457],[4.554771954,47.700438022],[4.554848346,47.699948174],[4.554515889,47.698379869],[4.554475022,47.697390144],[4.55653058,47.692252107],[4.556996639,47.691500498],[4.557832849,47.690503589],[4.558858038,47.689586977],[4.559811231,47.688944992],[4.560102497,47.688555799],[4.560872928,47.687865828],[4.561327403,47.687586985],[4.560586966,47.686204182],[4.559957897,47.685938],[4.55893315,47.684860563],[4.558923906,47.684635624],[4.559441934,47.683476393],[4.559830203,47.682895052],[4.560251505,47.682486118],[4.561181712,47.681929047],[4.562042389,47.681547547],[4.562435178,47.68112188],[4.562884415,47.679529627],[4.56414434,47.678490988],[4.567476721,47.676942926],[4.568402651,47.676790067],[4.570270425,47.676844216],[4.570395679,47.676661582],[4.571064714,47.675164465],[4.571171374,47.674531951],[4.571463975,47.673741191],[4.571701329,47.672161645],[4.571830609,47.671844815],[4.5724656,47.671185387],[4.571886209,47.669344943],[4.571847721,47.668446099],[4.573554289,47.666253503],[4.573607609,47.665937693],[4.573389231,47.665492302],[4.573511788,47.665264686],[4.574092549,47.664803133],[4.575602093,47.664022969],[4.576693917,47.66331414],[4.576136885,47.662683365],[4.575469283,47.662369171],[4.574522192,47.662337822],[4.573650819,47.662569223],[4.572312249,47.662955447],[4.57150148,47.663661356],[4.570425489,47.664186269],[4.565667901,47.665595091],[4.563760723,47.666274213],[4.562291696,47.667262539],[4.561792111,47.667769761],[4.561353423,47.668445415],[4.561031156,47.669774901],[4.560643007,47.670402163],[4.559795175,47.671171497],[4.559469637,47.671752906],[4.558724746,47.671576488],[4.558460979,47.671626818],[4.556459473,47.673148813],[4.555701786,47.672534121],[4.555004107,47.671782688],[4.554868229,47.671739482],[4.553443742,47.672711793],[4.551413164,47.673515681],[4.549949995,47.671968647],[4.54930718,47.670946376],[4.547838893,47.669264345],[4.548871684,47.668480044],[4.550401751,47.666831193],[4.55168376,47.665637542],[4.549613543,47.663922108],[4.548077555,47.66219686],[4.54766881,47.66197991],[4.546317271,47.66151076],[4.544405468,47.660376506],[4.544400254,47.660242436],[4.546229039,47.657777647],[4.546519538,47.657088704],[4.547559476,47.656420446],[4.548331201,47.656198662],[4.548614983,47.656013949],[4.548205291,47.655670976],[4.547330498,47.655462898],[4.546090288,47.656070786],[4.54547007,47.655543335],[4.544271245,47.655970603],[4.541184595,47.657653429],[4.54036037,47.658458325],[4.540394309,47.660002723],[4.539458264,47.661505885],[4.5341426,47.661785545],[4.531147231,47.661842832],[4.529811467,47.661732488],[4.528526695,47.66126226],[4.526468825,47.661435899],[4.52299953,47.661275903],[4.518275381,47.66136438],[4.515223801,47.661647052],[4.515089339,47.661604683],[4.511239842,47.661946206],[4.510442037,47.661961021],[4.509534262,47.662563314],[4.509896921,47.663276129],[4.510914351,47.663392617],[4.51102358,47.664378779],[4.511181331,47.664819663],[4.504102162,47.665904855],[4.503203719,47.665992034],[4.500726763,47.665915835],[4.500136831,47.665979223],[4.499327944,47.666360504],[4.493533318,47.667025255],[4.488856261,47.664475115],[4.488579625,47.664256278],[4.482629338,47.66123507],[4.481483037,47.662184061],[4.479701129,47.664241187],[4.478144832,47.66525925],[4.478038335,47.665936679],[4.478090008,47.66885911],[4.477933439,47.66994228],[4.473447038,47.675962997],[4.471669651,47.678211669],[4.470039358,47.67941869],[4.468766545,47.68083005],[4.467892758,47.681969016],[4.467239958,47.682613674],[4.466496204,47.683587154],[4.465385491,47.684597636],[4.464751519,47.684959371],[4.464247986,47.685071004],[4.465418454,47.685263394],[4.467904081,47.685333941],[4.46908913,47.685522509],[4.470758347,47.68610558],[4.471313945,47.686383063],[4.470644539,47.687441154],[4.470666073,47.687980121],[4.472063315,47.689573951],[4.472615343,47.690058526],[4.474535546,47.691417981],[4.475024821,47.691994259],[4.475312953,47.692528961],[4.475480518,47.693380264],[4.475840353,47.694048195],[4.476529581,47.694621042],[4.476483309,47.695116752],[4.476692099,47.695337372],[4.477304556,47.695641116],[4.478789626,47.69610847],[4.481125712,47.696440799],[4.480882568,47.697288292],[4.481193736,47.698072951],[4.481936078,47.699784782],[4.483878062,47.701474192],[4.484538159,47.702670318],[4.485091669,47.703151214],[4.486578569,47.704152282],[4.487580642,47.704600457],[4.488748477,47.704966395],[4.48972905,47.705121352],[4.491373201,47.705016679],[4.491625659,47.704506632],[4.492505707,47.704500807],[4.493542957,47.704679316],[4.49568066,47.705196637],[4.49801155,47.706559461],[4.501690192,47.707279286],[4.504151173,47.708138892],[4.505233714,47.708405838],[4.505459731,47.709560622],[4.505503295,47.712330059],[4.507184183,47.713422895],[4.508386297,47.714328333],[4.516379964,47.717125524],[4.519731596,47.717944452],[4.521387821,47.718156985],[4.523757724,47.718648276],[4.52470363,47.718884415],[4.52633798,47.719449153],[4.528336026,47.719390662],[4.529132916,47.71949998],[4.530571562,47.719983496],[4.531772646,47.720230644],[4.531752892,47.720610798],[4.532732648,47.720861734],[4.533231132,47.720892113],[4.535035733,47.721341071],[4.53546117,47.721567747],[4.536129096,47.721644502],[4.536288753,47.719316214],[4.536620566,47.718471042],[4.537658784,47.718252149],[4.539322195,47.717556002],[4.541582688,47.716058861],[4.543822353,47.71545858],[4.546825029,47.715733099],[4.549009488,47.715576363]]]],&quot;type&quot;:&quot;MultiPolygon&quot;}"/>
    <s v="47.687105565, 4.520045311"/>
  </r>
  <r>
    <x v="0"/>
    <x v="382"/>
    <s v="21685"/>
    <s v="CC du Pays Châtillonnais"/>
    <s v="242101434"/>
    <s v="CC"/>
    <s v="Côte-d'Or"/>
    <s v="21"/>
    <s v="Bourgogne-Franche-Comté"/>
    <s v="27"/>
    <s v="BT &gt; 36 kVA"/>
    <n v="5"/>
    <n v="695.77800000000002"/>
    <n v="0"/>
    <n v="0"/>
    <n v="0"/>
    <n v="0"/>
    <n v="0"/>
    <n v="0"/>
    <n v="0"/>
    <n v="0"/>
    <n v="0"/>
    <n v="0"/>
    <s v="{&quot;coordinates&quot;:[[[[4.549009488,47.715576363],[4.549012838,47.714269178],[4.550471099,47.71226214],[4.552435586,47.707948255],[4.55268008,47.707184308],[4.553933887,47.705037691],[4.554741294,47.704004288],[4.554772513,47.702605798],[4.554528444,47.701919457],[4.554771954,47.700438022],[4.554848346,47.699948174],[4.554515889,47.698379869],[4.554475022,47.697390144],[4.55653058,47.692252107],[4.556996639,47.691500498],[4.557832849,47.690503589],[4.558858038,47.689586977],[4.559811231,47.688944992],[4.560102497,47.688555799],[4.560872928,47.687865828],[4.561327403,47.687586985],[4.560586966,47.686204182],[4.559957897,47.685938],[4.55893315,47.684860563],[4.558923906,47.684635624],[4.559441934,47.683476393],[4.559830203,47.682895052],[4.560251505,47.682486118],[4.561181712,47.681929047],[4.562042389,47.681547547],[4.562435178,47.68112188],[4.562884415,47.679529627],[4.56414434,47.678490988],[4.567476721,47.676942926],[4.568402651,47.676790067],[4.570270425,47.676844216],[4.570395679,47.676661582],[4.571064714,47.675164465],[4.571171374,47.674531951],[4.571463975,47.673741191],[4.571701329,47.672161645],[4.571830609,47.671844815],[4.5724656,47.671185387],[4.571886209,47.669344943],[4.571847721,47.668446099],[4.573554289,47.666253503],[4.573607609,47.665937693],[4.573389231,47.665492302],[4.573511788,47.665264686],[4.574092549,47.664803133],[4.575602093,47.664022969],[4.576693917,47.66331414],[4.576136885,47.662683365],[4.575469283,47.662369171],[4.574522192,47.662337822],[4.573650819,47.662569223],[4.572312249,47.662955447],[4.57150148,47.663661356],[4.570425489,47.664186269],[4.565667901,47.665595091],[4.563760723,47.666274213],[4.562291696,47.667262539],[4.561792111,47.667769761],[4.561353423,47.668445415],[4.561031156,47.669774901],[4.560643007,47.670402163],[4.559795175,47.671171497],[4.559469637,47.671752906],[4.558724746,47.671576488],[4.558460979,47.671626818],[4.556459473,47.673148813],[4.555701786,47.672534121],[4.555004107,47.671782688],[4.554868229,47.671739482],[4.553443742,47.672711793],[4.551413164,47.673515681],[4.549949995,47.671968647],[4.54930718,47.670946376],[4.547838893,47.669264345],[4.548871684,47.668480044],[4.550401751,47.666831193],[4.55168376,47.665637542],[4.549613543,47.663922108],[4.548077555,47.66219686],[4.54766881,47.66197991],[4.546317271,47.66151076],[4.544405468,47.660376506],[4.544400254,47.660242436],[4.546229039,47.657777647],[4.546519538,47.657088704],[4.547559476,47.656420446],[4.548331201,47.656198662],[4.548614983,47.656013949],[4.548205291,47.655670976],[4.547330498,47.655462898],[4.546090288,47.656070786],[4.54547007,47.655543335],[4.544271245,47.655970603],[4.541184595,47.657653429],[4.54036037,47.658458325],[4.540394309,47.660002723],[4.539458264,47.661505885],[4.5341426,47.661785545],[4.531147231,47.661842832],[4.529811467,47.661732488],[4.528526695,47.66126226],[4.526468825,47.661435899],[4.52299953,47.661275903],[4.518275381,47.66136438],[4.515223801,47.661647052],[4.515089339,47.661604683],[4.511239842,47.661946206],[4.510442037,47.661961021],[4.509534262,47.662563314],[4.509896921,47.663276129],[4.510914351,47.663392617],[4.51102358,47.664378779],[4.511181331,47.664819663],[4.504102162,47.665904855],[4.503203719,47.665992034],[4.500726763,47.665915835],[4.500136831,47.665979223],[4.499327944,47.666360504],[4.493533318,47.667025255],[4.488856261,47.664475115],[4.488579625,47.664256278],[4.482629338,47.66123507],[4.481483037,47.662184061],[4.479701129,47.664241187],[4.478144832,47.66525925],[4.478038335,47.665936679],[4.478090008,47.66885911],[4.477933439,47.66994228],[4.473447038,47.675962997],[4.471669651,47.678211669],[4.470039358,47.67941869],[4.468766545,47.68083005],[4.467892758,47.681969016],[4.467239958,47.682613674],[4.466496204,47.683587154],[4.465385491,47.684597636],[4.464751519,47.684959371],[4.464247986,47.685071004],[4.465418454,47.685263394],[4.467904081,47.685333941],[4.46908913,47.685522509],[4.470758347,47.68610558],[4.471313945,47.686383063],[4.470644539,47.687441154],[4.470666073,47.687980121],[4.472063315,47.689573951],[4.472615343,47.690058526],[4.474535546,47.691417981],[4.475024821,47.691994259],[4.475312953,47.692528961],[4.475480518,47.693380264],[4.475840353,47.694048195],[4.476529581,47.694621042],[4.476483309,47.695116752],[4.476692099,47.695337372],[4.477304556,47.695641116],[4.478789626,47.69610847],[4.481125712,47.696440799],[4.480882568,47.697288292],[4.481193736,47.698072951],[4.481936078,47.699784782],[4.483878062,47.701474192],[4.484538159,47.702670318],[4.485091669,47.703151214],[4.486578569,47.704152282],[4.487580642,47.704600457],[4.488748477,47.704966395],[4.48972905,47.705121352],[4.491373201,47.705016679],[4.491625659,47.704506632],[4.492505707,47.704500807],[4.493542957,47.704679316],[4.49568066,47.705196637],[4.49801155,47.706559461],[4.501690192,47.707279286],[4.504151173,47.708138892],[4.505233714,47.708405838],[4.505459731,47.709560622],[4.505503295,47.712330059],[4.507184183,47.713422895],[4.508386297,47.714328333],[4.516379964,47.717125524],[4.519731596,47.717944452],[4.521387821,47.718156985],[4.523757724,47.718648276],[4.52470363,47.718884415],[4.52633798,47.719449153],[4.528336026,47.719390662],[4.529132916,47.71949998],[4.530571562,47.719983496],[4.531772646,47.720230644],[4.531752892,47.720610798],[4.532732648,47.720861734],[4.533231132,47.720892113],[4.535035733,47.721341071],[4.53546117,47.721567747],[4.536129096,47.721644502],[4.536288753,47.719316214],[4.536620566,47.718471042],[4.537658784,47.718252149],[4.539322195,47.717556002],[4.541582688,47.716058861],[4.543822353,47.71545858],[4.546825029,47.715733099],[4.549009488,47.715576363]]]],&quot;type&quot;:&quot;MultiPolygon&quot;}"/>
    <s v="47.687105565, 4.520045311"/>
  </r>
  <r>
    <x v="0"/>
    <x v="383"/>
    <s v="21684"/>
    <s v="CA Beaune, Côte et Sud - Communauté Beaune-Chagny-Nolay"/>
    <s v="200006682"/>
    <s v="CA"/>
    <s v="Côte-d'Or"/>
    <s v="21"/>
    <s v="Bourgogne-Franche-Comté"/>
    <s v="27"/>
    <s v="BT &lt;= 36 kVA"/>
    <n v="17"/>
    <n v="55.942999999999998"/>
    <n v="0"/>
    <n v="0"/>
    <n v="0"/>
    <n v="0"/>
    <n v="0"/>
    <n v="0"/>
    <n v="0"/>
    <n v="0"/>
    <n v="0"/>
    <n v="0"/>
    <s v="{&quot;coordinates&quot;:[[[[4.883143424,47.040891544],[4.895431477,47.040911162],[4.895442965,47.039775334],[4.894633788,47.038115321],[4.897635402,47.037649064],[4.898784616,47.037401424],[4.89984611,47.036982302],[4.900750914,47.036789997],[4.902049991,47.036160709],[4.901928683,47.035933056],[4.902442441,47.035634603],[4.902266489,47.035388939],[4.900481475,47.03381438],[4.900458469,47.0335725],[4.901843072,47.033092204],[4.900150676,47.031115351],[4.902735748,47.030577456],[4.904307228,47.030132773],[4.904356667,47.02981675],[4.905410795,47.028746566],[4.905289213,47.028399143],[4.90581817,47.027377245],[4.905152347,47.027208115],[4.904754556,47.026908477],[4.903809394,47.026436845],[4.902803559,47.026074277],[4.898741817,47.025550359],[4.899308575,47.024364863],[4.900035689,47.023320819],[4.900647672,47.022037307],[4.899809325,47.022127656],[4.896371112,47.021274587],[4.895786955,47.021177912],[4.89464756,47.0211705],[4.895628776,47.020686084],[4.896798295,47.019864445],[4.897625318,47.019452791],[4.898751002,47.019071342],[4.899914888,47.019326874],[4.902342846,47.019690355],[4.902614563,47.018506998],[4.902564217,47.0180125],[4.902393792,47.017660474],[4.90502345,47.017733284],[4.904889457,47.016249511],[4.904430025,47.013565208],[4.903608049,47.012173836],[4.903396153,47.012251179],[4.902704137,47.011333173],[4.902496555,47.011383425],[4.901459,47.009962269],[4.899928084,47.010046919],[4.898111762,47.010477569],[4.896729065,47.010396731],[4.896588932,47.010230623],[4.895846786,47.010093316],[4.894760313,47.010161591],[4.894118122,47.010508954],[4.894045177,47.011544935],[4.891551464,47.01301327],[4.883934661,47.014836356],[4.882492129,47.014930137],[4.880114128,47.015574991],[4.8787018,47.016045579],[4.87877634,47.016257805],[4.876350251,47.016582753],[4.87734903,47.01758598],[4.877869512,47.018390746],[4.875007821,47.019371172],[4.874828088,47.018897681],[4.873437897,47.018909443],[4.869897033,47.019560339],[4.867619695,47.019698971],[4.866858035,47.0194177],[4.864252657,47.019590389],[4.859004943,47.020240581],[4.858680351,47.020336766],[4.859172809,47.021903055],[4.860344889,47.021941811],[4.862888461,47.022302455],[4.864488881,47.023113261],[4.865141593,47.023594436],[4.865391348,47.023885792],[4.862669499,47.025193256],[4.863765616,47.025890629],[4.86251698,47.026536683],[4.862621381,47.02681418],[4.86483245,47.026959505],[4.86637505,47.027159725],[4.866608313,47.027316257],[4.867593507,47.027621834],[4.869011513,47.027874466],[4.869100642,47.028698858],[4.870241394,47.029539542],[4.869976038,47.029787898],[4.87060486,47.030336074],[4.871284058,47.031121184],[4.872521866,47.031529794],[4.87341625,47.032858956],[4.874025521,47.032804041],[4.874444519,47.032580199],[4.875004144,47.032461242],[4.876804548,47.031622367],[4.877247808,47.03156653],[4.878045932,47.031640007],[4.878509989,47.03221964],[4.879329501,47.032377416],[4.87967516,47.033301193],[4.878071805,47.034276497],[4.878566132,47.034930385],[4.880028428,47.036220539],[4.880219078,47.036550651],[4.8792885,47.036912524],[4.880885298,47.038847097],[4.881098509,47.039483938],[4.883055447,47.039691601],[4.883143424,47.040891544]]]],&quot;type&quot;:&quot;MultiPolygon&quot;}"/>
    <s v="47.025603891, 4.886667726"/>
  </r>
  <r>
    <x v="0"/>
    <x v="383"/>
    <s v="21684"/>
    <s v="CA Beaune, Côte et Sud - Communauté Beaune-Chagny-Nolay"/>
    <s v="200006682"/>
    <s v="CA"/>
    <s v="Côte-d'Or"/>
    <s v="21"/>
    <s v="Bourgogne-Franche-Comté"/>
    <s v="27"/>
    <s v="BT &gt; 36 kVA"/>
    <n v="1"/>
    <n v="108.896"/>
    <n v="0"/>
    <n v="0"/>
    <n v="0"/>
    <n v="0"/>
    <n v="0"/>
    <n v="0"/>
    <n v="0"/>
    <n v="0"/>
    <n v="0"/>
    <n v="0"/>
    <s v="{&quot;coordinates&quot;:[[[[4.883143424,47.040891544],[4.895431477,47.040911162],[4.895442965,47.039775334],[4.894633788,47.038115321],[4.897635402,47.037649064],[4.898784616,47.037401424],[4.89984611,47.036982302],[4.900750914,47.036789997],[4.902049991,47.036160709],[4.901928683,47.035933056],[4.902442441,47.035634603],[4.902266489,47.035388939],[4.900481475,47.03381438],[4.900458469,47.0335725],[4.901843072,47.033092204],[4.900150676,47.031115351],[4.902735748,47.030577456],[4.904307228,47.030132773],[4.904356667,47.02981675],[4.905410795,47.028746566],[4.905289213,47.028399143],[4.90581817,47.027377245],[4.905152347,47.027208115],[4.904754556,47.026908477],[4.903809394,47.026436845],[4.902803559,47.026074277],[4.898741817,47.025550359],[4.899308575,47.024364863],[4.900035689,47.023320819],[4.900647672,47.022037307],[4.899809325,47.022127656],[4.896371112,47.021274587],[4.895786955,47.021177912],[4.89464756,47.0211705],[4.895628776,47.020686084],[4.896798295,47.019864445],[4.897625318,47.019452791],[4.898751002,47.019071342],[4.899914888,47.019326874],[4.902342846,47.019690355],[4.902614563,47.018506998],[4.902564217,47.0180125],[4.902393792,47.017660474],[4.90502345,47.017733284],[4.904889457,47.016249511],[4.904430025,47.013565208],[4.903608049,47.012173836],[4.903396153,47.012251179],[4.902704137,47.011333173],[4.902496555,47.011383425],[4.901459,47.009962269],[4.899928084,47.010046919],[4.898111762,47.010477569],[4.896729065,47.010396731],[4.896588932,47.010230623],[4.895846786,47.010093316],[4.894760313,47.010161591],[4.894118122,47.010508954],[4.894045177,47.011544935],[4.891551464,47.01301327],[4.883934661,47.014836356],[4.882492129,47.014930137],[4.880114128,47.015574991],[4.8787018,47.016045579],[4.87877634,47.016257805],[4.876350251,47.016582753],[4.87734903,47.01758598],[4.877869512,47.018390746],[4.875007821,47.019371172],[4.874828088,47.018897681],[4.873437897,47.018909443],[4.869897033,47.019560339],[4.867619695,47.019698971],[4.866858035,47.0194177],[4.864252657,47.019590389],[4.859004943,47.020240581],[4.858680351,47.020336766],[4.859172809,47.021903055],[4.860344889,47.021941811],[4.862888461,47.022302455],[4.864488881,47.023113261],[4.865141593,47.023594436],[4.865391348,47.023885792],[4.862669499,47.025193256],[4.863765616,47.025890629],[4.86251698,47.026536683],[4.862621381,47.02681418],[4.86483245,47.026959505],[4.86637505,47.027159725],[4.866608313,47.027316257],[4.867593507,47.027621834],[4.869011513,47.027874466],[4.869100642,47.028698858],[4.870241394,47.029539542],[4.869976038,47.029787898],[4.87060486,47.030336074],[4.871284058,47.031121184],[4.872521866,47.031529794],[4.87341625,47.032858956],[4.874025521,47.032804041],[4.874444519,47.032580199],[4.875004144,47.032461242],[4.876804548,47.031622367],[4.877247808,47.03156653],[4.878045932,47.031640007],[4.878509989,47.03221964],[4.879329501,47.032377416],[4.87967516,47.033301193],[4.878071805,47.034276497],[4.878566132,47.034930385],[4.880028428,47.036220539],[4.880219078,47.036550651],[4.8792885,47.036912524],[4.880885298,47.038847097],[4.881098509,47.039483938],[4.883055447,47.039691601],[4.883143424,47.040891544]]]],&quot;type&quot;:&quot;MultiPolygon&quot;}"/>
    <s v="47.025603891, 4.886667726"/>
  </r>
  <r>
    <x v="0"/>
    <x v="384"/>
    <s v="21683"/>
    <s v="CC du Pays Arnay Liernais"/>
    <s v="200071173"/>
    <s v="CC"/>
    <s v="Côte-d'Or"/>
    <s v="21"/>
    <s v="Bourgogne-Franche-Comté"/>
    <s v="27"/>
    <s v="BT &lt;= 36 kVA"/>
    <m/>
    <m/>
    <n v="0"/>
    <n v="0"/>
    <n v="0"/>
    <n v="0"/>
    <n v="0"/>
    <n v="0"/>
    <n v="0"/>
    <n v="0"/>
    <n v="0"/>
    <n v="0"/>
    <s v="{&quot;coordinates&quot;:[[[[4.499110233,47.025510702],[4.497265903,47.026292849],[4.496510422,47.02649805],[4.495943172,47.02679536],[4.494383302,47.027818707],[4.493885801,47.028448286],[4.491657943,47.028511306],[4.491241242,47.028634653],[4.490686413,47.029097466],[4.490488148,47.029405291],[4.49034888,47.030037433],[4.490422541,47.030797396],[4.490037931,47.033563263],[4.489580324,47.03320807],[4.487174267,47.032355701],[4.486582867,47.032067055],[4.482997481,47.029990704],[4.48176302,47.029398722],[4.480241291,47.030096307],[4.480613534,47.030895671],[4.476990974,47.031348183],[4.474863245,47.031369075],[4.474561064,47.030817334],[4.474007429,47.030365154],[4.471350524,47.030877197],[4.471552606,47.031526574],[4.470766192,47.031617637],[4.46986746,47.031259881],[4.469398948,47.031707982],[4.469174596,47.032465444],[4.469485644,47.033296236],[4.469839002,47.033600606],[4.469356927,47.033793141],[4.467516537,47.034067779],[4.467158834,47.034378488],[4.467638251,47.034765908],[4.468152974,47.035531081],[4.465497519,47.03649591],[4.464946998,47.036497491],[4.461964456,47.037109795],[4.461701877,47.036265764],[4.461146642,47.035460555],[4.458785766,47.036705152],[4.457511173,47.037110254],[4.457928628,47.038228785],[4.457731273,47.038432084],[4.457652731,47.039035497],[4.457732279,47.039249708],[4.45754346,47.039671715],[4.45841448,47.040318071],[4.459784184,47.04069968],[4.45937453,47.041382018],[4.45829634,47.041649573],[4.45784439,47.041839877],[4.456954118,47.041896134],[4.455375432,47.04182509],[4.45538346,47.041976269],[4.453551691,47.041654453],[4.452736027,47.041350448],[4.452001768,47.041183188],[4.449988573,47.040970753],[4.448881699,47.041005355],[4.448096569,47.0411998],[4.44767646,47.041203266],[4.446271846,47.041039867],[4.445707733,47.041076646],[4.444953693,47.041005939],[4.443788047,47.040320845],[4.444209756,47.040032823],[4.444073055,47.039452823],[4.444695899,47.03924873],[4.443163928,47.038901388],[4.442534112,47.038893949],[4.442112228,47.038731729],[4.441706981,47.039784044],[4.441390846,47.040326475],[4.439634847,47.038741025],[4.439724448,47.038297774],[4.439454395,47.037950854],[4.43910554,47.038056956],[4.433528063,47.040911494],[4.431899197,47.039194683],[4.430876455,47.03837712],[4.430194721,47.038597176],[4.429045294,47.037619981],[4.428563096,47.037914099],[4.427811167,47.037273254],[4.427428284,47.037637277],[4.42760012,47.037859371],[4.426882644,47.038322077],[4.427064276,47.038665615],[4.426963141,47.039174733],[4.427126637,47.039928211],[4.426667158,47.040335499],[4.426040052,47.040630495],[4.425712186,47.040934401],[4.425078426,47.041277198],[4.424364236,47.041966766],[4.424401046,47.042263469],[4.424114585,47.042439892],[4.424090819,47.042737341],[4.423202282,47.043260662],[4.423071635,47.044051086],[4.422799919,47.044287655],[4.422768137,47.044731079],[4.423130832,47.044947227],[4.423414908,47.045978369],[4.423068439,47.046277992],[4.422213673,47.046585676],[4.422089387,47.047318389],[4.421574881,47.04734093],[4.421272489,47.0468638],[4.420081883,47.046074323],[4.419556489,47.046433766],[4.419193848,47.046369786],[4.418667083,47.047028198],[4.417410609,47.046688837],[4.41622138,47.046501719],[4.41504589,47.046536836],[4.414034679,47.046758129],[4.413133784,47.047067209],[4.412124056,47.047748606],[4.412195601,47.047864793],[4.41145074,47.048197165],[4.410178555,47.048617013],[4.409338117,47.049124329],[4.408093014,47.04942226],[4.406245553,47.04960865],[4.406852325,47.0504459],[4.407462204,47.051098514],[4.406962685,47.051545827],[4.40768555,47.051983653],[4.407370235,47.052320667],[4.409106308,47.053364756],[4.406565354,47.053437143],[4.403411747,47.052901901],[4.400939611,47.052782429],[4.400791722,47.05444468],[4.400603259,47.054544215],[4.401083051,47.05541455],[4.401492059,47.055385276],[4.402211228,47.055072192],[4.402504204,47.055394604],[4.403086811,47.055606343],[4.4036838,47.05596558],[4.404749492,47.055956229],[4.405249532,47.056437299],[4.406477473,47.056940124],[4.406517044,47.057194474],[4.406154781,47.057298835],[4.403940835,47.057488744],[4.403413397,47.057575294],[4.402755907,47.057829105],[4.402239078,47.058374757],[4.402100507,47.058721317],[4.4025037,47.059075708],[4.402591724,47.059572596],[4.403253642,47.059640197],[4.404590427,47.060424466],[4.405035656,47.061632877],[4.404853519,47.061824189],[4.404975196,47.062195501],[4.405562544,47.062990671],[4.406158498,47.063407538],[4.406791224,47.063515995],[4.407999292,47.064209945],[4.40749929,47.064946312],[4.406950755,47.065439243],[4.405161351,47.066357877],[4.404241632,47.067122744],[4.405032373,47.067781274],[4.406649324,47.067070048],[4.407693298,47.066169479],[4.408504816,47.06590656],[4.409101821,47.065806533],[4.408280598,47.067413965],[4.407748818,47.067943613],[4.407079375,47.068450623],[4.406274681,47.068724254],[4.404995778,47.06946288],[4.406117756,47.070439741],[4.406580864,47.070509744],[4.407234865,47.070773721],[4.408485178,47.071110569],[4.408781131,47.071138477],[4.409258165,47.070227697],[4.409276994,47.071705124],[4.409480578,47.07203131],[4.410017559,47.072405654],[4.410123226,47.072716825],[4.410115159,47.073467007],[4.410421671,47.073948615],[4.410933242,47.074257532],[4.41188467,47.074501643],[4.413084484,47.075572935],[4.413615789,47.075678095],[4.413991167,47.076120131],[4.414441675,47.076461296],[4.415328905,47.076316266],[4.41602876,47.076364422],[4.416289406,47.076602552],[4.416408247,47.077112557],[4.416577273,47.077174418],[4.416721546,47.077799371],[4.417036659,47.078454645],[4.417314488,47.078794314],[4.419077201,47.079107656],[4.42012624,47.078598617],[4.420614527,47.078470154],[4.421318969,47.079241292],[4.421645142,47.079163443],[4.421936094,47.079749666],[4.42080401,47.079808611],[4.420900658,47.081675879],[4.420472451,47.082685155],[4.420387374,47.0838595],[4.420666423,47.084293694],[4.42143123,47.084601253],[4.422078549,47.085252428],[4.422415986,47.086000159],[4.422794488,47.086505161],[4.423559414,47.086366078],[4.424524915,47.085785093],[4.427878337,47.084823447],[4.427484611,47.084292536],[4.42747587,47.082816788],[4.427142125,47.082658826],[4.427636977,47.082179973],[4.427750676,47.081794071],[4.428514026,47.081001238],[4.430614802,47.08108331],[4.430525919,47.079968737],[4.43149541,47.079892801],[4.431883303,47.078912794],[4.432040905,47.078891031],[4.432086377,47.078170997],[4.432451492,47.077525342],[4.432927418,47.077577973],[4.433604696,47.077420097],[4.433937997,47.077561837],[4.433347584,47.07845882],[4.435153146,47.078744372],[4.436787947,47.077963168],[4.436707698,47.077375262],[4.437922429,47.07760058],[4.438188806,47.077308216],[4.438509316,47.077315933],[4.438632046,47.078013166],[4.438905251,47.078520329],[4.438874526,47.078752131],[4.440715187,47.078376219],[4.440558406,47.078675327],[4.441086814,47.079606124],[4.440932547,47.079653971],[4.441497034,47.080405124],[4.4421783,47.080248049],[4.443385429,47.080481509],[4.444960322,47.080566285],[4.445591735,47.081254449],[4.445550567,47.081489085],[4.447440676,47.081529364],[4.448007565,47.082660453],[4.448475075,47.083133643],[4.449119467,47.084351099],[4.44944937,47.084559473],[4.449371197,47.084888222],[4.449419035,47.085490934],[4.449948804,47.08558154],[4.450397439,47.085841549],[4.450869201,47.085931979],[4.45103869,47.086204493],[4.450987682,47.086562618],[4.451845069,47.086873319],[4.452233106,47.087232233],[4.452891204,47.087436473],[4.453449625,47.0882957],[4.453888304,47.088478381],[4.453978381,47.088689758],[4.454456699,47.089070941],[4.454880435,47.089188072],[4.455491642,47.089509948],[4.455757538,47.089884795],[4.455542464,47.090464702],[4.455656159,47.090622652],[4.456313934,47.09071522],[4.456477546,47.090866238],[4.457289303,47.09080198],[4.457968675,47.09066915],[4.458339913,47.090696884],[4.458647244,47.090457985],[4.459588272,47.09000668],[4.460360928,47.089424226],[4.461013268,47.088781154],[4.461672346,47.088970925],[4.462250494,47.088801529],[4.463662203,47.087915613],[4.462315577,47.086291104],[4.461461566,47.085036748],[4.461878747,47.084718109],[4.462337165,47.083781227],[4.46146247,47.082881016],[4.460904454,47.082574707],[4.462060419,47.082423219],[4.463104734,47.082432517],[4.463404114,47.082194605],[4.463531582,47.081548255],[4.463727368,47.081427814],[4.468039434,47.080172799],[4.468481086,47.079835815],[4.46939304,47.079488349],[4.470165248,47.079092227],[4.471602477,47.078141048],[4.47247113,47.076836906],[4.474619499,47.076637524],[4.476586402,47.076791605],[4.476487855,47.07545476],[4.476925441,47.075309595],[4.478076898,47.075193121],[4.478981891,47.075269789],[4.47872239,47.076141167],[4.479624772,47.076314215],[4.479861789,47.075008194],[4.480371535,47.07470721],[4.480584172,47.074386618],[4.480955861,47.074386358],[4.481774369,47.07419397],[4.485021039,47.071235653],[4.485948615,47.06926339],[4.486378517,47.067933257],[4.486862055,47.067737035],[4.487305975,47.067346818],[4.48930047,47.066983449],[4.489584462,47.066815902],[4.489916847,47.06634877],[4.490585786,47.065995259],[4.492371305,47.065940695],[4.492574353,47.06537257],[4.492466923,47.06487149],[4.494165968,47.064979201],[4.495826694,47.064892879],[4.495977357,47.065621219],[4.496735947,47.066553298],[4.497422782,47.067178338],[4.498504592,47.06674469],[4.500075902,47.066379417],[4.500231294,47.065427392],[4.500624842,47.065172848],[4.50080294,47.064705886],[4.50053103,47.063790024],[4.500205081,47.063442168],[4.500269283,47.062433694],[4.500151412,47.06212816],[4.500398094,47.061995287],[4.500532256,47.061607237],[4.500599574,47.060805833],[4.500470954,47.060682336],[4.499679411,47.060744841],[4.499596979,47.060386618],[4.498310175,47.060456442],[4.498353179,47.059727393],[4.499180058,47.059988612],[4.498968065,47.059472684],[4.502757055,47.058499566],[4.502717462,47.057361868],[4.503263519,47.057144951],[4.503180031,47.056418445],[4.502642499,47.056089557],[4.502920928,47.05563119],[4.502556158,47.055544085],[4.502755883,47.053868384],[4.504377908,47.053871586],[4.503930771,47.053145312],[4.503689834,47.052915223],[4.503511092,47.052269199],[4.503014505,47.05184793],[4.505555315,47.050972887],[4.505383971,47.050781515],[4.506131626,47.050473708],[4.50781702,47.051381025],[4.508187137,47.050811587],[4.507133883,47.05041381],[4.505698393,47.049442894],[4.504670719,47.048921395],[4.505717377,47.048187366],[4.506538754,47.047831769],[4.50486986,47.046283071],[4.505072934,47.046006676],[4.503893437,47.04547094],[4.50436857,47.045218919],[4.503626286,47.045007965],[4.503553683,47.044813504],[4.503792879,47.044036869],[4.503777279,47.043098762],[4.503551788,47.042854063],[4.503099416,47.042645635],[4.504067501,47.041033761],[4.504151408,47.040310475],[4.504478493,47.040325125],[4.504631235,47.039236243],[4.504381658,47.038079662],[4.503847035,47.037754343],[4.503170991,47.03755333],[4.504012245,47.035978223],[4.503994964,47.035168906],[4.503567594,47.033018692],[4.504171768,47.03267494],[4.504743357,47.032201938],[4.504814091,47.031621099],[4.504487369,47.031381322],[4.50391546,47.03127531],[4.503481466,47.030872138],[4.503510195,47.030437726],[4.501210244,47.029758061],[4.500187933,47.028987918],[4.499888385,47.028160655],[4.499612563,47.02771309],[4.49967305,47.026524553],[4.499110233,47.025510702]]]],&quot;type&quot;:&quot;MultiPolygon&quot;}"/>
    <s v="47.057531804, 4.45638855"/>
  </r>
  <r>
    <x v="0"/>
    <x v="384"/>
    <s v="21683"/>
    <s v="CC du Pays Arnay Liernais"/>
    <s v="200071173"/>
    <s v="CC"/>
    <s v="Côte-d'Or"/>
    <s v="21"/>
    <s v="Bourgogne-Franche-Comté"/>
    <s v="27"/>
    <s v="BT &gt; 36 kVA"/>
    <n v="2"/>
    <n v="242.095"/>
    <n v="0"/>
    <n v="0"/>
    <n v="0"/>
    <n v="0"/>
    <n v="0"/>
    <n v="0"/>
    <n v="0"/>
    <n v="0"/>
    <n v="0"/>
    <n v="0"/>
    <s v="{&quot;coordinates&quot;:[[[[4.499110233,47.025510702],[4.497265903,47.026292849],[4.496510422,47.02649805],[4.495943172,47.02679536],[4.494383302,47.027818707],[4.493885801,47.028448286],[4.491657943,47.028511306],[4.491241242,47.028634653],[4.490686413,47.029097466],[4.490488148,47.029405291],[4.49034888,47.030037433],[4.490422541,47.030797396],[4.490037931,47.033563263],[4.489580324,47.03320807],[4.487174267,47.032355701],[4.486582867,47.032067055],[4.482997481,47.029990704],[4.48176302,47.029398722],[4.480241291,47.030096307],[4.480613534,47.030895671],[4.476990974,47.031348183],[4.474863245,47.031369075],[4.474561064,47.030817334],[4.474007429,47.030365154],[4.471350524,47.030877197],[4.471552606,47.031526574],[4.470766192,47.031617637],[4.46986746,47.031259881],[4.469398948,47.031707982],[4.469174596,47.032465444],[4.469485644,47.033296236],[4.469839002,47.033600606],[4.469356927,47.033793141],[4.467516537,47.034067779],[4.467158834,47.034378488],[4.467638251,47.034765908],[4.468152974,47.035531081],[4.465497519,47.03649591],[4.464946998,47.036497491],[4.461964456,47.037109795],[4.461701877,47.036265764],[4.461146642,47.035460555],[4.458785766,47.036705152],[4.457511173,47.037110254],[4.457928628,47.038228785],[4.457731273,47.038432084],[4.457652731,47.039035497],[4.457732279,47.039249708],[4.45754346,47.039671715],[4.45841448,47.040318071],[4.459784184,47.04069968],[4.45937453,47.041382018],[4.45829634,47.041649573],[4.45784439,47.041839877],[4.456954118,47.041896134],[4.455375432,47.04182509],[4.45538346,47.041976269],[4.453551691,47.041654453],[4.452736027,47.041350448],[4.452001768,47.041183188],[4.449988573,47.040970753],[4.448881699,47.041005355],[4.448096569,47.0411998],[4.44767646,47.041203266],[4.446271846,47.041039867],[4.445707733,47.041076646],[4.444953693,47.041005939],[4.443788047,47.040320845],[4.444209756,47.040032823],[4.444073055,47.039452823],[4.444695899,47.03924873],[4.443163928,47.038901388],[4.442534112,47.038893949],[4.442112228,47.038731729],[4.441706981,47.039784044],[4.441390846,47.040326475],[4.439634847,47.038741025],[4.439724448,47.038297774],[4.439454395,47.037950854],[4.43910554,47.038056956],[4.433528063,47.040911494],[4.431899197,47.039194683],[4.430876455,47.03837712],[4.430194721,47.038597176],[4.429045294,47.037619981],[4.428563096,47.037914099],[4.427811167,47.037273254],[4.427428284,47.037637277],[4.42760012,47.037859371],[4.426882644,47.038322077],[4.427064276,47.038665615],[4.426963141,47.039174733],[4.427126637,47.039928211],[4.426667158,47.040335499],[4.426040052,47.040630495],[4.425712186,47.040934401],[4.425078426,47.041277198],[4.424364236,47.041966766],[4.424401046,47.042263469],[4.424114585,47.042439892],[4.424090819,47.042737341],[4.423202282,47.043260662],[4.423071635,47.044051086],[4.422799919,47.044287655],[4.422768137,47.044731079],[4.423130832,47.044947227],[4.423414908,47.045978369],[4.423068439,47.046277992],[4.422213673,47.046585676],[4.422089387,47.047318389],[4.421574881,47.04734093],[4.421272489,47.0468638],[4.420081883,47.046074323],[4.419556489,47.046433766],[4.419193848,47.046369786],[4.418667083,47.047028198],[4.417410609,47.046688837],[4.41622138,47.046501719],[4.41504589,47.046536836],[4.414034679,47.046758129],[4.413133784,47.047067209],[4.412124056,47.047748606],[4.412195601,47.047864793],[4.41145074,47.048197165],[4.410178555,47.048617013],[4.409338117,47.049124329],[4.408093014,47.04942226],[4.406245553,47.04960865],[4.406852325,47.0504459],[4.407462204,47.051098514],[4.406962685,47.051545827],[4.40768555,47.051983653],[4.407370235,47.052320667],[4.409106308,47.053364756],[4.406565354,47.053437143],[4.403411747,47.052901901],[4.400939611,47.052782429],[4.400791722,47.05444468],[4.400603259,47.054544215],[4.401083051,47.05541455],[4.401492059,47.055385276],[4.402211228,47.055072192],[4.402504204,47.055394604],[4.403086811,47.055606343],[4.4036838,47.05596558],[4.404749492,47.055956229],[4.405249532,47.056437299],[4.406477473,47.056940124],[4.406517044,47.057194474],[4.406154781,47.057298835],[4.403940835,47.057488744],[4.403413397,47.057575294],[4.402755907,47.057829105],[4.402239078,47.058374757],[4.402100507,47.058721317],[4.4025037,47.059075708],[4.402591724,47.059572596],[4.403253642,47.059640197],[4.404590427,47.060424466],[4.405035656,47.061632877],[4.404853519,47.061824189],[4.404975196,47.062195501],[4.405562544,47.062990671],[4.406158498,47.063407538],[4.406791224,47.063515995],[4.407999292,47.064209945],[4.40749929,47.064946312],[4.406950755,47.065439243],[4.405161351,47.066357877],[4.404241632,47.067122744],[4.405032373,47.067781274],[4.406649324,47.067070048],[4.407693298,47.066169479],[4.408504816,47.06590656],[4.409101821,47.065806533],[4.408280598,47.067413965],[4.407748818,47.067943613],[4.407079375,47.068450623],[4.406274681,47.068724254],[4.404995778,47.06946288],[4.406117756,47.070439741],[4.406580864,47.070509744],[4.407234865,47.070773721],[4.408485178,47.071110569],[4.408781131,47.071138477],[4.409258165,47.070227697],[4.409276994,47.071705124],[4.409480578,47.07203131],[4.410017559,47.072405654],[4.410123226,47.072716825],[4.410115159,47.073467007],[4.410421671,47.073948615],[4.410933242,47.074257532],[4.41188467,47.074501643],[4.413084484,47.075572935],[4.413615789,47.075678095],[4.413991167,47.076120131],[4.414441675,47.076461296],[4.415328905,47.076316266],[4.41602876,47.076364422],[4.416289406,47.076602552],[4.416408247,47.077112557],[4.416577273,47.077174418],[4.416721546,47.077799371],[4.417036659,47.078454645],[4.417314488,47.078794314],[4.419077201,47.079107656],[4.42012624,47.078598617],[4.420614527,47.078470154],[4.421318969,47.079241292],[4.421645142,47.079163443],[4.421936094,47.079749666],[4.42080401,47.079808611],[4.420900658,47.081675879],[4.420472451,47.082685155],[4.420387374,47.0838595],[4.420666423,47.084293694],[4.42143123,47.084601253],[4.422078549,47.085252428],[4.422415986,47.086000159],[4.422794488,47.086505161],[4.423559414,47.086366078],[4.424524915,47.085785093],[4.427878337,47.084823447],[4.427484611,47.084292536],[4.42747587,47.082816788],[4.427142125,47.082658826],[4.427636977,47.082179973],[4.427750676,47.081794071],[4.428514026,47.081001238],[4.430614802,47.08108331],[4.430525919,47.079968737],[4.43149541,47.079892801],[4.431883303,47.078912794],[4.432040905,47.078891031],[4.432086377,47.078170997],[4.432451492,47.077525342],[4.432927418,47.077577973],[4.433604696,47.077420097],[4.433937997,47.077561837],[4.433347584,47.07845882],[4.435153146,47.078744372],[4.436787947,47.077963168],[4.436707698,47.077375262],[4.437922429,47.07760058],[4.438188806,47.077308216],[4.438509316,47.077315933],[4.438632046,47.078013166],[4.438905251,47.078520329],[4.438874526,47.078752131],[4.440715187,47.078376219],[4.440558406,47.078675327],[4.441086814,47.079606124],[4.440932547,47.079653971],[4.441497034,47.080405124],[4.4421783,47.080248049],[4.443385429,47.080481509],[4.444960322,47.080566285],[4.445591735,47.081254449],[4.445550567,47.081489085],[4.447440676,47.081529364],[4.448007565,47.082660453],[4.448475075,47.083133643],[4.449119467,47.084351099],[4.44944937,47.084559473],[4.449371197,47.084888222],[4.449419035,47.085490934],[4.449948804,47.08558154],[4.450397439,47.085841549],[4.450869201,47.085931979],[4.45103869,47.086204493],[4.450987682,47.086562618],[4.451845069,47.086873319],[4.452233106,47.087232233],[4.452891204,47.087436473],[4.453449625,47.0882957],[4.453888304,47.088478381],[4.453978381,47.088689758],[4.454456699,47.089070941],[4.454880435,47.089188072],[4.455491642,47.089509948],[4.455757538,47.089884795],[4.455542464,47.090464702],[4.455656159,47.090622652],[4.456313934,47.09071522],[4.456477546,47.090866238],[4.457289303,47.09080198],[4.457968675,47.09066915],[4.458339913,47.090696884],[4.458647244,47.090457985],[4.459588272,47.09000668],[4.460360928,47.089424226],[4.461013268,47.088781154],[4.461672346,47.088970925],[4.462250494,47.088801529],[4.463662203,47.087915613],[4.462315577,47.086291104],[4.461461566,47.085036748],[4.461878747,47.084718109],[4.462337165,47.083781227],[4.46146247,47.082881016],[4.460904454,47.082574707],[4.462060419,47.082423219],[4.463104734,47.082432517],[4.463404114,47.082194605],[4.463531582,47.081548255],[4.463727368,47.081427814],[4.468039434,47.080172799],[4.468481086,47.079835815],[4.46939304,47.079488349],[4.470165248,47.079092227],[4.471602477,47.078141048],[4.47247113,47.076836906],[4.474619499,47.076637524],[4.476586402,47.076791605],[4.476487855,47.07545476],[4.476925441,47.075309595],[4.478076898,47.075193121],[4.478981891,47.075269789],[4.47872239,47.076141167],[4.479624772,47.076314215],[4.479861789,47.075008194],[4.480371535,47.07470721],[4.480584172,47.074386618],[4.480955861,47.074386358],[4.481774369,47.07419397],[4.485021039,47.071235653],[4.485948615,47.06926339],[4.486378517,47.067933257],[4.486862055,47.067737035],[4.487305975,47.067346818],[4.48930047,47.066983449],[4.489584462,47.066815902],[4.489916847,47.06634877],[4.490585786,47.065995259],[4.492371305,47.065940695],[4.492574353,47.06537257],[4.492466923,47.06487149],[4.494165968,47.064979201],[4.495826694,47.064892879],[4.495977357,47.065621219],[4.496735947,47.066553298],[4.497422782,47.067178338],[4.498504592,47.06674469],[4.500075902,47.066379417],[4.500231294,47.065427392],[4.500624842,47.065172848],[4.50080294,47.064705886],[4.50053103,47.063790024],[4.500205081,47.063442168],[4.500269283,47.062433694],[4.500151412,47.06212816],[4.500398094,47.061995287],[4.500532256,47.061607237],[4.500599574,47.060805833],[4.500470954,47.060682336],[4.499679411,47.060744841],[4.499596979,47.060386618],[4.498310175,47.060456442],[4.498353179,47.059727393],[4.499180058,47.059988612],[4.498968065,47.059472684],[4.502757055,47.058499566],[4.502717462,47.057361868],[4.503263519,47.057144951],[4.503180031,47.056418445],[4.502642499,47.056089557],[4.502920928,47.05563119],[4.502556158,47.055544085],[4.502755883,47.053868384],[4.504377908,47.053871586],[4.503930771,47.053145312],[4.503689834,47.052915223],[4.503511092,47.052269199],[4.503014505,47.05184793],[4.505555315,47.050972887],[4.505383971,47.050781515],[4.506131626,47.050473708],[4.50781702,47.051381025],[4.508187137,47.050811587],[4.507133883,47.05041381],[4.505698393,47.049442894],[4.504670719,47.048921395],[4.505717377,47.048187366],[4.506538754,47.047831769],[4.50486986,47.046283071],[4.505072934,47.046006676],[4.503893437,47.04547094],[4.50436857,47.045218919],[4.503626286,47.045007965],[4.503553683,47.044813504],[4.503792879,47.044036869],[4.503777279,47.043098762],[4.503551788,47.042854063],[4.503099416,47.042645635],[4.504067501,47.041033761],[4.504151408,47.040310475],[4.504478493,47.040325125],[4.504631235,47.039236243],[4.504381658,47.038079662],[4.503847035,47.037754343],[4.503170991,47.03755333],[4.504012245,47.035978223],[4.503994964,47.035168906],[4.503567594,47.033018692],[4.504171768,47.03267494],[4.504743357,47.032201938],[4.504814091,47.031621099],[4.504487369,47.031381322],[4.50391546,47.03127531],[4.503481466,47.030872138],[4.503510195,47.030437726],[4.501210244,47.029758061],[4.500187933,47.028987918],[4.499888385,47.028160655],[4.499612563,47.02771309],[4.49967305,47.026524553],[4.499110233,47.025510702]]]],&quot;type&quot;:&quot;MultiPolygon&quot;}"/>
    <s v="47.057531804, 4.45638855"/>
  </r>
  <r>
    <x v="0"/>
    <x v="385"/>
    <s v="21682"/>
    <s v="CC Mirebellois et Fontenois"/>
    <s v="200072825"/>
    <s v="CC"/>
    <s v="Côte-d'Or"/>
    <s v="21"/>
    <s v="Bourgogne-Franche-Comté"/>
    <s v="27"/>
    <s v="BT &lt;= 36 kVA"/>
    <m/>
    <m/>
    <n v="0"/>
    <n v="0"/>
    <n v="0"/>
    <n v="0"/>
    <n v="0"/>
    <n v="0"/>
    <n v="0"/>
    <n v="0"/>
    <n v="0"/>
    <n v="0"/>
    <s v="{&quot;coordinates&quot;:[[[[5.248781685,47.410040231],[5.23732187,47.416734479],[5.229195145,47.418707843],[5.221266133,47.422391495],[5.215500085,47.431361923],[5.215415578,47.434934182],[5.214731008,47.436385379],[5.215942946,47.439853698],[5.217745134,47.442826263],[5.221216552,47.44894405],[5.221743633,47.449424781],[5.222415636,47.449814491],[5.22433254,47.450162398],[5.2252413,47.450625913],[5.224891663,47.451349426],[5.224074192,47.452125104],[5.223337793,47.452487682],[5.222584226,47.452213003],[5.221984745,47.451748066],[5.218305231,47.450483664],[5.21672567,47.450458828],[5.216469326,47.451418278],[5.217221324,47.451656104],[5.218140512,47.452115872],[5.218588905,47.452107325],[5.219193423,47.451925599],[5.221096464,47.452578206],[5.222952531,47.452641829],[5.223868963,47.452809832],[5.228471398,47.451646555],[5.229868647,47.452871541],[5.23066349,47.454231432],[5.231509726,47.455357994],[5.23174756,47.455999119],[5.231966793,47.457149405],[5.231637934,47.457287189],[5.231855937,47.457707162],[5.232394082,47.458003025],[5.234324111,47.458465791],[5.235018222,47.458775758],[5.237890282,47.458965521],[5.237909985,47.458642749],[5.24722695,47.459487159],[5.24725529,47.459339824],[5.246649568,47.459081354],[5.247266493,47.458214831],[5.247540393,47.458065456],[5.247684777,47.457298107],[5.252889958,47.457082204],[5.252900402,47.456667751],[5.252541435,47.456656688],[5.252433488,47.455163873],[5.25292687,47.454867049],[5.252082795,47.453928807],[5.251331383,47.453520088],[5.250384233,47.452086727],[5.250180305,47.451056843],[5.250261914,47.450597788],[5.249875267,47.45036932],[5.255811328,47.449177355],[5.256730513,47.448527348],[5.256260239,47.447795315],[5.257924755,47.447128143],[5.258115973,47.447475648],[5.259798414,47.447202542],[5.25987569,47.445824999],[5.260203636,47.444693841],[5.260893631,47.444686741],[5.261110169,47.444250269],[5.260908543,47.443373446],[5.260598771,47.443299315],[5.259783215,47.442029167],[5.258831711,47.44222415],[5.258489565,47.441791322],[5.257304695,47.440732751],[5.260749451,47.439510461],[5.262796604,47.438576416],[5.264847287,47.437005571],[5.268738043,47.435856303],[5.26821337,47.433966354],[5.267775808,47.433913646],[5.26907982,47.432425712],[5.269667818,47.431299349],[5.26842424,47.43120473],[5.267738001,47.430638148],[5.265881266,47.429726938],[5.262149679,47.427533755],[5.261461025,47.428070369],[5.261088583,47.42817577],[5.260476907,47.42764372],[5.259679126,47.428204958],[5.257821434,47.427202685],[5.25621252,47.426055972],[5.25664053,47.425852249],[5.255104834,47.424741023],[5.256325459,47.424137393],[5.254913388,47.423219188],[5.255629434,47.422765832],[5.255089811,47.42239806],[5.256543007,47.421615208],[5.255874591,47.42089872],[5.255477111,47.42107033],[5.255262973,47.420837635],[5.256976738,47.420067735],[5.25640701,47.419236764],[5.255979202,47.419381048],[5.255418246,47.418442736],[5.25497855,47.418399029],[5.253098741,47.41585085],[5.251156788,47.413998177],[5.248781685,47.410040231]]]],&quot;type&quot;:&quot;MultiPolygon&quot;}"/>
    <s v="47.435920381, 5.240104785"/>
  </r>
  <r>
    <x v="0"/>
    <x v="385"/>
    <s v="21682"/>
    <s v="CC Mirebellois et Fontenois"/>
    <s v="200072825"/>
    <s v="CC"/>
    <s v="Côte-d'Or"/>
    <s v="21"/>
    <s v="Bourgogne-Franche-Comté"/>
    <s v="27"/>
    <s v="BT &gt; 36 kVA"/>
    <n v="2"/>
    <n v="234.084"/>
    <n v="0"/>
    <n v="0"/>
    <n v="0"/>
    <n v="0"/>
    <n v="0"/>
    <n v="0"/>
    <n v="0"/>
    <n v="0"/>
    <n v="0"/>
    <n v="0"/>
    <s v="{&quot;coordinates&quot;:[[[[5.248781685,47.410040231],[5.23732187,47.416734479],[5.229195145,47.418707843],[5.221266133,47.422391495],[5.215500085,47.431361923],[5.215415578,47.434934182],[5.214731008,47.436385379],[5.215942946,47.439853698],[5.217745134,47.442826263],[5.221216552,47.44894405],[5.221743633,47.449424781],[5.222415636,47.449814491],[5.22433254,47.450162398],[5.2252413,47.450625913],[5.224891663,47.451349426],[5.224074192,47.452125104],[5.223337793,47.452487682],[5.222584226,47.452213003],[5.221984745,47.451748066],[5.218305231,47.450483664],[5.21672567,47.450458828],[5.216469326,47.451418278],[5.217221324,47.451656104],[5.218140512,47.452115872],[5.218588905,47.452107325],[5.219193423,47.451925599],[5.221096464,47.452578206],[5.222952531,47.452641829],[5.223868963,47.452809832],[5.228471398,47.451646555],[5.229868647,47.452871541],[5.23066349,47.454231432],[5.231509726,47.455357994],[5.23174756,47.455999119],[5.231966793,47.457149405],[5.231637934,47.457287189],[5.231855937,47.457707162],[5.232394082,47.458003025],[5.234324111,47.458465791],[5.235018222,47.458775758],[5.237890282,47.458965521],[5.237909985,47.458642749],[5.24722695,47.459487159],[5.24725529,47.459339824],[5.246649568,47.459081354],[5.247266493,47.458214831],[5.247540393,47.458065456],[5.247684777,47.457298107],[5.252889958,47.457082204],[5.252900402,47.456667751],[5.252541435,47.456656688],[5.252433488,47.455163873],[5.25292687,47.454867049],[5.252082795,47.453928807],[5.251331383,47.453520088],[5.250384233,47.452086727],[5.250180305,47.451056843],[5.250261914,47.450597788],[5.249875267,47.45036932],[5.255811328,47.449177355],[5.256730513,47.448527348],[5.256260239,47.447795315],[5.257924755,47.447128143],[5.258115973,47.447475648],[5.259798414,47.447202542],[5.25987569,47.445824999],[5.260203636,47.444693841],[5.260893631,47.444686741],[5.261110169,47.444250269],[5.260908543,47.443373446],[5.260598771,47.443299315],[5.259783215,47.442029167],[5.258831711,47.44222415],[5.258489565,47.441791322],[5.257304695,47.440732751],[5.260749451,47.439510461],[5.262796604,47.438576416],[5.264847287,47.437005571],[5.268738043,47.435856303],[5.26821337,47.433966354],[5.267775808,47.433913646],[5.26907982,47.432425712],[5.269667818,47.431299349],[5.26842424,47.43120473],[5.267738001,47.430638148],[5.265881266,47.429726938],[5.262149679,47.427533755],[5.261461025,47.428070369],[5.261088583,47.42817577],[5.260476907,47.42764372],[5.259679126,47.428204958],[5.257821434,47.427202685],[5.25621252,47.426055972],[5.25664053,47.425852249],[5.255104834,47.424741023],[5.256325459,47.424137393],[5.254913388,47.423219188],[5.255629434,47.422765832],[5.255089811,47.42239806],[5.256543007,47.421615208],[5.255874591,47.42089872],[5.255477111,47.42107033],[5.255262973,47.420837635],[5.256976738,47.420067735],[5.25640701,47.419236764],[5.255979202,47.419381048],[5.255418246,47.418442736],[5.25497855,47.418399029],[5.253098741,47.41585085],[5.251156788,47.413998177],[5.248781685,47.410040231]]]],&quot;type&quot;:&quot;MultiPolygon&quot;}"/>
    <s v="47.435920381, 5.240104785"/>
  </r>
  <r>
    <x v="0"/>
    <x v="386"/>
    <s v="21680"/>
    <s v="CC Auxonne Pontailler Val de Saône"/>
    <s v="200070902"/>
    <s v="CC"/>
    <s v="Côte-d'Or"/>
    <s v="21"/>
    <s v="Bourgogne-Franche-Comté"/>
    <s v="27"/>
    <s v="BT &lt;= 36 kVA"/>
    <m/>
    <m/>
    <n v="0"/>
    <n v="0"/>
    <n v="0"/>
    <n v="0"/>
    <n v="0"/>
    <n v="0"/>
    <n v="0"/>
    <n v="0"/>
    <n v="0"/>
    <n v="0"/>
    <s v="{&quot;coordinates&quot;:[[[[5.488004925,47.280173575],[5.487651862,47.275321898],[5.488340374,47.271557528],[5.488500943,47.271110039],[5.488037156,47.266810148],[5.487250304,47.265333668],[5.486644477,47.264451366],[5.485085832,47.263193177],[5.483697249,47.261061249],[5.48313662,47.260410341],[5.475933528,47.263847413],[5.474849774,47.26321304],[5.473707935,47.262322298],[5.475043502,47.262133474],[5.475492391,47.261968972],[5.475734934,47.261690883],[5.476347888,47.261555299],[5.477102558,47.260992457],[5.478504065,47.26014017],[5.477823155,47.259920542],[5.476996662,47.259527483],[5.476745248,47.259325693],[5.476260178,47.258647019],[5.475702651,47.258319362],[5.473015995,47.257176968],[5.472259645,47.256955314],[5.472075088,47.256768301],[5.471736705,47.255911747],[5.469983601,47.256137354],[5.467433901,47.25670504],[5.465933394,47.257189112],[5.464583654,47.257730305],[5.46280868,47.258144511],[5.463365842,47.259043276],[5.461370063,47.259692726],[5.460972936,47.259572357],[5.460412956,47.259738259],[5.460471409,47.260032446],[5.459029307,47.260581836],[5.458547441,47.260604664],[5.45608376,47.261469298],[5.45504192,47.26047178],[5.452918187,47.262089329],[5.452539092,47.262045107],[5.45215302,47.261529072],[5.451950337,47.260769574],[5.451634227,47.260336722],[5.447879301,47.261146511],[5.446601783,47.261216707],[5.44664022,47.261595985],[5.44626297,47.26301622],[5.446965359,47.264900946],[5.445930763,47.264874136],[5.442801329,47.264054729],[5.440979189,47.263409481],[5.440215754,47.26332197],[5.440608119,47.26249319],[5.441019317,47.26199186],[5.440028521,47.261471403],[5.441288354,47.260225358],[5.441920825,47.260284996],[5.442123571,47.259244037],[5.441207757,47.25920838],[5.441164372,47.25898142],[5.441252631,47.257691582],[5.442234123,47.25774657],[5.442266916,47.256663254],[5.442131293,47.256095076],[5.441771934,47.255639692],[5.440326757,47.255743975],[5.439519898,47.255659177],[5.438032695,47.25509961],[5.436780143,47.254258582],[5.435320699,47.253521864],[5.433862284,47.252047445],[5.433063275,47.251667014],[5.432862033,47.251400131],[5.433353749,47.251362791],[5.434715437,47.251958377],[5.435000665,47.251012971],[5.434528855,47.250438335],[5.435053015,47.24992024],[5.435158657,47.249419941],[5.435610385,47.249084403],[5.436381002,47.248955624],[5.436997212,47.247405198],[5.437650417,47.246788003],[5.439030828,47.246660792],[5.438939391,47.246044843],[5.438527343,47.245767093],[5.438348497,47.245148478],[5.439401962,47.245074975],[5.440835023,47.244331462],[5.441302093,47.244218947],[5.441973337,47.244408364],[5.442638026,47.244307893],[5.442652228,47.244038287],[5.442331389,47.242944403],[5.441508371,47.242324953],[5.441033938,47.241808941],[5.439878112,47.241607203],[5.439515307,47.241335625],[5.440241341,47.240606094],[5.437133489,47.238858392],[5.434874067,47.238728443],[5.429477956,47.239979245],[5.427005432,47.241164108],[5.42337313,47.241444562],[5.422947773,47.241426434],[5.423415774,47.243094626],[5.422953237,47.243132217],[5.422786645,47.244219222],[5.42236459,47.245126024],[5.422367234,47.245624948],[5.421961574,47.246954726],[5.422114222,47.247671182],[5.423251244,47.248481452],[5.422606336,47.249228087],[5.422315108,47.25048522],[5.421759787,47.251371383],[5.421396724,47.25256156],[5.421540908,47.253236761],[5.422437724,47.254086283],[5.421695948,47.25609048],[5.420776032,47.256197056],[5.420382819,47.256366487],[5.42030854,47.256626532],[5.420578941,47.257254965],[5.420605566,47.257992966],[5.420317956,47.258539377],[5.421332721,47.258804606],[5.422370337,47.260369028],[5.423052119,47.260818632],[5.423478325,47.261614931],[5.424582267,47.262975295],[5.425117955,47.263001021],[5.425556307,47.263156677],[5.426118313,47.263560133],[5.426805058,47.264264504],[5.42742993,47.264477495],[5.428034088,47.264378382],[5.428540261,47.264628979],[5.429940981,47.266549606],[5.430184537,47.267224514],[5.430291205,47.267886079],[5.430185425,47.268589924],[5.43052704,47.26912137],[5.430522506,47.269840206],[5.429368482,47.270334539],[5.428989675,47.270941423],[5.428045628,47.271924915],[5.427840548,47.272950575],[5.426998179,47.27413548],[5.425860811,47.275001405],[5.425305673,47.275075161],[5.424002134,47.275720273],[5.424527835,47.276049739],[5.424883331,47.276888941],[5.425150796,47.276921177],[5.425340801,47.27726036],[5.426307816,47.27795437],[5.42637882,47.278149232],[5.428159208,47.279444971],[5.428666011,47.27994054],[5.429027924,47.280597658],[5.429773498,47.280431631],[5.430552566,47.280099173],[5.431155795,47.279975748],[5.432275454,47.279565887],[5.433507071,47.281423365],[5.434427027,47.281308591],[5.434474902,47.28099235],[5.436828287,47.280674533],[5.437237304,47.281375673],[5.437367281,47.282315048],[5.436279895,47.282473893],[5.436161874,47.282702441],[5.436163315,47.283872387],[5.436742975,47.283753933],[5.437438389,47.283765443],[5.437761253,47.28405498],[5.438944744,47.28397156],[5.439983653,47.283619165],[5.440370163,47.283328222],[5.442168151,47.282495987],[5.443384063,47.281787668],[5.44361923,47.281865577],[5.44431247,47.28267329],[5.444871513,47.284196263],[5.445830097,47.284057167],[5.445837472,47.282416877],[5.446551055,47.282420743],[5.44683103,47.283365954],[5.447300845,47.283538882],[5.44856624,47.2844687],[5.448858143,47.284484154],[5.448796045,47.283586588],[5.449792983,47.28362138],[5.450400963,47.284704666],[5.450829284,47.284692916],[5.451112365,47.285066121],[5.451424312,47.285810696],[5.450202618,47.286421046],[5.449954459,47.286697391],[5.450030148,47.287021838],[5.450825365,47.286898761],[5.451411242,47.287873526],[5.455626138,47.286748604],[5.45882842,47.285598157],[5.458424187,47.285066315],[5.458878195,47.284892768],[5.459815055,47.285753774],[5.460217576,47.286247819],[5.460671518,47.28705511],[5.461667615,47.286261192],[5.460087612,47.283901595],[5.460608985,47.283523059],[5.461071818,47.283715894],[5.461750189,47.284857077],[5.462673145,47.286020084],[5.464447059,47.285562694],[5.465852328,47.285466182],[5.466312636,47.285516742],[5.466512933,47.285814213],[5.46949522,47.284894214],[5.471991098,47.286320884],[5.472859029,47.285852043],[5.477907604,47.28396005],[5.478616176,47.283625168],[5.488004925,47.280173575]]]],&quot;type&quot;:&quot;MultiPolygon&quot;}"/>
    <s v="47.267919458, 5.452905452"/>
  </r>
  <r>
    <x v="0"/>
    <x v="387"/>
    <s v="21679"/>
    <s v="CC Ouche et Montagne"/>
    <s v="200039055"/>
    <s v="CC"/>
    <s v="Côte-d'Or"/>
    <s v="21"/>
    <s v="Bourgogne-Franche-Comté"/>
    <s v="27"/>
    <s v="BT &lt;= 36 kVA"/>
    <m/>
    <m/>
    <n v="0"/>
    <n v="0"/>
    <n v="0"/>
    <n v="0"/>
    <n v="0"/>
    <n v="0"/>
    <n v="0"/>
    <n v="0"/>
    <n v="0"/>
    <n v="0"/>
    <s v="{&quot;coordinates&quot;:[[[[4.665784948,47.294859706],[4.665489998,47.296402794],[4.664220409,47.299127732],[4.664246547,47.299757665],[4.664065956,47.300166353],[4.663306495,47.300946215],[4.662494605,47.302042876],[4.66201478,47.303177097],[4.660833353,47.304911142],[4.65980193,47.307046424],[4.660109013,47.308029811],[4.660141928,47.308794711],[4.66004112,47.3095165],[4.660386968,47.309869027],[4.660476422,47.310407108],[4.660278941,47.311941572],[4.660045818,47.312666154],[4.660318654,47.312840538],[4.660266195,47.31315644],[4.659888435,47.31361386],[4.65971326,47.314157525],[4.659846048,47.315155107],[4.66015508,47.31671384],[4.660186618,47.317562496],[4.660463195,47.319227042],[4.659477753,47.319946169],[4.659189747,47.320395998],[4.657909197,47.323652237],[4.660060082,47.325032479],[4.660451992,47.325543721],[4.660427486,47.325864625],[4.661815063,47.325641277],[4.662282725,47.326074894],[4.664671883,47.326206346],[4.667263804,47.326469903],[4.66813922,47.3268121],[4.669366188,47.327641772],[4.669852837,47.328172332],[4.670576647,47.328067376],[4.671518298,47.328408595],[4.67300736,47.329188535],[4.677544352,47.330829399],[4.684265922,47.330367431],[4.684383425,47.330608844],[4.684827334,47.330658231],[4.68696653,47.330455192],[4.687263308,47.330163642],[4.68697143,47.329599708],[4.687235307,47.329525641],[4.684829185,47.324556861],[4.684808693,47.324072724],[4.685555136,47.320726673],[4.683930402,47.316801831],[4.683642998,47.315490459],[4.683484353,47.315498162],[4.683297194,47.314807538],[4.683584773,47.314393668],[4.683166963,47.31213152],[4.682521555,47.312195803],[4.682470456,47.311748124],[4.681917304,47.310657603],[4.682025017,47.304924735],[4.682173963,47.304016731],[4.681891867,47.301687771],[4.68006473,47.301716936],[4.679811001,47.300714813],[4.679619519,47.300602328],[4.67964863,47.299501564],[4.67853543,47.299459141],[4.678645843,47.299095566],[4.674088161,47.296408744],[4.67338678,47.295477896],[4.673306878,47.295164794],[4.670727509,47.295172242],[4.665784948,47.294859706]]]],&quot;type&quot;:&quot;MultiPolygon&quot;}"/>
    <s v="47.313997891, 4.672348437"/>
  </r>
  <r>
    <x v="0"/>
    <x v="387"/>
    <s v="21679"/>
    <s v="CC Ouche et Montagne"/>
    <s v="200039055"/>
    <s v="CC"/>
    <s v="Côte-d'Or"/>
    <s v="21"/>
    <s v="Bourgogne-Franche-Comté"/>
    <s v="27"/>
    <s v="HTA"/>
    <n v="0"/>
    <n v="0"/>
    <n v="1"/>
    <n v="23297.040000000001"/>
    <n v="0"/>
    <n v="0"/>
    <n v="0"/>
    <n v="0"/>
    <n v="0"/>
    <n v="0"/>
    <n v="0"/>
    <n v="0"/>
    <s v="{&quot;coordinates&quot;:[[[[4.665784948,47.294859706],[4.665489998,47.296402794],[4.664220409,47.299127732],[4.664246547,47.299757665],[4.664065956,47.300166353],[4.663306495,47.300946215],[4.662494605,47.302042876],[4.66201478,47.303177097],[4.660833353,47.304911142],[4.65980193,47.307046424],[4.660109013,47.308029811],[4.660141928,47.308794711],[4.66004112,47.3095165],[4.660386968,47.309869027],[4.660476422,47.310407108],[4.660278941,47.311941572],[4.660045818,47.312666154],[4.660318654,47.312840538],[4.660266195,47.31315644],[4.659888435,47.31361386],[4.65971326,47.314157525],[4.659846048,47.315155107],[4.66015508,47.31671384],[4.660186618,47.317562496],[4.660463195,47.319227042],[4.659477753,47.319946169],[4.659189747,47.320395998],[4.657909197,47.323652237],[4.660060082,47.325032479],[4.660451992,47.325543721],[4.660427486,47.325864625],[4.661815063,47.325641277],[4.662282725,47.326074894],[4.664671883,47.326206346],[4.667263804,47.326469903],[4.66813922,47.3268121],[4.669366188,47.327641772],[4.669852837,47.328172332],[4.670576647,47.328067376],[4.671518298,47.328408595],[4.67300736,47.329188535],[4.677544352,47.330829399],[4.684265922,47.330367431],[4.684383425,47.330608844],[4.684827334,47.330658231],[4.68696653,47.330455192],[4.687263308,47.330163642],[4.68697143,47.329599708],[4.687235307,47.329525641],[4.684829185,47.324556861],[4.684808693,47.324072724],[4.685555136,47.320726673],[4.683930402,47.316801831],[4.683642998,47.315490459],[4.683484353,47.315498162],[4.683297194,47.314807538],[4.683584773,47.314393668],[4.683166963,47.31213152],[4.682521555,47.312195803],[4.682470456,47.311748124],[4.681917304,47.310657603],[4.682025017,47.304924735],[4.682173963,47.304016731],[4.681891867,47.301687771],[4.68006473,47.301716936],[4.679811001,47.300714813],[4.679619519,47.300602328],[4.67964863,47.299501564],[4.67853543,47.299459141],[4.678645843,47.299095566],[4.674088161,47.296408744],[4.67338678,47.295477896],[4.673306878,47.295164794],[4.670727509,47.295172242],[4.665784948,47.294859706]]]],&quot;type&quot;:&quot;MultiPolygon&quot;}"/>
    <s v="47.313997891, 4.672348437"/>
  </r>
  <r>
    <x v="0"/>
    <x v="388"/>
    <s v="21678"/>
    <s v="CC des Terres d'Auxois"/>
    <s v="200071017"/>
    <s v="CC"/>
    <s v="Côte-d'Or"/>
    <s v="21"/>
    <s v="Bourgogne-Franche-Comté"/>
    <s v="27"/>
    <s v="BT &lt;= 36 kVA"/>
    <m/>
    <m/>
    <n v="0"/>
    <n v="0"/>
    <n v="0"/>
    <n v="0"/>
    <n v="0"/>
    <n v="0"/>
    <n v="0"/>
    <n v="0"/>
    <n v="0"/>
    <n v="0"/>
    <s v="{&quot;coordinates&quot;:[[[[4.274764544,47.381109724],[4.276120848,47.382903597],[4.27733775,47.383571779],[4.277773196,47.383988346],[4.277828551,47.384419894],[4.280625921,47.384543068],[4.280989168,47.384322087],[4.281821198,47.384247192],[4.282478278,47.383730361],[4.282667014,47.383806607],[4.283596941,47.383779237],[4.284363341,47.383621318],[4.284897093,47.383878315],[4.285532992,47.383806461],[4.287031673,47.383781776],[4.287196228,47.383899698],[4.287951797,47.383953452],[4.289110909,47.384361057],[4.289860569,47.384499495],[4.290117397,47.384705521],[4.290828375,47.384778659],[4.291126086,47.385140886],[4.291955107,47.385271226],[4.292788082,47.385565377],[4.294302581,47.38580962],[4.295317355,47.385671372],[4.296689559,47.385896462],[4.297255722,47.38617465],[4.298584626,47.386417308],[4.299535016,47.38619331],[4.300302837,47.386422412],[4.300797348,47.386696882],[4.301544806,47.386468836],[4.301510414,47.387127361],[4.301810461,47.387582269],[4.302219211,47.387709139],[4.302660324,47.387476415],[4.303489278,47.387219533],[4.304435833,47.38754654],[4.304721793,47.387257927],[4.304507325,47.386452738],[4.304168481,47.386365606],[4.303030216,47.386331553],[4.302832765,47.386061866],[4.303777084,47.38591623],[4.304015204,47.385786613],[4.303806801,47.384903026],[4.304186943,47.384671879],[4.30487863,47.384659616],[4.305157814,47.384147795],[4.304182032,47.38419746],[4.303939262,47.38391748],[4.304167885,47.383343205],[4.3046287,47.383213789],[4.305109589,47.383528009],[4.30532049,47.383478824],[4.305546555,47.382909077],[4.305112687,47.3825115],[4.305375442,47.382251055],[4.305983069,47.382054261],[4.306573091,47.382223195],[4.306963152,47.382454697],[4.306817586,47.382791257],[4.307517824,47.383021971],[4.307948272,47.382952305],[4.308174189,47.382432072],[4.308192914,47.382004204],[4.308486454,47.38148501],[4.309040957,47.381176255],[4.309524357,47.380507266],[4.310192614,47.380569061],[4.310921261,47.380823744],[4.311336625,47.380734428],[4.311363843,47.380383891],[4.311050359,47.379814815],[4.311529992,47.379643743],[4.312212602,47.378992301],[4.312085345,47.378666916],[4.31173496,47.378377362],[4.312291868,47.378331461],[4.312760381,47.378789843],[4.312998901,47.37927423],[4.313602776,47.379630242],[4.315553458,47.37798938],[4.316172194,47.377330533],[4.316444238,47.377505719],[4.316542063,47.378359029],[4.319250291,47.37993182],[4.320823135,47.381254558],[4.322320293,47.382353952],[4.321609229,47.382815806],[4.32202942,47.384212848],[4.322334796,47.384501083],[4.322715209,47.384445437],[4.323658423,47.386245272],[4.325380476,47.388014614],[4.325525866,47.388372189],[4.324968349,47.389416627],[4.324917389,47.389822358],[4.325792759,47.390212126],[4.325820932,47.390976187],[4.32604326,47.391602983],[4.325192481,47.391887284],[4.325085897,47.392563747],[4.324024422,47.392907161],[4.325535172,47.393950537],[4.325749293,47.394352344],[4.326491851,47.396498365],[4.326595651,47.397531659],[4.326477324,47.397894041],[4.327078424,47.398018631],[4.327763347,47.398636541],[4.331648057,47.399739139],[4.33190136,47.399420222],[4.332005635,47.398653748],[4.33252266,47.398329108],[4.333372383,47.39799975],[4.334172318,47.398121123],[4.334471251,47.397825085],[4.334818318,47.397704959],[4.336092875,47.396333522],[4.336543598,47.396010525],[4.337589621,47.395632962],[4.337912695,47.395402361],[4.338167626,47.393929185],[4.33905861,47.3924955],[4.339159892,47.391666927],[4.340393566,47.391640107],[4.341066486,47.391192083],[4.34172661,47.391398747],[4.341971977,47.391137519],[4.342065563,47.38952664],[4.341983877,47.389123332],[4.342776541,47.389064662],[4.343438924,47.387298653],[4.343428183,47.387028676],[4.342822462,47.386769174],[4.342920524,47.385867705],[4.343379604,47.385724649],[4.344335848,47.385794626],[4.344016383,47.38537246],[4.34449162,47.385345357],[4.345293649,47.385556661],[4.34534557,47.384614307],[4.34682672,47.384841149],[4.347481977,47.383853987],[4.348741914,47.383877191],[4.34911564,47.383240816],[4.348772478,47.38293148],[4.348819017,47.382357424],[4.351028608,47.382297552],[4.351524777,47.382208053],[4.352303937,47.381881171],[4.353163705,47.381649683],[4.35364581,47.381423486],[4.353792427,47.381087752],[4.355069933,47.38018243],[4.351466286,47.378835156],[4.350615416,47.377365784],[4.350476626,47.375433462],[4.350642115,47.374531196],[4.350948179,47.373895598],[4.350936269,47.373580617],[4.349814696,47.371936115],[4.348218948,47.369983784],[4.348462381,47.369439853],[4.346575953,47.368573086],[4.346688235,47.368030677],[4.346469371,47.367494807],[4.347804578,47.367786347],[4.348284553,47.366688661],[4.345226324,47.365751729],[4.346042105,47.364938274],[4.348121528,47.363629375],[4.347270421,47.36250661],[4.346927825,47.361897445],[4.346089063,47.359469023],[4.346291803,47.357093356],[4.346171396,47.355093275],[4.346234268,47.354430789],[4.345439865,47.354241014],[4.34492332,47.354564818],[4.342297575,47.354097289],[4.340945208,47.356497028],[4.336657378,47.354092987],[4.336269807,47.353586048],[4.335445486,47.353310115],[4.3340846,47.352714413],[4.333579525,47.352169198],[4.333248144,47.352109077],[4.331695433,47.351255348],[4.331178425,47.35076158],[4.330147452,47.350323214],[4.328975049,47.349255313],[4.327287235,47.348342747],[4.328194092,47.347515766],[4.327286181,47.347014745],[4.326605583,47.346491313],[4.327062198,47.346099848],[4.327522116,47.346002757],[4.330083851,47.343107638],[4.329834558,47.343096987],[4.328534719,47.342920986],[4.326318142,47.342311569],[4.325592134,47.342199209],[4.323486243,47.342261938],[4.322027832,47.342153397],[4.319944861,47.342394069],[4.319167821,47.342360579],[4.318786997,47.342010166],[4.318314811,47.34176883],[4.317987275,47.341430414],[4.317509892,47.341246756],[4.317137538,47.340862929],[4.317484028,47.340570887],[4.318274963,47.3394995],[4.316931756,47.338414509],[4.316064292,47.338255976],[4.31523066,47.338450891],[4.310982328,47.338370169],[4.310565549,47.33800843],[4.308145865,47.337689073],[4.306650616,47.337747319],[4.304719869,47.337979705],[4.303397239,47.338001758],[4.301810289,47.337610797],[4.300961036,47.337326799],[4.300333873,47.337243787],[4.298828223,47.337200311],[4.297775544,47.337047314],[4.29700106,47.336841682],[4.297103956,47.337811108],[4.294722286,47.337855687],[4.294642142,47.337608085],[4.293927396,47.337847439],[4.2934667,47.338351362],[4.293177089,47.339029846],[4.292278946,47.339464805],[4.292331069,47.339979223],[4.292828115,47.340708373],[4.292854176,47.341075424],[4.294283494,47.342398319],[4.293730045,47.342682691],[4.293852718,47.343210727],[4.294533803,47.344098982],[4.29488487,47.344265234],[4.297287297,47.344629179],[4.297233759,47.344989914],[4.296912569,47.345621941],[4.296942748,47.346103288],[4.296077371,47.346033716],[4.293778522,47.346726495],[4.292434301,47.346961142],[4.290850933,47.347057076],[4.289854663,47.346888074],[4.289150199,47.347065158],[4.289852475,47.348119766],[4.291535325,47.348633171],[4.291394503,47.349056997],[4.293596831,47.350949322],[4.293353169,47.351338281],[4.294268348,47.351931318],[4.294759908,47.352647014],[4.294699465,47.353491307],[4.293449446,47.354947575],[4.293501487,47.355402567],[4.293987641,47.356003082],[4.294086113,47.3565701],[4.29456453,47.356849278],[4.294859983,47.35717821],[4.295351395,47.357446436],[4.295964944,47.357943784],[4.296335621,47.358533873],[4.296767038,47.358950418],[4.297234805,47.359609647],[4.297969153,47.360333421],[4.297325096,47.36032981],[4.296703716,47.360442085],[4.296476557,47.360802054],[4.294857027,47.361502568],[4.293873654,47.361825038],[4.29275486,47.361532276],[4.291577179,47.361765054],[4.290891931,47.362087786],[4.289657098,47.362259056],[4.289272092,47.363496788],[4.290173969,47.363529995],[4.289981419,47.363843649],[4.289663546,47.365007709],[4.289196597,47.36603477],[4.289406267,47.366267431],[4.289105169,47.367082873],[4.287905115,47.36799021],[4.287676231,47.368392494],[4.288107904,47.36876405],[4.286399736,47.36959597],[4.28615745,47.371871991],[4.28642021,47.37199693],[4.286668384,47.372508272],[4.285859517,47.372491114],[4.285427819,47.372838015],[4.285397329,47.373446076],[4.284973045,47.375430594],[4.284549763,47.376517469],[4.283916685,47.37692511],[4.282930055,47.377236714],[4.282126491,47.377277992],[4.280027442,47.377853027],[4.279575859,47.378092085],[4.279095613,47.37774084],[4.277778823,47.378716873],[4.278923176,47.379625323],[4.279089044,47.379910702],[4.278008293,47.380058539],[4.277080644,47.379677992],[4.27700256,47.379905732],[4.276286155,47.380325049],[4.276017909,47.380248766],[4.274764544,47.381109724]]]],&quot;type&quot;:&quot;MultiPolygon&quot;}"/>
    <s v="47.366958331, 4.317209988"/>
  </r>
  <r>
    <x v="0"/>
    <x v="20"/>
    <s v="21676"/>
    <s v="CC des Terres d'Auxois"/>
    <s v="200071017"/>
    <s v="CC"/>
    <s v="Côte-d'Or"/>
    <s v="21"/>
    <s v="Bourgogne-Franche-Comté"/>
    <s v="27"/>
    <s v="BT &lt;= 36 kVA"/>
    <m/>
    <m/>
    <n v="0"/>
    <n v="0"/>
    <n v="0"/>
    <n v="0"/>
    <n v="0"/>
    <n v="0"/>
    <n v="0"/>
    <n v="0"/>
    <n v="0"/>
    <n v="0"/>
    <s v="{&quot;coordinates&quot;:[[[[4.221991769,47.456191684],[4.222475146,47.45672408],[4.222423346,47.457129753],[4.222168091,47.457403419],[4.222194842,47.45816838],[4.222342067,47.458570162],[4.222125322,47.460240665],[4.222414361,47.460806611],[4.223435506,47.461342357],[4.225249433,47.462003896],[4.227760368,47.462086379],[4.227499774,47.462474449],[4.227502172,47.46379514],[4.227131541,47.464595798],[4.227236539,47.465643521],[4.226904754,47.465648818],[4.225908825,47.465465748],[4.223427172,47.465335201],[4.223217361,47.465623695],[4.223185054,47.466127292],[4.222811232,47.466210443],[4.222626712,47.466618408],[4.221673964,47.467804176],[4.221563567,47.468435531],[4.221281755,47.468944445],[4.222410494,47.469417852],[4.223387649,47.469938755],[4.223601226,47.470221],[4.223413643,47.47066951],[4.222922905,47.471099597],[4.221149724,47.471770908],[4.22143208,47.472216286],[4.221396933,47.472712708],[4.221986495,47.474633119],[4.222235578,47.474318109],[4.223451004,47.474105484],[4.223858753,47.474923154],[4.224768918,47.47483256],[4.224902369,47.475383928],[4.226074136,47.475235655],[4.226272084,47.475993406],[4.22776065,47.475646419],[4.22731969,47.47743722],[4.230352825,47.476924467],[4.231287152,47.476959606],[4.233246333,47.479806264],[4.234459611,47.48180013],[4.235333426,47.48174135],[4.234995192,47.483370837],[4.235300848,47.483552153],[4.238670166,47.483666716],[4.23871528,47.484238813],[4.239219563,47.484852839],[4.239827323,47.485117355],[4.240878988,47.485395145],[4.241844405,47.485847599],[4.242494216,47.485691223],[4.243141586,47.485715825],[4.244560162,47.485950054],[4.246713652,47.48643118],[4.249030538,47.486741262],[4.249722176,47.486897694],[4.249650464,47.487353104],[4.249735249,47.48808322],[4.250273169,47.488253902],[4.25044891,47.489465589],[4.252173608,47.489437159],[4.25270643,47.491318411],[4.252671704,47.492218161],[4.253024075,47.492631199],[4.254812536,47.492032171],[4.254990561,47.491863702],[4.256081072,47.492881865],[4.25641727,47.493396799],[4.25778706,47.494426338],[4.257088845,47.49506947],[4.257605247,47.495959671],[4.257989059,47.497933432],[4.258854335,47.498009612],[4.25910507,47.497599978],[4.259494442,47.497323886],[4.259954433,47.497226184],[4.260075838,47.496909774],[4.26100876,47.496925788],[4.261409276,47.497517435],[4.261649906,47.498145023],[4.262575497,47.49903167],[4.264247659,47.503176407],[4.267783075,47.503348657],[4.270737799,47.503515432],[4.270921245,47.503072296],[4.27579548,47.498658987],[4.275501364,47.498023911],[4.278014025,47.497102398],[4.278391914,47.496739041],[4.278931646,47.495921966],[4.280357649,47.495282409],[4.282212071,47.494894699],[4.282664314,47.494697961],[4.282811761,47.494420851],[4.287814395,47.491331706],[4.288847924,47.491006077],[4.288671963,47.490814462],[4.289710729,47.490431149],[4.290040852,47.490460804],[4.29143551,47.489854764],[4.291630949,47.489862501],[4.292581113,47.490376827],[4.294850094,47.489237075],[4.295971059,47.488521486],[4.295334704,47.488131538],[4.296236735,47.487810005],[4.295217595,47.486969671],[4.294603074,47.486218461],[4.2941309,47.486080563],[4.294290192,47.485857322],[4.294157784,47.485599511],[4.293243105,47.485066797],[4.29289738,47.484444936],[4.292383074,47.484046415],[4.292254472,47.483670621],[4.292861525,47.483840341],[4.294441079,47.484517819],[4.295536465,47.484889163],[4.298710622,47.485598352],[4.299818397,47.485712036],[4.304863621,47.485641221],[4.30589419,47.485801626],[4.306955461,47.486348802],[4.307182682,47.486135585],[4.306531107,47.485287621],[4.307328286,47.484266751],[4.308360742,47.483472806],[4.309416965,47.481860219],[4.309800021,47.481503898],[4.311952445,47.478564525],[4.311230655,47.477993765],[4.311504099,47.47766388],[4.311324241,47.476555843],[4.311890912,47.476487341],[4.311604689,47.475699206],[4.31129176,47.474254156],[4.311313716,47.473903694],[4.311645101,47.473067189],[4.31155217,47.472905283],[4.309697627,47.471674745],[4.310283533,47.471254918],[4.309126799,47.470702542],[4.307373225,47.469469032],[4.307082674,47.469532613],[4.306548037,47.469986061],[4.2985542,47.469188691],[4.298823581,47.47087914],[4.298988498,47.471273429],[4.297862796,47.471612788],[4.295940844,47.471641396],[4.295640963,47.471210791],[4.292992986,47.469545873],[4.292793921,47.469549884],[4.290675482,47.470787879],[4.288980172,47.469309471],[4.2888782,47.468493134],[4.287946573,47.467903847],[4.287214363,47.466882909],[4.286268543,47.465921945],[4.285402214,47.464344294],[4.28476312,47.461722488],[4.285172908,47.460377425],[4.285109153,47.459546256],[4.284837177,47.459054995],[4.2851396,47.458602409],[4.285066826,47.458225088],[4.284265306,47.456797059],[4.283229904,47.455356298],[4.282722932,47.454362555],[4.281021952,47.452505065],[4.28054521,47.451718048],[4.282395547,47.450003315],[4.280789968,47.449686982],[4.280295661,47.448885752],[4.280024699,47.448710473],[4.278673975,47.448615482],[4.276815781,47.447999369],[4.276617846,47.448047456],[4.275323462,47.448924131],[4.271935141,47.44764227],[4.271673471,47.44707434],[4.270834796,47.447693902],[4.270323693,47.447856133],[4.26887018,47.446221741],[4.268665182,47.445803536],[4.267544976,47.445799536],[4.267108668,47.445476578],[4.265663885,47.445552618],[4.264466492,47.445820417],[4.263065864,47.445574539],[4.261722286,47.445102051],[4.261179177,47.444750519],[4.261038569,47.444527868],[4.260817365,47.443249141],[4.260139067,47.442960289],[4.260248258,47.442468444],[4.259994585,47.441839181],[4.259133263,47.44132813],[4.258088441,47.441139563],[4.257446008,47.440624333],[4.257154916,47.44060407],[4.256458399,47.440780848],[4.254830868,47.440585037],[4.253401446,47.440631951],[4.25254611,47.441111116],[4.252224292,47.441138887],[4.251163183,47.44081989],[4.250639732,47.440396075],[4.249904134,47.440206812],[4.249367421,47.440237784],[4.249057789,47.440389656],[4.248829351,47.441121348],[4.249003146,47.441403977],[4.249583252,47.441696649],[4.249733256,47.441983133],[4.249718993,47.442395622],[4.249214618,47.443358952],[4.249376145,47.443627307],[4.250121731,47.444128869],[4.250785884,47.44477985],[4.251616455,47.445282289],[4.251773526,47.445927012],[4.2517105,47.446353529],[4.252004795,47.446623154],[4.251920274,47.446811324],[4.252163558,47.447339881],[4.250580521,47.447011188],[4.249479154,47.447701838],[4.2492112,47.448162964],[4.248648511,47.448563331],[4.248194929,47.448577198],[4.24633111,47.447760798],[4.246161796,47.446986557],[4.245399989,47.446358203],[4.245008887,47.446261554],[4.244189397,47.446634036],[4.243129467,47.446883039],[4.241418701,47.446651917],[4.240297862,47.446850227],[4.239050128,47.447185821],[4.238077644,47.447831776],[4.237290809,47.448069717],[4.236267612,47.448187724],[4.236094701,47.448573985],[4.232272416,47.449961348],[4.232561737,47.4493839],[4.232485912,47.448684276],[4.232709439,47.44818945],[4.231883549,47.446788338],[4.23132643,47.446165829],[4.229104388,47.44626404],[4.228306106,47.446987298],[4.227830505,47.447661232],[4.228531732,47.448492003],[4.228433856,47.448680297],[4.22653617,47.449095536],[4.224372247,47.449012984],[4.223759898,47.449397545],[4.223296618,47.45038193],[4.223077652,47.45206867],[4.223418758,47.453404713],[4.223139657,47.454434874],[4.22382914,47.455622308],[4.223737879,47.455985183],[4.222942845,47.455871999],[4.222174285,47.455988104],[4.221991769,47.456191684]]]],&quot;type&quot;:&quot;MultiPolygon&quot;}"/>
    <s v="47.470853362, 4.26275583"/>
  </r>
  <r>
    <x v="0"/>
    <x v="389"/>
    <s v="21672"/>
    <s v="CC des Terres d'Auxois"/>
    <s v="200071017"/>
    <s v="CC"/>
    <s v="Côte-d'Or"/>
    <s v="21"/>
    <s v="Bourgogne-Franche-Comté"/>
    <s v="27"/>
    <s v="BT &lt;= 36 kVA"/>
    <m/>
    <m/>
    <n v="0"/>
    <n v="0"/>
    <n v="0"/>
    <n v="0"/>
    <n v="0"/>
    <n v="0"/>
    <n v="0"/>
    <n v="0"/>
    <n v="0"/>
    <n v="0"/>
    <s v="{&quot;coordinates&quot;:[[[[4.522145004,47.360054824],[4.522245269,47.360786423],[4.522254941,47.362761737],[4.52192912,47.365009759],[4.522003232,47.366173883],[4.52230896,47.36704685],[4.523443396,47.368540123],[4.522476826,47.368712157],[4.520680919,47.36852138],[4.52049385,47.368794842],[4.517895438,47.368438945],[4.517766853,47.368531562],[4.516827788,47.370286057],[4.516234346,47.371750613],[4.516928714,47.371980153],[4.517388375,47.372252369],[4.51793558,47.373322977],[4.516848258,47.373587477],[4.517430325,47.374578398],[4.517811651,47.375688086],[4.517809915,47.37604826],[4.51739475,47.376319292],[4.517919497,47.377437911],[4.518141721,47.37770242],[4.516805886,47.378088114],[4.51734728,47.37909217],[4.518033669,47.379551403],[4.519094486,47.379985031],[4.519381661,47.380482787],[4.519482846,47.381293603],[4.519649132,47.381594856],[4.519947309,47.383088281],[4.520628837,47.383794265],[4.520792749,47.384245009],[4.521185707,47.384404636],[4.521348499,47.384768959],[4.521928424,47.385350212],[4.522900884,47.386168523],[4.52375993,47.386680383],[4.524720905,47.387559154],[4.525660878,47.388211299],[4.526605642,47.388704907],[4.528207417,47.38899089],[4.53030867,47.388892121],[4.531180403,47.389008496],[4.532370034,47.38929985],[4.533101589,47.38966026],[4.53347616,47.389962348],[4.53532906,47.391931323],[4.536003772,47.39211059],[4.53687107,47.391746182],[4.537900001,47.390961855],[4.537713481,47.390329557],[4.538564574,47.38967903],[4.539324971,47.388594815],[4.539235173,47.388376312],[4.53981269,47.387203577],[4.540377039,47.386357849],[4.540550796,47.385853135],[4.540204373,47.384546775],[4.539851704,47.383760914],[4.541545796,47.383018158],[4.541260883,47.382837358],[4.540460084,47.381634261],[4.540548435,47.381387287],[4.539800842,47.380466199],[4.538990862,47.379726009],[4.539269958,47.379427889],[4.537509169,47.376500646],[4.53740022,47.375520671],[4.538570763,47.375155834],[4.539808471,47.37463793],[4.54066172,47.374441144],[4.541440944,47.374067058],[4.542407106,47.37341857],[4.541447253,47.372626361],[4.540912188,47.372502],[4.539917369,47.372475569],[4.539245936,47.372263869],[4.53877061,47.371957731],[4.538417349,47.371424879],[4.537514602,47.370818261],[4.536598472,47.370807868],[4.535851505,47.370595347],[4.536724118,47.369133294],[4.536814157,47.368621586],[4.536348069,47.368451273],[4.536616633,47.36787958],[4.535291476,47.367884489],[4.534947365,47.367576601],[4.535139518,47.367437205],[4.534644785,47.366682014],[4.532711268,47.366359083],[4.53238013,47.366365251],[4.531714513,47.366167838],[4.531328662,47.36578936],[4.531039843,47.365049448],[4.530736167,47.364578046],[4.530239099,47.36415601],[4.530393981,47.364010809],[4.529688535,47.363344809],[4.52967945,47.363026192],[4.529189262,47.362751724],[4.528974835,47.36220261],[4.528182996,47.361386473],[4.527921788,47.360822666],[4.527222005,47.360073741],[4.52637796,47.360494507],[4.525606623,47.361049369],[4.525141799,47.361013153],[4.522586737,47.360071546],[4.522145004,47.360054824]]]],&quot;type&quot;:&quot;MultiPolygon&quot;}"/>
    <s v="47.376644905, 4.529063631"/>
  </r>
  <r>
    <x v="0"/>
    <x v="23"/>
    <s v="21671"/>
    <s v="CC du Pays Châtillonnais"/>
    <s v="242101434"/>
    <s v="CC"/>
    <s v="Côte-d'Or"/>
    <s v="21"/>
    <s v="Bourgogne-Franche-Comté"/>
    <s v="27"/>
    <s v="BT &gt; 36 kVA"/>
    <n v="2"/>
    <n v="228.99700000000001"/>
    <n v="0"/>
    <n v="0"/>
    <n v="0"/>
    <n v="0"/>
    <n v="0"/>
    <n v="0"/>
    <n v="0"/>
    <n v="0"/>
    <n v="0"/>
    <n v="0"/>
    <s v="{&quot;coordinates&quot;:[[[[4.359449743,47.926603954],[4.360918271,47.925537451],[4.361312516,47.92540147],[4.363154676,47.925276598],[4.363384201,47.925192926],[4.364216971,47.924195863],[4.364153008,47.923270415],[4.364915499,47.922302064],[4.364983998,47.921893528],[4.364721064,47.920833578],[4.364437688,47.920488535],[4.362906797,47.919222781],[4.361369033,47.918312622],[4.359845605,47.91832577],[4.357058938,47.918106875],[4.355165777,47.918427563],[4.354819005,47.918113832],[4.353600664,47.918276393],[4.353266102,47.918021023],[4.352685026,47.918127627],[4.352530266,47.91793949],[4.353330011,47.917691755],[4.353591943,47.917461914],[4.35365701,47.916443163],[4.353796154,47.915914107],[4.353434461,47.915696853],[4.352679681,47.916079086],[4.352281934,47.91591805],[4.352243083,47.915706976],[4.352642886,47.915423344],[4.353629853,47.914958328],[4.354260768,47.915337193],[4.354678208,47.915272973],[4.354303777,47.914871351],[4.354826278,47.914674505],[4.355702017,47.914731006],[4.356571834,47.914189009],[4.357355848,47.91437617],[4.357983701,47.914215896],[4.358433218,47.913469922],[4.358919994,47.913186162],[4.359572422,47.913202014],[4.36028756,47.912739186],[4.361135073,47.912740168],[4.361287564,47.912264951],[4.360941074,47.911805419],[4.360929862,47.911368103],[4.361845934,47.911276476],[4.362000541,47.911092864],[4.361742387,47.910684514],[4.361213676,47.910323405],[4.361017096,47.910018752],[4.361051711,47.909645711],[4.36027334,47.908109267],[4.360059237,47.90785162],[4.359451627,47.907492316],[4.35924655,47.906698106],[4.357271476,47.906154791],[4.356396806,47.906029883],[4.355581408,47.905342625],[4.355102656,47.90515193],[4.354926956,47.904928934],[4.354868842,47.904487657],[4.354224449,47.903155747],[4.352078446,47.90319938],[4.351844663,47.903007651],[4.350837939,47.902793313],[4.34937743,47.902209742],[4.345755892,47.900017266],[4.343526954,47.899846572],[4.342025292,47.900329095],[4.340927346,47.900527059],[4.331243715,47.900498637],[4.329069092,47.901426967],[4.318537185,47.904436797],[4.312921023,47.905114487],[4.311242117,47.905429375],[4.311021247,47.905538052],[4.311182695,47.906709062],[4.310897557,47.907305402],[4.310117101,47.907630943],[4.307637246,47.908313845],[4.30732577,47.908440625],[4.306976307,47.90881895],[4.306038743,47.912283001],[4.305974946,47.914533015],[4.305745804,47.915994594],[4.305941842,47.919391115],[4.305339756,47.921260969],[4.304787412,47.921615436],[4.29908185,47.922824472],[4.296680657,47.923034619],[4.296209477,47.923261237],[4.295795164,47.923732947],[4.294958324,47.92428582],[4.293799475,47.92552809],[4.29279702,47.925881154],[4.294031577,47.927687507],[4.295783938,47.930622226],[4.29732956,47.932707733],[4.300993403,47.935743656],[4.302343048,47.937033804],[4.30296937,47.937884625],[4.302866953,47.938514008],[4.302106911,47.939746524],[4.301519704,47.940381276],[4.300873362,47.941554919],[4.300394476,47.9426754],[4.300228496,47.943227177],[4.300318594,47.944170347],[4.300218415,47.944783499],[4.300447339,47.946471285],[4.300366935,47.947235427],[4.299911786,47.948124324],[4.299244847,47.948790544],[4.298083675,47.949736738],[4.298968732,47.95048121],[4.30036163,47.950407303],[4.301532919,47.950911872],[4.302017313,47.950941609],[4.302586235,47.950757993],[4.303061922,47.951524072],[4.303927576,47.952619746],[4.305767853,47.954334631],[4.30647846,47.953973011],[4.307165948,47.953761053],[4.308135329,47.953842074],[4.308597041,47.95376583],[4.309029341,47.953420793],[4.309496679,47.952758543],[4.310934284,47.952540004],[4.31219126,47.951898634],[4.314391431,47.95131151],[4.31659077,47.950584844],[4.320431939,47.948970238],[4.320881388,47.94872667],[4.321325139,47.948254548],[4.324748193,47.947290744],[4.326762228,47.947148314],[4.329063521,47.946761384],[4.33208786,47.946040389],[4.335500914,47.944905367],[4.337913068,47.9445116],[4.338995818,47.944258949],[4.339672154,47.943986619],[4.340442943,47.943423385],[4.342018074,47.942724953],[4.342594031,47.941981214],[4.343434957,47.94133345],[4.343742057,47.940659384],[4.344247837,47.93994974],[4.3440889,47.939439416],[4.344268592,47.939235744],[4.345038216,47.939529361],[4.346417407,47.937925832],[4.34697769,47.937782599],[4.346701615,47.937090904],[4.346800571,47.936820647],[4.347373756,47.936553053],[4.348339613,47.93650507],[4.348665356,47.936567937],[4.349643241,47.936413596],[4.350244972,47.936005248],[4.350998212,47.935235123],[4.352046679,47.934593007],[4.353285396,47.933639063],[4.353985271,47.933247565],[4.35397809,47.932756204],[4.352817665,47.931263736],[4.351847217,47.931075089],[4.349935742,47.930853146],[4.34828569,47.930535465],[4.346806463,47.930457023],[4.346022781,47.93018518],[4.345639616,47.929915945],[4.34438242,47.929296681],[4.343838305,47.928752957],[4.343407868,47.928467154],[4.343131382,47.928443313],[4.342628403,47.928677683],[4.342151046,47.928389712],[4.342057205,47.927962345],[4.342264514,47.927581043],[4.34290898,47.927222645],[4.343242042,47.926889408],[4.343958435,47.92683351],[4.344293119,47.926670366],[4.344514597,47.926161985],[4.34487603,47.925839218],[4.345923284,47.925576101],[4.346330296,47.924991783],[4.346990348,47.924563878],[4.347461732,47.923825803],[4.348315027,47.923467679],[4.34922506,47.923340219],[4.349785891,47.923119555],[4.350151538,47.922701314],[4.350864572,47.922621109],[4.351651031,47.92237444],[4.353592601,47.922632909],[4.354582151,47.922998638],[4.35455916,47.923199622],[4.355288664,47.924026487],[4.355802461,47.924900841],[4.356471354,47.925659992],[4.357081617,47.926063382],[4.358157718,47.926510889],[4.359449743,47.926603954]]]],&quot;type&quot;:&quot;MultiPolygon&quot;}"/>
    <s v="47.924954826, 4.327217651"/>
  </r>
  <r>
    <x v="0"/>
    <x v="24"/>
    <s v="21670"/>
    <s v="CC du Pays d'Alésia et de la Seine"/>
    <s v="242101459"/>
    <s v="CC"/>
    <s v="Côte-d'Or"/>
    <s v="21"/>
    <s v="Bourgogne-Franche-Comté"/>
    <s v="27"/>
    <s v="BT &lt;= 36 kVA"/>
    <m/>
    <m/>
    <n v="0"/>
    <n v="0"/>
    <n v="0"/>
    <n v="0"/>
    <n v="0"/>
    <n v="0"/>
    <n v="0"/>
    <n v="0"/>
    <n v="0"/>
    <n v="0"/>
    <s v="{&quot;coordinates&quot;:[[[[4.689538838,47.423787358],[4.689235166,47.424170835],[4.688489172,47.424706597],[4.686550297,47.425281262],[4.684048127,47.42629804],[4.683122054,47.426805758],[4.681699018,47.4278825],[4.681170364,47.428033303],[4.680300358,47.428469056],[4.67850514,47.429189172],[4.6777104,47.429148413],[4.673596864,47.432368029],[4.673231925,47.432579467],[4.67204221,47.433617612],[4.67159878,47.433610478],[4.671237891,47.433271713],[4.671499771,47.432946512],[4.671379769,47.432290051],[4.670227648,47.432194047],[4.670204181,47.43165415],[4.669353505,47.431479977],[4.669678554,47.430499291],[4.669516592,47.429389633],[4.668973603,47.429294779],[4.668539969,47.428493348],[4.66662682,47.428711652],[4.664158459,47.428356216],[4.658910396,47.428085416],[4.658146381,47.427921632],[4.656261822,47.427048088],[4.650783149,47.42488489],[4.649289607,47.426879722],[4.647518478,47.428135644],[4.646792453,47.428515981],[4.643250921,47.42967713],[4.642848937,47.429895297],[4.640952544,47.432787978],[4.640028958,47.43395709],[4.639878473,47.434503041],[4.639939263,47.434841628],[4.641464842,47.436039233],[4.641765006,47.436523906],[4.642215806,47.43884863],[4.64271297,47.439611437],[4.643295235,47.439643734],[4.6439242,47.439986899],[4.644897136,47.440035276],[4.645706266,47.439633071],[4.646395491,47.439863724],[4.647747561,47.439768955],[4.649303853,47.440272731],[4.650170855,47.440457623],[4.650964983,47.440861435],[4.652063104,47.440880066],[4.653653626,47.441200521],[4.65402156,47.441382571],[4.654745457,47.441530747],[4.659371496,47.441944781],[4.660487533,47.442369149],[4.663575672,47.444114107],[4.664961502,47.444803791],[4.668629422,47.445679555],[4.676606194,47.446566143],[4.677872523,47.446950366],[4.67830649,47.447160201],[4.681757076,47.449133559],[4.682253046,47.449499151],[4.683187141,47.450754289],[4.68345392,47.450880086],[4.684351895,47.451027363],[4.684783744,47.451210194],[4.686313423,47.451521185],[4.686635066,47.451660586],[4.689709538,47.451833888],[4.690148589,47.451613222],[4.690672169,47.45116893],[4.691239842,47.45115438],[4.691852834,47.450935682],[4.692337744,47.451326603],[4.693007504,47.450762225],[4.693635716,47.450605422],[4.693943247,47.450382152],[4.694617555,47.450339923],[4.703126992,47.448112405],[4.703697331,47.44801582],[4.704569479,47.44772663],[4.705814177,47.447507606],[4.706607651,47.447249266],[4.707998846,47.44700466],[4.708542299,47.446606814],[4.709127188,47.446426251],[4.709534922,47.446101523],[4.710153452,47.445228958],[4.710242581,47.444861188],[4.710492635,47.444753068],[4.708829893,47.444180533],[4.707865436,47.443653554],[4.707307841,47.443232247],[4.706406071,47.442297358],[4.705562822,47.440906906],[4.705983187,47.440479359],[4.706274173,47.439781789],[4.705778674,47.439725125],[4.704320691,47.439741986],[4.702837934,47.43918834],[4.701411414,47.438315115],[4.700671705,47.438006288],[4.697621471,47.43748538],[4.696147757,47.437464552],[4.695324992,47.437213627],[4.693533178,47.433511188],[4.69352619,47.433332111],[4.689670922,47.43331883],[4.688160961,47.433912497],[4.686681795,47.432830066],[4.686127945,47.432603091],[4.685508412,47.432186181],[4.684602619,47.431358332],[4.685596016,47.430710968],[4.684212954,47.42884017],[4.685759341,47.428100159],[4.685447419,47.427548234],[4.685833288,47.427245513],[4.685152922,47.426790766],[4.685990395,47.426208682],[4.686461907,47.426055983],[4.687004798,47.426063419],[4.687097507,47.426395221],[4.688216566,47.425529014],[4.688323573,47.425598592],[4.69020863,47.423991023],[4.689538838,47.423787358]]]],&quot;type&quot;:&quot;MultiPolygon&quot;}"/>
    <s v="47.438444593, 4.674579018"/>
  </r>
  <r>
    <x v="0"/>
    <x v="390"/>
    <s v="21666"/>
    <s v="CC des Vallées de la Tille et de l'Ignon"/>
    <s v="242100154"/>
    <s v="CC"/>
    <s v="Côte-d'Or"/>
    <s v="21"/>
    <s v="Bourgogne-Franche-Comté"/>
    <s v="27"/>
    <s v="BT &lt;= 36 kVA"/>
    <m/>
    <m/>
    <n v="0"/>
    <n v="0"/>
    <n v="0"/>
    <n v="0"/>
    <n v="0"/>
    <n v="0"/>
    <n v="0"/>
    <n v="0"/>
    <n v="0"/>
    <n v="0"/>
    <s v="{&quot;coordinates&quot;:[[[[4.952789493,47.469499139],[4.952814092,47.471083514],[4.952202488,47.472665951],[4.951112133,47.473466714],[4.951340756,47.474091394],[4.951333507,47.47476685],[4.950989028,47.475591127],[4.952061209,47.476111624],[4.951565191,47.476677313],[4.951386988,47.477180947],[4.951451818,47.477684109],[4.951316638,47.478056457],[4.950165086,47.478967187],[4.948741887,47.479422324],[4.948175587,47.479773968],[4.947732456,47.480481024],[4.94761922,47.480836791],[4.947970815,47.481336959],[4.949699771,47.482455188],[4.949758414,47.482898124],[4.949474448,47.483598919],[4.948780643,47.484645137],[4.947910408,47.486392142],[4.946580542,47.487593051],[4.945465297,47.488596764],[4.944177628,47.490121095],[4.942539647,47.491402731],[4.942189315,47.491889406],[4.941981015,47.491860464],[4.941471718,47.492286756],[4.940792757,47.492614123],[4.938301412,47.493081512],[4.937313233,47.493345571],[4.936746361,47.493577405],[4.935102538,47.494558283],[4.934670601,47.495031881],[4.934251436,47.495822218],[4.934034666,47.497176464],[4.933546415,47.497894109],[4.933508477,47.498241404],[4.933739161,47.498595046],[4.934223686,47.498840023],[4.934883759,47.498905598],[4.935628585,47.499624374],[4.936161544,47.500986873],[4.935895581,47.501568468],[4.935993716,47.502370921],[4.936747015,47.503652318],[4.936764221,47.503833918],[4.936252362,47.504377281],[4.936130633,47.504685449],[4.93635411,47.505536242],[4.936440361,47.50692777],[4.937312591,47.507931654],[4.939061505,47.509363055],[4.940606687,47.511037337],[4.942640233,47.510054401],[4.943512024,47.509834565],[4.943956567,47.509633557],[4.944776052,47.5096568],[4.946296456,47.511192757],[4.947362981,47.512014137],[4.947957692,47.511374797],[4.948762182,47.511715214],[4.950007441,47.51116763],[4.954575918,47.509586466],[4.963748984,47.507501696],[4.967738524,47.506385379],[4.97541957,47.505307239],[4.9763957,47.505111497],[4.981386359,47.502944009],[4.982882328,47.50257819],[4.983028427,47.50232538],[4.984384063,47.50175933],[4.984848615,47.501458773],[4.98518887,47.501317908],[4.98568501,47.500830417],[4.98685045,47.495931933],[4.987060828,47.493761869],[4.987289478,47.49315737],[4.987134065,47.492228057],[4.987631699,47.491497407],[4.988011682,47.490496827],[4.98862751,47.49033774],[4.98955755,47.490375884],[4.989832644,47.490164081],[4.989812553,47.489909597],[4.988822303,47.488787441],[4.988901256,47.487945072],[4.989138658,47.487577236],[4.989121049,47.486710403],[4.98971364,47.486249154],[4.989758959,47.485753132],[4.990490959,47.485504705],[4.990589809,47.485340934],[4.991541991,47.484655619],[4.99186742,47.484226841],[4.991925025,47.483811647],[4.992772086,47.482551829],[4.992518267,47.48215637],[4.99192425,47.481542518],[4.988967941,47.480196444],[4.987838175,47.47917481],[4.98737366,47.478934213],[4.983729174,47.478257082],[4.982116576,47.478575389],[4.981934215,47.478277741],[4.981326645,47.478261967],[4.980466724,47.478102808],[4.97970245,47.477692592],[4.979321363,47.477336188],[4.978810471,47.475983387],[4.978096687,47.475285057],[4.97769175,47.475109144],[4.976969241,47.475108807],[4.97543531,47.475505826],[4.972713785,47.475644711],[4.971454386,47.475419317],[4.96984431,47.474506496],[4.968565503,47.473607862],[4.96829008,47.472799411],[4.968181108,47.471569436],[4.967804298,47.470820326],[4.967829859,47.470395781],[4.967155746,47.469939838],[4.967023127,47.469691753],[4.966484642,47.469637818],[4.966050672,47.470043147],[4.965348525,47.470342245],[4.964560573,47.470800366],[4.964213481,47.471185311],[4.963765999,47.471476501],[4.963273033,47.472048496],[4.962901951,47.47301103],[4.962703202,47.472987367],[4.962000642,47.472479648],[4.961843648,47.47225448],[4.960982468,47.471621564],[4.95998748,47.470525362],[4.95980342,47.470068331],[4.959752836,47.469375836],[4.959500547,47.468868626],[4.958991911,47.468432363],[4.957736254,47.468992854],[4.957046072,47.469547428],[4.95606651,47.470941576],[4.954888227,47.470495833],[4.954384934,47.470023443],[4.953692193,47.469745125],[4.952789493,47.469499139]]]],&quot;type&quot;:&quot;MultiPolygon&quot;}"/>
    <s v="47.491689207, 4.962887245"/>
  </r>
  <r>
    <x v="0"/>
    <x v="391"/>
    <s v="21665"/>
    <s v="CC Tille et Venelle"/>
    <s v="200070910"/>
    <s v="CC"/>
    <s v="Côte-d'Or"/>
    <s v="21"/>
    <s v="Bourgogne-Franche-Comté"/>
    <s v="27"/>
    <s v="BT &lt;= 36 kVA"/>
    <m/>
    <m/>
    <n v="0"/>
    <n v="0"/>
    <n v="0"/>
    <n v="0"/>
    <n v="0"/>
    <n v="0"/>
    <n v="0"/>
    <n v="0"/>
    <n v="0"/>
    <n v="0"/>
    <s v="{&quot;coordinates&quot;:[[[[5.160455158,47.678143139],[5.160502597,47.678820276],[5.160797484,47.679352373],[5.161145422,47.679614265],[5.162014842,47.679682827],[5.162024804,47.679862726],[5.161584001,47.680434538],[5.167825555,47.680376582],[5.17116531,47.680699078],[5.178439513,47.68098244],[5.179319006,47.679306571],[5.17924057,47.679083829],[5.177965725,47.677675018],[5.177742222,47.677229872],[5.175564331,47.668913601],[5.175391753,47.666676554],[5.173262844,47.66647665],[5.173188507,47.66609175],[5.173459633,47.665679716],[5.173693364,47.661309197],[5.174345634,47.657333372],[5.174578274,47.656697841],[5.174556439,47.656293054],[5.174138372,47.655943362],[5.173526735,47.654473533],[5.173409708,47.653531157],[5.173196595,47.653370343],[5.172707373,47.652777953],[5.171626665,47.652026375],[5.170884963,47.651679987],[5.169373497,47.650525795],[5.16872897,47.649913762],[5.16803502,47.649429604],[5.166911141,47.648891287],[5.165988688,47.648324914],[5.165773736,47.648084882],[5.166026098,47.647408481],[5.16524147,47.646658559],[5.16471714,47.646018164],[5.163112878,47.644999778],[5.162149842,47.644514265],[5.158984192,47.642444194],[5.157292468,47.641530896],[5.155932174,47.640047787],[5.153932214,47.638360356],[5.150375088,47.636211736],[5.149714399,47.635949266],[5.148766828,47.635708279],[5.148756555,47.635387013],[5.148421409,47.635235603],[5.148695449,47.634828969],[5.146692289,47.634640696],[5.146538206,47.635281034],[5.145105632,47.635169588],[5.143348198,47.634764243],[5.141808614,47.633977597],[5.139548478,47.632096603],[5.138828452,47.631746918],[5.137840217,47.631618242],[5.134091493,47.631645384],[5.132406982,47.632126368],[5.131190993,47.63193156],[5.130038497,47.631958889],[5.129448211,47.631821083],[5.128536613,47.631843103],[5.127335032,47.631675006],[5.12625248,47.631418289],[5.123457508,47.630172527],[5.118834488,47.627534506],[5.117761546,47.626711169],[5.117044088,47.625849863],[5.116077834,47.624894015],[5.115857852,47.625594031],[5.115359189,47.626286489],[5.114085131,47.627344151],[5.113808263,47.627785869],[5.113728566,47.628699442],[5.114119296,47.630425687],[5.114775737,47.630620899],[5.115032391,47.631013339],[5.115528535,47.630995348],[5.116809256,47.632387609],[5.1176143,47.632869148],[5.118909413,47.633312979],[5.119805098,47.633728028],[5.120375354,47.634099457],[5.123270157,47.635339876],[5.124776483,47.636100354],[5.124452075,47.6389606],[5.12453599,47.64039885],[5.12441456,47.64159862],[5.124153735,47.64234261],[5.124168364,47.643044673],[5.121137316,47.642912463],[5.120856503,47.643054426],[5.119136118,47.643482733],[5.11861523,47.643685772],[5.117980033,47.64567461],[5.11780208,47.647032065],[5.11819256,47.646933143],[5.117879915,47.648019312],[5.117957212,47.648153874],[5.117435262,47.649439225],[5.117996625,47.649851345],[5.117765379,47.650773061],[5.118182844,47.650916763],[5.118533291,47.650580856],[5.119613111,47.650793578],[5.119770858,47.651041031],[5.12023076,47.651045292],[5.119755783,47.650192212],[5.120239672,47.650096091],[5.121617899,47.649536223],[5.121579707,47.648776964],[5.1213469,47.648484954],[5.121358916,47.648183996],[5.121935046,47.647961935],[5.121946022,47.647467406],[5.122348331,47.647565446],[5.12258825,47.647064957],[5.125369461,47.646773078],[5.126312917,47.646975612],[5.126396003,47.647288347],[5.127214865,47.647674126],[5.128215042,47.647694628],[5.128825718,47.647905005],[5.129175089,47.648211984],[5.128927178,47.648577571],[5.128602415,47.648720352],[5.127285959,47.649022561],[5.12769695,47.64923748],[5.128827185,47.649210587],[5.128440761,47.649444534],[5.128661906,47.649843893],[5.13052613,47.649844127],[5.130800891,47.650017399],[5.130887173,47.650375993],[5.13202412,47.65048311],[5.132699623,47.650647264],[5.132716209,47.650962108],[5.13319558,47.651219881],[5.134209324,47.651511111],[5.135084517,47.651669802],[5.135276156,47.651530336],[5.134592101,47.65118627],[5.134718527,47.651048897],[5.135382812,47.651032255],[5.136038594,47.650836581],[5.136847238,47.650997376],[5.137167056,47.65076462],[5.137699581,47.650752176],[5.138571637,47.650865877],[5.138651665,47.651133638],[5.13732353,47.651211068],[5.137338341,47.651480923],[5.139136042,47.651482238],[5.139017737,47.651755431],[5.13608684,47.653605393],[5.13986122,47.655109362],[5.139753266,47.65560747],[5.140162553,47.655777357],[5.14075854,47.655717816],[5.141480945,47.655520892],[5.141946932,47.65550965],[5.142820881,47.655668307],[5.143506819,47.656056412],[5.144146012,47.656806441],[5.144265634,47.657792908],[5.144400618,47.657835451],[5.144445604,47.658689125],[5.144916568,47.658767821],[5.14500835,47.659260467],[5.145711101,47.659866153],[5.146346985,47.659704105],[5.146820613,47.659881791],[5.14777082,47.660872801],[5.147432433,47.661041996],[5.147689031,47.661257883],[5.147621893,47.661510334],[5.14800744,47.661618501],[5.148004495,47.661909391],[5.148572946,47.662024999],[5.148496716,47.662448698],[5.148890743,47.662601727],[5.149092473,47.663109456],[5.149412979,47.663554671],[5.149874261,47.663590307],[5.150227349,47.663785504],[5.150311804,47.664028864],[5.150680568,47.664149938],[5.150897661,47.664674489],[5.151311283,47.664684883],[5.152248638,47.66508902],[5.1522806,47.66538557],[5.153002791,47.665544247],[5.153097276,47.666002621],[5.153575875,47.66626843],[5.154317407,47.666410535],[5.154737466,47.666909728],[5.155032765,47.666894378],[5.155477924,47.667123879],[5.155717633,47.667612888],[5.156313628,47.667979168],[5.156472528,47.668216648],[5.156429309,47.6687631],[5.156702242,47.668952554],[5.156851414,47.669575593],[5.156671005,47.669894068],[5.157066096,47.670895246],[5.157398849,47.671179039],[5.158005238,47.671175047],[5.159414227,47.672720254],[5.159482299,47.672919789],[5.159293778,47.673432909],[5.159336717,47.673999379],[5.16006384,47.674243463],[5.160030725,47.674479084],[5.160466444,47.674670923],[5.160510099,47.675419264],[5.161027076,47.675510554],[5.160767521,47.676376151],[5.160381268,47.676846105],[5.160115254,47.677355254],[5.160473016,47.677925809],[5.160455158,47.678143139]]]],&quot;type&quot;:&quot;MultiPolygon&quot;}"/>
    <s v="47.652763876, 5.150622041"/>
  </r>
  <r>
    <x v="0"/>
    <x v="26"/>
    <s v="21664"/>
    <s v="CC du Montbardois"/>
    <s v="242101491"/>
    <s v="CC"/>
    <s v="Côte-d'Or"/>
    <s v="21"/>
    <s v="Bourgogne-Franche-Comté"/>
    <s v="27"/>
    <s v="BT &gt; 36 kVA"/>
    <n v="1"/>
    <n v="105.139"/>
    <n v="0"/>
    <n v="0"/>
    <n v="0"/>
    <n v="0"/>
    <n v="0"/>
    <n v="0"/>
    <n v="0"/>
    <n v="0"/>
    <n v="0"/>
    <n v="0"/>
    <s v="{&quot;coordinates&quot;:[[[[4.356882352,47.709596867],[4.353600409,47.710767336],[4.352355029,47.711096808],[4.353004543,47.713932112],[4.348229466,47.71920745],[4.348318745,47.719783443],[4.346973719,47.721404873],[4.346514445,47.722551598],[4.346409841,47.723796862],[4.345561339,47.724007364],[4.345355927,47.723850393],[4.343388829,47.723930605],[4.341196284,47.724859544],[4.340372284,47.724825776],[4.339193032,47.7244585],[4.338295753,47.724428257],[4.337212001,47.724516263],[4.335809478,47.724235221],[4.334099155,47.724234929],[4.33266458,47.724378202],[4.33043678,47.724918459],[4.328432881,47.725023142],[4.326330967,47.725585295],[4.324297414,47.726323072],[4.322891483,47.727193247],[4.321901731,47.727523996],[4.321070146,47.727508181],[4.320704964,47.727415984],[4.319538021,47.72678822],[4.318747074,47.726581092],[4.317464593,47.7264047],[4.31601711,47.726299463],[4.313853432,47.726420096],[4.312833703,47.726239802],[4.311792199,47.725716775],[4.30870445,47.725910681],[4.307189152,47.726085149],[4.306197033,47.726540016],[4.304335133,47.726781328],[4.303256909,47.727862752],[4.303384864,47.727966648],[4.302941631,47.728445977],[4.302671391,47.72847059],[4.301745712,47.728808555],[4.300824937,47.729293187],[4.29772664,47.731528514],[4.297027563,47.730709903],[4.296891767,47.7306673],[4.295901423,47.731202172],[4.294785997,47.731477369],[4.294058068,47.732819478],[4.29348543,47.733030147],[4.293081922,47.733007601],[4.293270782,47.733696847],[4.293628604,47.734365321],[4.294250786,47.734984963],[4.295034516,47.736321151],[4.295798262,47.73716336],[4.298257344,47.738741115],[4.299153467,47.739535925],[4.3014701,47.740846043],[4.30224134,47.741551301],[4.30283121,47.742479114],[4.304077855,47.743739873],[4.306170373,47.747109281],[4.307200164,47.747901637],[4.3081143,47.74914626],[4.309193317,47.751286499],[4.309429253,47.75263051],[4.310649073,47.751375531],[4.311227567,47.750530097],[4.311885126,47.749969127],[4.312355375,47.74971541],[4.312962852,47.749560071],[4.314397014,47.748992174],[4.316589308,47.749991932],[4.31727953,47.749890551],[4.317960628,47.75028346],[4.318567876,47.751089475],[4.320314724,47.752582072],[4.321065052,47.753019191],[4.321876094,47.753320595],[4.324083433,47.753463084],[4.326194711,47.75387487],[4.326634624,47.753904992],[4.326983322,47.753595883],[4.328190745,47.753999871],[4.329940314,47.754891882],[4.332469079,47.756513141],[4.332493978,47.757187984],[4.332373743,47.757504411],[4.332045988,47.757689974],[4.332638032,47.759209922],[4.33362774,47.760721737],[4.332604342,47.761863997],[4.331722435,47.763273788],[4.331685512,47.764039348],[4.332389546,47.76501702],[4.331136861,47.766711872],[4.330853746,47.767403715],[4.329989395,47.768506332],[4.329801089,47.768825327],[4.329658527,47.769425553],[4.329189306,47.770151909],[4.329800795,47.770684164],[4.330156644,47.773061949],[4.330364009,47.773237825],[4.33546172,47.773960251],[4.336478945,47.773788419],[4.337364247,47.773946644],[4.337915201,47.774190597],[4.338409115,47.773706068],[4.338696053,47.772584788],[4.340160073,47.769158228],[4.340665083,47.768374706],[4.341349123,47.767596332],[4.342375427,47.766995864],[4.342814463,47.767304089],[4.346648232,47.766636252],[4.346502543,47.765943899],[4.346728487,47.765850384],[4.349075929,47.765438993],[4.350256025,47.764221868],[4.350794055,47.763274086],[4.352275529,47.76141614],[4.354998722,47.759516805],[4.356557519,47.761698775],[4.357197784,47.762881382],[4.357571693,47.762989569],[4.357741384,47.763308963],[4.358268825,47.763155218],[4.358658084,47.762870749],[4.359102964,47.76298711],[4.359382361,47.763315129],[4.360746235,47.762874408],[4.360222269,47.76232779],[4.361564271,47.76165957],[4.361062238,47.761291835],[4.36343627,47.760366744],[4.363503011,47.760053607],[4.364259232,47.760129415],[4.364042271,47.759789877],[4.365021469,47.759346382],[4.365571316,47.757570228],[4.365729923,47.757612487],[4.366049972,47.755934428],[4.365379882,47.755831522],[4.365659938,47.754363669],[4.365066874,47.754244561],[4.365222475,47.75359732],[4.366239194,47.752696085],[4.366820137,47.752343636],[4.3641093,47.751099701],[4.363757894,47.751033581],[4.364807529,47.750428132],[4.366512199,47.749654798],[4.365773624,47.749220528],[4.364663341,47.74849983],[4.362858996,47.746890625],[4.35888976,47.744592701],[4.357736939,47.743347626],[4.357500381,47.742915582],[4.357242566,47.74196348],[4.356814283,47.741915335],[4.357078626,47.740505287],[4.357076668,47.739957099],[4.357460603,47.739155986],[4.357138271,47.738132616],[4.356473968,47.736727929],[4.356685714,47.735611048],[4.357804212,47.735779014],[4.358754385,47.7358346],[4.360678936,47.735796038],[4.362303584,47.735666417],[4.362033712,47.73466225],[4.362089449,47.733763216],[4.362586725,47.732337834],[4.363263817,47.731526982],[4.363740611,47.730450203],[4.360888926,47.729600316],[4.36080087,47.729496018],[4.359928521,47.729244204],[4.360274505,47.728476823],[4.359222868,47.728256795],[4.359066023,47.727861633],[4.359137853,47.727016422],[4.358747909,47.726949836],[4.357902169,47.717324011],[4.357176429,47.713707351],[4.356884298,47.71108757],[4.356882352,47.709596867]]]],&quot;type&quot;:&quot;MultiPolygon&quot;}"/>
    <s v="47.742169481, 4.335601547"/>
  </r>
  <r>
    <x v="0"/>
    <x v="27"/>
    <s v="21663"/>
    <s v="CC du Pays d'Alésia et de la Seine"/>
    <s v="242101459"/>
    <s v="CC"/>
    <s v="Côte-d'Or"/>
    <s v="21"/>
    <s v="Bourgogne-Franche-Comté"/>
    <s v="27"/>
    <s v="BT &gt; 36 kVA"/>
    <n v="1"/>
    <n v="117.619"/>
    <n v="0"/>
    <n v="0"/>
    <n v="0"/>
    <n v="0"/>
    <n v="0"/>
    <n v="0"/>
    <n v="0"/>
    <n v="0"/>
    <n v="0"/>
    <n v="0"/>
    <s v="{&quot;coordinates&quot;:[[[[4.473859528,47.547220545],[4.474247962,47.547081491],[4.475217127,47.54702602],[4.475857928,47.54740684],[4.476297403,47.547141991],[4.476725175,47.547127572],[4.476734312,47.546784443],[4.477772757,47.546541713],[4.478813489,47.546478102],[4.479788675,47.545920151],[4.481006121,47.545900194],[4.481609355,47.545452285],[4.482185424,47.545319822],[4.482599638,47.545488314],[4.484635353,47.542949678],[4.481721092,47.540848534],[4.480350665,47.541725728],[4.479798769,47.54124117],[4.478708603,47.542205716],[4.478171987,47.542081077],[4.477148688,47.541425123],[4.476527883,47.540851392],[4.476453824,47.540673171],[4.478863965,47.539458732],[4.478388897,47.539058721],[4.478868153,47.538841072],[4.478427252,47.538522556],[4.477204688,47.537870029],[4.476393468,47.537524685],[4.474600919,47.537558174],[4.474396539,47.537426614],[4.473334827,47.537446337],[4.473269975,47.536733219],[4.471484368,47.536776476],[4.467178722,47.536358081],[4.462632777,47.536580854],[4.462326687,47.536277692],[4.459086067,47.534009028],[4.458786663,47.533608541],[4.459015089,47.533210451],[4.457955886,47.533319134],[4.457091008,47.533290333],[4.456018034,47.533039952],[4.452589893,47.532023065],[4.450113206,47.531528125],[4.450210945,47.530671626],[4.449139385,47.530421164],[4.449368777,47.529517114],[4.448292148,47.529176677],[4.447698042,47.529277688],[4.446753068,47.528889687],[4.445816849,47.528726645],[4.445514676,47.529497446],[4.443303886,47.528997264],[4.439020153,47.528175135],[4.439124354,47.52745361],[4.437317129,47.527126593],[4.437421351,47.52640507],[4.437208401,47.526048477],[4.436599443,47.52574448],[4.436214548,47.526112043],[4.434144197,47.525834134],[4.434123096,47.525295115],[4.432785998,47.525048671],[4.432987074,47.523425664],[4.431916944,47.523220043],[4.431789044,47.523357559],[4.431518986,47.524937297],[4.4312781,47.525571363],[4.42940708,47.525290021],[4.429398409,47.525065054],[4.429880217,47.523796928],[4.430101232,47.522667945],[4.429630131,47.522496365],[4.428677967,47.521929149],[4.425578085,47.520814723],[4.423961635,47.519953992],[4.423416846,47.520457611],[4.422296896,47.520873716],[4.42178893,47.520963641],[4.420636926,47.521724933],[4.419806374,47.522079867],[4.419033933,47.522671765],[4.418353997,47.52304376],[4.418479243,47.523155673],[4.417800224,47.524013812],[4.41754196,47.524198813],[4.413111459,47.524682949],[4.412677212,47.522080962],[4.412449646,47.521365285],[4.411061009,47.521525251],[4.41086544,47.521618549],[4.411025389,47.522290933],[4.409977622,47.522374735],[4.410173768,47.522756788],[4.40971255,47.523361062],[4.409812367,47.523719071],[4.40960452,47.523901644],[4.409446729,47.524924483],[4.409607595,47.525833634],[4.409419572,47.526365279],[4.409606853,47.526914893],[4.409453825,47.527564053],[4.409704657,47.528003063],[4.409676488,47.528800161],[4.410118181,47.529470037],[4.410145282,47.529741597],[4.410495296,47.530311748],[4.41038154,47.53073626],[4.410381617,47.531343955],[4.410683354,47.531948],[4.411186403,47.532473082],[4.409639784,47.532752877],[4.410043164,47.53458999],[4.411779597,47.534498753],[4.412050785,47.534699834],[4.411992723,47.535521601],[4.412123769,47.536053884],[4.412474769,47.536558295],[4.412716827,47.538121863],[4.412645478,47.538440529],[4.413005471,47.539385069],[4.412837894,47.539936275],[4.412619512,47.540275628],[4.412859462,47.541104585],[4.412831921,47.541370503],[4.412534379,47.541733322],[4.412817658,47.541837024],[4.412971734,47.54288759],[4.412915404,47.543623806],[4.413781195,47.54348097],[4.416344775,47.542731431],[4.416636902,47.543068191],[4.418976426,47.54324681],[4.419510559,47.543333039],[4.420293735,47.543584585],[4.421751745,47.5435128],[4.42205716,47.54449759],[4.422321625,47.544492564],[4.423505369,47.544156717],[4.424168544,47.544145018],[4.424970847,47.544264858],[4.425749625,47.543801593],[4.425951485,47.543842339],[4.426704678,47.544413811],[4.427816124,47.545653407],[4.428297422,47.546049941],[4.428694794,47.546042372],[4.429458052,47.546838776],[4.430116317,47.54669206],[4.431619125,47.547744062],[4.432580494,47.548537112],[4.433235495,47.548714523],[4.43421943,47.549554098],[4.434364197,47.549943942],[4.434639922,47.550208836],[4.434200932,47.550847136],[4.435060542,47.551313713],[4.434656548,47.551918274],[4.434587897,47.552234219],[4.435464211,47.552579049],[4.435633241,47.553475453],[4.435991374,47.554529779],[4.437413803,47.554113431],[4.437841196,47.554972436],[4.438039484,47.555076225],[4.439084847,47.554930089],[4.439493265,47.554688274],[4.440254261,47.554847232],[4.440383804,47.554373883],[4.44019656,47.553989072],[4.441007454,47.553828708],[4.441572099,47.553808226],[4.44253973,47.554133869],[4.442906125,47.553961884],[4.442800715,47.552914354],[4.44255517,47.552439339],[4.442592803,47.552059852],[4.441949821,47.551739199],[4.44220102,47.551487614],[4.442826303,47.551251206],[4.442132698,47.550384706],[4.442464589,47.549920554],[4.443406071,47.550215903],[4.443899871,47.550577108],[4.444605458,47.550655698],[4.44497705,47.550381908],[4.445600392,47.550369682],[4.446247587,47.549617118],[4.446884116,47.54960112],[4.447823418,47.549373393],[4.448503311,47.549387457],[4.449276516,47.54965514],[4.450034065,47.549737553],[4.450583811,47.550100735],[4.451002416,47.55004151],[4.45121949,47.549808335],[4.451141992,47.548863994],[4.451377509,47.548330792],[4.451576878,47.54832741],[4.452908813,47.548848297],[4.453631655,47.548877102],[4.453928602,47.548745558],[4.454316995,47.548309476],[4.455576403,47.547875127],[4.45707339,47.547669172],[4.458331846,47.547298725],[4.458763089,47.546583],[4.459095907,47.546353763],[4.459116287,47.545931271],[4.459434269,47.545938095],[4.460058354,47.546295802],[4.460911168,47.545972719],[4.461406826,47.545863875],[4.462022481,47.546107339],[4.462409683,47.546116889],[4.46277242,47.546350017],[4.463324374,47.54630618],[4.4634341,47.545894268],[4.464121796,47.545660562],[4.464757711,47.545720999],[4.465534876,47.545501465],[4.466012789,47.545279387],[4.467065131,47.545784722],[4.467028607,47.546101185],[4.466645837,47.546107801],[4.466199194,47.546500544],[4.466413802,47.54690748],[4.467097407,47.547154565],[4.467583101,47.547118744],[4.468024974,47.546600914],[4.468269835,47.546462787],[4.469021037,47.546314681],[4.469305924,47.546762139],[4.469906604,47.546797783],[4.470196092,47.546348488],[4.470571922,47.546186197],[4.470958442,47.545784291],[4.471832072,47.546364762],[4.4725409,47.54622347],[4.472817108,47.546451358],[4.472924508,47.547067605],[4.473444164,47.547251002],[4.473859528,47.547220545]]]],&quot;type&quot;:&quot;MultiPolygon&quot;}"/>
    <s v="47.537692615, 4.440176052"/>
  </r>
  <r>
    <x v="0"/>
    <x v="392"/>
    <s v="21661"/>
    <s v="CC Ouche et Montagne"/>
    <s v="200039055"/>
    <s v="CC"/>
    <s v="Côte-d'Or"/>
    <s v="21"/>
    <s v="Bourgogne-Franche-Comté"/>
    <s v="27"/>
    <s v="BT &lt;= 36 kVA"/>
    <n v="15"/>
    <n v="31.494"/>
    <n v="0"/>
    <n v="0"/>
    <n v="0"/>
    <n v="0"/>
    <n v="0"/>
    <n v="0"/>
    <n v="0"/>
    <n v="0"/>
    <n v="0"/>
    <n v="0"/>
    <s v="{&quot;coordinates&quot;:[[[[4.935000882,47.325983537],[4.934592432,47.325601327],[4.933921647,47.324738116],[4.933654761,47.324277903],[4.933350912,47.32334284],[4.932515764,47.322216709],[4.932560615,47.322064679],[4.929939384,47.319585077],[4.92917307,47.319154766],[4.92842579,47.318885325],[4.926659569,47.318746256],[4.926709363,47.318178114],[4.927175571,47.317332009],[4.92686134,47.315918935],[4.924944403,47.314491023],[4.924183367,47.314056992],[4.92378053,47.312976762],[4.923895498,47.312896513],[4.922407951,47.311770316],[4.921774105,47.311780811],[4.920771912,47.311339944],[4.919650779,47.312608386],[4.918587425,47.31293844],[4.917466497,47.312917339],[4.916970537,47.313007476],[4.91521624,47.313790151],[4.914871681,47.313522083],[4.914891298,47.313069709],[4.914671312,47.312247579],[4.914224649,47.31197489],[4.913455157,47.311077172],[4.912690233,47.310752991],[4.912497699,47.310031261],[4.912499924,47.309238784],[4.912372575,47.308971633],[4.91183002,47.306227739],[4.912050834,47.305922434],[4.912548857,47.305743133],[4.912915995,47.305792013],[4.913312657,47.306149278],[4.914037526,47.306057182],[4.914449946,47.305630746],[4.915299488,47.303243905],[4.915459114,47.302448827],[4.915466689,47.301287952],[4.915022759,47.299864377],[4.914525766,47.299105347],[4.914097313,47.297929151],[4.913021456,47.29637731],[4.912816737,47.29553511],[4.912613464,47.295142238],[4.912507232,47.294277703],[4.911955711,47.292467768],[4.911461508,47.29133767],[4.911102625,47.289992821],[4.910979764,47.289069123],[4.910662189,47.288587178],[4.909443437,47.287288898],[4.908620865,47.285965178],[4.907588592,47.283467936],[4.90723939,47.283025224],[4.906151736,47.282021922],[4.905224761,47.280585529],[4.904671373,47.27901062],[4.904584451,47.278499657],[4.904614212,47.277696814],[4.90497278,47.276949806],[4.904511545,47.276629594],[4.901551611,47.275919923],[4.900434581,47.275575323],[4.900066949,47.275394039],[4.897690465,47.275053827],[4.897325908,47.275858542],[4.897125501,47.275953672],[4.896808215,47.276636042],[4.896939728,47.277700094],[4.896663921,47.278058503],[4.896478089,47.278679289],[4.895946961,47.27941468],[4.895852457,47.279698984],[4.896063795,47.280288063],[4.896485677,47.280693599],[4.89680056,47.281179227],[4.89750813,47.281505347],[4.898180676,47.282150814],[4.899023849,47.282531437],[4.899140699,47.283029306],[4.899346222,47.283340218],[4.899809047,47.283629807],[4.900118931,47.284010149],[4.900652772,47.284286865],[4.901216856,47.284969212],[4.901803811,47.286633633],[4.9023247,47.287552615],[4.902755213,47.28808676],[4.903059427,47.288866111],[4.903134549,47.28982842],[4.903489688,47.290923912],[4.903280551,47.292043968],[4.903234158,47.29297585],[4.903567826,47.293688979],[4.902319198,47.295207893],[4.901663349,47.295862502],[4.901229264,47.296762012],[4.900810048,47.297221832],[4.900415519,47.298005426],[4.900258306,47.298575316],[4.900134637,47.300055963],[4.900380728,47.301810611],[4.900368561,47.303673944],[4.897375927,47.3075122],[4.895291607,47.309712846],[4.891733185,47.317655611],[4.89173575,47.31855516],[4.891337491,47.319165878],[4.891375663,47.319948683],[4.891643025,47.320734058],[4.891063618,47.321954656],[4.890973468,47.323493259],[4.891092273,47.323933465],[4.891747475,47.324750341],[4.891814633,47.325453429],[4.89159058,47.326386383],[4.891365593,47.32654133],[4.89056912,47.326790229],[4.890233923,47.327125265],[4.890374535,47.327545304],[4.890778913,47.327670191],[4.890932903,47.328131435],[4.890548794,47.328356508],[4.890368941,47.328890723],[4.890391665,47.329686383],[4.890641403,47.330120855],[4.891344428,47.330526331],[4.890976847,47.331183369],[4.890943103,47.331541412],[4.891134433,47.33189669],[4.891532299,47.332211683],[4.891486231,47.333272305],[4.891735115,47.334283098],[4.892093204,47.334784238],[4.892137142,47.335053667],[4.892734057,47.335227639],[4.893432697,47.335168525],[4.894780989,47.335726447],[4.896199142,47.337660956],[4.896947122,47.337835142],[4.897556346,47.338767998],[4.898774531,47.339538714],[4.899926289,47.340116],[4.900296047,47.340082936],[4.902383049,47.339537294],[4.904506403,47.339643871],[4.906075566,47.33906613],[4.906264558,47.339090943],[4.907703854,47.338773752],[4.909730019,47.33868102],[4.91139785,47.3390534],[4.91126249,47.339641846],[4.911230817,47.341319076],[4.91126439,47.342819637],[4.911387915,47.343423632],[4.910848468,47.344049342],[4.910742366,47.344455406],[4.909444852,47.344404704],[4.908894933,47.345370059],[4.909794737,47.345264319],[4.910537242,47.345689745],[4.911287513,47.345737734],[4.91185931,47.34557344],[4.914943085,47.345557761],[4.916328717,47.345700598],[4.917378144,47.345963332],[4.918330458,47.346066473],[4.920036111,47.346080614],[4.922381068,47.345855427],[4.923194923,47.344830705],[4.924109148,47.34387185],[4.925685874,47.342436451],[4.926511143,47.341400707],[4.928043782,47.340622463],[4.927174636,47.340582859],[4.925931513,47.340236979],[4.924582067,47.340028822],[4.923654524,47.339801056],[4.922555444,47.339776932],[4.921097802,47.33932109],[4.92011807,47.338781688],[4.918931296,47.337564028],[4.918166999,47.336972424],[4.918566568,47.336625438],[4.919463275,47.336178385],[4.92124893,47.336030893],[4.92222467,47.335757206],[4.922709025,47.335448423],[4.923324719,47.335330169],[4.923361122,47.334202148],[4.923484703,47.333843505],[4.923242154,47.333100112],[4.922983164,47.332637044],[4.922598545,47.332253499],[4.922914199,47.331969119],[4.92400817,47.33229859],[4.92524447,47.334047572],[4.926542479,47.335188585],[4.927032113,47.335322739],[4.92773088,47.335341759],[4.928853075,47.335163738],[4.929172186,47.334681175],[4.92889723,47.334402086],[4.929043777,47.333246116],[4.928432854,47.332537667],[4.928782604,47.330622806],[4.929547066,47.330481335],[4.929472373,47.329398377],[4.929700982,47.328094259],[4.930102812,47.32788767],[4.93030027,47.327596228],[4.929500532,47.326423564],[4.930526062,47.325809487],[4.930453354,47.325739556],[4.932086906,47.324835298],[4.932478877,47.324539715],[4.9329271,47.324629508],[4.934940618,47.326038572],[4.935000882,47.325983537]]]],&quot;type&quot;:&quot;MultiPolygon&quot;}"/>
    <s v="47.31841782, 4.909254473"/>
  </r>
  <r>
    <x v="0"/>
    <x v="393"/>
    <s v="21660"/>
    <s v="CC de Pouilly-en-Auxois/Bligny-sur-Ouche"/>
    <s v="200071207"/>
    <s v="CC"/>
    <s v="Côte-d'Or"/>
    <s v="21"/>
    <s v="Bourgogne-Franche-Comté"/>
    <s v="27"/>
    <s v="BT &lt;= 36 kVA"/>
    <m/>
    <m/>
    <n v="0"/>
    <n v="0"/>
    <n v="0"/>
    <n v="0"/>
    <n v="0"/>
    <n v="0"/>
    <n v="0"/>
    <n v="0"/>
    <n v="0"/>
    <n v="0"/>
    <s v="{&quot;coordinates&quot;:[[[[4.57972952,47.138347485],[4.580326476,47.13804848],[4.58066903,47.138973993],[4.58116724,47.13944714],[4.580891362,47.139804797],[4.581385552,47.139825959],[4.582565196,47.139595517],[4.584073259,47.139763081],[4.584937492,47.139667502],[4.58532333,47.139728851],[4.587319119,47.14032462],[4.587642564,47.141358434],[4.588207903,47.142001721],[4.589494174,47.141716617],[4.58981624,47.141807643],[4.590468411,47.141680718],[4.591120655,47.141422319],[4.591151447,47.141079714],[4.591784297,47.140745937],[4.592189763,47.140845714],[4.592703291,47.14080623],[4.59342201,47.140877378],[4.593681682,47.141268212],[4.594278096,47.141264498],[4.594342346,47.140536926],[4.594649704,47.140398519],[4.594915927,47.139717689],[4.595870528,47.139198458],[4.595926498,47.138726734],[4.59617719,47.138235216],[4.59696841,47.138082022],[4.59746448,47.137766309],[4.597838879,47.137931331],[4.599261824,47.13807646],[4.599743794,47.136664145],[4.599994753,47.136360814],[4.601225753,47.135332543],[4.6022498,47.134668217],[4.602981881,47.134392434],[4.604845781,47.134148678],[4.605476137,47.134179553],[4.606342038,47.133878479],[4.606605332,47.133547947],[4.606806604,47.132863485],[4.607101714,47.132449666],[4.608589779,47.132260594],[4.609401762,47.132939073],[4.610620578,47.134336774],[4.611511734,47.135145608],[4.612100572,47.135376033],[4.612501186,47.13531372],[4.612753604,47.135105791],[4.61247357,47.134258736],[4.612356806,47.133443622],[4.612539729,47.132809832],[4.612532021,47.132420029],[4.612142042,47.131293553],[4.612510061,47.12917318],[4.612065793,47.126495919],[4.612099078,47.12593265],[4.612282624,47.125276338],[4.612388706,47.123265869],[4.612252196,47.121525325],[4.611767924,47.12077206],[4.610958192,47.120296176],[4.610604439,47.119936404],[4.610642745,47.118966944],[4.610886086,47.117707371],[4.610712735,47.116894841],[4.610396896,47.11647871],[4.609326932,47.115546287],[4.608613881,47.11446121],[4.607986168,47.114113344],[4.606517177,47.113907736],[4.605156616,47.1129577],[4.604008314,47.112490069],[4.603340172,47.112954081],[4.602919387,47.113086883],[4.602114525,47.11312325],[4.601506099,47.112978593],[4.600801257,47.113007262],[4.599624835,47.112835338],[4.596579846,47.113526667],[4.595334688,47.113037775],[4.594244754,47.113247311],[4.594124064,47.113180537],[4.593605125,47.113786514],[4.592956263,47.113745926],[4.59062182,47.113130606],[4.590779476,47.113556169],[4.588915895,47.113878048],[4.58910403,47.114756139],[4.588324944,47.115668228],[4.588530494,47.116018395],[4.588739221,47.117013266],[4.588274957,47.117284385],[4.588524294,47.118403866],[4.587734844,47.118563286],[4.5872093,47.118859555],[4.586927271,47.11998903],[4.586302599,47.121489701],[4.585914331,47.121834507],[4.584896138,47.122337425],[4.586345344,47.122986619],[4.585733872,47.123502875],[4.585106857,47.123356586],[4.583626585,47.123939663],[4.584542286,47.1253787],[4.584744599,47.125932427],[4.585205084,47.125933321],[4.585664147,47.126603291],[4.583494224,47.126708655],[4.583605015,47.127111455],[4.584744723,47.127596515],[4.585321118,47.127993834],[4.585458372,47.128308922],[4.584566471,47.128444508],[4.584604514,47.128751051],[4.585049412,47.129746291],[4.585746293,47.130694852],[4.583899535,47.132283384],[4.583451533,47.132035582],[4.581560489,47.133377949],[4.582294087,47.134903234],[4.581666281,47.135138739],[4.579365241,47.136275058],[4.578892901,47.136412974],[4.57972952,47.138347485]]]],&quot;type&quot;:&quot;MultiPolygon&quot;}"/>
    <s v="47.126663321, 4.597033643"/>
  </r>
  <r>
    <x v="0"/>
    <x v="393"/>
    <s v="21660"/>
    <s v="CC de Pouilly-en-Auxois/Bligny-sur-Ouche"/>
    <s v="200071207"/>
    <s v="CC"/>
    <s v="Côte-d'Or"/>
    <s v="21"/>
    <s v="Bourgogne-Franche-Comté"/>
    <s v="27"/>
    <s v="BT &gt; 36 kVA"/>
    <n v="2"/>
    <n v="220.232"/>
    <n v="0"/>
    <n v="0"/>
    <n v="0"/>
    <n v="0"/>
    <n v="0"/>
    <n v="0"/>
    <n v="0"/>
    <n v="0"/>
    <n v="0"/>
    <n v="0"/>
    <s v="{&quot;coordinates&quot;:[[[[4.57972952,47.138347485],[4.580326476,47.13804848],[4.58066903,47.138973993],[4.58116724,47.13944714],[4.580891362,47.139804797],[4.581385552,47.139825959],[4.582565196,47.139595517],[4.584073259,47.139763081],[4.584937492,47.139667502],[4.58532333,47.139728851],[4.587319119,47.14032462],[4.587642564,47.141358434],[4.588207903,47.142001721],[4.589494174,47.141716617],[4.58981624,47.141807643],[4.590468411,47.141680718],[4.591120655,47.141422319],[4.591151447,47.141079714],[4.591784297,47.140745937],[4.592189763,47.140845714],[4.592703291,47.14080623],[4.59342201,47.140877378],[4.593681682,47.141268212],[4.594278096,47.141264498],[4.594342346,47.140536926],[4.594649704,47.140398519],[4.594915927,47.139717689],[4.595870528,47.139198458],[4.595926498,47.138726734],[4.59617719,47.138235216],[4.59696841,47.138082022],[4.59746448,47.137766309],[4.597838879,47.137931331],[4.599261824,47.13807646],[4.599743794,47.136664145],[4.599994753,47.136360814],[4.601225753,47.135332543],[4.6022498,47.134668217],[4.602981881,47.134392434],[4.604845781,47.134148678],[4.605476137,47.134179553],[4.606342038,47.133878479],[4.606605332,47.133547947],[4.606806604,47.132863485],[4.607101714,47.132449666],[4.608589779,47.132260594],[4.609401762,47.132939073],[4.610620578,47.134336774],[4.611511734,47.135145608],[4.612100572,47.135376033],[4.612501186,47.13531372],[4.612753604,47.135105791],[4.61247357,47.134258736],[4.612356806,47.133443622],[4.612539729,47.132809832],[4.612532021,47.132420029],[4.612142042,47.131293553],[4.612510061,47.12917318],[4.612065793,47.126495919],[4.612099078,47.12593265],[4.612282624,47.125276338],[4.612388706,47.123265869],[4.612252196,47.121525325],[4.611767924,47.12077206],[4.610958192,47.120296176],[4.610604439,47.119936404],[4.610642745,47.118966944],[4.610886086,47.117707371],[4.610712735,47.116894841],[4.610396896,47.11647871],[4.609326932,47.115546287],[4.608613881,47.11446121],[4.607986168,47.114113344],[4.606517177,47.113907736],[4.605156616,47.1129577],[4.604008314,47.112490069],[4.603340172,47.112954081],[4.602919387,47.113086883],[4.602114525,47.11312325],[4.601506099,47.112978593],[4.600801257,47.113007262],[4.599624835,47.112835338],[4.596579846,47.113526667],[4.595334688,47.113037775],[4.594244754,47.113247311],[4.594124064,47.113180537],[4.593605125,47.113786514],[4.592956263,47.113745926],[4.59062182,47.113130606],[4.590779476,47.113556169],[4.588915895,47.113878048],[4.58910403,47.114756139],[4.588324944,47.115668228],[4.588530494,47.116018395],[4.588739221,47.117013266],[4.588274957,47.117284385],[4.588524294,47.118403866],[4.587734844,47.118563286],[4.5872093,47.118859555],[4.586927271,47.11998903],[4.586302599,47.121489701],[4.585914331,47.121834507],[4.584896138,47.122337425],[4.586345344,47.122986619],[4.585733872,47.123502875],[4.585106857,47.123356586],[4.583626585,47.123939663],[4.584542286,47.1253787],[4.584744599,47.125932427],[4.585205084,47.125933321],[4.585664147,47.126603291],[4.583494224,47.126708655],[4.583605015,47.127111455],[4.584744723,47.127596515],[4.585321118,47.127993834],[4.585458372,47.128308922],[4.584566471,47.128444508],[4.584604514,47.128751051],[4.585049412,47.129746291],[4.585746293,47.130694852],[4.583899535,47.132283384],[4.583451533,47.132035582],[4.581560489,47.133377949],[4.582294087,47.134903234],[4.581666281,47.135138739],[4.579365241,47.136275058],[4.578892901,47.136412974],[4.57972952,47.138347485]]]],&quot;type&quot;:&quot;MultiPolygon&quot;}"/>
    <s v="47.126663321, 4.597033643"/>
  </r>
  <r>
    <x v="0"/>
    <x v="394"/>
    <s v="21659"/>
    <s v="CC Forêts, Seine et Suzon"/>
    <s v="200039063"/>
    <s v="CC"/>
    <s v="Côte-d'Or"/>
    <s v="21"/>
    <s v="Bourgogne-Franche-Comté"/>
    <s v="27"/>
    <s v="BT &lt;= 36 kVA"/>
    <m/>
    <m/>
    <n v="0"/>
    <n v="0"/>
    <n v="0"/>
    <n v="0"/>
    <n v="0"/>
    <n v="0"/>
    <n v="0"/>
    <n v="0"/>
    <n v="0"/>
    <n v="0"/>
    <s v="{&quot;coordinates&quot;:[[[[4.78080384,47.474339223],[4.781512061,47.474989284],[4.783632895,47.475944556],[4.785769258,47.478557188],[4.78882962,47.481508547],[4.790229761,47.482666555],[4.790743138,47.483441108],[4.791814618,47.486404045],[4.792241033,47.48715832],[4.792708082,47.487658056],[4.793589139,47.487827272],[4.793967525,47.48805915],[4.795055995,47.489025613],[4.795546796,47.48920263],[4.796708509,47.491161988],[4.797301107,47.49163996],[4.798113601,47.492336032],[4.798589121,47.492610515],[4.798924881,47.493074437],[4.80090582,47.494342199],[4.801541114,47.494902327],[4.802510315,47.495435675],[4.803031065,47.495907527],[4.803600489,47.496640639],[4.804042694,47.496240319],[4.804469581,47.496095046],[4.804959207,47.495643565],[4.805987601,47.497811088],[4.807190561,47.499243871],[4.808036842,47.499635018],[4.808967451,47.500319279],[4.810125357,47.500809117],[4.811129945,47.500969081],[4.812838156,47.500562546],[4.814221207,47.499697344],[4.815592268,47.49930232],[4.816098346,47.498945977],[4.817030929,47.497807738],[4.818413512,47.496815534],[4.818973881,47.496611399],[4.8201389,47.496685043],[4.821910347,47.49728313],[4.822379487,47.49767737],[4.822080617,47.497913448],[4.823115964,47.498508622],[4.823784985,47.498802485],[4.824191319,47.498717789],[4.823944895,47.500024526],[4.82380608,47.500278811],[4.82377831,47.500984259],[4.824365144,47.500893134],[4.824428826,47.501318927],[4.825243725,47.501291756],[4.825627739,47.501564863],[4.826319688,47.50140005],[4.828466002,47.50032462],[4.828943446,47.500609756],[4.82987698,47.499273308],[4.832535554,47.496361933],[4.839510981,47.497840309],[4.839650243,47.497640021],[4.84104761,47.49778452],[4.842235685,47.498062872],[4.84326406,47.498178965],[4.84477168,47.498013737],[4.848749441,47.497970487],[4.849329604,47.497188729],[4.850339938,47.496821526],[4.852225671,47.496373769],[4.852770734,47.496038253],[4.853135783,47.4954922],[4.853510009,47.495364691],[4.855207712,47.494439056],[4.856865377,47.493930924],[4.857695737,47.493816838],[4.858256833,47.493868216],[4.85858549,47.494035852],[4.859415078,47.494702423],[4.86041464,47.495213205],[4.860193962,47.494712498],[4.859246717,47.493910047],[4.861944039,47.493883171],[4.863540599,47.493301185],[4.865474054,47.492856947],[4.870201816,47.493567198],[4.870677083,47.493101255],[4.87070688,47.492813544],[4.870494156,47.492428881],[4.870876468,47.49196443],[4.87155654,47.491657268],[4.871922973,47.491157051],[4.871906918,47.490698097],[4.872572445,47.490013887],[4.873310249,47.489876865],[4.87365899,47.489593027],[4.873795844,47.488948827],[4.875514235,47.488439446],[4.87801326,47.48750146],[4.878270584,47.486885025],[4.879147072,47.486197373],[4.879350989,47.485573693],[4.879866311,47.485080049],[4.88006162,47.484627586],[4.879964642,47.484097903],[4.879592392,47.483672609],[4.878550802,47.482682743],[4.878461139,47.482360938],[4.876481577,47.48234783],[4.871992341,47.482089623],[4.870571366,47.482362772],[4.869986245,47.482229002],[4.869498811,47.482001818],[4.867865875,47.480807051],[4.866549885,47.479253317],[4.865057522,47.478048155],[4.864502099,47.477163832],[4.863983604,47.47596647],[4.862876795,47.475036039],[4.862221595,47.473801236],[4.861708772,47.473184545],[4.860206476,47.471991185],[4.860004466,47.471260569],[4.859638042,47.47053708],[4.858456255,47.469660029],[4.858022276,47.469476066],[4.856513493,47.469315547],[4.855589201,47.469045749],[4.855109159,47.468528453],[4.855004824,47.467970053],[4.854696213,47.467532862],[4.853896635,47.467028755],[4.853616245,47.466677553],[4.852410993,47.466076345],[4.851490261,47.465792051],[4.850191066,47.465737069],[4.848811978,47.466752142],[4.848330439,47.466996598],[4.847393817,47.467290594],[4.846234367,47.467207238],[4.845207347,47.466882261],[4.844176545,47.466370047],[4.842670007,47.465846446],[4.841946832,47.465088932],[4.841181198,47.464524774],[4.840866061,47.464164187],[4.839910621,47.463601222],[4.839179312,47.463455204],[4.838427087,47.46343467],[4.837330643,47.462592079],[4.835514715,47.461830157],[4.834575103,47.461571241],[4.833646212,47.460578307],[4.831182981,47.458316509],[4.830596752,47.458061907],[4.829775213,47.457448132],[4.830823023,47.457263278],[4.831150848,47.456367606],[4.830994894,47.456038704],[4.830494589,47.456160926],[4.829932456,47.455911344],[4.830250277,47.455421922],[4.829664873,47.454763013],[4.829403327,47.45480134],[4.829018849,47.454116759],[4.828631766,47.453822101],[4.828785724,47.453471219],[4.828351504,47.452495681],[4.826591864,47.44978963],[4.826189592,47.449787839],[4.825847901,47.449382608],[4.825135575,47.447605542],[4.82440788,47.446350058],[4.824735926,47.44635572],[4.824063883,47.44482383],[4.823916713,47.4443219],[4.822644435,47.444183359],[4.818420852,47.444217916],[4.816625529,47.443880383],[4.816084593,47.443976167],[4.81601431,47.443743154],[4.814397354,47.443733259],[4.811803872,47.443223508],[4.80810197,47.443021762],[4.805858339,47.444461254],[4.805037534,47.444602747],[4.804457901,47.444614437],[4.802821721,47.445019771],[4.802067829,47.445335789],[4.801283396,47.445967419],[4.800271534,47.446507118],[4.789422029,47.449967249],[4.789180543,47.450169052],[4.78850147,47.450384783],[4.785566265,47.451810179],[4.785539636,47.452564231],[4.785766618,47.455350217],[4.785250562,47.455321216],[4.785851006,47.457004773],[4.78504819,47.457732911],[4.784854523,47.457538692],[4.784383172,47.457656668],[4.784512118,47.457860885],[4.783824125,47.458370255],[4.782992756,47.459558023],[4.782737107,47.460094078],[4.78293483,47.460370176],[4.782588355,47.462206006],[4.782366656,47.462446207],[4.782137337,47.463295198],[4.782291125,47.463567467],[4.782233151,47.464258964],[4.782350102,47.464860445],[4.781786568,47.465881124],[4.780857994,47.466746212],[4.780080295,47.467836788],[4.781393271,47.468067918],[4.780585844,47.469901782],[4.780635449,47.470315208],[4.780248321,47.470533622],[4.78005405,47.471480213],[4.779709716,47.472027517],[4.779558282,47.472585379],[4.77970811,47.472937846],[4.78080384,47.474339223]]]],&quot;type&quot;:&quot;MultiPolygon&quot;}"/>
    <s v="47.474606091, 4.822407701"/>
  </r>
  <r>
    <x v="0"/>
    <x v="29"/>
    <s v="21657"/>
    <s v="CC Norge et Tille"/>
    <s v="200069540"/>
    <s v="CC"/>
    <s v="Côte-d'Or"/>
    <s v="21"/>
    <s v="Bourgogne-Franche-Comté"/>
    <s v="27"/>
    <s v="BT &gt; 36 kVA"/>
    <n v="4"/>
    <n v="458.44"/>
    <n v="0"/>
    <n v="0"/>
    <n v="0"/>
    <n v="0"/>
    <n v="0"/>
    <n v="0"/>
    <n v="0"/>
    <n v="0"/>
    <n v="0"/>
    <n v="0"/>
    <s v="{&quot;coordinates&quot;:[[[[5.15455112,47.34532349],[5.154442849,47.345167901],[5.153364874,47.344818662],[5.153216321,47.344385547],[5.152225733,47.344496664],[5.145633007,47.345663286],[5.141135032,47.346369473],[5.131074369,47.339132151],[5.133345682,47.33751358],[5.133952058,47.337237676],[5.13161935,47.336709566],[5.127742513,47.336193502],[5.123505932,47.335891016],[5.123381725,47.336568701],[5.118929486,47.336206051],[5.116038206,47.337834732],[5.114843229,47.338741738],[5.114987688,47.339415419],[5.114431248,47.339986592],[5.113872776,47.340405607],[5.113410378,47.34060674],[5.110445508,47.341351373],[5.112331771,47.342217628],[5.112429516,47.344330331],[5.111795624,47.344484144],[5.111545148,47.3449876],[5.111575691,47.34633606],[5.112107175,47.349167613],[5.110418123,47.349413543],[5.110660859,47.350598749],[5.109654851,47.35072689],[5.109802406,47.351446444],[5.109647442,47.351852702],[5.10877782,47.351776636],[5.10847102,47.351826332],[5.107874874,47.352167649],[5.105739069,47.352749411],[5.104144382,47.353343846],[5.104838491,47.355059406],[5.103579765,47.355335256],[5.103793538,47.355987878],[5.104431793,47.357056063],[5.105107048,47.35758055],[5.104478591,47.357944946],[5.103681503,47.358571748],[5.102664564,47.358932361],[5.104140848,47.360889516],[5.104633275,47.3630698],[5.105785251,47.364459166],[5.105453871,47.36584299],[5.105679047,47.36658185],[5.106605964,47.368583147],[5.107794325,47.37015194],[5.109010956,47.372370394],[5.110237675,47.374101463],[5.110802802,47.373572492],[5.111382264,47.374451693],[5.111691239,47.375699621],[5.113651293,47.375446961],[5.115351571,47.375196295],[5.118644067,47.375048066],[5.119352505,47.374960404],[5.120801313,47.374620587],[5.122756086,47.373868071],[5.124516292,47.37352612],[5.127917036,47.373035243],[5.128262381,47.373453073],[5.129824555,47.372532018],[5.130739167,47.372329741],[5.131671643,47.372943918],[5.133049027,47.37357784],[5.133759355,47.373738604],[5.133554097,47.373311014],[5.133469569,47.372519189],[5.134031574,47.370385394],[5.134213285,47.369255479],[5.133838121,47.365456674],[5.133720311,47.365160758],[5.134505331,47.36440339],[5.135024541,47.363595068],[5.136085021,47.362467005],[5.136584926,47.361574378],[5.13667377,47.360976583],[5.137679455,47.360105265],[5.138932031,47.359809346],[5.140223523,47.359691905],[5.142269001,47.35870863],[5.142452642,47.358196433],[5.142747345,47.357910027],[5.143242476,47.357001245],[5.143616847,47.356752089],[5.144325492,47.356610233],[5.14551189,47.356683786],[5.145666664,47.356577365],[5.146386908,47.356626198],[5.147450577,47.356414723],[5.147888939,47.356241819],[5.149229924,47.355112941],[5.150461607,47.353143151],[5.15128835,47.352312842],[5.153110189,47.35088683],[5.155020767,47.35012195],[5.154608986,47.349536123],[5.155084344,47.347845064],[5.155142172,47.346414807],[5.155295832,47.346413757],[5.15455112,47.34532349]]]],&quot;type&quot;:&quot;MultiPolygon&quot;}"/>
    <s v="47.355451974, 5.125299552"/>
  </r>
  <r>
    <x v="0"/>
    <x v="31"/>
    <s v="21655"/>
    <s v="CC du Pays Châtillonnais"/>
    <s v="242101434"/>
    <s v="CC"/>
    <s v="Côte-d'Or"/>
    <s v="21"/>
    <s v="Bourgogne-Franche-Comté"/>
    <s v="27"/>
    <s v="BT &gt; 36 kVA"/>
    <n v="2"/>
    <n v="108.453"/>
    <n v="0"/>
    <n v="0"/>
    <n v="0"/>
    <n v="0"/>
    <n v="0"/>
    <n v="0"/>
    <n v="0"/>
    <n v="0"/>
    <n v="0"/>
    <n v="0"/>
    <s v="{&quot;coordinates&quot;:[[[[4.687678307,47.83403242],[4.688033552,47.834399092],[4.68838603,47.834510144],[4.689107688,47.835089386],[4.69139452,47.837250225],[4.691451383,47.837608587],[4.691862923,47.837978035],[4.698480644,47.846866416],[4.699051445,47.847361361],[4.699712801,47.847676752],[4.70072814,47.847853776],[4.702798712,47.848993097],[4.704397791,47.849731442],[4.707911876,47.85125478],[4.70881689,47.851574674],[4.711905347,47.853204917],[4.712750795,47.85379121],[4.714318129,47.853785418],[4.714922466,47.853944922],[4.715177392,47.854177048],[4.715424586,47.854666744],[4.716680057,47.85581234],[4.71757408,47.856532918],[4.718861012,47.857283741],[4.720873868,47.859177962],[4.721703378,47.859761725],[4.723132332,47.860639146],[4.724066572,47.860738845],[4.724427505,47.860896477],[4.725045341,47.861344696],[4.725581556,47.861544757],[4.72634402,47.861709079],[4.728562445,47.862753955],[4.729253614,47.863192971],[4.730109976,47.863939215],[4.730770925,47.864312052],[4.731112513,47.864367326],[4.732461053,47.865723829],[4.73357513,47.865550738],[4.735884794,47.865120499],[4.739607646,47.865564971],[4.741549544,47.865425437],[4.744980845,47.864892845],[4.745771628,47.864612819],[4.749799516,47.863594096],[4.750318585,47.863391908],[4.750979401,47.863310031],[4.754383581,47.863259175],[4.755245962,47.863326395],[4.757042138,47.863637987],[4.759699245,47.864294925],[4.760366362,47.864524372],[4.761253321,47.864646092],[4.76298626,47.860912998],[4.763150665,47.860626961],[4.76178769,47.859944372],[4.760577418,47.85914605],[4.759200381,47.858561766],[4.757370978,47.857321688],[4.754910024,47.855950599],[4.752211902,47.85431924],[4.751582363,47.853845228],[4.751325275,47.853349449],[4.751194143,47.85196778],[4.750861919,47.85134259],[4.750428427,47.850850342],[4.750245843,47.850260726],[4.75035258,47.849806326],[4.751211396,47.849122846],[4.750474076,47.848176024],[4.749474107,47.84729343],[4.750555484,47.846303262],[4.750445835,47.844111071],[4.749846293,47.841457174],[4.750011617,47.839899129],[4.749146858,47.837472436],[4.748364393,47.835960032],[4.745157487,47.831052086],[4.744562298,47.830514509],[4.742009759,47.827524112],[4.738637204,47.822830895],[4.742257892,47.821593342],[4.743882534,47.821244203],[4.747089735,47.820812951],[4.749083305,47.82034391],[4.748237987,47.818497547],[4.747000155,47.816418465],[4.746424985,47.816770924],[4.745750942,47.816636028],[4.745340814,47.816682646],[4.744581696,47.817172869],[4.744191374,47.817008535],[4.743188577,47.817323228],[4.742337387,47.817737386],[4.74172953,47.817909361],[4.741008887,47.818433197],[4.740470677,47.818446591],[4.73973675,47.81819732],[4.737609011,47.818691597],[4.736172034,47.819301637],[4.735476437,47.819816965],[4.734922035,47.819498389],[4.733999982,47.819259069],[4.733234469,47.819721403],[4.732587674,47.819807484],[4.728105567,47.819918657],[4.726001703,47.819794815],[4.725267261,47.819816429],[4.724382351,47.819690815],[4.722833697,47.819829715],[4.721363545,47.821857007],[4.72022345,47.823223174],[4.719460678,47.823899626],[4.718889718,47.823646035],[4.712007089,47.824854017],[4.707443112,47.826092658],[4.701644962,47.824905856],[4.697007979,47.825581614],[4.696114776,47.826872842],[4.69586458,47.826907969],[4.695132719,47.827391164],[4.694919176,47.827863262],[4.695411558,47.828170317],[4.694678444,47.828824567],[4.693764245,47.829837911],[4.693506132,47.830212526],[4.693565571,47.830609561],[4.690910101,47.831395061],[4.69146036,47.832386356],[4.688487787,47.833251989],[4.688755376,47.833637025],[4.687678307,47.83403242]]]],&quot;type&quot;:&quot;MultiPolygon&quot;}"/>
    <s v="47.841883898, 4.72633461"/>
  </r>
  <r>
    <x v="0"/>
    <x v="33"/>
    <s v="21652"/>
    <s v="CC de Pouilly-en-Auxois/Bligny-sur-Ouche"/>
    <s v="200071207"/>
    <s v="CC"/>
    <s v="Côte-d'Or"/>
    <s v="21"/>
    <s v="Bourgogne-Franche-Comté"/>
    <s v="27"/>
    <s v="BT &gt; 36 kVA"/>
    <n v="2"/>
    <n v="184.87200000000001"/>
    <n v="0"/>
    <n v="0"/>
    <n v="0"/>
    <n v="0"/>
    <n v="0"/>
    <n v="0"/>
    <n v="0"/>
    <n v="0"/>
    <n v="0"/>
    <n v="0"/>
    <s v="{&quot;coordinates&quot;:[[[[4.599332957,47.214929551],[4.597593372,47.21656176],[4.597620612,47.217478947],[4.597440255,47.217547167],[4.597972245,47.219172354],[4.596929457,47.21988458],[4.597709052,47.220545572],[4.598645354,47.221631212],[4.598126736,47.222148022],[4.598740375,47.224161073],[4.598708828,47.224389322],[4.599228209,47.224386659],[4.599506142,47.226665468],[4.599637232,47.226984219],[4.599288174,47.227070077],[4.598261993,47.227011296],[4.597936048,47.228053109],[4.599201529,47.227934805],[4.599914215,47.228030322],[4.600652491,47.228008422],[4.60054784,47.228800463],[4.600942285,47.229173205],[4.601055055,47.230474599],[4.601363752,47.231030415],[4.601891778,47.23162642],[4.602311745,47.2317899],[4.603391385,47.232618692],[4.604332281,47.233005472],[4.605356614,47.233795392],[4.605985906,47.234592578],[4.605946577,47.235223438],[4.605406548,47.236885043],[4.606752375,47.237104115],[4.608703732,47.239488455],[4.610201472,47.240539195],[4.610875557,47.240840485],[4.610791637,47.241967212],[4.610608163,47.242330841],[4.610096988,47.242745844],[4.60964518,47.242979931],[4.610115752,47.243195808],[4.610715776,47.243318938],[4.611172923,47.243174818],[4.611618009,47.242760728],[4.61445803,47.241082396],[4.61515531,47.239821959],[4.615626455,47.239837005],[4.616435014,47.239552897],[4.618435842,47.238072553],[4.620171241,47.237483728],[4.620945614,47.237295514],[4.622242969,47.237263859],[4.623076677,47.238472302],[4.624464921,47.239522594],[4.623378879,47.239986233],[4.624914099,47.241085787],[4.625917097,47.242772678],[4.626228585,47.242972712],[4.627010195,47.24289061],[4.627207519,47.243119257],[4.626461169,47.244279606],[4.626885473,47.244755394],[4.628086113,47.245322933],[4.62817557,47.245526079],[4.628040917,47.246057435],[4.628692647,47.246357137],[4.629034399,47.246943932],[4.629475767,47.247414068],[4.630523285,47.248249367],[4.630588311,47.248213335],[4.632052456,47.248832055],[4.633014031,47.249578497],[4.634183982,47.249261263],[4.634267498,47.249441977],[4.635041802,47.249247368],[4.634653166,47.248165103],[4.63504551,47.247934458],[4.634780305,47.246997225],[4.635073448,47.246635612],[4.635537135,47.246359836],[4.636165367,47.245798995],[4.636315862,47.244704621],[4.635777064,47.2430761],[4.636156129,47.242801516],[4.635502905,47.241757202],[4.636255386,47.241631325],[4.63659844,47.241433786],[4.637155413,47.241748284],[4.637709933,47.241721543],[4.63738939,47.241225418],[4.637728401,47.240938786],[4.637685491,47.240615229],[4.638217409,47.240237626],[4.638996198,47.240238324],[4.63982934,47.239636744],[4.640487336,47.23957881],[4.640677385,47.239394228],[4.644925178,47.236790239],[4.646705333,47.235946448],[4.648060955,47.2359623],[4.645287009,47.234443011],[4.642862063,47.231836359],[4.641303328,47.230922864],[4.640886604,47.230436213],[4.640170392,47.229145186],[4.638789984,47.229307885],[4.638633868,47.230301498],[4.63829134,47.22999298],[4.638071505,47.229502636],[4.63616531,47.229720457],[4.635987158,47.228644223],[4.636185026,47.227109748],[4.636118851,47.225064838],[4.635172014,47.22492062],[4.633003121,47.224404622],[4.63088516,47.224433545],[4.631422189,47.225404786],[4.631589432,47.226211944],[4.630531285,47.226320483],[4.629445819,47.226269116],[4.628836501,47.226052566],[4.628726682,47.225830796],[4.629072467,47.225551296],[4.62911554,47.22509686],[4.628811579,47.224793175],[4.628010675,47.224840447],[4.628045952,47.224259155],[4.628566938,47.22422212],[4.629611139,47.22365456],[4.628754132,47.223507227],[4.628071255,47.222999058],[4.628114539,47.222595044],[4.627660529,47.22204944],[4.628146802,47.221870622],[4.628355899,47.221617356],[4.628880466,47.221481218],[4.629077364,47.221043528],[4.629512329,47.220829407],[4.629288835,47.219690765],[4.628957627,47.219577461],[4.628729368,47.219241196],[4.628114181,47.218871648],[4.628196222,47.218350929],[4.628969394,47.217565666],[4.628655886,47.217119843],[4.629228516,47.216608435],[4.629374088,47.217051216],[4.629962598,47.217107773],[4.631499453,47.216404495],[4.632556134,47.216428332],[4.632947836,47.216227412],[4.632778129,47.215904737],[4.633084744,47.215774351],[4.633008166,47.21521084],[4.633087565,47.214953089],[4.633867848,47.215145594],[4.634270111,47.214770731],[4.634568308,47.214276673],[4.634154168,47.213651289],[4.634912696,47.21338936],[4.634898284,47.213045586],[4.634403792,47.212994032],[4.634438986,47.212586526],[4.633782051,47.212668728],[4.633705189,47.212400573],[4.633947708,47.211900998],[4.634531215,47.211664049],[4.633965896,47.211368567],[4.634109234,47.211127922],[4.633883212,47.210908695],[4.634521773,47.210526896],[4.634428631,47.210201341],[4.634861334,47.209872869],[4.634398372,47.209292298],[4.634068046,47.209162788],[4.63468086,47.20876064],[4.635086969,47.208731497],[4.635164324,47.208407138],[4.635650658,47.2084525],[4.63607534,47.208078213],[4.636051936,47.207656225],[4.636487792,47.207562724],[4.636434172,47.207320356],[4.636995457,47.206963045],[4.636503734,47.206609805],[4.635919863,47.20644156],[4.635628124,47.206016156],[4.635040347,47.205892985],[4.635045939,47.205555231],[4.63642413,47.203427778],[4.636889011,47.203116852],[4.63823363,47.202625099],[4.638564128,47.202197204],[4.638151617,47.201233233],[4.637229629,47.200676271],[4.636965527,47.200680904],[4.636018969,47.201270576],[4.634648655,47.201959868],[4.634365241,47.201633395],[4.633367919,47.199942876],[4.632463687,47.200491401],[4.632811468,47.200806165],[4.633356831,47.201623306],[4.632852088,47.201752885],[4.632597476,47.201983391],[4.631080287,47.202013768],[4.630228712,47.202165327],[4.630054964,47.202753976],[4.62946746,47.202900012],[4.628797791,47.202688816],[4.628320771,47.202338036],[4.62762277,47.201451881],[4.627230693,47.201550138],[4.627246837,47.201909197],[4.626265959,47.202154391],[4.62600857,47.202293974],[4.626773952,47.203224215],[4.626652646,47.203451035],[4.625941544,47.203005382],[4.625280967,47.202263664],[4.624950849,47.202270096],[4.623482308,47.198789674],[4.623152211,47.198796101],[4.623410836,47.200230521],[4.622819334,47.200287434],[4.62136283,47.200181764],[4.620495132,47.199973292],[4.619957571,47.199759296],[4.616888124,47.20053966],[4.616041935,47.20082701],[4.615243856,47.200516675],[4.611551522,47.203883604],[4.608976548,47.20389058],[4.609236192,47.205370934],[4.609158979,47.206456161],[4.609770249,47.207057281],[4.609842331,47.207964844],[4.610336168,47.209144787],[4.609789268,47.209459444],[4.608132406,47.209996615],[4.606008458,47.210204366],[4.605763023,47.210658897],[4.60496491,47.211058953],[4.603495848,47.211205358],[4.599332957,47.214929551]]]],&quot;type&quot;:&quot;MultiPolygon&quot;}"/>
    <s v="47.223241582, 4.620473047"/>
  </r>
  <r>
    <x v="0"/>
    <x v="395"/>
    <s v="21651"/>
    <s v="CC Forêts, Seine et Suzon"/>
    <s v="200039063"/>
    <s v="CC"/>
    <s v="Côte-d'Or"/>
    <s v="21"/>
    <s v="Bourgogne-Franche-Comté"/>
    <s v="27"/>
    <s v="BT &lt;= 36 kVA"/>
    <m/>
    <m/>
    <n v="0"/>
    <n v="0"/>
    <n v="0"/>
    <n v="0"/>
    <n v="0"/>
    <n v="0"/>
    <n v="0"/>
    <n v="0"/>
    <n v="0"/>
    <n v="0"/>
    <s v="{&quot;coordinates&quot;:[[[[4.897311805,47.442870203],[4.898330992,47.443427165],[4.902313077,47.445300795],[4.904858163,47.443749119],[4.908052717,47.442325404],[4.908521636,47.442261887],[4.908839888,47.442812243],[4.911664321,47.442773983],[4.914318649,47.442507038],[4.914092112,47.441887654],[4.91418314,47.441649339],[4.915691309,47.440435927],[4.916273061,47.440113892],[4.917366222,47.44002655],[4.91795783,47.439906045],[4.918115884,47.44050224],[4.918057742,47.440768831],[4.918174776,47.441368403],[4.918495554,47.44187547],[4.918934966,47.441951967],[4.920291396,47.442432043],[4.92096914,47.442418156],[4.921817917,47.442214146],[4.925975258,47.440635356],[4.926568712,47.441230636],[4.926916105,47.44203259],[4.928599922,47.441244713],[4.928998135,47.441466828],[4.929711165,47.442322142],[4.931426928,47.44370919],[4.92997542,47.444167289],[4.930135625,47.444745424],[4.930053858,47.445054735],[4.931324608,47.44506787],[4.932205667,47.44450757],[4.932485559,47.444429086],[4.933340308,47.443765662],[4.934047418,47.443388328],[4.935991787,47.444118682],[4.937867018,47.445064463],[4.938551652,47.445056662],[4.94006719,47.445854422],[4.940734745,47.446400673],[4.941404882,47.447640227],[4.941400556,47.448765866],[4.941502078,47.449149566],[4.942036185,47.449711543],[4.943232199,47.450588431],[4.944512339,47.451331535],[4.944838739,47.450961398],[4.944694344,47.450750403],[4.945459439,47.450251372],[4.945733801,47.450239582],[4.94795166,47.451835006],[4.948237618,47.452214714],[4.948316357,47.452919352],[4.949408845,47.45375559],[4.948935383,47.454060668],[4.949549192,47.454693313],[4.949781774,47.454773159],[4.94830478,47.456286339],[4.94756646,47.457194644],[4.946807814,47.457836751],[4.947862921,47.458409796],[4.949581763,47.459124793],[4.951152171,47.45999173],[4.951384258,47.45972941],[4.950919136,47.459280677],[4.950799495,47.458474976],[4.951019206,47.458128222],[4.950766399,47.45767593],[4.950759701,47.457127666],[4.950911416,47.456445282],[4.951304506,47.456083914],[4.95228055,47.455653339],[4.952592156,47.455133053],[4.952500908,47.454960796],[4.952975649,47.454145124],[4.954158422,47.453523768],[4.954722165,47.453037961],[4.955030413,47.451663191],[4.954437023,47.451445341],[4.954286933,47.45118853],[4.954240208,47.450344687],[4.954502186,47.449157088],[4.954492333,47.447032174],[4.953717135,47.445795354],[4.953944647,47.444245448],[4.953440594,47.443563258],[4.953592937,47.442427022],[4.953217466,47.441848927],[4.953751303,47.441128602],[4.954110746,47.44101271],[4.954676229,47.440578195],[4.955460322,47.440169719],[4.95592613,47.439259628],[4.955529556,47.43832171],[4.955578861,47.438036335],[4.955942129,47.43740801],[4.956901707,47.436573355],[4.957052265,47.436189927],[4.956995261,47.435247201],[4.956794127,47.434827366],[4.956544281,47.434745123],[4.960224798,47.433270344],[4.959739128,47.432618485],[4.959237513,47.432618829],[4.959167004,47.432323763],[4.958220011,47.432555817],[4.958147943,47.431709693],[4.957179212,47.431818741],[4.955517453,47.43224649],[4.954074262,47.432409409],[4.953485687,47.432572371],[4.952756109,47.432617036],[4.952215326,47.432562178],[4.950214758,47.431376502],[4.949696174,47.431165481],[4.94769378,47.430620022],[4.943912684,47.429802609],[4.943404537,47.429146557],[4.941926867,47.428210439],[4.941513741,47.427831936],[4.941244483,47.427432122],[4.940861443,47.427151266],[4.940323382,47.426986452],[4.93725356,47.426710745],[4.935723789,47.426237354],[4.935262847,47.426002799],[4.934551498,47.425337484],[4.933665134,47.424932606],[4.931849468,47.424439604],[4.930893111,47.423969234],[4.927811719,47.421706157],[4.926677639,47.421345852],[4.924001787,47.420280776],[4.923730363,47.420074557],[4.92316703,47.419349997],[4.922327498,47.41872905],[4.920610599,47.418095574],[4.919016303,47.417735591],[4.917529501,47.417301778],[4.917069459,47.417273343],[4.915489878,47.417509173],[4.914908809,47.41739808],[4.91383327,47.417074508],[4.912824939,47.41621765],[4.911409496,47.415922157],[4.910620208,47.415663186],[4.909767161,47.414955029],[4.909484946,47.414555356],[4.907953556,47.414019502],[4.907009496,47.413920627],[4.906444112,47.413689474],[4.905906189,47.413185929],[4.906120918,47.412957296],[4.905950831,47.411718351],[4.905644378,47.411493756],[4.904896153,47.411230473],[4.903599038,47.411086928],[4.902725782,47.41122458],[4.902937702,47.410692544],[4.902252529,47.41018689],[4.901606792,47.40937173],[4.900764246,47.408803808],[4.899665465,47.408266179],[4.899959119,47.407981339],[4.897889228,47.407437944],[4.896952389,47.406902149],[4.896818324,47.406449605],[4.896914527,47.406057236],[4.897587652,47.405101673],[4.897638707,47.404782978],[4.896925016,47.404517281],[4.896143637,47.403237865],[4.89602886,47.402955192],[4.89624063,47.401930617],[4.896209416,47.401310709],[4.895156493,47.401951894],[4.895069814,47.403439064],[4.895233742,47.405186884],[4.895144815,47.405785337],[4.894305579,47.406133081],[4.893040465,47.406252733],[4.892659282,47.406238227],[4.892284039,47.405978699],[4.891976845,47.406256535],[4.89141709,47.405842426],[4.889751796,47.405107714],[4.889045454,47.404974216],[4.888274978,47.405015545],[4.887796778,47.404957575],[4.886290029,47.404466965],[4.884737468,47.40384201],[4.88455732,47.403509059],[4.883120284,47.402848894],[4.882624071,47.402466131],[4.881507692,47.402400457],[4.880986636,47.402480924],[4.880290102,47.402360722],[4.879913779,47.402294771],[4.878828018,47.402307817],[4.877947471,47.402007782],[4.877260317,47.401321926],[4.87659775,47.400352925],[4.876542064,47.40008819],[4.875208408,47.401012862],[4.871982422,47.400540778],[4.870813541,47.400527174],[4.869950586,47.400729249],[4.868285047,47.401496194],[4.86843664,47.401888157],[4.867938823,47.402141078],[4.8674038,47.402772784],[4.866876056,47.402738036],[4.866514626,47.402870802],[4.866559608,47.403096093],[4.865908057,47.403276735],[4.865467409,47.40315324],[4.864840111,47.403383012],[4.864825341,47.403720917],[4.864098713,47.403726265],[4.863513897,47.404224583],[4.862885417,47.40423015],[4.862411256,47.404478165],[4.861726111,47.404418001],[4.861058426,47.404707828],[4.860509284,47.404630172],[4.859752802,47.404845774],[4.86054413,47.4070095],[4.861386407,47.40888156],[4.861253999,47.409423048],[4.861384019,47.409958534],[4.861325139,47.410822104],[4.861704673,47.411399519],[4.861989692,47.412501605],[4.864799223,47.415702702],[4.865290105,47.415818192],[4.866163741,47.417477206],[4.866181974,47.417657903],[4.86585538,47.418070144],[4.866507308,47.419266281],[4.866481758,47.419561136],[4.866206089,47.420178762],[4.865902323,47.420523103],[4.866154474,47.420791892],[4.868051117,47.419405379],[4.869145064,47.420149582],[4.869584385,47.420230766],[4.87032321,47.41999828],[4.871226007,47.420548339],[4.871000003,47.421257024],[4.87197264,47.420881197],[4.871922369,47.420733432],[4.872751158,47.420569718],[4.873782745,47.420476567],[4.876185178,47.420582814],[4.876030974,47.42076359],[4.875768323,47.421788031],[4.876127846,47.422469274],[4.876827908,47.423326912],[4.876710129,47.423562928],[4.876975387,47.423862999],[4.877710387,47.42424013],[4.878949611,47.425298855],[4.879124116,47.425583279],[4.880467787,47.426856408],[4.881614159,47.427610455],[4.883869936,47.430026763],[4.884632532,47.430656429],[4.885294126,47.431545255],[4.885781693,47.432503531],[4.887033511,47.433947358],[4.887929553,47.435574332],[4.889770214,47.436626786],[4.891959163,47.438257037],[4.895121791,47.440957329],[4.896427875,47.442196673],[4.897311805,47.442870203]]]],&quot;type&quot;:&quot;MultiPolygon&quot;}"/>
    <s v="47.426536873, 4.908010201"/>
  </r>
  <r>
    <x v="0"/>
    <x v="36"/>
    <s v="21648"/>
    <s v="CC Forêts, Seine et Suzon"/>
    <s v="200039063"/>
    <s v="CC"/>
    <s v="Côte-d'Or"/>
    <s v="21"/>
    <s v="Bourgogne-Franche-Comté"/>
    <s v="27"/>
    <s v="BT &lt;= 36 kVA"/>
    <m/>
    <m/>
    <n v="0"/>
    <n v="0"/>
    <n v="0"/>
    <n v="0"/>
    <n v="0"/>
    <n v="0"/>
    <n v="0"/>
    <n v="0"/>
    <n v="0"/>
    <n v="0"/>
    <s v="{&quot;coordinates&quot;:[[[[4.6869934,47.407581977],[4.688019255,47.408653879],[4.687371807,47.409448426],[4.686799709,47.410656961],[4.685679777,47.411739275],[4.685777251,47.412603148],[4.685446474,47.413220214],[4.684705509,47.414123246],[4.684377697,47.414708752],[4.683628987,47.415535354],[4.681413071,47.41699544],[4.679908698,47.417670865],[4.67932893,47.418261794],[4.679242851,47.418478232],[4.680195087,47.418469884],[4.680871518,47.418592469],[4.682802348,47.419161516],[4.683437331,47.419442257],[4.684495942,47.41969435],[4.686175281,47.419646609],[4.687735542,47.419693312],[4.689177187,47.420648419],[4.688974099,47.423591168],[4.689538838,47.423787358],[4.69020863,47.423991023],[4.690476091,47.421324659],[4.691505638,47.421242163],[4.691852848,47.421020117],[4.692652661,47.421140841],[4.693496852,47.420902554],[4.694139127,47.421579306],[4.694495625,47.421819023],[4.695298962,47.421379628],[4.695658101,47.421283453],[4.697483266,47.42039335],[4.697946226,47.420726945],[4.698134641,47.421146483],[4.69808237,47.421506505],[4.699998875,47.421781949],[4.701682309,47.422446142],[4.703351217,47.422193015],[4.704824379,47.422167834],[4.707397702,47.421736617],[4.712108788,47.421280201],[4.713068188,47.421286786],[4.713483134,47.421152817],[4.714292212,47.421561386],[4.715422982,47.420704638],[4.7156591,47.420993788],[4.719315777,47.41972335],[4.720300711,47.419616947],[4.722711625,47.419547051],[4.724062345,47.41897599],[4.724193949,47.419066781],[4.725380284,47.41854136],[4.725998167,47.418078388],[4.7256609,47.417698017],[4.726007873,47.417556006],[4.72685115,47.416348647],[4.727117466,47.416379809],[4.728070627,47.415537274],[4.729639466,47.414824241],[4.730142826,47.415089579],[4.729966564,47.415300196],[4.730741389,47.415427332],[4.730489272,47.416000143],[4.731654226,47.416253829],[4.731807568,47.416934958],[4.732583383,47.417953475],[4.733996913,47.41895888],[4.734662938,47.419042592],[4.737663585,47.418095594],[4.738050873,47.418420259],[4.738730157,47.41850375],[4.738507968,47.418851928],[4.738267122,47.419892802],[4.739040321,47.420130659],[4.739660231,47.42104071],[4.748960565,47.415561792],[4.749100771,47.415711854],[4.76195533,47.409989259],[4.75975646,47.406808047],[4.757966306,47.404394078],[4.756610952,47.404194856],[4.755461753,47.40389166],[4.755253894,47.403659787],[4.753815209,47.402899027],[4.751619069,47.402861896],[4.750208996,47.403300022],[4.749317254,47.403284627],[4.748305956,47.403425894],[4.745395387,47.403402085],[4.744872536,47.403270367],[4.744230717,47.403558225],[4.743791105,47.403620644],[4.741834368,47.403115121],[4.741644262,47.402937885],[4.740058133,47.402244897],[4.739439165,47.402297377],[4.739190872,47.401879695],[4.738895195,47.401636502],[4.73887289,47.40115331],[4.738514609,47.400860629],[4.738422601,47.400518044],[4.738641234,47.400185222],[4.738423684,47.399651825],[4.7377571,47.398807291],[4.736773762,47.398377175],[4.73594983,47.397914058],[4.735246821,47.397785887],[4.734486302,47.397232671],[4.734346345,47.397046571],[4.733309493,47.396682055],[4.732433124,47.396523136],[4.73248118,47.396122634],[4.732016738,47.395948569],[4.731924996,47.395653698],[4.731329199,47.39568238],[4.73030028,47.395397857],[4.729744355,47.395511478],[4.72937788,47.395167567],[4.728780345,47.395142238],[4.728518526,47.394918324],[4.727885981,47.39499976],[4.727725386,47.394501513],[4.727406153,47.394429721],[4.72747644,47.393936148],[4.727285225,47.393721988],[4.727110569,47.393033961],[4.725635466,47.392809149],[4.725598038,47.393129354],[4.724545645,47.392936972],[4.722051876,47.39212394],[4.721657662,47.392276547],[4.720779052,47.392292256],[4.720196349,47.392480062],[4.719872947,47.392194912],[4.718913984,47.392268521],[4.718001085,47.392248699],[4.715004091,47.391285381],[4.71492154,47.392684045],[4.713478583,47.393214055],[4.713111177,47.393584138],[4.713449438,47.394044668],[4.71285563,47.394633285],[4.710509066,47.394981175],[4.710012543,47.396833427],[4.709397966,47.39772937],[4.708554607,47.398021794],[4.70738446,47.398588234],[4.706324312,47.399278205],[4.705114025,47.399876724],[4.704027482,47.400572462],[4.703465685,47.401047106],[4.703167198,47.400251013],[4.701089489,47.398800252],[4.701218612,47.398690314],[4.699216124,47.397182594],[4.698460703,47.396652484],[4.698135083,47.396629327],[4.697589993,47.397087492],[4.696563632,47.397549076],[4.696188442,47.397384372],[4.695702683,47.397622863],[4.694706883,47.398548595],[4.694549165,47.398509475],[4.693963011,47.39947425],[4.693505107,47.401770657],[4.692636204,47.402728735],[4.690835294,47.403824618],[4.690329922,47.404284869],[4.68944003,47.405295449],[4.689407846,47.405915396],[4.689292662,47.406132266],[4.68833225,47.406547793],[4.687460671,47.407341994],[4.6869934,47.407581977]]]],&quot;type&quot;:&quot;MultiPolygon&quot;}"/>
    <s v="47.408786742, 4.719014611"/>
  </r>
  <r>
    <x v="0"/>
    <x v="36"/>
    <s v="21648"/>
    <s v="CC Forêts, Seine et Suzon"/>
    <s v="200039063"/>
    <s v="CC"/>
    <s v="Côte-d'Or"/>
    <s v="21"/>
    <s v="Bourgogne-Franche-Comté"/>
    <s v="27"/>
    <s v="BT &gt; 36 kVA"/>
    <n v="1"/>
    <n v="117.782"/>
    <n v="0"/>
    <n v="0"/>
    <n v="0"/>
    <n v="0"/>
    <n v="0"/>
    <n v="0"/>
    <n v="0"/>
    <n v="0"/>
    <n v="0"/>
    <n v="0"/>
    <s v="{&quot;coordinates&quot;:[[[[4.6869934,47.407581977],[4.688019255,47.408653879],[4.687371807,47.409448426],[4.686799709,47.410656961],[4.685679777,47.411739275],[4.685777251,47.412603148],[4.685446474,47.413220214],[4.684705509,47.414123246],[4.684377697,47.414708752],[4.683628987,47.415535354],[4.681413071,47.41699544],[4.679908698,47.417670865],[4.67932893,47.418261794],[4.679242851,47.418478232],[4.680195087,47.418469884],[4.680871518,47.418592469],[4.682802348,47.419161516],[4.683437331,47.419442257],[4.684495942,47.41969435],[4.686175281,47.419646609],[4.687735542,47.419693312],[4.689177187,47.420648419],[4.688974099,47.423591168],[4.689538838,47.423787358],[4.69020863,47.423991023],[4.690476091,47.421324659],[4.691505638,47.421242163],[4.691852848,47.421020117],[4.692652661,47.421140841],[4.693496852,47.420902554],[4.694139127,47.421579306],[4.694495625,47.421819023],[4.695298962,47.421379628],[4.695658101,47.421283453],[4.697483266,47.42039335],[4.697946226,47.420726945],[4.698134641,47.421146483],[4.69808237,47.421506505],[4.699998875,47.421781949],[4.701682309,47.422446142],[4.703351217,47.422193015],[4.704824379,47.422167834],[4.707397702,47.421736617],[4.712108788,47.421280201],[4.713068188,47.421286786],[4.713483134,47.421152817],[4.714292212,47.421561386],[4.715422982,47.420704638],[4.7156591,47.420993788],[4.719315777,47.41972335],[4.720300711,47.419616947],[4.722711625,47.419547051],[4.724062345,47.41897599],[4.724193949,47.419066781],[4.725380284,47.41854136],[4.725998167,47.418078388],[4.7256609,47.417698017],[4.726007873,47.417556006],[4.72685115,47.416348647],[4.727117466,47.416379809],[4.728070627,47.415537274],[4.729639466,47.414824241],[4.730142826,47.415089579],[4.729966564,47.415300196],[4.730741389,47.415427332],[4.730489272,47.416000143],[4.731654226,47.416253829],[4.731807568,47.416934958],[4.732583383,47.417953475],[4.733996913,47.41895888],[4.734662938,47.419042592],[4.737663585,47.418095594],[4.738050873,47.418420259],[4.738730157,47.41850375],[4.738507968,47.418851928],[4.738267122,47.419892802],[4.739040321,47.420130659],[4.739660231,47.42104071],[4.748960565,47.415561792],[4.749100771,47.415711854],[4.76195533,47.409989259],[4.75975646,47.406808047],[4.757966306,47.404394078],[4.756610952,47.404194856],[4.755461753,47.40389166],[4.755253894,47.403659787],[4.753815209,47.402899027],[4.751619069,47.402861896],[4.750208996,47.403300022],[4.749317254,47.403284627],[4.748305956,47.403425894],[4.745395387,47.403402085],[4.744872536,47.403270367],[4.744230717,47.403558225],[4.743791105,47.403620644],[4.741834368,47.403115121],[4.741644262,47.402937885],[4.740058133,47.402244897],[4.739439165,47.402297377],[4.739190872,47.401879695],[4.738895195,47.401636502],[4.73887289,47.40115331],[4.738514609,47.400860629],[4.738422601,47.400518044],[4.738641234,47.400185222],[4.738423684,47.399651825],[4.7377571,47.398807291],[4.736773762,47.398377175],[4.73594983,47.397914058],[4.735246821,47.397785887],[4.734486302,47.397232671],[4.734346345,47.397046571],[4.733309493,47.396682055],[4.732433124,47.396523136],[4.73248118,47.396122634],[4.732016738,47.395948569],[4.731924996,47.395653698],[4.731329199,47.39568238],[4.73030028,47.395397857],[4.729744355,47.395511478],[4.72937788,47.395167567],[4.728780345,47.395142238],[4.728518526,47.394918324],[4.727885981,47.39499976],[4.727725386,47.394501513],[4.727406153,47.394429721],[4.72747644,47.393936148],[4.727285225,47.393721988],[4.727110569,47.393033961],[4.725635466,47.392809149],[4.725598038,47.393129354],[4.724545645,47.392936972],[4.722051876,47.39212394],[4.721657662,47.392276547],[4.720779052,47.392292256],[4.720196349,47.392480062],[4.719872947,47.392194912],[4.718913984,47.392268521],[4.718001085,47.392248699],[4.715004091,47.391285381],[4.71492154,47.392684045],[4.713478583,47.393214055],[4.713111177,47.393584138],[4.713449438,47.394044668],[4.71285563,47.394633285],[4.710509066,47.394981175],[4.710012543,47.396833427],[4.709397966,47.39772937],[4.708554607,47.398021794],[4.70738446,47.398588234],[4.706324312,47.399278205],[4.705114025,47.399876724],[4.704027482,47.400572462],[4.703465685,47.401047106],[4.703167198,47.400251013],[4.701089489,47.398800252],[4.701218612,47.398690314],[4.699216124,47.397182594],[4.698460703,47.396652484],[4.698135083,47.396629327],[4.697589993,47.397087492],[4.696563632,47.397549076],[4.696188442,47.397384372],[4.695702683,47.397622863],[4.694706883,47.398548595],[4.694549165,47.398509475],[4.693963011,47.39947425],[4.693505107,47.401770657],[4.692636204,47.402728735],[4.690835294,47.403824618],[4.690329922,47.404284869],[4.68944003,47.405295449],[4.689407846,47.405915396],[4.689292662,47.406132266],[4.68833225,47.406547793],[4.687460671,47.407341994],[4.6869934,47.407581977]]]],&quot;type&quot;:&quot;MultiPolygon&quot;}"/>
    <s v="47.408786742, 4.719014611"/>
  </r>
  <r>
    <x v="0"/>
    <x v="396"/>
    <s v="21647"/>
    <s v="CC Rives de Saône"/>
    <s v="242101509"/>
    <s v="CC"/>
    <s v="Côte-d'Or"/>
    <s v="21"/>
    <s v="Bourgogne-Franche-Comté"/>
    <s v="27"/>
    <s v="BT &lt;= 36 kVA"/>
    <m/>
    <m/>
    <n v="0"/>
    <n v="0"/>
    <n v="0"/>
    <n v="0"/>
    <n v="0"/>
    <n v="0"/>
    <n v="0"/>
    <n v="0"/>
    <n v="0"/>
    <n v="0"/>
    <s v="{&quot;coordinates&quot;:[[[[5.118402993,46.967278907],[5.118509541,46.968486553],[5.118980364,46.970226107],[5.11959164,46.971352423],[5.119913987,46.971787828],[5.120429547,46.972251203],[5.121676939,46.972854229],[5.122306622,46.973039891],[5.123780891,46.973254133],[5.126678846,46.973499756],[5.128090738,46.973733107],[5.129588363,46.974405288],[5.130224364,46.97488351],[5.130792648,46.975846641],[5.131017285,46.976737761],[5.130262694,46.9791601],[5.130219895,46.980411024],[5.130625161,46.981477141],[5.131266361,46.982218258],[5.132569089,46.982913819],[5.134850922,46.983639886],[5.136825568,46.98262069],[5.138331522,46.981798388],[5.138875072,46.982762841],[5.140392109,46.982387042],[5.142122478,46.983508687],[5.144073562,46.98415425],[5.144451935,46.984502083],[5.145163909,46.984368155],[5.146482617,46.98373747],[5.146715087,46.984652735],[5.147645118,46.984077905],[5.147508839,46.983662528],[5.148144391,46.983460651],[5.148509781,46.983051244],[5.149427092,46.982654069],[5.150315648,46.982526725],[5.15203648,46.982478422],[5.152597972,46.982400394],[5.153438027,46.982542333],[5.154124178,46.982488091],[5.154954483,46.982319467],[5.155601876,46.981887654],[5.156412627,46.981822963],[5.156888215,46.981043989],[5.157601184,46.980442511],[5.158544933,46.979194523],[5.159311631,46.978588425],[5.159433756,46.978153811],[5.15982632,46.977966324],[5.160498537,46.977466465],[5.161383978,46.977165261],[5.161813314,46.976844677],[5.163989011,46.976231043],[5.163699699,46.975940145],[5.163546836,46.975540407],[5.163160189,46.975316184],[5.162830971,46.974948574],[5.16632012,46.974112104],[5.16798705,46.97390785],[5.168201184,46.973767821],[5.168639564,46.973084064],[5.168875756,46.972936414],[5.170403912,46.972849121],[5.172840729,46.972583469],[5.173549604,46.97241069],[5.174497501,46.972291944],[5.174528132,46.972758824],[5.17490103,46.973556108],[5.174951563,46.974157715],[5.175181304,46.974601925],[5.175777668,46.975229264],[5.176686439,46.975771445],[5.177525275,46.975949259],[5.179530651,46.976109532],[5.181026243,46.975604796],[5.181364053,46.975334505],[5.181665858,46.97482441],[5.18139059,46.974036109],[5.181143037,46.972467285],[5.180893534,46.972023459],[5.179234448,46.9713757],[5.177348521,46.969342436],[5.175324286,46.969230221],[5.167631021,46.969264297],[5.167212507,46.968835329],[5.170537937,46.966784067],[5.169334112,46.965670951],[5.16846943,46.965237771],[5.16757828,46.964505152],[5.166901435,46.964162101],[5.166126185,46.963891148],[5.164188693,46.963770808],[5.163062363,46.963602797],[5.162457571,46.963842915],[5.158582594,46.964556806],[5.155729531,46.96483535],[5.155338537,46.965456025],[5.154777366,46.965438591],[5.154442409,46.96555113],[5.153728166,46.966974943],[5.150503714,46.966289353],[5.147357899,46.965858905],[5.146908122,46.965697951],[5.145030144,46.96449176],[5.144590806,46.962637322],[5.144072664,46.962642454],[5.143338452,46.962407515],[5.141784714,46.962240938],[5.141052954,46.96190146],[5.140439976,46.961803858],[5.139529574,46.962002692],[5.138315082,46.962429625],[5.138052973,46.962421876],[5.137067055,46.962142028],[5.135897377,46.962505057],[5.134577561,46.962631274],[5.132192024,46.96302217],[5.130642869,46.963171496],[5.130267233,46.962620016],[5.1292471,46.961904805],[5.128717357,46.961782187],[5.12769224,46.961808312],[5.127019167,46.962021581],[5.126122595,46.962807293],[5.125658259,46.962942849],[5.12588679,46.963468234],[5.12418274,46.963526657],[5.123675309,46.96377108],[5.123061833,46.963359059],[5.121287682,46.963407922],[5.120024238,46.963094306],[5.118808459,46.965103538],[5.11849117,46.966071286],[5.118402993,46.967278907]]]],&quot;type&quot;:&quot;MultiPolygon&quot;}"/>
    <s v="46.972021191, 5.146050017"/>
  </r>
  <r>
    <x v="0"/>
    <x v="37"/>
    <s v="21646"/>
    <s v="CC Forêts, Seine et Suzon"/>
    <s v="200039063"/>
    <s v="CC"/>
    <s v="Côte-d'Or"/>
    <s v="21"/>
    <s v="Bourgogne-Franche-Comté"/>
    <s v="27"/>
    <s v="BT &lt;= 36 kVA"/>
    <m/>
    <m/>
    <n v="0"/>
    <n v="0"/>
    <n v="0"/>
    <n v="0"/>
    <n v="0"/>
    <n v="0"/>
    <n v="0"/>
    <n v="0"/>
    <n v="0"/>
    <n v="0"/>
    <s v="{&quot;coordinates&quot;:[[[[4.771832126,47.377659629],[4.771884721,47.378047815],[4.767321333,47.379478751],[4.761053661,47.381095613],[4.758691491,47.382274926],[4.755122811,47.383414784],[4.751391274,47.38314511],[4.751148544,47.383182083],[4.748308097,47.384950059],[4.746786104,47.385520399],[4.745258751,47.386252876],[4.742983418,47.386572449],[4.741705492,47.387230905],[4.7404246,47.388411636],[4.738798589,47.388969019],[4.7372305,47.389719103],[4.736366342,47.389893189],[4.735742813,47.390250963],[4.73505674,47.39031523],[4.733747231,47.390289745],[4.733289042,47.390061567],[4.732345129,47.390271027],[4.732287303,47.390163838],[4.73126249,47.390290756],[4.728492484,47.389997917],[4.728395293,47.390191151],[4.72794482,47.390366226],[4.727763727,47.391494443],[4.728202264,47.392018273],[4.728230189,47.392308693],[4.727761052,47.392728058],[4.727625093,47.393158678],[4.727110569,47.393033961],[4.727285225,47.393721988],[4.72747644,47.393936148],[4.727406153,47.394429721],[4.727725386,47.394501513],[4.727885981,47.39499976],[4.728518526,47.394918324],[4.728780345,47.395142238],[4.72937788,47.395167567],[4.729744355,47.395511478],[4.73030028,47.395397857],[4.731329199,47.39568238],[4.731924996,47.395653698],[4.732016738,47.395948569],[4.73248118,47.396122634],[4.732433124,47.396523136],[4.733309493,47.396682055],[4.734346345,47.397046571],[4.734486302,47.397232671],[4.735246821,47.397785887],[4.73594983,47.397914058],[4.736773762,47.398377175],[4.7377571,47.398807291],[4.738423684,47.399651825],[4.738641234,47.400185222],[4.738422601,47.400518044],[4.738514609,47.400860629],[4.73887289,47.40115331],[4.738895195,47.401636502],[4.739190872,47.401879695],[4.739439165,47.402297377],[4.740058133,47.402244897],[4.741644262,47.402937885],[4.741834368,47.403115121],[4.743791105,47.403620644],[4.744230717,47.403558225],[4.744872536,47.403270367],[4.745395387,47.403402085],[4.748305956,47.403425894],[4.749317254,47.403284627],[4.750208996,47.403300022],[4.751619069,47.402861896],[4.753815209,47.402899027],[4.755253894,47.403659787],[4.755461753,47.40389166],[4.756610952,47.404194856],[4.757966306,47.404394078],[4.75975646,47.406808047],[4.762767061,47.406278024],[4.765387207,47.404284358],[4.773739776,47.399905438],[4.774231493,47.399776378],[4.775570929,47.39901578],[4.776207227,47.398807968],[4.777855671,47.397489757],[4.778331147,47.397471681],[4.778542714,47.397133484],[4.778928023,47.397235642],[4.781806013,47.395689654],[4.783191908,47.39517587],[4.784371826,47.394530166],[4.785562813,47.39417782],[4.786730205,47.393356699],[4.786900907,47.392232134],[4.787761409,47.391355388],[4.788207387,47.390653393],[4.789135211,47.390484243],[4.79025359,47.389986193],[4.79120344,47.389365568],[4.791778716,47.388646258],[4.793203736,47.387724748],[4.794142036,47.387315879],[4.794518568,47.386879657],[4.795008939,47.386636171],[4.795424613,47.386300191],[4.795526726,47.385627787],[4.795949608,47.384992747],[4.796269113,47.384161206],[4.798024634,47.382782503],[4.794931338,47.382535866],[4.7942021,47.382216662],[4.792442526,47.381771078],[4.790722278,47.381390593],[4.789497834,47.381247371],[4.788251614,47.380927985],[4.787512222,47.380660222],[4.78652408,47.380088327],[4.785841072,47.379880917],[4.785115356,47.379386018],[4.783530793,47.378617056],[4.783343182,47.378357006],[4.783301376,47.377817384],[4.782907671,47.377458746],[4.782522274,47.377270162],[4.782093667,47.376299758],[4.781947923,47.376182234],[4.78229972,47.37536014],[4.781928925,47.374214163],[4.781247789,47.373621309],[4.781488291,47.373319577],[4.780822143,47.372459059],[4.779406791,47.372547371],[4.77896299,47.373233998],[4.778953811,47.373956291],[4.777811057,47.374071925],[4.777765627,47.373661119],[4.776877527,47.373661194],[4.776976985,47.374582624],[4.776659356,47.37583819],[4.776947848,47.377063778],[4.776398638,47.377771814],[4.771832126,47.377659629]]]],&quot;type&quot;:&quot;MultiPolygon&quot;}"/>
    <s v="47.391005002, 4.763312049"/>
  </r>
  <r>
    <x v="0"/>
    <x v="397"/>
    <s v="21645"/>
    <s v="CC Rives de Saône"/>
    <s v="242101509"/>
    <s v="CC"/>
    <s v="Côte-d'Or"/>
    <s v="21"/>
    <s v="Bourgogne-Franche-Comté"/>
    <s v="27"/>
    <s v="BT &lt;= 36 kVA"/>
    <m/>
    <m/>
    <n v="0"/>
    <n v="0"/>
    <n v="0"/>
    <n v="0"/>
    <n v="0"/>
    <n v="0"/>
    <n v="0"/>
    <n v="0"/>
    <n v="0"/>
    <n v="0"/>
    <s v="{&quot;coordinates&quot;:[[[[5.245247228,47.176664328],[5.246695815,47.176148074],[5.247699815,47.176025012],[5.248195259,47.176059524],[5.2493854,47.175776118],[5.250836646,47.175609212],[5.253124569,47.175708812],[5.254923954,47.175875524],[5.255592632,47.176009304],[5.256718704,47.175647814],[5.257661208,47.17550785],[5.25913556,47.174601853],[5.26008039,47.173731394],[5.262736293,47.172625747],[5.263815871,47.17204083],[5.264544594,47.171090796],[5.26525041,47.170789677],[5.265308424,47.170096838],[5.265813697,47.169518634],[5.266561785,47.169563433],[5.266870146,47.169484441],[5.267084191,47.169141602],[5.267152733,47.168605269],[5.267753517,47.168382747],[5.27049067,47.168117436],[5.277765841,47.164361051],[5.283873632,47.164518099],[5.28409966,47.163838141],[5.285525694,47.16364697],[5.285655668,47.16288244],[5.28566187,47.162313097],[5.286818038,47.161583236],[5.288493736,47.16148887],[5.289173958,47.161306092],[5.289341764,47.160966824],[5.289892377,47.160438048],[5.290119821,47.159700404],[5.290546582,47.159116431],[5.2913401,47.158338758],[5.292216166,47.15791881],[5.293267888,47.157190048],[5.293671506,47.156683979],[5.29466071,47.155883488],[5.294914509,47.155580333],[5.294940447,47.15476381],[5.294829046,47.154225617],[5.294605069,47.153958055],[5.294194796,47.154028336],[5.293585006,47.153661241],[5.294636665,47.152623534],[5.294108357,47.151441519],[5.293994979,47.150329635],[5.294293615,47.149777906],[5.29452159,47.148931257],[5.295002387,47.148565055],[5.295558803,47.147774034],[5.295604981,47.147432663],[5.295387912,47.146892962],[5.295503633,47.146107981],[5.296049517,47.145287443],[5.296036853,47.144835555],[5.296332623,47.14424875],[5.296276666,47.143710356],[5.296067791,47.143331714],[5.295889472,47.142338205],[5.295530102,47.141463574],[5.295542523,47.139772758],[5.295281465,47.138509785],[5.295375505,47.1380837],[5.295161228,47.137546645],[5.29530871,47.137135712],[5.295250486,47.136667614],[5.290343313,47.140709828],[5.290236882,47.140690319],[5.289288739,47.13968772],[5.288959113,47.139603274],[5.287471664,47.139793914],[5.287214123,47.13951079],[5.28691628,47.13893124],[5.283528639,47.138917095],[5.282987074,47.138409897],[5.282021824,47.138962139],[5.281313133,47.139588573],[5.281398351,47.142130389],[5.280615218,47.142184558],[5.280586027,47.143428058],[5.280905023,47.143884715],[5.277266363,47.14390415],[5.277000564,47.142675465],[5.277075936,47.142022797],[5.277285811,47.141398105],[5.277310031,47.140534786],[5.27697232,47.138572567],[5.27653872,47.138588306],[5.276515423,47.137599828],[5.275796519,47.137548223],[5.275695787,47.136819761],[5.275078003,47.136693209],[5.274258434,47.136976822],[5.273919177,47.136819569],[5.273972147,47.136354683],[5.274149702,47.136152144],[5.275018347,47.136155781],[5.274996262,47.135726595],[5.274131687,47.134943798],[5.273980989,47.134344212],[5.273975589,47.133653503],[5.274292068,47.133052838],[5.274887805,47.132658338],[5.275001199,47.132405721],[5.27505454,47.130512359],[5.272816269,47.130294265],[5.272592007,47.130609403],[5.270730631,47.130440605],[5.270458943,47.131102527],[5.270155665,47.131453437],[5.269167649,47.131997914],[5.268364521,47.132169482],[5.268536192,47.130824116],[5.266859074,47.130548966],[5.266662637,47.13058524],[5.266606318,47.13134831],[5.264845048,47.13142604],[5.264459824,47.131115646],[5.259324667,47.13372892],[5.258951391,47.133828979],[5.258005647,47.134409459],[5.256709283,47.135379553],[5.256194433,47.135881359],[5.255715862,47.136587806],[5.256306847,47.1367375],[5.256370274,47.13736943],[5.256610357,47.138153729],[5.255972673,47.138465186],[5.255355819,47.139085162],[5.255427114,47.139652991],[5.253412614,47.140120962],[5.252525795,47.140536324],[5.254165102,47.141921138],[5.254699757,47.142615938],[5.254708872,47.142991337],[5.254942855,47.143346141],[5.254019622,47.144027918],[5.254868181,47.145125502],[5.25400858,47.145435867],[5.254409633,47.145934225],[5.255039346,47.146060656],[5.255485299,47.146275327],[5.255795622,47.147096986],[5.25666278,47.148573373],[5.255375738,47.149112743],[5.256192364,47.149918226],[5.256869862,47.150742628],[5.256925332,47.151751186],[5.257528144,47.153155265],[5.256944943,47.153510692],[5.255043843,47.154365552],[5.255996616,47.154983748],[5.256980255,47.155991319],[5.256350012,47.156201753],[5.255966816,47.156604613],[5.256535411,47.157128518],[5.254768675,47.157947425],[5.25343822,47.158717281],[5.25245732,47.159573986],[5.254105275,47.160804621],[5.254367381,47.161072415],[5.254366579,47.161557884],[5.255133921,47.16200227],[5.255327464,47.162272298],[5.254056796,47.163715583],[5.253890371,47.164377203],[5.25259714,47.165914576],[5.252281167,47.166537673],[5.250352193,47.168254907],[5.249016062,47.169686792],[5.248459722,47.171007146],[5.248572333,47.171995674],[5.248125065,47.172323191],[5.24746266,47.172527892],[5.24474507,47.175296975],[5.244869055,47.176052916],[5.245247228,47.176664328]]]],&quot;type&quot;:&quot;MultiPolygon&quot;}"/>
    <s v="47.152554867, 5.27099554"/>
  </r>
  <r>
    <x v="0"/>
    <x v="398"/>
    <s v="21644"/>
    <s v="CC Mirebellois et Fontenois"/>
    <s v="200072825"/>
    <s v="CC"/>
    <s v="Côte-d'Or"/>
    <s v="21"/>
    <s v="Bourgogne-Franche-Comté"/>
    <s v="27"/>
    <s v="BT &lt;= 36 kVA"/>
    <m/>
    <m/>
    <n v="0"/>
    <n v="0"/>
    <n v="0"/>
    <n v="0"/>
    <n v="0"/>
    <n v="0"/>
    <n v="0"/>
    <n v="0"/>
    <n v="0"/>
    <n v="0"/>
    <s v="{&quot;coordinates&quot;:[[[[5.325015414,47.339452245],[5.318172531,47.341023719],[5.317939145,47.340559158],[5.317698264,47.339368853],[5.317733416,47.338403594],[5.316999565,47.338284047],[5.316750902,47.337802677],[5.314371474,47.337650187],[5.31418303,47.337427889],[5.312472346,47.337236814],[5.311755031,47.33731594],[5.311758311,47.338099407],[5.310150347,47.338325037],[5.310161963,47.338440984],[5.307883555,47.338604267],[5.305978578,47.338670929],[5.304503497,47.337795999],[5.304399385,47.337808872],[5.303509377,47.338587544],[5.301027429,47.337557821],[5.300141056,47.337031414],[5.299375816,47.337631063],[5.298592185,47.337863623],[5.291941547,47.339201883],[5.290291394,47.339465894],[5.290448579,47.340323771],[5.289907775,47.340380366],[5.290205048,47.341633547],[5.290301512,47.341999991],[5.29166042,47.341739929],[5.293467642,47.341739377],[5.293456153,47.341966556],[5.294448886,47.341943345],[5.294480171,47.34236511],[5.296202508,47.342578736],[5.297905101,47.342918812],[5.297518494,47.343265989],[5.2971828,47.343812091],[5.298419922,47.344451361],[5.298230837,47.346409413],[5.298150255,47.346446131],[5.29926945,47.348506176],[5.299476946,47.348462442],[5.3003452,47.347912993],[5.301102037,47.350172926],[5.300955706,47.3504379],[5.303493737,47.354920331],[5.305463364,47.356375357],[5.306813905,47.356437706],[5.307265468,47.356675503],[5.308021137,47.357512463],[5.308608451,47.358532883],[5.308758599,47.359003616],[5.309465263,47.359439871],[5.312223128,47.359863235],[5.312119175,47.360280482],[5.313266792,47.359753299],[5.317449539,47.357476963],[5.318603838,47.356646987],[5.319073696,47.357398621],[5.319630853,47.358053946],[5.320672961,47.357296437],[5.321779224,47.356980734],[5.322498707,47.357772396],[5.323614555,47.357586172],[5.324247379,47.358457009],[5.326298025,47.358218731],[5.329430823,47.357171589],[5.329531311,47.357196592],[5.330189855,47.35807769],[5.328827486,47.359210056],[5.32999563,47.35940368],[5.330420552,47.359574379],[5.330613512,47.360080253],[5.330838855,47.360202718],[5.332328243,47.360376364],[5.333313213,47.358978653],[5.333829482,47.358476549],[5.333319826,47.358216603],[5.332690788,47.357710484],[5.332140293,47.356663319],[5.331837453,47.356312756],[5.333810975,47.355675118],[5.333621024,47.35545198],[5.335136307,47.35470104],[5.334720061,47.354394192],[5.334037464,47.354727627],[5.333057026,47.353880933],[5.333469668,47.353617772],[5.332739654,47.353074054],[5.334213302,47.352372593],[5.332744766,47.351606853],[5.331325063,47.3503781],[5.331126763,47.349901153],[5.328358605,47.348011352],[5.32907167,47.347312589],[5.329741258,47.34634541],[5.32835723,47.345384289],[5.328505776,47.344715757],[5.329539854,47.343324285],[5.326569996,47.342548947],[5.326339222,47.341229666],[5.325015414,47.339452245]]]],&quot;type&quot;:&quot;MultiPolygon&quot;}"/>
    <s v="47.348150847, 5.314246019"/>
  </r>
  <r>
    <x v="0"/>
    <x v="399"/>
    <s v="21642"/>
    <s v="CC des Terres d'Auxois"/>
    <s v="200071017"/>
    <s v="CC"/>
    <s v="Côte-d'Or"/>
    <s v="21"/>
    <s v="Bourgogne-Franche-Comté"/>
    <s v="27"/>
    <s v="BT &lt;= 36 kVA"/>
    <m/>
    <m/>
    <n v="0"/>
    <n v="0"/>
    <n v="0"/>
    <n v="0"/>
    <n v="0"/>
    <n v="0"/>
    <n v="0"/>
    <n v="0"/>
    <n v="0"/>
    <n v="0"/>
    <s v="{&quot;coordinates&quot;:[[[[4.116226663,47.497856423],[4.116252448,47.497946201],[4.11448104,47.501040212],[4.112499741,47.503569938],[4.113673011,47.504535499],[4.116392389,47.505608679],[4.117135818,47.505962553],[4.117252015,47.506118983],[4.117382269,47.506884744],[4.117250542,47.507320826],[4.117322543,47.508350918],[4.117795692,47.509375362],[4.117748344,47.509970878],[4.117283986,47.512039593],[4.115309391,47.514266805],[4.114554573,47.514646727],[4.115340265,47.515173955],[4.118864577,47.514487498],[4.119747938,47.514409695],[4.120404436,47.514476306],[4.120377387,47.514770945],[4.122391677,47.51514137],[4.123272977,47.515471371],[4.123755236,47.515845725],[4.124210835,47.515962864],[4.126092655,47.517043895],[4.127452551,47.517948097],[4.12785131,47.518141392],[4.128599199,47.518253885],[4.131717589,47.518039098],[4.134701571,47.517503248],[4.136001913,47.517535593],[4.136790659,47.518006833],[4.137646728,47.518393688],[4.137394334,47.518773354],[4.138734555,47.519304016],[4.138262964,47.519936993],[4.138069474,47.520461925],[4.138280039,47.520489577],[4.138124027,47.521464264],[4.138964156,47.523034185],[4.140408643,47.524896169],[4.141603624,47.525525445],[4.14004789,47.521190694],[4.140479974,47.518705392],[4.140471929,47.517580163],[4.138965954,47.517751532],[4.138507528,47.516629804],[4.137901817,47.515892116],[4.138054342,47.514504247],[4.138188866,47.514206752],[4.138633785,47.513883718],[4.137049848,47.513383341],[4.137831398,47.512269309],[4.139296,47.50860269],[4.138566541,47.508227213],[4.137783379,47.508012501],[4.139157772,47.504981433],[4.140878446,47.502247638],[4.140186742,47.502019443],[4.140324321,47.501742619],[4.141871765,47.501170208],[4.141234731,47.501075621],[4.14209823,47.499394488],[4.142761615,47.499541927],[4.14336837,47.498779761],[4.144424706,47.496430526],[4.1449032,47.49098017],[4.141933495,47.489496886],[4.141594879,47.489438087],[4.140559453,47.488841455],[4.140813371,47.488540983],[4.140561227,47.488239165],[4.139842971,47.487815872],[4.139345695,47.487977382],[4.13908887,47.48782955],[4.138389125,47.488462971],[4.138356563,47.488805387],[4.137513124,47.488428316],[4.137242113,47.488175289],[4.137695179,47.487808061],[4.137213321,47.487320324],[4.135687793,47.48734421],[4.135432924,47.487663586],[4.133980331,47.487243812],[4.133737505,47.48656468],[4.133207394,47.486618452],[4.132971895,47.487476888],[4.132640918,47.48752692],[4.130468338,47.486973661],[4.128109433,47.486966822],[4.127507799,47.486841209],[4.126695466,47.48635933],[4.126624904,47.486224974],[4.127883206,47.485118083],[4.124387987,47.483615135],[4.1243402,47.483426542],[4.124655065,47.48292656],[4.124519089,47.482838747],[4.12239022,47.482646821],[4.122316459,47.482422467],[4.117740834,47.480231126],[4.118578811,47.479724338],[4.118033534,47.478795105],[4.116971646,47.479389562],[4.116942416,47.479770652],[4.115469421,47.481349417],[4.115289906,47.48178416],[4.115310329,47.482445653],[4.115497501,47.483270296],[4.116273059,47.484797803],[4.116429416,47.485863108],[4.116900716,47.486618406],[4.117627705,47.486960732],[4.119062798,47.48788412],[4.120044973,47.489185451],[4.120439678,47.48951385],[4.122330354,47.490431914],[4.12323711,47.490475389],[4.122877089,47.491231473],[4.121978428,47.492144887],[4.121405274,47.49287331],[4.119416699,47.494771262],[4.117283119,47.49660215],[4.116226663,47.497856423]]]],&quot;type&quot;:&quot;MultiPolygon&quot;}"/>
    <s v="47.500827642, 4.128862764"/>
  </r>
  <r>
    <x v="0"/>
    <x v="39"/>
    <s v="21641"/>
    <s v="CC du Montbardois"/>
    <s v="242101491"/>
    <s v="CC"/>
    <s v="Côte-d'Or"/>
    <s v="21"/>
    <s v="Bourgogne-Franche-Comté"/>
    <s v="27"/>
    <s v="BT &lt;= 36 kVA"/>
    <n v="10"/>
    <n v="35.481999999999999"/>
    <n v="0"/>
    <n v="0"/>
    <n v="0"/>
    <n v="0"/>
    <n v="0"/>
    <n v="0"/>
    <n v="0"/>
    <n v="0"/>
    <n v="0"/>
    <n v="0"/>
    <s v="{&quot;coordinates&quot;:[[[[4.406520189,47.689223914],[4.407283022,47.689080604],[4.407896176,47.689428809],[4.409956818,47.687592742],[4.41077851,47.688163472],[4.411125163,47.688516676],[4.413654602,47.688075623],[4.41665987,47.687430704],[4.417164731,47.687264347],[4.417552691,47.686963472],[4.418541522,47.687349377],[4.419563196,47.68791672],[4.421576833,47.688284752],[4.422899431,47.688036408],[4.423960423,47.687927169],[4.424826612,47.687912116],[4.427764301,47.688084234],[4.434317843,47.687021885],[4.436383157,47.687028941],[4.439701916,47.686699153],[4.448698584,47.685630191],[4.448736318,47.687705645],[4.452210868,47.687956918],[4.454218409,47.688190333],[4.456332812,47.687747213],[4.458056219,47.687535787],[4.460584217,47.686862374],[4.461422672,47.686079501],[4.461761708,47.685219144],[4.463189268,47.684578329],[4.463432641,47.684945278],[4.463760786,47.68509781],[4.464247986,47.685071004],[4.464751519,47.684959371],[4.465385491,47.684597636],[4.466496204,47.683587154],[4.467239958,47.682613674],[4.467892758,47.681969016],[4.468766545,47.68083005],[4.470039358,47.67941869],[4.471669651,47.678211669],[4.473447038,47.675962997],[4.477933439,47.66994228],[4.478090008,47.66885911],[4.478038335,47.665936679],[4.478144832,47.66525925],[4.479701129,47.664241187],[4.481483037,47.662184061],[4.482629338,47.66123507],[4.484124082,47.659975558],[4.485353574,47.659098401],[4.485877385,47.65886398],[4.486274335,47.658811219],[4.486128385,47.658498888],[4.486179889,47.656473575],[4.485958441,47.655938042],[4.484836926,47.654564114],[4.482933402,47.651945154],[4.482448242,47.651458873],[4.481079749,47.650539967],[4.479007315,47.648688296],[4.476848189,47.646298433],[4.476689641,47.645672062],[4.47640806,47.64531732],[4.474963117,47.644129233],[4.472499361,47.642465137],[4.471479236,47.641943241],[4.47121172,47.641903398],[4.470622786,47.642139477],[4.469949451,47.641971502],[4.468993487,47.641359651],[4.467756024,47.64039213],[4.464982232,47.637609157],[4.464301466,47.637216179],[4.463490078,47.636916661],[4.462649282,47.636467162],[4.462166073,47.634630393],[4.462137175,47.633915953],[4.462473971,47.629730051],[4.462414588,47.627028223],[4.461132337,47.626207933],[4.457787259,47.625773499],[4.456441214,47.625393279],[4.454965877,47.625105581],[4.454031728,47.625032591],[4.45033446,47.625941909],[4.449898657,47.62637044],[4.449082914,47.626539009],[4.448557487,47.626855215],[4.44820723,47.627198054],[4.447214788,47.627431819],[4.445317387,47.628475302],[4.444543747,47.629118651],[4.4435855,47.630126177],[4.441405816,47.628860335],[4.440867201,47.628690532],[4.439527389,47.628490092],[4.437258467,47.628305575],[4.434799836,47.628395222],[4.4342046,47.628496158],[4.434085137,47.628857726],[4.4306208,47.628740867],[4.429283537,47.628584391],[4.426400738,47.628051576],[4.423913574,47.627421142],[4.422010547,47.626420745],[4.42136924,47.62664191],[4.420300834,47.625175798],[4.419887803,47.62481712],[4.417571149,47.623578611],[4.416339722,47.622887757],[4.414399293,47.622373825],[4.414199644,47.622377143],[4.413828734,47.623103634],[4.412977257,47.623433528],[4.41269993,47.623168608],[4.410915572,47.623470157],[4.408660479,47.62364592],[4.408584873,47.624212188],[4.409134359,47.62515262],[4.410699355,47.626927919],[4.411242141,47.627360682],[4.411568939,47.627884277],[4.412622513,47.628847406],[4.412648127,47.629513279],[4.411720126,47.632492607],[4.411689551,47.633199668],[4.411702665,47.635004498],[4.411856914,47.636001904],[4.412238685,47.636839016],[4.412623282,47.637379912],[4.410339274,47.63860033],[4.408896342,47.639896983],[4.40861547,47.639954385],[4.406565655,47.63955597],[4.405312074,47.639752005],[4.404425652,47.640132663],[4.403652633,47.640773922],[4.401865192,47.642300583],[4.399404223,47.644054041],[4.39947568,47.64418822],[4.400559677,47.644885517],[4.401876785,47.646493747],[4.402367798,47.647840908],[4.402772791,47.649361045],[4.404384477,47.651322201],[4.404834385,47.651610269],[4.405564406,47.651809444],[4.40635726,47.652875683],[4.407357161,47.653556825],[4.408041463,47.654243562],[4.410630623,47.655819252],[4.411755927,47.656904847],[4.410523302,47.657756948],[4.407829332,47.658423196],[4.407525245,47.657857012],[4.407170389,47.657588515],[4.406693104,47.657426819],[4.405813211,47.657358186],[4.403029588,47.657555482],[4.402517602,47.657289758],[4.402479807,47.656764476],[4.401942321,47.656744819],[4.40033046,47.656404053],[4.399439698,47.655970909],[4.396052223,47.656563268],[4.397459851,47.658976163],[4.39903511,47.660510211],[4.396461322,47.660789456],[4.397376635,47.663378373],[4.397681211,47.66396618],[4.398919099,47.665130667],[4.398846674,47.668161694],[4.398741436,47.66867158],[4.398411103,47.66918686],[4.392685115,47.669880879],[4.391630663,47.669820519],[4.389700092,47.669485199],[4.388596063,47.66961895],[4.387230316,47.669426315],[4.386108524,47.668671733],[4.386244193,47.670148289],[4.386817224,47.672503672],[4.387315329,47.67351411],[4.387975552,47.674197642],[4.388627421,47.676300015],[4.388962024,47.677018016],[4.390821894,47.678516373],[4.392024121,47.679788477],[4.394731128,47.683037508],[4.400586802,47.686111069],[4.402531254,47.686593683],[4.404996504,47.687512016],[4.406121459,47.688260077],[4.406520189,47.689223914]]]],&quot;type&quot;:&quot;MultiPolygon&quot;}"/>
    <s v="47.65901332, 4.436918479"/>
  </r>
  <r>
    <x v="0"/>
    <x v="400"/>
    <s v="21639"/>
    <s v="CC Auxonne Pontailler Val de Saône"/>
    <s v="200070902"/>
    <s v="CC"/>
    <s v="Côte-d'Or"/>
    <s v="21"/>
    <s v="Bourgogne-Franche-Comté"/>
    <s v="27"/>
    <s v="BT &lt;= 36 kVA"/>
    <m/>
    <m/>
    <n v="0"/>
    <n v="0"/>
    <n v="0"/>
    <n v="0"/>
    <n v="0"/>
    <n v="0"/>
    <n v="0"/>
    <n v="0"/>
    <n v="0"/>
    <n v="0"/>
    <s v="{&quot;coordinates&quot;:[[[[5.35568066,47.174417665],[5.354805878,47.174409342],[5.351905088,47.174587201],[5.349866523,47.175060927],[5.346320461,47.176375792],[5.346166306,47.17617266],[5.344725652,47.176213556],[5.342869177,47.176412362],[5.342193087,47.175537071],[5.341325725,47.176124746],[5.340792686,47.176199474],[5.340415992,47.175920673],[5.339817452,47.175825591],[5.339682815,47.175523883],[5.338402777,47.175886599],[5.338042866,47.175993843],[5.338050048,47.177405962],[5.339983341,47.177970358],[5.340446428,47.178504106],[5.341117781,47.179027337],[5.341020669,47.179710214],[5.336305635,47.180705231],[5.336758129,47.181025747],[5.336034044,47.181843762],[5.336691774,47.184061464],[5.337514113,47.186083094],[5.332493681,47.188611647],[5.333846485,47.191076551],[5.334191468,47.191932442],[5.33339534,47.192098898],[5.333602604,47.194044675],[5.333024861,47.194220238],[5.333747819,47.194711848],[5.333554424,47.195493024],[5.333699651,47.195672934],[5.333936094,47.197925249],[5.333663121,47.1979992],[5.334104134,47.198661312],[5.333747094,47.198777488],[5.334428638,47.203521086],[5.336471365,47.203176374],[5.341378875,47.2020343],[5.343909746,47.201157196],[5.345188213,47.200351335],[5.346136381,47.200093454],[5.347456622,47.199549716],[5.347517808,47.199437693],[5.348287525,47.199209531],[5.348919871,47.198801312],[5.349795808,47.198403459],[5.350860087,47.198112559],[5.356580006,47.196860561],[5.35774121,47.196672103],[5.359921295,47.196485393],[5.364845276,47.195862559],[5.374399498,47.196202077],[5.381071755,47.195166205],[5.382724008,47.194610724],[5.381536357,47.193243592],[5.379267236,47.191382578],[5.379058562,47.191294995],[5.376587524,47.188867043],[5.375276559,47.187872563],[5.374395043,47.187597018],[5.373549343,47.187414403],[5.372604368,47.187347304],[5.369362666,47.187509153],[5.367199339,47.188037967],[5.366886941,47.188625294],[5.364632929,47.188865892],[5.363923312,47.188863268],[5.363155511,47.188678988],[5.362601926,47.18840837],[5.362097051,47.187953017],[5.361465851,47.18702738],[5.361432343,47.186233661],[5.361144124,47.185024516],[5.360423469,47.183744927],[5.360034992,47.183381765],[5.358500911,47.182350217],[5.356694896,47.180929686],[5.356015942,47.180206745],[5.355520168,47.1793828],[5.355157138,47.178573266],[5.35483788,47.177344923],[5.354812695,47.176346576],[5.355069123,47.175414556],[5.35568066,47.174417665]]]],&quot;type&quot;:&quot;MultiPolygon&quot;}"/>
    <s v="47.18956268, 5.351594816"/>
  </r>
  <r>
    <x v="0"/>
    <x v="41"/>
    <s v="21638"/>
    <s v="CC des Vallées de la Tille et de l'Ignon"/>
    <s v="242100154"/>
    <s v="CC"/>
    <s v="Côte-d'Or"/>
    <s v="21"/>
    <s v="Bourgogne-Franche-Comté"/>
    <s v="27"/>
    <s v="BT &lt;= 36 kVA"/>
    <n v="19"/>
    <n v="97.822000000000003"/>
    <n v="0"/>
    <n v="0"/>
    <n v="0"/>
    <n v="0"/>
    <n v="0"/>
    <n v="0"/>
    <n v="0"/>
    <n v="0"/>
    <n v="0"/>
    <n v="0"/>
    <s v="{&quot;coordinates&quot;:[[[[5.217060352,47.516738945],[5.217248013,47.516039282],[5.215076496,47.51511974],[5.214229151,47.51539339],[5.213363663,47.51542154],[5.21232221,47.515308943],[5.21184268,47.515155955],[5.208280128,47.513250516],[5.207710358,47.51364763],[5.203634642,47.511055684],[5.203554212,47.510651977],[5.203908304,47.50982672],[5.20086063,47.508467834],[5.199960799,47.507723],[5.199829364,47.507435519],[5.200443204,47.507011496],[5.200551209,47.506729398],[5.200369232,47.506408653],[5.200016769,47.506143356],[5.199773464,47.505623855],[5.19945916,47.50573695],[5.195087647,47.50274507],[5.195929194,47.502203315],[5.195220043,47.500563349],[5.194380496,47.500732253],[5.193860966,47.499793804],[5.18888619,47.500062086],[5.188560957,47.499063232],[5.188036767,47.499177538],[5.187196611,47.497771417],[5.186532089,47.497312928],[5.186403989,47.497397278],[5.184984328,47.496961056],[5.184630606,47.495945617],[5.184478192,47.494913794],[5.184225674,47.494912226],[5.184010786,47.494172437],[5.183904418,47.492673286],[5.183424612,47.491301804],[5.183422111,47.490426557],[5.183311767,47.490262031],[5.182273952,47.490029339],[5.179071342,47.490109114],[5.173380675,47.490721527],[5.171961948,47.490792117],[5.169310734,47.490546162],[5.167715461,47.490882935],[5.167412734,47.490887668],[5.165543306,47.49032721],[5.162421423,47.489676519],[5.158387129,47.48866895],[5.156580152,47.488005436],[5.155060746,47.487323066],[5.154132934,47.48717814],[5.153527386,47.487217255],[5.153268291,47.486886159],[5.149524672,47.487582061],[5.145505982,47.488146033],[5.142150269,47.489177637],[5.138659986,47.491399364],[5.137939531,47.491988906],[5.137530942,47.492968938],[5.137153017,47.496080768],[5.136663893,47.498339167],[5.137200242,47.499291952],[5.137304066,47.499861858],[5.137739502,47.500982181],[5.137404453,47.501010841],[5.13740103,47.501324274],[5.138035232,47.502862378],[5.137825091,47.503655963],[5.137854512,47.505356444],[5.137731815,47.506941752],[5.137999064,47.508208335],[5.138297055,47.509113258],[5.138939309,47.509952428],[5.14000326,47.510667688],[5.140712386,47.510885186],[5.141132446,47.511285388],[5.141978453,47.511734489],[5.143649365,47.512237749],[5.142965864,47.513191329],[5.145289943,47.513243115],[5.145286899,47.51426072],[5.145496523,47.51468189],[5.14776371,47.514639223],[5.149885064,47.515134993],[5.14965555,47.515542645],[5.150432747,47.515797551],[5.151278831,47.516244784],[5.151961804,47.516998488],[5.15234893,47.517799075],[5.152947978,47.517986116],[5.152381307,47.519627364],[5.151853704,47.520027018],[5.152987114,47.520774198],[5.152845234,47.521080282],[5.153191644,47.521264786],[5.152620571,47.521509461],[5.153129745,47.522137599],[5.153772412,47.522086102],[5.154031805,47.523212317],[5.153484491,47.523189114],[5.15343405,47.523488106],[5.151755424,47.523564135],[5.151631077,47.52384378],[5.151925157,47.52424717],[5.153917342,47.524430087],[5.153837737,47.525457209],[5.155112133,47.525641663],[5.158003876,47.526239206],[5.157191444,47.527521227],[5.156918498,47.527709077],[5.157129784,47.52823375],[5.157899732,47.528171772],[5.158405988,47.527966994],[5.158968574,47.527379363],[5.159497952,47.527121923],[5.16025162,47.527644646],[5.161369177,47.527269136],[5.161930984,47.527386585],[5.163782111,47.527266688],[5.164917415,47.527330251],[5.165422884,47.527008392],[5.166569742,47.526832195],[5.167325884,47.526791122],[5.167124854,47.525767404],[5.16776846,47.525902215],[5.169127538,47.525321327],[5.169298058,47.525067818],[5.169893175,47.52459749],[5.170876826,47.524070395],[5.171880393,47.52370681],[5.172268891,47.522994485],[5.172733924,47.522530168],[5.172943269,47.52218588],[5.173236265,47.522133591],[5.174328398,47.522445501],[5.174506899,47.523140952],[5.175533449,47.524486938],[5.174775597,47.52468118],[5.173630688,47.526931251],[5.171947241,47.527807293],[5.171214068,47.528512527],[5.170746535,47.529244327],[5.171495305,47.529904845],[5.172236612,47.531690205],[5.172697881,47.532211094],[5.173354014,47.533567602],[5.173965688,47.536020826],[5.174093119,47.537323252],[5.173953489,47.537748183],[5.175178538,47.538802311],[5.176901854,47.53987774],[5.177288789,47.540268529],[5.178676007,47.541317791],[5.179483518,47.541814173],[5.181469207,47.54690259],[5.18218052,47.547743838],[5.182096581,47.548065981],[5.182301169,47.548646565],[5.184111687,47.552983605],[5.183894429,47.553102935],[5.184172654,47.553596591],[5.184410489,47.554338634],[5.184691251,47.554731387],[5.185248025,47.556278786],[5.185019392,47.556347904],[5.185434221,47.557904264],[5.190003464,47.557217027],[5.192046857,47.557187641],[5.19275504,47.557102289],[5.192534306,47.558725505],[5.192922121,47.559909549],[5.195630413,47.559223754],[5.197031247,47.558706609],[5.197721711,47.55854592],[5.199200838,47.558477515],[5.200183317,47.558268982],[5.20081587,47.558349796],[5.202073678,47.558560179],[5.2029905,47.558566276],[5.203982172,47.558064879],[5.2058177,47.557381825],[5.206070665,47.556807033],[5.206518523,47.556603154],[5.207006976,47.556899176],[5.207445912,47.557026842],[5.210456444,47.555873022],[5.210882042,47.555646136],[5.21066792,47.555389954],[5.211258278,47.554901502],[5.211925922,47.554159444],[5.211744491,47.554050324],[5.212643354,47.55272486],[5.213397005,47.551683997],[5.21372438,47.551431048],[5.213265303,47.551073263],[5.213262893,47.550758137],[5.212748665,47.550288835],[5.21212191,47.549896406],[5.212309483,47.549672227],[5.212124062,47.549209291],[5.211353891,47.547825436],[5.210796414,47.547274101],[5.21107548,47.547107621],[5.210991853,47.546854367],[5.208349224,47.541738324],[5.208127653,47.54113919],[5.207891036,47.539918098],[5.207198104,47.539915911],[5.207099409,47.537718772],[5.207447755,47.53742762],[5.208110739,47.533872511],[5.206574086,47.53359364],[5.209695947,47.530661011],[5.210473766,47.531046985],[5.210992625,47.530540068],[5.21144479,47.529931758],[5.212471263,47.527876246],[5.212460832,47.527206471],[5.213367222,47.525849315],[5.213862266,47.525411273],[5.215015343,47.52468337],[5.216602622,47.523109727],[5.216732344,47.522743456],[5.21641367,47.520956612],[5.217270008,47.520897998],[5.217649943,47.520731379],[5.217427809,47.520471758],[5.217050019,47.519503698],[5.216819796,47.517477435],[5.21689263,47.516989776],[5.217060352,47.516738945]]]],&quot;type&quot;:&quot;MultiPolygon&quot;}"/>
    <s v="47.51913403, 5.179487802"/>
  </r>
  <r>
    <x v="0"/>
    <x v="41"/>
    <s v="21638"/>
    <s v="CC des Vallées de la Tille et de l'Ignon"/>
    <s v="242100154"/>
    <s v="CC"/>
    <s v="Côte-d'Or"/>
    <s v="21"/>
    <s v="Bourgogne-Franche-Comté"/>
    <s v="27"/>
    <s v="HTA"/>
    <n v="1"/>
    <n v="9465.0519999999997"/>
    <n v="0"/>
    <n v="0"/>
    <n v="0"/>
    <n v="0"/>
    <n v="0"/>
    <n v="0"/>
    <n v="0"/>
    <n v="0"/>
    <n v="0"/>
    <n v="0"/>
    <s v="{&quot;coordinates&quot;:[[[[5.217060352,47.516738945],[5.217248013,47.516039282],[5.215076496,47.51511974],[5.214229151,47.51539339],[5.213363663,47.51542154],[5.21232221,47.515308943],[5.21184268,47.515155955],[5.208280128,47.513250516],[5.207710358,47.51364763],[5.203634642,47.511055684],[5.203554212,47.510651977],[5.203908304,47.50982672],[5.20086063,47.508467834],[5.199960799,47.507723],[5.199829364,47.507435519],[5.200443204,47.507011496],[5.200551209,47.506729398],[5.200369232,47.506408653],[5.200016769,47.506143356],[5.199773464,47.505623855],[5.19945916,47.50573695],[5.195087647,47.50274507],[5.195929194,47.502203315],[5.195220043,47.500563349],[5.194380496,47.500732253],[5.193860966,47.499793804],[5.18888619,47.500062086],[5.188560957,47.499063232],[5.188036767,47.499177538],[5.187196611,47.497771417],[5.186532089,47.497312928],[5.186403989,47.497397278],[5.184984328,47.496961056],[5.184630606,47.495945617],[5.184478192,47.494913794],[5.184225674,47.494912226],[5.184010786,47.494172437],[5.183904418,47.492673286],[5.183424612,47.491301804],[5.183422111,47.490426557],[5.183311767,47.490262031],[5.182273952,47.490029339],[5.179071342,47.490109114],[5.173380675,47.490721527],[5.171961948,47.490792117],[5.169310734,47.490546162],[5.167715461,47.490882935],[5.167412734,47.490887668],[5.165543306,47.49032721],[5.162421423,47.489676519],[5.158387129,47.48866895],[5.156580152,47.488005436],[5.155060746,47.487323066],[5.154132934,47.48717814],[5.153527386,47.487217255],[5.153268291,47.486886159],[5.149524672,47.487582061],[5.145505982,47.488146033],[5.142150269,47.489177637],[5.138659986,47.491399364],[5.137939531,47.491988906],[5.137530942,47.492968938],[5.137153017,47.496080768],[5.136663893,47.498339167],[5.137200242,47.499291952],[5.137304066,47.499861858],[5.137739502,47.500982181],[5.137404453,47.501010841],[5.13740103,47.501324274],[5.138035232,47.502862378],[5.137825091,47.503655963],[5.137854512,47.505356444],[5.137731815,47.506941752],[5.137999064,47.508208335],[5.138297055,47.509113258],[5.138939309,47.509952428],[5.14000326,47.510667688],[5.140712386,47.510885186],[5.141132446,47.511285388],[5.141978453,47.511734489],[5.143649365,47.512237749],[5.142965864,47.513191329],[5.145289943,47.513243115],[5.145286899,47.51426072],[5.145496523,47.51468189],[5.14776371,47.514639223],[5.149885064,47.515134993],[5.14965555,47.515542645],[5.150432747,47.515797551],[5.151278831,47.516244784],[5.151961804,47.516998488],[5.15234893,47.517799075],[5.152947978,47.517986116],[5.152381307,47.519627364],[5.151853704,47.520027018],[5.152987114,47.520774198],[5.152845234,47.521080282],[5.153191644,47.521264786],[5.152620571,47.521509461],[5.153129745,47.522137599],[5.153772412,47.522086102],[5.154031805,47.523212317],[5.153484491,47.523189114],[5.15343405,47.523488106],[5.151755424,47.523564135],[5.151631077,47.52384378],[5.151925157,47.52424717],[5.153917342,47.524430087],[5.153837737,47.525457209],[5.155112133,47.525641663],[5.158003876,47.526239206],[5.157191444,47.527521227],[5.156918498,47.527709077],[5.157129784,47.52823375],[5.157899732,47.528171772],[5.158405988,47.527966994],[5.158968574,47.527379363],[5.159497952,47.527121923],[5.16025162,47.527644646],[5.161369177,47.527269136],[5.161930984,47.527386585],[5.163782111,47.527266688],[5.164917415,47.527330251],[5.165422884,47.527008392],[5.166569742,47.526832195],[5.167325884,47.526791122],[5.167124854,47.525767404],[5.16776846,47.525902215],[5.169127538,47.525321327],[5.169298058,47.525067818],[5.169893175,47.52459749],[5.170876826,47.524070395],[5.171880393,47.52370681],[5.172268891,47.522994485],[5.172733924,47.522530168],[5.172943269,47.52218588],[5.173236265,47.522133591],[5.174328398,47.522445501],[5.174506899,47.523140952],[5.175533449,47.524486938],[5.174775597,47.52468118],[5.173630688,47.526931251],[5.171947241,47.527807293],[5.171214068,47.528512527],[5.170746535,47.529244327],[5.171495305,47.529904845],[5.172236612,47.531690205],[5.172697881,47.532211094],[5.173354014,47.533567602],[5.173965688,47.536020826],[5.174093119,47.537323252],[5.173953489,47.537748183],[5.175178538,47.538802311],[5.176901854,47.53987774],[5.177288789,47.540268529],[5.178676007,47.541317791],[5.179483518,47.541814173],[5.181469207,47.54690259],[5.18218052,47.547743838],[5.182096581,47.548065981],[5.182301169,47.548646565],[5.184111687,47.552983605],[5.183894429,47.553102935],[5.184172654,47.553596591],[5.184410489,47.554338634],[5.184691251,47.554731387],[5.185248025,47.556278786],[5.185019392,47.556347904],[5.185434221,47.557904264],[5.190003464,47.557217027],[5.192046857,47.557187641],[5.19275504,47.557102289],[5.192534306,47.558725505],[5.192922121,47.559909549],[5.195630413,47.559223754],[5.197031247,47.558706609],[5.197721711,47.55854592],[5.199200838,47.558477515],[5.200183317,47.558268982],[5.20081587,47.558349796],[5.202073678,47.558560179],[5.2029905,47.558566276],[5.203982172,47.558064879],[5.2058177,47.557381825],[5.206070665,47.556807033],[5.206518523,47.556603154],[5.207006976,47.556899176],[5.207445912,47.557026842],[5.210456444,47.555873022],[5.210882042,47.555646136],[5.21066792,47.555389954],[5.211258278,47.554901502],[5.211925922,47.554159444],[5.211744491,47.554050324],[5.212643354,47.55272486],[5.213397005,47.551683997],[5.21372438,47.551431048],[5.213265303,47.551073263],[5.213262893,47.550758137],[5.212748665,47.550288835],[5.21212191,47.549896406],[5.212309483,47.549672227],[5.212124062,47.549209291],[5.211353891,47.547825436],[5.210796414,47.547274101],[5.21107548,47.547107621],[5.210991853,47.546854367],[5.208349224,47.541738324],[5.208127653,47.54113919],[5.207891036,47.539918098],[5.207198104,47.539915911],[5.207099409,47.537718772],[5.207447755,47.53742762],[5.208110739,47.533872511],[5.206574086,47.53359364],[5.209695947,47.530661011],[5.210473766,47.531046985],[5.210992625,47.530540068],[5.21144479,47.529931758],[5.212471263,47.527876246],[5.212460832,47.527206471],[5.213367222,47.525849315],[5.213862266,47.525411273],[5.215015343,47.52468337],[5.216602622,47.523109727],[5.216732344,47.522743456],[5.21641367,47.520956612],[5.217270008,47.520897998],[5.217649943,47.520731379],[5.217427809,47.520471758],[5.217050019,47.519503698],[5.216819796,47.517477435],[5.21689263,47.516989776],[5.217060352,47.516738945]]]],&quot;type&quot;:&quot;MultiPolygon&quot;}"/>
    <s v="47.51913403, 5.179487802"/>
  </r>
  <r>
    <x v="0"/>
    <x v="42"/>
    <s v="21637"/>
    <s v="CC Rives de Saône"/>
    <s v="242101509"/>
    <s v="CC"/>
    <s v="Côte-d'Or"/>
    <s v="21"/>
    <s v="Bourgogne-Franche-Comté"/>
    <s v="27"/>
    <s v="BT &lt;= 36 kVA"/>
    <m/>
    <m/>
    <n v="0"/>
    <n v="0"/>
    <n v="0"/>
    <n v="0"/>
    <n v="0"/>
    <n v="0"/>
    <n v="0"/>
    <n v="0"/>
    <n v="0"/>
    <n v="0"/>
    <s v="{&quot;coordinates&quot;:[[[[5.279233976,46.999174526],[5.278699283,46.999669671],[5.277585867,46.999866392],[5.276791623,47.000170295],[5.276541918,47.000586848],[5.276147053,47.000714433],[5.276583246,47.001411086],[5.275888764,47.00170851],[5.274496182,47.001811628],[5.274078257,47.001923447],[5.274453745,47.002554651],[5.27425058,47.003076565],[5.27291593,47.003211848],[5.272206099,47.003364536],[5.271494956,47.003799169],[5.271111587,47.004545297],[5.271136226,47.005256374],[5.271612286,47.005618096],[5.271218621,47.008217187],[5.270039414,47.008169232],[5.26913678,47.00965784],[5.267859626,47.012106748],[5.268619269,47.012509747],[5.270191512,47.013008448],[5.269800925,47.014211369],[5.270186173,47.014384834],[5.270369047,47.015100902],[5.270139232,47.015961994],[5.270153343,47.016422879],[5.269898933,47.01673052],[5.270072283,47.017251322],[5.26985051,47.017865461],[5.269875861,47.018750356],[5.268287887,47.019197699],[5.268769472,47.020503264],[5.26966772,47.021192659],[5.270814019,47.022330223],[5.271933267,47.023136849],[5.272807864,47.023450192],[5.273299806,47.023903468],[5.27394722,47.024732876],[5.274990606,47.025331104],[5.275192827,47.025722528],[5.275422728,47.026926744],[5.276028518,47.026798611],[5.278563989,47.025795648],[5.28084799,47.025109242],[5.28288533,47.024260135],[5.286352199,47.023111572],[5.287285746,47.023011114],[5.28987493,47.022941768],[5.294956256,47.021295236],[5.299438073,47.020175627],[5.303388986,47.01887188],[5.30494821,47.018806527],[5.306166465,47.018837138],[5.30897166,47.018280258],[5.309534622,47.018324839],[5.311126755,47.01789035],[5.313632972,47.016935818],[5.316466548,47.016031405],[5.317673076,47.015329841],[5.317584802,47.014807393],[5.318260916,47.01273386],[5.317245649,47.012275064],[5.316458514,47.012713305],[5.315612177,47.011955667],[5.314824651,47.011463457],[5.314313691,47.011678168],[5.31246268,47.010767712],[5.311196444,47.010442695],[5.310266876,47.010353221],[5.309076211,47.010470724],[5.307397751,47.010914122],[5.30747246,47.011707064],[5.304295421,47.012399242],[5.303712509,47.012379353],[5.303193684,47.011793433],[5.303431044,47.011152788],[5.302920727,47.009623643],[5.302271728,47.008917817],[5.302237506,47.008424005],[5.304028121,47.007709127],[5.304222416,47.007571941],[5.30431818,47.006514384],[5.30462017,47.005846324],[5.304435326,47.005495131],[5.303694698,47.005233397],[5.302610925,47.005137934],[5.302467761,47.004806623],[5.30311567,47.00326517],[5.302925934,47.003014953],[5.3023629,47.002872165],[5.301903296,47.002931775],[5.301122718,47.002442039],[5.300826384,47.002130894],[5.300267143,47.001829494],[5.29892899,47.001509384],[5.297817806,47.001726973],[5.297045593,47.001680198],[5.296875517,47.001489028],[5.29638451,47.001367296],[5.295752746,47.00084574],[5.295251325,47.001067385],[5.294672171,47.001597718],[5.294433153,47.001643003],[5.291741143,47.001095721],[5.290373612,47.00098146],[5.289363445,47.000973585],[5.288282834,47.001198581],[5.28717538,47.000852145],[5.286448365,47.00041079],[5.284682322,47.000118812],[5.284024206,46.999842711],[5.283502557,46.999835922],[5.281171344,46.999066886],[5.28045777,46.998599108],[5.279426192,46.99876901],[5.279233976,46.999174526]]]],&quot;type&quot;:&quot;MultiPolygon&quot;}"/>
    <s v="47.012469724, 5.288486992"/>
  </r>
  <r>
    <x v="0"/>
    <x v="401"/>
    <s v="21636"/>
    <s v="CA Beaune, Côte et Sud - Communauté Beaune-Chagny-Nolay"/>
    <s v="200006682"/>
    <s v="CA"/>
    <s v="Côte-d'Or"/>
    <s v="21"/>
    <s v="Bourgogne-Franche-Comté"/>
    <s v="27"/>
    <s v="BT &lt;= 36 kVA"/>
    <m/>
    <m/>
    <n v="0"/>
    <n v="0"/>
    <n v="0"/>
    <n v="0"/>
    <n v="0"/>
    <n v="0"/>
    <n v="0"/>
    <n v="0"/>
    <n v="0"/>
    <n v="0"/>
    <s v="{&quot;coordinates&quot;:[[[[4.505191224,47.016144765],[4.504040727,47.017903124],[4.503259157,47.017686378],[4.503239609,47.018166598],[4.50248183,47.018473627],[4.499994058,47.018834658],[4.499348209,47.019285192],[4.498401183,47.019654083],[4.498404657,47.020253768],[4.498541439,47.020485221],[4.499000664,47.020710687],[4.498836267,47.021239611],[4.498223063,47.02215617],[4.498080231,47.023130557],[4.498626656,47.024267094],[4.498960282,47.024615757],[4.499110233,47.025510702],[4.49967305,47.026524553],[4.499612563,47.02771309],[4.499888385,47.028160655],[4.500187933,47.028987918],[4.501210244,47.029758061],[4.503510195,47.030437726],[4.503481466,47.030872138],[4.50391546,47.03127531],[4.504487369,47.031381322],[4.504814091,47.031621099],[4.504743357,47.032201938],[4.504171768,47.03267494],[4.503567594,47.033018692],[4.503994964,47.035168906],[4.504012245,47.035978223],[4.503170991,47.03755333],[4.503847035,47.037754343],[4.504381658,47.038079662],[4.504631235,47.039236243],[4.504478493,47.040325125],[4.504151408,47.040310475],[4.504067501,47.041033761],[4.503099416,47.042645635],[4.503551788,47.042854063],[4.503777279,47.043098762],[4.503792879,47.044036869],[4.503553683,47.044813504],[4.503626286,47.045007965],[4.50436857,47.045218919],[4.503893437,47.04547094],[4.505072934,47.046006676],[4.50486986,47.046283071],[4.506538754,47.047831769],[4.505717377,47.048187366],[4.504670719,47.048921395],[4.505698393,47.049442894],[4.507133883,47.05041381],[4.508187137,47.050811587],[4.508028749,47.050235541],[4.508045817,47.049714836],[4.507863141,47.049683902],[4.508543257,47.048893398],[4.510114681,47.048411815],[4.511747624,47.048716432],[4.511961037,47.048809991],[4.512506375,47.048712803],[4.51334151,47.048426315],[4.516745305,47.046393386],[4.51723588,47.046411256],[4.517580609,47.046255445],[4.518856591,47.046281897],[4.519406302,47.045171564],[4.519418094,47.044701351],[4.519207324,47.043484857],[4.519372678,47.042947789],[4.519799547,47.042528846],[4.520600818,47.042260758],[4.521267707,47.041805331],[4.523402364,47.042061751],[4.524450817,47.041591366],[4.524483946,47.041878187],[4.524989928,47.041883213],[4.525321155,47.042090456],[4.531264092,47.041090609],[4.532947879,47.041008839],[4.534192642,47.04109947],[4.534816533,47.041313604],[4.536746428,47.041732787],[4.537483001,47.041740093],[4.539633186,47.042076151],[4.541082749,47.042048714],[4.542197634,47.041833922],[4.543987447,47.041682138],[4.546077669,47.041900913],[4.546596711,47.042131696],[4.546921681,47.041933736],[4.54775423,47.041750587],[4.546980752,47.040823529],[4.546922638,47.040634302],[4.546322621,47.040243416],[4.545898841,47.040072591],[4.545740902,47.039617251],[4.545883742,47.039315473],[4.546105656,47.037727621],[4.546293143,47.037697196],[4.546470964,47.037145509],[4.547419117,47.035805469],[4.54719759,47.035475252],[4.547299112,47.034697659],[4.54721243,47.034200843],[4.547322386,47.033717601],[4.547759033,47.033190359],[4.548187877,47.033401631],[4.550033216,47.032074749],[4.552295864,47.033217711],[4.553687576,47.032561438],[4.554452433,47.032869022],[4.555539627,47.032798551],[4.556255419,47.032911375],[4.557104788,47.032906228],[4.558212716,47.032595918],[4.558960012,47.032613747],[4.560209294,47.032455495],[4.561410149,47.032125888],[4.562349534,47.032364423],[4.562793878,47.032335898],[4.563291431,47.032052708],[4.563582868,47.031474239],[4.56368695,47.031020775],[4.563934739,47.029254227],[4.563399232,47.028225895],[4.563312061,47.02748956],[4.563472013,47.026373466],[4.563771586,47.025304108],[4.564503672,47.02375522],[4.563929353,47.023567591],[4.563335853,47.023536006],[4.562215993,47.023290017],[4.561151586,47.02272989],[4.560888037,47.022404768],[4.559842337,47.022035284],[4.559061839,47.021501019],[4.558477249,47.021229755],[4.55689689,47.020674752],[4.555999263,47.020460826],[4.554857536,47.02000074],[4.5532654,47.019399921],[4.551655756,47.018509353],[4.550940935,47.017827369],[4.549526186,47.017485263],[4.549134261,47.017087996],[4.548331231,47.016634108],[4.548146295,47.016291694],[4.547210238,47.016478941],[4.545606887,47.016399563],[4.545281774,47.016265237],[4.544222829,47.015516678],[4.542561974,47.015312856],[4.541767781,47.01479667],[4.541121796,47.014767475],[4.540476526,47.014624802],[4.539499243,47.014751304],[4.537931857,47.014499343],[4.535509666,47.013865214],[4.534540813,47.013315282],[4.533430047,47.012867183],[4.531803356,47.012563698],[4.531177333,47.01226223],[4.530459439,47.012156486],[4.529555974,47.01177404],[4.528553896,47.011535173],[4.527752051,47.011625934],[4.527253878,47.011980121],[4.526589917,47.012291473],[4.524142074,47.012652503],[4.522819086,47.013078793],[4.518405448,47.013203571],[4.517294971,47.012713892],[4.515441963,47.012317699],[4.513034347,47.012049416],[4.511418317,47.011604127],[4.507612171,47.012452645],[4.50681618,47.012990731],[4.506332829,47.013739951],[4.505946497,47.014852605],[4.505431437,47.015457254],[4.505191224,47.016144765]]]],&quot;type&quot;:&quot;MultiPolygon&quot;}"/>
    <s v="47.028255345, 4.527385032"/>
  </r>
  <r>
    <x v="0"/>
    <x v="43"/>
    <s v="21635"/>
    <s v="CC des Terres d'Auxois"/>
    <s v="200071017"/>
    <s v="CC"/>
    <s v="Côte-d'Or"/>
    <s v="21"/>
    <s v="Bourgogne-Franche-Comté"/>
    <s v="27"/>
    <s v="BT &lt;= 36 kVA"/>
    <m/>
    <m/>
    <n v="0"/>
    <n v="0"/>
    <n v="0"/>
    <n v="0"/>
    <n v="0"/>
    <n v="0"/>
    <n v="0"/>
    <n v="0"/>
    <n v="0"/>
    <n v="0"/>
    <s v="{&quot;coordinates&quot;:[[[[4.203010654,47.423658461],[4.202332216,47.423219827],[4.202065994,47.423179364],[4.19991235,47.42415861],[4.198871483,47.42471492],[4.196082326,47.426469491],[4.196592262,47.429699901],[4.196263027,47.429750102],[4.197728834,47.433775532],[4.197740862,47.434135525],[4.197165016,47.43472934],[4.196381066,47.435273976],[4.196511211,47.435457197],[4.196521284,47.436205235],[4.196181033,47.436833534],[4.196330155,47.437628757],[4.196203704,47.437967665],[4.196395724,47.438247481],[4.196812993,47.438512377],[4.197475812,47.438542471],[4.198105964,47.438417147],[4.198618917,47.438094963],[4.198679146,47.437821555],[4.199139029,47.437559334],[4.200083959,47.437211084],[4.201252998,47.436502198],[4.201869299,47.436293269],[4.202353638,47.436235149],[4.203346456,47.436307713],[4.203598548,47.436602202],[4.204102899,47.436903084],[4.204891455,47.436978649],[4.206028367,47.437380105],[4.206794124,47.4380924],[4.206785324,47.438526431],[4.205761809,47.439037602],[4.205652397,47.439246702],[4.20553541,47.440770304],[4.205884755,47.441787613],[4.205773342,47.441967025],[4.205633635,47.443011907],[4.204842636,47.444070734],[4.204718926,47.444470843],[4.204721046,47.445037102],[4.204980275,47.445410738],[4.205774451,47.445966093],[4.206367119,47.446176921],[4.207260972,47.44603081],[4.207803012,47.445702883],[4.207839363,47.445255063],[4.207999969,47.44507964],[4.208101685,47.444235014],[4.20754039,47.443825806],[4.207227975,47.443330287],[4.207142199,47.442939552],[4.207707615,47.442178343],[4.207891751,47.441163606],[4.208377137,47.44085607],[4.210727444,47.441744537],[4.212070226,47.442557927],[4.214342043,47.443431835],[4.215516458,47.444014667],[4.216264285,47.444570436],[4.21705381,47.445617322],[4.217151019,47.446157379],[4.216824338,47.446790998],[4.21644528,47.447105559],[4.216196217,47.44700823],[4.21561223,47.446363422],[4.215275744,47.446214787],[4.212177585,47.445660106],[4.211487778,47.445438615],[4.21050752,47.445577556],[4.210397132,47.445801975],[4.21043351,47.44653083],[4.210077334,47.447154832],[4.209078894,47.447489311],[4.207705561,47.447737644],[4.206644449,47.448060148],[4.206248634,47.448694451],[4.206323049,47.449169931],[4.206207674,47.44952764],[4.206370138,47.450258789],[4.207291291,47.450260943],[4.208279252,47.450165164],[4.210260198,47.450548813],[4.211359893,47.450346513],[4.212468528,47.450480817],[4.214843108,47.451188892],[4.216100011,47.451772658],[4.216806368,47.452367568],[4.217896621,47.452800008],[4.218755782,47.452875643],[4.218583639,47.453418517],[4.218814812,47.454069705],[4.219553774,47.454228519],[4.22058311,47.45396565],[4.220831864,47.454047669],[4.221053019,47.454665646],[4.220958861,47.455018646],[4.221427441,47.456241721],[4.221991769,47.456191684],[4.222174285,47.455988104],[4.222942845,47.455871999],[4.223737879,47.455985183],[4.22382914,47.455622308],[4.223139657,47.454434874],[4.223418758,47.453404713],[4.223077652,47.45206867],[4.223296618,47.45038193],[4.223759898,47.449397545],[4.224372247,47.449012984],[4.22653617,47.449095536],[4.228433856,47.448680297],[4.228531732,47.448492003],[4.227830505,47.447661232],[4.228306106,47.446987298],[4.229104388,47.44626404],[4.23132643,47.446165829],[4.231883549,47.446788338],[4.232709439,47.44818945],[4.232485912,47.448684276],[4.232561737,47.4493839],[4.232272416,47.449961348],[4.236094701,47.448573985],[4.236267612,47.448187724],[4.237290809,47.448069717],[4.238077644,47.447831776],[4.239050128,47.447185821],[4.240297862,47.446850227],[4.241418701,47.446651917],[4.243129467,47.446883039],[4.244189397,47.446634036],[4.245008887,47.446261554],[4.245399989,47.446358203],[4.246161796,47.446986557],[4.24633111,47.447760798],[4.248194929,47.448577198],[4.248648511,47.448563331],[4.2492112,47.448162964],[4.249479154,47.447701838],[4.250580521,47.447011188],[4.252163558,47.447339881],[4.251920274,47.446811324],[4.252004795,47.446623154],[4.2517105,47.446353529],[4.251773526,47.445927012],[4.251616455,47.445282289],[4.250785884,47.44477985],[4.250121731,47.444128869],[4.249376145,47.443627307],[4.249214618,47.443358952],[4.249718993,47.442395622],[4.249733256,47.441983133],[4.249583252,47.441696649],[4.249003146,47.441403977],[4.248829351,47.441121348],[4.249057789,47.440389656],[4.249367421,47.440237784],[4.249904134,47.440206812],[4.250639732,47.440396075],[4.251163183,47.44081989],[4.252224292,47.441138887],[4.25254611,47.441111116],[4.253401446,47.440631951],[4.254830868,47.440585037],[4.256458399,47.440780848],[4.257154916,47.44060407],[4.257446008,47.440624333],[4.258088441,47.441139563],[4.259133263,47.44132813],[4.259994585,47.441839181],[4.260248258,47.442468444],[4.260139067,47.442960289],[4.260817365,47.443249141],[4.261529695,47.443348557],[4.262224463,47.443322118],[4.262948655,47.442967647],[4.263380236,47.442360663],[4.263466015,47.441833957],[4.262838219,47.441548173],[4.261851872,47.441307688],[4.261287099,47.440879866],[4.261012553,47.44054793],[4.260733676,47.440539248],[4.260186452,47.440856678],[4.259686949,47.440720739],[4.258958714,47.439999376],[4.258110956,47.439555694],[4.257912706,47.439194116],[4.257915939,47.438597182],[4.257291659,47.438232105],[4.256835614,47.437854404],[4.256100325,47.437677781],[4.256165201,47.436879415],[4.255821174,47.43646809],[4.255382662,47.436327873],[4.255453671,47.435960685],[4.256355573,47.435717773],[4.256661715,47.435419169],[4.257645529,47.435387833],[4.257915836,47.434976175],[4.257439583,47.434923703],[4.256786133,47.434387881],[4.256500505,47.43431624],[4.255126663,47.433556808],[4.254441649,47.433031216],[4.253647796,47.432900225],[4.252404842,47.432401338],[4.251984213,47.431945811],[4.251867751,47.431390678],[4.252356234,47.430662479],[4.25106688,47.429082815],[4.250421355,47.427743801],[4.249652457,47.426631185],[4.24956351,47.426002829],[4.248616809,47.42363439],[4.245117561,47.422162983],[4.243709463,47.421735996],[4.242103824,47.421312902],[4.241517329,47.421591954],[4.240848833,47.421423527],[4.239768887,47.420901161],[4.238767838,47.42069215],[4.238038537,47.420704416],[4.237381295,47.420850055],[4.23686109,47.421128379],[4.235935238,47.421188635],[4.235118269,47.422462237],[4.23424981,47.42225088],[4.233442967,47.421949733],[4.232986681,47.422182346],[4.232587819,47.422143358],[4.231521464,47.42382561],[4.22897405,47.423867853],[4.228193018,47.423708645],[4.225991986,47.423061136],[4.223724436,47.422693379],[4.222603006,47.422846517],[4.219026585,47.422904753],[4.217663878,47.423007253],[4.217571386,47.42261479],[4.217703942,47.421384494],[4.216643413,47.421181319],[4.216330238,47.421643746],[4.215619781,47.422194953],[4.2152678,47.42235078],[4.214260471,47.422446827],[4.213852126,47.422808507],[4.211885512,47.423425006],[4.210170652,47.423677834],[4.209137631,47.424459229],[4.208175288,47.425022909],[4.207719216,47.425859518],[4.207064191,47.425462083],[4.206461339,47.425672703],[4.206127773,47.425587932],[4.205445933,47.425059323],[4.204715533,47.425025474],[4.204367585,47.424536615],[4.203821732,47.424095718],[4.203010654,47.423658461]]]],&quot;type&quot;:&quot;MultiPolygon&quot;}"/>
    <s v="47.435586508, 4.227003901"/>
  </r>
  <r>
    <x v="0"/>
    <x v="402"/>
    <s v="21632"/>
    <s v="CC de la Plaine Dijonnaise"/>
    <s v="200000925"/>
    <s v="CC"/>
    <s v="Côte-d'Or"/>
    <s v="21"/>
    <s v="Bourgogne-Franche-Comté"/>
    <s v="27"/>
    <s v="BT &lt;= 36 kVA"/>
    <n v="30"/>
    <n v="62.106000000000002"/>
    <n v="0"/>
    <n v="0"/>
    <n v="0"/>
    <n v="0"/>
    <n v="0"/>
    <n v="0"/>
    <n v="0"/>
    <n v="0"/>
    <n v="0"/>
    <n v="0"/>
    <s v="{&quot;coordinates&quot;:[[[[5.108579426,47.221336904],[5.120924535,47.226661052],[5.119884046,47.22823631],[5.119560428,47.229384178],[5.120101523,47.229694891],[5.120389488,47.229453668],[5.126732453,47.224191454],[5.127562536,47.224689556],[5.128030355,47.224417992],[5.127155111,47.223881097],[5.131509058,47.220729159],[5.136955872,47.216218603],[5.137447234,47.216409472],[5.137291546,47.216815813],[5.138942274,47.217475211],[5.139009607,47.217872033],[5.140757887,47.218556623],[5.141987171,47.217194711],[5.143378088,47.21594327],[5.143952996,47.214979796],[5.145589555,47.216177923],[5.15169072,47.217790337],[5.152559387,47.218093016],[5.158105396,47.221013182],[5.161913281,47.222478632],[5.163622948,47.220483401],[5.166200522,47.218247666],[5.165502937,47.217796892],[5.166516741,47.216253209],[5.164843747,47.2155739],[5.166454863,47.213601171],[5.172716929,47.209174473],[5.168789211,47.207081197],[5.167502748,47.206378481],[5.166685419,47.206101072],[5.161086524,47.204798903],[5.160553644,47.20475841],[5.159803142,47.204827342],[5.159773067,47.20499992],[5.157415349,47.207435874],[5.15401009,47.2102533],[5.150538137,47.208832702],[5.148126664,47.211459478],[5.146704671,47.210668087],[5.146369391,47.211109291],[5.145306128,47.211656739],[5.144150704,47.212512088],[5.143662696,47.212637296],[5.143193877,47.212481159],[5.142720358,47.212804228],[5.138495317,47.211120715],[5.137287392,47.212985636],[5.134282304,47.211032695],[5.133903943,47.211589932],[5.130899083,47.209804413],[5.129972922,47.210513105],[5.128754064,47.210171666],[5.127501443,47.209611088],[5.127136238,47.209800616],[5.126560152,47.20970402],[5.125822353,47.209762591],[5.125072339,47.209411609],[5.125407245,47.208990289],[5.125347043,47.208670781],[5.124932672,47.207849831],[5.124189789,47.207109654],[5.123444056,47.206832432],[5.123071698,47.20657268],[5.122121741,47.206176711],[5.121561766,47.205750177],[5.120390424,47.205436601],[5.119151446,47.204781123],[5.117593342,47.204175595],[5.117264563,47.20394745],[5.116753416,47.203248921],[5.116424684,47.20312254],[5.116015422,47.203266908],[5.115127277,47.203196671],[5.114735899,47.203728865],[5.113818823,47.204671418],[5.111719845,47.206310059],[5.112171033,47.206727815],[5.112901763,47.207162986],[5.113174441,47.207846968],[5.112622404,47.209169204],[5.112134225,47.209526635],[5.111948039,47.209901075],[5.112629289,47.21018585],[5.113174959,47.21061899],[5.112703272,47.210858145],[5.112298119,47.21090696],[5.112763377,47.211513582],[5.113124799,47.211394416],[5.113801982,47.211642334],[5.113882721,47.211847097],[5.114877068,47.212093725],[5.115461179,47.212327122],[5.116468307,47.212394285],[5.113692162,47.215271929],[5.108579426,47.221336904]]]],&quot;type&quot;:&quot;MultiPolygon&quot;}"/>
    <s v="47.214789255, 5.137108506"/>
  </r>
  <r>
    <x v="0"/>
    <x v="47"/>
    <s v="21629"/>
    <s v="CC de Saulieu"/>
    <s v="242101442"/>
    <s v="CC"/>
    <s v="Côte-d'Or"/>
    <s v="21"/>
    <s v="Bourgogne-Franche-Comté"/>
    <s v="27"/>
    <s v="BT &lt;= 36 kVA"/>
    <m/>
    <m/>
    <n v="0"/>
    <n v="0"/>
    <n v="0"/>
    <n v="0"/>
    <n v="0"/>
    <n v="0"/>
    <n v="0"/>
    <n v="0"/>
    <n v="0"/>
    <n v="0"/>
    <s v="{&quot;coordinates&quot;:[[[[4.358279366,47.294623492],[4.357679829,47.293156593],[4.358161095,47.292981691],[4.358142703,47.292306625],[4.358505064,47.291878306],[4.358598905,47.291402709],[4.359090444,47.291111534],[4.359784637,47.290932331],[4.360285791,47.290603222],[4.362780637,47.290617168],[4.362538267,47.289722338],[4.361951449,47.288916186],[4.361466353,47.28852031],[4.360835995,47.288397149],[4.358259332,47.287445926],[4.35753114,47.287430138],[4.356982888,47.287046687],[4.357522814,47.286472233],[4.358736286,47.285690007],[4.359844142,47.28518002],[4.361347037,47.284856268],[4.362126208,47.284483371],[4.36335154,47.283651435],[4.364764419,47.282547165],[4.365734676,47.281990117],[4.366546224,47.281124299],[4.36807431,47.280132978],[4.368804571,47.279818235],[4.369820655,47.279193982],[4.371792855,47.27787953],[4.372360318,47.27714981],[4.372918222,47.276150085],[4.373103672,47.275382563],[4.37390709,47.275293817],[4.374645539,47.274837578],[4.376352031,47.273231764],[4.381190935,47.270388452],[4.383104799,47.269400431],[4.383474842,47.268718925],[4.38393078,47.268188559],[4.383576354,47.267523797],[4.382963585,47.266997174],[4.382508803,47.26572134],[4.382094698,47.26546066],[4.381767903,47.265045872],[4.381547072,47.264430834],[4.381150757,47.26378097],[4.381092628,47.263423307],[4.380747175,47.263053758],[4.380388929,47.26234041],[4.379709902,47.261856876],[4.378629528,47.261246653],[4.378113884,47.259860776],[4.377693215,47.259238201],[4.377607831,47.2587449],[4.377399989,47.258479052],[4.376449403,47.257820446],[4.375941377,47.257297044],[4.375944715,47.256497456],[4.375845509,47.25623842],[4.374950416,47.255213584],[4.374968512,47.254576792],[4.37517266,47.25397561],[4.375166002,47.25361193],[4.374818476,47.253105528],[4.374884638,47.252538396],[4.374353798,47.251378679],[4.37368396,47.249280594],[4.374116635,47.246394202],[4.373820829,47.244701362],[4.373381234,47.243486532],[4.372530357,47.241904707],[4.370758223,47.240019533],[4.369756516,47.23816845],[4.369662537,47.23697023],[4.369985087,47.235308785],[4.368068223,47.235516905],[4.365560214,47.235560883],[4.361013712,47.235866462],[4.357264693,47.236291284],[4.356389461,47.236131354],[4.354356635,47.236252364],[4.353372444,47.235649788],[4.351817484,47.235216834],[4.351242304,47.234948919],[4.349510366,47.236048668],[4.349137231,47.236193473],[4.348420681,47.236719536],[4.34753437,47.237541097],[4.342897873,47.237217634],[4.341228057,47.236736347],[4.337646723,47.236363546],[4.334193664,47.235883813],[4.333066405,47.235153058],[4.331338929,47.234312136],[4.331924,47.233756176],[4.331848766,47.232960194],[4.331403562,47.232811341],[4.331411144,47.232370062],[4.331997669,47.23203378],[4.331863056,47.231829136],[4.331116458,47.23210693],[4.330992283,47.232590966],[4.329559595,47.233135938],[4.329132069,47.233648661],[4.3268926,47.234929462],[4.326371139,47.23511911],[4.324474728,47.235036347],[4.324192528,47.235494268],[4.323976314,47.236377319],[4.323690011,47.236561567],[4.323542996,47.237141295],[4.322037385,47.237954419],[4.320836125,47.237219889],[4.319899657,47.236984749],[4.318108872,47.236790832],[4.316574891,47.236394085],[4.314650238,47.236130504],[4.314895653,47.235462334],[4.313321998,47.235062393],[4.311605599,47.234283182],[4.31028333,47.233998306],[4.308419223,47.233012728],[4.305259488,47.235774721],[4.304161815,47.235320676],[4.303547829,47.236059595],[4.302804945,47.237426628],[4.30199574,47.238458556],[4.299691994,47.240724561],[4.29979062,47.241522996],[4.299703254,47.243050124],[4.299546956,47.243257163],[4.300255058,47.244709644],[4.300824069,47.244838319],[4.301840172,47.245302316],[4.303849143,47.246033362],[4.304389411,47.246338818],[4.303791308,47.247028935],[4.30078408,47.247120335],[4.296192148,47.247788519],[4.295719076,47.247746086],[4.294183712,47.24735266],[4.293870934,47.248256531],[4.294451823,47.249207151],[4.29520389,47.249852428],[4.295141457,47.25000529],[4.293935819,47.250677827],[4.292161497,47.252448848],[4.291963911,47.252866123],[4.291073813,47.25357653],[4.289872371,47.254098613],[4.288331568,47.254587538],[4.287421048,47.252902241],[4.287153508,47.25266391],[4.286040275,47.252506991],[4.283751746,47.251808446],[4.281774629,47.251523289],[4.278928617,47.251454771],[4.277013504,47.25088343],[4.275636347,47.250244916],[4.274744477,47.250051239],[4.27417814,47.250034954],[4.272620067,47.25018622],[4.271680925,47.250397307],[4.271169415,47.25063071],[4.271281089,47.250935613],[4.271146829,47.251241412],[4.271228723,47.251908592],[4.271149941,47.252267804],[4.271314544,47.252518104],[4.271289907,47.253265685],[4.271415087,47.253526321],[4.271895324,47.2538704],[4.272462988,47.254611482],[4.272182485,47.254940495],[4.272211251,47.255876567],[4.271888088,47.256303287],[4.271163504,47.256196884],[4.270749878,47.256489536],[4.270810107,47.256743682],[4.270537908,47.256921336],[4.270278037,47.257396879],[4.269795729,47.257693881],[4.26920925,47.25789208],[4.268994441,47.258148335],[4.268957317,47.25887264],[4.267483646,47.259698188],[4.267437823,47.259830143],[4.268065845,47.260326585],[4.268243802,47.261086353],[4.268816645,47.261429431],[4.269525839,47.261161463],[4.269842397,47.261348876],[4.269844105,47.26164508],[4.270363638,47.262138195],[4.270277142,47.262395748],[4.270483234,47.26260958],[4.271351593,47.263031342],[4.272133479,47.263599006],[4.272395401,47.263656457],[4.273021189,47.264166403],[4.274083909,47.264415842],[4.274190275,47.264718098],[4.273971497,47.265141874],[4.274274791,47.265660757],[4.274031162,47.266152334],[4.273631423,47.26619634],[4.273289355,47.26655304],[4.273432129,47.266828787],[4.273806706,47.267006548],[4.27341963,47.267529411],[4.273813986,47.268095015],[4.274002458,47.268735808],[4.273528601,47.268778827],[4.273244555,47.268961118],[4.273652079,47.269244762],[4.274434884,47.269455854],[4.274857212,47.269359376],[4.275951396,47.269536423],[4.276860899,47.269512009],[4.277636975,47.269105501],[4.279499466,47.268383584],[4.282030019,47.268997607],[4.282750641,47.268874393],[4.283469293,47.26861344],[4.283994242,47.268660752],[4.284883682,47.26895973],[4.286314366,47.269046516],[4.289563538,47.269559667],[4.29129052,47.269589975],[4.29170145,47.26968084],[4.292901993,47.269767406],[4.294872757,47.270746637],[4.297448267,47.271511988],[4.297817782,47.271804076],[4.298645493,47.272061323],[4.299008958,47.272978334],[4.299145829,47.274426399],[4.299757306,47.275039906],[4.300156277,47.274907582],[4.300751151,47.275053077],[4.301649517,47.275439164],[4.302473991,47.276160111],[4.305769229,47.276638982],[4.305536801,47.276873894],[4.305906604,47.277120035],[4.30823174,47.277092039],[4.308929913,47.277402895],[4.308930163,47.277684709],[4.308527626,47.277942254],[4.309073949,47.278427694],[4.309341954,47.278512906],[4.310196734,47.278408717],[4.310501138,47.279552352],[4.310700119,47.279953471],[4.312458916,47.279484303],[4.313825075,47.279407615],[4.314117562,47.279465528],[4.314948088,47.27999184],[4.31657829,47.280053485],[4.317601268,47.280171526],[4.318584775,47.279974876],[4.321006655,47.279302658],[4.321646759,47.279238645],[4.322559171,47.279648722],[4.321603488,47.281137125],[4.321764181,47.281376594],[4.322878486,47.281655615],[4.325522255,47.281610135],[4.326847011,47.281676927],[4.327061784,47.282122857],[4.32789825,47.28224024],[4.33076197,47.282900718],[4.331105756,47.283051638],[4.330885941,47.2836322],[4.330314899,47.283815222],[4.329845602,47.284099717],[4.329821863,47.285225456],[4.330295353,47.285911515],[4.331406968,47.28586275],[4.331179413,47.287092569],[4.330465985,47.287565343],[4.331282837,47.288703049],[4.331247942,47.28996487],[4.333154287,47.289782719],[4.33343855,47.290145904],[4.334483741,47.29013659],[4.334898785,47.290862919],[4.335782245,47.290522316],[4.336129365,47.290166274],[4.336960335,47.289897396],[4.337417716,47.28961211],[4.33741295,47.288889165],[4.33759749,47.288488173],[4.337630144,47.287780103],[4.338359005,47.286973067],[4.338426223,47.286590533],[4.339974619,47.286174697],[4.340440325,47.286118897],[4.342022299,47.285671133],[4.342603381,47.285414106],[4.342979079,47.287104264],[4.343280612,47.287679715],[4.343296972,47.289021984],[4.34486046,47.289260481],[4.345219492,47.289647082],[4.346505016,47.289776232],[4.353772599,47.29087657],[4.354960903,47.292448262],[4.355526838,47.292953966],[4.356049599,47.293269293],[4.356553543,47.293363345],[4.357604206,47.294248733],[4.358279366,47.294623492]]]],&quot;type&quot;:&quot;MultiPolygon&quot;}"/>
    <s v="47.260407982, 4.332304731"/>
  </r>
  <r>
    <x v="0"/>
    <x v="48"/>
    <s v="21628"/>
    <s v="CC du Pays Châtillonnais"/>
    <s v="242101434"/>
    <s v="CC"/>
    <s v="Côte-d'Or"/>
    <s v="21"/>
    <s v="Bourgogne-Franche-Comté"/>
    <s v="27"/>
    <s v="BT &gt; 36 kVA"/>
    <n v="1"/>
    <n v="71.218999999999994"/>
    <n v="0"/>
    <n v="0"/>
    <n v="0"/>
    <n v="0"/>
    <n v="0"/>
    <n v="0"/>
    <n v="0"/>
    <n v="0"/>
    <n v="0"/>
    <n v="0"/>
    <s v="{&quot;coordinates&quot;:[[[[4.655229822,47.92684833],[4.655941797,47.929792584],[4.657926567,47.930215564],[4.657664302,47.931252634],[4.658706161,47.931374751],[4.658867872,47.931663215],[4.65880262,47.932146616],[4.661353599,47.932254592],[4.661682772,47.933698274],[4.662209433,47.935330891],[4.662468826,47.936683741],[4.662455779,47.937378838],[4.661521052,47.937259738],[4.661465572,47.938781767],[4.661559595,47.939089187],[4.661433384,47.939507739],[4.661490229,47.941878812],[4.661997431,47.942032765],[4.66297949,47.942035073],[4.663389277,47.941944659],[4.664107993,47.942136114],[4.663933863,47.942393321],[4.664330012,47.94276487],[4.666118722,47.943368721],[4.665458381,47.944269223],[4.666986523,47.944679623],[4.665678618,47.94654706],[4.667960312,47.947357229],[4.667707991,47.947641654],[4.668227668,47.947763898],[4.667967989,47.948453491],[4.668033868,47.949227577],[4.66858756,47.949195413],[4.669366357,47.950057488],[4.669145015,47.950858156],[4.671508529,47.951323241],[4.672613687,47.951781891],[4.674244966,47.954983862],[4.6746677,47.955640341],[4.675024736,47.95587109],[4.675743277,47.956134489],[4.677673449,47.956489513],[4.678071574,47.956620651],[4.67828171,47.957163134],[4.678414388,47.958814792],[4.67774901,47.96065697],[4.677710833,47.962457786],[4.677549366,47.963877802],[4.681309181,47.966132031],[4.681779559,47.966256723],[4.682163872,47.966076598],[4.683048354,47.966579715],[4.683548056,47.966487947],[4.684368614,47.965906408],[4.686307478,47.964035134],[4.690397305,47.961619832],[4.692230394,47.960434978],[4.69273585,47.961449358],[4.694517891,47.960052769],[4.695707013,47.958766421],[4.697064843,47.957016751],[4.698808821,47.955987897],[4.699923653,47.955901567],[4.700592614,47.955283392],[4.700439856,47.954531281],[4.700100765,47.954320152],[4.700244484,47.954038128],[4.700886625,47.953336625],[4.702371253,47.952290763],[4.702263809,47.951656815],[4.702402178,47.950832977],[4.70288669,47.950565814],[4.702954893,47.950269578],[4.704960422,47.94921793],[4.70401405,47.948662762],[4.701508117,47.948107674],[4.700921459,47.947278128],[4.699780665,47.946339577],[4.698794432,47.945331269],[4.696078943,47.943830339],[4.69377596,47.942320701],[4.693623762,47.942001541],[4.693601668,47.940638131],[4.693815281,47.940069757],[4.695655913,47.938559758],[4.696053926,47.938061629],[4.696325983,47.937562617],[4.69708184,47.935186097],[4.69760452,47.934147868],[4.699285952,47.931649929],[4.70092458,47.929785392],[4.702373923,47.927159335],[4.702469709,47.92588692],[4.702923219,47.924869464],[4.70384564,47.923566155],[4.703930088,47.922942917],[4.704224067,47.922630796],[4.702948984,47.922166802],[4.701923653,47.92276677],[4.700203595,47.923085133],[4.700371158,47.923549892],[4.698950813,47.923818889],[4.697772356,47.924197793],[4.697563417,47.923946067],[4.694236132,47.925185019],[4.693566643,47.92489582],[4.690874376,47.924002041],[4.690576474,47.924487914],[4.687243825,47.923416035],[4.687181323,47.92351415],[4.683743075,47.922317668],[4.683314102,47.923190668],[4.68273787,47.923094507],[4.680823298,47.923194832],[4.680718538,47.922762456],[4.67954664,47.92284403],[4.67753608,47.923212121],[4.67621501,47.923320096],[4.673274738,47.923340415],[4.673210976,47.924206373],[4.672524086,47.924210754],[4.672016169,47.926197425],[4.669317908,47.926295211],[4.669306177,47.926560923],[4.667720444,47.926858893],[4.665416744,47.927068907],[4.665371986,47.926794995],[4.663123502,47.926929468],[4.663154422,47.927061353],[4.65999019,47.927421163],[4.659930833,47.926808099],[4.658804887,47.926992332],[4.658700688,47.927300755],[4.658352807,47.927268761],[4.656708087,47.927567414],[4.656468866,47.926897476],[4.655229822,47.92684833]]]],&quot;type&quot;:&quot;MultiPolygon&quot;}"/>
    <s v="47.941219611, 4.682348955"/>
  </r>
  <r>
    <x v="0"/>
    <x v="50"/>
    <s v="21623"/>
    <s v="CC de la Plaine Dijonnaise"/>
    <s v="200000925"/>
    <s v="CC"/>
    <s v="Côte-d'Or"/>
    <s v="21"/>
    <s v="Bourgogne-Franche-Comté"/>
    <s v="27"/>
    <s v="BT &gt; 36 kVA"/>
    <n v="0"/>
    <n v="0"/>
    <n v="0"/>
    <n v="0"/>
    <n v="0"/>
    <n v="0"/>
    <n v="0"/>
    <n v="0"/>
    <n v="0"/>
    <n v="0"/>
    <n v="0"/>
    <n v="0"/>
    <s v="{&quot;coordinates&quot;:[[[[5.245247228,47.176664328],[5.244612675,47.176999965],[5.239769282,47.174372013],[5.23440392,47.176657953],[5.232887434,47.174935458],[5.226594869,47.168577425],[5.226009199,47.168147373],[5.2251541,47.167748617],[5.222447132,47.171948081],[5.220389772,47.174966879],[5.218452727,47.178058081],[5.216503529,47.180699157],[5.215078009,47.182844735],[5.214325915,47.182577221],[5.21316007,47.184294506],[5.210518943,47.183771253],[5.209294996,47.183626194],[5.209174888,47.184755178],[5.208808429,47.185482676],[5.206286642,47.186001782],[5.205779762,47.18701114],[5.202542486,47.187707705],[5.20242287,47.187496531],[5.200595354,47.187841992],[5.199545933,47.187766463],[5.19810676,47.187366892],[5.196428399,47.186706155],[5.195903611,47.186342347],[5.194959563,47.187845382],[5.191356341,47.187540764],[5.189449154,47.18713103],[5.18876961,47.187995868],[5.185531752,47.19011585],[5.184338212,47.191535236],[5.182826929,47.192451745],[5.181872609,47.192735412],[5.180880344,47.193419661],[5.179538312,47.193885329],[5.176417297,47.195710138],[5.173187426,47.203285535],[5.177897724,47.204146319],[5.18217473,47.205463585],[5.185551212,47.205916884],[5.186714265,47.205788662],[5.187039862,47.205020591],[5.187343983,47.204699632],[5.187668339,47.205233879],[5.188898934,47.206668735],[5.190542211,47.208077763],[5.191312317,47.208976427],[5.191708198,47.209610179],[5.192854257,47.210522433],[5.193132699,47.210933249],[5.193359531,47.211601717],[5.193589538,47.213287824],[5.194149485,47.214539887],[5.194882458,47.215172648],[5.192945139,47.216934015],[5.201195377,47.218531976],[5.211414126,47.212244675],[5.212383979,47.208348965],[5.213962043,47.204913544],[5.217858128,47.199755857],[5.219526308,47.198135188],[5.221499252,47.196409576],[5.227986907,47.189480645],[5.22897637,47.189063522],[5.229654035,47.189698936],[5.230512801,47.191228794],[5.230795166,47.192048339],[5.231703335,47.193079185],[5.231648451,47.193762925],[5.231840923,47.19423025],[5.231106939,47.194501074],[5.231502123,47.195395898],[5.232192595,47.195190757],[5.233231048,47.195156327],[5.233722139,47.194986543],[5.233671376,47.194495774],[5.237162414,47.192433474],[5.238735825,47.193254173],[5.23972832,47.1932593],[5.24084515,47.192950391],[5.241691337,47.192456675],[5.242041511,47.192521047],[5.24246907,47.191715701],[5.243906819,47.192038201],[5.244054936,47.192073158],[5.245551612,47.189786235],[5.246316664,47.189883077],[5.248680148,47.188646554],[5.248736517,47.188193336],[5.248948104,47.187597503],[5.249425906,47.187491854],[5.252038454,47.185991934],[5.251918113,47.18586278],[5.252848503,47.185176402],[5.253311007,47.18492693],[5.253669063,47.185054158],[5.254007483,47.184775575],[5.253931436,47.183969174],[5.254444613,47.183699797],[5.254203554,47.183432494],[5.254736681,47.182630444],[5.255040647,47.18250744],[5.255346122,47.182042159],[5.255923688,47.182111966],[5.256125904,47.182271944],[5.256914781,47.182466421],[5.257399912,47.182316462],[5.259044305,47.182467223],[5.260021784,47.181615947],[5.260156801,47.181276468],[5.260489184,47.181170007],[5.261538379,47.180297501],[5.259719924,47.178610961],[5.259620841,47.178358911],[5.255592632,47.176009304],[5.254923954,47.175875524],[5.253124569,47.175708812],[5.250836646,47.175609212],[5.2493854,47.175776118],[5.248195259,47.176059524],[5.247699815,47.176025012],[5.246695815,47.176148074],[5.245247228,47.176664328]]]],&quot;type&quot;:&quot;MultiPolygon&quot;}"/>
    <s v="47.192656727, 5.214099319"/>
  </r>
  <r>
    <x v="0"/>
    <x v="403"/>
    <s v="21622"/>
    <s v="CC de la Plaine Dijonnaise"/>
    <s v="200000925"/>
    <s v="CC"/>
    <s v="Côte-d'Or"/>
    <s v="21"/>
    <s v="Bourgogne-Franche-Comté"/>
    <s v="27"/>
    <s v="BT &lt;= 36 kVA"/>
    <m/>
    <m/>
    <n v="0"/>
    <n v="0"/>
    <n v="0"/>
    <n v="0"/>
    <n v="0"/>
    <n v="0"/>
    <n v="0"/>
    <n v="0"/>
    <n v="0"/>
    <n v="0"/>
    <s v="{&quot;coordinates&quot;:[[[[5.227405746,47.213743181],[5.227669282,47.212797857],[5.227554885,47.21204623],[5.228251886,47.211993198],[5.230000371,47.208896509],[5.22932692,47.208400614],[5.230819355,47.207929673],[5.231815906,47.207389011],[5.234447117,47.203758267],[5.234777744,47.203509618],[5.235566109,47.203272849],[5.235733305,47.203098501],[5.236281024,47.201841447],[5.238848024,47.200650751],[5.241047442,47.196475185],[5.241657995,47.195684316],[5.242844149,47.195262368],[5.243611204,47.194644982],[5.243873838,47.19473266],[5.244725301,47.193700236],[5.244440171,47.193516627],[5.244043417,47.193032565],[5.243880576,47.192517851],[5.243906819,47.192038201],[5.24246907,47.191715701],[5.242041511,47.192521047],[5.241691337,47.192456675],[5.24084515,47.192950391],[5.23972832,47.1932593],[5.238735825,47.193254173],[5.237162414,47.192433474],[5.233671376,47.194495774],[5.233722139,47.194986543],[5.233231048,47.195156327],[5.232192595,47.195190757],[5.231502123,47.195395898],[5.231106939,47.194501074],[5.231840923,47.19423025],[5.231648451,47.193762925],[5.231703335,47.193079185],[5.230795166,47.192048339],[5.230512801,47.191228794],[5.229654035,47.189698936],[5.22897637,47.189063522],[5.227986907,47.189480645],[5.221499252,47.196409576],[5.219526308,47.198135188],[5.217858128,47.199755857],[5.213962043,47.204913544],[5.212383979,47.208348965],[5.211414126,47.212244675],[5.201195377,47.218531976],[5.205290338,47.219815847],[5.206756197,47.221519832],[5.209266101,47.221829551],[5.211123658,47.222541635],[5.211533654,47.222288842],[5.211891012,47.222299133],[5.212409269,47.222107313],[5.213171526,47.221612725],[5.213495127,47.2212526],[5.216646866,47.219781973],[5.218125965,47.220163452],[5.21865781,47.21924454],[5.219375931,47.219252402],[5.220435755,47.218187371],[5.221138789,47.218278369],[5.221002252,47.2191654],[5.221680744,47.219237952],[5.221684011,47.2204051],[5.222490752,47.220733668],[5.222948124,47.218974078],[5.223930949,47.218190586],[5.225513674,47.217370346],[5.227725827,47.216492952],[5.229267352,47.215669848],[5.228303532,47.214707603],[5.227341983,47.214086646],[5.227405746,47.213743181]]]],&quot;type&quot;:&quot;MultiPolygon&quot;}"/>
    <s v="47.206482504, 5.223135796"/>
  </r>
  <r>
    <x v="0"/>
    <x v="404"/>
    <s v="21620"/>
    <s v="CC des Vallées de la Tille et de l'Ignon"/>
    <s v="242100154"/>
    <s v="CC"/>
    <s v="Côte-d'Or"/>
    <s v="21"/>
    <s v="Bourgogne-Franche-Comté"/>
    <s v="27"/>
    <s v="BT &lt;= 36 kVA"/>
    <m/>
    <m/>
    <n v="0"/>
    <n v="0"/>
    <n v="0"/>
    <n v="0"/>
    <n v="0"/>
    <n v="0"/>
    <n v="0"/>
    <n v="0"/>
    <n v="0"/>
    <n v="0"/>
    <s v="{&quot;coordinates&quot;:[[[[4.980299241,47.540595208],[4.981733301,47.540360142],[4.98245094,47.54013364],[4.983481597,47.539563248],[4.985288424,47.538374544],[4.986082626,47.537561437],[4.989035829,47.533737386],[4.989820815,47.533072978],[4.992187181,47.531460406],[4.995679946,47.52779442],[4.997346119,47.52663043],[4.99795719,47.526404753],[5.000250185,47.524870698],[4.999295183,47.524536813],[4.999140217,47.524338674],[5.000168453,47.523005492],[5.000501497,47.522136255],[5.000558877,47.520862949],[4.999855304,47.520781379],[5.000419656,47.519664152],[5.000736451,47.519285031],[5.001790885,47.51858439],[5.006536633,47.516471375],[5.006983629,47.516127812],[5.007877431,47.515223677],[5.007695555,47.514804502],[5.007711744,47.514102777],[5.007187618,47.513842573],[5.006639979,47.514053705],[5.006553212,47.514433385],[5.005541712,47.514609277],[5.003686,47.512615202],[5.002923704,47.513163171],[5.002728195,47.513053075],[5.003397485,47.512328418],[5.003252483,47.512218356],[5.002036551,47.511796235],[5.000696688,47.51157793],[4.999376639,47.51117828],[4.993530487,47.508153011],[4.992554398,47.507315187],[4.990981254,47.506823425],[4.989460754,47.506638694],[4.987792699,47.505880178],[4.986332052,47.504657977],[4.98572139,47.503457291],[4.985740619,47.50304456],[4.985939215,47.502738626],[4.984848615,47.501458773],[4.984384063,47.50175933],[4.983028427,47.50232538],[4.982882328,47.50257819],[4.981386359,47.502944009],[4.9763957,47.505111497],[4.97541957,47.505307239],[4.967738524,47.506385379],[4.963748984,47.507501696],[4.954575918,47.509586466],[4.950007441,47.51116763],[4.948762182,47.511715214],[4.950306699,47.512340383],[4.949709188,47.513339953],[4.950253022,47.513747751],[4.949950854,47.513953603],[4.952203873,47.516254293],[4.952607239,47.516781488],[4.952963509,47.517001526],[4.956174325,47.519788523],[4.957930557,47.52150406],[4.958497592,47.521888019],[4.958816222,47.522240134],[4.960095957,47.523028102],[4.960822643,47.522291034],[4.961923113,47.523010865],[4.962482613,47.523586724],[4.964635419,47.524834465],[4.965611196,47.525197093],[4.966165673,47.525562318],[4.97442,47.533598672],[4.974369542,47.533708478],[4.976544515,47.53535722],[4.976693904,47.535369994],[4.976962611,47.536344201],[4.978367397,47.537907821],[4.978860527,47.538549559],[4.978948694,47.538847904],[4.980299241,47.540595208]]]],&quot;type&quot;:&quot;MultiPolygon&quot;}"/>
    <s v="47.518863362, 4.979226103"/>
  </r>
  <r>
    <x v="0"/>
    <x v="405"/>
    <s v="21618"/>
    <s v="CC Auxonne Pontailler Val de Saône"/>
    <s v="200070902"/>
    <s v="CC"/>
    <s v="Côte-d'Or"/>
    <s v="21"/>
    <s v="Bourgogne-Franche-Comté"/>
    <s v="27"/>
    <s v="BT &lt;= 36 kVA"/>
    <m/>
    <m/>
    <n v="0"/>
    <n v="0"/>
    <n v="0"/>
    <n v="0"/>
    <n v="0"/>
    <n v="0"/>
    <n v="0"/>
    <n v="0"/>
    <n v="0"/>
    <n v="0"/>
    <s v="{&quot;coordinates&quot;:[[[[5.438505787,47.344654908],[5.437177557,47.345286225],[5.436761647,47.345611081],[5.436237689,47.345832825],[5.435533299,47.346429419],[5.435047639,47.346648554],[5.434643838,47.347094735],[5.433828886,47.347591862],[5.43358678,47.347454632],[5.432690916,47.348301096],[5.432250683,47.349055152],[5.431070313,47.349239279],[5.430773799,47.349597638],[5.429626417,47.350334957],[5.428855551,47.351134642],[5.428034465,47.35097168],[5.427572356,47.351478495],[5.426560779,47.352143594],[5.426373225,47.352362766],[5.427743405,47.3531204],[5.4269672,47.353774277],[5.426872647,47.354174337],[5.427471327,47.354517582],[5.427165341,47.355751554],[5.426256712,47.35696569],[5.42595641,47.357798752],[5.42538963,47.358337462],[5.424939758,47.359116903],[5.424120472,47.359934672],[5.423537162,47.360753817],[5.423586868,47.361003158],[5.424197206,47.361221888],[5.423522984,47.361965474],[5.422370492,47.363536809],[5.422689572,47.364584804],[5.422386346,47.36503244],[5.422618352,47.365385156],[5.422255997,47.365961914],[5.422110374,47.366641329],[5.421414653,47.366998974],[5.421150606,47.367580884],[5.421106889,47.368227552],[5.42048481,47.368778193],[5.420596966,47.368737129],[5.424378723,47.370369495],[5.424525849,47.370280865],[5.426495985,47.371161992],[5.426253921,47.371291335],[5.425703177,47.371191155],[5.425636077,47.371847319],[5.424982168,47.372192401],[5.424968749,47.37262859],[5.424559379,47.372957759],[5.42502941,47.373237055],[5.425126454,47.373741187],[5.424511863,47.374164702],[5.424279216,47.374766677],[5.424281983,47.375297094],[5.426356437,47.376135521],[5.426605852,47.375670088],[5.42875262,47.376464633],[5.429082083,47.375571521],[5.431658592,47.375930127],[5.434146443,47.37605817],[5.436345989,47.376493918],[5.436527593,47.376259547],[5.436903966,47.376226437],[5.438499063,47.37657755],[5.439150845,47.377002483],[5.439487932,47.377388087],[5.44101306,47.378385493],[5.441390538,47.378318121],[5.442041356,47.378953809],[5.442788013,47.379888292],[5.441296224,47.380352847],[5.441655813,47.380765891],[5.443371993,47.380278602],[5.445102787,47.38144996],[5.44674574,47.382031421],[5.446828601,47.382190891],[5.447921052,47.382709172],[5.451559348,47.384208607],[5.451767186,47.384026796],[5.452084727,47.383257253],[5.452560095,47.383184178],[5.452755706,47.383343967],[5.453228338,47.384428272],[5.455968201,47.385705161],[5.457974862,47.386317509],[5.460852828,47.387391423],[5.461967013,47.387395748],[5.463872052,47.387727347],[5.463618258,47.38835147],[5.463763766,47.388776191],[5.464501155,47.389036156],[5.465991399,47.389372913],[5.466952017,47.389756919],[5.470093979,47.391572543],[5.471099626,47.391867295],[5.471785202,47.39292899],[5.472112692,47.393789348],[5.47271203,47.394217016],[5.473790113,47.394441756],[5.476379883,47.39460097],[5.477769953,47.395606192],[5.478032579,47.395261951],[5.478750649,47.395272761],[5.480498034,47.394711312],[5.480552572,47.394399425],[5.480904947,47.39421808],[5.480767322,47.393795011],[5.481024533,47.39359228],[5.480856042,47.393104122],[5.481465542,47.393062291],[5.481735247,47.39284308],[5.482264725,47.393020911],[5.483677519,47.392854736],[5.484130375,47.392695551],[5.48473776,47.392665457],[5.484917568,47.392481484],[5.485083038,47.391902431],[5.485880491,47.391824136],[5.486352225,47.391471799],[5.487043826,47.391256159],[5.487249523,47.390915814],[5.487654402,47.391066566],[5.489064143,47.390893183],[5.489535495,47.390390432],[5.490629245,47.390666919],[5.491006326,47.390675951],[5.491563227,47.390501898],[5.491893686,47.390249836],[5.492173538,47.39059239],[5.49245069,47.390477468],[5.492380137,47.389872841],[5.492717088,47.389874622],[5.493064921,47.390538149],[5.493425194,47.390470978],[5.493930632,47.390730331],[5.494596125,47.390866461],[5.495142207,47.390688119],[5.495485385,47.390709573],[5.495630859,47.390358797],[5.495028955,47.39027805],[5.494976312,47.39008734],[5.495838305,47.389914823],[5.496797496,47.390234671],[5.497101184,47.390205631],[5.497271073,47.389923679],[5.497206632,47.389166711],[5.497581862,47.388709222],[5.496193982,47.388125689],[5.495888338,47.387884572],[5.495143332,47.386865714],[5.493454532,47.38385954],[5.493140674,47.382585539],[5.493232361,47.381135315],[5.494829315,47.377325482],[5.495007086,47.376501164],[5.494766425,47.375717353],[5.493912179,47.374968327],[5.492245458,47.37376838],[5.491903376,47.37311193],[5.491649392,47.372296875],[5.489426496,47.370736841],[5.488795471,47.369937963],[5.488590027,47.369253358],[5.488614338,47.368377395],[5.489502133,47.366483199],[5.489710481,47.365631211],[5.48954,47.365014308],[5.488332635,47.362877682],[5.488088998,47.361911986],[5.488165165,47.359582139],[5.488848197,47.356048608],[5.487519932,47.355787046],[5.486788977,47.355429821],[5.486224604,47.355377954],[5.485487986,47.355470275],[5.48510226,47.354983162],[5.484780219,47.355355721],[5.484439148,47.355374725],[5.484362311,47.355003493],[5.484045876,47.355067903],[5.483746351,47.355354414],[5.483106107,47.35506638],[5.48233721,47.355148562],[5.481434565,47.352912585],[5.479889224,47.350418324],[5.477164348,47.351161875],[5.47589541,47.350803447],[5.47402332,47.350010225],[5.473647842,47.349598513],[5.47336795,47.348241771],[5.47270711,47.346756237],[5.470696604,47.343528715],[5.4702117,47.342551902],[5.46873579,47.34077115],[5.467589529,47.341316096],[5.467039679,47.341403434],[5.465899521,47.341274537],[5.464867492,47.341393718],[5.464847783,47.340762771],[5.464294136,47.340680852],[5.463447591,47.341001436],[5.462993404,47.341296579],[5.46159794,47.341176657],[5.460829524,47.341034426],[5.458942506,47.341232914],[5.457796096,47.341024812],[5.455944548,47.340464144],[5.45565704,47.340319814],[5.455160456,47.339660223],[5.454605642,47.339552163],[5.452724307,47.339642351],[5.452588808,47.339895596],[5.451525098,47.339988308],[5.450844748,47.339858563],[5.450028311,47.339853275],[5.449171176,47.340204599],[5.4485473,47.340789672],[5.448169234,47.340954357],[5.447864888,47.341689404],[5.447265355,47.341792106],[5.446234497,47.342286669],[5.445709074,47.342736355],[5.445581912,47.343144327],[5.44512611,47.343464651],[5.444361157,47.343572621],[5.44374794,47.343782769],[5.442273847,47.343769645],[5.44160708,47.344171847],[5.440106973,47.344373598],[5.439275679,47.344567589],[5.438770738,47.344536763],[5.438505787,47.344654908]]]],&quot;type&quot;:&quot;MultiPolygon&quot;}"/>
    <s v="47.366644381, 5.46029203"/>
  </r>
  <r>
    <x v="0"/>
    <x v="405"/>
    <s v="21618"/>
    <s v="CC Auxonne Pontailler Val de Saône"/>
    <s v="200070902"/>
    <s v="CC"/>
    <s v="Côte-d'Or"/>
    <s v="21"/>
    <s v="Bourgogne-Franche-Comté"/>
    <s v="27"/>
    <s v="BT &gt; 36 kVA"/>
    <n v="1"/>
    <n v="251.95699999999999"/>
    <n v="0"/>
    <n v="0"/>
    <n v="0"/>
    <n v="0"/>
    <n v="0"/>
    <n v="0"/>
    <n v="0"/>
    <n v="0"/>
    <n v="0"/>
    <n v="0"/>
    <s v="{&quot;coordinates&quot;:[[[[5.438505787,47.344654908],[5.437177557,47.345286225],[5.436761647,47.345611081],[5.436237689,47.345832825],[5.435533299,47.346429419],[5.435047639,47.346648554],[5.434643838,47.347094735],[5.433828886,47.347591862],[5.43358678,47.347454632],[5.432690916,47.348301096],[5.432250683,47.349055152],[5.431070313,47.349239279],[5.430773799,47.349597638],[5.429626417,47.350334957],[5.428855551,47.351134642],[5.428034465,47.35097168],[5.427572356,47.351478495],[5.426560779,47.352143594],[5.426373225,47.352362766],[5.427743405,47.3531204],[5.4269672,47.353774277],[5.426872647,47.354174337],[5.427471327,47.354517582],[5.427165341,47.355751554],[5.426256712,47.35696569],[5.42595641,47.357798752],[5.42538963,47.358337462],[5.424939758,47.359116903],[5.424120472,47.359934672],[5.423537162,47.360753817],[5.423586868,47.361003158],[5.424197206,47.361221888],[5.423522984,47.361965474],[5.422370492,47.363536809],[5.422689572,47.364584804],[5.422386346,47.36503244],[5.422618352,47.365385156],[5.422255997,47.365961914],[5.422110374,47.366641329],[5.421414653,47.366998974],[5.421150606,47.367580884],[5.421106889,47.368227552],[5.42048481,47.368778193],[5.420596966,47.368737129],[5.424378723,47.370369495],[5.424525849,47.370280865],[5.426495985,47.371161992],[5.426253921,47.371291335],[5.425703177,47.371191155],[5.425636077,47.371847319],[5.424982168,47.372192401],[5.424968749,47.37262859],[5.424559379,47.372957759],[5.42502941,47.373237055],[5.425126454,47.373741187],[5.424511863,47.374164702],[5.424279216,47.374766677],[5.424281983,47.375297094],[5.426356437,47.376135521],[5.426605852,47.375670088],[5.42875262,47.376464633],[5.429082083,47.375571521],[5.431658592,47.375930127],[5.434146443,47.37605817],[5.436345989,47.376493918],[5.436527593,47.376259547],[5.436903966,47.376226437],[5.438499063,47.37657755],[5.439150845,47.377002483],[5.439487932,47.377388087],[5.44101306,47.378385493],[5.441390538,47.378318121],[5.442041356,47.378953809],[5.442788013,47.379888292],[5.441296224,47.380352847],[5.441655813,47.380765891],[5.443371993,47.380278602],[5.445102787,47.38144996],[5.44674574,47.382031421],[5.446828601,47.382190891],[5.447921052,47.382709172],[5.451559348,47.384208607],[5.451767186,47.384026796],[5.452084727,47.383257253],[5.452560095,47.383184178],[5.452755706,47.383343967],[5.453228338,47.384428272],[5.455968201,47.385705161],[5.457974862,47.386317509],[5.460852828,47.387391423],[5.461967013,47.387395748],[5.463872052,47.387727347],[5.463618258,47.38835147],[5.463763766,47.388776191],[5.464501155,47.389036156],[5.465991399,47.389372913],[5.466952017,47.389756919],[5.470093979,47.391572543],[5.471099626,47.391867295],[5.471785202,47.39292899],[5.472112692,47.393789348],[5.47271203,47.394217016],[5.473790113,47.394441756],[5.476379883,47.39460097],[5.477769953,47.395606192],[5.478032579,47.395261951],[5.478750649,47.395272761],[5.480498034,47.394711312],[5.480552572,47.394399425],[5.480904947,47.39421808],[5.480767322,47.393795011],[5.481024533,47.39359228],[5.480856042,47.393104122],[5.481465542,47.393062291],[5.481735247,47.39284308],[5.482264725,47.393020911],[5.483677519,47.392854736],[5.484130375,47.392695551],[5.48473776,47.392665457],[5.484917568,47.392481484],[5.485083038,47.391902431],[5.485880491,47.391824136],[5.486352225,47.391471799],[5.487043826,47.391256159],[5.487249523,47.390915814],[5.487654402,47.391066566],[5.489064143,47.390893183],[5.489535495,47.390390432],[5.490629245,47.390666919],[5.491006326,47.390675951],[5.491563227,47.390501898],[5.491893686,47.390249836],[5.492173538,47.39059239],[5.49245069,47.390477468],[5.492380137,47.389872841],[5.492717088,47.389874622],[5.493064921,47.390538149],[5.493425194,47.390470978],[5.493930632,47.390730331],[5.494596125,47.390866461],[5.495142207,47.390688119],[5.495485385,47.390709573],[5.495630859,47.390358797],[5.495028955,47.39027805],[5.494976312,47.39008734],[5.495838305,47.389914823],[5.496797496,47.390234671],[5.497101184,47.390205631],[5.497271073,47.389923679],[5.497206632,47.389166711],[5.497581862,47.388709222],[5.496193982,47.388125689],[5.495888338,47.387884572],[5.495143332,47.386865714],[5.493454532,47.38385954],[5.493140674,47.382585539],[5.493232361,47.381135315],[5.494829315,47.377325482],[5.495007086,47.376501164],[5.494766425,47.375717353],[5.493912179,47.374968327],[5.492245458,47.37376838],[5.491903376,47.37311193],[5.491649392,47.372296875],[5.489426496,47.370736841],[5.488795471,47.369937963],[5.488590027,47.369253358],[5.488614338,47.368377395],[5.489502133,47.366483199],[5.489710481,47.365631211],[5.48954,47.365014308],[5.488332635,47.362877682],[5.488088998,47.361911986],[5.488165165,47.359582139],[5.488848197,47.356048608],[5.487519932,47.355787046],[5.486788977,47.355429821],[5.486224604,47.355377954],[5.485487986,47.355470275],[5.48510226,47.354983162],[5.484780219,47.355355721],[5.484439148,47.355374725],[5.484362311,47.355003493],[5.484045876,47.355067903],[5.483746351,47.355354414],[5.483106107,47.35506638],[5.48233721,47.355148562],[5.481434565,47.352912585],[5.479889224,47.350418324],[5.477164348,47.351161875],[5.47589541,47.350803447],[5.47402332,47.350010225],[5.473647842,47.349598513],[5.47336795,47.348241771],[5.47270711,47.346756237],[5.470696604,47.343528715],[5.4702117,47.342551902],[5.46873579,47.34077115],[5.467589529,47.341316096],[5.467039679,47.341403434],[5.465899521,47.341274537],[5.464867492,47.341393718],[5.464847783,47.340762771],[5.464294136,47.340680852],[5.463447591,47.341001436],[5.462993404,47.341296579],[5.46159794,47.341176657],[5.460829524,47.341034426],[5.458942506,47.341232914],[5.457796096,47.341024812],[5.455944548,47.340464144],[5.45565704,47.340319814],[5.455160456,47.339660223],[5.454605642,47.339552163],[5.452724307,47.339642351],[5.452588808,47.339895596],[5.451525098,47.339988308],[5.450844748,47.339858563],[5.450028311,47.339853275],[5.449171176,47.340204599],[5.4485473,47.340789672],[5.448169234,47.340954357],[5.447864888,47.341689404],[5.447265355,47.341792106],[5.446234497,47.342286669],[5.445709074,47.342736355],[5.445581912,47.343144327],[5.44512611,47.343464651],[5.444361157,47.343572621],[5.44374794,47.343782769],[5.442273847,47.343769645],[5.44160708,47.344171847],[5.440106973,47.344373598],[5.439275679,47.344567589],[5.438770738,47.344536763],[5.438505787,47.344654908]]]],&quot;type&quot;:&quot;MultiPolygon&quot;}"/>
    <s v="47.366644381, 5.46029203"/>
  </r>
  <r>
    <x v="0"/>
    <x v="406"/>
    <s v="21616"/>
    <s v="CA Beaune, Côte et Sud - Communauté Beaune-Chagny-Nolay"/>
    <s v="200006682"/>
    <s v="CA"/>
    <s v="Côte-d'Or"/>
    <s v="21"/>
    <s v="Bourgogne-Franche-Comté"/>
    <s v="27"/>
    <s v="BT &lt;= 36 kVA"/>
    <m/>
    <m/>
    <n v="0"/>
    <n v="0"/>
    <n v="0"/>
    <n v="0"/>
    <n v="0"/>
    <n v="0"/>
    <n v="0"/>
    <n v="0"/>
    <n v="0"/>
    <n v="0"/>
    <s v="{&quot;coordinates&quot;:[[[[4.806544417,46.979418256],[4.807352159,46.97921558],[4.809328949,46.978204758],[4.809951645,46.977899598],[4.812466071,46.977150458],[4.816906082,46.975559521],[4.818189663,46.975345669],[4.819479147,46.974799394],[4.822033892,46.97447358],[4.823671594,46.97375965],[4.825259607,46.973250915],[4.825803621,46.972957719],[4.827470777,46.972572883],[4.827480452,46.970368989],[4.827964742,46.968778079],[4.828497055,46.967751974],[4.829540176,46.966037818],[4.830521441,46.96486859],[4.831945858,46.963423937],[4.832811831,46.961999849],[4.832692506,46.961312792],[4.833024243,46.959690955],[4.833292617,46.959187759],[4.833138188,46.958629145],[4.833805079,46.95808629],[4.834001415,46.957398716],[4.832460453,46.956485697],[4.831391884,46.956547704],[4.830875843,46.956340657],[4.830236466,46.955676263],[4.828200054,46.954344171],[4.82784596,46.953868868],[4.826283055,46.954052139],[4.824962477,46.951985474],[4.822605014,46.952786468],[4.822012336,46.952839964],[4.821257345,46.952721307],[4.81812495,46.951679228],[4.816369154,46.956063059],[4.816371679,46.956686228],[4.815173666,46.956771737],[4.81430884,46.956752026],[4.813540941,46.957073009],[4.812953781,46.957175003],[4.811675547,46.957967798],[4.809576109,46.95886713],[4.808788848,46.959515296],[4.807377551,46.960266],[4.807254729,46.960448042],[4.804825027,46.961940542],[4.80407238,46.962722319],[4.803853759,46.963345341],[4.802294093,46.964188358],[4.801542672,46.964811596],[4.803127635,46.96681584],[4.799974798,46.967069524],[4.802427061,46.971489108],[4.802909005,46.972053445],[4.803553316,46.972515276],[4.805456144,46.974257852],[4.805396217,46.974393877],[4.804684547,46.974634663],[4.803637026,46.97474741],[4.803388502,46.9750674],[4.803547397,46.975649393],[4.803966439,46.976180487],[4.805226416,46.977306314],[4.804704191,46.977468485],[4.804988662,46.977988172],[4.805490546,46.978595414],[4.806135185,46.978867204],[4.806544417,46.979418256]]]],&quot;type&quot;:&quot;MultiPolygon&quot;}"/>
    <s v="46.965383102, 4.817096603"/>
  </r>
  <r>
    <x v="0"/>
    <x v="407"/>
    <s v="21614"/>
    <s v="CC des Vallées de la Tille et de l'Ignon"/>
    <s v="242100154"/>
    <s v="CC"/>
    <s v="Côte-d'Or"/>
    <s v="21"/>
    <s v="Bourgogne-Franche-Comté"/>
    <s v="27"/>
    <s v="BT &lt;= 36 kVA"/>
    <m/>
    <m/>
    <n v="0"/>
    <n v="0"/>
    <n v="0"/>
    <n v="0"/>
    <n v="0"/>
    <n v="0"/>
    <n v="0"/>
    <n v="0"/>
    <n v="0"/>
    <n v="0"/>
    <s v="{&quot;coordinates&quot;:[[[[5.218468806,47.456258377],[5.217700225,47.454980758],[5.216837635,47.453868822],[5.214998263,47.451930772],[5.214572151,47.450905068],[5.214107639,47.449367688],[5.213141798,47.447809222],[5.212954191,47.447670505],[5.212889934,47.446404674],[5.211936995,47.446474121],[5.210449789,47.440643491],[5.208576192,47.441141945],[5.207930558,47.439583661],[5.207441246,47.438854505],[5.20722156,47.437066603],[5.206254204,47.43674995],[5.205619148,47.436251385],[5.20507259,47.43638692],[5.203669341,47.436088412],[5.201789109,47.435551268],[5.2010007,47.43496913],[5.199063595,47.435178662],[5.197535602,47.434458287],[5.197398979,47.434589644],[5.194392186,47.433342419],[5.193582751,47.433248719],[5.193713442,47.432713138],[5.189707869,47.432188842],[5.189324125,47.431859264],[5.188836944,47.432083659],[5.18766627,47.43133302],[5.185761929,47.429513715],[5.184749606,47.429910054],[5.184113688,47.430327235],[5.182873338,47.429655303],[5.18145974,47.429029833],[5.180445739,47.429418062],[5.180025078,47.429288164],[5.179243654,47.429619792],[5.177130429,47.427092843],[5.175816737,47.425917913],[5.174842919,47.425595722],[5.17378442,47.424592503],[5.164472587,47.425825166],[5.161984484,47.425627392],[5.161808911,47.425551409],[5.16107965,47.425335324],[5.160375966,47.426378599],[5.159458729,47.427128659],[5.160554822,47.427852142],[5.160192618,47.42854507],[5.160240499,47.428975533],[5.160602651,47.429597375],[5.160471678,47.430430092],[5.160846207,47.431753213],[5.16106565,47.431863503],[5.161384091,47.432322259],[5.160578574,47.432389451],[5.160694179,47.432557504],[5.158882806,47.433516869],[5.15903912,47.433674262],[5.155108216,47.435360879],[5.157134639,47.437101858],[5.158802873,47.438844046],[5.159107201,47.439050922],[5.160411109,47.438240563],[5.160754473,47.438230585],[5.165779808,47.437350095],[5.165848811,47.438958048],[5.165484017,47.439948209],[5.164444578,47.440732994],[5.163556565,47.442539747],[5.163420098,47.443137529],[5.163646206,47.443148634],[5.164563982,47.444508463],[5.164422672,47.444592138],[5.167225991,47.447571119],[5.167030962,47.447639588],[5.168336297,47.449058809],[5.168171672,47.44918975],[5.169256402,47.44981521],[5.169535409,47.449591182],[5.170965436,47.450317351],[5.171625992,47.45079401],[5.173891171,47.45351542],[5.174433189,47.45339273],[5.174651546,47.454225234],[5.174862119,47.455977313],[5.175068108,47.456374196],[5.17474092,47.456491073],[5.176179783,47.458538977],[5.176791666,47.458729252],[5.177277378,47.459114596],[5.180658742,47.459133245],[5.181371474,47.459028037],[5.181735932,47.459760534],[5.183723356,47.462291551],[5.183860733,47.462892322],[5.184576196,47.463764108],[5.184773921,47.463663142],[5.186085,47.465526918],[5.186338522,47.465523958],[5.188407986,47.467647221],[5.188755185,47.46808375],[5.189412043,47.469467203],[5.190274586,47.470293865],[5.191202105,47.47004678],[5.191552767,47.47063182],[5.193714018,47.470188585],[5.197845137,47.468557272],[5.197269196,47.467532543],[5.195136226,47.464970273],[5.198331508,47.46403737],[5.197871747,47.463027558],[5.197409318,47.462502278],[5.19653615,47.460769038],[5.196223362,47.460394919],[5.198836859,47.459916929],[5.199363843,47.460979499],[5.200235885,47.46080903],[5.19992511,47.459967508],[5.201046188,47.459686063],[5.202896961,47.459422318],[5.202995934,47.459116967],[5.205062742,47.459102146],[5.205073883,47.458985767],[5.206571228,47.458942983],[5.206566835,47.458771966],[5.208922966,47.458593098],[5.208880777,47.458503846],[5.210802995,47.458428629],[5.210772213,47.458294134],[5.211817506,47.458237354],[5.214074062,47.457899078],[5.213602297,47.455737769],[5.216131318,47.455441096],[5.217002953,47.456482623],[5.218468806,47.456258377]]]],&quot;type&quot;:&quot;MultiPolygon&quot;}"/>
    <s v="47.445516798, 5.186933551"/>
  </r>
  <r>
    <x v="0"/>
    <x v="408"/>
    <s v="21612"/>
    <s v="CC des Terres d'Auxois"/>
    <s v="200071017"/>
    <s v="CC"/>
    <s v="Côte-d'Or"/>
    <s v="21"/>
    <s v="Bourgogne-Franche-Comté"/>
    <s v="27"/>
    <s v="BT &lt;= 36 kVA"/>
    <m/>
    <m/>
    <n v="0"/>
    <n v="0"/>
    <n v="0"/>
    <n v="0"/>
    <n v="0"/>
    <n v="0"/>
    <n v="0"/>
    <n v="0"/>
    <n v="0"/>
    <n v="0"/>
    <s v="{&quot;coordinates&quot;:[[[[4.413903091,47.474338241],[4.412304657,47.475005864],[4.411536784,47.475244755],[4.408970429,47.475415382],[4.408948138,47.475829796],[4.408593739,47.476895552],[4.407597746,47.476591585],[4.407471705,47.477050467],[4.406860569,47.477797908],[4.406580342,47.477695956],[4.405173723,47.477482457],[4.405514845,47.478184185],[4.405546185,47.47877081],[4.405529244,47.479238276],[4.405872289,47.479810335],[4.406448876,47.479768261],[4.407400055,47.48033567],[4.407154206,47.480834712],[4.408426212,47.481127243],[4.408313111,47.481623782],[4.409592537,47.482096272],[4.409630536,47.483085254],[4.410381514,47.483611847],[4.411004623,47.484275031],[4.412230045,47.485063256],[4.412698385,47.485144907],[4.413466594,47.486120526],[4.413408828,47.486347205],[4.414628085,47.486999533],[4.416197845,47.488096842],[4.41620524,47.488275914],[4.413540388,47.489719067],[4.413578466,47.490708043],[4.414162435,47.492046915],[4.416906315,47.494337267],[4.416735503,47.49506049],[4.415953887,47.49629621],[4.416522909,47.496413535],[4.419161176,47.495961883],[4.420093,47.496034257],[4.42278183,47.496886452],[4.423592064,47.497231275],[4.425026976,47.498285098],[4.425633158,47.498499158],[4.428774562,47.499027869],[4.430184815,47.499451716],[4.430573301,47.498826635],[4.430466713,47.498367886],[4.431069656,47.498310964],[4.43190915,47.497710947],[4.432095917,47.497392643],[4.432193883,47.496536145],[4.433423004,47.495704448],[4.433957869,47.495785196],[4.434278598,47.495509354],[4.435779342,47.494851647],[4.436744035,47.494069987],[4.43763003,47.493079518],[4.43690529,47.492852578],[4.434240831,47.491622276],[4.431054829,47.489362063],[4.43093662,47.489163646],[4.427783454,47.486679664],[4.426520015,47.485571554],[4.426170824,47.485127475],[4.426151019,47.484633445],[4.423991234,47.483727146],[4.422286331,47.482543359],[4.420833033,47.481879561],[4.418085207,47.480324898],[4.417620589,47.480332355],[4.417916679,47.479427537],[4.417879721,47.478483558],[4.417466813,47.478086144],[4.415360314,47.476818913],[4.415549487,47.476590634],[4.415067742,47.476149933],[4.413903091,47.474338241]]]],&quot;type&quot;:&quot;MultiPolygon&quot;}"/>
    <s v="47.487946354, 4.420852998"/>
  </r>
  <r>
    <x v="0"/>
    <x v="408"/>
    <s v="21612"/>
    <s v="CC des Terres d'Auxois"/>
    <s v="200071017"/>
    <s v="CC"/>
    <s v="Côte-d'Or"/>
    <s v="21"/>
    <s v="Bourgogne-Franche-Comté"/>
    <s v="27"/>
    <s v="BT &gt; 36 kVA"/>
    <n v="1"/>
    <n v="112.602"/>
    <n v="0"/>
    <n v="0"/>
    <n v="0"/>
    <n v="0"/>
    <n v="0"/>
    <n v="0"/>
    <n v="0"/>
    <n v="0"/>
    <n v="0"/>
    <n v="0"/>
    <s v="{&quot;coordinates&quot;:[[[[4.413903091,47.474338241],[4.412304657,47.475005864],[4.411536784,47.475244755],[4.408970429,47.475415382],[4.408948138,47.475829796],[4.408593739,47.476895552],[4.407597746,47.476591585],[4.407471705,47.477050467],[4.406860569,47.477797908],[4.406580342,47.477695956],[4.405173723,47.477482457],[4.405514845,47.478184185],[4.405546185,47.47877081],[4.405529244,47.479238276],[4.405872289,47.479810335],[4.406448876,47.479768261],[4.407400055,47.48033567],[4.407154206,47.480834712],[4.408426212,47.481127243],[4.408313111,47.481623782],[4.409592537,47.482096272],[4.409630536,47.483085254],[4.410381514,47.483611847],[4.411004623,47.484275031],[4.412230045,47.485063256],[4.412698385,47.485144907],[4.413466594,47.486120526],[4.413408828,47.486347205],[4.414628085,47.486999533],[4.416197845,47.488096842],[4.41620524,47.488275914],[4.413540388,47.489719067],[4.413578466,47.490708043],[4.414162435,47.492046915],[4.416906315,47.494337267],[4.416735503,47.49506049],[4.415953887,47.49629621],[4.416522909,47.496413535],[4.419161176,47.495961883],[4.420093,47.496034257],[4.42278183,47.496886452],[4.423592064,47.497231275],[4.425026976,47.498285098],[4.425633158,47.498499158],[4.428774562,47.499027869],[4.430184815,47.499451716],[4.430573301,47.498826635],[4.430466713,47.498367886],[4.431069656,47.498310964],[4.43190915,47.497710947],[4.432095917,47.497392643],[4.432193883,47.496536145],[4.433423004,47.495704448],[4.433957869,47.495785196],[4.434278598,47.495509354],[4.435779342,47.494851647],[4.436744035,47.494069987],[4.43763003,47.493079518],[4.43690529,47.492852578],[4.434240831,47.491622276],[4.431054829,47.489362063],[4.43093662,47.489163646],[4.427783454,47.486679664],[4.426520015,47.485571554],[4.426170824,47.485127475],[4.426151019,47.484633445],[4.423991234,47.483727146],[4.422286331,47.482543359],[4.420833033,47.481879561],[4.418085207,47.480324898],[4.417620589,47.480332355],[4.417916679,47.479427537],[4.417879721,47.478483558],[4.417466813,47.478086144],[4.415360314,47.476818913],[4.415549487,47.476590634],[4.415067742,47.476149933],[4.413903091,47.474338241]]]],&quot;type&quot;:&quot;MultiPolygon&quot;}"/>
    <s v="47.487946354, 4.420852998"/>
  </r>
  <r>
    <x v="0"/>
    <x v="409"/>
    <s v="21610"/>
    <s v="CC Auxonne Pontailler Val de Saône"/>
    <s v="200070902"/>
    <s v="CC"/>
    <s v="Côte-d'Or"/>
    <s v="21"/>
    <s v="Bourgogne-Franche-Comté"/>
    <s v="27"/>
    <s v="BT &lt;= 36 kVA"/>
    <n v="10"/>
    <n v="25.376999999999999"/>
    <n v="0"/>
    <n v="0"/>
    <n v="0"/>
    <n v="0"/>
    <n v="0"/>
    <n v="0"/>
    <n v="0"/>
    <n v="0"/>
    <n v="0"/>
    <n v="0"/>
    <s v="{&quot;coordinates&quot;:[[[[5.48313662,47.260410341],[5.481648389,47.258695747],[5.480055892,47.256353775],[5.479707067,47.256047792],[5.478471652,47.256396658],[5.477996184,47.256184349],[5.478378255,47.255949206],[5.47868462,47.25553554],[5.479732759,47.255371717],[5.48010519,47.254956635],[5.481386059,47.254246497],[5.48156575,47.253926504],[5.482215738,47.253391984],[5.482932856,47.252965007],[5.483461537,47.252468205],[5.484533454,47.252247984],[5.485845326,47.251038139],[5.486354783,47.250384111],[5.486297791,47.249695393],[5.486474625,47.248914292],[5.486333051,47.248541735],[5.484965869,47.247666742],[5.484429248,47.247189161],[5.483875126,47.246962349],[5.483584318,47.24639393],[5.483138875,47.245971135],[5.484493759,47.244206444],[5.486316682,47.243383743],[5.48408112,47.240858355],[5.484362021,47.240497455],[5.483368114,47.239738742],[5.482775283,47.239445202],[5.48457031,47.238079094],[5.484178556,47.237643442],[5.483554229,47.237440652],[5.48255476,47.237476476],[5.480207651,47.237081777],[5.479279239,47.23817078],[5.478945146,47.238382386],[5.477268239,47.238383113],[5.476712753,47.238612054],[5.47507137,47.238493997],[5.473880599,47.238913928],[5.471336569,47.238780854],[5.470311406,47.238488363],[5.469497603,47.238132814],[5.468517926,47.238052805],[5.467739071,47.23770911],[5.467023767,47.237626161],[5.466642479,47.237732453],[5.466035514,47.237676015],[5.465594643,47.237896159],[5.465038703,47.238000756],[5.464686637,47.23819649],[5.462944533,47.239487298],[5.462707491,47.23953827],[5.461509635,47.239401589],[5.4607739,47.239883774],[5.460101182,47.240182675],[5.45881879,47.240395431],[5.457693872,47.240812894],[5.45716861,47.241126664],[5.45650086,47.241390311],[5.455652636,47.241988333],[5.455119631,47.242104105],[5.454740316,47.241820313],[5.451962431,47.242360981],[5.450999173,47.242438998],[5.450255415,47.241848555],[5.448538196,47.241082324],[5.445881299,47.241433847],[5.443956977,47.241317716],[5.441775298,47.241300648],[5.441460815,47.241248727],[5.440241341,47.240606094],[5.439515307,47.241335625],[5.439878112,47.241607203],[5.441033938,47.241808941],[5.441508371,47.242324953],[5.442331389,47.242944403],[5.442652228,47.244038287],[5.442638026,47.244307893],[5.441973337,47.244408364],[5.441302093,47.244218947],[5.440835023,47.244331462],[5.439401962,47.245074975],[5.438348497,47.245148478],[5.438527343,47.245767093],[5.438939391,47.246044843],[5.439030828,47.246660792],[5.437650417,47.246788003],[5.436997212,47.247405198],[5.436381002,47.248955624],[5.435610385,47.249084403],[5.435158657,47.249419941],[5.435053015,47.24992024],[5.434528855,47.250438335],[5.435000665,47.251012971],[5.434715437,47.251958377],[5.433353749,47.251362791],[5.432862033,47.251400131],[5.433063275,47.251667014],[5.433862284,47.252047445],[5.435320699,47.253521864],[5.436780143,47.254258582],[5.438032695,47.25509961],[5.439519898,47.255659177],[5.440326757,47.255743975],[5.441771934,47.255639692],[5.442131293,47.256095076],[5.442266916,47.256663254],[5.442234123,47.25774657],[5.441252631,47.257691582],[5.441164372,47.25898142],[5.441207757,47.25920838],[5.442123571,47.259244037],[5.441920825,47.260284996],[5.441288354,47.260225358],[5.440028521,47.261471403],[5.441019317,47.26199186],[5.440608119,47.26249319],[5.440215754,47.26332197],[5.440979189,47.263409481],[5.442801329,47.264054729],[5.445930763,47.264874136],[5.446965359,47.264900946],[5.44626297,47.26301622],[5.44664022,47.261595985],[5.446601783,47.261216707],[5.447879301,47.261146511],[5.451634227,47.260336722],[5.451950337,47.260769574],[5.45215302,47.261529072],[5.452539092,47.262045107],[5.452918187,47.262089329],[5.45504192,47.26047178],[5.45608376,47.261469298],[5.458547441,47.260604664],[5.459029307,47.260581836],[5.460471409,47.260032446],[5.460412956,47.259738259],[5.460972936,47.259572357],[5.461370063,47.259692726],[5.463365842,47.259043276],[5.46280868,47.258144511],[5.464583654,47.257730305],[5.465933394,47.257189112],[5.467433901,47.25670504],[5.469983601,47.256137354],[5.471736705,47.255911747],[5.472075088,47.256768301],[5.472259645,47.256955314],[5.473015995,47.257176968],[5.475702651,47.258319362],[5.476260178,47.258647019],[5.476745248,47.259325693],[5.476996662,47.259527483],[5.477823155,47.259920542],[5.478504065,47.26014017],[5.477102558,47.260992457],[5.476347888,47.261555299],[5.475734934,47.261690883],[5.475492391,47.261968972],[5.475043502,47.262133474],[5.473707935,47.262322298],[5.474849774,47.26321304],[5.475933528,47.263847413],[5.48313662,47.260410341]]]],&quot;type&quot;:&quot;MultiPolygon&quot;}"/>
    <s v="47.249949013, 5.461291223"/>
  </r>
  <r>
    <x v="0"/>
    <x v="410"/>
    <s v="21608"/>
    <s v="CC de Saulieu"/>
    <s v="242101442"/>
    <s v="CC"/>
    <s v="Côte-d'Or"/>
    <s v="21"/>
    <s v="Bourgogne-Franche-Comté"/>
    <s v="27"/>
    <s v="BT &lt;= 36 kVA"/>
    <m/>
    <m/>
    <n v="0"/>
    <n v="0"/>
    <n v="0"/>
    <n v="0"/>
    <n v="0"/>
    <n v="0"/>
    <n v="0"/>
    <n v="0"/>
    <n v="0"/>
    <n v="0"/>
    <s v="{&quot;coordinates&quot;:[[[[4.133419719,47.420445495],[4.132524596,47.419704274],[4.131920936,47.419761466],[4.131970675,47.420106691],[4.130222623,47.419615026],[4.120853575,47.422900777],[4.113301088,47.425431061],[4.113359336,47.425489022],[4.102096515,47.429231575],[4.099871043,47.430042176],[4.098923788,47.430495862],[4.101414807,47.432404302],[4.108343631,47.43742687],[4.10665928,47.438622258],[4.105941498,47.438947779],[4.105852622,47.440299033],[4.105665444,47.440616808],[4.104886333,47.441122958],[4.102918721,47.441782615],[4.10112872,47.443790064],[4.10113057,47.443880073],[4.10448135,47.444907943],[4.10588507,47.446048761],[4.107296604,47.446986928],[4.110707249,47.444678545],[4.11160453,47.444814922],[4.112785387,47.443908768],[4.112528491,47.443615934],[4.112168462,47.442765916],[4.112158894,47.442496826],[4.112409556,47.442042493],[4.113183691,47.441363487],[4.113691705,47.441544083],[4.11392752,47.441333863],[4.11534256,47.441865877],[4.115595314,47.441577167],[4.116129713,47.441877237],[4.117884197,47.442585118],[4.119422572,47.443554332],[4.119766642,47.443698667],[4.120307942,47.443374761],[4.121928563,47.442882004],[4.122558685,47.442111595],[4.122886793,47.441874358],[4.123634019,47.441816731],[4.123991966,47.441926709],[4.12455107,47.441694439],[4.125098485,47.441284925],[4.125398285,47.441343245],[4.126747143,47.440868352],[4.128366683,47.440456539],[4.129175152,47.440157909],[4.129732864,47.440868216],[4.13173582,47.441835459],[4.132982935,47.442010583],[4.135133924,47.44181767],[4.136868135,47.441870965],[4.140200674,47.442326314],[4.145058742,47.443124881],[4.147257659,47.443806343],[4.149075692,47.444546443],[4.150011334,47.445228616],[4.151298976,47.446479876],[4.151784822,47.447349239],[4.153125946,47.447936446],[4.154570563,47.447843801],[4.155539925,47.447314721],[4.155371433,47.446763623],[4.155451381,47.446347801],[4.154958258,47.445204839],[4.154716035,47.445049694],[4.154549827,47.444296009],[4.155512938,47.443972253],[4.155755979,47.443734867],[4.155793182,47.442998969],[4.15531094,47.442667052],[4.155660439,47.442320575],[4.155650031,47.442022686],[4.155080871,47.441413445],[4.155098777,47.440582308],[4.155308119,47.44025973],[4.156277808,47.439691025],[4.156370306,47.439242666],[4.156777502,47.439172898],[4.156749788,47.43881126],[4.157162519,47.438506463],[4.15745104,47.437734753],[4.158035538,47.437396733],[4.158137897,47.437159841],[4.158508519,47.436995001],[4.158824582,47.436148289],[4.159210646,47.435961686],[4.159868636,47.43503594],[4.159258405,47.433692494],[4.159345553,47.433489062],[4.159117243,47.432748602],[4.159496927,47.432391007],[4.159453281,47.432029527],[4.158944053,47.431857244],[4.158860083,47.431655516],[4.159094906,47.431225542],[4.158725068,47.430933932],[4.15849239,47.430542824],[4.158192148,47.430462986],[4.157922927,47.429976811],[4.157927745,47.429647258],[4.158127522,47.429069087],[4.158046188,47.428620653],[4.157711202,47.428467337],[4.157187623,47.428488751],[4.156963018,47.42816328],[4.156351713,47.427869562],[4.156263222,47.427580549],[4.156586791,47.426775177],[4.154570202,47.426093883],[4.153144468,47.425125809],[4.152729775,47.425273965],[4.151888322,47.425379529],[4.1512294,47.425336535],[4.146336051,47.423748131],[4.145873633,47.424270351],[4.14529362,47.424442615],[4.144239263,47.424455691],[4.142591234,47.424063157],[4.141293314,47.423602347],[4.140158678,47.423457722],[4.138813584,47.423397073],[4.135951584,47.421928779],[4.134408461,47.421660246],[4.134078237,47.421914645],[4.132957935,47.421692387],[4.133089557,47.42151825],[4.133802659,47.421366356],[4.134192428,47.421105076],[4.134322456,47.420793209],[4.133819137,47.420452406],[4.133419719,47.420445495]]]],&quot;type&quot;:&quot;MultiPolygon&quot;}"/>
    <s v="47.433479063, 4.13109878"/>
  </r>
  <r>
    <x v="0"/>
    <x v="57"/>
    <s v="21607"/>
    <s v="CC Rives de Saône"/>
    <s v="242101509"/>
    <s v="CC"/>
    <s v="Côte-d'Or"/>
    <s v="21"/>
    <s v="Bourgogne-Franche-Comté"/>
    <s v="27"/>
    <s v="BT &gt; 36 kVA"/>
    <n v="1"/>
    <n v="149.22399999999999"/>
    <n v="0"/>
    <n v="0"/>
    <n v="0"/>
    <n v="0"/>
    <n v="0"/>
    <n v="0"/>
    <n v="0"/>
    <n v="0"/>
    <n v="0"/>
    <n v="0"/>
    <s v="{&quot;coordinates&quot;:[[[[5.141040122,46.990004627],[5.141490725,46.990414176],[5.142112198,46.99068455],[5.144203645,46.991344621],[5.14439914,46.991560752],[5.144372253,46.99257451],[5.143717966,46.995325615],[5.143725365,46.996672883],[5.14348642,46.997684273],[5.142955725,46.999206358],[5.142323946,47.000039501],[5.141711954,47.000409328],[5.140197087,47.000785994],[5.138495169,47.001493049],[5.13731923,47.001652638],[5.136770251,47.001819521],[5.134928929,47.003364922],[5.134215087,47.004158104],[5.133116473,47.005910398],[5.132586352,47.008123224],[5.132499557,47.009426288],[5.133037063,47.009900013],[5.131938306,47.012419658],[5.131366479,47.013345293],[5.130741191,47.014051249],[5.130690635,47.015072633],[5.129840214,47.016415004],[5.129468844,47.016748796],[5.128727474,47.017050683],[5.128500901,47.017583549],[5.127698836,47.01821709],[5.126542344,47.018947221],[5.125543212,47.019426761],[5.121448854,47.020770207],[5.119632457,47.021870853],[5.119118203,47.022358543],[5.11775527,47.024176761],[5.116418392,47.026661868],[5.116133332,47.027588463],[5.116030382,47.028792723],[5.116344523,47.029951511],[5.116570107,47.03106869],[5.123028938,47.030909578],[5.123103658,47.030665927],[5.12491487,47.028256675],[5.130675548,47.028338743],[5.130790503,47.027346798],[5.133398972,47.020193311],[5.13732584,47.020681784],[5.137739928,47.019697797],[5.138381984,47.018651042],[5.138397033,47.018299504],[5.139023509,47.016827019],[5.138724982,47.015873343],[5.139339267,47.015489984],[5.140017642,47.015793542],[5.140337842,47.016097434],[5.144038972,47.015781962],[5.143721375,47.01561043],[5.143603131,47.015285684],[5.143644897,47.014015869],[5.146653992,47.013521318],[5.146640522,47.013116268],[5.147223044,47.013062201],[5.148918546,47.01255149],[5.14899061,47.012343895],[5.149872038,47.011959106],[5.150512538,47.011873319],[5.153115378,47.010738583],[5.153191324,47.010992056],[5.154540368,47.010579591],[5.155696599,47.012660168],[5.157610184,47.01437982],[5.159422786,47.013736168],[5.160148083,47.013663151],[5.16615792,47.011982443],[5.167312041,47.011570784],[5.169462289,47.010945848],[5.170282843,47.012392218],[5.172457448,47.011914478],[5.172649943,47.012345881],[5.173851433,47.012130513],[5.176528639,47.011872001],[5.177474362,47.011910905],[5.179631591,47.011754899],[5.183574814,47.011218314],[5.184000043,47.011378696],[5.18483891,47.011542955],[5.187963499,47.01144053],[5.190293139,47.011672852],[5.19115377,47.012048313],[5.192616035,47.012322272],[5.193801221,47.012420442],[5.194254123,47.01258026],[5.191941868,47.009728501],[5.189707087,47.007417438],[5.188396919,47.007741317],[5.187503549,47.007433107],[5.186397991,47.007184754],[5.182451169,47.006451549],[5.181260186,47.006140814],[5.178446925,47.004096269],[5.177879354,47.003538653],[5.17750708,47.001848795],[5.177596657,47.001556185],[5.17735255,47.00066101],[5.17767903,47.00049723],[5.17748045,47.000012808],[5.178131432,46.999669071],[5.179076515,46.998522672],[5.17850686,46.998303755],[5.177233554,46.997545996],[5.175125367,46.996944471],[5.17422473,46.996514708],[5.173658323,46.996113768],[5.172944212,46.99577145],[5.172526054,46.99539023],[5.172399052,46.995080085],[5.171897272,46.994779697],[5.171094912,46.994893873],[5.167018792,46.994158088],[5.166183253,46.994199898],[5.16565744,46.994546623],[5.165731387,46.995143286],[5.165393251,46.995443254],[5.165453634,46.996194188],[5.165014056,46.996492455],[5.16469592,46.997094673],[5.163579991,46.997959539],[5.16254213,46.998210469],[5.16199871,46.998053127],[5.161576188,46.998054738],[5.160085068,46.997571978],[5.15764886,46.996926741],[5.155032971,46.99085283],[5.154863625,46.990699275],[5.151467604,46.990005187],[5.149597312,46.989379854],[5.149098929,46.989391841],[5.148742691,46.989105757],[5.147849149,46.988944963],[5.147474546,46.988395319],[5.145541277,46.988335819],[5.144220197,46.988014521],[5.143698079,46.987262253],[5.14296159,46.98667969],[5.141557152,46.986213101],[5.141184266,46.986667658],[5.141135226,46.987024335],[5.14064131,46.987879233],[5.141045638,46.989014685],[5.141040122,46.990004627]]]],&quot;type&quot;:&quot;MultiPolygon&quot;}"/>
    <s v="47.007519111, 5.151970942"/>
  </r>
  <r>
    <x v="0"/>
    <x v="411"/>
    <s v="21606"/>
    <s v="CA Beaune, Côte et Sud - Communauté Beaune-Chagny-Nolay"/>
    <s v="200006682"/>
    <s v="CA"/>
    <s v="Côte-d'Or"/>
    <s v="21"/>
    <s v="Bourgogne-Franche-Comté"/>
    <s v="27"/>
    <s v="BT &lt;= 36 kVA"/>
    <n v="14"/>
    <n v="56.177"/>
    <n v="0"/>
    <n v="0"/>
    <n v="0"/>
    <n v="0"/>
    <n v="0"/>
    <n v="0"/>
    <n v="0"/>
    <n v="0"/>
    <n v="0"/>
    <n v="0"/>
    <s v="{&quot;coordinates&quot;:[[[[4.866447432,47.063346454],[4.874184118,47.071172368],[4.873725056,47.071313998],[4.872415193,47.071324423],[4.873982596,47.07288402],[4.874370676,47.073165008],[4.874736941,47.072969946],[4.875336576,47.073155641],[4.875712529,47.072973927],[4.875892774,47.073305113],[4.874579256,47.073970337],[4.874125863,47.073972288],[4.87331999,47.074224906],[4.872822191,47.074618419],[4.871402455,47.075263713],[4.870801636,47.075728228],[4.870690122,47.076085758],[4.871116205,47.076512034],[4.870938565,47.07686343],[4.870406657,47.077072867],[4.870181786,47.077316958],[4.869771434,47.078180939],[4.869373659,47.079484192],[4.869097544,47.079733612],[4.868688246,47.079715915],[4.868779997,47.08053755],[4.868531856,47.080795522],[4.868602166,47.081378854],[4.869049719,47.081396833],[4.868932085,47.081806692],[4.868267097,47.082476658],[4.868865647,47.082856926],[4.869102423,47.08284139],[4.871815695,47.084777826],[4.871970845,47.08518327],[4.871621979,47.085274474],[4.872065427,47.085932811],[4.872645981,47.085755001],[4.872966203,47.086167675],[4.873687059,47.086043421],[4.874249416,47.086745751],[4.876329522,47.08707223],[4.876639828,47.08704738],[4.87776724,47.087201079],[4.878014179,47.086795414],[4.88052822,47.084138387],[4.881411959,47.084111397],[4.881574109,47.084413149],[4.88173342,47.086749334],[4.882025865,47.087346152],[4.882185445,47.088102733],[4.882658635,47.088777658],[4.882592605,47.089114645],[4.882135356,47.089916392],[4.882205563,47.09026557],[4.888442165,47.090593423],[4.888754889,47.090674769],[4.891189817,47.090621449],[4.891253916,47.091621834],[4.891757972,47.092307926],[4.893163887,47.092539771],[4.89360179,47.092955866],[4.89389222,47.093377979],[4.894337634,47.09366967],[4.895223995,47.093187746],[4.895869844,47.092466605],[4.895919502,47.091478765],[4.897046792,47.090987471],[4.897214566,47.090396644],[4.898157741,47.089658],[4.898858449,47.088849485],[4.899760568,47.088369066],[4.899315708,47.088092696],[4.899365194,47.087850529],[4.89834163,47.086716411],[4.897365282,47.086211011],[4.897331889,47.086086379],[4.896082513,47.085390025],[4.895881423,47.085145666],[4.897667038,47.083545762],[4.897812382,47.08332994],[4.900881395,47.080702959],[4.901200588,47.080819286],[4.902488131,47.079945253],[4.902063678,47.079722593],[4.903928008,47.078458103],[4.90237388,47.077566009],[4.904168798,47.076428737],[4.904786267,47.076144785],[4.907265168,47.078621017],[4.908586217,47.077915668],[4.908395048,47.07750546],[4.908796312,47.077407874],[4.912012015,47.075782303],[4.913933666,47.075511838],[4.914803297,47.075500134],[4.91692788,47.074820094],[4.917795948,47.075320824],[4.9200805,47.075988044],[4.921634504,47.075796506],[4.921670918,47.075708544],[4.92275073,47.075823869],[4.923088958,47.076066802],[4.923409985,47.075827308],[4.9237005,47.07598908],[4.926241118,47.07540731],[4.928839415,47.07467052],[4.929726722,47.074489998],[4.932033451,47.074264133],[4.932364621,47.074345952],[4.93316465,47.074930561],[4.933829914,47.07521212],[4.934204446,47.076318977],[4.934601029,47.076423111],[4.93522291,47.076192956],[4.936433562,47.075435094],[4.936307783,47.074905855],[4.936381018,47.074448931],[4.936735919,47.073796361],[4.937649263,47.072984029],[4.940153989,47.071815365],[4.941398273,47.071703507],[4.941873151,47.071419947],[4.941330038,47.068013133],[4.948727214,47.067067271],[4.950557241,47.066280792],[4.953103096,47.064771616],[4.955357839,47.064943317],[4.956493998,47.064907873],[4.957433249,47.064603773],[4.962725135,47.062070672],[4.962786986,47.062176792],[4.96429915,47.061212667],[4.963733653,47.06030457],[4.963205578,47.059917281],[4.963423768,47.059828916],[4.964818189,47.057985996],[4.964683522,47.05779826],[4.964832647,47.056754629],[4.964629058,47.056447384],[4.964195303,47.056478176],[4.963956179,47.056063462],[4.962837219,47.055516003],[4.962870899,47.055029106],[4.962642044,47.054389064],[4.961276082,47.053099188],[4.961122911,47.05316303],[4.96063818,47.052660618],[4.960102544,47.052352697],[4.959299505,47.052228529],[4.958630919,47.052359648],[4.95832927,47.05218104],[4.958594294,47.05182261],[4.958603839,47.050887624],[4.960142381,47.050112225],[4.960278018,47.049565959],[4.960600847,47.049384863],[4.961114492,47.048870905],[4.961830064,47.048475096],[4.962087367,47.048159117],[4.961011472,47.047522651],[4.960014331,47.046804685],[4.959034518,47.046381814],[4.942771357,47.043914199],[4.941261679,47.043808998],[4.937769274,47.043229124],[4.921446249,47.040799168],[4.910646845,47.040855863],[4.906978706,47.040804819],[4.900929331,47.040920762],[4.895431477,47.040911162],[4.895095442,47.04132104],[4.894969679,47.042241702],[4.894746814,47.042685745],[4.894323575,47.043088945],[4.893969888,47.043221729],[4.892617162,47.044394852],[4.890712297,47.046281255],[4.89000417,47.046865616],[4.88793076,47.047931593],[4.88730626,47.048497459],[4.88490508,47.051122237],[4.885274745,47.05227435],[4.884854582,47.0525811],[4.884440293,47.052716643],[4.883989053,47.052699688],[4.882671235,47.053753237],[4.882734301,47.053899004],[4.882359404,47.05452201],[4.881260256,47.055499933],[4.880571877,47.055901091],[4.879902995,47.056899912],[4.879264727,47.057643367],[4.878870707,47.057681296],[4.878192377,47.058220965],[4.877530379,47.058548729],[4.876666312,47.059129231],[4.874327489,47.059252755],[4.873656518,47.059854416],[4.870430425,47.061071134],[4.870750197,47.061513542],[4.869880446,47.061819408],[4.870310185,47.062354597],[4.866447432,47.063346454]]]],&quot;type&quot;:&quot;MultiPolygon&quot;}"/>
    <s v="47.062217247, 4.912111253"/>
  </r>
  <r>
    <x v="0"/>
    <x v="412"/>
    <s v="21604"/>
    <s v="CC du Montbardois"/>
    <s v="242101491"/>
    <s v="CC"/>
    <s v="Côte-d'Or"/>
    <s v="21"/>
    <s v="Bourgogne-Franche-Comté"/>
    <s v="27"/>
    <s v="BT &lt;= 36 kVA"/>
    <m/>
    <m/>
    <n v="0"/>
    <n v="0"/>
    <n v="0"/>
    <n v="0"/>
    <n v="0"/>
    <n v="0"/>
    <n v="0"/>
    <n v="0"/>
    <n v="0"/>
    <n v="0"/>
    <s v="{&quot;coordinates&quot;:[[[[4.230315393,47.589688929],[4.230826814,47.589072281],[4.231022924,47.588978389],[4.232099369,47.58932082],[4.232762106,47.58926521],[4.235233262,47.588634127],[4.236476685,47.590497941],[4.237830975,47.589676979],[4.238230049,47.589670945],[4.240370437,47.590040719],[4.241162771,47.589892759],[4.242250596,47.590549158],[4.24441266,47.591503777],[4.244943719,47.591450401],[4.245976016,47.590578764],[4.246701822,47.590431478],[4.248406044,47.589729085],[4.25044591,47.589155405],[4.251909125,47.589131616],[4.25270933,47.589207652],[4.25285134,47.589475298],[4.254691325,47.590705056],[4.255186561,47.59150634],[4.256288109,47.592567566],[4.258411775,47.592442963],[4.25854931,47.592575614],[4.25921443,47.592563939],[4.259354359,47.592741576],[4.260216656,47.592682756],[4.26020284,47.592322812],[4.260726983,47.592089392],[4.263314675,47.591329522],[4.26319581,47.591142659],[4.262471317,47.590612158],[4.26305363,47.590251165],[4.263644259,47.590017012],[4.263962203,47.590237728],[4.263790417,47.590795034],[4.264541212,47.591199209],[4.265578076,47.591207776],[4.270933123,47.59070757],[4.272815254,47.590726671],[4.274438865,47.591009632],[4.275117094,47.590990521],[4.275990844,47.590855839],[4.276872755,47.590895707],[4.277719443,47.590798218],[4.278947725,47.590353551],[4.279631158,47.590329856],[4.281154794,47.590438274],[4.282877053,47.590061961],[4.283871324,47.590070833],[4.285679699,47.590232775],[4.286644743,47.590133017],[4.287554588,47.590172496],[4.290234436,47.589886333],[4.291225695,47.589550384],[4.291576667,47.589646427],[4.292940808,47.589212711],[4.295908863,47.588577531],[4.296894849,47.588246092],[4.297761621,47.58832108],[4.300044847,47.588912335],[4.301709735,47.588973899],[4.303776984,47.589164181],[4.303668637,47.589795562],[4.305413965,47.590261284],[4.305845476,47.589894559],[4.306486593,47.588195827],[4.30636109,47.587253775],[4.306515551,47.586550756],[4.306484527,47.586207209],[4.306742263,47.585592157],[4.306388647,47.584408692],[4.30645799,47.582565112],[4.306370218,47.582077261],[4.306012333,47.581370972],[4.306389435,47.580360274],[4.306716204,47.579848876],[4.304104808,47.58002663],[4.303835286,47.578141823],[4.302640794,47.578206478],[4.302562641,47.577893164],[4.297362738,47.577486568],[4.292950053,47.576840557],[4.290199822,47.576167907],[4.289455733,47.575820535],[4.28890411,47.575289183],[4.287610877,47.57445633],[4.287091404,47.574871674],[4.285997664,47.574311177],[4.284252837,47.573117763],[4.284012103,47.573064597],[4.28323488,47.573715924],[4.282914934,47.573466473],[4.282601049,47.573524839],[4.280512949,47.573046338],[4.279913475,47.573011505],[4.27945608,47.573243383],[4.277915565,47.572909171],[4.276983648,47.572879763],[4.276125189,47.573029594],[4.275586312,47.572858139],[4.275069379,47.5732716],[4.274339334,47.573284077],[4.272992494,47.574656348],[4.272089382,47.575390894],[4.27008795,47.57519934],[4.268824605,47.575220287],[4.268499077,47.575405675],[4.267039972,47.575474643],[4.266659415,47.575976609],[4.264766263,47.575694664],[4.263691405,47.575360617],[4.262855175,47.574990669],[4.261692198,47.574754784],[4.261439753,47.575331868],[4.261255704,47.575481497],[4.2606517,47.575311577],[4.259458281,47.575420791],[4.259311763,47.575018164],[4.256407221,47.575058479],[4.25594303,47.57432708],[4.255271438,47.57360061],[4.254937928,47.573560987],[4.254298178,47.574246647],[4.254248619,47.574742313],[4.253861041,47.575063363],[4.252949744,47.575573686],[4.252213838,47.575451051],[4.250172111,47.57597888],[4.247854098,47.576242256],[4.24559359,47.576234],[4.245065082,47.576333266],[4.244394618,47.576163972],[4.243584345,47.575817917],[4.242864226,47.576144274],[4.241876036,47.576385256],[4.239821847,47.57655384],[4.239231283,47.576788774],[4.238628378,47.576663741],[4.23676683,47.576649278],[4.23525346,47.577078517],[4.235003189,47.577532185],[4.234477019,47.577676389],[4.234285385,47.577904375],[4.233690334,47.578004292],[4.233364667,47.578189583],[4.230863947,47.578325817],[4.230327838,47.577230484],[4.229634447,47.577855354],[4.227639142,47.579142993],[4.227731807,47.579585833],[4.225827164,47.584481514],[4.22574049,47.585459174],[4.226069856,47.587229168],[4.226382577,47.587751617],[4.228668459,47.588784444],[4.230315393,47.589688929]]]],&quot;type&quot;:&quot;MultiPolygon&quot;}"/>
    <s v="47.582991692, 4.266570447"/>
  </r>
  <r>
    <x v="0"/>
    <x v="412"/>
    <s v="21604"/>
    <s v="CC du Montbardois"/>
    <s v="242101491"/>
    <s v="CC"/>
    <s v="Côte-d'Or"/>
    <s v="21"/>
    <s v="Bourgogne-Franche-Comté"/>
    <s v="27"/>
    <s v="BT &gt; 36 kVA"/>
    <n v="3"/>
    <n v="222.27199999999999"/>
    <n v="0"/>
    <n v="0"/>
    <n v="0"/>
    <n v="0"/>
    <n v="0"/>
    <n v="0"/>
    <n v="0"/>
    <n v="0"/>
    <n v="0"/>
    <n v="0"/>
    <s v="{&quot;coordinates&quot;:[[[[4.230315393,47.589688929],[4.230826814,47.589072281],[4.231022924,47.588978389],[4.232099369,47.58932082],[4.232762106,47.58926521],[4.235233262,47.588634127],[4.236476685,47.590497941],[4.237830975,47.589676979],[4.238230049,47.589670945],[4.240370437,47.590040719],[4.241162771,47.589892759],[4.242250596,47.590549158],[4.24441266,47.591503777],[4.244943719,47.591450401],[4.245976016,47.590578764],[4.246701822,47.590431478],[4.248406044,47.589729085],[4.25044591,47.589155405],[4.251909125,47.589131616],[4.25270933,47.589207652],[4.25285134,47.589475298],[4.254691325,47.590705056],[4.255186561,47.59150634],[4.256288109,47.592567566],[4.258411775,47.592442963],[4.25854931,47.592575614],[4.25921443,47.592563939],[4.259354359,47.592741576],[4.260216656,47.592682756],[4.26020284,47.592322812],[4.260726983,47.592089392],[4.263314675,47.591329522],[4.26319581,47.591142659],[4.262471317,47.590612158],[4.26305363,47.590251165],[4.263644259,47.590017012],[4.263962203,47.590237728],[4.263790417,47.590795034],[4.264541212,47.591199209],[4.265578076,47.591207776],[4.270933123,47.59070757],[4.272815254,47.590726671],[4.274438865,47.591009632],[4.275117094,47.590990521],[4.275990844,47.590855839],[4.276872755,47.590895707],[4.277719443,47.590798218],[4.278947725,47.590353551],[4.279631158,47.590329856],[4.281154794,47.590438274],[4.282877053,47.590061961],[4.283871324,47.590070833],[4.285679699,47.590232775],[4.286644743,47.590133017],[4.287554588,47.590172496],[4.290234436,47.589886333],[4.291225695,47.589550384],[4.291576667,47.589646427],[4.292940808,47.589212711],[4.295908863,47.588577531],[4.296894849,47.588246092],[4.297761621,47.58832108],[4.300044847,47.588912335],[4.301709735,47.588973899],[4.303776984,47.589164181],[4.303668637,47.589795562],[4.305413965,47.590261284],[4.305845476,47.589894559],[4.306486593,47.588195827],[4.30636109,47.587253775],[4.306515551,47.586550756],[4.306484527,47.586207209],[4.306742263,47.585592157],[4.306388647,47.584408692],[4.30645799,47.582565112],[4.306370218,47.582077261],[4.306012333,47.581370972],[4.306389435,47.580360274],[4.306716204,47.579848876],[4.304104808,47.58002663],[4.303835286,47.578141823],[4.302640794,47.578206478],[4.302562641,47.577893164],[4.297362738,47.577486568],[4.292950053,47.576840557],[4.290199822,47.576167907],[4.289455733,47.575820535],[4.28890411,47.575289183],[4.287610877,47.57445633],[4.287091404,47.574871674],[4.285997664,47.574311177],[4.284252837,47.573117763],[4.284012103,47.573064597],[4.28323488,47.573715924],[4.282914934,47.573466473],[4.282601049,47.573524839],[4.280512949,47.573046338],[4.279913475,47.573011505],[4.27945608,47.573243383],[4.277915565,47.572909171],[4.276983648,47.572879763],[4.276125189,47.573029594],[4.275586312,47.572858139],[4.275069379,47.5732716],[4.274339334,47.573284077],[4.272992494,47.574656348],[4.272089382,47.575390894],[4.27008795,47.57519934],[4.268824605,47.575220287],[4.268499077,47.575405675],[4.267039972,47.575474643],[4.266659415,47.575976609],[4.264766263,47.575694664],[4.263691405,47.575360617],[4.262855175,47.574990669],[4.261692198,47.574754784],[4.261439753,47.575331868],[4.261255704,47.575481497],[4.2606517,47.575311577],[4.259458281,47.575420791],[4.259311763,47.575018164],[4.256407221,47.575058479],[4.25594303,47.57432708],[4.255271438,47.57360061],[4.254937928,47.573560987],[4.254298178,47.574246647],[4.254248619,47.574742313],[4.253861041,47.575063363],[4.252949744,47.575573686],[4.252213838,47.575451051],[4.250172111,47.57597888],[4.247854098,47.576242256],[4.24559359,47.576234],[4.245065082,47.576333266],[4.244394618,47.576163972],[4.243584345,47.575817917],[4.242864226,47.576144274],[4.241876036,47.576385256],[4.239821847,47.57655384],[4.239231283,47.576788774],[4.238628378,47.576663741],[4.23676683,47.576649278],[4.23525346,47.577078517],[4.235003189,47.577532185],[4.234477019,47.577676389],[4.234285385,47.577904375],[4.233690334,47.578004292],[4.233364667,47.578189583],[4.230863947,47.578325817],[4.230327838,47.577230484],[4.229634447,47.577855354],[4.227639142,47.579142993],[4.227731807,47.579585833],[4.225827164,47.584481514],[4.22574049,47.585459174],[4.226069856,47.587229168],[4.226382577,47.587751617],[4.228668459,47.588784444],[4.230315393,47.589688929]]]],&quot;type&quot;:&quot;MultiPolygon&quot;}"/>
    <s v="47.582991692, 4.266570447"/>
  </r>
  <r>
    <x v="0"/>
    <x v="413"/>
    <s v="21602"/>
    <s v="CC du Pays Châtillonnais"/>
    <s v="242101434"/>
    <s v="CC"/>
    <s v="Côte-d'Or"/>
    <s v="21"/>
    <s v="Bourgogne-Franche-Comté"/>
    <s v="27"/>
    <s v="BT &lt;= 36 kVA"/>
    <m/>
    <m/>
    <n v="0"/>
    <n v="0"/>
    <n v="0"/>
    <n v="0"/>
    <n v="0"/>
    <n v="0"/>
    <n v="0"/>
    <n v="0"/>
    <n v="0"/>
    <n v="0"/>
    <s v="{&quot;coordinates&quot;:[[[[4.554771954,47.700438022],[4.554528444,47.701919457],[4.554772513,47.702605798],[4.554741294,47.704004288],[4.553933887,47.705037691],[4.55268008,47.707184308],[4.552435586,47.707948255],[4.550471099,47.71226214],[4.549012838,47.714269178],[4.549009488,47.715576363],[4.548956601,47.715959662],[4.552923343,47.716859524],[4.553741135,47.716953093],[4.554678374,47.716888428],[4.555822799,47.717934592],[4.556301843,47.717802188],[4.557252844,47.718481814],[4.558819518,47.719183839],[4.564669424,47.720823401],[4.570089845,47.721503385],[4.570840368,47.72175528],[4.575628355,47.722472306],[4.577452685,47.722671884],[4.578039309,47.722748596],[4.580646463,47.722172361],[4.583352205,47.722087164],[4.584611321,47.72230148],[4.584759123,47.722426412],[4.586073327,47.722608458],[4.587476643,47.722736165],[4.589133388,47.722638055],[4.592828804,47.723168462],[4.593327988,47.723309305],[4.594026526,47.723647283],[4.594985077,47.723623418],[4.59517212,47.723498435],[4.596615784,47.723546263],[4.597050864,47.723462004],[4.598279118,47.72291139],[4.597451806,47.722773248],[4.597174573,47.722292702],[4.596212057,47.719867982],[4.595984175,47.718584643],[4.595878957,47.718234083],[4.595815843,47.716750442],[4.59567312,47.716528228],[4.596130338,47.716294229],[4.596696715,47.715518592],[4.597101532,47.714070873],[4.596995465,47.713647405],[4.596317425,47.713099407],[4.595063744,47.712303585],[4.594167942,47.711430854],[4.593272325,47.710340254],[4.59107913,47.710551055],[4.590340066,47.71072585],[4.589643662,47.710631788],[4.589032705,47.710853447],[4.588574351,47.710914587],[4.587799157,47.710862094],[4.587616912,47.710475662],[4.588720472,47.708657486],[4.588487615,47.70840768],[4.586799431,47.707300784],[4.586362499,47.707229289],[4.586477305,47.70696396],[4.587072698,47.706489555],[4.587101733,47.70612096],[4.586153641,47.705858344],[4.585725845,47.705824534],[4.584617675,47.706053811],[4.583393313,47.706188324],[4.582720131,47.706559334],[4.581016601,47.706727311],[4.580202107,47.70737119],[4.579438009,47.706970998],[4.57773413,47.706271997],[4.576974895,47.705809607],[4.575456618,47.704574225],[4.574742974,47.70434437],[4.57279257,47.704008714],[4.571939993,47.703679883],[4.570206237,47.703498816],[4.569282363,47.703601239],[4.566374323,47.702307859],[4.565770045,47.70257522],[4.565534466,47.702863751],[4.563829502,47.702116851],[4.562416532,47.701184178],[4.561834052,47.700966896],[4.559982114,47.700662123],[4.559557783,47.700425617],[4.556104429,47.700217746],[4.555308212,47.700077997],[4.554771954,47.700438022]]]],&quot;type&quot;:&quot;MultiPolygon&quot;}"/>
    <s v="47.713045261, 4.572788742"/>
  </r>
  <r>
    <x v="0"/>
    <x v="413"/>
    <s v="21602"/>
    <s v="CC du Pays Châtillonnais"/>
    <s v="242101434"/>
    <s v="CC"/>
    <s v="Côte-d'Or"/>
    <s v="21"/>
    <s v="Bourgogne-Franche-Comté"/>
    <s v="27"/>
    <s v="BT &gt; 36 kVA"/>
    <n v="1"/>
    <n v="46.924999999999997"/>
    <n v="0"/>
    <n v="0"/>
    <n v="0"/>
    <n v="0"/>
    <n v="0"/>
    <n v="0"/>
    <n v="0"/>
    <n v="0"/>
    <n v="0"/>
    <n v="0"/>
    <s v="{&quot;coordinates&quot;:[[[[4.554771954,47.700438022],[4.554528444,47.701919457],[4.554772513,47.702605798],[4.554741294,47.704004288],[4.553933887,47.705037691],[4.55268008,47.707184308],[4.552435586,47.707948255],[4.550471099,47.71226214],[4.549012838,47.714269178],[4.549009488,47.715576363],[4.548956601,47.715959662],[4.552923343,47.716859524],[4.553741135,47.716953093],[4.554678374,47.716888428],[4.555822799,47.717934592],[4.556301843,47.717802188],[4.557252844,47.718481814],[4.558819518,47.719183839],[4.564669424,47.720823401],[4.570089845,47.721503385],[4.570840368,47.72175528],[4.575628355,47.722472306],[4.577452685,47.722671884],[4.578039309,47.722748596],[4.580646463,47.722172361],[4.583352205,47.722087164],[4.584611321,47.72230148],[4.584759123,47.722426412],[4.586073327,47.722608458],[4.587476643,47.722736165],[4.589133388,47.722638055],[4.592828804,47.723168462],[4.593327988,47.723309305],[4.594026526,47.723647283],[4.594985077,47.723623418],[4.59517212,47.723498435],[4.596615784,47.723546263],[4.597050864,47.723462004],[4.598279118,47.72291139],[4.597451806,47.722773248],[4.597174573,47.722292702],[4.596212057,47.719867982],[4.595984175,47.718584643],[4.595878957,47.718234083],[4.595815843,47.716750442],[4.59567312,47.716528228],[4.596130338,47.716294229],[4.596696715,47.715518592],[4.597101532,47.714070873],[4.596995465,47.713647405],[4.596317425,47.713099407],[4.595063744,47.712303585],[4.594167942,47.711430854],[4.593272325,47.710340254],[4.59107913,47.710551055],[4.590340066,47.71072585],[4.589643662,47.710631788],[4.589032705,47.710853447],[4.588574351,47.710914587],[4.587799157,47.710862094],[4.587616912,47.710475662],[4.588720472,47.708657486],[4.588487615,47.70840768],[4.586799431,47.707300784],[4.586362499,47.707229289],[4.586477305,47.70696396],[4.587072698,47.706489555],[4.587101733,47.70612096],[4.586153641,47.705858344],[4.585725845,47.705824534],[4.584617675,47.706053811],[4.583393313,47.706188324],[4.582720131,47.706559334],[4.581016601,47.706727311],[4.580202107,47.70737119],[4.579438009,47.706970998],[4.57773413,47.706271997],[4.576974895,47.705809607],[4.575456618,47.704574225],[4.574742974,47.70434437],[4.57279257,47.704008714],[4.571939993,47.703679883],[4.570206237,47.703498816],[4.569282363,47.703601239],[4.566374323,47.702307859],[4.565770045,47.70257522],[4.565534466,47.702863751],[4.563829502,47.702116851],[4.562416532,47.701184178],[4.561834052,47.700966896],[4.559982114,47.700662123],[4.559557783,47.700425617],[4.556104429,47.700217746],[4.555308212,47.700077997],[4.554771954,47.700438022]]]],&quot;type&quot;:&quot;MultiPolygon&quot;}"/>
    <s v="47.713045261, 4.572788742"/>
  </r>
  <r>
    <x v="0"/>
    <x v="414"/>
    <s v="21601"/>
    <s v="CC de Gevrey-Chambertin et de Nuits-Saint-Georges"/>
    <s v="200070894"/>
    <s v="CC"/>
    <s v="Côte-d'Or"/>
    <s v="21"/>
    <s v="Bourgogne-Franche-Comté"/>
    <s v="27"/>
    <s v="BT &lt;= 36 kVA"/>
    <m/>
    <m/>
    <n v="0"/>
    <n v="0"/>
    <n v="0"/>
    <n v="0"/>
    <n v="0"/>
    <n v="0"/>
    <n v="0"/>
    <n v="0"/>
    <n v="0"/>
    <n v="0"/>
    <s v="{&quot;coordinates&quot;:[[[[4.817270943,47.223453584],[4.820196427,47.223539146],[4.820411541,47.223489841],[4.821072372,47.222979677],[4.821470929,47.222492542],[4.822916833,47.222760671],[4.824044738,47.22257723],[4.824899458,47.22291317],[4.825439897,47.223336002],[4.826544626,47.223754441],[4.827501189,47.223974393],[4.828743072,47.224149313],[4.829588691,47.223710925],[4.831492015,47.223435022],[4.83329391,47.222937364],[4.834808255,47.222768416],[4.836573818,47.222717935],[4.838418386,47.221691821],[4.839551646,47.221396479],[4.841911826,47.220183818],[4.842835038,47.220279003],[4.845429671,47.220741099],[4.846461565,47.221152406],[4.846923246,47.221509757],[4.847546707,47.221805093],[4.848867117,47.222033476],[4.849408734,47.222023933],[4.851045706,47.22161778],[4.851861154,47.221614657],[4.852565349,47.221298126],[4.853246229,47.221494358],[4.854645077,47.221505298],[4.855938452,47.221677301],[4.856919612,47.221573332],[4.859273616,47.222028171],[4.859915181,47.221965645],[4.860804464,47.222568224],[4.861724974,47.223537705],[4.862100087,47.22417825],[4.862355923,47.224351541],[4.864349052,47.225106547],[4.864606594,47.225290612],[4.865480314,47.225555711],[4.866175126,47.225540923],[4.868491342,47.225737737],[4.869590713,47.225572322],[4.869890848,47.225345951],[4.869891369,47.224904689],[4.870353523,47.224890027],[4.870870169,47.224617835],[4.871943269,47.224723877],[4.873275623,47.224379061],[4.873685795,47.224466085],[4.874184674,47.22486055],[4.874742465,47.225048742],[4.876947363,47.223494773],[4.880364146,47.220841373],[4.880529618,47.220470374],[4.880905925,47.220421041],[4.881308645,47.220144347],[4.882068629,47.21897213],[4.882407385,47.218605517],[4.883525406,47.217958782],[4.885605171,47.21745038],[4.886613579,47.216770277],[4.887300914,47.216545659],[4.885221968,47.215341278],[4.884755839,47.214976043],[4.884192351,47.214283697],[4.884123101,47.213929115],[4.884427871,47.213121788],[4.884331321,47.212742435],[4.884048751,47.212334589],[4.884118448,47.211645452],[4.884712338,47.210867642],[4.884904423,47.210239551],[4.88459105,47.209895243],[4.883718121,47.209233143],[4.88336004,47.208366352],[4.882224769,47.208438834],[4.88131752,47.208758849],[4.880841041,47.208699946],[4.876536608,47.208767046],[4.868890666,47.205160661],[4.868397929,47.205621574],[4.868032485,47.205448263],[4.867173192,47.20696059],[4.866241596,47.207304292],[4.864083972,47.207771281],[4.862600153,47.208692968],[4.85830191,47.209666116],[4.855918571,47.209800675],[4.854469603,47.209553721],[4.853635661,47.209551758],[4.853093401,47.209654086],[4.85257003,47.209959628],[4.852092561,47.209909629],[4.851543514,47.209507767],[4.85117663,47.20979099],[4.850808776,47.209469979],[4.850303174,47.209408715],[4.84933679,47.209667285],[4.848850951,47.209142832],[4.848243296,47.209265092],[4.848301583,47.209615365],[4.847588368,47.209819452],[4.847778821,47.210439574],[4.845648876,47.209949422],[4.845398071,47.209379787],[4.843303828,47.208502702],[4.842716144,47.208706563],[4.8411233,47.208114132],[4.839350492,47.20786133],[4.838809092,47.207563749],[4.838071942,47.20699011],[4.836907174,47.206508798],[4.832984439,47.207457038],[4.831316507,47.208419951],[4.829908312,47.20882312],[4.829715185,47.208972954],[4.827557349,47.209133084],[4.825527898,47.209572112],[4.82443719,47.209908975],[4.823864279,47.2102782],[4.822560019,47.21055357],[4.820981036,47.210638732],[4.81937133,47.210831516],[4.818015859,47.211195888],[4.816868308,47.212043258],[4.815494972,47.212897757],[4.812289904,47.214185232],[4.812467542,47.214554363],[4.813000536,47.215153867],[4.813896511,47.215934993],[4.814531491,47.21677513],[4.814637774,47.217183197],[4.81461041,47.217782463],[4.815734968,47.219185847],[4.81633253,47.220285907],[4.816392629,47.22077394],[4.81662166,47.2212152],[4.816645742,47.22165427],[4.816851198,47.222140924],[4.816829425,47.222631141],[4.817270943,47.223453584]]]],&quot;type&quot;:&quot;MultiPolygon&quot;}"/>
    <s v="47.215715476, 4.85077659"/>
  </r>
  <r>
    <x v="0"/>
    <x v="61"/>
    <s v="21599"/>
    <s v="CC Tille et Venelle"/>
    <s v="200070910"/>
    <s v="CC"/>
    <s v="Côte-d'Or"/>
    <s v="21"/>
    <s v="Bourgogne-Franche-Comté"/>
    <s v="27"/>
    <s v="HTA"/>
    <n v="1"/>
    <n v="1062.692"/>
    <n v="1"/>
    <n v="30459.651000000002"/>
    <n v="0"/>
    <n v="0"/>
    <n v="0"/>
    <n v="0"/>
    <n v="0"/>
    <n v="0"/>
    <n v="0"/>
    <n v="0"/>
    <s v="{&quot;coordinates&quot;:[[[[5.247911663,47.554569905],[5.247800965,47.555100633],[5.247160271,47.555396638],[5.244951464,47.556078536],[5.243525026,47.556639083],[5.241301609,47.557196922],[5.237572621,47.558271683],[5.236759069,47.558571846],[5.235554769,47.55881736],[5.23325201,47.55951794],[5.232178262,47.559895993],[5.231437901,47.560484675],[5.228390474,47.561228217],[5.227427946,47.561882351],[5.226648978,47.5622169],[5.224999356,47.562697727],[5.224375353,47.563112148],[5.221815629,47.56349592],[5.220463525,47.563550486],[5.220971207,47.564049595],[5.220601722,47.564218718],[5.221319664,47.565102833],[5.217999102,47.566295235],[5.216738735,47.56660645],[5.215637298,47.567092929],[5.215423372,47.567549036],[5.212733692,47.568881479],[5.212466802,47.568509239],[5.21071969,47.566995335],[5.209811103,47.566516386],[5.208928281,47.565823528],[5.208350434,47.566264],[5.208087176,47.566042963],[5.20777314,47.566074121],[5.206915909,47.566934096],[5.206253686,47.567232977],[5.205419331,47.566456332],[5.205724211,47.566267769],[5.205314287,47.565909924],[5.204874769,47.566124444],[5.204373072,47.566573362],[5.203896055,47.566395076],[5.203474535,47.565981614],[5.202721346,47.566268687],[5.201935051,47.565203856],[5.200997988,47.56422471],[5.201705296,47.563954723],[5.200971121,47.563120326],[5.200277568,47.56346569],[5.200020185,47.563192297],[5.200993404,47.562498573],[5.202575176,47.561787047],[5.201777183,47.560791772],[5.20215024,47.560579419],[5.201516845,47.560026774],[5.201043476,47.559128021],[5.200988924,47.558546438],[5.20081587,47.558349796],[5.200183317,47.558268982],[5.199200838,47.558477515],[5.197721711,47.55854592],[5.197031247,47.558706609],[5.195630413,47.559223754],[5.192922121,47.559909549],[5.192534306,47.558725505],[5.19275504,47.557102289],[5.192046857,47.557187641],[5.190003464,47.557217027],[5.185434221,47.557904264],[5.18447628,47.558128422],[5.184697503,47.558528593],[5.185759327,47.558502393],[5.185711573,47.55886348],[5.184300721,47.561058264],[5.18370267,47.561073065],[5.183402249,47.5616649],[5.183086842,47.561987773],[5.181664911,47.562742865],[5.180834686,47.563393227],[5.173682494,47.56640285],[5.172263971,47.567247805],[5.171828683,47.567798895],[5.169714914,47.569053867],[5.167736515,47.574860845],[5.167005733,47.576888764],[5.167942636,47.577349504],[5.167809437,47.577674346],[5.167255594,47.577536959],[5.16647062,47.577212964],[5.165331777,47.578302958],[5.164122457,47.579921017],[5.163439881,47.579694153],[5.162756417,47.580661315],[5.16106012,47.580246118],[5.160255558,47.580359168],[5.158319827,47.58175739],[5.158270704,47.582089668],[5.154888432,47.584780622],[5.153919837,47.58449145],[5.153217396,47.584630479],[5.15190027,47.585831674],[5.148529932,47.589229966],[5.146857978,47.590649236],[5.142100382,47.594157476],[5.136311471,47.598589334],[5.135992221,47.59979367],[5.135982426,47.601079684],[5.136486572,47.600703075],[5.13758814,47.601349236],[5.138634476,47.601679441],[5.140111407,47.601791039],[5.141281167,47.6026088],[5.14226444,47.602892407],[5.143179722,47.602941337],[5.145817252,47.602810938],[5.148183289,47.602915091],[5.148897563,47.603030707],[5.150185819,47.602687323],[5.151281572,47.602523061],[5.152355134,47.602667151],[5.154133836,47.602601022],[5.154865012,47.601617741],[5.154942643,47.601265132],[5.154705133,47.601020993],[5.153941998,47.600683903],[5.154014861,47.600542988],[5.156175697,47.600578728],[5.157065699,47.600760382],[5.157273723,47.600571044],[5.158353269,47.60079781],[5.160364321,47.601606128],[5.161863313,47.601603586],[5.163206564,47.601897459],[5.164350597,47.601316169],[5.165105946,47.601492156],[5.165587244,47.601246407],[5.165155501,47.602418703],[5.165137802,47.602770208],[5.165941133,47.604062761],[5.166272389,47.604384378],[5.167064356,47.604903646],[5.168634558,47.605275186],[5.168941665,47.606181638],[5.169155718,47.607517533],[5.168977319,47.608435707],[5.169789791,47.608572784],[5.169724239,47.609482558],[5.169971125,47.610347805],[5.170586175,47.611228717],[5.171190904,47.611724425],[5.169362686,47.613561113],[5.169051948,47.614139572],[5.1690897,47.614773687],[5.168988461,47.615264511],[5.17026755,47.615575708],[5.170856557,47.615945647],[5.171728281,47.616292316],[5.171801342,47.616615118],[5.172437325,47.616960764],[5.172298097,47.617204675],[5.170697947,47.616924682],[5.170141763,47.616969238],[5.16898286,47.616798078],[5.16800216,47.616882925],[5.165984839,47.617315664],[5.165036369,47.617308944],[5.163845926,47.617443568],[5.163509155,47.617283227],[5.162888285,47.617769265],[5.162934279,47.618279865],[5.164722324,47.619613604],[5.16694387,47.620928466],[5.166957491,47.621198346],[5.16730508,47.621460227],[5.166991012,47.621827135],[5.164844074,47.621761607],[5.164271866,47.621872164],[5.163548078,47.62146327],[5.161965219,47.621184637],[5.161445756,47.621183448],[5.160789358,47.621319858],[5.159780216,47.621987748],[5.158994988,47.623088202],[5.157125497,47.623627],[5.155301717,47.62477092],[5.154663734,47.624870036],[5.153860392,47.625360288],[5.15331482,47.626363534],[5.152742876,47.627010688],[5.151930453,47.627706393],[5.151741408,47.62800612],[5.151015049,47.630044583],[5.150276753,47.635391451],[5.150375088,47.636211736],[5.153932214,47.638360356],[5.155932174,47.640047787],[5.157292468,47.641530896],[5.158984192,47.642444194],[5.162149842,47.644514265],[5.163112878,47.644999778],[5.16471714,47.646018164],[5.16524147,47.646658559],[5.166026098,47.647408481],[5.165773736,47.648084882],[5.165988688,47.648324914],[5.166911141,47.648891287],[5.16803502,47.649429604],[5.16872897,47.649913762],[5.169373497,47.650525795],[5.170884963,47.651679987],[5.171626665,47.652026375],[5.172707373,47.652777953],[5.173196595,47.653370343],[5.173268083,47.652900788],[5.17350739,47.652429012],[5.174086833,47.651867166],[5.174632138,47.651481537],[5.176727197,47.650964392],[5.17694813,47.650827011],[5.177985374,47.650708631],[5.178110751,47.650613549],[5.180397626,47.649965798],[5.183141157,47.649928069],[5.185335883,47.650058118],[5.188123828,47.649706089],[5.188385075,47.649610251],[5.188581553,47.649559748],[5.185682244,47.645274814],[5.18545378,47.644576745],[5.185000491,47.642195456],[5.184844425,47.641963361],[5.184751334,47.641284369],[5.184502184,47.640861319],[5.18433452,47.639890177],[5.182741362,47.638008322],[5.182227914,47.637246237],[5.182064806,47.636678404],[5.18202764,47.635965048],[5.182298134,47.635380109],[5.182389858,47.63433298],[5.182668775,47.633530875],[5.182359906,47.633209786],[5.181897723,47.632429632],[5.180826384,47.630238151],[5.180227476,47.62793609],[5.179727705,47.626820762],[5.179493175,47.625872468],[5.179063121,47.620624581],[5.180144133,47.619733667],[5.181622419,47.617941172],[5.181942727,47.617729883],[5.18277375,47.614701437],[5.182952304,47.614573836],[5.183044692,47.613869755],[5.184174423,47.613979191],[5.185214739,47.613888587],[5.185299518,47.613715014],[5.186650999,47.614036383],[5.187832452,47.614140312],[5.19090511,47.613763028],[5.192870939,47.613672993],[5.193986714,47.613733971],[5.195305049,47.613928],[5.19578867,47.614062978],[5.196697943,47.614056678],[5.200052789,47.613774693],[5.20105487,47.613306476],[5.201702065,47.612822431],[5.202537762,47.612001656],[5.20318273,47.6116257],[5.205448416,47.610995818],[5.206683905,47.610506931],[5.207000338,47.610301947],[5.209416517,47.607841199],[5.210668938,47.60548078],[5.212820798,47.60558228],[5.214604874,47.605772661],[5.214993219,47.604895441],[5.215281543,47.604880965],[5.21513795,47.60642619],[5.215200687,47.606654619],[5.217202989,47.606327553],[5.219718033,47.605395494],[5.220238952,47.606299562],[5.219937236,47.606664588],[5.220624494,47.607661841],[5.221556703,47.608593197],[5.221857773,47.609012487],[5.222485231,47.610490817],[5.223149564,47.610455656],[5.225082313,47.611204941],[5.226464909,47.611884547],[5.227523213,47.612801746],[5.227775049,47.612773528],[5.228367847,47.613288988],[5.228337845,47.6137506],[5.230512638,47.614455557],[5.230992691,47.61453463],[5.23319697,47.615528926],[5.234049873,47.615734123],[5.234134495,47.615942313],[5.235681159,47.61630441],[5.236511414,47.616858505],[5.236937985,47.616772892],[5.238962997,47.616092041],[5.239232312,47.616130999],[5.240334743,47.616823022],[5.241085536,47.617164298],[5.242872334,47.618199745],[5.249048656,47.621599976],[5.250543514,47.622148375],[5.25485025,47.622984668],[5.255652364,47.62305472],[5.256900947,47.622753248],[5.258722172,47.622166942],[5.254541399,47.617533764],[5.245720209,47.606373105],[5.2381123,47.596502325],[5.241459053,47.594789316],[5.242416893,47.594045127],[5.243804391,47.592660531],[5.247637801,47.589774548],[5.248516834,47.588806701],[5.248995668,47.587850161],[5.248818731,47.585829278],[5.249006048,47.585599645],[5.250349041,47.584621035],[5.250850149,47.584068375],[5.251025312,47.583613851],[5.251059176,47.583027879],[5.250816341,47.582223925],[5.25093392,47.581950609],[5.251886313,47.581117288],[5.252294735,47.580072039],[5.252799008,47.579564331],[5.253216283,47.578698105],[5.253167729,47.577799451],[5.252921659,47.576950536],[5.25311595,47.576855834],[5.255560446,47.576569066],[5.256225133,47.576552611],[5.256364352,47.575469326],[5.256534308,47.574924841],[5.256813408,47.574507016],[5.256359126,47.574242953],[5.256244951,47.573052006],[5.256939936,47.572619831],[5.257394912,47.572428227],[5.259104305,47.572070055],[5.259615476,47.571697254],[5.259684199,47.570301953],[5.259866986,47.569338481],[5.259626982,47.568728991],[5.260915374,47.566568942],[5.260502214,47.566049257],[5.259014619,47.565826839],[5.257677206,47.565253902],[5.256474969,47.565014222],[5.254838067,47.565225078],[5.254253065,47.564856376],[5.253969989,47.564548473],[5.253984677,47.563603566],[5.253566777,47.563253243],[5.252245456,47.563027528],[5.251733848,47.563041909],[5.251454512,47.562316997],[5.251414877,47.561597363],[5.251254525,47.561106985],[5.250317918,47.559779716],[5.249579412,47.558448617],[5.249198711,47.557558162],[5.249256946,47.557424666],[5.248859557,47.556769561],[5.24889254,47.555688325],[5.248744275,47.555136476],[5.248370375,47.554786187],[5.247911663,47.554569905]]]],&quot;type&quot;:&quot;MultiPolygon&quot;}"/>
    <s v="47.594871803, 5.199696471"/>
  </r>
  <r>
    <x v="0"/>
    <x v="63"/>
    <s v="21596"/>
    <s v="CC de Gevrey-Chambertin et de Nuits-Saint-Georges"/>
    <s v="200070894"/>
    <s v="CC"/>
    <s v="Côte-d'Or"/>
    <s v="21"/>
    <s v="Bourgogne-Franche-Comté"/>
    <s v="27"/>
    <s v="BT &gt; 36 kVA"/>
    <n v="1"/>
    <n v="129.78399999999999"/>
    <n v="0"/>
    <n v="0"/>
    <n v="0"/>
    <n v="0"/>
    <n v="0"/>
    <n v="0"/>
    <n v="0"/>
    <n v="0"/>
    <n v="0"/>
    <n v="0"/>
    <s v="{&quot;coordinates&quot;:[[[[5.058006876,47.191747107],[5.060159449,47.191412542],[5.062037957,47.191511496],[5.061835335,47.190671255],[5.063865613,47.190628787],[5.064966105,47.190421847],[5.064607847,47.188935061],[5.066576375,47.188627972],[5.067936751,47.187243799],[5.06773285,47.187094339],[5.068954914,47.186237666],[5.067512755,47.184356875],[5.068758085,47.183832104],[5.068628245,47.183547135],[5.071028221,47.18312959],[5.070389504,47.181737891],[5.069245897,47.181917738],[5.067981864,47.178860298],[5.06752292,47.178981969],[5.065325564,47.177446952],[5.064995122,47.17706199],[5.063496415,47.174660716],[5.063282104,47.17365227],[5.063151058,47.172093879],[5.063189403,47.171302475],[5.064126353,47.171042613],[5.06507107,47.170951015],[5.063232393,47.167255342],[5.061319892,47.167522667],[5.060682317,47.167425948],[5.060023598,47.167432269],[5.059710678,47.167813384],[5.058680256,47.168425204],[5.057386161,47.168911116],[5.056300328,47.169179872],[5.055840499,47.169484334],[5.055314556,47.169579229],[5.05097384,47.170241598],[5.051045263,47.17055644],[5.048986295,47.171490788],[5.048748736,47.171494992],[5.048748654,47.171909264],[5.050199726,47.172004254],[5.050193421,47.174370212],[5.05052405,47.175664805],[5.050867203,47.176247711],[5.051469188,47.178007601],[5.051660151,47.178096978],[5.051446407,47.180009109],[5.050899507,47.179972867],[5.050093814,47.181326307],[5.049967624,47.181307827],[5.049089652,47.18301917],[5.050173173,47.183340411],[5.049602212,47.183887268],[5.048680107,47.185134684],[5.048268031,47.185900265],[5.047629179,47.185879142],[5.04663514,47.186174995],[5.047829702,47.186878846],[5.048483916,47.187685005],[5.04924682,47.188292009],[5.049717258,47.188954617],[5.050105662,47.18999512],[5.051078114,47.191245921],[5.051971541,47.192848442],[5.055238066,47.192655432],[5.058006876,47.191747107]]]],&quot;type&quot;:&quot;MultiPolygon&quot;}"/>
    <s v="47.180900421, 5.058279605"/>
  </r>
  <r>
    <x v="0"/>
    <x v="65"/>
    <s v="21594"/>
    <s v="CC du Pays Châtillonnais"/>
    <s v="242101434"/>
    <s v="CC"/>
    <s v="Côte-d'Or"/>
    <s v="21"/>
    <s v="Bourgogne-Franche-Comté"/>
    <s v="27"/>
    <s v="BT &gt; 36 kVA"/>
    <n v="2"/>
    <n v="212.73599999999999"/>
    <n v="0"/>
    <n v="0"/>
    <n v="0"/>
    <n v="0"/>
    <n v="0"/>
    <n v="0"/>
    <n v="0"/>
    <n v="0"/>
    <n v="0"/>
    <n v="0"/>
    <s v="{&quot;coordinates&quot;:[[[[4.346648232,47.766636252],[4.346677101,47.766932975],[4.350273776,47.767185015],[4.35181522,47.76721044],[4.353577409,47.767095568],[4.356460776,47.767071208],[4.357098881,47.766962096],[4.35833602,47.766887442],[4.359352946,47.766659602],[4.361462052,47.767581179],[4.363161025,47.76843908],[4.363571425,47.768718756],[4.366337899,47.769962952],[4.367251946,47.77051129],[4.368009302,47.77052135],[4.368931194,47.770698713],[4.374310515,47.772696201],[4.374621041,47.77313814],[4.380253355,47.773493181],[4.384738304,47.77316659],[4.386991902,47.773917672],[4.388249071,47.774708431],[4.388559792,47.773259073],[4.388914357,47.772415908],[4.390231557,47.770392895],[4.391526863,47.76901735],[4.393107317,47.766958764],[4.394661814,47.764729428],[4.395149043,47.763910764],[4.396646145,47.760619869],[4.39898982,47.757903052],[4.400260411,47.756775239],[4.401214234,47.755431558],[4.401565518,47.754780122],[4.408515949,47.754465365],[4.421696196,47.754001797],[4.421741246,47.754489151],[4.430971878,47.753641242],[4.431003437,47.753424811],[4.433490707,47.75319274],[4.434334926,47.753363339],[4.435420997,47.753443648],[4.436106088,47.753405541],[4.436792589,47.753568154],[4.438980616,47.754463978],[4.439173107,47.754325683],[4.43992288,47.754457794],[4.439909726,47.754119484],[4.440341196,47.754229402],[4.441126841,47.753072889],[4.440398958,47.751232851],[4.440428128,47.748955902],[4.441856208,47.74574803],[4.441384292,47.745423469],[4.440965149,47.745618571],[4.440128589,47.745036537],[4.438044034,47.744301498],[4.437511909,47.744266625],[4.435812684,47.744356795],[4.435627521,47.743577696],[4.435554772,47.742413735],[4.435190092,47.742005017],[4.434148805,47.739515232],[4.433562365,47.737708517],[4.433916586,47.737680773],[4.43306181,47.732545701],[4.434601781,47.73260065],[4.434417531,47.728037983],[4.43489087,47.724658214],[4.43514067,47.723233726],[4.433315568,47.723132769],[4.433915207,47.720677762],[4.434561572,47.720406078],[4.434290279,47.720041219],[4.433221349,47.719531297],[4.432059951,47.71920344],[4.42783182,47.718431426],[4.427446852,47.718501838],[4.427764197,47.716107016],[4.419743737,47.713919896],[4.420655497,47.712846583],[4.415378853,47.711441404],[4.415180687,47.709353518],[4.41522179,47.707285241],[4.414933722,47.707185202],[4.412918046,47.707419315],[4.410051075,47.699372722],[4.410063834,47.699199727],[4.409466185,47.699896493],[4.409050256,47.700203976],[4.40912633,47.700761191],[4.408073677,47.702761534],[4.40741833,47.702841438],[4.406675611,47.702541601],[4.404043127,47.704110789],[4.402463216,47.702961272],[4.401042656,47.701681995],[4.400943183,47.702463668],[4.400493526,47.70275892],[4.398432178,47.702417199],[4.397211352,47.70208881],[4.396824659,47.70300624],[4.396417143,47.703180345],[4.395150385,47.702523907],[4.394619331,47.702461824],[4.394583709,47.70298617],[4.393632605,47.704659288],[4.393449085,47.704781202],[4.392801301,47.704590872],[4.392354854,47.704705112],[4.391371138,47.705592718],[4.390684783,47.70586644],[4.388017121,47.703599902],[4.385485596,47.705279091],[4.384819447,47.705510231],[4.383165525,47.706375991],[4.382843262,47.706651663],[4.382363829,47.706575411],[4.381693645,47.707269284],[4.382665575,47.70792485],[4.38206295,47.708292953],[4.380006669,47.707789711],[4.378027175,47.709532432],[4.37737092,47.710304431],[4.376010806,47.710162002],[4.375661054,47.710511792],[4.376542603,47.711025339],[4.376045526,47.71176485],[4.376871964,47.712415872],[4.376689229,47.712777202],[4.376525961,47.713685623],[4.375383628,47.713663951],[4.373919022,47.713765779],[4.372365248,47.71361658],[4.371814768,47.713632038],[4.372007719,47.714391342],[4.3728676,47.715253546],[4.373864389,47.716458011],[4.374020833,47.716782945],[4.374570811,47.720624822],[4.37535567,47.72219274],[4.375526271,47.722909989],[4.375578114,47.723987812],[4.375792456,47.724435388],[4.375783571,47.725331185],[4.375614508,47.725758964],[4.37465622,47.727450883],[4.373805311,47.728445685],[4.373916858,47.730339276],[4.373628628,47.730338159],[4.373393538,47.731518366],[4.372749876,47.732740273],[4.372298788,47.732892294],[4.372264137,47.733152854],[4.372913593,47.734484717],[4.37342657,47.735076423],[4.373860477,47.73622357],[4.374364313,47.736666848],[4.374931399,47.736355024],[4.3747738,47.735987799],[4.376781438,47.734982094],[4.377489945,47.734309418],[4.377302865,47.734144185],[4.378066593,47.733749914],[4.380100022,47.733642235],[4.380423717,47.733466481],[4.381128572,47.733787635],[4.381751063,47.733299586],[4.381444717,47.733115062],[4.381837704,47.732833164],[4.3836244,47.733861677],[4.384582048,47.734564202],[4.385470352,47.734959675],[4.385404333,47.735140495],[4.388569432,47.735035471],[4.389776322,47.734700678],[4.39099674,47.734731189],[4.393282768,47.738004997],[4.392270191,47.7382709],[4.393094694,47.739283704],[4.393803894,47.738898082],[4.393948896,47.739237527],[4.39345656,47.739598064],[4.393827374,47.740509141],[4.393891278,47.741268139],[4.395977375,47.741428718],[4.39702324,47.741310918],[4.397245197,47.74264955],[4.397429854,47.743176656],[4.397983518,47.743677751],[4.397604551,47.747341537],[4.397306426,47.748289391],[4.397412332,47.748408752],[4.398292141,47.748722313],[4.397770017,47.749577424],[4.400855376,47.750671178],[4.399123845,47.752843325],[4.397625059,47.755852534],[4.398036215,47.756106877],[4.39675237,47.756934164],[4.394602513,47.757930185],[4.391663574,47.758823024],[4.390972858,47.758240713],[4.389150231,47.756997599],[4.387517581,47.755152685],[4.387175955,47.75454191],[4.386258316,47.753545477],[4.385559237,47.753919225],[4.384850391,47.753455917],[4.384241165,47.753281285],[4.384046252,47.752920817],[4.381339952,47.754853058],[4.380353362,47.755312083],[4.379127047,47.755690206],[4.377380771,47.754649452],[4.377149513,47.754946531],[4.376802869,47.754704859],[4.375318248,47.754023769],[4.374535651,47.753440642],[4.373076367,47.753014878],[4.373400607,47.752389051],[4.371460585,47.751850082],[4.370389697,47.751264903],[4.369845844,47.751138041],[4.369543341,47.751209094],[4.36611013,47.748966352],[4.365773624,47.749220528],[4.366512199,47.749654798],[4.364807529,47.750428132],[4.363757894,47.751033581],[4.3641093,47.751099701],[4.366820137,47.752343636],[4.366239194,47.752696085],[4.365222475,47.75359732],[4.365066874,47.754244561],[4.365659938,47.754363669],[4.365379882,47.755831522],[4.366049972,47.755934428],[4.365729923,47.757612487],[4.365571316,47.757570228],[4.365021469,47.759346382],[4.364042271,47.759789877],[4.364259232,47.760129415],[4.363503011,47.760053607],[4.36343627,47.760366744],[4.361062238,47.761291835],[4.361564271,47.76165957],[4.360222269,47.76232779],[4.360746235,47.762874408],[4.359382361,47.763315129],[4.359102964,47.76298711],[4.358658084,47.762870749],[4.358268825,47.763155218],[4.357741384,47.763308963],[4.357571693,47.762989569],[4.357197784,47.762881382],[4.356557519,47.761698775],[4.354998722,47.759516805],[4.352275529,47.76141614],[4.350794055,47.763274086],[4.350256025,47.764221868],[4.349075929,47.765438993],[4.346728487,47.765850384],[4.346502543,47.765943899],[4.346648232,47.766636252]]]],&quot;type&quot;:&quot;MultiPolygon&quot;}"/>
    <s v="47.736070323, 4.400539599"/>
  </r>
  <r>
    <x v="0"/>
    <x v="415"/>
    <s v="21592"/>
    <s v="CC Ouche et Montagne"/>
    <s v="200039055"/>
    <s v="CC"/>
    <s v="Côte-d'Or"/>
    <s v="21"/>
    <s v="Bourgogne-Franche-Comté"/>
    <s v="27"/>
    <s v="BT &lt;= 36 kVA"/>
    <m/>
    <m/>
    <n v="0"/>
    <n v="0"/>
    <n v="0"/>
    <n v="0"/>
    <n v="0"/>
    <n v="0"/>
    <n v="0"/>
    <n v="0"/>
    <n v="0"/>
    <n v="0"/>
    <s v="{&quot;coordinates&quot;:[[[[4.743403179,47.341457972],[4.743724535,47.341359502],[4.744409897,47.341700384],[4.74634017,47.342030655],[4.746141049,47.342465862],[4.747317962,47.34268588],[4.74858208,47.342817231],[4.748499187,47.343119227],[4.750622885,47.343487937],[4.751562814,47.343833044],[4.752109779,47.344233597],[4.752511931,47.344296864],[4.753654035,47.344949558],[4.75621954,47.345820247],[4.757297776,47.345895786],[4.758285579,47.345839417],[4.758725651,47.345886782],[4.759274999,47.34579202],[4.760275617,47.345359054],[4.761904378,47.346061921],[4.762875907,47.346195754],[4.763280338,47.346166204],[4.764181654,47.345776132],[4.765351789,47.344939848],[4.766901261,47.345848252],[4.766834475,47.344624658],[4.767407457,47.342714194],[4.768464747,47.339944525],[4.768692145,47.339569176],[4.772788075,47.337404173],[4.772613389,47.336246156],[4.773137334,47.334945107],[4.771868192,47.334537662],[4.772656178,47.333330735],[4.774256557,47.33125776],[4.773013733,47.330080938],[4.77205761,47.328841198],[4.767873531,47.325174387],[4.765858678,47.323667969],[4.762272353,47.320678015],[4.760317111,47.319364196],[4.755495892,47.319084217],[4.749662544,47.320332058],[4.742744867,47.320044405],[4.731020628,47.323744151],[4.731369071,47.323872222],[4.73144794,47.325085749],[4.733089608,47.326711777],[4.734169844,47.32911695],[4.733567299,47.329487926],[4.736427833,47.331569338],[4.736767017,47.331327449],[4.737507864,47.331955683],[4.739499646,47.333010903],[4.739294897,47.333191357],[4.739486121,47.333615304],[4.740872902,47.33463634],[4.740746107,47.334729186],[4.745970464,47.338444339],[4.747185677,47.339151824],[4.747044519,47.339495216],[4.745734318,47.339736426],[4.745008568,47.33994543],[4.743403179,47.341457972]]]],&quot;type&quot;:&quot;MultiPolygon&quot;}"/>
    <s v="47.331598741, 4.754291197"/>
  </r>
  <r>
    <x v="0"/>
    <x v="416"/>
    <s v="21591"/>
    <s v="CC Forêts, Seine et Suzon"/>
    <s v="200039063"/>
    <s v="CC"/>
    <s v="Côte-d'Or"/>
    <s v="21"/>
    <s v="Bourgogne-Franche-Comté"/>
    <s v="27"/>
    <s v="BT &lt;= 36 kVA"/>
    <n v="11"/>
    <n v="36.756999999999998"/>
    <n v="0"/>
    <n v="0"/>
    <n v="0"/>
    <n v="0"/>
    <n v="0"/>
    <n v="0"/>
    <n v="0"/>
    <n v="0"/>
    <n v="0"/>
    <n v="0"/>
    <s v="{&quot;coordinates&quot;:[[[[5.069862862,47.435776687],[5.070653567,47.434361445],[5.070686419,47.434009667],[5.071737248,47.432973398],[5.071504126,47.432573225],[5.071441072,47.432178129],[5.070998116,47.431705149],[5.071484433,47.431411934],[5.071152055,47.431121587],[5.072230375,47.430214494],[5.071037712,47.429502725],[5.071427315,47.429145495],[5.07044146,47.428633551],[5.072887476,47.426516141],[5.070861198,47.425279822],[5.072009182,47.424152664],[5.067711379,47.422365102],[5.063300809,47.420329047],[5.060965859,47.420093088],[5.058646672,47.419438072],[5.057967688,47.419446485],[5.05647832,47.419012672],[5.054904384,47.418206628],[5.054008791,47.418032442],[5.05225622,47.417514074],[5.051410852,47.417126465],[5.050060621,47.41685851],[5.048892512,47.416877292],[5.048439293,47.41682134],[5.042901383,47.418519822],[5.042792169,47.418369557],[5.041680259,47.418715059],[5.040407045,47.419598273],[5.03873479,47.420595626],[5.037707361,47.421350232],[5.035658301,47.424620674],[5.036230429,47.425394988],[5.034396935,47.426486042],[5.034706699,47.42671115],[5.033164346,47.427923159],[5.031684943,47.42873243],[5.02971412,47.429636702],[5.028080539,47.430827718],[5.027873742,47.431078956],[5.028186734,47.431284214],[5.02688578,47.432535147],[5.025899234,47.433117834],[5.024422671,47.433692831],[5.023087925,47.433947471],[5.022719361,47.434097957],[5.021503845,47.435261794],[5.020803305,47.436216767],[5.019807077,47.437109333],[5.019399499,47.437352333],[5.01723249,47.438065282],[5.015804257,47.439330894],[5.015199084,47.439755596],[5.014175435,47.440205549],[5.013098492,47.440897742],[5.011776643,47.441289798],[5.010810861,47.441727013],[5.009462894,47.442096081],[5.008043985,47.44294541],[5.007748016,47.443264783],[5.007603894,47.443633762],[5.007698016,47.444374129],[5.007941195,47.445089412],[5.007870143,47.445637226],[5.007225089,47.447409679],[5.007544352,47.448065119],[5.007432278,47.44836871],[5.007399197,47.449292265],[5.007589686,47.449734713],[5.008318235,47.450117451],[5.008564657,47.450564335],[5.009660531,47.451360344],[5.009524461,47.451484257],[5.009347189,47.452491343],[5.008613295,47.453382871],[5.009772397,47.453562766],[5.00996268,47.453503651],[5.011332513,47.452507478],[5.011901019,47.452232914],[5.013021406,47.451383306],[5.013717807,47.45105069],[5.014967044,47.449922387],[5.015299213,47.449930143],[5.01576198,47.449669095],[5.016426698,47.449624263],[5.01976711,47.448614537],[5.020515226,47.447965815],[5.021966798,47.446190077],[5.022783527,47.445532042],[5.023370505,47.445257998],[5.024260808,47.44517768],[5.025373082,47.445245674],[5.026720918,47.444908841],[5.028557834,47.444868731],[5.030341796,47.445182504],[5.03382094,47.445637728],[5.034233327,47.445661136],[5.034995042,47.445550567],[5.035931347,47.445912392],[5.039082088,47.446281356],[5.040446243,47.446792332],[5.04168974,47.447515223],[5.042572466,47.447131436],[5.043576934,47.446042226],[5.044672872,47.44463803],[5.045934503,47.443924284],[5.047776096,47.443104866],[5.047464592,47.442977076],[5.051289308,47.439735497],[5.053163669,47.439049584],[5.05307219,47.438809867],[5.055434254,47.438417875],[5.055483949,47.4386061],[5.058566318,47.438619145],[5.05857214,47.438736106],[5.062718724,47.439156142],[5.062864862,47.438918523],[5.064522804,47.439164669],[5.066118276,47.437137253],[5.066212008,47.43688345],[5.067495114,47.435087583],[5.06907595,47.435435888],[5.069862862,47.435776687]]]],&quot;type&quot;:&quot;MultiPolygon&quot;}"/>
    <s v="47.433787821, 5.042452703"/>
  </r>
  <r>
    <x v="0"/>
    <x v="68"/>
    <s v="21588"/>
    <s v="CC de Pouilly-en-Auxois/Bligny-sur-Ouche"/>
    <s v="200071207"/>
    <s v="CC"/>
    <s v="Côte-d'Or"/>
    <s v="21"/>
    <s v="Bourgogne-Franche-Comté"/>
    <s v="27"/>
    <s v="BT &lt;= 36 kVA"/>
    <m/>
    <m/>
    <n v="0"/>
    <n v="0"/>
    <n v="0"/>
    <n v="0"/>
    <n v="0"/>
    <n v="0"/>
    <n v="0"/>
    <n v="0"/>
    <n v="0"/>
    <n v="0"/>
    <s v="{&quot;coordinates&quot;:[[[[4.617489424,47.050925786],[4.616803903,47.051835896],[4.615979223,47.052279681],[4.615179875,47.053086013],[4.615101821,47.053471622],[4.614685118,47.053416213],[4.612928763,47.05257896],[4.612533216,47.052261198],[4.611817846,47.051160852],[4.611051599,47.050341269],[4.609873031,47.049611177],[4.609596397,47.04934758],[4.608963525,47.047652629],[4.606882366,47.047445665],[4.604671972,47.049272013],[4.602926918,47.050579469],[4.601973611,47.050110921],[4.598961259,47.049560123],[4.598342256,47.04992349],[4.597607273,47.050063331],[4.59696258,47.050048833],[4.596522531,47.050316063],[4.595987851,47.050368477],[4.595312601,47.050880288],[4.594042392,47.050921237],[4.593609398,47.051249593],[4.59325008,47.051306778],[4.594384251,47.052190737],[4.59424751,47.05291393],[4.593053343,47.053836314],[4.592833688,47.053760098],[4.593014139,47.055230838],[4.593223287,47.055798875],[4.590470964,47.057595486],[4.587916772,47.058876918],[4.586149526,47.059946679],[4.585642938,47.060510143],[4.584670563,47.062354205],[4.582662908,47.064893221],[4.581241741,47.067034257],[4.581760482,47.067106401],[4.583602137,47.067887123],[4.583161019,47.068304696],[4.58383484,47.068720498],[4.584910081,47.068982209],[4.585664623,47.069542774],[4.586475463,47.069148933],[4.587645376,47.069939713],[4.588143593,47.07011927],[4.588927232,47.070592066],[4.589581957,47.070804585],[4.589824659,47.071571174],[4.592061226,47.071878971],[4.592755317,47.071772152],[4.593239368,47.072363412],[4.594058573,47.073100431],[4.594516541,47.073432701],[4.594689647,47.073269123],[4.595221709,47.073744448],[4.596693974,47.074544473],[4.597196967,47.074215143],[4.597904315,47.074733058],[4.598333263,47.074574041],[4.600727553,47.076503996],[4.60053561,47.076920884],[4.601841493,47.077483615],[4.601846038,47.077636637],[4.604608803,47.077498357],[4.605021585,47.077637606],[4.605674288,47.077511474],[4.607040457,47.077617655],[4.608489898,47.077996414],[4.609052606,47.078256031],[4.609738123,47.077816044],[4.609850735,47.07805581],[4.610840135,47.077595375],[4.613073917,47.077665075],[4.61401873,47.077830184],[4.614255257,47.076792202],[4.617261463,47.077609254],[4.617628296,47.07639114],[4.618191521,47.076491316],[4.620718631,47.076672926],[4.621578132,47.073912524],[4.622758575,47.074024726],[4.623661341,47.074020151],[4.627530048,47.073541592],[4.627374324,47.073229507],[4.628835771,47.072913551],[4.628774695,47.072462356],[4.629939737,47.072327062],[4.629721224,47.072031175],[4.633234791,47.072279639],[4.633240791,47.071694223],[4.634502592,47.071664675],[4.634686608,47.068994759],[4.634988224,47.068944565],[4.63509191,47.067147477],[4.63546681,47.067167386],[4.635481594,47.066742135],[4.632905517,47.066975781],[4.631645835,47.067202494],[4.631387798,47.065642849],[4.631435383,47.064993809],[4.632820701,47.06504448],[4.634644398,47.06490523],[4.634590025,47.064067621],[4.633059375,47.063699344],[4.63309967,47.063158466],[4.631973489,47.063003281],[4.632046351,47.062885186],[4.631203452,47.062597218],[4.630145285,47.062468071],[4.630387143,47.061531727],[4.627981352,47.060893869],[4.627971316,47.060604946],[4.627615476,47.060428956],[4.626805009,47.060340414],[4.626830209,47.059821364],[4.627372137,47.059788518],[4.627961252,47.059878374],[4.629006185,47.058436332],[4.630782099,47.056766938],[4.628877796,47.054882012],[4.628118024,47.053763478],[4.626050601,47.05174933],[4.625703421,47.051246326],[4.625468024,47.05112987],[4.624655581,47.051058452],[4.6241088,47.050664512],[4.622488245,47.050314472],[4.619996737,47.049127444],[4.618990274,47.0499214],[4.618232558,47.05114681],[4.617489424,47.050925786]]]],&quot;type&quot;:&quot;MultiPolygon&quot;}"/>
    <s v="47.063601057, 4.609320935"/>
  </r>
  <r>
    <x v="0"/>
    <x v="417"/>
    <s v="21586"/>
    <s v="CC de Gevrey-Chambertin et de Nuits-Saint-Georges"/>
    <s v="200070894"/>
    <s v="CC"/>
    <s v="Côte-d'Or"/>
    <s v="21"/>
    <s v="Bourgogne-Franche-Comté"/>
    <s v="27"/>
    <s v="BT &lt;= 36 kVA"/>
    <n v="14"/>
    <n v="32.752000000000002"/>
    <n v="0"/>
    <n v="0"/>
    <n v="0"/>
    <n v="0"/>
    <n v="0"/>
    <n v="0"/>
    <n v="0"/>
    <n v="0"/>
    <n v="0"/>
    <n v="0"/>
    <s v="{&quot;coordinates&quot;:[[[[5.068436304,47.217118052],[5.068198103,47.216870142],[5.067431431,47.217109869],[5.066520873,47.217561092],[5.066227166,47.217313268],[5.064339192,47.219092238],[5.062442425,47.217060092],[5.05928992,47.218681365],[5.056123896,47.219815576],[5.055683987,47.21913084],[5.054572907,47.218004115],[5.053825754,47.216922263],[5.053482122,47.216992294],[5.052940997,47.216424615],[5.049980505,47.217090322],[5.046918798,47.217737928],[5.045853196,47.218252962],[5.045325548,47.21862881],[5.042273614,47.219154541],[5.042186334,47.219675708],[5.040006434,47.220228331],[5.040903632,47.221926316],[5.04092974,47.222231149],[5.040424163,47.222354424],[5.040901965,47.223763505],[5.038181452,47.22400861],[5.028642971,47.225392644],[5.030342623,47.235256462],[5.030473998,47.236004328],[5.032513148,47.235661497],[5.03303861,47.236095358],[5.036426234,47.236306059],[5.03846314,47.236288266],[5.042199013,47.236545807],[5.042952828,47.236410047],[5.043248901,47.236267942],[5.044237019,47.236278437],[5.045595145,47.236178829],[5.046260591,47.235562804],[5.046105754,47.235142271],[5.046187291,47.234609498],[5.049006255,47.232458675],[5.051174231,47.231305424],[5.052097099,47.232206767],[5.056110799,47.230122858],[5.060331837,47.228627694],[5.061089113,47.228827664],[5.063160383,47.231711366],[5.065564983,47.230359103],[5.066911876,47.229490352],[5.069930688,47.227132803],[5.070260465,47.226736062],[5.071074207,47.226101926],[5.073434292,47.225458138],[5.072410301,47.224134595],[5.070072136,47.221946557],[5.072944736,47.220405648],[5.073687025,47.220184333],[5.07340864,47.219889421],[5.072304235,47.220146931],[5.071913663,47.220027834],[5.071487424,47.220252494],[5.071366285,47.219887224],[5.070578759,47.219345642],[5.068436304,47.217118052]]]],&quot;type&quot;:&quot;MultiPolygon&quot;}"/>
    <s v="47.226273938, 5.049911015"/>
  </r>
  <r>
    <x v="0"/>
    <x v="418"/>
    <s v="21585"/>
    <s v="CC de Gevrey-Chambertin et de Nuits-Saint-Georges"/>
    <s v="200070894"/>
    <s v="CC"/>
    <s v="Côte-d'Or"/>
    <s v="21"/>
    <s v="Bourgogne-Franche-Comté"/>
    <s v="27"/>
    <s v="BT &lt;= 36 kVA"/>
    <m/>
    <m/>
    <n v="0"/>
    <n v="0"/>
    <n v="0"/>
    <n v="0"/>
    <n v="0"/>
    <n v="0"/>
    <n v="0"/>
    <n v="0"/>
    <n v="0"/>
    <n v="0"/>
    <s v="{&quot;coordinates&quot;:[[[[5.100227764,47.191889723],[5.092011374,47.194303429],[5.090535341,47.195352255],[5.090676706,47.19599813],[5.090554757,47.196328147],[5.086615836,47.199049616],[5.086094556,47.199134655],[5.0834647,47.199125252],[5.078302934,47.200718364],[5.074840632,47.201088435],[5.075995821,47.203287682],[5.073469701,47.204706319],[5.075702041,47.208380351],[5.075569755,47.208719539],[5.076368061,47.210604565],[5.075122088,47.210955602],[5.075226138,47.211186088],[5.074079759,47.211481295],[5.072089306,47.211788887],[5.072338794,47.212089722],[5.072353636,47.212440683],[5.071344664,47.212872994],[5.071933853,47.213689192],[5.07052545,47.214389806],[5.07110834,47.215007992],[5.069081342,47.216018635],[5.068436304,47.217118052],[5.070578759,47.219345642],[5.071366285,47.219887224],[5.071487424,47.220252494],[5.071913663,47.220027834],[5.072304235,47.220146931],[5.07340864,47.219889421],[5.073687025,47.220184333],[5.075222554,47.219555255],[5.076797608,47.221491201],[5.078244121,47.223963475],[5.079069813,47.224120675],[5.078953287,47.225551984],[5.079995012,47.227363268],[5.080806996,47.226993863],[5.082361406,47.22862481],[5.083013646,47.228329406],[5.083353112,47.228321503],[5.08463447,47.229215251],[5.085750937,47.230151579],[5.084829588,47.230496868],[5.085771561,47.231774051],[5.098636846,47.226168024],[5.101186542,47.225241951],[5.102954728,47.224718157],[5.105173901,47.22450405],[5.108579426,47.221336904],[5.113692162,47.215271929],[5.116468307,47.212394285],[5.115461179,47.212327122],[5.114877068,47.212093725],[5.113882721,47.211847097],[5.113801982,47.211642334],[5.113124799,47.211394416],[5.112763377,47.211513582],[5.112298119,47.21090696],[5.112703272,47.210858145],[5.113174959,47.21061899],[5.112629289,47.21018585],[5.111948039,47.209901075],[5.112134225,47.209526635],[5.112622404,47.209169204],[5.113174441,47.207846968],[5.112901763,47.207162986],[5.112171033,47.206727815],[5.111719845,47.206310059],[5.113818823,47.204671418],[5.114735899,47.203728865],[5.115127277,47.203196671],[5.115028816,47.203179556],[5.115658652,47.200646379],[5.115999513,47.195168109],[5.114436585,47.193860162],[5.113819768,47.193461648],[5.108938537,47.194726819],[5.107973511,47.195084813],[5.105350222,47.1952388],[5.10296888,47.195228028],[5.102373867,47.194946136],[5.101573012,47.194704901],[5.101493367,47.193984969],[5.101221184,47.1933757],[5.100227764,47.191889723]]]],&quot;type&quot;:&quot;MultiPolygon&quot;}"/>
    <s v="47.21098985, 5.094050935"/>
  </r>
  <r>
    <x v="0"/>
    <x v="70"/>
    <s v="21584"/>
    <s v="CC de Saulieu"/>
    <s v="242101442"/>
    <s v="CC"/>
    <s v="Côte-d'Or"/>
    <s v="21"/>
    <s v="Bourgogne-Franche-Comté"/>
    <s v="27"/>
    <s v="BT &gt; 36 kVA"/>
    <n v="2"/>
    <n v="179.256"/>
    <n v="0"/>
    <n v="0"/>
    <n v="0"/>
    <n v="0"/>
    <n v="0"/>
    <n v="0"/>
    <n v="0"/>
    <n v="0"/>
    <n v="0"/>
    <n v="0"/>
    <s v="{&quot;coordinates&quot;:[[[[4.274434884,47.269455854],[4.273652079,47.269244762],[4.273244555,47.268961118],[4.273528601,47.268778827],[4.274002458,47.268735808],[4.273813986,47.268095015],[4.27341963,47.267529411],[4.273806706,47.267006548],[4.273432129,47.266828787],[4.273289355,47.26655304],[4.273631423,47.26619634],[4.274031162,47.266152334],[4.274274791,47.265660757],[4.273971497,47.265141874],[4.274190275,47.264718098],[4.274083909,47.264415842],[4.273021189,47.264166403],[4.272395401,47.263656457],[4.272133479,47.263599006],[4.271351593,47.263031342],[4.270483234,47.26260958],[4.270277142,47.262395748],[4.270363638,47.262138195],[4.269844105,47.26164508],[4.269842397,47.261348876],[4.269525839,47.261161463],[4.268816645,47.261429431],[4.268243802,47.261086353],[4.268065845,47.260326585],[4.267437823,47.259830143],[4.267483646,47.259698188],[4.268957317,47.25887264],[4.268994441,47.258148335],[4.26920925,47.25789208],[4.269795729,47.257693881],[4.270278037,47.257396879],[4.270537908,47.256921336],[4.270810107,47.256743682],[4.270749878,47.256489536],[4.271163504,47.256196884],[4.271888088,47.256303287],[4.272211251,47.255876567],[4.272182485,47.254940495],[4.272462988,47.254611482],[4.271895324,47.2538704],[4.271415087,47.253526321],[4.271289907,47.253265685],[4.271314544,47.252518104],[4.271149941,47.252267804],[4.271228723,47.251908592],[4.271146829,47.251241412],[4.271281089,47.250935613],[4.271169415,47.25063071],[4.26314961,47.249960235],[4.26263277,47.250136934],[4.261800787,47.250689816],[4.261259008,47.250874884],[4.260624929,47.251466121],[4.260103003,47.251765315],[4.25899418,47.252695738],[4.259162403,47.253159404],[4.258885595,47.254214043],[4.258050081,47.25490289],[4.257160044,47.255862432],[4.255623738,47.257237734],[4.25454783,47.257659946],[4.253505966,47.257898105],[4.25153515,47.258737824],[4.251139013,47.259389463],[4.250939795,47.259523966],[4.248823647,47.260317486],[4.248221922,47.260603977],[4.24777889,47.261004005],[4.247107045,47.261347068],[4.245095913,47.261369576],[4.242830569,47.261723407],[4.241032558,47.261468048],[4.239714376,47.261200331],[4.238781953,47.261142767],[4.236792216,47.261290053],[4.236852809,47.26087704],[4.236633488,47.260254525],[4.236049861,47.259662905],[4.235208257,47.259239696],[4.234016369,47.25916955],[4.233679083,47.258994867],[4.23250857,47.257664868],[4.231815831,47.257213942],[4.231133625,47.257511104],[4.230478744,47.256749142],[4.227603727,47.255360636],[4.22725432,47.254826816],[4.222044876,47.25597127],[4.221191544,47.256246766],[4.209971933,47.257131476],[4.203661851,47.258996057],[4.202695397,47.259187056],[4.201869156,47.259616089],[4.207375675,47.264598204],[4.208325299,47.265302299],[4.208667914,47.265657072],[4.209164043,47.266485632],[4.209732134,47.266573346],[4.210159288,47.266804784],[4.211067137,47.267823518],[4.210160041,47.268248049],[4.209527226,47.268870494],[4.209238838,47.269398408],[4.209279364,47.270023734],[4.207574338,47.270673546],[4.205395297,47.272189898],[4.205089225,47.272285814],[4.204090255,47.272334903],[4.203004827,47.272953903],[4.20076563,47.274511305],[4.198943827,47.275511531],[4.198207265,47.276533838],[4.196687476,47.277734387],[4.196417151,47.278130629],[4.195970163,47.278257685],[4.195511377,47.279222187],[4.195108588,47.279433418],[4.194678493,47.279844806],[4.193754199,47.280462956],[4.193857459,47.280763511],[4.193196658,47.282643035],[4.193014965,47.283457918],[4.19258162,47.283784698],[4.190866726,47.284734171],[4.189578075,47.285694555],[4.189092769,47.285947125],[4.187995681,47.286358116],[4.186327345,47.286666896],[4.182168261,47.288758528],[4.180535846,47.289381979],[4.180789179,47.290191512],[4.181021162,47.290330505],[4.181327233,47.29119082],[4.181345966,47.291801963],[4.180761583,47.291765594],[4.180271159,47.291849813],[4.178965634,47.292359172],[4.177712708,47.29309577],[4.174725521,47.294288387],[4.174178561,47.294693673],[4.174152193,47.295243148],[4.174923719,47.295907895],[4.176933865,47.296506062],[4.17811837,47.296567872],[4.179628617,47.296999102],[4.17984296,47.297478605],[4.180094491,47.298506038],[4.180067403,47.298779117],[4.180668042,47.298949475],[4.182427704,47.298201385],[4.183597596,47.297597936],[4.183482194,47.297285794],[4.183580348,47.296695069],[4.185079697,47.296450182],[4.185673705,47.296440514],[4.186276653,47.296655837],[4.187022832,47.297183911],[4.187569247,47.297714926],[4.190183432,47.300597154],[4.190541401,47.301401089],[4.190692296,47.301938846],[4.192918917,47.303207073],[4.193519646,47.303377365],[4.195768021,47.303298403],[4.196149493,47.303191834],[4.196980372,47.303770292],[4.198010516,47.30390552],[4.198868525,47.304274805],[4.1987546,47.30474506],[4.198774357,47.305333679],[4.199436762,47.305122459],[4.200674182,47.304995323],[4.201646885,47.30504648],[4.203783683,47.305596958],[4.207338037,47.307024002],[4.207470356,47.307021725],[4.207841873,47.306295785],[4.208132828,47.305166428],[4.208734795,47.305270904],[4.208934155,47.304483728],[4.210560597,47.304587423],[4.211341698,47.304418113],[4.210814976,47.303541271],[4.211299869,47.303326432],[4.212997167,47.305396606],[4.214908678,47.306631695],[4.215250069,47.306626321],[4.215743107,47.307004705],[4.216472971,47.306559492],[4.21689279,47.306627119],[4.218678812,47.307576253],[4.219533033,47.306837102],[4.221674707,47.308172302],[4.221988989,47.308778528],[4.222556864,47.309475718],[4.223199979,47.309988442],[4.222821089,47.310033849],[4.222552378,47.310267167],[4.222214595,47.310897363],[4.222211136,47.311210719],[4.222504607,47.312064756],[4.222738236,47.312325196],[4.222597106,47.313278345],[4.221800242,47.313980897],[4.221658047,47.314422661],[4.222284214,47.314828427],[4.222708556,47.314975217],[4.223804344,47.315945044],[4.224828493,47.315629929],[4.225389135,47.315657325],[4.226360178,47.315973897],[4.227023122,47.315611257],[4.227804679,47.315283373],[4.228241128,47.314511664],[4.230362676,47.314656664],[4.230446817,47.315150962],[4.230203467,47.315739664],[4.230435698,47.316052323],[4.231672569,47.316008597],[4.233686373,47.315725216],[4.234502167,47.315851596],[4.234983181,47.315352191],[4.23487277,47.31371744],[4.235169795,47.31264467],[4.235854652,47.312548248],[4.236283295,47.312305993],[4.237353144,47.311911948],[4.237716053,47.311632574],[4.238676907,47.310244796],[4.239831753,47.30969316],[4.24108727,47.309374526],[4.241322174,47.308884926],[4.241904525,47.309968119],[4.243251362,47.31062086],[4.243528322,47.310976232],[4.243751703,47.311647299],[4.245347696,47.313736101],[4.245823178,47.314087537],[4.248827539,47.314847564],[4.250626213,47.315223455],[4.251829633,47.315563422],[4.252160468,47.315557153],[4.254192274,47.315029227],[4.255539438,47.314891318],[4.25715144,47.314529941],[4.257878051,47.314238461],[4.258463639,47.314539134],[4.258805393,47.314547134],[4.259456785,47.314266363],[4.259768365,47.313721873],[4.259621058,47.313593821],[4.260484901,47.313058641],[4.261048374,47.312530319],[4.261596016,47.311723057],[4.263081613,47.311058651],[4.264270779,47.310287611],[4.264672928,47.309825852],[4.265000385,47.309621506],[4.265252988,47.309218096],[4.264964626,47.309114997],[4.263668771,47.308219755],[4.263267843,47.307776644],[4.26272362,47.305799089],[4.262586809,47.305666425],[4.262349727,47.30459038],[4.261762591,47.30298063],[4.261677145,47.302442247],[4.261463891,47.302041206],[4.261053895,47.300476344],[4.261051221,47.300136939],[4.260602952,47.299252258],[4.26083518,47.298940014],[4.253411281,47.292007559],[4.253105856,47.291565181],[4.254129451,47.29113996],[4.256224801,47.289804576],[4.262621202,47.286410129],[4.268766513,47.284463143],[4.268955631,47.284235084],[4.268954837,47.283529209],[4.269635906,47.281442821],[4.272893398,47.279378609],[4.279868483,47.27732467],[4.279938463,47.277041183],[4.279418885,47.276500392],[4.278277772,47.275914226],[4.277520746,47.275011394],[4.277571843,47.274545342],[4.277038272,47.274248693],[4.276795723,47.273784072],[4.277014785,47.273594385],[4.27688457,47.273124926],[4.275893265,47.272715361],[4.275770363,47.272386278],[4.275288531,47.272150278],[4.275271925,47.271840734],[4.275679624,47.27090437],[4.275358905,47.270433403],[4.274630425,47.269948008],[4.274434884,47.269455854]]]],&quot;type&quot;:&quot;MultiPolygon&quot;}"/>
    <s v="47.284058068, 4.232186241"/>
  </r>
  <r>
    <x v="0"/>
    <x v="419"/>
    <s v="21582"/>
    <s v="CA Beaune, Côte et Sud - Communauté Beaune-Chagny-Nolay"/>
    <s v="200006682"/>
    <s v="CA"/>
    <s v="Côte-d'Or"/>
    <s v="21"/>
    <s v="Bourgogne-Franche-Comté"/>
    <s v="27"/>
    <s v="BT &lt;= 36 kVA"/>
    <m/>
    <m/>
    <n v="0"/>
    <n v="0"/>
    <n v="0"/>
    <n v="0"/>
    <n v="0"/>
    <n v="0"/>
    <n v="0"/>
    <n v="0"/>
    <n v="0"/>
    <n v="0"/>
    <s v="{&quot;coordinates&quot;:[[[[4.666057052,46.912022575],[4.664104406,46.91284149],[4.663934708,46.913477037],[4.664403636,46.91389623],[4.665825634,46.91560386],[4.666148452,46.915758592],[4.666962794,46.916808578],[4.667660425,46.917311803],[4.667820818,46.917782278],[4.668577443,46.918578228],[4.66890368,46.919226411],[4.669211504,46.919447994],[4.669608076,46.91998979],[4.669860205,46.920621034],[4.669801839,46.920774075],[4.670558752,46.921279126],[4.670745244,46.92152948],[4.672692436,46.922992564],[4.672478978,46.923188383],[4.674958032,46.925056166],[4.675764124,46.925829738],[4.676584681,46.926305908],[4.677210215,46.92651204],[4.679323556,46.926921639],[4.679326993,46.927117012],[4.680978715,46.927095633],[4.681762833,46.926989633],[4.682388395,46.927787408],[4.682543107,46.928323686],[4.682206396,46.929036445],[4.682198273,46.930592737],[4.683317775,46.931419318],[4.684453964,46.932442868],[4.68584413,46.932755751],[4.686117097,46.932993109],[4.686298852,46.933383096],[4.687746181,46.934304801],[4.68764876,46.934637635],[4.687877026,46.936306638],[4.68806829,46.93691622],[4.689176957,46.936715362],[4.689938114,46.9363755],[4.691087831,46.935469781],[4.691322214,46.935018762],[4.691563781,46.934839607],[4.692872292,46.934682609],[4.694674551,46.93383571],[4.697007828,46.933112446],[4.707614865,46.930823235],[4.707918297,46.930232468],[4.707896093,46.929737484],[4.707633403,46.928870526],[4.707324878,46.92867517],[4.706586788,46.927114608],[4.707858037,46.926492394],[4.708222394,46.925916932],[4.708819224,46.925501926],[4.709457727,46.925241197],[4.709783818,46.925576776],[4.7102299,46.925466591],[4.711611448,46.924676991],[4.715134543,46.922901813],[4.716468913,46.921706696],[4.716875252,46.921878055],[4.71853511,46.919759477],[4.719095169,46.919143234],[4.718848007,46.919017239],[4.720039772,46.917765666],[4.720237405,46.917450216],[4.719660963,46.917260694],[4.720354413,46.916335357],[4.721054379,46.915078505],[4.721033768,46.914843763],[4.720630474,46.914766933],[4.72067714,46.914457338],[4.721506365,46.914248626],[4.721789758,46.913324902],[4.721661663,46.913140396],[4.720693989,46.913044982],[4.720222567,46.912891719],[4.718842059,46.912749319],[4.71767382,46.912752332],[4.717247155,46.912518239],[4.717103685,46.912262812],[4.715244041,46.911639397],[4.716560538,46.909889781],[4.716149606,46.909736501],[4.717520137,46.907994173],[4.716129426,46.907235899],[4.71585911,46.907248031],[4.715643794,46.9068811],[4.714404995,46.906560926],[4.713160659,46.906438947],[4.711804125,46.906217758],[4.710045892,46.905509902],[4.709367186,46.904948109],[4.708581991,46.905008389],[4.708140067,46.904579064],[4.707093745,46.904442377],[4.705849738,46.903995208],[4.703568005,46.90397494],[4.702410397,46.90389209],[4.701093878,46.904104262],[4.699616547,46.904217026],[4.697402356,46.903962391],[4.696689194,46.903721638],[4.693985311,46.902388057],[4.692393729,46.901451441],[4.691216182,46.902409835],[4.689522145,46.902524752],[4.688889474,46.902208923],[4.688622011,46.901259138],[4.68820022,46.900963629],[4.688630602,46.900481818],[4.688100775,46.900260839],[4.687560696,46.899837378],[4.685208614,46.900884958],[4.685233575,46.900969246],[4.683182838,46.901780927],[4.682997942,46.902341982],[4.683530043,46.902720552],[4.682087677,46.903662006],[4.682504564,46.903926989],[4.682661627,46.904202971],[4.681046785,46.905135223],[4.678504544,46.903664741],[4.675621148,46.904963012],[4.67177295,46.907064111],[4.671933318,46.908511696],[4.671810983,46.90991115],[4.672056991,46.910600115],[4.671989073,46.911208983],[4.669355555,46.912147737],[4.668881014,46.912697652],[4.667495254,46.912422332],[4.667358979,46.912648545],[4.666951421,46.912558082],[4.66625018,46.912234116],[4.666057052,46.912022575]]]],&quot;type&quot;:&quot;MultiPolygon&quot;}"/>
    <s v="46.917044131, 4.693376033"/>
  </r>
  <r>
    <x v="0"/>
    <x v="420"/>
    <s v="21579"/>
    <s v="CC Tille et Venelle"/>
    <s v="200070910"/>
    <s v="CC"/>
    <s v="Côte-d'Or"/>
    <s v="21"/>
    <s v="Bourgogne-Franche-Comté"/>
    <s v="27"/>
    <s v="BT &lt;= 36 kVA"/>
    <m/>
    <m/>
    <n v="0"/>
    <n v="0"/>
    <n v="0"/>
    <n v="0"/>
    <n v="0"/>
    <n v="0"/>
    <n v="0"/>
    <n v="0"/>
    <n v="0"/>
    <n v="0"/>
    <s v="{&quot;coordinates&quot;:[[[[4.855306722,47.572121651],[4.856562747,47.573960947],[4.858958731,47.575826189],[4.861018804,47.578051489],[4.864151908,47.580133562],[4.864389283,47.580529536],[4.864432651,47.581352686],[4.864575489,47.581708753],[4.864919818,47.582080507],[4.865883871,47.582669247],[4.866341898,47.583171534],[4.866712064,47.584167729],[4.867142828,47.584879336],[4.867494653,47.586149535],[4.868599799,47.58749681],[4.86991278,47.589418784],[4.870692218,47.591153015],[4.871874461,47.592416188],[4.87308839,47.593518575],[4.87402977,47.594173339],[4.875188211,47.594716564],[4.875791744,47.595301111],[4.870051439,47.595697552],[4.869781569,47.595555116],[4.869262302,47.595550828],[4.868616962,47.595747539],[4.868224931,47.596032029],[4.867445381,47.598138762],[4.867233126,47.598387958],[4.86720578,47.599242844],[4.866894618,47.600318358],[4.866383065,47.600954995],[4.864614821,47.605022293],[4.864959688,47.605481372],[4.863910402,47.607115183],[4.86193166,47.608555827],[4.860613866,47.609748207],[4.860323192,47.610844076],[4.859245655,47.612629548],[4.859007089,47.613158256],[4.859481572,47.613897998],[4.86158242,47.614653234],[4.861027308,47.61523021],[4.860325339,47.615490796],[4.860953118,47.616081331],[4.862136519,47.61778845],[4.861533161,47.618433723],[4.861371936,47.618889173],[4.860462348,47.619804026],[4.860362795,47.620118936],[4.860392227,47.620925186],[4.859940272,47.621789524],[4.859202133,47.622581886],[4.861090645,47.623692553],[4.860752112,47.623990563],[4.85883451,47.625218573],[4.857672239,47.625612515],[4.857425988,47.625999082],[4.856632331,47.626921058],[4.855725754,47.627775495],[4.855235246,47.629412023],[4.854923206,47.629362958],[4.854654691,47.629838106],[4.854061873,47.630371522],[4.854623107,47.630615609],[4.854340381,47.631027057],[4.853962507,47.630770154],[4.854062399,47.63165181],[4.854270136,47.632110392],[4.85686926,47.63441991],[4.85699529,47.634864479],[4.856604942,47.635360474],[4.856680848,47.635972404],[4.85696235,47.636367684],[4.857483672,47.636802366],[4.858667536,47.637174284],[4.860234931,47.638191936],[4.860493443,47.638538054],[4.861494174,47.638813823],[4.86199068,47.639031897],[4.862152784,47.64031771],[4.862394148,47.640629884],[4.863108327,47.640976834],[4.864429056,47.641220464],[4.866131357,47.64121309],[4.866803205,47.641072705],[4.86773829,47.641107277],[4.868139953,47.640631772],[4.868344625,47.64057988],[4.869343232,47.641096911],[4.870084011,47.641365062],[4.869945134,47.642192005],[4.870238889,47.642705003],[4.87275726,47.641654465],[4.873632826,47.641662934],[4.875187764,47.641972914],[4.876459048,47.642323444],[4.877820648,47.642324974],[4.877958888,47.641748328],[4.877952193,47.640952525],[4.878186328,47.640186163],[4.879452816,47.637829378],[4.879631127,47.636159955],[4.879688216,47.633091528],[4.879821434,47.631919822],[4.878438985,47.630750894],[4.878429891,47.630643898],[4.879299957,47.630085185],[4.882118733,47.628812606],[4.883090019,47.628180203],[4.8845784,47.62699203],[4.885175994,47.626301713],[4.8861664,47.625647365],[4.887159969,47.6253468],[4.888028734,47.624906886],[4.891565511,47.62271309],[4.897344274,47.622983087],[4.898240937,47.623930104],[4.898201298,47.624313403],[4.897714684,47.625460272],[4.897056148,47.62660453],[4.895250241,47.628144659],[4.894839745,47.628587095],[4.894111738,47.629765773],[4.893759135,47.630601623],[4.893703781,47.631031092],[4.893816111,47.632357302],[4.89426201,47.633511534],[4.894132436,47.633989025],[4.893008883,47.636073562],[4.892774186,47.636967819],[4.892424619,47.637665857],[4.891981609,47.638020571],[4.890748812,47.638455597],[4.890409323,47.638687081],[4.89318485,47.641634012],[4.892658954,47.641643434],[4.892072252,47.641778988],[4.891389592,47.641650488],[4.890914188,47.642220005],[4.890697784,47.642805137],[4.889915511,47.643701042],[4.889911764,47.646152763],[4.889408129,47.647130587],[4.888777289,47.648015929],[4.887895518,47.648550584],[4.887777016,47.648854116],[4.886741781,47.649043706],[4.88515682,47.648947744],[4.884731014,47.649001432],[4.884750983,47.649604344],[4.885087848,47.650087798],[4.885143548,47.65124925],[4.886570181,47.652442593],[4.88707633,47.652625293],[4.888065785,47.653248556],[4.890392995,47.653868182],[4.890718023,47.654541785],[4.891095732,47.654784169],[4.893249019,47.655644246],[4.894489624,47.656281392],[4.895343407,47.655032268],[4.89687946,47.653784666],[4.89821381,47.653086833],[4.899462262,47.652222914],[4.902620358,47.65028259],[4.904038364,47.649207876],[4.904383751,47.64943994],[4.905329258,47.648903219],[4.906417845,47.648642365],[4.907493141,47.6480846],[4.911311699,47.646780599],[4.912438484,47.646472244],[4.921073512,47.644548755],[4.921738251,47.643843643],[4.921943943,47.643007424],[4.922323424,47.642335813],[4.923367855,47.642075523],[4.923967962,47.641796432],[4.925279642,47.64078352],[4.927243392,47.639531143],[4.931917003,47.637000439],[4.933740985,47.636310286],[4.935301625,47.635853162],[4.936762001,47.635240114],[4.94080757,47.634251881],[4.941189401,47.634092472],[4.941874108,47.633617399],[4.94261534,47.632865866],[4.944059358,47.630967262],[4.944319587,47.63050554],[4.944500698,47.62970029],[4.944842751,47.629108451],[4.946389147,47.627209906],[4.947177184,47.626650241],[4.947832061,47.626310682],[4.948289689,47.626770344],[4.949753542,47.625752796],[4.952394652,47.624224845],[4.95456357,47.622280655],[4.954361983,47.622230907],[4.95205165,47.620782123],[4.952307983,47.620617569],[4.951841049,47.620339955],[4.95214082,47.620125154],[4.951446909,47.619685662],[4.949081115,47.618499758],[4.949365409,47.617350627],[4.94927396,47.616013286],[4.949636022,47.613894942],[4.949758399,47.613563358],[4.950181565,47.613045772],[4.952820877,47.610903758],[4.953681326,47.610075413],[4.954362348,47.609802001],[4.955345758,47.609787335],[4.95556673,47.609531525],[4.954571366,47.609219553],[4.951772302,47.608663125],[4.950176901,47.608143253],[4.949717579,47.608070791],[4.949078249,47.608173306],[4.947717802,47.608545362],[4.946571836,47.609103806],[4.946038705,47.609271162],[4.9457605,47.608834611],[4.946055021,47.608659529],[4.946406164,47.608211586],[4.94636266,47.608004322],[4.941861779,47.607435503],[4.940885426,47.608265687],[4.939754688,47.608731971],[4.939083452,47.608030019],[4.938580901,47.607756545],[4.938468567,47.60810956],[4.938982475,47.608622348],[4.938284417,47.609308326],[4.936889457,47.608731824],[4.933356394,47.60749654],[4.933221016,47.60739794],[4.933339939,47.606380339],[4.93353614,47.606099772],[4.934164907,47.605668877],[4.933681795,47.605085329],[4.933093441,47.604646682],[4.931806714,47.604002601],[4.92978237,47.60331848],[4.927184304,47.602191806],[4.924974571,47.601531372],[4.92393316,47.601336052],[4.92305252,47.60028181],[4.922306575,47.599788083],[4.920388793,47.598986798],[4.918343767,47.598717899],[4.917343121,47.598765854],[4.916604803,47.597147389],[4.916396197,47.596972539],[4.916170686,47.596437813],[4.915376735,47.596309485],[4.914050965,47.595678458],[4.912352422,47.595044521],[4.908457983,47.593040992],[4.907457183,47.591814827],[4.907239285,47.590595669],[4.906890276,47.589990913],[4.906265738,47.589571634],[4.90509559,47.588482372],[4.904028746,47.588049592],[4.9039548,47.587916642],[4.904367388,47.587357074],[4.904401571,47.586972053],[4.903609908,47.585633495],[4.904128869,47.585519682],[4.905138342,47.584420043],[4.906544068,47.585363196],[4.90730131,47.586145861],[4.908813364,47.587194396],[4.909552648,47.587584772],[4.913011666,47.587548827],[4.915018941,47.587260194],[4.916420797,47.58686442],[4.918880365,47.58568231],[4.920076694,47.585420426],[4.921825145,47.585560916],[4.923394126,47.585373896],[4.926604368,47.585233599],[4.929892572,47.585409762],[4.930935022,47.584942321],[4.932640394,47.583781395],[4.933209493,47.584356322],[4.935219717,47.583346974],[4.936292632,47.582694397],[4.937421208,47.581705938],[4.938490014,47.580538381],[4.93963271,47.579794572],[4.942500833,47.577135704],[4.943124305,47.576753457],[4.943551346,47.575800024],[4.943579261,47.574519191],[4.943762623,47.574182988],[4.944517579,47.573831857],[4.946394226,47.573335955],[4.947158235,47.573306999],[4.948499076,47.572786689],[4.948219509,47.572636489],[4.947637456,47.571488291],[4.947661114,47.570348887],[4.947529385,47.569655075],[4.947134009,47.56913764],[4.945808679,47.568108984],[4.945386037,47.567536174],[4.94530761,47.567062969],[4.945425368,47.566387503],[4.945683685,47.565845654],[4.946166744,47.565192005],[4.94621535,47.564261976],[4.946046359,47.563639915],[4.945640799,47.563133449],[4.943939841,47.562232592],[4.943535716,47.561947596],[4.942819424,47.561235603],[4.941820261,47.559840407],[4.941578818,47.559272669],[4.941563801,47.558932565],[4.941027296,47.559213418],[4.940022155,47.559373306],[4.936921635,47.560111848],[4.932856712,47.560926618],[4.931422454,47.561029613],[4.930812578,47.561159464],[4.929666696,47.56158631],[4.928624576,47.561755714],[4.927432843,47.562129272],[4.925279425,47.563133668],[4.924221095,47.564036224],[4.923524049,47.565515371],[4.923256566,47.565882642],[4.922416795,47.566576285],[4.920448857,47.567936787],[4.919924104,47.56895747],[4.918606318,47.570346851],[4.917297823,47.571403817],[4.91706723,47.572244973],[4.916881473,47.57255596],[4.916395387,47.572877283],[4.915059657,47.573511484],[4.91307002,47.57520715],[4.912382869,47.575488533],[4.911828183,47.575604771],[4.905055886,47.574757538],[4.902948194,47.574344443],[4.901964014,47.574094878],[4.90165506,47.573937844],[4.899811938,47.572469627],[4.899661835,47.57221456],[4.898540593,47.57143867],[4.89792821,47.571203729],[4.896071482,47.567771927],[4.896093036,47.565792519],[4.895222852,47.56511336],[4.894547101,47.56425186],[4.894186811,47.563957881],[4.89352695,47.563093415],[4.893210993,47.562435856],[4.890206335,47.562747501],[4.88758531,47.562698107],[4.885579396,47.56198503],[4.883580211,47.562102869],[4.882638231,47.562551164],[4.881761306,47.562656254],[4.880420443,47.562694986],[4.879902922,47.563411933],[4.87869228,47.5645065],[4.877288359,47.564152743],[4.875901364,47.56420477],[4.874475889,47.563766689],[4.873541412,47.56302808],[4.872882328,47.562251728],[4.871790583,47.562338583],[4.871486456,47.561859056],[4.870658114,47.56118625],[4.868406189,47.560314757],[4.866909256,47.559311388],[4.865878214,47.558887599],[4.86487587,47.558218437],[4.864335981,47.557993869],[4.863248931,47.55786988],[4.861568959,47.558289275],[4.86074206,47.558072872],[4.860260725,47.558077849],[4.858939128,47.55839965],[4.856854335,47.559037017],[4.856804741,47.559983209],[4.857010681,47.561239565],[4.856735245,47.561275463],[4.857434291,47.5637827],[4.857223767,47.564193924],[4.856592225,47.56458664],[4.8558807,47.565357884],[4.855707727,47.566352854],[4.855947525,47.568354183],[4.856209256,47.568612028],[4.856058051,47.569123148],[4.856049369,47.570213644],[4.856276146,47.57172447],[4.855306722,47.572121651]]]],&quot;type&quot;:&quot;MultiPolygon&quot;}"/>
    <s v="47.604896657, 4.900489154"/>
  </r>
  <r>
    <x v="0"/>
    <x v="420"/>
    <s v="21579"/>
    <s v="CC Tille et Venelle"/>
    <s v="200070910"/>
    <s v="CC"/>
    <s v="Côte-d'Or"/>
    <s v="21"/>
    <s v="Bourgogne-Franche-Comté"/>
    <s v="27"/>
    <s v="BT &gt; 36 kVA"/>
    <n v="4"/>
    <n v="376.93700000000001"/>
    <n v="0"/>
    <n v="0"/>
    <n v="0"/>
    <n v="0"/>
    <n v="1"/>
    <n v="1464.6289999999999"/>
    <n v="0"/>
    <n v="0"/>
    <n v="0"/>
    <n v="0"/>
    <s v="{&quot;coordinates&quot;:[[[[4.855306722,47.572121651],[4.856562747,47.573960947],[4.858958731,47.575826189],[4.861018804,47.578051489],[4.864151908,47.580133562],[4.864389283,47.580529536],[4.864432651,47.581352686],[4.864575489,47.581708753],[4.864919818,47.582080507],[4.865883871,47.582669247],[4.866341898,47.583171534],[4.866712064,47.584167729],[4.867142828,47.584879336],[4.867494653,47.586149535],[4.868599799,47.58749681],[4.86991278,47.589418784],[4.870692218,47.591153015],[4.871874461,47.592416188],[4.87308839,47.593518575],[4.87402977,47.594173339],[4.875188211,47.594716564],[4.875791744,47.595301111],[4.870051439,47.595697552],[4.869781569,47.595555116],[4.869262302,47.595550828],[4.868616962,47.595747539],[4.868224931,47.596032029],[4.867445381,47.598138762],[4.867233126,47.598387958],[4.86720578,47.599242844],[4.866894618,47.600318358],[4.866383065,47.600954995],[4.864614821,47.605022293],[4.864959688,47.605481372],[4.863910402,47.607115183],[4.86193166,47.608555827],[4.860613866,47.609748207],[4.860323192,47.610844076],[4.859245655,47.612629548],[4.859007089,47.613158256],[4.859481572,47.613897998],[4.86158242,47.614653234],[4.861027308,47.61523021],[4.860325339,47.615490796],[4.860953118,47.616081331],[4.862136519,47.61778845],[4.861533161,47.618433723],[4.861371936,47.618889173],[4.860462348,47.619804026],[4.860362795,47.620118936],[4.860392227,47.620925186],[4.859940272,47.621789524],[4.859202133,47.622581886],[4.861090645,47.623692553],[4.860752112,47.623990563],[4.85883451,47.625218573],[4.857672239,47.625612515],[4.857425988,47.625999082],[4.856632331,47.626921058],[4.855725754,47.627775495],[4.855235246,47.629412023],[4.854923206,47.629362958],[4.854654691,47.629838106],[4.854061873,47.630371522],[4.854623107,47.630615609],[4.854340381,47.631027057],[4.853962507,47.630770154],[4.854062399,47.63165181],[4.854270136,47.632110392],[4.85686926,47.63441991],[4.85699529,47.634864479],[4.856604942,47.635360474],[4.856680848,47.635972404],[4.85696235,47.636367684],[4.857483672,47.636802366],[4.858667536,47.637174284],[4.860234931,47.638191936],[4.860493443,47.638538054],[4.861494174,47.638813823],[4.86199068,47.639031897],[4.862152784,47.64031771],[4.862394148,47.640629884],[4.863108327,47.640976834],[4.864429056,47.641220464],[4.866131357,47.64121309],[4.866803205,47.641072705],[4.86773829,47.641107277],[4.868139953,47.640631772],[4.868344625,47.64057988],[4.869343232,47.641096911],[4.870084011,47.641365062],[4.869945134,47.642192005],[4.870238889,47.642705003],[4.87275726,47.641654465],[4.873632826,47.641662934],[4.875187764,47.641972914],[4.876459048,47.642323444],[4.877820648,47.642324974],[4.877958888,47.641748328],[4.877952193,47.640952525],[4.878186328,47.640186163],[4.879452816,47.637829378],[4.879631127,47.636159955],[4.879688216,47.633091528],[4.879821434,47.631919822],[4.878438985,47.630750894],[4.878429891,47.630643898],[4.879299957,47.630085185],[4.882118733,47.628812606],[4.883090019,47.628180203],[4.8845784,47.62699203],[4.885175994,47.626301713],[4.8861664,47.625647365],[4.887159969,47.6253468],[4.888028734,47.624906886],[4.891565511,47.62271309],[4.897344274,47.622983087],[4.898240937,47.623930104],[4.898201298,47.624313403],[4.897714684,47.625460272],[4.897056148,47.62660453],[4.895250241,47.628144659],[4.894839745,47.628587095],[4.894111738,47.629765773],[4.893759135,47.630601623],[4.893703781,47.631031092],[4.893816111,47.632357302],[4.89426201,47.633511534],[4.894132436,47.633989025],[4.893008883,47.636073562],[4.892774186,47.636967819],[4.892424619,47.637665857],[4.891981609,47.638020571],[4.890748812,47.638455597],[4.890409323,47.638687081],[4.89318485,47.641634012],[4.892658954,47.641643434],[4.892072252,47.641778988],[4.891389592,47.641650488],[4.890914188,47.642220005],[4.890697784,47.642805137],[4.889915511,47.643701042],[4.889911764,47.646152763],[4.889408129,47.647130587],[4.888777289,47.648015929],[4.887895518,47.648550584],[4.887777016,47.648854116],[4.886741781,47.649043706],[4.88515682,47.648947744],[4.884731014,47.649001432],[4.884750983,47.649604344],[4.885087848,47.650087798],[4.885143548,47.65124925],[4.886570181,47.652442593],[4.88707633,47.652625293],[4.888065785,47.653248556],[4.890392995,47.653868182],[4.890718023,47.654541785],[4.891095732,47.654784169],[4.893249019,47.655644246],[4.894489624,47.656281392],[4.895343407,47.655032268],[4.89687946,47.653784666],[4.89821381,47.653086833],[4.899462262,47.652222914],[4.902620358,47.65028259],[4.904038364,47.649207876],[4.904383751,47.64943994],[4.905329258,47.648903219],[4.906417845,47.648642365],[4.907493141,47.6480846],[4.911311699,47.646780599],[4.912438484,47.646472244],[4.921073512,47.644548755],[4.921738251,47.643843643],[4.921943943,47.643007424],[4.922323424,47.642335813],[4.923367855,47.642075523],[4.923967962,47.641796432],[4.925279642,47.64078352],[4.927243392,47.639531143],[4.931917003,47.637000439],[4.933740985,47.636310286],[4.935301625,47.635853162],[4.936762001,47.635240114],[4.94080757,47.634251881],[4.941189401,47.634092472],[4.941874108,47.633617399],[4.94261534,47.632865866],[4.944059358,47.630967262],[4.944319587,47.63050554],[4.944500698,47.62970029],[4.944842751,47.629108451],[4.946389147,47.627209906],[4.947177184,47.626650241],[4.947832061,47.626310682],[4.948289689,47.626770344],[4.949753542,47.625752796],[4.952394652,47.624224845],[4.95456357,47.622280655],[4.954361983,47.622230907],[4.95205165,47.620782123],[4.952307983,47.620617569],[4.951841049,47.620339955],[4.95214082,47.620125154],[4.951446909,47.619685662],[4.949081115,47.618499758],[4.949365409,47.617350627],[4.94927396,47.616013286],[4.949636022,47.613894942],[4.949758399,47.613563358],[4.950181565,47.613045772],[4.952820877,47.610903758],[4.953681326,47.610075413],[4.954362348,47.609802001],[4.955345758,47.609787335],[4.95556673,47.609531525],[4.954571366,47.609219553],[4.951772302,47.608663125],[4.950176901,47.608143253],[4.949717579,47.608070791],[4.949078249,47.608173306],[4.947717802,47.608545362],[4.946571836,47.609103806],[4.946038705,47.609271162],[4.9457605,47.608834611],[4.946055021,47.608659529],[4.946406164,47.608211586],[4.94636266,47.608004322],[4.941861779,47.607435503],[4.940885426,47.608265687],[4.939754688,47.608731971],[4.939083452,47.608030019],[4.938580901,47.607756545],[4.938468567,47.60810956],[4.938982475,47.608622348],[4.938284417,47.609308326],[4.936889457,47.608731824],[4.933356394,47.60749654],[4.933221016,47.60739794],[4.933339939,47.606380339],[4.93353614,47.606099772],[4.934164907,47.605668877],[4.933681795,47.605085329],[4.933093441,47.604646682],[4.931806714,47.604002601],[4.92978237,47.60331848],[4.927184304,47.602191806],[4.924974571,47.601531372],[4.92393316,47.601336052],[4.92305252,47.60028181],[4.922306575,47.599788083],[4.920388793,47.598986798],[4.918343767,47.598717899],[4.917343121,47.598765854],[4.916604803,47.597147389],[4.916396197,47.596972539],[4.916170686,47.596437813],[4.915376735,47.596309485],[4.914050965,47.595678458],[4.912352422,47.595044521],[4.908457983,47.593040992],[4.907457183,47.591814827],[4.907239285,47.590595669],[4.906890276,47.589990913],[4.906265738,47.589571634],[4.90509559,47.588482372],[4.904028746,47.588049592],[4.9039548,47.587916642],[4.904367388,47.587357074],[4.904401571,47.586972053],[4.903609908,47.585633495],[4.904128869,47.585519682],[4.905138342,47.584420043],[4.906544068,47.585363196],[4.90730131,47.586145861],[4.908813364,47.587194396],[4.909552648,47.587584772],[4.913011666,47.587548827],[4.915018941,47.587260194],[4.916420797,47.58686442],[4.918880365,47.58568231],[4.920076694,47.585420426],[4.921825145,47.585560916],[4.923394126,47.585373896],[4.926604368,47.585233599],[4.929892572,47.585409762],[4.930935022,47.584942321],[4.932640394,47.583781395],[4.933209493,47.584356322],[4.935219717,47.583346974],[4.936292632,47.582694397],[4.937421208,47.581705938],[4.938490014,47.580538381],[4.93963271,47.579794572],[4.942500833,47.577135704],[4.943124305,47.576753457],[4.943551346,47.575800024],[4.943579261,47.574519191],[4.943762623,47.574182988],[4.944517579,47.573831857],[4.946394226,47.573335955],[4.947158235,47.573306999],[4.948499076,47.572786689],[4.948219509,47.572636489],[4.947637456,47.571488291],[4.947661114,47.570348887],[4.947529385,47.569655075],[4.947134009,47.56913764],[4.945808679,47.568108984],[4.945386037,47.567536174],[4.94530761,47.567062969],[4.945425368,47.566387503],[4.945683685,47.565845654],[4.946166744,47.565192005],[4.94621535,47.564261976],[4.946046359,47.563639915],[4.945640799,47.563133449],[4.943939841,47.562232592],[4.943535716,47.561947596],[4.942819424,47.561235603],[4.941820261,47.559840407],[4.941578818,47.559272669],[4.941563801,47.558932565],[4.941027296,47.559213418],[4.940022155,47.559373306],[4.936921635,47.560111848],[4.932856712,47.560926618],[4.931422454,47.561029613],[4.930812578,47.561159464],[4.929666696,47.56158631],[4.928624576,47.561755714],[4.927432843,47.562129272],[4.925279425,47.563133668],[4.924221095,47.564036224],[4.923524049,47.565515371],[4.923256566,47.565882642],[4.922416795,47.566576285],[4.920448857,47.567936787],[4.919924104,47.56895747],[4.918606318,47.570346851],[4.917297823,47.571403817],[4.91706723,47.572244973],[4.916881473,47.57255596],[4.916395387,47.572877283],[4.915059657,47.573511484],[4.91307002,47.57520715],[4.912382869,47.575488533],[4.911828183,47.575604771],[4.905055886,47.574757538],[4.902948194,47.574344443],[4.901964014,47.574094878],[4.90165506,47.573937844],[4.899811938,47.572469627],[4.899661835,47.57221456],[4.898540593,47.57143867],[4.89792821,47.571203729],[4.896071482,47.567771927],[4.896093036,47.565792519],[4.895222852,47.56511336],[4.894547101,47.56425186],[4.894186811,47.563957881],[4.89352695,47.563093415],[4.893210993,47.562435856],[4.890206335,47.562747501],[4.88758531,47.562698107],[4.885579396,47.56198503],[4.883580211,47.562102869],[4.882638231,47.562551164],[4.881761306,47.562656254],[4.880420443,47.562694986],[4.879902922,47.563411933],[4.87869228,47.5645065],[4.877288359,47.564152743],[4.875901364,47.56420477],[4.874475889,47.563766689],[4.873541412,47.56302808],[4.872882328,47.562251728],[4.871790583,47.562338583],[4.871486456,47.561859056],[4.870658114,47.56118625],[4.868406189,47.560314757],[4.866909256,47.559311388],[4.865878214,47.558887599],[4.86487587,47.558218437],[4.864335981,47.557993869],[4.863248931,47.55786988],[4.861568959,47.558289275],[4.86074206,47.558072872],[4.860260725,47.558077849],[4.858939128,47.55839965],[4.856854335,47.559037017],[4.856804741,47.559983209],[4.857010681,47.561239565],[4.856735245,47.561275463],[4.857434291,47.5637827],[4.857223767,47.564193924],[4.856592225,47.56458664],[4.8558807,47.565357884],[4.855707727,47.566352854],[4.855947525,47.568354183],[4.856209256,47.568612028],[4.856058051,47.569123148],[4.856049369,47.570213644],[4.856276146,47.57172447],[4.855306722,47.572121651]]]],&quot;type&quot;:&quot;MultiPolygon&quot;}"/>
    <s v="47.604896657, 4.900489154"/>
  </r>
  <r>
    <x v="0"/>
    <x v="74"/>
    <s v="21577"/>
    <s v="CC Rives de Saône"/>
    <s v="242101509"/>
    <s v="CC"/>
    <s v="Côte-d'Or"/>
    <s v="21"/>
    <s v="Bourgogne-Franche-Comté"/>
    <s v="27"/>
    <s v="BT &gt; 36 kVA"/>
    <n v="1"/>
    <n v="126.379"/>
    <n v="0"/>
    <n v="0"/>
    <n v="0"/>
    <n v="0"/>
    <n v="0"/>
    <n v="0"/>
    <n v="0"/>
    <n v="0"/>
    <n v="0"/>
    <n v="0"/>
    <s v="{&quot;coordinates&quot;:[[[[5.22914949,47.098929105],[5.228756952,47.099292437],[5.22862164,47.099784108],[5.228262722,47.100290897],[5.228183411,47.100605858],[5.228275409,47.101267877],[5.228667441,47.102487028],[5.228716556,47.102845447],[5.229405117,47.103387883],[5.230089571,47.103161225],[5.230198118,47.103361781],[5.230892823,47.104020275],[5.231913031,47.104320322],[5.228935498,47.107661591],[5.232092573,47.109388509],[5.23215359,47.110161003],[5.233628626,47.110164042],[5.234898656,47.111776912],[5.23568249,47.110890815],[5.23625532,47.112105545],[5.236620929,47.112618159],[5.23843193,47.112227352],[5.239372257,47.113679934],[5.239738349,47.11486983],[5.242089374,47.114772932],[5.242902316,47.115697464],[5.24405402,47.1159165],[5.245500363,47.116936801],[5.245824345,47.117302485],[5.246115852,47.117300426],[5.248865979,47.119966997],[5.246384218,47.120952823],[5.245614859,47.121330733],[5.247545644,47.123552999],[5.243567028,47.12516678],[5.242299667,47.125851543],[5.246880287,47.129020354],[5.246251772,47.129550443],[5.246463974,47.129702137],[5.247096699,47.129715966],[5.247526289,47.129384281],[5.251496483,47.131195765],[5.252529636,47.131569242],[5.253823255,47.132363649],[5.253526344,47.132680164],[5.256011291,47.134187177],[5.255437064,47.13453162],[5.256709283,47.135379553],[5.258005647,47.134409459],[5.258951391,47.133828979],[5.259324667,47.13372892],[5.264459824,47.131115646],[5.264845048,47.13142604],[5.266606318,47.13134831],[5.266662637,47.13058524],[5.266528659,47.128749597],[5.266127945,47.127976567],[5.265907782,47.126852339],[5.265546196,47.126287496],[5.26487678,47.125651223],[5.264744346,47.125357495],[5.26458826,47.123088157],[5.264724707,47.122001977],[5.264558261,47.118324187],[5.264582743,47.117870669],[5.265454372,47.116257603],[5.265907898,47.116374811],[5.266054983,47.116170178],[5.266509446,47.114239231],[5.267217831,47.114330724],[5.267349177,47.113344611],[5.266700845,47.113269055],[5.267208707,47.111354168],[5.269124545,47.111641732],[5.269220361,47.109875425],[5.268737253,47.108427609],[5.273187574,47.108441977],[5.274457105,47.107639724],[5.279520282,47.1034311],[5.280519389,47.10241524],[5.280851833,47.102197922],[5.275423204,47.101432134],[5.27304832,47.10110507],[5.270463641,47.100619054],[5.270307047,47.101222884],[5.269969135,47.101687065],[5.26928799,47.102050801],[5.26896429,47.10263359],[5.269007834,47.103730664],[5.269677433,47.103906663],[5.26933007,47.104460194],[5.268436295,47.104944286],[5.268093041,47.105439188],[5.266249588,47.105361851],[5.265245217,47.105506728],[5.264669723,47.105341469],[5.264298885,47.105494642],[5.263483891,47.10512331],[5.263135067,47.10517247],[5.259948962,47.104785355],[5.258207425,47.103550331],[5.258093566,47.103131039],[5.259686038,47.101503024],[5.259936986,47.100692914],[5.258322423,47.100565045],[5.256289891,47.100251666],[5.254216496,47.099654435],[5.252338215,47.098738131],[5.250180132,47.097310255],[5.247459182,47.095665415],[5.246353688,47.095184327],[5.244407285,47.094081881],[5.243482382,47.092931661],[5.241785795,47.090253547],[5.240897245,47.089467376],[5.241739771,47.088544058],[5.242280763,47.087758983],[5.242502007,47.087149436],[5.243555459,47.085433918],[5.244643735,47.084303152],[5.244683357,47.083259398],[5.244456927,47.082729694],[5.244065033,47.082342807],[5.24349262,47.082085518],[5.242691673,47.081881299],[5.242021311,47.081836663],[5.239826653,47.081949472],[5.238859703,47.082287948],[5.237861646,47.082862096],[5.236168542,47.084005401],[5.235575092,47.084703196],[5.233556298,47.086008576],[5.232975445,47.08624767],[5.232326365,47.086240394],[5.232132414,47.08728892],[5.231534845,47.087825552],[5.231955742,47.088149773],[5.231869637,47.088681931],[5.231996195,47.088967702],[5.231780535,47.090033759],[5.231230698,47.090003844],[5.231060935,47.090522305],[5.231687349,47.090904706],[5.230991361,47.091517989],[5.231099501,47.091741069],[5.231484024,47.091886761],[5.231567688,47.092378713],[5.231229401,47.092808559],[5.231243042,47.093871087],[5.231567912,47.094423231],[5.231507465,47.094970204],[5.231805426,47.095859718],[5.2313791,47.096680352],[5.230931126,47.097137531],[5.23078508,47.097528538],[5.230379994,47.097715588],[5.23000745,47.097318375],[5.229577949,47.097457256],[5.229373268,47.098152917],[5.229499088,47.098739527],[5.22914949,47.098929105]]]],&quot;type&quot;:&quot;MultiPolygon&quot;}"/>
    <s v="47.109187696, 5.250172507"/>
  </r>
  <r>
    <x v="0"/>
    <x v="75"/>
    <s v="21576"/>
    <s v="CC des Terres d'Auxois"/>
    <s v="200071017"/>
    <s v="CC"/>
    <s v="Côte-d'Or"/>
    <s v="21"/>
    <s v="Bourgogne-Franche-Comté"/>
    <s v="27"/>
    <s v="BT &lt;= 36 kVA"/>
    <m/>
    <m/>
    <n v="0"/>
    <n v="0"/>
    <n v="0"/>
    <n v="0"/>
    <n v="0"/>
    <n v="0"/>
    <n v="0"/>
    <n v="0"/>
    <n v="0"/>
    <n v="0"/>
    <s v="{&quot;coordinates&quot;:[[[[4.455170072,47.36094889],[4.453072716,47.362084391],[4.452411798,47.362096255],[4.450783719,47.362800873],[4.450927441,47.363068288],[4.449697898,47.363811131],[4.448512025,47.364405755],[4.448492359,47.364757143],[4.448704051,47.36503902],[4.448407147,47.365282219],[4.448029918,47.365348145],[4.4473611,47.365658099],[4.445660162,47.365780113],[4.445034567,47.365579909],[4.444426595,47.365738729],[4.443290351,47.365768153],[4.443058146,47.366052851],[4.443819224,47.367003186],[4.444357573,47.367998602],[4.444574353,47.3682237],[4.444013193,47.369088721],[4.443566245,47.369322966],[4.442748325,47.370596333],[4.441985863,47.371419723],[4.441994562,47.371644706],[4.442620531,47.372398644],[4.442696666,47.372666908],[4.442115494,47.373036966],[4.440856319,47.373429835],[4.440330954,47.373114917],[4.438730948,47.374538397],[4.438324838,47.374321034],[4.437314216,47.375236598],[4.437027406,47.375019556],[4.436324898,47.375662093],[4.435721266,47.37549308],[4.435217467,47.376132255],[4.434763652,47.376410666],[4.433783738,47.376743286],[4.433336403,47.377314228],[4.434626881,47.377987082],[4.43437564,47.378307109],[4.435182832,47.378651887],[4.43471627,47.379148341],[4.436420948,47.379891693],[4.437135516,47.379499308],[4.438308895,47.379064327],[4.43807342,47.379724502],[4.438548358,47.379986032],[4.437600576,47.381172725],[4.437524834,47.381413157],[4.436359361,47.381106136],[4.435362744,47.382451875],[4.437476321,47.383065012],[4.437358752,47.383426609],[4.43644845,47.383343323],[4.435936059,47.384307633],[4.435625785,47.384305162],[4.435344713,47.385046925],[4.436875905,47.38583923],[4.437582089,47.385378521],[4.438558375,47.385004501],[4.43910963,47.385341614],[4.440457929,47.386429653],[4.441516266,47.38609961],[4.441916294,47.386185585],[4.442759314,47.385983349],[4.443673077,47.385651479],[4.444190537,47.385372243],[4.444548028,47.385995351],[4.444760661,47.38675261],[4.445057888,47.387155877],[4.444680711,47.387328031],[4.445077855,47.387650825],[4.445497646,47.387534863],[4.446109567,47.38820162],[4.446811116,47.388504415],[4.447362686,47.388997248],[4.447677569,47.389120277],[4.447408764,47.390213056],[4.447173662,47.39063915],[4.447727594,47.391022108],[4.449332726,47.391397366],[4.45000526,47.391654586],[4.450307083,47.392666423],[4.455874128,47.392604951],[4.475307378,47.392402306],[4.487648728,47.392067681],[4.488425113,47.391187092],[4.489112261,47.391486218],[4.48933748,47.391145696],[4.489858858,47.391395621],[4.490541463,47.391578649],[4.490766496,47.391088666],[4.492536237,47.391602579],[4.494374571,47.386822328],[4.493335793,47.386701521],[4.493454095,47.386379471],[4.492613612,47.386142664],[4.491918171,47.386067857],[4.48987812,47.38631551],[4.488553553,47.386309968],[4.488153859,47.385904518],[4.487715455,47.385059283],[4.487120665,47.384215146],[4.485708685,47.382870945],[4.485836557,47.381409814],[4.488898853,47.380793495],[4.489886625,47.380705208],[4.490719101,47.380466741],[4.491868853,47.380340345],[4.493541467,47.379140281],[4.494508124,47.37877131],[4.497205813,47.378588032],[4.498796373,47.379580452],[4.499831133,47.379088107],[4.499160245,47.378418782],[4.499868462,47.377910839],[4.500245455,47.377408968],[4.500239094,47.377228976],[4.499128988,47.376684167],[4.497622985,47.375536699],[4.497172682,47.374979767],[4.497337079,47.374269056],[4.497058111,47.373914301],[4.495271018,47.37394721],[4.494468527,47.373782859],[4.49240353,47.37254527],[4.491450182,47.371768781],[4.490843581,47.370925711],[4.490109189,47.370252647],[4.489444408,47.369365297],[4.489382192,47.368938417],[4.488600884,47.367862577],[4.488017906,47.367437863],[4.48831448,47.365708048],[4.488316771,47.365074155],[4.487047009,47.36525788],[4.486544444,47.365438082],[4.485703835,47.364992343],[4.483262387,47.365217111],[4.482641292,47.364945021],[4.48230358,47.364425312],[4.481955,47.364087616],[4.482546952,47.363881082],[4.482333022,47.363524562],[4.48062517,47.363871371],[4.480137204,47.36357236],[4.479798871,47.363076962],[4.478157227,47.36342199],[4.477871745,47.363064572],[4.476175363,47.362769203],[4.475739528,47.362533439],[4.475125223,47.362361164],[4.473515511,47.364206642],[4.472016244,47.363851089],[4.471275159,47.363549846],[4.470075625,47.363347138],[4.467416008,47.36339516],[4.466717987,47.362002094],[4.46574058,47.36245831],[4.464748889,47.362634682],[4.463979436,47.363234122],[4.462010018,47.362010103],[4.461936254,47.361831857],[4.463220477,47.360818082],[4.463216697,47.360728093],[4.461206568,47.359659437],[4.461077671,47.359256791],[4.461762966,47.358147017],[4.460578707,47.357672108],[4.458859803,47.359413411],[4.458091554,47.360057816],[4.458232758,47.360280236],[4.45784041,47.360422015],[4.456757163,47.359812545],[4.455601516,47.3607337],[4.455170072,47.36094889]]]],&quot;type&quot;:&quot;MultiPolygon&quot;}"/>
    <s v="47.377669963, 4.46607981"/>
  </r>
  <r>
    <x v="0"/>
    <x v="421"/>
    <s v="21575"/>
    <s v="CC Rives de Saône"/>
    <s v="242101509"/>
    <s v="CC"/>
    <s v="Côte-d'Or"/>
    <s v="21"/>
    <s v="Bourgogne-Franche-Comté"/>
    <s v="27"/>
    <s v="BT &lt;= 36 kVA"/>
    <m/>
    <m/>
    <n v="0"/>
    <n v="0"/>
    <n v="0"/>
    <n v="0"/>
    <n v="0"/>
    <n v="0"/>
    <n v="0"/>
    <n v="0"/>
    <n v="0"/>
    <n v="0"/>
    <s v="{&quot;coordinates&quot;:[[[[5.34565147,47.076606467],[5.344988836,47.076558668],[5.343736433,47.076895724],[5.342576187,47.076926456],[5.341480913,47.077056741],[5.340707261,47.0773066],[5.33951828,47.077526133],[5.337598361,47.078038761],[5.336079925,47.078232497],[5.335392625,47.0781329],[5.334451176,47.077797043],[5.333833783,47.077362762],[5.333651327,47.076467539],[5.331659805,47.076849111],[5.330665294,47.077755471],[5.330424283,47.078158445],[5.329986428,47.078491529],[5.32916592,47.078909785],[5.328635076,47.079074505],[5.32691854,47.080026001],[5.324741189,47.0809336],[5.322823847,47.081940412],[5.319756152,47.083151329],[5.319323048,47.083168128],[5.318202738,47.082934807],[5.317957569,47.082967646],[5.31686182,47.083766023],[5.315454942,47.084290506],[5.315410199,47.08450757],[5.312632807,47.085607092],[5.311726167,47.085898142],[5.308593367,47.086122889],[5.304472592,47.086866239],[5.303251801,47.087151776],[5.299635855,47.088480248],[5.297899151,47.088946222],[5.29503183,47.089526495],[5.292744171,47.090187069],[5.291734615,47.090605196],[5.288822245,47.092861488],[5.288299316,47.093529345],[5.287261986,47.095346749],[5.286428894,47.096445857],[5.287617013,47.096875397],[5.287432302,47.097215909],[5.286225525,47.09709297],[5.285109681,47.099768455],[5.281982789,47.098938543],[5.280981383,47.101425281],[5.280851833,47.102197922],[5.284141321,47.1026896],[5.286137915,47.102864499],[5.287987997,47.10278827],[5.29351701,47.102185139],[5.296129068,47.102099064],[5.29743402,47.102201037],[5.297996119,47.102390719],[5.299333969,47.103108989],[5.302557358,47.105876606],[5.303455425,47.106394628],[5.304715219,47.10698019],[5.305931221,47.107343241],[5.307724994,47.107674034],[5.31249929,47.10829019],[5.312662264,47.10809148],[5.313933606,47.107529231],[5.314713932,47.107053357],[5.315179189,47.106582886],[5.315715949,47.105535438],[5.31639284,47.103144944],[5.316513112,47.102475119],[5.316505094,47.101613314],[5.31685148,47.101171336],[5.319160857,47.099784794],[5.319522475,47.099483011],[5.319476048,47.098342758],[5.319715522,47.098022709],[5.320579571,47.097718945],[5.321724617,47.097171746],[5.323313746,47.096707482],[5.324514456,47.096473481],[5.32496943,47.096166199],[5.325180654,47.095375639],[5.325024958,47.09402862],[5.325047683,47.092965335],[5.325731311,47.091936491],[5.326959502,47.090936311],[5.327817898,47.089649935],[5.328051519,47.089074184],[5.328393613,47.088567402],[5.328603953,47.088460484],[5.329594202,47.08836577],[5.334550693,47.088166683],[5.335292041,47.088019303],[5.337201445,47.087225013],[5.338098404,47.086956474],[5.357404817,47.083583822],[5.357924602,47.083287691],[5.359401032,47.080836431],[5.359102032,47.080693017],[5.358204777,47.079985352],[5.358105437,47.07982435],[5.35814696,47.079115539],[5.358002869,47.078896002],[5.357203597,47.078407908],[5.356588829,47.078671747],[5.355803325,47.079162441],[5.354761855,47.079226902],[5.353763907,47.078657265],[5.352691071,47.078335039],[5.35197131,47.077824574],[5.349936054,47.07792723],[5.349066035,47.078113353],[5.348398489,47.077499123],[5.347742433,47.077057594],[5.346812208,47.077071986],[5.345947697,47.077263378],[5.34565147,47.076606467]]]],&quot;type&quot;:&quot;MultiPolygon&quot;}"/>
    <s v="47.091453506, 5.316872612"/>
  </r>
  <r>
    <x v="0"/>
    <x v="77"/>
    <s v="21573"/>
    <s v="CC Forêts, Seine et Suzon"/>
    <s v="200039063"/>
    <s v="CC"/>
    <s v="Côte-d'Or"/>
    <s v="21"/>
    <s v="Bourgogne-Franche-Comté"/>
    <s v="27"/>
    <s v="BT &gt; 36 kVA"/>
    <n v="1"/>
    <n v="80.608000000000004"/>
    <n v="0"/>
    <n v="0"/>
    <n v="0"/>
    <n v="0"/>
    <n v="0"/>
    <n v="0"/>
    <n v="0"/>
    <n v="0"/>
    <n v="0"/>
    <n v="0"/>
    <s v="{&quot;coordinates&quot;:[[[[4.785566265,47.451810179],[4.78850147,47.450384783],[4.789180543,47.450169052],[4.789422029,47.449967249],[4.800271534,47.446507118],[4.801283396,47.445967419],[4.802067829,47.445335789],[4.802821721,47.445019771],[4.804457901,47.444614437],[4.805037534,47.444602747],[4.805858339,47.444461254],[4.805033119,47.443487197],[4.804270336,47.442986688],[4.803809689,47.442826351],[4.803934896,47.442484952],[4.802058853,47.442071013],[4.802011473,47.442161788],[4.799865193,47.441920376],[4.799256821,47.441549807],[4.798482192,47.440812634],[4.797956478,47.440452487],[4.797552861,47.439973397],[4.797818601,47.439824324],[4.797452417,47.438562192],[4.797698385,47.4385755],[4.797693776,47.437686858],[4.797260253,47.436750815],[4.796612956,47.436523101],[4.796021878,47.437022054],[4.794954089,47.437433814],[4.794423489,47.437520334],[4.793474552,47.437479138],[4.792660376,47.43718194],[4.790220368,47.435609558],[4.789833615,47.435512861],[4.789239792,47.435811928],[4.788079527,47.436674355],[4.786072507,47.437177898],[4.785686519,47.437741179],[4.785280113,47.437771727],[4.784160502,47.437347695],[4.782965764,47.43646019],[4.781819148,47.43633999],[4.780480819,47.436081347],[4.778583062,47.434920922],[4.777424871,47.434650488],[4.777297399,47.434528177],[4.777210836,47.433638989],[4.776817483,47.433102046],[4.776251229,47.43267309],[4.775774882,47.432474166],[4.774883093,47.432312192],[4.773596632,47.431251311],[4.773016276,47.431076471],[4.771621748,47.430477328],[4.768146089,47.42801174],[4.767845525,47.427829921],[4.767290878,47.427708688],[4.767187363,47.428150564],[4.767467982,47.429698616],[4.767648551,47.430144279],[4.768170974,47.430816154],[4.768237378,47.431621916],[4.76782268,47.432646586],[4.766951088,47.433941113],[4.766355001,47.435422338],[4.765289412,47.436752209],[4.765102568,47.437364622],[4.765060399,47.43801806],[4.76582773,47.438951849],[4.766059992,47.439676756],[4.76594242,47.440297122],[4.764897835,47.441945412],[4.765447299,47.442549355],[4.765631166,47.443134533],[4.765642783,47.443849281],[4.76542453,47.445079848],[4.765551731,47.446039554],[4.77884319,47.446910447],[4.783540586,47.44993777],[4.784283736,47.451724499],[4.784296855,47.452038541],[4.785131376,47.452024844],[4.785566265,47.451810179]]]],&quot;type&quot;:&quot;MultiPolygon&quot;}"/>
    <s v="47.441411467, 4.782086985"/>
  </r>
  <r>
    <x v="0"/>
    <x v="422"/>
    <s v="21572"/>
    <s v="CC Rives de Saône"/>
    <s v="242101509"/>
    <s v="CC"/>
    <s v="Côte-d'Or"/>
    <s v="21"/>
    <s v="Bourgogne-Franche-Comté"/>
    <s v="27"/>
    <s v="BT &lt;= 36 kVA"/>
    <n v="10"/>
    <n v="33.055"/>
    <n v="0"/>
    <n v="0"/>
    <n v="0"/>
    <n v="0"/>
    <n v="0"/>
    <n v="0"/>
    <n v="0"/>
    <n v="0"/>
    <n v="0"/>
    <n v="0"/>
    <s v="{&quot;coordinates&quot;:[[[[5.349617768,47.126029649],[5.35267616,47.125863897],[5.353952887,47.125937898],[5.355970994,47.126216555],[5.361223015,47.127202006],[5.363039642,47.12775937],[5.364644588,47.128454338],[5.365740932,47.12913717],[5.367286215,47.130274668],[5.3679985,47.130895985],[5.369643035,47.132667317],[5.370275188,47.133565878],[5.370551574,47.13420782],[5.371470051,47.137801716],[5.3730599,47.13781505],[5.375364566,47.137455207],[5.376490051,47.137145667],[5.376869065,47.135983177],[5.377692375,47.134271129],[5.380179646,47.133507518],[5.380178141,47.133264358],[5.379874768,47.132731077],[5.380430189,47.13150099],[5.380994344,47.131006599],[5.381659789,47.130892921],[5.382452396,47.131117988],[5.382982448,47.130837758],[5.383137975,47.130534617],[5.383800817,47.130123746],[5.384587479,47.129409481],[5.384711463,47.128841279],[5.385237258,47.128465649],[5.385878543,47.128224543],[5.386460819,47.127485656],[5.387344092,47.126838732],[5.38745574,47.126677902],[5.388528417,47.126553073],[5.389067025,47.126259126],[5.390049002,47.122691828],[5.39273762,47.120445694],[5.393903232,47.119950496],[5.393708823,47.119524879],[5.393334688,47.119211967],[5.392721565,47.117588053],[5.39197997,47.116546855],[5.39145983,47.115232658],[5.392189723,47.111730882],[5.392380253,47.111505363],[5.393302428,47.111325951],[5.395387669,47.110509953],[5.397026083,47.110031043],[5.398533675,47.109370175],[5.399251523,47.108840068],[5.400191281,47.108375607],[5.40073018,47.107945582],[5.400895855,47.107696245],[5.399982185,47.107264853],[5.398809577,47.106350635],[5.398233948,47.105510494],[5.398037074,47.103220437],[5.39752875,47.101252991],[5.397576681,47.100936744],[5.398057177,47.100114324],[5.398159702,47.098445857],[5.398655472,47.096722392],[5.398687426,47.096136257],[5.398555873,47.095669709],[5.398167152,47.095114821],[5.397519976,47.094649961],[5.396751713,47.09433893],[5.39497193,47.093198572],[5.391978254,47.09177707],[5.391121517,47.090629259],[5.391394197,47.089759822],[5.388666871,47.090325129],[5.388485181,47.090600001],[5.387705407,47.090800761],[5.386833575,47.091186263],[5.387709576,47.092086007],[5.387978243,47.093357682],[5.385267003,47.094142347],[5.385292904,47.0942508],[5.383752635,47.09461404],[5.382804414,47.094944339],[5.383376373,47.09579904],[5.383752615,47.09577687],[5.383854453,47.096230535],[5.383613172,47.096292256],[5.384310624,47.097448809],[5.386360723,47.100406805],[5.387168209,47.101811469],[5.390049498,47.106281659],[5.390046853,47.106519503],[5.382727057,47.110441886],[5.382221595,47.110139753],[5.381782863,47.110362261],[5.381237717,47.109997891],[5.38080189,47.110256364],[5.379346451,47.109772916],[5.377302294,47.110747203],[5.374162324,47.108351872],[5.374080872,47.108389573],[5.370987381,47.105514927],[5.370399507,47.105436009],[5.369274751,47.106167925],[5.368959503,47.106829202],[5.368091099,47.107962073],[5.366746359,47.108823666],[5.366561971,47.108860766],[5.366040845,47.109371326],[5.364373133,47.110480888],[5.3629305,47.11124896],[5.361843481,47.111672884],[5.359791572,47.112267813],[5.359164018,47.112579653],[5.355586802,47.115044855],[5.354040738,47.116380559],[5.353092889,47.117789636],[5.352944753,47.118295242],[5.352052007,47.119819377],[5.351781904,47.120463468],[5.351296577,47.12095341],[5.351606229,47.121759547],[5.351435111,47.12261599],[5.350057887,47.124925457],[5.349595332,47.124788941],[5.349316746,47.125481834],[5.349617768,47.126029649]]]],&quot;type&quot;:&quot;MultiPolygon&quot;}"/>
    <s v="47.116270528, 5.377231654"/>
  </r>
  <r>
    <x v="0"/>
    <x v="423"/>
    <s v="21571"/>
    <s v="CC Auxonne Pontailler Val de Saône"/>
    <s v="200070902"/>
    <s v="CC"/>
    <s v="Côte-d'Or"/>
    <s v="21"/>
    <s v="Bourgogne-Franche-Comté"/>
    <s v="27"/>
    <s v="BT &lt;= 36 kVA"/>
    <m/>
    <m/>
    <n v="0"/>
    <n v="0"/>
    <n v="0"/>
    <n v="0"/>
    <n v="0"/>
    <n v="0"/>
    <n v="0"/>
    <n v="0"/>
    <n v="0"/>
    <n v="0"/>
    <s v="{&quot;coordinates&quot;:[[[[5.431070313,47.349239279],[5.425881775,47.347356433],[5.425447475,47.347276339],[5.424604298,47.347883868],[5.422622548,47.346608477],[5.422031273,47.346309185],[5.419442186,47.345432782],[5.417799626,47.345475094],[5.414241409,47.346322767],[5.414410177,47.34494938],[5.41254511,47.345553741],[5.411982947,47.345251994],[5.410884302,47.344040024],[5.410843494,47.343898569],[5.409147662,47.342310802],[5.408924403,47.342001109],[5.408271481,47.341712935],[5.406884039,47.339582857],[5.406013357,47.338574167],[5.405874323,47.338251015],[5.405941919,47.337808299],[5.404490837,47.337683444],[5.40433702,47.33756234],[5.404317009,47.336879166],[5.400653324,47.337167516],[5.40082808,47.337845689],[5.400295683,47.337909833],[5.40003577,47.337193791],[5.399892777,47.337225567],[5.399422563,47.335865408],[5.399180276,47.335720907],[5.397994664,47.335842667],[5.39707168,47.335852717],[5.396116676,47.335709411],[5.394555958,47.336154099],[5.395135693,47.337091418],[5.393104457,47.337652064],[5.392382284,47.338006486],[5.39161138,47.336554324],[5.390624762,47.336771879],[5.38853764,47.33756596],[5.389361754,47.338845925],[5.389766731,47.339817485],[5.392138244,47.339486759],[5.393305547,47.339784235],[5.394257631,47.340513941],[5.39580465,47.34079816],[5.397895522,47.341866396],[5.397847026,47.342263678],[5.398789799,47.344679536],[5.398490782,47.345489982],[5.397988365,47.346019124],[5.397367625,47.346510177],[5.396549416,47.346615325],[5.396382939,47.346804291],[5.396082525,47.347821904],[5.396445057,47.348461982],[5.392565122,47.347396363],[5.392265803,47.3503422],[5.39188312,47.351805504],[5.391487879,47.354979366],[5.390487009,47.360267755],[5.39021693,47.364082071],[5.389344053,47.365912087],[5.387996725,47.367776163],[5.387459805,47.36872835],[5.385819658,47.372029503],[5.386253499,47.372096247],[5.386801949,47.372414611],[5.387484958,47.372628438],[5.388554402,47.373154039],[5.388898419,47.37400166],[5.389201805,47.374472753],[5.389163522,47.375041833],[5.389587699,47.375486125],[5.389731494,47.376124412],[5.390368789,47.376709319],[5.391004423,47.37675118],[5.392799328,47.376208987],[5.394892911,47.375467876],[5.395923621,47.37533135],[5.396955619,47.375283049],[5.399379438,47.375583373],[5.400241362,47.375793432],[5.399921404,47.376080135],[5.400339074,47.376376821],[5.400465042,47.376673227],[5.400322501,47.377457915],[5.399907834,47.377435857],[5.399340102,47.377667333],[5.398747269,47.37816771],[5.398624951,47.378456634],[5.39860419,47.37905958],[5.397913471,47.379239549],[5.398000938,47.379920418],[5.398201912,47.380055868],[5.398992597,47.380183649],[5.399346673,47.379947581],[5.399754091,47.37995538],[5.400039858,47.379852211],[5.400501909,47.380102949],[5.400796582,47.379724904],[5.401256227,47.379744228],[5.402177187,47.379050627],[5.402574075,47.378409282],[5.402949969,47.378216882],[5.402909834,47.377853858],[5.4033051,47.377797952],[5.40388628,47.377452699],[5.404191122,47.377124869],[5.403948381,47.376738117],[5.404035964,47.376532764],[5.404701562,47.376621664],[5.404991161,47.376042872],[5.405964379,47.376693695],[5.406450309,47.376176579],[5.406750736,47.376371198],[5.407160433,47.375869168],[5.408153841,47.375906226],[5.408384848,47.376031129],[5.409183468,47.376100135],[5.41010156,47.3760838],[5.412338476,47.375969839],[5.413968008,47.37573516],[5.414033197,47.375151097],[5.414732252,47.374716878],[5.414878624,47.374110413],[5.415085818,47.373912471],[5.415029491,47.373603824],[5.415370965,47.373355357],[5.414675497,47.373103223],[5.415017138,47.37259357],[5.415184839,47.372137066],[5.415730004,47.372260829],[5.416004928,47.372036259],[5.416095093,47.371712858],[5.416421155,47.371416974],[5.416486934,47.371052651],[5.417450581,47.370372441],[5.417945626,47.370296394],[5.41820422,47.370121694],[5.418023121,47.369780519],[5.41798409,47.36932651],[5.418940085,47.369094963],[5.419930797,47.368957251],[5.42048481,47.368778193],[5.421106889,47.368227552],[5.421150606,47.367580884],[5.421414653,47.366998974],[5.422110374,47.366641329],[5.422255997,47.365961914],[5.422618352,47.365385156],[5.422386346,47.36503244],[5.422689572,47.364584804],[5.422370492,47.363536809],[5.423522984,47.361965474],[5.424197206,47.361221888],[5.423586868,47.361003158],[5.423537162,47.360753817],[5.424120472,47.359934672],[5.424939758,47.359116903],[5.42538963,47.358337462],[5.42595641,47.357798752],[5.426256712,47.35696569],[5.427165341,47.355751554],[5.427471327,47.354517582],[5.426872647,47.354174337],[5.4269672,47.353774277],[5.427743405,47.3531204],[5.426373225,47.352362766],[5.426560779,47.352143594],[5.427572356,47.351478495],[5.428034465,47.35097168],[5.428855551,47.351134642],[5.429626417,47.350334957],[5.430773799,47.349597638],[5.431070313,47.349239279]]]],&quot;type&quot;:&quot;MultiPolygon&quot;}"/>
    <s v="47.358454362, 5.406230234"/>
  </r>
  <r>
    <x v="0"/>
    <x v="424"/>
    <s v="21568"/>
    <s v="CC du Montbardois"/>
    <s v="242101491"/>
    <s v="CC"/>
    <s v="Côte-d'Or"/>
    <s v="21"/>
    <s v="Bourgogne-Franche-Comté"/>
    <s v="27"/>
    <s v="BT &lt;= 36 kVA"/>
    <m/>
    <m/>
    <n v="0"/>
    <n v="0"/>
    <n v="0"/>
    <n v="0"/>
    <n v="0"/>
    <n v="0"/>
    <n v="0"/>
    <n v="0"/>
    <n v="0"/>
    <n v="0"/>
    <s v="{&quot;coordinates&quot;:[[[[4.299627352,47.679603501],[4.300919664,47.679466701],[4.301550273,47.679471385],[4.304374469,47.679946723],[4.305423541,47.680328402],[4.305939202,47.680319942],[4.306740652,47.680006719],[4.30674056,47.679894195],[4.307733915,47.679742657],[4.30872018,47.679411149],[4.31037971,47.679247628],[4.316589179,47.677864468],[4.319761881,47.675399941],[4.319276664,47.674913005],[4.318730341,47.672763174],[4.318785176,47.672447483],[4.31916949,47.672035353],[4.320103162,47.672064422],[4.321488887,47.67172649],[4.32174352,47.671406738],[4.323355551,47.669985074],[4.325483238,47.669903353],[4.326212378,47.669801461],[4.327200797,47.669514778],[4.327481294,47.669272137],[4.327051002,47.66901146],[4.32680348,47.668276098],[4.326481107,47.667853057],[4.326088742,47.6661156],[4.325947561,47.665850739],[4.325614013,47.66588873],[4.324241947,47.661831723],[4.324013293,47.660887289],[4.323859349,47.658550276],[4.322770907,47.656139222],[4.322100427,47.653977288],[4.32198311,47.653060394],[4.321355221,47.651001497],[4.320511457,47.649853355],[4.320174467,47.648940741],[4.319569077,47.646655622],[4.318865174,47.644855928],[4.318784202,47.643574027],[4.317981076,47.641960892],[4.317679489,47.641021762],[4.316629855,47.638592193],[4.315874315,47.637228766],[4.314423261,47.634014199],[4.31389748,47.632403311],[4.313257451,47.631289728],[4.312631404,47.630581085],[4.311700101,47.628613751],[4.310176937,47.629494164],[4.309063962,47.629888339],[4.306944916,47.630802391],[4.304934304,47.631415418],[4.304554037,47.631604212],[4.303297044,47.631830697],[4.301906975,47.632443947],[4.301305591,47.632522666],[4.300698991,47.6324421],[4.299114466,47.63382267],[4.298505472,47.63369891],[4.296737697,47.632694095],[4.295791991,47.632304892],[4.29479357,47.632322265],[4.293162541,47.631405003],[4.29164847,47.630035414],[4.290900134,47.629598978],[4.289648425,47.629934184],[4.288716593,47.629949871],[4.287378654,47.629747672],[4.285045829,47.629651831],[4.283585218,47.629829931],[4.282848131,47.629470739],[4.281319329,47.629138234],[4.279719058,47.628601243],[4.279198223,47.62820635],[4.27863689,47.627510325],[4.278489886,47.627043819],[4.276921604,47.627673126],[4.274835688,47.628877901],[4.273736553,47.629750502],[4.271872081,47.631536147],[4.270379091,47.632595746],[4.26761256,47.633980627],[4.267350017,47.634590221],[4.267514498,47.635178977],[4.266826556,47.635373685],[4.266782246,47.635919696],[4.266601685,47.636336652],[4.266679705,47.636705795],[4.266139775,47.637077135],[4.265056364,47.637052864],[4.264401824,47.63714097],[4.263118294,47.637215169],[4.261554195,47.636971009],[4.261224806,47.637066388],[4.261037595,47.637429394],[4.260507425,47.637482827],[4.260122886,47.637893872],[4.2601298,47.63807384],[4.260989974,47.638006945],[4.261008648,47.638515363],[4.260578722,47.638753158],[4.260004016,47.63923377],[4.259307034,47.640008265],[4.259528043,47.640906994],[4.259753177,47.641246647],[4.260247433,47.641701324],[4.261660111,47.642239707],[4.262456023,47.642268918],[4.262825842,47.641966951],[4.263332424,47.64181564],[4.264359584,47.641766719],[4.26495924,47.641664806],[4.265551457,47.642035581],[4.266137285,47.641912206],[4.266795021,47.641956388],[4.267265192,47.641562397],[4.267982716,47.640198891],[4.268616925,47.639646477],[4.269568682,47.639173428],[4.270899583,47.638737657],[4.271477866,47.638635041],[4.272410278,47.638916559],[4.273266322,47.640127922],[4.274384051,47.641028552],[4.274848834,47.641582513],[4.275580375,47.642206478],[4.27673213,47.642521575],[4.278289676,47.643260723],[4.279369191,47.643950173],[4.280222267,47.643584344],[4.283782456,47.642514532],[4.285168336,47.643864921],[4.286081238,47.645153885],[4.28647939,47.645147701],[4.287191535,47.646395656],[4.286733543,47.646627554],[4.287504213,47.647649809],[4.288356183,47.649389531],[4.288790592,47.64933883],[4.289029157,47.650335434],[4.289398273,47.650228737],[4.289899056,47.65132507],[4.290276174,47.651438834],[4.290798097,47.651920984],[4.290743728,47.652261865],[4.291029626,47.652734918],[4.293059323,47.65490359],[4.294559292,47.657308549],[4.294280999,47.658908603],[4.294352801,47.660220312],[4.293977108,47.66181604],[4.294679935,47.663487143],[4.294960522,47.66472542],[4.295467222,47.665286935],[4.295822767,47.666318231],[4.295748989,47.667176044],[4.294908847,47.668799422],[4.293733249,47.669891784],[4.293124426,47.670615983],[4.293144967,47.671188285],[4.295505695,47.674935795],[4.296551838,47.676026044],[4.299123573,47.679771136],[4.299627352,47.679603501]]]],&quot;type&quot;:&quot;MultiPolygon&quot;}"/>
    <s v="47.651551426, 4.301138244"/>
  </r>
  <r>
    <x v="0"/>
    <x v="79"/>
    <s v="21567"/>
    <s v="CC du Pays Arnay Liernais"/>
    <s v="200071173"/>
    <s v="CC"/>
    <s v="Côte-d'Or"/>
    <s v="21"/>
    <s v="Bourgogne-Franche-Comté"/>
    <s v="27"/>
    <s v="BT &gt; 36 kVA"/>
    <n v="1"/>
    <n v="127.245"/>
    <n v="0"/>
    <n v="0"/>
    <n v="0"/>
    <n v="0"/>
    <n v="0"/>
    <n v="0"/>
    <n v="0"/>
    <n v="0"/>
    <n v="0"/>
    <n v="0"/>
    <s v="{&quot;coordinates&quot;:[[[[4.480572586,47.096773393],[4.479869788,47.096774286],[4.478751466,47.097057835],[4.47782353,47.097071501],[4.477838715,47.097577369],[4.476932292,47.09818416],[4.477172942,47.0982081],[4.478194881,47.098688495],[4.478193942,47.098894714],[4.47896915,47.099369252],[4.47868549,47.100565998],[4.478117573,47.101159463],[4.476528759,47.102035206],[4.477412165,47.102318374],[4.478007425,47.102817729],[4.478505259,47.10274563],[4.47912657,47.102896166],[4.479356882,47.103119237],[4.480042708,47.103073541],[4.479952367,47.103481708],[4.479513972,47.103845704],[4.479024075,47.104111305],[4.478759417,47.10446317],[4.47808319,47.105821613],[4.47811716,47.106098522],[4.47863058,47.107074365],[4.479133151,47.10765414],[4.48102555,47.108126975],[4.481344975,47.108664063],[4.480332492,47.109064228],[4.480870435,47.109729987],[4.479961391,47.110823982],[4.479517071,47.111550938],[4.480061435,47.111729468],[4.480986342,47.112316436],[4.481875845,47.113054227],[4.482285577,47.113516317],[4.48219403,47.113832652],[4.482133015,47.115163418],[4.482602722,47.115263652],[4.482517891,47.115584404],[4.484230655,47.115941531],[4.484840551,47.116246164],[4.484884168,47.116775976],[4.485778997,47.116841024],[4.486339571,47.116408803],[4.486668292,47.116705333],[4.486514584,47.117110716],[4.487217423,47.117675276],[4.487518011,47.11809913],[4.487307863,47.118227897],[4.487438805,47.118957389],[4.488741005,47.11877315],[4.490032947,47.118838456],[4.490113111,47.121690089],[4.490961383,47.12421756],[4.49169071,47.125400369],[4.491916982,47.126043982],[4.491977695,47.127093136],[4.492148733,47.127742864],[4.491960573,47.129429152],[4.492300373,47.129597657],[4.492686682,47.130587682],[4.493660895,47.131413436],[4.49394284,47.131445814],[4.494593279,47.13115827],[4.494883325,47.131340018],[4.495093339,47.131775828],[4.495845696,47.131785013],[4.49653701,47.132019197],[4.497437439,47.13213361],[4.498279266,47.131801247],[4.499273411,47.131727136],[4.501422594,47.131954996],[4.502725636,47.131885851],[4.503747663,47.132054465],[4.505375772,47.1320495],[4.5064669,47.131904731],[4.507858891,47.132091002],[4.508647247,47.131971768],[4.509304964,47.132323375],[4.509793814,47.132298987],[4.510407531,47.13249268],[4.510824739,47.132360268],[4.511606866,47.132536447],[4.511779143,47.132798032],[4.512743577,47.13279353],[4.513571098,47.132659343],[4.514080085,47.132694105],[4.51610567,47.133261885],[4.516724871,47.133602249],[4.51743667,47.133669455],[4.517330647,47.133278243],[4.518546894,47.126336803],[4.518986261,47.124839861],[4.519076799,47.122763094],[4.518512462,47.122118565],[4.520609943,47.121319308],[4.521431912,47.121088785],[4.52165619,47.120948964],[4.522328481,47.120837464],[4.523039301,47.120829007],[4.523871517,47.118815401],[4.523830536,47.118065848],[4.523259208,47.11787437],[4.524237349,47.116731393],[4.524545475,47.116059182],[4.524278003,47.11448418],[4.523475898,47.113360154],[4.52315841,47.112254054],[4.524650234,47.111135819],[4.525107124,47.11138733],[4.526690354,47.110192223],[4.527114311,47.110771033],[4.528665865,47.109995936],[4.529195147,47.109590929],[4.530230531,47.110241784],[4.530618486,47.110108782],[4.530949541,47.109319186],[4.531261601,47.108975575],[4.532062572,47.109545773],[4.533092524,47.110050797],[4.533061585,47.108916608],[4.53327737,47.108341945],[4.534263175,47.10766702],[4.53439293,47.107221364],[4.534282804,47.106827516],[4.535187324,47.106356268],[4.53542645,47.10553726],[4.535251029,47.105444139],[4.535269544,47.104982849],[4.534874577,47.104497332],[4.534646151,47.103746664],[4.534222013,47.10306973],[4.534409625,47.102757476],[4.534931501,47.102466899],[4.534612752,47.100859274],[4.534102993,47.099628781],[4.534643712,47.099120939],[4.535120291,47.098305981],[4.534764848,47.098002736],[4.531132232,47.099545694],[4.5307776,47.099177592],[4.529298212,47.099741958],[4.529122084,47.0993904],[4.528636051,47.099410334],[4.528593022,47.098962465],[4.528365144,47.098645808],[4.527298422,47.099533367],[4.52616748,47.099225029],[4.526328903,47.099011286],[4.52531872,47.099102058],[4.524571985,47.099089395],[4.523506858,47.099382583],[4.520571789,47.099160982],[4.52036039,47.099006179],[4.519189132,47.099651908],[4.517130398,47.100439841],[4.516503619,47.100754225],[4.516022109,47.100701108],[4.514769164,47.101634212],[4.513842284,47.101829147],[4.513107793,47.101455159],[4.512463357,47.101799467],[4.510725728,47.102193178],[4.50899287,47.10285244],[4.50806537,47.102885251],[4.507140741,47.102643373],[4.506723311,47.102948671],[4.505895173,47.10271453],[4.50456468,47.101869199],[4.504196443,47.101905506],[4.504076128,47.101610816],[4.503504076,47.101715507],[4.503157603,47.101349918],[4.502650675,47.101378118],[4.501458909,47.100207679],[4.500929812,47.099912891],[4.500160458,47.099750885],[4.499613386,47.099425708],[4.496491187,47.098491851],[4.495622127,47.098061866],[4.495230094,47.097714852],[4.494103718,47.097610551],[4.493244698,47.097303783],[4.492693839,47.097458573],[4.492210221,47.097470219],[4.491395731,47.097104331],[4.490742767,47.096952469],[4.490333564,47.096650684],[4.489453962,47.096456712],[4.488640027,47.096157433],[4.488392745,47.095940902],[4.487814665,47.095730429],[4.486709096,47.095470008],[4.48658583,47.095207755],[4.48620577,47.095148708],[4.48567237,47.095314947],[4.484801696,47.095012769],[4.483823074,47.094908272],[4.483152645,47.095413933],[4.482646945,47.095532978],[4.482500242,47.095856327],[4.481783211,47.096154569],[4.481002945,47.096647218],[4.480572586,47.096773393]]]],&quot;type&quot;:&quot;MultiPolygon&quot;}"/>
    <s v="47.112765546, 4.504697854"/>
  </r>
  <r>
    <x v="0"/>
    <x v="425"/>
    <s v="21565"/>
    <s v="CC de Gevrey-Chambertin et de Nuits-Saint-Georges"/>
    <s v="200070894"/>
    <s v="CC"/>
    <s v="Côte-d'Or"/>
    <s v="21"/>
    <s v="Bourgogne-Franche-Comté"/>
    <s v="27"/>
    <s v="BT &lt;= 36 kVA"/>
    <n v="10"/>
    <n v="32.436"/>
    <n v="0"/>
    <n v="0"/>
    <n v="0"/>
    <n v="0"/>
    <n v="0"/>
    <n v="0"/>
    <n v="0"/>
    <n v="0"/>
    <n v="0"/>
    <n v="0"/>
    <s v="{&quot;coordinates&quot;:[[[[5.022696617,47.191084071],[5.022485685,47.190920248],[5.020427577,47.190397816],[5.020295853,47.18998585],[5.018407634,47.189482933],[5.017240513,47.189572613],[5.016649242,47.189905316],[5.015121537,47.190067895],[5.012812316,47.190034206],[5.007760489,47.191239506],[5.006773941,47.191779836],[5.005547617,47.192232451],[5.005614032,47.192348375],[5.003639552,47.192791409],[5.003421478,47.192931168],[5.003462084,47.193418573],[5.002663651,47.1936197],[5.002484659,47.193460693],[5.001881723,47.193518846],[5.001580662,47.193665438],[5.001841963,47.194367868],[4.999988701,47.196119966],[5.000880404,47.196969109],[5.000249955,47.197212344],[5.000059603,47.197458784],[4.998758248,47.198244026],[4.997806371,47.199439287],[4.997499247,47.199637305],[4.99626023,47.200110748],[4.995538211,47.200273583],[4.995498309,47.200622788],[4.996769631,47.202301143],[5.005528675,47.206506756],[5.007507702,47.208474432],[5.011384285,47.213753841],[5.010877565,47.21607348],[5.011094323,47.216356096],[5.011591945,47.216691473],[5.011499156,47.217073121],[5.011066057,47.217544428],[5.011381352,47.218093701],[5.011991532,47.218328061],[5.016419562,47.218540168],[5.01763264,47.218108395],[5.020873354,47.217361187],[5.02268419,47.217045011],[5.023023902,47.216869774],[5.023680528,47.216264835],[5.023609506,47.216168814],[5.024748909,47.215573447],[5.025436804,47.215448853],[5.02622849,47.214991932],[5.026678522,47.214903911],[5.026837032,47.215076749],[5.024693492,47.202618836],[5.022696617,47.191084071]]]],&quot;type&quot;:&quot;MultiPolygon&quot;}"/>
    <s v="47.203112751, 5.013918623"/>
  </r>
  <r>
    <x v="0"/>
    <x v="81"/>
    <s v="21564"/>
    <s v="CC de Gevrey-Chambertin et de Nuits-Saint-Georges"/>
    <s v="200070894"/>
    <s v="CC"/>
    <s v="Côte-d'Or"/>
    <s v="21"/>
    <s v="Bourgogne-Franche-Comté"/>
    <s v="27"/>
    <s v="BT &lt;= 36 kVA"/>
    <m/>
    <m/>
    <n v="0"/>
    <n v="0"/>
    <n v="0"/>
    <n v="0"/>
    <n v="0"/>
    <n v="0"/>
    <n v="0"/>
    <n v="0"/>
    <n v="0"/>
    <n v="0"/>
    <s v="{&quot;coordinates&quot;:[[[[5.0488908,47.156420185],[5.050893788,47.15905767],[5.050961262,47.1603092],[5.052363774,47.162533119],[5.052165293,47.164219846],[5.050570715,47.165968234],[5.050658516,47.16685196],[5.050236362,47.167001731],[5.049149685,47.168289003],[5.048456488,47.168257142],[5.047858065,47.167974138],[5.047269066,47.167556776],[5.047032294,47.167060236],[5.045862079,47.166880993],[5.045378948,47.167059742],[5.044175084,47.166828842],[5.043710326,47.166830745],[5.042809755,47.16707539],[5.042437161,47.167557475],[5.041812886,47.167775623],[5.042378302,47.168721173],[5.043763523,47.16833649],[5.043579525,47.168568487],[5.044998561,47.171403695],[5.046442183,47.171372782],[5.048748736,47.171494992],[5.048986295,47.171490788],[5.051045263,47.17055644],[5.05097384,47.170241598],[5.055314556,47.169579229],[5.055840499,47.169484334],[5.056300328,47.169179872],[5.057386161,47.168911116],[5.058680256,47.168425204],[5.059710678,47.167813384],[5.060023598,47.167432269],[5.060682317,47.167425948],[5.061319892,47.167522667],[5.063232393,47.167255342],[5.065854807,47.16652682],[5.067043149,47.165938231],[5.067658132,47.165721912],[5.069389094,47.165440614],[5.069747228,47.16520726],[5.070868078,47.164754026],[5.07182057,47.16452444],[5.072414962,47.164288651],[5.070453854,47.161914647],[5.072172792,47.161393059],[5.074105329,47.162886762],[5.074397952,47.162359171],[5.072277603,47.16089135],[5.071821169,47.161142683],[5.070820267,47.160489649],[5.071596135,47.159137474],[5.071018809,47.159094671],[5.070723622,47.158903622],[5.069819395,47.158084941],[5.068401553,47.156509023],[5.06980721,47.156119149],[5.070487635,47.156337532],[5.071812724,47.157251344],[5.074447718,47.158544238],[5.076494774,47.159687317],[5.077787745,47.158874285],[5.078295116,47.159464976],[5.079175322,47.159007872],[5.079646578,47.158218584],[5.079659853,47.157639258],[5.080204659,47.157455651],[5.081394438,47.156708374],[5.083971916,47.15616846],[5.085449968,47.155673521],[5.085923478,47.154979627],[5.086243087,47.15484598],[5.08710784,47.154198163],[5.08745535,47.153660538],[5.087759682,47.15340558],[5.088686377,47.153811243],[5.089944,47.154238842],[5.091060141,47.152382342],[5.094903808,47.154059106],[5.096840899,47.154642742],[5.096983583,47.154509569],[5.096334615,47.153541464],[5.09603193,47.152820155],[5.095720022,47.150470711],[5.095585182,47.150058872],[5.09513243,47.149279938],[5.094745047,47.148348515],[5.094666419,47.147922149],[5.094699505,47.14565021],[5.094527774,47.145205715],[5.094620831,47.14440789],[5.094493901,47.143689699],[5.099002557,47.144253735],[5.10142029,47.141161272],[5.105238197,47.135875495],[5.119215875,47.135326688],[5.118820801,47.136590291],[5.118522707,47.137199167],[5.118442458,47.13774281],[5.118096093,47.138332754],[5.122784854,47.140289427],[5.1229435,47.139860522],[5.123033382,47.139060022],[5.124493157,47.137820987],[5.125278956,47.13726438],[5.126002956,47.13601182],[5.125989341,47.133225539],[5.128994557,47.133195488],[5.12961128,47.132370871],[5.129837335,47.131712855],[5.129464831,47.130435419],[5.13018808,47.129602532],[5.130085238,47.128803769],[5.13128214,47.128036002],[5.131428345,47.126861591],[5.131566396,47.125347792],[5.131242504,47.124064961],[5.131302356,47.121141315],[5.131743919,47.118861786],[5.131736234,47.11746685],[5.131719324,47.117039362],[5.129222894,47.112927136],[5.128767883,47.112362712],[5.127567695,47.111535504],[5.125825501,47.108939502],[5.123430866,47.106285208],[5.120607034,47.104181822],[5.120534594,47.104251598],[5.119125808,47.104518797],[5.115057315,47.101210525],[5.114439598,47.101602791],[5.111816412,47.103898709],[5.111382158,47.104160618],[5.110521948,47.104492444],[5.109205077,47.104547997],[5.108259639,47.104792199],[5.106846286,47.104708085],[5.105283939,47.105199466],[5.103457876,47.105423634],[5.101712536,47.1059255],[5.095590309,47.107170509],[5.095074618,47.107477961],[5.093637856,47.107811097],[5.092164688,47.10802239],[5.089927118,47.108523973],[5.088893383,47.108638118],[5.087811813,47.108607218],[5.087040111,47.108470745],[5.087230857,47.10801429],[5.087169613,47.107727197],[5.087300642,47.107193465],[5.087465437,47.107122944],[5.087992604,47.106225412],[5.087197159,47.105815581],[5.086890504,47.106344378],[5.085811007,47.107524756],[5.084846776,47.10796904],[5.082335976,47.108297079],[5.080009206,47.108506473],[5.079125331,47.109291497],[5.078671823,47.109264527],[5.077985473,47.10908323],[5.076882191,47.108454607],[5.07682666,47.107800856],[5.077150212,47.107228555],[5.077290843,47.106736092],[5.077283769,47.106141811],[5.076700602,47.105179619],[5.075941037,47.104225995],[5.075367691,47.104271412],[5.074366085,47.102716906],[5.073701185,47.099764897],[5.073777093,47.098481053],[5.072875548,47.098701662],[5.072418028,47.099528527],[5.072505865,47.100097945],[5.072441678,47.100692604],[5.072654628,47.101634436],[5.072618326,47.10302294],[5.072393717,47.103184574],[5.071575915,47.103492831],[5.071033325,47.103960966],[5.070589819,47.103952698],[5.068442309,47.104189273],[5.06793228,47.104131751],[5.067507057,47.104290659],[5.06696335,47.104214822],[5.066357769,47.104279683],[5.065726373,47.10453143],[5.065494172,47.10439238],[5.064891661,47.104365317],[5.064837148,47.104595046],[5.064014897,47.104823174],[5.062660605,47.104901379],[5.060784333,47.105196014],[5.059261729,47.105046621],[5.056213166,47.105143206],[5.055790914,47.105484841],[5.055189106,47.105753115],[5.054999758,47.106218495],[5.054267134,47.106792594],[5.053067026,47.107284029],[5.052462656,47.107693729],[5.052317603,47.108249278],[5.052489855,47.108511901],[5.051953027,47.109102322],[5.051449988,47.110026267],[5.050375805,47.110952233],[5.050180234,47.111463644],[5.049104562,47.112421144],[5.048266378,47.113345607],[5.047097105,47.113924688],[5.046398302,47.114421583],[5.046186216,47.1152638],[5.045596444,47.115331873],[5.044689028,47.115025503],[5.043148124,47.115025719],[5.042840171,47.11525451],[5.041846237,47.115380136],[5.041159127,47.115107674],[5.040323399,47.115230494],[5.039738388,47.115424538],[5.03912123,47.115396695],[5.037968507,47.115544901],[5.036407769,47.11610285],[5.036308169,47.116364878],[5.03503287,47.117355474],[5.033548547,47.118262372],[5.032666198,47.118584988],[5.032166303,47.11890358],[5.031449928,47.119709595],[5.030765698,47.120073746],[5.030143701,47.120759215],[5.029893321,47.121467878],[5.029442518,47.122250305],[5.030157644,47.123650794],[5.030182158,47.124896793],[5.029899871,47.125249378],[5.03018766,47.12511284],[5.031037317,47.125459964],[5.031723141,47.125626238],[5.036256299,47.125711333],[5.037889864,47.125641136],[5.038045244,47.125702341],[5.039846457,47.124971724],[5.041838217,47.124361096],[5.04456718,47.123949946],[5.046917459,47.123783193],[5.050078643,47.123774937],[5.05169002,47.123574349],[5.055653403,47.123668788],[5.055793476,47.123777973],[5.056306187,47.127255105],[5.058607763,47.126846719],[5.058984662,47.126937276],[5.06029077,47.1270338],[5.060990558,47.127631044],[5.061632675,47.127789816],[5.062035886,47.128015886],[5.0646269,47.128927915],[5.064853018,47.131178098],[5.065576137,47.135031491],[5.066357791,47.135109394],[5.066229263,47.135646649],[5.066505438,47.137478952],[5.063953447,47.138492657],[5.064115123,47.141988617],[5.065956046,47.141978276],[5.065922084,47.143501802],[5.068835031,47.143598355],[5.068878995,47.143918183],[5.066577029,47.145434508],[5.06435637,47.147250134],[5.062366384,47.148336619],[5.061683711,47.149021532],[5.056151787,47.152358508],[5.054947078,47.153828066],[5.053925965,47.154124477],[5.053363825,47.154512702],[5.051250816,47.155397633],[5.049743975,47.156184432],[5.0488908,47.156420185]]]],&quot;type&quot;:&quot;MultiPolygon&quot;}"/>
    <s v="47.129029287, 5.08444922"/>
  </r>
  <r>
    <x v="0"/>
    <x v="82"/>
    <s v="21563"/>
    <s v="CC des Terres d'Auxois"/>
    <s v="200071017"/>
    <s v="CC"/>
    <s v="Côte-d'Or"/>
    <s v="21"/>
    <s v="Bourgogne-Franche-Comté"/>
    <s v="27"/>
    <s v="BT &gt; 36 kVA"/>
    <n v="1"/>
    <n v="117.824"/>
    <n v="0"/>
    <n v="0"/>
    <n v="0"/>
    <n v="0"/>
    <n v="0"/>
    <n v="0"/>
    <n v="0"/>
    <n v="0"/>
    <n v="0"/>
    <n v="0"/>
    <s v="{&quot;coordinates&quot;:[[[[4.599793602,47.344933842],[4.6000991,47.345138529],[4.601134672,47.345214301],[4.602149377,47.345167895],[4.603176416,47.345046576],[4.604696367,47.345017485],[4.60515645,47.345119178],[4.607312656,47.344925488],[4.607635693,47.344741836],[4.609207537,47.34427887],[4.610048791,47.343573897],[4.610622266,47.343481308],[4.610867104,47.34329693],[4.611611341,47.343641368],[4.612870441,47.34366171],[4.6151793,47.34348106],[4.615695429,47.343156036],[4.616141642,47.342533046],[4.61724381,47.342225972],[4.61942693,47.34218295],[4.620091578,47.34225922],[4.620885924,47.342243636],[4.621107391,47.342602512],[4.621895048,47.342628433],[4.624025478,47.342901205],[4.626961107,47.34189848],[4.628210697,47.341693684],[4.63160022,47.341638917],[4.633126952,47.340486537],[4.631812025,47.339238132],[4.63124187,47.338304304],[4.631483613,47.337759758],[4.631987406,47.337164707],[4.63262899,47.336701879],[4.634279566,47.336272576],[4.635001329,47.336573062],[4.635053266,47.336277894],[4.636931073,47.335222262],[4.637530443,47.334984206],[4.638176706,47.334894054],[4.638765473,47.334916362],[4.639422767,47.335100675],[4.640090739,47.335590978],[4.635425627,47.338847848],[4.635702731,47.339377894],[4.635676553,47.339866289],[4.636380788,47.339894187],[4.636931234,47.340134946],[4.636360539,47.342531796],[4.636388573,47.343190506],[4.635312947,47.343670269],[4.63468564,47.343299123],[4.634084042,47.343119401],[4.63310742,47.343022385],[4.633572986,47.344782454],[4.633523078,47.345188343],[4.633674647,47.347164423],[4.633953008,47.347473852],[4.634284018,47.347467395],[4.634518432,47.347073317],[4.635054063,47.346912709],[4.635448904,47.347566254],[4.636532225,47.347423138],[4.636563558,47.35088299],[4.637481586,47.352007277],[4.640782655,47.352764771],[4.641045994,47.353057288],[4.642245029,47.353271751],[4.642667046,47.353207258],[4.643188177,47.352961279],[4.643594763,47.353041967],[4.643555105,47.353434209],[4.644273207,47.353433052],[4.644213357,47.353814774],[4.645666993,47.354466802],[4.647772048,47.354713393],[4.652477143,47.354798736],[4.654924279,47.354750398],[4.65565668,47.354825503],[4.655419207,47.355460079],[4.655372167,47.355910957],[4.655810508,47.356847447],[4.655403364,47.357394398],[4.655428397,47.358678034],[4.655146108,47.35940689],[4.654701331,47.359980486],[4.655103214,47.36020707],[4.654758652,47.362397282],[4.654996017,47.362445225],[4.65496813,47.363388355],[4.654441184,47.364091879],[4.652585064,47.366088392],[4.653082456,47.367090679],[4.653602294,47.367014852],[4.654220203,47.367497683],[4.654823107,47.367665579],[4.654634012,47.367894275],[4.654681469,47.368272673],[4.65565478,47.368503722],[4.655321926,47.369184673],[4.655252781,47.370422822],[4.655771983,47.371012398],[4.656909465,47.371493213],[4.656322308,47.372652307],[4.657072047,47.373237691],[4.657224591,47.374142229],[4.654869482,47.374194695],[4.654607499,47.374295669],[4.654722894,47.374985541],[4.65342333,47.375010338],[4.653178334,47.375232623],[4.65356684,47.375365759],[4.65372859,47.376011751],[4.654148271,47.376166952],[4.654080041,47.376361511],[4.654518914,47.376537147],[4.654276866,47.376898054],[4.654539985,47.377349015],[4.65642878,47.377172645],[4.656515592,47.377665732],[4.661429662,47.377926944],[4.661738894,47.377425497],[4.663738437,47.377700331],[4.664486623,47.376650546],[4.668892148,47.374755934],[4.674771468,47.37401316],[4.676620411,47.368709167],[4.67738488,47.368234421],[4.67834679,47.367335422],[4.678761104,47.366810797],[4.678981776,47.366324085],[4.679745404,47.362438546],[4.679709979,47.361857387],[4.679537896,47.361482599],[4.68030119,47.360678293],[4.680670325,47.359136836],[4.68082099,47.357982117],[4.681300433,47.356029368],[4.681325383,47.355387906],[4.68448588,47.341090177],[4.684431627,47.340838843],[4.683811051,47.340396727],[4.685242703,47.338404021],[4.686075755,47.336628887],[4.689963237,47.331449821],[4.691050212,47.330428212],[4.687235307,47.329525641],[4.68697143,47.329599708],[4.687263308,47.330163642],[4.68696653,47.330455192],[4.684827334,47.330658231],[4.684383425,47.330608844],[4.684265922,47.330367431],[4.677544352,47.330829399],[4.67300736,47.329188535],[4.671518298,47.328408595],[4.670576647,47.328067376],[4.669852837,47.328172332],[4.669366188,47.327641772],[4.66813922,47.3268121],[4.667263804,47.326469903],[4.664671883,47.326206346],[4.662282725,47.326074894],[4.661815063,47.325641277],[4.660427486,47.325864625],[4.651550244,47.327442714],[4.644094654,47.329229606],[4.643133779,47.329639392],[4.642519003,47.330323407],[4.640905464,47.330786525],[4.639087933,47.33159646],[4.635988596,47.332460447],[4.63455787,47.330971488],[4.634895104,47.330911815],[4.634474529,47.330365778],[4.634385302,47.329827681],[4.634512223,47.329689931],[4.634479688,47.328925931],[4.634335143,47.328658739],[4.631694722,47.32880122],[4.630961342,47.328680962],[4.630877552,47.328276949],[4.630733054,47.328010653],[4.630400796,47.327972098],[4.629290631,47.32830913],[4.628578874,47.328682884],[4.627615923,47.329377103],[4.626435469,47.32962505],[4.625643998,47.329685656],[4.625109166,47.32956168],[4.624501412,47.32930366],[4.624158334,47.328995113],[4.623312114,47.328602657],[4.622930496,47.328552165],[4.622483469,47.328221655],[4.621071709,47.32791452],[4.620026909,47.328356799],[4.61900441,47.329187739],[4.616867291,47.331839529],[4.616228312,47.332391375],[4.615644767,47.332673221],[4.614169781,47.33273245],[4.612658649,47.334145485],[4.611818494,47.334704601],[4.611077861,47.335446914],[4.610146855,47.335981164],[4.608357255,47.336594831],[4.60599217,47.337587399],[4.604356318,47.337853118],[4.6039745,47.338329307],[4.603844574,47.339167583],[4.602495847,47.339291547],[4.602177159,47.340374635],[4.601757251,47.340729785],[4.601192639,47.340896943],[4.60086937,47.341161617],[4.60098823,47.341371575],[4.60045369,47.342591792],[4.599793602,47.344933842]]]],&quot;type&quot;:&quot;MultiPolygon&quot;}"/>
    <s v="47.346074804, 4.655214251"/>
  </r>
  <r>
    <x v="0"/>
    <x v="84"/>
    <s v="21561"/>
    <s v="CC Forêts, Seine et Suzon"/>
    <s v="200039063"/>
    <s v="CC"/>
    <s v="Côte-d'Or"/>
    <s v="21"/>
    <s v="Bourgogne-Franche-Comté"/>
    <s v="27"/>
    <s v="HTA"/>
    <n v="0"/>
    <n v="0"/>
    <n v="1"/>
    <n v="18103.587"/>
    <n v="0"/>
    <n v="0"/>
    <n v="0"/>
    <n v="0"/>
    <n v="0"/>
    <n v="0"/>
    <n v="0"/>
    <n v="0"/>
    <s v="{&quot;coordinates&quot;:[[[[4.859752802,47.404845774],[4.859122248,47.40456231],[4.85853891,47.404454577],[4.857496113,47.403948078],[4.856561574,47.403694668],[4.856241027,47.403438655],[4.855284353,47.403311652],[4.854489076,47.403402677],[4.853821023,47.403222434],[4.851935573,47.40319935],[4.852012347,47.40304145],[4.850898181,47.402309117],[4.847805981,47.402058446],[4.844565214,47.400958229],[4.84389708,47.400426757],[4.84358084,47.399753735],[4.842713847,47.398953475],[4.842690471,47.39862068],[4.842306582,47.398602451],[4.842058101,47.398279525],[4.841407461,47.397946761],[4.840467239,47.397599668],[4.839874621,47.397179534],[4.839426481,47.396757112],[4.839523138,47.396211713],[4.838526962,47.396049181],[4.83789869,47.395825898],[4.837191668,47.395394052],[4.8368307,47.395037776],[4.836448502,47.394913249],[4.836353166,47.394530264],[4.83600574,47.39445291],[4.835886244,47.393983863],[4.835382964,47.393304768],[4.834944675,47.392238353],[4.834647969,47.392053942],[4.833587473,47.390434559],[4.833197192,47.390072431],[4.832521953,47.389830051],[4.831982364,47.389056066],[4.832162358,47.388464337],[4.832175724,47.387303448],[4.832435427,47.386832922],[4.832361803,47.386385659],[4.832094867,47.385907226],[4.831384531,47.38521787],[4.831166232,47.384804401],[4.830731888,47.384353814],[4.830577855,47.383880802],[4.830517283,47.383465748],[4.830034919,47.382967291],[4.829332458,47.38266229],[4.828370171,47.382590987],[4.825575743,47.38330034],[4.824948293,47.383367821],[4.824446468,47.383620621],[4.823834427,47.384609012],[4.823123854,47.384649873],[4.821696344,47.385012622],[4.819355052,47.385914618],[4.818410463,47.386053659],[4.817696934,47.385929752],[4.817211206,47.386072412],[4.814600988,47.385926795],[4.814218145,47.385779695],[4.813329662,47.385774649],[4.812763894,47.385628596],[4.811314096,47.385530536],[4.810490227,47.385357879],[4.808568947,47.384291947],[4.807600155,47.383988259],[4.805413853,47.382962415],[4.804400778,47.382680999],[4.803910436,47.382647189],[4.80140159,47.382829267],[4.800620458,47.38282156],[4.800053767,47.382724985],[4.799340411,47.382880101],[4.798024634,47.382782503],[4.796269113,47.384161206],[4.795949608,47.384992747],[4.795526726,47.385627787],[4.795424613,47.386300191],[4.795008939,47.386636171],[4.794518568,47.386879657],[4.794142036,47.387315879],[4.793203736,47.387724748],[4.791778716,47.388646258],[4.79120344,47.389365568],[4.79025359,47.389986193],[4.789135211,47.390484243],[4.788207387,47.390653393],[4.787761409,47.391355388],[4.786900907,47.392232134],[4.786730205,47.393356699],[4.785562813,47.39417782],[4.784371826,47.394530166],[4.783191908,47.39517587],[4.781806013,47.395689654],[4.778928023,47.397235642],[4.778542714,47.397133484],[4.778331147,47.397471681],[4.777855671,47.397489757],[4.776207227,47.398807968],[4.775570929,47.39901578],[4.774231493,47.399776378],[4.773739776,47.399905438],[4.765387207,47.404284358],[4.762767061,47.406278024],[4.75975646,47.406808047],[4.76195533,47.409989259],[4.749100771,47.415711854],[4.751702663,47.418040792],[4.753107878,47.418334767],[4.753963948,47.418792779],[4.753893965,47.418964913],[4.754818149,47.419476818],[4.756661994,47.421696425],[4.757184789,47.421819989],[4.758531499,47.422591104],[4.760265142,47.423346444],[4.760638132,47.423392124],[4.763148005,47.425155842],[4.764175201,47.426775424],[4.766339084,47.427333263],[4.767290878,47.427708688],[4.767845525,47.427829921],[4.768146089,47.42801174],[4.771621748,47.430477328],[4.773016276,47.431076471],[4.773596632,47.431251311],[4.774883093,47.432312192],[4.775774882,47.432474166],[4.776251229,47.43267309],[4.776817483,47.433102046],[4.777210836,47.433638989],[4.777297399,47.434528177],[4.777424871,47.434650488],[4.778583062,47.434920922],[4.780480819,47.436081347],[4.781819148,47.43633999],[4.782965764,47.43646019],[4.784160502,47.437347695],[4.785280113,47.437771727],[4.785686519,47.437741179],[4.786072507,47.437177898],[4.788079527,47.436674355],[4.789239792,47.435811928],[4.789833615,47.435512861],[4.790220368,47.435609558],[4.792660376,47.43718194],[4.793474552,47.437479138],[4.794423489,47.437520334],[4.794954089,47.437433814],[4.796021878,47.437022054],[4.796612956,47.436523101],[4.797260253,47.436750815],[4.797693776,47.437686858],[4.797698385,47.4385755],[4.797452417,47.438562192],[4.797818601,47.439824324],[4.797552861,47.439973397],[4.797956478,47.440452487],[4.798482192,47.440812634],[4.799256821,47.441549807],[4.799865193,47.441920376],[4.802011473,47.442161788],[4.802058853,47.442071013],[4.803934896,47.442484952],[4.803809689,47.442826351],[4.804270336,47.442986688],[4.805033119,47.443487197],[4.805858339,47.444461254],[4.80810197,47.443021762],[4.811803872,47.443223508],[4.814397354,47.443733259],[4.81601431,47.443743154],[4.816084593,47.443976167],[4.816625529,47.443880383],[4.818420852,47.444217916],[4.822644435,47.444183359],[4.823916713,47.4443219],[4.824036735,47.443714934],[4.825382252,47.440862002],[4.825917067,47.439926173],[4.827312206,47.437833293],[4.82977953,47.435973855],[4.841167311,47.430916576],[4.841591324,47.431053034],[4.840815026,47.432674393],[4.839984765,47.433460097],[4.839587894,47.433534805],[4.838817053,47.432805034],[4.838492121,47.43304248],[4.838502524,47.433886921],[4.838629938,47.434390049],[4.839012102,47.434853134],[4.838725127,47.435036856],[4.838532738,47.435540535],[4.838823227,47.435845693],[4.839586128,47.436188404],[4.840090019,47.436060679],[4.840592122,47.436344477],[4.839924374,47.436454086],[4.840112728,47.436953547],[4.840540757,47.437360075],[4.840309972,47.437479881],[4.840656563,47.437794952],[4.84128072,47.437806688],[4.842223176,47.438506713],[4.842378724,47.438900439],[4.842161276,47.439137994],[4.842814586,47.439765154],[4.843619388,47.440898654],[4.846656949,47.442040859],[4.847230431,47.442736794],[4.847217148,47.443390717],[4.847342484,47.44379212],[4.847898429,47.444440608],[4.852658664,47.443726518],[4.852877903,47.44427049],[4.853559113,47.444164196],[4.853535078,47.443968285],[4.854641769,47.443500437],[4.855101802,47.443140135],[4.85538506,47.442696209],[4.856775853,47.441963584],[4.85699527,47.442320256],[4.857488315,47.442415037],[4.857986119,47.442226103],[4.857630159,47.44172124],[4.857861951,47.441171877],[4.858518566,47.441237929],[4.858663025,47.441002409],[4.861488598,47.441801852],[4.861786954,47.44221398],[4.86319084,47.442432827],[4.863426552,47.4421121],[4.863884731,47.44212007],[4.864088695,47.441802551],[4.863286173,47.441357983],[4.860108302,47.440618242],[4.85854736,47.440384758],[4.857689224,47.439941941],[4.857807058,47.43909185],[4.857704296,47.438463187],[4.857817009,47.437848191],[4.857757645,47.436825344],[4.857334067,47.435364396],[4.857192719,47.43408173],[4.857744899,47.432478241],[4.857730403,47.431945414],[4.858229447,47.431489026],[4.858927467,47.431069077],[4.85962477,47.430934574],[4.859588271,47.430418305],[4.859406344,47.429955686],[4.860076939,47.428555589],[4.859713098,47.427783426],[4.858046392,47.425790371],[4.857835587,47.425833357],[4.856640527,47.426611507],[4.856014405,47.426616095],[4.855222229,47.426768298],[4.853897922,47.427379197],[4.853439584,47.427439626],[4.852875065,47.426540076],[4.851279221,47.424899671],[4.853372983,47.424824012],[4.85812036,47.424403412],[4.860001383,47.424162649],[4.860992975,47.423946892],[4.862626887,47.423392182],[4.862612197,47.423122285],[4.866154474,47.420791892],[4.865902323,47.420523103],[4.866206089,47.420178762],[4.866481758,47.419561136],[4.866507308,47.419266281],[4.86585538,47.418070144],[4.866181974,47.417657903],[4.866163741,47.417477206],[4.865290105,47.415818192],[4.864799223,47.415702702],[4.861989692,47.412501605],[4.861704673,47.411399519],[4.861325139,47.410822104],[4.861384019,47.409958534],[4.861253999,47.409423048],[4.861386407,47.40888156],[4.86054413,47.4070095],[4.859752802,47.404845774]]]],&quot;type&quot;:&quot;MultiPolygon&quot;}"/>
    <s v="47.415109499, 4.812004433"/>
  </r>
  <r>
    <x v="0"/>
    <x v="426"/>
    <s v="21560"/>
    <s v="CC du Pays Arnay Liernais"/>
    <s v="200071173"/>
    <s v="CC"/>
    <s v="Côte-d'Or"/>
    <s v="21"/>
    <s v="Bourgogne-Franche-Comté"/>
    <s v="27"/>
    <s v="BT &lt;= 36 kVA"/>
    <m/>
    <m/>
    <n v="0"/>
    <n v="0"/>
    <n v="0"/>
    <n v="0"/>
    <n v="0"/>
    <n v="0"/>
    <n v="0"/>
    <n v="0"/>
    <n v="0"/>
    <n v="0"/>
    <s v="{&quot;coordinates&quot;:[[[[4.228885641,47.203779917],[4.228159278,47.203792122],[4.227912004,47.204245835],[4.227072469,47.204799461],[4.226575563,47.205662787],[4.226131178,47.206164502],[4.226352606,47.206836545],[4.225757487,47.207275926],[4.225731344,47.207926278],[4.225926943,47.208102484],[4.226427563,47.208096286],[4.227199438,47.208396944],[4.227789385,47.208252035],[4.228280179,47.207873175],[4.228774254,47.208101135],[4.228713638,47.208281854],[4.228140574,47.208645381],[4.226867857,47.210022042],[4.226882131,47.210416257],[4.22662208,47.210717037],[4.224434953,47.212038517],[4.223320391,47.213056013],[4.22264203,47.213209034],[4.220026004,47.214039745],[4.220521147,47.215304064],[4.219906062,47.2154519],[4.22156173,47.219753568],[4.219425416,47.220131715],[4.218051724,47.220514415],[4.210509824,47.223876199],[4.207867933,47.225763932],[4.198925967,47.232612244],[4.198146418,47.232984053],[4.197611217,47.232813111],[4.19643324,47.233101688],[4.195203159,47.233841874],[4.194746304,47.23398434],[4.192441744,47.234200747],[4.192247838,47.234338697],[4.191493444,47.235431394],[4.191312775,47.235928452],[4.191353217,47.237097611],[4.191253883,47.238044015],[4.19042239,47.238822368],[4.190364926,47.239093067],[4.18979011,47.239642788],[4.189092038,47.239760694],[4.188153282,47.240294331],[4.188198177,47.24059099],[4.188580612,47.240966123],[4.18858823,47.241191136],[4.187882189,47.24178721],[4.187629789,47.242151741],[4.187583558,47.242692432],[4.187701086,47.243524064],[4.18744331,47.244124544],[4.187540402,47.244390057],[4.187879167,47.244582866],[4.187646948,47.244784225],[4.186934789,47.245105744],[4.188667129,47.248707449],[4.19002878,47.250307829],[4.190678005,47.249888799],[4.190708927,47.249732719],[4.191523349,47.249966551],[4.192141431,47.249813439],[4.192738925,47.249864918],[4.192682699,47.250787465],[4.191908965,47.251733596],[4.19184863,47.251994421],[4.191957286,47.253137661],[4.19182033,47.253879164],[4.19197243,47.254118897],[4.193011907,47.254241461],[4.193475031,47.254432974],[4.194286398,47.255001752],[4.195852511,47.256326248],[4.196675389,47.256696811],[4.198539305,47.257137646],[4.198641963,47.257352671],[4.199824911,47.257737498],[4.202695397,47.259187056],[4.203661851,47.258996057],[4.209971933,47.257131476],[4.221191544,47.256246766],[4.222044876,47.25597127],[4.22725432,47.254826816],[4.227603727,47.255360636],[4.230478744,47.256749142],[4.231133625,47.257511104],[4.231815831,47.257213942],[4.23250857,47.257664868],[4.233679083,47.258994867],[4.234016369,47.25916955],[4.235208257,47.259239696],[4.236049861,47.259662905],[4.236633488,47.260254525],[4.236852809,47.26087704],[4.236792216,47.261290053],[4.238781953,47.261142767],[4.239714376,47.261200331],[4.241032558,47.261468048],[4.242830569,47.261723407],[4.245095913,47.261369576],[4.247107045,47.261347068],[4.24777889,47.261004005],[4.248221922,47.260603977],[4.248823647,47.260317486],[4.250939795,47.259523966],[4.251139013,47.259389463],[4.25153515,47.258737824],[4.253505966,47.257898105],[4.25454783,47.257659946],[4.255623738,47.257237734],[4.257160044,47.255862432],[4.258050081,47.25490289],[4.258885595,47.254214043],[4.259162403,47.253159404],[4.25899418,47.252695738],[4.260103003,47.251765315],[4.260624929,47.251466121],[4.261259008,47.250874884],[4.261800787,47.250689816],[4.26263277,47.250136934],[4.26314961,47.249960235],[4.263247702,47.248000853],[4.263777605,47.247030778],[4.265255776,47.24764492],[4.265424599,47.247345954],[4.266191769,47.247694127],[4.267157504,47.247939284],[4.267281311,47.247806476],[4.26746966,47.246877931],[4.267674833,47.2466632],[4.267691911,47.246265948],[4.268128553,47.245662423],[4.268005479,47.243695547],[4.268214947,47.243663543],[4.268977701,47.243882093],[4.269251908,47.242615862],[4.265625306,47.239526698],[4.264880172,47.239042324],[4.262791772,47.238216034],[4.262076045,47.237687204],[4.259755903,47.236670702],[4.258560962,47.235998494],[4.258681765,47.23568115],[4.260455681,47.234603031],[4.260749434,47.234164053],[4.258298366,47.232741976],[4.255834944,47.231690938],[4.257130054,47.230433476],[4.264461149,47.220997864],[4.263972504,47.220956374],[4.261639457,47.221276222],[4.260040907,47.222091352],[4.25938302,47.221821185],[4.259583218,47.220324374],[4.260416188,47.219832712],[4.260308724,47.218517519],[4.259892089,47.218389693],[4.259880346,47.218057579],[4.255469317,47.21772729],[4.253881173,47.217854331],[4.253505371,47.218400427],[4.252989305,47.218768862],[4.252404048,47.219003886],[4.251486154,47.219199281],[4.246674582,47.219435719],[4.246972631,47.21855374],[4.246955891,47.218059611],[4.246744104,47.217702637],[4.246339955,47.21748459],[4.244147795,47.217437016],[4.243974289,47.216905853],[4.244804215,47.214337154],[4.244557612,47.21367352],[4.244456852,47.21291648],[4.244589635,47.212487372],[4.244113951,47.212487978],[4.243154509,47.212826015],[4.242156532,47.212869131],[4.241585356,47.212453873],[4.240398459,47.21238375],[4.238333919,47.212417536],[4.239117075,47.211768092],[4.239387472,47.211345622],[4.239098533,47.210676126],[4.238444432,47.208435763],[4.237068639,47.208535996],[4.23679138,47.207797941],[4.236185482,47.206959847],[4.235838768,47.206648412],[4.236357776,47.206063027],[4.236116501,47.205510065],[4.23640689,47.204693019],[4.237334023,47.203586452],[4.236322528,47.202746387],[4.235822305,47.20213496],[4.235294994,47.202127078],[4.234652533,47.202570613],[4.234075651,47.203166512],[4.233548204,47.203844716],[4.233354882,47.204459936],[4.233507813,47.204618576],[4.232246828,47.205055175],[4.23200868,47.204982976],[4.231596625,47.203489118],[4.229697476,47.203634445],[4.228885641,47.203779917]]]],&quot;type&quot;:&quot;MultiPolygon&quot;}"/>
    <s v="47.237473882, 4.229583257"/>
  </r>
  <r>
    <x v="0"/>
    <x v="426"/>
    <s v="21560"/>
    <s v="CC du Pays Arnay Liernais"/>
    <s v="200071173"/>
    <s v="CC"/>
    <s v="Côte-d'Or"/>
    <s v="21"/>
    <s v="Bourgogne-Franche-Comté"/>
    <s v="27"/>
    <s v="BT &gt; 36 kVA"/>
    <n v="2"/>
    <n v="115.663"/>
    <n v="0"/>
    <n v="0"/>
    <n v="0"/>
    <n v="0"/>
    <n v="0"/>
    <n v="0"/>
    <n v="0"/>
    <n v="0"/>
    <n v="0"/>
    <n v="0"/>
    <s v="{&quot;coordinates&quot;:[[[[4.228885641,47.203779917],[4.228159278,47.203792122],[4.227912004,47.204245835],[4.227072469,47.204799461],[4.226575563,47.205662787],[4.226131178,47.206164502],[4.226352606,47.206836545],[4.225757487,47.207275926],[4.225731344,47.207926278],[4.225926943,47.208102484],[4.226427563,47.208096286],[4.227199438,47.208396944],[4.227789385,47.208252035],[4.228280179,47.207873175],[4.228774254,47.208101135],[4.228713638,47.208281854],[4.228140574,47.208645381],[4.226867857,47.210022042],[4.226882131,47.210416257],[4.22662208,47.210717037],[4.224434953,47.212038517],[4.223320391,47.213056013],[4.22264203,47.213209034],[4.220026004,47.214039745],[4.220521147,47.215304064],[4.219906062,47.2154519],[4.22156173,47.219753568],[4.219425416,47.220131715],[4.218051724,47.220514415],[4.210509824,47.223876199],[4.207867933,47.225763932],[4.198925967,47.232612244],[4.198146418,47.232984053],[4.197611217,47.232813111],[4.19643324,47.233101688],[4.195203159,47.233841874],[4.194746304,47.23398434],[4.192441744,47.234200747],[4.192247838,47.234338697],[4.191493444,47.235431394],[4.191312775,47.235928452],[4.191353217,47.237097611],[4.191253883,47.238044015],[4.19042239,47.238822368],[4.190364926,47.239093067],[4.18979011,47.239642788],[4.189092038,47.239760694],[4.188153282,47.240294331],[4.188198177,47.24059099],[4.188580612,47.240966123],[4.18858823,47.241191136],[4.187882189,47.24178721],[4.187629789,47.242151741],[4.187583558,47.242692432],[4.187701086,47.243524064],[4.18744331,47.244124544],[4.187540402,47.244390057],[4.187879167,47.244582866],[4.187646948,47.244784225],[4.186934789,47.245105744],[4.188667129,47.248707449],[4.19002878,47.250307829],[4.190678005,47.249888799],[4.190708927,47.249732719],[4.191523349,47.249966551],[4.192141431,47.249813439],[4.192738925,47.249864918],[4.192682699,47.250787465],[4.191908965,47.251733596],[4.19184863,47.251994421],[4.191957286,47.253137661],[4.19182033,47.253879164],[4.19197243,47.254118897],[4.193011907,47.254241461],[4.193475031,47.254432974],[4.194286398,47.255001752],[4.195852511,47.256326248],[4.196675389,47.256696811],[4.198539305,47.257137646],[4.198641963,47.257352671],[4.199824911,47.257737498],[4.202695397,47.259187056],[4.203661851,47.258996057],[4.209971933,47.257131476],[4.221191544,47.256246766],[4.222044876,47.25597127],[4.22725432,47.254826816],[4.227603727,47.255360636],[4.230478744,47.256749142],[4.231133625,47.257511104],[4.231815831,47.257213942],[4.23250857,47.257664868],[4.233679083,47.258994867],[4.234016369,47.25916955],[4.235208257,47.259239696],[4.236049861,47.259662905],[4.236633488,47.260254525],[4.236852809,47.26087704],[4.236792216,47.261290053],[4.238781953,47.261142767],[4.239714376,47.261200331],[4.241032558,47.261468048],[4.242830569,47.261723407],[4.245095913,47.261369576],[4.247107045,47.261347068],[4.24777889,47.261004005],[4.248221922,47.260603977],[4.248823647,47.260317486],[4.250939795,47.259523966],[4.251139013,47.259389463],[4.25153515,47.258737824],[4.253505966,47.257898105],[4.25454783,47.257659946],[4.255623738,47.257237734],[4.257160044,47.255862432],[4.258050081,47.25490289],[4.258885595,47.254214043],[4.259162403,47.253159404],[4.25899418,47.252695738],[4.260103003,47.251765315],[4.260624929,47.251466121],[4.261259008,47.250874884],[4.261800787,47.250689816],[4.26263277,47.250136934],[4.26314961,47.249960235],[4.263247702,47.248000853],[4.263777605,47.247030778],[4.265255776,47.24764492],[4.265424599,47.247345954],[4.266191769,47.247694127],[4.267157504,47.247939284],[4.267281311,47.247806476],[4.26746966,47.246877931],[4.267674833,47.2466632],[4.267691911,47.246265948],[4.268128553,47.245662423],[4.268005479,47.243695547],[4.268214947,47.243663543],[4.268977701,47.243882093],[4.269251908,47.242615862],[4.265625306,47.239526698],[4.264880172,47.239042324],[4.262791772,47.238216034],[4.262076045,47.237687204],[4.259755903,47.236670702],[4.258560962,47.235998494],[4.258681765,47.23568115],[4.260455681,47.234603031],[4.260749434,47.234164053],[4.258298366,47.232741976],[4.255834944,47.231690938],[4.257130054,47.230433476],[4.264461149,47.220997864],[4.263972504,47.220956374],[4.261639457,47.221276222],[4.260040907,47.222091352],[4.25938302,47.221821185],[4.259583218,47.220324374],[4.260416188,47.219832712],[4.260308724,47.218517519],[4.259892089,47.218389693],[4.259880346,47.218057579],[4.255469317,47.21772729],[4.253881173,47.217854331],[4.253505371,47.218400427],[4.252989305,47.218768862],[4.252404048,47.219003886],[4.251486154,47.219199281],[4.246674582,47.219435719],[4.246972631,47.21855374],[4.246955891,47.218059611],[4.246744104,47.217702637],[4.246339955,47.21748459],[4.244147795,47.217437016],[4.243974289,47.216905853],[4.244804215,47.214337154],[4.244557612,47.21367352],[4.244456852,47.21291648],[4.244589635,47.212487372],[4.244113951,47.212487978],[4.243154509,47.212826015],[4.242156532,47.212869131],[4.241585356,47.212453873],[4.240398459,47.21238375],[4.238333919,47.212417536],[4.239117075,47.211768092],[4.239387472,47.211345622],[4.239098533,47.210676126],[4.238444432,47.208435763],[4.237068639,47.208535996],[4.23679138,47.207797941],[4.236185482,47.206959847],[4.235838768,47.206648412],[4.236357776,47.206063027],[4.236116501,47.205510065],[4.23640689,47.204693019],[4.237334023,47.203586452],[4.236322528,47.202746387],[4.235822305,47.20213496],[4.235294994,47.202127078],[4.234652533,47.202570613],[4.234075651,47.203166512],[4.233548204,47.203844716],[4.233354882,47.204459936],[4.233507813,47.204618576],[4.232246828,47.205055175],[4.23200868,47.204982976],[4.231596625,47.203489118],[4.229697476,47.203634445],[4.228885641,47.203779917]]]],&quot;type&quot;:&quot;MultiPolygon&quot;}"/>
    <s v="47.237473882, 4.229583257"/>
  </r>
  <r>
    <x v="0"/>
    <x v="427"/>
    <s v="21559"/>
    <s v="CC Ouche et Montagne"/>
    <s v="200039055"/>
    <s v="CC"/>
    <s v="Côte-d'Or"/>
    <s v="21"/>
    <s v="Bourgogne-Franche-Comté"/>
    <s v="27"/>
    <s v="BT &lt;= 36 kVA"/>
    <n v="13"/>
    <n v="32.86"/>
    <n v="0"/>
    <n v="0"/>
    <n v="0"/>
    <n v="0"/>
    <n v="0"/>
    <n v="0"/>
    <n v="0"/>
    <n v="0"/>
    <n v="0"/>
    <n v="0"/>
    <s v="{&quot;coordinates&quot;:[[[[4.825701228,47.287692189],[4.827217134,47.287592686],[4.826804896,47.286950828],[4.826915629,47.286432205],[4.826795917,47.286219774],[4.826191918,47.285697996],[4.825717426,47.284703223],[4.825144052,47.284225081],[4.824585636,47.283602623],[4.824273451,47.283684074],[4.823502046,47.283608853],[4.822618925,47.284414257],[4.821797232,47.284651383],[4.820958639,47.284468242],[4.820695356,47.284313889],[4.820263287,47.283786681],[4.820426737,47.283260034],[4.820321156,47.28311221],[4.820206321,47.282222531],[4.819369295,47.282084378],[4.818796705,47.28182231],[4.817669655,47.281481581],[4.81667209,47.281017247],[4.816408071,47.280683699],[4.817679592,47.28021084],[4.818987306,47.279400617],[4.820297013,47.27900187],[4.819952741,47.278565132],[4.819354545,47.278171097],[4.818255517,47.276271191],[4.817383229,47.275400582],[4.816756313,47.274546834],[4.815981993,47.272854336],[4.815528803,47.272598487],[4.815130423,47.271928456],[4.813971224,47.271059609],[4.813296729,47.270400192],[4.813110875,47.270028494],[4.812782087,47.269890456],[4.812038051,47.270777356],[4.811385863,47.271289114],[4.810677312,47.271699093],[4.810165497,47.271861965],[4.809381144,47.271985863],[4.807914421,47.271961907],[4.805882407,47.272675229],[4.802882291,47.273519726],[4.800612366,47.274283475],[4.79926186,47.274531352],[4.798145172,47.274847628],[4.797871791,47.275257983],[4.797106029,47.275465253],[4.795750416,47.275284539],[4.794805518,47.275635042],[4.792202136,47.277831942],[4.792296381,47.278158261],[4.791209781,47.279062916],[4.790873392,47.278895218],[4.78854351,47.280930223],[4.785153779,47.282017979],[4.782296317,47.282600396],[4.781874665,47.283173272],[4.782205118,47.28380033],[4.782825788,47.285516104],[4.782720827,47.286021983],[4.782789373,47.286412636],[4.782635341,47.287234434],[4.782137499,47.287984973],[4.781260371,47.29010915],[4.781758126,47.292187902],[4.781544426,47.293965112],[4.782324203,47.295327257],[4.78261689,47.296329488],[4.782472961,47.296738712],[4.783429241,47.297793778],[4.784069868,47.298868999],[4.784365454,47.299279571],[4.784905969,47.29977102],[4.787865947,47.299696644],[4.788786991,47.299609513],[4.789113354,47.301816939],[4.78922694,47.302007888],[4.792712921,47.301190496],[4.7927407,47.30138817],[4.793498124,47.301434999],[4.795553199,47.301097062],[4.795819501,47.301301852],[4.796430397,47.301360833],[4.797010395,47.301050196],[4.797678558,47.300882266],[4.797974429,47.300704792],[4.798730753,47.300600324],[4.799848481,47.300259725],[4.80034039,47.299809963],[4.801502616,47.299415529],[4.802627915,47.299301705],[4.804269304,47.2987107],[4.808937382,47.298025708],[4.808664792,47.298382043],[4.807507571,47.298647704],[4.807310791,47.299211765],[4.80561424,47.300642014],[4.805345077,47.301455728],[4.811293258,47.301746652],[4.811315078,47.301333893],[4.812675732,47.301956491],[4.813556864,47.302686519],[4.813828979,47.304197768],[4.814819193,47.305764425],[4.815360099,47.306452934],[4.816489443,47.307472613],[4.817438415,47.305626191],[4.818192689,47.305303713],[4.818218462,47.304970133],[4.82041205,47.303133893],[4.821371769,47.301493473],[4.82161458,47.301666156],[4.821596175,47.302489482],[4.821742711,47.302672681],[4.822285267,47.302549803],[4.822694417,47.302006693],[4.823586848,47.302636516],[4.82439873,47.302765132],[4.825068044,47.302671765],[4.825615748,47.302778413],[4.826473898,47.302827044],[4.827945188,47.303309951],[4.828115468,47.303101059],[4.829681717,47.303223156],[4.8299181,47.302856536],[4.829569462,47.302764781],[4.829553351,47.302408444],[4.826099053,47.301224685],[4.824069917,47.299632129],[4.823142909,47.299035269],[4.819453132,47.297688427],[4.816106315,47.296300984],[4.815451946,47.295855581],[4.815112394,47.29544307],[4.815069954,47.295088044],[4.814331914,47.294829442],[4.814695258,47.293948494],[4.815692948,47.292882928],[4.815974604,47.292679514],[4.816650845,47.29252035],[4.817161888,47.292172867],[4.816938766,47.292071905],[4.816966406,47.291597819],[4.817842323,47.291590403],[4.818692892,47.29091252],[4.818800729,47.290579452],[4.819262759,47.290153485],[4.820549807,47.289547084],[4.822480901,47.288849511],[4.823468651,47.288317114],[4.824891373,47.287772466],[4.825701228,47.287692189]]]],&quot;type&quot;:&quot;MultiPolygon&quot;}"/>
    <s v="47.288487386, 4.803540865"/>
  </r>
  <r>
    <x v="0"/>
    <x v="428"/>
    <s v="21558"/>
    <s v="CA Beaune, Côte et Sud - Communauté Beaune-Chagny-Nolay"/>
    <s v="200006682"/>
    <s v="CA"/>
    <s v="Côte-d'Or"/>
    <s v="21"/>
    <s v="Bourgogne-Franche-Comté"/>
    <s v="27"/>
    <s v="BT &lt;= 36 kVA"/>
    <n v="19"/>
    <n v="97.760999999999996"/>
    <n v="0"/>
    <n v="0"/>
    <n v="0"/>
    <n v="0"/>
    <n v="0"/>
    <n v="0"/>
    <n v="0"/>
    <n v="0"/>
    <n v="0"/>
    <n v="0"/>
    <s v="{&quot;coordinates&quot;:[[[[4.886024742,46.9875538],[4.887422213,46.987396757],[4.88748072,46.987865913],[4.887897454,46.98777714],[4.887766255,46.985830387],[4.887924168,46.985717029],[4.888036063,46.984701122],[4.888680743,46.984357347],[4.891715493,46.984996583],[4.894691307,46.985942014],[4.894756567,46.985701382],[4.894146997,46.985506955],[4.894296892,46.984977641],[4.899365309,46.98566162],[4.89979529,46.985501438],[4.900155406,46.984028422],[4.899586253,46.983972952],[4.899637242,46.982803128],[4.90133527,46.982178953],[4.902157829,46.982069028],[4.903035802,46.982224762],[4.90753301,46.981755118],[4.909918146,46.981660716],[4.912458016,46.981439415],[4.91282251,46.97995187],[4.913869552,46.976856218],[4.913928217,46.974760424],[4.914077013,46.974429232],[4.91491998,46.973376835],[4.914813865,46.972498699],[4.914619788,46.97222003],[4.914559157,46.971659955],[4.914631998,46.970039445],[4.914810607,46.969361921],[4.914724151,46.967887251],[4.914244261,46.967896118],[4.913688126,46.967683797],[4.913055666,46.967768141],[4.912223759,46.967346942],[4.911786876,46.967492879],[4.91083095,46.967507821],[4.909026472,46.96741162],[4.908485236,46.967322411],[4.907884192,46.967625955],[4.90755666,46.96755302],[4.907084998,46.967794979],[4.906182866,46.967843216],[4.905096412,46.967514434],[4.903242705,46.967215417],[4.90257871,46.967375875],[4.902030798,46.96739572],[4.90081709,46.967150951],[4.899269359,46.966647793],[4.898500787,46.965966079],[4.898073345,46.965782186],[4.897304147,46.965981269],[4.896664128,46.966037728],[4.896439479,46.966234153],[4.895413163,46.966454563],[4.894489743,46.966570604],[4.894239643,46.966341455],[4.894010966,46.965785033],[4.893409111,46.963513675],[4.891064476,46.957524374],[4.887539966,46.957581223],[4.88719241,46.958966644],[4.886992996,46.959245494],[4.886101242,46.959700481],[4.88494943,46.95997869],[4.883929067,46.960556443],[4.883560981,46.960940711],[4.883496642,46.961208341],[4.882882673,46.961180543],[4.881838458,46.961338983],[4.880414791,46.961820616],[4.880429695,46.962135585],[4.880915092,46.962664429],[4.876358141,46.964593911],[4.875041028,46.96504132],[4.875624822,46.965980161],[4.875638669,46.966265427],[4.874411343,46.966533948],[4.873739316,46.965592031],[4.872914403,46.965780148],[4.874479598,46.968388079],[4.874942339,46.970197972],[4.873437813,46.970480893],[4.872393142,46.970859899],[4.872429443,46.971451905],[4.872062188,46.971940589],[4.872576612,46.972015994],[4.872237479,46.97244298],[4.873429266,46.973991573],[4.87298993,46.97445081],[4.873068987,46.974719706],[4.873476957,46.975025588],[4.87322285,46.975210736],[4.873115112,46.975708716],[4.873397504,46.977060432],[4.874274108,46.977978312],[4.875317257,46.979371696],[4.87367621,46.979861271],[4.87394625,46.98021082],[4.873634203,46.980281632],[4.875765805,46.983384675],[4.876339773,46.983579777],[4.877442354,46.98448225],[4.877039828,46.984903976],[4.877488951,46.985255106],[4.877247586,46.985467071],[4.878163264,46.986140225],[4.877949269,46.986306717],[4.878957164,46.987322391],[4.880798093,46.986482756],[4.882083772,46.98610155],[4.883114255,46.988065151],[4.88439966,46.987901869],[4.886024742,46.9875538]]]],&quot;type&quot;:&quot;MultiPolygon&quot;}"/>
    <s v="46.974042264, 4.891800839"/>
  </r>
  <r>
    <x v="0"/>
    <x v="429"/>
    <s v="21557"/>
    <s v="CC du Pays Châtillonnais"/>
    <s v="242101434"/>
    <s v="CC"/>
    <s v="Côte-d'Or"/>
    <s v="21"/>
    <s v="Bourgogne-Franche-Comté"/>
    <s v="27"/>
    <s v="BT &lt;= 36 kVA"/>
    <m/>
    <m/>
    <n v="0"/>
    <n v="0"/>
    <n v="0"/>
    <n v="0"/>
    <n v="0"/>
    <n v="0"/>
    <n v="0"/>
    <n v="0"/>
    <n v="0"/>
    <n v="0"/>
    <s v="{&quot;coordinates&quot;:[[[[4.559557783,47.700425617],[4.559982114,47.700662123],[4.561834052,47.700966896],[4.562416532,47.701184178],[4.563829502,47.702116851],[4.565534466,47.702863751],[4.565770045,47.70257522],[4.566374323,47.702307859],[4.569282363,47.703601239],[4.570206237,47.703498816],[4.571939993,47.703679883],[4.57279257,47.704008714],[4.574742974,47.70434437],[4.575456618,47.704574225],[4.576974895,47.705809607],[4.57773413,47.706271997],[4.579438009,47.706970998],[4.580202107,47.70737119],[4.581016601,47.706727311],[4.582720131,47.706559334],[4.583393313,47.706188324],[4.584617675,47.706053811],[4.585725845,47.705824534],[4.586153641,47.705858344],[4.587101733,47.70612096],[4.587072698,47.706489555],[4.586477305,47.70696396],[4.586362499,47.707229289],[4.586799431,47.707300784],[4.588487615,47.70840768],[4.588720472,47.708657486],[4.587616912,47.710475662],[4.587799157,47.710862094],[4.588574351,47.710914587],[4.589032705,47.710853447],[4.589643662,47.710631788],[4.590340066,47.71072585],[4.59107913,47.710551055],[4.593272325,47.710340254],[4.594167942,47.711430854],[4.595063744,47.712303585],[4.596317425,47.713099407],[4.596995465,47.713647405],[4.597101532,47.714070873],[4.596696715,47.715518592],[4.596130338,47.716294229],[4.59567312,47.716528228],[4.595815843,47.716750442],[4.595878957,47.718234083],[4.595984175,47.718584643],[4.597774688,47.718192005],[4.597461415,47.719089324],[4.598896779,47.719798014],[4.599092233,47.719331718],[4.599426669,47.719095783],[4.599172327,47.718844491],[4.598400705,47.718915352],[4.598182567,47.718758989],[4.598345841,47.718465079],[4.598910952,47.718180983],[4.599051366,47.71739225],[4.598658011,47.716864681],[4.599040937,47.716466941],[4.600168912,47.71609232],[4.60026083,47.715732765],[4.601386317,47.715143008],[4.60159796,47.71477281],[4.60102712,47.714686998],[4.601680657,47.714018171],[4.602179425,47.713836693],[4.6024945,47.713889994],[4.602572922,47.714235514],[4.6034953,47.714389421],[4.605235692,47.715128963],[4.606349659,47.715973408],[4.607143438,47.716196571],[4.607694528,47.71615749],[4.609730364,47.715589347],[4.611233912,47.714977186],[4.612542638,47.71418764],[4.613605442,47.713383467],[4.617548923,47.71155191],[4.617572788,47.711107756],[4.619945388,47.708946725],[4.619632668,47.707873452],[4.621205094,47.707212488],[4.62112488,47.706899411],[4.621717934,47.706752551],[4.621636349,47.70639448],[4.621845643,47.706040479],[4.622261547,47.70620846],[4.622901816,47.706035732],[4.622491179,47.705558892],[4.621435173,47.704823622],[4.621046847,47.705123389],[4.620829684,47.704999462],[4.621116662,47.703954789],[4.621051792,47.70375133],[4.620371498,47.70282629],[4.619265869,47.701903535],[4.618925387,47.701495031],[4.617726938,47.699709299],[4.617807952,47.69925895],[4.617152616,47.697658352],[4.61762261,47.696755194],[4.617791343,47.696031752],[4.617757491,47.6952679],[4.617977937,47.694183638],[4.618515298,47.692733984],[4.618444591,47.692644937],[4.617165053,47.692310637],[4.616890417,47.692136183],[4.616331893,47.689986878],[4.615905079,47.689366195],[4.615872564,47.688601422],[4.61609981,47.687697118],[4.615894533,47.687566716],[4.611470246,47.686932773],[4.611576477,47.686301125],[4.61230164,47.684577927],[4.612058925,47.682018222],[4.61070226,47.681459851],[4.610692799,47.681234915],[4.612301439,47.679898354],[4.612423891,47.679671599],[4.610874177,47.679251832],[4.611256307,47.678839646],[4.611114981,47.678662441],[4.611291848,47.678118943],[4.610851648,47.677182431],[4.610373221,47.67687753],[4.609636434,47.676801251],[4.609243521,47.676944402],[4.608661547,47.677360232],[4.60807283,47.677596999],[4.607735722,47.67751341],[4.606762722,47.67658781],[4.606352273,47.676326072],[4.605371963,47.67675006],[4.604411833,47.677668007],[4.603591665,47.67876408],[4.603259927,47.67877043],[4.602945714,47.679226671],[4.601943791,47.67915578],[4.601988182,47.680189574],[4.601865731,47.680462231],[4.601919547,47.681720962],[4.601684015,47.682445299],[4.599198198,47.683528132],[4.598614751,47.683899816],[4.598913464,47.684658252],[4.600426197,47.685753878],[4.601752576,47.687168029],[4.600568115,47.687505642],[4.601045881,47.689341031],[4.599129828,47.689738157],[4.599298012,47.690544288],[4.599254234,47.691085041],[4.598764209,47.692084726],[4.598507082,47.692314205],[4.595080757,47.691661494],[4.593289775,47.691830852],[4.592930212,47.692782819],[4.592946895,47.693073374],[4.591520525,47.692415804],[4.591129815,47.69277222],[4.591092648,47.693447917],[4.592063007,47.694328662],[4.591480737,47.694745303],[4.590559922,47.695033309],[4.588131232,47.695240966],[4.586915152,47.695555458],[4.584015456,47.697010866],[4.579277369,47.697679914],[4.57807124,47.697523347],[4.577483497,47.697804952],[4.576951715,47.697859837],[4.576101385,47.698235901],[4.571604531,47.699042722],[4.570560854,47.699602292],[4.570101016,47.699746204],[4.568435025,47.699733448],[4.567350849,47.699960441],[4.563528786,47.700367196],[4.561506834,47.700495036],[4.559557783,47.700425617]]]],&quot;type&quot;:&quot;MultiPolygon&quot;}"/>
    <s v="47.699908034, 4.600441426"/>
  </r>
  <r>
    <x v="0"/>
    <x v="430"/>
    <s v="21554"/>
    <s v="CC Rives de Saône"/>
    <s v="242101509"/>
    <s v="CC"/>
    <s v="Côte-d'Or"/>
    <s v="21"/>
    <s v="Bourgogne-Franche-Comté"/>
    <s v="27"/>
    <s v="BT &lt;= 36 kVA"/>
    <m/>
    <m/>
    <n v="0"/>
    <n v="0"/>
    <n v="0"/>
    <n v="0"/>
    <n v="0"/>
    <n v="0"/>
    <n v="0"/>
    <n v="0"/>
    <n v="0"/>
    <n v="0"/>
    <s v="{&quot;coordinates&quot;:[[[[5.259936986,47.100692914],[5.259686038,47.101503024],[5.258093566,47.103131039],[5.258207425,47.103550331],[5.259948962,47.104785355],[5.263135067,47.10517247],[5.263483891,47.10512331],[5.264298885,47.105494642],[5.264669723,47.105341469],[5.265245217,47.105506728],[5.266249588,47.105361851],[5.268093041,47.105439188],[5.268436295,47.104944286],[5.26933007,47.104460194],[5.269677433,47.103906663],[5.269007834,47.103730664],[5.26896429,47.10263359],[5.26928799,47.102050801],[5.269969135,47.101687065],[5.270307047,47.101222884],[5.270463641,47.100619054],[5.27304832,47.10110507],[5.275423204,47.101432134],[5.275524797,47.100714092],[5.274874224,47.099988336],[5.274556979,47.09987839],[5.273497106,47.099767739],[5.27214934,47.0990854],[5.271464728,47.098645811],[5.270496288,47.098325278],[5.270152124,47.09829601],[5.268404504,47.098327614],[5.266019784,47.098201453],[5.265382423,47.098225654],[5.264670726,47.09842694],[5.26427901,47.098647173],[5.264217156,47.099184289],[5.264314467,47.100401903],[5.262963449,47.100519325],[5.26069946,47.100569024],[5.259936986,47.100692914]]]],&quot;type&quot;:&quot;MultiPolygon&quot;}"/>
    <s v="47.101837846, 5.265947133"/>
  </r>
  <r>
    <x v="0"/>
    <x v="431"/>
    <s v="21548"/>
    <s v="CC de Saulieu"/>
    <s v="242101442"/>
    <s v="CC"/>
    <s v="Côte-d'Or"/>
    <s v="21"/>
    <s v="Bourgogne-Franche-Comté"/>
    <s v="27"/>
    <s v="BT &lt;= 36 kVA"/>
    <m/>
    <m/>
    <n v="0"/>
    <n v="0"/>
    <n v="0"/>
    <n v="0"/>
    <n v="0"/>
    <n v="0"/>
    <n v="0"/>
    <n v="0"/>
    <n v="0"/>
    <n v="0"/>
    <s v="{&quot;coordinates&quot;:[[[[4.113181436,47.398279585],[4.113541049,47.398357169],[4.113629057,47.399338543],[4.113954414,47.399936822],[4.113746547,47.400781485],[4.113819423,47.401289451],[4.114017026,47.401609862],[4.114567794,47.402079037],[4.117311348,47.403733552],[4.117902724,47.404367075],[4.117848325,47.4046836],[4.119003784,47.406356029],[4.119934663,47.407431917],[4.121896922,47.408107128],[4.12210207,47.407834162],[4.123642202,47.408235227],[4.124937428,47.408213704],[4.125199064,47.407915878],[4.125888456,47.407463563],[4.125854741,47.406489776],[4.126357407,47.40611399],[4.126532999,47.405698155],[4.127111152,47.405191992],[4.127513525,47.405029641],[4.127868867,47.404711994],[4.128628503,47.404386822],[4.129156668,47.404342082],[4.129282671,47.404091478],[4.128886063,47.403960285],[4.128617546,47.403614478],[4.128851519,47.402949592],[4.129302013,47.402743553],[4.12961772,47.40281161],[4.129912865,47.402533253],[4.132271962,47.401657732],[4.132318428,47.401283658],[4.13264244,47.40130571],[4.133415084,47.401160438],[4.134376717,47.401173569],[4.134651212,47.401111472],[4.134923022,47.400797318],[4.136377692,47.400486915],[4.136811857,47.400326021],[4.137419473,47.399590841],[4.137559195,47.399239259],[4.137914501,47.399049422],[4.138135978,47.398614213],[4.138548498,47.398371596],[4.138603853,47.397793965],[4.137976333,47.397214915],[4.138655937,47.397062415],[4.137834121,47.396449255],[4.138004223,47.396280135],[4.13815347,47.395690781],[4.138418986,47.395394685],[4.138952828,47.395059949],[4.139724802,47.394763389],[4.1395506,47.394052962],[4.14006284,47.393576185],[4.140405763,47.393429675],[4.140858431,47.393643106],[4.142223594,47.39349826],[4.142553298,47.393229433],[4.143191916,47.393271772],[4.143452627,47.39306304],[4.143784835,47.393222727],[4.144128014,47.392964566],[4.144431655,47.392406994],[4.14471393,47.392153032],[4.14483543,47.391696284],[4.146016321,47.391926831],[4.147756665,47.391598161],[4.147670508,47.391289309],[4.148178769,47.390817035],[4.148755672,47.390516938],[4.149334605,47.390435592],[4.150082673,47.389957337],[4.150661457,47.389004494],[4.151413437,47.388277709],[4.15243888,47.387877718],[4.15286438,47.387444056],[4.152448818,47.387168182],[4.152364335,47.386629738],[4.151684846,47.386100791],[4.15028082,47.385660039],[4.149315754,47.384608127],[4.149604854,47.384490029],[4.149495004,47.384065272],[4.148865572,47.383085663],[4.14831867,47.382554485],[4.146672937,47.381776663],[4.146352513,47.381235139],[4.146557219,47.380890105],[4.147258866,47.380291683],[4.149254602,47.38175477],[4.149949341,47.381205917],[4.149997171,47.380902041],[4.149789451,47.380672718],[4.148883568,47.380151395],[4.149003721,47.379944038],[4.14816229,47.379646248],[4.148282575,47.379383071],[4.146988416,47.378925889],[4.14701449,47.378781583],[4.148436708,47.377729489],[4.148447256,47.377541221],[4.147273398,47.376695722],[4.146797764,47.37689038],[4.145802771,47.376474348],[4.145543911,47.376455292],[4.145080938,47.376001599],[4.144629555,47.375842189],[4.14371177,47.376434621],[4.142670128,47.376502485],[4.142444985,47.376137373],[4.141518157,47.375372217],[4.14049746,47.375239988],[4.137936249,47.374462019],[4.135777888,47.374178827],[4.136401199,47.373572231],[4.137469336,47.3733187],[4.137511067,47.372849233],[4.138123046,47.371960042],[4.138363983,47.371822637],[4.139106629,47.371720829],[4.139322653,47.371409006],[4.138970151,47.370785848],[4.138976545,47.370400454],[4.139620943,47.37016636],[4.139561421,47.369236026],[4.139368186,47.368873296],[4.139525195,47.368279354],[4.139929286,47.368150249],[4.141362472,47.367931813],[4.142135553,47.367332716],[4.142155005,47.366814847],[4.142459679,47.366000674],[4.142997823,47.365198609],[4.142445,47.362386976],[4.143445617,47.360531498],[4.144135649,47.359585681],[4.144687991,47.359266932],[4.144837794,47.359022372],[4.145238841,47.357450977],[4.14551453,47.356959389],[4.14506834,47.355794281],[4.144718833,47.35549612],[4.144048547,47.355128191],[4.143448767,47.354462461],[4.1430574,47.354561745],[4.142905595,47.355147542],[4.142503828,47.355505316],[4.142270105,47.355977578],[4.140993417,47.356749085],[4.140127636,47.3570943],[4.139355549,47.357235119],[4.137803861,47.35778781],[4.13715513,47.357310694],[4.136905632,47.357478792],[4.135641498,47.356845631],[4.134812116,47.35753527],[4.134289114,47.356987585],[4.134324191,47.356766667],[4.134060196,47.356311886],[4.132441442,47.355822599],[4.132139976,47.355537437],[4.132068546,47.355103283],[4.130242297,47.354446729],[4.129804909,47.35412327],[4.128814186,47.352939086],[4.128446312,47.351825373],[4.126743324,47.350217738],[4.12672875,47.348766575],[4.126155041,47.347625139],[4.12492652,47.346209144],[4.12442185,47.345451464],[4.12452672,47.343692136],[4.124045709,47.343177309],[4.123136084,47.342751256],[4.12279897,47.342022559],[4.122298441,47.341586241],[4.12041579,47.340801335],[4.119506753,47.340082645],[4.118015502,47.338562871],[4.116350803,47.336659409],[4.115902676,47.336317994],[4.113886009,47.335571183],[4.113740912,47.334833415],[4.113197829,47.334126471],[4.112968425,47.333984619],[4.112326995,47.334538156],[4.11188057,47.334532527],[4.11162817,47.334814941],[4.110808404,47.33475166],[4.110279602,47.335373432],[4.109800238,47.335760647],[4.1095464,47.335718057],[4.108445096,47.334720219],[4.107136121,47.335145048],[4.106436502,47.335192229],[4.105754468,47.336350227],[4.105614994,47.336908849],[4.104904261,47.337318052],[4.103794387,47.338670072],[4.104385905,47.33883821],[4.105337566,47.338614883],[4.10618723,47.338969621],[4.106080535,47.339255136],[4.107497474,47.339500025],[4.10804503,47.339718981],[4.108148114,47.340221272],[4.108661146,47.341204921],[4.108613537,47.341657332],[4.108243285,47.34213623],[4.108173187,47.342461912],[4.108257381,47.343524377],[4.108027246,47.344054155],[4.107640162,47.344360351],[4.108341883,47.345563677],[4.1082655,47.346868056],[4.107931206,47.347165646],[4.107556501,47.348842896],[4.107066989,47.349130259],[4.106723179,47.350187797],[4.106819673,47.350819795],[4.106765861,47.352064534],[4.106517663,47.352684509],[4.10600887,47.353195327],[4.104946571,47.353526844],[4.104193969,47.353586217],[4.102481003,47.353523257],[4.102319101,47.353767876],[4.101837894,47.353753534],[4.101647285,47.353568077],[4.100993087,47.35390379],[4.099835488,47.353983177],[4.099162342,47.354688185],[4.098294378,47.355132141],[4.097940261,47.355631556],[4.098165485,47.35634337],[4.098045757,47.356513759],[4.09819766,47.356879648],[4.097785598,47.357526359],[4.097742235,47.359357088],[4.098598537,47.361057773],[4.097941266,47.361378191],[4.097883608,47.361603811],[4.098780481,47.3617898],[4.100831059,47.361568724],[4.103030283,47.361618094],[4.103949065,47.361901968],[4.105638169,47.362787114],[4.105382892,47.363259501],[4.105206309,47.364078656],[4.10533697,47.364310592],[4.10523298,47.365630525],[4.10623539,47.367909557],[4.106155238,47.369806356],[4.105896065,47.370476846],[4.106426136,47.370796809],[4.107671225,47.371792387],[4.10765779,47.372682012],[4.107535323,47.373169341],[4.107904797,47.373283759],[4.107967148,47.373543352],[4.10707977,47.374149607],[4.106487546,47.375508396],[4.106790337,47.376501244],[4.109163395,47.377299697],[4.11031661,47.377304893],[4.111564015,47.378081633],[4.112995646,47.378153463],[4.113631284,47.378317531],[4.113756773,47.378552207],[4.114477795,47.379252932],[4.115558529,47.379658504],[4.115905526,47.380154839],[4.116596971,47.380578543],[4.116710717,47.381012294],[4.117107794,47.381302877],[4.117595483,47.380916463],[4.117930894,47.381046482],[4.118280677,47.381802069],[4.118481247,47.382648221],[4.119465794,47.383140211],[4.119614488,47.383405267],[4.119656838,47.383909926],[4.119303941,47.384530929],[4.11886437,47.38474673],[4.117974981,47.384941648],[4.117346709,47.385262792],[4.117171876,47.385460737],[4.117196224,47.386502146],[4.116875034,47.387120135],[4.116362466,47.387396947],[4.115572881,47.387357711],[4.115046391,47.387539219],[4.114853775,47.387839064],[4.114890777,47.388598559],[4.114238091,47.389151295],[4.114121635,47.38954404],[4.113676602,47.390201917],[4.113344495,47.390488691],[4.112765863,47.390714802],[4.112647938,47.391165177],[4.113801212,47.392435254],[4.113815471,47.392866358],[4.113645285,47.393034542],[4.112804862,47.393424313],[4.111719156,47.394581671],[4.112320731,47.395970471],[4.112587761,47.396251508],[4.112286735,47.39656859],[4.112761828,47.397802846],[4.113181436,47.398279585]]]],&quot;type&quot;:&quot;MultiPolygon&quot;}"/>
    <s v="47.372228118, 4.124249389"/>
  </r>
  <r>
    <x v="0"/>
    <x v="432"/>
    <s v="21547"/>
    <s v="CC des Terres d'Auxois"/>
    <s v="200071017"/>
    <s v="CC"/>
    <s v="Côte-d'Or"/>
    <s v="21"/>
    <s v="Bourgogne-Franche-Comté"/>
    <s v="27"/>
    <s v="BT &lt;= 36 kVA"/>
    <m/>
    <m/>
    <n v="0"/>
    <n v="0"/>
    <n v="0"/>
    <n v="0"/>
    <n v="0"/>
    <n v="0"/>
    <n v="0"/>
    <n v="0"/>
    <n v="0"/>
    <n v="0"/>
    <s v="{&quot;coordinates&quot;:[[[[4.368857047,47.485084097],[4.370075226,47.484887013],[4.370959249,47.48460742],[4.372466656,47.485642121],[4.373016279,47.485840012],[4.373456697,47.48628497],[4.374560729,47.485935234],[4.375391098,47.485790386],[4.375505933,47.486072626],[4.376516956,47.48587702],[4.377209966,47.486433318],[4.37751008,47.486018331],[4.376895618,47.485624061],[4.377211609,47.485413256],[4.380425153,47.487140709],[4.380060978,47.488212783],[4.379186292,47.489679831],[4.378835821,47.490357405],[4.378775188,47.490684932],[4.384895101,47.490497997],[4.386093688,47.490567469],[4.386015151,47.490253297],[4.384505979,47.487266033],[4.385307364,47.487387049],[4.385636775,47.487336315],[4.386402898,47.486557439],[4.38704972,47.486095985],[4.387703694,47.485859518],[4.388130736,47.484862293],[4.38865194,47.484628303],[4.389965993,47.48429032],[4.391140105,47.483729817],[4.390753348,47.483310391],[4.389462124,47.482736101],[4.390544611,47.482074962],[4.390324842,47.481539202],[4.391384304,47.481475232],[4.392831004,47.48113473],[4.393391238,47.480922758],[4.392562788,47.48006477],[4.391891727,47.479640644],[4.392428617,47.479297511],[4.393231565,47.479023217],[4.394211945,47.47908621],[4.394256448,47.478500477],[4.395957491,47.477884995],[4.397421123,47.477994385],[4.399723098,47.477458065],[4.400126175,47.477586466],[4.400884134,47.47716861],[4.401322873,47.477695415],[4.401723843,47.47769239],[4.402114692,47.477505822],[4.404405262,47.478410045],[4.405546185,47.47877081],[4.405514845,47.478184185],[4.405173723,47.477482457],[4.406580342,47.477695956],[4.406860569,47.477797908],[4.407471705,47.477050467],[4.407597746,47.476591585],[4.408593739,47.476895552],[4.408948138,47.475829796],[4.408970429,47.475415382],[4.411536784,47.475244755],[4.412304657,47.475005864],[4.413903091,47.474338241],[4.413517849,47.473427298],[4.413175061,47.470351478],[4.413362734,47.46986573],[4.414409951,47.469599125],[4.41437297,47.469254753],[4.414900867,47.469183516],[4.414555575,47.468175755],[4.414210829,47.468193447],[4.413960126,47.466241902],[4.41453886,47.465935066],[4.415830673,47.464929914],[4.415079204,47.464527604],[4.414279928,47.464224905],[4.413735933,47.463885789],[4.413364807,47.463456341],[4.412740951,47.462102629],[4.412238483,47.461726089],[4.411004569,47.461099123],[4.410738135,47.460459523],[4.410745074,47.460168635],[4.411793562,47.457288403],[4.41175182,47.456963893],[4.41144412,47.456420228],[4.411697309,47.456054329],[4.411731713,47.455244522],[4.411511818,47.454707895],[4.410231975,47.452481603],[4.409853731,47.451273449],[4.409493838,47.450560249],[4.409086087,47.45029779],[4.404785867,47.448889444],[4.403275595,47.448287339],[4.404492505,47.447369636],[4.40407032,47.447162253],[4.403776619,47.446793061],[4.402279523,47.445829755],[4.399919768,47.444610313],[4.399130856,47.445451699],[4.398643106,47.446137306],[4.396749141,47.447000051],[4.394861049,47.446052146],[4.392978352,47.445411157],[4.391649441,47.445344224],[4.389775459,47.444883144],[4.389378649,47.444934698],[4.388527359,47.445219456],[4.387816054,47.445682602],[4.385791579,47.446482801],[4.385141569,47.446854268],[4.384191585,47.447995472],[4.384134899,47.448267142],[4.383569435,47.449086854],[4.382840104,47.450808827],[4.382790686,47.451259574],[4.38182767,47.454009776],[4.381806107,47.45446019],[4.381631675,47.454696343],[4.381572165,47.457534846],[4.381124527,47.458450376],[4.381155004,47.458757022],[4.379800524,47.459770631],[4.379043115,47.460773552],[4.378925003,47.461135977],[4.377175784,47.460742538],[4.376792877,47.461288155],[4.376335969,47.460969444],[4.376334912,47.460463481],[4.374175987,47.460139663],[4.373381152,47.460153543],[4.37190337,47.461439507],[4.369098588,47.464412939],[4.369037006,47.464548709],[4.369728221,47.465256326],[4.370687168,47.466049018],[4.370766731,47.466408205],[4.36941071,47.467376688],[4.369492722,47.467779962],[4.368470734,47.468832735],[4.368544334,47.469011031],[4.37099216,47.47168586],[4.367091831,47.473744801],[4.366221358,47.474288897],[4.366658396,47.474503444],[4.36962373,47.475080814],[4.371684585,47.476011782],[4.372399344,47.476232039],[4.373635252,47.476423637],[4.373228002,47.477682566],[4.373752565,47.477838434],[4.373425169,47.478897453],[4.373590172,47.47896213],[4.373151258,47.479557005],[4.372241465,47.480174534],[4.375037263,47.481840433],[4.375147425,47.482147936],[4.37328702,47.483243949],[4.373101812,47.482858102],[4.372043691,47.482095411],[4.371383961,47.482522722],[4.369820802,47.48273018],[4.36840498,47.483090739],[4.368857047,47.485084097]]]],&quot;type&quot;:&quot;MultiPolygon&quot;}"/>
    <s v="47.466412034, 4.39144975"/>
  </r>
  <r>
    <x v="0"/>
    <x v="91"/>
    <s v="21543"/>
    <s v="CC du Pays Châtillonnais"/>
    <s v="242101434"/>
    <s v="CC"/>
    <s v="Côte-d'Or"/>
    <s v="21"/>
    <s v="Bourgogne-Franche-Comté"/>
    <s v="27"/>
    <s v="BT &gt; 36 kVA"/>
    <n v="1"/>
    <n v="101.91200000000001"/>
    <n v="0"/>
    <n v="0"/>
    <n v="0"/>
    <n v="0"/>
    <n v="0"/>
    <n v="0"/>
    <n v="0"/>
    <n v="0"/>
    <n v="0"/>
    <n v="0"/>
    <s v="{&quot;coordinates&quot;:[[[[4.874362763,47.716972099],[4.875925625,47.716270012],[4.876027721,47.715342851],[4.876185108,47.714963095],[4.877438509,47.713355729],[4.877637709,47.712421604],[4.877295874,47.711427738],[4.877197592,47.710190479],[4.876860591,47.709446822],[4.8761833,47.708698719],[4.876689515,47.707543592],[4.877183092,47.70671188],[4.87793637,47.7061722],[4.880091223,47.705322791],[4.881791301,47.70492992],[4.883021765,47.704383428],[4.883468676,47.703857646],[4.88422698,47.700935586],[4.884833143,47.697522588],[4.88455353,47.695800268],[4.884177596,47.694860983],[4.884277817,47.693471063],[4.884135378,47.692421775],[4.883726282,47.691448808],[4.883727243,47.690306275],[4.881035951,47.690181241],[4.880959536,47.689829541],[4.880070643,47.689654768],[4.879081013,47.689572541],[4.877820787,47.689606292],[4.876874711,47.689814153],[4.875970405,47.69064076],[4.875322179,47.691014891],[4.874340829,47.691396158],[4.873221729,47.691690492],[4.872755372,47.691700663],[4.87198465,47.691473518],[4.871148805,47.691556221],[4.86988642,47.691833909],[4.870349142,47.692480144],[4.868032251,47.692728757],[4.868129655,47.692349965],[4.867927255,47.692129918],[4.86817136,47.691865824],[4.867965699,47.691476569],[4.867484199,47.691244773],[4.86751094,47.69086621],[4.867112228,47.690789747],[4.867029222,47.689714284],[4.866699399,47.68966283],[4.866708411,47.689272845],[4.867181064,47.689252694],[4.867070953,47.68888802],[4.867474162,47.68852235],[4.867545563,47.688200694],[4.867926089,47.687644516],[4.865875506,47.686315065],[4.865391093,47.686150832],[4.864755671,47.685709905],[4.863360809,47.685131627],[4.863639688,47.684832775],[4.8631216,47.683551764],[4.862858521,47.683158012],[4.862363969,47.68296962],[4.862130346,47.682464657],[4.861820052,47.682131075],[4.862385964,47.681576463],[4.862425949,47.681347143],[4.863271438,47.681201322],[4.863756249,47.681454689],[4.864373376,47.680878543],[4.864172093,47.680078659],[4.863920415,47.679781962],[4.863286454,47.679418432],[4.863069101,47.679149997],[4.86292992,47.678066418],[4.863472973,47.677393319],[4.863454032,47.677194648],[4.862792271,47.676873874],[4.860125189,47.67646618],[4.859018283,47.676109251],[4.854604492,47.675458199],[4.853025204,47.675124014],[4.852082672,47.67535233],[4.851387627,47.675337231],[4.850375012,47.675044452],[4.847400865,47.673694186],[4.84711546,47.674652143],[4.847086792,47.675363854],[4.847458895,47.677292775],[4.847953863,47.678842515],[4.84805424,47.679584596],[4.842980013,47.679693513],[4.842242948,47.679852783],[4.841238574,47.680224234],[4.840035475,47.680748257],[4.83877938,47.681591815],[4.838353705,47.681735359],[4.837686465,47.683534786],[4.837910503,47.684039045],[4.837427498,47.685034288],[4.836070883,47.686060356],[4.835234599,47.686400302],[4.834630619,47.686439491],[4.833773046,47.68635481],[4.833392875,47.686504823],[4.833606849,47.686911112],[4.832842548,47.686902388],[4.830893581,47.687573049],[4.830073721,47.687965818],[4.827801393,47.68970746],[4.826278581,47.689977941],[4.825028927,47.690087484],[4.823215111,47.690037453],[4.821859419,47.690165722],[4.821558535,47.690296453],[4.819410485,47.692642798],[4.818815383,47.693921494],[4.81859282,47.695019732],[4.817667331,47.696153205],[4.81724644,47.696833178],[4.814886874,47.698855899],[4.813826221,47.700332651],[4.812364585,47.701471689],[4.809961472,47.702105806],[4.80817598,47.70298061],[4.807844526,47.702567093],[4.808558345,47.701946551],[4.809462248,47.701425699],[4.810984781,47.700978089],[4.811446648,47.700754863],[4.800282557,47.69605841],[4.79960915,47.697165345],[4.798831534,47.697911956],[4.798252732,47.698899487],[4.797620665,47.699613241],[4.797932659,47.699966765],[4.798127237,47.700753338],[4.797522222,47.700846367],[4.79724857,47.701432167],[4.797271699,47.701682995],[4.79689823,47.701958824],[4.796859738,47.702874121],[4.796677838,47.70349182],[4.795817973,47.704928399],[4.795517018,47.705694672],[4.795173723,47.706233819],[4.777506082,47.70171138],[4.777054644,47.703131704],[4.779347895,47.704307735],[4.779626414,47.704420536],[4.781446043,47.704711539],[4.783742503,47.704743161],[4.782602775,47.708510264],[4.783416648,47.708795855],[4.78385527,47.70922761],[4.780277042,47.712717639],[4.783963495,47.714412544],[4.784986358,47.714960524],[4.785940542,47.715329485],[4.786916976,47.715526142],[4.788229159,47.715630332],[4.78920473,47.715800876],[4.791182447,47.716495346],[4.792356521,47.716181168],[4.793171187,47.71707978],[4.793946554,47.716612344],[4.79459051,47.716046087],[4.795769738,47.715766906],[4.7962302,47.715812954],[4.796497409,47.715626992],[4.798699038,47.71595688],[4.801201239,47.716692635],[4.803243635,47.716493716],[4.803378836,47.71587673],[4.80363942,47.71537755],[4.802894995,47.714469823],[4.802623505,47.712675215],[4.802770488,47.711657414],[4.803910993,47.710987116],[4.804482758,47.710460626],[4.804413959,47.709413739],[4.804538083,47.70870689],[4.806104737,47.707979576],[4.806807354,47.707773359],[4.807539099,47.707757552],[4.80903067,47.707924456],[4.809604854,47.707667992],[4.810406379,47.707664591],[4.810797051,47.707464079],[4.811535086,47.706770222],[4.812117047,47.706468609],[4.813383143,47.706203204],[4.815501907,47.70618384],[4.816074903,47.705737397],[4.819088772,47.706581863],[4.819167027,47.706764308],[4.823984692,47.70929386],[4.825014459,47.708553953],[4.82521196,47.708206055],[4.825948951,47.708654608],[4.82645531,47.708445034],[4.826376443,47.707895279],[4.826949673,47.707652247],[4.827450105,47.707581408],[4.82810105,47.708593083],[4.829419221,47.709689753],[4.830306562,47.711445872],[4.83165113,47.71117274],[4.833323421,47.710616262],[4.834117119,47.710461572],[4.834598543,47.711116647],[4.8346691,47.711538685],[4.835043659,47.712460124],[4.835904973,47.712099091],[4.836107844,47.712450628],[4.836504811,47.712357066],[4.837047734,47.712898628],[4.83796734,47.713570216],[4.838596787,47.713873631],[4.841753015,47.715801954],[4.843286092,47.716618694],[4.844752268,47.717621031],[4.847424181,47.718343228],[4.847947067,47.718648276],[4.853992897,47.724346992],[4.855328934,47.725470102],[4.855541146,47.725012083],[4.85736251,47.723980244],[4.859049455,47.722577783],[4.85948662,47.722067565],[4.866104749,47.720744975],[4.867445101,47.720387772],[4.868144899,47.720102906],[4.870085308,47.718597195],[4.871066867,47.717067175],[4.872596429,47.715985733],[4.874362763,47.716972099]]]],&quot;type&quot;:&quot;MultiPolygon&quot;}"/>
    <s v="47.701061617, 4.842958049"/>
  </r>
  <r>
    <x v="0"/>
    <x v="433"/>
    <s v="21539"/>
    <s v="CC Ouche et Montagne"/>
    <s v="200039055"/>
    <s v="CC"/>
    <s v="Côte-d'Or"/>
    <s v="21"/>
    <s v="Bourgogne-Franche-Comté"/>
    <s v="27"/>
    <s v="BT &gt; 36 kVA"/>
    <n v="3"/>
    <n v="523.12699999999995"/>
    <n v="0"/>
    <n v="0"/>
    <n v="0"/>
    <n v="0"/>
    <n v="0"/>
    <n v="0"/>
    <n v="0"/>
    <n v="0"/>
    <n v="0"/>
    <n v="0"/>
    <s v="{&quot;coordinates&quot;:[[[[4.626691914,47.315537051],[4.628027342,47.315825377],[4.628270959,47.315956124],[4.628179887,47.316402211],[4.62855259,47.31821314],[4.629265545,47.319890533],[4.62933335,47.320466753],[4.629584159,47.320702746],[4.629700292,47.321431359],[4.629994539,47.321963881],[4.630541587,47.323712926],[4.630909635,47.324407385],[4.631371663,47.325928011],[4.632450975,47.327931589],[4.631465056,47.328085911],[4.630877552,47.328276949],[4.630961342,47.328680962],[4.631694722,47.32880122],[4.634335143,47.328658739],[4.634479688,47.328925931],[4.634512223,47.329689931],[4.634385302,47.329827681],[4.634474529,47.330365778],[4.634895104,47.330911815],[4.63455787,47.330971488],[4.635988596,47.332460447],[4.639087933,47.33159646],[4.640905464,47.330786525],[4.642519003,47.330323407],[4.643133779,47.329639392],[4.644094654,47.329229606],[4.651550244,47.327442714],[4.660427486,47.325864625],[4.660451992,47.325543721],[4.660060082,47.325032479],[4.657909197,47.323652237],[4.659189747,47.320395998],[4.659477753,47.319946169],[4.660463195,47.319227042],[4.660186618,47.317562496],[4.66015508,47.31671384],[4.659846048,47.315155107],[4.658671438,47.315106164],[4.657443286,47.315295687],[4.65617198,47.314859112],[4.654272374,47.314484603],[4.64962094,47.313229859],[4.648601374,47.313011131],[4.647354059,47.312920786],[4.645982536,47.312579168],[4.644737056,47.31207277],[4.644272576,47.31203703],[4.642654852,47.311349493],[4.641716382,47.311053021],[4.639564176,47.310896149],[4.637902381,47.310626969],[4.637352157,47.310731077],[4.636946274,47.31092319],[4.636012834,47.310790479],[4.63465767,47.311068894],[4.63307006,47.311540553],[4.630838256,47.311944705],[4.629142481,47.312518676],[4.628375597,47.313163336],[4.627307614,47.314489332],[4.626691914,47.315537051]]]],&quot;type&quot;:&quot;MultiPolygon&quot;}"/>
    <s v="47.320517794, 4.643105681"/>
  </r>
  <r>
    <x v="0"/>
    <x v="434"/>
    <s v="21538"/>
    <s v="CC de Saulieu"/>
    <s v="242101442"/>
    <s v="CC"/>
    <s v="Côte-d'Or"/>
    <s v="21"/>
    <s v="Bourgogne-Franche-Comté"/>
    <s v="27"/>
    <s v="BT &lt;= 36 kVA"/>
    <m/>
    <m/>
    <n v="0"/>
    <n v="0"/>
    <n v="0"/>
    <n v="0"/>
    <n v="0"/>
    <n v="0"/>
    <n v="0"/>
    <n v="0"/>
    <n v="0"/>
    <n v="0"/>
    <s v="{&quot;coordinates&quot;:[[[[4.083783355,47.419811152],[4.084064702,47.419621272],[4.084708613,47.419518941],[4.084808965,47.419168697],[4.085103408,47.419036311],[4.085974645,47.4190903],[4.086306191,47.419283465],[4.086532508,47.418996864],[4.086342336,47.41858001],[4.086807226,47.418415418],[4.087178796,47.418816172],[4.087935829,47.418667751],[4.087744394,47.418254512],[4.088252659,47.417940062],[4.088431595,47.417476545],[4.089756496,47.417272381],[4.090099991,47.417074703],[4.090667358,47.417058581],[4.090975257,47.416741496],[4.091653513,47.416374121],[4.093263548,47.416105121],[4.093755557,47.415711575],[4.09381283,47.415138457],[4.094158483,47.414658057],[4.095122531,47.414323984],[4.09564596,47.414301049],[4.096547667,47.414421293],[4.09686049,47.414282401],[4.097626446,47.413602664],[4.097938967,47.413449368],[4.099365782,47.41324143],[4.099961031,47.412711838],[4.100438557,47.412585783],[4.101378972,47.411815242],[4.101336971,47.411062102],[4.101020483,47.410827424],[4.101139818,47.410567912],[4.102140718,47.410483709],[4.10323476,47.410221257],[4.104459095,47.409267039],[4.10442933,47.40885229],[4.104745861,47.408252395],[4.104349708,47.40801308],[4.104185185,47.407751758],[4.103767712,47.407635983],[4.103942113,47.407153575],[4.104260002,47.406941691],[4.104040501,47.406328879],[4.104535383,47.406082903],[4.104340333,47.40569133],[4.104973667,47.405214464],[4.105420552,47.40534256],[4.105549116,47.405082055],[4.1062469,47.404709003],[4.106760672,47.40409462],[4.106800732,47.403658499],[4.107285014,47.403543154],[4.107509449,47.403302441],[4.107636042,47.40275476],[4.107628592,47.401624068],[4.107434869,47.401361228],[4.107496827,47.400894288],[4.107841531,47.400955826],[4.108907011,47.400925864],[4.110212472,47.401278926],[4.110862026,47.400629917],[4.111749477,47.400711465],[4.111791008,47.399900807],[4.112415153,47.399626551],[4.112236612,47.399265442],[4.112925067,47.398768197],[4.113181436,47.398279585],[4.112761828,47.397802846],[4.112286735,47.39656859],[4.112587761,47.396251508],[4.112320731,47.395970471],[4.111719156,47.394581671],[4.112804862,47.393424313],[4.113645285,47.393034542],[4.113815471,47.392866358],[4.113801212,47.392435254],[4.112647938,47.391165177],[4.112765863,47.390714802],[4.113344495,47.390488691],[4.113676602,47.390201917],[4.114121635,47.38954404],[4.114238091,47.389151295],[4.114890777,47.388598559],[4.114853775,47.387839064],[4.115046391,47.387539219],[4.115572881,47.387357711],[4.116362466,47.387396947],[4.116875034,47.387120135],[4.117196224,47.386502146],[4.117171876,47.385460737],[4.117346709,47.385262792],[4.117974981,47.384941648],[4.11886437,47.38474673],[4.119303941,47.384530929],[4.119656838,47.383909926],[4.119614488,47.383405267],[4.119465794,47.383140211],[4.118481247,47.382648221],[4.118280677,47.381802069],[4.117930894,47.381046482],[4.117595483,47.380916463],[4.117107794,47.381302877],[4.116710717,47.381012294],[4.116596971,47.380578543],[4.115905526,47.380154839],[4.115558529,47.379658504],[4.114477795,47.379252932],[4.113756773,47.378552207],[4.113631284,47.378317531],[4.112995646,47.378153463],[4.111564015,47.378081633],[4.11031661,47.377304893],[4.109163395,47.377299697],[4.106790337,47.376501244],[4.101444539,47.37473432],[4.1022711,47.374389773],[4.101980158,47.373517441],[4.101718956,47.373511814],[4.101100039,47.372801941],[4.100805027,47.37224655],[4.100005712,47.371785961],[4.099225139,47.371592579],[4.098381566,47.37155824],[4.097897849,47.371752774],[4.097156471,47.372244135],[4.096292989,47.373311034],[4.095836392,47.376131472],[4.094914353,47.377061165],[4.094793988,47.377527752],[4.09409506,47.37828608],[4.093440322,47.377507182],[4.093691303,47.37662073],[4.093332491,47.376248681],[4.093079695,47.375550628],[4.093158662,47.374222847],[4.0929511,47.373207462],[4.090941704,47.373130908],[4.089411937,47.372982303],[4.088351875,47.372664525],[4.087615562,47.372756946],[4.080173538,47.376088116],[4.079485896,47.376823743],[4.078926422,47.377013498],[4.077194735,47.379749345],[4.077020879,47.380794395],[4.076467279,47.381675507],[4.076136858,47.382515838],[4.076127577,47.382912052],[4.077236592,47.384274725],[4.081685797,47.388706059],[4.083627228,47.388474612],[4.084764047,47.388444204],[4.08546639,47.390854029],[4.085933159,47.391710347],[4.086825514,47.391846956],[4.089937033,47.391779118],[4.089863934,47.392161526],[4.090163031,47.392396399],[4.090289205,47.393254993],[4.090180463,47.393644937],[4.090279021,47.394058146],[4.090083544,47.3947469],[4.08949176,47.395050442],[4.089707505,47.395293298],[4.089167175,47.396237362],[4.088452386,47.396622176],[4.086223961,47.395790441],[4.082049777,47.39445822],[4.08120629,47.394511081],[4.080618826,47.395228669],[4.080246141,47.397065116],[4.079591634,47.398076814],[4.078881863,47.398649681],[4.076205349,47.399865559],[4.07573894,47.400146262],[4.071117866,47.400208723],[4.069798274,47.399996699],[4.068547009,47.399353697],[4.06825772,47.398676641],[4.067088016,47.398531631],[4.066776265,47.39865693],[4.066745522,47.398911092],[4.06696401,47.399562693],[4.066808149,47.399726174],[4.066887279,47.400171089],[4.067219878,47.400959386],[4.066910422,47.402333356],[4.066004471,47.40411972],[4.065514667,47.404829129],[4.065197029,47.407262796],[4.069564912,47.407108375],[4.070886195,47.406998087],[4.071489925,47.407213995],[4.07207874,47.40900463],[4.071830999,47.409547981],[4.07264482,47.41012116],[4.07274596,47.411198762],[4.071933728,47.412695312],[4.072625276,47.413584715],[4.073117972,47.414477748],[4.073602605,47.41509987],[4.074884205,47.415845169],[4.075626462,47.415687961],[4.077039063,47.416019698],[4.078196275,47.41591895],[4.078721285,47.415973501],[4.079981328,47.41715828],[4.080553979,47.41746986],[4.080852352,47.418190011],[4.080667316,47.418683282],[4.081267125,47.419485258],[4.081682389,47.4194895],[4.082491757,47.419829479],[4.083783355,47.419811152]]]],&quot;type&quot;:&quot;MultiPolygon&quot;}"/>
    <s v="47.395061142, 4.092939228"/>
  </r>
  <r>
    <x v="0"/>
    <x v="435"/>
    <s v="21537"/>
    <s v="CC des Terres d'Auxois"/>
    <s v="200071017"/>
    <s v="CC"/>
    <s v="Côte-d'Or"/>
    <s v="21"/>
    <s v="Bourgogne-Franche-Comté"/>
    <s v="27"/>
    <s v="BT &lt;= 36 kVA"/>
    <m/>
    <m/>
    <n v="0"/>
    <n v="0"/>
    <n v="0"/>
    <n v="0"/>
    <n v="0"/>
    <n v="0"/>
    <n v="0"/>
    <n v="0"/>
    <n v="0"/>
    <n v="0"/>
    <s v="{&quot;coordinates&quot;:[[[[4.56138301,47.374269066],[4.561924762,47.374484183],[4.56211295,47.374255657],[4.562576602,47.374246723],[4.568233289,47.374958375],[4.568303009,47.375484162],[4.568545356,47.375975205],[4.568783059,47.376941714],[4.568611939,47.377254658],[4.568832132,47.377803624],[4.568674323,47.378752961],[4.570767923,47.378453671],[4.575252459,47.378006715],[4.576709758,47.377978852],[4.579338168,47.377477666],[4.579988641,47.377195108],[4.58030791,47.376918849],[4.580786144,47.375695017],[4.581587603,47.37585879],[4.582111363,47.375775129],[4.583224069,47.376334427],[4.582997181,47.377090244],[4.583075261,47.37793915],[4.583667641,47.37806884],[4.58421731,47.378816778],[4.584836138,47.379078459],[4.586005589,47.379132739],[4.585954145,47.3794999],[4.588566053,47.379113081],[4.589521025,47.380204806],[4.590204156,47.381203],[4.590906399,47.381861482],[4.592380069,47.382693974],[4.592921975,47.38330872],[4.593252125,47.384202785],[4.593646285,47.384484607],[4.598441393,47.384349441],[4.601850839,47.385093055],[4.604761767,47.38499078],[4.604837412,47.385214834],[4.606220588,47.385007549],[4.60701692,47.385037061],[4.607836044,47.385605588],[4.609504365,47.385887735],[4.61369561,47.386300538],[4.615650925,47.386425546],[4.617066216,47.385173227],[4.616811981,47.384523976],[4.616863043,47.38428286],[4.616528311,47.383425836],[4.616638251,47.382147544],[4.615734093,47.381926012],[4.613703743,47.380799908],[4.613664745,47.378931224],[4.613155116,47.378911286],[4.612162861,47.376506585],[4.611379334,47.37592859],[4.611136162,47.375643834],[4.610878588,47.374173451],[4.610285331,47.373485664],[4.610192301,47.372903495],[4.610852755,47.37207768],[4.611559288,47.371374577],[4.611858727,47.37088601],[4.61203703,47.370203734],[4.611928792,47.369601067],[4.611345522,47.368979775],[4.610900772,47.368336752],[4.60984348,47.367596867],[4.610758977,47.367145686],[4.610161065,47.366609229],[4.607896126,47.365061285],[4.60755625,47.364996657],[4.607008691,47.364635066],[4.60637642,47.364497943],[4.605352542,47.364028577],[4.604838038,47.363707937],[4.604600041,47.362529897],[4.604112418,47.362487108],[4.602954594,47.362189746],[4.602216982,47.361763224],[4.602171997,47.361455007],[4.601450573,47.361437039],[4.60030342,47.361096285],[4.599805797,47.361117544],[4.599665224,47.360002981],[4.597721948,47.359625439],[4.597110157,47.359639252],[4.597967862,47.358628013],[4.597223329,47.358544609],[4.5951333,47.358042084],[4.593922203,47.357596799],[4.592576144,47.356889533],[4.59207915,47.356082382],[4.589666609,47.355109668],[4.589264478,47.355266437],[4.588695252,47.355149966],[4.58764489,47.355117503],[4.58675212,47.355485358],[4.586280978,47.355101018],[4.585621965,47.355443162],[4.585189656,47.355206853],[4.583111735,47.355375648],[4.583081746,47.354987984],[4.581584143,47.354885926],[4.578365658,47.354117535],[4.576841779,47.354157136],[4.57633178,47.353800295],[4.575333984,47.353706682],[4.573861001,47.353177402],[4.57285528,47.353264855],[4.571578827,47.352704073],[4.57097883,47.352620347],[4.570488799,47.352129053],[4.570275377,47.351536774],[4.567062391,47.351488317],[4.566960366,47.350762172],[4.566016897,47.350847826],[4.565955513,47.350469586],[4.565023981,47.34969249],[4.56377829,47.349772293],[4.563556691,47.349351189],[4.561023686,47.34981024],[4.56046632,47.349596231],[4.557643904,47.349534165],[4.556513683,47.349118924],[4.556028949,47.348393396],[4.554053567,47.347201603],[4.553212223,47.346557366],[4.551676101,47.345799953],[4.550258105,47.345507349],[4.549472837,47.345747427],[4.546753171,47.346852441],[4.546784208,47.347607459],[4.547117377,47.347997395],[4.54601276,47.34851272],[4.545278008,47.348346919],[4.544700423,47.348808399],[4.542288419,47.349517542],[4.542724802,47.350549],[4.543799989,47.351725036],[4.544187849,47.35323254],[4.544907001,47.353912679],[4.54555944,47.354346094],[4.546306151,47.355061874],[4.546831703,47.355275474],[4.547916218,47.355987646],[4.548845424,47.356367833],[4.549425959,47.356786878],[4.550012898,47.357381412],[4.551025943,47.358047688],[4.551421624,47.358534019],[4.552313123,47.359074052],[4.552491476,47.359421922],[4.553087412,47.359455376],[4.553578147,47.360111503],[4.553945886,47.361004276],[4.553897989,47.361455112],[4.553271152,47.362277446],[4.553154388,47.362684182],[4.552644249,47.363143895],[4.551728918,47.363431641],[4.551264056,47.36339553],[4.550587465,47.363048906],[4.550391415,47.363097442],[4.550204944,47.364990747],[4.55067112,47.365071864],[4.550473546,47.366030713],[4.552577737,47.366340265],[4.551653198,47.368052546],[4.554403048,47.368824346],[4.55460044,47.368775786],[4.555527044,47.367183205],[4.556784645,47.367819147],[4.557875145,47.367902676],[4.558520476,47.368173144],[4.558688005,47.368602183],[4.559052182,47.368774675],[4.558663144,47.369251697],[4.558669849,47.369664885],[4.559511167,47.369883198],[4.560399568,47.369669586],[4.560864045,47.36969036],[4.56068374,47.370143877],[4.561085059,47.370225824],[4.561031582,47.370483153],[4.56054577,47.370685963],[4.560610461,47.371269446],[4.561931076,47.371469599],[4.561350766,47.371841154],[4.561108434,47.372668264],[4.561693353,47.372909813],[4.561799838,47.373107368],[4.56138301,47.374269066]]]],&quot;type&quot;:&quot;MultiPolygon&quot;}"/>
    <s v="47.366544356, 4.580822499"/>
  </r>
  <r>
    <x v="0"/>
    <x v="94"/>
    <s v="21536"/>
    <s v="CC Tille et Venelle"/>
    <s v="200070910"/>
    <s v="CC"/>
    <s v="Côte-d'Or"/>
    <s v="21"/>
    <s v="Bourgogne-Franche-Comté"/>
    <s v="27"/>
    <s v="BT &lt;= 36 kVA"/>
    <m/>
    <m/>
    <n v="0"/>
    <n v="0"/>
    <n v="0"/>
    <n v="0"/>
    <n v="0"/>
    <n v="0"/>
    <n v="0"/>
    <n v="0"/>
    <n v="0"/>
    <n v="0"/>
    <s v="{&quot;coordinates&quot;:[[[[5.306285203,47.607257001],[5.308682429,47.607174493],[5.30920209,47.605766641],[5.309812998,47.605976076],[5.309850137,47.606649814],[5.312025794,47.606278959],[5.313076137,47.606027622],[5.313829153,47.606412519],[5.314280351,47.606131624],[5.315458541,47.606648558],[5.315352875,47.606791132],[5.31637112,47.607365259],[5.317124581,47.607636664],[5.317795537,47.6077251],[5.317474723,47.60852481],[5.319312893,47.60924292],[5.319131035,47.609562609],[5.318462485,47.610020736],[5.31914753,47.610739234],[5.320294675,47.611426932],[5.322460101,47.61240954],[5.325401636,47.612191594],[5.327178333,47.611830208],[5.330498673,47.610956218],[5.33352768,47.611127137],[5.335260226,47.61000198],[5.337696625,47.609534479],[5.339086189,47.610279278],[5.339396791,47.61019561],[5.339160377,47.609541177],[5.341025154,47.608368255],[5.341016574,47.608233351],[5.339828703,47.607228788],[5.340396947,47.60667439],[5.341170575,47.606249145],[5.341999511,47.605597657],[5.342694101,47.60494976],[5.344236266,47.605532044],[5.345477188,47.604742582],[5.345521926,47.604336453],[5.345375061,47.604115177],[5.344677762,47.603548357],[5.344042241,47.601719577],[5.343582586,47.600650895],[5.341939831,47.59749876],[5.341434849,47.596791183],[5.340737688,47.596224338],[5.341475603,47.595170343],[5.341982789,47.594714411],[5.342964273,47.595177385],[5.344113389,47.596152979],[5.346251096,47.595266238],[5.346971452,47.594815003],[5.347623102,47.594527239],[5.348812553,47.594208835],[5.354193536,47.591824795],[5.354182982,47.591645804],[5.354896411,47.591311725],[5.355570518,47.591474621],[5.355716061,47.591695912],[5.356986235,47.591459542],[5.357091005,47.591299834],[5.356704963,47.590364786],[5.356031461,47.590215393],[5.35561012,47.588781264],[5.355521922,47.58792845],[5.35663613,47.587809596],[5.356439164,47.587176905],[5.355380967,47.587086606],[5.355361998,47.586716874],[5.355868406,47.586700347],[5.356013177,47.584882871],[5.355960652,47.583239575],[5.356127218,47.582429342],[5.356895898,47.581450255],[5.356992924,47.580844042],[5.360406659,47.579848384],[5.360145874,47.579518664],[5.357370241,47.577059612],[5.354926072,47.578098654],[5.354833442,47.578442724],[5.354818007,47.579602012],[5.35444023,47.580210287],[5.353530483,47.581311073],[5.351958271,47.582420704],[5.352023604,47.582725565],[5.35083337,47.583473573],[5.346956306,47.584353991],[5.346159701,47.584460064],[5.3448021,47.584309053],[5.343019435,47.583388513],[5.342477284,47.583044595],[5.342027645,47.583231924],[5.342035106,47.582795023],[5.342359888,47.581672759],[5.342028512,47.580155731],[5.342729968,47.578215433],[5.342756031,47.577262157],[5.343259995,47.576342508],[5.344239513,47.573280859],[5.345678294,47.570650318],[5.345194779,47.570366469],[5.345363814,47.569821854],[5.345401598,47.569227647],[5.345180421,47.56919067],[5.345244048,47.567518013],[5.345531853,47.567133104],[5.346565946,47.566472028],[5.346434887,47.565548021],[5.346497156,47.564754303],[5.346911444,47.564917068],[5.347715662,47.564506451],[5.349895692,47.563946543],[5.349982537,47.563591786],[5.34966941,47.563006446],[5.349793768,47.562687854],[5.348159227,47.562671246],[5.346768528,47.562390356],[5.344947947,47.561772291],[5.341838765,47.560528998],[5.339740153,47.5586629],[5.336233548,47.556446759],[5.334186311,47.555779039],[5.332914478,47.555533431],[5.332531342,47.555167376],[5.331596215,47.554863688],[5.328081763,47.552728514],[5.327670964,47.552336881],[5.326582056,47.551585059],[5.325906582,47.551377005],[5.324556008,47.551825385],[5.322513866,47.551420318],[5.322632723,47.55066601],[5.322516313,47.550282903],[5.321785327,47.549439259],[5.321154694,47.54906819],[5.320552093,47.548852351],[5.319492299,47.548583469],[5.317801771,47.548369443],[5.315969975,47.55342807],[5.31521664,47.555229667],[5.314819125,47.556678394],[5.314125251,47.558165419],[5.312804523,47.56342814],[5.312417864,47.564454292],[5.311967929,47.566109358],[5.311264292,47.569497536],[5.310098191,47.569486416],[5.308563244,47.569623066],[5.305097851,47.570876675],[5.303760552,47.57149383],[5.30207202,47.571495648],[5.302188512,47.57213001],[5.302150193,47.573186165],[5.299118558,47.57290106],[5.299290434,47.57361718],[5.299947354,47.574688443],[5.300445506,47.575224328],[5.298495922,47.576522568],[5.299102076,47.57737241],[5.298333332,47.577908951],[5.296224048,47.580077481],[5.296019966,47.580902758],[5.296070218,47.582133659],[5.296414075,47.582485292],[5.29609124,47.582746488],[5.295651244,47.582480493],[5.294743944,47.583233152],[5.293536663,47.584873293],[5.291343919,47.583928525],[5.289750827,47.583526659],[5.28815086,47.583274389],[5.284020201,47.582417003],[5.282470413,47.582247421],[5.280632808,47.581882633],[5.278937432,47.581669025],[5.27801859,47.581438431],[5.277888592,47.581573343],[5.278177727,47.581924295],[5.278407484,47.584408785],[5.278297277,47.587566277],[5.277887277,47.588938532],[5.277745569,47.589922838],[5.278797751,47.590248985],[5.280308105,47.591110971],[5.281042693,47.592352804],[5.281392537,47.592658437],[5.282054164,47.592596873],[5.282696427,47.593390255],[5.283624001,47.593321679],[5.28476472,47.594687915],[5.285867337,47.595380415],[5.286814345,47.595671632],[5.289094422,47.595973622],[5.288851107,47.596384518],[5.289057708,47.596514639],[5.290883371,47.597053333],[5.291840782,47.597523504],[5.292110003,47.597561441],[5.292766485,47.597409869],[5.293989918,47.597873897],[5.293225095,47.598478753],[5.29323029,47.5985687],[5.294509833,47.598850621],[5.295568878,47.599949112],[5.296468374,47.600556361],[5.296967555,47.601173283],[5.29800528,47.601866949],[5.299241208,47.602555801],[5.299248351,47.602690735],[5.29820878,47.604336603],[5.299838594,47.604925843],[5.300733014,47.605443111],[5.301841231,47.606224503],[5.302426062,47.605984243],[5.303649776,47.606448167],[5.306285203,47.607257001]]]],&quot;type&quot;:&quot;MultiPolygon&quot;}"/>
    <s v="47.584135711, 5.32113143"/>
  </r>
  <r>
    <x v="0"/>
    <x v="96"/>
    <s v="21534"/>
    <s v="CA Beaune, Côte et Sud - Communauté Beaune-Chagny-Nolay"/>
    <s v="200006682"/>
    <s v="CA"/>
    <s v="Côte-d'Or"/>
    <s v="21"/>
    <s v="Bourgogne-Franche-Comté"/>
    <s v="27"/>
    <s v="BT &gt; 36 kVA"/>
    <n v="1"/>
    <n v="3.629"/>
    <n v="0"/>
    <n v="0"/>
    <n v="0"/>
    <n v="0"/>
    <n v="0"/>
    <n v="0"/>
    <n v="0"/>
    <n v="0"/>
    <n v="0"/>
    <n v="0"/>
    <s v="{&quot;coordinates&quot;:[[[[4.917565952,46.998404023],[4.917022974,46.998757076],[4.915714156,46.998153792],[4.914550124,46.997809267],[4.914570701,46.998872539],[4.911699791,46.999136281],[4.911529959,46.999098568],[4.907828625,46.999518261],[4.905200475,47.00017229],[4.896469583,47.002933245],[4.894688945,47.003399283],[4.894242144,47.004623324],[4.89460448,47.005982681],[4.896588932,47.010230623],[4.896729065,47.010396731],[4.898111762,47.010477569],[4.899928084,47.010046919],[4.901459,47.009962269],[4.902496555,47.011383425],[4.902704137,47.011333173],[4.903396153,47.012251179],[4.903608049,47.012173836],[4.904430025,47.013565208],[4.904889457,47.016249511],[4.90502345,47.017733284],[4.902393792,47.017660474],[4.902564217,47.0180125],[4.902614563,47.018506998],[4.902342846,47.019690355],[4.899914888,47.019326874],[4.898751002,47.019071342],[4.897625318,47.019452791],[4.896798295,47.019864445],[4.895628776,47.020686084],[4.89464756,47.0211705],[4.895786955,47.021177912],[4.896371112,47.021274587],[4.899809325,47.022127656],[4.900647672,47.022037307],[4.900035689,47.023320819],[4.899308575,47.024364863],[4.898741817,47.025550359],[4.902803559,47.026074277],[4.903809394,47.026436845],[4.904754556,47.026908477],[4.905152347,47.027208115],[4.90581817,47.027377245],[4.905289213,47.028399143],[4.905410795,47.028746566],[4.904356667,47.02981675],[4.904307228,47.030132773],[4.902735748,47.030577456],[4.900150676,47.031115351],[4.901843072,47.033092204],[4.900458469,47.0335725],[4.900481475,47.03381438],[4.902266489,47.035388939],[4.902442441,47.035634603],[4.901928683,47.035933056],[4.902049991,47.036160709],[4.900750914,47.036789997],[4.89984611,47.036982302],[4.898784616,47.037401424],[4.897635402,47.037649064],[4.894633788,47.038115321],[4.895442965,47.039775334],[4.895431477,47.040911162],[4.900929331,47.040920762],[4.906978706,47.040804819],[4.910646845,47.040855863],[4.921446249,47.040799168],[4.937769274,47.043229124],[4.941261679,47.043808998],[4.941730204,47.043502123],[4.942305258,47.04333665],[4.942699317,47.043084158],[4.943934327,47.042879655],[4.944312997,47.042639124],[4.944846784,47.042608522],[4.945376128,47.04219884],[4.945207975,47.041919784],[4.945809182,47.041603452],[4.945923246,47.041003532],[4.946453074,47.040827091],[4.946944789,47.040105526],[4.947504883,47.039526902],[4.947449094,47.039185615],[4.947566416,47.038676597],[4.947968735,47.037888089],[4.948011371,47.037098442],[4.947152522,47.035529668],[4.947266438,47.035108967],[4.94792488,47.03481147],[4.94806016,47.034435438],[4.948349899,47.03417838],[4.948896262,47.034024163],[4.948994559,47.033682076],[4.948760268,47.033322186],[4.949393099,47.032972877],[4.949922733,47.032283077],[4.950055341,47.031724264],[4.950510513,47.031343726],[4.951949759,47.030639447],[4.952546513,47.030095298],[4.953329372,47.02967138],[4.953331578,47.029404763],[4.953725132,47.029215282],[4.9550984,47.028219381],[4.955881348,47.027980968],[4.954982255,47.027594525],[4.953710652,47.027432326],[4.952689407,47.027200134],[4.951313727,47.026344401],[4.950505,47.025395319],[4.947670855,47.023281712],[4.945871673,47.021486523],[4.944197508,47.020051245],[4.942812405,47.019254112],[4.940582177,47.018281145],[4.939731157,47.017795613],[4.93939453,47.017405903],[4.938587466,47.015943367],[4.938105402,47.015463333],[4.937071979,47.014699855],[4.941859054,47.012629078],[4.941671679,47.011885626],[4.94127766,47.011290648],[4.941294163,47.010650938],[4.941143971,47.009915866],[4.940325934,47.008695788],[4.940350526,47.008610717],[4.93782929,47.008246902],[4.937108458,47.008485956],[4.936656278,47.007955882],[4.933759072,47.005547605],[4.931806789,47.004116813],[4.932651967,47.003601024],[4.933301126,47.003126337],[4.933379257,47.002844939],[4.934062904,47.002819074],[4.934052241,47.002558076],[4.934770185,47.001946236],[4.934658329,47.001616688],[4.935093982,47.001650811],[4.93542307,47.001172472],[4.935794022,47.000833925],[4.936093318,46.999855345],[4.935651614,47.000166261],[4.934948176,47.000410415],[4.934206253,47.000829929],[4.933135491,47.000963149],[4.932843952,47.001130142],[4.932251262,47.001122055],[4.931230672,47.000596973],[4.930452717,47.000340708],[4.929056473,47.000391076],[4.928981638,46.999327808],[4.928681721,46.998965373],[4.927891038,46.998904736],[4.927540955,46.998796207],[4.926736513,46.99886638],[4.926357616,46.998651156],[4.925541592,46.998765644],[4.924828508,46.998370466],[4.924252501,46.998497152],[4.924578604,46.99870876],[4.924480376,46.999055331],[4.923709456,46.999216785],[4.92369105,46.998847843],[4.923471831,46.998717307],[4.922873451,46.998844359],[4.922655592,46.99849315],[4.922177251,46.998664129],[4.921312313,46.998810022],[4.921111585,46.99864405],[4.920594432,46.998575206],[4.920251986,46.998310723],[4.919775557,46.998535697],[4.919785979,46.99890297],[4.91934767,46.998793183],[4.918453898,46.99949881],[4.918298505,46.99942304],[4.918301592,46.998657475],[4.917988537,46.998701405],[4.917565952,46.998404023]]]],&quot;type&quot;:&quot;MultiPolygon&quot;}"/>
    <s v="47.021937506, 4.92245563"/>
  </r>
  <r>
    <x v="0"/>
    <x v="98"/>
    <s v="21532"/>
    <s v="CC de la Plaine Dijonnaise"/>
    <s v="200000925"/>
    <s v="CC"/>
    <s v="Côte-d'Or"/>
    <s v="21"/>
    <s v="Bourgogne-Franche-Comté"/>
    <s v="27"/>
    <s v="BT &gt; 36 kVA"/>
    <n v="1"/>
    <n v="121.331"/>
    <n v="0"/>
    <n v="0"/>
    <n v="0"/>
    <n v="0"/>
    <n v="0"/>
    <n v="0"/>
    <n v="0"/>
    <n v="0"/>
    <n v="0"/>
    <n v="0"/>
    <s v="{&quot;coordinates&quot;:[[[[5.108011436,47.262797417],[5.108214391,47.262541566],[5.109840233,47.261327742],[5.115343864,47.2581448],[5.118034751,47.260333618],[5.118686834,47.259995697],[5.118558362,47.259857554],[5.11914246,47.259607327],[5.121240101,47.258960182],[5.123335874,47.26034294],[5.126765412,47.257584652],[5.129064425,47.255880886],[5.128723708,47.255627774],[5.131067025,47.253710614],[5.13222995,47.252350063],[5.135115409,47.253865784],[5.1355817,47.25281792],[5.136192123,47.252801271],[5.137695977,47.252500676],[5.139197232,47.252101945],[5.139550253,47.251932425],[5.140032803,47.251494839],[5.141237985,47.252065175],[5.141892629,47.252096311],[5.141880513,47.250663698],[5.142143227,47.249224205],[5.146253651,47.250046073],[5.146313236,47.250213381],[5.147931087,47.250981343],[5.148431786,47.250834275],[5.149949196,47.25064404],[5.150696029,47.250467181],[5.151696765,47.250091078],[5.153854034,47.249036052],[5.154921248,47.248702814],[5.156769816,47.248296494],[5.157312439,47.248074758],[5.162423094,47.243640467],[5.177694898,47.230281395],[5.174185302,47.228599211],[5.170344356,47.226432299],[5.166656654,47.224812669],[5.161913281,47.222478632],[5.158105396,47.221013182],[5.152559387,47.218093016],[5.15169072,47.217790337],[5.145589555,47.216177923],[5.143952996,47.214979796],[5.143378088,47.21594327],[5.141987171,47.217194711],[5.140757887,47.218556623],[5.139009607,47.217872033],[5.138942274,47.217475211],[5.137291546,47.216815813],[5.137447234,47.216409472],[5.136955872,47.216218603],[5.131509058,47.220729159],[5.127155111,47.223881097],[5.128030355,47.224417992],[5.127562536,47.224689556],[5.126732453,47.224191454],[5.120389488,47.229453668],[5.121931938,47.23051425],[5.117381291,47.235487671],[5.122103851,47.238455197],[5.122631824,47.238832782],[5.12190017,47.239325291],[5.119459069,47.239928314],[5.118429259,47.24043976],[5.119337331,47.240832027],[5.118604015,47.241183151],[5.115837435,47.243498651],[5.113831914,47.245398544],[5.112928691,47.246139978],[5.110123063,47.247978732],[5.108630888,47.249454013],[5.108466061,47.24933183],[5.105426914,47.251328708],[5.105593026,47.251449971],[5.102828099,47.253530951],[5.101753464,47.252297734],[5.098465378,47.254941942],[5.098353944,47.255340211],[5.104611457,47.259890879],[5.104264917,47.260128616],[5.108011436,47.262797417]]]],&quot;type&quot;:&quot;MultiPolygon&quot;}"/>
    <s v="47.238213703, 5.138972827"/>
  </r>
  <r>
    <x v="0"/>
    <x v="436"/>
    <s v="21530"/>
    <s v="CC du Montbardois"/>
    <s v="242101491"/>
    <s v="CC"/>
    <s v="Côte-d'Or"/>
    <s v="21"/>
    <s v="Bourgogne-Franche-Comté"/>
    <s v="27"/>
    <s v="BT &lt;= 36 kVA"/>
    <m/>
    <m/>
    <n v="0"/>
    <n v="0"/>
    <n v="0"/>
    <n v="0"/>
    <n v="0"/>
    <n v="0"/>
    <n v="0"/>
    <n v="0"/>
    <n v="0"/>
    <n v="0"/>
    <s v="{&quot;coordinates&quot;:[[[[4.300993343,47.685545825],[4.300908785,47.684976041],[4.300438987,47.684844437],[4.300247475,47.684535098],[4.299795726,47.684159337],[4.299573249,47.683727915],[4.299621716,47.682927099],[4.299916202,47.682539441],[4.299592339,47.681448399],[4.299627352,47.679603501],[4.299123573,47.679771136],[4.298395468,47.680142004],[4.297849379,47.680214682],[4.29751661,47.680124755],[4.296835564,47.679471565],[4.29500157,47.678106486],[4.294657151,47.67770071],[4.293327914,47.677248219],[4.292467863,47.676849939],[4.292301131,47.67657002],[4.291824674,47.674674062],[4.290964697,47.674276671],[4.289383672,47.673383117],[4.288539785,47.67342933],[4.287422038,47.673670296],[4.286202983,47.673690016],[4.282850361,47.673112019],[4.281546268,47.672088392],[4.280778868,47.671101181],[4.280372016,47.670808572],[4.279844863,47.670667612],[4.277927663,47.670526551],[4.277482282,47.670571928],[4.276774986,47.670421221],[4.275819539,47.670537876],[4.271412824,47.668273277],[4.27101268,47.668091287],[4.268670493,47.668231057],[4.266033716,47.668536908],[4.265826127,47.667651559],[4.265500662,47.667021343],[4.265066439,47.66646882],[4.26381565,47.665423715],[4.263564543,47.665061849],[4.262859974,47.663220451],[4.262813352,47.662545804],[4.259199713,47.658377249],[4.258311397,47.657717066],[4.25700044,47.656478992],[4.256604342,47.656575973],[4.255716088,47.655915769],[4.249661582,47.652379858],[4.247534054,47.650903752],[4.24726086,47.650387251],[4.247519272,47.65015764],[4.248744622,47.648266723],[4.248803348,47.647531528],[4.248317127,47.647076718],[4.247824833,47.645507516],[4.241220821,47.645990154],[4.233740841,47.64621431],[4.233353498,47.645996949],[4.227662607,47.641245293],[4.226941138,47.641034122],[4.227129273,47.641743308],[4.227449797,47.642069416],[4.227734379,47.642106935],[4.22761927,47.642661771],[4.22764715,47.643236708],[4.228003562,47.643732576],[4.2284864,47.643933647],[4.228820372,47.643743793],[4.22935904,47.644228737],[4.230052893,47.64433756],[4.230203652,47.644636641],[4.23011234,47.645009387],[4.230576307,47.645142232],[4.230455949,47.645468474],[4.231114498,47.645778408],[4.231036009,47.646129414],[4.231490022,47.646234455],[4.231819838,47.646556852],[4.232343529,47.646563932],[4.232295093,47.647004642],[4.233821229,47.646867909],[4.234084328,47.647299929],[4.234459442,47.647160936],[4.235051249,47.647175387],[4.235235862,47.646806152],[4.234435401,47.646755198],[4.234482302,47.646536853],[4.236228872,47.646370753],[4.236886099,47.646449317],[4.237045767,47.64672849],[4.237387949,47.646893205],[4.237889221,47.647828609],[4.237780914,47.648213243],[4.237142869,47.648733116],[4.237291918,47.649128528],[4.237846079,47.649127159],[4.238297769,47.649589579],[4.238286219,47.649838157],[4.238924831,47.64997362],[4.23893072,47.650399354],[4.239582272,47.650804737],[4.24032773,47.650836435],[4.239950359,47.651165413],[4.240196178,47.651481476],[4.240942564,47.651839034],[4.240853489,47.652133446],[4.242022144,47.653059942],[4.242941939,47.653596585],[4.24333697,47.653453751],[4.243663955,47.653706829],[4.2435308,47.653938698],[4.243978225,47.654271512],[4.243560473,47.654582927],[4.243691461,47.654772376],[4.244253667,47.655056256],[4.244556524,47.655416712],[4.244365908,47.655984069],[4.245118979,47.656224503],[4.245334513,47.656382442],[4.245100546,47.656747716],[4.245607841,47.656790021],[4.245900909,47.656673471],[4.246346599,47.656816352],[4.246404142,47.65722623],[4.246779324,47.657715538],[4.247214585,47.657810816],[4.247222335,47.658085294],[4.247934554,47.65896979],[4.248768014,47.659169734],[4.24908759,47.659502094],[4.250050283,47.659643934],[4.250336506,47.659917234],[4.249803785,47.660156084],[4.24943951,47.660589374],[4.243705175,47.663189998],[4.241929861,47.663689581],[4.241114314,47.663745954],[4.240657821,47.663942543],[4.239735174,47.663863213],[4.239040177,47.664003812],[4.238469957,47.664468056],[4.237650459,47.665905347],[4.23691976,47.666231751],[4.235316922,47.666129876],[4.235056671,47.66628566],[4.234681036,47.666868453],[4.234114661,47.667213808],[4.233284998,47.667469218],[4.232409589,47.667821425],[4.231759579,47.667720253],[4.231172692,47.668044204],[4.230582188,47.668153945],[4.229866644,47.668620574],[4.229321671,47.668855856],[4.226314939,47.670875962],[4.22595445,47.671369447],[4.225834009,47.672797512],[4.225745767,47.673133308],[4.226004771,47.673384445],[4.226056619,47.675523651],[4.226338737,47.676605419],[4.227168052,47.678586132],[4.227436403,47.678952392],[4.227862393,47.679044239],[4.228858075,47.6796216],[4.230721518,47.679447167],[4.236421035,47.678634473],[4.245022792,47.677735716],[4.250894354,47.677000596],[4.252233446,47.679364568],[4.250720751,47.679884867],[4.250729728,47.680153928],[4.252193712,47.681929638],[4.252337023,47.682242269],[4.251820181,47.68265559],[4.251640672,47.683242635],[4.251799098,47.683915181],[4.253998594,47.683969029],[4.25539087,47.683765949],[4.256390016,47.683794825],[4.257263072,47.683960077],[4.258326714,47.683897324],[4.261868556,47.683047181],[4.262054072,47.682887645],[4.263071246,47.682665116],[4.263875044,47.68260782],[4.265072355,47.682112368],[4.266354156,47.681807729],[4.267642126,47.681370681],[4.268551394,47.681321211],[4.270731281,47.68139476],[4.271555584,47.681192256],[4.272248666,47.680630196],[4.272717243,47.680491868],[4.273271622,47.680541644],[4.2742057,47.680806027],[4.277430351,47.68086716],[4.278676168,47.6811227],[4.279438049,47.68159777],[4.280601798,47.681487808],[4.282049129,47.681696095],[4.282779021,47.682169694],[4.284022945,47.682676353],[4.284775161,47.682858031],[4.285758968,47.683300915],[4.287358269,47.683561478],[4.28898796,47.683313973],[4.291135141,47.683408208],[4.291786885,47.683733182],[4.292141293,47.684440421],[4.292777384,47.684998713],[4.294620054,47.685615664],[4.297797619,47.685864901],[4.299335437,47.685839721],[4.300445444,47.685710355],[4.300993343,47.685545825]]]],&quot;type&quot;:&quot;MultiPolygon&quot;}"/>
    <s v="47.670775251, 4.257959812"/>
  </r>
  <r>
    <x v="0"/>
    <x v="437"/>
    <s v="21529"/>
    <s v="CC des Terres d'Auxois"/>
    <s v="200071017"/>
    <s v="CC"/>
    <s v="Côte-d'Or"/>
    <s v="21"/>
    <s v="Bourgogne-Franche-Comté"/>
    <s v="27"/>
    <s v="BT &lt;= 36 kVA"/>
    <m/>
    <m/>
    <n v="0"/>
    <n v="0"/>
    <n v="0"/>
    <n v="0"/>
    <n v="0"/>
    <n v="0"/>
    <n v="0"/>
    <n v="0"/>
    <n v="0"/>
    <n v="0"/>
    <s v="{&quot;coordinates&quot;:[[[[4.321764777,47.423438548],[4.32781606,47.424909185],[4.327894137,47.425222505],[4.328359383,47.425259509],[4.328818861,47.425117413],[4.329064998,47.425306369],[4.331079415,47.426289896],[4.331088149,47.426534683],[4.33353641,47.427195391],[4.337083497,47.428078409],[4.33988365,47.42848015],[4.340822499,47.428779044],[4.341888139,47.428895504],[4.344227791,47.429395185],[4.345321645,47.428520936],[4.346083948,47.427653213],[4.34653507,47.427285164],[4.347419173,47.426145025],[4.348123603,47.425458022],[4.348689848,47.425870109],[4.349653447,47.424570573],[4.350787548,47.424826608],[4.351828844,47.424821716],[4.353239403,47.424572133],[4.35417528,47.424228124],[4.354623853,47.423815055],[4.355491018,47.424321741],[4.355978714,47.424511428],[4.357073253,47.423727988],[4.357738998,47.423038675],[4.358212354,47.422034689],[4.358476031,47.421708393],[4.357645387,47.421333651],[4.356490998,47.420589043],[4.356146415,47.420234731],[4.355169354,47.418946947],[4.355071978,47.418138688],[4.354603174,47.4180118],[4.354453932,47.417565175],[4.35418156,47.417390082],[4.35271134,47.41705516],[4.352789551,47.417368464],[4.35165424,47.417163783],[4.351396636,47.413839168],[4.351987183,47.413693655],[4.352892534,47.413093414],[4.355389899,47.412509737],[4.356359002,47.411862808],[4.356823013,47.411854695],[4.356605007,47.411363857],[4.355994206,47.410969433],[4.355257862,47.410802451],[4.354128721,47.410731872],[4.353921543,47.410511002],[4.353388976,47.410429868],[4.353299976,47.40984659],[4.352485647,47.409321267],[4.352587921,47.408906826],[4.351794699,47.408586528],[4.351773996,47.408028564],[4.351410578,47.408027385],[4.351443117,47.407476905],[4.35095479,47.407413253],[4.349092378,47.406765027],[4.348850852,47.406864163],[4.348128137,47.406339548],[4.345973226,47.40787706],[4.344532389,47.406903364],[4.342400977,47.405942125],[4.3413112,47.405266848],[4.340382129,47.404388034],[4.339245145,47.404421841],[4.338058162,47.404577755],[4.337474873,47.404426907],[4.337129139,47.404548826],[4.334931512,47.404646999],[4.332453258,47.406046618],[4.332872252,47.406310114],[4.332237415,47.406913404],[4.332928793,47.407410566],[4.333045486,47.407676625],[4.332353613,47.407960053],[4.33201507,47.407785666],[4.331435947,47.407963359],[4.332498962,47.410072353],[4.331239534,47.410093977],[4.328847664,47.409909753],[4.327945675,47.4106007],[4.329868641,47.412411789],[4.329876876,47.412636776],[4.329127431,47.41386438],[4.328952133,47.414497509],[4.328634905,47.414863063],[4.328577949,47.41513381],[4.327876671,47.41520304],[4.328002642,47.415683274],[4.328243778,47.416046952],[4.328814618,47.416119661],[4.329194753,47.417006636],[4.329963664,47.417203121],[4.329170926,47.419147873],[4.328923403,47.41959726],[4.326514468,47.419383468],[4.32612819,47.421141695],[4.326165661,47.421637344],[4.323748008,47.42161086],[4.32350265,47.421989084],[4.322516264,47.42179773],[4.322329553,47.423047694],[4.321764777,47.423438548]]]],&quot;type&quot;:&quot;MultiPolygon&quot;}"/>
    <s v="47.417254366, 4.340894258"/>
  </r>
  <r>
    <x v="0"/>
    <x v="100"/>
    <s v="21528"/>
    <s v="CC du Pays d'Alésia et de la Seine"/>
    <s v="242101459"/>
    <s v="CC"/>
    <s v="Côte-d'Or"/>
    <s v="21"/>
    <s v="Bourgogne-Franche-Comté"/>
    <s v="27"/>
    <s v="BT &gt; 36 kVA"/>
    <n v="1"/>
    <n v="124.727"/>
    <n v="0"/>
    <n v="0"/>
    <n v="0"/>
    <n v="0"/>
    <n v="0"/>
    <n v="0"/>
    <n v="0"/>
    <n v="0"/>
    <n v="0"/>
    <n v="0"/>
    <s v="{&quot;coordinates&quot;:[[[[4.545788365,47.444700957],[4.544901884,47.444980133],[4.544366646,47.445059265],[4.544092628,47.445268182],[4.543805519,47.4468188],[4.543511289,47.44747816],[4.543755892,47.447675694],[4.54350492,47.448040065],[4.542382203,47.449059742],[4.540496634,47.450370417],[4.539598183,47.451207026],[4.539090442,47.451506355],[4.538682349,47.452502137],[4.538639482,47.453181568],[4.539018902,47.453774384],[4.539111254,47.454308872],[4.538793319,47.455763538],[4.538415611,47.456293434],[4.536352125,47.456319786],[4.535297243,47.456475058],[4.533918442,47.456815559],[4.534061505,47.457082878],[4.533279759,47.4574128],[4.532439419,47.457968576],[4.531121612,47.458122768],[4.530171314,47.458408969],[4.530305212,47.458727732],[4.529306808,47.458956935],[4.528844527,47.459318643],[4.528002373,47.45972045],[4.526437269,47.460236172],[4.527025131,47.460785776],[4.526649481,47.460927555],[4.526768913,47.461205095],[4.528096201,47.460775323],[4.528714583,47.461323618],[4.526688627,47.461881406],[4.527378759,47.462338732],[4.527262907,47.462745407],[4.526834305,47.462846465],[4.52627056,47.463283321],[4.525831802,47.463447532],[4.525316176,47.463476797],[4.524467019,47.464148771],[4.523834565,47.463898652],[4.523539396,47.464163615],[4.523973169,47.464290288],[4.522678323,47.465911639],[4.52230631,47.466509828],[4.521237908,47.46657151],[4.519306423,47.467239573],[4.517235382,47.467389025],[4.516711032,47.467533609],[4.516000541,47.467997533],[4.514363422,47.468279935],[4.512454867,47.468918773],[4.512110536,47.468903438],[4.511347074,47.468574823],[4.510336369,47.468894953],[4.509706209,47.469196635],[4.509487294,47.469108539],[4.50716388,47.471380474],[4.506615326,47.472177167],[4.505878688,47.472141679],[4.505824637,47.472297235],[4.503888315,47.472003541],[4.503560375,47.47209961],[4.502448875,47.472002315],[4.502559459,47.471731688],[4.501680617,47.471549453],[4.501088513,47.471695739],[4.499883855,47.471448364],[4.499660514,47.470822808],[4.496872468,47.470694821],[4.496037489,47.47051288],[4.495615384,47.470898244],[4.493670663,47.47039471],[4.493471586,47.470398164],[4.492771014,47.471131015],[4.491998989,47.471730628],[4.491013852,47.471973731],[4.490443488,47.470994269],[4.488949852,47.471096208],[4.487659129,47.471046081],[4.487874879,47.469826976],[4.488568879,47.469620033],[4.489350075,47.469636153],[4.489908954,47.469249963],[4.489087199,47.468634743],[4.488886902,47.468594089],[4.488562786,47.4687801],[4.487772932,47.468929747],[4.483220272,47.467934441],[4.483527609,47.468963206],[4.483961294,47.46985531],[4.483121278,47.46996865],[4.48352754,47.47130857],[4.483431417,47.471529475],[4.482300828,47.471460142],[4.482517681,47.471906646],[4.48268849,47.472848017],[4.48306471,47.473965938],[4.483716608,47.475303626],[4.484278002,47.47605815],[4.484575182,47.476861957],[4.484617139,47.477895899],[4.484397458,47.47902501],[4.483982477,47.480247541],[4.484004062,47.480786562],[4.484513104,47.481901882],[4.484601078,47.482440056],[4.48625906,47.482409907],[4.488108477,47.482195422],[4.4884255,47.482515489],[4.489275973,47.482389375],[4.489438397,47.482260352],[4.491368267,47.482359901],[4.491753179,47.481588792],[4.492265541,47.481578627],[4.492307919,47.481955322],[4.49294067,47.481880588],[4.494363409,47.482082923],[4.494337267,47.482478502],[4.495282787,47.482332218],[4.504514387,47.482562659],[4.507319312,47.482795591],[4.508800826,47.483006892],[4.510581491,47.483511405],[4.513716575,47.484003699],[4.516136335,47.484795129],[4.517709498,47.485096959],[4.523204946,47.485448377],[4.532954068,47.486610654],[4.536085257,47.48820261],[4.536609957,47.488342444],[4.537517016,47.487782171],[4.53800409,47.486982544],[4.5380293,47.48665809],[4.538596208,47.486556968],[4.539539673,47.485278628],[4.54063542,47.48449345],[4.541518955,47.483396853],[4.541651695,47.483394195],[4.543568376,47.481603244],[4.544252693,47.480510163],[4.545335195,47.479409994],[4.546373177,47.477229994],[4.547456097,47.475642711],[4.54777787,47.474278916],[4.547920768,47.472791449],[4.54816813,47.472207439],[4.549756456,47.472396991],[4.550633506,47.472740051],[4.550886477,47.47299238],[4.553155965,47.473361885],[4.553675166,47.472903886],[4.554218042,47.472667053],[4.554771602,47.472569628],[4.556076502,47.472600817],[4.556445712,47.47269402],[4.558367335,47.472881701],[4.557925264,47.473889702],[4.558200545,47.474085895],[4.560091373,47.474354092],[4.559414781,47.475242792],[4.55885325,47.475659968],[4.559011566,47.476216963],[4.560399616,47.476364035],[4.56419231,47.47640769],[4.564381462,47.476063918],[4.564697748,47.475844486],[4.565193059,47.474980699],[4.565560516,47.473832318],[4.566347042,47.472438806],[4.566764817,47.470243537],[4.567224946,47.46963231],[4.567347461,47.467784942],[4.567061051,47.467616831],[4.566561323,47.467010416],[4.565836314,47.466554688],[4.565029466,47.465751619],[4.564154478,47.464660447],[4.563849246,47.463847028],[4.563850452,47.463524686],[4.564301991,47.462983811],[4.563563035,47.462638999],[4.563604306,47.462279204],[4.562986067,47.461885048],[4.562503276,47.461764579],[4.562895292,47.461094857],[4.562750276,47.460720456],[4.561633133,47.460744451],[4.560511342,47.460927859],[4.559813298,47.460846278],[4.56012782,47.460386485],[4.560260004,47.459227761],[4.559848988,47.459018085],[4.559738269,47.459729046],[4.559592778,47.459929973],[4.55845644,47.459385172],[4.558347848,47.458801396],[4.558384637,47.458104031],[4.557039463,47.458182354],[4.555401113,47.45785672],[4.554838453,47.457406858],[4.553745848,47.457313404],[4.553954622,47.454397976],[4.553893934,47.45331296],[4.55336956,47.452396196],[4.552934657,47.452138195],[4.552278196,47.452204574],[4.551716023,47.450394255],[4.551420444,47.449858883],[4.550849803,47.449266851],[4.550481985,47.448528058],[4.549676932,47.447494368],[4.54821127,47.444773192],[4.546762805,47.444802355],[4.546236817,47.444604064],[4.545788365,47.444700957]]]],&quot;type&quot;:&quot;MultiPolygon&quot;}"/>
    <s v="47.470691149, 4.529799124"/>
  </r>
  <r>
    <x v="0"/>
    <x v="101"/>
    <s v="21527"/>
    <s v="CA Beaune, Côte et Sud - Communauté Beaune-Chagny-Nolay"/>
    <s v="200006682"/>
    <s v="CA"/>
    <s v="Côte-d'Or"/>
    <s v="21"/>
    <s v="Bourgogne-Franche-Comté"/>
    <s v="27"/>
    <s v="BT &lt;= 36 kVA"/>
    <m/>
    <m/>
    <n v="0"/>
    <n v="0"/>
    <n v="0"/>
    <n v="0"/>
    <n v="0"/>
    <n v="0"/>
    <n v="0"/>
    <n v="0"/>
    <n v="0"/>
    <n v="0"/>
    <s v="{&quot;coordinates&quot;:[[[[4.679326993,46.927117012],[4.67923531,46.928440374],[4.679318279,46.929207345],[4.679638951,46.929627738],[4.679614375,46.930106295],[4.678725748,46.930616352],[4.676986657,46.931215328],[4.67537974,46.931541287],[4.672675973,46.931896655],[4.672425608,46.93204798],[4.668142627,46.932949371],[4.666994358,46.933315401],[4.665267614,46.933254809],[4.661555831,46.934097266],[4.660832826,46.934057256],[4.659391022,46.934842595],[4.65810801,46.936005665],[4.657514342,46.936411349],[4.65608603,46.937039754],[4.654847683,46.937732955],[4.652925049,46.93840804],[4.652230492,46.938741297],[4.650710992,46.940650626],[4.649693474,46.941475689],[4.648625386,46.942023196],[4.648171964,46.942806855],[4.646889856,46.943754548],[4.64567707,46.94503714],[4.653141484,46.949229576],[4.656449873,46.952308805],[4.658184437,46.953333915],[4.658634709,46.955450037],[4.661442847,46.959134286],[4.661663156,46.959069874],[4.662190767,46.95971697],[4.662913981,46.960906976],[4.663028428,46.961249336],[4.663772866,46.962315656],[4.664195078,46.962442845],[4.664607055,46.963262703],[4.664780934,46.964423703],[4.665558947,46.967900297],[4.665840126,46.968529321],[4.666020088,46.969374138],[4.665970669,46.970288908],[4.666147699,46.971251739],[4.666312862,46.97618165],[4.666595649,46.977885],[4.665651448,46.979950982],[4.665150108,46.981744],[4.659778387,46.989529152],[4.659394608,46.990188465],[4.655002777,46.998562615],[4.658920065,46.996892603],[4.663183148,46.996030658],[4.666792593,46.994507094],[4.669294324,46.994325943],[4.669340054,46.993207708],[4.669556916,46.992814636],[4.670018425,46.992799852],[4.670501156,46.990151571],[4.670563856,46.988816958],[4.670990439,46.988227228],[4.671773767,46.985599798],[4.671940365,46.981797981],[4.672486794,46.980151066],[4.673126295,46.977091638],[4.675991312,46.97002666],[4.677247691,46.968288344],[4.67740868,46.968177036],[4.678202201,46.966617443],[4.678460712,46.966427267],[4.679184221,46.966257337],[4.679106848,46.965460574],[4.680177236,46.963669994],[4.681502434,46.96296896],[4.682206511,46.963021731],[4.683087104,46.963420435],[4.683513166,46.963416018],[4.684135552,46.963675295],[4.684596962,46.96412964],[4.68524735,46.964527188],[4.686069821,46.965338273],[4.686973384,46.966512891],[4.687392593,46.966540979],[4.688475715,46.96722936],[4.689402436,46.968047902],[4.689760412,46.968515449],[4.691112267,46.969549283],[4.691663035,46.970122964],[4.691761049,46.970522274],[4.693032263,46.970491013],[4.6938814,46.970299335],[4.694585212,46.970424079],[4.694825114,46.970564643],[4.69535792,46.970480265],[4.696594326,46.970723246],[4.697093931,46.970587116],[4.698557507,46.969936984],[4.700481975,46.970347197],[4.70113936,46.970333901],[4.702043087,46.969954942],[4.702304713,46.969949279],[4.702367627,46.969858295],[4.704501175,46.970139277],[4.707381801,46.972870388],[4.708252852,46.97229014],[4.709601239,46.97170281],[4.711238028,46.971249871],[4.712933413,46.970944631],[4.714687502,46.970458381],[4.716528805,46.970068066],[4.715656315,46.969894632],[4.714351799,46.969870803],[4.712586422,46.969709713],[4.710798519,46.969376924],[4.710016977,46.969083225],[4.708785656,46.967878516],[4.70804721,46.967490507],[4.706441849,46.96239459],[4.705309058,46.962012399],[4.705433619,46.961874572],[4.706285353,46.961812442],[4.706274199,46.961542439],[4.705746952,46.961507913],[4.705668776,46.961239802],[4.704944373,46.961209989],[4.704719453,46.960584723],[4.704450957,46.960454509],[4.703259499,46.960254178],[4.703546538,46.959303449],[4.704101596,46.958218177],[4.706207065,46.957998825],[4.707328902,46.957786798],[4.709663447,46.95703446],[4.710157316,46.95668042],[4.709824984,46.956278294],[4.710253313,46.955931529],[4.710750838,46.95573503],[4.709744114,46.955260056],[4.707075008,46.954370222],[4.705551219,46.953762378],[4.704015548,46.952651276],[4.703349404,46.951837105],[4.702334548,46.951182976],[4.700989756,46.95049138],[4.698397739,46.949824452],[4.696088004,46.949601794],[4.695236478,46.94966475],[4.693417164,46.950151673],[4.692131804,46.950808141],[4.691306418,46.951455147],[4.691044974,46.951505811],[4.690019736,46.951187636],[4.689369859,46.952022973],[4.688505187,46.952887568],[4.688268946,46.952482173],[4.687660356,46.952282154],[4.686967728,46.951917657],[4.685908837,46.951152362],[4.685199796,46.950851134],[4.683808495,46.950516642],[4.684131943,46.949712222],[4.68339807,46.949457275],[4.683571825,46.948913503],[4.683730229,46.946525609],[4.683576524,46.944503397],[4.68317126,46.944241848],[4.679282073,46.943960858],[4.678948032,46.943832441],[4.679176599,46.943062736],[4.679791095,46.942060467],[4.680489186,46.941506354],[4.681584178,46.940988774],[4.682994001,46.940194618],[4.683567469,46.93977829],[4.684083452,46.93954291],[4.684592595,46.939172545],[4.684894983,46.938580959],[4.685824419,46.938787107],[4.686184261,46.938014565],[4.686867059,46.93710041],[4.68806829,46.93691622],[4.687877026,46.936306638],[4.68764876,46.934637635],[4.687746181,46.934304801],[4.686298852,46.933383096],[4.686117097,46.932993109],[4.68584413,46.932755751],[4.684453964,46.932442868],[4.683317775,46.931419318],[4.682198273,46.930592737],[4.682206396,46.929036445],[4.682543107,46.928323686],[4.682388395,46.927787408],[4.681762833,46.926989633],[4.680978715,46.927095633],[4.679326993,46.927117012]]]],&quot;type&quot;:&quot;MultiPolygon&quot;}"/>
    <s v="46.956750187, 4.676504591"/>
  </r>
  <r>
    <x v="0"/>
    <x v="102"/>
    <s v="21525"/>
    <s v="CC de Saulieu"/>
    <s v="242101442"/>
    <s v="CC"/>
    <s v="Côte-d'Or"/>
    <s v="21"/>
    <s v="Bourgogne-Franche-Comté"/>
    <s v="27"/>
    <s v="BT &gt; 36 kVA"/>
    <n v="2"/>
    <n v="309.125"/>
    <n v="0"/>
    <n v="0"/>
    <n v="0"/>
    <n v="0"/>
    <n v="0"/>
    <n v="0"/>
    <n v="0"/>
    <n v="0"/>
    <n v="0"/>
    <n v="0"/>
    <s v="{&quot;coordinates&quot;:[[[[4.134923022,47.400797318],[4.135919344,47.401822028],[4.136496012,47.402565438],[4.139347993,47.40329828],[4.142042564,47.404606086],[4.143054435,47.405230852],[4.145858545,47.40576054],[4.14692303,47.406238007],[4.136853388,47.416978297],[4.136876375,47.417249059],[4.135898348,47.417602522],[4.135898337,47.417789782],[4.135511873,47.418142867],[4.134972647,47.418924176],[4.133419719,47.420445495],[4.133819137,47.420452406],[4.134322456,47.420793209],[4.134192428,47.421105076],[4.133802659,47.421366356],[4.133089557,47.42151825],[4.132957935,47.421692387],[4.134078237,47.421914645],[4.134408461,47.421660246],[4.135951584,47.421928779],[4.138813584,47.423397073],[4.140158678,47.423457722],[4.141293314,47.423602347],[4.142591234,47.424063157],[4.144239263,47.424455691],[4.14529362,47.424442615],[4.145873633,47.424270351],[4.146336051,47.423748131],[4.1512294,47.425336535],[4.151888322,47.425379529],[4.152729775,47.425273965],[4.153144468,47.425125809],[4.154570202,47.426093883],[4.156586791,47.426775177],[4.156263222,47.427580549],[4.156351713,47.427869562],[4.156963018,47.42816328],[4.157187623,47.428488751],[4.157711202,47.428467337],[4.158046188,47.428620653],[4.158127522,47.429069087],[4.157927745,47.429647258],[4.157922927,47.429976811],[4.158192148,47.430462986],[4.15849239,47.430542824],[4.158725068,47.430933932],[4.159094906,47.431225542],[4.158860083,47.431655516],[4.158944053,47.431857244],[4.159336716,47.431731794],[4.159524872,47.431413919],[4.161610011,47.431267082],[4.163421894,47.430817743],[4.164234092,47.431072503],[4.166901823,47.430811705],[4.167768019,47.431108213],[4.168455893,47.431136418],[4.168851743,47.430975793],[4.169850431,47.430959454],[4.170813949,47.430730093],[4.171672933,47.430756558],[4.173607162,47.429658519],[4.17400551,47.429613088],[4.174670846,47.429824242],[4.175776323,47.429717646],[4.176043545,47.429803174],[4.176617125,47.429581306],[4.177061849,47.428989819],[4.177619169,47.429658497],[4.178293647,47.429741697],[4.178782292,47.430423669],[4.180394391,47.430187655],[4.18137028,47.429920268],[4.181325087,47.428893496],[4.18612179,47.429822413],[4.187052165,47.429897552],[4.189560782,47.429588341],[4.19186708,47.429191118],[4.19208132,47.429637269],[4.196263027,47.429750102],[4.196592262,47.429699901],[4.196082326,47.426469491],[4.198871483,47.42471492],[4.19991235,47.42415861],[4.202065994,47.423179364],[4.202332216,47.423219827],[4.203010654,47.423658461],[4.203395105,47.423292566],[4.203627908,47.422731073],[4.202838222,47.422536674],[4.202860754,47.420940214],[4.20364057,47.418924485],[4.204352118,47.418418355],[4.205327512,47.417907687],[4.206755715,47.417596682],[4.206513069,47.415774292],[4.206634586,47.415457026],[4.207698714,47.415532412],[4.207206767,47.414773163],[4.207257628,47.414322485],[4.207907148,47.41395202],[4.207764502,47.413684312],[4.208471571,47.413043156],[4.20806275,47.412734998],[4.20818862,47.41255273],[4.210310409,47.413126671],[4.21182323,47.412224123],[4.21221966,47.412218191],[4.212955577,47.412386078],[4.213522776,47.410491327],[4.211495637,47.40870375],[4.213367805,47.407160919],[4.217117263,47.404490148],[4.216795019,47.4041397],[4.217096044,47.403906071],[4.217634038,47.404121915],[4.218787467,47.404867891],[4.219389418,47.405038041],[4.220310631,47.404843816],[4.220953194,47.404293287],[4.221782407,47.403379769],[4.221354839,47.403238411],[4.219978412,47.402424575],[4.218876348,47.402653105],[4.217756716,47.401466525],[4.216806998,47.400636479],[4.214127305,47.399180781],[4.214062962,47.398974382],[4.215231067,47.398503023],[4.214630713,47.397872778],[4.215274576,47.397322264],[4.215057969,47.397125559],[4.213834233,47.396602656],[4.214492386,47.395805313],[4.214143213,47.39531649],[4.214592623,47.394903956],[4.211929774,47.392653057],[4.211990655,47.39247236],[4.210977827,47.391948129],[4.208559374,47.390998257],[4.208676453,47.390545984],[4.208930443,47.390227335],[4.208676929,47.389390881],[4.209944375,47.388981561],[4.210265123,47.38850826],[4.210661217,47.388201631],[4.2113046,47.387926637],[4.211471983,47.387648497],[4.211421949,47.387252881],[4.212079027,47.386821986],[4.21268984,47.386104369],[4.212520066,47.385807236],[4.212615205,47.385266056],[4.212475288,47.384882181],[4.212191415,47.384697876],[4.212351762,47.3841092],[4.211850232,47.38408922],[4.211868434,47.3834282],[4.211475427,47.383282844],[4.211301416,47.382856108],[4.211465248,47.382362829],[4.211192501,47.381907411],[4.210771694,47.381528261],[4.21068219,47.3812627],[4.210806243,47.380533954],[4.211028666,47.380346172],[4.212650761,47.379510876],[4.21253016,47.378749566],[4.21158465,47.378377691],[4.211504787,47.377482709],[4.211290359,47.377202245],[4.21208981,47.37644935],[4.212165991,47.376066821],[4.212804271,47.375690133],[4.213128759,47.374800834],[4.212637693,47.374770846],[4.212083262,47.374458817],[4.211257805,47.374293661],[4.210982597,47.374373055],[4.210447128,47.374195869],[4.209683525,47.374069671],[4.209202864,47.37344265],[4.208659499,47.373090876],[4.208040342,47.373139628],[4.207188074,47.372665012],[4.206597915,47.372529791],[4.206273253,47.372885185],[4.204522146,47.372397367],[4.198318194,47.368415473],[4.196483452,47.367019978],[4.193851447,47.365760492],[4.194296781,47.365050067],[4.194853365,47.364456438],[4.195093229,47.363862463],[4.195251304,47.362690422],[4.194939069,47.362355114],[4.193482411,47.361323912],[4.193530009,47.360783232],[4.193769637,47.360059614],[4.194343718,47.35942079],[4.195184685,47.35886745],[4.197563286,47.357632928],[4.197825097,47.357371837],[4.198361502,47.356532608],[4.198645496,47.35572299],[4.198839337,47.354614494],[4.199187773,47.354140029],[4.199531861,47.353886187],[4.199701092,47.351500383],[4.200048965,47.351120455],[4.200332944,47.350016424],[4.200182767,47.349580418],[4.200214954,47.349005678],[4.19818056,47.348726869],[4.198153497,47.34834541],[4.197573502,47.348237049],[4.197373483,47.347584575],[4.197163862,47.347273422],[4.196005631,47.346302197],[4.195446322,47.345456245],[4.195134611,47.344069349],[4.1942335,47.344052507],[4.193358303,47.34389044],[4.192366009,47.344300374],[4.191693522,47.344259557],[4.19026494,47.343991501],[4.18967197,47.344011981],[4.189196695,47.344382379],[4.186355792,47.342902483],[4.185744724,47.342463061],[4.184811158,47.342354644],[4.185020781,47.341650252],[4.18485073,47.341207226],[4.184897652,47.339732914],[4.183588731,47.339178153],[4.181023204,47.337613391],[4.178821843,47.336763337],[4.177641765,47.336762704],[4.17716345,47.337055657],[4.176749259,47.33683027],[4.175308179,47.33797477],[4.174078184,47.338781296],[4.173463291,47.338765902],[4.172563837,47.338214083],[4.171825649,47.338010857],[4.170220055,47.337994632],[4.169631568,47.337549497],[4.168624323,47.337336355],[4.168227137,47.337343052],[4.166777234,47.336262832],[4.166145961,47.336711231],[4.164225738,47.337818985],[4.16378531,47.337664041],[4.162990077,47.337148919],[4.160596677,47.335855686],[4.160422286,47.335630547],[4.157205162,47.334148301],[4.157281167,47.334049408],[4.156140657,47.333423338],[4.152313972,47.331726444],[4.151393689,47.33117557],[4.149763639,47.330687538],[4.149355019,47.330219813],[4.148742074,47.32998099],[4.148564719,47.329737856],[4.147347436,47.329723779],[4.146652802,47.329441635],[4.14656078,47.328605243],[4.146238975,47.328294207],[4.144927953,47.3279191],[4.143348615,47.32762855],[4.142483227,47.32728504],[4.141842332,47.326662917],[4.141506149,47.326483457],[4.140588192,47.325720899],[4.140058288,47.324898704],[4.139194974,47.324213027],[4.138952965,47.323228645],[4.138315216,47.323062937],[4.137667384,47.322546197],[4.136885987,47.322661889],[4.135011584,47.321932956],[4.133977758,47.321318232],[4.133001825,47.320936117],[4.132467916,47.320920618],[4.130770636,47.32054912],[4.130404338,47.320570693],[4.129632691,47.321212031],[4.129442474,47.321484879],[4.129270611,47.322252726],[4.128762343,47.322890595],[4.128117521,47.32339474],[4.127438277,47.324845454],[4.125499548,47.326224647],[4.125012139,47.326787569],[4.124338617,47.327316278],[4.12376789,47.3298463],[4.124843879,47.330891058],[4.126244378,47.331747194],[4.126931096,47.332476093],[4.12620282,47.332985536],[4.125778961,47.33373961],[4.125262724,47.335267951],[4.124769534,47.335875041],[4.125316368,47.336436944],[4.125921928,47.337587984],[4.126584851,47.338000203],[4.127090134,47.338158259],[4.127497562,47.338575653],[4.127515169,47.339098566],[4.128399892,47.339664377],[4.128761209,47.340596295],[4.130516803,47.342071947],[4.131207547,47.342417246],[4.132632921,47.342738274],[4.133210696,47.34319],[4.136710231,47.344628726],[4.137603172,47.345135866],[4.137163065,47.345432778],[4.136866256,47.345991178],[4.137233632,47.346512466],[4.1373179,47.34705093],[4.136665809,47.349410735],[4.13637302,47.349722407],[4.136226588,47.350189302],[4.136267895,47.350576033],[4.136833133,47.351055772],[4.137849067,47.351610324],[4.138395325,47.35156896],[4.14017605,47.35238969],[4.141858435,47.353504863],[4.143371617,47.354323672],[4.143448767,47.354462461],[4.144048547,47.355128191],[4.144718833,47.35549612],[4.14506834,47.355794281],[4.14551453,47.356959389],[4.145238841,47.357450977],[4.144837794,47.359022372],[4.144687991,47.359266932],[4.144135649,47.359585681],[4.143445617,47.360531498],[4.142445,47.362386976],[4.142997823,47.365198609],[4.142459679,47.366000674],[4.142155005,47.366814847],[4.142135553,47.367332716],[4.141362472,47.367931813],[4.139929286,47.368150249],[4.139525195,47.368279354],[4.139368186,47.368873296],[4.139561421,47.369236026],[4.139620943,47.37016636],[4.138976545,47.370400454],[4.138970151,47.370785848],[4.139322653,47.371409006],[4.139106629,47.371720829],[4.138363983,47.371822637],[4.138123046,47.371960042],[4.137511067,47.372849233],[4.137469336,47.3733187],[4.136401199,47.373572231],[4.135777888,47.374178827],[4.137936249,47.374462019],[4.14049746,47.375239988],[4.141518157,47.375372217],[4.142444985,47.376137373],[4.142670128,47.376502485],[4.14371177,47.376434621],[4.144629555,47.375842189],[4.145080938,47.376001599],[4.145543911,47.376455292],[4.145802771,47.376474348],[4.146797764,47.37689038],[4.147273398,47.376695722],[4.148447256,47.377541221],[4.148436708,47.377729489],[4.14701449,47.378781583],[4.146988416,47.378925889],[4.148282575,47.379383071],[4.14816229,47.379646248],[4.149003721,47.379944038],[4.148883568,47.380151395],[4.149789451,47.380672718],[4.149997171,47.380902041],[4.149949341,47.381205917],[4.149254602,47.38175477],[4.147258866,47.380291683],[4.146557219,47.380890105],[4.146352513,47.381235139],[4.146672937,47.381776663],[4.14831867,47.382554485],[4.148865572,47.383085663],[4.149495004,47.384065272],[4.149604854,47.384490029],[4.149315754,47.384608127],[4.15028082,47.385660039],[4.151684846,47.386100791],[4.152364335,47.386629738],[4.152448818,47.387168182],[4.15286438,47.387444056],[4.15243888,47.387877718],[4.151413437,47.388277709],[4.150661457,47.389004494],[4.150082673,47.389957337],[4.149334605,47.390435592],[4.148755672,47.390516938],[4.148178769,47.390817035],[4.147670508,47.391289309],[4.147756665,47.391598161],[4.146016321,47.391926831],[4.14483543,47.391696284],[4.14471393,47.392153032],[4.144431655,47.392406994],[4.144128014,47.392964566],[4.143784835,47.393222727],[4.143452627,47.39306304],[4.143191916,47.393271772],[4.142553298,47.393229433],[4.142223594,47.39349826],[4.140858431,47.393643106],[4.140405763,47.393429675],[4.14006284,47.393576185],[4.1395506,47.394052962],[4.139724802,47.394763389],[4.138952828,47.395059949],[4.138418986,47.395394685],[4.13815347,47.395690781],[4.138004223,47.396280135],[4.137834121,47.396449255],[4.138655937,47.397062415],[4.137976333,47.397214915],[4.138603853,47.397793965],[4.138548498,47.398371596],[4.138135978,47.398614213],[4.137914501,47.399049422],[4.137559195,47.399239259],[4.137419473,47.399590841],[4.136811857,47.400326021],[4.136377692,47.400486915],[4.134923022,47.400797318]]]],&quot;type&quot;:&quot;MultiPolygon&quot;}"/>
    <s v="47.381808962, 4.171292015"/>
  </r>
  <r>
    <x v="0"/>
    <x v="438"/>
    <s v="21524"/>
    <s v="CC du Pays Châtillonnais"/>
    <s v="242101434"/>
    <s v="CC"/>
    <s v="Côte-d'Or"/>
    <s v="21"/>
    <s v="Bourgogne-Franche-Comté"/>
    <s v="27"/>
    <s v="BT &lt;= 36 kVA"/>
    <m/>
    <m/>
    <n v="0"/>
    <n v="0"/>
    <n v="0"/>
    <n v="0"/>
    <n v="0"/>
    <n v="0"/>
    <n v="0"/>
    <n v="0"/>
    <n v="0"/>
    <n v="0"/>
    <s v="{&quot;coordinates&quot;:[[[[4.702371253,47.952290763],[4.700886625,47.953336625],[4.700244484,47.954038128],[4.700100765,47.954320152],[4.700439856,47.954531281],[4.700592614,47.955283392],[4.699923653,47.955901567],[4.698808821,47.955987897],[4.697064843,47.957016751],[4.695707013,47.958766421],[4.694517891,47.960052769],[4.69273585,47.961449358],[4.692230394,47.960434978],[4.690397305,47.961619832],[4.686307478,47.964035134],[4.684368614,47.965906408],[4.683548056,47.966487947],[4.683048354,47.966579715],[4.682163872,47.966076598],[4.681779559,47.966256723],[4.681309181,47.966132031],[4.677549366,47.963877802],[4.676456861,47.965100467],[4.676614235,47.965457376],[4.674150962,47.966396214],[4.673554817,47.966702646],[4.66949663,47.967264421],[4.669497317,47.967541652],[4.667764387,47.967460033],[4.667635816,47.968017237],[4.666393999,47.96799614],[4.665470983,47.968395375],[4.664390509,47.96843318],[4.663318094,47.968215225],[4.663219342,47.968613578],[4.663345962,47.968889927],[4.664219895,47.969146697],[4.665059461,47.969290531],[4.664948483,47.969512634],[4.664108609,47.969529926],[4.661955595,47.96926154],[4.660678889,47.969710742],[4.659402793,47.969409216],[4.65814078,47.969000362],[4.657544958,47.969063672],[4.657332763,47.969264691],[4.656763593,47.969451838],[4.656239589,47.969282797],[4.655454509,47.969166036],[4.654961853,47.969271086],[4.65340226,47.9690752],[4.651719437,47.970731681],[4.649473014,47.970174539],[4.646219844,47.971770147],[4.641238137,47.974605864],[4.640940669,47.974696428],[4.640758428,47.97521834],[4.640330958,47.97526661],[4.639997621,47.975584501],[4.639937268,47.975886882],[4.639365917,47.976181088],[4.637947633,47.977439415],[4.63747739,47.977579182],[4.637132482,47.978348183],[4.637022298,47.978513539],[4.63745422,47.97878206],[4.636856697,47.979055014],[4.636618395,47.979412976],[4.637006948,47.980187068],[4.636523902,47.980434122],[4.636218346,47.980741713],[4.635658276,47.980925927],[4.635133774,47.98139408],[4.635312213,47.981485211],[4.636200394,47.982635803],[4.636955129,47.982850328],[4.638535318,47.982487178],[4.638955623,47.98263884],[4.639855397,47.983294182],[4.638354355,47.984483451],[4.640882629,47.986810098],[4.64140792,47.987146611],[4.642264827,47.988405606],[4.643412173,47.989646136],[4.643846108,47.990407867],[4.644163899,47.990753568],[4.644398284,47.991263354],[4.645433766,47.99261164],[4.647164601,47.994412837],[4.647595452,47.99528801],[4.647345893,47.995585841],[4.64735898,47.995963704],[4.647987988,47.996871204],[4.648320975,47.997142871],[4.650391549,47.998175066],[4.651271109,47.998771196],[4.651456571,47.999170941],[4.653582131,48.000843185],[4.654353001,48.001821565],[4.6544213,48.002505586],[4.654705756,48.002767117],[4.657408527,48.004446473],[4.657758515,48.004743978],[4.658134123,48.005388561],[4.65890275,48.005562248],[4.659451182,48.005771439],[4.660275058,48.006295378],[4.664334422,48.010327204],[4.667811793,48.01170463],[4.669591597,48.0126317],[4.670532359,48.013026994],[4.670941533,48.01332542],[4.671553911,48.014281634],[4.671840055,48.0145494],[4.67292308,48.015029965],[4.673262048,48.015270874],[4.674244445,48.015750157],[4.678712332,48.01703666],[4.68168678,48.018351547],[4.683303498,48.019240238],[4.685019107,48.019819655],[4.687439297,48.020993817],[4.689289482,48.021540639],[4.691080231,48.021905566],[4.692343366,48.022343762],[4.694321492,48.022608734],[4.696182605,48.023199397],[4.698827031,48.023905641],[4.699438288,48.02384551],[4.699587818,48.023404099],[4.699984399,48.0236369],[4.700536304,48.023734239],[4.700711979,48.02348057],[4.702168194,48.022449598],[4.703057215,48.021681546],[4.70434622,48.02029382],[4.70674805,48.018427287],[4.708116218,48.016920451],[4.711216348,48.015374922],[4.71259075,48.014316195],[4.714878371,48.012295422],[4.716177155,48.011391671],[4.717822209,48.010784389],[4.71842191,48.011076271],[4.722720619,48.010149296],[4.721207302,48.009482853],[4.719920603,48.009143422],[4.719597766,48.009074331],[4.710642615,48.009032953],[4.703988596,48.006883722],[4.701336625,48.005834761],[4.700745855,48.005523762],[4.699998205,48.004169091],[4.698910792,48.003134363],[4.697310147,48.002112432],[4.696413455,48.001376468],[4.693125868,47.999687505],[4.6925165,47.999000483],[4.691730308,47.99739518],[4.692393114,47.99719482],[4.692697136,47.996804295],[4.693271018,47.996549402],[4.694035273,47.996418682],[4.695445097,47.996346162],[4.695381929,47.995587371],[4.694805049,47.994448031],[4.694339852,47.993235968],[4.693523753,47.9930857],[4.695592953,47.992542819],[4.695471284,47.992218728],[4.697861533,47.991988021],[4.699082812,47.992061297],[4.697613358,47.991273305],[4.697684281,47.990766411],[4.699177481,47.991249818],[4.701880799,47.991792213],[4.702313722,47.992245011],[4.702952211,47.994003611],[4.703340799,47.993910673],[4.702884442,47.992937946],[4.703086787,47.992432747],[4.703580652,47.992277974],[4.702716219,47.991834129],[4.701638447,47.991427568],[4.699989222,47.991222786],[4.698197272,47.990664493],[4.698518434,47.990183689],[4.699012244,47.989818307],[4.699865084,47.988732134],[4.700523696,47.988154633],[4.700643513,47.987918868],[4.700544751,47.98730641],[4.700175177,47.987196537],[4.70125027,47.986436585],[4.701654824,47.986257907],[4.702480279,47.986075836],[4.703404766,47.986096654],[4.70473092,47.986558107],[4.706303158,47.986624418],[4.706586775,47.986354765],[4.714104312,47.982444178],[4.718870262,47.978465324],[4.719516596,47.977395514],[4.719574754,47.976708759],[4.720805954,47.97528023],[4.721911104,47.974347709],[4.720557772,47.97300291],[4.717459514,47.971666495],[4.716885977,47.970926856],[4.716160827,47.970513478],[4.714149387,47.97007385],[4.713122154,47.969644154],[4.71159867,47.96829093],[4.710279128,47.967731344],[4.709866117,47.96772565],[4.708462849,47.967935981],[4.707171288,47.96799435],[4.705879037,47.967406415],[4.703916868,47.966741764],[4.702367594,47.966328542],[4.699661087,47.965771813],[4.699939053,47.9651611],[4.699584423,47.964885385],[4.699334436,47.964152685],[4.69972954,47.963308042],[4.700603352,47.962680608],[4.70217106,47.96133381],[4.702327767,47.961080401],[4.702473146,47.959931514],[4.703215397,47.959883855],[4.704749435,47.960162265],[4.705614163,47.960422463],[4.70621471,47.960885423],[4.70802292,47.961810613],[4.708502517,47.96159661],[4.707840046,47.961042748],[4.707795672,47.960830058],[4.708326658,47.959257892],[4.708239873,47.958935102],[4.707474564,47.959056939],[4.706911663,47.958514227],[4.705226138,47.957482823],[4.704208518,47.956633444],[4.704193939,47.954553419],[4.705224472,47.953471798],[4.705812644,47.952636028],[4.705357982,47.952289768],[4.704960612,47.952141609],[4.704662397,47.952326864],[4.704017754,47.952406424],[4.702371253,47.952290763]]]],&quot;type&quot;:&quot;MultiPolygon&quot;}"/>
    <s v="47.98893583, 4.680413288"/>
  </r>
  <r>
    <x v="0"/>
    <x v="438"/>
    <s v="21524"/>
    <s v="CC du Pays Châtillonnais"/>
    <s v="242101434"/>
    <s v="CC"/>
    <s v="Côte-d'Or"/>
    <s v="21"/>
    <s v="Bourgogne-Franche-Comté"/>
    <s v="27"/>
    <s v="BT &gt; 36 kVA"/>
    <n v="1"/>
    <n v="107.239"/>
    <n v="0"/>
    <n v="0"/>
    <n v="0"/>
    <n v="0"/>
    <n v="0"/>
    <n v="0"/>
    <n v="0"/>
    <n v="0"/>
    <n v="0"/>
    <n v="0"/>
    <s v="{&quot;coordinates&quot;:[[[[4.702371253,47.952290763],[4.700886625,47.953336625],[4.700244484,47.954038128],[4.700100765,47.954320152],[4.700439856,47.954531281],[4.700592614,47.955283392],[4.699923653,47.955901567],[4.698808821,47.955987897],[4.697064843,47.957016751],[4.695707013,47.958766421],[4.694517891,47.960052769],[4.69273585,47.961449358],[4.692230394,47.960434978],[4.690397305,47.961619832],[4.686307478,47.964035134],[4.684368614,47.965906408],[4.683548056,47.966487947],[4.683048354,47.966579715],[4.682163872,47.966076598],[4.681779559,47.966256723],[4.681309181,47.966132031],[4.677549366,47.963877802],[4.676456861,47.965100467],[4.676614235,47.965457376],[4.674150962,47.966396214],[4.673554817,47.966702646],[4.66949663,47.967264421],[4.669497317,47.967541652],[4.667764387,47.967460033],[4.667635816,47.968017237],[4.666393999,47.96799614],[4.665470983,47.968395375],[4.664390509,47.96843318],[4.663318094,47.968215225],[4.663219342,47.968613578],[4.663345962,47.968889927],[4.664219895,47.969146697],[4.665059461,47.969290531],[4.664948483,47.969512634],[4.664108609,47.969529926],[4.661955595,47.96926154],[4.660678889,47.969710742],[4.659402793,47.969409216],[4.65814078,47.969000362],[4.657544958,47.969063672],[4.657332763,47.969264691],[4.656763593,47.969451838],[4.656239589,47.969282797],[4.655454509,47.969166036],[4.654961853,47.969271086],[4.65340226,47.9690752],[4.651719437,47.970731681],[4.649473014,47.970174539],[4.646219844,47.971770147],[4.641238137,47.974605864],[4.640940669,47.974696428],[4.640758428,47.97521834],[4.640330958,47.97526661],[4.639997621,47.975584501],[4.639937268,47.975886882],[4.639365917,47.976181088],[4.637947633,47.977439415],[4.63747739,47.977579182],[4.637132482,47.978348183],[4.637022298,47.978513539],[4.63745422,47.97878206],[4.636856697,47.979055014],[4.636618395,47.979412976],[4.637006948,47.980187068],[4.636523902,47.980434122],[4.636218346,47.980741713],[4.635658276,47.980925927],[4.635133774,47.98139408],[4.635312213,47.981485211],[4.636200394,47.982635803],[4.636955129,47.982850328],[4.638535318,47.982487178],[4.638955623,47.98263884],[4.639855397,47.983294182],[4.638354355,47.984483451],[4.640882629,47.986810098],[4.64140792,47.987146611],[4.642264827,47.988405606],[4.643412173,47.989646136],[4.643846108,47.990407867],[4.644163899,47.990753568],[4.644398284,47.991263354],[4.645433766,47.99261164],[4.647164601,47.994412837],[4.647595452,47.99528801],[4.647345893,47.995585841],[4.64735898,47.995963704],[4.647987988,47.996871204],[4.648320975,47.997142871],[4.650391549,47.998175066],[4.651271109,47.998771196],[4.651456571,47.999170941],[4.653582131,48.000843185],[4.654353001,48.001821565],[4.6544213,48.002505586],[4.654705756,48.002767117],[4.657408527,48.004446473],[4.657758515,48.004743978],[4.658134123,48.005388561],[4.65890275,48.005562248],[4.659451182,48.005771439],[4.660275058,48.006295378],[4.664334422,48.010327204],[4.667811793,48.01170463],[4.669591597,48.0126317],[4.670532359,48.013026994],[4.670941533,48.01332542],[4.671553911,48.014281634],[4.671840055,48.0145494],[4.67292308,48.015029965],[4.673262048,48.015270874],[4.674244445,48.015750157],[4.678712332,48.01703666],[4.68168678,48.018351547],[4.683303498,48.019240238],[4.685019107,48.019819655],[4.687439297,48.020993817],[4.689289482,48.021540639],[4.691080231,48.021905566],[4.692343366,48.022343762],[4.694321492,48.022608734],[4.696182605,48.023199397],[4.698827031,48.023905641],[4.699438288,48.02384551],[4.699587818,48.023404099],[4.699984399,48.0236369],[4.700536304,48.023734239],[4.700711979,48.02348057],[4.702168194,48.022449598],[4.703057215,48.021681546],[4.70434622,48.02029382],[4.70674805,48.018427287],[4.708116218,48.016920451],[4.711216348,48.015374922],[4.71259075,48.014316195],[4.714878371,48.012295422],[4.716177155,48.011391671],[4.717822209,48.010784389],[4.71842191,48.011076271],[4.722720619,48.010149296],[4.721207302,48.009482853],[4.719920603,48.009143422],[4.719597766,48.009074331],[4.710642615,48.009032953],[4.703988596,48.006883722],[4.701336625,48.005834761],[4.700745855,48.005523762],[4.699998205,48.004169091],[4.698910792,48.003134363],[4.697310147,48.002112432],[4.696413455,48.001376468],[4.693125868,47.999687505],[4.6925165,47.999000483],[4.691730308,47.99739518],[4.692393114,47.99719482],[4.692697136,47.996804295],[4.693271018,47.996549402],[4.694035273,47.996418682],[4.695445097,47.996346162],[4.695381929,47.995587371],[4.694805049,47.994448031],[4.694339852,47.993235968],[4.693523753,47.9930857],[4.695592953,47.992542819],[4.695471284,47.992218728],[4.697861533,47.991988021],[4.699082812,47.992061297],[4.697613358,47.991273305],[4.697684281,47.990766411],[4.699177481,47.991249818],[4.701880799,47.991792213],[4.702313722,47.992245011],[4.702952211,47.994003611],[4.703340799,47.993910673],[4.702884442,47.992937946],[4.703086787,47.992432747],[4.703580652,47.992277974],[4.702716219,47.991834129],[4.701638447,47.991427568],[4.699989222,47.991222786],[4.698197272,47.990664493],[4.698518434,47.990183689],[4.699012244,47.989818307],[4.699865084,47.988732134],[4.700523696,47.988154633],[4.700643513,47.987918868],[4.700544751,47.98730641],[4.700175177,47.987196537],[4.70125027,47.986436585],[4.701654824,47.986257907],[4.702480279,47.986075836],[4.703404766,47.986096654],[4.70473092,47.986558107],[4.706303158,47.986624418],[4.706586775,47.986354765],[4.714104312,47.982444178],[4.718870262,47.978465324],[4.719516596,47.977395514],[4.719574754,47.976708759],[4.720805954,47.97528023],[4.721911104,47.974347709],[4.720557772,47.97300291],[4.717459514,47.971666495],[4.716885977,47.970926856],[4.716160827,47.970513478],[4.714149387,47.97007385],[4.713122154,47.969644154],[4.71159867,47.96829093],[4.710279128,47.967731344],[4.709866117,47.96772565],[4.708462849,47.967935981],[4.707171288,47.96799435],[4.705879037,47.967406415],[4.703916868,47.966741764],[4.702367594,47.966328542],[4.699661087,47.965771813],[4.699939053,47.9651611],[4.699584423,47.964885385],[4.699334436,47.964152685],[4.69972954,47.963308042],[4.700603352,47.962680608],[4.70217106,47.96133381],[4.702327767,47.961080401],[4.702473146,47.959931514],[4.703215397,47.959883855],[4.704749435,47.960162265],[4.705614163,47.960422463],[4.70621471,47.960885423],[4.70802292,47.961810613],[4.708502517,47.96159661],[4.707840046,47.961042748],[4.707795672,47.960830058],[4.708326658,47.959257892],[4.708239873,47.958935102],[4.707474564,47.959056939],[4.706911663,47.958514227],[4.705226138,47.957482823],[4.704208518,47.956633444],[4.704193939,47.954553419],[4.705224472,47.953471798],[4.705812644,47.952636028],[4.705357982,47.952289768],[4.704960612,47.952141609],[4.704662397,47.952326864],[4.704017754,47.952406424],[4.702371253,47.952290763]]]],&quot;type&quot;:&quot;MultiPolygon&quot;}"/>
    <s v="47.98893583, 4.680413288"/>
  </r>
  <r>
    <x v="0"/>
    <x v="439"/>
    <s v="21521"/>
    <s v="CC Norge et Tille"/>
    <s v="200069540"/>
    <s v="CC"/>
    <s v="Côte-d'Or"/>
    <s v="21"/>
    <s v="Bourgogne-Franche-Comté"/>
    <s v="27"/>
    <s v="BT &lt;= 36 kVA"/>
    <m/>
    <m/>
    <n v="0"/>
    <n v="0"/>
    <n v="0"/>
    <n v="0"/>
    <n v="0"/>
    <n v="0"/>
    <n v="0"/>
    <n v="0"/>
    <n v="0"/>
    <n v="0"/>
    <s v="{&quot;coordinates&quot;:[[[[5.272722205,47.30237291],[5.272039228,47.301313655],[5.270727675,47.299759652],[5.270774694,47.298836505],[5.270906943,47.298332276],[5.270807581,47.297798355],[5.270518642,47.297508608],[5.270292919,47.297023091],[5.26949838,47.296391093],[5.268510134,47.295905173],[5.267610893,47.29536347],[5.26615627,47.294741645],[5.264899182,47.293717877],[5.264456761,47.293020432],[5.263659559,47.293170179],[5.261789963,47.29325347],[5.258697513,47.293595601],[5.256690054,47.294556886],[5.255345589,47.293717541],[5.251857457,47.293748364],[5.244126764,47.295238239],[5.243918549,47.294975687],[5.243299626,47.295180383],[5.243887541,47.296292971],[5.242496062,47.296574741],[5.242240326,47.295617838],[5.241323619,47.29569769],[5.241368063,47.296128221],[5.241931887,47.296886445],[5.241850229,47.29743559],[5.24156431,47.297626637],[5.239982632,47.298078662],[5.239866472,47.298277236],[5.238968337,47.298517918],[5.238122434,47.298963823],[5.237048721,47.300424588],[5.237088042,47.3008282],[5.236653263,47.301514733],[5.236132303,47.30270726],[5.234710186,47.303880216],[5.22449217,47.300762327],[5.221272121,47.300883446],[5.221351066,47.300423531],[5.219655517,47.300144369],[5.219905747,47.299536183],[5.217712426,47.299384492],[5.215597124,47.299134006],[5.215873856,47.298108348],[5.214102871,47.297666638],[5.21415188,47.297089323],[5.214451552,47.296234343],[5.212789539,47.29576892],[5.212605301,47.295249188],[5.211609021,47.295261877],[5.211601302,47.295781667],[5.210547451,47.297515578],[5.209373073,47.297673033],[5.206711272,47.297586792],[5.20578346,47.297688187],[5.205055343,47.2988809],[5.204837834,47.299645131],[5.204047656,47.30090746],[5.202851705,47.306092343],[5.20216075,47.308776597],[5.202163381,47.309325005],[5.20183755,47.310743305],[5.201143488,47.312353207],[5.201422866,47.313999582],[5.201472339,47.314915438],[5.201267168,47.31633865],[5.201252584,47.317565521],[5.201015492,47.318759686],[5.201210111,47.319339573],[5.201407579,47.320699311],[5.201275378,47.320866624],[5.201778319,47.321213717],[5.203383434,47.321566912],[5.203128796,47.321977907],[5.204275705,47.322299258],[5.203929798,47.323100139],[5.204399677,47.323383006],[5.20485429,47.322778188],[5.20614852,47.323202992],[5.207820489,47.3233117],[5.20955605,47.32290584],[5.209540416,47.322397308],[5.212223926,47.322176894],[5.214872108,47.32164639],[5.215776574,47.32164354],[5.215913287,47.320784473],[5.217780107,47.320898322],[5.218143348,47.320297895],[5.220198048,47.319927202],[5.221396011,47.319784506],[5.221308573,47.319463769],[5.224418982,47.318843143],[5.225526761,47.318250937],[5.227066332,47.317628822],[5.228967676,47.317172654],[5.228856466,47.316982062],[5.233703804,47.316321515],[5.234219646,47.31745174],[5.235239125,47.319258518],[5.237520349,47.318829117],[5.237742743,47.319271525],[5.244391733,47.317385202],[5.245729288,47.315706737],[5.245754,47.315569368],[5.245020287,47.313667988],[5.243453585,47.311098251],[5.246887231,47.308757816],[5.248110426,47.307802007],[5.250398454,47.306727376],[5.250328611,47.30660895],[5.252343576,47.305876399],[5.255145118,47.305115921],[5.255380151,47.305289674],[5.25686533,47.30461867],[5.26010963,47.303527942],[5.26099714,47.303349445],[5.261591283,47.303372992],[5.265981021,47.303953814],[5.266260963,47.304751691],[5.266706068,47.30560398],[5.267195054,47.306021318],[5.268862269,47.305086326],[5.269830222,47.30424244],[5.272722205,47.30237291]]]],&quot;type&quot;:&quot;MultiPolygon&quot;}"/>
    <s v="47.307271239, 5.230887045"/>
  </r>
  <r>
    <x v="0"/>
    <x v="439"/>
    <s v="21521"/>
    <s v="CC Norge et Tille"/>
    <s v="200069540"/>
    <s v="CC"/>
    <s v="Côte-d'Or"/>
    <s v="21"/>
    <s v="Bourgogne-Franche-Comté"/>
    <s v="27"/>
    <s v="BT &gt; 36 kVA"/>
    <n v="2"/>
    <n v="207.34899999999999"/>
    <n v="0"/>
    <n v="0"/>
    <n v="0"/>
    <n v="0"/>
    <n v="0"/>
    <n v="0"/>
    <n v="0"/>
    <n v="0"/>
    <n v="0"/>
    <n v="0"/>
    <s v="{&quot;coordinates&quot;:[[[[5.272722205,47.30237291],[5.272039228,47.301313655],[5.270727675,47.299759652],[5.270774694,47.298836505],[5.270906943,47.298332276],[5.270807581,47.297798355],[5.270518642,47.297508608],[5.270292919,47.297023091],[5.26949838,47.296391093],[5.268510134,47.295905173],[5.267610893,47.29536347],[5.26615627,47.294741645],[5.264899182,47.293717877],[5.264456761,47.293020432],[5.263659559,47.293170179],[5.261789963,47.29325347],[5.258697513,47.293595601],[5.256690054,47.294556886],[5.255345589,47.293717541],[5.251857457,47.293748364],[5.244126764,47.295238239],[5.243918549,47.294975687],[5.243299626,47.295180383],[5.243887541,47.296292971],[5.242496062,47.296574741],[5.242240326,47.295617838],[5.241323619,47.29569769],[5.241368063,47.296128221],[5.241931887,47.296886445],[5.241850229,47.29743559],[5.24156431,47.297626637],[5.239982632,47.298078662],[5.239866472,47.298277236],[5.238968337,47.298517918],[5.238122434,47.298963823],[5.237048721,47.300424588],[5.237088042,47.3008282],[5.236653263,47.301514733],[5.236132303,47.30270726],[5.234710186,47.303880216],[5.22449217,47.300762327],[5.221272121,47.300883446],[5.221351066,47.300423531],[5.219655517,47.300144369],[5.219905747,47.299536183],[5.217712426,47.299384492],[5.215597124,47.299134006],[5.215873856,47.298108348],[5.214102871,47.297666638],[5.21415188,47.297089323],[5.214451552,47.296234343],[5.212789539,47.29576892],[5.212605301,47.295249188],[5.211609021,47.295261877],[5.211601302,47.295781667],[5.210547451,47.297515578],[5.209373073,47.297673033],[5.206711272,47.297586792],[5.20578346,47.297688187],[5.205055343,47.2988809],[5.204837834,47.299645131],[5.204047656,47.30090746],[5.202851705,47.306092343],[5.20216075,47.308776597],[5.202163381,47.309325005],[5.20183755,47.310743305],[5.201143488,47.312353207],[5.201422866,47.313999582],[5.201472339,47.314915438],[5.201267168,47.31633865],[5.201252584,47.317565521],[5.201015492,47.318759686],[5.201210111,47.319339573],[5.201407579,47.320699311],[5.201275378,47.320866624],[5.201778319,47.321213717],[5.203383434,47.321566912],[5.203128796,47.321977907],[5.204275705,47.322299258],[5.203929798,47.323100139],[5.204399677,47.323383006],[5.20485429,47.322778188],[5.20614852,47.323202992],[5.207820489,47.3233117],[5.20955605,47.32290584],[5.209540416,47.322397308],[5.212223926,47.322176894],[5.214872108,47.32164639],[5.215776574,47.32164354],[5.215913287,47.320784473],[5.217780107,47.320898322],[5.218143348,47.320297895],[5.220198048,47.319927202],[5.221396011,47.319784506],[5.221308573,47.319463769],[5.224418982,47.318843143],[5.225526761,47.318250937],[5.227066332,47.317628822],[5.228967676,47.317172654],[5.228856466,47.316982062],[5.233703804,47.316321515],[5.234219646,47.31745174],[5.235239125,47.319258518],[5.237520349,47.318829117],[5.237742743,47.319271525],[5.244391733,47.317385202],[5.245729288,47.315706737],[5.245754,47.315569368],[5.245020287,47.313667988],[5.243453585,47.311098251],[5.246887231,47.308757816],[5.248110426,47.307802007],[5.250398454,47.306727376],[5.250328611,47.30660895],[5.252343576,47.305876399],[5.255145118,47.305115921],[5.255380151,47.305289674],[5.25686533,47.30461867],[5.26010963,47.303527942],[5.26099714,47.303349445],[5.261591283,47.303372992],[5.265981021,47.303953814],[5.266260963,47.304751691],[5.266706068,47.30560398],[5.267195054,47.306021318],[5.268862269,47.305086326],[5.269830222,47.30424244],[5.272722205,47.30237291]]]],&quot;type&quot;:&quot;MultiPolygon&quot;}"/>
    <s v="47.307271239, 5.230887045"/>
  </r>
  <r>
    <x v="0"/>
    <x v="105"/>
    <s v="21520"/>
    <s v="CC Ouche et Montagne"/>
    <s v="200039055"/>
    <s v="CC"/>
    <s v="Côte-d'Or"/>
    <s v="21"/>
    <s v="Bourgogne-Franche-Comté"/>
    <s v="27"/>
    <s v="BT &lt;= 36 kVA"/>
    <m/>
    <m/>
    <n v="0"/>
    <n v="0"/>
    <n v="0"/>
    <n v="0"/>
    <n v="0"/>
    <n v="0"/>
    <n v="0"/>
    <n v="0"/>
    <n v="0"/>
    <n v="0"/>
    <s v="{&quot;coordinates&quot;:[[[[4.735093541,47.273002895],[4.734579596,47.273106931],[4.734280092,47.273337426],[4.733062019,47.27372032],[4.731447051,47.273775953],[4.731230449,47.273623405],[4.729543385,47.275672817],[4.728660069,47.276182139],[4.726634734,47.276357277],[4.726382967,47.27646908],[4.724358808,47.277712109],[4.721464219,47.279666778],[4.721710524,47.279879234],[4.721219455,47.280245804],[4.720791469,47.280020735],[4.718893575,47.281041177],[4.716173174,47.280506957],[4.71601426,47.280958637],[4.714675329,47.28220756],[4.714096175,47.282635732],[4.711571533,47.281601459],[4.710734817,47.281546265],[4.710204207,47.281421721],[4.709750815,47.281644513],[4.708916253,47.281407383],[4.707150433,47.2822618],[4.703141742,47.28199295],[4.701984265,47.282045954],[4.701734275,47.282842922],[4.701569671,47.284706577],[4.700010472,47.285699221],[4.700071955,47.286345747],[4.699213538,47.286610448],[4.699665383,47.28729808],[4.700092735,47.287713231],[4.699789451,47.288458747],[4.699910947,47.289203442],[4.700211734,47.289507891],[4.701018006,47.28972659],[4.701775174,47.289815438],[4.702639478,47.290528524],[4.703527569,47.289987824],[4.704089556,47.289764364],[4.704606408,47.289202993],[4.707239401,47.288351173],[4.707735579,47.288389795],[4.708291607,47.289145195],[4.709160833,47.289303482],[4.709118557,47.289763336],[4.709656175,47.290604545],[4.711430606,47.291549978],[4.711538035,47.292637043],[4.712202,47.293080176],[4.712051984,47.294685197],[4.712507886,47.295368218],[4.711986894,47.296920181],[4.714093695,47.297488784],[4.714114863,47.298898581],[4.716161967,47.299584187],[4.716628028,47.300002308],[4.717829128,47.300680587],[4.725576418,47.304253917],[4.735924045,47.305713234],[4.738866074,47.305523322],[4.739888155,47.305321612],[4.740334079,47.30437575],[4.741745011,47.303715261],[4.745577419,47.302209749],[4.746088332,47.301515914],[4.750440003,47.300070857],[4.750731941,47.299849442],[4.753612342,47.298553413],[4.753892413,47.298131366],[4.753929873,47.297616636],[4.751975869,47.296552089],[4.752213145,47.293114139],[4.751856099,47.292230771],[4.749611693,47.290166552],[4.749047764,47.290487515],[4.748309386,47.289840403],[4.748072664,47.290089796],[4.747275405,47.289584938],[4.747100893,47.28930572],[4.747488315,47.2891324],[4.747343485,47.288911266],[4.746602373,47.289155644],[4.746273621,47.289138981],[4.745341793,47.28742411],[4.745926521,47.286929062],[4.745354755,47.286560369],[4.745861752,47.285913411],[4.745524849,47.285360192],[4.745190807,47.285302184],[4.74461777,47.284934408],[4.745651125,47.284440718],[4.744828696,47.283931719],[4.745309576,47.282929472],[4.745887846,47.282074333],[4.745511238,47.282008863],[4.745250273,47.280981755],[4.744150421,47.279425179],[4.740740282,47.278558822],[4.740938855,47.27766348],[4.74084781,47.277426223],[4.739538966,47.275906058],[4.738695176,47.275221746],[4.738370438,47.274753868],[4.737954034,47.274519682],[4.737441245,47.274005093],[4.737047421,47.273404976],[4.736668488,47.273388138],[4.735664726,47.273073591],[4.735093541,47.273002895]]]],&quot;type&quot;:&quot;MultiPolygon&quot;}"/>
    <s v="47.290328508, 4.729283169"/>
  </r>
  <r>
    <x v="0"/>
    <x v="106"/>
    <s v="21519"/>
    <s v="CC du Pays Châtillonnais"/>
    <s v="242101434"/>
    <s v="CC"/>
    <s v="Côte-d'Or"/>
    <s v="21"/>
    <s v="Bourgogne-Franche-Comté"/>
    <s v="27"/>
    <s v="HTA"/>
    <n v="1"/>
    <n v="92.677999999999997"/>
    <n v="0"/>
    <n v="0"/>
    <n v="0"/>
    <n v="0"/>
    <n v="1"/>
    <n v="1828.8030000000001"/>
    <n v="0"/>
    <n v="0"/>
    <n v="0"/>
    <n v="0"/>
    <s v="{&quot;coordinates&quot;:[[[[4.892908636,47.809466991],[4.89300674,47.809069286],[4.89400686,47.807881872],[4.893072492,47.801042274],[4.893759344,47.800855621],[4.892945227,47.799831657],[4.893222517,47.799325722],[4.892694732,47.798762572],[4.892501329,47.798396582],[4.891590857,47.795450268],[4.890852936,47.794235999],[4.890489059,47.793395608],[4.890205454,47.791843599],[4.889597224,47.790968435],[4.889262259,47.79015098],[4.888768489,47.788434902],[4.88854433,47.787200628],[4.888694942,47.785873883],[4.888579542,47.784090481],[4.88817555,47.782380151],[4.887079961,47.780941145],[4.886813933,47.780294525],[4.886672144,47.779572979],[4.886781549,47.776744316],[4.887168442,47.775451571],[4.887290513,47.774110875],[4.886382443,47.772794877],[4.885076389,47.771816586],[4.885699015,47.77133481],[4.886054959,47.77124175],[4.886226343,47.77099051],[4.886711776,47.77085845],[4.886738903,47.770531208],[4.888040653,47.7698071],[4.889142087,47.768970972],[4.889622986,47.76886238],[4.889821365,47.768657513],[4.89050463,47.768456523],[4.890783184,47.768591571],[4.891264291,47.768150761],[4.892126881,47.768035993],[4.892885777,47.767784251],[4.893687813,47.767994556],[4.894313699,47.767682834],[4.894270892,47.766855256],[4.893828311,47.766125974],[4.893585081,47.765444783],[4.893862017,47.764783989],[4.894487324,47.763781748],[4.894587618,47.762810506],[4.894366182,47.762216291],[4.893505535,47.760618681],[4.893040099,47.76048396],[4.892659405,47.760103887],[4.892618924,47.759566163],[4.892355777,47.759112165],[4.887566614,47.755122829],[4.886479119,47.754084308],[4.885117482,47.75340851],[4.883792429,47.752935575],[4.880529405,47.753608342],[4.878680386,47.754175506],[4.875094904,47.753618987],[4.872986954,47.754113683],[4.872656627,47.75409736],[4.870491545,47.753499066],[4.870314753,47.753330834],[4.869683273,47.753634417],[4.867843365,47.75214319],[4.864332159,47.752327903],[4.86174497,47.752175513],[4.86052413,47.751965347],[4.860525547,47.752617137],[4.859220222,47.753007895],[4.858991366,47.753335634],[4.858272654,47.753627936],[4.857658809,47.754056313],[4.856657291,47.754164031],[4.855244633,47.753966755],[4.854053027,47.753906407],[4.854260442,47.753575416],[4.853785412,47.753313753],[4.853541182,47.752855771],[4.853332065,47.752064125],[4.85353448,47.751819642],[4.853160538,47.751585185],[4.852812916,47.751071219],[4.85271005,47.750455247],[4.852459669,47.750203527],[4.851919691,47.748956164],[4.852096955,47.748564433],[4.847442461,47.748610075],[4.846842091,47.748619548],[4.846329057,47.748760885],[4.843205245,47.750066918],[4.842412128,47.750447621],[4.838531995,47.752704426],[4.838773541,47.752972518],[4.837807771,47.760072022],[4.836847413,47.76253766],[4.83473653,47.765213977],[4.83168812,47.769717175],[4.829537052,47.772405711],[4.828798621,47.773107755],[4.827414122,47.774053047],[4.826825876,47.774618592],[4.825536717,47.775464243],[4.823338909,47.777389048],[4.820744247,47.780406601],[4.823384102,47.781475567],[4.824253071,47.782510849],[4.824477084,47.782889073],[4.826383439,47.788150234],[4.829372405,47.791393167],[4.831299729,47.792854795],[4.831072904,47.793018587],[4.831897643,47.793341493],[4.832185687,47.793830333],[4.833811377,47.794908623],[4.834523848,47.794880365],[4.83598152,47.794262457],[4.836227497,47.794615107],[4.836775941,47.794866687],[4.838006647,47.795066151],[4.838368939,47.795420573],[4.839244013,47.795883079],[4.840231716,47.795275196],[4.841038788,47.795664035],[4.842029149,47.795982468],[4.845046584,47.796268989],[4.847773191,47.796836402],[4.849105612,47.797730053],[4.850208949,47.799334916],[4.851147345,47.799961084],[4.852596232,47.800626889],[4.853187137,47.800750784],[4.85361743,47.802323945],[4.854811125,47.804788888],[4.856681364,47.807528484],[4.858965077,47.80974204],[4.86090099,47.81132999],[4.863180639,47.812769303],[4.865639992,47.813803295],[4.866447777,47.813970486],[4.868405057,47.814215682],[4.869158538,47.814206369],[4.869857557,47.814092589],[4.871044172,47.813744156],[4.872872193,47.812899319],[4.873815081,47.812576358],[4.876374112,47.812111391],[4.879527656,47.811376657],[4.880061379,47.812788719],[4.881099906,47.814452854],[4.881524115,47.81537422],[4.885029648,47.815705009],[4.886061122,47.815393128],[4.888368788,47.814096496],[4.889160169,47.81387488],[4.890091941,47.813730219],[4.890846149,47.813140081],[4.892774981,47.810142553],[4.892908636,47.809466991]]]],&quot;type&quot;:&quot;MultiPolygon&quot;}"/>
    <s v="47.780847414, 4.862589781"/>
  </r>
  <r>
    <x v="0"/>
    <x v="440"/>
    <s v="21517"/>
    <s v="CC de Gevrey-Chambertin et de Nuits-Saint-Georges"/>
    <s v="200070894"/>
    <s v="CC"/>
    <s v="Côte-d'Or"/>
    <s v="21"/>
    <s v="Bourgogne-Franche-Comté"/>
    <s v="27"/>
    <s v="BT &lt;= 36 kVA"/>
    <m/>
    <m/>
    <n v="0"/>
    <n v="0"/>
    <n v="0"/>
    <n v="0"/>
    <n v="0"/>
    <n v="0"/>
    <n v="0"/>
    <n v="0"/>
    <n v="0"/>
    <n v="0"/>
    <s v="{&quot;coordinates&quot;:[[[[4.965526698,47.121093671],[4.967158135,47.119955517],[4.967784543,47.119622453],[4.969785638,47.118818391],[4.970002601,47.118798485],[4.972390891,47.117220482],[4.974258692,47.118904226],[4.97443033,47.1189076],[4.975573327,47.120107472],[4.977647523,47.119140819],[4.978048587,47.119176288],[4.982023636,47.11687658],[4.981993736,47.116637536],[4.987162536,47.11523758],[4.986118032,47.114602596],[4.985367494,47.113996779],[4.985482587,47.113683199],[4.986553506,47.11310284],[4.987782239,47.112259487],[4.989351169,47.111556163],[4.9892069,47.111292971],[4.990810459,47.110599838],[4.991286239,47.110302556],[4.991329482,47.110009119],[4.992061658,47.109796576],[4.991549799,47.109402828],[4.988076545,47.107399341],[4.987122415,47.106635829],[4.986320371,47.106455082],[4.985573475,47.106016714],[4.983905116,47.10473229],[4.984466136,47.10427867],[4.983875925,47.103724128],[4.984286439,47.103446005],[4.984258031,47.103104268],[4.983863531,47.10249143],[4.983048641,47.101923627],[4.982981356,47.101564544],[4.983915808,47.10082984],[4.985037067,47.099151701],[4.984274157,47.097307774],[4.984352772,47.097293816],[4.983289774,47.095213673],[4.984333237,47.095150737],[4.985042763,47.093826388],[4.983586334,47.093202059],[4.983090586,47.093061066],[4.982330285,47.092969638],[4.980904758,47.093148977],[4.979116314,47.093716364],[4.977995819,47.093907555],[4.977169905,47.094148634],[4.977639126,47.094753011],[4.977120017,47.095089706],[4.977571741,47.095576405],[4.976562361,47.096209672],[4.975955285,47.096413678],[4.97498269,47.096288004],[4.974568191,47.094368718],[4.972504562,47.094626395],[4.972156422,47.093869534],[4.971395989,47.093954552],[4.969837837,47.093862235],[4.969183774,47.094115637],[4.968297407,47.093857854],[4.966154132,47.09554781],[4.963698038,47.097016989],[4.963752921,47.097075496],[4.961765699,47.097987307],[4.959462575,47.098663981],[4.960666047,47.10035109],[4.958461325,47.100944119],[4.959087383,47.10202142],[4.95757912,47.10243692],[4.957851747,47.102970853],[4.957396698,47.103079424],[4.95753165,47.103490507],[4.958068861,47.104046077],[4.958747632,47.105157609],[4.95842396,47.105252249],[4.958722908,47.105783934],[4.958476675,47.106231192],[4.958128736,47.106456827],[4.955414682,47.107016089],[4.95584873,47.107745425],[4.955983138,47.107705327],[4.959007259,47.113244949],[4.956624095,47.113770709],[4.956684489,47.1139444],[4.953434769,47.114767533],[4.952205241,47.115204363],[4.954830404,47.115819243],[4.956302356,47.116391437],[4.958054291,47.116135743],[4.95837654,47.117924243],[4.958961757,47.117908928],[4.958949658,47.118156793],[4.96120816,47.118224784],[4.960810922,47.119780518],[4.962199708,47.119911864],[4.964736495,47.121603317],[4.965526698,47.121093671]]]],&quot;type&quot;:&quot;MultiPolygon&quot;}"/>
    <s v="47.107380027, 4.972096449"/>
  </r>
  <r>
    <x v="0"/>
    <x v="440"/>
    <s v="21517"/>
    <s v="CC de Gevrey-Chambertin et de Nuits-Saint-Georges"/>
    <s v="200070894"/>
    <s v="CC"/>
    <s v="Côte-d'Or"/>
    <s v="21"/>
    <s v="Bourgogne-Franche-Comté"/>
    <s v="27"/>
    <s v="BT &gt; 36 kVA"/>
    <n v="2"/>
    <n v="249.73099999999999"/>
    <n v="0"/>
    <n v="0"/>
    <n v="0"/>
    <n v="0"/>
    <n v="0"/>
    <n v="0"/>
    <n v="0"/>
    <n v="0"/>
    <n v="0"/>
    <n v="0"/>
    <s v="{&quot;coordinates&quot;:[[[[4.965526698,47.121093671],[4.967158135,47.119955517],[4.967784543,47.119622453],[4.969785638,47.118818391],[4.970002601,47.118798485],[4.972390891,47.117220482],[4.974258692,47.118904226],[4.97443033,47.1189076],[4.975573327,47.120107472],[4.977647523,47.119140819],[4.978048587,47.119176288],[4.982023636,47.11687658],[4.981993736,47.116637536],[4.987162536,47.11523758],[4.986118032,47.114602596],[4.985367494,47.113996779],[4.985482587,47.113683199],[4.986553506,47.11310284],[4.987782239,47.112259487],[4.989351169,47.111556163],[4.9892069,47.111292971],[4.990810459,47.110599838],[4.991286239,47.110302556],[4.991329482,47.110009119],[4.992061658,47.109796576],[4.991549799,47.109402828],[4.988076545,47.107399341],[4.987122415,47.106635829],[4.986320371,47.106455082],[4.985573475,47.106016714],[4.983905116,47.10473229],[4.984466136,47.10427867],[4.983875925,47.103724128],[4.984286439,47.103446005],[4.984258031,47.103104268],[4.983863531,47.10249143],[4.983048641,47.101923627],[4.982981356,47.101564544],[4.983915808,47.10082984],[4.985037067,47.099151701],[4.984274157,47.097307774],[4.984352772,47.097293816],[4.983289774,47.095213673],[4.984333237,47.095150737],[4.985042763,47.093826388],[4.983586334,47.093202059],[4.983090586,47.093061066],[4.982330285,47.092969638],[4.980904758,47.093148977],[4.979116314,47.093716364],[4.977995819,47.093907555],[4.977169905,47.094148634],[4.977639126,47.094753011],[4.977120017,47.095089706],[4.977571741,47.095576405],[4.976562361,47.096209672],[4.975955285,47.096413678],[4.97498269,47.096288004],[4.974568191,47.094368718],[4.972504562,47.094626395],[4.972156422,47.093869534],[4.971395989,47.093954552],[4.969837837,47.093862235],[4.969183774,47.094115637],[4.968297407,47.093857854],[4.966154132,47.09554781],[4.963698038,47.097016989],[4.963752921,47.097075496],[4.961765699,47.097987307],[4.959462575,47.098663981],[4.960666047,47.10035109],[4.958461325,47.100944119],[4.959087383,47.10202142],[4.95757912,47.10243692],[4.957851747,47.102970853],[4.957396698,47.103079424],[4.95753165,47.103490507],[4.958068861,47.104046077],[4.958747632,47.105157609],[4.95842396,47.105252249],[4.958722908,47.105783934],[4.958476675,47.106231192],[4.958128736,47.106456827],[4.955414682,47.107016089],[4.95584873,47.107745425],[4.955983138,47.107705327],[4.959007259,47.113244949],[4.956624095,47.113770709],[4.956684489,47.1139444],[4.953434769,47.114767533],[4.952205241,47.115204363],[4.954830404,47.115819243],[4.956302356,47.116391437],[4.958054291,47.116135743],[4.95837654,47.117924243],[4.958961757,47.117908928],[4.958949658,47.118156793],[4.96120816,47.118224784],[4.960810922,47.119780518],[4.962199708,47.119911864],[4.964736495,47.121603317],[4.965526698,47.121093671]]]],&quot;type&quot;:&quot;MultiPolygon&quot;}"/>
    <s v="47.107380027, 4.972096449"/>
  </r>
  <r>
    <x v="0"/>
    <x v="108"/>
    <s v="21515"/>
    <s v="Dijon Métropole"/>
    <s v="242100410"/>
    <s v="ME"/>
    <s v="Côte-d'Or"/>
    <s v="21"/>
    <s v="Bourgogne-Franche-Comté"/>
    <s v="27"/>
    <s v="BT &lt;= 36 kVA"/>
    <n v="60"/>
    <n v="178.53399999999999"/>
    <n v="0"/>
    <n v="0"/>
    <n v="0"/>
    <n v="0"/>
    <n v="0"/>
    <n v="0"/>
    <n v="0"/>
    <n v="0"/>
    <n v="0"/>
    <n v="0"/>
    <s v="{&quot;coordinates&quot;:[[[[5.13161935,47.336709566],[5.132156334,47.335820767],[5.133301089,47.333292597],[5.134256003,47.331789132],[5.135170852,47.330978022],[5.135645841,47.330365013],[5.136115785,47.329958322],[5.136379274,47.329556328],[5.137142575,47.329065886],[5.138092258,47.328798948],[5.138172282,47.328380515],[5.138895289,47.326979436],[5.139035469,47.326176256],[5.138896638,47.325783467],[5.138154487,47.324808322],[5.137237431,47.324096653],[5.136963226,47.323629807],[5.137103736,47.32210257],[5.138850263,47.319766769],[5.13933049,47.319288727],[5.140013341,47.318943834],[5.141192818,47.318499721],[5.141513176,47.318264168],[5.142382225,47.317873498],[5.140702007,47.316387043],[5.140016538,47.316366361],[5.139882274,47.315722231],[5.139408703,47.314904241],[5.136460866,47.315334068],[5.136465455,47.313519347],[5.135137205,47.314049904],[5.134938461,47.313747367],[5.132295519,47.314818085],[5.130636905,47.314233457],[5.130252506,47.313322839],[5.126415962,47.313313033],[5.125138154,47.313146416],[5.124475949,47.312875761],[5.124282839,47.312011155],[5.122401623,47.311686244],[5.122094922,47.311397368],[5.121803539,47.31139549],[5.121960181,47.310869401],[5.121606621,47.309863633],[5.121389936,47.309607332],[5.117991968,47.308993966],[5.118143302,47.308500399],[5.116207483,47.307894511],[5.115191924,47.307692386],[5.112135487,47.307644482],[5.111688468,47.307724661],[5.111157036,47.307341685],[5.110409369,47.307149954],[5.108996509,47.306067949],[5.107176956,47.305518337],[5.106040766,47.305512843],[5.103447377,47.305080777],[5.101996762,47.304990887],[5.097065392,47.305780728],[5.097123754,47.306088563],[5.095793051,47.306459314],[5.093404751,47.307007626],[5.09322386,47.30685059],[5.090767989,47.30719474],[5.089767148,47.307537864],[5.088835928,47.307696914],[5.088526805,47.307680863],[5.087602275,47.30808023],[5.085362513,47.308502327],[5.085349453,47.310620655],[5.084316229,47.310643716],[5.082265317,47.31429983],[5.086532374,47.314551909],[5.087721617,47.314384638],[5.087770083,47.31580123],[5.087288279,47.318565571],[5.088154454,47.318533784],[5.089003095,47.31842576],[5.090190869,47.318048664],[5.091345587,47.317979237],[5.092864792,47.318189604],[5.093685463,47.318111768],[5.095321062,47.31872525],[5.096977007,47.318773698],[5.097115712,47.318663127],[5.098234031,47.318746483],[5.098437579,47.318905803],[5.100256951,47.319238526],[5.102095131,47.31937456],[5.101647835,47.320093194],[5.100855806,47.321208002],[5.099891709,47.322190834],[5.102311238,47.323540198],[5.102908355,47.323197081],[5.104361732,47.32266914],[5.104854343,47.322397249],[5.104761334,47.324281087],[5.104865784,47.324411574],[5.107036334,47.324507286],[5.109113898,47.324427238],[5.111015607,47.32418645],[5.111267034,47.324012574],[5.112334999,47.327928562],[5.112236001,47.330125006],[5.113303196,47.330248775],[5.113390098,47.331749312],[5.11529921,47.331589373],[5.114561142,47.334810576],[5.115378201,47.335173025],[5.116324385,47.335887032],[5.116926456,47.336104798],[5.117523099,47.336184876],[5.118929486,47.336206051],[5.123381725,47.336568701],[5.123505932,47.335891016],[5.127742513,47.336193502],[5.13161935,47.336709566]]]],&quot;type&quot;:&quot;MultiPolygon&quot;}"/>
    <s v="47.319399839, 5.115061339"/>
  </r>
  <r>
    <x v="0"/>
    <x v="441"/>
    <s v="21514"/>
    <s v="CC du Pays Châtillonnais"/>
    <s v="242101434"/>
    <s v="CC"/>
    <s v="Côte-d'Or"/>
    <s v="21"/>
    <s v="Bourgogne-Franche-Comté"/>
    <s v="27"/>
    <s v="BT &lt;= 36 kVA"/>
    <m/>
    <m/>
    <n v="0"/>
    <n v="0"/>
    <n v="0"/>
    <n v="0"/>
    <n v="0"/>
    <n v="0"/>
    <n v="0"/>
    <n v="0"/>
    <n v="0"/>
    <n v="0"/>
    <s v="{&quot;coordinates&quot;:[[[[4.700563535,47.662949395],[4.700251102,47.662680251],[4.699496694,47.662593092],[4.699251435,47.662466116],[4.698314185,47.661114892],[4.698258666,47.660543111],[4.697888224,47.660460265],[4.69790289,47.659832546],[4.696991163,47.658987807],[4.696747122,47.658521396],[4.696439944,47.65841602],[4.695849346,47.657946535],[4.694388298,47.657383437],[4.694170159,47.656808609],[4.693088407,47.656900813],[4.691211266,47.656072714],[4.688605986,47.655265914],[4.687495938,47.655895051],[4.68656568,47.655468237],[4.68549391,47.654695043],[4.684651081,47.654883655],[4.684253718,47.654410427],[4.683676924,47.654626707],[4.683117168,47.654116201],[4.681511284,47.653896242],[4.680741016,47.653554409],[4.67984704,47.65343042],[4.679838227,47.653108241],[4.680341969,47.653026274],[4.680501558,47.652762893],[4.681030289,47.65267066],[4.680502205,47.652360452],[4.67993389,47.652634211],[4.679381214,47.65268537],[4.678509571,47.651957852],[4.678864003,47.651788907],[4.678365837,47.651370224],[4.678631007,47.651243974],[4.67760454,47.649913676],[4.677038464,47.649325807],[4.676360409,47.64894751],[4.675631045,47.649353202],[4.675163214,47.648965581],[4.67475399,47.648831902],[4.674239421,47.64924711],[4.6731631,47.648998742],[4.672555188,47.648944425],[4.670184287,47.645985761],[4.669742256,47.645270943],[4.66918082,47.643975337],[4.668434509,47.641538091],[4.667992304,47.639835641],[4.668054911,47.638940751],[4.668913219,47.634142498],[4.668942312,47.631069353],[4.668619825,47.628933942],[4.6687059,47.627853248],[4.668976417,47.626453011],[4.669330031,47.625410806],[4.669820862,47.624455767],[4.669934571,47.624003988],[4.669912431,47.623509137],[4.669650527,47.623012311],[4.668405656,47.621955138],[4.667071315,47.620547209],[4.666415928,47.619260121],[4.665072268,47.617677642],[4.664329285,47.617592802],[4.662422113,47.616596321],[4.661408891,47.616256021],[4.660469116,47.616050615],[4.657207476,47.616024928],[4.656479737,47.616129786],[4.654649724,47.616885881],[4.654196339,47.617165098],[4.651969776,47.617974483],[4.65151334,47.617768467],[4.650543689,47.618620361],[4.650020018,47.619340802],[4.649753942,47.620985813],[4.65074954,47.622047605],[4.652033874,47.624047019],[4.652767995,47.625606757],[4.65305321,47.626602954],[4.653512482,47.627370711],[4.654112745,47.628819797],[4.654507414,47.629349885],[4.655016674,47.62979552],[4.654229014,47.630121784],[4.65198956,47.630661249],[4.651401551,47.63089824],[4.650402566,47.63175684],[4.648878906,47.632792094],[4.647070632,47.633713402],[4.644354847,47.634751894],[4.643806362,47.635323198],[4.643784956,47.636357937],[4.642334354,47.636702447],[4.641983687,47.638292793],[4.642499395,47.63929477],[4.642578577,47.640309186],[4.641987672,47.642145084],[4.642207995,47.642638047],[4.642599216,47.642970156],[4.639749481,47.644393034],[4.63871065,47.644619178],[4.637438814,47.643547662],[4.635964413,47.641776743],[4.634236124,47.640281244],[4.633267625,47.640975408],[4.631998954,47.642439902],[4.636166664,47.647981396],[4.636759345,47.649364937],[4.637601983,47.650383057],[4.638910699,47.651391933],[4.639541319,47.652098813],[4.641289737,47.655573675],[4.638656375,47.656255235],[4.637674005,47.656635422],[4.637159071,47.657050466],[4.636289637,47.658506695],[4.635973065,47.658873041],[4.63436703,47.660254937],[4.633992011,47.66080215],[4.633815405,47.661344787],[4.633861805,47.662424474],[4.634227503,47.663181897],[4.634725017,47.663891561],[4.633883901,47.665103394],[4.632732492,47.664713459],[4.631679266,47.664526506],[4.630768634,47.664469894],[4.629176729,47.664142788],[4.629000543,47.664657502],[4.627987311,47.66564932],[4.626973665,47.667021951],[4.62522296,47.668876566],[4.623335568,47.670054244],[4.622381334,47.671108208],[4.618551934,47.67343268],[4.617314843,47.674087194],[4.617317573,47.674177183],[4.618539517,47.67469233],[4.619901524,47.675385577],[4.621274441,47.676348738],[4.62229678,47.675338857],[4.62292078,47.674337196],[4.623699708,47.673871743],[4.624210836,47.673366792],[4.62439707,47.673048208],[4.624912257,47.672633225],[4.625760482,47.670682243],[4.62669696,47.669223374],[4.627258338,47.669887164],[4.628421895,47.67062899],[4.629236123,47.670973252],[4.62776546,47.672397268],[4.626766388,47.673946141],[4.62646734,47.674717333],[4.626495894,47.67539124],[4.626705255,47.675612494],[4.627940935,47.676442447],[4.628151681,47.676708694],[4.628874958,47.678043622],[4.629057175,47.679164621],[4.629348156,47.679743941],[4.630041533,47.680142097],[4.63087814,47.680428419],[4.631544098,47.680757628],[4.631470457,47.681052144],[4.632007451,47.681131075],[4.632059107,47.680815259],[4.632491315,47.679997181],[4.632870573,47.679539949],[4.634352236,47.678385803],[4.635816034,47.67678175],[4.637043416,47.675903007],[4.639483448,47.674797485],[4.640034548,47.673646405],[4.640452009,47.673091379],[4.64042192,47.672416595],[4.641416895,47.672307198],[4.644171019,47.672837466],[4.645639113,47.672898732],[4.64676596,47.672786533],[4.646719899,47.673237321],[4.648544337,47.673830095],[4.648684442,47.674007274],[4.649626552,47.674213651],[4.649637569,47.674483578],[4.650315996,47.674740484],[4.649897848,47.675873534],[4.650057128,47.676454665],[4.650571508,47.677569147],[4.65085581,47.677968456],[4.651409342,47.678452189],[4.653189421,47.679541571],[4.652670265,47.679866709],[4.653412674,47.680077679],[4.653385919,47.680977432],[4.654242345,47.680780761],[4.655049974,47.680944884],[4.654930495,47.681261672],[4.655337094,47.681433269],[4.65566465,47.681291789],[4.656623496,47.681902998],[4.656044568,47.682364038],[4.656521936,47.682624657],[4.656917523,47.682527223],[4.657291034,47.683006277],[4.657648957,47.683283889],[4.659181263,47.683342278],[4.660183829,47.683085872],[4.660319958,47.682833662],[4.659973019,47.682266913],[4.659609065,47.681881361],[4.659648037,47.681463079],[4.660142178,47.681320122],[4.660240434,47.681735554],[4.660465291,47.681978136],[4.66128059,47.682044878],[4.661786592,47.680785402],[4.662592316,47.680160857],[4.663194427,47.679377154],[4.663467752,47.679207614],[4.664027365,47.679497642],[4.663953147,47.679767881],[4.664534117,47.679759611],[4.664917144,47.679132964],[4.665328687,47.678694069],[4.666485815,47.679121417],[4.667250913,47.67911861],[4.667685839,47.678873833],[4.667956238,47.679037427],[4.667774024,47.679690028],[4.667852001,47.680265094],[4.669281443,47.681553698],[4.669669072,47.682437638],[4.670348775,47.682856461],[4.670406607,47.682574748],[4.670932428,47.681571526],[4.67157915,47.68110854],[4.67334453,47.680354059],[4.674794786,47.680009191],[4.676477657,47.679897743],[4.677501659,47.680115327],[4.67893923,47.680215328],[4.679427776,47.680531512],[4.679490656,47.681131096],[4.680280897,47.680529156],[4.681990394,47.680416346],[4.682304238,47.680307398],[4.684577515,47.678925139],[4.684628903,47.678484159],[4.684136847,47.677677393],[4.683312097,47.677310252],[4.682975202,47.677026111],[4.682774183,47.676654487],[4.682481848,47.675585556],[4.683038699,47.675067979],[4.68347131,47.675259812],[4.684045549,47.675039974],[4.684126441,47.674857851],[4.684723319,47.67459537],[4.68460561,47.674202741],[4.68486724,47.673961295],[4.685084252,47.673489117],[4.685099328,47.672869503],[4.685017129,47.671786743],[4.684837916,47.671134817],[4.684901211,47.67052261],[4.685345484,47.670030049],[4.687381566,47.668665545],[4.687571141,47.668296391],[4.687420285,47.66786733],[4.687927924,47.666851676],[4.688596924,47.666471092],[4.688839484,47.66659723],[4.68981451,47.666411181],[4.689927695,47.666155663],[4.690854477,47.665877573],[4.691516545,47.665447557],[4.691952885,47.665296294],[4.693024999,47.665188938],[4.694177614,47.665224453],[4.694601921,47.665156181],[4.697118751,47.663793529],[4.697854251,47.663998016],[4.697477586,47.663594754],[4.69799909,47.663607885],[4.699998087,47.664233339],[4.700417154,47.663624945],[4.700563535,47.662949395]]]],&quot;type&quot;:&quot;MultiPolygon&quot;}"/>
    <s v="47.655912586, 4.659360071"/>
  </r>
  <r>
    <x v="0"/>
    <x v="441"/>
    <s v="21514"/>
    <s v="CC du Pays Châtillonnais"/>
    <s v="242101434"/>
    <s v="CC"/>
    <s v="Côte-d'Or"/>
    <s v="21"/>
    <s v="Bourgogne-Franche-Comté"/>
    <s v="27"/>
    <s v="BT &gt; 36 kVA"/>
    <n v="1"/>
    <n v="91.968000000000004"/>
    <n v="0"/>
    <n v="0"/>
    <n v="0"/>
    <n v="0"/>
    <n v="0"/>
    <n v="0"/>
    <n v="0"/>
    <n v="0"/>
    <n v="0"/>
    <n v="0"/>
    <s v="{&quot;coordinates&quot;:[[[[4.700563535,47.662949395],[4.700251102,47.662680251],[4.699496694,47.662593092],[4.699251435,47.662466116],[4.698314185,47.661114892],[4.698258666,47.660543111],[4.697888224,47.660460265],[4.69790289,47.659832546],[4.696991163,47.658987807],[4.696747122,47.658521396],[4.696439944,47.65841602],[4.695849346,47.657946535],[4.694388298,47.657383437],[4.694170159,47.656808609],[4.693088407,47.656900813],[4.691211266,47.656072714],[4.688605986,47.655265914],[4.687495938,47.655895051],[4.68656568,47.655468237],[4.68549391,47.654695043],[4.684651081,47.654883655],[4.684253718,47.654410427],[4.683676924,47.654626707],[4.683117168,47.654116201],[4.681511284,47.653896242],[4.680741016,47.653554409],[4.67984704,47.65343042],[4.679838227,47.653108241],[4.680341969,47.653026274],[4.680501558,47.652762893],[4.681030289,47.65267066],[4.680502205,47.652360452],[4.67993389,47.652634211],[4.679381214,47.65268537],[4.678509571,47.651957852],[4.678864003,47.651788907],[4.678365837,47.651370224],[4.678631007,47.651243974],[4.67760454,47.649913676],[4.677038464,47.649325807],[4.676360409,47.64894751],[4.675631045,47.649353202],[4.675163214,47.648965581],[4.67475399,47.648831902],[4.674239421,47.64924711],[4.6731631,47.648998742],[4.672555188,47.648944425],[4.670184287,47.645985761],[4.669742256,47.645270943],[4.66918082,47.643975337],[4.668434509,47.641538091],[4.667992304,47.639835641],[4.668054911,47.638940751],[4.668913219,47.634142498],[4.668942312,47.631069353],[4.668619825,47.628933942],[4.6687059,47.627853248],[4.668976417,47.626453011],[4.669330031,47.625410806],[4.669820862,47.624455767],[4.669934571,47.624003988],[4.669912431,47.623509137],[4.669650527,47.623012311],[4.668405656,47.621955138],[4.667071315,47.620547209],[4.666415928,47.619260121],[4.665072268,47.617677642],[4.664329285,47.617592802],[4.662422113,47.616596321],[4.661408891,47.616256021],[4.660469116,47.616050615],[4.657207476,47.616024928],[4.656479737,47.616129786],[4.654649724,47.616885881],[4.654196339,47.617165098],[4.651969776,47.617974483],[4.65151334,47.617768467],[4.650543689,47.618620361],[4.650020018,47.619340802],[4.649753942,47.620985813],[4.65074954,47.622047605],[4.652033874,47.624047019],[4.652767995,47.625606757],[4.65305321,47.626602954],[4.653512482,47.627370711],[4.654112745,47.628819797],[4.654507414,47.629349885],[4.655016674,47.62979552],[4.654229014,47.630121784],[4.65198956,47.630661249],[4.651401551,47.63089824],[4.650402566,47.63175684],[4.648878906,47.632792094],[4.647070632,47.633713402],[4.644354847,47.634751894],[4.643806362,47.635323198],[4.643784956,47.636357937],[4.642334354,47.636702447],[4.641983687,47.638292793],[4.642499395,47.63929477],[4.642578577,47.640309186],[4.641987672,47.642145084],[4.642207995,47.642638047],[4.642599216,47.642970156],[4.639749481,47.644393034],[4.63871065,47.644619178],[4.637438814,47.643547662],[4.635964413,47.641776743],[4.634236124,47.640281244],[4.633267625,47.640975408],[4.631998954,47.642439902],[4.636166664,47.647981396],[4.636759345,47.649364937],[4.637601983,47.650383057],[4.638910699,47.651391933],[4.639541319,47.652098813],[4.641289737,47.655573675],[4.638656375,47.656255235],[4.637674005,47.656635422],[4.637159071,47.657050466],[4.636289637,47.658506695],[4.635973065,47.658873041],[4.63436703,47.660254937],[4.633992011,47.66080215],[4.633815405,47.661344787],[4.633861805,47.662424474],[4.634227503,47.663181897],[4.634725017,47.663891561],[4.633883901,47.665103394],[4.632732492,47.664713459],[4.631679266,47.664526506],[4.630768634,47.664469894],[4.629176729,47.664142788],[4.629000543,47.664657502],[4.627987311,47.66564932],[4.626973665,47.667021951],[4.62522296,47.668876566],[4.623335568,47.670054244],[4.622381334,47.671108208],[4.618551934,47.67343268],[4.617314843,47.674087194],[4.617317573,47.674177183],[4.618539517,47.67469233],[4.619901524,47.675385577],[4.621274441,47.676348738],[4.62229678,47.675338857],[4.62292078,47.674337196],[4.623699708,47.673871743],[4.624210836,47.673366792],[4.62439707,47.673048208],[4.624912257,47.672633225],[4.625760482,47.670682243],[4.62669696,47.669223374],[4.627258338,47.669887164],[4.628421895,47.67062899],[4.629236123,47.670973252],[4.62776546,47.672397268],[4.626766388,47.673946141],[4.62646734,47.674717333],[4.626495894,47.67539124],[4.626705255,47.675612494],[4.627940935,47.676442447],[4.628151681,47.676708694],[4.628874958,47.678043622],[4.629057175,47.679164621],[4.629348156,47.679743941],[4.630041533,47.680142097],[4.63087814,47.680428419],[4.631544098,47.680757628],[4.631470457,47.681052144],[4.632007451,47.681131075],[4.632059107,47.680815259],[4.632491315,47.679997181],[4.632870573,47.679539949],[4.634352236,47.678385803],[4.635816034,47.67678175],[4.637043416,47.675903007],[4.639483448,47.674797485],[4.640034548,47.673646405],[4.640452009,47.673091379],[4.64042192,47.672416595],[4.641416895,47.672307198],[4.644171019,47.672837466],[4.645639113,47.672898732],[4.64676596,47.672786533],[4.646719899,47.673237321],[4.648544337,47.673830095],[4.648684442,47.674007274],[4.649626552,47.674213651],[4.649637569,47.674483578],[4.650315996,47.674740484],[4.649897848,47.675873534],[4.650057128,47.676454665],[4.650571508,47.677569147],[4.65085581,47.677968456],[4.651409342,47.678452189],[4.653189421,47.679541571],[4.652670265,47.679866709],[4.653412674,47.680077679],[4.653385919,47.680977432],[4.654242345,47.680780761],[4.655049974,47.680944884],[4.654930495,47.681261672],[4.655337094,47.681433269],[4.65566465,47.681291789],[4.656623496,47.681902998],[4.656044568,47.682364038],[4.656521936,47.682624657],[4.656917523,47.682527223],[4.657291034,47.683006277],[4.657648957,47.683283889],[4.659181263,47.683342278],[4.660183829,47.683085872],[4.660319958,47.682833662],[4.659973019,47.682266913],[4.659609065,47.681881361],[4.659648037,47.681463079],[4.660142178,47.681320122],[4.660240434,47.681735554],[4.660465291,47.681978136],[4.66128059,47.682044878],[4.661786592,47.680785402],[4.662592316,47.680160857],[4.663194427,47.679377154],[4.663467752,47.679207614],[4.664027365,47.679497642],[4.663953147,47.679767881],[4.664534117,47.679759611],[4.664917144,47.679132964],[4.665328687,47.678694069],[4.666485815,47.679121417],[4.667250913,47.67911861],[4.667685839,47.678873833],[4.667956238,47.679037427],[4.667774024,47.679690028],[4.667852001,47.680265094],[4.669281443,47.681553698],[4.669669072,47.682437638],[4.670348775,47.682856461],[4.670406607,47.682574748],[4.670932428,47.681571526],[4.67157915,47.68110854],[4.67334453,47.680354059],[4.674794786,47.680009191],[4.676477657,47.679897743],[4.677501659,47.680115327],[4.67893923,47.680215328],[4.679427776,47.680531512],[4.679490656,47.681131096],[4.680280897,47.680529156],[4.681990394,47.680416346],[4.682304238,47.680307398],[4.684577515,47.678925139],[4.684628903,47.678484159],[4.684136847,47.677677393],[4.683312097,47.677310252],[4.682975202,47.677026111],[4.682774183,47.676654487],[4.682481848,47.675585556],[4.683038699,47.675067979],[4.68347131,47.675259812],[4.684045549,47.675039974],[4.684126441,47.674857851],[4.684723319,47.67459537],[4.68460561,47.674202741],[4.68486724,47.673961295],[4.685084252,47.673489117],[4.685099328,47.672869503],[4.685017129,47.671786743],[4.684837916,47.671134817],[4.684901211,47.67052261],[4.685345484,47.670030049],[4.687381566,47.668665545],[4.687571141,47.668296391],[4.687420285,47.66786733],[4.687927924,47.666851676],[4.688596924,47.666471092],[4.688839484,47.66659723],[4.68981451,47.666411181],[4.689927695,47.666155663],[4.690854477,47.665877573],[4.691516545,47.665447557],[4.691952885,47.665296294],[4.693024999,47.665188938],[4.694177614,47.665224453],[4.694601921,47.665156181],[4.697118751,47.663793529],[4.697854251,47.663998016],[4.697477586,47.663594754],[4.69799909,47.663607885],[4.699998087,47.664233339],[4.700417154,47.663624945],[4.700563535,47.662949395]]]],&quot;type&quot;:&quot;MultiPolygon&quot;}"/>
    <s v="47.655912586, 4.659360071"/>
  </r>
  <r>
    <x v="0"/>
    <x v="442"/>
    <s v="21506"/>
    <s v="CC de Gevrey-Chambertin et de Nuits-Saint-Georges"/>
    <s v="200070894"/>
    <s v="CC"/>
    <s v="Côte-d'Or"/>
    <s v="21"/>
    <s v="Bourgogne-Franche-Comté"/>
    <s v="27"/>
    <s v="BT &lt;= 36 kVA"/>
    <m/>
    <m/>
    <n v="0"/>
    <n v="0"/>
    <n v="0"/>
    <n v="0"/>
    <n v="0"/>
    <n v="0"/>
    <n v="0"/>
    <n v="0"/>
    <n v="0"/>
    <n v="0"/>
    <s v="{&quot;coordinates&quot;:[[[[4.952205241,47.115204363],[4.953434769,47.114767533],[4.956684489,47.1139444],[4.956624095,47.113770709],[4.959007259,47.113244949],[4.955983138,47.107705327],[4.95584873,47.107745425],[4.955414682,47.107016089],[4.958128736,47.106456827],[4.958476675,47.106231192],[4.958722908,47.105783934],[4.95842396,47.105252249],[4.958747632,47.105157609],[4.958068861,47.104046077],[4.95753165,47.103490507],[4.957396698,47.103079424],[4.957851747,47.102970853],[4.95757912,47.10243692],[4.959087383,47.10202142],[4.958461325,47.100944119],[4.960666047,47.10035109],[4.959462575,47.098663981],[4.961765699,47.097987307],[4.963752921,47.097075496],[4.963698038,47.097016989],[4.966154132,47.09554781],[4.968297407,47.093857854],[4.967937149,47.093634337],[4.967469411,47.092922727],[4.967458363,47.091861118],[4.967081551,47.090821945],[4.966628339,47.090399174],[4.96622971,47.089845788],[4.965801141,47.088615664],[4.965841896,47.086550815],[4.967203713,47.083942043],[4.966378003,47.079774637],[4.966185731,47.080539811],[4.965249903,47.08108888],[4.964701092,47.081296341],[4.962497928,47.081837205],[4.961756803,47.082448681],[4.96058176,47.08280274],[4.960143005,47.082738134],[4.959404325,47.082801093],[4.956636766,47.083233432],[4.955941528,47.083985485],[4.955612321,47.085923721],[4.956101144,47.088094876],[4.956449694,47.089015683],[4.946460236,47.089862472],[4.945599307,47.090889223],[4.944348506,47.09576892],[4.94318113,47.09367578],[4.94301804,47.093212019],[4.942003312,47.093303819],[4.942030162,47.093756361],[4.941702565,47.093923969],[4.941476111,47.094043948],[4.940993666,47.093866529],[4.939814951,47.093945753],[4.93849993,47.094121811],[4.936971225,47.094553598],[4.936693,47.094811323],[4.937205159,47.095815895],[4.933419341,47.097590374],[4.932141769,47.098115157],[4.932759772,47.098909945],[4.931822244,47.099356091],[4.933290327,47.100428455],[4.931435325,47.101219547],[4.931636185,47.101451242],[4.931003492,47.1017563],[4.931278522,47.101996663],[4.92768594,47.103733491],[4.926586536,47.104156173],[4.925723808,47.104337152],[4.926665928,47.106266699],[4.925915152,47.106480936],[4.925049692,47.105810911],[4.922328401,47.107136801],[4.922711208,47.107736522],[4.922188681,47.107953242],[4.921372469,47.108109098],[4.920412186,47.108478975],[4.919678881,47.108666763],[4.919124067,47.109014587],[4.918683123,47.10970814],[4.918504705,47.110662104],[4.917736489,47.111871705],[4.917863833,47.112707124],[4.91715716,47.113867969],[4.916497131,47.11456064],[4.915754472,47.115081766],[4.914165517,47.115584478],[4.914010139,47.116001311],[4.915201754,47.116938888],[4.9166471,47.118332439],[4.917830142,47.119174671],[4.919008818,47.12026372],[4.919798422,47.120799963],[4.923175351,47.12348069],[4.92365388,47.12380144],[4.924401317,47.124521169],[4.924902157,47.124321014],[4.925351113,47.124921425],[4.929230704,47.123015117],[4.933221949,47.121176151],[4.933431765,47.120735867],[4.935329626,47.120422246],[4.937020387,47.119963468],[4.937084899,47.120106479],[4.938143211,47.119781654],[4.938663566,47.120603262],[4.940680433,47.120004778],[4.941232096,47.120522356],[4.941962136,47.120314676],[4.941988533,47.119765782],[4.943693386,47.119553426],[4.94559141,47.119173891],[4.94536797,47.118137484],[4.945385449,47.117744538],[4.947556587,47.117294633],[4.947027733,47.11638675],[4.949671053,47.115899133],[4.951546034,47.11543433],[4.952205241,47.115204363]]]],&quot;type&quot;:&quot;MultiPolygon&quot;}"/>
    <s v="47.105047387, 4.942821951"/>
  </r>
  <r>
    <x v="0"/>
    <x v="443"/>
    <s v="21505"/>
    <s v="CC des Terres d'Auxois"/>
    <s v="200071017"/>
    <s v="CC"/>
    <s v="Côte-d'Or"/>
    <s v="21"/>
    <s v="Bourgogne-Franche-Comté"/>
    <s v="27"/>
    <s v="BT &lt;= 36 kVA"/>
    <n v="12"/>
    <n v="29.818000000000001"/>
    <n v="0"/>
    <n v="0"/>
    <n v="0"/>
    <n v="0"/>
    <n v="0"/>
    <n v="0"/>
    <n v="0"/>
    <n v="0"/>
    <n v="0"/>
    <n v="0"/>
    <s v="{&quot;coordinates&quot;:[[[[4.321764777,47.423438548],[4.322329553,47.423047694],[4.322516264,47.42179773],[4.32350265,47.421989084],[4.323748008,47.42161086],[4.326165661,47.421637344],[4.32612819,47.421141695],[4.326514468,47.419383468],[4.328923403,47.41959726],[4.329170926,47.419147873],[4.329963664,47.417203121],[4.329194753,47.417006636],[4.328814618,47.416119661],[4.328243778,47.416046952],[4.328002642,47.415683274],[4.327876671,47.41520304],[4.328577949,47.41513381],[4.328634905,47.414863063],[4.328952133,47.414497509],[4.329127431,47.41386438],[4.329876876,47.412636776],[4.329868641,47.412411789],[4.327945675,47.4106007],[4.328847664,47.409909753],[4.331239534,47.410093977],[4.332498962,47.410072353],[4.331435947,47.407963359],[4.33201507,47.407785666],[4.332353613,47.407960053],[4.333045486,47.407676625],[4.332928793,47.407410566],[4.332237415,47.406913404],[4.332872252,47.406310114],[4.332453258,47.406046618],[4.334931512,47.404646999],[4.337129139,47.404548826],[4.337474873,47.404426907],[4.338058162,47.404577755],[4.339245145,47.404421841],[4.340382129,47.404388034],[4.339754453,47.40336349],[4.33946648,47.402506092],[4.339138997,47.401977768],[4.338744856,47.401647384],[4.339995345,47.399684666],[4.339519612,47.399378633],[4.338313755,47.399039587],[4.336448966,47.398756722],[4.336254837,47.398894903],[4.335186238,47.398688397],[4.334806431,47.399144724],[4.334072761,47.399022595],[4.334172318,47.398121123],[4.333372383,47.39799975],[4.33252266,47.398329108],[4.332005635,47.398653748],[4.33190136,47.399420222],[4.331648057,47.399739139],[4.327763347,47.398636541],[4.327078424,47.398018631],[4.326477324,47.397894041],[4.326595651,47.397531659],[4.326491851,47.396498365],[4.325749293,47.394352344],[4.325535172,47.393950537],[4.324024422,47.392907161],[4.325085897,47.392563747],[4.325192481,47.391887284],[4.32604326,47.391602983],[4.325820932,47.390976187],[4.325792759,47.390212126],[4.324917389,47.389822358],[4.324968349,47.389416627],[4.325525866,47.388372189],[4.325380476,47.388014614],[4.323658423,47.386245272],[4.322715209,47.384445437],[4.322334796,47.384501083],[4.32202942,47.384212848],[4.321609229,47.382815806],[4.322320293,47.382353952],[4.320823135,47.381254558],[4.319250291,47.37993182],[4.316542063,47.378359029],[4.316444238,47.377505719],[4.316172194,47.377330533],[4.315553458,47.37798938],[4.313602776,47.379630242],[4.312998901,47.37927423],[4.312760381,47.378789843],[4.312291868,47.378331461],[4.31173496,47.378377362],[4.312085345,47.378666916],[4.312212602,47.378992301],[4.311529992,47.379643743],[4.311050359,47.379814815],[4.311363843,47.380383891],[4.311336625,47.380734428],[4.310921261,47.380823744],[4.310192614,47.380569061],[4.309524357,47.380507266],[4.309040957,47.381176255],[4.308486454,47.38148501],[4.308192914,47.382004204],[4.308174189,47.382432072],[4.307948272,47.382952305],[4.307517824,47.383021971],[4.306817586,47.382791257],[4.306963152,47.382454697],[4.306573091,47.382223195],[4.305983069,47.382054261],[4.305375442,47.382251055],[4.305112687,47.3825115],[4.305546555,47.382909077],[4.30532049,47.383478824],[4.305109589,47.383528009],[4.3046287,47.383213789],[4.304167885,47.383343205],[4.303939262,47.38391748],[4.304182032,47.38419746],[4.305157814,47.384147795],[4.30487863,47.384659616],[4.304186943,47.384671879],[4.303806801,47.384903026],[4.304015204,47.385786613],[4.303777084,47.38591623],[4.302832765,47.386061866],[4.303030216,47.386331553],[4.304168481,47.386365606],[4.304507325,47.386452738],[4.304721793,47.387257927],[4.304435833,47.38754654],[4.303489278,47.387219533],[4.302660324,47.387476415],[4.302219211,47.387709139],[4.302533776,47.388270122],[4.303310152,47.388467596],[4.303539595,47.388853065],[4.303335558,47.389676452],[4.303126561,47.3899687],[4.302409578,47.389979435],[4.302635649,47.390335233],[4.302202515,47.391061247],[4.301889006,47.391144887],[4.301319852,47.391019811],[4.301070966,47.391308],[4.301073232,47.392220906],[4.301746993,47.39228539],[4.301946894,47.392546047],[4.301465163,47.39290977],[4.301011077,47.393538778],[4.299750171,47.394139892],[4.299712375,47.39515138],[4.299556756,47.395732929],[4.299261414,47.39640337],[4.299552416,47.397140184],[4.300251597,47.397594235],[4.300447209,47.398060216],[4.301275389,47.398201305],[4.301461587,47.398388289],[4.301521699,47.3988981],[4.302090261,47.399159131],[4.30210379,47.399388562],[4.301838074,47.399858805],[4.301984447,47.400371251],[4.302930718,47.401332102],[4.303823715,47.402063959],[4.304706313,47.403293805],[4.305029016,47.403966327],[4.30487435,47.404258867],[4.304037115,47.404731023],[4.303170516,47.404759644],[4.302355695,47.405281954],[4.302455204,47.405775117],[4.302123453,47.406257802],[4.301071365,47.406622502],[4.30055541,47.406892968],[4.300032755,47.406942026],[4.299186169,47.407579009],[4.299279045,47.408073148],[4.29909517,47.408147227],[4.299505057,47.408369529],[4.299628548,47.408922746],[4.299489301,47.409524815],[4.300392343,47.410065717],[4.301272826,47.410332268],[4.303335858,47.411177977],[4.304056875,47.411593946],[4.303961573,47.412037971],[4.305434999,47.412251025],[4.305541789,47.412333556],[4.305117306,47.413420503],[4.305499229,47.413907791],[4.304429286,47.414906544],[4.3058362,47.414781819],[4.307045336,47.415303929],[4.308902886,47.416359822],[4.309865162,47.416385003],[4.311008436,47.416760161],[4.31339998,47.417787456],[4.313888279,47.41817268],[4.314085723,47.418543182],[4.314101254,47.419392907],[4.314224638,47.419826367],[4.3144802,47.420132288],[4.31426408,47.420893698],[4.315086163,47.421635272],[4.315683808,47.422527932],[4.316000641,47.42284306],[4.316397928,47.422274967],[4.317716119,47.422473419],[4.3181895,47.42273455],[4.321764777,47.423438548]]]],&quot;type&quot;:&quot;MultiPolygon&quot;}"/>
    <s v="47.401240858, 4.3167685"/>
  </r>
  <r>
    <x v="0"/>
    <x v="444"/>
    <s v="21502"/>
    <s v="CC Rives de Saône"/>
    <s v="242101509"/>
    <s v="CC"/>
    <s v="Côte-d'Or"/>
    <s v="21"/>
    <s v="Bourgogne-Franche-Comté"/>
    <s v="27"/>
    <s v="BT &lt;= 36 kVA"/>
    <n v="15"/>
    <n v="35.774000000000001"/>
    <n v="0"/>
    <n v="0"/>
    <n v="0"/>
    <n v="0"/>
    <n v="0"/>
    <n v="0"/>
    <n v="0"/>
    <n v="0"/>
    <n v="0"/>
    <n v="0"/>
    <s v="{&quot;coordinates&quot;:[[[[5.105149744,47.026953456],[5.105403444,47.027784634],[5.10596325,47.028021202],[5.106927814,47.028773661],[5.108769309,47.029550627],[5.109985622,47.029597755],[5.114071305,47.029993157],[5.114247605,47.029920578],[5.115072279,47.029990136],[5.116344523,47.029951511],[5.116030382,47.028792723],[5.116133332,47.027588463],[5.116418392,47.026661868],[5.11775527,47.024176761],[5.119118203,47.022358543],[5.119632457,47.021870853],[5.121448854,47.020770207],[5.125543212,47.019426761],[5.126542344,47.018947221],[5.127698836,47.01821709],[5.128500901,47.017583549],[5.128727474,47.017050683],[5.129468844,47.016748796],[5.129840214,47.016415004],[5.130690635,47.015072633],[5.130741191,47.014051249],[5.131366479,47.013345293],[5.131938306,47.012419658],[5.133037063,47.009900013],[5.132499557,47.009426288],[5.132586352,47.008123224],[5.133116473,47.005910398],[5.134215087,47.004158104],[5.134928929,47.003364922],[5.136770251,47.001819521],[5.13731923,47.001652638],[5.138495169,47.001493049],[5.140197087,47.000785994],[5.141711954,47.000409328],[5.142323946,47.000039501],[5.142955725,46.999206358],[5.14348642,46.997684273],[5.143725365,46.996672883],[5.143717966,46.995325615],[5.144372253,46.99257451],[5.14439914,46.991560752],[5.144203645,46.991344621],[5.142112198,46.99068455],[5.141490725,46.990414176],[5.141040122,46.990004627],[5.140869714,46.990354549],[5.140945585,46.991737475],[5.139835445,46.99335316],[5.139545365,46.99510224],[5.139593393,46.995716508],[5.139969116,46.996361626],[5.139406976,46.996892638],[5.139629649,46.997562211],[5.139084755,46.997565108],[5.137014418,46.997343177],[5.135025475,46.998247341],[5.134386887,46.99814477],[5.131834129,46.999742011],[5.13025058,46.999146193],[5.129026638,46.998822025],[5.128414069,46.999212507],[5.126889108,46.998230978],[5.12428264,46.996995544],[5.122970046,46.998097799],[5.122055526,46.997773269],[5.121710053,46.997758907],[5.117783168,46.998398465],[5.114540066,46.999491001],[5.114464998,46.999624774],[5.114950333,47.000521045],[5.11491082,47.000655068],[5.113840063,47.000845813],[5.114072247,47.002505982],[5.114279968,47.00340644],[5.114857609,47.004709019],[5.115211726,47.004943006],[5.115735414,47.005640425],[5.115260778,47.006464223],[5.114933991,47.006760225],[5.114487963,47.006970146],[5.11358774,47.006273314],[5.113119904,47.006598913],[5.113070415,47.006949275],[5.113905928,47.008313785],[5.113917896,47.00855224],[5.11251083,47.010449573],[5.113894711,47.010987147],[5.113884899,47.011173763],[5.112389448,47.012193668],[5.11174864,47.012441366],[5.111491766,47.012438861],[5.110658922,47.012153274],[5.110019384,47.012164067],[5.109168621,47.012363351],[5.109959202,47.012915415],[5.109387862,47.013728343],[5.109270196,47.014087153],[5.109560106,47.015710241],[5.109549708,47.016219302],[5.108923644,47.016913439],[5.109212188,47.017085596],[5.108744215,47.017680473],[5.108560355,47.018401654],[5.108102659,47.018585641],[5.107340496,47.01856083],[5.106896304,47.018686023],[5.105968391,47.019712589],[5.105812453,47.020002742],[5.10667611,47.020603031],[5.106085439,47.021261379],[5.105044459,47.022024305],[5.103231851,47.022927374],[5.101771983,47.023758244],[5.102198365,47.024256646],[5.103156774,47.024989433],[5.103380677,47.025597796],[5.104472363,47.02603183],[5.105063524,47.026735269],[5.105149744,47.026953456]]]],&quot;type&quot;:&quot;MultiPolygon&quot;}"/>
    <s v="47.011250518, 5.121542837"/>
  </r>
  <r>
    <x v="0"/>
    <x v="445"/>
    <s v="21500"/>
    <s v="CC du Pays d'Alésia et de la Seine"/>
    <s v="242101459"/>
    <s v="CC"/>
    <s v="Côte-d'Or"/>
    <s v="21"/>
    <s v="Bourgogne-Franche-Comté"/>
    <s v="27"/>
    <s v="BT &lt;= 36 kVA"/>
    <m/>
    <m/>
    <n v="0"/>
    <n v="0"/>
    <n v="0"/>
    <n v="0"/>
    <n v="0"/>
    <n v="0"/>
    <n v="0"/>
    <n v="0"/>
    <n v="0"/>
    <n v="0"/>
    <s v="{&quot;coordinates&quot;:[[[[4.483066337,47.485527918],[4.481226051,47.485597252],[4.480494025,47.485734405],[4.478793488,47.485574142],[4.471803124,47.486005706],[4.468395789,47.48705257],[4.467389607,47.487268722],[4.465991785,47.487686066],[4.464628188,47.487995824],[4.463274654,47.48813978],[4.46261329,47.488338054],[4.460020211,47.488472321],[4.459023276,47.488445199],[4.458487245,47.488320466],[4.457630629,47.488470738],[4.45577832,47.488639754],[4.452855261,47.488558307],[4.451204606,47.48876795],[4.450021066,47.489059987],[4.449040403,47.489437719],[4.448575735,47.489446199],[4.448172452,47.489317967],[4.44771033,47.489371428],[4.445492159,47.49035691],[4.443825205,47.490162409],[4.443230286,47.490217498],[4.442980995,47.490627528],[4.443842634,47.490611449],[4.444523927,47.491049559],[4.445351679,47.491844172],[4.445500695,47.492246564],[4.441769575,47.491909269],[4.441710686,47.492090061],[4.441938269,47.493338679],[4.437765354,47.492974312],[4.43763003,47.493079518],[4.436744035,47.494069987],[4.435779342,47.494851647],[4.434278598,47.495509354],[4.433957869,47.495785196],[4.433423004,47.495704448],[4.432193883,47.496536145],[4.432095917,47.497392643],[4.43190915,47.497710947],[4.431069656,47.498310964],[4.430466713,47.498367886],[4.430573301,47.498826635],[4.430184815,47.499451716],[4.428774562,47.499027869],[4.425633158,47.498499158],[4.425026976,47.498285098],[4.423592064,47.497231275],[4.42278183,47.496886452],[4.420093,47.496034257],[4.419161176,47.495961883],[4.416522909,47.496413535],[4.416364407,47.497451714],[4.415872767,47.497849323],[4.415730774,47.498407437],[4.415519672,47.498763822],[4.415632953,47.49912887],[4.415181146,47.49987801],[4.415871994,47.501334411],[4.416408462,47.501675408],[4.41726417,47.502883113],[4.418639305,47.50343537],[4.41944916,47.503913471],[4.420576672,47.50514575],[4.42166673,47.50591662],[4.424136457,47.507003737],[4.425645944,47.507455237],[4.426783118,47.507646587],[4.4289934,47.508166888],[4.42961152,47.508375379],[4.430061389,47.507359717],[4.430680918,47.507422336],[4.43116266,47.507599182],[4.431769475,47.507186591],[4.432971178,47.508248583],[4.433359111,47.508345546],[4.434325984,47.508972865],[4.43452137,47.508875928],[4.436736315,47.510307134],[4.440917913,47.51326252],[4.442194685,47.514287478],[4.444525582,47.515813434],[4.445946143,47.516892387],[4.447033689,47.517547815],[4.448759183,47.517516475],[4.456401687,47.517646299],[4.457927948,47.517619114],[4.459268982,47.517476288],[4.459183931,47.518401967],[4.458913906,47.518977941],[4.457800237,47.519759836],[4.45724464,47.520342979],[4.459192744,47.521014541],[4.460616431,47.521753865],[4.462491256,47.522123789],[4.462764515,47.52229862],[4.462978852,47.522700167],[4.46346141,47.52314066],[4.466920802,47.524922092],[4.466402016,47.525246427],[4.467486277,47.525766662],[4.468493958,47.526062776],[4.469640338,47.524827515],[4.471433091,47.523174444],[4.472724839,47.522251521],[4.480643424,47.519315226],[4.483712076,47.517970751],[4.484432589,47.517977782],[4.485103559,47.517540686],[4.485325999,47.517223642],[4.486669047,47.516773468],[4.486695005,47.516512046],[4.484334446,47.515542789],[4.482996406,47.51511867],[4.483201348,47.514218451],[4.483601755,47.513370661],[4.482759725,47.51310048],[4.481218521,47.512151344],[4.48141868,47.511509577],[4.481817657,47.51123351],[4.482628602,47.510910786],[4.482610816,47.510460856],[4.483679415,47.510373429],[4.484397987,47.510218427],[4.484885162,47.509913316],[4.483278838,47.509489018],[4.483893043,47.508829371],[4.487083116,47.509487348],[4.488078214,47.509911298],[4.490521874,47.510674145],[4.492058081,47.510915577],[4.492352331,47.510555284],[4.491462686,47.510388412],[4.490476375,47.509994989],[4.489517347,47.509244684],[4.488724151,47.508865884],[4.488082823,47.508309578],[4.487971087,47.507827535],[4.488134044,47.507666998],[4.488493598,47.506835915],[4.48964201,47.506325164],[4.4908394,47.506046958],[4.490478752,47.504691191],[4.492378747,47.504071761],[4.491661202,47.502734972],[4.493460255,47.502881186],[4.49420708,47.502600615],[4.49432304,47.502138164],[4.493681041,47.501699837],[4.49231987,47.501818116],[4.491789609,47.5015269],[4.491830694,47.501237372],[4.492227271,47.500641683],[4.491775111,47.500530432],[4.491967374,47.500278581],[4.492986872,47.500296132],[4.493262551,47.499748806],[4.493981611,47.49904634],[4.495335711,47.49839244],[4.49559836,47.49814058],[4.49305678,47.497849964],[4.49158218,47.497517728],[4.491626328,47.496766294],[4.491744108,47.496464079],[4.489823877,47.496347301],[4.489587571,47.495541834],[4.489842288,47.494479798],[4.490180584,47.494034313],[4.490351654,47.493355982],[4.489085348,47.493200214],[4.489427505,47.491843554],[4.488990206,47.491881557],[4.488463775,47.490291111],[4.487395486,47.490374982],[4.487692879,47.492233052],[4.486990547,47.492294238],[4.486771021,47.491803664],[4.487166956,47.491758995],[4.4869116,47.490361352],[4.486480277,47.489514251],[4.486463716,47.489109316],[4.487206776,47.48779076],[4.487904181,47.487936709],[4.48813212,47.487535854],[4.487708214,47.48743323],[4.487833619,47.486879729],[4.487367729,47.486843364],[4.48697453,47.486985234],[4.486894182,47.48662703],[4.486425716,47.486545677],[4.486473044,47.486049895],[4.487200596,47.485991089],[4.487098072,47.485743008],[4.485903839,47.485784359],[4.485734379,47.485612758],[4.485563107,47.484897383],[4.483066337,47.485527918]]]],&quot;type&quot;:&quot;MultiPolygon&quot;}"/>
    <s v="47.503297238, 4.460638979"/>
  </r>
  <r>
    <x v="0"/>
    <x v="446"/>
    <s v="21499"/>
    <s v="CC du Pays Châtillonnais"/>
    <s v="242101434"/>
    <s v="CC"/>
    <s v="Côte-d'Or"/>
    <s v="21"/>
    <s v="Bourgogne-Franche-Comté"/>
    <s v="27"/>
    <s v="BT &lt;= 36 kVA"/>
    <m/>
    <m/>
    <n v="0"/>
    <n v="0"/>
    <n v="0"/>
    <n v="0"/>
    <n v="0"/>
    <n v="0"/>
    <n v="0"/>
    <n v="0"/>
    <n v="0"/>
    <n v="0"/>
    <s v="{&quot;coordinates&quot;:[[[[4.523732322,47.904892214],[4.522827346,47.904984966],[4.522745314,47.904178612],[4.522928424,47.902815238],[4.521857337,47.902388961],[4.521105859,47.902184468],[4.521435167,47.901717533],[4.522470481,47.900663559],[4.523192439,47.900446265],[4.524325053,47.899752865],[4.52370431,47.898925598],[4.523156205,47.898436736],[4.522464551,47.898216173],[4.520112051,47.898705724],[4.518594426,47.898809076],[4.517332276,47.896657873],[4.516219762,47.896649742],[4.51594722,47.896714471],[4.513941811,47.897500061],[4.513107235,47.898180519],[4.512960164,47.898092401],[4.51270531,47.897462892],[4.512509427,47.896459967],[4.509826569,47.896535006],[4.508094203,47.896427653],[4.504848317,47.896047142],[4.501995244,47.896018869],[4.500032001,47.895555199],[4.497917931,47.894772974],[4.496337198,47.894343967],[4.493792993,47.894776926],[4.491237849,47.895489008],[4.49172061,47.896283989],[4.492332664,47.897011616],[4.492978759,47.897616389],[4.493806107,47.898192749],[4.492245921,47.899116317],[4.490186525,47.900187521],[4.489145926,47.899595839],[4.488829527,47.900007609],[4.48745756,47.901204163],[4.485142787,47.902483738],[4.484250302,47.902880276],[4.48430887,47.904209017],[4.484443668,47.904529557],[4.483393721,47.904658042],[4.482889298,47.906009195],[4.480193013,47.905380725],[4.479682823,47.906720235],[4.479160563,47.906522487],[4.478307013,47.907696191],[4.477932805,47.908584818],[4.47692678,47.909429185],[4.475130023,47.910052148],[4.474047562,47.910557204],[4.47319504,47.911098971],[4.471563857,47.91233728],[4.472076023,47.912749414],[4.46996283,47.914038745],[4.465423017,47.917303481],[4.464971028,47.918004006],[4.46197382,47.917450879],[4.460512121,47.91727374],[4.458861297,47.917181743],[4.457509075,47.916748477],[4.455797385,47.916535677],[4.455468258,47.916349833],[4.455219334,47.915865958],[4.4537595,47.915754421],[4.453162038,47.915890531],[4.452581365,47.916248757],[4.451907395,47.917063588],[4.451463536,47.917382312],[4.449689748,47.91773906],[4.448813272,47.918446558],[4.447423485,47.918499698],[4.446945512,47.91869821],[4.446110608,47.919557293],[4.444796866,47.920142327],[4.444221689,47.920509443],[4.443957285,47.920880837],[4.443883868,47.921578421],[4.44372659,47.921900792],[4.443363274,47.922033071],[4.442594067,47.922110929],[4.441688153,47.922480293],[4.440411923,47.922576959],[4.439955062,47.922766182],[4.439074131,47.923366545],[4.438647023,47.923912739],[4.438527327,47.92493132],[4.438996937,47.925408923],[4.439499598,47.927351484],[4.440418936,47.927621046],[4.441653613,47.927518591],[4.442703773,47.927575006],[4.444144579,47.927517698],[4.44506451,47.92702123],[4.446622681,47.926651913],[4.447150646,47.925877622],[4.447920718,47.925338872],[4.44851416,47.925100229],[4.449972608,47.924759998],[4.450205773,47.924520392],[4.450517902,47.923789253],[4.451239939,47.923259174],[4.453779333,47.922686809],[4.455008449,47.922337651],[4.456260784,47.922152011],[4.457070053,47.922119472],[4.458834809,47.922258687],[4.460319883,47.922745194],[4.461070321,47.923250724],[4.461710844,47.924772937],[4.461993709,47.925221271],[4.462537734,47.925718558],[4.463538387,47.926359573],[4.464499238,47.927304411],[4.465192355,47.927718818],[4.465839034,47.927954679],[4.466976317,47.928206014],[4.467393606,47.928234106],[4.468857125,47.9280781],[4.469604715,47.928378386],[4.471212432,47.928544585],[4.473042527,47.928953703],[4.474503253,47.929564552],[4.475894605,47.929846816],[4.478157156,47.930007392],[4.480374176,47.929735547],[4.481608401,47.930432873],[4.482677147,47.930910849],[4.483593258,47.931581565],[4.483973995,47.931450741],[4.485834281,47.932117611],[4.486928649,47.932408002],[4.488440795,47.932646285],[4.489592964,47.933324766],[4.490178784,47.933581068],[4.491443835,47.933937661],[4.493667019,47.934404477],[4.495406992,47.934548863],[4.497337004,47.935731328],[4.498482169,47.936202787],[4.499045174,47.936312619],[4.499342289,47.936635567],[4.500910714,47.93909354],[4.500858978,47.939490248],[4.499773635,47.941327722],[4.500093326,47.941547767],[4.499902159,47.943125392],[4.500544044,47.943700465],[4.50323827,47.942145751],[4.504011515,47.941210547],[4.504964667,47.939534944],[4.505667094,47.939835583],[4.506349374,47.938954633],[4.507915751,47.939677131],[4.508144104,47.939604892],[4.508432844,47.939112426],[4.509990572,47.939529871],[4.510150559,47.93973844],[4.511235829,47.939557967],[4.51177207,47.939196426],[4.511816459,47.938826809],[4.51151252,47.938220445],[4.511548128,47.938059767],[4.512123579,47.93761761],[4.513002809,47.937306554],[4.514909293,47.93600563],[4.516046015,47.935378891],[4.516320316,47.934900092],[4.516909727,47.934433426],[4.517346619,47.933926421],[4.517678881,47.933788912],[4.518327103,47.933318778],[4.518851668,47.932553201],[4.51930426,47.932221507],[4.520111781,47.931936526],[4.52103301,47.930946177],[4.521720897,47.930507013],[4.522881502,47.929972606],[4.522815832,47.929784433],[4.522285075,47.929584285],[4.521716666,47.929565545],[4.521577153,47.929277515],[4.521777834,47.92908319],[4.523447474,47.928973338],[4.523817955,47.929142256],[4.523840552,47.929556017],[4.52485594,47.929096383],[4.525534775,47.928577203],[4.52608787,47.929041681],[4.526473331,47.929125785],[4.526770205,47.928598058],[4.527212844,47.928667914],[4.527785921,47.928197801],[4.52796925,47.927727355],[4.526681454,47.927096012],[4.526796734,47.926401421],[4.526657179,47.926298821],[4.52530592,47.926439691],[4.524432976,47.925935254],[4.52465526,47.925747845],[4.525128985,47.925921719],[4.526255664,47.925981796],[4.52732566,47.92560784],[4.527188048,47.925107362],[4.52727099,47.924918159],[4.527842541,47.924489469],[4.528276871,47.923946447],[4.528552974,47.923815037],[4.52964366,47.923928656],[4.530171222,47.923786766],[4.530641667,47.923243264],[4.53066047,47.92273445],[4.529578512,47.921668396],[4.528764807,47.921266733],[4.527744895,47.920586009],[4.527157654,47.920374915],[4.526329711,47.9205477],[4.526278835,47.920315229],[4.52681026,47.919703439],[4.527870262,47.919312503],[4.528342116,47.918958016],[4.528980412,47.918757082],[4.529336961,47.91853731],[4.529688941,47.917787422],[4.529977118,47.917472225],[4.529731751,47.9173215],[4.530030483,47.916908052],[4.530451399,47.916831457],[4.531324683,47.917211629],[4.53170053,47.917243633],[4.531918191,47.917037366],[4.531833015,47.916730634],[4.531240855,47.915976849],[4.531373569,47.915657374],[4.532222169,47.915693112],[4.532901576,47.916175716],[4.533255416,47.916141393],[4.533356814,47.915897035],[4.533136745,47.915370633],[4.533199417,47.914898148],[4.532992297,47.914170848],[4.532972806,47.913588719],[4.533245803,47.913352022],[4.534096702,47.913190589],[4.533966562,47.91299606],[4.533153945,47.912443191],[4.533345229,47.912251667],[4.532475278,47.911381796],[4.532004854,47.91122591],[4.530483736,47.911359161],[4.529985815,47.910899382],[4.529543998,47.910620697],[4.528398246,47.908724639],[4.526834424,47.905695341],[4.52637316,47.905250372],[4.524967495,47.904597138],[4.523732322,47.904892214]]]],&quot;type&quot;:&quot;MultiPolygon&quot;}"/>
    <s v="47.917573204, 4.496921593"/>
  </r>
  <r>
    <x v="0"/>
    <x v="447"/>
    <s v="21495"/>
    <s v="CC Auxonne Pontailler Val de Saône"/>
    <s v="200070902"/>
    <s v="CC"/>
    <s v="Côte-d'Or"/>
    <s v="21"/>
    <s v="Bourgogne-Franche-Comté"/>
    <s v="27"/>
    <s v="BT &lt;= 36 kVA"/>
    <m/>
    <m/>
    <n v="0"/>
    <n v="0"/>
    <n v="0"/>
    <n v="0"/>
    <n v="0"/>
    <n v="0"/>
    <n v="0"/>
    <n v="0"/>
    <n v="0"/>
    <n v="0"/>
    <s v="{&quot;coordinates&quot;:[[[[5.338402777,47.175886599],[5.338413054,47.17560628],[5.338093242,47.174690444],[5.336642947,47.175116925],[5.336152783,47.173957737],[5.335678059,47.173884454],[5.334871622,47.173959266],[5.334376132,47.173711664],[5.332883112,47.173457147],[5.332506279,47.173539496],[5.331838319,47.173121528],[5.331545445,47.172580716],[5.331685802,47.172192399],[5.330952937,47.171586591],[5.328492623,47.172601632],[5.327499485,47.171443519],[5.326880373,47.171787414],[5.325884724,47.17063114],[5.325668895,47.170190542],[5.324244465,47.168798785],[5.323741405,47.169077286],[5.323345076,47.169472533],[5.322098331,47.1695651],[5.321270088,47.169868127],[5.319953209,47.169620721],[5.319494764,47.169647922],[5.318797752,47.169502467],[5.317966447,47.169489394],[5.317414414,47.169674277],[5.317214468,47.169999821],[5.316131591,47.170217839],[5.314526894,47.170279658],[5.31325353,47.170614042],[5.312443914,47.17055276],[5.310336811,47.170818199],[5.309786152,47.170758936],[5.309358239,47.171621309],[5.310141962,47.172125359],[5.309545154,47.172345322],[5.308557095,47.172897326],[5.3049619,47.175767342],[5.309053523,47.179328109],[5.309684656,47.179075042],[5.309633581,47.180409049],[5.310038225,47.180634249],[5.310625223,47.181168341],[5.311499231,47.181095054],[5.312823455,47.180647096],[5.315178816,47.183042636],[5.319620466,47.181607236],[5.321398655,47.184028628],[5.322327699,47.183331793],[5.323965292,47.182890932],[5.327281046,47.186951212],[5.327879072,47.186757255],[5.328550445,47.187281457],[5.32918595,47.18831976],[5.326260355,47.190173605],[5.326870778,47.190907096],[5.326780916,47.191151182],[5.326798494,47.191863258],[5.326361471,47.192573659],[5.325579971,47.19307932],[5.327302628,47.194446154],[5.328490748,47.194542962],[5.329281122,47.192288903],[5.33339534,47.192098898],[5.334191468,47.191932442],[5.333846485,47.191076551],[5.332493681,47.188611647],[5.337514113,47.186083094],[5.336691774,47.184061464],[5.336034044,47.181843762],[5.336758129,47.181025747],[5.336305635,47.180705231],[5.341020669,47.179710214],[5.341117781,47.179027337],[5.340446428,47.178504106],[5.339983341,47.177970358],[5.338050048,47.177405962],[5.338042866,47.175993843],[5.338402777,47.175886599]]]],&quot;type&quot;:&quot;MultiPolygon&quot;}"/>
    <s v="47.178798233, 5.324181172"/>
  </r>
  <r>
    <x v="0"/>
    <x v="447"/>
    <s v="21495"/>
    <s v="CC Auxonne Pontailler Val de Saône"/>
    <s v="200070902"/>
    <s v="CC"/>
    <s v="Côte-d'Or"/>
    <s v="21"/>
    <s v="Bourgogne-Franche-Comté"/>
    <s v="27"/>
    <s v="BT &gt; 36 kVA"/>
    <n v="1"/>
    <n v="120.89"/>
    <n v="0"/>
    <n v="0"/>
    <n v="0"/>
    <n v="0"/>
    <n v="0"/>
    <n v="0"/>
    <n v="0"/>
    <n v="0"/>
    <n v="0"/>
    <n v="0"/>
    <s v="{&quot;coordinates&quot;:[[[[5.338402777,47.175886599],[5.338413054,47.17560628],[5.338093242,47.174690444],[5.336642947,47.175116925],[5.336152783,47.173957737],[5.335678059,47.173884454],[5.334871622,47.173959266],[5.334376132,47.173711664],[5.332883112,47.173457147],[5.332506279,47.173539496],[5.331838319,47.173121528],[5.331545445,47.172580716],[5.331685802,47.172192399],[5.330952937,47.171586591],[5.328492623,47.172601632],[5.327499485,47.171443519],[5.326880373,47.171787414],[5.325884724,47.17063114],[5.325668895,47.170190542],[5.324244465,47.168798785],[5.323741405,47.169077286],[5.323345076,47.169472533],[5.322098331,47.1695651],[5.321270088,47.169868127],[5.319953209,47.169620721],[5.319494764,47.169647922],[5.318797752,47.169502467],[5.317966447,47.169489394],[5.317414414,47.169674277],[5.317214468,47.169999821],[5.316131591,47.170217839],[5.314526894,47.170279658],[5.31325353,47.170614042],[5.312443914,47.17055276],[5.310336811,47.170818199],[5.309786152,47.170758936],[5.309358239,47.171621309],[5.310141962,47.172125359],[5.309545154,47.172345322],[5.308557095,47.172897326],[5.3049619,47.175767342],[5.309053523,47.179328109],[5.309684656,47.179075042],[5.309633581,47.180409049],[5.310038225,47.180634249],[5.310625223,47.181168341],[5.311499231,47.181095054],[5.312823455,47.180647096],[5.315178816,47.183042636],[5.319620466,47.181607236],[5.321398655,47.184028628],[5.322327699,47.183331793],[5.323965292,47.182890932],[5.327281046,47.186951212],[5.327879072,47.186757255],[5.328550445,47.187281457],[5.32918595,47.18831976],[5.326260355,47.190173605],[5.326870778,47.190907096],[5.326780916,47.191151182],[5.326798494,47.191863258],[5.326361471,47.192573659],[5.325579971,47.19307932],[5.327302628,47.194446154],[5.328490748,47.194542962],[5.329281122,47.192288903],[5.33339534,47.192098898],[5.334191468,47.191932442],[5.333846485,47.191076551],[5.332493681,47.188611647],[5.337514113,47.186083094],[5.336691774,47.184061464],[5.336034044,47.181843762],[5.336758129,47.181025747],[5.336305635,47.180705231],[5.341020669,47.179710214],[5.341117781,47.179027337],[5.340446428,47.178504106],[5.339983341,47.177970358],[5.338050048,47.177405962],[5.338042866,47.175993843],[5.338402777,47.175886599]]]],&quot;type&quot;:&quot;MultiPolygon&quot;}"/>
    <s v="47.178798233, 5.324181172"/>
  </r>
  <r>
    <x v="0"/>
    <x v="448"/>
    <s v="21494"/>
    <s v="CC Forêts, Seine et Suzon"/>
    <s v="200039063"/>
    <s v="CC"/>
    <s v="Côte-d'Or"/>
    <s v="21"/>
    <s v="Bourgogne-Franche-Comté"/>
    <s v="27"/>
    <s v="BT &lt;= 36 kVA"/>
    <m/>
    <m/>
    <n v="0"/>
    <n v="0"/>
    <n v="0"/>
    <n v="0"/>
    <n v="0"/>
    <n v="0"/>
    <n v="0"/>
    <n v="0"/>
    <n v="0"/>
    <n v="0"/>
    <s v="{&quot;coordinates&quot;:[[[[4.722566941,47.477979458],[4.722614025,47.478369528],[4.721792071,47.479860112],[4.721476707,47.480213222],[4.720759751,47.480757744],[4.71994702,47.481256856],[4.718691193,47.482475603],[4.718173841,47.483199039],[4.717694486,47.48398944],[4.717431807,47.484661396],[4.717462829,47.485793615],[4.717309176,47.486262277],[4.717084199,47.486536608],[4.717003217,47.48703481],[4.716631817,47.487755185],[4.716006955,47.488608046],[4.715629959,47.48940323],[4.714667715,47.490548271],[4.714448744,47.491508594],[4.714588715,47.492270052],[4.714069919,47.492870134],[4.713727298,47.493122778],[4.712607607,47.493668666],[4.712247598,47.494291614],[4.712288176,47.495559644],[4.712415886,47.495938625],[4.713561436,47.495908274],[4.714916818,47.496041393],[4.716470123,47.496090546],[4.716918986,47.496209084],[4.717880781,47.496620782],[4.718460664,47.496971478],[4.719019604,47.497497154],[4.719576579,47.497795961],[4.720497193,47.498495465],[4.721883862,47.498607333],[4.724996176,47.497970645],[4.725020316,47.498183676],[4.723510395,47.499029867],[4.722781579,47.499873493],[4.720720743,47.500819629],[4.718715574,47.502218694],[4.718005922,47.502959362],[4.717905257,47.503258869],[4.718051302,47.503669086],[4.718572697,47.504388896],[4.718539882,47.504691004],[4.718773682,47.505144044],[4.719495164,47.505928426],[4.719728351,47.506072645],[4.720961149,47.506517234],[4.723649057,47.506633266],[4.724884835,47.506468218],[4.728415782,47.505655979],[4.729808369,47.50553357],[4.73206854,47.50520287],[4.732982814,47.504918262],[4.734979696,47.504050295],[4.736416485,47.503612917],[4.73857196,47.503212518],[4.743690687,47.503716767],[4.744826334,47.504437175],[4.745122201,47.504464257],[4.749965514,47.507754525],[4.751238443,47.508766333],[4.75273827,47.510212297],[4.753766736,47.5108577],[4.755717531,47.511787225],[4.7570022,47.512664638],[4.757549803,47.512949903],[4.762849951,47.509972423],[4.764756308,47.507577366],[4.766063861,47.507053341],[4.765628695,47.506913174],[4.765670266,47.505435017],[4.770698716,47.503357152],[4.770867082,47.502863884],[4.77052169,47.502544994],[4.77242139,47.500328172],[4.779161535,47.494809593],[4.779037758,47.494123585],[4.778612305,47.493314328],[4.77883069,47.492090963],[4.778801494,47.490892987],[4.779598107,47.490919536],[4.780404331,47.491354711],[4.782072271,47.49161643],[4.783496039,47.491726096],[4.784299222,47.491550825],[4.785029712,47.491506318],[4.785833344,47.491304917],[4.786315292,47.491296627],[4.786799022,47.491063209],[4.787068371,47.491093292],[4.78911046,47.491697622],[4.790168838,47.491765098],[4.790855028,47.491706829],[4.79074523,47.492395518],[4.792315241,47.492586566],[4.792410642,47.492261856],[4.791825635,47.492207829],[4.791934588,47.491891015],[4.794179523,47.491648466],[4.794187068,47.491516892],[4.796000806,47.491845498],[4.796070661,47.491710261],[4.797301107,47.49163996],[4.796708509,47.491161988],[4.795546796,47.48920263],[4.795055995,47.489025613],[4.793967525,47.48805915],[4.793589139,47.487827272],[4.792708082,47.487658056],[4.792241033,47.48715832],[4.791814618,47.486404045],[4.790743138,47.483441108],[4.790229761,47.482666555],[4.78882962,47.481508547],[4.785769258,47.478557188],[4.783632895,47.475944556],[4.781512061,47.474989284],[4.78080384,47.474339223],[4.780411674,47.474327212],[4.778269726,47.476290397],[4.776521115,47.47598394],[4.7764345,47.475815086],[4.773378333,47.475284514],[4.772559295,47.474974642],[4.770160188,47.475114683],[4.763897949,47.474533513],[4.760525009,47.474782644],[4.746563617,47.472872467],[4.746559382,47.473190369],[4.747149199,47.47331838],[4.745050564,47.477745553],[4.74441277,47.478714023],[4.743791727,47.480034289],[4.742632026,47.479904885],[4.741779354,47.480312911],[4.741497991,47.480278402],[4.740154014,47.479669122],[4.739560463,47.479305229],[4.738738202,47.478973561],[4.738041731,47.478466235],[4.7368963,47.477874663],[4.735953021,47.477700548],[4.734502402,47.477607814],[4.732943906,47.47738251],[4.732605109,47.477255195],[4.73217389,47.476857336],[4.731173413,47.476761466],[4.73011766,47.476927521],[4.729207008,47.477268787],[4.728556844,47.477369379],[4.728084757,47.47759698],[4.726592252,47.478099023],[4.725507059,47.478135816],[4.723978149,47.478003594],[4.723533341,47.478047994],[4.722566941,47.477979458]]]],&quot;type&quot;:&quot;MultiPolygon&quot;}"/>
    <s v="47.490542969, 4.751955954"/>
  </r>
  <r>
    <x v="0"/>
    <x v="449"/>
    <s v="21491"/>
    <s v="CC des Vallées de la Tille et de l'Ignon"/>
    <s v="242100154"/>
    <s v="CC"/>
    <s v="Côte-d'Or"/>
    <s v="21"/>
    <s v="Bourgogne-Franche-Comté"/>
    <s v="27"/>
    <s v="BT &lt;= 36 kVA"/>
    <m/>
    <m/>
    <n v="0"/>
    <n v="0"/>
    <n v="0"/>
    <n v="0"/>
    <n v="0"/>
    <n v="0"/>
    <n v="0"/>
    <n v="0"/>
    <n v="0"/>
    <n v="0"/>
    <s v="{&quot;coordinates&quot;:[[[[5.004276622,47.593811808],[5.004994659,47.592976501],[5.006153178,47.592103903],[5.006635753,47.591911023],[5.006368287,47.591806672],[5.005252166,47.591645773],[5.002094534,47.591811638],[5.000436754,47.591474501],[4.999704775,47.590694687],[4.999093655,47.589622866],[4.999968313,47.58934406],[5.000458653,47.589323049],[5.000914462,47.588948768],[5.000902994,47.588109783],[5.001168919,47.587605495],[5.00275044,47.586728375],[5.002991988,47.586319944],[5.003479429,47.584732254],[5.0038321,47.584412854],[5.004457899,47.584066252],[5.004690972,47.583822738],[5.0048357,47.583352937],[5.004877048,47.582646302],[5.005133933,47.582257411],[5.005595893,47.581872198],[5.0059349,47.581331524],[5.006140145,47.580134946],[5.006385942,47.57969942],[5.007160884,47.579251191],[5.007789883,47.579098103],[5.008087079,47.578897598],[5.008122355,47.578384653],[5.007760439,47.577712869],[5.007916978,47.577169024],[5.008363533,47.576658905],[5.009322713,47.576193081],[5.009992072,47.57566381],[5.010798621,47.573370951],[5.011522099,47.572301386],[5.011556762,47.571773142],[5.010639675,47.570137581],[5.008795952,47.568165008],[5.008947896,47.567818431],[5.008759442,47.567335449],[5.007327441,47.566260686],[5.006450839,47.566157813],[5.005373435,47.565702719],[5.004478266,47.565601051],[5.003742467,47.565421003],[5.001243147,47.565219897],[4.999634804,47.564297537],[4.998971303,47.564128826],[4.998704648,47.56386417],[4.996860307,47.56331679],[4.99559184,47.562800049],[4.995831037,47.561902739],[4.995173892,47.559587296],[4.99551801,47.558792639],[4.995273085,47.558325009],[4.992629778,47.556392876],[4.992243314,47.556195083],[4.990746246,47.555748827],[4.988469478,47.554687355],[4.986676429,47.554112831],[4.984976102,47.553240464],[4.983541685,47.552793952],[4.983087985,47.552574762],[4.982607434,47.552528007],[4.982406112,47.553052773],[4.980713187,47.554853566],[4.980049493,47.556038982],[4.979611433,47.556421893],[4.978856143,47.556643608],[4.974825382,47.557100012],[4.974248658,47.557295262],[4.97357419,47.557833421],[4.973353484,47.558124388],[4.972845989,47.559258493],[4.972992409,47.560125816],[4.972219298,47.561344547],[4.972467086,47.562147127],[4.972446438,47.562524749],[4.972229561,47.562848063],[4.971778694,47.563211349],[4.970821048,47.563684944],[4.968587989,47.563555178],[4.967426801,47.563704429],[4.964809694,47.564381533],[4.963936419,47.564691574],[4.963386308,47.564998871],[4.962770291,47.565576496],[4.961972917,47.566577659],[4.961207711,47.567912326],[4.960825215,47.568075428],[4.959622756,47.568227094],[4.958499403,47.568722275],[4.95806515,47.569070819],[4.957824625,47.569732153],[4.954881592,47.569585221],[4.953377609,47.570115542],[4.952580881,47.570631306],[4.951817773,47.5718128],[4.95152904,47.572031027],[4.950209737,47.572593331],[4.948499076,47.572786689],[4.947158235,47.573306999],[4.946394226,47.573335955],[4.944517579,47.573831857],[4.943762623,47.574182988],[4.943579261,47.574519191],[4.944274714,47.57501903],[4.94511092,47.575802846],[4.946712185,47.576986275],[4.947684557,47.577378828],[4.949207384,47.577649628],[4.950378491,47.577981212],[4.951549367,47.57874318],[4.952614141,47.579113438],[4.954244627,47.580033361],[4.954578357,47.580425747],[4.955000476,47.580687895],[4.95583725,47.581698527],[4.95700379,47.582591973],[4.958117295,47.583054105],[4.959983557,47.584808265],[4.960970015,47.585976617],[4.961906375,47.5866857],[4.962500358,47.587421242],[4.964128498,47.588772361],[4.964969258,47.589810773],[4.966474179,47.59052285],[4.967183526,47.590990808],[4.968027654,47.591901285],[4.969141529,47.593376258],[4.97101369,47.594008248],[4.972399665,47.595566833],[4.972836091,47.595922318],[4.973539214,47.596650558],[4.97361534,47.597989963],[4.97348001,47.598146219],[4.972784238,47.598302045],[4.974311958,47.599513359],[4.978009323,47.601685547],[4.980129307,47.604214834],[4.980066413,47.604529239],[4.980403136,47.60510068],[4.981235061,47.605706036],[4.981591424,47.605120132],[4.9818525,47.604442203],[4.982599371,47.604011736],[4.982382433,47.603798424],[4.983242048,47.603177855],[4.98609775,47.601532892],[4.988177847,47.600942834],[4.988773614,47.60049689],[4.989329753,47.599809411],[4.990118736,47.599262023],[4.99391397,47.597549512],[4.994491404,47.597220903],[4.995415964,47.59702682],[4.996723032,47.597023374],[4.998602754,47.596351013],[4.998959945,47.596362904],[5.001632356,47.595674211],[5.002241384,47.59540895],[5.002307381,47.595252047],[5.004276622,47.593811808]]]],&quot;type&quot;:&quot;MultiPolygon&quot;}"/>
    <s v="47.577930533, 4.98200027"/>
  </r>
  <r>
    <x v="0"/>
    <x v="119"/>
    <s v="21490"/>
    <s v="CC du Pays Châtillonnais"/>
    <s v="242101434"/>
    <s v="CC"/>
    <s v="Côte-d'Or"/>
    <s v="21"/>
    <s v="Bourgogne-Franche-Comté"/>
    <s v="27"/>
    <s v="BT &lt;= 36 kVA"/>
    <m/>
    <m/>
    <n v="0"/>
    <n v="0"/>
    <n v="0"/>
    <n v="0"/>
    <n v="0"/>
    <n v="0"/>
    <n v="0"/>
    <n v="0"/>
    <n v="0"/>
    <n v="0"/>
    <s v="{&quot;coordinates&quot;:[[[[4.689180519,47.53993171],[4.685558585,47.541110462],[4.681256121,47.542302516],[4.680425117,47.542642221],[4.679145772,47.543355718],[4.676647045,47.54432353],[4.674490597,47.544547192],[4.672188476,47.545088022],[4.671212502,47.545557587],[4.668267004,47.545895077],[4.666901377,47.546194613],[4.665613029,47.546798243],[4.663575713,47.547521488],[4.659908162,47.54906381],[4.65971268,47.549063892],[4.654652653,47.55198446],[4.652480793,47.553356753],[4.650463142,47.554472026],[4.647597881,47.556698544],[4.646212321,47.557486091],[4.64506794,47.558678069],[4.645081624,47.558992991],[4.645802346,47.560282899],[4.645833825,47.561002718],[4.645257499,47.56150873],[4.644538677,47.561793467],[4.643221622,47.56208933],[4.641701023,47.562254794],[4.641379635,47.562531215],[4.638098432,47.563495674],[4.627783458,47.56630953],[4.624887609,47.566837877],[4.623070911,47.568078601],[4.621527522,47.568771702],[4.619615794,47.569427582],[4.619076604,47.571214095],[4.618675351,47.571977731],[4.618034327,47.574181595],[4.619323928,47.575204468],[4.619972353,47.576361376],[4.62000889,47.577215268],[4.619832445,47.577758807],[4.619322191,47.578263764],[4.6200128,47.578879896],[4.620480913,47.578915711],[4.623318267,47.578409907],[4.623981821,47.578397072],[4.624984555,47.578511857],[4.62552055,47.580166373],[4.625882828,47.580833861],[4.626446007,47.581587679],[4.627684952,47.582552647],[4.628454439,47.583437724],[4.629560478,47.584405427],[4.630121,47.585069233],[4.630739889,47.585552158],[4.631556886,47.585985493],[4.632441928,47.58690314],[4.633837438,47.587845146],[4.6354809,47.58858199],[4.638913501,47.590678383],[4.639905441,47.589869472],[4.640915312,47.590164985],[4.641729749,47.590553271],[4.642377006,47.590135421],[4.642952284,47.589584434],[4.645011961,47.588014079],[4.647409472,47.586571263],[4.649621768,47.586977566],[4.652557341,47.587189022],[4.653923041,47.588015974],[4.655408082,47.588527006],[4.656280805,47.588689285],[4.656290442,47.588914228],[4.65749162,47.589025019],[4.661412462,47.588946759],[4.663077751,47.589003168],[4.663430962,47.589490609],[4.677545978,47.589366896],[4.678020157,47.589633777],[4.678422415,47.590195196],[4.681215123,47.591608121],[4.682090808,47.591860199],[4.684100806,47.592166132],[4.684133443,47.591850548],[4.684674865,47.591420482],[4.68450695,47.591244641],[4.684737463,47.591000027],[4.68514156,47.591026605],[4.685501278,47.591333823],[4.6857831,47.591070459],[4.686468948,47.590072893],[4.686732962,47.589414541],[4.686177391,47.588847261],[4.686507173,47.588164551],[4.687088496,47.587904057],[4.687095931,47.587633851],[4.687538323,47.587651764],[4.688765509,47.587026291],[4.689052687,47.587354355],[4.689659725,47.587150196],[4.690921795,47.586913137],[4.690929033,47.58646917],[4.691740689,47.586339463],[4.692554844,47.58578476],[4.693764095,47.585687985],[4.694361043,47.585250763],[4.694867069,47.58517769],[4.694815487,47.584810204],[4.69551222,47.584624519],[4.695486816,47.584369194],[4.695190129,47.584119611],[4.695338993,47.583652878],[4.695839016,47.583433135],[4.696341014,47.58348526],[4.6969264,47.583230058],[4.69686092,47.582802452],[4.697344894,47.582706281],[4.697923574,47.582826609],[4.698262283,47.582639813],[4.699166395,47.582490701],[4.699432357,47.58173235],[4.699308841,47.581446943],[4.698534907,47.580667719],[4.698154703,47.5797162],[4.698196303,47.579476106],[4.698644026,47.57874302],[4.698818604,47.577663679],[4.698616309,47.577578391],[4.697523514,47.577481754],[4.695928837,47.576957541],[4.69503659,47.576345675],[4.69461811,47.575904289],[4.69406538,47.573788427],[4.69362408,47.572962025],[4.693797826,47.57281905],[4.693247826,47.571626887],[4.693326415,47.571252108],[4.694636027,47.570219313],[4.694752602,47.569742242],[4.694553052,47.569322883],[4.695234158,47.568818702],[4.695519435,47.568459824],[4.694283024,47.56533831],[4.693826891,47.564545434],[4.694561713,47.563807287],[4.695994849,47.56294284],[4.695869158,47.562838428],[4.697169247,47.562100147],[4.698135744,47.561413525],[4.696796057,47.560652426],[4.693554707,47.5590213],[4.692332982,47.558243131],[4.692484058,47.557637711],[4.692658957,47.554131041],[4.692839166,47.549533069],[4.692778936,47.548177123],[4.691346304,47.544675757],[4.690100885,47.542926435],[4.689180519,47.53993171]]]],&quot;type&quot;:&quot;MultiPolygon&quot;}"/>
    <s v="47.569545593, 4.664116844"/>
  </r>
  <r>
    <x v="0"/>
    <x v="120"/>
    <s v="21489"/>
    <s v="CC Forêts, Seine et Suzon"/>
    <s v="200039063"/>
    <s v="CC"/>
    <s v="Côte-d'Or"/>
    <s v="21"/>
    <s v="Bourgogne-Franche-Comté"/>
    <s v="27"/>
    <s v="BT &lt;= 36 kVA"/>
    <m/>
    <m/>
    <n v="0"/>
    <n v="0"/>
    <n v="0"/>
    <n v="0"/>
    <n v="0"/>
    <n v="0"/>
    <n v="0"/>
    <n v="0"/>
    <n v="0"/>
    <n v="0"/>
    <s v="{&quot;coordinates&quot;:[[[[4.79034588,47.601079997],[4.790575435,47.600859493],[4.791324151,47.600559894],[4.792442514,47.600367158],[4.793351589,47.600363999],[4.794090151,47.600555228],[4.795168988,47.6006917],[4.79755962,47.600726937],[4.798713317,47.600595721],[4.799707552,47.600354408],[4.800963794,47.599909167],[4.803013216,47.598789004],[4.807373005,47.598760292],[4.809987695,47.598653149],[4.812521907,47.598881229],[4.81322292,47.598866739],[4.814773112,47.598614858],[4.816573793,47.598487808],[4.81861218,47.59767996],[4.819370973,47.597955348],[4.820631008,47.59872081],[4.82083886,47.599273087],[4.821058777,47.599515453],[4.822092285,47.600077353],[4.822403046,47.599860918],[4.82326446,47.600255326],[4.827130897,47.601638138],[4.827321681,47.601650458],[4.829969809,47.600884185],[4.83084881,47.600935227],[4.830886124,47.600625819],[4.831824502,47.600622801],[4.834341432,47.60041941],[4.834778456,47.599772386],[4.83513034,47.599863193],[4.835882662,47.598669191],[4.835990519,47.59820561],[4.83321244,47.595529289],[4.833177649,47.595252525],[4.832582782,47.594673931],[4.831950274,47.593734881],[4.831440387,47.592450866],[4.831253938,47.592408774],[4.831043398,47.591625161],[4.830588789,47.590787754],[4.827024966,47.587026069],[4.826620572,47.586175254],[4.825866216,47.585052603],[4.824250269,47.581534947],[4.824100501,47.581279784],[4.823419726,47.580671875],[4.823208639,47.580257404],[4.823211589,47.579564077],[4.824023558,47.578753663],[4.825195478,47.577301954],[4.826725586,47.575859929],[4.827447061,47.574974374],[4.828315328,47.574218867],[4.827877868,47.573915995],[4.826658084,47.574741829],[4.82484731,47.57649707],[4.823021666,47.578755816],[4.822470749,47.578598755],[4.823538198,47.576775043],[4.823907046,47.576315493],[4.823924409,47.575576921],[4.825919111,47.574064616],[4.827755998,47.573270539],[4.828784471,47.572609757],[4.829169259,47.571957259],[4.829222764,47.571421601],[4.827395396,47.571441236],[4.824999546,47.571177117],[4.821722447,47.571170714],[4.819289839,47.570802609],[4.818424345,47.570429846],[4.81709116,47.570113882],[4.816346606,47.569814851],[4.813665671,47.568242204],[4.812434095,47.567624786],[4.812133934,47.567561021],[4.809864052,47.567630475],[4.808222995,47.566979749],[4.807071328,47.566401553],[4.806381158,47.565583006],[4.806151305,47.565119275],[4.80611869,47.564665995],[4.805539201,47.562358321],[4.806018537,47.561584687],[4.80653815,47.56113726],[4.80749019,47.560772267],[4.809812935,47.560190625],[4.810282386,47.559873612],[4.810727974,47.559009543],[4.811032803,47.558702285],[4.811517004,47.558467872],[4.812573739,47.558172339],[4.813794279,47.558118249],[4.814182519,47.557682733],[4.814200896,47.556891921],[4.814059501,47.55640972],[4.813320366,47.555049046],[4.812984521,47.554950724],[4.812511828,47.554621332],[4.81208759,47.554622523],[4.811091862,47.554439908],[4.810451807,47.554195041],[4.809728796,47.553738969],[4.809255979,47.553287115],[4.808217713,47.552042697],[4.806648139,47.549518067],[4.807525952,47.549245156],[4.808540041,47.548794551],[4.80781289,47.547859533],[4.807273149,47.546330959],[4.801617369,47.543803795],[4.800773342,47.544959409],[4.80046263,47.545170393],[4.798856076,47.545797538],[4.797143358,47.546274135],[4.795990797,47.546364823],[4.795900542,47.54652828],[4.792646234,47.546203802],[4.792500668,47.546106098],[4.789795986,47.546229578],[4.787403442,47.546461658],[4.786227015,47.546634549],[4.785027604,47.546915824],[4.783303464,47.546775636],[4.780887513,47.547384293],[4.780132993,47.548008064],[4.779843008,47.54884443],[4.779953788,47.549056127],[4.780487926,47.549121802],[4.782285643,47.549751608],[4.783065371,47.549923363],[4.786747096,47.550298286],[4.787691798,47.551147261],[4.788242849,47.551796981],[4.788262093,47.552332405],[4.787874442,47.552711101],[4.786560273,47.553263358],[4.78586973,47.55385197],[4.785976747,47.55438785],[4.786188857,47.554645708],[4.786219697,47.555090916],[4.78537215,47.555081385],[4.784514861,47.55466053],[4.78377035,47.554470238],[4.783245594,47.554488167],[4.781923133,47.554834313],[4.781274595,47.555089119],[4.780993005,47.555499484],[4.781248996,47.555997078],[4.781793936,47.55642453],[4.782478888,47.556742697],[4.783906774,47.557959766],[4.784030913,47.558172154],[4.784080536,47.559060955],[4.784454535,47.559705296],[4.782982009,47.560700207],[4.781692797,47.560851361],[4.781272168,47.560962227],[4.780239983,47.561601937],[4.779076153,47.561804269],[4.778005275,47.561762074],[4.776533271,47.562017697],[4.774066598,47.562644076],[4.773183154,47.562798866],[4.771287252,47.563390396],[4.770296176,47.563830411],[4.76945902,47.564580506],[4.766659527,47.562710581],[4.765218747,47.562021111],[4.764777108,47.562181755],[4.763698574,47.562955269],[4.763294515,47.563892346],[4.763114693,47.564046324],[4.762069868,47.564391643],[4.761075291,47.564284214],[4.760329844,47.564632199],[4.760287371,47.565038901],[4.760007336,47.565422176],[4.759310103,47.565619067],[4.759001765,47.566153125],[4.758719997,47.567211688],[4.758863125,47.568609579],[4.758787057,47.569572303],[4.758433344,47.570264604],[4.758377004,47.571220727],[4.758073815,47.572033812],[4.756519188,47.574441357],[4.756442279,47.575622873],[4.756702015,47.576966785],[4.757504259,47.578784211],[4.758552562,47.580030704],[4.758682483,47.580743622],[4.759415983,47.581278175],[4.759726446,47.581371631],[4.760523065,47.582407619],[4.76106935,47.582832442],[4.760445727,47.583291126],[4.76002384,47.583935836],[4.760154231,47.586277469],[4.760593568,47.587372864],[4.760595012,47.588103022],[4.760988345,47.588932607],[4.76072988,47.589247126],[4.760152818,47.590474896],[4.759675601,47.590613543],[4.759325744,47.591224748],[4.757941756,47.591876744],[4.756749741,47.592579853],[4.757429215,47.592924358],[4.759322976,47.593605295],[4.762735045,47.594999761],[4.763329055,47.595132142],[4.763719328,47.594657167],[4.764088138,47.594539951],[4.765618332,47.594566331],[4.766427529,47.594806183],[4.768086368,47.595783147],[4.772357253,47.596412536],[4.774265588,47.596801302],[4.774828639,47.596561353],[4.776593019,47.597023397],[4.779568965,47.597612805],[4.788881306,47.599959012],[4.78973924,47.600336611],[4.79034588,47.601079997]]]],&quot;type&quot;:&quot;MultiPolygon&quot;}"/>
    <s v="47.577563333, 4.79372951"/>
  </r>
  <r>
    <x v="0"/>
    <x v="124"/>
    <s v="21483"/>
    <s v="CC des Vallées de la Tille et de l'Ignon"/>
    <s v="242100154"/>
    <s v="CC"/>
    <s v="Côte-d'Or"/>
    <s v="21"/>
    <s v="Bourgogne-Franche-Comté"/>
    <s v="27"/>
    <s v="BT &lt;= 36 kVA"/>
    <m/>
    <m/>
    <n v="0"/>
    <n v="0"/>
    <n v="0"/>
    <n v="0"/>
    <n v="0"/>
    <n v="0"/>
    <n v="0"/>
    <n v="0"/>
    <n v="0"/>
    <n v="0"/>
    <s v="{&quot;coordinates&quot;:[[[[5.188381537,47.472750054],[5.189004731,47.472302489],[5.189750101,47.471530237],[5.190379094,47.471062743],[5.189516178,47.470681845],[5.190274586,47.470293865],[5.189412043,47.469467203],[5.188755185,47.46808375],[5.188407986,47.467647221],[5.186338522,47.465523958],[5.186085,47.465526918],[5.184773921,47.463663142],[5.184576196,47.463764108],[5.183860733,47.462892322],[5.183723356,47.462291551],[5.181735932,47.459760534],[5.181371474,47.459028037],[5.180658742,47.459133245],[5.177277378,47.459114596],[5.176791666,47.458729252],[5.176179783,47.458538977],[5.17474092,47.456491073],[5.175068108,47.456374196],[5.174862119,47.455977313],[5.174651546,47.454225234],[5.174433189,47.45339273],[5.173891171,47.45351542],[5.171625992,47.45079401],[5.170965436,47.450317351],[5.169535409,47.449591182],[5.169256402,47.44981521],[5.168171672,47.44918975],[5.168336297,47.449058809],[5.167030962,47.447639588],[5.167225991,47.447571119],[5.164422672,47.444592138],[5.164563982,47.444508463],[5.163646206,47.443148634],[5.163420098,47.443137529],[5.163556565,47.442539747],[5.164444578,47.440732994],[5.165484017,47.439948209],[5.165848811,47.438958048],[5.165779808,47.437350095],[5.160754473,47.438230585],[5.160411109,47.438240563],[5.159107201,47.439050922],[5.158802873,47.438844046],[5.157134639,47.437101858],[5.155108216,47.435360879],[5.154708593,47.435093621],[5.149288348,47.437674808],[5.148814772,47.438111302],[5.148222974,47.438181664],[5.147534575,47.437994456],[5.145803394,47.437188914],[5.144649429,47.436511388],[5.144940652,47.436260178],[5.143525461,47.43545508],[5.143282365,47.436046696],[5.142805836,47.435978929],[5.142922148,47.438023664],[5.142741363,47.438779826],[5.142813599,47.439225152],[5.143432341,47.440358312],[5.143421624,47.440952851],[5.144452732,47.442803324],[5.14413047,47.443639538],[5.141992355,47.444743322],[5.140119558,47.446442829],[5.138332663,47.447437423],[5.138144497,47.447279689],[5.13696834,47.447379637],[5.134434272,47.447282961],[5.132200646,47.447496804],[5.131948399,47.447196153],[5.130247676,47.447357871],[5.128322176,47.447976631],[5.128299199,47.448300334],[5.126913206,47.449134328],[5.126473944,47.449305347],[5.126590335,47.449495029],[5.128334052,47.450446508],[5.128831944,47.451015527],[5.12974167,47.451691374],[5.129833408,47.451895011],[5.130957786,47.45272631],[5.130910701,47.452844238],[5.134558281,47.455089903],[5.136010234,47.456307768],[5.137062309,47.457385274],[5.136991097,47.457996225],[5.137631381,47.458702173],[5.141952825,47.461842947],[5.141040659,47.462475674],[5.141859547,47.462996412],[5.143746269,47.464649232],[5.14422257,47.464804352],[5.146021337,47.466114763],[5.146159742,47.465824049],[5.14834137,47.468135033],[5.149266061,47.469335451],[5.149602969,47.470449461],[5.150433137,47.470716889],[5.151559295,47.471838825],[5.153399249,47.471950691],[5.153834399,47.471740929],[5.157810787,47.471444876],[5.159303864,47.471122728],[5.160009287,47.471061916],[5.162427801,47.470339838],[5.162526112,47.4706694],[5.166846748,47.470448587],[5.166769566,47.471035356],[5.171092816,47.471304216],[5.171194485,47.470667459],[5.173894687,47.47077016],[5.178370453,47.470641477],[5.182493049,47.47126487],[5.182732043,47.47103526],[5.184453211,47.47145684],[5.184949044,47.471109842],[5.188381537,47.472750054]]]],&quot;type&quot;:&quot;MultiPolygon&quot;}"/>
    <s v="47.456030796, 5.157946945"/>
  </r>
  <r>
    <x v="0"/>
    <x v="450"/>
    <s v="21482"/>
    <s v="CC Auxonne Pontailler Val de Saône"/>
    <s v="200070902"/>
    <s v="CC"/>
    <s v="Côte-d'Or"/>
    <s v="21"/>
    <s v="Bourgogne-Franche-Comté"/>
    <s v="27"/>
    <s v="BT &lt;= 36 kVA"/>
    <n v="13"/>
    <n v="31.443000000000001"/>
    <n v="0"/>
    <n v="0"/>
    <n v="0"/>
    <n v="0"/>
    <n v="0"/>
    <n v="0"/>
    <n v="0"/>
    <n v="0"/>
    <n v="0"/>
    <n v="0"/>
    <s v="{&quot;coordinates&quot;:[[[[5.48855504,47.285020115],[5.488004925,47.280173575],[5.478616176,47.283625168],[5.477907604,47.28396005],[5.472859029,47.285852043],[5.471991098,47.286320884],[5.46949522,47.284894214],[5.466512933,47.285814213],[5.466312636,47.285516742],[5.465852328,47.285466182],[5.464447059,47.285562694],[5.462673145,47.286020084],[5.461750189,47.284857077],[5.461071818,47.283715894],[5.460608985,47.283523059],[5.460087612,47.283901595],[5.461667615,47.286261192],[5.460671518,47.28705511],[5.460217576,47.286247819],[5.459815055,47.285753774],[5.458878195,47.284892768],[5.458424187,47.285066315],[5.45882842,47.285598157],[5.455626138,47.286748604],[5.451411242,47.287873526],[5.451423587,47.288202013],[5.45105381,47.288453009],[5.450959966,47.289268303],[5.450393658,47.28941897],[5.450000036,47.289756931],[5.450531628,47.290992241],[5.449663443,47.290997065],[5.448864432,47.289789914],[5.447183016,47.290162245],[5.446807333,47.290313376],[5.445486003,47.290308811],[5.44335992,47.291295712],[5.443202307,47.291264805],[5.442770789,47.292575365],[5.441876411,47.293751557],[5.441325614,47.294070277],[5.438894342,47.295017576],[5.438599069,47.295337216],[5.437276053,47.295619003],[5.436498507,47.295493028],[5.436186383,47.295033034],[5.434582587,47.296159209],[5.434236921,47.296302463],[5.433454604,47.296334184],[5.432986551,47.29666914],[5.431890587,47.296586737],[5.430734922,47.297086505],[5.429837079,47.297579061],[5.428304714,47.297771458],[5.426775034,47.297671963],[5.426765235,47.297953176],[5.425423798,47.297946998],[5.424787956,47.29917078],[5.424532258,47.299489554],[5.42493306,47.300419672],[5.425478174,47.300821684],[5.426168937,47.30175114],[5.426542076,47.303415871],[5.427059241,47.303432977],[5.427341504,47.303760319],[5.427547802,47.304750337],[5.427982544,47.305521216],[5.427883994,47.305801583],[5.427958086,47.306415186],[5.427789525,47.306552911],[5.428896983,47.30744121],[5.430516187,47.308049484],[5.429812133,47.309024333],[5.429050491,47.309429362],[5.428114693,47.309731752],[5.427951951,47.30941272],[5.425999223,47.309629182],[5.424690333,47.310027607],[5.425004644,47.310477675],[5.425592219,47.310849979],[5.425960418,47.310968376],[5.426914915,47.311196103],[5.430848729,47.311709118],[5.432347589,47.312083915],[5.432625763,47.312202377],[5.433579225,47.313048827],[5.433897539,47.313526709],[5.433944218,47.31400128],[5.433559092,47.314649726],[5.432756499,47.315262788],[5.430490523,47.316053303],[5.42961416,47.316471543],[5.426783077,47.318181674],[5.426470424,47.318472817],[5.426186256,47.318984026],[5.426151583,47.31988721],[5.426433201,47.320960311],[5.426783966,47.321541108],[5.427037621,47.321760969],[5.42788309,47.322121566],[5.429074522,47.322253357],[5.429860575,47.322032457],[5.430548673,47.321608253],[5.431678612,47.320470475],[5.432587439,47.319861502],[5.433467918,47.319591764],[5.434904286,47.319342783],[5.436323708,47.319275174],[5.437897043,47.319417771],[5.43863816,47.319579634],[5.442101336,47.320736234],[5.44405026,47.321126636],[5.445869661,47.321609801],[5.448133742,47.322490661],[5.448754928,47.322896369],[5.449587527,47.323667785],[5.450152017,47.324020642],[5.451949349,47.324858141],[5.453127985,47.325199812],[5.454780448,47.325503534],[5.456001787,47.325475001],[5.457011955,47.325058234],[5.457706233,47.324946266],[5.459018151,47.325015757],[5.460990027,47.325293711],[5.46186402,47.325721011],[5.462675562,47.326374797],[5.464633194,47.328821801],[5.465323265,47.329511472],[5.465694821,47.329726948],[5.466325944,47.32991169],[5.467680638,47.330130589],[5.468606118,47.330205486],[5.469773655,47.32998431],[5.470669524,47.329502306],[5.470860053,47.32886418],[5.470271803,47.327884159],[5.469789808,47.327456688],[5.469728953,47.327084204],[5.470156025,47.326894084],[5.470721368,47.327002744],[5.471378207,47.327257163],[5.472262022,47.3271762],[5.472831957,47.326866841],[5.472941561,47.326600609],[5.472861879,47.32596373],[5.472954238,47.325352008],[5.473731508,47.324138455],[5.474574827,47.324070945],[5.475658435,47.324417119],[5.475917475,47.324404389],[5.476535507,47.323932764],[5.476789046,47.323485124],[5.476821631,47.322813426],[5.476621417,47.321775618],[5.476831541,47.3211911],[5.476499105,47.3206749],[5.475635901,47.320683405],[5.474662034,47.321480551],[5.474145438,47.321566318],[5.473668919,47.321400842],[5.473404389,47.321035401],[5.473836832,47.320330866],[5.473801772,47.320058709],[5.472994811,47.318959067],[5.47306113,47.318558655],[5.4728146,47.318152299],[5.472197363,47.317979007],[5.471424309,47.318074727],[5.471070956,47.3182822],[5.470646757,47.31833176],[5.470164202,47.318206928],[5.469686562,47.317929777],[5.46900183,47.31712383],[5.468873593,47.316725757],[5.468947511,47.316403545],[5.4693934,47.316278774],[5.470189018,47.316357317],[5.471318258,47.31672057],[5.472395093,47.3167796],[5.47508433,47.315414506],[5.47534109,47.314865022],[5.474776691,47.313912433],[5.474804124,47.31350204],[5.474988657,47.313281942],[5.475386964,47.313188785],[5.475974158,47.313228499],[5.476385735,47.313365629],[5.477504003,47.314381147],[5.47787666,47.314592957],[5.478410194,47.314588771],[5.479125678,47.314337514],[5.479401909,47.31309228],[5.479906389,47.312860836],[5.480627609,47.313164264],[5.480722298,47.314152988],[5.48059928,47.314901379],[5.480442559,47.315321742],[5.479643165,47.315878328],[5.479508843,47.31629641],[5.479599653,47.316513335],[5.480163175,47.316641802],[5.481943883,47.316541593],[5.482771786,47.316658989],[5.483697702,47.316948114],[5.485134379,47.316797574],[5.48616565,47.316472861],[5.486783169,47.316108368],[5.487034544,47.315731001],[5.487204402,47.315195059],[5.488070438,47.314735165],[5.488954504,47.314521663],[5.490198389,47.314470665],[5.490800964,47.314641475],[5.49233378,47.314766191],[5.49346969,47.314757106],[5.495424252,47.314495334],[5.496093082,47.314666494],[5.496583741,47.314964876],[5.496930925,47.315766222],[5.497343989,47.315990613],[5.497831695,47.315940489],[5.498158133,47.315726306],[5.498755017,47.31398144],[5.499419552,47.313406005],[5.50035527,47.312852645],[5.501196593,47.312775072],[5.501811008,47.312943769],[5.502702627,47.313575744],[5.503582672,47.31376032],[5.504261336,47.31360247],[5.504798081,47.313127934],[5.505045459,47.312270544],[5.504658034,47.311062976],[5.504488161,47.309721012],[5.504777885,47.308778043],[5.505155891,47.308279909],[5.505676069,47.308019188],[5.50659685,47.307829975],[5.507674173,47.307845431],[5.508696951,47.30799716],[5.509418264,47.308243667],[5.509252689,47.30787436],[5.500053343,47.299202903],[5.499292179,47.299632717],[5.498995258,47.299682345],[5.49729309,47.299693772],[5.495913431,47.29980722],[5.49541766,47.299965596],[5.494181979,47.299872371],[5.49353799,47.300146511],[5.493204197,47.300713911],[5.4922727,47.300898748],[5.486798799,47.295375182],[5.48632841,47.295052008],[5.485619719,47.294871743],[5.485721133,47.293544658],[5.483808772,47.293644158],[5.483573789,47.293315033],[5.482040312,47.292274228],[5.482435506,47.292002772],[5.481948474,47.291089086],[5.481832872,47.2906214],[5.486334674,47.289668455],[5.486772246,47.285224073],[5.48855504,47.285020115]]]],&quot;type&quot;:&quot;MultiPolygon&quot;}"/>
    <s v="47.305383229, 5.463721936"/>
  </r>
  <r>
    <x v="0"/>
    <x v="450"/>
    <s v="21482"/>
    <s v="CC Auxonne Pontailler Val de Saône"/>
    <s v="200070902"/>
    <s v="CC"/>
    <s v="Côte-d'Or"/>
    <s v="21"/>
    <s v="Bourgogne-Franche-Comté"/>
    <s v="27"/>
    <s v="HTA"/>
    <n v="0"/>
    <n v="0"/>
    <n v="0"/>
    <n v="0"/>
    <n v="1"/>
    <n v="585.45799999999997"/>
    <n v="0"/>
    <n v="0"/>
    <n v="0"/>
    <n v="0"/>
    <n v="0"/>
    <n v="0"/>
    <s v="{&quot;coordinates&quot;:[[[[5.48855504,47.285020115],[5.488004925,47.280173575],[5.478616176,47.283625168],[5.477907604,47.28396005],[5.472859029,47.285852043],[5.471991098,47.286320884],[5.46949522,47.284894214],[5.466512933,47.285814213],[5.466312636,47.285516742],[5.465852328,47.285466182],[5.464447059,47.285562694],[5.462673145,47.286020084],[5.461750189,47.284857077],[5.461071818,47.283715894],[5.460608985,47.283523059],[5.460087612,47.283901595],[5.461667615,47.286261192],[5.460671518,47.28705511],[5.460217576,47.286247819],[5.459815055,47.285753774],[5.458878195,47.284892768],[5.458424187,47.285066315],[5.45882842,47.285598157],[5.455626138,47.286748604],[5.451411242,47.287873526],[5.451423587,47.288202013],[5.45105381,47.288453009],[5.450959966,47.289268303],[5.450393658,47.28941897],[5.450000036,47.289756931],[5.450531628,47.290992241],[5.449663443,47.290997065],[5.448864432,47.289789914],[5.447183016,47.290162245],[5.446807333,47.290313376],[5.445486003,47.290308811],[5.44335992,47.291295712],[5.443202307,47.291264805],[5.442770789,47.292575365],[5.441876411,47.293751557],[5.441325614,47.294070277],[5.438894342,47.295017576],[5.438599069,47.295337216],[5.437276053,47.295619003],[5.436498507,47.295493028],[5.436186383,47.295033034],[5.434582587,47.296159209],[5.434236921,47.296302463],[5.433454604,47.296334184],[5.432986551,47.29666914],[5.431890587,47.296586737],[5.430734922,47.297086505],[5.429837079,47.297579061],[5.428304714,47.297771458],[5.426775034,47.297671963],[5.426765235,47.297953176],[5.425423798,47.297946998],[5.424787956,47.29917078],[5.424532258,47.299489554],[5.42493306,47.300419672],[5.425478174,47.300821684],[5.426168937,47.30175114],[5.426542076,47.303415871],[5.427059241,47.303432977],[5.427341504,47.303760319],[5.427547802,47.304750337],[5.427982544,47.305521216],[5.427883994,47.305801583],[5.427958086,47.306415186],[5.427789525,47.306552911],[5.428896983,47.30744121],[5.430516187,47.308049484],[5.429812133,47.309024333],[5.429050491,47.309429362],[5.428114693,47.309731752],[5.427951951,47.30941272],[5.425999223,47.309629182],[5.424690333,47.310027607],[5.425004644,47.310477675],[5.425592219,47.310849979],[5.425960418,47.310968376],[5.426914915,47.311196103],[5.430848729,47.311709118],[5.432347589,47.312083915],[5.432625763,47.312202377],[5.433579225,47.313048827],[5.433897539,47.313526709],[5.433944218,47.31400128],[5.433559092,47.314649726],[5.432756499,47.315262788],[5.430490523,47.316053303],[5.42961416,47.316471543],[5.426783077,47.318181674],[5.426470424,47.318472817],[5.426186256,47.318984026],[5.426151583,47.31988721],[5.426433201,47.320960311],[5.426783966,47.321541108],[5.427037621,47.321760969],[5.42788309,47.322121566],[5.429074522,47.322253357],[5.429860575,47.322032457],[5.430548673,47.321608253],[5.431678612,47.320470475],[5.432587439,47.319861502],[5.433467918,47.319591764],[5.434904286,47.319342783],[5.436323708,47.319275174],[5.437897043,47.319417771],[5.43863816,47.319579634],[5.442101336,47.320736234],[5.44405026,47.321126636],[5.445869661,47.321609801],[5.448133742,47.322490661],[5.448754928,47.322896369],[5.449587527,47.323667785],[5.450152017,47.324020642],[5.451949349,47.324858141],[5.453127985,47.325199812],[5.454780448,47.325503534],[5.456001787,47.325475001],[5.457011955,47.325058234],[5.457706233,47.324946266],[5.459018151,47.325015757],[5.460990027,47.325293711],[5.46186402,47.325721011],[5.462675562,47.326374797],[5.464633194,47.328821801],[5.465323265,47.329511472],[5.465694821,47.329726948],[5.466325944,47.32991169],[5.467680638,47.330130589],[5.468606118,47.330205486],[5.469773655,47.32998431],[5.470669524,47.329502306],[5.470860053,47.32886418],[5.470271803,47.327884159],[5.469789808,47.327456688],[5.469728953,47.327084204],[5.470156025,47.326894084],[5.470721368,47.327002744],[5.471378207,47.327257163],[5.472262022,47.3271762],[5.472831957,47.326866841],[5.472941561,47.326600609],[5.472861879,47.32596373],[5.472954238,47.325352008],[5.473731508,47.324138455],[5.474574827,47.324070945],[5.475658435,47.324417119],[5.475917475,47.324404389],[5.476535507,47.323932764],[5.476789046,47.323485124],[5.476821631,47.322813426],[5.476621417,47.321775618],[5.476831541,47.3211911],[5.476499105,47.3206749],[5.475635901,47.320683405],[5.474662034,47.321480551],[5.474145438,47.321566318],[5.473668919,47.321400842],[5.473404389,47.321035401],[5.473836832,47.320330866],[5.473801772,47.320058709],[5.472994811,47.318959067],[5.47306113,47.318558655],[5.4728146,47.318152299],[5.472197363,47.317979007],[5.471424309,47.318074727],[5.471070956,47.3182822],[5.470646757,47.31833176],[5.470164202,47.318206928],[5.469686562,47.317929777],[5.46900183,47.31712383],[5.468873593,47.316725757],[5.468947511,47.316403545],[5.4693934,47.316278774],[5.470189018,47.316357317],[5.471318258,47.31672057],[5.472395093,47.3167796],[5.47508433,47.315414506],[5.47534109,47.314865022],[5.474776691,47.313912433],[5.474804124,47.31350204],[5.474988657,47.313281942],[5.475386964,47.313188785],[5.475974158,47.313228499],[5.476385735,47.313365629],[5.477504003,47.314381147],[5.47787666,47.314592957],[5.478410194,47.314588771],[5.479125678,47.314337514],[5.479401909,47.31309228],[5.479906389,47.312860836],[5.480627609,47.313164264],[5.480722298,47.314152988],[5.48059928,47.314901379],[5.480442559,47.315321742],[5.479643165,47.315878328],[5.479508843,47.31629641],[5.479599653,47.316513335],[5.480163175,47.316641802],[5.481943883,47.316541593],[5.482771786,47.316658989],[5.483697702,47.316948114],[5.485134379,47.316797574],[5.48616565,47.316472861],[5.486783169,47.316108368],[5.487034544,47.315731001],[5.487204402,47.315195059],[5.488070438,47.314735165],[5.488954504,47.314521663],[5.490198389,47.314470665],[5.490800964,47.314641475],[5.49233378,47.314766191],[5.49346969,47.314757106],[5.495424252,47.314495334],[5.496093082,47.314666494],[5.496583741,47.314964876],[5.496930925,47.315766222],[5.497343989,47.315990613],[5.497831695,47.315940489],[5.498158133,47.315726306],[5.498755017,47.31398144],[5.499419552,47.313406005],[5.50035527,47.312852645],[5.501196593,47.312775072],[5.501811008,47.312943769],[5.502702627,47.313575744],[5.503582672,47.31376032],[5.504261336,47.31360247],[5.504798081,47.313127934],[5.505045459,47.312270544],[5.504658034,47.311062976],[5.504488161,47.309721012],[5.504777885,47.308778043],[5.505155891,47.308279909],[5.505676069,47.308019188],[5.50659685,47.307829975],[5.507674173,47.307845431],[5.508696951,47.30799716],[5.509418264,47.308243667],[5.509252689,47.30787436],[5.500053343,47.299202903],[5.499292179,47.299632717],[5.498995258,47.299682345],[5.49729309,47.299693772],[5.495913431,47.29980722],[5.49541766,47.299965596],[5.494181979,47.299872371],[5.49353799,47.300146511],[5.493204197,47.300713911],[5.4922727,47.300898748],[5.486798799,47.295375182],[5.48632841,47.295052008],[5.485619719,47.294871743],[5.485721133,47.293544658],[5.483808772,47.293644158],[5.483573789,47.293315033],[5.482040312,47.292274228],[5.482435506,47.292002772],[5.481948474,47.291089086],[5.481832872,47.2906214],[5.486334674,47.289668455],[5.486772246,47.285224073],[5.48855504,47.285020115]]]],&quot;type&quot;:&quot;MultiPolygon&quot;}"/>
    <s v="47.305383229, 5.463721936"/>
  </r>
  <r>
    <x v="0"/>
    <x v="451"/>
    <s v="21476"/>
    <s v="CC de Pouilly-en-Auxois/Bligny-sur-Ouche"/>
    <s v="200071207"/>
    <s v="CC"/>
    <s v="Côte-d'Or"/>
    <s v="21"/>
    <s v="Bourgogne-Franche-Comté"/>
    <s v="27"/>
    <s v="BT &lt;= 36 kVA"/>
    <m/>
    <m/>
    <n v="0"/>
    <n v="0"/>
    <n v="0"/>
    <n v="0"/>
    <n v="0"/>
    <n v="0"/>
    <n v="0"/>
    <n v="0"/>
    <n v="0"/>
    <n v="0"/>
    <s v="{&quot;coordinates&quot;:[[[[4.593033898,47.144622408],[4.592494536,47.144905378],[4.593251782,47.145786427],[4.593258631,47.146241074],[4.593629046,47.14711754],[4.593558371,47.147762355],[4.59664055,47.150752678],[4.598042429,47.151644612],[4.598830005,47.152473879],[4.59913974,47.153035999],[4.599823389,47.152942807],[4.600132166,47.153116833],[4.600131299,47.153665235],[4.599779035,47.153716029],[4.600185396,47.154330839],[4.600673667,47.154769823],[4.601273321,47.155669208],[4.601873745,47.156283129],[4.601697319,47.156476471],[4.60239041,47.157009865],[4.603266538,47.157527212],[4.603128288,47.15762818],[4.604493868,47.15884291],[4.605185592,47.159594221],[4.606611967,47.162135384],[4.607287737,47.162526714],[4.607780297,47.163237553],[4.608178826,47.163319363],[4.61002883,47.163372889],[4.612451191,47.162919551],[4.614286489,47.162658947],[4.616468546,47.162823],[4.617181348,47.162466361],[4.623022205,47.161720961],[4.627513186,47.160698894],[4.62827886,47.159823665],[4.630556766,47.158533626],[4.63150426,47.158259135],[4.631432373,47.158021521],[4.630561961,47.157397145],[4.630828248,47.156948555],[4.631704516,47.156764213],[4.632546016,47.15700088],[4.633245361,47.157773534],[4.63886402,47.156517183],[4.64052355,47.156304571],[4.64119743,47.154678647],[4.64219376,47.153845072],[4.642439016,47.152710581],[4.642664687,47.152362492],[4.643295535,47.152012252],[4.64369168,47.151670745],[4.644065777,47.151126039],[4.64522409,47.150067714],[4.646369451,47.149407577],[4.647430993,47.148554115],[4.648121791,47.148094935],[4.648256202,47.148130841],[4.649047468,47.147547758],[4.649941881,47.147359414],[4.650186106,47.14718844],[4.650830624,47.147158536],[4.651246118,47.147278677],[4.652643257,47.147214609],[4.652488785,47.147600424],[4.652345332,47.149163022],[4.652417931,47.150754952],[4.655048573,47.150579587],[4.656758111,47.150026538],[4.656617368,47.149742197],[4.657157623,47.149583179],[4.659149727,47.148606419],[4.660160614,47.149199754],[4.660072999,47.149055131],[4.661785435,47.148684765],[4.662028991,47.148150877],[4.662103902,47.147498745],[4.662334202,47.147305433],[4.663322757,47.146790554],[4.663779659,47.146412982],[4.665394715,47.145970121],[4.664536554,47.145193635],[4.663942574,47.144807761],[4.663829832,47.144576154],[4.66241276,47.144034612],[4.661711506,47.14363586],[4.660123212,47.143232724],[4.657307404,47.142954313],[4.655924424,47.142745387],[4.655549897,47.142583254],[4.65491641,47.142068229],[4.654269733,47.14181093],[4.652387118,47.141575786],[4.651611488,47.141588661],[4.651660055,47.141192651],[4.650871399,47.141167886],[4.650097571,47.140722375],[4.649748124,47.139783641],[4.64848926,47.138451745],[4.648289619,47.137792727],[4.647764236,47.138391834],[4.647461303,47.138886016],[4.646837234,47.139322634],[4.646719045,47.13964399],[4.64683423,47.140562653],[4.646084965,47.140401321],[4.645366404,47.140337701],[4.644635834,47.140140074],[4.643178851,47.140096839],[4.643169574,47.139706158],[4.642629398,47.139303203],[4.64048466,47.139773071],[4.638701386,47.140022562],[4.638507833,47.140210804],[4.636841027,47.139212339],[4.637014243,47.139049602],[4.636210862,47.13888627],[4.635685612,47.139146734],[4.635545083,47.13986461],[4.634906965,47.140189699],[4.634468265,47.140171584],[4.633672753,47.139919876],[4.632972575,47.139460605],[4.631141157,47.138730927],[4.631606915,47.138074208],[4.631931691,47.137381654],[4.632403225,47.135653266],[4.632384115,47.134630579],[4.631726661,47.134751514],[4.631281509,47.134562385],[4.630463719,47.134443342],[4.630342411,47.13418481],[4.62955073,47.134274306],[4.628736435,47.134532506],[4.628321076,47.134455508],[4.627676207,47.134818474],[4.627092769,47.135031092],[4.626723207,47.134984961],[4.626312271,47.135229367],[4.624428569,47.135821337],[4.624528046,47.135969421],[4.622990972,47.136548394],[4.622393186,47.136943087],[4.622135681,47.137550924],[4.621455709,47.138197099],[4.620953441,47.138916421],[4.613676372,47.13868676],[4.611657418,47.13825115],[4.610423242,47.139124695],[4.609847603,47.139337115],[4.608291873,47.139697331],[4.607621264,47.139956084],[4.601821727,47.14330526],[4.600661884,47.143891313],[4.598565892,47.143797822],[4.596590764,47.143818787],[4.593905139,47.144360078],[4.59370733,47.144767117],[4.593033898,47.144622408]]]],&quot;type&quot;:&quot;MultiPolygon&quot;}"/>
    <s v="47.148685761, 4.624657399"/>
  </r>
  <r>
    <x v="0"/>
    <x v="451"/>
    <s v="21476"/>
    <s v="CC de Pouilly-en-Auxois/Bligny-sur-Ouche"/>
    <s v="200071207"/>
    <s v="CC"/>
    <s v="Côte-d'Or"/>
    <s v="21"/>
    <s v="Bourgogne-Franche-Comté"/>
    <s v="27"/>
    <s v="BT &gt; 36 kVA"/>
    <n v="2"/>
    <n v="246.892"/>
    <n v="0"/>
    <n v="0"/>
    <n v="0"/>
    <n v="0"/>
    <n v="0"/>
    <n v="0"/>
    <n v="0"/>
    <n v="0"/>
    <n v="0"/>
    <n v="0"/>
    <s v="{&quot;coordinates&quot;:[[[[4.593033898,47.144622408],[4.592494536,47.144905378],[4.593251782,47.145786427],[4.593258631,47.146241074],[4.593629046,47.14711754],[4.593558371,47.147762355],[4.59664055,47.150752678],[4.598042429,47.151644612],[4.598830005,47.152473879],[4.59913974,47.153035999],[4.599823389,47.152942807],[4.600132166,47.153116833],[4.600131299,47.153665235],[4.599779035,47.153716029],[4.600185396,47.154330839],[4.600673667,47.154769823],[4.601273321,47.155669208],[4.601873745,47.156283129],[4.601697319,47.156476471],[4.60239041,47.157009865],[4.603266538,47.157527212],[4.603128288,47.15762818],[4.604493868,47.15884291],[4.605185592,47.159594221],[4.606611967,47.162135384],[4.607287737,47.162526714],[4.607780297,47.163237553],[4.608178826,47.163319363],[4.61002883,47.163372889],[4.612451191,47.162919551],[4.614286489,47.162658947],[4.616468546,47.162823],[4.617181348,47.162466361],[4.623022205,47.161720961],[4.627513186,47.160698894],[4.62827886,47.159823665],[4.630556766,47.158533626],[4.63150426,47.158259135],[4.631432373,47.158021521],[4.630561961,47.157397145],[4.630828248,47.156948555],[4.631704516,47.156764213],[4.632546016,47.15700088],[4.633245361,47.157773534],[4.63886402,47.156517183],[4.64052355,47.156304571],[4.64119743,47.154678647],[4.64219376,47.153845072],[4.642439016,47.152710581],[4.642664687,47.152362492],[4.643295535,47.152012252],[4.64369168,47.151670745],[4.644065777,47.151126039],[4.64522409,47.150067714],[4.646369451,47.149407577],[4.647430993,47.148554115],[4.648121791,47.148094935],[4.648256202,47.148130841],[4.649047468,47.147547758],[4.649941881,47.147359414],[4.650186106,47.14718844],[4.650830624,47.147158536],[4.651246118,47.147278677],[4.652643257,47.147214609],[4.652488785,47.147600424],[4.652345332,47.149163022],[4.652417931,47.150754952],[4.655048573,47.150579587],[4.656758111,47.150026538],[4.656617368,47.149742197],[4.657157623,47.149583179],[4.659149727,47.148606419],[4.660160614,47.149199754],[4.660072999,47.149055131],[4.661785435,47.148684765],[4.662028991,47.148150877],[4.662103902,47.147498745],[4.662334202,47.147305433],[4.663322757,47.146790554],[4.663779659,47.146412982],[4.665394715,47.145970121],[4.664536554,47.145193635],[4.663942574,47.144807761],[4.663829832,47.144576154],[4.66241276,47.144034612],[4.661711506,47.14363586],[4.660123212,47.143232724],[4.657307404,47.142954313],[4.655924424,47.142745387],[4.655549897,47.142583254],[4.65491641,47.142068229],[4.654269733,47.14181093],[4.652387118,47.141575786],[4.651611488,47.141588661],[4.651660055,47.141192651],[4.650871399,47.141167886],[4.650097571,47.140722375],[4.649748124,47.139783641],[4.64848926,47.138451745],[4.648289619,47.137792727],[4.647764236,47.138391834],[4.647461303,47.138886016],[4.646837234,47.139322634],[4.646719045,47.13964399],[4.64683423,47.140562653],[4.646084965,47.140401321],[4.645366404,47.140337701],[4.644635834,47.140140074],[4.643178851,47.140096839],[4.643169574,47.139706158],[4.642629398,47.139303203],[4.64048466,47.139773071],[4.638701386,47.140022562],[4.638507833,47.140210804],[4.636841027,47.139212339],[4.637014243,47.139049602],[4.636210862,47.13888627],[4.635685612,47.139146734],[4.635545083,47.13986461],[4.634906965,47.140189699],[4.634468265,47.140171584],[4.633672753,47.139919876],[4.632972575,47.139460605],[4.631141157,47.138730927],[4.631606915,47.138074208],[4.631931691,47.137381654],[4.632403225,47.135653266],[4.632384115,47.134630579],[4.631726661,47.134751514],[4.631281509,47.134562385],[4.630463719,47.134443342],[4.630342411,47.13418481],[4.62955073,47.134274306],[4.628736435,47.134532506],[4.628321076,47.134455508],[4.627676207,47.134818474],[4.627092769,47.135031092],[4.626723207,47.134984961],[4.626312271,47.135229367],[4.624428569,47.135821337],[4.624528046,47.135969421],[4.622990972,47.136548394],[4.622393186,47.136943087],[4.622135681,47.137550924],[4.621455709,47.138197099],[4.620953441,47.138916421],[4.613676372,47.13868676],[4.611657418,47.13825115],[4.610423242,47.139124695],[4.609847603,47.139337115],[4.608291873,47.139697331],[4.607621264,47.139956084],[4.601821727,47.14330526],[4.600661884,47.143891313],[4.598565892,47.143797822],[4.596590764,47.143818787],[4.593905139,47.144360078],[4.59370733,47.144767117],[4.593033898,47.144622408]]]],&quot;type&quot;:&quot;MultiPolygon&quot;}"/>
    <s v="47.148685761, 4.624657399"/>
  </r>
  <r>
    <x v="0"/>
    <x v="452"/>
    <s v="21475"/>
    <s v="CC Rives de Saône"/>
    <s v="242101509"/>
    <s v="CC"/>
    <s v="Côte-d'Or"/>
    <s v="21"/>
    <s v="Bourgogne-Franche-Comté"/>
    <s v="27"/>
    <s v="BT &lt;= 36 kVA"/>
    <n v="11"/>
    <n v="61.188000000000002"/>
    <n v="0"/>
    <n v="0"/>
    <n v="0"/>
    <n v="0"/>
    <n v="0"/>
    <n v="0"/>
    <n v="0"/>
    <n v="0"/>
    <n v="0"/>
    <n v="0"/>
    <s v="{&quot;coordinates&quot;:[[[[5.232326365,47.086240394],[5.232975445,47.08624767],[5.233556298,47.086008576],[5.235575092,47.084703196],[5.236168542,47.084005401],[5.237861646,47.082862096],[5.238859703,47.082287948],[5.239826653,47.081949472],[5.242021311,47.081836663],[5.242232371,47.080760761],[5.242079933,47.080265644],[5.242223508,47.079913395],[5.242082149,47.079526144],[5.241732655,47.079079883],[5.24186015,47.078753166],[5.242352042,47.078248249],[5.242426949,47.077766733],[5.242211553,47.077247618],[5.24178123,47.077076732],[5.241696443,47.076876625],[5.242121993,47.07655223],[5.242436754,47.07613181],[5.242567943,47.075418628],[5.241790142,47.074436668],[5.241021384,47.074084103],[5.240154488,47.07409821],[5.23970524,47.073756555],[5.239269285,47.072782363],[5.238521956,47.072151057],[5.237850796,47.070781514],[5.237622052,47.070669757],[5.237034636,47.070714457],[5.236496332,47.070226802],[5.235896112,47.069994335],[5.235595455,47.069069751],[5.235567964,47.068406482],[5.234871205,47.068070498],[5.234595008,47.067608387],[5.233769767,47.067607233],[5.233255167,47.067276724],[5.233187717,47.066761938],[5.232772673,47.066320521],[5.232826257,47.06560885],[5.232377115,47.064502488],[5.232436091,47.064303198],[5.233189182,47.064122918],[5.234135465,47.063738045],[5.234995553,47.063181901],[5.236705785,47.062593982],[5.236956945,47.061975755],[5.236945048,47.061116734],[5.236742203,47.060770296],[5.236791735,47.060184794],[5.23648844,47.059704298],[5.236806724,47.059274815],[5.236800121,47.058893053],[5.237300107,47.058650093],[5.236259042,47.058399146],[5.236275972,47.057980902],[5.23688463,47.056926126],[5.236679591,47.056335645],[5.236342047,47.055950383],[5.235682909,47.055532615],[5.235018088,47.054850153],[5.234014554,47.053530251],[5.232871177,47.052332834],[5.232585364,47.051890719],[5.232489688,47.051457538],[5.231822219,47.051186722],[5.230180313,47.049530556],[5.2299261,47.048927503],[5.229701252,47.047344839],[5.230884837,47.044451499],[5.235625064,47.042782729],[5.23639074,47.03814467],[5.235945815,47.038185711],[5.235535811,47.037256933],[5.235801926,47.036079983],[5.23327118,47.036112746],[5.232880791,47.035465496],[5.231913274,47.033222572],[5.236438691,47.03100397],[5.237246128,47.030843315],[5.238260496,47.03084437],[5.238643938,47.030592849],[5.239088802,47.028932352],[5.238477681,47.028076835],[5.236754339,47.026732177],[5.236400056,47.026351743],[5.235955646,47.026275686],[5.232721915,47.027007486],[5.232263129,47.027220814],[5.230706705,47.028412789],[5.229945828,47.028679681],[5.229576628,47.028032911],[5.22962858,47.027441055],[5.229025948,47.026946504],[5.2281012,47.026849067],[5.22708116,47.027123644],[5.226739214,47.027072596],[5.22631593,47.026326882],[5.225711102,47.025937738],[5.221035638,47.026718611],[5.219432597,47.023034103],[5.218678443,47.023175597],[5.217313254,47.018958685],[5.218038565,47.018853781],[5.218746466,47.018581678],[5.219636173,47.019176141],[5.221760277,47.018626387],[5.223492855,47.01797245],[5.224595067,47.017458534],[5.225350574,47.016808983],[5.225701355,47.015989795],[5.22565562,47.01513592],[5.224526767,47.012508745],[5.223895396,47.010543891],[5.222370539,47.010703865],[5.216719976,47.011373664],[5.213687097,47.011624623],[5.214078942,47.013184307],[5.214441774,47.014164501],[5.216239168,47.017625578],[5.215733326,47.018039698],[5.21157772,47.017930249],[5.208674747,47.018243429],[5.207855092,47.018263613],[5.207412718,47.017751478],[5.205660098,47.016533028],[5.205024144,47.016213726],[5.204280203,47.016152278],[5.204084107,47.016381194],[5.203199169,47.017027668],[5.201461808,47.018150645],[5.199579738,47.019667247],[5.199602632,47.020326111],[5.200015996,47.020806403],[5.19873317,47.02083805],[5.197217605,47.021073164],[5.196742629,47.021084906],[5.195813767,47.021724049],[5.19610099,47.022277007],[5.194983742,47.023498863],[5.194502869,47.02388449],[5.194776331,47.025070891],[5.194755731,47.025600882],[5.194604501,47.026092826],[5.195216791,47.026638705],[5.195407473,47.027084518],[5.194902748,47.027823665],[5.194264142,47.027959198],[5.194606267,47.02866333],[5.195030902,47.028902043],[5.195709195,47.028932378],[5.198296482,47.027838355],[5.19884961,47.029129304],[5.198748476,47.029427553],[5.198367306,47.029674393],[5.196672261,47.030392973],[5.195779402,47.030431573],[5.194772455,47.031163156],[5.195030858,47.031427546],[5.194852589,47.031805617],[5.193371987,47.032390372],[5.192251298,47.032528744],[5.187904827,47.032350894],[5.187539089,47.03223263],[5.187145668,47.031821269],[5.186809097,47.031837552],[5.186437183,47.032054453],[5.185804722,47.032180813],[5.185437496,47.033359542],[5.185044048,47.033695735],[5.18505793,47.034038629],[5.184792399,47.034248107],[5.183885226,47.034618332],[5.183173368,47.034411129],[5.1806166,47.033308384],[5.179038492,47.032787866],[5.175730929,47.032303533],[5.175420249,47.03240666],[5.176116928,47.033153698],[5.176502687,47.033507596],[5.177366611,47.033991181],[5.17606344,47.034310267],[5.175620994,47.035818222],[5.175493578,47.035990849],[5.174720698,47.036132403],[5.177834043,47.03891534],[5.177618423,47.03922023],[5.177639931,47.03959],[5.176839366,47.042051312],[5.179437149,47.043410962],[5.178353277,47.045055318],[5.17702088,47.04537496],[5.177949203,47.04552318],[5.179808983,47.045635802],[5.179878139,47.046108249],[5.178852678,47.04688326],[5.178796212,47.047149122],[5.179018388,47.048050102],[5.179133592,47.049369208],[5.180139385,47.050291424],[5.180829572,47.050642264],[5.181440979,47.050836971],[5.182523021,47.051036293],[5.185284731,47.053468118],[5.18514002,47.054027469],[5.18573489,47.05465839],[5.184799187,47.05569925],[5.18465857,47.055969408],[5.181740485,47.057689892],[5.18314211,47.058813562],[5.189782208,47.061383579],[5.19161789,47.061991845],[5.192269782,47.061978576],[5.193056852,47.062113148],[5.194835751,47.061939761],[5.197042697,47.061629411],[5.198239511,47.061371569],[5.200460282,47.061078002],[5.198522814,47.06240465],[5.197029788,47.063577804],[5.196646144,47.063931856],[5.196518434,47.06461519],[5.197833232,47.065924976],[5.197913671,47.066152215],[5.197757537,47.066752328],[5.197549702,47.066957131],[5.196214583,47.067447262],[5.195817581,47.067668266],[5.194744998,47.068488438],[5.19378584,47.069019133],[5.19258627,47.07002453],[5.192073463,47.070316168],[5.191717031,47.070855223],[5.190619094,47.074786727],[5.190517198,47.076140554],[5.19094948,47.077142902],[5.19153669,47.077966681],[5.192690599,47.078849058],[5.193034084,47.078736262],[5.193350527,47.07889868],[5.1932384,47.07918902],[5.193817609,47.079620251],[5.19601235,47.080287388],[5.197008618,47.080307181],[5.197986432,47.080230044],[5.198821327,47.08007546],[5.199550135,47.079712132],[5.200058085,47.079138647],[5.200286385,47.078723597],[5.200264436,47.078250265],[5.199836231,47.077643263],[5.199367628,47.076368735],[5.199292637,47.074756169],[5.199475337,47.074096106],[5.200917352,47.072539316],[5.201797614,47.072013668],[5.203763547,47.072990342],[5.206102407,47.074928082],[5.206761939,47.075709878],[5.207314567,47.076101922],[5.209506281,47.077080493],[5.211835716,47.078393238],[5.213594239,47.079189082],[5.215072715,47.079649816],[5.217296113,47.079820636],[5.218681325,47.079839984],[5.219462981,47.080059149],[5.220379226,47.080024435],[5.220986566,47.08014066],[5.223000837,47.080738705],[5.223756843,47.081038495],[5.225755821,47.082318597],[5.22673931,47.083240854],[5.22762832,47.084652188],[5.22838954,47.085299507],[5.229340097,47.085709895],[5.23034935,47.085976837],[5.232326365,47.086240394]]]],&quot;type&quot;:&quot;MultiPolygon&quot;}"/>
    <s v="47.049975884, 5.211420227"/>
  </r>
  <r>
    <x v="0"/>
    <x v="453"/>
    <s v="21473"/>
    <s v="Dijon Métropole"/>
    <s v="242100410"/>
    <s v="ME"/>
    <s v="Côte-d'Or"/>
    <s v="21"/>
    <s v="Bourgogne-Franche-Comté"/>
    <s v="27"/>
    <s v="BT &lt;= 36 kVA"/>
    <m/>
    <m/>
    <n v="0"/>
    <n v="0"/>
    <n v="0"/>
    <n v="0"/>
    <n v="0"/>
    <n v="0"/>
    <n v="0"/>
    <n v="0"/>
    <n v="0"/>
    <n v="0"/>
    <s v="{&quot;coordinates&quot;:[[[[5.089547419,47.282634216],[5.088012955,47.280881434],[5.087284327,47.280520814],[5.086597805,47.280698867],[5.08611987,47.279978008],[5.085908808,47.279995312],[5.085077066,47.278954807],[5.089023901,47.276862934],[5.089034016,47.276646617],[5.087347453,47.273869021],[5.087745905,47.273669129],[5.086497926,47.271994021],[5.085594804,47.271020544],[5.086076204,47.270674175],[5.088985762,47.269551935],[5.090955537,47.26910218],[5.09137388,47.269720531],[5.093695694,47.268730343],[5.098590479,47.266412068],[5.099929457,47.26553409],[5.100876826,47.265063044],[5.103509288,47.264143572],[5.107045097,47.263254459],[5.108011436,47.262797417],[5.104264917,47.260128616],[5.104611457,47.259890879],[5.098353944,47.255340211],[5.098465378,47.254941942],[5.101753464,47.252297734],[5.099809054,47.25023012],[5.096901625,47.24737388],[5.096104525,47.246298597],[5.09739853,47.245805092],[5.098921313,47.245040859],[5.096578459,47.24454741],[5.092879176,47.243995558],[5.092113695,47.243491543],[5.090012443,47.24322235],[5.087157616,47.241867986],[5.088019293,47.240798795],[5.087065732,47.240080196],[5.08381533,47.237076716],[5.08058138,47.235138234],[5.073656431,47.240784646],[5.071282504,47.242562488],[5.069581769,47.243968034],[5.068360116,47.245178588],[5.067565565,47.246182486],[5.066434597,47.246520551],[5.065089753,47.247178514],[5.06538047,47.247654238],[5.064846642,47.248079809],[5.067869175,47.250706025],[5.068758585,47.251718605],[5.069214525,47.252086906],[5.05885232,47.256111372],[5.059478199,47.259672785],[5.055036242,47.263134989],[5.053992746,47.26245014],[5.053488032,47.261808875],[5.052706076,47.2611473],[5.051131658,47.262424232],[5.050595527,47.262969545],[5.049720107,47.263325432],[5.049718045,47.263479463],[5.047003569,47.264143389],[5.049725407,47.264851781],[5.050629905,47.265603966],[5.048892341,47.26812381],[5.049477233,47.272220003],[5.054175124,47.269644161],[5.060039448,47.273969988],[5.061863205,47.275428905],[5.062081181,47.275660976],[5.062172442,47.276073609],[5.062524858,47.276016012],[5.067137563,47.280071959],[5.067239022,47.279991803],[5.070081882,47.280756112],[5.071454645,47.282312084],[5.071878735,47.282053256],[5.075451389,47.281321181],[5.082432976,47.28168327],[5.087103864,47.281768636],[5.089547419,47.282634216]]]],&quot;type&quot;:&quot;MultiPolygon&quot;}"/>
    <s v="47.260593121, 5.078237298"/>
  </r>
  <r>
    <x v="0"/>
    <x v="454"/>
    <s v="21472"/>
    <s v="CC Tille et Venelle"/>
    <s v="200070910"/>
    <s v="CC"/>
    <s v="Côte-d'Or"/>
    <s v="21"/>
    <s v="Bourgogne-Franche-Comté"/>
    <s v="27"/>
    <s v="BT &lt;= 36 kVA"/>
    <m/>
    <m/>
    <n v="0"/>
    <n v="0"/>
    <n v="0"/>
    <n v="0"/>
    <n v="0"/>
    <n v="0"/>
    <n v="0"/>
    <n v="0"/>
    <n v="0"/>
    <n v="0"/>
    <s v="{&quot;coordinates&quot;:[[[[5.247911663,47.554569905],[5.24720732,47.554680734],[5.246243828,47.555018975],[5.245720184,47.554808438],[5.244967874,47.554315942],[5.24443035,47.554439753],[5.2423086,47.555072199],[5.241573849,47.555219598],[5.240464765,47.555639833],[5.239743812,47.55608502],[5.239375733,47.556634189],[5.238843879,47.556481411],[5.238402827,47.556813156],[5.238127693,47.556786919],[5.236345078,47.556213283],[5.234994699,47.555954614],[5.233613761,47.555791969],[5.233500702,47.556078691],[5.232700549,47.556062496],[5.231331106,47.556270607],[5.230933601,47.556117024],[5.226427225,47.556032953],[5.224309005,47.55547815],[5.224020127,47.555664659],[5.224008728,47.556061993],[5.223684369,47.556450888],[5.222365314,47.557519702],[5.22117058,47.558060246],[5.22047942,47.55829853],[5.220202605,47.558519918],[5.21942931,47.558894834],[5.218863051,47.559065896],[5.218672494,47.559314454],[5.21832274,47.55938144],[5.21781305,47.559729718],[5.217354963,47.55981497],[5.216920532,47.560117689],[5.216522543,47.560176581],[5.216377033,47.560453095],[5.215694443,47.559872644],[5.215374873,47.559993977],[5.214772959,47.559722656],[5.21562955,47.55914178],[5.21351909,47.557297134],[5.212848197,47.556997397],[5.212411898,47.556644579],[5.211308329,47.555500278],[5.211806369,47.555191871],[5.211258278,47.554901502],[5.21066792,47.555389954],[5.210882042,47.555646136],[5.210456444,47.555873022],[5.207445912,47.557026842],[5.207006976,47.556899176],[5.206518523,47.556603154],[5.206070665,47.556807033],[5.2058177,47.557381825],[5.203982172,47.558064879],[5.2029905,47.558566276],[5.202073678,47.558560179],[5.20081587,47.558349796],[5.200988924,47.558546438],[5.201043476,47.559128021],[5.201516845,47.560026774],[5.20215024,47.560579419],[5.201777183,47.560791772],[5.202575176,47.561787047],[5.200993404,47.562498573],[5.200020185,47.563192297],[5.200277568,47.56346569],[5.200971121,47.563120326],[5.201705296,47.563954723],[5.200997988,47.56422471],[5.201935051,47.565203856],[5.202721346,47.566268687],[5.203474535,47.565981614],[5.203896055,47.566395076],[5.204373072,47.566573362],[5.204874769,47.566124444],[5.205314287,47.565909924],[5.205724211,47.566267769],[5.205419331,47.566456332],[5.206253686,47.567232977],[5.206915909,47.566934096],[5.20777314,47.566074121],[5.208087176,47.566042963],[5.208350434,47.566264],[5.208928281,47.565823528],[5.209811103,47.566516386],[5.21071969,47.566995335],[5.212466802,47.568509239],[5.212733692,47.568881479],[5.215423372,47.567549036],[5.215637298,47.567092929],[5.216738735,47.56660645],[5.217999102,47.566295235],[5.221319664,47.565102833],[5.220601722,47.564218718],[5.220971207,47.564049595],[5.220463525,47.563550486],[5.221815629,47.56349592],[5.224375353,47.563112148],[5.224999356,47.562697727],[5.226648978,47.5622169],[5.227427946,47.561882351],[5.228390474,47.561228217],[5.231437901,47.560484675],[5.232178262,47.559895993],[5.23325201,47.55951794],[5.235554769,47.55881736],[5.236759069,47.558571846],[5.237572621,47.558271683],[5.241301609,47.557196922],[5.243525026,47.556639083],[5.244951464,47.556078536],[5.247160271,47.555396638],[5.247800965,47.555100633],[5.247911663,47.554569905]]]],&quot;type&quot;:&quot;MultiPolygon&quot;}"/>
    <s v="47.560887274, 5.217741354"/>
  </r>
  <r>
    <x v="0"/>
    <x v="132"/>
    <s v="21468"/>
    <s v="CC Mirebellois et Fontenois"/>
    <s v="200072825"/>
    <s v="CC"/>
    <s v="Côte-d'Or"/>
    <s v="21"/>
    <s v="Bourgogne-Franche-Comté"/>
    <s v="27"/>
    <s v="BT &lt;= 36 kVA"/>
    <m/>
    <m/>
    <n v="0"/>
    <n v="0"/>
    <n v="0"/>
    <n v="0"/>
    <n v="0"/>
    <n v="0"/>
    <n v="0"/>
    <n v="0"/>
    <n v="0"/>
    <n v="0"/>
    <s v="{&quot;coordinates&quot;:[[[[5.425590952,47.632074403],[5.426271171,47.632325928],[5.426585522,47.632002411],[5.430401648,47.631226045],[5.431984137,47.630958961],[5.431991619,47.631093885],[5.434574068,47.63084466],[5.435563206,47.630683551],[5.437582096,47.629909295],[5.4381829,47.629938177],[5.440201247,47.63028955],[5.440998265,47.63026839],[5.441580674,47.629982452],[5.442852686,47.62895896],[5.444429982,47.627476093],[5.44479777,47.626926271],[5.44544121,47.626548981],[5.44568891,47.626227705],[5.446129024,47.624640747],[5.446158711,47.62400975],[5.446905799,47.623134083],[5.447299483,47.623033977],[5.447419539,47.622805426],[5.449051852,47.622266898],[5.449645051,47.622160798],[5.449990634,47.62237688],[5.451639258,47.622107234],[5.452151629,47.621778583],[5.451719022,47.621205019],[5.451767099,47.620888821],[5.452514092,47.620014016],[5.45365806,47.619083135],[5.454495428,47.61861076],[5.455735241,47.61817224],[5.457702075,47.616544094],[5.457962633,47.616446752],[5.459050895,47.615697996],[5.461605115,47.614999375],[5.463551027,47.614136127],[5.46360451,47.613909862],[5.46582189,47.613129999],[5.466071485,47.612853662],[5.466922989,47.61260513],[5.46681601,47.611932879],[5.468329185,47.611622623],[5.468438144,47.611214171],[5.47003489,47.610091628],[5.470461196,47.609404491],[5.470801119,47.608404888],[5.47105616,47.608218478],[5.470663256,47.607785524],[5.469668338,47.607349999],[5.468056149,47.60629353],[5.467010434,47.605017041],[5.464713133,47.603625592],[5.462199085,47.602728573],[5.460084321,47.601710517],[5.458403056,47.600765243],[5.456062366,47.597640081],[5.454581741,47.598448408],[5.452674438,47.5973313],[5.448212603,47.596393858],[5.446948505,47.596263675],[5.446175073,47.596265481],[5.444347147,47.596469483],[5.443006233,47.595154844],[5.441443248,47.595736889],[5.441114201,47.595790601],[5.441025925,47.595432228],[5.437519708,47.594626583],[5.436108562,47.594393992],[5.43558754,47.594587678],[5.435059029,47.594646437],[5.431880669,47.594166985],[5.431674789,47.594323467],[5.430938588,47.594440568],[5.430247005,47.594280267],[5.427661057,47.593067027],[5.428260816,47.592233251],[5.427135241,47.592247663],[5.424626497,47.592584389],[5.421890037,47.593624607],[5.421291608,47.593932403],[5.420882609,47.594248874],[5.418907772,47.595148041],[5.417098256,47.595730361],[5.416092812,47.595959206],[5.413764592,47.596878205],[5.41253572,47.597496169],[5.410700955,47.597994258],[5.410065036,47.598506289],[5.409868914,47.598556266],[5.409498067,47.597891223],[5.408572605,47.598005784],[5.407882131,47.597574267],[5.406550925,47.597489159],[5.406367304,47.597255204],[5.405742178,47.596914182],[5.405510464,47.596469591],[5.404949607,47.595988558],[5.403957129,47.59641785],[5.403419831,47.596341565],[5.399795572,47.597132973],[5.400536026,47.598263222],[5.402219152,47.599748688],[5.404221517,47.602171313],[5.405237905,47.603629945],[5.405693394,47.604607541],[5.405821825,47.60568463],[5.405662817,47.607533995],[5.405776429,47.60834123],[5.406073369,47.608872725],[5.407203959,47.609788668],[5.40768587,47.609549094],[5.408850778,47.610870452],[5.409188661,47.610950831],[5.410270546,47.612408067],[5.41075427,47.612709662],[5.412247132,47.613210136],[5.413683393,47.61425478],[5.413286051,47.614480023],[5.413644588,47.614810309],[5.413023539,47.615124825],[5.413108295,47.615438258],[5.41381524,47.616139564],[5.41349754,47.616418092],[5.413576862,47.616640683],[5.415798465,47.618202177],[5.415820782,47.618606953],[5.417632596,47.619998588],[5.417308781,47.620142173],[5.417912593,47.621386807],[5.41793081,47.621700714],[5.417481398,47.62198288],[5.417625334,47.624454547],[5.418147768,47.625430706],[5.419060613,47.626261894],[5.42072686,47.627432267],[5.421254794,47.62849835],[5.421607759,47.62884944],[5.42243384,47.629322193],[5.424183059,47.630760954],[5.425590952,47.632074403]]]],&quot;type&quot;:&quot;MultiPolygon&quot;}"/>
    <s v="47.610372517, 5.434636499"/>
  </r>
  <r>
    <x v="0"/>
    <x v="133"/>
    <s v="21466"/>
    <s v="CC du Pays Châtillonnais"/>
    <s v="242101434"/>
    <s v="CC"/>
    <s v="Côte-d'Or"/>
    <s v="21"/>
    <s v="Bourgogne-Franche-Comté"/>
    <s v="27"/>
    <s v="BT &gt; 36 kVA"/>
    <n v="2"/>
    <n v="221.49700000000001"/>
    <n v="0"/>
    <n v="0"/>
    <n v="0"/>
    <n v="0"/>
    <n v="0"/>
    <n v="0"/>
    <n v="0"/>
    <n v="0"/>
    <n v="0"/>
    <n v="0"/>
    <s v="{&quot;coordinates&quot;:[[[[4.69551222,47.584624519],[4.695968283,47.585283235],[4.697493312,47.585827369],[4.697037218,47.586550665],[4.693736804,47.590534847],[4.692756383,47.591766313],[4.692775399,47.591862372],[4.694422735,47.592061748],[4.698511335,47.593192549],[4.69912388,47.593495146],[4.700365998,47.594383686],[4.702448243,47.593776222],[4.703148881,47.593251012],[4.703823606,47.593540973],[4.704677033,47.59371668],[4.705386764,47.593727019],[4.717026959,47.593093583],[4.717513283,47.594599884],[4.717533401,47.595390979],[4.717448082,47.596711218],[4.716897604,47.598716247],[4.717023401,47.599523792],[4.717304754,47.600284032],[4.717077477,47.600750144],[4.717116096,47.601123212],[4.718342927,47.602762662],[4.718215144,47.603011233],[4.718605345,47.604960098],[4.718764476,47.605106309],[4.720250972,47.605792971],[4.721393906,47.606145257],[4.721466149,47.606569146],[4.722819305,47.606999348],[4.72392393,47.607194618],[4.724253324,47.607747956],[4.725955176,47.605949163],[4.727087342,47.604485591],[4.733052825,47.604245924],[4.733247629,47.603111317],[4.73353248,47.602823482],[4.733758829,47.601963906],[4.734404042,47.601500553],[4.735465211,47.600975193],[4.736057922,47.600494605],[4.736132781,47.59886659],[4.736778351,47.598129516],[4.736974674,47.596921947],[4.737209373,47.596321532],[4.736995911,47.59589705],[4.737757458,47.595862305],[4.737761302,47.596144053],[4.737399982,47.597311764],[4.740325404,47.597099819],[4.742744451,47.596626162],[4.742520237,47.595955158],[4.744298632,47.594207148],[4.744373802,47.593941326],[4.744051006,47.593634633],[4.744438697,47.593442469],[4.748652676,47.597105008],[4.750010519,47.596013255],[4.751488638,47.595303224],[4.752022069,47.594969295],[4.752685059,47.594000479],[4.753299204,47.593733758],[4.753633263,47.593692725],[4.754883317,47.593295793],[4.755136872,47.593113712],[4.756749741,47.592579853],[4.757941756,47.591876744],[4.759325744,47.591224748],[4.759675601,47.590613543],[4.760152818,47.590474896],[4.76072988,47.589247126],[4.760988345,47.588932607],[4.760595012,47.588103022],[4.760593568,47.587372864],[4.760154231,47.586277469],[4.76002384,47.583935836],[4.760445727,47.583291126],[4.76106935,47.582832442],[4.760523065,47.582407619],[4.759726446,47.581371631],[4.759415983,47.581278175],[4.758682483,47.580743622],[4.758552562,47.580030704],[4.757504259,47.578784211],[4.756702015,47.576966785],[4.756442279,47.575622873],[4.756519188,47.574441357],[4.754660837,47.574047057],[4.753793788,47.573938547],[4.752807083,47.573994791],[4.751353154,47.573678995],[4.750167721,47.573679678],[4.747824818,47.57433244],[4.747110031,47.574648364],[4.746379413,47.574846575],[4.745102347,47.575667893],[4.744626074,47.576321464],[4.743427748,47.575643409],[4.742531258,47.575284959],[4.740320322,47.574152913],[4.738858226,47.573502155],[4.736935738,47.573094126],[4.735362845,47.572921257],[4.730891969,47.571754203],[4.730036666,47.571348229],[4.727510099,47.570439408],[4.724112979,47.569059017],[4.719238187,47.567393299],[4.718179493,47.5671523],[4.716006374,47.566922288],[4.71572226,47.566815725],[4.714655495,47.565783411],[4.714078406,47.565003191],[4.712435909,47.564765315],[4.711114911,47.564140055],[4.710443164,47.56397434],[4.708688619,47.563974846],[4.706487418,47.563651434],[4.706371767,47.563528879],[4.705660385,47.563370919],[4.704879481,47.563535394],[4.704571943,47.563402136],[4.70182085,47.562935414],[4.699038543,47.56269867],[4.698861171,47.562140341],[4.698135744,47.561413525],[4.697169247,47.562100147],[4.695869158,47.562838428],[4.695994849,47.56294284],[4.694561713,47.563807287],[4.693826891,47.564545434],[4.694283024,47.56533831],[4.695519435,47.568459824],[4.695234158,47.568818702],[4.694553052,47.569322883],[4.694752602,47.569742242],[4.694636027,47.570219313],[4.693326415,47.571252108],[4.693247826,47.571626887],[4.693797826,47.57281905],[4.69362408,47.572962025],[4.69406538,47.573788427],[4.69461811,47.575904289],[4.69503659,47.576345675],[4.695928837,47.576957541],[4.697523514,47.577481754],[4.698616309,47.577578391],[4.698818604,47.577663679],[4.698644026,47.57874302],[4.698196303,47.579476106],[4.698154703,47.5797162],[4.698534907,47.580667719],[4.699308841,47.581446943],[4.699432357,47.58173235],[4.699166395,47.582490701],[4.698262283,47.582639813],[4.697923574,47.582826609],[4.697344894,47.582706281],[4.69686092,47.582802452],[4.6969264,47.583230058],[4.696341014,47.58348526],[4.695839016,47.583433135],[4.695338993,47.583652878],[4.695190129,47.584119611],[4.695486816,47.584369194],[4.69551222,47.584624519]]]],&quot;type&quot;:&quot;MultiPolygon&quot;}"/>
    <s v="47.5835002, 4.724583333"/>
  </r>
  <r>
    <x v="0"/>
    <x v="455"/>
    <s v="21464"/>
    <s v="CC de Gevrey-Chambertin et de Nuits-Saint-Georges"/>
    <s v="200070894"/>
    <s v="CC"/>
    <s v="Côte-d'Or"/>
    <s v="21"/>
    <s v="Bourgogne-Franche-Comté"/>
    <s v="27"/>
    <s v="BT &lt;= 36 kVA"/>
    <n v="37"/>
    <n v="119.441"/>
    <n v="0"/>
    <n v="0"/>
    <n v="0"/>
    <n v="0"/>
    <n v="0"/>
    <n v="0"/>
    <n v="0"/>
    <n v="0"/>
    <n v="0"/>
    <n v="0"/>
    <s v="{&quot;coordinates&quot;:[[[[4.906261712,47.164247916],[4.906773384,47.164788824],[4.907890834,47.165805145],[4.908546014,47.166295951],[4.909801054,47.167913353],[4.910173213,47.168725813],[4.910592881,47.169239405],[4.910691911,47.169648421],[4.911021396,47.170039225],[4.91100634,47.1702475],[4.91061861,47.170597009],[4.91078865,47.171146239],[4.910640409,47.171508906],[4.910630505,47.172048498],[4.910321198,47.172784848],[4.910491041,47.173477268],[4.910330403,47.174160733],[4.910078847,47.174738533],[4.909540223,47.175414723],[4.909867253,47.176145076],[4.910990017,47.176930739],[4.911420775,47.177047905],[4.912184906,47.177031685],[4.912979142,47.176859168],[4.914004373,47.176794496],[4.915928527,47.17723546],[4.915132607,47.179810686],[4.915043847,47.180619945],[4.915383866,47.182528884],[4.915369112,47.183079362],[4.914792192,47.184053388],[4.915803088,47.184064585],[4.916573445,47.184183317],[4.916374276,47.185638294],[4.916424651,47.186496581],[4.91656457,47.187012979],[4.91700773,47.187883676],[4.917557763,47.187786316],[4.918163025,47.187867248],[4.918602583,47.187709575],[4.919129636,47.187745869],[4.918758423,47.188301353],[4.920835623,47.188428116],[4.921276767,47.186908781],[4.921857912,47.184094833],[4.921169417,47.17890559],[4.926419619,47.178907513],[4.92783875,47.178850572],[4.930317995,47.179111852],[4.933408828,47.17900625],[4.933972349,47.178846446],[4.934114803,47.178583807],[4.933949935,47.178185815],[4.934006516,47.17766525],[4.933833214,47.176628006],[4.933609111,47.175977946],[4.934305947,47.175633102],[4.93619826,47.17511157],[4.937015035,47.174393674],[4.937786631,47.173852136],[4.938194035,47.173356314],[4.939534176,47.172210877],[4.938394965,47.171417654],[4.937210979,47.17033339],[4.936446804,47.16946453],[4.936308397,47.168700471],[4.936413902,47.166420295],[4.936139457,47.164884031],[4.936289388,47.16361894],[4.93679078,47.163608751],[4.938128382,47.16338914],[4.938960658,47.16318068],[4.94010899,47.16272917],[4.940225998,47.161835654],[4.940648253,47.161791652],[4.9403487,47.159891087],[4.940011206,47.15887911],[4.940831485,47.158852751],[4.943527831,47.158092459],[4.94370949,47.158150647],[4.945307706,47.158022933],[4.946411251,47.157688282],[4.946553385,47.157566116],[4.947519747,47.1574544],[4.950619212,47.156856462],[4.950529615,47.156642737],[4.95122115,47.15659866],[4.953302164,47.15617001],[4.952497261,47.155381188],[4.952285916,47.154904751],[4.952333422,47.153884509],[4.951807464,47.15255874],[4.952076399,47.151273598],[4.952058736,47.150822711],[4.950965369,47.149647897],[4.951666972,47.149446948],[4.956331368,47.148481127],[4.961853717,47.14795266],[4.961968008,47.148046182],[4.964497807,47.147953731],[4.964517706,47.147884049],[4.96712571,47.147366944],[4.967023568,47.146847248],[4.968114459,47.146717929],[4.968018576,47.146189122],[4.968896159,47.146219222],[4.971971822,47.142362818],[4.972281452,47.142095473],[4.972842,47.141867977],[4.972533101,47.14046114],[4.973830477,47.140063473],[4.973352433,47.13879551],[4.973057147,47.138372771],[4.979354403,47.136803568],[4.97410635,47.131996787],[4.971501922,47.129343965],[4.970142405,47.127783008],[4.968411654,47.12555742],[4.96653238,47.122765165],[4.965526698,47.121093671],[4.964736495,47.121603317],[4.962199708,47.119911864],[4.960810922,47.119780518],[4.96120816,47.118224784],[4.958949658,47.118156793],[4.958961757,47.117908928],[4.95837654,47.117924243],[4.958054291,47.116135743],[4.956302356,47.116391437],[4.954830404,47.115819243],[4.952205241,47.115204363],[4.951546034,47.11543433],[4.949671053,47.115899133],[4.947027733,47.11638675],[4.947556587,47.117294633],[4.945385449,47.117744538],[4.94536797,47.118137484],[4.94559141,47.119173891],[4.943693386,47.119553426],[4.941988533,47.119765782],[4.941962136,47.120314676],[4.941232096,47.120522356],[4.940680433,47.120004778],[4.938663566,47.120603262],[4.938143211,47.119781654],[4.937084899,47.120106479],[4.937020387,47.119963468],[4.935329626,47.120422246],[4.933431765,47.120735867],[4.933221949,47.121176151],[4.929230704,47.123015117],[4.925351113,47.124921425],[4.92623957,47.126447506],[4.925913526,47.126517776],[4.926193619,47.127339834],[4.926389693,47.127324861],[4.926674553,47.127910889],[4.926493629,47.128054391],[4.926504188,47.128534218],[4.92698199,47.129312455],[4.926364259,47.12993513],[4.926645012,47.13036903],[4.92675529,47.130906633],[4.926642358,47.131106639],[4.92688388,47.132989303],[4.927210128,47.133071224],[4.92723293,47.133929984],[4.926999388,47.133931173],[4.925709669,47.13569254],[4.923681919,47.138039824],[4.92365444,47.138194277],[4.92273138,47.138438364],[4.921779055,47.138417263],[4.921122709,47.139108989],[4.921137847,47.139681495],[4.920526448,47.140449919],[4.919730447,47.14070538],[4.919803005,47.140926615],[4.912302659,47.143539966],[4.912188405,47.144076786],[4.912665139,47.144455246],[4.914429061,47.145174441],[4.914531344,47.145972445],[4.915561679,47.146958615],[4.917051724,47.147767857],[4.917755207,47.148395598],[4.917850991,47.148675885],[4.91716258,47.149584248],[4.917044141,47.15015086],[4.917255904,47.150574217],[4.917675226,47.150968918],[4.917642585,47.151275648],[4.917055293,47.15146549],[4.917462859,47.151752319],[4.917603846,47.152338047],[4.916555363,47.152626483],[4.915269689,47.151813852],[4.914961143,47.152046799],[4.914537479,47.152012383],[4.914456036,47.15168953],[4.912824132,47.1520173],[4.912965423,47.152464343],[4.912561672,47.152581784],[4.912697135,47.152901944],[4.912082344,47.153024673],[4.91260392,47.154068804],[4.91330264,47.15511901],[4.913279452,47.1556183],[4.912265836,47.155887208],[4.911785908,47.156165303],[4.91031524,47.158214031],[4.909679872,47.15749777],[4.909603866,47.157141504],[4.908580593,47.156654973],[4.907529813,47.156584042],[4.905205076,47.159948072],[4.904833954,47.160728654],[4.903409239,47.160988036],[4.903658531,47.161802537],[4.904797535,47.163282314],[4.906261712,47.164247916]]]],&quot;type&quot;:&quot;MultiPolygon&quot;}"/>
    <s v="47.14659194, 4.938547235"/>
  </r>
  <r>
    <x v="0"/>
    <x v="455"/>
    <s v="21464"/>
    <s v="CC de Gevrey-Chambertin et de Nuits-Saint-Georges"/>
    <s v="200070894"/>
    <s v="CC"/>
    <s v="Côte-d'Or"/>
    <s v="21"/>
    <s v="Bourgogne-Franche-Comté"/>
    <s v="27"/>
    <s v="BT &gt; 36 kVA"/>
    <n v="1"/>
    <n v="111.03400000000001"/>
    <n v="0"/>
    <n v="0"/>
    <n v="0"/>
    <n v="0"/>
    <n v="0"/>
    <n v="0"/>
    <n v="0"/>
    <n v="0"/>
    <n v="0"/>
    <n v="0"/>
    <s v="{&quot;coordinates&quot;:[[[[4.906261712,47.164247916],[4.906773384,47.164788824],[4.907890834,47.165805145],[4.908546014,47.166295951],[4.909801054,47.167913353],[4.910173213,47.168725813],[4.910592881,47.169239405],[4.910691911,47.169648421],[4.911021396,47.170039225],[4.91100634,47.1702475],[4.91061861,47.170597009],[4.91078865,47.171146239],[4.910640409,47.171508906],[4.910630505,47.172048498],[4.910321198,47.172784848],[4.910491041,47.173477268],[4.910330403,47.174160733],[4.910078847,47.174738533],[4.909540223,47.175414723],[4.909867253,47.176145076],[4.910990017,47.176930739],[4.911420775,47.177047905],[4.912184906,47.177031685],[4.912979142,47.176859168],[4.914004373,47.176794496],[4.915928527,47.17723546],[4.915132607,47.179810686],[4.915043847,47.180619945],[4.915383866,47.182528884],[4.915369112,47.183079362],[4.914792192,47.184053388],[4.915803088,47.184064585],[4.916573445,47.184183317],[4.916374276,47.185638294],[4.916424651,47.186496581],[4.91656457,47.187012979],[4.91700773,47.187883676],[4.917557763,47.187786316],[4.918163025,47.187867248],[4.918602583,47.187709575],[4.919129636,47.187745869],[4.918758423,47.188301353],[4.920835623,47.188428116],[4.921276767,47.186908781],[4.921857912,47.184094833],[4.921169417,47.17890559],[4.926419619,47.178907513],[4.92783875,47.178850572],[4.930317995,47.179111852],[4.933408828,47.17900625],[4.933972349,47.178846446],[4.934114803,47.178583807],[4.933949935,47.178185815],[4.934006516,47.17766525],[4.933833214,47.176628006],[4.933609111,47.175977946],[4.934305947,47.175633102],[4.93619826,47.17511157],[4.937015035,47.174393674],[4.937786631,47.173852136],[4.938194035,47.173356314],[4.939534176,47.172210877],[4.938394965,47.171417654],[4.937210979,47.17033339],[4.936446804,47.16946453],[4.936308397,47.168700471],[4.936413902,47.166420295],[4.936139457,47.164884031],[4.936289388,47.16361894],[4.93679078,47.163608751],[4.938128382,47.16338914],[4.938960658,47.16318068],[4.94010899,47.16272917],[4.940225998,47.161835654],[4.940648253,47.161791652],[4.9403487,47.159891087],[4.940011206,47.15887911],[4.940831485,47.158852751],[4.943527831,47.158092459],[4.94370949,47.158150647],[4.945307706,47.158022933],[4.946411251,47.157688282],[4.946553385,47.157566116],[4.947519747,47.1574544],[4.950619212,47.156856462],[4.950529615,47.156642737],[4.95122115,47.15659866],[4.953302164,47.15617001],[4.952497261,47.155381188],[4.952285916,47.154904751],[4.952333422,47.153884509],[4.951807464,47.15255874],[4.952076399,47.151273598],[4.952058736,47.150822711],[4.950965369,47.149647897],[4.951666972,47.149446948],[4.956331368,47.148481127],[4.961853717,47.14795266],[4.961968008,47.148046182],[4.964497807,47.147953731],[4.964517706,47.147884049],[4.96712571,47.147366944],[4.967023568,47.146847248],[4.968114459,47.146717929],[4.968018576,47.146189122],[4.968896159,47.146219222],[4.971971822,47.142362818],[4.972281452,47.142095473],[4.972842,47.141867977],[4.972533101,47.14046114],[4.973830477,47.140063473],[4.973352433,47.13879551],[4.973057147,47.138372771],[4.979354403,47.136803568],[4.97410635,47.131996787],[4.971501922,47.129343965],[4.970142405,47.127783008],[4.968411654,47.12555742],[4.96653238,47.122765165],[4.965526698,47.121093671],[4.964736495,47.121603317],[4.962199708,47.119911864],[4.960810922,47.119780518],[4.96120816,47.118224784],[4.958949658,47.118156793],[4.958961757,47.117908928],[4.95837654,47.117924243],[4.958054291,47.116135743],[4.956302356,47.116391437],[4.954830404,47.115819243],[4.952205241,47.115204363],[4.951546034,47.11543433],[4.949671053,47.115899133],[4.947027733,47.11638675],[4.947556587,47.117294633],[4.945385449,47.117744538],[4.94536797,47.118137484],[4.94559141,47.119173891],[4.943693386,47.119553426],[4.941988533,47.119765782],[4.941962136,47.120314676],[4.941232096,47.120522356],[4.940680433,47.120004778],[4.938663566,47.120603262],[4.938143211,47.119781654],[4.937084899,47.120106479],[4.937020387,47.119963468],[4.935329626,47.120422246],[4.933431765,47.120735867],[4.933221949,47.121176151],[4.929230704,47.123015117],[4.925351113,47.124921425],[4.92623957,47.126447506],[4.925913526,47.126517776],[4.926193619,47.127339834],[4.926389693,47.127324861],[4.926674553,47.127910889],[4.926493629,47.128054391],[4.926504188,47.128534218],[4.92698199,47.129312455],[4.926364259,47.12993513],[4.926645012,47.13036903],[4.92675529,47.130906633],[4.926642358,47.131106639],[4.92688388,47.132989303],[4.927210128,47.133071224],[4.92723293,47.133929984],[4.926999388,47.133931173],[4.925709669,47.13569254],[4.923681919,47.138039824],[4.92365444,47.138194277],[4.92273138,47.138438364],[4.921779055,47.138417263],[4.921122709,47.139108989],[4.921137847,47.139681495],[4.920526448,47.140449919],[4.919730447,47.14070538],[4.919803005,47.140926615],[4.912302659,47.143539966],[4.912188405,47.144076786],[4.912665139,47.144455246],[4.914429061,47.145174441],[4.914531344,47.145972445],[4.915561679,47.146958615],[4.917051724,47.147767857],[4.917755207,47.148395598],[4.917850991,47.148675885],[4.91716258,47.149584248],[4.917044141,47.15015086],[4.917255904,47.150574217],[4.917675226,47.150968918],[4.917642585,47.151275648],[4.917055293,47.15146549],[4.917462859,47.151752319],[4.917603846,47.152338047],[4.916555363,47.152626483],[4.915269689,47.151813852],[4.914961143,47.152046799],[4.914537479,47.152012383],[4.914456036,47.15168953],[4.912824132,47.1520173],[4.912965423,47.152464343],[4.912561672,47.152581784],[4.912697135,47.152901944],[4.912082344,47.153024673],[4.91260392,47.154068804],[4.91330264,47.15511901],[4.913279452,47.1556183],[4.912265836,47.155887208],[4.911785908,47.156165303],[4.91031524,47.158214031],[4.909679872,47.15749777],[4.909603866,47.157141504],[4.908580593,47.156654973],[4.907529813,47.156584042],[4.905205076,47.159948072],[4.904833954,47.160728654],[4.903409239,47.160988036],[4.903658531,47.161802537],[4.904797535,47.163282314],[4.906261712,47.164247916]]]],&quot;type&quot;:&quot;MultiPolygon&quot;}"/>
    <s v="47.14659194, 4.938547235"/>
  </r>
  <r>
    <x v="0"/>
    <x v="456"/>
    <s v="21463"/>
    <s v="CC des Terres d'Auxois"/>
    <s v="200071017"/>
    <s v="CC"/>
    <s v="Côte-d'Or"/>
    <s v="21"/>
    <s v="Bourgogne-Franche-Comté"/>
    <s v="27"/>
    <s v="BT &lt;= 36 kVA"/>
    <m/>
    <m/>
    <n v="0"/>
    <n v="0"/>
    <n v="0"/>
    <n v="0"/>
    <n v="0"/>
    <n v="0"/>
    <n v="0"/>
    <n v="0"/>
    <n v="0"/>
    <n v="0"/>
    <s v="{&quot;coordinates&quot;:[[[[4.415597718,47.364123494],[4.416037574,47.365926958],[4.417453065,47.367788751],[4.418250634,47.36943388],[4.418638449,47.370767979],[4.419089022,47.37096686],[4.419079392,47.371654851],[4.419298999,47.372190583],[4.419635084,47.372319732],[4.422038944,47.37265589],[4.423303619,47.372965439],[4.423831888,47.373193962],[4.424167303,47.373047596],[4.426486085,47.373969938],[4.427079541,47.373907731],[4.427603756,47.374032746],[4.428052641,47.373817448],[4.428653485,47.37472933],[4.429064199,47.374623441],[4.429901099,47.375688176],[4.430996576,47.375712509],[4.431471659,47.375038593],[4.433975562,47.374895183],[4.435047799,47.375190773],[4.435721266,47.37549308],[4.436324898,47.375662093],[4.437027406,47.375019556],[4.437314216,47.375236598],[4.438324838,47.374321034],[4.438730948,47.374538397],[4.440330954,47.373114917],[4.440856319,47.373429835],[4.442115494,47.373036966],[4.442696666,47.372666908],[4.442620531,47.372398644],[4.441994562,47.371644706],[4.441985863,47.371419723],[4.442748325,47.370596333],[4.443566245,47.369322966],[4.444013193,47.369088721],[4.444574353,47.3682237],[4.444357573,47.367998602],[4.443819224,47.367003186],[4.443058146,47.366052851],[4.443290351,47.365768153],[4.444426595,47.365738729],[4.445034567,47.365579909],[4.445660162,47.365780113],[4.4473611,47.365658099],[4.448029918,47.365348145],[4.448407147,47.365282219],[4.448704051,47.36503902],[4.448492359,47.364757143],[4.448512025,47.364405755],[4.449697898,47.363811131],[4.450927441,47.363068288],[4.450783719,47.362800873],[4.452411798,47.362096255],[4.453072716,47.362084391],[4.455170072,47.36094889],[4.453978825,47.359776215],[4.454656926,47.358590944],[4.454251127,47.358138635],[4.453854958,47.357161289],[4.452623361,47.355668572],[4.449632202,47.353779137],[4.448744049,47.353075321],[4.448405475,47.352901269],[4.447613462,47.352960661],[4.447023843,47.353106663],[4.44552839,47.35380866],[4.445152263,47.354355362],[4.444247748,47.354912233],[4.442726908,47.355510966],[4.441815153,47.355504276],[4.441328318,47.355384265],[4.440656194,47.354482328],[4.440012304,47.354285927],[4.439442022,47.353919341],[4.437905486,47.353587223],[4.436494823,47.353551552],[4.435287191,47.353428721],[4.433828106,47.353415224],[4.432838191,47.353506669],[4.430400068,47.354092238],[4.429371981,47.353845585],[4.425668927,47.353948707],[4.425764371,47.354299579],[4.423120106,47.354710152],[4.423269769,47.355157601],[4.421028354,47.355422733],[4.420497781,47.355400409],[4.420803492,47.356587853],[4.41757968,47.356883834],[4.417668901,47.357552615],[4.416883435,47.357813397],[4.418143492,47.358864955],[4.418486608,47.359413589],[4.418038066,47.359638753],[4.417099994,47.359841974],[4.417579995,47.360406048],[4.416988128,47.360523111],[4.41576912,47.360575785],[4.415611338,47.361626629],[4.416898019,47.361727093],[4.418095739,47.361519805],[4.418310646,47.362130328],[4.415148408,47.363065641],[4.415597718,47.364123494]]]],&quot;type&quot;:&quot;MultiPolygon&quot;}"/>
    <s v="47.363309662, 4.433731118"/>
  </r>
  <r>
    <x v="0"/>
    <x v="456"/>
    <s v="21463"/>
    <s v="CC des Terres d'Auxois"/>
    <s v="200071017"/>
    <s v="CC"/>
    <s v="Côte-d'Or"/>
    <s v="21"/>
    <s v="Bourgogne-Franche-Comté"/>
    <s v="27"/>
    <s v="BT &gt; 36 kVA"/>
    <n v="1"/>
    <n v="71.403999999999996"/>
    <n v="0"/>
    <n v="0"/>
    <n v="0"/>
    <n v="0"/>
    <n v="0"/>
    <n v="0"/>
    <n v="0"/>
    <n v="0"/>
    <n v="0"/>
    <n v="0"/>
    <s v="{&quot;coordinates&quot;:[[[[4.415597718,47.364123494],[4.416037574,47.365926958],[4.417453065,47.367788751],[4.418250634,47.36943388],[4.418638449,47.370767979],[4.419089022,47.37096686],[4.419079392,47.371654851],[4.419298999,47.372190583],[4.419635084,47.372319732],[4.422038944,47.37265589],[4.423303619,47.372965439],[4.423831888,47.373193962],[4.424167303,47.373047596],[4.426486085,47.373969938],[4.427079541,47.373907731],[4.427603756,47.374032746],[4.428052641,47.373817448],[4.428653485,47.37472933],[4.429064199,47.374623441],[4.429901099,47.375688176],[4.430996576,47.375712509],[4.431471659,47.375038593],[4.433975562,47.374895183],[4.435047799,47.375190773],[4.435721266,47.37549308],[4.436324898,47.375662093],[4.437027406,47.375019556],[4.437314216,47.375236598],[4.438324838,47.374321034],[4.438730948,47.374538397],[4.440330954,47.373114917],[4.440856319,47.373429835],[4.442115494,47.373036966],[4.442696666,47.372666908],[4.442620531,47.372398644],[4.441994562,47.371644706],[4.441985863,47.371419723],[4.442748325,47.370596333],[4.443566245,47.369322966],[4.444013193,47.369088721],[4.444574353,47.3682237],[4.444357573,47.367998602],[4.443819224,47.367003186],[4.443058146,47.366052851],[4.443290351,47.365768153],[4.444426595,47.365738729],[4.445034567,47.365579909],[4.445660162,47.365780113],[4.4473611,47.365658099],[4.448029918,47.365348145],[4.448407147,47.365282219],[4.448704051,47.36503902],[4.448492359,47.364757143],[4.448512025,47.364405755],[4.449697898,47.363811131],[4.450927441,47.363068288],[4.450783719,47.362800873],[4.452411798,47.362096255],[4.453072716,47.362084391],[4.455170072,47.36094889],[4.453978825,47.359776215],[4.454656926,47.358590944],[4.454251127,47.358138635],[4.453854958,47.357161289],[4.452623361,47.355668572],[4.449632202,47.353779137],[4.448744049,47.353075321],[4.448405475,47.352901269],[4.447613462,47.352960661],[4.447023843,47.353106663],[4.44552839,47.35380866],[4.445152263,47.354355362],[4.444247748,47.354912233],[4.442726908,47.355510966],[4.441815153,47.355504276],[4.441328318,47.355384265],[4.440656194,47.354482328],[4.440012304,47.354285927],[4.439442022,47.353919341],[4.437905486,47.353587223],[4.436494823,47.353551552],[4.435287191,47.353428721],[4.433828106,47.353415224],[4.432838191,47.353506669],[4.430400068,47.354092238],[4.429371981,47.353845585],[4.425668927,47.353948707],[4.425764371,47.354299579],[4.423120106,47.354710152],[4.423269769,47.355157601],[4.421028354,47.355422733],[4.420497781,47.355400409],[4.420803492,47.356587853],[4.41757968,47.356883834],[4.417668901,47.357552615],[4.416883435,47.357813397],[4.418143492,47.358864955],[4.418486608,47.359413589],[4.418038066,47.359638753],[4.417099994,47.359841974],[4.417579995,47.360406048],[4.416988128,47.360523111],[4.41576912,47.360575785],[4.415611338,47.361626629],[4.416898019,47.361727093],[4.418095739,47.361519805],[4.418310646,47.362130328],[4.415148408,47.363065641],[4.415597718,47.364123494]]]],&quot;type&quot;:&quot;MultiPolygon&quot;}"/>
    <s v="47.363309662, 4.433731118"/>
  </r>
  <r>
    <x v="0"/>
    <x v="457"/>
    <s v="21462"/>
    <s v="CC Norge et Tille"/>
    <s v="200069540"/>
    <s v="CC"/>
    <s v="Côte-d'Or"/>
    <s v="21"/>
    <s v="Bourgogne-Franche-Comté"/>
    <s v="27"/>
    <s v="BT &lt;= 36 kVA"/>
    <n v="19"/>
    <n v="58.027000000000001"/>
    <n v="0"/>
    <n v="0"/>
    <n v="0"/>
    <n v="0"/>
    <n v="0"/>
    <n v="0"/>
    <n v="0"/>
    <n v="0"/>
    <n v="0"/>
    <n v="0"/>
    <s v="{&quot;coordinates&quot;:[[[[5.061950713,47.390935262],[5.058242405,47.393440459],[5.055385208,47.394424835],[5.051048946,47.395609941],[5.050758298,47.399798817],[5.050819409,47.400841424],[5.049996673,47.400587583],[5.044343968,47.40006576],[5.042301893,47.400076433],[5.040653686,47.400260258],[5.041974817,47.402318123],[5.044602814,47.407268823],[5.045293568,47.410179698],[5.048439293,47.41682134],[5.048892512,47.416877292],[5.050060621,47.41685851],[5.051410852,47.417126465],[5.05225622,47.417514074],[5.054008791,47.418032442],[5.054904384,47.418206628],[5.05647832,47.419012672],[5.057967688,47.419446485],[5.058646672,47.419438072],[5.060965859,47.420093088],[5.063300809,47.420329047],[5.067711379,47.422365102],[5.072009182,47.424152664],[5.075108916,47.424669229],[5.08224702,47.422398474],[5.08726925,47.421072067],[5.091475285,47.418760551],[5.099153634,47.417007611],[5.098666938,47.416335607],[5.08808082,47.402437629],[5.086278593,47.400469036],[5.084551187,47.39782909],[5.076687499,47.387686827],[5.074599539,47.384820841],[5.074084023,47.385101997],[5.073048879,47.385455456],[5.071333249,47.385493244],[5.070118171,47.385720208],[5.069543419,47.385978984],[5.068106301,47.386843842],[5.066201503,47.388305031],[5.064016442,47.389343418],[5.063365341,47.389928604],[5.063065229,47.390331056],[5.061950713,47.390935262]]]],&quot;type&quot;:&quot;MultiPolygon&quot;}"/>
    <s v="47.406804735, 5.069716471"/>
  </r>
  <r>
    <x v="0"/>
    <x v="457"/>
    <s v="21462"/>
    <s v="CC Norge et Tille"/>
    <s v="200069540"/>
    <s v="CC"/>
    <s v="Côte-d'Or"/>
    <s v="21"/>
    <s v="Bourgogne-Franche-Comté"/>
    <s v="27"/>
    <s v="BT &gt; 36 kVA"/>
    <n v="2"/>
    <n v="292.24799999999999"/>
    <n v="0"/>
    <n v="0"/>
    <n v="0"/>
    <n v="0"/>
    <n v="0"/>
    <n v="0"/>
    <n v="0"/>
    <n v="0"/>
    <n v="0"/>
    <n v="0"/>
    <s v="{&quot;coordinates&quot;:[[[[5.061950713,47.390935262],[5.058242405,47.393440459],[5.055385208,47.394424835],[5.051048946,47.395609941],[5.050758298,47.399798817],[5.050819409,47.400841424],[5.049996673,47.400587583],[5.044343968,47.40006576],[5.042301893,47.400076433],[5.040653686,47.400260258],[5.041974817,47.402318123],[5.044602814,47.407268823],[5.045293568,47.410179698],[5.048439293,47.41682134],[5.048892512,47.416877292],[5.050060621,47.41685851],[5.051410852,47.417126465],[5.05225622,47.417514074],[5.054008791,47.418032442],[5.054904384,47.418206628],[5.05647832,47.419012672],[5.057967688,47.419446485],[5.058646672,47.419438072],[5.060965859,47.420093088],[5.063300809,47.420329047],[5.067711379,47.422365102],[5.072009182,47.424152664],[5.075108916,47.424669229],[5.08224702,47.422398474],[5.08726925,47.421072067],[5.091475285,47.418760551],[5.099153634,47.417007611],[5.098666938,47.416335607],[5.08808082,47.402437629],[5.086278593,47.400469036],[5.084551187,47.39782909],[5.076687499,47.387686827],[5.074599539,47.384820841],[5.074084023,47.385101997],[5.073048879,47.385455456],[5.071333249,47.385493244],[5.070118171,47.385720208],[5.069543419,47.385978984],[5.068106301,47.386843842],[5.066201503,47.388305031],[5.064016442,47.389343418],[5.063365341,47.389928604],[5.063065229,47.390331056],[5.061950713,47.390935262]]]],&quot;type&quot;:&quot;MultiPolygon&quot;}"/>
    <s v="47.406804735, 5.069716471"/>
  </r>
  <r>
    <x v="0"/>
    <x v="134"/>
    <s v="21461"/>
    <s v="CA Beaune, Côte et Sud - Communauté Beaune-Chagny-Nolay"/>
    <s v="200006682"/>
    <s v="CA"/>
    <s v="Côte-d'Or"/>
    <s v="21"/>
    <s v="Bourgogne-Franche-Comté"/>
    <s v="27"/>
    <s v="BT &lt;= 36 kVA"/>
    <n v="10"/>
    <n v="25.308"/>
    <n v="0"/>
    <n v="0"/>
    <n v="0"/>
    <n v="0"/>
    <n v="0"/>
    <n v="0"/>
    <n v="0"/>
    <n v="0"/>
    <n v="0"/>
    <n v="0"/>
    <s v="{&quot;coordinates&quot;:[[[[4.621065607,46.975896143],[4.621821366,46.975738732],[4.624813435,46.974036935],[4.626323866,46.97338257],[4.62711695,46.972369086],[4.627619918,46.972163872],[4.627538101,46.971849838],[4.628009922,46.971440638],[4.628214579,46.971072131],[4.629382326,46.970313596],[4.630316227,46.970133799],[4.631878346,46.969236382],[4.634767491,46.968764109],[4.635223484,46.967704011],[4.635119769,46.967232697],[4.6354371,46.966807645],[4.635459999,46.966347143],[4.636200042,46.965719775],[4.637044968,46.965211586],[4.637224869,46.964766865],[4.637196166,46.96394958],[4.637000148,46.963340894],[4.637555769,46.962402744],[4.636987229,46.961567907],[4.636501397,46.961118227],[4.638055815,46.960846707],[4.639791488,46.96004667],[4.640521532,46.959094316],[4.64035956,46.958914711],[4.640833462,46.958624296],[4.642984292,46.95824516],[4.643768501,46.957995339],[4.644894692,46.957832491],[4.644896526,46.956941824],[4.645494291,46.956357845],[4.645359997,46.955834743],[4.646609153,46.956040247],[4.648911178,46.956224383],[4.649402475,46.956463206],[4.649449002,46.956694882],[4.650238215,46.957429243],[4.651012222,46.95770814],[4.652783089,46.958885904],[4.653202915,46.959323856],[4.653685058,46.960078806],[4.654213533,46.960198204],[4.654181575,46.960873173],[4.654397782,46.961533775],[4.655772031,46.96238218],[4.657096455,46.962805325],[4.658482961,46.963622003],[4.660917613,46.964856738],[4.664226439,46.964187658],[4.664780934,46.964423703],[4.664607055,46.963262703],[4.664195078,46.962442845],[4.663772866,46.962315656],[4.663028428,46.961249336],[4.662913981,46.960906976],[4.662190767,46.95971697],[4.661663156,46.959069874],[4.661442847,46.959134286],[4.658634709,46.955450037],[4.658184437,46.953333915],[4.656449873,46.952308805],[4.653141484,46.949229576],[4.64567707,46.94503714],[4.646889856,46.943754548],[4.648171964,46.942806855],[4.648625386,46.942023196],[4.649693474,46.941475689],[4.648102217,46.941381379],[4.645785133,46.940940793],[4.644480035,46.940527154],[4.64292876,46.940535766],[4.642048036,46.940240326],[4.640478496,46.940036635],[4.639601835,46.94013466],[4.636708293,46.940236118],[4.636418346,46.940300571],[4.635462761,46.940876075],[4.635167199,46.940928898],[4.634804954,46.941472564],[4.634229728,46.941582482],[4.633268553,46.941190857],[4.632620688,46.940680418],[4.632460086,46.940369302],[4.63201664,46.940183764],[4.631472686,46.939761002],[4.630917042,46.939473485],[4.629930926,46.938601293],[4.629935261,46.937872689],[4.628560384,46.937885818],[4.628564873,46.938165825],[4.629054125,46.93891267],[4.628985594,46.939562033],[4.628759341,46.939864212],[4.627767628,46.939984485],[4.627548777,46.940314474],[4.626621879,46.940797643],[4.625461917,46.940832916],[4.624067467,46.940634639],[4.622802526,46.940808248],[4.622312668,46.940564791],[4.621942458,46.940671762],[4.620246306,46.940672201],[4.616466112,46.941420492],[4.614564908,46.941511975],[4.614675124,46.941944494],[4.616098572,46.941881321],[4.616762943,46.941761238],[4.616865368,46.942416298],[4.617380612,46.942585577],[4.617663767,46.942864375],[4.618058526,46.944104287],[4.618272846,46.945509729],[4.617616077,46.945621609],[4.617645106,46.945888663],[4.61733734,46.947073593],[4.616958285,46.947766024],[4.616368208,46.948218266],[4.615088818,46.948751306],[4.614469846,46.949161617],[4.613224436,46.949071886],[4.613162621,46.949644594],[4.608945232,46.948850714],[4.60795713,46.95011625],[4.607113014,46.949723677],[4.606708954,46.949933731],[4.606857728,46.950381928],[4.605302955,46.949573288],[4.603984128,46.949269251],[4.603391254,46.949276597],[4.602874067,46.949574662],[4.601569207,46.949697258],[4.60070527,46.949965909],[4.600394,46.950468228],[4.599427278,46.950819345],[4.598237274,46.951091599],[4.596937387,46.951606707],[4.596067281,46.952158177],[4.595773397,46.952182057],[4.594306925,46.953159613],[4.594390555,46.9532305],[4.593627586,46.953759756],[4.59184965,46.954435403],[4.591180274,46.954749923],[4.590619311,46.955128683],[4.589975515,46.955374403],[4.589540632,46.95570279],[4.589282747,46.956415065],[4.589705727,46.956486681],[4.589318226,46.957979704],[4.589393164,46.958381209],[4.590637399,46.959900363],[4.591700568,46.96004779],[4.591995281,46.960005899],[4.592136374,46.96050915],[4.591809224,46.961280921],[4.591984414,46.961735973],[4.591903602,46.962386373],[4.592160113,46.96319061],[4.592401469,46.96361413],[4.59300067,46.964173191],[4.59319922,46.96488457],[4.593050798,46.965204508],[4.593310295,46.965350412],[4.593017245,46.966743981],[4.593604604,46.967123096],[4.592837995,46.967892834],[4.591758814,46.968100447],[4.58977631,46.968323206],[4.589224545,46.968483],[4.589154866,46.968708192],[4.588665008,46.968736553],[4.586687628,46.969000613],[4.573887917,46.972854638],[4.574116309,46.973017219],[4.574964522,46.973049766],[4.576234389,46.973510599],[4.57626287,46.973584953],[4.577496125,46.973917498],[4.577705909,46.974118148],[4.578302606,46.974367535],[4.578294028,46.974614397],[4.580208617,46.974849337],[4.58196718,46.975326826],[4.583207028,46.975253082],[4.583894264,46.974819499],[4.58443372,46.974910248],[4.584710642,46.975200916],[4.58528416,46.975465896],[4.586882673,46.976091395],[4.587501435,46.976238673],[4.589312502,46.976976482],[4.589535758,46.97718593],[4.590132252,46.977425355],[4.590677594,46.977804163],[4.591369652,46.977758596],[4.591937434,46.978094764],[4.593616352,46.97840748],[4.594417218,46.978660268],[4.59554391,46.978673507],[4.596400331,46.978802141],[4.59700106,46.978737993],[4.597463591,46.978850459],[4.598055465,46.978664857],[4.598200481,46.979030264],[4.598829665,46.979660921],[4.599162627,46.979351927],[4.598623877,46.978931643],[4.598842345,46.97844413],[4.599302702,46.978438649],[4.599730966,46.978638032],[4.600870062,46.978359274],[4.601913897,46.978018792],[4.602913331,46.977290787],[4.603759836,46.977085407],[4.604457089,46.976550701],[4.604815084,46.976111665],[4.605226664,46.975040608],[4.608533769,46.97276842],[4.610481461,46.973051926],[4.612116831,46.973714387],[4.614018231,46.974120054],[4.614338842,46.974414545],[4.614907338,46.974594799],[4.615467856,46.974640081],[4.617007033,46.974546472],[4.618181701,46.974670482],[4.619338899,46.975133328],[4.620509847,46.97583461],[4.621065607,46.975896143]]]],&quot;type&quot;:&quot;MultiPolygon&quot;}"/>
    <s v="46.959088382, 4.619842173"/>
  </r>
  <r>
    <x v="0"/>
    <x v="458"/>
    <s v="21460"/>
    <s v="CC du Pays Châtillonnais"/>
    <s v="242101434"/>
    <s v="CC"/>
    <s v="Côte-d'Or"/>
    <s v="21"/>
    <s v="Bourgogne-Franche-Comté"/>
    <s v="27"/>
    <s v="BT &lt;= 36 kVA"/>
    <m/>
    <m/>
    <n v="0"/>
    <n v="0"/>
    <n v="0"/>
    <n v="0"/>
    <n v="0"/>
    <n v="0"/>
    <n v="0"/>
    <n v="0"/>
    <n v="0"/>
    <n v="0"/>
    <s v="{&quot;coordinates&quot;:[[[[4.432658301,47.93715526],[4.433759659,47.937612575],[4.434085575,47.937925431],[4.434432964,47.938487349],[4.434729821,47.938715949],[4.436472532,47.939160905],[4.43781196,47.939651276],[4.439267219,47.940608261],[4.440157082,47.941461447],[4.44131025,47.94204497],[4.447561466,47.943981638],[4.449965484,47.944643272],[4.462358604,47.949105388],[4.466334891,47.950405984],[4.475083789,47.953482836],[4.478351231,47.95370191],[4.481078014,47.953799894],[4.483621211,47.952699405],[4.487704591,47.951817898],[4.491282082,47.950913865],[4.491573657,47.950800353],[4.492245326,47.950052845],[4.493206547,47.950786818],[4.495192829,47.951522149],[4.496505811,47.951756566],[4.49673903,47.951854407],[4.497889577,47.951745239],[4.500106712,47.951164299],[4.501487034,47.951079165],[4.501991613,47.949829677],[4.502716939,47.949042717],[4.503914366,47.948652057],[4.504265939,47.948435133],[4.504652347,47.947557086],[4.505008583,47.946371588],[4.505404647,47.946023575],[4.505719323,47.945451578],[4.506124137,47.945081847],[4.506373053,47.944270362],[4.506622466,47.943854016],[4.507206121,47.943225458],[4.50743083,47.942788724],[4.507867395,47.942264661],[4.508668588,47.941702612],[4.509389254,47.941041678],[4.510150559,47.93973844],[4.509990572,47.939529871],[4.508432844,47.939112426],[4.508144104,47.939604892],[4.507915751,47.939677131],[4.506349374,47.938954633],[4.505667094,47.939835583],[4.504964667,47.939534944],[4.504011515,47.941210547],[4.50323827,47.942145751],[4.500544044,47.943700465],[4.499902159,47.943125392],[4.500093326,47.941547767],[4.499773635,47.941327722],[4.500858978,47.939490248],[4.500910714,47.93909354],[4.499342289,47.936635567],[4.499045174,47.936312619],[4.498482169,47.936202787],[4.497337004,47.935731328],[4.495406992,47.934548863],[4.493667019,47.934404477],[4.491443835,47.933937661],[4.490178784,47.933581068],[4.489592964,47.933324766],[4.488440795,47.932646285],[4.486928649,47.932408002],[4.485834281,47.932117611],[4.483973995,47.931450741],[4.483593258,47.931581565],[4.482677147,47.930910849],[4.481608401,47.930432873],[4.480374176,47.929735547],[4.478157156,47.930007392],[4.475894605,47.929846816],[4.474503253,47.929564552],[4.473042527,47.928953703],[4.471212432,47.928544585],[4.469604715,47.928378386],[4.468857125,47.9280781],[4.467393606,47.928234106],[4.466976317,47.928206014],[4.465839034,47.927954679],[4.465192355,47.927718818],[4.464499238,47.927304411],[4.463538387,47.926359573],[4.462537734,47.925718558],[4.461993709,47.925221271],[4.461710844,47.924772937],[4.461070321,47.923250724],[4.460319883,47.922745194],[4.458834809,47.922258687],[4.457070053,47.922119472],[4.456260784,47.922152011],[4.455008449,47.922337651],[4.453779333,47.922686809],[4.451239939,47.923259174],[4.450517902,47.923789253],[4.450205773,47.924520392],[4.449972608,47.924759998],[4.44851416,47.925100229],[4.447920718,47.925338872],[4.447150646,47.925877622],[4.446622681,47.926651913],[4.44506451,47.92702123],[4.444144579,47.927517698],[4.442703773,47.927575006],[4.441653613,47.927518591],[4.440418936,47.927621046],[4.439499598,47.927351484],[4.438903836,47.927358782],[4.437295012,47.927096746],[4.436646434,47.927230694],[4.436140744,47.92789395],[4.436050786,47.928825753],[4.435797823,47.929376105],[4.43504972,47.930040518],[4.433903564,47.930645877],[4.433700023,47.930845483],[4.433498845,47.931628322],[4.433694603,47.932032777],[4.4343741,47.932594244],[4.434730364,47.933336975],[4.434656808,47.934034547],[4.434350321,47.934538743],[4.433443745,47.934992654],[4.433190909,47.935252266],[4.432911059,47.936743535],[4.432658301,47.93715526]]]],&quot;type&quot;:&quot;MultiPolygon&quot;}"/>
    <s v="47.938922299, 4.469387052"/>
  </r>
  <r>
    <x v="0"/>
    <x v="459"/>
    <s v="21458"/>
    <s v="CC de Gevrey-Chambertin et de Nuits-Saint-Georges"/>
    <s v="200070894"/>
    <s v="CC"/>
    <s v="Côte-d'Or"/>
    <s v="21"/>
    <s v="Bourgogne-Franche-Comté"/>
    <s v="27"/>
    <s v="BT &lt;= 36 kVA"/>
    <n v="20"/>
    <n v="71.265000000000001"/>
    <n v="0"/>
    <n v="0"/>
    <n v="0"/>
    <n v="0"/>
    <n v="0"/>
    <n v="0"/>
    <n v="0"/>
    <n v="0"/>
    <n v="0"/>
    <n v="0"/>
    <s v="{&quot;coordinates&quot;:[[[[5.070389504,47.181737891],[5.071028221,47.18312959],[5.068628245,47.183547135],[5.068758085,47.183832104],[5.067512755,47.184356875],[5.068954914,47.186237666],[5.06773285,47.187094339],[5.067936751,47.187243799],[5.066576375,47.188627972],[5.064607847,47.188935061],[5.064966105,47.190421847],[5.063865613,47.190628787],[5.061835335,47.190671255],[5.062037957,47.191511496],[5.060159449,47.191412542],[5.058006876,47.191747107],[5.057962961,47.192222495],[5.058287838,47.193428007],[5.058009324,47.193814804],[5.05912882,47.196519171],[5.059098377,47.197346447],[5.060505027,47.199609813],[5.061656207,47.200341315],[5.062961418,47.201884189],[5.064383902,47.201212228],[5.067170312,47.200616781],[5.070396934,47.199718906],[5.07027227,47.200909006],[5.074840632,47.201088435],[5.078302934,47.200718364],[5.0834647,47.199125252],[5.086094556,47.199134655],[5.086615836,47.199049616],[5.090554757,47.196328147],[5.090676706,47.19599813],[5.090535341,47.195352255],[5.092011374,47.194303429],[5.100227764,47.191889723],[5.105117233,47.190465362],[5.107511548,47.189631988],[5.108004755,47.189339322],[5.109044348,47.189234836],[5.110017274,47.18891271],[5.109453695,47.187510835],[5.108638574,47.186734953],[5.11034593,47.185839272],[5.111218847,47.185192038],[5.11171673,47.18448139],[5.112387355,47.183022789],[5.112120896,47.183099698],[5.107857709,47.180626876],[5.109690024,47.179419117],[5.110046159,47.179001951],[5.110110298,47.178515357],[5.107974936,47.177178131],[5.10378366,47.17615653],[5.101960368,47.169985386],[5.099839923,47.170066197],[5.099709154,47.170878212],[5.098559798,47.17398542],[5.097335709,47.17588986],[5.096889044,47.176290613],[5.09584323,47.176941771],[5.095415397,47.177419628],[5.095099653,47.178028745],[5.094574696,47.179303585],[5.09326638,47.181188784],[5.09279645,47.182487836],[5.092008638,47.184037591],[5.091626803,47.184477676],[5.09094763,47.184779033],[5.089691129,47.184977332],[5.089139037,47.185217846],[5.088262081,47.184542007],[5.087564727,47.184136704],[5.085725614,47.183583558],[5.084309452,47.182865166],[5.08307057,47.182596568],[5.081580379,47.182387411],[5.080743423,47.18195666],[5.079547655,47.180819977],[5.079025987,47.180993253],[5.076337862,47.180956833],[5.07532266,47.180731873],[5.072803807,47.181660474],[5.070806723,47.181801576],[5.070389504,47.181737891]]]],&quot;type&quot;:&quot;MultiPolygon&quot;}"/>
    <s v="47.188864915, 5.08508035"/>
  </r>
  <r>
    <x v="0"/>
    <x v="136"/>
    <s v="21457"/>
    <s v="CC des Terres d'Auxois"/>
    <s v="200071017"/>
    <s v="CC"/>
    <s v="Côte-d'Or"/>
    <s v="21"/>
    <s v="Bourgogne-Franche-Comté"/>
    <s v="27"/>
    <s v="BT &lt;= 36 kVA"/>
    <m/>
    <m/>
    <n v="0"/>
    <n v="0"/>
    <n v="0"/>
    <n v="0"/>
    <n v="0"/>
    <n v="0"/>
    <n v="0"/>
    <n v="0"/>
    <n v="0"/>
    <n v="0"/>
    <s v="{&quot;coordinates&quot;:[[[[4.415597718,47.364123494],[4.415148408,47.363065641],[4.418310646,47.362130328],[4.418095739,47.361519805],[4.416898019,47.361727093],[4.415611338,47.361626629],[4.41576912,47.360575785],[4.416988128,47.360523111],[4.417579995,47.360406048],[4.417099994,47.359841974],[4.418038066,47.359638753],[4.418486608,47.359413589],[4.418143492,47.358864955],[4.416883435,47.357813397],[4.417668901,47.357552615],[4.41757968,47.356883834],[4.420803492,47.356587853],[4.420497781,47.355400409],[4.421028354,47.355422733],[4.423269769,47.355157601],[4.423120106,47.354710152],[4.425764371,47.354299579],[4.425668927,47.353948707],[4.429371981,47.353845585],[4.430400068,47.354092238],[4.432838191,47.353506669],[4.433828106,47.353415224],[4.435287191,47.353428721],[4.436494823,47.353551552],[4.437905486,47.353587223],[4.439442022,47.353919341],[4.43967951,47.353240221],[4.439837159,47.352202842],[4.439167675,47.351989647],[4.43751119,47.35197504],[4.437104051,47.351712667],[4.437998701,47.350885862],[4.437928768,47.350797591],[4.435761701,47.350564186],[4.435936061,47.350198282],[4.435437007,47.34971825],[4.434320323,47.349326876],[4.432600686,47.348481939],[4.431934869,47.347857188],[4.431171103,47.347384002],[4.43071368,47.346872824],[4.431339694,47.346552684],[4.431091121,47.346421592],[4.430431503,47.345381685],[4.430823193,47.345167075],[4.430479827,47.344858875],[4.427556976,47.345783496],[4.427582868,47.345561687],[4.42729993,47.344934905],[4.42715184,47.344247942],[4.426485616,47.344301143],[4.425587521,47.344252744],[4.425744519,47.342982196],[4.4250554,47.342970844],[4.425070093,47.341578691],[4.425170793,47.341130872],[4.42261501,47.341806867],[4.421156233,47.34174279],[4.420435462,47.341936182],[4.417313282,47.342034645],[4.416861759,47.341890692],[4.417254326,47.340103172],[4.417194106,47.338575079],[4.415679601,47.338101946],[4.41486062,47.337583408],[4.414707006,47.336830769],[4.414781118,47.335924093],[4.41407445,47.334941391],[4.413804146,47.333780502],[4.413395417,47.332794168],[4.413191078,47.33167299],[4.413247674,47.33125723],[4.412309498,47.33063298],[4.411676169,47.329916781],[4.411695947,47.329611315],[4.412051645,47.328936213],[4.412045891,47.328717492],[4.410815362,47.329161025],[4.409953467,47.328060433],[4.408916849,47.327718268],[4.406080027,47.327203425],[4.406675562,47.326026628],[4.403623138,47.324757124],[4.403181874,47.32474535],[4.40260136,47.324522768],[4.401601616,47.324472714],[4.400534451,47.32513746],[4.400224712,47.325649905],[4.400692637,47.326277223],[4.399792289,47.326739166],[4.400714367,47.327769777],[4.400978293,47.32829241],[4.401687084,47.328405407],[4.401911375,47.328779054],[4.401884934,47.329490666],[4.39996164,47.331100319],[4.398609564,47.332069201],[4.39716809,47.332454803],[4.39645217,47.332782143],[4.395227554,47.333614396],[4.395828342,47.334053759],[4.396814498,47.334491186],[4.396657535,47.334668646],[4.394393294,47.336167952],[4.393223721,47.336573647],[4.391910837,47.336867601],[4.390802652,47.337292344],[4.3919312,47.338265625],[4.3927844,47.339294419],[4.393154603,47.339931939],[4.391562278,47.340945929],[4.391873659,47.341052043],[4.392672062,47.341652019],[4.392856534,47.342073879],[4.392547102,47.342349499],[4.392411698,47.342797702],[4.392817927,47.343240313],[4.390896336,47.344893895],[4.39096735,47.345027199],[4.392786306,47.345849944],[4.392994586,47.346116655],[4.389857475,47.348871521],[4.39068339,47.349711578],[4.391841712,47.350545846],[4.39177599,47.350821243],[4.391858196,47.351743127],[4.393161619,47.351938189],[4.39314516,47.35344739],[4.393482234,47.353621618],[4.393863335,47.355031512],[4.393935413,47.35571492],[4.39370514,47.356082327],[4.394371529,47.356079734],[4.395526022,47.357013951],[4.397571152,47.358362417],[4.398739931,47.357756818],[4.399005976,47.357796832],[4.398795543,47.358314371],[4.398132311,47.358896782],[4.398668381,47.359332406],[4.399781958,47.358997569],[4.400505405,47.358895214],[4.400685984,47.359417046],[4.401915428,47.359409422],[4.401987166,47.359923562],[4.402295992,47.360788681],[4.403159938,47.360737736],[4.404773112,47.36050576],[4.405341471,47.360653749],[4.405554052,47.360978909],[4.405642827,47.361585577],[4.406568695,47.361419512],[4.40678144,47.36195265],[4.406781679,47.362315492],[4.407235393,47.362234368],[4.407021076,47.361793086],[4.407689643,47.361719263],[4.408106427,47.362250827],[4.408662035,47.362618643],[4.410147034,47.363356933],[4.41128701,47.364377607],[4.411054356,47.36465144],[4.410371756,47.365150422],[4.410937393,47.365545116],[4.411444065,47.366065673],[4.411798269,47.365727337],[4.41191757,47.364469887],[4.412526272,47.364033919],[4.412840561,47.363488982],[4.413461878,47.363431906],[4.413806276,47.363979637],[4.414439624,47.364579673],[4.415597718,47.364123494]]]],&quot;type&quot;:&quot;MultiPolygon&quot;}"/>
    <s v="47.346351689, 4.409463506"/>
  </r>
  <r>
    <x v="0"/>
    <x v="460"/>
    <s v="21456"/>
    <s v="CC du Montbardois"/>
    <s v="242101491"/>
    <s v="CC"/>
    <s v="Côte-d'Or"/>
    <s v="21"/>
    <s v="Bourgogne-Franche-Comté"/>
    <s v="27"/>
    <s v="BT &lt;= 36 kVA"/>
    <m/>
    <m/>
    <n v="0"/>
    <n v="0"/>
    <n v="0"/>
    <n v="0"/>
    <n v="0"/>
    <n v="0"/>
    <n v="0"/>
    <n v="0"/>
    <n v="0"/>
    <n v="0"/>
    <s v="{&quot;coordinates&quot;:[[[[4.392788307,47.60687741],[4.391897778,47.606623356],[4.391915526,47.605363691],[4.391198418,47.605735941],[4.389820477,47.604501002],[4.389746595,47.604321831],[4.39013607,47.604045317],[4.389725912,47.603782826],[4.388745217,47.604205011],[4.388540794,47.604073305],[4.387424045,47.602743405],[4.386434848,47.60294061],[4.386004071,47.602139098],[4.381440658,47.599340288],[4.380333968,47.598234365],[4.379216383,47.596859383],[4.377976164,47.594494658],[4.37699964,47.594559298],[4.375452984,47.592381812],[4.373401546,47.590959259],[4.372382928,47.589176131],[4.371290746,47.587842185],[4.370300534,47.587265048],[4.369778838,47.586587877],[4.369030472,47.586151932],[4.366973729,47.585545861],[4.366832312,47.585791487],[4.365855999,47.585806519],[4.365050355,47.585939281],[4.364009024,47.587003856],[4.363567557,47.587641894],[4.363236359,47.587647564],[4.362927863,47.588282246],[4.362632558,47.589277775],[4.362605724,47.59031248],[4.36360451,47.590340426],[4.363702329,47.591148611],[4.363843727,47.591370222],[4.36445302,47.591674589],[4.360829673,47.594302416],[4.360179022,47.594673702],[4.356234003,47.595866526],[4.355588058,47.596372768],[4.355275829,47.596918344],[4.354872552,47.598544374],[4.354784953,47.599760726],[4.354867058,47.600163985],[4.355220022,47.600698236],[4.355773687,47.601273367],[4.355177462,47.601328903],[4.35443546,47.602826523],[4.353765458,47.602702859],[4.35365045,47.603154315],[4.352643092,47.60290222],[4.352243956,47.602909544],[4.351739268,47.603637386],[4.351417464,47.603912986],[4.350081513,47.605511074],[4.348989967,47.606564374],[4.348993571,47.606654357],[4.350355081,47.607485747],[4.351644205,47.60813791],[4.352039794,47.608041505],[4.3524631,47.608356188],[4.350763225,47.60956959],[4.350984101,47.610038762],[4.350808418,47.610671864],[4.350370182,47.611398928],[4.350381004,47.611668875],[4.352651073,47.615408308],[4.353491364,47.61651847],[4.354351635,47.616368058],[4.354921056,47.617348116],[4.355479648,47.618058224],[4.355220713,47.618243078],[4.355711623,47.618908958],[4.356286527,47.619473934],[4.356823878,47.619451488],[4.356918677,47.619252334],[4.356538965,47.61856176],[4.35657001,47.618368748],[4.356676161,47.618249584],[4.357934056,47.617608395],[4.359313396,47.617397895],[4.359540901,47.617025248],[4.35996906,47.616950943],[4.360464379,47.617474515],[4.361193378,47.617502029],[4.361691506,47.617038899],[4.361206964,47.61693832],[4.360550725,47.616578669],[4.361350783,47.615947278],[4.361503111,47.615185697],[4.36201152,47.614813369],[4.362096373,47.614277635],[4.362518629,47.614077356],[4.36361187,47.613980872],[4.364330873,47.613775319],[4.36497306,47.61415852],[4.365511712,47.614189132],[4.365967799,47.613698565],[4.366456792,47.613765764],[4.366901009,47.614216088],[4.36735428,47.614499759],[4.368435645,47.614822882],[4.368784755,47.61452261],[4.368747877,47.613863163],[4.369129306,47.613681343],[4.370280382,47.613608424],[4.371513382,47.613926138],[4.372859112,47.614019253],[4.373117908,47.61409093],[4.374032732,47.615132555],[4.374705675,47.615465827],[4.375575822,47.615546505],[4.376447115,47.615774802],[4.376761409,47.615674771],[4.376643535,47.61523414],[4.377290283,47.614706171],[4.377770341,47.615045302],[4.378028011,47.61558871],[4.378523412,47.61564498],[4.378989905,47.615509836],[4.378989145,47.615222667],[4.378525177,47.614785224],[4.378752114,47.614241497],[4.379457202,47.614169252],[4.380658302,47.614228876],[4.382424654,47.614471749],[4.382993798,47.614342576],[4.383100492,47.614144158],[4.382896295,47.613610929],[4.383131534,47.613286755],[4.383997233,47.613915673],[4.384697747,47.614848126],[4.386464955,47.614097055],[4.388227272,47.613210977],[4.389527457,47.612423098],[4.389529357,47.612240324],[4.38738832,47.610436478],[4.387047033,47.609700528],[4.387452239,47.609668706],[4.387818195,47.609151214],[4.388062266,47.609015075],[4.389106639,47.609041365],[4.389750122,47.608958086],[4.390582477,47.608561968],[4.390679097,47.608182711],[4.391257997,47.607971457],[4.392164109,47.608158711],[4.392523935,47.608122911],[4.392850831,47.607692292],[4.392706484,47.607261893],[4.392788307,47.60687741]]]],&quot;type&quot;:&quot;MultiPolygon&quot;}"/>
    <s v="47.604187679, 4.369146125"/>
  </r>
  <r>
    <x v="0"/>
    <x v="461"/>
    <s v="21454"/>
    <s v="CC du Pays Châtillonnais"/>
    <s v="242101434"/>
    <s v="CC"/>
    <s v="Côte-d'Or"/>
    <s v="21"/>
    <s v="Bourgogne-Franche-Comté"/>
    <s v="27"/>
    <s v="BT &lt;= 36 kVA"/>
    <m/>
    <m/>
    <n v="0"/>
    <n v="0"/>
    <n v="0"/>
    <n v="0"/>
    <n v="0"/>
    <n v="0"/>
    <n v="0"/>
    <n v="0"/>
    <n v="0"/>
    <n v="0"/>
    <s v="{&quot;coordinates&quot;:[[[[4.336561744,47.878168827],[4.339241579,47.873494618],[4.340565444,47.868911437],[4.339108589,47.86859053],[4.338658404,47.868615469],[4.338414032,47.868314019],[4.336552791,47.867976089],[4.335790714,47.868099081],[4.334786484,47.867901683],[4.33406038,47.867965748],[4.332705945,47.867938833],[4.332283187,47.867777114],[4.331308407,47.867152699],[4.330741539,47.866898097],[4.331373025,47.866475081],[4.331907058,47.866647243],[4.33390569,47.867025989],[4.335484018,47.867126851],[4.335999382,47.867034573],[4.335581988,47.863787215],[4.334811592,47.861287363],[4.335072473,47.860917147],[4.335661101,47.858793374],[4.33624687,47.857355517],[4.33783728,47.852422739],[4.334196205,47.852014148],[4.329728565,47.849621052],[4.327267519,47.848047611],[4.326316603,47.847558801],[4.32558824,47.847575136],[4.325059968,47.847410982],[4.324712756,47.84716107],[4.324302761,47.847181902],[4.323531079,47.846961981],[4.323420571,47.846658987],[4.323035761,47.846724537],[4.322541476,47.846152234],[4.322193139,47.846017542],[4.321671371,47.846006321],[4.321063208,47.846285009],[4.319490288,47.846429631],[4.318675386,47.846083248],[4.316605457,47.846838299],[4.316176167,47.847159959],[4.316620084,47.847698649],[4.317147759,47.84810948],[4.315684283,47.848518356],[4.315362968,47.848989121],[4.315355473,47.849766907],[4.314200692,47.848763618],[4.313882409,47.84881669],[4.312899568,47.848221916],[4.311222913,47.846929199],[4.311089255,47.846931593],[4.309527937,47.848037278],[4.309261723,47.848087056],[4.308512595,47.847694863],[4.307532521,47.848296269],[4.306664072,47.848652492],[4.305486073,47.848166044],[4.305031361,47.847673339],[4.304277843,47.847046238],[4.304144184,47.847048625],[4.301260004,47.848745872],[4.30010098,47.847994526],[4.297895625,47.846119705],[4.297695129,47.846122824],[4.295457101,47.847015276],[4.294776005,47.84666635],[4.294393746,47.847167433],[4.293856675,47.847131953],[4.293399414,47.847408831],[4.289473562,47.846035276],[4.288952989,47.846403744],[4.288449634,47.846379571],[4.282500554,47.84399286],[4.280833927,47.842802219],[4.27941824,47.842201992],[4.278885346,47.841726243],[4.278383318,47.841532791],[4.277137956,47.840784861],[4.276878893,47.840297119],[4.276353727,47.840030101],[4.274405502,47.839630034],[4.271300803,47.838781618],[4.270512623,47.840150233],[4.270038874,47.840410997],[4.26965647,47.8409138],[4.268799191,47.841687275],[4.267894804,47.842224521],[4.266136434,47.842779084],[4.264801358,47.842806091],[4.263048415,47.842690865],[4.262012286,47.843426609],[4.260995563,47.843854296],[4.260678396,47.846153886],[4.259399738,47.846533967],[4.259558305,47.846679882],[4.260701337,47.846782816],[4.260587167,47.847325009],[4.262267051,47.847567074],[4.262416748,47.848014617],[4.264552756,47.848429962],[4.264215632,47.84954793],[4.264141722,47.850488439],[4.263795152,47.851491293],[4.26359247,47.85269692],[4.263321462,47.8532228],[4.263436722,47.853683313],[4.263055968,47.853980848],[4.263529064,47.854698538],[4.26365185,47.855531613],[4.263449703,47.856085555],[4.263532239,47.85663193],[4.263351223,47.857174842],[4.263963253,47.85743468],[4.263714314,47.857933319],[4.263663507,47.858383918],[4.264276369,47.860533063],[4.263885697,47.860809103],[4.262552199,47.860921572],[4.262562625,47.86119149],[4.263308203,47.863466121],[4.262675016,47.863613353],[4.262799728,47.864020657],[4.261620965,47.864231359],[4.261754214,47.864435149],[4.261788903,47.864994638],[4.262741031,47.865884495],[4.263221183,47.866219564],[4.263997358,47.866571246],[4.265193534,47.866865288],[4.265209898,47.867327762],[4.264847942,47.868081447],[4.264945208,47.868177609],[4.266850182,47.868293873],[4.266617617,47.869760844],[4.266240818,47.870396779],[4.265875241,47.87139173],[4.265476485,47.871443736],[4.265220533,47.87176243],[4.264185011,47.871759189],[4.264168372,47.873027604],[4.264494905,47.87381887],[4.262921807,47.874221051],[4.261805675,47.874656101],[4.260348637,47.875666362],[4.259054933,47.875046582],[4.258432588,47.874923644],[4.257289466,47.874277028],[4.256555281,47.874289392],[4.254424442,47.873397693],[4.25398842,47.873288941],[4.252355567,47.873201966],[4.250181853,47.87338266],[4.248981852,47.873668166],[4.248281835,47.873654012],[4.246231412,47.874016039],[4.246055535,47.874217727],[4.246497897,47.874483057],[4.246800684,47.875185512],[4.246683622,47.875670105],[4.246866924,47.876240615],[4.246793831,47.876888557],[4.246520007,47.877249702],[4.246111691,47.877353048],[4.246561056,47.877858627],[4.249595891,47.878842556],[4.250869052,47.879329444],[4.253198935,47.880427002],[4.254215908,47.880997597],[4.254411357,47.880945103],[4.255287258,47.881490194],[4.255785753,47.882031216],[4.256135836,47.882180485],[4.257918445,47.882646542],[4.259088912,47.883084037],[4.259594032,47.883168627],[4.262671692,47.884410986],[4.263886514,47.88507838],[4.26515375,47.886203341],[4.268619664,47.88794451],[4.268603803,47.889129198],[4.268996715,47.889555193],[4.269495908,47.890564195],[4.269568383,47.89158051],[4.270163636,47.893303137],[4.271871262,47.894920106],[4.273765521,47.896501721],[4.286412155,47.890589762],[4.284322147,47.889774662],[4.281973349,47.888436698],[4.280613469,47.887870983],[4.279417257,47.887043342],[4.277860379,47.885517544],[4.277059168,47.885086119],[4.279575212,47.883713079],[4.280231783,47.883195567],[4.281115836,47.883566661],[4.283478609,47.883720867],[4.284272976,47.883867894],[4.286247055,47.884767975],[4.286400617,47.885030919],[4.286321845,47.885590741],[4.286624226,47.885754844],[4.287916253,47.885839685],[4.288394708,47.885759727],[4.288944364,47.885525969],[4.289577462,47.885532516],[4.29167352,47.886434766],[4.297101389,47.884912258],[4.298450762,47.88444189],[4.301280835,47.883621164],[4.303453153,47.882827477],[4.309588062,47.880107494],[4.310643807,47.879730268],[4.31481707,47.877678162],[4.31963818,47.87570503],[4.330849632,47.876553241],[4.336561744,47.878168827]]]],&quot;type&quot;:&quot;MultiPolygon&quot;}"/>
    <s v="47.865618205, 4.293876402"/>
  </r>
  <r>
    <x v="0"/>
    <x v="138"/>
    <s v="21451"/>
    <s v="CC du Montbardois"/>
    <s v="242101491"/>
    <s v="CC"/>
    <s v="Côte-d'Or"/>
    <s v="21"/>
    <s v="Bourgogne-Franche-Comté"/>
    <s v="27"/>
    <s v="BT &lt;= 36 kVA"/>
    <m/>
    <m/>
    <n v="0"/>
    <n v="0"/>
    <n v="0"/>
    <n v="0"/>
    <n v="0"/>
    <n v="0"/>
    <n v="0"/>
    <n v="0"/>
    <n v="0"/>
    <n v="0"/>
    <s v="{&quot;coordinates&quot;:[[[[4.46234796,47.793785343],[4.463273858,47.792867305],[4.465806383,47.789851559],[4.466120136,47.78887634],[4.467267392,47.786690742],[4.467813976,47.785296716],[4.46725663,47.7838301],[4.467060344,47.782863062],[4.466501291,47.782011287],[4.466369356,47.781343202],[4.463820051,47.780285865],[4.464098183,47.780006933],[4.463160356,47.779559558],[4.462923183,47.779531014],[4.461135592,47.778825977],[4.459997066,47.778265857],[4.457518488,47.778122989],[4.456208309,47.776070663],[4.455561833,47.776066096],[4.454417726,47.775590608],[4.453482767,47.774900071],[4.452525446,47.773878536],[4.451801384,47.772546238],[4.450786197,47.771162631],[4.449371697,47.770117926],[4.449281697,47.769803975],[4.449373255,47.769390557],[4.449786086,47.769055979],[4.451364971,47.768147938],[4.453423758,47.767164606],[4.455200827,47.768577437],[4.455371896,47.768632023],[4.457182833,47.767620197],[4.45701702,47.767416117],[4.458277512,47.766637968],[4.458821248,47.766210807],[4.458182196,47.766034227],[4.457343772,47.765402829],[4.456433075,47.764276319],[4.456074575,47.763519217],[4.453603816,47.762121312],[4.452030904,47.761478287],[4.451709601,47.761641604],[4.450999639,47.761260622],[4.450901423,47.761134912],[4.450045684,47.760744027],[4.448389061,47.759670799],[4.447844027,47.759069011],[4.446261134,47.757954333],[4.445513853,47.758260624],[4.444911371,47.757999803],[4.443271651,47.757740067],[4.442697827,47.757550898],[4.441683213,47.756809936],[4.440995205,47.756001932],[4.440523441,47.754847391],[4.440169565,47.755089395],[4.438980616,47.754463978],[4.436792589,47.753568154],[4.436106088,47.753405541],[4.435420997,47.753443648],[4.434334926,47.753363339],[4.433490707,47.75319274],[4.431003437,47.753424811],[4.430971878,47.753641242],[4.421741246,47.754489151],[4.421696196,47.754001797],[4.408515949,47.754465365],[4.401565518,47.754780122],[4.401214234,47.755431558],[4.400260411,47.756775239],[4.39898982,47.757903052],[4.396646145,47.760619869],[4.395149043,47.763910764],[4.394661814,47.764729428],[4.393107317,47.766958764],[4.391526863,47.76901735],[4.390231557,47.770392895],[4.388914357,47.772415908],[4.388559792,47.773259073],[4.388249071,47.774708431],[4.388229531,47.775802369],[4.388337753,47.776469913],[4.388970302,47.777271666],[4.389360473,47.778047486],[4.389931681,47.778493494],[4.390381303,47.779550357],[4.390170555,47.780633961],[4.390771116,47.781230845],[4.390732835,47.782730078],[4.388822922,47.785287604],[4.388732897,47.787007087],[4.388345586,47.788800303],[4.389416663,47.788895625],[4.393590411,47.78959319],[4.395838862,47.789556522],[4.397233272,47.789806349],[4.39983211,47.789785229],[4.403967157,47.790830353],[4.405646382,47.791695081],[4.406270457,47.79210887],[4.40785052,47.793918131],[4.407740073,47.795953829],[4.407988638,47.796714181],[4.409101396,47.797467744],[4.409492465,47.797857312],[4.409776455,47.799600212],[4.410498044,47.800915667],[4.412664948,47.80241894],[4.413293969,47.802760619],[4.41607877,47.803879208],[4.416400642,47.804225482],[4.416814036,47.803994544],[4.417876859,47.803616224],[4.419229217,47.803473832],[4.420386286,47.802923317],[4.421115982,47.802430183],[4.421593882,47.801764566],[4.421866865,47.801180649],[4.4220446,47.801082175],[4.423167289,47.800997432],[4.42439777,47.801495576],[4.42532132,47.801108978],[4.425243072,47.800382597],[4.425030515,47.79977937],[4.424140345,47.798268012],[4.424108893,47.797841716],[4.424247151,47.797067692],[4.424397008,47.796776917],[4.425188638,47.796206488],[4.426476846,47.795821743],[4.427005668,47.796461625],[4.427325812,47.796692669],[4.428143029,47.796977066],[4.429461387,47.797068111],[4.430648225,47.797037423],[4.432351502,47.796836581],[4.43306358,47.796638839],[4.43443784,47.796523906],[4.438242054,47.798035467],[4.440777966,47.798684842],[4.443471239,47.799616678],[4.444094145,47.800022181],[4.444781282,47.800234252],[4.445953455,47.800398928],[4.446741739,47.800694356],[4.447980352,47.800992317],[4.450535093,47.801440512],[4.453185305,47.802007191],[4.456131916,47.802319881],[4.458138751,47.802125696],[4.458946819,47.801969811],[4.45948447,47.801746174],[4.459296788,47.80084654],[4.45971462,47.79893477],[4.460027039,47.798343065],[4.46096708,47.797400569],[4.461390525,47.796377191],[4.461585517,47.795305351],[4.46234796,47.793785343]]]],&quot;type&quot;:&quot;MultiPolygon&quot;}"/>
    <s v="47.778007346, 4.426698256"/>
  </r>
  <r>
    <x v="0"/>
    <x v="462"/>
    <s v="21450"/>
    <s v="CA Beaune, Côte et Sud - Communauté Beaune-Chagny-Nolay"/>
    <s v="200006682"/>
    <s v="CA"/>
    <s v="Côte-d'Or"/>
    <s v="21"/>
    <s v="Bourgogne-Franche-Comté"/>
    <s v="27"/>
    <s v="BT &lt;= 36 kVA"/>
    <m/>
    <m/>
    <n v="0"/>
    <n v="0"/>
    <n v="0"/>
    <n v="0"/>
    <n v="0"/>
    <n v="0"/>
    <n v="0"/>
    <n v="0"/>
    <n v="0"/>
    <n v="0"/>
    <s v="{&quot;coordinates&quot;:[[[[4.756470529,47.049356203],[4.757326195,47.048847887],[4.757799866,47.048383202],[4.758157247,47.047665429],[4.758351062,47.046497169],[4.759058761,47.046544028],[4.75948617,47.046479882],[4.75989841,47.046031432],[4.764614117,47.046327807],[4.765542281,47.045502227],[4.767869654,47.042870335],[4.768133586,47.041476743],[4.768163544,47.04054151],[4.769144184,47.040437337],[4.770415889,47.040411545],[4.773357308,47.039763945],[4.773966596,47.039824831],[4.774010416,47.039635041],[4.775013236,47.039685373],[4.775203468,47.039501437],[4.775934628,47.039582953],[4.77644224,47.038996089],[4.776731298,47.03845311],[4.776812177,47.03790883],[4.776741897,47.037054383],[4.776890461,47.036405498],[4.777814698,47.035511429],[4.778798192,47.033938319],[4.778881974,47.033402997],[4.77859286,47.032863514],[4.776848403,47.031366627],[4.775977206,47.030067917],[4.77480279,47.028638778],[4.774434311,47.027045049],[4.77491996,47.02635406],[4.774801144,47.024662836],[4.774531841,47.023281014],[4.773665536,47.021644501],[4.773487986,47.021130307],[4.773522685,47.020743434],[4.774234627,47.020087693],[4.77427429,47.019852037],[4.773241123,47.019788662],[4.771517038,47.019216259],[4.770410134,47.01899189],[4.768102253,47.018966923],[4.76650762,47.018565371],[4.76555841,47.018410587],[4.764819024,47.018390373],[4.764023852,47.018476373],[4.761338331,47.018983868],[4.760257425,47.019111123],[4.758644416,47.019033043],[4.756926862,47.019222197],[4.754823715,47.019135312],[4.754678031,47.01935276],[4.754740011,47.01984172],[4.754436704,47.019949894],[4.753105495,47.020764406],[4.752431998,47.021030389],[4.752617071,47.02149857],[4.75217337,47.021906952],[4.752769551,47.022341876],[4.752859137,47.022545842],[4.752226715,47.022779681],[4.751133264,47.023659902],[4.750697829,47.02424286],[4.750367457,47.02441087],[4.750789378,47.02519786],[4.75110964,47.026342108],[4.751530818,47.026740068],[4.75269662,47.029060212],[4.752877967,47.029899475],[4.752839014,47.030444],[4.752684538,47.03087861],[4.752065755,47.031373398],[4.751110826,47.031778723],[4.751259868,47.031988093],[4.750537506,47.032335852],[4.749476339,47.032552757],[4.747726502,47.033142099],[4.746647495,47.033744683],[4.746443368,47.033990018],[4.745420012,47.034196408],[4.744087281,47.034611885],[4.742796641,47.03551571],[4.742388012,47.035629041],[4.74105111,47.035753669],[4.739747188,47.036043485],[4.739514068,47.036248719],[4.739493729,47.037007286],[4.739273687,47.038027317],[4.739629063,47.039081007],[4.739411839,47.039207654],[4.738798192,47.039909414],[4.737767808,47.040433732],[4.736887748,47.040758559],[4.736396961,47.041145069],[4.736227511,47.042634415],[4.737460559,47.042551933],[4.739320991,47.042233955],[4.739444422,47.043570306],[4.741959107,47.043848497],[4.741928283,47.044403697],[4.74126435,47.044813551],[4.741344982,47.045352662],[4.743461036,47.046175357],[4.743657828,47.046027399],[4.748523008,47.047931448],[4.747958319,47.048801817],[4.747638752,47.049511779],[4.74972452,47.050245666],[4.750282972,47.050402006],[4.750744451,47.050412122],[4.752294106,47.05013377],[4.752457107,47.050243865],[4.75394962,47.050315769],[4.756470529,47.049356203]]]],&quot;type&quot;:&quot;MultiPolygon&quot;}"/>
    <s v="47.034340011, 4.759370439"/>
  </r>
  <r>
    <x v="0"/>
    <x v="463"/>
    <s v="21448"/>
    <s v="CC du Pays d'Alésia et de la Seine"/>
    <s v="242101459"/>
    <s v="CC"/>
    <s v="Côte-d'Or"/>
    <s v="21"/>
    <s v="Bourgogne-Franche-Comté"/>
    <s v="27"/>
    <s v="BT &lt;= 36 kVA"/>
    <m/>
    <m/>
    <n v="0"/>
    <n v="0"/>
    <n v="0"/>
    <n v="0"/>
    <n v="0"/>
    <n v="0"/>
    <n v="0"/>
    <n v="0"/>
    <n v="0"/>
    <n v="0"/>
    <s v="{&quot;coordinates&quot;:[[[[4.459015089,47.533210451],[4.459378419,47.532348819],[4.460398602,47.531250281],[4.460871713,47.530856324],[4.461471494,47.530963145],[4.464292336,47.528974093],[4.467486277,47.525766662],[4.466402016,47.525246427],[4.466920802,47.524922092],[4.46346141,47.52314066],[4.462978852,47.522700167],[4.462764515,47.52229862],[4.462491256,47.522123789],[4.460616431,47.521753865],[4.459192744,47.521014541],[4.45724464,47.520342979],[4.457800237,47.519759836],[4.458913906,47.518977941],[4.459183931,47.518401967],[4.459268982,47.517476288],[4.457927948,47.517619114],[4.456401687,47.517646299],[4.448759183,47.517516475],[4.447033689,47.517547815],[4.445946143,47.516892387],[4.444525582,47.515813434],[4.442194685,47.514287478],[4.440917913,47.51326252],[4.436736315,47.510307134],[4.43452137,47.508875928],[4.434325984,47.508972865],[4.433359111,47.508345546],[4.432971178,47.508248583],[4.431769475,47.507186591],[4.43116266,47.507599182],[4.430680918,47.507422336],[4.430061389,47.507359717],[4.42961152,47.508375379],[4.429683401,47.508529349],[4.428750314,47.509363671],[4.429136427,47.509541697],[4.428059967,47.511278073],[4.427644625,47.512544485],[4.42761418,47.513445159],[4.426458673,47.514514461],[4.426311579,47.515476881],[4.426955839,47.515516711],[4.426879579,47.516742952],[4.42640094,47.517233172],[4.4258764,47.518245225],[4.424960342,47.518779502],[4.424610462,47.519414888],[4.423961635,47.519953992],[4.425578085,47.520814723],[4.428677967,47.521929149],[4.429630131,47.522496365],[4.430101232,47.522667945],[4.429880217,47.523796928],[4.429398409,47.525065054],[4.42940708,47.525290021],[4.4312781,47.525571363],[4.431518986,47.524937297],[4.431789044,47.523357559],[4.431916944,47.523220043],[4.432987074,47.523425664],[4.432785998,47.525048671],[4.434123096,47.525295115],[4.434144197,47.525834134],[4.436214548,47.526112043],[4.436599443,47.52574448],[4.437208401,47.526048477],[4.437421351,47.52640507],[4.437317129,47.527126593],[4.439124354,47.52745361],[4.439020153,47.528175135],[4.443303886,47.528997264],[4.445514676,47.529497446],[4.445816849,47.528726645],[4.446753068,47.528889687],[4.447698042,47.529277688],[4.448292148,47.529176677],[4.449368777,47.529517114],[4.449139385,47.530421164],[4.450210945,47.530671626],[4.450113206,47.531528125],[4.452589893,47.532023065],[4.456018034,47.533039952],[4.457091008,47.533290333],[4.457955886,47.533319134],[4.459015089,47.533210451]]]],&quot;type&quot;:&quot;MultiPolygon&quot;}"/>
    <s v="47.52155977, 4.44461305"/>
  </r>
  <r>
    <x v="0"/>
    <x v="464"/>
    <s v="21447"/>
    <s v="CC du Pays Arnay Liernais"/>
    <s v="200071173"/>
    <s v="CC"/>
    <s v="Côte-d'Or"/>
    <s v="21"/>
    <s v="Bourgogne-Franche-Comté"/>
    <s v="27"/>
    <s v="BT &lt;= 36 kVA"/>
    <m/>
    <m/>
    <n v="0"/>
    <n v="0"/>
    <n v="0"/>
    <n v="0"/>
    <n v="0"/>
    <n v="0"/>
    <n v="0"/>
    <n v="0"/>
    <n v="0"/>
    <n v="0"/>
    <s v="{&quot;coordinates&quot;:[[[[4.538824971,47.153210709],[4.537020608,47.153306723],[4.535538093,47.153533507],[4.535087419,47.152541774],[4.534540521,47.152666086],[4.533231701,47.152780682],[4.531642816,47.153026835],[4.531710069,47.153163715],[4.530508624,47.153294868],[4.530480608,47.153516752],[4.530035631,47.153558654],[4.529686853,47.152758252],[4.528956486,47.152929986],[4.527913449,47.153294039],[4.527042684,47.153728747],[4.526956926,47.153963098],[4.525214055,47.154274225],[4.525297077,47.1544091],[4.524621039,47.154869138],[4.523920603,47.155587023],[4.522492429,47.154518064],[4.521356918,47.155256063],[4.520176808,47.155818146],[4.519546123,47.154753082],[4.51758601,47.155320875],[4.517573106,47.154394473],[4.516325947,47.154544987],[4.515178341,47.1545276],[4.515125219,47.154703884],[4.514511304,47.154559742],[4.514235416,47.154888416],[4.513207456,47.15429045],[4.512050044,47.154863859],[4.5104903,47.155354263],[4.510218056,47.155390232],[4.509852971,47.154704346],[4.508733294,47.155024201],[4.508890147,47.155298596],[4.508219515,47.155485626],[4.507633304,47.155812025],[4.506409545,47.156706802],[4.506251374,47.156573792],[4.504775946,47.1578176],[4.503624173,47.158598853],[4.503960536,47.158683628],[4.501952792,47.160063077],[4.504061984,47.161417885],[4.50310013,47.162148039],[4.503335049,47.163043639],[4.503621888,47.163623406],[4.504992415,47.164902246],[4.505516026,47.166063323],[4.504849334,47.166254783],[4.505742813,47.167138213],[4.506716628,47.168862512],[4.506599799,47.169406104],[4.506154296,47.169764876],[4.506026375,47.170384249],[4.505852739,47.170549489],[4.505976477,47.170913462],[4.50514314,47.171380826],[4.503961514,47.171859912],[4.503901374,47.172165045],[4.504685399,47.173854005],[4.504981365,47.17395461],[4.506611536,47.174261173],[4.508177694,47.17421467],[4.508603647,47.174429731],[4.511523528,47.175048078],[4.512623705,47.175429909],[4.513422489,47.175800361],[4.514291622,47.175948377],[4.51478387,47.176171553],[4.515925282,47.176280877],[4.516459428,47.176490892],[4.51776919,47.176294541],[4.51807728,47.176027571],[4.519332687,47.176526162],[4.520345981,47.176400306],[4.521171826,47.176417373],[4.522747832,47.176670395],[4.523168204,47.176918794],[4.523694425,47.176987508],[4.523942073,47.176032472],[4.526312998,47.17539794],[4.527068641,47.175128646],[4.529627243,47.173898171],[4.530605233,47.174901859],[4.533502329,47.174756372],[4.534087195,47.174519909],[4.535236208,47.173598822],[4.537947023,47.17345299],[4.538096707,47.173561758],[4.539855373,47.173414119],[4.540397042,47.173238529],[4.540976896,47.172966979],[4.541083098,47.172709836],[4.541747642,47.171891478],[4.54223271,47.171492418],[4.542220489,47.171296282],[4.54213498,47.171261402],[4.542337175,47.170206975],[4.542365657,47.169357464],[4.542170954,47.168921534],[4.541205695,47.167905165],[4.540713971,47.167194044],[4.539674288,47.164542519],[4.538922219,47.1645138],[4.538620576,47.164399849],[4.538514986,47.163569228],[4.539108203,47.163445184],[4.539084907,47.162861095],[4.538849395,47.161965568],[4.538291466,47.162076536],[4.537884323,47.160949168],[4.537873972,47.160679167],[4.538896036,47.159624652],[4.538859191,47.158704871],[4.538647064,47.15811879],[4.537888891,47.157595793],[4.538847148,47.157867603],[4.540042114,47.157830099],[4.539921748,47.156944746],[4.540135042,47.156878876],[4.540331917,47.1563774],[4.54004326,47.155700492],[4.539425103,47.155549333],[4.539226858,47.154755962],[4.539269921,47.153907153],[4.538824971,47.153210709]]]],&quot;type&quot;:&quot;MultiPolygon&quot;}"/>
    <s v="47.164801942, 4.522623294"/>
  </r>
  <r>
    <x v="0"/>
    <x v="465"/>
    <s v="21446"/>
    <s v="CC du Montbardois"/>
    <s v="242101491"/>
    <s v="CC"/>
    <s v="Côte-d'Or"/>
    <s v="21"/>
    <s v="Bourgogne-Franche-Comté"/>
    <s v="27"/>
    <s v="BT &lt;= 36 kVA"/>
    <m/>
    <m/>
    <n v="0"/>
    <n v="0"/>
    <n v="0"/>
    <n v="0"/>
    <n v="0"/>
    <n v="0"/>
    <n v="0"/>
    <n v="0"/>
    <n v="0"/>
    <n v="0"/>
    <s v="{&quot;coordinates&quot;:[[[[4.242512081,47.555166974],[4.24144167,47.554485182],[4.23894645,47.553433218],[4.236551387,47.553889854],[4.235239105,47.554361085],[4.234397847,47.554959653],[4.234066547,47.555009971],[4.232690141,47.55368316],[4.232009808,47.553244727],[4.229913492,47.554087876],[4.229518103,47.55418477],[4.228288328,47.55321466],[4.227755585,47.553178858],[4.227772252,47.553672917],[4.227505362,47.553632515],[4.226691113,47.553151348],[4.226747401,47.552880683],[4.223059884,47.551950748],[4.221638685,47.551208537],[4.221304031,47.55116973],[4.219805819,47.552003732],[4.219235712,47.552777602],[4.217444529,47.55289624],[4.216011225,47.551794891],[4.216126261,47.551298557],[4.214853642,47.551003937],[4.21465527,47.551051916],[4.214016296,47.551782365],[4.213039563,47.552338075],[4.212071572,47.553162859],[4.212078313,47.553342837],[4.212622203,47.55369458],[4.211913323,47.554335719],[4.211754026,47.555462676],[4.211499267,47.555781307],[4.211043073,47.556013806],[4.21031192,47.556025896],[4.209574345,47.555812988],[4.20917552,47.555818924],[4.208366946,47.557406326],[4.207853006,47.557909481],[4.207822195,47.558900064],[4.208689383,47.559020716],[4.208523295,47.559968588],[4.205734622,47.559508617],[4.205365215,47.559345891],[4.204313887,47.55931624],[4.204400181,47.559899604],[4.205787141,47.561541713],[4.206157175,47.562615472],[4.206717872,47.563532416],[4.20751342,47.564482036],[4.207764416,47.56528875],[4.208520067,47.566471937],[4.209175231,47.568091874],[4.210163066,47.56906919],[4.210576182,47.569924628],[4.212419074,47.572352329],[4.213070287,47.572910907],[4.214255185,47.573596263],[4.215009908,47.574259081],[4.215484151,47.574521511],[4.217282499,47.574626995],[4.217951832,47.574751444],[4.218462457,47.57415826],[4.218225072,47.573082258],[4.219077735,47.570864174],[4.219540789,47.570811622],[4.220034756,47.569724374],[4.220354675,47.569404144],[4.222447304,47.568425284],[4.223367266,47.567821484],[4.223719426,47.568039249],[4.226718844,47.569250978],[4.228042823,47.569616949],[4.229244297,47.569571888],[4.229838976,47.569690754],[4.23035832,47.56965737],[4.230984478,47.569468017],[4.231455651,47.569480149],[4.232065034,47.569313473],[4.232662167,47.569480911],[4.235595284,47.569366162],[4.236174794,47.569231288],[4.236355812,47.569006111],[4.238388016,47.568934144],[4.240104932,47.569032937],[4.240838587,47.568891901],[4.242713186,47.568907057],[4.242566009,47.569671129],[4.242902908,47.569800776],[4.242725031,47.570388727],[4.244256306,47.570453428],[4.244525671,47.570538779],[4.244370732,47.571139991],[4.245914745,47.571008282],[4.248445619,47.570299745],[4.249797209,47.569791042],[4.249801358,47.569285961],[4.246100327,47.568128229],[4.244064264,47.566947236],[4.244421313,47.565772212],[4.244869544,47.565314608],[4.24544179,47.563444095],[4.243742961,47.56205784],[4.242931379,47.561646076],[4.241512405,47.560450359],[4.239283163,47.557803938],[4.239345182,47.557668242],[4.241100191,47.556559384],[4.240887122,47.556203353],[4.242061999,47.555599385],[4.242512081,47.555166974]]]],&quot;type&quot;:&quot;MultiPolygon&quot;}"/>
    <s v="47.562129289, 4.225073082"/>
  </r>
  <r>
    <x v="0"/>
    <x v="466"/>
    <s v="21445"/>
    <s v="CC de Saulieu"/>
    <s v="242101442"/>
    <s v="CC"/>
    <s v="Côte-d'Or"/>
    <s v="21"/>
    <s v="Bourgogne-Franche-Comté"/>
    <s v="27"/>
    <s v="BT &lt;= 36 kVA"/>
    <m/>
    <m/>
    <n v="0"/>
    <n v="0"/>
    <n v="0"/>
    <n v="0"/>
    <n v="0"/>
    <n v="0"/>
    <n v="0"/>
    <n v="0"/>
    <n v="0"/>
    <n v="0"/>
    <s v="{&quot;coordinates&quot;:[[[[4.364127697,47.326518939],[4.362483343,47.326636383],[4.361845568,47.325925374],[4.360434322,47.325364783],[4.358789239,47.324562913],[4.359629332,47.32401016],[4.360413791,47.323300488],[4.359300512,47.322790414],[4.357727774,47.322803413],[4.356301205,47.322941634],[4.355814717,47.322396292],[4.355408656,47.322151632],[4.355347175,47.321709371],[4.354643595,47.321008094],[4.353834284,47.320576355],[4.353828421,47.32039635],[4.355438528,47.319244006],[4.355487225,47.319075069],[4.354096165,47.318727553],[4.353339649,47.318340213],[4.352863692,47.317894677],[4.35205596,47.316734511],[4.351749293,47.316123132],[4.350147607,47.31624081],[4.349902219,47.314958842],[4.350299303,47.314744439],[4.350024887,47.314466716],[4.349783514,47.313133379],[4.349473568,47.312284335],[4.350468169,47.311457037],[4.350436952,47.310900073],[4.350274298,47.310380652],[4.350509924,47.310222147],[4.352872892,47.310010058],[4.352618132,47.308462592],[4.354365947,47.308374686],[4.354492398,47.308192236],[4.354540746,47.306750181],[4.354430406,47.306574095],[4.355088368,47.306471877],[4.355045445,47.305347816],[4.355234458,47.305074598],[4.356656398,47.304195432],[4.356803577,47.302843155],[4.357375573,47.300493699],[4.357857044,47.299224844],[4.358673989,47.298086215],[4.359354988,47.296859134],[4.359189593,47.296494619],[4.358562694,47.296145411],[4.358507987,47.295342917],[4.358279366,47.294623492],[4.357604206,47.294248733],[4.356553543,47.293363345],[4.356049599,47.293269293],[4.355526838,47.292953966],[4.354960903,47.292448262],[4.353772599,47.29087657],[4.346505016,47.289776232],[4.345219492,47.289647082],[4.34486046,47.289260481],[4.343296972,47.289021984],[4.343280612,47.287679715],[4.342979079,47.287104264],[4.342603381,47.285414106],[4.342022299,47.285671133],[4.340440325,47.286118897],[4.339974619,47.286174697],[4.338426223,47.286590533],[4.338359005,47.286973067],[4.337630144,47.287780103],[4.33759749,47.288488173],[4.33741295,47.288889165],[4.337417716,47.28961211],[4.336960335,47.289897396],[4.336129365,47.290166274],[4.335782245,47.290522316],[4.334898785,47.290862919],[4.334483741,47.29013659],[4.33343855,47.290145904],[4.333154287,47.289782719],[4.331247942,47.28996487],[4.331144899,47.290559397],[4.331267269,47.29101178],[4.331718657,47.291657569],[4.332123688,47.291874412],[4.33227249,47.292484956],[4.331643141,47.291974466],[4.330597307,47.290890711],[4.330295941,47.290744704],[4.329946224,47.290944093],[4.326402242,47.290726249],[4.325976952,47.290598755],[4.325643123,47.29106716],[4.325048741,47.290844354],[4.324594948,47.292244207],[4.324574478,47.29329247],[4.324688772,47.29374135],[4.324312402,47.294095889],[4.32419806,47.294611304],[4.323883034,47.295307282],[4.324152826,47.295568011],[4.323891096,47.296439852],[4.323684581,47.298263651],[4.323119888,47.300592135],[4.322878271,47.302980858],[4.322696181,47.303434016],[4.321425336,47.303051429],[4.320366858,47.303068877],[4.314826914,47.303479304],[4.313711758,47.303723324],[4.312142752,47.304245274],[4.306760196,47.30536482],[4.305334879,47.305758108],[4.305282379,47.307246994],[4.305148576,47.307297118],[4.304772283,47.306519835],[4.303414645,47.306103815],[4.302996027,47.305653833],[4.302697446,47.304913487],[4.30234757,47.304622995],[4.301699155,47.304357459],[4.300767896,47.304163517],[4.300281698,47.304310321],[4.298792546,47.305567688],[4.297583588,47.305988171],[4.296444561,47.306619445],[4.296112867,47.307026509],[4.295669741,47.307314169],[4.295560647,47.30767553],[4.295278465,47.307830839],[4.294570757,47.307961182],[4.293941278,47.307932186],[4.293335965,47.308082089],[4.293589895,47.30878694],[4.29339407,47.30901061],[4.293306187,47.309868729],[4.292558956,47.310118347],[4.292003287,47.310021892],[4.291315131,47.310196115],[4.291197943,47.31181896],[4.290821132,47.313270921],[4.287542227,47.31256724],[4.283476987,47.311805537],[4.282951317,47.311634878],[4.282854527,47.311850232],[4.282672069,47.312303326],[4.281792058,47.313205296],[4.281965419,47.314699769],[4.280350961,47.315451372],[4.280574311,47.315823455],[4.281573077,47.316455286],[4.282096846,47.317154479],[4.282180052,47.317478587],[4.282056678,47.319353581],[4.28186628,47.319752738],[4.281890219,47.320200849],[4.282645107,47.321926588],[4.283841864,47.323412445],[4.284141096,47.324352703],[4.284358223,47.324572688],[4.285796017,47.324065185],[4.285338376,47.32381005],[4.285365993,47.322696011],[4.285492713,47.322513638],[4.286487374,47.322634974],[4.287129289,47.3219607],[4.289334615,47.320998066],[4.29152268,47.321192535],[4.292556658,47.32113241],[4.292922896,47.321000483],[4.294919441,47.320609989],[4.295530815,47.320431202],[4.295722725,47.320263395],[4.296776247,47.320081467],[4.297002954,47.320258105],[4.296396516,47.322779564],[4.29583224,47.32403285],[4.295010596,47.325322317],[4.292579389,47.326696329],[4.29298929,47.327331014],[4.293785733,47.327849749],[4.29536368,47.328430891],[4.295722685,47.32805234],[4.296864412,47.328390733],[4.298606134,47.328623367],[4.299888556,47.328591012],[4.303994744,47.328795275],[4.304030724,47.328531968],[4.304695976,47.328551507],[4.304764796,47.330674663],[4.304603742,47.331077129],[4.305055857,47.33115308],[4.305159828,47.33194332],[4.305452826,47.332609888],[4.305795781,47.333097624],[4.305413014,47.333423352],[4.304992074,47.334793913],[4.304546028,47.335295917],[4.304438424,47.335718489],[4.304644431,47.335911551],[4.304278409,47.336436964],[4.304286394,47.33665656],[4.303893063,47.337094044],[4.303397239,47.338001758],[4.304719869,47.337979705],[4.306650616,47.337747319],[4.308145865,47.337689073],[4.310565549,47.33800843],[4.310982328,47.338370169],[4.31523066,47.338450891],[4.316064292,47.338255976],[4.316931756,47.338414509],[4.318274963,47.3394995],[4.317484028,47.340570887],[4.317137538,47.340862929],[4.317509892,47.341246756],[4.317987275,47.341430414],[4.318314811,47.34176883],[4.318786997,47.342010166],[4.319167821,47.342360579],[4.319944861,47.342394069],[4.322027832,47.342153397],[4.323486243,47.342261938],[4.325592134,47.342199209],[4.326318142,47.342311569],[4.328534719,47.342920986],[4.329834558,47.343096987],[4.329917767,47.342766506],[4.328760107,47.342554667],[4.329090471,47.341881026],[4.32986247,47.34128336],[4.329789151,47.341104129],[4.327479754,47.339524317],[4.326999963,47.339083225],[4.325478643,47.338086799],[4.325742349,47.337877608],[4.326163941,47.337250652],[4.327509337,47.335686675],[4.328185133,47.335164847],[4.329100362,47.334792434],[4.329507788,47.334772465],[4.331992282,47.335835228],[4.334349508,47.336676112],[4.335258761,47.336915961],[4.338119003,47.337316115],[4.341629406,47.337389964],[4.344142271,47.337243865],[4.344794073,47.338043039],[4.345376464,47.338397337],[4.346655237,47.338685938],[4.347873836,47.338001938],[4.347658644,47.337555157],[4.348246123,47.337320549],[4.348968223,47.337172609],[4.350353407,47.337058374],[4.350944458,47.336913746],[4.353103583,47.336187233],[4.355386866,47.335187322],[4.357684395,47.33391619],[4.357438413,47.333773207],[4.358552041,47.332876032],[4.359517395,47.333341926],[4.360234351,47.333934973],[4.36098757,47.331099914],[4.364127697,47.326518939]]]],&quot;type&quot;:&quot;MultiPolygon&quot;}"/>
    <s v="47.316424741, 4.327350785"/>
  </r>
  <r>
    <x v="0"/>
    <x v="140"/>
    <s v="21444"/>
    <s v="CC du Pays Châtillonnais"/>
    <s v="242101434"/>
    <s v="CC"/>
    <s v="Côte-d'Or"/>
    <s v="21"/>
    <s v="Bourgogne-Franche-Comté"/>
    <s v="27"/>
    <s v="BT &gt; 36 kVA"/>
    <n v="3"/>
    <n v="365.44900000000001"/>
    <n v="0"/>
    <n v="0"/>
    <n v="0"/>
    <n v="0"/>
    <n v="0"/>
    <n v="0"/>
    <n v="0"/>
    <n v="0"/>
    <n v="0"/>
    <n v="0"/>
    <s v="{&quot;coordinates&quot;:[[[[4.627102884,47.903901338],[4.626650471,47.904427896],[4.626714327,47.904545832],[4.625659659,47.905428187],[4.624662666,47.904915396],[4.625056833,47.904628193],[4.624559297,47.90446855],[4.621661339,47.906847206],[4.621925937,47.907182009],[4.619045818,47.908793419],[4.618055915,47.909259839],[4.61669607,47.909625126],[4.614418294,47.910844659],[4.612404663,47.913005674],[4.611898949,47.91297481],[4.611562172,47.913304385],[4.611636742,47.913687724],[4.611258715,47.913629001],[4.611224681,47.914183958],[4.610623893,47.914991528],[4.609701383,47.915258017],[4.609388257,47.915706079],[4.609590891,47.91625059],[4.607819564,47.916742928],[4.608667868,47.918091428],[4.609102751,47.91927366],[4.608350235,47.919054431],[4.608390286,47.919978328],[4.609488066,47.920631196],[4.609437407,47.920991946],[4.61082733,47.922179983],[4.610974738,47.92249211],[4.610963449,47.923796569],[4.611685192,47.926571701],[4.61218624,47.927326344],[4.612561422,47.927640743],[4.612255101,47.927961797],[4.611632099,47.929100919],[4.611553579,47.929778899],[4.611373143,47.93014413],[4.612236745,47.93255905],[4.612710367,47.933246554],[4.613066023,47.934194915],[4.61310575,47.934884773],[4.612896708,47.935587047],[4.613202048,47.935761082],[4.613474558,47.935604317],[4.615426407,47.935566694],[4.616687059,47.934737432],[4.617236844,47.933834229],[4.617805568,47.933333124],[4.62001286,47.932101024],[4.621964334,47.932493562],[4.62543727,47.932705703],[4.627375915,47.933027219],[4.629170914,47.93351182],[4.629109183,47.93276646],[4.629726649,47.932765997],[4.629962115,47.933585458],[4.633706504,47.933518147],[4.636628448,47.93310302],[4.636917311,47.933652582],[4.639824053,47.933352805],[4.639533402,47.93226949],[4.644313988,47.931410549],[4.645303435,47.931312082],[4.643349824,47.928865829],[4.643364247,47.928769312],[4.644743448,47.928240527],[4.645816537,47.928249802],[4.649660543,47.928771077],[4.64881738,47.926248099],[4.651757351,47.925395761],[4.65118499,47.924045483],[4.646591444,47.914808702],[4.647386113,47.91288833],[4.640938209,47.911732791],[4.638867191,47.911308034],[4.634671049,47.909176447],[4.632454713,47.907025305],[4.630080996,47.905454206],[4.627902167,47.904253022],[4.627102884,47.903901338]]]],&quot;type&quot;:&quot;MultiPolygon&quot;}"/>
    <s v="47.920801192, 4.628817484"/>
  </r>
  <r>
    <x v="0"/>
    <x v="467"/>
    <s v="21442"/>
    <s v="CC de Gevrey-Chambertin et de Nuits-Saint-Georges"/>
    <s v="200070894"/>
    <s v="CC"/>
    <s v="Côte-d'Or"/>
    <s v="21"/>
    <s v="Bourgogne-Franche-Comté"/>
    <s v="27"/>
    <s v="BT &lt;= 36 kVA"/>
    <m/>
    <m/>
    <n v="0"/>
    <n v="0"/>
    <n v="0"/>
    <n v="0"/>
    <n v="0"/>
    <n v="0"/>
    <n v="0"/>
    <n v="0"/>
    <n v="0"/>
    <n v="0"/>
    <s v="{&quot;coordinates&quot;:[[[[5.005547617,47.192232451],[5.00357542,47.192559272],[5.003191751,47.192828874],[5.001338113,47.1928276],[5.00096395,47.192926823],[4.998131469,47.192822629],[4.996756096,47.192999446],[4.993627029,47.193662133],[4.992809476,47.193026896],[4.992971833,47.192630555],[4.992104165,47.191033472],[4.990931404,47.19086542],[4.990405482,47.191005042],[4.989318552,47.191085857],[4.988524124,47.191395786],[4.98732802,47.191704497],[4.984466723,47.191962491],[4.983936556,47.191450149],[4.98446394,47.191421301],[4.983027028,47.188350678],[4.980095083,47.189089777],[4.978042425,47.189600352],[4.976620891,47.189742596],[4.976405423,47.189667024],[4.973701588,47.189389835],[4.972752102,47.189471754],[4.971157168,47.18978529],[4.968345324,47.190527446],[4.968415852,47.191624929],[4.967706284,47.191693722],[4.965178234,47.192179721],[4.964603282,47.192317354],[4.96413892,47.192553071],[4.96351163,47.192234104],[4.962571814,47.192329283],[4.962356006,47.192497741],[4.962395679,47.192824872],[4.960339618,47.193431544],[4.960512414,47.193714095],[4.957632914,47.194784931],[4.957226641,47.194330714],[4.956333499,47.194075637],[4.95181232,47.194764293],[4.946049841,47.195875278],[4.946108828,47.196008469],[4.944418195,47.196352056],[4.943429137,47.1967694],[4.94170081,47.197204534],[4.940982831,47.197519153],[4.937379641,47.19850614],[4.936034007,47.197865837],[4.935595354,47.197351751],[4.934847043,47.195868445],[4.934493027,47.195392566],[4.933135899,47.194208491],[4.931870425,47.19472941],[4.931916499,47.194908751],[4.93152719,47.195620372],[4.931132135,47.195988078],[4.930792479,47.196132425],[4.92924097,47.196489679],[4.928806849,47.196689626],[4.928695051,47.197035496],[4.929289725,47.197812669],[4.929159607,47.198237192],[4.928358524,47.198779151],[4.927875567,47.199239263],[4.926342277,47.199702437],[4.925721927,47.20009008],[4.92535701,47.200452761],[4.925122144,47.201052824],[4.924229939,47.202337414],[4.925718877,47.202847593],[4.926092864,47.203107036],[4.926742765,47.203359186],[4.927938884,47.204214613],[4.928105651,47.204517121],[4.929263079,47.205545182],[4.930193004,47.206160972],[4.930374644,47.206509157],[4.930681963,47.206713863],[4.930980063,47.207140254],[4.931484929,47.208356576],[4.931953529,47.20889359],[4.932187104,47.209399402],[4.933682987,47.209948089],[4.934058648,47.210251605],[4.934849089,47.21047615],[4.936980247,47.21093854],[4.94023363,47.211368594],[4.940759022,47.211608345],[4.941494708,47.211815751],[4.944559707,47.21174814],[4.945965364,47.21096628],[4.94826339,47.210157691],[4.949733798,47.209378297],[4.951255553,47.20848545],[4.951894263,47.208205426],[4.952523174,47.208056144],[4.95447113,47.207802663],[4.956974469,47.207595602],[4.958065369,47.207323214],[4.959243488,47.207305096],[4.961786444,47.206772162],[4.962462799,47.206729187],[4.962516512,47.205955604],[4.962686042,47.205350262],[4.962668137,47.204750798],[4.963860974,47.204630621],[4.964416259,47.204638316],[4.966908603,47.204532987],[4.967306597,47.204575759],[4.968983576,47.204216764],[4.969039694,47.204305865],[4.970816853,47.20397666],[4.97094921,47.204631813],[4.972600608,47.204512748],[4.97471916,47.204160558],[4.974752772,47.204320284],[4.976979667,47.204112096],[4.977042736,47.204282125],[4.980585438,47.203849678],[4.980527777,47.203719182],[4.982351464,47.20339981],[4.982402532,47.20356644],[4.984025359,47.20299652],[4.98495361,47.203085082],[4.985925344,47.202740624],[4.986374209,47.202478969],[4.988889085,47.202235893],[4.992361506,47.201338698],[4.995538211,47.200273583],[4.99626023,47.200110748],[4.997499247,47.199637305],[4.997806371,47.199439287],[4.998758248,47.198244026],[5.000059603,47.197458784],[5.000249955,47.197212344],[5.000880404,47.196969109],[4.999988701,47.196119966],[5.001841963,47.194367868],[5.001580662,47.193665438],[5.001881723,47.193518846],[5.002484659,47.193460693],[5.002663651,47.1936197],[5.003462084,47.193418573],[5.003421478,47.192931168],[5.003639552,47.192791409],[5.005614032,47.192348375],[5.005547617,47.192232451]]]],&quot;type&quot;:&quot;MultiPolygon&quot;}"/>
    <s v="47.19979636, 4.961892779"/>
  </r>
  <r>
    <x v="0"/>
    <x v="467"/>
    <s v="21442"/>
    <s v="CC de Gevrey-Chambertin et de Nuits-Saint-Georges"/>
    <s v="200070894"/>
    <s v="CC"/>
    <s v="Côte-d'Or"/>
    <s v="21"/>
    <s v="Bourgogne-Franche-Comté"/>
    <s v="27"/>
    <s v="BT &gt; 36 kVA"/>
    <n v="1"/>
    <n v="41.850999999999999"/>
    <n v="0"/>
    <n v="0"/>
    <n v="0"/>
    <n v="0"/>
    <n v="0"/>
    <n v="0"/>
    <n v="0"/>
    <n v="0"/>
    <n v="0"/>
    <n v="0"/>
    <s v="{&quot;coordinates&quot;:[[[[5.005547617,47.192232451],[5.00357542,47.192559272],[5.003191751,47.192828874],[5.001338113,47.1928276],[5.00096395,47.192926823],[4.998131469,47.192822629],[4.996756096,47.192999446],[4.993627029,47.193662133],[4.992809476,47.193026896],[4.992971833,47.192630555],[4.992104165,47.191033472],[4.990931404,47.19086542],[4.990405482,47.191005042],[4.989318552,47.191085857],[4.988524124,47.191395786],[4.98732802,47.191704497],[4.984466723,47.191962491],[4.983936556,47.191450149],[4.98446394,47.191421301],[4.983027028,47.188350678],[4.980095083,47.189089777],[4.978042425,47.189600352],[4.976620891,47.189742596],[4.976405423,47.189667024],[4.973701588,47.189389835],[4.972752102,47.189471754],[4.971157168,47.18978529],[4.968345324,47.190527446],[4.968415852,47.191624929],[4.967706284,47.191693722],[4.965178234,47.192179721],[4.964603282,47.192317354],[4.96413892,47.192553071],[4.96351163,47.192234104],[4.962571814,47.192329283],[4.962356006,47.192497741],[4.962395679,47.192824872],[4.960339618,47.193431544],[4.960512414,47.193714095],[4.957632914,47.194784931],[4.957226641,47.194330714],[4.956333499,47.194075637],[4.95181232,47.194764293],[4.946049841,47.195875278],[4.946108828,47.196008469],[4.944418195,47.196352056],[4.943429137,47.1967694],[4.94170081,47.197204534],[4.940982831,47.197519153],[4.937379641,47.19850614],[4.936034007,47.197865837],[4.935595354,47.197351751],[4.934847043,47.195868445],[4.934493027,47.195392566],[4.933135899,47.194208491],[4.931870425,47.19472941],[4.931916499,47.194908751],[4.93152719,47.195620372],[4.931132135,47.195988078],[4.930792479,47.196132425],[4.92924097,47.196489679],[4.928806849,47.196689626],[4.928695051,47.197035496],[4.929289725,47.197812669],[4.929159607,47.198237192],[4.928358524,47.198779151],[4.927875567,47.199239263],[4.926342277,47.199702437],[4.925721927,47.20009008],[4.92535701,47.200452761],[4.925122144,47.201052824],[4.924229939,47.202337414],[4.925718877,47.202847593],[4.926092864,47.203107036],[4.926742765,47.203359186],[4.927938884,47.204214613],[4.928105651,47.204517121],[4.929263079,47.205545182],[4.930193004,47.206160972],[4.930374644,47.206509157],[4.930681963,47.206713863],[4.930980063,47.207140254],[4.931484929,47.208356576],[4.931953529,47.20889359],[4.932187104,47.209399402],[4.933682987,47.209948089],[4.934058648,47.210251605],[4.934849089,47.21047615],[4.936980247,47.21093854],[4.94023363,47.211368594],[4.940759022,47.211608345],[4.941494708,47.211815751],[4.944559707,47.21174814],[4.945965364,47.21096628],[4.94826339,47.210157691],[4.949733798,47.209378297],[4.951255553,47.20848545],[4.951894263,47.208205426],[4.952523174,47.208056144],[4.95447113,47.207802663],[4.956974469,47.207595602],[4.958065369,47.207323214],[4.959243488,47.207305096],[4.961786444,47.206772162],[4.962462799,47.206729187],[4.962516512,47.205955604],[4.962686042,47.205350262],[4.962668137,47.204750798],[4.963860974,47.204630621],[4.964416259,47.204638316],[4.966908603,47.204532987],[4.967306597,47.204575759],[4.968983576,47.204216764],[4.969039694,47.204305865],[4.970816853,47.20397666],[4.97094921,47.204631813],[4.972600608,47.204512748],[4.97471916,47.204160558],[4.974752772,47.204320284],[4.976979667,47.204112096],[4.977042736,47.204282125],[4.980585438,47.203849678],[4.980527777,47.203719182],[4.982351464,47.20339981],[4.982402532,47.20356644],[4.984025359,47.20299652],[4.98495361,47.203085082],[4.985925344,47.202740624],[4.986374209,47.202478969],[4.988889085,47.202235893],[4.992361506,47.201338698],[4.995538211,47.200273583],[4.99626023,47.200110748],[4.997499247,47.199637305],[4.997806371,47.199439287],[4.998758248,47.198244026],[5.000059603,47.197458784],[5.000249955,47.197212344],[5.000880404,47.196969109],[4.999988701,47.196119966],[5.001841963,47.194367868],[5.001580662,47.193665438],[5.001881723,47.193518846],[5.002484659,47.193460693],[5.002663651,47.1936197],[5.003462084,47.193418573],[5.003421478,47.192931168],[5.003639552,47.192791409],[5.005614032,47.192348375],[5.005547617,47.192232451]]]],&quot;type&quot;:&quot;MultiPolygon&quot;}"/>
    <s v="47.19979636, 4.961892779"/>
  </r>
  <r>
    <x v="0"/>
    <x v="468"/>
    <s v="21438"/>
    <s v="CC du Pays Châtillonnais"/>
    <s v="242101434"/>
    <s v="CC"/>
    <s v="Côte-d'Or"/>
    <s v="21"/>
    <s v="Bourgogne-Franche-Comté"/>
    <s v="27"/>
    <s v="BT &lt;= 36 kVA"/>
    <m/>
    <m/>
    <n v="0"/>
    <n v="0"/>
    <n v="0"/>
    <n v="0"/>
    <n v="0"/>
    <n v="0"/>
    <n v="0"/>
    <n v="0"/>
    <n v="0"/>
    <n v="0"/>
    <s v="{&quot;coordinates&quot;:[[[[4.759146051,47.70524893],[4.757805301,47.706614119],[4.757474395,47.707297909],[4.757169885,47.707528456],[4.756596863,47.707544265],[4.755782387,47.707437656],[4.754817891,47.707473737],[4.753879904,47.707991066],[4.751075486,47.709146736],[4.750647951,47.70945023],[4.750512413,47.709790766],[4.750490373,47.710947061],[4.750189152,47.711279272],[4.749843815,47.711202512],[4.749594149,47.710464412],[4.749434446,47.71027234],[4.748882032,47.710388634],[4.748378549,47.710858006],[4.747872155,47.711564194],[4.74768435,47.71197933],[4.747811156,47.712713867],[4.748249981,47.71328169],[4.749138526,47.713570002],[4.749391392,47.714080282],[4.747060589,47.715168444],[4.746387271,47.715586325],[4.745997524,47.716271855],[4.745665665,47.71660721],[4.744456136,47.716906139],[4.744308614,47.717004669],[4.743614776,47.719324228],[4.748418121,47.719096795],[4.749558976,47.719265197],[4.751167147,47.719850627],[4.753832147,47.721089106],[4.756832246,47.722815847],[4.757789829,47.723896206],[4.758495235,47.724369056],[4.758741287,47.72462824],[4.759670559,47.72610153],[4.759754574,47.726665642],[4.759063313,47.727794182],[4.757800522,47.729436359],[4.758165177,47.730983859],[4.758720906,47.732457362],[4.759498666,47.733864506],[4.760257579,47.73465974],[4.760700804,47.734947462],[4.765189114,47.736125832],[4.766521324,47.736618888],[4.76923553,47.737815767],[4.771598653,47.738123926],[4.774160889,47.738599171],[4.776800277,47.739225336],[4.778894592,47.740592554],[4.779532464,47.740190336],[4.779812042,47.739889894],[4.78719902,47.741393329],[4.78747113,47.741587235],[4.787336782,47.741879176],[4.787719352,47.74202368],[4.787944792,47.742338035],[4.787571151,47.742539102],[4.787742093,47.742740855],[4.788344548,47.742835184],[4.788198981,47.743150704],[4.788745019,47.743234189],[4.792010196,47.743405713],[4.792572702,47.742669674],[4.7934917,47.742254972],[4.794914182,47.741968484],[4.797005918,47.742174062],[4.800640255,47.743435319],[4.802927347,47.744322901],[4.804542319,47.746486598],[4.807027325,47.74733954],[4.810181419,47.746825362],[4.811895702,47.746875363],[4.813459835,47.747337294],[4.814624655,47.747792791],[4.816092533,47.748248978],[4.81981795,47.750782136],[4.821363677,47.752495642],[4.82258177,47.752825093],[4.824897667,47.753634381],[4.828237329,47.755057838],[4.831200857,47.756059452],[4.83322922,47.757195375],[4.835010922,47.758725854],[4.835819356,47.759287561],[4.837807771,47.760072022],[4.838773541,47.752972518],[4.838531995,47.752704426],[4.842412128,47.750447621],[4.843205245,47.750066918],[4.846329057,47.748760885],[4.846842091,47.748619548],[4.847442461,47.748610075],[4.846543869,47.747564611],[4.844901596,47.745973583],[4.843045974,47.743923141],[4.842728643,47.744048777],[4.842406011,47.743442557],[4.840792794,47.742375885],[4.840005492,47.741647324],[4.839235434,47.740489947],[4.839743575,47.739127019],[4.838780731,47.73791235],[4.837653763,47.737393475],[4.834090481,47.736466251],[4.831518391,47.735174999],[4.828118222,47.731877271],[4.827029784,47.731035389],[4.827018783,47.730792481],[4.826660767,47.730392038],[4.826326514,47.730334234],[4.823257602,47.728665231],[4.818520786,47.728476056],[4.816078605,47.728506783],[4.813808781,47.727995511],[4.811828939,47.727456299],[4.810649097,47.727290903],[4.811114903,47.726431117],[4.811130315,47.725903307],[4.810839833,47.724933686],[4.809944926,47.724788181],[4.809766158,47.724239067],[4.809322069,47.724088383],[4.809384064,47.723713803],[4.809840359,47.723634722],[4.80949908,47.723171848],[4.81006394,47.723225231],[4.810289102,47.722940856],[4.809802662,47.722407305],[4.809553769,47.722268008],[4.810160057,47.721734658],[4.810094857,47.721190088],[4.809569761,47.720539195],[4.808622702,47.720348572],[4.807591581,47.720039501],[4.807076864,47.719654024],[4.806186017,47.719192425],[4.804854782,47.718687198],[4.804489531,47.718617207],[4.803243635,47.716493716],[4.801201239,47.716692635],[4.798699038,47.71595688],[4.796497409,47.715626992],[4.7962302,47.715812954],[4.795769738,47.715766906],[4.79459051,47.716046087],[4.793946554,47.716612344],[4.793171187,47.71707978],[4.792356521,47.716181168],[4.791182447,47.716495346],[4.78920473,47.715800876],[4.788229159,47.715630332],[4.786916976,47.715526142],[4.785940542,47.715329485],[4.784986358,47.714960524],[4.783963495,47.714412544],[4.780277042,47.712717639],[4.779434357,47.712369444],[4.778366486,47.711708664],[4.77503474,47.70863796],[4.773708951,47.707638041],[4.772977611,47.707225091],[4.772674465,47.706572473],[4.77189349,47.705869474],[4.767755728,47.701033593],[4.767389872,47.700698812],[4.767042908,47.700571712],[4.766473812,47.700703649],[4.765501101,47.701212598],[4.765446561,47.701619453],[4.764624337,47.702283674],[4.763328275,47.70245357],[4.763177685,47.70217495],[4.762285046,47.702485499],[4.761571352,47.703247094],[4.76125847,47.703949531],[4.759848421,47.705556167],[4.759146051,47.70524893]]]],&quot;type&quot;:&quot;MultiPolygon&quot;}"/>
    <s v="47.730124796, 4.793899388"/>
  </r>
  <r>
    <x v="0"/>
    <x v="469"/>
    <s v="21436"/>
    <s v="CC Rives de Saône"/>
    <s v="242101509"/>
    <s v="CC"/>
    <s v="Côte-d'Or"/>
    <s v="21"/>
    <s v="Bourgogne-Franche-Comté"/>
    <s v="27"/>
    <s v="BT &lt;= 36 kVA"/>
    <m/>
    <m/>
    <n v="0"/>
    <n v="0"/>
    <n v="0"/>
    <n v="0"/>
    <n v="0"/>
    <n v="0"/>
    <n v="0"/>
    <n v="0"/>
    <n v="0"/>
    <n v="0"/>
    <s v="{&quot;coordinates&quot;:[[[[5.046475844,47.042879624],[5.047302942,47.042281357],[5.048047254,47.041550357],[5.04813835,47.040895785],[5.047584571,47.040189604],[5.047644146,47.040093081],[5.051927085,47.038462569],[5.052368581,47.038501556],[5.053505888,47.03892715],[5.055651845,47.039269937],[5.056613574,47.039339273],[5.058764359,47.039151444],[5.060335405,47.038651492],[5.062268086,47.038617894],[5.063592923,47.038433012],[5.064438914,47.038438606],[5.066126,47.038838036],[5.069727066,47.038715008],[5.07050368,47.038629035],[5.071707596,47.038280511],[5.074306249,47.037956463],[5.076116083,47.03781226],[5.077571392,47.036980013],[5.078795887,47.035799752],[5.079371953,47.035365177],[5.080504253,47.034699922],[5.081654515,47.033715504],[5.083322798,47.031819283],[5.084212533,47.031186285],[5.085371509,47.030601555],[5.085890355,47.029779801],[5.086836677,47.029044886],[5.08809835,47.028631195],[5.088908455,47.028530079],[5.090076515,47.02814868],[5.083821252,47.021289854],[5.082115865,47.019893101],[5.081084387,47.019304666],[5.078319128,47.0179792],[5.075149725,47.016619506],[5.071707665,47.015596959],[5.070396117,47.015323279],[5.069172097,47.01523715],[5.067510018,47.014371694],[5.066813329,47.014094164],[5.061340462,47.013951561],[5.060143823,47.013718945],[5.059087616,47.013681052],[5.056968392,47.013771976],[5.05600069,47.01401798],[5.05547994,47.014347883],[5.055144298,47.01421336],[5.054110431,47.013274383],[5.053438382,47.013296248],[5.053113074,47.013537102],[5.052662895,47.013922477],[5.051901837,47.014097223],[5.05151173,47.014331118],[5.051141584,47.014882583],[5.050529381,47.015475273],[5.049455984,47.015678967],[5.048827109,47.016180078],[5.04799469,47.016314635],[5.04702029,47.017046125],[5.045513144,47.017863601],[5.04374442,47.019773655],[5.041802337,47.019262238],[5.042796752,47.020379445],[5.043306041,47.021517839],[5.044077876,47.022667795],[5.041646405,47.024715632],[5.037499393,47.026401927],[5.036634399,47.028051834],[5.034863023,47.029384478],[5.034505348,47.029505161],[5.031218175,47.029693629],[5.028955112,47.029129099],[5.028310657,47.029925769],[5.02692244,47.030489624],[5.025730434,47.031158094],[5.024883582,47.031196365],[5.024273302,47.03157182],[5.023342596,47.031903352],[5.02283123,47.032177095],[5.023925978,47.03284779],[5.023837439,47.033261829],[5.024688106,47.033394618],[5.024964084,47.033868911],[5.025483356,47.033700393],[5.025956092,47.033976697],[5.026141314,47.034313883],[5.02658302,47.034184547],[5.026853744,47.034448182],[5.027222276,47.034439911],[5.028073111,47.034190808],[5.028450291,47.033851851],[5.028696999,47.033826803],[5.029560857,47.034029574],[5.030124348,47.034301564],[5.031408389,47.034188018],[5.031774519,47.034395925],[5.031896551,47.03469819],[5.032466412,47.034998877],[5.032734039,47.0348996],[5.033441842,47.03487543],[5.033917134,47.035008457],[5.034086553,47.035204512],[5.035341308,47.035257154],[5.037563222,47.035734928],[5.038119625,47.03682928],[5.038618013,47.037259088],[5.039901025,47.037604787],[5.040656583,47.037553611],[5.041454302,47.037607059],[5.041911886,47.037340488],[5.042346692,47.037307581],[5.044588352,47.038198262],[5.044785323,47.03845956],[5.04523635,47.038715457],[5.045165196,47.038993211],[5.046202738,47.039672819],[5.046128082,47.039962343],[5.046379323,47.040160533],[5.046375503,47.040476722],[5.046805709,47.04053034],[5.046863767,47.041157951],[5.046636173,47.041340309],[5.046668082,47.042008011],[5.046409195,47.04261602],[5.046475844,47.042879624]]]],&quot;type&quot;:&quot;MultiPolygon&quot;}"/>
    <s v="47.027561683, 5.059716941"/>
  </r>
  <r>
    <x v="0"/>
    <x v="470"/>
    <s v="21435"/>
    <s v="CC du Pays Châtillonnais"/>
    <s v="242101434"/>
    <s v="CC"/>
    <s v="Côte-d'Or"/>
    <s v="21"/>
    <s v="Bourgogne-Franche-Comté"/>
    <s v="27"/>
    <s v="BT &lt;= 36 kVA"/>
    <m/>
    <m/>
    <n v="0"/>
    <n v="0"/>
    <n v="0"/>
    <n v="0"/>
    <n v="0"/>
    <n v="0"/>
    <n v="0"/>
    <n v="0"/>
    <n v="0"/>
    <n v="0"/>
    <s v="{&quot;coordinates&quot;:[[[[4.565589187,47.879276978],[4.564962095,47.879383458],[4.5632578,47.879851748],[4.559899811,47.879233915],[4.558889204,47.878583031],[4.557887351,47.879050911],[4.557538944,47.878805293],[4.557275466,47.878900605],[4.556447279,47.878126659],[4.555822022,47.8784329],[4.553917805,47.876734336],[4.552704669,47.877481317],[4.551270168,47.878025976],[4.550651152,47.878363612],[4.548213561,47.880118682],[4.547569714,47.88070777],[4.546822424,47.881880614],[4.546313863,47.88288918],[4.543941788,47.885252688],[4.542746447,47.886209057],[4.542367225,47.887113286],[4.541785285,47.887074124],[4.541019082,47.887602668],[4.539479648,47.888049537],[4.538471581,47.888453415],[4.536759848,47.889237358],[4.535543796,47.889994089],[4.532775851,47.891745932],[4.532914988,47.891929544],[4.53228574,47.892478743],[4.532327964,47.892782439],[4.532089726,47.89292147],[4.531587337,47.893507715],[4.530736279,47.893327986],[4.5299513,47.894094335],[4.530789959,47.894354344],[4.531116985,47.894369882],[4.532160447,47.894769432],[4.5329795,47.89495227],[4.535823256,47.895954762],[4.536341339,47.896420556],[4.537068568,47.896805297],[4.537633581,47.896857308],[4.53946648,47.89678198],[4.540284061,47.897004392],[4.541510985,47.897540974],[4.542513087,47.898400947],[4.54337423,47.898647069],[4.544090917,47.8989887],[4.546388133,47.900376184],[4.547958561,47.900890172],[4.548198159,47.901440598],[4.54817111,47.902165566],[4.548545135,47.902964457],[4.54863464,47.903646481],[4.548366066,47.904168501],[4.548794602,47.904632721],[4.549260679,47.905603221],[4.549297609,47.906088807],[4.550648144,47.909517599],[4.550619389,47.909633196],[4.550818904,47.909680068],[4.551592578,47.910452965],[4.552497424,47.910811862],[4.553259311,47.910860296],[4.554173423,47.910620467],[4.554586531,47.910051515],[4.554545494,47.909655999],[4.554055917,47.908801949],[4.554273177,47.908220286],[4.555184579,47.908300933],[4.559640781,47.908324644],[4.559790503,47.908408169],[4.566844944,47.908645504],[4.567006878,47.908870178],[4.57005903,47.9087682],[4.571006488,47.910111138],[4.572244631,47.911231442],[4.575397634,47.912267553],[4.576629032,47.912389649],[4.577752703,47.912265641],[4.578914916,47.911141949],[4.579663215,47.911857398],[4.580895744,47.911388042],[4.582206188,47.911242574],[4.58337043,47.911492423],[4.583948942,47.911765466],[4.585737154,47.912912416],[4.589293949,47.913425124],[4.588956351,47.909259333],[4.586167141,47.909065705],[4.585745217,47.909148815],[4.584205545,47.908878851],[4.582421965,47.907612095],[4.581217394,47.906634564],[4.580231675,47.906171658],[4.579303892,47.906125631],[4.577960954,47.905624303],[4.576303952,47.905455729],[4.575485804,47.905494613],[4.574532135,47.905071737],[4.573804677,47.904195749],[4.573051665,47.903495627],[4.573062204,47.901411654],[4.572767535,47.901134756],[4.572695684,47.900652342],[4.572895733,47.900356215],[4.573393128,47.900020997],[4.573635563,47.899438955],[4.574235655,47.899362499],[4.574334288,47.898535743],[4.574714153,47.897217335],[4.575062553,47.897004728],[4.575160562,47.896428219],[4.575574054,47.896334456],[4.576055254,47.89464382],[4.576927948,47.894779725],[4.577149827,47.894093532],[4.578082756,47.893779445],[4.578747008,47.891676765],[4.579321934,47.891612322],[4.581111464,47.89026771],[4.581691727,47.890293199],[4.581306734,47.889094882],[4.580794309,47.888245739],[4.579833006,47.887242408],[4.579098642,47.886713999],[4.577063689,47.884839334],[4.576298753,47.884315818],[4.570518181,47.881162657],[4.56672421,47.87919792],[4.566272091,47.879112139],[4.565589187,47.879276978]]]],&quot;type&quot;:&quot;MultiPolygon&quot;}"/>
    <s v="47.894650025, 4.560212903"/>
  </r>
  <r>
    <x v="0"/>
    <x v="147"/>
    <s v="21432"/>
    <s v="CC du Pays Châtillonnais"/>
    <s v="242101434"/>
    <s v="CC"/>
    <s v="Côte-d'Or"/>
    <s v="21"/>
    <s v="Bourgogne-Franche-Comté"/>
    <s v="27"/>
    <s v="BT &gt; 36 kVA"/>
    <n v="0"/>
    <n v="0"/>
    <n v="0"/>
    <n v="0"/>
    <n v="1"/>
    <n v="87.302999999999997"/>
    <n v="0"/>
    <n v="0"/>
    <n v="0"/>
    <n v="0"/>
    <n v="0"/>
    <n v="0"/>
    <s v="{&quot;coordinates&quot;:[[[[4.768801025,47.929335677],[4.766711865,47.929626366],[4.766431968,47.929184989],[4.765463513,47.929384083],[4.764754302,47.929645889],[4.760869941,47.931459516],[4.760251638,47.930990791],[4.759868421,47.93098663],[4.755550644,47.931489618],[4.75272487,47.929922306],[4.751757568,47.928981652],[4.75120798,47.929414728],[4.750462075,47.929703098],[4.747327853,47.930271858],[4.745908814,47.930742141],[4.743778464,47.93198541],[4.743411319,47.932348225],[4.74168733,47.935650403],[4.7409997,47.937310598],[4.740719189,47.938192414],[4.740632228,47.939175781],[4.74137314,47.939382642],[4.742307285,47.939476813],[4.743593071,47.939916823],[4.745354752,47.940772828],[4.744745295,47.94106093],[4.743719566,47.941075257],[4.74261458,47.941694759],[4.741210465,47.942140451],[4.738036835,47.943412556],[4.735657813,47.944160647],[4.73227913,47.945930707],[4.727700106,47.947794831],[4.726512668,47.947990513],[4.725456539,47.94826887],[4.7240111,47.949019209],[4.722337845,47.95042998],[4.721830244,47.951138637],[4.721323876,47.952092114],[4.722482792,47.952293871],[4.723388915,47.95259204],[4.725273619,47.952407761],[4.727180504,47.95183516],[4.72890844,47.951898867],[4.729420167,47.952100174],[4.730562159,47.952808887],[4.73342933,47.953330129],[4.73395847,47.953530259],[4.734689839,47.954095565],[4.734934206,47.954479024],[4.735471521,47.957835862],[4.735341021,47.958188848],[4.734587049,47.959310764],[4.733852932,47.959893191],[4.730878797,47.959595868],[4.728397247,47.959772808],[4.725427854,47.960072976],[4.724704224,47.960280728],[4.723565326,47.960865427],[4.723051274,47.960965678],[4.721987881,47.960987563],[4.721563792,47.960928064],[4.720718107,47.960637998],[4.719119208,47.959808954],[4.718449905,47.959543296],[4.716705569,47.959145717],[4.715542214,47.959059185],[4.714110167,47.959242104],[4.713688836,47.959225744],[4.71202438,47.958602795],[4.710695198,47.958360205],[4.709144849,47.958489877],[4.708239873,47.958935102],[4.708326658,47.959257892],[4.707795672,47.960830058],[4.707840046,47.961042748],[4.708502517,47.96159661],[4.70802292,47.961810613],[4.70621471,47.960885423],[4.705614163,47.960422463],[4.704749435,47.960162265],[4.703215397,47.959883855],[4.702473146,47.959931514],[4.702327767,47.961080401],[4.70217106,47.96133381],[4.700603352,47.962680608],[4.69972954,47.963308042],[4.699334436,47.964152685],[4.699584423,47.964885385],[4.699939053,47.9651611],[4.699661087,47.965771813],[4.702367594,47.966328542],[4.703916868,47.966741764],[4.705879037,47.967406415],[4.707171288,47.96799435],[4.708462849,47.967935981],[4.709866117,47.96772565],[4.710279128,47.967731344],[4.71159867,47.96829093],[4.713122154,47.969644154],[4.714149387,47.97007385],[4.716160827,47.970513478],[4.716885977,47.970926856],[4.717459514,47.971666495],[4.720557772,47.97300291],[4.721911104,47.974347709],[4.722546272,47.973886535],[4.726983574,47.97241182],[4.728069774,47.973205988],[4.737328697,47.973128045],[4.737713188,47.972507565],[4.739019049,47.971656523],[4.740972922,47.970620343],[4.743671725,47.968475802],[4.744023501,47.968045714],[4.744124777,47.967009041],[4.744712301,47.96571941],[4.745326424,47.964872254],[4.745599989,47.965690929],[4.74634433,47.966071439],[4.746664753,47.966440241],[4.747303652,47.966915027],[4.748155638,47.968608144],[4.749498514,47.970267845],[4.750829023,47.971550553],[4.751775775,47.972941581],[4.756547847,47.972170066],[4.758395381,47.972019127],[4.759603145,47.971695907],[4.760132485,47.971691584],[4.758287873,47.966756651],[4.760712388,47.965460148],[4.764878903,47.966411243],[4.765797302,47.96674131],[4.767056821,47.967050941],[4.769761078,47.967555755],[4.770481089,47.967843765],[4.773513907,47.968070798],[4.773618061,47.967778476],[4.774287548,47.967837686],[4.774212992,47.968213276],[4.775997103,47.968135028],[4.776537612,47.96858504],[4.776941215,47.968629349],[4.778111741,47.968480228],[4.778523937,47.968301163],[4.780057232,47.967938597],[4.781386903,47.96845765],[4.781723823,47.968910724],[4.782401313,47.969366736],[4.782799417,47.969406608],[4.782962409,47.96982901],[4.782646284,47.970553029],[4.78417322,47.971792786],[4.785293857,47.971832484],[4.786148567,47.971538653],[4.785585694,47.971422982],[4.784833655,47.968156927],[4.786515252,47.964201285],[4.786716162,47.964197331],[4.791258856,47.965361419],[4.791417315,47.964457942],[4.791849556,47.963684415],[4.792552497,47.962949967],[4.793147938,47.96280226],[4.793369429,47.962416311],[4.795980195,47.962613194],[4.797861017,47.962942707],[4.800102069,47.962828295],[4.802076064,47.962585609],[4.801853391,47.962146141],[4.801724089,47.961456795],[4.800851542,47.960507888],[4.802396266,47.958915219],[4.803018254,47.959038004],[4.803694028,47.958417321],[4.802225414,47.957634198],[4.801777019,47.957492545],[4.802310852,47.956954161],[4.801089543,47.95642738],[4.799626711,47.956206742],[4.799277175,47.956055464],[4.79817064,47.95586896],[4.797160285,47.955870911],[4.797389732,47.954060763],[4.796224742,47.953887738],[4.796116933,47.954107227],[4.794358709,47.953866734],[4.793595023,47.953117748],[4.793389263,47.952660001],[4.79346573,47.952305968],[4.791990531,47.951437303],[4.791653511,47.951020262],[4.790530013,47.950247936],[4.789365449,47.949250282],[4.789097094,47.948563937],[4.789095328,47.947637688],[4.788226553,47.947740929],[4.78797518,47.947001213],[4.788126651,47.946009619],[4.788244518,47.945809788],[4.785708316,47.945454081],[4.784734154,47.945171825],[4.783315775,47.944628052],[4.781925844,47.943853386],[4.782945549,47.943179893],[4.781352254,47.942252576],[4.783299067,47.940663946],[4.780176647,47.938200711],[4.780846755,47.93785029],[4.776745211,47.935261375],[4.773935549,47.93364031],[4.773356382,47.933184564],[4.771314091,47.931191781],[4.770447774,47.930478398],[4.768801025,47.929335677]]]],&quot;type&quot;:&quot;MultiPolygon&quot;}"/>
    <s v="47.954043644, 4.755377023"/>
  </r>
  <r>
    <x v="0"/>
    <x v="471"/>
    <s v="21431"/>
    <s v="CC des Terres d'Auxois"/>
    <s v="200071017"/>
    <s v="CC"/>
    <s v="Côte-d'Or"/>
    <s v="21"/>
    <s v="Bourgogne-Franche-Comté"/>
    <s v="27"/>
    <s v="BT &lt;= 36 kVA"/>
    <m/>
    <m/>
    <n v="0"/>
    <n v="0"/>
    <n v="0"/>
    <n v="0"/>
    <n v="0"/>
    <n v="0"/>
    <n v="0"/>
    <n v="0"/>
    <n v="0"/>
    <n v="0"/>
    <s v="{&quot;coordinates&quot;:[[[[4.394679426,47.427609331],[4.393994467,47.427493294],[4.393495733,47.427242675],[4.393533944,47.426671408],[4.393120282,47.426222595],[4.391850364,47.425395085],[4.392178318,47.424639384],[4.39130708,47.424347295],[4.391323491,47.423599824],[4.390936361,47.423047148],[4.390995341,47.422610683],[4.391778244,47.421137379],[4.391388961,47.42136982],[4.390611354,47.421514167],[4.390577754,47.421701838],[4.389642127,47.421993922],[4.388745006,47.422082963],[4.388807132,47.421460092],[4.388001902,47.421204105],[4.387419849,47.421574782],[4.386818345,47.421450506],[4.385822695,47.421422756],[4.384632982,47.421534158],[4.38137739,47.421321669],[4.381119472,47.421505698],[4.380322749,47.421475539],[4.379422365,47.422210984],[4.376305297,47.422175876],[4.376178821,47.422313322],[4.374926394,47.422515399],[4.373530634,47.42240494],[4.372403529,47.422424544],[4.371945539,47.422567696],[4.369351351,47.424098205],[4.367755743,47.424631061],[4.367146625,47.425247742],[4.365720703,47.426350281],[4.366350177,47.426686815],[4.368707698,47.428451652],[4.369498144,47.42927065],[4.368255817,47.430498903],[4.368047218,47.430591388],[4.363712756,47.431328316],[4.362984485,47.431386367],[4.359478999,47.432953422],[4.358574046,47.433161161],[4.358539499,47.433420857],[4.359829252,47.435513443],[4.360750839,47.435854695],[4.361434942,47.436405792],[4.361330649,47.436740131],[4.361773013,47.437281449],[4.360402498,47.437970017],[4.359522439,47.438220687],[4.359718013,47.439233962],[4.359045396,47.440339307],[4.358731656,47.440578854],[4.357930542,47.440595407],[4.357522946,47.44084955],[4.356920745,47.44101773],[4.356171935,47.441999701],[4.355912577,47.442605935],[4.355230058,47.443219798],[4.3547016,47.443523955],[4.352419814,47.44439859],[4.350801046,47.44430665],[4.3501355,47.44464929],[4.349857019,47.445079269],[4.349966376,47.446206094],[4.350243001,47.44670256],[4.351261835,47.447368672],[4.352398859,47.447720993],[4.355034826,47.449089424],[4.355878641,47.449758434],[4.356875474,47.451070278],[4.356964874,47.451717462],[4.356701313,47.45205455],[4.356105667,47.45243422],[4.355057119,47.452540964],[4.353434748,47.452211418],[4.352878329,47.45220078],[4.352390242,47.452635901],[4.352441031,47.453333052],[4.354112554,47.455342922],[4.35556604,47.455184656],[4.356078353,47.455234509],[4.356918258,47.455535329],[4.360530287,47.455645322],[4.362168231,47.45626809],[4.36317711,47.456582194],[4.363791482,47.456990042],[4.364891841,47.457350775],[4.365528353,47.457376623],[4.366007102,47.457098211],[4.366202333,47.456529623],[4.366861348,47.455877263],[4.368928944,47.456168078],[4.370007236,47.456495711],[4.373168105,47.456660139],[4.374226352,47.456360452],[4.375036523,47.456325676],[4.376185547,47.456046505],[4.37764882,47.4563218],[4.378012919,47.456646106],[4.378882605,47.456963522],[4.379984692,47.457593288],[4.380299591,47.457964986],[4.381124527,47.458450376],[4.381572165,47.457534846],[4.381631675,47.454696343],[4.381806107,47.45446019],[4.38182767,47.454009776],[4.382790686,47.451259574],[4.382840104,47.450808827],[4.383569435,47.449086854],[4.384134899,47.448267142],[4.384191585,47.447995472],[4.385141569,47.446854268],[4.385791579,47.446482801],[4.387816054,47.445682602],[4.388527359,47.445219456],[4.389378649,47.444934698],[4.389775459,47.444883144],[4.389426838,47.444438946],[4.388476486,47.44387138],[4.386627197,47.443848411],[4.386705626,47.443494551],[4.385983699,47.442880127],[4.384702182,47.442436217],[4.385975131,47.441215532],[4.387093896,47.440499951],[4.388142647,47.440207446],[4.389013994,47.439317432],[4.387888008,47.438932923],[4.387206676,47.438449469],[4.388046888,47.437894754],[4.387295605,47.437323003],[4.38825032,47.436271742],[4.389251852,47.434724733],[4.390275117,47.433761767],[4.390540364,47.433756797],[4.391689507,47.434321069],[4.391889626,47.434362791],[4.392436609,47.433710712],[4.391919561,47.433318954],[4.391144185,47.432891568],[4.391712212,47.432539049],[4.392536494,47.431376767],[4.393312101,47.430946129],[4.393540717,47.430706604],[4.394087359,47.429329755],[4.39445748,47.429174964],[4.394857427,47.428484119],[4.394288434,47.428389202],[4.394679426,47.427609331]]]],&quot;type&quot;:&quot;MultiPolygon&quot;}"/>
    <s v="47.439760965, 4.373554548"/>
  </r>
  <r>
    <x v="0"/>
    <x v="471"/>
    <s v="21431"/>
    <s v="CC des Terres d'Auxois"/>
    <s v="200071017"/>
    <s v="CC"/>
    <s v="Côte-d'Or"/>
    <s v="21"/>
    <s v="Bourgogne-Franche-Comté"/>
    <s v="27"/>
    <s v="BT &gt; 36 kVA"/>
    <n v="2"/>
    <n v="247.99799999999999"/>
    <n v="0"/>
    <n v="0"/>
    <n v="0"/>
    <n v="0"/>
    <n v="0"/>
    <n v="0"/>
    <n v="0"/>
    <n v="0"/>
    <n v="0"/>
    <n v="0"/>
    <s v="{&quot;coordinates&quot;:[[[[4.394679426,47.427609331],[4.393994467,47.427493294],[4.393495733,47.427242675],[4.393533944,47.426671408],[4.393120282,47.426222595],[4.391850364,47.425395085],[4.392178318,47.424639384],[4.39130708,47.424347295],[4.391323491,47.423599824],[4.390936361,47.423047148],[4.390995341,47.422610683],[4.391778244,47.421137379],[4.391388961,47.42136982],[4.390611354,47.421514167],[4.390577754,47.421701838],[4.389642127,47.421993922],[4.388745006,47.422082963],[4.388807132,47.421460092],[4.388001902,47.421204105],[4.387419849,47.421574782],[4.386818345,47.421450506],[4.385822695,47.421422756],[4.384632982,47.421534158],[4.38137739,47.421321669],[4.381119472,47.421505698],[4.380322749,47.421475539],[4.379422365,47.422210984],[4.376305297,47.422175876],[4.376178821,47.422313322],[4.374926394,47.422515399],[4.373530634,47.42240494],[4.372403529,47.422424544],[4.371945539,47.422567696],[4.369351351,47.424098205],[4.367755743,47.424631061],[4.367146625,47.425247742],[4.365720703,47.426350281],[4.366350177,47.426686815],[4.368707698,47.428451652],[4.369498144,47.42927065],[4.368255817,47.430498903],[4.368047218,47.430591388],[4.363712756,47.431328316],[4.362984485,47.431386367],[4.359478999,47.432953422],[4.358574046,47.433161161],[4.358539499,47.433420857],[4.359829252,47.435513443],[4.360750839,47.435854695],[4.361434942,47.436405792],[4.361330649,47.436740131],[4.361773013,47.437281449],[4.360402498,47.437970017],[4.359522439,47.438220687],[4.359718013,47.439233962],[4.359045396,47.440339307],[4.358731656,47.440578854],[4.357930542,47.440595407],[4.357522946,47.44084955],[4.356920745,47.44101773],[4.356171935,47.441999701],[4.355912577,47.442605935],[4.355230058,47.443219798],[4.3547016,47.443523955],[4.352419814,47.44439859],[4.350801046,47.44430665],[4.3501355,47.44464929],[4.349857019,47.445079269],[4.349966376,47.446206094],[4.350243001,47.44670256],[4.351261835,47.447368672],[4.352398859,47.447720993],[4.355034826,47.449089424],[4.355878641,47.449758434],[4.356875474,47.451070278],[4.356964874,47.451717462],[4.356701313,47.45205455],[4.356105667,47.45243422],[4.355057119,47.452540964],[4.353434748,47.452211418],[4.352878329,47.45220078],[4.352390242,47.452635901],[4.352441031,47.453333052],[4.354112554,47.455342922],[4.35556604,47.455184656],[4.356078353,47.455234509],[4.356918258,47.455535329],[4.360530287,47.455645322],[4.362168231,47.45626809],[4.36317711,47.456582194],[4.363791482,47.456990042],[4.364891841,47.457350775],[4.365528353,47.457376623],[4.366007102,47.457098211],[4.366202333,47.456529623],[4.366861348,47.455877263],[4.368928944,47.456168078],[4.370007236,47.456495711],[4.373168105,47.456660139],[4.374226352,47.456360452],[4.375036523,47.456325676],[4.376185547,47.456046505],[4.37764882,47.4563218],[4.378012919,47.456646106],[4.378882605,47.456963522],[4.379984692,47.457593288],[4.380299591,47.457964986],[4.381124527,47.458450376],[4.381572165,47.457534846],[4.381631675,47.454696343],[4.381806107,47.45446019],[4.38182767,47.454009776],[4.382790686,47.451259574],[4.382840104,47.450808827],[4.383569435,47.449086854],[4.384134899,47.448267142],[4.384191585,47.447995472],[4.385141569,47.446854268],[4.385791579,47.446482801],[4.387816054,47.445682602],[4.388527359,47.445219456],[4.389378649,47.444934698],[4.389775459,47.444883144],[4.389426838,47.444438946],[4.388476486,47.44387138],[4.386627197,47.443848411],[4.386705626,47.443494551],[4.385983699,47.442880127],[4.384702182,47.442436217],[4.385975131,47.441215532],[4.387093896,47.440499951],[4.388142647,47.440207446],[4.389013994,47.439317432],[4.387888008,47.438932923],[4.387206676,47.438449469],[4.388046888,47.437894754],[4.387295605,47.437323003],[4.38825032,47.436271742],[4.389251852,47.434724733],[4.390275117,47.433761767],[4.390540364,47.433756797],[4.391689507,47.434321069],[4.391889626,47.434362791],[4.392436609,47.433710712],[4.391919561,47.433318954],[4.391144185,47.432891568],[4.391712212,47.432539049],[4.392536494,47.431376767],[4.393312101,47.430946129],[4.393540717,47.430706604],[4.394087359,47.429329755],[4.39445748,47.429174964],[4.394857427,47.428484119],[4.394288434,47.428389202],[4.394679426,47.427609331]]]],&quot;type&quot;:&quot;MultiPolygon&quot;}"/>
    <s v="47.439760965, 4.373554548"/>
  </r>
  <r>
    <x v="0"/>
    <x v="472"/>
    <s v="21430"/>
    <s v="CC des Terres d'Auxois"/>
    <s v="200071017"/>
    <s v="CC"/>
    <s v="Côte-d'Or"/>
    <s v="21"/>
    <s v="Bourgogne-Franche-Comté"/>
    <s v="27"/>
    <s v="BT &lt;= 36 kVA"/>
    <m/>
    <m/>
    <n v="0"/>
    <n v="0"/>
    <n v="0"/>
    <n v="0"/>
    <n v="0"/>
    <n v="0"/>
    <n v="0"/>
    <n v="0"/>
    <n v="0"/>
    <n v="0"/>
    <s v="{&quot;coordinates&quot;:[[[[4.272800396,47.408656734],[4.272137331,47.408491128],[4.272226945,47.408020183],[4.271382542,47.406862609],[4.271288541,47.406198303],[4.270388948,47.405843506],[4.268323729,47.404818079],[4.267378805,47.404451149],[4.266864166,47.403941775],[4.266348794,47.404355231],[4.265883773,47.404317979],[4.26407864,47.406049111],[4.26297881,47.406480606],[4.263111732,47.406831185],[4.262129766,47.407594508],[4.261760829,47.407527386],[4.261209873,47.407897088],[4.256995085,47.406139391],[4.25588498,47.405512162],[4.255006262,47.404854516],[4.254457205,47.405362814],[4.253291295,47.406146952],[4.252641131,47.406472666],[4.252711883,47.406606051],[4.253526539,47.407132959],[4.25106807,47.408792594],[4.251202874,47.409226894],[4.249643871,47.408515304],[4.249059936,47.408498169],[4.247675412,47.408955982],[4.246924782,47.409355666],[4.246300454,47.410282474],[4.246145051,47.410728892],[4.246025683,47.411755622],[4.245882871,47.412116375],[4.245905076,47.412729247],[4.246025632,47.413065571],[4.24694847,47.414079332],[4.247231784,47.414569663],[4.247165548,47.414915191],[4.248541611,47.417674275],[4.248220041,47.418105372],[4.246579758,47.418584818],[4.245657358,47.418734246],[4.245227167,47.419686873],[4.24459936,47.420641612],[4.243709463,47.421735996],[4.245117561,47.422162983],[4.248616809,47.42363439],[4.24956351,47.426002829],[4.249652457,47.426631185],[4.250421355,47.427743801],[4.25106688,47.429082815],[4.252356234,47.430662479],[4.251867751,47.431390678],[4.251984213,47.431945811],[4.252404842,47.432401338],[4.253647796,47.432900225],[4.254441649,47.433031216],[4.255126663,47.433556808],[4.256500505,47.43431624],[4.256786133,47.434387881],[4.257439583,47.434923703],[4.257915836,47.434976175],[4.258513318,47.43510566],[4.259322491,47.434757492],[4.260098858,47.434650955],[4.260823204,47.434927604],[4.261005222,47.435275849],[4.261336455,47.435536948],[4.264422442,47.436758478],[4.265023598,47.43715438],[4.26599681,47.437234727],[4.266420867,47.436930312],[4.266936826,47.43619185],[4.267931358,47.436052275],[4.268689855,47.435527234],[4.269294703,47.43490213],[4.26930956,47.434241145],[4.269020552,47.433971505],[4.268214412,47.433828142],[4.267226003,47.434112603],[4.266734845,47.433822651],[4.266333009,47.433269737],[4.266376459,47.432806508],[4.266962371,47.432166316],[4.267286958,47.431528968],[4.267208297,47.431288543],[4.266768258,47.431139382],[4.266732954,47.43082466],[4.268464415,47.429256372],[4.269562598,47.429633327],[4.269820366,47.429369425],[4.271646671,47.42973481],[4.272614362,47.430202293],[4.27431425,47.430271018],[4.276440331,47.430741982],[4.27769696,47.430304145],[4.27840556,47.429752577],[4.279106119,47.428976015],[4.279727762,47.427840193],[4.280372414,47.42733523],[4.281176393,47.426891531],[4.281004862,47.42593189],[4.280699992,47.425054744],[4.280955838,47.424602673],[4.281516201,47.423959082],[4.278539556,47.42169064],[4.277864123,47.420791449],[4.276925933,47.420109411],[4.274842865,47.418306427],[4.27367194,47.417651223],[4.272893569,47.416712615],[4.272299681,47.415554109],[4.272533247,47.415000564],[4.271798865,47.414739402],[4.272273682,47.412335777],[4.273327259,47.410402078],[4.27282543,47.409375811],[4.272800396,47.408656734]]]],&quot;type&quot;:&quot;MultiPolygon&quot;}"/>
    <s v="47.420242268, 4.262018786"/>
  </r>
  <r>
    <x v="0"/>
    <x v="148"/>
    <s v="21429"/>
    <s v="CC du Montbardois"/>
    <s v="242101491"/>
    <s v="CC"/>
    <s v="Côte-d'Or"/>
    <s v="21"/>
    <s v="Bourgogne-Franche-Comté"/>
    <s v="27"/>
    <s v="BT &gt; 36 kVA"/>
    <n v="2"/>
    <n v="239.77099999999999"/>
    <n v="0"/>
    <n v="0"/>
    <n v="0"/>
    <n v="0"/>
    <n v="0"/>
    <n v="0"/>
    <n v="0"/>
    <n v="0"/>
    <n v="0"/>
    <n v="0"/>
    <s v="{&quot;coordinates&quot;:[[[[4.363466386,47.564024739],[4.361042209,47.5632131],[4.360520094,47.563498273],[4.35978233,47.563045039],[4.359273559,47.56254772],[4.358822349,47.562378326],[4.358407531,47.562070765],[4.357736456,47.561832805],[4.357289922,47.562423175],[4.353267135,47.561503929],[4.352139558,47.56156832],[4.351480895,47.561714594],[4.350752141,47.561771649],[4.349970008,47.562190324],[4.34879147,47.562660391],[4.348263288,47.562760124],[4.345673423,47.562804434],[4.345212828,47.562947487],[4.339281715,47.562510687],[4.338757079,47.562699462],[4.337231747,47.562815987],[4.33711423,47.563222451],[4.330926621,47.563059145],[4.329877046,47.565191226],[4.329700141,47.565779311],[4.328946095,47.56696184],[4.325826627,47.567060352],[4.325417069,47.56679763],[4.324753592,47.566808767],[4.32409346,47.566954901],[4.324041209,47.567315597],[4.323379954,47.567416727],[4.322265114,47.567840785],[4.322498785,47.568736592],[4.320847392,47.56903528],[4.320937415,47.569663539],[4.321429893,47.570374565],[4.320971611,47.570562507],[4.321129224,47.571234112],[4.319891977,47.571930509],[4.320252602,47.572688943],[4.319076012,47.573203693],[4.319100656,47.573878604],[4.318106862,47.573985262],[4.318192201,47.574478537],[4.308402875,47.577551446],[4.30743132,47.57873356],[4.306716204,47.579848876],[4.306389435,47.580360274],[4.306012333,47.581370972],[4.306370218,47.582077261],[4.30645799,47.582565112],[4.306388647,47.584408692],[4.306742263,47.585592157],[4.306484527,47.586207209],[4.306515551,47.586550756],[4.30636109,47.587253775],[4.306486593,47.588195827],[4.305845476,47.589894559],[4.308096596,47.591396163],[4.311132414,47.593794556],[4.313607828,47.596015528],[4.313897348,47.596639738],[4.315975582,47.597099757],[4.31580904,47.597956864],[4.315856029,47.599215771],[4.316052049,47.599122637],[4.316661164,47.598347863],[4.317710474,47.598099259],[4.317673761,47.598445366],[4.317862421,47.598593576],[4.318712318,47.598731618],[4.319383554,47.598695225],[4.321016338,47.598898218],[4.322052424,47.598868484],[4.322266834,47.599303573],[4.322806501,47.599274953],[4.323689016,47.600137283],[4.322782264,47.600499556],[4.32338334,47.60133717],[4.322696495,47.602517968],[4.323106322,47.60283471],[4.322233205,47.604288587],[4.32252582,47.605085586],[4.323473662,47.605518663],[4.323682608,47.605785465],[4.324838309,47.606440334],[4.328115382,47.608678905],[4.328692745,47.608128592],[4.329258495,47.607219212],[4.330157786,47.606394252],[4.332453017,47.605500247],[4.335945443,47.604630311],[4.338397302,47.604362763],[4.340919061,47.604229397],[4.343696341,47.60377705],[4.345223963,47.603705443],[4.351417464,47.603912986],[4.351739268,47.603637386],[4.352243956,47.602909544],[4.352643092,47.60290222],[4.35365045,47.603154315],[4.353765458,47.602702859],[4.35443546,47.602826523],[4.355177462,47.601328903],[4.355773687,47.601273367],[4.355220022,47.600698236],[4.354867058,47.600163985],[4.354784953,47.599760726],[4.354872552,47.598544374],[4.355275829,47.596918344],[4.355588058,47.596372768],[4.356234003,47.595866526],[4.360179022,47.594673702],[4.360829673,47.594302416],[4.36445302,47.591674589],[4.363843727,47.591370222],[4.363702329,47.591148611],[4.36360451,47.590340426],[4.362605724,47.59031248],[4.362632558,47.589277775],[4.362927863,47.588282246],[4.363236359,47.587647564],[4.363567557,47.587641894],[4.364009024,47.587003856],[4.365050355,47.585939281],[4.365855999,47.585806519],[4.366832312,47.585791487],[4.366973729,47.585545861],[4.367133555,47.585239702],[4.365580126,47.5845926],[4.365639352,47.584410956],[4.367818356,47.582259026],[4.368584947,47.581435304],[4.368962125,47.580888923],[4.368691356,47.580758861],[4.36919309,47.579985054],[4.369739688,47.578626448],[4.369977553,47.577421807],[4.370992396,47.574870248],[4.371091658,47.573968819],[4.371613806,47.573734915],[4.370952772,47.572081698],[4.37062034,47.572087405],[4.369195519,47.569593298],[4.369118142,47.569325027],[4.369859689,47.568881495],[4.368873388,47.568234978],[4.366917481,47.567383754],[4.364541606,47.566075575],[4.364600838,47.565894829],[4.365363637,47.564982037],[4.363466386,47.564024739]]]],&quot;type&quot;:&quot;MultiPolygon&quot;}"/>
    <s v="47.583223961, 4.339256108"/>
  </r>
  <r>
    <x v="0"/>
    <x v="149"/>
    <s v="21426"/>
    <s v="CC des Terres d'Auxois"/>
    <s v="200071017"/>
    <s v="CC"/>
    <s v="Côte-d'Or"/>
    <s v="21"/>
    <s v="Bourgogne-Franche-Comté"/>
    <s v="27"/>
    <s v="BT &gt; 36 kVA"/>
    <n v="2"/>
    <n v="228.465"/>
    <n v="0"/>
    <n v="0"/>
    <n v="0"/>
    <n v="0"/>
    <n v="0"/>
    <n v="0"/>
    <n v="0"/>
    <n v="0"/>
    <n v="0"/>
    <n v="0"/>
    <s v="{&quot;coordinates&quot;:[[[[4.164234092,47.431072503],[4.163421894,47.430817743],[4.161610011,47.431267082],[4.159524872,47.431413919],[4.159336716,47.431731794],[4.158944053,47.431857244],[4.159453281,47.432029527],[4.159496927,47.432391007],[4.159117243,47.432748602],[4.159345553,47.433489062],[4.159258405,47.433692494],[4.159868636,47.43503594],[4.159210646,47.435961686],[4.158824582,47.436148289],[4.158508519,47.436995001],[4.158137897,47.437159841],[4.158035538,47.437396733],[4.15745104,47.437734753],[4.157162519,47.438506463],[4.156749788,47.43881126],[4.156777502,47.439172898],[4.156370306,47.439242666],[4.156277808,47.439691025],[4.155308119,47.44025973],[4.155098777,47.440582308],[4.155080871,47.441413445],[4.155650031,47.442022686],[4.155660439,47.442320575],[4.15531094,47.442667052],[4.155793182,47.442998969],[4.155755979,47.443734867],[4.155512938,47.443972253],[4.154549827,47.444296009],[4.154716035,47.445049694],[4.154958258,47.445204839],[4.155451381,47.446347801],[4.155371433,47.446763623],[4.155539925,47.447314721],[4.154570563,47.447843801],[4.153125946,47.447936446],[4.151784822,47.447349239],[4.151298976,47.446479876],[4.150011334,47.445228616],[4.149075692,47.444546443],[4.147257659,47.443806343],[4.145058742,47.443124881],[4.140200674,47.442326314],[4.136868135,47.441870965],[4.135133924,47.44181767],[4.132982935,47.442010583],[4.13173582,47.441835459],[4.132137614,47.442324003],[4.132391054,47.443138988],[4.13140925,47.445033714],[4.131228286,47.445576538],[4.131306193,47.44593499],[4.132075188,47.447093369],[4.132104808,47.447992455],[4.131881983,47.449255005],[4.13227144,47.44978508],[4.131800896,47.450944706],[4.131802876,47.451854863],[4.131170837,47.453853308],[4.130113923,47.455659614],[4.138002395,47.460219163],[4.137769058,47.460545541],[4.137655182,47.461371301],[4.136547577,47.462099633],[4.135769648,47.462787828],[4.134709721,47.464327718],[4.134949175,47.464977178],[4.13534317,47.465463982],[4.135324868,47.465853076],[4.13576556,47.466350227],[4.13613377,47.466997528],[4.136444766,47.467200654],[4.138217776,47.466729602],[4.138845003,47.466507404],[4.140080837,47.466810404],[4.140968642,47.467477809],[4.142118478,47.467855452],[4.142450336,47.468599418],[4.142520551,47.469276631],[4.144289074,47.470209947],[4.146342493,47.470803732],[4.146570505,47.471654941],[4.148044244,47.472889991],[4.149422898,47.473589402],[4.150172146,47.474162676],[4.151946247,47.475032803],[4.152010924,47.475385068],[4.151905237,47.47578043],[4.151643777,47.476033289],[4.150966787,47.476352374],[4.150919733,47.476572504],[4.151872197,47.477515568],[4.152258529,47.478128428],[4.152519239,47.478333809],[4.15305199,47.478222305],[4.153473097,47.478414393],[4.154027608,47.47851153],[4.154643124,47.478851131],[4.155213351,47.47936853],[4.155616411,47.479585096],[4.160582253,47.48059353],[4.162772279,47.481702419],[4.166026045,47.483720695],[4.166516299,47.483851726],[4.167225351,47.483175726],[4.169124346,47.483231402],[4.171134799,47.482978936],[4.174146173,47.481013044],[4.175363757,47.47991594],[4.176219052,47.480463671],[4.177405206,47.47969096],[4.179258992,47.478724221],[4.178838144,47.478126202],[4.180487262,47.47721553],[4.180364411,47.476160758],[4.180415556,47.475710104],[4.182405321,47.475678215],[4.182447099,47.47474421],[4.183029577,47.474543836],[4.183222054,47.474360926],[4.183208786,47.474000952],[4.183662432,47.473679446],[4.184043061,47.473178626],[4.185136106,47.472170906],[4.185603985,47.472253469],[4.186766677,47.471335051],[4.186620661,47.47097733],[4.187979078,47.469965975],[4.187701664,47.469610496],[4.189389506,47.468548949],[4.187945759,47.467088136],[4.187886074,47.466671918],[4.187172952,47.466424413],[4.186497179,47.465765097],[4.186056434,47.465106984],[4.18300415,47.462818025],[4.182057706,47.461980478],[4.180913277,47.461494238],[4.180365924,47.461354844],[4.178566935,47.460440383],[4.177146447,47.459591388],[4.175106563,47.45809863],[4.174501073,47.457848162],[4.174314894,47.457651079],[4.173024029,47.457380505],[4.172319996,47.457114813],[4.170262346,47.456074089],[4.169887381,47.45592301],[4.168997876,47.455732984],[4.168353043,47.455075954],[4.167803641,47.454777173],[4.167575982,47.454197877],[4.167143371,47.453715165],[4.167030912,47.453244547],[4.166765216,47.452868194],[4.166837037,47.452387626],[4.166318518,47.451615882],[4.165944533,47.451264019],[4.16519568,47.450824079],[4.164697555,47.450683219],[4.163875292,47.450650931],[4.163154004,47.449828984],[4.163065284,47.449532779],[4.163166137,47.448676506],[4.163890694,47.44659592],[4.163931507,47.446092255],[4.163048134,47.445259323],[4.162025111,47.444777988],[4.160651636,47.444413575],[4.159591932,47.444504263],[4.160734837,47.441271665],[4.161132248,47.439464436],[4.162141278,47.436186336],[4.162814453,47.434556398],[4.163132145,47.434094078],[4.164234092,47.431072503]]]],&quot;type&quot;:&quot;MultiPolygon&quot;}"/>
    <s v="47.461520776, 4.157954073"/>
  </r>
  <r>
    <x v="0"/>
    <x v="150"/>
    <s v="21425"/>
    <s v="CC du Montbardois"/>
    <s v="242101491"/>
    <s v="CC"/>
    <s v="Côte-d'Or"/>
    <s v="21"/>
    <s v="Bourgogne-Franche-Comté"/>
    <s v="27"/>
    <s v="BT &lt;= 36 kVA"/>
    <m/>
    <m/>
    <n v="0"/>
    <n v="0"/>
    <n v="0"/>
    <n v="0"/>
    <n v="0"/>
    <n v="0"/>
    <n v="0"/>
    <n v="0"/>
    <n v="0"/>
    <n v="0"/>
    <s v="{&quot;coordinates&quot;:[[[[4.327481294,47.669272137],[4.328256921,47.669271427],[4.329535441,47.669609775],[4.330212027,47.66991265],[4.330832759,47.67048712],[4.3317508,47.671865689],[4.332582134,47.672706013],[4.333604876,47.673471231],[4.33503694,47.673868081],[4.336627397,47.673883215],[4.337844544,47.67352181],[4.33846463,47.673534517],[4.339362961,47.674065254],[4.339562249,47.674305127],[4.341961982,47.674328916],[4.341752513,47.67569784],[4.34178826,47.67664175],[4.342013076,47.677312526],[4.342071547,47.67884131],[4.342367714,47.679645397],[4.342616408,47.680946043],[4.342910328,47.681660132],[4.34294139,47.682469962],[4.342280055,47.684370691],[4.342441871,47.685132208],[4.342120833,47.687207265],[4.342599172,47.687514145],[4.342950103,47.688002527],[4.343040587,47.688630731],[4.342871751,47.689443753],[4.34301448,47.689711275],[4.344746977,47.691480069],[4.346084699,47.693398314],[4.346147679,47.694413917],[4.346467531,47.695041277],[4.347368438,47.696025623],[4.348845313,47.697216669],[4.350473437,47.698322232],[4.351357482,47.699214922],[4.352600066,47.699994535],[4.35362467,47.700485893],[4.354228108,47.701037932],[4.354934624,47.701395231],[4.356180848,47.702680677],[4.356411255,47.703454878],[4.356204371,47.705963431],[4.356229154,47.707146904],[4.356360436,47.707903348],[4.356882352,47.709596867],[4.357454621,47.709443496],[4.359804503,47.709175851],[4.36318834,47.709077954],[4.363558572,47.709682173],[4.367997701,47.712816146],[4.369408602,47.713116509],[4.370290147,47.713163799],[4.371164783,47.71351273],[4.371814768,47.713632038],[4.372365248,47.71361658],[4.373919022,47.713765779],[4.375383628,47.713663951],[4.376525961,47.713685623],[4.376689229,47.712777202],[4.376871964,47.712415872],[4.376045526,47.71176485],[4.376542603,47.711025339],[4.375661054,47.710511792],[4.376010806,47.710162002],[4.37737092,47.710304431],[4.378027175,47.709532432],[4.380006669,47.707789711],[4.38206295,47.708292953],[4.382665575,47.70792485],[4.381693645,47.707269284],[4.382363829,47.706575411],[4.382843262,47.706651663],[4.383165525,47.706375991],[4.384819447,47.705510231],[4.385485596,47.705279091],[4.388017121,47.703599902],[4.390684783,47.70586644],[4.391371138,47.705592718],[4.392354854,47.704705112],[4.392801301,47.704590872],[4.393449085,47.704781202],[4.393632605,47.704659288],[4.394583709,47.70298617],[4.394619331,47.702461824],[4.395150385,47.702523907],[4.396417143,47.703180345],[4.396824659,47.70300624],[4.397211352,47.70208881],[4.398432178,47.702417199],[4.400493526,47.70275892],[4.400943183,47.702463668],[4.401042656,47.701681995],[4.402463216,47.702961272],[4.404043127,47.704110789],[4.406675611,47.702541601],[4.40741833,47.702841438],[4.408073677,47.702761534],[4.40912633,47.700761191],[4.409050256,47.700203976],[4.409466185,47.699896493],[4.410063834,47.699199727],[4.409825669,47.697808169],[4.409883846,47.697486991],[4.409764971,47.696521595],[4.408635896,47.696433476],[4.407873353,47.695682878],[4.408161005,47.694508237],[4.407864928,47.693748419],[4.406729725,47.693678361],[4.406884686,47.693133667],[4.406044546,47.693078056],[4.405864804,47.692936182],[4.405595308,47.692171539],[4.405668218,47.691801574],[4.40599667,47.691262898],[4.406687266,47.6904525],[4.406520189,47.689223914],[4.406121459,47.688260077],[4.404996504,47.687512016],[4.402531254,47.686593683],[4.400586802,47.686111069],[4.394731128,47.683037508],[4.392024121,47.679788477],[4.390821894,47.678516373],[4.388962024,47.677018016],[4.388627421,47.676300015],[4.387975552,47.674197642],[4.387315329,47.67351411],[4.386817224,47.672503672],[4.386244193,47.670148289],[4.386108524,47.668671733],[4.387230316,47.669426315],[4.388596063,47.66961895],[4.389700092,47.669485199],[4.389566037,47.66858567],[4.389226211,47.668074782],[4.387731338,47.66640102],[4.387312165,47.665758735],[4.387132867,47.664962365],[4.386946602,47.664615288],[4.384413481,47.66287728],[4.383688632,47.663188339],[4.383293191,47.66371515],[4.382768457,47.664035538],[4.38251198,47.663446225],[4.381682049,47.662427983],[4.381289151,47.66120112],[4.380932002,47.660891162],[4.379650937,47.660304942],[4.378297186,47.659070503],[4.37778508,47.658434681],[4.37743211,47.657769074],[4.374280507,47.655324257],[4.373583282,47.65463658],[4.373040662,47.6544161],[4.371494922,47.65228361],[4.37084732,47.651035393],[4.370560421,47.649617299],[4.366167424,47.645640224],[4.366232508,47.645528735],[4.366002504,47.644714016],[4.365933777,47.642809933],[4.364400239,47.63810884],[4.364067724,47.637814747],[4.363173373,47.634975049],[4.362846146,47.633270224],[4.362651738,47.63165477],[4.362563908,47.628631903],[4.362379371,47.626984822],[4.362618071,47.625537157],[4.36259515,47.624952269],[4.360575315,47.622558678],[4.360560815,47.622198752],[4.360989455,47.621201693],[4.360979725,47.620976747],[4.35915074,47.620108611],[4.358327049,47.619448417],[4.35657001,47.618368748],[4.356538965,47.61856176],[4.356918677,47.619252334],[4.356823878,47.619451488],[4.356286527,47.619473934],[4.355711623,47.618908958],[4.355220713,47.618243078],[4.355479648,47.618058224],[4.354921056,47.617348116],[4.354351635,47.616368058],[4.353491364,47.61651847],[4.352651073,47.615408308],[4.350381004,47.611668875],[4.350370182,47.611398928],[4.350808418,47.610671864],[4.350984101,47.610038762],[4.350763225,47.60956959],[4.3524631,47.608356188],[4.352039794,47.608041505],[4.351644205,47.60813791],[4.350355081,47.607485747],[4.348993571,47.606654357],[4.348989967,47.606564374],[4.350081513,47.605511074],[4.351417464,47.603912986],[4.345223963,47.603705443],[4.343696341,47.60377705],[4.340919061,47.604229397],[4.338397302,47.604362763],[4.335945443,47.604630311],[4.332453017,47.605500247],[4.330157786,47.606394252],[4.329258495,47.607219212],[4.328692745,47.608128592],[4.328115382,47.608678905],[4.326694235,47.609827563],[4.326441234,47.610146421],[4.327119521,47.610495207],[4.326756857,47.61149049],[4.32625533,47.612309102],[4.326079347,47.612942167],[4.326126592,47.614201061],[4.325531287,47.614300545],[4.32562969,47.615153751],[4.327255778,47.617690146],[4.327273409,47.618185075],[4.326495141,47.618692648],[4.32498824,47.619348921],[4.319594347,47.621015111],[4.316614118,47.621380934],[4.314634282,47.621819144],[4.313170445,47.621799605],[4.31262985,47.621583325],[4.310434861,47.61982192],[4.309397582,47.618788388],[4.309031717,47.618908619],[4.308028147,47.618107857],[4.308136776,47.617868079],[4.307200986,47.616952221],[4.306850067,47.61610543],[4.305841082,47.615297507],[4.305303628,47.614715665],[4.304533968,47.614274151],[4.303133296,47.613888287],[4.301774992,47.613328191],[4.299100538,47.612459546],[4.297818354,47.611960673],[4.296426061,47.61158634],[4.295881228,47.611298012],[4.29544373,47.611318171],[4.293718386,47.611811722],[4.290526492,47.612053198],[4.288359044,47.612434525],[4.286264524,47.612694378],[4.284291164,47.612734104],[4.282536156,47.612608458],[4.282004145,47.612629604],[4.28196282,47.613292626],[4.28222448,47.613932515],[4.282242267,47.614395937],[4.282045551,47.614741984],[4.28158037,47.615052268],[4.281203209,47.616145681],[4.281031259,47.617136016],[4.281162619,47.618282363],[4.280839793,47.619255447],[4.280061948,47.620798859],[4.279691099,47.622880639],[4.279204914,47.62431822],[4.278955441,47.625632576],[4.278489886,47.627043819],[4.27863689,47.627510325],[4.279198223,47.62820635],[4.279719058,47.628601243],[4.281319329,47.629138234],[4.282848131,47.629470739],[4.283585218,47.629829931],[4.285045829,47.629651831],[4.287378654,47.629747672],[4.288716593,47.629949871],[4.289648425,47.629934184],[4.290900134,47.629598978],[4.29164847,47.630035414],[4.293162541,47.631405003],[4.29479357,47.632322265],[4.295791991,47.632304892],[4.296737697,47.632694095],[4.298505472,47.63369891],[4.299114466,47.63382267],[4.300698991,47.6324421],[4.301305591,47.632522666],[4.301906975,47.632443947],[4.303297044,47.631830697],[4.304554037,47.631604212],[4.304934304,47.631415418],[4.306944916,47.630802391],[4.309063962,47.629888339],[4.310176937,47.629494164],[4.311700101,47.628613751],[4.312631404,47.630581085],[4.313257451,47.631289728],[4.31389748,47.632403311],[4.314423261,47.634014199],[4.315874315,47.637228766],[4.316629855,47.638592193],[4.317679489,47.641021762],[4.317981076,47.641960892],[4.318784202,47.643574027],[4.318865174,47.644855928],[4.319569077,47.646655622],[4.320174467,47.648940741],[4.320511457,47.649853355],[4.321355221,47.651001497],[4.32198311,47.653060394],[4.322100427,47.653977288],[4.322770907,47.656139222],[4.323859349,47.658550276],[4.324013293,47.660887289],[4.324241947,47.661831723],[4.325614013,47.66588873],[4.325947561,47.665850739],[4.326088742,47.6661156],[4.326481107,47.667853057],[4.32680348,47.668276098],[4.327051002,47.66901146],[4.327481294,47.669272137]]]],&quot;type&quot;:&quot;MultiPolygon&quot;}"/>
    <s v="47.657440058, 4.349927935"/>
  </r>
  <r>
    <x v="0"/>
    <x v="150"/>
    <s v="21425"/>
    <s v="CC du Montbardois"/>
    <s v="242101491"/>
    <s v="CC"/>
    <s v="Côte-d'Or"/>
    <s v="21"/>
    <s v="Bourgogne-Franche-Comté"/>
    <s v="27"/>
    <s v="HTA"/>
    <n v="0"/>
    <n v="0"/>
    <n v="0"/>
    <n v="0"/>
    <n v="0"/>
    <n v="0"/>
    <n v="0"/>
    <n v="0"/>
    <n v="2"/>
    <n v="167.792"/>
    <n v="0"/>
    <n v="0"/>
    <s v="{&quot;coordinates&quot;:[[[[4.327481294,47.669272137],[4.328256921,47.669271427],[4.329535441,47.669609775],[4.330212027,47.66991265],[4.330832759,47.67048712],[4.3317508,47.671865689],[4.332582134,47.672706013],[4.333604876,47.673471231],[4.33503694,47.673868081],[4.336627397,47.673883215],[4.337844544,47.67352181],[4.33846463,47.673534517],[4.339362961,47.674065254],[4.339562249,47.674305127],[4.341961982,47.674328916],[4.341752513,47.67569784],[4.34178826,47.67664175],[4.342013076,47.677312526],[4.342071547,47.67884131],[4.342367714,47.679645397],[4.342616408,47.680946043],[4.342910328,47.681660132],[4.34294139,47.682469962],[4.342280055,47.684370691],[4.342441871,47.685132208],[4.342120833,47.687207265],[4.342599172,47.687514145],[4.342950103,47.688002527],[4.343040587,47.688630731],[4.342871751,47.689443753],[4.34301448,47.689711275],[4.344746977,47.691480069],[4.346084699,47.693398314],[4.346147679,47.694413917],[4.346467531,47.695041277],[4.347368438,47.696025623],[4.348845313,47.697216669],[4.350473437,47.698322232],[4.351357482,47.699214922],[4.352600066,47.699994535],[4.35362467,47.700485893],[4.354228108,47.701037932],[4.354934624,47.701395231],[4.356180848,47.702680677],[4.356411255,47.703454878],[4.356204371,47.705963431],[4.356229154,47.707146904],[4.356360436,47.707903348],[4.356882352,47.709596867],[4.357454621,47.709443496],[4.359804503,47.709175851],[4.36318834,47.709077954],[4.363558572,47.709682173],[4.367997701,47.712816146],[4.369408602,47.713116509],[4.370290147,47.713163799],[4.371164783,47.71351273],[4.371814768,47.713632038],[4.372365248,47.71361658],[4.373919022,47.713765779],[4.375383628,47.713663951],[4.376525961,47.713685623],[4.376689229,47.712777202],[4.376871964,47.712415872],[4.376045526,47.71176485],[4.376542603,47.711025339],[4.375661054,47.710511792],[4.376010806,47.710162002],[4.37737092,47.710304431],[4.378027175,47.709532432],[4.380006669,47.707789711],[4.38206295,47.708292953],[4.382665575,47.70792485],[4.381693645,47.707269284],[4.382363829,47.706575411],[4.382843262,47.706651663],[4.383165525,47.706375991],[4.384819447,47.705510231],[4.385485596,47.705279091],[4.388017121,47.703599902],[4.390684783,47.70586644],[4.391371138,47.705592718],[4.392354854,47.704705112],[4.392801301,47.704590872],[4.393449085,47.704781202],[4.393632605,47.704659288],[4.394583709,47.70298617],[4.394619331,47.702461824],[4.395150385,47.702523907],[4.396417143,47.703180345],[4.396824659,47.70300624],[4.397211352,47.70208881],[4.398432178,47.702417199],[4.400493526,47.70275892],[4.400943183,47.702463668],[4.401042656,47.701681995],[4.402463216,47.702961272],[4.404043127,47.704110789],[4.406675611,47.702541601],[4.40741833,47.702841438],[4.408073677,47.702761534],[4.40912633,47.700761191],[4.409050256,47.700203976],[4.409466185,47.699896493],[4.410063834,47.699199727],[4.409825669,47.697808169],[4.409883846,47.697486991],[4.409764971,47.696521595],[4.408635896,47.696433476],[4.407873353,47.695682878],[4.408161005,47.694508237],[4.407864928,47.693748419],[4.406729725,47.693678361],[4.406884686,47.693133667],[4.406044546,47.693078056],[4.405864804,47.692936182],[4.405595308,47.692171539],[4.405668218,47.691801574],[4.40599667,47.691262898],[4.406687266,47.6904525],[4.406520189,47.689223914],[4.406121459,47.688260077],[4.404996504,47.687512016],[4.402531254,47.686593683],[4.400586802,47.686111069],[4.394731128,47.683037508],[4.392024121,47.679788477],[4.390821894,47.678516373],[4.388962024,47.677018016],[4.388627421,47.676300015],[4.387975552,47.674197642],[4.387315329,47.67351411],[4.386817224,47.672503672],[4.386244193,47.670148289],[4.386108524,47.668671733],[4.387230316,47.669426315],[4.388596063,47.66961895],[4.389700092,47.669485199],[4.389566037,47.66858567],[4.389226211,47.668074782],[4.387731338,47.66640102],[4.387312165,47.665758735],[4.387132867,47.664962365],[4.386946602,47.664615288],[4.384413481,47.66287728],[4.383688632,47.663188339],[4.383293191,47.66371515],[4.382768457,47.664035538],[4.38251198,47.663446225],[4.381682049,47.662427983],[4.381289151,47.66120112],[4.380932002,47.660891162],[4.379650937,47.660304942],[4.378297186,47.659070503],[4.37778508,47.658434681],[4.37743211,47.657769074],[4.374280507,47.655324257],[4.373583282,47.65463658],[4.373040662,47.6544161],[4.371494922,47.65228361],[4.37084732,47.651035393],[4.370560421,47.649617299],[4.366167424,47.645640224],[4.366232508,47.645528735],[4.366002504,47.644714016],[4.365933777,47.642809933],[4.364400239,47.63810884],[4.364067724,47.637814747],[4.363173373,47.634975049],[4.362846146,47.633270224],[4.362651738,47.63165477],[4.362563908,47.628631903],[4.362379371,47.626984822],[4.362618071,47.625537157],[4.36259515,47.624952269],[4.360575315,47.622558678],[4.360560815,47.622198752],[4.360989455,47.621201693],[4.360979725,47.620976747],[4.35915074,47.620108611],[4.358327049,47.619448417],[4.35657001,47.618368748],[4.356538965,47.61856176],[4.356918677,47.619252334],[4.356823878,47.619451488],[4.356286527,47.619473934],[4.355711623,47.618908958],[4.355220713,47.618243078],[4.355479648,47.618058224],[4.354921056,47.617348116],[4.354351635,47.616368058],[4.353491364,47.61651847],[4.352651073,47.615408308],[4.350381004,47.611668875],[4.350370182,47.611398928],[4.350808418,47.610671864],[4.350984101,47.610038762],[4.350763225,47.60956959],[4.3524631,47.608356188],[4.352039794,47.608041505],[4.351644205,47.60813791],[4.350355081,47.607485747],[4.348993571,47.606654357],[4.348989967,47.606564374],[4.350081513,47.605511074],[4.351417464,47.603912986],[4.345223963,47.603705443],[4.343696341,47.60377705],[4.340919061,47.604229397],[4.338397302,47.604362763],[4.335945443,47.604630311],[4.332453017,47.605500247],[4.330157786,47.606394252],[4.329258495,47.607219212],[4.328692745,47.608128592],[4.328115382,47.608678905],[4.326694235,47.609827563],[4.326441234,47.610146421],[4.327119521,47.610495207],[4.326756857,47.61149049],[4.32625533,47.612309102],[4.326079347,47.612942167],[4.326126592,47.614201061],[4.325531287,47.614300545],[4.32562969,47.615153751],[4.327255778,47.617690146],[4.327273409,47.618185075],[4.326495141,47.618692648],[4.32498824,47.619348921],[4.319594347,47.621015111],[4.316614118,47.621380934],[4.314634282,47.621819144],[4.313170445,47.621799605],[4.31262985,47.621583325],[4.310434861,47.61982192],[4.309397582,47.618788388],[4.309031717,47.618908619],[4.308028147,47.618107857],[4.308136776,47.617868079],[4.307200986,47.616952221],[4.306850067,47.61610543],[4.305841082,47.615297507],[4.305303628,47.614715665],[4.304533968,47.614274151],[4.303133296,47.613888287],[4.301774992,47.613328191],[4.299100538,47.612459546],[4.297818354,47.611960673],[4.296426061,47.61158634],[4.295881228,47.611298012],[4.29544373,47.611318171],[4.293718386,47.611811722],[4.290526492,47.612053198],[4.288359044,47.612434525],[4.286264524,47.612694378],[4.284291164,47.612734104],[4.282536156,47.612608458],[4.282004145,47.612629604],[4.28196282,47.613292626],[4.28222448,47.613932515],[4.282242267,47.614395937],[4.282045551,47.614741984],[4.28158037,47.615052268],[4.281203209,47.616145681],[4.281031259,47.617136016],[4.281162619,47.618282363],[4.280839793,47.619255447],[4.280061948,47.620798859],[4.279691099,47.622880639],[4.279204914,47.62431822],[4.278955441,47.625632576],[4.278489886,47.627043819],[4.27863689,47.627510325],[4.279198223,47.62820635],[4.279719058,47.628601243],[4.281319329,47.629138234],[4.282848131,47.629470739],[4.283585218,47.629829931],[4.285045829,47.629651831],[4.287378654,47.629747672],[4.288716593,47.629949871],[4.289648425,47.629934184],[4.290900134,47.629598978],[4.29164847,47.630035414],[4.293162541,47.631405003],[4.29479357,47.632322265],[4.295791991,47.632304892],[4.296737697,47.632694095],[4.298505472,47.63369891],[4.299114466,47.63382267],[4.300698991,47.6324421],[4.301305591,47.632522666],[4.301906975,47.632443947],[4.303297044,47.631830697],[4.304554037,47.631604212],[4.304934304,47.631415418],[4.306944916,47.630802391],[4.309063962,47.629888339],[4.310176937,47.629494164],[4.311700101,47.628613751],[4.312631404,47.630581085],[4.313257451,47.631289728],[4.31389748,47.632403311],[4.314423261,47.634014199],[4.315874315,47.637228766],[4.316629855,47.638592193],[4.317679489,47.641021762],[4.317981076,47.641960892],[4.318784202,47.643574027],[4.318865174,47.644855928],[4.319569077,47.646655622],[4.320174467,47.648940741],[4.320511457,47.649853355],[4.321355221,47.651001497],[4.32198311,47.653060394],[4.322100427,47.653977288],[4.322770907,47.656139222],[4.323859349,47.658550276],[4.324013293,47.660887289],[4.324241947,47.661831723],[4.325614013,47.66588873],[4.325947561,47.665850739],[4.326088742,47.6661156],[4.326481107,47.667853057],[4.32680348,47.668276098],[4.327051002,47.66901146],[4.327481294,47.669272137]]]],&quot;type&quot;:&quot;MultiPolygon&quot;}"/>
    <s v="47.657440058, 4.349927935"/>
  </r>
  <r>
    <x v="0"/>
    <x v="155"/>
    <s v="21420"/>
    <s v="CA Beaune, Côte et Sud - Communauté Beaune-Chagny-Nolay"/>
    <s v="200006682"/>
    <s v="CA"/>
    <s v="Côte-d'Or"/>
    <s v="21"/>
    <s v="Bourgogne-Franche-Comté"/>
    <s v="27"/>
    <s v="BT &gt; 36 kVA"/>
    <n v="4"/>
    <n v="477.858"/>
    <n v="0"/>
    <n v="0"/>
    <n v="0"/>
    <n v="0"/>
    <n v="0"/>
    <n v="0"/>
    <n v="0"/>
    <n v="0"/>
    <n v="0"/>
    <n v="0"/>
    <s v="{&quot;coordinates&quot;:[[[[4.570840256,47.033526153],[4.5711747,47.033296476],[4.571529906,47.033327663],[4.572143761,47.032788007],[4.572363216,47.032273531],[4.572882672,47.032517698],[4.574027814,47.032177011],[4.574027787,47.031905058],[4.574494289,47.031597928],[4.575202575,47.030956111],[4.575935167,47.03042562],[4.575843482,47.030036951],[4.575521805,47.029709953],[4.576591954,47.029599892],[4.57697603,47.028771581],[4.57868962,47.027922396],[4.579059513,47.026295518],[4.578686866,47.026342037],[4.578512401,47.025239495],[4.578747482,47.024722088],[4.579240722,47.024386656],[4.581585559,47.024143839],[4.582670097,47.024124474],[4.583192671,47.024251486],[4.584399601,47.024992262],[4.585396662,47.025132563],[4.586292485,47.024381837],[4.586617643,47.023392207],[4.58712552,47.023108769],[4.587770293,47.02318185],[4.590761205,47.024444625],[4.591520464,47.02438013],[4.59249872,47.024462996],[4.593257712,47.024389489],[4.5937201,47.024216512],[4.595056243,47.023486653],[4.599000975,47.022488345],[4.599534957,47.022510666],[4.600577611,47.022856422],[4.600832768,47.022535002],[4.600474974,47.022281514],[4.599355594,47.021034501],[4.5990393,47.02026984],[4.598622347,47.01877355],[4.598157422,47.018146923],[4.598966483,47.017410802],[4.601492184,47.017907098],[4.601959321,47.018074416],[4.602447533,47.017665109],[4.602867649,47.015849231],[4.603770343,47.01614107],[4.606319777,47.017479817],[4.610175,47.018269897],[4.611227338,47.018322753],[4.612330683,47.01818758],[4.612897904,47.018045478],[4.614197185,47.017329413],[4.613833758,47.016139501],[4.613218798,47.016181416],[4.613625469,47.015161744],[4.614542012,47.012304175],[4.613827936,47.012332171],[4.613650423,47.012163553],[4.612696106,47.012347089],[4.610545845,47.01211776],[4.60922708,47.012309954],[4.607743011,47.012654822],[4.606859553,47.012742767],[4.606726809,47.012219611],[4.608089193,47.009822358],[4.607507964,47.008916424],[4.607091744,47.008555707],[4.606755456,47.007828263],[4.606979043,47.007688271],[4.606883517,47.007353706],[4.607246971,47.007136121],[4.607340755,47.006704365],[4.608049766,47.005757043],[4.609374392,47.005501742],[4.610656236,47.004386121],[4.610232782,47.003870625],[4.614696561,47.001885636],[4.615344999,47.001428099],[4.616163296,47.001280662],[4.616685519,46.999333611],[4.61637492,46.998719299],[4.615725421,46.998171868],[4.618510101,46.99740792],[4.617990474,46.99645074],[4.613881983,46.997047689],[4.613498925,46.996870239],[4.612411528,46.996554944],[4.611906871,46.996051395],[4.611589287,46.995906343],[4.610676684,46.995757891],[4.609722079,46.996099003],[4.608648385,46.996375129],[4.608241158,46.997153457],[4.607653123,46.997252604],[4.607254883,46.997493189],[4.606319349,46.997769169],[4.605916,46.997174132],[4.603463658,46.99694528],[4.603072788,46.996991234],[4.601523423,46.997784497],[4.598549111,46.998731664],[4.598051278,46.998766476],[4.596723644,46.999138759],[4.595363751,46.999756414],[4.594478849,46.999833482],[4.594274856,46.999745347],[4.592755958,46.999882488],[4.591404544,46.999539122],[4.589553909,46.999227832],[4.588466259,46.999348169],[4.587442469,46.99962611],[4.587120191,47.000170855],[4.58668283,47.000158859],[4.586215896,47.00039491],[4.58583197,47.001351136],[4.585841333,47.001939047],[4.58550926,47.002240782],[4.584830175,47.002559888],[4.584155008,47.003192317],[4.583809417,47.003796806],[4.58132345,47.005528372],[4.581071379,47.005596662],[4.580072267,47.005328483],[4.579554671,47.004960052],[4.578576026,47.004670867],[4.577291267,47.004447094],[4.577078942,47.004343734],[4.575846031,47.002512713],[4.574459623,47.001960707],[4.574035283,47.001311819],[4.57348214,47.000895218],[4.572695318,47.000544836],[4.571867797,47.000378708],[4.570626691,47.000338873],[4.570181347,47.000233269],[4.569528953,47.000295274],[4.56849528,47.000055382],[4.568560607,46.999721303],[4.568989941,46.999276014],[4.569113735,46.998507991],[4.569069789,46.997946665],[4.569897198,46.9975671],[4.570083329,46.997178246],[4.567868836,46.996159252],[4.566854705,46.995410287],[4.565841078,46.993678843],[4.564662412,46.992154045],[4.56384019,46.992120165],[4.56306791,46.99199285],[4.56235907,46.991783625],[4.561727687,46.991431064],[4.557723062,46.990250588],[4.5550697,46.989785692],[4.554595521,46.990869099],[4.553884942,46.991329829],[4.552936386,46.991478577],[4.552066716,46.99350293],[4.551552984,46.993533253],[4.550708987,46.994208277],[4.550036006,46.993550939],[4.550170501,46.993376233],[4.549773863,46.992716981],[4.549681216,46.992240052],[4.548396176,46.99212943],[4.547899557,46.992297285],[4.547063245,46.993057729],[4.54587412,46.993723837],[4.546379679,46.994511316],[4.546951764,46.996288465],[4.547809147,46.996537217],[4.547490231,46.996890893],[4.547344024,46.997622269],[4.547771552,46.997843465],[4.548194208,46.998491568],[4.548669837,46.998829182],[4.549186643,46.998996044],[4.549469889,46.998958922],[4.55038099,46.999242954],[4.550802364,46.999203073],[4.551513728,46.999315081],[4.552323066,46.999584257],[4.552469511,46.999367064],[4.553056841,46.99951405],[4.553279092,46.999415604],[4.553979721,46.999428685],[4.55433702,46.999266283],[4.554909547,46.999218948],[4.555834817,46.999491039],[4.556078401,47.001504006],[4.556021409,47.001855975],[4.556147108,47.003066371],[4.556054697,47.003468345],[4.555796382,47.00368615],[4.555794044,47.004838838],[4.556226254,47.00521933],[4.556434772,47.005968447],[4.55637632,47.006406884],[4.556522558,47.007004653],[4.557065664,47.00721255],[4.557691996,47.007612931],[4.557976976,47.007953981],[4.55814527,47.008676621],[4.558103469,47.009098625],[4.557686173,47.009693192],[4.557760427,47.010213586],[4.557565997,47.010684476],[4.557119666,47.011048901],[4.557039167,47.011590294],[4.55722372,47.012785484],[4.55756107,47.014074065],[4.557659402,47.015155151],[4.557592169,47.015699967],[4.557879028,47.015785246],[4.557675916,47.016594844],[4.557302126,47.016919568],[4.557497798,47.017358177],[4.556052983,47.018258359],[4.554857536,47.02000074],[4.555999263,47.020460826],[4.55689689,47.020674752],[4.558477249,47.021229755],[4.559061839,47.021501019],[4.559842337,47.022035284],[4.560888037,47.022404768],[4.561151586,47.02272989],[4.562215993,47.023290017],[4.563335853,47.023536006],[4.563929353,47.023567591],[4.564503672,47.02375522],[4.563771586,47.025304108],[4.563472013,47.026373466],[4.563312061,47.02748956],[4.563399232,47.028225895],[4.563934739,47.029254227],[4.56368695,47.031020775],[4.563582868,47.031474239],[4.563291431,47.032052708],[4.562793878,47.032335898],[4.563660837,47.032847355],[4.56409952,47.032259687],[4.565356465,47.032729829],[4.566289761,47.032893673],[4.567943278,47.033049534],[4.568232237,47.032659292],[4.568629524,47.032507114],[4.569664334,47.03281003],[4.570415643,47.033463489],[4.570840256,47.033526153]]]],&quot;type&quot;:&quot;MultiPolygon&quot;}"/>
    <s v="47.010729895, 4.580295807"/>
  </r>
  <r>
    <x v="0"/>
    <x v="473"/>
    <s v="21419"/>
    <s v="CC du Pays Châtillonnais"/>
    <s v="242101434"/>
    <s v="CC"/>
    <s v="Côte-d'Or"/>
    <s v="21"/>
    <s v="Bourgogne-Franche-Comté"/>
    <s v="27"/>
    <s v="BT &lt;= 36 kVA"/>
    <m/>
    <m/>
    <n v="0"/>
    <n v="0"/>
    <n v="0"/>
    <n v="0"/>
    <n v="0"/>
    <n v="0"/>
    <n v="0"/>
    <n v="0"/>
    <n v="0"/>
    <n v="0"/>
    <s v="{&quot;coordinates&quot;:[[[[4.447132175,47.956383863],[4.447679028,47.955898282],[4.443762365,47.954176887],[4.441586209,47.952643748],[4.439301269,47.950010193],[4.43718277,47.948022621],[4.436263329,47.947019461],[4.435333258,47.945919214],[4.434602773,47.944668008],[4.431377423,47.943398608],[4.429367588,47.942489679],[4.428237775,47.942221689],[4.427906997,47.942076293],[4.425301852,47.94009622],[4.425108198,47.93981864],[4.424962011,47.938864516],[4.424547358,47.93803876],[4.424760835,47.936211684],[4.422809642,47.936526058],[4.419314613,47.9372632],[4.418140828,47.937649111],[4.41445534,47.939185884],[4.414136798,47.938844084],[4.412109226,47.937754158],[4.411830088,47.93733177],[4.41081111,47.935532129],[4.410051288,47.933099303],[4.409745962,47.9324459],[4.409684517,47.931947987],[4.409387333,47.931096464],[4.407832311,47.929024194],[4.405366228,47.926578464],[4.403891265,47.925395374],[4.400835954,47.925218527],[4.398386005,47.924534843],[4.39691327,47.924293139],[4.393945616,47.92362632],[4.393707634,47.923793861],[4.390819753,47.925044114],[4.390679319,47.92566414],[4.384265087,47.925423968],[4.383895704,47.925535431],[4.38173467,47.925396154],[4.380036035,47.925477328],[4.377416935,47.925902307],[4.374406046,47.926558633],[4.373452186,47.926596792],[4.373199062,47.926699661],[4.371029945,47.927025626],[4.369432538,47.927762527],[4.369003689,47.927854834],[4.364926603,47.928044489],[4.360230303,47.927954947],[4.359953487,47.928022958],[4.359449743,47.926603954],[4.358157718,47.926510889],[4.357081617,47.926063382],[4.356471354,47.925659992],[4.355802461,47.924900841],[4.355288664,47.924026487],[4.35455916,47.923199622],[4.354582151,47.922998638],[4.353592601,47.922632909],[4.351651031,47.92237444],[4.350864572,47.922621109],[4.350151538,47.922701314],[4.349785891,47.923119555],[4.34922506,47.923340219],[4.348315027,47.923467679],[4.347461732,47.923825803],[4.346990348,47.924563878],[4.346330296,47.924991783],[4.345923284,47.925576101],[4.34487603,47.925839218],[4.344514597,47.926161985],[4.344293119,47.926670366],[4.343958435,47.92683351],[4.343242042,47.926889408],[4.34290898,47.927222645],[4.342264514,47.927581043],[4.342057205,47.927962345],[4.342151046,47.928389712],[4.342628403,47.928677683],[4.343131382,47.928443313],[4.343407868,47.928467154],[4.343838305,47.928752957],[4.34438242,47.929296681],[4.345639616,47.929915945],[4.346022781,47.93018518],[4.346806463,47.930457023],[4.34828569,47.930535465],[4.349935742,47.930853146],[4.351847217,47.931075089],[4.352817665,47.931263736],[4.35397809,47.932756204],[4.353985271,47.933247565],[4.353285396,47.933639063],[4.352046679,47.934593007],[4.350998212,47.935235123],[4.350244972,47.936005248],[4.349643241,47.936413596],[4.348665356,47.936567937],[4.348339613,47.93650507],[4.347373756,47.936553053],[4.346800571,47.936820647],[4.346701615,47.937090904],[4.34697769,47.937782599],[4.346417407,47.937925832],[4.345038216,47.939529361],[4.344268592,47.939235744],[4.3440889,47.939439416],[4.344247837,47.93994974],[4.343742057,47.940659384],[4.343434957,47.94133345],[4.342594031,47.941981214],[4.342018074,47.942724953],[4.340442943,47.943423385],[4.339672154,47.943986619],[4.338995818,47.944258949],[4.337913068,47.9445116],[4.335500914,47.944905367],[4.33208786,47.946040389],[4.329063521,47.946761384],[4.326762228,47.947148314],[4.324748193,47.947290744],[4.321325139,47.948254548],[4.320881388,47.94872667],[4.320431939,47.948970238],[4.31659077,47.950584844],[4.314391431,47.95131151],[4.31219126,47.951898634],[4.310934284,47.952540004],[4.309496679,47.952758543],[4.309029341,47.953420793],[4.308597041,47.95376583],[4.308135329,47.953842074],[4.307165948,47.953761053],[4.30647846,47.953973011],[4.305767853,47.954334631],[4.306774146,47.955315312],[4.30780443,47.9560176],[4.307950149,47.956330099],[4.307559576,47.958042755],[4.309000871,47.961170613],[4.309888003,47.961605359],[4.312718284,47.962690757],[4.314138766,47.961392306],[4.313764527,47.961323584],[4.316265513,47.960423451],[4.316840306,47.961013752],[4.317531638,47.960738688],[4.319745609,47.959616681],[4.321308936,47.959490212],[4.325486746,47.9597978],[4.331407477,47.959124248],[4.334473855,47.959088576],[4.33687381,47.958716582],[4.340350216,47.958045148],[4.3414777,47.957643458],[4.342176021,47.957174653],[4.342619785,47.956654748],[4.343111308,47.955851675],[4.343999491,47.956055738],[4.349642367,47.956598625],[4.350310553,47.95658105],[4.350796116,47.95670598],[4.351505761,47.956685222],[4.353533775,47.956868902],[4.355850327,47.956964612],[4.358353529,47.956970814],[4.361492056,47.957192822],[4.363298964,47.958207858],[4.364594605,47.958567252],[4.365631746,47.95898274],[4.366198506,47.958356007],[4.368155375,47.959205413],[4.369594085,47.96012113],[4.369080142,47.960872374],[4.368774659,47.961082047],[4.367986505,47.961334239],[4.368383796,47.961566333],[4.368529747,47.961873357],[4.36890592,47.961858177],[4.369723186,47.961643441],[4.370939811,47.960807497],[4.372435485,47.961642409],[4.373777979,47.960545745],[4.376076244,47.960703377],[4.375979163,47.961196852],[4.375783588,47.961509664],[4.379974414,47.961421839],[4.380875207,47.961174543],[4.381601482,47.961327121],[4.383765767,47.959686037],[4.387316153,47.962168889],[4.387958831,47.96224951],[4.389963626,47.962096212],[4.391508525,47.962546872],[4.393879937,47.962167749],[4.394416624,47.962243291],[4.395457758,47.96264587],[4.397232037,47.962237763],[4.39794349,47.963147379],[4.398670217,47.963669777],[4.403242902,47.965649448],[4.403771718,47.965729541],[4.404995916,47.965651012],[4.407856028,47.966362956],[4.408532974,47.966569965],[4.409510705,47.967201798],[4.410498698,47.967613883],[4.414190887,47.968360692],[4.417200226,47.968678184],[4.421249493,47.96798935],[4.422514407,47.967179286],[4.42333557,47.966914626],[4.424391349,47.96680283],[4.425696877,47.966858112],[4.426076338,47.966814806],[4.427215375,47.966211433],[4.428166383,47.965942462],[4.428495944,47.965738641],[4.428991512,47.964931549],[4.43049518,47.963490238],[4.431034034,47.963196554],[4.432262361,47.962877368],[4.432670221,47.962695982],[4.434408016,47.961345371],[4.434826069,47.960649907],[4.435018637,47.960486442],[4.436313782,47.959965678],[4.438042674,47.959627711],[4.438285474,47.959439323],[4.438800739,47.958723752],[4.439500191,47.958327252],[4.44077832,47.958120774],[4.445603377,47.957616891],[4.446259026,47.95723799],[4.447132175,47.956383863]]]],&quot;type&quot;:&quot;MultiPolygon&quot;}"/>
    <s v="47.946888364, 4.382373238"/>
  </r>
  <r>
    <x v="0"/>
    <x v="158"/>
    <s v="21415"/>
    <s v="CC du Pays Châtillonnais"/>
    <s v="242101434"/>
    <s v="CC"/>
    <s v="Côte-d'Or"/>
    <s v="21"/>
    <s v="Bourgogne-Franche-Comté"/>
    <s v="27"/>
    <s v="BT &lt;= 36 kVA"/>
    <m/>
    <m/>
    <n v="0"/>
    <n v="0"/>
    <n v="0"/>
    <n v="0"/>
    <n v="0"/>
    <n v="0"/>
    <n v="0"/>
    <n v="0"/>
    <n v="0"/>
    <n v="0"/>
    <s v="{&quot;coordinates&quot;:[[[[4.876689515,47.707543592],[4.878617013,47.707204741],[4.882125983,47.706853023],[4.885376833,47.705653656],[4.888031179,47.704977011],[4.888513884,47.704483944],[4.88889744,47.7046182],[4.889532173,47.704011933],[4.890032969,47.703803969],[4.890507303,47.703338938],[4.890700569,47.702470601],[4.890915267,47.702281663],[4.891849836,47.701819987],[4.892890143,47.701894987],[4.893583275,47.701845953],[4.894017165,47.701520211],[4.894206813,47.701002153],[4.894024278,47.699881501],[4.894095865,47.699606642],[4.894641068,47.699186361],[4.896512698,47.698413252],[4.896801699,47.69817718],[4.89723057,47.697599414],[4.898088446,47.697010182],[4.898567358,47.69649012],[4.898453849,47.695961668],[4.898538073,47.695518239],[4.898170309,47.694777835],[4.898237526,47.694156415],[4.898389695,47.693823523],[4.898303509,47.692639185],[4.898464057,47.692054964],[4.899021102,47.691259028],[4.901242562,47.690545877],[4.90302708,47.690219736],[4.906153155,47.690195825],[4.906142499,47.68982326],[4.906310336,47.68940817],[4.906252747,47.689028267],[4.907564637,47.688463968],[4.908194585,47.688033231],[4.908882704,47.687700578],[4.90988878,47.686938668],[4.909719434,47.686864006],[4.909857241,47.685983925],[4.910199093,47.684956455],[4.910680841,47.68441018],[4.911333903,47.684291465],[4.912325808,47.683917809],[4.91192191,47.683102404],[4.91197777,47.682875505],[4.916924892,47.68233892],[4.919439922,47.68131628],[4.920257303,47.68120832],[4.921133395,47.680435836],[4.921396367,47.680038064],[4.922001763,47.678636179],[4.923687073,47.676128903],[4.924658397,47.675782486],[4.925302909,47.674913841],[4.926682685,47.67443553],[4.927457682,47.674633435],[4.928154366,47.674693072],[4.928721684,47.674640496],[4.929484111,47.674343403],[4.929529782,47.673689895],[4.928956389,47.673095224],[4.929414418,47.671754246],[4.929744056,47.670107463],[4.929874311,47.670060295],[4.931083801,47.670258203],[4.931407451,47.670251055],[4.931693827,47.669914092],[4.932271049,47.669474182],[4.930887565,47.668777665],[4.928986685,47.667263148],[4.927578027,47.664097339],[4.92714647,47.66347781],[4.925947025,47.663405747],[4.92505433,47.663523996],[4.923487027,47.663525493],[4.922565572,47.663659502],[4.921149818,47.663687287],[4.920046931,47.663298453],[4.919022661,47.663316177],[4.91739208,47.663522111],[4.910587872,47.665223566],[4.909900935,47.665208684],[4.90951544,47.664939476],[4.909011289,47.664185117],[4.908990984,47.663766787],[4.909262006,47.66288632],[4.908299623,47.66262203],[4.908927933,47.661968018],[4.909416587,47.660391625],[4.910319927,47.659566545],[4.909962537,47.659411224],[4.909773961,47.658089889],[4.909270199,47.656897952],[4.909186612,47.65575407],[4.909034946,47.655239745],[4.909005863,47.654017541],[4.909075052,47.653902966],[4.910699688,47.653575691],[4.910603314,47.653117186],[4.91179939,47.652805006],[4.911947798,47.652670226],[4.911971118,47.651908144],[4.911749881,47.650568433],[4.911430032,47.649785855],[4.91181337,47.64921686],[4.912178443,47.64891917],[4.9120619,47.648567237],[4.91157298,47.648643665],[4.910720711,47.649103283],[4.910227179,47.64960925],[4.909227535,47.651201212],[4.909025189,47.651392692],[4.90793674,47.651695884],[4.906116751,47.651812924],[4.905817094,47.651966371],[4.906190065,47.652335734],[4.906737641,47.65248256],[4.906808593,47.653460987],[4.906616555,47.654947902],[4.904826981,47.654912264],[4.904085296,47.654703767],[4.902006516,47.653620287],[4.900717194,47.65326222],[4.89967638,47.652548062],[4.899462262,47.652222914],[4.89821381,47.653086833],[4.89687946,47.653784666],[4.895343407,47.655032268],[4.894489624,47.656281392],[4.893249019,47.655644246],[4.891095732,47.654784169],[4.890718023,47.654541785],[4.890392995,47.653868182],[4.888065785,47.653248556],[4.88707633,47.652625293],[4.886570181,47.652442593],[4.885143548,47.65124925],[4.885087848,47.650087798],[4.884750983,47.649604344],[4.884731014,47.649001432],[4.88515682,47.648947744],[4.886741781,47.649043706],[4.887777016,47.648854116],[4.887895518,47.648550584],[4.888777289,47.648015929],[4.889408129,47.647130587],[4.889911764,47.646152763],[4.889915511,47.643701042],[4.890697784,47.642805137],[4.890914188,47.642220005],[4.891389592,47.641650488],[4.892072252,47.641778988],[4.892658954,47.641643434],[4.89318485,47.641634012],[4.890409323,47.638687081],[4.890748812,47.638455597],[4.891981609,47.638020571],[4.892424619,47.637665857],[4.892774186,47.636967819],[4.893008883,47.636073562],[4.894132436,47.633989025],[4.89426201,47.633511534],[4.893816111,47.632357302],[4.893703781,47.631031092],[4.893759135,47.630601623],[4.894111738,47.629765773],[4.894839745,47.628587095],[4.895250241,47.628144659],[4.897056148,47.62660453],[4.897714684,47.625460272],[4.898201298,47.624313403],[4.898240937,47.623930104],[4.897344274,47.622983087],[4.891565511,47.62271309],[4.888028734,47.624906886],[4.887159969,47.6253468],[4.8861664,47.625647365],[4.885175994,47.626301713],[4.8845784,47.62699203],[4.883090019,47.628180203],[4.882118733,47.628812606],[4.879299957,47.630085185],[4.878429891,47.630643898],[4.878438985,47.630750894],[4.879821434,47.631919822],[4.879688216,47.633091528],[4.879631127,47.636159955],[4.879452816,47.637829378],[4.878186328,47.640186163],[4.877952193,47.640952525],[4.877958888,47.641748328],[4.877820648,47.642324974],[4.876459048,47.642323444],[4.875187764,47.641972914],[4.873632826,47.641662934],[4.87275726,47.641654465],[4.870238889,47.642705003],[4.869945134,47.642192005],[4.870084011,47.641365062],[4.869343232,47.641096911],[4.868344625,47.64057988],[4.868139953,47.640631772],[4.86773829,47.641107277],[4.866803205,47.641072705],[4.866131357,47.64121309],[4.864429056,47.641220464],[4.863108327,47.640976834],[4.862394148,47.640629884],[4.862152784,47.64031771],[4.86199068,47.639031897],[4.861494174,47.638813823],[4.860493443,47.638538054],[4.860234931,47.638191936],[4.858667536,47.637174284],[4.857483672,47.636802366],[4.85696235,47.636367684],[4.856680848,47.635972404],[4.851233172,47.635410622],[4.850343099,47.635518362],[4.849003747,47.635384712],[4.847270312,47.635756972],[4.845937708,47.636434391],[4.845100974,47.636660093],[4.844152758,47.63720627],[4.843539894,47.637434728],[4.841689058,47.637418907],[4.840782718,47.637635771],[4.839602029,47.637661574],[4.838654018,47.63759727],[4.834988318,47.635900148],[4.832780431,47.635337887],[4.831022355,47.634800946],[4.830102288,47.634850479],[4.829066909,47.634994545],[4.827704913,47.635558771],[4.825253125,47.636936814],[4.824829348,47.63708749],[4.824023681,47.637094672],[4.823122755,47.636925968],[4.822180101,47.636627359],[4.820948807,47.636418776],[4.820740797,47.636451729],[4.820067676,47.636907887],[4.819681502,47.637263235],[4.819106376,47.638054586],[4.818208288,47.638751023],[4.817787265,47.639257262],[4.817473786,47.639987811],[4.817186026,47.640378532],[4.816677605,47.640783487],[4.816364971,47.640835166],[4.816555849,47.640963647],[4.81553215,47.641494553],[4.814568636,47.642385548],[4.813451159,47.644156749],[4.812973249,47.645539874],[4.812895123,47.646102894],[4.812729498,47.646129773],[4.813237125,47.647267116],[4.813306758,47.648100642],[4.81317799,47.648898533],[4.813342873,47.649398358],[4.812903726,47.650551293],[4.811976568,47.65153803],[4.811943004,47.65227592],[4.811753059,47.652685813],[4.811896287,47.653058129],[4.813275388,47.653332043],[4.81791342,47.654846354],[4.821374074,47.655590153],[4.823370216,47.656096518],[4.828235165,47.657605985],[4.828065221,47.657740992],[4.827258483,47.659359797],[4.826912276,47.659718139],[4.826190156,47.660190394],[4.826236239,47.660407554],[4.824863624,47.662589782],[4.824562259,47.66254587],[4.824269564,47.663222983],[4.824585807,47.663390008],[4.82447329,47.663996784],[4.823938481,47.665817487],[4.82361018,47.66576589],[4.823512991,47.666197762],[4.825098638,47.666263943],[4.825305828,47.667488751],[4.825820002,47.668608826],[4.824941369,47.671288406],[4.825295987,47.671601583],[4.826645982,47.672254835],[4.82787915,47.672648806],[4.828494989,47.672687791],[4.829525611,47.672344847],[4.830142047,47.672284778],[4.833262545,47.67232411],[4.834407622,47.672558235],[4.835934234,47.672181339],[4.837255233,47.672143477],[4.839409461,47.672418408],[4.842769954,47.672613066],[4.844900641,47.672822544],[4.846188604,47.673177645],[4.847400865,47.673694186],[4.850375012,47.675044452],[4.851387627,47.675337231],[4.852082672,47.67535233],[4.853025204,47.675124014],[4.854604492,47.675458199],[4.859018283,47.676109251],[4.860125189,47.67646618],[4.862792271,47.676873874],[4.863454032,47.677194648],[4.863472973,47.677393319],[4.86292992,47.678066418],[4.863069101,47.679149997],[4.863286454,47.679418432],[4.863920415,47.679781962],[4.864172093,47.680078659],[4.864373376,47.680878543],[4.863756249,47.681454689],[4.863271438,47.681201322],[4.862425949,47.681347143],[4.862385964,47.681576463],[4.861820052,47.682131075],[4.862130346,47.682464657],[4.862363969,47.68296962],[4.862858521,47.683158012],[4.8631216,47.683551764],[4.863639688,47.684832775],[4.863360809,47.685131627],[4.864755671,47.685709905],[4.865391093,47.686150832],[4.865875506,47.686315065],[4.867926089,47.687644516],[4.867545563,47.688200694],[4.867474162,47.68852235],[4.867070953,47.68888802],[4.867181064,47.689252694],[4.866708411,47.689272845],[4.866699399,47.68966283],[4.867029222,47.689714284],[4.867112228,47.690789747],[4.86751094,47.69086621],[4.867484199,47.691244773],[4.867965699,47.691476569],[4.86817136,47.691865824],[4.867927255,47.692129918],[4.868129655,47.692349965],[4.868032251,47.692728757],[4.870349142,47.692480144],[4.86988642,47.691833909],[4.871148805,47.691556221],[4.87198465,47.691473518],[4.872755372,47.691700663],[4.873221729,47.691690492],[4.874340829,47.691396158],[4.875322179,47.691014891],[4.875970405,47.69064076],[4.876874711,47.689814153],[4.877820787,47.689606292],[4.879081013,47.689572541],[4.880070643,47.689654768],[4.880959536,47.689829541],[4.881035951,47.690181241],[4.883727243,47.690306275],[4.883726282,47.691448808],[4.884135378,47.692421775],[4.884277817,47.693471063],[4.884177596,47.694860983],[4.88455353,47.695800268],[4.884833143,47.697522588],[4.88422698,47.700935586],[4.883468676,47.703857646],[4.883021765,47.704383428],[4.881791301,47.70492992],[4.880091223,47.705322791],[4.87793637,47.7061722],[4.877183092,47.70671188],[4.876689515,47.707543592]]]],&quot;type&quot;:&quot;MultiPolygon&quot;}"/>
    <s v="47.662501954, 4.871592159"/>
  </r>
  <r>
    <x v="0"/>
    <x v="159"/>
    <s v="21414"/>
    <s v="CC du Pays Arnay Liernais"/>
    <s v="200071173"/>
    <s v="CC"/>
    <s v="Côte-d'Or"/>
    <s v="21"/>
    <s v="Bourgogne-Franche-Comté"/>
    <s v="27"/>
    <s v="BT &lt;= 36 kVA"/>
    <m/>
    <m/>
    <n v="0"/>
    <n v="0"/>
    <n v="0"/>
    <n v="0"/>
    <n v="0"/>
    <n v="0"/>
    <n v="0"/>
    <n v="0"/>
    <n v="0"/>
    <n v="0"/>
    <s v="{&quot;coordinates&quot;:[[[[4.454618465,47.142916202],[4.454943259,47.143067896],[4.455305036,47.143855741],[4.455038195,47.144774852],[4.455236866,47.145435983],[4.455608602,47.145663623],[4.456079253,47.145595571],[4.456516903,47.145917827],[4.456541195,47.146572146],[4.457463768,47.147011655],[4.458328182,47.147788656],[4.458942988,47.148023127],[4.459819814,47.147941835],[4.460133585,47.148074745],[4.460699676,47.149432679],[4.460888425,47.149676119],[4.4605436,47.149956008],[4.460621125,47.15013782],[4.461164644,47.150321854],[4.461570403,47.150585063],[4.461970522,47.150348595],[4.462409419,47.150762658],[4.462537626,47.150428773],[4.462897129,47.150154996],[4.463263775,47.150387178],[4.463119422,47.150758187],[4.463342591,47.151004789],[4.463736822,47.150940374],[4.464196307,47.151237112],[4.464800007,47.151400558],[4.464786217,47.15171859],[4.465303235,47.151994786],[4.46593984,47.151863363],[4.466442283,47.151603973],[4.466819704,47.151552367],[4.467025537,47.151985574],[4.467350023,47.152074207],[4.467760233,47.151966355],[4.467846008,47.152256111],[4.468454824,47.152509518],[4.468698627,47.152785563],[4.469182508,47.152813639],[4.468834557,47.153316903],[4.468604115,47.153434184],[4.466928045,47.155045628],[4.466363395,47.155784846],[4.466057808,47.156439739],[4.46592601,47.157368867],[4.466291505,47.158671684],[4.466327175,47.159157472],[4.466054236,47.160042465],[4.46608099,47.161607098],[4.465823788,47.162343316],[4.468085151,47.162530766],[4.469669762,47.162591699],[4.470328319,47.162534712],[4.470577691,47.163834488],[4.471170206,47.163824258],[4.471787254,47.164325166],[4.472024195,47.16478228],[4.47193718,47.165559569],[4.472245462,47.165824882],[4.473243537,47.16582209],[4.474175496,47.165381615],[4.474783314,47.16520639],[4.47523298,47.165282601],[4.476360075,47.166037213],[4.477492598,47.166940318],[4.478143247,47.167266978],[4.478847014,47.167892804],[4.479284196,47.167898024],[4.483703169,47.169229962],[4.483736304,47.169569906],[4.485349206,47.170265078],[4.485896902,47.170733486],[4.485545057,47.170902782],[4.485320259,47.171273948],[4.48547172,47.172073401],[4.486147135,47.172049426],[4.487966753,47.173005739],[4.487875314,47.173997403],[4.490058089,47.173996347],[4.489711939,47.172749182],[4.489466717,47.172572248],[4.489183816,47.172083344],[4.489314699,47.171468457],[4.489774101,47.170939387],[4.490058217,47.17085199],[4.493038938,47.171155759],[4.493295274,47.170971464],[4.494198185,47.171009339],[4.494831984,47.171436974],[4.494469046,47.172062067],[4.495816377,47.17307658],[4.496669676,47.173608523],[4.496529976,47.172620738],[4.497937289,47.173178825],[4.499457565,47.173240187],[4.500324363,47.173449568],[4.501114907,47.173433918],[4.502448737,47.173769593],[4.50378765,47.174239354],[4.504404978,47.174309674],[4.504981365,47.17395461],[4.504685399,47.173854005],[4.503901374,47.172165045],[4.503961514,47.171859912],[4.50514314,47.171380826],[4.505976477,47.170913462],[4.505852739,47.170549489],[4.506026375,47.170384249],[4.506154296,47.169764876],[4.506599799,47.169406104],[4.506716628,47.168862512],[4.505742813,47.167138213],[4.504849334,47.166254783],[4.505516026,47.166063323],[4.504992415,47.164902246],[4.503621888,47.163623406],[4.503335049,47.163043639],[4.50310013,47.162148039],[4.504061984,47.161417885],[4.501952792,47.160063077],[4.503960536,47.158683628],[4.503624173,47.158598853],[4.504775946,47.1578176],[4.506251374,47.156573792],[4.506409545,47.156706802],[4.507633304,47.155812025],[4.508219515,47.155485626],[4.508890147,47.155298596],[4.508733294,47.155024201],[4.509852971,47.154704346],[4.510218056,47.155390232],[4.5104903,47.155354263],[4.512050044,47.154863859],[4.513207456,47.15429045],[4.514235416,47.154888416],[4.514511304,47.154559742],[4.515125219,47.154703884],[4.515178341,47.1545276],[4.516325947,47.154544987],[4.517573106,47.154394473],[4.51758601,47.155320875],[4.519546123,47.154753082],[4.520176808,47.155818146],[4.521356918,47.155256063],[4.522492429,47.154518064],[4.523920603,47.155587023],[4.524621039,47.154869138],[4.525297077,47.1544091],[4.525214055,47.154274225],[4.526956926,47.153963098],[4.527042684,47.153728747],[4.527913449,47.153294039],[4.528956486,47.152929986],[4.529686853,47.152758252],[4.530035631,47.153558654],[4.530480608,47.153516752],[4.530508624,47.153294868],[4.531710069,47.153163715],[4.531642816,47.153026835],[4.533231701,47.152780682],[4.534540521,47.152666086],[4.535087419,47.152541774],[4.535063424,47.151838831],[4.535334533,47.150328761],[4.535483783,47.150008017],[4.53610074,47.149286663],[4.536053687,47.148793834],[4.536164316,47.148183652],[4.536902634,47.146674577],[4.536133482,47.145019831],[4.53602575,47.144157715],[4.536164731,47.143385072],[4.53516527,47.142722987],[4.534777523,47.142361641],[4.534193527,47.142199197],[4.534861468,47.14118542],[4.534481617,47.140544824],[4.534616365,47.140410669],[4.535468134,47.140384061],[4.536575842,47.140770965],[4.535937259,47.139434146],[4.535502029,47.138239601],[4.535463094,47.137938461],[4.535861969,47.137580184],[4.535433007,47.137299529],[4.534839034,47.136692391],[4.532354119,47.135715004],[4.531738909,47.135287324],[4.530438841,47.134905621],[4.529363744,47.135522249],[4.529163895,47.136245264],[4.52858629,47.137235304],[4.52776566,47.137939501],[4.527644109,47.138167123],[4.526817734,47.13815732],[4.525404063,47.138005777],[4.523399201,47.137387459],[4.520885705,47.137167494],[4.518828827,47.137181906],[4.517175073,47.137031615],[4.517442275,47.138413023],[4.517512354,47.139354888],[4.517818094,47.140042433],[4.517563714,47.140194346],[4.516881066,47.141540482],[4.515821719,47.142633117],[4.515091463,47.142101503],[4.514042323,47.141539841],[4.513209002,47.142552954],[4.512618372,47.143091948],[4.510560176,47.142220174],[4.509926393,47.14178542],[4.508206787,47.142586743],[4.507293143,47.142856179],[4.507354884,47.143034566],[4.505954197,47.143585875],[4.50609823,47.143686652],[4.505344689,47.144207918],[4.504513076,47.143399316],[4.502531645,47.144944133],[4.50158985,47.144300824],[4.500921699,47.143672869],[4.499015538,47.141523873],[4.498250411,47.140491052],[4.497964216,47.140497459],[4.49558725,47.141821262],[4.492664926,47.142614478],[4.492364712,47.142782233],[4.491970696,47.142755798],[4.491698188,47.142351405],[4.491714841,47.141713668],[4.491407296,47.14137816],[4.491198743,47.140900004],[4.491288436,47.140421606],[4.49048528,47.140345511],[4.488176076,47.140449971],[4.488046011,47.139945587],[4.487567699,47.139637478],[4.487433751,47.139326742],[4.486846372,47.139130788],[4.48609838,47.139331294],[4.485591416,47.139275672],[4.484472664,47.138808287],[4.484657211,47.138417823],[4.483990276,47.138255292],[4.482426709,47.137015598],[4.482020762,47.137033404],[4.480826782,47.137715028],[4.480321752,47.138113189],[4.479758799,47.138757011],[4.479144314,47.138870221],[4.47824145,47.138621528],[4.477896453,47.138600722],[4.475691157,47.138931421],[4.474661804,47.139171458],[4.473967889,47.139420721],[4.473453487,47.139719919],[4.473095181,47.140226034],[4.472796968,47.140372101],[4.471693221,47.140402353],[4.470280239,47.140610311],[4.468603262,47.141107045],[4.466021683,47.141582802],[4.464621632,47.142025544],[4.463130086,47.142355969],[4.462878026,47.142016084],[4.461741892,47.142215934],[4.461550283,47.142012151],[4.460219364,47.141988434],[4.459777923,47.141428521],[4.45741582,47.1420688],[4.457317686,47.142295148],[4.45673057,47.142447513],[4.455942098,47.142523169],[4.454618465,47.142916202]]]],&quot;type&quot;:&quot;MultiPolygon&quot;}"/>
    <s v="47.15230894, 4.495289122"/>
  </r>
  <r>
    <x v="0"/>
    <x v="160"/>
    <s v="21413"/>
    <s v="CC des Terres d'Auxois"/>
    <s v="200071017"/>
    <s v="CC"/>
    <s v="Côte-d'Or"/>
    <s v="21"/>
    <s v="Bourgogne-Franche-Comté"/>
    <s v="27"/>
    <s v="BT &gt; 36 kVA"/>
    <n v="1"/>
    <n v="112.42700000000001"/>
    <n v="0"/>
    <n v="0"/>
    <n v="0"/>
    <n v="0"/>
    <n v="0"/>
    <n v="0"/>
    <n v="0"/>
    <n v="0"/>
    <n v="0"/>
    <n v="0"/>
    <s v="{&quot;coordinates&quot;:[[[[4.350388471,47.543378874],[4.347725556,47.541490302],[4.347898584,47.540812197],[4.348676844,47.540304446],[4.349439527,47.539390847],[4.349611414,47.538668638],[4.34972135,47.536282537],[4.349985781,47.536277675],[4.351731071,47.536741801],[4.352868944,47.536947371],[4.353997141,47.536927972],[4.354589039,47.536782455],[4.355304336,47.536365416],[4.355793873,47.535276692],[4.356556386,47.534363943],[4.357072313,47.533950113],[4.35270359,47.530831906],[4.351397162,47.529684798],[4.348401623,47.527757779],[4.347800281,47.527156144],[4.349152779,47.526394167],[4.349817327,47.52618211],[4.350280634,47.525843641],[4.350362947,47.525629321],[4.35181209,47.524750055],[4.352188808,47.524089381],[4.352587157,47.523758857],[4.352690934,47.523185074],[4.353069137,47.523004229],[4.353556122,47.522395386],[4.353778456,47.521832828],[4.353651078,47.521263528],[4.353751035,47.520696989],[4.354151776,47.519517464],[4.352079821,47.517885897],[4.351197432,47.517361362],[4.351424614,47.516990511],[4.350026682,47.516257676],[4.349722789,47.515537368],[4.34831597,47.514396786],[4.347118228,47.513113327],[4.342879708,47.509903213],[4.340305377,47.506753041],[4.339891499,47.506355373],[4.338838644,47.506598848],[4.33732806,47.505274768],[4.336974802,47.504696336],[4.336489852,47.504164429],[4.335124061,47.503153759],[4.334502773,47.502534277],[4.334084277,47.502001598],[4.333437123,47.500663076],[4.333887642,47.500296004],[4.333676607,47.499984219],[4.332658362,47.499319754],[4.331984715,47.498568515],[4.331177962,47.498340059],[4.330175341,47.497927475],[4.329125824,47.497658563],[4.328390954,47.497274418],[4.327411139,47.496601367],[4.327311349,47.49718409],[4.325538743,47.497218677],[4.325720467,47.496617917],[4.324315317,47.49657718],[4.324347957,47.497090874],[4.322125982,47.496949558],[4.322657561,47.496259305],[4.32192061,47.496272171],[4.320598735,47.496429408],[4.320084788,47.495089303],[4.319231925,47.493794447],[4.317419624,47.491996374],[4.316969043,47.491391073],[4.318082086,47.491442405],[4.315676872,47.489888688],[4.313113966,47.488668907],[4.310662808,47.487614365],[4.310893345,47.487103108],[4.309680851,47.484829111],[4.30909217,47.484110095],[4.308360742,47.483472806],[4.307328286,47.484266751],[4.306531107,47.485287621],[4.307182682,47.486135585],[4.306955461,47.486348802],[4.30589419,47.485801626],[4.304863621,47.485641221],[4.299818397,47.485712036],[4.298710622,47.485598352],[4.295536465,47.484889163],[4.294441079,47.484517819],[4.292861525,47.483840341],[4.292254472,47.483670621],[4.292383074,47.484046415],[4.29289738,47.484444936],[4.293243105,47.485066797],[4.294157784,47.485599511],[4.294290192,47.485857322],[4.2941309,47.486080563],[4.294603074,47.486218461],[4.295217595,47.486969671],[4.296236735,47.487810005],[4.295334704,47.488131538],[4.295971059,47.488521486],[4.294850094,47.489237075],[4.292581113,47.490376827],[4.291630949,47.489862501],[4.29143551,47.489854764],[4.290040852,47.490460804],[4.289710729,47.490431149],[4.288671963,47.490814462],[4.288847924,47.491006077],[4.287814395,47.491331706],[4.282811761,47.494420851],[4.282664314,47.494697961],[4.282212071,47.494894699],[4.280357649,47.495282409],[4.278931646,47.495921966],[4.278391914,47.496739041],[4.278014025,47.497102398],[4.275501364,47.498023911],[4.27579548,47.498658987],[4.270921245,47.503072296],[4.270737799,47.503515432],[4.267783075,47.503348657],[4.26830827,47.504150488],[4.268945605,47.504526165],[4.271544176,47.505580867],[4.273173165,47.505919588],[4.273833697,47.506820746],[4.274469857,47.507032556],[4.275649974,47.507823588],[4.277503047,47.509474195],[4.280687934,47.511913188],[4.281745704,47.512248164],[4.283789472,47.51252816],[4.28457524,47.512767977],[4.2851984,47.513374192],[4.28622308,47.513712194],[4.287194633,47.514547724],[4.287713404,47.515231602],[4.288307404,47.515617556],[4.288860675,47.515470996],[4.299789456,47.515364028],[4.30013074,47.515627603],[4.302916497,47.515535274],[4.304848608,47.51574953],[4.304649146,47.516724961],[4.304859054,47.517703011],[4.304675379,47.517909429],[4.304711444,47.518679661],[4.305123936,47.518646234],[4.305511352,47.518892171],[4.307795756,47.519160051],[4.307659098,47.519658536],[4.307817546,47.519888129],[4.311278033,47.521830753],[4.31252362,47.522220957],[4.312630315,47.52256096],[4.313918572,47.523767217],[4.313891939,47.524143832],[4.315532367,47.524805036],[4.318650155,47.526247158],[4.318905163,47.526508954],[4.319803336,47.527087567],[4.320398495,47.527182558],[4.320732379,47.527408345],[4.321220348,47.527468536],[4.321553419,47.527715036],[4.322994052,47.528136228],[4.321331129,47.530338252],[4.321061304,47.532006813],[4.32061899,47.532989519],[4.320682019,47.533657707],[4.321188996,47.533624054],[4.321084325,47.534391371],[4.320700993,47.534802636],[4.319339891,47.535725519],[4.318770289,47.53645488],[4.318234105,47.536329504],[4.317637214,47.536383966],[4.316924083,47.536846659],[4.319379237,47.538559122],[4.321371859,47.54032449],[4.323089932,47.540070037],[4.323622631,47.540106304],[4.325297822,47.540482493],[4.326116327,47.54105296],[4.326327457,47.541363853],[4.326622648,47.542168936],[4.32723005,47.542428503],[4.326852717,47.542974759],[4.326859843,47.543154731],[4.328963289,47.544333536],[4.330652697,47.545113708],[4.332068467,47.543874979],[4.332859141,47.544177437],[4.333293115,47.5442517],[4.333621229,47.544026481],[4.334752881,47.544192687],[4.336043243,47.545335656],[4.337404319,47.546167207],[4.338918302,47.546625175],[4.339828521,47.547237707],[4.34069841,47.547407763],[4.343013819,47.547477449],[4.343292383,47.546709912],[4.347328567,47.54546869],[4.348085723,47.54496479],[4.348627806,47.544263512],[4.349145026,47.543894719],[4.350388471,47.543378874]]]],&quot;type&quot;:&quot;MultiPolygon&quot;}"/>
    <s v="47.513640521, 4.317826038"/>
  </r>
  <r>
    <x v="0"/>
    <x v="474"/>
    <s v="21410"/>
    <s v="CC du Pays Châtillonnais"/>
    <s v="242101434"/>
    <s v="CC"/>
    <s v="Côte-d'Or"/>
    <s v="21"/>
    <s v="Bourgogne-Franche-Comté"/>
    <s v="27"/>
    <s v="BT &lt;= 36 kVA"/>
    <m/>
    <m/>
    <n v="0"/>
    <n v="0"/>
    <n v="0"/>
    <n v="0"/>
    <n v="0"/>
    <n v="0"/>
    <n v="0"/>
    <n v="0"/>
    <n v="0"/>
    <n v="0"/>
    <s v="{&quot;coordinates&quot;:[[[[4.669963173,47.693955163],[4.673234757,47.69299822],[4.674757573,47.692787363],[4.675357229,47.692775172],[4.676609099,47.693065124],[4.677574146,47.693180923],[4.67850251,47.692978543],[4.6790239,47.69297916],[4.681980285,47.693195953],[4.68477858,47.694443065],[4.688913145,47.694931693],[4.691834729,47.694971387],[4.694589763,47.695518477],[4.6970689,47.696193746],[4.696981312,47.696416485],[4.698382226,47.696731952],[4.698760707,47.697017245],[4.699157929,47.697513829],[4.702080471,47.701796264],[4.703085119,47.703060932],[4.711878659,47.700129085],[4.711880844,47.69998951],[4.713372053,47.699955069],[4.714104692,47.699513999],[4.714651113,47.699917417],[4.715264824,47.700546717],[4.715997596,47.700979806],[4.716423001,47.701103204],[4.717947769,47.70115734],[4.719728469,47.701042042],[4.720405925,47.702115117],[4.72075585,47.702130675],[4.722105234,47.702658186],[4.72382242,47.703546674],[4.725306271,47.704188302],[4.726020123,47.704403741],[4.727860661,47.704773589],[4.730001726,47.705032731],[4.730686361,47.7053332],[4.731007371,47.705607537],[4.731364297,47.705591451],[4.732348777,47.704898961],[4.733372183,47.70466593],[4.734052363,47.705033967],[4.735036384,47.706049298],[4.737421124,47.7050659],[4.73959229,47.704038813],[4.742093043,47.702529624],[4.746147969,47.700387689],[4.743983397,47.699407163],[4.742788659,47.698964026],[4.737944147,47.697587557],[4.735866436,47.696809058],[4.732847234,47.69627405],[4.729917323,47.695571091],[4.7280212,47.694958121],[4.728181135,47.694791005],[4.726811593,47.694336786],[4.726425122,47.694014788],[4.723929372,47.693123412],[4.721172598,47.692280841],[4.718184141,47.690287444],[4.717027625,47.689361833],[4.715303963,47.688792942],[4.715938627,47.687964369],[4.714888955,47.688243553],[4.713131527,47.687451855],[4.711443772,47.6872506],[4.710695764,47.687291256],[4.707292771,47.685696174],[4.705725651,47.68484577],[4.703640143,47.684376519],[4.702764856,47.684271332],[4.701838651,47.683823872],[4.70087712,47.683773044],[4.700247613,47.683891134],[4.699524282,47.683700888],[4.69882698,47.683657905],[4.697852316,47.683236326],[4.697510048,47.682661512],[4.697064316,47.682479824],[4.696568127,47.682136814],[4.694789957,47.680509682],[4.693386921,47.679903415],[4.691812274,47.678887284],[4.689015792,47.677634911],[4.688378801,47.677641412],[4.688114112,47.677912619],[4.686908106,47.677925527],[4.686550512,47.678252088],[4.684807966,47.677907198],[4.684136847,47.677677393],[4.684628903,47.678484159],[4.684577515,47.678925139],[4.682304238,47.680307398],[4.681990394,47.680416346],[4.680280897,47.680529156],[4.679490656,47.681131096],[4.679427776,47.680531512],[4.67893923,47.680215328],[4.677501659,47.680115327],[4.676477657,47.679897743],[4.674794786,47.680009191],[4.67334453,47.680354059],[4.67157915,47.68110854],[4.670932428,47.681571526],[4.670406607,47.682574748],[4.670348775,47.682856461],[4.669937208,47.683166635],[4.667552752,47.683484256],[4.667101654,47.6838526],[4.666851774,47.684218074],[4.666493576,47.685170271],[4.665995142,47.68594441],[4.666351789,47.686477692],[4.667739653,47.687754301],[4.668612506,47.689401055],[4.668780434,47.690208005],[4.66928837,47.691142441],[4.66982002,47.693046131],[4.669963173,47.693955163]]]],&quot;type&quot;:&quot;MultiPolygon&quot;}"/>
    <s v="47.69194797, 4.702074259"/>
  </r>
  <r>
    <x v="0"/>
    <x v="474"/>
    <s v="21410"/>
    <s v="CC du Pays Châtillonnais"/>
    <s v="242101434"/>
    <s v="CC"/>
    <s v="Côte-d'Or"/>
    <s v="21"/>
    <s v="Bourgogne-Franche-Comté"/>
    <s v="27"/>
    <s v="BT &gt; 36 kVA"/>
    <n v="3"/>
    <n v="335.78399999999999"/>
    <n v="0"/>
    <n v="0"/>
    <n v="0"/>
    <n v="0"/>
    <n v="0"/>
    <n v="0"/>
    <n v="0"/>
    <n v="0"/>
    <n v="0"/>
    <n v="0"/>
    <s v="{&quot;coordinates&quot;:[[[[4.669963173,47.693955163],[4.673234757,47.69299822],[4.674757573,47.692787363],[4.675357229,47.692775172],[4.676609099,47.693065124],[4.677574146,47.693180923],[4.67850251,47.692978543],[4.6790239,47.69297916],[4.681980285,47.693195953],[4.68477858,47.694443065],[4.688913145,47.694931693],[4.691834729,47.694971387],[4.694589763,47.695518477],[4.6970689,47.696193746],[4.696981312,47.696416485],[4.698382226,47.696731952],[4.698760707,47.697017245],[4.699157929,47.697513829],[4.702080471,47.701796264],[4.703085119,47.703060932],[4.711878659,47.700129085],[4.711880844,47.69998951],[4.713372053,47.699955069],[4.714104692,47.699513999],[4.714651113,47.699917417],[4.715264824,47.700546717],[4.715997596,47.700979806],[4.716423001,47.701103204],[4.717947769,47.70115734],[4.719728469,47.701042042],[4.720405925,47.702115117],[4.72075585,47.702130675],[4.722105234,47.702658186],[4.72382242,47.703546674],[4.725306271,47.704188302],[4.726020123,47.704403741],[4.727860661,47.704773589],[4.730001726,47.705032731],[4.730686361,47.7053332],[4.731007371,47.705607537],[4.731364297,47.705591451],[4.732348777,47.704898961],[4.733372183,47.70466593],[4.734052363,47.705033967],[4.735036384,47.706049298],[4.737421124,47.7050659],[4.73959229,47.704038813],[4.742093043,47.702529624],[4.746147969,47.700387689],[4.743983397,47.699407163],[4.742788659,47.698964026],[4.737944147,47.697587557],[4.735866436,47.696809058],[4.732847234,47.69627405],[4.729917323,47.695571091],[4.7280212,47.694958121],[4.728181135,47.694791005],[4.726811593,47.694336786],[4.726425122,47.694014788],[4.723929372,47.693123412],[4.721172598,47.692280841],[4.718184141,47.690287444],[4.717027625,47.689361833],[4.715303963,47.688792942],[4.715938627,47.687964369],[4.714888955,47.688243553],[4.713131527,47.687451855],[4.711443772,47.6872506],[4.710695764,47.687291256],[4.707292771,47.685696174],[4.705725651,47.68484577],[4.703640143,47.684376519],[4.702764856,47.684271332],[4.701838651,47.683823872],[4.70087712,47.683773044],[4.700247613,47.683891134],[4.699524282,47.683700888],[4.69882698,47.683657905],[4.697852316,47.683236326],[4.697510048,47.682661512],[4.697064316,47.682479824],[4.696568127,47.682136814],[4.694789957,47.680509682],[4.693386921,47.679903415],[4.691812274,47.678887284],[4.689015792,47.677634911],[4.688378801,47.677641412],[4.688114112,47.677912619],[4.686908106,47.677925527],[4.686550512,47.678252088],[4.684807966,47.677907198],[4.684136847,47.677677393],[4.684628903,47.678484159],[4.684577515,47.678925139],[4.682304238,47.680307398],[4.681990394,47.680416346],[4.680280897,47.680529156],[4.679490656,47.681131096],[4.679427776,47.680531512],[4.67893923,47.680215328],[4.677501659,47.680115327],[4.676477657,47.679897743],[4.674794786,47.680009191],[4.67334453,47.680354059],[4.67157915,47.68110854],[4.670932428,47.681571526],[4.670406607,47.682574748],[4.670348775,47.682856461],[4.669937208,47.683166635],[4.667552752,47.683484256],[4.667101654,47.6838526],[4.666851774,47.684218074],[4.666493576,47.685170271],[4.665995142,47.68594441],[4.666351789,47.686477692],[4.667739653,47.687754301],[4.668612506,47.689401055],[4.668780434,47.690208005],[4.66928837,47.691142441],[4.66982002,47.693046131],[4.669963173,47.693955163]]]],&quot;type&quot;:&quot;MultiPolygon&quot;}"/>
    <s v="47.69194797, 4.702074259"/>
  </r>
  <r>
    <x v="0"/>
    <x v="475"/>
    <s v="21409"/>
    <s v="CC de Gevrey-Chambertin et de Nuits-Saint-Georges"/>
    <s v="200070894"/>
    <s v="CC"/>
    <s v="Côte-d'Or"/>
    <s v="21"/>
    <s v="Bourgogne-Franche-Comté"/>
    <s v="27"/>
    <s v="BT &lt;= 36 kVA"/>
    <m/>
    <m/>
    <n v="0"/>
    <n v="0"/>
    <n v="0"/>
    <n v="0"/>
    <n v="0"/>
    <n v="0"/>
    <n v="0"/>
    <n v="0"/>
    <n v="0"/>
    <n v="0"/>
    <s v="{&quot;coordinates&quot;:[[[[4.884567683,47.154564754],[4.884668411,47.154349684],[4.884552422,47.153940022],[4.885216239,47.153292524],[4.885270815,47.152475738],[4.885692954,47.152203199],[4.885820422,47.151583345],[4.885753441,47.150952251],[4.88596781,47.15047687],[4.885946073,47.14966763],[4.886135759,47.149053066],[4.88605309,47.148840983],[4.885628949,47.148640768],[4.885777764,47.147688263],[4.887026731,47.147280666],[4.886623777,47.146893696],[4.887106922,47.146819177],[4.887286483,47.146293028],[4.887546891,47.146416659],[4.888085428,47.146077371],[4.887834806,47.145856322],[4.887295381,47.145906547],[4.887618482,47.145182637],[4.887438902,47.144879379],[4.887647791,47.144361756],[4.889089712,47.143813203],[4.88957211,47.143944011],[4.890190536,47.143888883],[4.891254657,47.14400928],[4.891479354,47.14371743],[4.89217575,47.143740265],[4.892457549,47.143345717],[4.892940013,47.143478312],[4.893131942,47.143193298],[4.893847273,47.143341891],[4.893881628,47.143080168],[4.894516365,47.143226474],[4.895455578,47.142835561],[4.896259791,47.143071838],[4.896817111,47.142518768],[4.897291295,47.142865812],[4.89766797,47.142955094],[4.898045392,47.142466206],[4.8982443,47.142380092],[4.899425893,47.142725426],[4.899734517,47.14249432],[4.900372854,47.142667551],[4.900602118,47.142955566],[4.900981628,47.143050194],[4.901714989,47.142923772],[4.902520677,47.143163584],[4.903147804,47.142869596],[4.903455505,47.141081432],[4.904036828,47.139156381],[4.903673088,47.139021879],[4.904123395,47.138767716],[4.904122859,47.138416507],[4.903401236,47.137229738],[4.902775743,47.136633951],[4.90230196,47.136447221],[4.899100827,47.135676702],[4.895882832,47.135024344],[4.894486361,47.134492478],[4.893087675,47.133784121],[4.892408968,47.132457899],[4.89167101,47.130570693],[4.891584774,47.129392373],[4.891399075,47.128387685],[4.891252254,47.128114514],[4.888958297,47.12625272],[4.887438625,47.123701931],[4.886153221,47.12278902],[4.885724622,47.123285011],[4.885150511,47.123996805],[4.884877561,47.124492057],[4.884365682,47.124757957],[4.883761265,47.12539639],[4.883030725,47.126843772],[4.882886163,47.129465842],[4.883210602,47.131575065],[4.882273624,47.130478129],[4.881623774,47.130233844],[4.881189948,47.13046964],[4.882051028,47.131321067],[4.880814574,47.131586127],[4.879196018,47.131338662],[4.878628364,47.130348267],[4.878243622,47.129910542],[4.877599331,47.128689043],[4.875999116,47.127108417],[4.875522629,47.126421816],[4.87442362,47.126728708],[4.875176532,47.12781338],[4.875536773,47.127851667],[4.876838854,47.129358788],[4.87731289,47.131072054],[4.877281097,47.132810638],[4.876156442,47.13496139],[4.87633129,47.135055814],[4.876009083,47.13561848],[4.875908389,47.136251399],[4.873280739,47.137273774],[4.871597938,47.137308213],[4.869435213,47.136975754],[4.867852077,47.135963891],[4.865095717,47.135826448],[4.865137352,47.135618651],[4.862719841,47.135356816],[4.860501881,47.134681973],[4.860101288,47.135234147],[4.86022072,47.135482578],[4.860753405,47.135621702],[4.860149532,47.136249188],[4.85997391,47.136704987],[4.859340348,47.13930244],[4.858841928,47.139239305],[4.85861016,47.140822585],[4.859931187,47.140933737],[4.860102571,47.141463205],[4.859211159,47.142977839],[4.85849453,47.143668362],[4.858146645,47.143914394],[4.857438714,47.144168907],[4.857069293,47.144517944],[4.856729934,47.144628753],[4.855219677,47.145694004],[4.854205115,47.146283011],[4.855669631,47.147222214],[4.855380453,47.147525831],[4.856014535,47.148114523],[4.855951084,47.148188485],[4.857236785,47.148916208],[4.857479474,47.14875742],[4.860786423,47.15079085],[4.860706361,47.151300943],[4.860476429,47.151446926],[4.86132186,47.152151063],[4.863445062,47.153309214],[4.865043576,47.154333497],[4.866788521,47.153105841],[4.867043275,47.153028788],[4.867589231,47.152555298],[4.869061192,47.151719244],[4.870233183,47.151217618],[4.870744952,47.151091375],[4.871637465,47.150601457],[4.872226539,47.150420824],[4.872795992,47.150359379],[4.873571598,47.15007666],[4.874852012,47.150227027],[4.875206141,47.150388791],[4.874726508,47.152385868],[4.876111982,47.152746149],[4.87603155,47.152938368],[4.884172467,47.155116921],[4.884444954,47.155018827],[4.884567683,47.154564754]]]],&quot;type&quot;:&quot;MultiPolygon&quot;}"/>
    <s v="47.141202245, 4.878802538"/>
  </r>
  <r>
    <x v="0"/>
    <x v="476"/>
    <s v="21407"/>
    <s v="CC de Gevrey-Chambertin et de Nuits-Saint-Georges"/>
    <s v="200070894"/>
    <s v="CC"/>
    <s v="Côte-d'Or"/>
    <s v="21"/>
    <s v="Bourgogne-Franche-Comté"/>
    <s v="27"/>
    <s v="BT &lt;= 36 kVA"/>
    <m/>
    <m/>
    <n v="0"/>
    <n v="0"/>
    <n v="0"/>
    <n v="0"/>
    <n v="0"/>
    <n v="0"/>
    <n v="0"/>
    <n v="0"/>
    <n v="0"/>
    <n v="0"/>
    <s v="{&quot;coordinates&quot;:[[[[4.876714909,47.171411832],[4.876452206,47.170770403],[4.876059561,47.17026526],[4.876337541,47.169223333],[4.875449181,47.168664984],[4.875425116,47.168201596],[4.875812146,47.167409153],[4.876498815,47.166954958],[4.876465024,47.16662951],[4.87669432,47.166464596],[4.877456087,47.166271235],[4.877436377,47.165743837],[4.87786321,47.165601832],[4.878756343,47.164859702],[4.879020691,47.164564536],[4.87896288,47.164345742],[4.878858254,47.164034051],[4.879409841,47.163759437],[4.880218094,47.163613031],[4.880122698,47.162998608],[4.880714172,47.162807991],[4.880924321,47.162020202],[4.881293491,47.161816083],[4.881303508,47.161611497],[4.880935335,47.161390543],[4.880870072,47.161109733],[4.880469512,47.160944237],[4.880526061,47.160635332],[4.881446402,47.159692815],[4.881983992,47.158906004],[4.88248539,47.159048241],[4.882649011,47.158441314],[4.882967379,47.158220004],[4.882809356,47.157212162],[4.883184562,47.156728768],[4.883613914,47.156547976],[4.883565924,47.156308311],[4.883997303,47.155996905],[4.884223302,47.155551057],[4.884172467,47.155116921],[4.87603155,47.152938368],[4.876111982,47.152746149],[4.874726508,47.152385868],[4.875206141,47.150388791],[4.874852012,47.150227027],[4.873571598,47.15007666],[4.872795992,47.150359379],[4.872226539,47.150420824],[4.871637465,47.150601457],[4.870744952,47.151091375],[4.870233183,47.151217618],[4.869061192,47.151719244],[4.867589231,47.152555298],[4.867043275,47.153028788],[4.866788521,47.153105841],[4.865043576,47.154333497],[4.864699444,47.154612807],[4.86359949,47.155215876],[4.862971206,47.155448425],[4.862005154,47.156106957],[4.861778552,47.156578884],[4.86204693,47.157086074],[4.861054369,47.157246124],[4.860799392,47.158501975],[4.860121043,47.160458944],[4.859970584,47.160537007],[4.85884812,47.159995804],[4.85721962,47.159787805],[4.855956536,47.159762138],[4.855983844,47.160247991],[4.856204584,47.160906346],[4.85604565,47.161734688],[4.855466207,47.162391464],[4.854625447,47.161595355],[4.851311963,47.162379634],[4.852809337,47.165490441],[4.854805737,47.165181105],[4.857522181,47.165037587],[4.859793063,47.164380655],[4.865966813,47.163985923],[4.867814037,47.164328055],[4.86893084,47.164853054],[4.868565662,47.16532633],[4.868543602,47.165641875],[4.867762977,47.166319971],[4.866448288,47.167095827],[4.865816771,47.167314932],[4.864988856,47.167773139],[4.86447554,47.168202859],[4.864539717,47.168721436],[4.863651104,47.16944897],[4.862952497,47.170554366],[4.863140971,47.170887233],[4.864136129,47.171290863],[4.865187154,47.170257229],[4.86537274,47.170392021],[4.866387453,47.16964533],[4.866929494,47.169587061],[4.867789679,47.169754194],[4.86821111,47.169721278],[4.869415944,47.170952677],[4.870332088,47.172425568],[4.870389695,47.172943347],[4.86984422,47.173397924],[4.870385413,47.173352261],[4.871073124,47.174216471],[4.873756509,47.173528289],[4.875070091,47.173060354],[4.875748552,47.172482025],[4.876270123,47.172404232],[4.876361376,47.171991206],[4.876671226,47.172015001],[4.876714909,47.171411832]]]],&quot;type&quot;:&quot;MultiPolygon&quot;}"/>
    <s v="47.161218094, 4.87020583"/>
  </r>
  <r>
    <x v="0"/>
    <x v="477"/>
    <s v="21406"/>
    <s v="CC Ouche et Montagne"/>
    <s v="200039055"/>
    <s v="CC"/>
    <s v="Côte-d'Or"/>
    <s v="21"/>
    <s v="Bourgogne-Franche-Comté"/>
    <s v="27"/>
    <s v="BT &lt;= 36 kVA"/>
    <m/>
    <m/>
    <n v="0"/>
    <n v="0"/>
    <n v="0"/>
    <n v="0"/>
    <n v="0"/>
    <n v="0"/>
    <n v="0"/>
    <n v="0"/>
    <n v="0"/>
    <n v="0"/>
    <s v="{&quot;coordinates&quot;:[[[[4.750731941,47.299849442],[4.750440003,47.300070857],[4.746088332,47.301515914],[4.745577419,47.302209749],[4.741745011,47.303715261],[4.740334079,47.30437575],[4.739888155,47.305321612],[4.738866074,47.305523322],[4.735924045,47.305713234],[4.725576418,47.304253917],[4.723439383,47.3061379],[4.718880955,47.311086833],[4.718746255,47.311552558],[4.71789844,47.313110277],[4.717980367,47.313767292],[4.71836067,47.314480221],[4.71869088,47.314868828],[4.719130086,47.314898343],[4.720078262,47.315275092],[4.720519428,47.315282962],[4.720514904,47.315926849],[4.720966157,47.316084042],[4.72177683,47.3166312],[4.721722753,47.316761667],[4.722322336,47.317456023],[4.722376896,47.317794682],[4.721688699,47.318301036],[4.722105674,47.319205204],[4.722488632,47.319172509],[4.72279705,47.3197055],[4.723217678,47.320144979],[4.723081289,47.320557606],[4.723672684,47.320912608],[4.724202947,47.32109563],[4.724210052,47.321275613],[4.725214165,47.321286811],[4.726342759,47.321174588],[4.728619464,47.321926804],[4.729058165,47.322349785],[4.730218987,47.323072661],[4.730653802,47.323620856],[4.731020628,47.323744151],[4.742744867,47.320044405],[4.749662544,47.320332058],[4.755495892,47.319084217],[4.760317111,47.319364196],[4.762272353,47.320678015],[4.763562195,47.320115455],[4.76388771,47.318012444],[4.763425545,47.317648477],[4.764719069,47.316636517],[4.767973277,47.309545403],[4.767281201,47.307946816],[4.76523601,47.3042086],[4.762032306,47.305416176],[4.760505151,47.30567527],[4.75948045,47.30571422],[4.758614525,47.30607402],[4.757700738,47.306266153],[4.757012256,47.306142408],[4.757690142,47.305618882],[4.758243839,47.304618188],[4.758652165,47.304232007],[4.758715179,47.303892478],[4.756096895,47.302278876],[4.7555923,47.302595368],[4.754587734,47.301830759],[4.753606495,47.302144542],[4.752212258,47.301769397],[4.750731941,47.299849442]]]],&quot;type&quot;:&quot;MultiPolygon&quot;}"/>
    <s v="47.312214866, 4.743149971"/>
  </r>
  <r>
    <x v="0"/>
    <x v="164"/>
    <s v="21405"/>
    <s v="CA Beaune, Côte et Sud - Communauté Beaune-Chagny-Nolay"/>
    <s v="200006682"/>
    <s v="CA"/>
    <s v="Côte-d'Or"/>
    <s v="21"/>
    <s v="Bourgogne-Franche-Comté"/>
    <s v="27"/>
    <s v="BT &gt; 36 kVA"/>
    <n v="1"/>
    <n v="64.242000000000004"/>
    <n v="0"/>
    <n v="0"/>
    <n v="0"/>
    <n v="0"/>
    <n v="0"/>
    <n v="0"/>
    <n v="0"/>
    <n v="0"/>
    <n v="0"/>
    <n v="0"/>
    <s v="{&quot;coordinates&quot;:[[[[4.81812495,46.951679228],[4.821257345,46.952721307],[4.822012336,46.952839964],[4.822605014,46.952786468],[4.824962477,46.951985474],[4.826283055,46.954052139],[4.82784596,46.953868868],[4.828200054,46.954344171],[4.830236466,46.955676263],[4.830875843,46.956340657],[4.831391884,46.956547704],[4.832460453,46.956485697],[4.834001415,46.957398716],[4.833805079,46.95808629],[4.833138188,46.958629145],[4.833292617,46.959187759],[4.833024243,46.959690955],[4.832692506,46.961312792],[4.832811831,46.961999849],[4.831945858,46.963423937],[4.830521441,46.96486859],[4.829540176,46.966037818],[4.828497055,46.967751974],[4.831375814,46.967487453],[4.834634827,46.966876387],[4.836925312,46.966646299],[4.839594187,46.966093122],[4.839968347,46.967075104],[4.840736895,46.968048088],[4.840939572,46.968050257],[4.843897527,46.967023156],[4.845165846,46.966448105],[4.846953782,46.96606555],[4.847558445,46.966012636],[4.848275994,46.965798505],[4.848558065,46.965506694],[4.849972986,46.965911788],[4.85108749,46.965841669],[4.851608931,46.965740537],[4.852660805,46.965762369],[4.856172828,46.96636063],[4.856934991,46.968594451],[4.857347,46.968945353],[4.857620099,46.971991276],[4.85794645,46.972720006],[4.858570314,46.973529497],[4.860927488,46.973816605],[4.861531055,46.974073442],[4.861878966,46.974471294],[4.863258159,46.974440918],[4.863648156,46.974341855],[4.863841881,46.973778553],[4.864576918,46.973078616],[4.866193967,46.97227885],[4.867217013,46.97203354],[4.86944277,46.97129862],[4.872393142,46.970859899],[4.873437813,46.970480893],[4.874942339,46.970197972],[4.874479598,46.968388079],[4.872914403,46.965780148],[4.873739316,46.965592031],[4.874411343,46.966533948],[4.875638669,46.966265427],[4.875624822,46.965980161],[4.875041028,46.96504132],[4.876358141,46.964593911],[4.880915092,46.962664429],[4.880429695,46.962135585],[4.880414791,46.961820616],[4.881838458,46.961338983],[4.882882673,46.961180543],[4.883496642,46.961208341],[4.883560981,46.960940711],[4.883929067,46.960556443],[4.88494943,46.95997869],[4.886101242,46.959700481],[4.886992996,46.959245494],[4.88719241,46.958966644],[4.887539966,46.957581223],[4.891064476,46.957524374],[4.892056311,46.956511128],[4.893111444,46.955691365],[4.893395001,46.955262521],[4.893972391,46.952596235],[4.894161332,46.952470648],[4.894580632,46.952725836],[4.895139639,46.952726556],[4.893807867,46.950940911],[4.892956041,46.951216078],[4.892505722,46.951126204],[4.892098621,46.950880715],[4.891627842,46.950807385],[4.891133342,46.950883044],[4.89060524,46.950712483],[4.890167348,46.950752085],[4.889666274,46.950489215],[4.889105334,46.950394838],[4.888729504,46.950065068],[4.88840514,46.950380191],[4.887601692,46.950308691],[4.887361894,46.950710687],[4.886732861,46.950662443],[4.886779187,46.950482464],[4.88619683,46.950264138],[4.885188558,46.950240102],[4.884270183,46.950002945],[4.883579862,46.949667491],[4.882721932,46.949919265],[4.882451858,46.950132617],[4.881999908,46.950070649],[4.881325327,46.950262681],[4.880773325,46.950311314],[4.880438709,46.950484286],[4.879334418,46.950422138],[4.879196304,46.950837768],[4.878475444,46.95113681],[4.877910694,46.951159519],[4.877627313,46.950876841],[4.876779637,46.951046448],[4.875896458,46.950875296],[4.875186889,46.950287035],[4.875100345,46.950029068],[4.873894659,46.95007659],[4.873810624,46.9495493],[4.872992144,46.949308629],[4.872409119,46.949448687],[4.872075266,46.949378458],[4.871223247,46.94873845],[4.870856054,46.948578697],[4.870858558,46.947814942],[4.868239426,46.947413418],[4.867526795,46.946961152],[4.867023477,46.947009832],[4.866817736,46.946535842],[4.866029675,46.946221681],[4.865545302,46.946247533],[4.86543374,46.946482595],[4.8657697,46.946652776],[4.865539348,46.946875351],[4.865031517,46.946716956],[4.864393483,46.946748891],[4.864305445,46.94644591],[4.863324279,46.945946627],[4.863538991,46.945613535],[4.86361716,46.945096224],[4.863296903,46.944999632],[4.862893577,46.945163757],[4.862193762,46.945081401],[4.862025069,46.944574383],[4.860297135,46.944842742],[4.858910316,46.944935361],[4.85855544,46.945208562],[4.858236862,46.945160562],[4.857055283,46.945256154],[4.856627997,46.945565639],[4.854170884,46.945855553],[4.853495885,46.945844794],[4.852360001,46.945202009],[4.850692266,46.944426358],[4.849811889,46.943946959],[4.849625641,46.943768926],[4.848964249,46.943539976],[4.848738417,46.943204071],[4.848920403,46.942834607],[4.847999942,46.942797132],[4.847664859,46.942496299],[4.845259074,46.942669025],[4.844679229,46.942246917],[4.844641036,46.942707736],[4.843859235,46.942764373],[4.842864752,46.942483978],[4.841879407,46.942394356],[4.841445164,46.942231081],[4.840613469,46.942096665],[4.840506844,46.942634225],[4.839931856,46.942083231],[4.838002341,46.942069883],[4.837924853,46.941840565],[4.838201081,46.941611011],[4.837602385,46.941251311],[4.836988486,46.941411496],[4.836961337,46.940960728],[4.836014999,46.941011829],[4.835799374,46.94066403],[4.83616265,46.9404421],[4.835947882,46.940119503],[4.835632411,46.940084001],[4.835493131,46.940474377],[4.834835487,46.939771573],[4.834059724,46.939384953],[4.833206883,46.939206692],[4.833274797,46.939736065],[4.832837263,46.939668273],[4.83271467,46.939271257],[4.832338386,46.939225905],[4.83185775,46.939748687],[4.831366079,46.939480016],[4.831732294,46.938917627],[4.831439105,46.938607977],[4.831044598,46.938723217],[4.83073822,46.939266641],[4.830058538,46.93927023],[4.829981275,46.939551542],[4.829537437,46.939608121],[4.829381617,46.939199921],[4.829568726,46.938900655],[4.828803475,46.938667836],[4.828493139,46.938939336],[4.828123905,46.938168878],[4.82773103,46.938176909],[4.827554555,46.938440881],[4.827202278,46.938366313],[4.825884694,46.93832505],[4.82557269,46.938625388],[4.824738889,46.938347698],[4.823618002,46.937783652],[4.822890656,46.937815871],[4.821935686,46.938077733],[4.820432456,46.937911458],[4.820133065,46.937727962],[4.819172221,46.937581023],[4.817373558,46.936487255],[4.816331229,46.93602727],[4.815071937,46.935331135],[4.814146217,46.935524027],[4.813560624,46.935508927],[4.812216687,46.936091135],[4.811281692,46.936400327],[4.811955858,46.936900367],[4.810597889,46.937379209],[4.80944436,46.938034943],[4.808756286,46.938769819],[4.808455695,46.93957156],[4.808556734,46.940115733],[4.808506979,46.940593828],[4.808279249,46.941254833],[4.807852598,46.9419838],[4.806727847,46.943268565],[4.805870643,46.944061008],[4.804960198,46.945386526],[4.803747738,46.946766294],[4.804403315,46.946904632],[4.806268707,46.948261428],[4.808127713,46.950210882],[4.810468078,46.952431032],[4.808492637,46.953885865],[4.809050517,46.955189271],[4.809303939,46.95553022],[4.811578654,46.95480195],[4.81189989,46.954614984],[4.812445531,46.954530758],[4.812878294,46.954179029],[4.816636859,46.95209174],[4.817183978,46.951622016],[4.818017364,46.951530526],[4.81812495,46.951679228]]]],&quot;type&quot;:&quot;MultiPolygon&quot;}"/>
    <s v="46.953949309, 4.848345096"/>
  </r>
  <r>
    <x v="0"/>
    <x v="478"/>
    <s v="21404"/>
    <s v="CC du Pays d'Alésia et de la Seine"/>
    <s v="242101459"/>
    <s v="CC"/>
    <s v="Côte-d'Or"/>
    <s v="21"/>
    <s v="Bourgogne-Franche-Comté"/>
    <s v="27"/>
    <s v="BT &lt;= 36 kVA"/>
    <m/>
    <m/>
    <n v="0"/>
    <n v="0"/>
    <n v="0"/>
    <n v="0"/>
    <n v="0"/>
    <n v="0"/>
    <n v="0"/>
    <n v="0"/>
    <n v="0"/>
    <n v="0"/>
    <s v="{&quot;coordinates&quot;:[[[[4.459054665,47.575924195],[4.461749431,47.574634574],[4.462345591,47.574542477],[4.46305292,47.574283331],[4.46373606,47.574161327],[4.465783364,47.5740582],[4.465828674,47.573964002],[4.46672493,47.573754676],[4.469507579,47.572720347],[4.47132381,47.571909707],[4.472991761,47.571368296],[4.47493593,47.570569488],[4.475237355,47.568140305],[4.476237338,47.565382678],[4.476835626,47.563735679],[4.476997292,47.562895462],[4.476970517,47.561445434],[4.476759876,47.560657646],[4.476788447,47.560151321],[4.476472782,47.558642828],[4.476648576,47.558458744],[4.476757316,47.557965808],[4.477193422,47.554111534],[4.476625478,47.551557389],[4.474926088,47.550598473],[4.473896398,47.549763413],[4.4736141,47.549363649],[4.473651412,47.548642941],[4.473900762,47.548233757],[4.473859528,47.547220545],[4.473444164,47.547251002],[4.472924508,47.547067605],[4.472817108,47.546451358],[4.4725409,47.54622347],[4.471832072,47.546364762],[4.470958442,47.545784291],[4.470571922,47.546186197],[4.470196092,47.546348488],[4.469906604,47.546797783],[4.469305924,47.546762139],[4.469021037,47.546314681],[4.468269835,47.546462787],[4.468024974,47.546600914],[4.467583101,47.547118744],[4.467097407,47.547154565],[4.466413802,47.54690748],[4.466199194,47.546500544],[4.466645837,47.546107801],[4.467028607,47.546101185],[4.467065131,47.545784722],[4.466012789,47.545279387],[4.465534876,47.545501465],[4.464757711,47.545720999],[4.464121796,47.545660562],[4.4634341,47.545894268],[4.463324374,47.54630618],[4.46277242,47.546350017],[4.462409683,47.546116889],[4.462022481,47.546107339],[4.461406826,47.545863875],[4.460911168,47.545972719],[4.460058354,47.546295802],[4.459434269,47.545938095],[4.459116287,47.545931271],[4.459095907,47.546353763],[4.458763089,47.546583],[4.458331846,47.547298725],[4.45707339,47.547669172],[4.455576403,47.547875127],[4.454316995,47.548309476],[4.453928602,47.548745558],[4.453631655,47.548877102],[4.452908813,47.548848297],[4.451576878,47.54832741],[4.451377509,47.548330792],[4.451141992,47.548863994],[4.45121949,47.549808335],[4.451002416,47.55004151],[4.450583811,47.550100735],[4.450034065,47.549737553],[4.449276516,47.54965514],[4.448503311,47.549387457],[4.447823418,47.549373393],[4.446884116,47.54960112],[4.446247587,47.549617118],[4.445600392,47.550369682],[4.44497705,47.550381908],[4.444605458,47.550655698],[4.443899871,47.550577108],[4.443406071,47.550215903],[4.442464589,47.549920554],[4.442132698,47.550384706],[4.442826303,47.551251206],[4.44220102,47.551487614],[4.441949821,47.551739199],[4.442592803,47.552059852],[4.44255517,47.552439339],[4.442800715,47.552914354],[4.442906125,47.553961884],[4.44253973,47.554133869],[4.441572099,47.553808226],[4.441007454,47.553828708],[4.44019656,47.553989072],[4.440383804,47.554373883],[4.440254261,47.554847232],[4.439493265,47.554688274],[4.439084847,47.554930089],[4.438039484,47.555076225],[4.437841196,47.554972436],[4.437413803,47.554113431],[4.435991374,47.554529779],[4.436499165,47.555214044],[4.436599231,47.556067182],[4.438563961,47.557021574],[4.441943206,47.558444609],[4.443032878,47.559100045],[4.446333233,47.561874356],[4.447103159,47.562849717],[4.4478317,47.564456685],[4.44791944,47.564994866],[4.447812735,47.565671402],[4.447400012,47.566983733],[4.447417496,47.567432756],[4.448449687,47.568313925],[4.453308774,47.57182491],[4.456579081,47.573789953],[4.457062049,47.574230461],[4.457917674,47.575699833],[4.458255133,47.575828858],[4.459054665,47.575924195]]]],&quot;type&quot;:&quot;MultiPolygon&quot;}"/>
    <s v="47.55961594, 4.460601471"/>
  </r>
  <r>
    <x v="0"/>
    <x v="479"/>
    <s v="21403"/>
    <s v="CC du Pays Arnay Liernais"/>
    <s v="200071173"/>
    <s v="CC"/>
    <s v="Côte-d'Or"/>
    <s v="21"/>
    <s v="Bourgogne-Franche-Comté"/>
    <s v="27"/>
    <s v="BT &lt;= 36 kVA"/>
    <m/>
    <m/>
    <n v="0"/>
    <n v="0"/>
    <n v="0"/>
    <n v="0"/>
    <n v="0"/>
    <n v="0"/>
    <n v="0"/>
    <n v="0"/>
    <n v="0"/>
    <n v="0"/>
    <s v="{&quot;coordinates&quot;:[[[[4.116392045,47.123220027],[4.11534127,47.12382262],[4.112604549,47.124936645],[4.109775484,47.126376531],[4.109298395,47.126912336],[4.108699598,47.128586496],[4.107399453,47.129518245],[4.106940416,47.129971931],[4.107702119,47.130571502],[4.108887712,47.131829691],[4.10922107,47.132641346],[4.110610403,47.132321887],[4.113700209,47.131993258],[4.116290362,47.131557719],[4.116787354,47.131410661],[4.117166047,47.131794173],[4.116780206,47.132529913],[4.115649647,47.134066978],[4.115057248,47.134386924],[4.114726002,47.13470255],[4.114846613,47.134856255],[4.11637529,47.135338529],[4.116745281,47.136001246],[4.117586442,47.136223623],[4.118713292,47.136033557],[4.119255225,47.136142665],[4.119478595,47.137049896],[4.118776311,47.137924661],[4.117518149,47.138338392],[4.116397286,47.138310494],[4.116002494,47.138362023],[4.112200209,47.140820669],[4.111496194,47.142003335],[4.111060202,47.142426201],[4.110394016,47.142885488],[4.114091368,47.145232369],[4.114996719,47.146126734],[4.117627466,47.145580036],[4.11861562,47.145565087],[4.119345347,47.145688587],[4.120012315,47.145903629],[4.121633638,47.145113595],[4.125219131,47.14384346],[4.125796784,47.143384047],[4.126304334,47.142791156],[4.126501281,47.142743319],[4.127037244,47.143004615],[4.128137928,47.142820116],[4.129550456,47.14290718],[4.131929144,47.143379151],[4.132405593,47.143821082],[4.132943862,47.144127348],[4.133604438,47.144162297],[4.134786289,47.144009353],[4.135565918,47.143682068],[4.136271252,47.14308629],[4.137450649,47.142443532],[4.137698823,47.14275983],[4.138905149,47.142955053],[4.140851485,47.143134868],[4.141221466,47.144154061],[4.14286612,47.143982964],[4.14390669,47.143703467],[4.144420068,47.143642567],[4.144665091,47.143373628],[4.144219923,47.142731551],[4.144553055,47.142634616],[4.144927381,47.143358428],[4.145974645,47.14382887],[4.147933373,47.144897128],[4.148933878,47.145338294],[4.149273165,47.145343929],[4.150005208,47.145572559],[4.151327126,47.145798919],[4.151592837,47.145696332],[4.153448616,47.145646337],[4.153614656,47.145758131],[4.15511576,47.146215863],[4.15942639,47.146907477],[4.160906444,47.147303218],[4.161284942,47.14759655],[4.161543226,47.146905159],[4.161659214,47.145980193],[4.162205387,47.145971108],[4.163732501,47.147384683],[4.164368414,47.147069453],[4.166193188,47.14790195],[4.166581754,47.148232079],[4.166904076,47.148001931],[4.167842641,47.148437257],[4.168908561,47.148780351],[4.171754634,47.1490496],[4.172101381,47.148972257],[4.174010743,47.147258365],[4.175192872,47.147603824],[4.175884907,47.14974153],[4.176615097,47.149877272],[4.17740904,47.150151921],[4.178550802,47.150940749],[4.179399356,47.151779375],[4.180268316,47.151921783],[4.18086843,47.15184183],[4.181367628,47.151493686],[4.181895061,47.150507773],[4.181891767,47.150417767],[4.182847358,47.149457189],[4.184433248,47.147632078],[4.185152621,47.146676598],[4.186550497,47.147047644],[4.187792674,47.147539123],[4.18853528,47.146981357],[4.189035762,47.146934798],[4.189410711,47.146761671],[4.190974126,47.145366185],[4.190873203,47.145039479],[4.190619245,47.144953853],[4.189241003,47.145530773],[4.188760746,47.14499817],[4.188148598,47.144468721],[4.187216545,47.14421357],[4.186880457,47.143993719],[4.186385068,47.143011964],[4.186374171,47.142696937],[4.186892939,47.142463817],[4.189417244,47.141797717],[4.18916498,47.141130414],[4.188720447,47.140719898],[4.188142856,47.140678109],[4.188279842,47.139888854],[4.188228426,47.139113239],[4.188338538,47.138481829],[4.188255059,47.137987467],[4.187599405,47.136198803],[4.186861063,47.135805702],[4.187052317,47.13562276],[4.187513972,47.135615321],[4.188262773,47.134388493],[4.187883642,47.133709883],[4.186121038,47.133477655],[4.184612817,47.131792251],[4.184680709,47.131519635],[4.185035192,47.131380045],[4.18482103,47.129560728],[4.183324925,47.129141147],[4.182058127,47.128588645],[4.180939689,47.128363262],[4.179679016,47.127787262],[4.180042179,47.127321653],[4.181066634,47.126450416],[4.181062356,47.126315399],[4.179202261,47.125895879],[4.179133025,47.125806545],[4.180032173,47.125117574],[4.179962937,47.12502824],[4.176440425,47.124657134],[4.174741809,47.124136857],[4.173904122,47.123713168],[4.172829589,47.123013651],[4.172348233,47.122535015],[4.169558846,47.124084027],[4.170221958,47.124488803],[4.169304958,47.124481869],[4.168438925,47.124148467],[4.168953334,47.123840736],[4.168711797,47.123409184],[4.172064758,47.12151053],[4.170897302,47.120416661],[4.171323086,47.120099911],[4.171812877,47.119451163],[4.173965582,47.118238103],[4.175075844,47.117917991],[4.175858751,47.117527363],[4.176652145,47.116892614],[4.178404955,47.116100422],[4.179243274,47.115592154],[4.179885112,47.115086784],[4.177414755,47.113339963],[4.177122864,47.113260997],[4.176384096,47.11361607],[4.175852733,47.113744828],[4.175101042,47.113749767],[4.17411457,47.113512174],[4.173306139,47.113939966],[4.172630013,47.114932765],[4.170282803,47.11580922],[4.169404269,47.116048609],[4.167783021,47.117257121],[4.16638927,47.118314749],[4.165463944,47.11932082],[4.165610813,47.11976864],[4.164251359,47.120464835],[4.16223773,47.121351269],[4.160744213,47.121951525],[4.160507847,47.12194039],[4.158449874,47.121382962],[4.158329246,47.12086464],[4.158356586,47.119865823],[4.158221955,47.119432279],[4.157893009,47.119163651],[4.157413813,47.119023483],[4.155966899,47.117921456],[4.154642915,47.116213116],[4.153946067,47.11477673],[4.150831012,47.113433756],[4.150231216,47.113263244],[4.148584382,47.113348941],[4.147995286,47.113308869],[4.147804209,47.113502551],[4.147853465,47.113895537],[4.147562016,47.114145138],[4.147070727,47.115292618],[4.146303174,47.115979129],[4.145455799,47.116262145],[4.143851476,47.117547583],[4.142548054,47.117972847],[4.14045117,47.118365405],[4.139147703,47.118790631],[4.137133481,47.119915236],[4.135388907,47.120694107],[4.133521207,47.121391322],[4.133535192,47.121805366],[4.134109869,47.123225058],[4.134496607,47.124927513],[4.134235669,47.125128158],[4.132891064,47.126807061],[4.131424668,47.128784267],[4.129690399,47.129820457],[4.127936766,47.130439029],[4.127034968,47.130658508],[4.123769222,47.130008679],[4.122616603,47.129081663],[4.121339844,47.128336816],[4.118610997,47.127229642],[4.118192658,47.126142413],[4.117918245,47.12569667],[4.117694495,47.124894783],[4.117147517,47.124027588],[4.116392045,47.123220027]]]],&quot;type&quot;:&quot;MultiPolygon&quot;}"/>
    <s v="47.133486414, 4.152733668"/>
  </r>
  <r>
    <x v="0"/>
    <x v="480"/>
    <s v="21402"/>
    <s v="CC du Pays Châtillonnais"/>
    <s v="242101434"/>
    <s v="CC"/>
    <s v="Côte-d'Or"/>
    <s v="21"/>
    <s v="Bourgogne-Franche-Comté"/>
    <s v="27"/>
    <s v="BT &lt;= 36 kVA"/>
    <m/>
    <m/>
    <n v="0"/>
    <n v="0"/>
    <n v="0"/>
    <n v="0"/>
    <n v="0"/>
    <n v="0"/>
    <n v="0"/>
    <n v="0"/>
    <n v="0"/>
    <n v="0"/>
    <s v="{&quot;coordinates&quot;:[[[[4.893222517,47.799325722],[4.89433431,47.795388838],[4.896894222,47.79269069],[4.899300187,47.791076214],[4.900159105,47.79066166],[4.902047754,47.790015217],[4.903726546,47.788172071],[4.904548474,47.787547417],[4.90736573,47.786016105],[4.908552383,47.785469207],[4.909158202,47.785041601],[4.910503218,47.784293138],[4.911596068,47.783330904],[4.915360504,47.779328827],[4.916741607,47.777104112],[4.917962007,47.777094036],[4.918156284,47.776555178],[4.919561239,47.776515054],[4.921342053,47.776120333],[4.923883657,47.775343067],[4.923788429,47.773410789],[4.921095997,47.772930112],[4.920756205,47.772803341],[4.920898147,47.771629724],[4.920656481,47.770780204],[4.920891724,47.768750669],[4.920883264,47.767221196],[4.918813159,47.76717681],[4.916915786,47.766848665],[4.916753597,47.766980063],[4.91582146,47.766867475],[4.915574877,47.767102886],[4.914991215,47.767062916],[4.914600557,47.767451031],[4.913861949,47.767707086],[4.913719922,47.767879564],[4.912781338,47.767736447],[4.912309566,47.767763058],[4.911887545,47.767613297],[4.911566554,47.767748181],[4.911131114,47.767633748],[4.910832402,47.767831286],[4.910208805,47.767757733],[4.909727635,47.767969048],[4.909424692,47.767602165],[4.908981741,47.767687713],[4.908393259,47.767550556],[4.907780772,47.767563238],[4.907398025,47.767689212],[4.907104063,47.76757246],[4.906535701,47.767624029],[4.906027187,47.767445045],[4.90603208,47.767059638],[4.905591982,47.767001079],[4.904191575,47.766526896],[4.902618924,47.76646333],[4.901968532,47.766685465],[4.901021333,47.766561301],[4.900708178,47.766392627],[4.900303558,47.766429804],[4.9003924,47.766748868],[4.89919411,47.766623361],[4.898478277,47.7670329],[4.897683993,47.767115097],[4.897450892,47.767431277],[4.896230551,47.767136842],[4.895903962,47.76726547],[4.895408947,47.76768942],[4.894597363,47.767548603],[4.894313699,47.767682834],[4.893687813,47.767994556],[4.892885777,47.767784251],[4.892126881,47.768035993],[4.891264291,47.768150761],[4.890783184,47.768591571],[4.89050463,47.768456523],[4.889821365,47.768657513],[4.889622986,47.76886238],[4.889142087,47.768970972],[4.888040653,47.7698071],[4.886738903,47.770531208],[4.886711776,47.77085845],[4.886226343,47.77099051],[4.886054959,47.77124175],[4.885699015,47.77133481],[4.885076389,47.771816586],[4.886382443,47.772794877],[4.887290513,47.774110875],[4.887168442,47.775451571],[4.886781549,47.776744316],[4.886672144,47.779572979],[4.886813933,47.780294525],[4.887079961,47.780941145],[4.88817555,47.782380151],[4.888579542,47.784090481],[4.888694942,47.785873883],[4.88854433,47.787200628],[4.888768489,47.788434902],[4.889262259,47.79015098],[4.889597224,47.790968435],[4.890205454,47.791843599],[4.890489059,47.793395608],[4.890852936,47.794235999],[4.891590857,47.795450268],[4.892501329,47.798396582],[4.892694732,47.798762572],[4.893222517,47.799325722]]]],&quot;type&quot;:&quot;MultiPolygon&quot;}"/>
    <s v="47.778130542, 4.901702088"/>
  </r>
  <r>
    <x v="0"/>
    <x v="480"/>
    <s v="21402"/>
    <s v="CC du Pays Châtillonnais"/>
    <s v="242101434"/>
    <s v="CC"/>
    <s v="Côte-d'Or"/>
    <s v="21"/>
    <s v="Bourgogne-Franche-Comté"/>
    <s v="27"/>
    <s v="BT &gt; 36 kVA"/>
    <n v="2"/>
    <n v="229.017"/>
    <n v="0"/>
    <n v="0"/>
    <n v="0"/>
    <n v="0"/>
    <n v="0"/>
    <n v="0"/>
    <n v="0"/>
    <n v="0"/>
    <n v="0"/>
    <n v="0"/>
    <s v="{&quot;coordinates&quot;:[[[[4.893222517,47.799325722],[4.89433431,47.795388838],[4.896894222,47.79269069],[4.899300187,47.791076214],[4.900159105,47.79066166],[4.902047754,47.790015217],[4.903726546,47.788172071],[4.904548474,47.787547417],[4.90736573,47.786016105],[4.908552383,47.785469207],[4.909158202,47.785041601],[4.910503218,47.784293138],[4.911596068,47.783330904],[4.915360504,47.779328827],[4.916741607,47.777104112],[4.917962007,47.777094036],[4.918156284,47.776555178],[4.919561239,47.776515054],[4.921342053,47.776120333],[4.923883657,47.775343067],[4.923788429,47.773410789],[4.921095997,47.772930112],[4.920756205,47.772803341],[4.920898147,47.771629724],[4.920656481,47.770780204],[4.920891724,47.768750669],[4.920883264,47.767221196],[4.918813159,47.76717681],[4.916915786,47.766848665],[4.916753597,47.766980063],[4.91582146,47.766867475],[4.915574877,47.767102886],[4.914991215,47.767062916],[4.914600557,47.767451031],[4.913861949,47.767707086],[4.913719922,47.767879564],[4.912781338,47.767736447],[4.912309566,47.767763058],[4.911887545,47.767613297],[4.911566554,47.767748181],[4.911131114,47.767633748],[4.910832402,47.767831286],[4.910208805,47.767757733],[4.909727635,47.767969048],[4.909424692,47.767602165],[4.908981741,47.767687713],[4.908393259,47.767550556],[4.907780772,47.767563238],[4.907398025,47.767689212],[4.907104063,47.76757246],[4.906535701,47.767624029],[4.906027187,47.767445045],[4.90603208,47.767059638],[4.905591982,47.767001079],[4.904191575,47.766526896],[4.902618924,47.76646333],[4.901968532,47.766685465],[4.901021333,47.766561301],[4.900708178,47.766392627],[4.900303558,47.766429804],[4.9003924,47.766748868],[4.89919411,47.766623361],[4.898478277,47.7670329],[4.897683993,47.767115097],[4.897450892,47.767431277],[4.896230551,47.767136842],[4.895903962,47.76726547],[4.895408947,47.76768942],[4.894597363,47.767548603],[4.894313699,47.767682834],[4.893687813,47.767994556],[4.892885777,47.767784251],[4.892126881,47.768035993],[4.891264291,47.768150761],[4.890783184,47.768591571],[4.89050463,47.768456523],[4.889821365,47.768657513],[4.889622986,47.76886238],[4.889142087,47.768970972],[4.888040653,47.7698071],[4.886738903,47.770531208],[4.886711776,47.77085845],[4.886226343,47.77099051],[4.886054959,47.77124175],[4.885699015,47.77133481],[4.885076389,47.771816586],[4.886382443,47.772794877],[4.887290513,47.774110875],[4.887168442,47.775451571],[4.886781549,47.776744316],[4.886672144,47.779572979],[4.886813933,47.780294525],[4.887079961,47.780941145],[4.88817555,47.782380151],[4.888579542,47.784090481],[4.888694942,47.785873883],[4.88854433,47.787200628],[4.888768489,47.788434902],[4.889262259,47.79015098],[4.889597224,47.790968435],[4.890205454,47.791843599],[4.890489059,47.793395608],[4.890852936,47.794235999],[4.891590857,47.795450268],[4.892501329,47.798396582],[4.892694732,47.798762572],[4.893222517,47.799325722]]]],&quot;type&quot;:&quot;MultiPolygon&quot;}"/>
    <s v="47.778130542, 4.901702088"/>
  </r>
  <r>
    <x v="0"/>
    <x v="166"/>
    <s v="21400"/>
    <s v="CC Tille et Venelle"/>
    <s v="200070910"/>
    <s v="CC"/>
    <s v="Côte-d'Or"/>
    <s v="21"/>
    <s v="Bourgogne-Franche-Comté"/>
    <s v="27"/>
    <s v="BT &lt;= 36 kVA"/>
    <m/>
    <m/>
    <n v="0"/>
    <n v="0"/>
    <n v="0"/>
    <n v="0"/>
    <n v="0"/>
    <n v="0"/>
    <n v="0"/>
    <n v="0"/>
    <n v="0"/>
    <n v="0"/>
    <s v="{&quot;coordinates&quot;:[[[[4.95556673,47.609531525],[4.955678725,47.609463021],[4.956018706,47.608639773],[4.956203654,47.608454795],[4.956865703,47.608427493],[4.957670799,47.608597674],[4.959150748,47.608653881],[4.95952113,47.608878164],[4.960582537,47.608558713],[4.961253295,47.608840973],[4.961959561,47.608640024],[4.962321738,47.608858133],[4.962766495,47.608533719],[4.963194348,47.608546334],[4.964919966,47.608186858],[4.966379095,47.608436909],[4.96709104,47.608643709],[4.967276991,47.608378562],[4.967229298,47.608023711],[4.966935769,47.607501028],[4.966600378,47.60714292],[4.966393621,47.605577921],[4.966601866,47.605195348],[4.967364249,47.604387455],[4.968002082,47.60352403],[4.968184082,47.602646679],[4.967944233,47.60202675],[4.967973691,47.601200592],[4.96700715,47.599789759],[4.967392731,47.599198904],[4.96757069,47.598717794],[4.968308629,47.597827466],[4.970322807,47.597037147],[4.972836091,47.595922318],[4.972399665,47.595566833],[4.97101369,47.594008248],[4.969141529,47.593376258],[4.968027654,47.591901285],[4.967183526,47.590990808],[4.966474179,47.59052285],[4.964969258,47.589810773],[4.964128498,47.588772361],[4.962500358,47.587421242],[4.961906375,47.5866857],[4.960970015,47.585976617],[4.959983557,47.584808265],[4.958117295,47.583054105],[4.95700379,47.582591973],[4.95583725,47.581698527],[4.955000476,47.580687895],[4.954578357,47.580425747],[4.954244627,47.580033361],[4.952614141,47.579113438],[4.951549367,47.57874318],[4.950378491,47.577981212],[4.949207384,47.577649628],[4.947684557,47.577378828],[4.946712185,47.576986275],[4.94511092,47.575802846],[4.944274714,47.57501903],[4.943579261,47.574519191],[4.943551346,47.575800024],[4.943124305,47.576753457],[4.942500833,47.577135704],[4.93963271,47.579794572],[4.938490014,47.580538381],[4.937421208,47.581705938],[4.936292632,47.582694397],[4.935219717,47.583346974],[4.933209493,47.584356322],[4.932640394,47.583781395],[4.930935022,47.584942321],[4.929892572,47.585409762],[4.926604368,47.585233599],[4.923394126,47.585373896],[4.921825145,47.585560916],[4.920076694,47.585420426],[4.918880365,47.58568231],[4.916420797,47.58686442],[4.915018941,47.587260194],[4.913011666,47.587548827],[4.909552648,47.587584772],[4.908813364,47.587194396],[4.90730131,47.586145861],[4.906544068,47.585363196],[4.905138342,47.584420043],[4.904128869,47.585519682],[4.903609908,47.585633495],[4.904401571,47.586972053],[4.904367388,47.587357074],[4.9039548,47.587916642],[4.904028746,47.588049592],[4.90509559,47.588482372],[4.906265738,47.589571634],[4.906890276,47.589990913],[4.907239285,47.590595669],[4.907457183,47.591814827],[4.908457983,47.593040992],[4.912352422,47.595044521],[4.914050965,47.595678458],[4.915376735,47.596309485],[4.916170686,47.596437813],[4.916396197,47.596972539],[4.916604803,47.597147389],[4.917343121,47.598765854],[4.918343767,47.598717899],[4.920388793,47.598986798],[4.922306575,47.599788083],[4.92305252,47.60028181],[4.92393316,47.601336052],[4.924974571,47.601531372],[4.927184304,47.602191806],[4.92978237,47.60331848],[4.931806714,47.604002601],[4.933093441,47.604646682],[4.933681795,47.605085329],[4.934164907,47.605668877],[4.93353614,47.606099772],[4.933339939,47.606380339],[4.933221016,47.60739794],[4.933356394,47.60749654],[4.936889457,47.608731824],[4.938284417,47.609308326],[4.938982475,47.608622348],[4.938468567,47.60810956],[4.938580901,47.607756545],[4.939083452,47.608030019],[4.939754688,47.608731971],[4.940885426,47.608265687],[4.941861779,47.607435503],[4.94636266,47.608004322],[4.946406164,47.608211586],[4.946055021,47.608659529],[4.9457605,47.608834611],[4.946038705,47.609271162],[4.946571836,47.609103806],[4.947717802,47.608545362],[4.949078249,47.608173306],[4.949717579,47.608070791],[4.950176901,47.608143253],[4.951772302,47.608663125],[4.954571366,47.609219553],[4.95556673,47.609531525]]]],&quot;type&quot;:&quot;MultiPolygon&quot;}"/>
    <s v="47.594156363, 4.942354859"/>
  </r>
  <r>
    <x v="0"/>
    <x v="168"/>
    <s v="21398"/>
    <s v="CC Auxonne Pontailler Val de Saône"/>
    <s v="200070902"/>
    <s v="CC"/>
    <s v="Côte-d'Or"/>
    <s v="21"/>
    <s v="Bourgogne-Franche-Comté"/>
    <s v="27"/>
    <s v="BT &gt; 36 kVA"/>
    <n v="2"/>
    <n v="228.393"/>
    <n v="0"/>
    <n v="0"/>
    <n v="0"/>
    <n v="0"/>
    <n v="0"/>
    <n v="0"/>
    <n v="0"/>
    <n v="0"/>
    <n v="0"/>
    <n v="0"/>
    <s v="{&quot;coordinates&quot;:[[[[5.401088284,47.327079416],[5.401347853,47.327403684],[5.400733019,47.327932469],[5.399875944,47.328495078],[5.399882971,47.328829973],[5.400414601,47.329046846],[5.401503072,47.329777277],[5.401301409,47.329948067],[5.402001878,47.330681113],[5.402525968,47.331379978],[5.402652926,47.33187811],[5.403203941,47.332734027],[5.402515088,47.332971642],[5.402758253,47.333313359],[5.401666437,47.333664682],[5.401968514,47.334405067],[5.399799195,47.334984902],[5.399357435,47.33535699],[5.399180276,47.335720907],[5.399422563,47.335865408],[5.399892777,47.337225567],[5.40003577,47.337193791],[5.400295683,47.337909833],[5.40082808,47.337845689],[5.400653324,47.337167516],[5.404317009,47.336879166],[5.40433702,47.33756234],[5.404490837,47.337683444],[5.405941919,47.337808299],[5.405874323,47.338251015],[5.406013357,47.338574167],[5.406884039,47.339582857],[5.408271481,47.341712935],[5.408924403,47.342001109],[5.409147662,47.342310802],[5.410843494,47.343898569],[5.410884302,47.344040024],[5.411982947,47.345251994],[5.41254511,47.345553741],[5.414410177,47.34494938],[5.414241409,47.346322767],[5.417799626,47.345475094],[5.419442186,47.345432782],[5.422031273,47.346309185],[5.422622548,47.346608477],[5.424604298,47.347883868],[5.425447475,47.347276339],[5.425881775,47.347356433],[5.431070313,47.349239279],[5.432250683,47.349055152],[5.432690916,47.348301096],[5.43358678,47.347454632],[5.433828886,47.347591862],[5.434643838,47.347094735],[5.435047639,47.346648554],[5.435533299,47.346429419],[5.436237689,47.345832825],[5.436761647,47.345611081],[5.437177557,47.345286225],[5.438505787,47.344654908],[5.437745972,47.344234943],[5.436828898,47.343269777],[5.436179899,47.342342211],[5.437954371,47.342114035],[5.438077968,47.341976342],[5.439057641,47.341724303],[5.43873274,47.340698077],[5.439838021,47.340353327],[5.439746123,47.339905831],[5.439149062,47.338751125],[5.438367751,47.33782725],[5.436485881,47.336212248],[5.437178578,47.335857263],[5.43534339,47.33430521],[5.435057693,47.333906808],[5.435429506,47.333808944],[5.434133977,47.331855569],[5.433296528,47.330390643],[5.432986663,47.330072],[5.432463125,47.329978493],[5.434392954,47.323312808],[5.436019171,47.323596628],[5.436294177,47.32329364],[5.436748312,47.323230969],[5.436479502,47.321277675],[5.434904286,47.319342783],[5.433467918,47.319591764],[5.432587439,47.319861502],[5.431678612,47.320470475],[5.430548673,47.321608253],[5.429860575,47.322032457],[5.429074522,47.322253357],[5.42788309,47.322121566],[5.427037621,47.321760969],[5.426783966,47.321541108],[5.426433201,47.320960311],[5.426151583,47.31988721],[5.426186256,47.318984026],[5.426470424,47.318472817],[5.426783077,47.318181674],[5.42961416,47.316471543],[5.430490523,47.316053303],[5.432756499,47.315262788],[5.433559092,47.314649726],[5.433944218,47.31400128],[5.433897539,47.313526709],[5.433579225,47.313048827],[5.432625763,47.312202377],[5.432347589,47.312083915],[5.430848729,47.311709118],[5.426914915,47.311196103],[5.425960418,47.310968376],[5.425323894,47.312356086],[5.42510643,47.313463938],[5.425215576,47.314326291],[5.425900518,47.315738622],[5.425881418,47.316224476],[5.425123969,47.317077015],[5.424277497,47.317689131],[5.422618933,47.318619911],[5.422900091,47.319655202],[5.423242364,47.320195656],[5.425506717,47.321561497],[5.426084165,47.321765588],[5.42645959,47.321778457],[5.426513919,47.322394271],[5.426271017,47.322939742],[5.425756531,47.323337775],[5.425069236,47.323663761],[5.424306476,47.323814791],[5.423230278,47.323830054],[5.421202138,47.323531923],[5.420058074,47.322893797],[5.419455323,47.322275002],[5.419120559,47.321547945],[5.419046293,47.320987484],[5.418564746,47.32035355],[5.418292873,47.31961077],[5.417816708,47.3189488],[5.417277545,47.318681727],[5.417130853,47.318306506],[5.417170313,47.317800417],[5.417648039,47.31655657],[5.41783457,47.315728585],[5.417939086,47.314785222],[5.417840766,47.31410187],[5.417217087,47.313221409],[5.415410904,47.31210707],[5.414755471,47.311549692],[5.414511932,47.312082543],[5.414030393,47.312712211],[5.413988877,47.313055323],[5.413443358,47.31364669],[5.412134388,47.31401795],[5.411466598,47.31462986],[5.411147163,47.314741873],[5.410586625,47.31470488],[5.410225848,47.314928529],[5.410356312,47.315150082],[5.407971855,47.315284234],[5.407533302,47.314896143],[5.407551292,47.312905326],[5.406970402,47.312413909],[5.406378824,47.312097437],[5.403794613,47.312706688],[5.404104917,47.312982165],[5.402923528,47.314399937],[5.402576958,47.314645784],[5.402936107,47.318113059],[5.403149238,47.318377041],[5.404385343,47.319154824],[5.4053795,47.319172956],[5.405982165,47.319291962],[5.406595548,47.319590872],[5.407025243,47.320164684],[5.407512532,47.321727115],[5.408248354,47.323012392],[5.405988328,47.323418612],[5.405788059,47.324979083],[5.402614392,47.325188009],[5.400454089,47.325605563],[5.400391944,47.325696913],[5.401567356,47.326566046],[5.401578055,47.326745954],[5.401088284,47.327079416]]]],&quot;type&quot;:&quot;MultiPolygon&quot;}"/>
    <s v="47.331091404, 5.41980122"/>
  </r>
  <r>
    <x v="0"/>
    <x v="481"/>
    <s v="21397"/>
    <s v="CA Beaune, Côte et Sud - Communauté Beaune-Chagny-Nolay"/>
    <s v="200006682"/>
    <s v="CA"/>
    <s v="Côte-d'Or"/>
    <s v="21"/>
    <s v="Bourgogne-Franche-Comté"/>
    <s v="27"/>
    <s v="BT &lt;= 36 kVA"/>
    <m/>
    <m/>
    <n v="0"/>
    <n v="0"/>
    <n v="0"/>
    <n v="0"/>
    <n v="0"/>
    <n v="0"/>
    <n v="0"/>
    <n v="0"/>
    <n v="0"/>
    <n v="0"/>
    <s v="{&quot;coordinates&quot;:[[[[4.754213306,47.069653639],[4.754232249,47.06938499],[4.753477844,47.068194219],[4.753237232,47.067036172],[4.753375847,47.066921501],[4.753357595,47.066157219],[4.752707906,47.06494234],[4.75228297,47.064478702],[4.751747121,47.064130213],[4.751825966,47.063839043],[4.75142249,47.063589406],[4.751331545,47.063020742],[4.751395364,47.062388494],[4.751206329,47.061883454],[4.750931141,47.061566131],[4.751107333,47.060944788],[4.75135796,47.060749174],[4.751758317,47.060903401],[4.752276966,47.06088563],[4.752764315,47.061161908],[4.753319704,47.061017499],[4.753496043,47.060320504],[4.754093252,47.059638732],[4.753752277,47.057946384],[4.75432654,47.057005601],[4.754338132,47.056146306],[4.75413162,47.055266007],[4.754396669,47.055231364],[4.754387742,47.054835259],[4.754856426,47.054214869],[4.754435712,47.053433282],[4.754744181,47.053194455],[4.754709031,47.052923925],[4.754953136,47.052326757],[4.754792753,47.051568232],[4.754949525,47.05112188],[4.755505008,47.050943236],[4.755914783,47.050983837],[4.756373157,47.050736422],[4.756172151,47.050349541],[4.757064004,47.049778539],[4.756470529,47.049356203],[4.75394962,47.050315769],[4.752457107,47.050243865],[4.752294106,47.05013377],[4.750744451,47.050412122],[4.750282972,47.050402006],[4.74972452,47.050245666],[4.747638752,47.049511779],[4.747958319,47.048801817],[4.748523008,47.047931448],[4.743657828,47.046027399],[4.743461036,47.046175357],[4.741344982,47.045352662],[4.74126435,47.044813551],[4.741928283,47.044403697],[4.741959107,47.043848497],[4.739444422,47.043570306],[4.739320991,47.042233955],[4.737460559,47.042551933],[4.736227511,47.042634415],[4.736221479,47.042733566],[4.733156241,47.042989431],[4.732428901,47.043559581],[4.73245565,47.043982435],[4.731981537,47.044233593],[4.73169526,47.044672848],[4.731076076,47.044878448],[4.73066918,47.044761171],[4.73028291,47.045246047],[4.729608131,47.045608266],[4.727660757,47.046055262],[4.722908969,47.047549995],[4.721301488,47.048371839],[4.719016345,47.049098384],[4.7180516,47.049254122],[4.716219115,47.049094952],[4.715778122,47.049106907],[4.715489407,47.04893559],[4.715451509,47.048530912],[4.715126416,47.04816832],[4.714642317,47.048150292],[4.714392859,47.04879968],[4.714492427,47.048823417],[4.71402576,47.051469816],[4.713807651,47.054102616],[4.713372405,47.055085252],[4.713460643,47.055706213],[4.713278664,47.056116854],[4.712918475,47.058343813],[4.712635423,47.059348502],[4.712454334,47.061863673],[4.712508968,47.06229782],[4.712844116,47.062767433],[4.71399034,47.063587029],[4.715298877,47.064702281],[4.714206279,47.065239904],[4.713668737,47.06574317],[4.712080893,47.066374568],[4.71052735,47.067257583],[4.70951513,47.068213617],[4.708753246,47.068502249],[4.708002927,47.068948298],[4.707748492,47.069529298],[4.706681064,47.070242978],[4.706648979,47.070770261],[4.706908272,47.071341869],[4.706864157,47.07303011],[4.707002216,47.073477434],[4.707540867,47.073879216],[4.707685754,47.074125621],[4.70775003,47.07482348],[4.708004096,47.075686933],[4.708218888,47.076059279],[4.708006113,47.076541504],[4.708242818,47.077314259],[4.709036723,47.077990524],[4.709218949,47.078249883],[4.709041476,47.078639734],[4.709127906,47.080285518],[4.708936821,47.080662062],[4.708988856,47.081180896],[4.720989038,47.078357978],[4.721715725,47.077955424],[4.723197209,47.07638083],[4.724058203,47.075892508],[4.726347891,47.075233358],[4.728153247,47.074846162],[4.729548518,47.074373221],[4.735041103,47.0717865],[4.736634028,47.070865638],[4.738339856,47.070096146],[4.739408195,47.069750473],[4.741180454,47.069489642],[4.744070949,47.069246131],[4.747483802,47.070155444],[4.749062913,47.070686285],[4.74958897,47.070731453],[4.750351885,47.070601928],[4.751538665,47.070252547],[4.753261932,47.070067017],[4.753810063,47.069899304],[4.754213306,47.069653639]]]],&quot;type&quot;:&quot;MultiPolygon&quot;}"/>
    <s v="47.060963164, 4.730776438"/>
  </r>
  <r>
    <x v="0"/>
    <x v="170"/>
    <s v="21395"/>
    <s v="CC des Terres d'Auxois"/>
    <s v="200071017"/>
    <s v="CC"/>
    <s v="Côte-d'Or"/>
    <s v="21"/>
    <s v="Bourgogne-Franche-Comté"/>
    <s v="27"/>
    <s v="BT &gt; 36 kVA"/>
    <n v="1"/>
    <n v="75.715999999999994"/>
    <n v="0"/>
    <n v="0"/>
    <n v="0"/>
    <n v="0"/>
    <n v="0"/>
    <n v="0"/>
    <n v="0"/>
    <n v="0"/>
    <n v="0"/>
    <n v="0"/>
    <s v="{&quot;coordinates&quot;:[[[[4.568674323,47.378752961],[4.568662147,47.381146354],[4.568175318,47.38380996],[4.567567079,47.384226939],[4.568233792,47.385220075],[4.568972115,47.386801992],[4.570212526,47.388549997],[4.570666785,47.388714034],[4.571854671,47.388938381],[4.572984979,47.389323765],[4.574343779,47.389498054],[4.576624195,47.390173053],[4.577292053,47.39029545],[4.577954615,47.390282858],[4.577923107,47.391149456],[4.577091871,47.391828819],[4.574616302,47.393540687],[4.574037815,47.394069842],[4.572900073,47.3947002],[4.572310596,47.394900854],[4.571775079,47.395359186],[4.571474023,47.395854863],[4.571446953,47.397193195],[4.571303376,47.397542682],[4.571576766,47.398002683],[4.571214389,47.398397445],[4.570625805,47.398856487],[4.570432064,47.399349811],[4.570153692,47.399534546],[4.570368575,47.399808061],[4.571763385,47.400071035],[4.573141191,47.400070411],[4.573144753,47.401185933],[4.57340103,47.401332829],[4.573206275,47.401791056],[4.57283563,47.402266067],[4.572451599,47.40481663],[4.572543314,47.405004469],[4.572459569,47.40662538],[4.574490949,47.406609601],[4.574506457,47.406956937],[4.577197117,47.406944788],[4.580301482,47.406704563],[4.580433383,47.407309626],[4.580479897,47.408527206],[4.582528719,47.410626939],[4.583163784,47.411156722],[4.582166049,47.412449734],[4.582981361,47.41315354],[4.583689954,47.413207821],[4.584538365,47.412876632],[4.585796424,47.412852283],[4.586383031,47.413087386],[4.587990128,47.413248232],[4.589666822,47.41249062],[4.590025247,47.412545145],[4.590750351,47.412440691],[4.592568491,47.412472534],[4.593187061,47.414451199],[4.593730409,47.415058714],[4.593664805,47.415752004],[4.593750537,47.416315366],[4.595240211,47.416627185],[4.598645795,47.415751181],[4.598089613,47.415026815],[4.600435371,47.41375654],[4.601064712,47.413776691],[4.603841561,47.413219814],[4.605793088,47.412920972],[4.604766844,47.411207303],[4.603311049,47.410251366],[4.602542092,47.4096416],[4.601867772,47.407937461],[4.602653836,47.407124389],[4.602900197,47.406669902],[4.603789186,47.405751859],[4.603999944,47.405171806],[4.605070918,47.40373352],[4.60557015,47.403221512],[4.606747935,47.402384992],[4.606847317,47.402205343],[4.607783332,47.401489203],[4.606844965,47.398897352],[4.606680492,47.397922704],[4.606931825,47.39759239],[4.60800385,47.397346169],[4.610929317,47.396028923],[4.613255567,47.394632578],[4.613139892,47.394313644],[4.613713742,47.392453575],[4.61354522,47.392229015],[4.610836115,47.390720608],[4.610830761,47.390586523],[4.611830371,47.389171658],[4.612017177,47.388681955],[4.612468719,47.388618969],[4.61333676,47.388782502],[4.614453638,47.388535597],[4.615281854,47.388125218],[4.615546497,47.387711861],[4.615650925,47.386425546],[4.61369561,47.386300538],[4.609504365,47.385887735],[4.607836044,47.385605588],[4.60701692,47.385037061],[4.606220588,47.385007549],[4.604837412,47.385214834],[4.604761767,47.38499078],[4.601850839,47.385093055],[4.598441393,47.384349441],[4.593646285,47.384484607],[4.593252125,47.384202785],[4.592921975,47.38330872],[4.592380069,47.382693974],[4.590906399,47.381861482],[4.590204156,47.381203],[4.589521025,47.380204806],[4.588566053,47.379113081],[4.585954145,47.3794999],[4.586005589,47.379132739],[4.584836138,47.379078459],[4.58421731,47.378816778],[4.583667641,47.37806884],[4.583075261,47.37793915],[4.582997181,47.377090244],[4.583224069,47.376334427],[4.582111363,47.375775129],[4.581587603,47.37585879],[4.580786144,47.375695017],[4.58030791,47.376918849],[4.579988641,47.377195108],[4.579338168,47.377477666],[4.576709758,47.377978852],[4.575252459,47.378006715],[4.570767923,47.378453671],[4.568674323,47.378752961]]]],&quot;type&quot;:&quot;MultiPolygon&quot;}"/>
    <s v="47.39549205, 4.589833707"/>
  </r>
  <r>
    <x v="0"/>
    <x v="170"/>
    <s v="21395"/>
    <s v="CC des Terres d'Auxois"/>
    <s v="200071017"/>
    <s v="CC"/>
    <s v="Côte-d'Or"/>
    <s v="21"/>
    <s v="Bourgogne-Franche-Comté"/>
    <s v="27"/>
    <s v="HTA"/>
    <n v="0"/>
    <n v="0"/>
    <n v="1"/>
    <n v="22773.754000000001"/>
    <n v="0"/>
    <n v="0"/>
    <n v="0"/>
    <n v="0"/>
    <n v="0"/>
    <n v="0"/>
    <n v="0"/>
    <n v="0"/>
    <s v="{&quot;coordinates&quot;:[[[[4.568674323,47.378752961],[4.568662147,47.381146354],[4.568175318,47.38380996],[4.567567079,47.384226939],[4.568233792,47.385220075],[4.568972115,47.386801992],[4.570212526,47.388549997],[4.570666785,47.388714034],[4.571854671,47.388938381],[4.572984979,47.389323765],[4.574343779,47.389498054],[4.576624195,47.390173053],[4.577292053,47.39029545],[4.577954615,47.390282858],[4.577923107,47.391149456],[4.577091871,47.391828819],[4.574616302,47.393540687],[4.574037815,47.394069842],[4.572900073,47.3947002],[4.572310596,47.394900854],[4.571775079,47.395359186],[4.571474023,47.395854863],[4.571446953,47.397193195],[4.571303376,47.397542682],[4.571576766,47.398002683],[4.571214389,47.398397445],[4.570625805,47.398856487],[4.570432064,47.399349811],[4.570153692,47.399534546],[4.570368575,47.399808061],[4.571763385,47.400071035],[4.573141191,47.400070411],[4.573144753,47.401185933],[4.57340103,47.401332829],[4.573206275,47.401791056],[4.57283563,47.402266067],[4.572451599,47.40481663],[4.572543314,47.405004469],[4.572459569,47.40662538],[4.574490949,47.406609601],[4.574506457,47.406956937],[4.577197117,47.406944788],[4.580301482,47.406704563],[4.580433383,47.407309626],[4.580479897,47.408527206],[4.582528719,47.410626939],[4.583163784,47.411156722],[4.582166049,47.412449734],[4.582981361,47.41315354],[4.583689954,47.413207821],[4.584538365,47.412876632],[4.585796424,47.412852283],[4.586383031,47.413087386],[4.587990128,47.413248232],[4.589666822,47.41249062],[4.590025247,47.412545145],[4.590750351,47.412440691],[4.592568491,47.412472534],[4.593187061,47.414451199],[4.593730409,47.415058714],[4.593664805,47.415752004],[4.593750537,47.416315366],[4.595240211,47.416627185],[4.598645795,47.415751181],[4.598089613,47.415026815],[4.600435371,47.41375654],[4.601064712,47.413776691],[4.603841561,47.413219814],[4.605793088,47.412920972],[4.604766844,47.411207303],[4.603311049,47.410251366],[4.602542092,47.4096416],[4.601867772,47.407937461],[4.602653836,47.407124389],[4.602900197,47.406669902],[4.603789186,47.405751859],[4.603999944,47.405171806],[4.605070918,47.40373352],[4.60557015,47.403221512],[4.606747935,47.402384992],[4.606847317,47.402205343],[4.607783332,47.401489203],[4.606844965,47.398897352],[4.606680492,47.397922704],[4.606931825,47.39759239],[4.60800385,47.397346169],[4.610929317,47.396028923],[4.613255567,47.394632578],[4.613139892,47.394313644],[4.613713742,47.392453575],[4.61354522,47.392229015],[4.610836115,47.390720608],[4.610830761,47.390586523],[4.611830371,47.389171658],[4.612017177,47.388681955],[4.612468719,47.388618969],[4.61333676,47.388782502],[4.614453638,47.388535597],[4.615281854,47.388125218],[4.615546497,47.387711861],[4.615650925,47.386425546],[4.61369561,47.386300538],[4.609504365,47.385887735],[4.607836044,47.385605588],[4.60701692,47.385037061],[4.606220588,47.385007549],[4.604837412,47.385214834],[4.604761767,47.38499078],[4.601850839,47.385093055],[4.598441393,47.384349441],[4.593646285,47.384484607],[4.593252125,47.384202785],[4.592921975,47.38330872],[4.592380069,47.382693974],[4.590906399,47.381861482],[4.590204156,47.381203],[4.589521025,47.380204806],[4.588566053,47.379113081],[4.585954145,47.3794999],[4.586005589,47.379132739],[4.584836138,47.379078459],[4.58421731,47.378816778],[4.583667641,47.37806884],[4.583075261,47.37793915],[4.582997181,47.377090244],[4.583224069,47.376334427],[4.582111363,47.375775129],[4.581587603,47.37585879],[4.580786144,47.375695017],[4.58030791,47.376918849],[4.579988641,47.377195108],[4.579338168,47.377477666],[4.576709758,47.377978852],[4.575252459,47.378006715],[4.570767923,47.378453671],[4.568674323,47.378752961]]]],&quot;type&quot;:&quot;MultiPolygon&quot;}"/>
    <s v="47.39549205, 4.589833707"/>
  </r>
  <r>
    <x v="0"/>
    <x v="482"/>
    <s v="21393"/>
    <s v="CC du Pays Châtillonnais"/>
    <s v="242101434"/>
    <s v="CC"/>
    <s v="Côte-d'Or"/>
    <s v="21"/>
    <s v="Bourgogne-Franche-Comté"/>
    <s v="27"/>
    <s v="BT &lt;= 36 kVA"/>
    <m/>
    <m/>
    <n v="0"/>
    <n v="0"/>
    <n v="0"/>
    <n v="0"/>
    <n v="0"/>
    <n v="0"/>
    <n v="0"/>
    <n v="0"/>
    <n v="0"/>
    <n v="0"/>
    <s v="{&quot;coordinates&quot;:[[[[4.608350235,47.919054431],[4.609102751,47.91927366],[4.608667868,47.918091428],[4.607819564,47.916742928],[4.609590891,47.91625059],[4.609388257,47.915706079],[4.609701383,47.915258017],[4.610623893,47.914991528],[4.611224681,47.914183958],[4.611258715,47.913629001],[4.611636742,47.913687724],[4.611562172,47.913304385],[4.611898949,47.91297481],[4.612404663,47.913005674],[4.614418294,47.910844659],[4.61669607,47.909625126],[4.618055915,47.909259839],[4.619045818,47.908793419],[4.621925937,47.907182009],[4.621661339,47.906847206],[4.624559297,47.90446855],[4.625056833,47.904628193],[4.624662666,47.904915396],[4.625659659,47.905428187],[4.626714327,47.904545832],[4.626650471,47.904427896],[4.627102884,47.903901338],[4.62604858,47.903571184],[4.624034322,47.902624194],[4.62076343,47.901248046],[4.616056199,47.899601738],[4.614999167,47.899044685],[4.614216336,47.898436144],[4.616472458,47.893137384],[4.612824822,47.89241882],[4.612257842,47.892259179],[4.611370901,47.891876188],[4.611028852,47.891498316],[4.6104668,47.891456519],[4.610090093,47.890773966],[4.610211942,47.889451762],[4.610970244,47.889478264],[4.611071344,47.889016895],[4.61108276,47.887761015],[4.610227209,47.887748451],[4.610109856,47.885864225],[4.608140231,47.885873224],[4.608354878,47.884078962],[4.606557789,47.884126979],[4.60651852,47.883669334],[4.603996531,47.883685824],[4.603591562,47.88325928],[4.603363595,47.883243491],[4.601486007,47.883549976],[4.600539143,47.883879748],[4.599473239,47.883989695],[4.597765313,47.884643969],[4.59725431,47.884605916],[4.596655528,47.884318811],[4.595231005,47.884340881],[4.594080486,47.884262896],[4.593520303,47.88436952],[4.591986778,47.885130259],[4.590314578,47.885551698],[4.590290687,47.886183931],[4.590090978,47.886620512],[4.590105427,47.887013684],[4.590394248,47.887541763],[4.590276578,47.888036642],[4.589909112,47.888502499],[4.588868243,47.889050385],[4.587764778,47.889474886],[4.587039851,47.889624213],[4.584865364,47.890531241],[4.584168348,47.890674772],[4.582853757,47.890753716],[4.582137422,47.890563539],[4.581691727,47.890293199],[4.581111464,47.89026771],[4.579321934,47.891612322],[4.578747008,47.891676765],[4.578082756,47.893779445],[4.577149827,47.894093532],[4.576927948,47.894779725],[4.576055254,47.89464382],[4.575574054,47.896334456],[4.575160562,47.896428219],[4.575062553,47.897004728],[4.574714153,47.897217335],[4.574334288,47.898535743],[4.574235655,47.899362499],[4.573635563,47.899438955],[4.573393128,47.900020997],[4.572895733,47.900356215],[4.572695684,47.900652342],[4.572767535,47.901134756],[4.573062204,47.901411654],[4.573051665,47.903495627],[4.573804677,47.904195749],[4.574532135,47.905071737],[4.575485804,47.905494613],[4.576303952,47.905455729],[4.577960954,47.905624303],[4.579303892,47.906125631],[4.580231675,47.906171658],[4.581217394,47.906634564],[4.582421965,47.907612095],[4.584205545,47.908878851],[4.585745217,47.909148815],[4.586167141,47.909065705],[4.588956351,47.909259333],[4.589293949,47.913425124],[4.59030728,47.915338607],[4.590606468,47.915671208],[4.590958324,47.916643994],[4.590961031,47.917136334],[4.590040514,47.920825865],[4.590129944,47.921397141],[4.590479155,47.922012608],[4.591092508,47.922370656],[4.592416537,47.922580448],[4.593494149,47.922254387],[4.5938912,47.922410124],[4.595066382,47.921632654],[4.595313953,47.921404258],[4.59537385,47.921080295],[4.595906545,47.920714803],[4.59807316,47.919644783],[4.600423001,47.919147414],[4.601878749,47.919285994],[4.608350235,47.919054431]]]],&quot;type&quot;:&quot;MultiPolygon&quot;}"/>
    <s v="47.901695614, 4.598427874"/>
  </r>
  <r>
    <x v="0"/>
    <x v="483"/>
    <s v="21389"/>
    <s v="CC du Montbardois"/>
    <s v="242101491"/>
    <s v="CC"/>
    <s v="Côte-d'Or"/>
    <s v="21"/>
    <s v="Bourgogne-Franche-Comté"/>
    <s v="27"/>
    <s v="BT &lt;= 36 kVA"/>
    <m/>
    <m/>
    <n v="0"/>
    <n v="0"/>
    <n v="0"/>
    <n v="0"/>
    <n v="0"/>
    <n v="0"/>
    <n v="0"/>
    <n v="0"/>
    <n v="0"/>
    <n v="0"/>
    <s v="{&quot;coordinates&quot;:[[[[4.384697747,47.614848126],[4.383997233,47.613915673],[4.383131534,47.613286755],[4.382896295,47.613610929],[4.383100492,47.614144158],[4.382993798,47.614342576],[4.382424654,47.614471749],[4.380658302,47.614228876],[4.379457202,47.614169252],[4.378752114,47.614241497],[4.378525177,47.614785224],[4.378989145,47.615222667],[4.378989905,47.615509836],[4.378523412,47.61564498],[4.378028011,47.61558871],[4.377770341,47.615045302],[4.377290283,47.614706171],[4.376643535,47.61523414],[4.376761409,47.615674771],[4.376447115,47.615774802],[4.375575822,47.615546505],[4.374705675,47.615465827],[4.374032732,47.615132555],[4.373117908,47.61409093],[4.372859112,47.614019253],[4.371513382,47.613926138],[4.370280382,47.613608424],[4.369129306,47.613681343],[4.368747877,47.613863163],[4.368784755,47.61452261],[4.368435645,47.614822882],[4.36735428,47.614499759],[4.366901009,47.614216088],[4.366456792,47.613765764],[4.365967799,47.613698565],[4.365511712,47.614189132],[4.36497306,47.61415852],[4.364330873,47.613775319],[4.36361187,47.613980872],[4.362518629,47.614077356],[4.362096373,47.614277635],[4.36201152,47.614813369],[4.361503111,47.615185697],[4.361350783,47.615947278],[4.360550725,47.616578669],[4.361206964,47.61693832],[4.361691506,47.617038899],[4.361193378,47.617502029],[4.360464379,47.617474515],[4.35996906,47.616950943],[4.359540901,47.617025248],[4.359313396,47.617397895],[4.357934056,47.617608395],[4.356676161,47.618249584],[4.35657001,47.618368748],[4.358327049,47.619448417],[4.35915074,47.620108611],[4.360979725,47.620976747],[4.360989455,47.621201693],[4.360560815,47.622198752],[4.360575315,47.622558678],[4.36259515,47.624952269],[4.362618071,47.625537157],[4.362379371,47.626984822],[4.362563908,47.628631903],[4.362651738,47.63165477],[4.362846146,47.633270224],[4.363173373,47.634975049],[4.364067724,47.637814747],[4.364400239,47.63810884],[4.365933777,47.642809933],[4.366002504,47.644714016],[4.366232508,47.645528735],[4.366167424,47.645640224],[4.370560421,47.649617299],[4.37084732,47.651035393],[4.371494922,47.65228361],[4.373040662,47.6544161],[4.373583282,47.65463658],[4.374280507,47.655324257],[4.37743211,47.657769074],[4.37778508,47.658434681],[4.378297186,47.659070503],[4.379650937,47.660304942],[4.380932002,47.660891162],[4.381289151,47.66120112],[4.381682049,47.662427983],[4.38251198,47.663446225],[4.382768457,47.664035538],[4.383293191,47.66371515],[4.383688632,47.663188339],[4.384413481,47.66287728],[4.386946602,47.664615288],[4.387132867,47.664962365],[4.387312165,47.665758735],[4.387731338,47.66640102],[4.389226211,47.668074782],[4.389566037,47.66858567],[4.389700092,47.669485199],[4.391630663,47.669820519],[4.392685115,47.669880879],[4.398411103,47.66918686],[4.398741436,47.66867158],[4.398846674,47.668161694],[4.398919099,47.665130667],[4.397681211,47.66396618],[4.397376635,47.663378373],[4.396461322,47.660789456],[4.39903511,47.660510211],[4.397459851,47.658976163],[4.396052223,47.656563268],[4.399439698,47.655970909],[4.40033046,47.656404053],[4.401942321,47.656744819],[4.402479807,47.656764476],[4.402517602,47.657289758],[4.403029588,47.657555482],[4.405813211,47.657358186],[4.406693104,47.657426819],[4.407170389,47.657588515],[4.407525245,47.657857012],[4.407829332,47.658423196],[4.410523302,47.657756948],[4.411755927,47.656904847],[4.410630623,47.655819252],[4.408041463,47.654243562],[4.407357161,47.653556825],[4.40635726,47.652875683],[4.405564406,47.651809444],[4.404834385,47.651610269],[4.404384477,47.651322201],[4.402772791,47.649361045],[4.402367798,47.647840908],[4.401876785,47.646493747],[4.400559677,47.644885517],[4.39947568,47.64418822],[4.399404223,47.644054041],[4.401865192,47.642300583],[4.403652633,47.640773922],[4.403287008,47.639837564],[4.402838874,47.639359518],[4.40199372,47.63796529],[4.400907069,47.636807115],[4.399527393,47.635545311],[4.397089351,47.63379022],[4.395139495,47.632210196],[4.394649465,47.632060306],[4.391547015,47.630247313],[4.391335153,47.629936553],[4.391275483,47.628362741],[4.391123991,47.627915324],[4.390016531,47.626810409],[4.389387175,47.62601218],[4.388238391,47.623827447],[4.38827576,47.623062696],[4.388455882,47.62256452],[4.389082296,47.621563201],[4.389261257,47.621020925],[4.389238046,47.620436042],[4.388887136,47.619947781],[4.388405465,47.619551099],[4.387317731,47.618940156],[4.385830774,47.618336643],[4.385757802,47.616448793],[4.385604054,47.615911369],[4.384697747,47.614848126]]]],&quot;type&quot;:&quot;MultiPolygon&quot;}"/>
    <s v="47.639873578, 4.382559787"/>
  </r>
  <r>
    <x v="0"/>
    <x v="484"/>
    <s v="21387"/>
    <s v="CA Beaune, Côte et Sud - Communauté Beaune-Chagny-Nolay"/>
    <s v="200006682"/>
    <s v="CA"/>
    <s v="Côte-d'Or"/>
    <s v="21"/>
    <s v="Bourgogne-Franche-Comté"/>
    <s v="27"/>
    <s v="BT &lt;= 36 kVA"/>
    <m/>
    <m/>
    <n v="0"/>
    <n v="0"/>
    <n v="0"/>
    <n v="0"/>
    <n v="0"/>
    <n v="0"/>
    <n v="0"/>
    <n v="0"/>
    <n v="0"/>
    <n v="0"/>
    <s v="{&quot;coordinates&quot;:[[[[4.977384149,46.99970816],[4.976435083,46.998019543],[4.975345575,46.997240248],[4.975030901,46.996158584],[4.974791508,46.994507338],[4.974910076,46.99353804],[4.974782559,46.992750376],[4.974884763,46.99252167],[4.97552003,46.991932594],[4.975701768,46.991431438],[4.977810691,46.989750765],[4.978128065,46.989072557],[4.977916081,46.98720109],[4.977022629,46.986667023],[4.976193133,46.987161268],[4.974794542,46.988685657],[4.972351457,46.990516087],[4.970720087,46.991149182],[4.970102131,46.990878742],[4.96961965,46.990822135],[4.968546468,46.991062003],[4.968068432,46.991271898],[4.96672873,46.991530705],[4.965941818,46.991318961],[4.965223114,46.991751795],[4.963734875,46.991835675],[4.963646865,46.992419874],[4.962836592,46.992760586],[4.962019687,46.99284653],[4.961953192,46.992392848],[4.961608409,46.992286132],[4.961263594,46.992468516],[4.961346556,46.992940831],[4.959921169,46.993234337],[4.959451381,46.993019864],[4.958905133,46.993056158],[4.958180978,46.992723513],[4.957468867,46.992614013],[4.956799823,46.992348872],[4.95625978,46.992229242],[4.955590845,46.992257693],[4.955547017,46.992428653],[4.954904478,46.992386405],[4.954141148,46.992716353],[4.953439561,46.992715625],[4.953048165,46.993030261],[4.952629605,46.992994116],[4.952210519,46.993125493],[4.951725616,46.993038231],[4.951416097,46.993506383],[4.950359066,46.993577392],[4.948790393,46.993987559],[4.948425868,46.993515489],[4.948150661,46.993476006],[4.948047621,46.993976686],[4.946991373,46.994033241],[4.946653716,46.993393197],[4.945936321,46.99309999],[4.945576909,46.993097945],[4.945136001,46.99335485],[4.944448494,46.993452897],[4.943774031,46.993803792],[4.943572272,46.994159331],[4.943044692,46.994641939],[4.943421661,46.994729254],[4.943366751,46.995471384],[4.942528362,46.996133042],[4.940845198,46.998122899],[4.94015318,46.998170561],[4.939568903,46.998432554],[4.938830765,46.998589056],[4.938728826,46.998866356],[4.938388582,46.999069306],[4.9378761,46.9989113],[4.937313167,46.999291804],[4.936964225,46.999215706],[4.93653734,46.999609233],[4.936093318,46.999855345],[4.935794022,47.000833925],[4.93542307,47.001172472],[4.935093982,47.001650811],[4.934658329,47.001616688],[4.934770185,47.001946236],[4.934052241,47.002558076],[4.934062904,47.002819074],[4.933379257,47.002844939],[4.933301126,47.003126337],[4.932651967,47.003601024],[4.931806789,47.004116813],[4.933759072,47.005547605],[4.936656278,47.007955882],[4.937108458,47.008485956],[4.93782929,47.008246902],[4.940350526,47.008610717],[4.940325934,47.008695788],[4.941143971,47.009915866],[4.941294163,47.010650938],[4.94127766,47.011290648],[4.941671679,47.011885626],[4.941859054,47.012629078],[4.937071979,47.014699855],[4.938105402,47.015463333],[4.938587466,47.015943367],[4.93939453,47.017405903],[4.939731157,47.017795613],[4.940582177,47.018281145],[4.942812405,47.019254112],[4.944197508,47.020051245],[4.945871673,47.021486523],[4.947670855,47.023281712],[4.950505,47.025395319],[4.951313727,47.026344401],[4.952689407,47.027200134],[4.953710652,47.027432326],[4.954982255,47.027594525],[4.955881348,47.027980968],[4.95645514,47.027713673],[4.956830504,47.027422719],[4.957959632,47.027796241],[4.959742955,47.027613782],[4.960185894,47.027842222],[4.96164219,47.02761305],[4.962292585,47.028620587],[4.966791347,47.026725707],[4.966895854,47.026232193],[4.967241606,47.026467666],[4.969975274,47.025513237],[4.971343655,47.024935102],[4.972036972,47.023904668],[4.971808425,47.02359696],[4.973188786,47.022483633],[4.974312962,47.020668587],[4.974434466,47.020281947],[4.974834628,47.020276903],[4.977269053,47.019146387],[4.978157885,47.018964545],[4.975381825,47.017991686],[4.973663589,47.016306305],[4.974501325,47.016132569],[4.972118157,47.013148141],[4.97335669,47.011259994],[4.971743077,47.009619629],[4.974328358,47.010033848],[4.9738131,47.009409526],[4.975437417,47.008713477],[4.972880343,47.006366976],[4.973795458,47.005973069],[4.978024208,47.001944241],[4.977384149,46.99970816]]]],&quot;type&quot;:&quot;MultiPolygon&quot;}"/>
    <s v="47.008430095, 4.95773717"/>
  </r>
  <r>
    <x v="0"/>
    <x v="174"/>
    <s v="21386"/>
    <s v="CC du Pays d'Alésia et de la Seine"/>
    <s v="242101459"/>
    <s v="CC"/>
    <s v="Côte-d'Or"/>
    <s v="21"/>
    <s v="Bourgogne-Franche-Comté"/>
    <s v="27"/>
    <s v="BT &gt; 36 kVA"/>
    <n v="4"/>
    <n v="611.35599999999999"/>
    <n v="0"/>
    <n v="0"/>
    <n v="0"/>
    <n v="0"/>
    <n v="0"/>
    <n v="0"/>
    <n v="0"/>
    <n v="0"/>
    <n v="0"/>
    <n v="0"/>
    <s v="{&quot;coordinates&quot;:[[[[4.442822767,47.431894899],[4.441970418,47.43231962],[4.440447922,47.432791348],[4.439604248,47.433243855],[4.436873779,47.435331272],[4.43648507,47.435482825],[4.435133095,47.436331417],[4.434271,47.436347448],[4.433539125,47.436270935],[4.432427863,47.436695172],[4.431495852,47.436577893],[4.430370999,47.436643044],[4.424624026,47.437196122],[4.422321509,47.437687958],[4.421805819,47.438057094],[4.421169825,47.438743712],[4.419356077,47.439856149],[4.418664806,47.440812625],[4.415438657,47.443120737],[4.413008139,47.445413694],[4.412627337,47.445870281],[4.412523191,47.446450455],[4.410823484,47.446013705],[4.408249496,47.445537994],[4.407209121,47.445239965],[4.406595401,47.444915164],[4.405808536,47.444768915],[4.403380484,47.443426121],[4.402717225,47.443437719],[4.40055183,47.443709586],[4.399919768,47.444610313],[4.402279523,47.445829755],[4.403776619,47.446793061],[4.40407032,47.447162253],[4.404492505,47.447369636],[4.403275595,47.448287339],[4.404785867,47.448889444],[4.409086087,47.45029779],[4.409493838,47.450560249],[4.409853731,47.451273449],[4.410231975,47.452481603],[4.411511818,47.454707895],[4.411731713,47.455244522],[4.411697309,47.456054329],[4.412622377,47.455947673],[4.413168813,47.455778982],[4.413721062,47.45578038],[4.414546123,47.455958524],[4.415596448,47.455669358],[4.415976236,47.455273098],[4.41681155,47.455036053],[4.417873239,47.454876373],[4.418930108,47.45498594],[4.419563074,47.455328449],[4.422214005,47.455280786],[4.422839477,47.455989801],[4.426112213,47.456560174],[4.426404711,47.457275049],[4.42727207,47.457394065],[4.427478556,47.457570698],[4.427862146,47.458912879],[4.428338937,47.459219443],[4.428859001,47.460649978],[4.430844317,47.460523858],[4.431371927,47.462134354],[4.431902696,47.462124226],[4.432473099,47.46314898],[4.432558111,47.463597195],[4.43275837,47.463638847],[4.434275603,47.463431098],[4.434854872,47.464635796],[4.434989982,47.464723263],[4.436049058,47.464658886],[4.436786395,47.464825353],[4.436771449,47.464466308],[4.437696612,47.464359453],[4.437909296,47.464715156],[4.438765588,47.464565027],[4.4390845,47.465908871],[4.439633924,47.466393655],[4.440039527,47.466566003],[4.440562863,47.466376764],[4.442764864,47.466697024],[4.44258202,47.467105335],[4.443521667,47.46728816],[4.444064848,47.467933259],[4.44481395,47.468188661],[4.44522458,47.468496878],[4.447103626,47.469047046],[4.447511706,47.46930937],[4.447927314,47.469751664],[4.448524546,47.469741535],[4.448757356,47.470592146],[4.450098236,47.470927481],[4.451097255,47.471043782],[4.451068684,47.471557323],[4.453251994,47.471814598],[4.453579373,47.471939258],[4.453581818,47.473105147],[4.455171425,47.47335449],[4.45494357,47.474302677],[4.45860965,47.474731286],[4.45827053,47.47578531],[4.459323515,47.475977394],[4.459084405,47.476656533],[4.4596229,47.476827148],[4.46109162,47.477069824],[4.462099603,47.477071579],[4.463353003,47.476966704],[4.463683753,47.477018367],[4.46390284,47.477648541],[4.46399562,47.478321717],[4.46830805,47.478287233],[4.471304528,47.478546523],[4.474949511,47.478434693],[4.476582328,47.481059159],[4.478793488,47.485574142],[4.480494025,47.485734405],[4.481226051,47.485597252],[4.483066337,47.485527918],[4.483065365,47.483863229],[4.483187996,47.48359157],[4.484350893,47.482805176],[4.484601078,47.482440056],[4.484513104,47.481901882],[4.484004062,47.480786562],[4.483982477,47.480247541],[4.484397458,47.47902501],[4.484617139,47.477895899],[4.484575182,47.476861957],[4.484278002,47.47605815],[4.483716608,47.475303626],[4.48306471,47.473965938],[4.48268849,47.472848017],[4.482517681,47.471906646],[4.482300828,47.471460142],[4.483431417,47.471529475],[4.48352754,47.47130857],[4.483121278,47.46996865],[4.483961294,47.46985531],[4.483527609,47.468963206],[4.483220272,47.467934441],[4.487772932,47.468929747],[4.488562786,47.4687801],[4.488886902,47.468594089],[4.487992626,47.466180923],[4.487524578,47.465725933],[4.487079294,47.46489521],[4.486343114,47.46334163],[4.486294639,47.46288668],[4.486668593,47.462966537],[4.487978969,47.462536543],[4.489948913,47.462050377],[4.490529468,47.461635093],[4.490896965,47.460863301],[4.490867628,47.460143407],[4.49065461,47.459787801],[4.489691422,47.458951112],[4.489199634,47.458643186],[4.489091496,47.458287135],[4.488107049,47.457495722],[4.487956559,47.457048378],[4.48812246,47.456235052],[4.488363612,47.455645849],[4.488478494,47.455194211],[4.48836666,47.454895828],[4.488374411,47.454315011],[4.487238705,47.453475105],[4.486950903,47.453149258],[4.486528432,47.452897157],[4.486625285,47.452656429],[4.485455475,47.45173321],[4.485006151,47.451565178],[4.483809992,47.450311854],[4.483459274,47.450348737],[4.481698428,47.448256268],[4.480817517,47.448510571],[4.480697779,47.448212281],[4.48070009,47.446519612],[4.480543332,47.445938185],[4.479992504,47.445408588],[4.479765607,47.444738018],[4.47958607,47.443571658],[4.479215191,47.442588697],[4.479003539,47.442277168],[4.478435706,47.442043092],[4.478191364,47.441989474],[4.476974749,47.441280145],[4.47626428,47.44097404],[4.475364099,47.440814391],[4.474175469,47.440926691],[4.473446039,47.440895413],[4.473003833,47.439823303],[4.472904642,47.439015151],[4.470335987,47.439468093],[4.469926787,47.439160844],[4.46935152,47.439185216],[4.46953535,47.439887861],[4.468897262,47.439944536],[4.46892636,47.439457084],[4.468268995,47.439536507],[4.468378686,47.439762009],[4.468195254,47.440041628],[4.468238759,47.440660513],[4.468110749,47.44117082],[4.468105408,47.442186471],[4.46665801,47.442010247],[4.46517886,47.441497679],[4.462816172,47.440460499],[4.461358468,47.440487817],[4.461146927,47.440176255],[4.459427711,47.440297765],[4.458829608,47.440263849],[4.457787185,47.439068657],[4.457500591,47.438533845],[4.456968813,47.438498188],[4.455903861,47.438619557],[4.455686848,47.438788834],[4.455128322,47.438892156],[4.454545191,47.439262282],[4.453775183,47.439250296],[4.451339513,47.438690977],[4.450023228,47.438940573],[4.449756743,47.438900677],[4.449471448,47.438410846],[4.448902811,47.438042487],[4.448252959,47.436093243],[4.44668545,47.433770061],[4.446177496,47.433926732],[4.444858529,47.433335389],[4.444675031,47.432828976],[4.444333563,47.432565814],[4.443884018,47.432674032],[4.442822767,47.431894899]]]],&quot;type&quot;:&quot;MultiPolygon&quot;}"/>
    <s v="47.455503264, 4.453561903"/>
  </r>
  <r>
    <x v="0"/>
    <x v="485"/>
    <s v="21385"/>
    <s v="CC des Vallées de la Tille et de l'Ignon"/>
    <s v="242100154"/>
    <s v="CC"/>
    <s v="Côte-d'Or"/>
    <s v="21"/>
    <s v="Bourgogne-Franche-Comté"/>
    <s v="27"/>
    <s v="BT &lt;= 36 kVA"/>
    <m/>
    <m/>
    <n v="0"/>
    <n v="0"/>
    <n v="0"/>
    <n v="0"/>
    <n v="0"/>
    <n v="0"/>
    <n v="0"/>
    <n v="0"/>
    <n v="0"/>
    <n v="0"/>
    <s v="{&quot;coordinates&quot;:[[[[5.044216343,47.574557699],[5.043845057,47.575252132],[5.04400344,47.575913873],[5.046386544,47.578516654],[5.047552738,47.579293071],[5.046360454,47.580892438],[5.048426464,47.58188087],[5.045289766,47.584730816],[5.045952259,47.585036151],[5.045898992,47.585209066],[5.047713959,47.58558152],[5.047821062,47.586014545],[5.048268936,47.586691908],[5.049255135,47.587697475],[5.050345257,47.588358146],[5.049888989,47.588607476],[5.050477797,47.588932989],[5.051235481,47.589219514],[5.050889989,47.58961547],[5.050157881,47.58968326],[5.048292445,47.590428253],[5.047216585,47.591008095],[5.046271898,47.591642353],[5.045102672,47.592913533],[5.04409808,47.593583938],[5.044519609,47.594094296],[5.044572331,47.594428328],[5.044856402,47.59499872],[5.04531308,47.595592198],[5.046169564,47.596093125],[5.046783968,47.596633408],[5.047229182,47.597690796],[5.047301923,47.59844227],[5.046906604,47.599311805],[5.046221486,47.600088273],[5.045048143,47.60177821],[5.044759032,47.60257204],[5.044682067,47.60469927],[5.043814966,47.605350148],[5.043353051,47.60632618],[5.042508897,47.607264778],[5.042059363,47.608043396],[5.041349414,47.608558243],[5.04038437,47.609471024],[5.039799888,47.6102736],[5.039071376,47.610966137],[5.038788682,47.611652685],[5.038491319,47.613140853],[5.0382365,47.613372205],[5.038294871,47.613854706],[5.038101091,47.614220053],[5.038329474,47.614516803],[5.03832027,47.614938354],[5.037767367,47.615489151],[5.037764862,47.615702592],[5.038112949,47.615995452],[5.037851289,47.61622242],[5.038054888,47.61684645],[5.038638803,47.617246842],[5.039511071,47.618850541],[5.040863366,47.618935862],[5.043783626,47.618617361],[5.044887534,47.61861514],[5.045984623,47.618712974],[5.047922772,47.618656486],[5.050566095,47.618340871],[5.050900044,47.61836742],[5.050871514,47.619184594],[5.051687295,47.618996483],[5.052666206,47.619171965],[5.054477916,47.619324686],[5.054788464,47.619711801],[5.05528968,47.619758805],[5.055394911,47.62003608],[5.055125522,47.620199294],[5.055629048,47.620859436],[5.055990333,47.621145709],[5.05772888,47.620745915],[5.060849122,47.619846298],[5.063605475,47.618871991],[5.064428448,47.619146476],[5.064717818,47.618467849],[5.065104596,47.618000897],[5.065710073,47.617679543],[5.066499185,47.616873213],[5.067250073,47.615665068],[5.067378876,47.615655584],[5.068446275,47.616430846],[5.068670843,47.616727606],[5.071990912,47.617830273],[5.072488076,47.617361336],[5.073128933,47.617575063],[5.073401453,47.617254177],[5.074370891,47.616602162],[5.075321807,47.61612515],[5.076267101,47.615777889],[5.078092914,47.616191114],[5.078883843,47.616530898],[5.079421789,47.616666286],[5.080758445,47.616862175],[5.080766904,47.616600903],[5.080085434,47.616268185],[5.078571053,47.615201144],[5.077537149,47.614126436],[5.077421169,47.613746722],[5.077544256,47.613008887],[5.077870265,47.612250333],[5.078349502,47.611802397],[5.079000176,47.611517083],[5.079347365,47.611473982],[5.083066079,47.611329351],[5.086139269,47.611328501],[5.087117219,47.611377653],[5.087718623,47.611536179],[5.088457051,47.611861531],[5.089234764,47.612441897],[5.089483616,47.612063767],[5.088653625,47.611474433],[5.088197883,47.611295298],[5.089566135,47.609205238],[5.092899168,47.610706871],[5.109539664,47.619337824],[5.111869002,47.617387706],[5.113045378,47.616760433],[5.113928689,47.616400479],[5.115854416,47.616235033],[5.117473017,47.61668652],[5.118690198,47.616854429],[5.119382007,47.616837371],[5.12163059,47.616552515],[5.122704721,47.616304281],[5.124992234,47.615225369],[5.126068981,47.6142414],[5.126925108,47.613670237],[5.130377398,47.611018533],[5.131821714,47.609640609],[5.132509383,47.608622258],[5.133602112,47.60631247],[5.133711892,47.605394714],[5.134646696,47.603400251],[5.135982426,47.601079684],[5.135992221,47.59979367],[5.136311471,47.598589334],[5.136004733,47.598209557],[5.135628058,47.597478985],[5.134968305,47.596826527],[5.13260912,47.596019639],[5.129927391,47.594500036],[5.128581407,47.593159518],[5.128110563,47.592534192],[5.126579859,47.591767002],[5.124045891,47.590304905],[5.122890053,47.590125138],[5.120529032,47.5892262],[5.119732505,47.589245174],[5.118975307,47.58965152],[5.117936564,47.589772127],[5.116928029,47.590419837],[5.115088377,47.590953842],[5.113764115,47.590251179],[5.110800814,47.589567355],[5.110109541,47.589488012],[5.108587094,47.58902209],[5.106671868,47.587371056],[5.105797714,47.5862982],[5.103352498,47.58419565],[5.102269788,47.581202282],[5.102393319,47.580959638],[5.10214585,47.580792112],[5.102188192,47.580481597],[5.103777063,47.578924904],[5.103781721,47.578434978],[5.10355853,47.577802388],[5.102000562,47.57655904],[5.101622844,47.576800861],[5.100431353,47.575941684],[5.100289971,47.575594857],[5.099657112,47.574897598],[5.099083613,47.57462698],[5.096966415,47.574013134],[5.095139266,47.573261676],[5.091890507,47.571441651],[5.089743746,47.569930464],[5.088606611,47.568853188],[5.087304422,47.56801117],[5.086682054,47.567405501],[5.085712301,47.56696632],[5.08447757,47.566248226],[5.083592187,47.565310475],[5.080849519,47.563379359],[5.081669863,47.562649768],[5.082187218,47.561485261],[5.0821646,47.560085471],[5.081857704,47.55934448],[5.081815784,47.558336727],[5.081985917,47.558128388],[5.080911272,47.557449721],[5.079977849,47.556297592],[5.078980056,47.557182515],[5.076751789,47.55789665],[5.075147112,47.558810352],[5.074697361,47.559218151],[5.07364533,47.560765815],[5.072093838,47.56055027],[5.071643392,47.560563674],[5.068649478,47.561058933],[5.064099777,47.561125134],[5.063106211,47.561370525],[5.06226042,47.561205395],[5.061621173,47.561290532],[5.061399505,47.561441222],[5.060958494,47.562251307],[5.060708239,47.563178679],[5.060756916,47.563474964],[5.061515719,47.564729372],[5.061725552,47.564892244],[5.063650172,47.565431788],[5.064510563,47.565559732],[5.066131606,47.566160436],[5.065599447,47.566195074],[5.065301177,47.566532617],[5.064354904,47.566145071],[5.062465594,47.568072113],[5.061709896,47.567796432],[5.060892216,47.567603781],[5.056476963,47.569725694],[5.053658445,47.570889185],[5.052286297,47.57136445],[5.050917804,47.57203953],[5.050218039,47.572285042],[5.049985029,47.573043698],[5.048555047,47.573019294],[5.048145535,47.573096718],[5.047197387,47.573562676],[5.04619706,47.574369002],[5.045095871,47.574626925],[5.044216343,47.574557699]]]],&quot;type&quot;:&quot;MultiPolygon&quot;}"/>
    <s v="47.59417997, 5.082084249"/>
  </r>
  <r>
    <x v="0"/>
    <x v="485"/>
    <s v="21385"/>
    <s v="CC des Vallées de la Tille et de l'Ignon"/>
    <s v="242100154"/>
    <s v="CC"/>
    <s v="Côte-d'Or"/>
    <s v="21"/>
    <s v="Bourgogne-Franche-Comté"/>
    <s v="27"/>
    <s v="HTA"/>
    <n v="0"/>
    <n v="0"/>
    <n v="1"/>
    <n v="28237.030999999999"/>
    <n v="0"/>
    <n v="0"/>
    <n v="0"/>
    <n v="0"/>
    <n v="0"/>
    <n v="0"/>
    <n v="0"/>
    <n v="0"/>
    <s v="{&quot;coordinates&quot;:[[[[5.044216343,47.574557699],[5.043845057,47.575252132],[5.04400344,47.575913873],[5.046386544,47.578516654],[5.047552738,47.579293071],[5.046360454,47.580892438],[5.048426464,47.58188087],[5.045289766,47.584730816],[5.045952259,47.585036151],[5.045898992,47.585209066],[5.047713959,47.58558152],[5.047821062,47.586014545],[5.048268936,47.586691908],[5.049255135,47.587697475],[5.050345257,47.588358146],[5.049888989,47.588607476],[5.050477797,47.588932989],[5.051235481,47.589219514],[5.050889989,47.58961547],[5.050157881,47.58968326],[5.048292445,47.590428253],[5.047216585,47.591008095],[5.046271898,47.591642353],[5.045102672,47.592913533],[5.04409808,47.593583938],[5.044519609,47.594094296],[5.044572331,47.594428328],[5.044856402,47.59499872],[5.04531308,47.595592198],[5.046169564,47.596093125],[5.046783968,47.596633408],[5.047229182,47.597690796],[5.047301923,47.59844227],[5.046906604,47.599311805],[5.046221486,47.600088273],[5.045048143,47.60177821],[5.044759032,47.60257204],[5.044682067,47.60469927],[5.043814966,47.605350148],[5.043353051,47.60632618],[5.042508897,47.607264778],[5.042059363,47.608043396],[5.041349414,47.608558243],[5.04038437,47.609471024],[5.039799888,47.6102736],[5.039071376,47.610966137],[5.038788682,47.611652685],[5.038491319,47.613140853],[5.0382365,47.613372205],[5.038294871,47.613854706],[5.038101091,47.614220053],[5.038329474,47.614516803],[5.03832027,47.614938354],[5.037767367,47.615489151],[5.037764862,47.615702592],[5.038112949,47.615995452],[5.037851289,47.61622242],[5.038054888,47.61684645],[5.038638803,47.617246842],[5.039511071,47.618850541],[5.040863366,47.618935862],[5.043783626,47.618617361],[5.044887534,47.61861514],[5.045984623,47.618712974],[5.047922772,47.618656486],[5.050566095,47.618340871],[5.050900044,47.61836742],[5.050871514,47.619184594],[5.051687295,47.618996483],[5.052666206,47.619171965],[5.054477916,47.619324686],[5.054788464,47.619711801],[5.05528968,47.619758805],[5.055394911,47.62003608],[5.055125522,47.620199294],[5.055629048,47.620859436],[5.055990333,47.621145709],[5.05772888,47.620745915],[5.060849122,47.619846298],[5.063605475,47.618871991],[5.064428448,47.619146476],[5.064717818,47.618467849],[5.065104596,47.618000897],[5.065710073,47.617679543],[5.066499185,47.616873213],[5.067250073,47.615665068],[5.067378876,47.615655584],[5.068446275,47.616430846],[5.068670843,47.616727606],[5.071990912,47.617830273],[5.072488076,47.617361336],[5.073128933,47.617575063],[5.073401453,47.617254177],[5.074370891,47.616602162],[5.075321807,47.61612515],[5.076267101,47.615777889],[5.078092914,47.616191114],[5.078883843,47.616530898],[5.079421789,47.616666286],[5.080758445,47.616862175],[5.080766904,47.616600903],[5.080085434,47.616268185],[5.078571053,47.615201144],[5.077537149,47.614126436],[5.077421169,47.613746722],[5.077544256,47.613008887],[5.077870265,47.612250333],[5.078349502,47.611802397],[5.079000176,47.611517083],[5.079347365,47.611473982],[5.083066079,47.611329351],[5.086139269,47.611328501],[5.087117219,47.611377653],[5.087718623,47.611536179],[5.088457051,47.611861531],[5.089234764,47.612441897],[5.089483616,47.612063767],[5.088653625,47.611474433],[5.088197883,47.611295298],[5.089566135,47.609205238],[5.092899168,47.610706871],[5.109539664,47.619337824],[5.111869002,47.617387706],[5.113045378,47.616760433],[5.113928689,47.616400479],[5.115854416,47.616235033],[5.117473017,47.61668652],[5.118690198,47.616854429],[5.119382007,47.616837371],[5.12163059,47.616552515],[5.122704721,47.616304281],[5.124992234,47.615225369],[5.126068981,47.6142414],[5.126925108,47.613670237],[5.130377398,47.611018533],[5.131821714,47.609640609],[5.132509383,47.608622258],[5.133602112,47.60631247],[5.133711892,47.605394714],[5.134646696,47.603400251],[5.135982426,47.601079684],[5.135992221,47.59979367],[5.136311471,47.598589334],[5.136004733,47.598209557],[5.135628058,47.597478985],[5.134968305,47.596826527],[5.13260912,47.596019639],[5.129927391,47.594500036],[5.128581407,47.593159518],[5.128110563,47.592534192],[5.126579859,47.591767002],[5.124045891,47.590304905],[5.122890053,47.590125138],[5.120529032,47.5892262],[5.119732505,47.589245174],[5.118975307,47.58965152],[5.117936564,47.589772127],[5.116928029,47.590419837],[5.115088377,47.590953842],[5.113764115,47.590251179],[5.110800814,47.589567355],[5.110109541,47.589488012],[5.108587094,47.58902209],[5.106671868,47.587371056],[5.105797714,47.5862982],[5.103352498,47.58419565],[5.102269788,47.581202282],[5.102393319,47.580959638],[5.10214585,47.580792112],[5.102188192,47.580481597],[5.103777063,47.578924904],[5.103781721,47.578434978],[5.10355853,47.577802388],[5.102000562,47.57655904],[5.101622844,47.576800861],[5.100431353,47.575941684],[5.100289971,47.575594857],[5.099657112,47.574897598],[5.099083613,47.57462698],[5.096966415,47.574013134],[5.095139266,47.573261676],[5.091890507,47.571441651],[5.089743746,47.569930464],[5.088606611,47.568853188],[5.087304422,47.56801117],[5.086682054,47.567405501],[5.085712301,47.56696632],[5.08447757,47.566248226],[5.083592187,47.565310475],[5.080849519,47.563379359],[5.081669863,47.562649768],[5.082187218,47.561485261],[5.0821646,47.560085471],[5.081857704,47.55934448],[5.081815784,47.558336727],[5.081985917,47.558128388],[5.080911272,47.557449721],[5.079977849,47.556297592],[5.078980056,47.557182515],[5.076751789,47.55789665],[5.075147112,47.558810352],[5.074697361,47.559218151],[5.07364533,47.560765815],[5.072093838,47.56055027],[5.071643392,47.560563674],[5.068649478,47.561058933],[5.064099777,47.561125134],[5.063106211,47.561370525],[5.06226042,47.561205395],[5.061621173,47.561290532],[5.061399505,47.561441222],[5.060958494,47.562251307],[5.060708239,47.563178679],[5.060756916,47.563474964],[5.061515719,47.564729372],[5.061725552,47.564892244],[5.063650172,47.565431788],[5.064510563,47.565559732],[5.066131606,47.566160436],[5.065599447,47.566195074],[5.065301177,47.566532617],[5.064354904,47.566145071],[5.062465594,47.568072113],[5.061709896,47.567796432],[5.060892216,47.567603781],[5.056476963,47.569725694],[5.053658445,47.570889185],[5.052286297,47.57136445],[5.050917804,47.57203953],[5.050218039,47.572285042],[5.049985029,47.573043698],[5.048555047,47.573019294],[5.048145535,47.573096718],[5.047197387,47.573562676],[5.04619706,47.574369002],[5.045095871,47.574626925],[5.044216343,47.574557699]]]],&quot;type&quot;:&quot;MultiPolygon&quot;}"/>
    <s v="47.59417997, 5.082084249"/>
  </r>
  <r>
    <x v="0"/>
    <x v="177"/>
    <s v="21382"/>
    <s v="CC de Pouilly-en-Auxois/Bligny-sur-Ouche"/>
    <s v="200071207"/>
    <s v="CC"/>
    <s v="Côte-d'Or"/>
    <s v="21"/>
    <s v="Bourgogne-Franche-Comté"/>
    <s v="27"/>
    <s v="BT &lt;= 36 kVA"/>
    <m/>
    <m/>
    <n v="0"/>
    <n v="0"/>
    <n v="0"/>
    <n v="0"/>
    <n v="0"/>
    <n v="0"/>
    <n v="0"/>
    <n v="0"/>
    <n v="0"/>
    <n v="0"/>
    <s v="{&quot;coordinates&quot;:[[[[4.369985087,47.235308785],[4.369662537,47.23697023],[4.369756516,47.23816845],[4.370758223,47.240019533],[4.372530357,47.241904707],[4.373381234,47.243486532],[4.373820829,47.244701362],[4.374116635,47.246394202],[4.37368396,47.249280594],[4.374353798,47.251378679],[4.374884638,47.252538396],[4.374818476,47.253105528],[4.375166002,47.25361193],[4.37517266,47.25397561],[4.374968512,47.254576792],[4.374950416,47.255213584],[4.375845509,47.25623842],[4.375944715,47.256497456],[4.375941377,47.257297044],[4.376449403,47.257820446],[4.377399989,47.258479052],[4.377607831,47.2587449],[4.377693215,47.259238201],[4.378113884,47.259860776],[4.378629528,47.261246653],[4.379709902,47.261856876],[4.380388929,47.26234041],[4.380747175,47.263053758],[4.381092628,47.263423307],[4.381150757,47.26378097],[4.381547072,47.264430834],[4.381767903,47.265045872],[4.382094698,47.26546066],[4.382508803,47.26572134],[4.382963585,47.266997174],[4.383576354,47.267523797],[4.384371596,47.266814706],[4.384178865,47.266367711],[4.385165494,47.266259591],[4.386882956,47.266229164],[4.387483885,47.266398454],[4.390614859,47.267472942],[4.390289987,47.267851399],[4.39073965,47.268154843],[4.390449847,47.268712958],[4.390470354,47.269863412],[4.390753684,47.269923943],[4.391476459,47.268819499],[4.392215724,47.268965496],[4.392686778,47.268460124],[4.393564837,47.268398256],[4.393466784,47.268034775],[4.394438429,47.267603516],[4.394929233,47.267707463],[4.39629716,47.267764836],[4.396660225,47.267941444],[4.39768303,47.267749045],[4.397744127,47.267606047],[4.397283324,47.267129889],[4.397464943,47.266992642],[4.398014071,47.266999531],[4.398381678,47.26724901],[4.398471628,47.267554059],[4.398836351,47.26784499],[4.400252353,47.268224078],[4.401072558,47.26822678],[4.401189887,47.268718778],[4.401873567,47.26901485],[4.402301304,47.268931346],[4.402390212,47.268587221],[4.403148677,47.268555539],[4.404867006,47.269011048],[4.40588126,47.269048282],[4.407378647,47.269450608],[4.4079305,47.269257529],[4.408391713,47.269240225],[4.408337741,47.26889693],[4.409825625,47.268785214],[4.412498176,47.268651856],[4.413771693,47.269091041],[4.413982911,47.268622062],[4.414028821,47.268054253],[4.413609445,47.267800951],[4.414091446,47.267468232],[4.41500386,47.267305838],[4.416948751,47.266668926],[4.41807043,47.266066358],[4.418588897,47.265613421],[4.419369647,47.26517528],[4.420156131,47.264904537],[4.423247636,47.264316499],[4.425087118,47.263552884],[4.425788787,47.262978809],[4.427104426,47.262165773],[4.427353313,47.261875483],[4.427865702,47.260899444],[4.428262633,47.26065595],[4.429859204,47.2600159],[4.432487497,47.259381097],[4.43406135,47.259082521],[4.435500591,47.25869645],[4.436474615,47.258273805],[4.437876135,47.257566727],[4.438636823,47.256636179],[4.439101695,47.256315269],[4.439410818,47.255610917],[4.439801128,47.25546921],[4.440767706,47.254821519],[4.441085756,47.254500624],[4.441641886,47.254378459],[4.441972049,47.254115037],[4.444099565,47.253315112],[4.444725354,47.253177659],[4.44485465,47.252920332],[4.445648281,47.252926648],[4.447343441,47.252820864],[4.44724313,47.25135445],[4.447461706,47.251123018],[4.448458292,47.249435812],[4.44873525,47.249261274],[4.448562847,47.248064982],[4.447119028,47.248316217],[4.446224416,47.24681469],[4.445261358,47.24689693],[4.4427835,47.246753111],[4.441582415,47.246884203],[4.44126834,47.245723878],[4.441393974,47.244738168],[4.440165758,47.244694004],[4.439979292,47.243853537],[4.438302704,47.244248018],[4.438039693,47.244252181],[4.437867173,47.243338604],[4.436399747,47.241366888],[4.434705571,47.24179395],[4.433428068,47.241733218],[4.431759909,47.241450393],[4.431285314,47.241800209],[4.43013021,47.241469607],[4.429139909,47.241071233],[4.428114155,47.2404824],[4.42710237,47.240917151],[4.427859165,47.241833452],[4.425706611,47.243126816],[4.423121118,47.242903767],[4.422587594,47.242777954],[4.421903435,47.242205585],[4.421604787,47.241311542],[4.420854704,47.240694954],[4.419792624,47.240579207],[4.419361707,47.239931689],[4.417959578,47.238601838],[4.417415125,47.238911933],[4.416641136,47.238037194],[4.415718779,47.237200278],[4.415431665,47.236588805],[4.413662142,47.23736854],[4.412079349,47.23594718],[4.410974771,47.236373917],[4.410776556,47.236377229],[4.409533272,47.235043544],[4.409147563,47.235156282],[4.409151477,47.235406548],[4.408486648,47.23566404],[4.408494709,47.236072727],[4.40774729,47.236407753],[4.407534036,47.23704873],[4.407185539,47.237371704],[4.40556798,47.238406985],[4.404858405,47.238573157],[4.404489469,47.23887386],[4.403394845,47.237964202],[4.404902791,47.237387686],[4.405353297,47.237122909],[4.405086474,47.236575095],[4.404477749,47.236906618],[4.403483472,47.235534736],[4.402757218,47.234300067],[4.402220999,47.233812232],[4.402429494,47.233645836],[4.404730584,47.232668044],[4.405213436,47.232580255],[4.405083462,47.23094489],[4.405264612,47.23049159],[4.406292232,47.229753398],[4.404906258,47.229778309],[4.40452378,47.229710011],[4.404010157,47.229377681],[4.403500779,47.229309116],[4.403320416,47.228830482],[4.402105591,47.228016809],[4.401119738,47.227010369],[4.400573182,47.226223715],[4.400246602,47.225407389],[4.399250934,47.225290656],[4.3985807,47.225032225],[4.397632959,47.224419675],[4.396894211,47.22411794],[4.39492483,47.224422587],[4.393998888,47.22439411],[4.393063311,47.224095619],[4.392521598,47.223745568],[4.392308846,47.223389762],[4.384671804,47.225123597],[4.384660256,47.225496503],[4.384245975,47.225936347],[4.382446113,47.225950626],[4.381819441,47.22604724],[4.381297262,47.226558591],[4.379166889,47.227704963],[4.37838331,47.228024023],[4.377812743,47.228712412],[4.377518476,47.228938309],[4.375687781,47.229818134],[4.371227523,47.234003823],[4.369985087,47.235308785]]]],&quot;type&quot;:&quot;MultiPolygon&quot;}"/>
    <s v="47.248410215, 4.402898279"/>
  </r>
  <r>
    <x v="0"/>
    <x v="486"/>
    <s v="21377"/>
    <s v="CC des Terres d'Auxois"/>
    <s v="200071017"/>
    <s v="CC"/>
    <s v="Côte-d'Or"/>
    <s v="21"/>
    <s v="Bourgogne-Franche-Comté"/>
    <s v="27"/>
    <s v="BT &lt;= 36 kVA"/>
    <m/>
    <m/>
    <n v="0"/>
    <n v="0"/>
    <n v="0"/>
    <n v="0"/>
    <n v="0"/>
    <n v="0"/>
    <n v="0"/>
    <n v="0"/>
    <n v="0"/>
    <n v="0"/>
    <s v="{&quot;coordinates&quot;:[[[[4.599793602,47.344933842],[4.599154689,47.34492103],[4.597810685,47.344452405],[4.597413479,47.344459669],[4.597282131,47.344809032],[4.598563761,47.34518488],[4.598635793,47.346402139],[4.599010723,47.346491521],[4.598887079,47.347321597],[4.599151771,47.348157132],[4.599224945,47.349056531],[4.598761874,47.349388852],[4.599046663,47.350187193],[4.598869412,47.350685756],[4.59883392,47.351406569],[4.597521777,47.351701944],[4.596981108,47.352010113],[4.5968087,47.352494199],[4.596955984,47.353080138],[4.597260736,47.353169591],[4.597185994,47.353507369],[4.59815591,47.353464318],[4.597907446,47.354286202],[4.59689838,47.354617018],[4.597420284,47.355279743],[4.59847368,47.355547081],[4.599077028,47.35560721],[4.598921568,47.35612618],[4.600453003,47.35593852],[4.599920639,47.356348333],[4.603911621,47.35670209],[4.604099886,47.356927293],[4.606241118,47.357500982],[4.60662281,47.357326429],[4.607567148,47.357488946],[4.608229097,47.35769048],[4.608753619,47.357992957],[4.610524154,47.358486162],[4.612057063,47.359228447],[4.613543632,47.359441918],[4.613735579,47.359303291],[4.614715353,47.358968235],[4.6152061,47.358059207],[4.61599261,47.357863688],[4.616838622,47.357532273],[4.617773887,47.356821439],[4.619333317,47.355982145],[4.619496832,47.356219375],[4.6200171,47.355984318],[4.621959621,47.354757872],[4.62244463,47.354715984],[4.623185965,47.354212205],[4.623786421,47.353519503],[4.625463115,47.351921238],[4.626103511,47.351892467],[4.627190153,47.350631983],[4.62748644,47.350047967],[4.628513651,47.348752285],[4.629425629,47.34841895],[4.630972556,47.347443703],[4.631608842,47.346845897],[4.633211002,47.345598819],[4.633523078,47.345188343],[4.633572986,47.344782454],[4.63310742,47.343022385],[4.634084042,47.343119401],[4.63468564,47.343299123],[4.635312947,47.343670269],[4.636388573,47.343190506],[4.636360539,47.342531796],[4.636931234,47.340134946],[4.636380788,47.339894187],[4.635676553,47.339866289],[4.635702731,47.339377894],[4.635425627,47.338847848],[4.640090739,47.335590978],[4.639422767,47.335100675],[4.638765473,47.334916362],[4.638176706,47.334894054],[4.637530443,47.334984206],[4.636931073,47.335222262],[4.635053266,47.336277894],[4.635001329,47.336573062],[4.634279566,47.336272576],[4.63262899,47.336701879],[4.631987406,47.337164707],[4.631483613,47.337759758],[4.63124187,47.338304304],[4.631812025,47.339238132],[4.633126952,47.340486537],[4.63160022,47.341638917],[4.628210697,47.341693684],[4.626961107,47.34189848],[4.624025478,47.342901205],[4.621895048,47.342628433],[4.621107391,47.342602512],[4.620885924,47.342243636],[4.620091578,47.34225922],[4.61942693,47.34218295],[4.61724381,47.342225972],[4.616141642,47.342533046],[4.615695429,47.343156036],[4.6151793,47.34348106],[4.612870441,47.34366171],[4.611611341,47.343641368],[4.610867104,47.34329693],[4.610622266,47.343481308],[4.610048791,47.343573897],[4.609207537,47.34427887],[4.607635693,47.344741836],[4.607312656,47.344925488],[4.60515645,47.345119178],[4.604696367,47.345017485],[4.603176416,47.345046576],[4.602149377,47.345167895],[4.601134672,47.345214301],[4.6000991,47.345138529],[4.599793602,47.344933842]]]],&quot;type&quot;:&quot;MultiPolygon&quot;}"/>
    <s v="47.348892074, 4.615895971"/>
  </r>
  <r>
    <x v="0"/>
    <x v="486"/>
    <s v="21377"/>
    <s v="CC des Terres d'Auxois"/>
    <s v="200071017"/>
    <s v="CC"/>
    <s v="Côte-d'Or"/>
    <s v="21"/>
    <s v="Bourgogne-Franche-Comté"/>
    <s v="27"/>
    <s v="HTA"/>
    <n v="0"/>
    <n v="0"/>
    <n v="1"/>
    <n v="25221.317999999999"/>
    <n v="0"/>
    <n v="0"/>
    <n v="0"/>
    <n v="0"/>
    <n v="0"/>
    <n v="0"/>
    <n v="0"/>
    <n v="0"/>
    <s v="{&quot;coordinates&quot;:[[[[4.599793602,47.344933842],[4.599154689,47.34492103],[4.597810685,47.344452405],[4.597413479,47.344459669],[4.597282131,47.344809032],[4.598563761,47.34518488],[4.598635793,47.346402139],[4.599010723,47.346491521],[4.598887079,47.347321597],[4.599151771,47.348157132],[4.599224945,47.349056531],[4.598761874,47.349388852],[4.599046663,47.350187193],[4.598869412,47.350685756],[4.59883392,47.351406569],[4.597521777,47.351701944],[4.596981108,47.352010113],[4.5968087,47.352494199],[4.596955984,47.353080138],[4.597260736,47.353169591],[4.597185994,47.353507369],[4.59815591,47.353464318],[4.597907446,47.354286202],[4.59689838,47.354617018],[4.597420284,47.355279743],[4.59847368,47.355547081],[4.599077028,47.35560721],[4.598921568,47.35612618],[4.600453003,47.35593852],[4.599920639,47.356348333],[4.603911621,47.35670209],[4.604099886,47.356927293],[4.606241118,47.357500982],[4.60662281,47.357326429],[4.607567148,47.357488946],[4.608229097,47.35769048],[4.608753619,47.357992957],[4.610524154,47.358486162],[4.612057063,47.359228447],[4.613543632,47.359441918],[4.613735579,47.359303291],[4.614715353,47.358968235],[4.6152061,47.358059207],[4.61599261,47.357863688],[4.616838622,47.357532273],[4.617773887,47.356821439],[4.619333317,47.355982145],[4.619496832,47.356219375],[4.6200171,47.355984318],[4.621959621,47.354757872],[4.62244463,47.354715984],[4.623185965,47.354212205],[4.623786421,47.353519503],[4.625463115,47.351921238],[4.626103511,47.351892467],[4.627190153,47.350631983],[4.62748644,47.350047967],[4.628513651,47.348752285],[4.629425629,47.34841895],[4.630972556,47.347443703],[4.631608842,47.346845897],[4.633211002,47.345598819],[4.633523078,47.345188343],[4.633572986,47.344782454],[4.63310742,47.343022385],[4.634084042,47.343119401],[4.63468564,47.343299123],[4.635312947,47.343670269],[4.636388573,47.343190506],[4.636360539,47.342531796],[4.636931234,47.340134946],[4.636380788,47.339894187],[4.635676553,47.339866289],[4.635702731,47.339377894],[4.635425627,47.338847848],[4.640090739,47.335590978],[4.639422767,47.335100675],[4.638765473,47.334916362],[4.638176706,47.334894054],[4.637530443,47.334984206],[4.636931073,47.335222262],[4.635053266,47.336277894],[4.635001329,47.336573062],[4.634279566,47.336272576],[4.63262899,47.336701879],[4.631987406,47.337164707],[4.631483613,47.337759758],[4.63124187,47.338304304],[4.631812025,47.339238132],[4.633126952,47.340486537],[4.63160022,47.341638917],[4.628210697,47.341693684],[4.626961107,47.34189848],[4.624025478,47.342901205],[4.621895048,47.342628433],[4.621107391,47.342602512],[4.620885924,47.342243636],[4.620091578,47.34225922],[4.61942693,47.34218295],[4.61724381,47.342225972],[4.616141642,47.342533046],[4.615695429,47.343156036],[4.6151793,47.34348106],[4.612870441,47.34366171],[4.611611341,47.343641368],[4.610867104,47.34329693],[4.610622266,47.343481308],[4.610048791,47.343573897],[4.609207537,47.34427887],[4.607635693,47.344741836],[4.607312656,47.344925488],[4.60515645,47.345119178],[4.604696367,47.345017485],[4.603176416,47.345046576],[4.602149377,47.345167895],[4.601134672,47.345214301],[4.6000991,47.345138529],[4.599793602,47.344933842]]]],&quot;type&quot;:&quot;MultiPolygon&quot;}"/>
    <s v="47.348892074, 4.615895971"/>
  </r>
  <r>
    <x v="0"/>
    <x v="487"/>
    <s v="21376"/>
    <s v="CC Auxonne Pontailler Val de Saône"/>
    <s v="200070902"/>
    <s v="CC"/>
    <s v="Côte-d'Or"/>
    <s v="21"/>
    <s v="Bourgogne-Franche-Comté"/>
    <s v="27"/>
    <s v="BT &lt;= 36 kVA"/>
    <m/>
    <m/>
    <n v="0"/>
    <n v="0"/>
    <n v="0"/>
    <n v="0"/>
    <n v="0"/>
    <n v="0"/>
    <n v="0"/>
    <n v="0"/>
    <n v="0"/>
    <n v="0"/>
    <s v="{&quot;coordinates&quot;:[[[[5.325015414,47.339452245],[5.326339222,47.341229666],[5.326569996,47.342548947],[5.329539854,47.343324285],[5.328505776,47.344715757],[5.32835723,47.345384289],[5.329741258,47.34634541],[5.32907167,47.347312589],[5.328358605,47.348011352],[5.331126763,47.349901153],[5.331325063,47.3503781],[5.332744766,47.351606853],[5.334213302,47.352372593],[5.332739654,47.353074054],[5.333469668,47.353617772],[5.333057026,47.353880933],[5.334037464,47.354727627],[5.334720061,47.354394192],[5.335136307,47.35470104],[5.333621024,47.35545198],[5.333810975,47.355675118],[5.331837453,47.356312756],[5.332140293,47.356663319],[5.332690788,47.357710484],[5.333319826,47.358216603],[5.333829482,47.358476549],[5.333313213,47.358978653],[5.332328243,47.360376364],[5.332735437,47.36044384],[5.333588067,47.360360972],[5.334522954,47.360432251],[5.337505108,47.361251284],[5.338402953,47.36050282],[5.340487339,47.361249783],[5.340122507,47.360270061],[5.340168174,47.359190207],[5.340431829,47.358884091],[5.340992407,47.358639538],[5.341074437,47.357785905],[5.341333007,47.357242126],[5.341200517,47.356514399],[5.341415669,47.356220965],[5.342005411,47.355734453],[5.343266467,47.355476664],[5.343802893,47.354862429],[5.344808414,47.354823224],[5.347310985,47.353105639],[5.348113719,47.352733671],[5.348354787,47.352427991],[5.351721386,47.353708107],[5.351944791,47.35339287],[5.352656654,47.353246064],[5.352867459,47.352976111],[5.352812205,47.352653008],[5.353009842,47.352445464],[5.354390369,47.352195037],[5.354866963,47.35124783],[5.355526442,47.350965173],[5.356471467,47.349278954],[5.357165144,47.349292798],[5.357102831,47.348809527],[5.356607223,47.348447627],[5.3568832,47.348093486],[5.355876133,47.346102827],[5.355050381,47.34377345],[5.354617662,47.343001383],[5.354652438,47.342374744],[5.353348504,47.341737414],[5.352722288,47.34105392],[5.352315413,47.3399634],[5.352333385,47.339799123],[5.35052909,47.339472705],[5.349698303,47.339168896],[5.349315454,47.339533288],[5.348541691,47.339109435],[5.346862124,47.338483233],[5.346581577,47.337915206],[5.345701448,47.337390812],[5.345041948,47.336639503],[5.341791386,47.334104103],[5.341521466,47.333747496],[5.341051795,47.33348858],[5.340212897,47.332721949],[5.340372021,47.332664704],[5.339351155,47.331309124],[5.340058532,47.330640117],[5.338697862,47.329480509],[5.33801581,47.329970675],[5.337922058,47.330312098],[5.337555417,47.330379822],[5.337428729,47.33072551],[5.336128457,47.33104348],[5.335856824,47.331224566],[5.335177891,47.33114816],[5.335084362,47.3315256],[5.334461835,47.331619174],[5.334264143,47.332068956],[5.331484006,47.333727015],[5.331088817,47.333687217],[5.330844618,47.333982118],[5.330352862,47.33406764],[5.33032635,47.334311339],[5.32968547,47.334562863],[5.32961409,47.334963269],[5.329278709,47.335050152],[5.327982987,47.335965046],[5.327631607,47.336507957],[5.32692567,47.337154338],[5.326148464,47.338235338],[5.325022723,47.339284584],[5.325015414,47.339452245]]]],&quot;type&quot;:&quot;MultiPolygon&quot;}"/>
    <s v="47.345224268, 5.340269419"/>
  </r>
  <r>
    <x v="0"/>
    <x v="487"/>
    <s v="21376"/>
    <s v="CC Auxonne Pontailler Val de Saône"/>
    <s v="200070902"/>
    <s v="CC"/>
    <s v="Côte-d'Or"/>
    <s v="21"/>
    <s v="Bourgogne-Franche-Comté"/>
    <s v="27"/>
    <s v="BT &gt; 36 kVA"/>
    <n v="1"/>
    <n v="131.44499999999999"/>
    <n v="0"/>
    <n v="0"/>
    <n v="0"/>
    <n v="0"/>
    <n v="0"/>
    <n v="0"/>
    <n v="0"/>
    <n v="0"/>
    <n v="0"/>
    <n v="0"/>
    <s v="{&quot;coordinates&quot;:[[[[5.325015414,47.339452245],[5.326339222,47.341229666],[5.326569996,47.342548947],[5.329539854,47.343324285],[5.328505776,47.344715757],[5.32835723,47.345384289],[5.329741258,47.34634541],[5.32907167,47.347312589],[5.328358605,47.348011352],[5.331126763,47.349901153],[5.331325063,47.3503781],[5.332744766,47.351606853],[5.334213302,47.352372593],[5.332739654,47.353074054],[5.333469668,47.353617772],[5.333057026,47.353880933],[5.334037464,47.354727627],[5.334720061,47.354394192],[5.335136307,47.35470104],[5.333621024,47.35545198],[5.333810975,47.355675118],[5.331837453,47.356312756],[5.332140293,47.356663319],[5.332690788,47.357710484],[5.333319826,47.358216603],[5.333829482,47.358476549],[5.333313213,47.358978653],[5.332328243,47.360376364],[5.332735437,47.36044384],[5.333588067,47.360360972],[5.334522954,47.360432251],[5.337505108,47.361251284],[5.338402953,47.36050282],[5.340487339,47.361249783],[5.340122507,47.360270061],[5.340168174,47.359190207],[5.340431829,47.358884091],[5.340992407,47.358639538],[5.341074437,47.357785905],[5.341333007,47.357242126],[5.341200517,47.356514399],[5.341415669,47.356220965],[5.342005411,47.355734453],[5.343266467,47.355476664],[5.343802893,47.354862429],[5.344808414,47.354823224],[5.347310985,47.353105639],[5.348113719,47.352733671],[5.348354787,47.352427991],[5.351721386,47.353708107],[5.351944791,47.35339287],[5.352656654,47.353246064],[5.352867459,47.352976111],[5.352812205,47.352653008],[5.353009842,47.352445464],[5.354390369,47.352195037],[5.354866963,47.35124783],[5.355526442,47.350965173],[5.356471467,47.349278954],[5.357165144,47.349292798],[5.357102831,47.348809527],[5.356607223,47.348447627],[5.3568832,47.348093486],[5.355876133,47.346102827],[5.355050381,47.34377345],[5.354617662,47.343001383],[5.354652438,47.342374744],[5.353348504,47.341737414],[5.352722288,47.34105392],[5.352315413,47.3399634],[5.352333385,47.339799123],[5.35052909,47.339472705],[5.349698303,47.339168896],[5.349315454,47.339533288],[5.348541691,47.339109435],[5.346862124,47.338483233],[5.346581577,47.337915206],[5.345701448,47.337390812],[5.345041948,47.336639503],[5.341791386,47.334104103],[5.341521466,47.333747496],[5.341051795,47.33348858],[5.340212897,47.332721949],[5.340372021,47.332664704],[5.339351155,47.331309124],[5.340058532,47.330640117],[5.338697862,47.329480509],[5.33801581,47.329970675],[5.337922058,47.330312098],[5.337555417,47.330379822],[5.337428729,47.33072551],[5.336128457,47.33104348],[5.335856824,47.331224566],[5.335177891,47.33114816],[5.335084362,47.3315256],[5.334461835,47.331619174],[5.334264143,47.332068956],[5.331484006,47.333727015],[5.331088817,47.333687217],[5.330844618,47.333982118],[5.330352862,47.33406764],[5.33032635,47.334311339],[5.32968547,47.334562863],[5.32961409,47.334963269],[5.329278709,47.335050152],[5.327982987,47.335965046],[5.327631607,47.336507957],[5.32692567,47.337154338],[5.326148464,47.338235338],[5.325022723,47.339284584],[5.325015414,47.339452245]]]],&quot;type&quot;:&quot;MultiPolygon&quot;}"/>
    <s v="47.345224268, 5.340269419"/>
  </r>
  <r>
    <x v="0"/>
    <x v="488"/>
    <s v="21374"/>
    <s v="CC du Pays Arnay Liernais"/>
    <s v="200071173"/>
    <s v="CC"/>
    <s v="Côte-d'Or"/>
    <s v="21"/>
    <s v="Bourgogne-Franche-Comté"/>
    <s v="27"/>
    <s v="BT &lt;= 36 kVA"/>
    <m/>
    <m/>
    <n v="0"/>
    <n v="0"/>
    <n v="0"/>
    <n v="0"/>
    <n v="0"/>
    <n v="0"/>
    <n v="0"/>
    <n v="0"/>
    <n v="0"/>
    <n v="0"/>
    <s v="{&quot;coordinates&quot;:[[[[4.461878747,47.084718109],[4.463014031,47.08428863],[4.464551191,47.083852247],[4.466575793,47.086265046],[4.467911516,47.08743581],[4.467770479,47.09005256],[4.467705943,47.090491006],[4.467794778,47.091332716],[4.468241123,47.091745765],[4.467811511,47.092383348],[4.468872529,47.092659823],[4.469276398,47.092529526],[4.471042737,47.092367491],[4.471881804,47.092530601],[4.472349642,47.093053219],[4.475793756,47.094117781],[4.478018085,47.095510304],[4.47838119,47.095624523],[4.479278297,47.095689588],[4.480594236,47.096697476],[4.480572586,47.096773393],[4.481002945,47.096647218],[4.481783211,47.096154569],[4.482500242,47.095856327],[4.482646945,47.095532978],[4.483152645,47.095413933],[4.483823074,47.094908272],[4.484801696,47.095012769],[4.48567237,47.095314947],[4.48620577,47.095148708],[4.48658583,47.095207755],[4.486709096,47.095470008],[4.487814665,47.095730429],[4.488392745,47.095940902],[4.488640027,47.096157433],[4.489453962,47.096456712],[4.490333564,47.096650684],[4.490742767,47.096952469],[4.491395731,47.097104331],[4.492210221,47.097470219],[4.492693839,47.097458573],[4.493244698,47.097303783],[4.494103718,47.097610551],[4.495230094,47.097714852],[4.495622127,47.098061866],[4.496491187,47.098491851],[4.499613386,47.099425708],[4.500160458,47.099750885],[4.500929812,47.099912891],[4.501458909,47.100207679],[4.502650675,47.101378118],[4.503157603,47.101349918],[4.503504076,47.101715507],[4.504076128,47.101610816],[4.504196443,47.101905506],[4.50456468,47.101869199],[4.505895173,47.10271453],[4.506723311,47.102948671],[4.507140741,47.102643373],[4.50806537,47.102885251],[4.50899287,47.10285244],[4.510725728,47.102193178],[4.512463357,47.101799467],[4.513107793,47.101455159],[4.513842284,47.101829147],[4.514769164,47.101634212],[4.516022109,47.100701108],[4.516503619,47.100754225],[4.517130398,47.100439841],[4.519189132,47.099651908],[4.52036039,47.099006179],[4.520571789,47.099160982],[4.523506858,47.099382583],[4.524571985,47.099089395],[4.52531872,47.099102058],[4.526328903,47.099011286],[4.52616748,47.099225029],[4.527298422,47.099533367],[4.528365144,47.098645808],[4.528593022,47.098962465],[4.528636051,47.099410334],[4.529122084,47.0993904],[4.529298212,47.099741958],[4.5307776,47.099177592],[4.531132232,47.099545694],[4.534764848,47.098002736],[4.535028149,47.097663362],[4.536379571,47.096453176],[4.536821688,47.095448666],[4.536696704,47.094209465],[4.537044965,47.093798718],[4.536797622,47.093494042],[4.536376645,47.091954411],[4.538892716,47.08993358],[4.539277643,47.090069831],[4.539886662,47.089973472],[4.541362594,47.088793979],[4.543310082,47.090365454],[4.543847831,47.090496949],[4.544055824,47.090347392],[4.544906138,47.090113612],[4.545314958,47.089794779],[4.545561146,47.088954037],[4.545627345,47.087997737],[4.54626595,47.08695724],[4.547093622,47.086395969],[4.545673612,47.086024155],[4.545444387,47.085892147],[4.544713466,47.085827177],[4.543567848,47.085598449],[4.542650738,47.084923622],[4.542441928,47.084398724],[4.541339406,47.083693043],[4.540461954,47.083850619],[4.53937671,47.083748914],[4.539283528,47.083301714],[4.538925746,47.082913866],[4.539021419,47.082201209],[4.539372815,47.081626522],[4.53923362,47.080860262],[4.539661308,47.080095455],[4.539975625,47.079746381],[4.540263672,47.079677708],[4.541039743,47.079757412],[4.542836782,47.08018278],[4.543498072,47.080212672],[4.54534048,47.079827858],[4.547202457,47.07888535],[4.546879625,47.077556948],[4.546582452,47.077628462],[4.546127013,47.07742114],[4.54557415,47.076619896],[4.544090374,47.075714928],[4.54341593,47.07517734],[4.542961555,47.074176661],[4.542128899,47.073682601],[4.541697262,47.07361452],[4.540756311,47.073250665],[4.54031358,47.072932391],[4.539775867,47.072749553],[4.537596165,47.072576866],[4.536107309,47.07227159],[4.534538173,47.072294238],[4.533168329,47.071909002],[4.53206186,47.071932681],[4.531368791,47.071847316],[4.530939758,47.07196286],[4.530427321,47.072901651],[4.530159066,47.073109614],[4.52957274,47.073302876],[4.52924436,47.073296416],[4.528116958,47.073047487],[4.526573287,47.072247546],[4.525992742,47.072132748],[4.525140318,47.071725275],[4.524481111,47.071625015],[4.524401074,47.071871002],[4.523880458,47.072477592],[4.521827005,47.073974242],[4.515946059,47.07590743],[4.512508212,47.076793524],[4.512570293,47.075858011],[4.512405344,47.074629211],[4.512429723,47.073900402],[4.512073296,47.071670969],[4.51168606,47.070927734],[4.511631747,47.070447587],[4.510920501,47.069334887],[4.510634351,47.068482268],[4.510142879,47.068062763],[4.509234476,47.067626191],[4.509010971,47.06703299],[4.508346398,47.066690478],[4.507773883,47.066953687],[4.50727578,47.067050234],[4.507270801,47.066494701],[4.504991867,47.06662526],[4.504598129,47.066069386],[4.505040396,47.065955569],[4.503771927,47.063141865],[4.503409862,47.063248331],[4.502891426,47.062519381],[4.503028289,47.062465372],[4.502970386,47.061191041],[4.50341239,47.061069127],[4.504377575,47.061043057],[4.504204342,47.060217767],[4.503993392,47.059788281],[4.503640158,47.0598325],[4.503389277,47.060097806],[4.502770269,47.060109461],[4.501907001,47.059914475],[4.500507818,47.060586406],[4.500470954,47.060682336],[4.500599574,47.060805833],[4.500532256,47.061607237],[4.500398094,47.061995287],[4.500151412,47.06212816],[4.500269283,47.062433694],[4.500205081,47.063442168],[4.50053103,47.063790024],[4.50080294,47.064705886],[4.500624842,47.065172848],[4.500231294,47.065427392],[4.500075902,47.066379417],[4.498504592,47.06674469],[4.497422782,47.067178338],[4.496735947,47.066553298],[4.495977357,47.065621219],[4.495826694,47.064892879],[4.494165968,47.064979201],[4.492466923,47.06487149],[4.492574353,47.06537257],[4.492371305,47.065940695],[4.490585786,47.065995259],[4.489916847,47.06634877],[4.489584462,47.066815902],[4.48930047,47.066983449],[4.487305975,47.067346818],[4.486862055,47.067737035],[4.486378517,47.067933257],[4.485948615,47.06926339],[4.485021039,47.071235653],[4.481774369,47.07419397],[4.480955861,47.074386358],[4.480584172,47.074386618],[4.480371535,47.07470721],[4.479861789,47.075008194],[4.479624772,47.076314215],[4.47872239,47.076141167],[4.478981891,47.075269789],[4.478076898,47.075193121],[4.476925441,47.075309595],[4.476487855,47.07545476],[4.476586402,47.076791605],[4.474619499,47.076637524],[4.47247113,47.076836906],[4.471602477,47.078141048],[4.470165248,47.079092227],[4.46939304,47.079488349],[4.468481086,47.079835815],[4.468039434,47.080172799],[4.463727368,47.081427814],[4.463531582,47.081548255],[4.463404114,47.082194605],[4.463104734,47.082432517],[4.462060419,47.082423219],[4.460904454,47.082574707],[4.46146247,47.082881016],[4.462337165,47.083781227],[4.461878747,47.084718109]]]],&quot;type&quot;:&quot;MultiPolygon&quot;}"/>
    <s v="47.084238392, 4.505907144"/>
  </r>
  <r>
    <x v="0"/>
    <x v="183"/>
    <s v="21371"/>
    <s v="CC Auxonne Pontailler Val de Saône"/>
    <s v="200070902"/>
    <s v="CC"/>
    <s v="Côte-d'Or"/>
    <s v="21"/>
    <s v="Bourgogne-Franche-Comté"/>
    <s v="27"/>
    <s v="HTA"/>
    <n v="0"/>
    <n v="0"/>
    <n v="0"/>
    <n v="0"/>
    <n v="1"/>
    <n v="165.797"/>
    <n v="0"/>
    <n v="0"/>
    <n v="0"/>
    <n v="0"/>
    <n v="0"/>
    <n v="0"/>
    <s v="{&quot;coordinates&quot;:[[[[5.371470051,47.137801716],[5.370551574,47.13420782],[5.370275188,47.133565878],[5.369643035,47.132667317],[5.3679985,47.130895985],[5.367286215,47.130274668],[5.365740932,47.12913717],[5.364644588,47.128454338],[5.363039642,47.12775937],[5.361223015,47.127202006],[5.355970994,47.126216555],[5.353952887,47.125937898],[5.35267616,47.125863897],[5.349617768,47.126029649],[5.346444827,47.126171523],[5.343574892,47.125907262],[5.340611007,47.124937784],[5.335259689,47.122712256],[5.333422295,47.122090934],[5.331682644,47.12116588],[5.331093553,47.12075623],[5.330626921,47.120309884],[5.329399821,47.118754788],[5.32741557,47.117141966],[5.325566596,47.116031679],[5.324911051,47.115241442],[5.32380653,47.113003801],[5.32355416,47.112689126],[5.322069854,47.111310257],[5.32132672,47.110781158],[5.32040309,47.110318727],[5.316488284,47.109018262],[5.314405999,47.108545665],[5.312803684,47.108343547],[5.313166108,47.108919045],[5.311995376,47.111150957],[5.309920115,47.112566887],[5.310041396,47.112718482],[5.310645053,47.112919884],[5.311325567,47.113282773],[5.311314573,47.113795485],[5.310659565,47.114181461],[5.311172184,47.114690014],[5.310947458,47.114895359],[5.310048011,47.114750306],[5.309779912,47.115051988],[5.310557613,47.115403933],[5.310592461,47.115632012],[5.310020027,47.11612892],[5.309676711,47.117076997],[5.308901712,47.117835541],[5.308542976,47.118763206],[5.308049793,47.119232401],[5.307908929,47.120410609],[5.307484329,47.120848709],[5.306066204,47.12147415],[5.302235909,47.123551783],[5.302073658,47.124510638],[5.301740114,47.125043275],[5.301580575,47.125664319],[5.301622472,47.126768623],[5.301769536,47.127585318],[5.301540693,47.128808495],[5.301263165,47.129324704],[5.301228029,47.129830685],[5.300393816,47.131465803],[5.299663481,47.132196366],[5.299276196,47.132801215],[5.29776728,47.134494753],[5.296574259,47.135302935],[5.296003662,47.136036605],[5.295250486,47.136667614],[5.29530871,47.137135712],[5.295161228,47.137546645],[5.295375505,47.1380837],[5.295281465,47.138509785],[5.295542523,47.139772758],[5.295530102,47.141463574],[5.295889472,47.142338205],[5.296067791,47.143331714],[5.296276666,47.143710356],[5.296332623,47.14424875],[5.296036853,47.144835555],[5.296049517,47.145287443],[5.295503633,47.146107981],[5.295387912,47.146892962],[5.295604981,47.147432663],[5.295558803,47.147774034],[5.295002387,47.148565055],[5.29452159,47.148931257],[5.294293615,47.149777906],[5.293994979,47.150329635],[5.294108357,47.151441519],[5.294636665,47.152623534],[5.293585006,47.153661241],[5.294194796,47.154028336],[5.294605069,47.153958055],[5.294829046,47.154225617],[5.294940447,47.15476381],[5.294914509,47.155580333],[5.29466071,47.155883488],[5.293671506,47.156683979],[5.293267888,47.157190048],[5.292216166,47.15791881],[5.2913401,47.158338758],[5.290546582,47.159116431],[5.290119821,47.159700404],[5.289892377,47.160438048],[5.289341764,47.160966824],[5.289173958,47.161306092],[5.288493736,47.16148887],[5.286818038,47.161583236],[5.28566187,47.162313097],[5.285655668,47.16288244],[5.285525694,47.16364697],[5.28409966,47.163838141],[5.283873632,47.164518099],[5.287935326,47.164569381],[5.287955309,47.164635635],[5.290136219,47.164618624],[5.290698522,47.164394939],[5.291673082,47.163742479],[5.292721491,47.165568985],[5.296607474,47.165275786],[5.296976294,47.16497485],[5.298015763,47.166587129],[5.299054736,47.166856513],[5.299436954,47.166714721],[5.300057682,47.167178842],[5.303347056,47.168774269],[5.305685898,47.169788695],[5.30664623,47.170439661],[5.307519571,47.170786126],[5.308765937,47.171515136],[5.309358239,47.171621309],[5.309786152,47.170758936],[5.310336811,47.170818199],[5.312443914,47.17055276],[5.31325353,47.170614042],[5.314526894,47.170279658],[5.316131591,47.170217839],[5.317214468,47.169999821],[5.317414414,47.169674277],[5.317966447,47.169489394],[5.318797752,47.169502467],[5.319494764,47.169647922],[5.319953209,47.169620721],[5.321270088,47.169868127],[5.322098331,47.1695651],[5.323345076,47.169472533],[5.323741405,47.169077286],[5.324244465,47.168798785],[5.325668895,47.170190542],[5.325884724,47.17063114],[5.326880373,47.171787414],[5.327499485,47.171443519],[5.328492623,47.172601632],[5.330952937,47.171586591],[5.331685802,47.172192399],[5.331545445,47.172580716],[5.331838319,47.173121528],[5.332506279,47.173539496],[5.332883112,47.173457147],[5.334376132,47.173711664],[5.334871622,47.173959266],[5.335678059,47.173884454],[5.336152783,47.173957737],[5.336642947,47.175116925],[5.338093242,47.174690444],[5.338413054,47.17560628],[5.338402777,47.175886599],[5.339682815,47.175523883],[5.339817452,47.175825591],[5.340415992,47.175920673],[5.340792686,47.176199474],[5.341325725,47.176124746],[5.342193087,47.175537071],[5.342869177,47.176412362],[5.344725652,47.176213556],[5.346166306,47.17617266],[5.346320461,47.176375792],[5.349866523,47.175060927],[5.351905088,47.174587201],[5.354805878,47.174409342],[5.35568066,47.174417665],[5.355912597,47.173952695],[5.355452952,47.170542144],[5.355856897,47.167700362],[5.357224401,47.164847962],[5.357898706,47.164111875],[5.359551594,47.162382191],[5.362096073,47.160328952],[5.362792076,47.159458186],[5.363722856,47.157589155],[5.365105502,47.155487508],[5.366344511,47.153845431],[5.367200783,47.152358883],[5.368391637,47.14992515],[5.369631668,47.146721197],[5.370564898,47.144678208],[5.371888534,47.139751264],[5.371855209,47.13920432],[5.371470051,47.137801716]]]],&quot;type&quot;:&quot;MultiPolygon&quot;}"/>
    <s v="47.145929486, 5.330026944"/>
  </r>
  <r>
    <x v="0"/>
    <x v="185"/>
    <s v="21369"/>
    <s v="CC Mirebellois et Fontenois"/>
    <s v="200072825"/>
    <s v="CC"/>
    <s v="Côte-d'Or"/>
    <s v="21"/>
    <s v="Bourgogne-Franche-Comté"/>
    <s v="27"/>
    <s v="BT &gt; 36 kVA"/>
    <n v="1"/>
    <n v="101.68"/>
    <n v="0"/>
    <n v="0"/>
    <n v="0"/>
    <n v="0"/>
    <n v="0"/>
    <n v="0"/>
    <n v="0"/>
    <n v="0"/>
    <n v="0"/>
    <n v="0"/>
    <s v="{&quot;coordinates&quot;:[[[[5.227328844,47.386962898],[5.229528766,47.38820673],[5.230984394,47.388929872],[5.23530424,47.393177703],[5.236066689,47.394732724],[5.236257759,47.394575953],[5.237196224,47.396406756],[5.236900713,47.396921261],[5.237694315,47.397091505],[5.241266556,47.397547724],[5.24381151,47.397541862],[5.244008779,47.397375052],[5.246531191,47.397622625],[5.247307815,47.398905332],[5.251782364,47.403185604],[5.257677985,47.40396104],[5.257342192,47.402507739],[5.25681507,47.399250708],[5.257385648,47.397870766],[5.258320429,47.396951141],[5.26144316,47.39363307],[5.261198689,47.393276696],[5.262163122,47.392968849],[5.262511113,47.393358329],[5.263951188,47.394264188],[5.270547166,47.391240196],[5.271036779,47.391809702],[5.272457643,47.392823003],[5.273525024,47.392411282],[5.27551291,47.391471809],[5.276898224,47.392676675],[5.276914685,47.392845661],[5.277728754,47.391997579],[5.278319175,47.391005278],[5.278481737,47.390461744],[5.279914936,47.38873785],[5.280003881,47.387867045],[5.278922543,47.388071968],[5.275840494,47.388941973],[5.275666298,47.386900167],[5.274986028,47.386931495],[5.274692754,47.386613926],[5.274813143,47.386107245],[5.273652319,47.386188495],[5.27229738,47.385350434],[5.272255303,47.38504596],[5.271808137,47.385101531],[5.271173643,47.384835652],[5.271227645,47.383230664],[5.270412665,47.383148423],[5.27055315,47.382238794],[5.271096044,47.382252503],[5.270986465,47.381355865],[5.269382734,47.381089098],[5.26947655,47.380580239],[5.263586904,47.379670237],[5.26357876,47.379383111],[5.264765296,47.379474369],[5.264827457,47.379094013],[5.263274935,47.378907218],[5.263485676,47.377052422],[5.261766499,47.376936397],[5.262087127,47.375454106],[5.262319599,47.375213628],[5.258331859,47.374966081],[5.258005478,47.372221152],[5.258032174,47.370147496],[5.257905171,47.369397979],[5.257533823,47.367882311],[5.25714737,47.365471755],[5.256117064,47.365525988],[5.253875482,47.365838766],[5.253477435,47.365577213],[5.249447192,47.365056422],[5.24922646,47.365103023],[5.249361265,47.362975943],[5.246916391,47.362863848],[5.246204435,47.362891123],[5.2445346,47.36315034],[5.241459859,47.362999864],[5.241263828,47.362368738],[5.242361145,47.361667628],[5.241390483,47.359309728],[5.241444212,47.358438731],[5.241642605,47.358080075],[5.236802012,47.357719484],[5.235366219,47.357708395],[5.234835439,47.357756431],[5.232074645,47.358326439],[5.230562393,47.358835492],[5.231081815,47.361668637],[5.23201718,47.363156434],[5.233600345,47.364856916],[5.231266417,47.366647973],[5.230706479,47.367686278],[5.227530253,47.370873996],[5.225202849,47.373025021],[5.224572569,47.373714316],[5.224365258,47.374405418],[5.223441387,47.375880217],[5.228454353,47.384562932],[5.227250813,47.385754934],[5.226594472,47.386809462],[5.227328844,47.386962898]]]],&quot;type&quot;:&quot;MultiPolygon&quot;}"/>
    <s v="47.381144047, 5.247393652"/>
  </r>
  <r>
    <x v="0"/>
    <x v="186"/>
    <s v="21368"/>
    <s v="CC de Gevrey-Chambertin et de Nuits-Saint-Georges"/>
    <s v="200070894"/>
    <s v="CC"/>
    <s v="Côte-d'Or"/>
    <s v="21"/>
    <s v="Bourgogne-Franche-Comté"/>
    <s v="27"/>
    <s v="BT &gt; 36 kVA"/>
    <n v="3"/>
    <n v="259.38299999999998"/>
    <n v="0"/>
    <n v="0"/>
    <n v="0"/>
    <n v="0"/>
    <n v="0"/>
    <n v="0"/>
    <n v="0"/>
    <n v="0"/>
    <n v="0"/>
    <n v="0"/>
    <s v="{&quot;coordinates&quot;:[[[[4.894337634,47.09366967],[4.89389222,47.093377979],[4.89360179,47.092955866],[4.893163887,47.092539771],[4.891757972,47.092307926],[4.891253916,47.091621834],[4.891189817,47.090621449],[4.888754889,47.090674769],[4.888442165,47.090593423],[4.882205563,47.09026557],[4.882135356,47.089916392],[4.882592605,47.089114645],[4.882658635,47.088777658],[4.882185445,47.088102733],[4.882025865,47.087346152],[4.88173342,47.086749334],[4.881574109,47.084413149],[4.881411959,47.084111397],[4.88052822,47.084138387],[4.878014179,47.086795414],[4.87776724,47.087201079],[4.876639828,47.08704738],[4.876329522,47.08707223],[4.874249416,47.086745751],[4.873687059,47.086043421],[4.872966203,47.086167675],[4.872645981,47.085755001],[4.872065427,47.085932811],[4.871621979,47.085274474],[4.871970845,47.08518327],[4.871815695,47.084777826],[4.869102423,47.08284139],[4.868865647,47.082856926],[4.868267097,47.082476658],[4.86795564,47.082848222],[4.867245471,47.083013695],[4.866595313,47.083313278],[4.866904421,47.083901758],[4.868198295,47.084981343],[4.868543235,47.08553772],[4.868135215,47.085938763],[4.867630404,47.087009588],[4.866912819,47.08791454],[4.865732227,47.088052477],[4.863879987,47.088519132],[4.863118208,47.088796179],[4.862981076,47.088948783],[4.862876095,47.089535841],[4.862320539,47.089714098],[4.861854251,47.090071929],[4.86107474,47.091899113],[4.859565927,47.09395506],[4.858208063,47.093812992],[4.858640413,47.09468769],[4.858754894,47.095560293],[4.858659529,47.096121975],[4.859294633,47.096986205],[4.8594757,47.097494811],[4.859523693,47.098809756],[4.859319254,47.101753367],[4.859507476,47.101971877],[4.859702267,47.102763036],[4.860719842,47.102439575],[4.86282554,47.102690244],[4.863741698,47.10298167],[4.86545148,47.103224265],[4.866377406,47.103073338],[4.866922412,47.102777261],[4.867562376,47.102785837],[4.867737999,47.103096395],[4.868770461,47.102823053],[4.869356381,47.102832493],[4.870093899,47.102611636],[4.87243196,47.10214603],[4.878610264,47.100044757],[4.888046644,47.099067924],[4.892731461,47.098665317],[4.895943189,47.097927359],[4.897029029,47.097228716],[4.898697146,47.096700615],[4.900046264,47.096476722],[4.899514947,47.095694752],[4.898088808,47.095004024],[4.897504596,47.095078455],[4.89628187,47.095708204],[4.894337634,47.09366967]]]],&quot;type&quot;:&quot;MultiPolygon&quot;}"/>
    <s v="47.094402711, 4.87529791"/>
  </r>
  <r>
    <x v="0"/>
    <x v="188"/>
    <s v="21366"/>
    <s v="CC Rives de Saône"/>
    <s v="242101509"/>
    <s v="CC"/>
    <s v="Côte-d'Or"/>
    <s v="21"/>
    <s v="Bourgogne-Franche-Comté"/>
    <s v="27"/>
    <s v="BT &lt;= 36 kVA"/>
    <m/>
    <m/>
    <n v="0"/>
    <n v="0"/>
    <n v="0"/>
    <n v="0"/>
    <n v="0"/>
    <n v="0"/>
    <n v="0"/>
    <n v="0"/>
    <n v="0"/>
    <n v="0"/>
    <s v="{&quot;coordinates&quot;:[[[[5.194022297,47.123246844],[5.194888877,47.122719734],[5.195221259,47.122068561],[5.195649243,47.12178844],[5.196114419,47.121287853],[5.196046291,47.120555117],[5.196143074,47.120339825],[5.195983589,47.119890726],[5.196327107,47.119189801],[5.197122697,47.118185774],[5.197261576,47.117385158],[5.198054695,47.115901122],[5.196970393,47.115906415],[5.195908263,47.115549215],[5.195211703,47.115485885],[5.193754179,47.115754018],[5.192868914,47.116013984],[5.19183496,47.116186696],[5.190802255,47.116098187],[5.189958056,47.115713387],[5.188244296,47.114318299],[5.192398473,47.112785062],[5.191960527,47.112072843],[5.194208529,47.111359221],[5.193714292,47.110787678],[5.193472763,47.110655361],[5.192323538,47.110391648],[5.191673153,47.110131981],[5.190934706,47.1100424],[5.190477862,47.109545789],[5.187976597,47.109966917],[5.186909515,47.110296027],[5.186401387,47.110257902],[5.186148493,47.110105069],[5.185762364,47.109594495],[5.185657858,47.107960888],[5.185823021,47.107186808],[5.186330071,47.106808855],[5.18615794,47.106565331],[5.185580132,47.106271834],[5.185031858,47.105860692],[5.184540605,47.105652017],[5.18345836,47.105540064],[5.183267681,47.105717491],[5.182660578,47.105384004],[5.182744268,47.105235618],[5.182233539,47.104903912],[5.182203628,47.104523501],[5.180821604,47.104337024],[5.180319689,47.102559598],[5.181689968,47.100534301],[5.180261295,47.100039775],[5.178605264,47.09858582],[5.177168142,47.097586151],[5.1763051,47.09711695],[5.175545143,47.096816027],[5.173185628,47.095310387],[5.172634766,47.095615254],[5.171733152,47.095954629],[5.170056136,47.096231099],[5.169829353,47.095544558],[5.168752902,47.095439568],[5.168925956,47.096069478],[5.168230467,47.096123955],[5.166762593,47.096419871],[5.163264762,47.097335591],[5.163305348,47.097558192],[5.159885369,47.098280513],[5.158599039,47.099390718],[5.157240497,47.100279795],[5.156892407,47.100612323],[5.156690976,47.101050191],[5.156866391,47.102895941],[5.157099729,47.103156377],[5.157906086,47.103134125],[5.157993589,47.103474736],[5.157201357,47.104772938],[5.157657303,47.104992293],[5.158477825,47.10565246],[5.158219523,47.107009147],[5.160911698,47.106807556],[5.163628384,47.106198351],[5.164739704,47.106181153],[5.164857095,47.106804903],[5.159849659,47.109437464],[5.144590316,47.117883056],[5.141712914,47.117854421],[5.131736234,47.11746685],[5.131743919,47.118861786],[5.131302356,47.121141315],[5.139483008,47.12247001],[5.145180642,47.123498371],[5.145459966,47.126105927],[5.152241968,47.125625981],[5.152029015,47.124225853],[5.151739366,47.118856244],[5.151753308,47.118247154],[5.151865196,47.118141499],[5.153741503,47.117781441],[5.155498562,47.117607305],[5.156121056,47.117666851],[5.156882596,47.117903929],[5.15911299,47.119071868],[5.159457459,47.11914019],[5.161033579,47.118862173],[5.161982074,47.118792208],[5.162693864,47.118281746],[5.163244707,47.118067898],[5.164332596,47.118085371],[5.1652932,47.118218697],[5.166386187,47.118526962],[5.167680111,47.1190413],[5.168596856,47.119198838],[5.168846975,47.119151818],[5.170373824,47.118175697],[5.170862852,47.117967476],[5.1716112,47.117842647],[5.172091001,47.117896682],[5.173152342,47.118302747],[5.174195565,47.119044184],[5.17529736,47.119503508],[5.175583793,47.119375633],[5.176912766,47.119513642],[5.176973483,47.119775487],[5.177881967,47.120413151],[5.181814509,47.120263375],[5.181641982,47.120760184],[5.181374155,47.121086766],[5.180314005,47.121039209],[5.180196788,47.121435901],[5.182234044,47.121695593],[5.183640457,47.122179714],[5.184101803,47.121842267],[5.18852652,47.122145001],[5.18986531,47.122099845],[5.191874765,47.122420238],[5.192348253,47.12264183],[5.193222906,47.123415116],[5.194022297,47.123246844]]]],&quot;type&quot;:&quot;MultiPolygon&quot;}"/>
    <s v="47.111881596, 5.169002847"/>
  </r>
  <r>
    <x v="0"/>
    <x v="489"/>
    <s v="21364"/>
    <s v="CC du Pays Châtillonnais"/>
    <s v="242101434"/>
    <s v="CC"/>
    <s v="Côte-d'Or"/>
    <s v="21"/>
    <s v="Bourgogne-Franche-Comté"/>
    <s v="27"/>
    <s v="BT &lt;= 36 kVA"/>
    <m/>
    <m/>
    <n v="0"/>
    <n v="0"/>
    <n v="0"/>
    <n v="0"/>
    <n v="0"/>
    <n v="0"/>
    <n v="0"/>
    <n v="0"/>
    <n v="0"/>
    <n v="0"/>
    <s v="{&quot;coordinates&quot;:[[[[4.599425094,47.659139498],[4.597679552,47.660388646],[4.596912646,47.661122946],[4.595103952,47.660888369],[4.595045395,47.661069222],[4.594050562,47.661179125],[4.593448553,47.661100909],[4.592771905,47.660843653],[4.591184417,47.661099348],[4.589258597,47.661226383],[4.587764402,47.662110051],[4.586761717,47.663614513],[4.584813117,47.663202522],[4.584488153,47.663388782],[4.581342893,47.663022661],[4.580407053,47.662831859],[4.579437623,47.662451548],[4.57775359,47.662240226],[4.577266136,47.6618894],[4.575809819,47.659732201],[4.574858944,47.659300287],[4.574845648,47.658985373],[4.574230401,47.658592143],[4.573017199,47.658255575],[4.572936015,47.657897461],[4.572103788,47.657103821],[4.572023938,47.656790702],[4.570962513,47.656900405],[4.56973583,47.657824358],[4.570791674,47.659153368],[4.571374817,47.660357286],[4.572139154,47.661106831],[4.572952872,47.661451486],[4.573650819,47.662569223],[4.574522192,47.662337822],[4.575469283,47.662369171],[4.576136885,47.662683365],[4.576693917,47.66331414],[4.575602093,47.664022969],[4.574092549,47.664803133],[4.573511788,47.665264686],[4.573389231,47.665492302],[4.573607609,47.665937693],[4.573554289,47.666253503],[4.571847721,47.668446099],[4.571886209,47.669344943],[4.5724656,47.671185387],[4.571830609,47.671844815],[4.571701329,47.672161645],[4.571463975,47.673741191],[4.571171374,47.674531951],[4.571064714,47.675164465],[4.570395679,47.676661582],[4.570270425,47.676844216],[4.568402651,47.676790067],[4.567476721,47.676942926],[4.56414434,47.678490988],[4.562884415,47.679529627],[4.562435178,47.68112188],[4.562042389,47.681547547],[4.561181712,47.681929047],[4.560251505,47.682486118],[4.559830203,47.682895052],[4.559441934,47.683476393],[4.558923906,47.684635624],[4.55893315,47.684860563],[4.559957897,47.685938],[4.560586966,47.686204182],[4.561327403,47.687586985],[4.560872928,47.687865828],[4.560102497,47.688555799],[4.559811231,47.688944992],[4.558858038,47.689586977],[4.557832849,47.690503589],[4.556996639,47.691500498],[4.55653058,47.692252107],[4.554475022,47.697390144],[4.554515889,47.698379869],[4.554848346,47.699948174],[4.554771954,47.700438022],[4.555308212,47.700077997],[4.556104429,47.700217746],[4.559557783,47.700425617],[4.561506834,47.700495036],[4.563528786,47.700367196],[4.567350849,47.699960441],[4.568435025,47.699733448],[4.570101016,47.699746204],[4.570560854,47.699602292],[4.571604531,47.699042722],[4.576101385,47.698235901],[4.576951715,47.697859837],[4.577483497,47.697804952],[4.57807124,47.697523347],[4.579277369,47.697679914],[4.584015456,47.697010866],[4.586915152,47.695555458],[4.588131232,47.695240966],[4.590559922,47.695033309],[4.591480737,47.694745303],[4.592063007,47.694328662],[4.591092648,47.693447917],[4.591129815,47.69277222],[4.591520525,47.692415804],[4.592946895,47.693073374],[4.592930212,47.692782819],[4.593289775,47.691830852],[4.595080757,47.691661494],[4.598507082,47.692314205],[4.598764209,47.692084726],[4.599254234,47.691085041],[4.599298012,47.690544288],[4.599129828,47.689738157],[4.601045881,47.689341031],[4.600568115,47.687505642],[4.601752576,47.687168029],[4.600426197,47.685753878],[4.598913464,47.684658252],[4.598614751,47.683899816],[4.599198198,47.683528132],[4.601684015,47.682445299],[4.601919547,47.681720962],[4.601865731,47.680462231],[4.601988182,47.680189574],[4.601943791,47.67915578],[4.602945714,47.679226671],[4.603259927,47.67877043],[4.603591665,47.67876408],[4.604411833,47.677668007],[4.605371963,47.67675006],[4.606352273,47.676326072],[4.606762722,47.67658781],[4.607735722,47.67751341],[4.60807283,47.677596999],[4.608661547,47.677360232],[4.609243521,47.676944402],[4.609636434,47.676801251],[4.610373221,47.67687753],[4.610851648,47.677182431],[4.611291848,47.678118943],[4.611114981,47.678662441],[4.611256307,47.678839646],[4.610874177,47.679251832],[4.612423891,47.679671599],[4.613279406,47.677854762],[4.614010823,47.677841065],[4.616295945,47.678291136],[4.618842152,47.678645721],[4.619754426,47.67817845],[4.620503563,47.676993217],[4.621274441,47.676348738],[4.619901524,47.675385577],[4.618539517,47.67469233],[4.617317573,47.674177183],[4.617314843,47.674087194],[4.618551934,47.67343268],[4.622381334,47.671108208],[4.620463532,47.669886134],[4.618676282,47.668571293],[4.616825266,47.667348234],[4.616473302,47.666904766],[4.616450303,47.666365821],[4.617785217,47.664899711],[4.618099219,47.664443426],[4.618087059,47.664174412],[4.617634342,47.663176873],[4.616912883,47.662896968],[4.616090921,47.662862423],[4.61413656,47.663147811],[4.612084411,47.663020388],[4.610099443,47.663087363],[4.609003049,47.663541796],[4.606613685,47.664961086],[4.606484753,47.664795408],[4.605073923,47.66414769],[4.603565493,47.663000744],[4.600697195,47.66169866],[4.599886577,47.661508099],[4.600267173,47.660157882],[4.600248373,47.659708903],[4.599425094,47.659139498]]]],&quot;type&quot;:&quot;MultiPolygon&quot;}"/>
    <s v="47.679433815, 4.585917585"/>
  </r>
  <r>
    <x v="0"/>
    <x v="190"/>
    <s v="21363"/>
    <s v="CC du Pays Arnay Liernais"/>
    <s v="200071173"/>
    <s v="CC"/>
    <s v="Côte-d'Or"/>
    <s v="21"/>
    <s v="Bourgogne-Franche-Comté"/>
    <s v="27"/>
    <s v="HTA"/>
    <n v="1"/>
    <n v="1085.1949999999999"/>
    <n v="0"/>
    <n v="0"/>
    <n v="0"/>
    <n v="0"/>
    <n v="0"/>
    <n v="0"/>
    <n v="0"/>
    <n v="0"/>
    <n v="0"/>
    <n v="0"/>
    <s v="{&quot;coordinates&quot;:[[[[4.461878747,47.084718109],[4.461461566,47.085036748],[4.462315577,47.086291104],[4.463662203,47.087915613],[4.462250494,47.088801529],[4.461672346,47.088970925],[4.461013268,47.088781154],[4.460360928,47.089424226],[4.459588272,47.09000668],[4.458647244,47.090457985],[4.458339913,47.090696884],[4.457968675,47.09066915],[4.457289303,47.09080198],[4.456477546,47.090866238],[4.456313934,47.09071522],[4.455656159,47.090622652],[4.455542464,47.090464702],[4.455757538,47.089884795],[4.455491642,47.089509948],[4.454880435,47.089188072],[4.454456699,47.089070941],[4.453978381,47.088689758],[4.453888304,47.088478381],[4.453449625,47.0882957],[4.452891204,47.087436473],[4.452233106,47.087232233],[4.451845069,47.086873319],[4.450987682,47.086562618],[4.45103869,47.086204493],[4.450869201,47.085931979],[4.450397439,47.085841549],[4.449948804,47.08558154],[4.449419035,47.085490934],[4.449371197,47.084888222],[4.44944937,47.084559473],[4.449119467,47.084351099],[4.448475075,47.083133643],[4.448007565,47.082660453],[4.447440676,47.081529364],[4.445550567,47.081489085],[4.445591735,47.081254449],[4.444960322,47.080566285],[4.443385429,47.080481509],[4.4421783,47.080248049],[4.441497034,47.080405124],[4.440932547,47.079653971],[4.441086814,47.079606124],[4.440558406,47.078675327],[4.440715187,47.078376219],[4.438874526,47.078752131],[4.438905251,47.078520329],[4.438632046,47.078013166],[4.438509316,47.077315933],[4.438188806,47.077308216],[4.437922429,47.07760058],[4.436707698,47.077375262],[4.436787947,47.077963168],[4.435153146,47.078744372],[4.433347584,47.07845882],[4.433937997,47.077561837],[4.433604696,47.077420097],[4.432927418,47.077577973],[4.432451492,47.077525342],[4.432086377,47.078170997],[4.432040905,47.078891031],[4.431883303,47.078912794],[4.43149541,47.079892801],[4.430525919,47.079968737],[4.430614802,47.08108331],[4.428514026,47.081001238],[4.427750676,47.081794071],[4.427636977,47.082179973],[4.427142125,47.082658826],[4.42747587,47.082816788],[4.427484611,47.084292536],[4.427878337,47.084823447],[4.424524915,47.085785093],[4.423559414,47.086366078],[4.422794488,47.086505161],[4.422415986,47.086000159],[4.422078549,47.085252428],[4.42143123,47.084601253],[4.420666423,47.084293694],[4.420387374,47.0838595],[4.420074696,47.084150588],[4.419208677,47.084605151],[4.417475782,47.085082046],[4.416905707,47.085311448],[4.416070091,47.085921393],[4.416640931,47.086272781],[4.417049876,47.086734206],[4.417995712,47.086956727],[4.418270813,47.087291024],[4.417570712,47.08769041],[4.416505595,47.087695362],[4.415943153,47.088066038],[4.415666543,47.088477333],[4.415206614,47.088685567],[4.414693508,47.089329371],[4.414084348,47.08887489],[4.413831364,47.088528607],[4.414012301,47.087887069],[4.413692413,47.087201232],[4.413544847,47.087154412],[4.411677317,47.087579737],[4.411212843,47.089881572],[4.411485486,47.090828224],[4.411382239,47.091064503],[4.410623345,47.091891379],[4.411288201,47.092458656],[4.413064606,47.093278882],[4.413717657,47.094047991],[4.414325818,47.094562817],[4.41449327,47.095165874],[4.413952214,47.096305264],[4.414031932,47.097434359],[4.41423091,47.098032528],[4.414954703,47.09883138],[4.415126357,47.099342538],[4.415761055,47.100111859],[4.416297295,47.100445664],[4.416850364,47.101068305],[4.416916494,47.1012764],[4.417380249,47.101460712],[4.417853155,47.101892534],[4.419513128,47.102932902],[4.420765792,47.104428478],[4.42162383,47.105710082],[4.42151045,47.106811829],[4.421314163,47.107220346],[4.420801715,47.107793028],[4.420560086,47.108383091],[4.419748519,47.109367346],[4.419640117,47.109608197],[4.419824121,47.109884177],[4.420243207,47.109971778],[4.420927615,47.110267723],[4.421609171,47.11040522],[4.422252872,47.110757486],[4.423081744,47.111029131],[4.422947232,47.111229786],[4.420580988,47.110377334],[4.418888267,47.109856044],[4.41659591,47.108999904],[4.410045867,47.106917073],[4.409441169,47.108404784],[4.409011649,47.108925976],[4.408264855,47.110378492],[4.407527997,47.110394666],[4.406757712,47.110292383],[4.406526081,47.109502805],[4.405780032,47.109469556],[4.404919196,47.109535845],[4.404672722,47.109896317],[4.404204099,47.109374345],[4.404337902,47.109144006],[4.402374299,47.109913406],[4.402469685,47.110031108],[4.401821343,47.110458577],[4.402009784,47.110705717],[4.400205472,47.111060742],[4.399612009,47.111113848],[4.399338554,47.111605199],[4.398726634,47.1116081],[4.398486863,47.111873029],[4.398343418,47.112342996],[4.398310521,47.112905272],[4.398510297,47.113182895],[4.398347116,47.113654901],[4.397491957,47.113993899],[4.397242556,47.113684458],[4.396556776,47.113382988],[4.396198986,47.113318874],[4.395199295,47.11347591],[4.394897422,47.113686653],[4.394086602,47.11466981],[4.393899632,47.115498672],[4.394008972,47.116258229],[4.39481274,47.116836529],[4.393822951,47.11656302],[4.393247563,47.117726122],[4.392637776,47.11776318],[4.392104475,47.118003716],[4.391005511,47.119071355],[4.388718792,47.120837586],[4.388340051,47.121241928],[4.388005366,47.121820426],[4.388164629,47.122472235],[4.388496782,47.12281942],[4.389195643,47.124086053],[4.388893045,47.124374226],[4.388754158,47.124872036],[4.388759972,47.125302377],[4.389080886,47.126082807],[4.389462212,47.12639158],[4.389336798,47.127565459],[4.389546411,47.128070789],[4.389721295,47.129122202],[4.389835943,47.129270298],[4.389881956,47.130184591],[4.390118991,47.13052481],[4.390109847,47.130988646],[4.390401074,47.13148579],[4.391501845,47.132112767],[4.394266138,47.132726002],[4.394947812,47.132961804],[4.396501832,47.134374755],[4.397430115,47.134502214],[4.398509875,47.134466657],[4.399815101,47.134830858],[4.401709099,47.135001523],[4.403233544,47.135371134],[4.403689538,47.135754592],[4.404009286,47.136833942],[4.404669097,47.137340985],[4.405120098,47.13748138],[4.40543773,47.136404198],[4.406667833,47.136010165],[4.407267607,47.135683215],[4.407651005,47.135610118],[4.4083139,47.135224766],[4.410687874,47.134524117],[4.41149701,47.134081136],[4.411878105,47.133971135],[4.414325794,47.132362764],[4.414748693,47.131885761],[4.414675047,47.131442743],[4.415281893,47.1309869],[4.415944007,47.130927473],[4.415510447,47.130646438],[4.416128334,47.129456593],[4.416617496,47.129544251],[4.41676782,47.128687888],[4.417115436,47.128861919],[4.41770674,47.128770032],[4.418331088,47.128830813],[4.418611048,47.12919116],[4.419452337,47.129323111],[4.419353697,47.128784054],[4.420690751,47.128703711],[4.42152173,47.129095102],[4.422034391,47.129023069],[4.422411734,47.128723084],[4.422792186,47.128740917],[4.423396454,47.128540788],[4.423916587,47.12870187],[4.424412618,47.128649841],[4.425785886,47.128891352],[4.426803818,47.128668098],[4.429173343,47.128664963],[4.429469666,47.128744143],[4.430060898,47.12914744],[4.431104291,47.129436187],[4.433275171,47.130445727],[4.434015539,47.131096581],[4.434517263,47.131208319],[4.434967813,47.131132497],[4.435501004,47.130790916],[4.435821471,47.130339417],[4.436251192,47.129977505],[4.436857752,47.129864621],[4.439220099,47.130035156],[4.44008576,47.130335939],[4.441587428,47.131081718],[4.442216195,47.131157624],[4.443158444,47.130966684],[4.444279008,47.131029239],[4.444619706,47.131236591],[4.445677067,47.131844693],[4.446611124,47.131938371],[4.448477325,47.131710619],[4.449853375,47.131705088],[4.450484921,47.131785416],[4.45151029,47.132133637],[4.452077754,47.132185946],[4.451927213,47.131153217],[4.454871861,47.131481808],[4.454782977,47.130388877],[4.454622408,47.130354878],[4.454449034,47.12950433],[4.455538119,47.129378976],[4.455682794,47.128922428],[4.456288919,47.129185835],[4.456954196,47.13007521],[4.458609817,47.128700967],[4.459621566,47.129764248],[4.460543337,47.128626147],[4.462120567,47.12752838],[4.461879159,47.12709201],[4.461482465,47.126864705],[4.461370731,47.126442002],[4.460745655,47.126355349],[4.459256867,47.125700599],[4.459966424,47.124912753],[4.459083115,47.124448458],[4.458807313,47.123958487],[4.458978651,47.123318804],[4.458522316,47.122251216],[4.459186877,47.121946585],[4.458660598,47.12141385],[4.458460388,47.121084106],[4.45925802,47.120968693],[4.459167107,47.120826667],[4.459992381,47.120660475],[4.460579814,47.120431546],[4.461425058,47.119931922],[4.461741896,47.119648777],[4.461243849,47.118795134],[4.460216955,47.117945465],[4.45847432,47.11691932],[4.459257631,47.116764466],[4.459763979,47.116514053],[4.459864086,47.116800936],[4.460396436,47.116585309],[4.460070232,47.116230145],[4.460054638,47.115313676],[4.45944033,47.115424982],[4.459203415,47.115054281],[4.463218738,47.114912605],[4.462597449,47.114134363],[4.463427021,47.1135962],[4.463867993,47.113854454],[4.464279379,47.113606122],[4.465925004,47.11290813],[4.465639474,47.112691136],[4.465084425,47.112021023],[4.464936993,47.111546547],[4.466283548,47.110960391],[4.465672227,47.110985249],[4.46454555,47.109615515],[4.46635726,47.108773137],[4.468054401,47.108326587],[4.469857879,47.107959702],[4.468763656,47.105410889],[4.468562137,47.105178427],[4.46801875,47.10406335],[4.466319657,47.101863466],[4.464738989,47.10042565],[4.463511186,47.099450687],[4.463859213,47.099204057],[4.463609767,47.098856034],[4.462959028,47.098395128],[4.463046097,47.098104977],[4.467586816,47.098467047],[4.469537469,47.098528715],[4.471235006,47.098157746],[4.472175988,47.09808994],[4.473026436,47.099390186],[4.474041312,47.099130525],[4.474822747,47.098821605],[4.475216458,47.098848999],[4.476932292,47.09818416],[4.477838715,47.097577369],[4.47782353,47.097071501],[4.478751466,47.097057835],[4.479869788,47.096774286],[4.480572586,47.096773393],[4.480594236,47.096697476],[4.479278297,47.095689588],[4.47838119,47.095624523],[4.478018085,47.095510304],[4.475793756,47.094117781],[4.472349642,47.093053219],[4.471881804,47.092530601],[4.471042737,47.092367491],[4.469276398,47.092529526],[4.468872529,47.092659823],[4.467811511,47.092383348],[4.468241123,47.091745765],[4.467794778,47.091332716],[4.467705943,47.090491006],[4.467770479,47.09005256],[4.467911516,47.08743581],[4.466575793,47.086265046],[4.464551191,47.083852247],[4.463014031,47.08428863],[4.461878747,47.084718109]]]],&quot;type&quot;:&quot;MultiPolygon&quot;}"/>
    <s v="47.109077763, 4.433223826"/>
  </r>
  <r>
    <x v="0"/>
    <x v="490"/>
    <s v="21362"/>
    <s v="CC de Pouilly-en-Auxois/Bligny-sur-Ouche"/>
    <s v="200071207"/>
    <s v="CC"/>
    <s v="Côte-d'Or"/>
    <s v="21"/>
    <s v="Bourgogne-Franche-Comté"/>
    <s v="27"/>
    <s v="BT &lt;= 36 kVA"/>
    <m/>
    <m/>
    <n v="0"/>
    <n v="0"/>
    <n v="0"/>
    <n v="0"/>
    <n v="0"/>
    <n v="0"/>
    <n v="0"/>
    <n v="0"/>
    <n v="0"/>
    <n v="0"/>
    <s v="{&quot;coordinates&quot;:[[[[4.559427924,47.239102854],[4.560216463,47.239668524],[4.561284068,47.239917979],[4.564228367,47.239731518],[4.56825463,47.239153065],[4.571756971,47.23901739],[4.572453497,47.2389188],[4.57263103,47.238795733],[4.572698622,47.238304076],[4.572422718,47.236871615],[4.571532254,47.235354741],[4.573349432,47.235242748],[4.575309193,47.234763209],[4.576255764,47.234672903],[4.577355861,47.234678649],[4.577893894,47.234812696],[4.579168035,47.234262283],[4.580320755,47.233584746],[4.580740935,47.233712283],[4.58231975,47.233588992],[4.583266866,47.233787663],[4.583949277,47.233482094],[4.585343491,47.233330668],[4.586912862,47.232753618],[4.588310667,47.232590402],[4.588749473,47.232766278],[4.588481321,47.233802765],[4.588848681,47.233886875],[4.589568056,47.231925744],[4.589993214,47.23114823],[4.590802948,47.230412259],[4.591735366,47.229802461],[4.591745159,47.229642046],[4.594487547,47.22899835],[4.595423384,47.228550555],[4.596878778,47.228327911],[4.597936048,47.228053109],[4.598261993,47.227011296],[4.599288174,47.227070077],[4.599637232,47.226984219],[4.599506142,47.226665468],[4.599228209,47.224386659],[4.598708828,47.224389322],[4.598740375,47.224161073],[4.598126736,47.222148022],[4.598645354,47.221631212],[4.597709052,47.220545572],[4.596929457,47.21988458],[4.597972245,47.219172354],[4.597440255,47.217547167],[4.597620612,47.217478947],[4.597593372,47.21656176],[4.599332957,47.214929551],[4.598801494,47.214878355],[4.592971881,47.213753837],[4.59269926,47.214187102],[4.592637511,47.215002861],[4.591959995,47.216134136],[4.588654647,47.215773395],[4.588725084,47.215473479],[4.587997635,47.215408713],[4.588018088,47.215116686],[4.585866035,47.214873323],[4.58340405,47.21442615],[4.582466277,47.214129206],[4.581364536,47.214053302],[4.580371408,47.213895766],[4.579613908,47.214651668],[4.579060378,47.214568267],[4.577952657,47.214739135],[4.57654391,47.214604334],[4.576488442,47.214876124],[4.574421292,47.214551253],[4.574132873,47.214449819],[4.573358328,47.215078047],[4.572766347,47.215351716],[4.572283924,47.215440204],[4.572114706,47.214985972],[4.564807119,47.217412542],[4.565224148,47.217755383],[4.564526028,47.217971913],[4.563344538,47.216654298],[4.562612363,47.216107698],[4.562067206,47.215902542],[4.561911236,47.216174779],[4.561614067,47.217683429],[4.558526542,47.229169625],[4.557838874,47.232126011],[4.558021881,47.233240997],[4.559004018,47.23679443],[4.559427924,47.239102854]]]],&quot;type&quot;:&quot;MultiPolygon&quot;}"/>
    <s v="47.225573152, 4.577089304"/>
  </r>
  <r>
    <x v="0"/>
    <x v="191"/>
    <s v="21361"/>
    <s v="CC des Vallées de la Tille et de l'Ignon"/>
    <s v="242100154"/>
    <s v="CC"/>
    <s v="Côte-d'Or"/>
    <s v="21"/>
    <s v="Bourgogne-Franche-Comté"/>
    <s v="27"/>
    <s v="HTA"/>
    <n v="1"/>
    <n v="8535.4619999999995"/>
    <n v="0"/>
    <n v="0"/>
    <n v="0"/>
    <n v="0"/>
    <n v="0"/>
    <n v="0"/>
    <n v="0"/>
    <n v="0"/>
    <n v="0"/>
    <n v="0"/>
    <s v="{&quot;coordinates&quot;:[[[[5.235134006,47.467528546],[5.232053519,47.467478684],[5.229058537,47.466420308],[5.228671738,47.466220591],[5.228061753,47.465572177],[5.226079941,47.46300665],[5.223849834,47.461395897],[5.222591207,47.460601352],[5.221689541,47.459896337],[5.220830699,47.459070728],[5.219733442,47.458482898],[5.21904081,47.457469497],[5.218841724,47.456862731],[5.218468806,47.456258377],[5.217002953,47.456482623],[5.216131318,47.455441096],[5.213602297,47.455737769],[5.214074062,47.457899078],[5.211817506,47.458237354],[5.210772213,47.458294134],[5.210802995,47.458428629],[5.208880777,47.458503846],[5.208922966,47.458593098],[5.206566835,47.458771966],[5.206571228,47.458942983],[5.205073883,47.458985767],[5.205062742,47.459102146],[5.202995934,47.459116967],[5.202896961,47.459422318],[5.201046188,47.459686063],[5.19992511,47.459967508],[5.200235885,47.46080903],[5.199363843,47.460979499],[5.198836859,47.459916929],[5.196223362,47.460394919],[5.19653615,47.460769038],[5.197409318,47.462502278],[5.197871747,47.463027558],[5.198331508,47.46403737],[5.195136226,47.464970273],[5.197269196,47.467532543],[5.197845137,47.468557272],[5.193714018,47.470188585],[5.191552767,47.47063182],[5.191202105,47.47004678],[5.190274586,47.470293865],[5.189516178,47.470681845],[5.190379094,47.471062743],[5.189750101,47.471530237],[5.189004731,47.472302489],[5.188381537,47.472750054],[5.189132914,47.473293349],[5.190296024,47.473738843],[5.189668518,47.47469799],[5.190238034,47.475275316],[5.189747307,47.476493939],[5.189553739,47.476729912],[5.189812675,47.478416211],[5.190873686,47.478279186],[5.191540209,47.479245503],[5.192497994,47.479928075],[5.193110437,47.480189398],[5.193530574,47.480555198],[5.193667846,47.480857887],[5.193584783,47.481229564],[5.190556049,47.482071826],[5.189911045,47.482378425],[5.188990804,47.482971154],[5.187438346,47.484509584],[5.187093363,47.484519666],[5.186139863,47.48543808],[5.185611401,47.48537956],[5.185077876,47.48692134],[5.184898705,47.487901755],[5.185342535,47.487904234],[5.185040297,47.489482194],[5.184954528,47.49070039],[5.183422111,47.490426557],[5.183424612,47.491301804],[5.183904418,47.492673286],[5.184010786,47.494172437],[5.184225674,47.494912226],[5.184478192,47.494913794],[5.184630606,47.495945617],[5.184984328,47.496961056],[5.186403989,47.497397278],[5.186532089,47.497312928],[5.187196611,47.497771417],[5.188036767,47.499177538],[5.188560957,47.499063232],[5.18888619,47.500062086],[5.193860966,47.499793804],[5.194380496,47.500732253],[5.195220043,47.500563349],[5.195929194,47.502203315],[5.195087647,47.50274507],[5.19945916,47.50573695],[5.199773464,47.505623855],[5.200016769,47.506143356],[5.200369232,47.506408653],[5.200551209,47.506729398],[5.200443204,47.507011496],[5.199829364,47.507435519],[5.199960799,47.507723],[5.20086063,47.508467834],[5.203908304,47.50982672],[5.203554212,47.510651977],[5.203634642,47.511055684],[5.207710358,47.51364763],[5.208280128,47.513250516],[5.21184268,47.515155955],[5.21232221,47.515308943],[5.213363663,47.51542154],[5.214229151,47.51539339],[5.215076496,47.51511974],[5.217248013,47.516039282],[5.217060352,47.516738945],[5.221296646,47.515425471],[5.223017385,47.515090986],[5.225960388,47.514870009],[5.228073565,47.514608095],[5.232860192,47.514579506],[5.236048198,47.514115842],[5.237352205,47.51351358],[5.238229873,47.513237376],[5.2393035,47.512403581],[5.240912218,47.510764329],[5.242339955,47.509470732],[5.242642049,47.509670235],[5.243895203,47.508620416],[5.243543396,47.5081229],[5.244270676,47.507749585],[5.244883512,47.506803038],[5.245940254,47.505730863],[5.246029018,47.504964609],[5.246405942,47.504129762],[5.246673838,47.503863444],[5.247489267,47.503344323],[5.247522383,47.502867308],[5.248154842,47.501852821],[5.248790776,47.501079604],[5.249353215,47.499917874],[5.250060066,47.499346798],[5.250733069,47.498287385],[5.251375034,47.495480644],[5.25209377,47.494657175],[5.253067651,47.493866587],[5.253376978,47.493134777],[5.255919774,47.490039059],[5.25557928,47.489526047],[5.254345857,47.489893031],[5.254055925,47.489886035],[5.252079886,47.487446001],[5.251375626,47.486716679],[5.250341751,47.48614141],[5.249690306,47.485592965],[5.246335349,47.48469506],[5.244034782,47.483974864],[5.242829408,47.483488385],[5.240203421,47.48029162],[5.239368047,47.478708346],[5.238803264,47.476575042],[5.238490186,47.473980325],[5.238592798,47.473480357],[5.238341151,47.472608076],[5.238057591,47.470908818],[5.236986642,47.468863575],[5.235957897,47.46785853],[5.235134006,47.467528546]]]],&quot;type&quot;:&quot;MultiPolygon&quot;}"/>
    <s v="47.488104094, 5.217835902"/>
  </r>
  <r>
    <x v="0"/>
    <x v="491"/>
    <s v="21358"/>
    <s v="CC du Montbardois"/>
    <s v="242101491"/>
    <s v="CC"/>
    <s v="Côte-d'Or"/>
    <s v="21"/>
    <s v="Bourgogne-Franche-Comté"/>
    <s v="27"/>
    <s v="BT &lt;= 36 kVA"/>
    <m/>
    <m/>
    <n v="0"/>
    <n v="0"/>
    <n v="0"/>
    <n v="0"/>
    <n v="0"/>
    <n v="0"/>
    <n v="0"/>
    <n v="0"/>
    <n v="0"/>
    <n v="0"/>
    <s v="{&quot;coordinates&quot;:[[[[4.487110297,47.597362192],[4.485049637,47.59749466],[4.483040121,47.596881013],[4.481523055,47.596745431],[4.480983791,47.596833299],[4.479673009,47.597225338],[4.47875883,47.597713168],[4.476203161,47.598236166],[4.475653256,47.597265422],[4.475295018,47.596920644],[4.473990896,47.597989539],[4.473672538,47.598366272],[4.472817253,47.599737379],[4.47262402,47.600839048],[4.472311969,47.601348937],[4.471846331,47.60135751],[4.470906195,47.601149694],[4.469289562,47.600639793],[4.464200828,47.60811114],[4.463814889,47.608503995],[4.463894944,47.608801879],[4.463704013,47.60926701],[4.462923558,47.610226572],[4.462371638,47.611510962],[4.461840966,47.612064968],[4.461710733,47.612559943],[4.46176808,47.613341555],[4.463012431,47.616190607],[4.462466138,47.616370301],[4.463055854,47.618552351],[4.463008825,47.623006528],[4.462456542,47.626177855],[4.462414588,47.627028223],[4.462473971,47.629730051],[4.462137175,47.633915953],[4.462166073,47.634630393],[4.462649282,47.636467162],[4.463490078,47.636916661],[4.464301466,47.637216179],[4.464982232,47.637609157],[4.467756024,47.64039213],[4.468993487,47.641359651],[4.469949451,47.641971502],[4.470622786,47.642139477],[4.47121172,47.641903398],[4.471479236,47.641943241],[4.472499361,47.642465137],[4.474963117,47.644129233],[4.47640806,47.64531732],[4.476689641,47.645672062],[4.476848189,47.646298433],[4.479007315,47.648688296],[4.481079749,47.650539967],[4.482448242,47.651458873],[4.482933402,47.651945154],[4.484836926,47.654564114],[4.485958441,47.655938042],[4.486179889,47.656473575],[4.486128385,47.658498888],[4.486274335,47.658811219],[4.500772489,47.656742605],[4.501895496,47.656496812],[4.504558949,47.656492258],[4.507334952,47.655991053],[4.506544109,47.652946689],[4.504482891,47.648126271],[4.504271266,47.646196144],[4.503734498,47.644923788],[4.503515487,47.644006542],[4.503591571,47.643633756],[4.503503964,47.643172151],[4.503849303,47.64237998],[4.50474906,47.641597772],[4.505252019,47.640869284],[4.507071963,47.637061121],[4.507674169,47.636595116],[4.508192028,47.634606051],[4.50832127,47.634513456],[4.513284716,47.633835277],[4.515076613,47.633712119],[4.518120171,47.633250377],[4.519890002,47.632587271],[4.520819195,47.632524761],[4.521757463,47.632687193],[4.524043727,47.633274068],[4.524443066,47.633266156],[4.526888789,47.632860599],[4.529025117,47.633000103],[4.530150075,47.632844029],[4.531328563,47.632372148],[4.533962089,47.631692098],[4.538932711,47.629573191],[4.540289774,47.628602813],[4.541276277,47.628314315],[4.541730347,47.628035539],[4.542915191,47.627698494],[4.543435809,47.627418832],[4.544783561,47.626223453],[4.546340084,47.625249462],[4.547792276,47.624123784],[4.547198377,47.623940795],[4.545816857,47.62327668],[4.544091793,47.622197562],[4.545137439,47.621748897],[4.545812068,47.621134082],[4.546530745,47.620247695],[4.547077284,47.618981865],[4.547188055,47.618439329],[4.547572877,47.618072317],[4.548285117,47.617609135],[4.550437516,47.616578562],[4.551166317,47.61489976],[4.551695493,47.613225405],[4.552032905,47.611733652],[4.552019782,47.611419627],[4.549573491,47.610206127],[4.548018408,47.60960556],[4.543095159,47.607989905],[4.542012421,47.607560371],[4.539981401,47.6066995],[4.538079568,47.605745964],[4.534832996,47.604457173],[4.530828842,47.602553434],[4.529069457,47.601822055],[4.528196951,47.601613811],[4.521633329,47.600773163],[4.51825563,47.599950172],[4.518253149,47.598645695],[4.516151958,47.598240871],[4.514949536,47.598128643],[4.507769966,47.598218002],[4.505250767,47.598515198],[4.504151775,47.598152147],[4.500906614,47.597482699],[4.499655621,47.59753479],[4.498595231,47.597833797],[4.497222364,47.598001761],[4.487218772,47.597864064],[4.487110297,47.597362192]]]],&quot;type&quot;:&quot;MultiPolygon&quot;}"/>
    <s v="47.622277394, 4.500077087"/>
  </r>
  <r>
    <x v="0"/>
    <x v="194"/>
    <s v="21356"/>
    <s v="CC Rives de Saône"/>
    <s v="242101509"/>
    <s v="CC"/>
    <s v="Côte-d'Or"/>
    <s v="21"/>
    <s v="Bourgogne-Franche-Comté"/>
    <s v="27"/>
    <s v="BT &lt;= 36 kVA"/>
    <n v="39"/>
    <n v="125.89700000000001"/>
    <n v="0"/>
    <n v="0"/>
    <n v="0"/>
    <n v="0"/>
    <n v="0"/>
    <n v="0"/>
    <n v="0"/>
    <n v="0"/>
    <n v="0"/>
    <n v="0"/>
    <s v="{&quot;coordinates&quot;:[[[[5.275423204,47.101432134],[5.280851833,47.102197922],[5.280981383,47.101425281],[5.281982789,47.098938543],[5.285109681,47.099768455],[5.286225525,47.09709297],[5.287432302,47.097215909],[5.287617013,47.096875397],[5.286428894,47.096445857],[5.287261986,47.095346749],[5.288299316,47.093529345],[5.288822245,47.092861488],[5.291734615,47.090605196],[5.292744171,47.090187069],[5.29503183,47.089526495],[5.297899151,47.088946222],[5.299635855,47.088480248],[5.303251801,47.087151776],[5.304472592,47.086866239],[5.308593367,47.086122889],[5.311726167,47.085898142],[5.312632807,47.085607092],[5.315410199,47.08450757],[5.315454942,47.084290506],[5.31686182,47.083766023],[5.317957569,47.082967646],[5.318202738,47.082934807],[5.319323048,47.083168128],[5.319756152,47.083151329],[5.322823847,47.081940412],[5.324741189,47.0809336],[5.32691854,47.080026001],[5.328635076,47.079074505],[5.32916592,47.078909785],[5.329986428,47.078491529],[5.330424283,47.078158445],[5.330665294,47.077755471],[5.331659805,47.076849111],[5.329701725,47.075624911],[5.32846282,47.075421103],[5.327341255,47.07536984],[5.325205984,47.074496809],[5.324173699,47.074283393],[5.323446444,47.074019701],[5.32279152,47.073292488],[5.321509228,47.072293254],[5.320744282,47.071826743],[5.318044392,47.069098659],[5.317128377,47.067998356],[5.316908488,47.066807528],[5.317023791,47.066576436],[5.316308691,47.065855799],[5.315959502,47.065981693],[5.314714025,47.064788898],[5.313729966,47.065325616],[5.313181441,47.064922275],[5.312950382,47.063714551],[5.313498711,47.063283842],[5.313730106,47.062563146],[5.313288096,47.061876652],[5.312884045,47.061491133],[5.312486557,47.060366901],[5.312709427,47.059908483],[5.312082413,47.059732787],[5.311500731,47.058892359],[5.311545369,47.058180807],[5.310731602,47.058075493],[5.310540763,47.057743346],[5.310219217,47.057559729],[5.309576283,47.057719401],[5.309261758,47.05800761],[5.30791976,47.058432543],[5.307689026,47.058615493],[5.307547789,47.059134419],[5.307679999,47.059513677],[5.307578094,47.061136983],[5.307404329,47.061450297],[5.306553635,47.062208566],[5.306026111,47.063003611],[5.305701307,47.06329922],[5.305419901,47.06328412],[5.304966427,47.062913072],[5.304579982,47.062259665],[5.303460474,47.06181723],[5.302938324,47.061411515],[5.301919164,47.060972469],[5.299177397,47.062297962],[5.298373619,47.062830059],[5.293765811,47.065038286],[5.292664898,47.065652799],[5.291927608,47.065952949],[5.290065615,47.063141864],[5.289062284,47.063229301],[5.287832422,47.063445512],[5.285861887,47.064597782],[5.285604362,47.065301818],[5.282642215,47.065452253],[5.277331884,47.065902919],[5.274205523,47.066567968],[5.272065798,47.064777159],[5.271217148,47.063718419],[5.269322106,47.060313212],[5.268949299,47.058375038],[5.26874192,47.057674768],[5.267635518,47.057565893],[5.265873046,47.057651818],[5.261919101,47.057682474],[5.261156937,47.057830698],[5.259500792,47.057120035],[5.258844315,47.057211234],[5.258327893,47.056901587],[5.257870486,47.05689972],[5.256934933,47.056589251],[5.256635071,47.056887834],[5.254619796,47.057357716],[5.252529279,47.057699331],[5.251475892,47.058007187],[5.247918954,47.056590326],[5.247595608,47.056579505],[5.246879978,47.056864534],[5.246599788,47.056845666],[5.245808894,47.05652599],[5.245294448,47.056546799],[5.245012625,47.05642528],[5.245037218,47.055907808],[5.244832837,47.055746954],[5.243975677,47.055956356],[5.243793927,47.055547372],[5.243492343,47.055330761],[5.242987402,47.055294632],[5.242352135,47.055864491],[5.241864119,47.055982046],[5.240896292,47.055907154],[5.240463778,47.056123603],[5.239990655,47.056504761],[5.23929529,47.056580391],[5.239080208,47.056891694],[5.239034646,47.057381648],[5.238110293,47.058005722],[5.237769703,47.058468967],[5.237300107,47.058650093],[5.236800121,47.058893053],[5.236806724,47.059274815],[5.23648844,47.059704298],[5.236791735,47.060184794],[5.236742203,47.060770296],[5.236945048,47.061116734],[5.236956945,47.061975755],[5.236705785,47.062593982],[5.234995553,47.063181901],[5.234135465,47.063738045],[5.233189182,47.064122918],[5.232436091,47.064303198],[5.232377115,47.064502488],[5.232826257,47.06560885],[5.232772673,47.066320521],[5.233187717,47.066761938],[5.233255167,47.067276724],[5.233769767,47.067607233],[5.234595008,47.067608387],[5.234871205,47.068070498],[5.235567964,47.068406482],[5.235595455,47.069069751],[5.235896112,47.069994335],[5.236496332,47.070226802],[5.237034636,47.070714457],[5.237622052,47.070669757],[5.237850796,47.070781514],[5.238521956,47.072151057],[5.239269285,47.072782363],[5.23970524,47.073756555],[5.240154488,47.07409821],[5.241021384,47.074084103],[5.241790142,47.074436668],[5.242567943,47.075418628],[5.242436754,47.07613181],[5.242121993,47.07655223],[5.241696443,47.076876625],[5.24178123,47.077076732],[5.242211553,47.077247618],[5.242426949,47.077766733],[5.242352042,47.078248249],[5.24186015,47.078753166],[5.241732655,47.079079883],[5.242082149,47.079526144],[5.242223508,47.079913395],[5.242079933,47.080265644],[5.242232371,47.080760761],[5.242021311,47.081836663],[5.242691673,47.081881299],[5.24349262,47.082085518],[5.244065033,47.082342807],[5.244456927,47.082729694],[5.244683357,47.083259398],[5.244643735,47.084303152],[5.243555459,47.085433918],[5.242502007,47.087149436],[5.242280763,47.087758983],[5.241739771,47.088544058],[5.240897245,47.089467376],[5.241785795,47.090253547],[5.243482382,47.092931661],[5.244407285,47.094081881],[5.246353688,47.095184327],[5.247459182,47.095665415],[5.250180132,47.097310255],[5.252338215,47.098738131],[5.254216496,47.099654435],[5.256289891,47.100251666],[5.258322423,47.100565045],[5.259936986,47.100692914],[5.26069946,47.100569024],[5.262963449,47.100519325],[5.264314467,47.100401903],[5.264217156,47.099184289],[5.26427901,47.098647173],[5.264670726,47.09842694],[5.265382423,47.098225654],[5.266019784,47.098201453],[5.268404504,47.098327614],[5.270152124,47.09829601],[5.270496288,47.098325278],[5.271464728,47.098645811],[5.27214934,47.0990854],[5.273497106,47.099767739],[5.274556979,47.09987839],[5.274874224,47.099988336],[5.275524797,47.100714092],[5.275423204,47.101432134]]]],&quot;type&quot;:&quot;MultiPolygon&quot;}"/>
    <s v="47.077626132, 5.275951742"/>
  </r>
  <r>
    <x v="0"/>
    <x v="195"/>
    <s v="21355"/>
    <s v="Dijon Métropole"/>
    <s v="242100410"/>
    <s v="ME"/>
    <s v="Côte-d'Or"/>
    <s v="21"/>
    <s v="Bourgogne-Franche-Comté"/>
    <s v="27"/>
    <s v="BT &gt; 36 kVA"/>
    <n v="1"/>
    <n v="117.185"/>
    <n v="0"/>
    <n v="0"/>
    <n v="0"/>
    <n v="0"/>
    <n v="0"/>
    <n v="0"/>
    <n v="0"/>
    <n v="0"/>
    <n v="0"/>
    <n v="0"/>
    <s v="{&quot;coordinates&quot;:[[[[5.089975432,47.286288187],[5.089238785,47.285145135],[5.089547419,47.282634216],[5.087103864,47.281768636],[5.082432976,47.28168327],[5.075451389,47.281321181],[5.071878735,47.282053256],[5.071454645,47.282312084],[5.070081882,47.280756112],[5.067239022,47.279991803],[5.067137563,47.280071959],[5.062524858,47.276016012],[5.062172442,47.276073609],[5.062081181,47.275660976],[5.061863205,47.275428905],[5.060039448,47.273969988],[5.054175124,47.269644161],[5.049477233,47.272220003],[5.048892341,47.26812381],[5.045401267,47.267230844],[5.037884709,47.270425937],[5.036477612,47.270897324],[5.035436251,47.271419011],[5.028844802,47.274089346],[5.027585152,47.277806311],[5.027329089,47.278489797],[5.027075612,47.278856245],[5.028597605,47.278336141],[5.029159614,47.28004275],[5.030674115,47.282825047],[5.031418647,47.284525747],[5.031358747,47.284691596],[5.030697973,47.285241688],[5.029819268,47.285173315],[5.029422384,47.286123126],[5.029164015,47.286255522],[5.030110343,47.28926839],[5.031030552,47.290887669],[5.030446516,47.291123926],[5.029472178,47.292135169],[5.029347907,47.292839763],[5.029026044,47.293324479],[5.028721569,47.294550033],[5.028965858,47.295445401],[5.029219607,47.295855211],[5.02964431,47.296235016],[5.028551406,47.296703494],[5.030958801,47.297776253],[5.033662654,47.298250313],[5.034470318,47.298708939],[5.035224232,47.299006406],[5.036300872,47.299121699],[5.036237034,47.298520358],[5.036585642,47.298253084],[5.037523784,47.298277141],[5.038262713,47.298563144],[5.039050725,47.298572715],[5.039392817,47.298343369],[5.040273432,47.299048323],[5.045797417,47.295672196],[5.051830636,47.300204379],[5.050632664,47.301593478],[5.050015146,47.303727867],[5.052421502,47.303021637],[5.054483456,47.30203508],[5.054924305,47.301896696],[5.055234534,47.301320258],[5.055607201,47.299919614],[5.056007789,47.299075911],[5.056505467,47.299454327],[5.057522178,47.299662343],[5.062303261,47.301165141],[5.062949411,47.301305849],[5.063088733,47.300935049],[5.064492389,47.299705155],[5.067187357,47.297908315],[5.0687194,47.297094834],[5.068899466,47.296752116],[5.069619666,47.295895458],[5.074891838,47.292428737],[5.076721986,47.291458519],[5.077405198,47.291224752],[5.077833645,47.290735284],[5.078417012,47.290315983],[5.079380251,47.289828635],[5.079704116,47.289476116],[5.080540674,47.289101796],[5.081678145,47.290379096],[5.089975432,47.286288187]]]],&quot;type&quot;:&quot;MultiPolygon&quot;}"/>
    <s v="47.285554699, 5.052953379"/>
  </r>
  <r>
    <x v="0"/>
    <x v="195"/>
    <s v="21355"/>
    <s v="Dijon Métropole"/>
    <s v="242100410"/>
    <s v="ME"/>
    <s v="Côte-d'Or"/>
    <s v="21"/>
    <s v="Bourgogne-Franche-Comté"/>
    <s v="27"/>
    <s v="HTA"/>
    <n v="0"/>
    <n v="0"/>
    <n v="0"/>
    <n v="0"/>
    <n v="0"/>
    <n v="0"/>
    <n v="0"/>
    <n v="0"/>
    <n v="0"/>
    <n v="0"/>
    <n v="1"/>
    <n v="192.01499999999999"/>
    <s v="{&quot;coordinates&quot;:[[[[5.089975432,47.286288187],[5.089238785,47.285145135],[5.089547419,47.282634216],[5.087103864,47.281768636],[5.082432976,47.28168327],[5.075451389,47.281321181],[5.071878735,47.282053256],[5.071454645,47.282312084],[5.070081882,47.280756112],[5.067239022,47.279991803],[5.067137563,47.280071959],[5.062524858,47.276016012],[5.062172442,47.276073609],[5.062081181,47.275660976],[5.061863205,47.275428905],[5.060039448,47.273969988],[5.054175124,47.269644161],[5.049477233,47.272220003],[5.048892341,47.26812381],[5.045401267,47.267230844],[5.037884709,47.270425937],[5.036477612,47.270897324],[5.035436251,47.271419011],[5.028844802,47.274089346],[5.027585152,47.277806311],[5.027329089,47.278489797],[5.027075612,47.278856245],[5.028597605,47.278336141],[5.029159614,47.28004275],[5.030674115,47.282825047],[5.031418647,47.284525747],[5.031358747,47.284691596],[5.030697973,47.285241688],[5.029819268,47.285173315],[5.029422384,47.286123126],[5.029164015,47.286255522],[5.030110343,47.28926839],[5.031030552,47.290887669],[5.030446516,47.291123926],[5.029472178,47.292135169],[5.029347907,47.292839763],[5.029026044,47.293324479],[5.028721569,47.294550033],[5.028965858,47.295445401],[5.029219607,47.295855211],[5.02964431,47.296235016],[5.028551406,47.296703494],[5.030958801,47.297776253],[5.033662654,47.298250313],[5.034470318,47.298708939],[5.035224232,47.299006406],[5.036300872,47.299121699],[5.036237034,47.298520358],[5.036585642,47.298253084],[5.037523784,47.298277141],[5.038262713,47.298563144],[5.039050725,47.298572715],[5.039392817,47.298343369],[5.040273432,47.299048323],[5.045797417,47.295672196],[5.051830636,47.300204379],[5.050632664,47.301593478],[5.050015146,47.303727867],[5.052421502,47.303021637],[5.054483456,47.30203508],[5.054924305,47.301896696],[5.055234534,47.301320258],[5.055607201,47.299919614],[5.056007789,47.299075911],[5.056505467,47.299454327],[5.057522178,47.299662343],[5.062303261,47.301165141],[5.062949411,47.301305849],[5.063088733,47.300935049],[5.064492389,47.299705155],[5.067187357,47.297908315],[5.0687194,47.297094834],[5.068899466,47.296752116],[5.069619666,47.295895458],[5.074891838,47.292428737],[5.076721986,47.291458519],[5.077405198,47.291224752],[5.077833645,47.290735284],[5.078417012,47.290315983],[5.079380251,47.289828635],[5.079704116,47.289476116],[5.080540674,47.289101796],[5.081678145,47.290379096],[5.089975432,47.286288187]]]],&quot;type&quot;:&quot;MultiPolygon&quot;}"/>
    <s v="47.285554699, 5.052953379"/>
  </r>
  <r>
    <x v="0"/>
    <x v="492"/>
    <s v="21354"/>
    <s v="CC du Pays Arnay Liernais"/>
    <s v="200071173"/>
    <s v="CC"/>
    <s v="Côte-d'Or"/>
    <s v="21"/>
    <s v="Bourgogne-Franche-Comté"/>
    <s v="27"/>
    <s v="BT &gt; 36 kVA"/>
    <n v="1"/>
    <n v="84.259"/>
    <n v="0"/>
    <n v="0"/>
    <n v="0"/>
    <n v="0"/>
    <n v="0"/>
    <n v="0"/>
    <n v="0"/>
    <n v="0"/>
    <n v="0"/>
    <n v="0"/>
    <s v="{&quot;coordinates&quot;:[[[[4.568469943,47.159145754],[4.56586047,47.15807351],[4.564951168,47.158491918],[4.563976732,47.157804526],[4.563353636,47.157986733],[4.56252793,47.157191965],[4.564496532,47.156520639],[4.565620762,47.156003877],[4.564415275,47.154859474],[4.56264694,47.15551549],[4.562334373,47.154888482],[4.561053436,47.155373108],[4.559868715,47.154030276],[4.561048789,47.15348219],[4.560441738,47.152941091],[4.560300723,47.152675553],[4.561197246,47.152091666],[4.560169961,47.151396851],[4.557900681,47.152666463],[4.557429763,47.151856077],[4.556571404,47.152026107],[4.555923462,47.152397707],[4.554406147,47.152604492],[4.553962961,47.151746896],[4.551986452,47.152325403],[4.551668788,47.151883032],[4.551268982,47.150513379],[4.550001428,47.150361976],[4.549362305,47.149480873],[4.548046661,47.149767718],[4.544771994,47.146825531],[4.544173445,47.146480537],[4.544258607,47.146136323],[4.543081977,47.145699084],[4.542713443,47.146241576],[4.542572669,47.146672074],[4.542687567,47.147596221],[4.542415688,47.147688991],[4.542901424,47.148242605],[4.543148698,47.14876518],[4.540746376,47.149315855],[4.539670816,47.149829927],[4.53945634,47.150176757],[4.538941903,47.150696863],[4.539037727,47.151186341],[4.538501305,47.151306932],[4.538342021,47.151969088],[4.538824971,47.153210709],[4.539269921,47.153907153],[4.539226858,47.154755962],[4.539425103,47.155549333],[4.54004326,47.155700492],[4.540331917,47.1563774],[4.540135042,47.156878876],[4.539921748,47.156944746],[4.540042114,47.157830099],[4.538847148,47.157867603],[4.537888891,47.157595793],[4.538647064,47.15811879],[4.538859191,47.158704871],[4.538896036,47.159624652],[4.537873972,47.160679167],[4.537884323,47.160949168],[4.538291466,47.162076536],[4.538849395,47.161965568],[4.539084907,47.162861095],[4.539108203,47.163445184],[4.538514986,47.163569228],[4.538620576,47.164399849],[4.538922219,47.1645138],[4.539674288,47.164542519],[4.540713971,47.167194044],[4.541205695,47.167905165],[4.542170954,47.168921534],[4.542365657,47.169357464],[4.542337175,47.170206975],[4.54213498,47.171261402],[4.542220489,47.171296282],[4.543157079,47.171678202],[4.543778389,47.172715351],[4.54216503,47.173601289],[4.542510552,47.173954168],[4.545437477,47.174528349],[4.545958896,47.174383618],[4.546662645,47.173782619],[4.547990712,47.17344791],[4.548506031,47.173183488],[4.549472841,47.17314444],[4.550037188,47.172656942],[4.550752323,47.172361921],[4.551188573,47.172516358],[4.552384858,47.172055498],[4.552452643,47.171750234],[4.552922153,47.171638584],[4.554535999,47.171600718],[4.554934971,47.17124148],[4.554703463,47.171043786],[4.554140308,47.169878047],[4.553328662,47.168565263],[4.5543069,47.168284697],[4.555535494,47.168215068],[4.556474584,47.167768424],[4.557285758,47.167601736],[4.558082668,47.167581108],[4.564268063,47.168152334],[4.564680887,47.167773063],[4.564540214,47.166703413],[4.566272613,47.166207243],[4.568398412,47.166526042],[4.56915472,47.165701773],[4.569961225,47.164471608],[4.569349032,47.164033278],[4.569929666,47.163162759],[4.569931276,47.162538714],[4.570395252,47.162467587],[4.569747763,47.16095368],[4.569290241,47.161019314],[4.568580305,47.161393625],[4.568444419,47.16130632],[4.568277773,47.160616119],[4.569464133,47.160372222],[4.568618776,47.159677715],[4.568469943,47.159145754]]]],&quot;type&quot;:&quot;MultiPolygon&quot;}"/>
    <s v="47.160748462, 4.551649509"/>
  </r>
  <r>
    <x v="0"/>
    <x v="196"/>
    <s v="21353"/>
    <s v="CC de la Plaine Dijonnaise"/>
    <s v="200000925"/>
    <s v="CC"/>
    <s v="Côte-d'Or"/>
    <s v="21"/>
    <s v="Bourgogne-Franche-Comté"/>
    <s v="27"/>
    <s v="BT &lt;= 36 kVA"/>
    <n v="23"/>
    <n v="206.916"/>
    <n v="0"/>
    <n v="0"/>
    <n v="0"/>
    <n v="0"/>
    <n v="0"/>
    <n v="0"/>
    <n v="0"/>
    <n v="0"/>
    <n v="0"/>
    <n v="0"/>
    <s v="{&quot;coordinates&quot;:[[[[5.173187426,47.203285535],[5.176417297,47.195710138],[5.179538312,47.193885329],[5.180880344,47.193419661],[5.181872609,47.192735412],[5.182826929,47.192451745],[5.175578668,47.191537112],[5.175208343,47.191789037],[5.174513128,47.191521099],[5.172326487,47.190439965],[5.16974019,47.189012336],[5.167836321,47.188649017],[5.166909703,47.188570895],[5.163245533,47.187403754],[5.161713216,47.188953511],[5.158688907,47.187959808],[5.158617553,47.18812415],[5.153832657,47.186148134],[5.153622083,47.186432142],[5.149676121,47.185210379],[5.148888406,47.185995025],[5.143472919,47.184125756],[5.143198942,47.18444424],[5.138690617,47.18259038],[5.138622919,47.182748337],[5.137846299,47.183316555],[5.137762091,47.183624317],[5.136922901,47.184081107],[5.136453365,47.184865197],[5.136206381,47.185066086],[5.135904657,47.185918226],[5.134911246,47.186185113],[5.13348722,47.187220041],[5.133411078,47.188131959],[5.132973172,47.189116285],[5.132614258,47.189527268],[5.129034302,47.192040087],[5.126454354,47.192784555],[5.126778401,47.192960527],[5.12550959,47.193718713],[5.123871564,47.193659604],[5.123272105,47.193568828],[5.120869992,47.192962606],[5.119568,47.193517798],[5.118676883,47.19430772],[5.117238247,47.194715884],[5.115999513,47.195168109],[5.115658652,47.200646379],[5.115028816,47.203179556],[5.115127277,47.203196671],[5.116015422,47.203266908],[5.116424684,47.20312254],[5.116753416,47.203248921],[5.117264563,47.20394745],[5.117593342,47.204175595],[5.119151446,47.204781123],[5.120390424,47.205436601],[5.121561766,47.205750177],[5.122121741,47.206176711],[5.123071698,47.20657268],[5.123444056,47.206832432],[5.124189789,47.207109654],[5.124932672,47.207849831],[5.125347043,47.208670781],[5.125407245,47.208990289],[5.125072339,47.209411609],[5.125822353,47.209762591],[5.126560152,47.20970402],[5.127136238,47.209800616],[5.127501443,47.209611088],[5.128754064,47.210171666],[5.129972922,47.210513105],[5.130899083,47.209804413],[5.133903943,47.211589932],[5.134282304,47.211032695],[5.137287392,47.212985636],[5.138495317,47.211120715],[5.142720358,47.212804228],[5.143193877,47.212481159],[5.143662696,47.212637296],[5.144150704,47.212512088],[5.145306128,47.211656739],[5.146369391,47.211109291],[5.146704671,47.210668087],[5.148126664,47.211459478],[5.150538137,47.208832702],[5.15401009,47.2102533],[5.157415349,47.207435874],[5.159773067,47.20499992],[5.159803142,47.204827342],[5.160553644,47.20475841],[5.161086524,47.204798903],[5.166685419,47.206101072],[5.167502748,47.206378481],[5.168789211,47.207081197],[5.172305503,47.205073588],[5.173187426,47.203285535]]]],&quot;type&quot;:&quot;MultiPolygon&quot;}"/>
    <s v="47.198273816, 5.146304139"/>
  </r>
  <r>
    <x v="0"/>
    <x v="199"/>
    <s v="21349"/>
    <s v="CC du Pays Arnay Liernais"/>
    <s v="200071173"/>
    <s v="CC"/>
    <s v="Côte-d'Or"/>
    <s v="21"/>
    <s v="Bourgogne-Franche-Comté"/>
    <s v="27"/>
    <s v="BT &lt;= 36 kVA"/>
    <n v="16"/>
    <n v="67.626999999999995"/>
    <n v="0"/>
    <n v="0"/>
    <n v="0"/>
    <n v="0"/>
    <n v="0"/>
    <n v="0"/>
    <n v="0"/>
    <n v="0"/>
    <n v="0"/>
    <n v="0"/>
    <s v="{&quot;coordinates&quot;:[[[[4.271169415,47.25063071],[4.271680925,47.250397307],[4.272620067,47.25018622],[4.27417814,47.250034954],[4.274744477,47.250051239],[4.275636347,47.250244916],[4.277013504,47.25088343],[4.278928617,47.251454771],[4.281774629,47.251523289],[4.283751746,47.251808446],[4.286040275,47.252506991],[4.287153508,47.25266391],[4.287421048,47.252902241],[4.288331568,47.254587538],[4.289872371,47.254098613],[4.291073813,47.25357653],[4.291963911,47.252866123],[4.292161497,47.252448848],[4.293935819,47.250677827],[4.295141457,47.25000529],[4.29520389,47.249852428],[4.294451823,47.249207151],[4.293870934,47.248256531],[4.294183712,47.24735266],[4.295719076,47.247746086],[4.296192148,47.247788519],[4.30078408,47.247120335],[4.303791308,47.247028935],[4.304389411,47.246338818],[4.303849143,47.246033362],[4.301840172,47.245302316],[4.300824069,47.244838319],[4.300255058,47.244709644],[4.299546956,47.243257163],[4.299703254,47.243050124],[4.29979062,47.241522996],[4.299691994,47.240724561],[4.30199574,47.238458556],[4.302804945,47.237426628],[4.303547829,47.236059595],[4.304161815,47.235320676],[4.305259488,47.235774721],[4.308419223,47.233012728],[4.31028333,47.233998306],[4.311605599,47.234283182],[4.313321998,47.235062393],[4.314895653,47.235462334],[4.314650238,47.236130504],[4.316574891,47.236394085],[4.318108872,47.236790832],[4.319899657,47.236984749],[4.320836125,47.237219889],[4.322037385,47.237954419],[4.323542996,47.237141295],[4.323690011,47.236561567],[4.323976314,47.236377319],[4.324192528,47.235494268],[4.324474728,47.235036347],[4.326371139,47.23511911],[4.3268926,47.234929462],[4.329132069,47.233648661],[4.329559595,47.233135938],[4.330992283,47.232590966],[4.331116458,47.23210693],[4.331863056,47.231829136],[4.331170675,47.230986219],[4.330991525,47.229729527],[4.330420892,47.228570068],[4.330409134,47.228255066],[4.330720611,47.227755373],[4.33123136,47.22729661],[4.333014999,47.225186294],[4.332802493,47.224451314],[4.331780487,47.223477129],[4.331222559,47.222295017],[4.330501191,47.221664019],[4.330091119,47.221595794],[4.329848391,47.221293346],[4.331139585,47.219422805],[4.33088428,47.21893232],[4.330752211,47.217600348],[4.330267892,47.217093582],[4.330482787,47.216805689],[4.330547191,47.216150361],[4.330142319,47.215435591],[4.329863479,47.215274919],[4.329052256,47.215281524],[4.328156168,47.215651057],[4.327065253,47.216480216],[4.32622036,47.216569123],[4.325770132,47.216531957],[4.323910862,47.215407908],[4.323510173,47.214966789],[4.322770054,47.214479121],[4.322208502,47.213890368],[4.320818992,47.213324558],[4.31917723,47.213032623],[4.318141341,47.212281776],[4.317531798,47.212374246],[4.316595748,47.211651963],[4.31580904,47.210821729],[4.315174782,47.21114587],[4.313962437,47.210361873],[4.313702879,47.210500776],[4.312201528,47.208971807],[4.31167265,47.208578019],[4.311412755,47.208052428],[4.311271837,47.207258072],[4.312623362,47.204490251],[4.313166253,47.2031317],[4.313083314,47.201736121],[4.311496749,47.200765454],[4.311038331,47.200603168],[4.310522993,47.200219126],[4.310457192,47.199849806],[4.310187748,47.199580933],[4.310062348,47.198554095],[4.310957913,47.197573332],[4.311669,47.197100675],[4.311948688,47.196272741],[4.312964858,47.195798421],[4.312471256,47.195383527],[4.31305467,47.195202237],[4.31286133,47.194857774],[4.312905631,47.19456194],[4.313211765,47.194169496],[4.312276298,47.193293202],[4.311947944,47.192340694],[4.311709724,47.192267758],[4.310064119,47.192386327],[4.309134169,47.192222163],[4.30688279,47.192035993],[4.306353543,47.191781747],[4.30601839,47.191796331],[4.304382606,47.191284427],[4.303308008,47.190654538],[4.302251668,47.189631858],[4.30139216,47.18926425],[4.301015508,47.188982154],[4.29948884,47.188826416],[4.298850539,47.188593168],[4.298410799,47.188213628],[4.297763694,47.187888632],[4.297344647,47.188038291],[4.298574977,47.188887088],[4.297947923,47.189120117],[4.297563054,47.18937294],[4.29707052,47.189871877],[4.296162625,47.190345747],[4.291421294,47.191579132],[4.289714195,47.191833157],[4.288163017,47.191483056],[4.28769152,47.192037541],[4.286212523,47.191833377],[4.286289126,47.191611929],[4.285745612,47.191585549],[4.284915401,47.191390371],[4.284880493,47.191090026],[4.283031904,47.189620359],[4.282381594,47.189157553],[4.281863332,47.188637458],[4.280913214,47.188618256],[4.27827592,47.188744636],[4.275999641,47.188555442],[4.275289567,47.18835437],[4.274236695,47.188401974],[4.272768472,47.18853517],[4.270469523,47.189398679],[4.271103149,47.189718571],[4.269258863,47.190373575],[4.268864062,47.192004014],[4.268615886,47.19245873],[4.268140129,47.193906372],[4.26774174,47.1956674],[4.267182759,47.196500077],[4.267663327,47.196712714],[4.268379837,47.197519727],[4.26841932,47.197849738],[4.267395119,47.198281432],[4.265841527,47.19979577],[4.261748103,47.201905922],[4.258413443,47.203764579],[4.257865154,47.204329675],[4.257648793,47.204682275],[4.258058262,47.205412546],[4.258355046,47.206352029],[4.258520058,47.207249724],[4.258460064,47.207396239],[4.256084699,47.207407609],[4.254367363,47.207307363],[4.253062413,47.207440334],[4.251402031,47.20785715],[4.250509228,47.208157614],[4.250306871,47.208546964],[4.250405811,47.209051913],[4.250139153,47.209233067],[4.249444448,47.210099527],[4.247818377,47.211430711],[4.246525755,47.211986655],[4.244589635,47.212487372],[4.244456852,47.21291648],[4.244557612,47.21367352],[4.244804215,47.214337154],[4.243974289,47.216905853],[4.244147795,47.217437016],[4.246339955,47.21748459],[4.246744104,47.217702637],[4.246955891,47.218059611],[4.246972631,47.21855374],[4.246674582,47.219435719],[4.251486154,47.219199281],[4.252404048,47.219003886],[4.252989305,47.218768862],[4.253505371,47.218400427],[4.253881173,47.217854331],[4.255469317,47.21772729],[4.259880346,47.218057579],[4.259892089,47.218389693],[4.260308724,47.218517519],[4.260416188,47.219832712],[4.259583218,47.220324374],[4.25938302,47.221821185],[4.260040907,47.222091352],[4.261639457,47.221276222],[4.263972504,47.220956374],[4.264461149,47.220997864],[4.257130054,47.230433476],[4.255834944,47.231690938],[4.258298366,47.232741976],[4.260749434,47.234164053],[4.260455681,47.234603031],[4.258681765,47.23568115],[4.258560962,47.235998494],[4.259755903,47.236670702],[4.262076045,47.237687204],[4.262791772,47.238216034],[4.264880172,47.239042324],[4.265625306,47.239526698],[4.269251908,47.242615862],[4.268977701,47.243882093],[4.268214947,47.243663543],[4.268005479,47.243695547],[4.268128553,47.245662423],[4.267691911,47.246265948],[4.267674833,47.2466632],[4.26746966,47.246877931],[4.267281311,47.247806476],[4.267157504,47.247939284],[4.266191769,47.247694127],[4.265424599,47.247345954],[4.265255776,47.24764492],[4.263777605,47.247030778],[4.263247702,47.248000853],[4.26314961,47.249960235],[4.271169415,47.25063071]]]],&quot;type&quot;:&quot;MultiPolygon&quot;}"/>
    <s v="47.219667013, 4.288705665"/>
  </r>
  <r>
    <x v="0"/>
    <x v="493"/>
    <s v="21348"/>
    <s v="CC Mirebellois et Fontenois"/>
    <s v="200072825"/>
    <s v="CC"/>
    <s v="Côte-d'Or"/>
    <s v="21"/>
    <s v="Bourgogne-Franche-Comté"/>
    <s v="27"/>
    <s v="BT &lt;= 36 kVA"/>
    <m/>
    <m/>
    <n v="0"/>
    <n v="0"/>
    <n v="0"/>
    <n v="0"/>
    <n v="0"/>
    <n v="0"/>
    <n v="0"/>
    <n v="0"/>
    <n v="0"/>
    <n v="0"/>
    <s v="{&quot;coordinates&quot;:[[[[5.352171331,47.48867341],[5.353024138,47.490995848],[5.353546782,47.491308589],[5.353891734,47.491357453],[5.353934846,47.492276958],[5.357639939,47.492230834],[5.358476884,47.492348073],[5.3600899,47.492889058],[5.360406315,47.492923172],[5.36232848,47.492460034],[5.363130177,47.492470788],[5.364781038,47.492814618],[5.365821346,47.493293306],[5.367196902,47.493510311],[5.370120999,47.494219028],[5.371034475,47.4941428],[5.372735389,47.493635363],[5.374234723,47.493376966],[5.376250898,47.493117911],[5.378771784,47.492914255],[5.379155886,47.493573733],[5.380254662,47.493720591],[5.380874869,47.49392225],[5.384561601,47.493491103],[5.388232608,47.49047641],[5.387983394,47.489030692],[5.390182175,47.488432632],[5.390456857,47.488900698],[5.391432725,47.488617694],[5.391189775,47.48805712],[5.39055786,47.487563068],[5.390372694,47.486719425],[5.389401033,47.486292679],[5.389339846,47.485636513],[5.388673883,47.485539404],[5.388489482,47.485247796],[5.38901384,47.48494075],[5.389073871,47.484589193],[5.388883084,47.484154526],[5.388132479,47.483440453],[5.388151307,47.482820469],[5.387561455,47.482046359],[5.387460592,47.481482863],[5.386973263,47.480921887],[5.386489027,47.480876877],[5.386036723,47.480505201],[5.385931298,47.47989857],[5.384757144,47.479127411],[5.38448133,47.478840372],[5.384434568,47.478476595],[5.384100894,47.478143008],[5.383693885,47.477952313],[5.383252945,47.477954135],[5.382851673,47.478578343],[5.382153893,47.478390891],[5.381947613,47.477994354],[5.381452639,47.477498353],[5.380891692,47.477131582],[5.380460842,47.477001702],[5.380072775,47.477087085],[5.379833587,47.477354043],[5.379387306,47.477175843],[5.379663729,47.476760431],[5.379049463,47.476448775],[5.37856354,47.476424481],[5.377834354,47.476695139],[5.377134432,47.476697724],[5.376224699,47.478616511],[5.37565647,47.478863156],[5.375332804,47.478843642],[5.373858822,47.478376584],[5.372709913,47.477540853],[5.371993365,47.477558154],[5.371428689,47.47743547],[5.371644049,47.478068691],[5.371705231,47.47866993],[5.371453053,47.478914619],[5.372593026,47.479578535],[5.373440448,47.480205176],[5.37361547,47.480467278],[5.373956986,47.481487872],[5.373415051,47.481759185],[5.373621644,47.481924282],[5.372429671,47.482725768],[5.369931988,47.480833191],[5.368915574,47.481189787],[5.369497979,47.482462154],[5.368782655,47.48274868],[5.368833094,47.482927769],[5.366396264,47.483039454],[5.36558563,47.483003691],[5.366078851,47.48616638],[5.36456694,47.486166469],[5.36439762,47.485972683],[5.363931609,47.486100118],[5.36370956,47.485374263],[5.362783982,47.485474098],[5.362033365,47.48565503],[5.361383852,47.483822036],[5.360672076,47.483919319],[5.36030259,47.482921774],[5.358000361,47.483224177],[5.35597771,47.484023394],[5.354804854,47.484360514],[5.355973477,47.485767878],[5.355768842,47.485857571],[5.356709247,47.487149769],[5.354982672,47.487616067],[5.352171331,47.48867341]]]],&quot;type&quot;:&quot;MultiPolygon&quot;}"/>
    <s v="47.486837099, 5.373457941"/>
  </r>
  <r>
    <x v="0"/>
    <x v="200"/>
    <s v="21347"/>
    <s v="CA Beaune, Côte et Sud - Communauté Beaune-Chagny-Nolay"/>
    <s v="200006682"/>
    <s v="CA"/>
    <s v="Côte-d'Or"/>
    <s v="21"/>
    <s v="Bourgogne-Franche-Comté"/>
    <s v="27"/>
    <s v="BT &gt; 36 kVA"/>
    <n v="1"/>
    <n v="93.808999999999997"/>
    <n v="0"/>
    <n v="0"/>
    <n v="0"/>
    <n v="0"/>
    <n v="0"/>
    <n v="0"/>
    <n v="0"/>
    <n v="0"/>
    <n v="0"/>
    <n v="0"/>
    <s v="{&quot;coordinates&quot;:[[[[4.889739631,46.996006378],[4.889350836,46.995202206],[4.88899828,46.995245803],[4.88835004,46.993910019],[4.887601584,46.994564392],[4.886983757,46.994776232],[4.886681822,46.993631106],[4.886901365,46.993246562],[4.887066222,46.992200973],[4.886256369,46.988081367],[4.886024742,46.9875538],[4.88439966,46.987901869],[4.883114255,46.988065151],[4.882083772,46.98610155],[4.880798093,46.986482756],[4.878957164,46.987322391],[4.877949269,46.986306717],[4.878163264,46.986140225],[4.877247586,46.985467071],[4.877488951,46.985255106],[4.877039828,46.984903976],[4.877442354,46.98448225],[4.876339773,46.983579777],[4.875765805,46.983384675],[4.873634203,46.980281632],[4.871950736,46.980839415],[4.872014675,46.981089645],[4.870182321,46.981339111],[4.870698006,46.983196787],[4.869437165,46.983497311],[4.867904316,46.983733781],[4.86890619,46.985799732],[4.865277679,46.986709518],[4.864438536,46.987029284],[4.864313835,46.98722943],[4.861858999,46.988097618],[4.863635684,46.989965581],[4.863503426,46.990061379],[4.864311411,46.99101106],[4.863387748,46.991668104],[4.862524337,46.992088212],[4.861882935,46.99253445],[4.860809393,46.993503693],[4.861059676,46.993700489],[4.860180593,46.994354984],[4.858153121,46.995336874],[4.857890568,46.995127662],[4.856625161,46.995764934],[4.854018428,46.997361263],[4.852614994,46.99808356],[4.852650354,46.998155039],[4.853299627,46.999008277],[4.853642071,46.999320684],[4.856861016,47.001553724],[4.858752525,47.003039864],[4.859018418,47.003306658],[4.859222062,47.003753671],[4.859674463,47.004160652],[4.859931907,47.004602295],[4.860521987,47.00480172],[4.861116752,47.005327979],[4.862062684,47.004812895],[4.864445659,47.004167425],[4.866122259,47.003844933],[4.867408819,47.003512518],[4.868176235,47.00293903],[4.868245306,47.003109024],[4.869951501,47.002350111],[4.870026643,47.002581246],[4.871852105,47.001694288],[4.876762255,47.00017449],[4.8767119,46.999899727],[4.879173766,46.999149094],[4.879572183,46.999098477],[4.883547696,46.997741299],[4.886512098,46.996912056],[4.887201039,46.996813432],[4.888241714,46.996383934],[4.889739631,46.996006378]]]],&quot;type&quot;:&quot;MultiPolygon&quot;}"/>
    <s v="46.993942781, 4.871381456"/>
  </r>
  <r>
    <x v="0"/>
    <x v="201"/>
    <s v="21346"/>
    <s v="CC du Pays Châtillonnais"/>
    <s v="242101434"/>
    <s v="CC"/>
    <s v="Côte-d'Or"/>
    <s v="21"/>
    <s v="Bourgogne-Franche-Comté"/>
    <s v="27"/>
    <s v="HTA"/>
    <n v="0"/>
    <n v="0"/>
    <n v="0"/>
    <n v="0"/>
    <n v="1"/>
    <n v="0"/>
    <n v="0"/>
    <n v="0"/>
    <n v="0"/>
    <n v="0"/>
    <n v="0"/>
    <n v="0"/>
    <s v="{&quot;coordinates&quot;:[[[[4.815248224,47.786561491],[4.808401482,47.787131921],[4.805465578,47.787179006],[4.803822394,47.78741228],[4.802825928,47.78784804],[4.802483342,47.78826383],[4.802188546,47.789104706],[4.801665786,47.78995989],[4.801581254,47.790264577],[4.801649244,47.790812689],[4.801943455,47.791689516],[4.802365088,47.795065294],[4.801487636,47.795193121],[4.80065768,47.795619097],[4.798115201,47.795263831],[4.797404029,47.795093792],[4.796513994,47.795086737],[4.795835311,47.795206072],[4.794806617,47.795801598],[4.794206039,47.795939533],[4.79323675,47.79584094],[4.791458649,47.795449523],[4.791214831,47.795906078],[4.789522403,47.795678068],[4.788406472,47.795668099],[4.786769998,47.796071172],[4.786356983,47.796225111],[4.785471002,47.796737354],[4.785044639,47.797329913],[4.784888989,47.798106499],[4.785118258,47.798090403],[4.78589329,47.80056058],[4.784314087,47.80088352],[4.784720843,47.801338253],[4.785438364,47.801736035],[4.78448005,47.802046814],[4.784864258,47.802705345],[4.786241444,47.804442543],[4.786579047,47.805025258],[4.786733176,47.807664229],[4.786823656,47.808169688],[4.787141906,47.808652768],[4.787040521,47.809055823],[4.781867888,47.809389351],[4.781547121,47.80958778],[4.781446809,47.810143854],[4.78162845,47.810340046],[4.781477248,47.810813172],[4.781811668,47.810942224],[4.781509421,47.811215091],[4.781942149,47.811446176],[4.782073976,47.811790765],[4.78288835,47.815113773],[4.783623993,47.815170099],[4.784754869,47.81453802],[4.78463894,47.815623676],[4.786151381,47.815568229],[4.786718481,47.816853232],[4.787086752,47.816914236],[4.786844394,47.817458075],[4.786927484,47.817743084],[4.787347268,47.817944639],[4.789653397,47.82169226],[4.789409706,47.821918339],[4.788916336,47.82298725],[4.791299492,47.823099397],[4.791895513,47.823253232],[4.792309285,47.823472866],[4.792153531,47.823769625],[4.792015976,47.824527028],[4.791518217,47.825266529],[4.790981095,47.825433177],[4.789955661,47.825509154],[4.790499378,47.826173328],[4.790963556,47.827174503],[4.790803277,47.828607426],[4.791113602,47.829168033],[4.791654669,47.829791731],[4.792092225,47.831825876],[4.792678843,47.832887286],[4.793588814,47.833743896],[4.795921166,47.834830787],[4.796261187,47.835199176],[4.798654622,47.836744196],[4.7991608,47.837319782],[4.800835741,47.841056143],[4.801235551,47.841647756],[4.802870926,47.843736369],[4.804075682,47.844875538],[4.806020307,47.846967451],[4.807824734,47.848235982],[4.813924436,47.851760729],[4.814697187,47.852339326],[4.814793808,47.850077354],[4.815280975,47.846289743],[4.8164669,47.842290547],[4.817521698,47.840913948],[4.818761,47.839811749],[4.821335326,47.837947011],[4.822836824,47.837047747],[4.825897895,47.836126888],[4.826227274,47.834194342],[4.829122113,47.834704669],[4.832933391,47.836276392],[4.834085816,47.836659881],[4.834141243,47.835359963],[4.834055677,47.833926313],[4.834612385,47.832740084],[4.835016163,47.832391672],[4.836747787,47.831353582],[4.837333457,47.831162556],[4.837859394,47.830868035],[4.838539878,47.83032622],[4.839071927,47.829590476],[4.839298576,47.828992757],[4.839556865,47.827648235],[4.840122465,47.826144945],[4.840645709,47.825658698],[4.841528152,47.824466412],[4.841846723,47.824169726],[4.845907094,47.820874853],[4.84733604,47.820221264],[4.847707708,47.820184798],[4.848737757,47.819785048],[4.851930431,47.818385167],[4.853130913,47.817700003],[4.853884677,47.817084011],[4.854246079,47.817175522],[4.855058571,47.817170769],[4.855296855,47.817257923],[4.856367453,47.817333699],[4.857760173,47.817600617],[4.858676203,47.817269204],[4.859784854,47.81732454],[4.860251316,47.817438673],[4.862143752,47.817089031],[4.863004275,47.816662137],[4.863494617,47.816275333],[4.86390997,47.815732173],[4.864365171,47.814839076],[4.865604337,47.813929899],[4.865639992,47.813803295],[4.863180639,47.812769303],[4.86090099,47.81132999],[4.858965077,47.80974204],[4.856681364,47.807528484],[4.854811125,47.804788888],[4.85361743,47.802323945],[4.853187137,47.800750784],[4.852596232,47.800626889],[4.851147345,47.799961084],[4.850208949,47.799334916],[4.849105612,47.797730053],[4.847773191,47.796836402],[4.845046584,47.796268989],[4.842029149,47.795982468],[4.841038788,47.795664035],[4.840231716,47.795275196],[4.839244013,47.795883079],[4.838368939,47.795420573],[4.838006647,47.795066151],[4.836775941,47.794866687],[4.836227497,47.794615107],[4.83598152,47.794262457],[4.834523848,47.794880365],[4.833811377,47.794908623],[4.832185687,47.793830333],[4.831897643,47.793341493],[4.831072904,47.793018587],[4.831299729,47.792854795],[4.829372405,47.791393167],[4.826383439,47.788150234],[4.824477084,47.782889073],[4.824253071,47.782510849],[4.823384102,47.781475567],[4.820744247,47.780406601],[4.815248224,47.786561491]]]],&quot;type&quot;:&quot;MultiPolygon&quot;}"/>
    <s v="47.813705329, 4.818332629"/>
  </r>
  <r>
    <x v="0"/>
    <x v="494"/>
    <s v="21345"/>
    <s v="CC Forêts, Seine et Suzon"/>
    <s v="200039063"/>
    <s v="CC"/>
    <s v="Côte-d'Or"/>
    <s v="21"/>
    <s v="Bourgogne-Franche-Comté"/>
    <s v="27"/>
    <s v="BT &lt;= 36 kVA"/>
    <m/>
    <m/>
    <n v="0"/>
    <n v="0"/>
    <n v="0"/>
    <n v="0"/>
    <n v="0"/>
    <n v="0"/>
    <n v="0"/>
    <n v="0"/>
    <n v="0"/>
    <n v="0"/>
    <s v="{&quot;coordinates&quot;:[[[[4.829222764,47.571421601],[4.839409643,47.570907579],[4.840513737,47.571172882],[4.841990637,47.571214399],[4.842876384,47.571397591],[4.843622884,47.571786463],[4.845511088,47.571948387],[4.847933644,47.572518692],[4.848387488,47.572753703],[4.850778798,47.573149771],[4.852116704,47.572826012],[4.852892838,47.572570587],[4.855306722,47.572121651],[4.856276146,47.57172447],[4.856049369,47.570213644],[4.856058051,47.569123148],[4.856209256,47.568612028],[4.855947525,47.568354183],[4.855707727,47.566352854],[4.8558807,47.565357884],[4.856592225,47.56458664],[4.857223767,47.564193924],[4.857434291,47.5637827],[4.856735245,47.561275463],[4.857010681,47.561239565],[4.856804741,47.559983209],[4.856854335,47.559037017],[4.858939128,47.55839965],[4.860260725,47.558077849],[4.86074206,47.558072872],[4.861568959,47.558289275],[4.863248931,47.55786988],[4.864335981,47.557993869],[4.86487587,47.558218437],[4.865878214,47.558887599],[4.866909256,47.559311388],[4.868406189,47.560314757],[4.870658114,47.56118625],[4.871486456,47.561859056],[4.871790583,47.562338583],[4.872882328,47.562251728],[4.873541412,47.56302808],[4.874475889,47.563766689],[4.875901364,47.56420477],[4.877288359,47.564152743],[4.87869228,47.5645065],[4.879902922,47.563411933],[4.880420443,47.562694986],[4.881761306,47.562656254],[4.882638231,47.562551164],[4.883580211,47.562102869],[4.885579396,47.56198503],[4.88758531,47.562698107],[4.890206335,47.562747501],[4.893210993,47.562435856],[4.89355396,47.561415547],[4.893406107,47.560809283],[4.890386262,47.559109706],[4.889586614,47.558388845],[4.889493884,47.558098621],[4.889689819,47.557132026],[4.890075573,47.556568432],[4.890373276,47.556373624],[4.888252174,47.554540571],[4.888155592,47.553425646],[4.887813729,47.552671249],[4.886628543,47.55168739],[4.884968801,47.550595941],[4.884741762,47.550267365],[4.884074669,47.550697729],[4.882286474,47.549883838],[4.882101372,47.549952554],[4.879880305,47.549421134],[4.879543455,47.549561623],[4.878234542,47.549327001],[4.878386541,47.548089213],[4.87788501,47.547251821],[4.877849672,47.546965165],[4.878526583,47.546284368],[4.879354765,47.546388975],[4.878286418,47.545504894],[4.877440831,47.545017893],[4.87625697,47.544781237],[4.875276354,47.544727682],[4.873859383,47.544820694],[4.872761447,47.544644749],[4.872119247,47.544305709],[4.871474237,47.543772226],[4.869999116,47.542164381],[4.869255786,47.541745912],[4.868826799,47.541646542],[4.867395292,47.541549727],[4.865163554,47.541002896],[4.863503472,47.540756622],[4.862546422,47.540499096],[4.861880033,47.540454816],[4.860220928,47.540044609],[4.859897351,47.539993047],[4.859219136,47.538958509],[4.858165274,47.539127476],[4.857372435,47.539920749],[4.85686506,47.539936935],[4.855614356,47.539837096],[4.852808014,47.53855005],[4.851456751,47.539615069],[4.850877936,47.539564834],[4.850759923,47.539958376],[4.850836849,47.540298403],[4.851197951,47.540934648],[4.8510374,47.541290149],[4.851201132,47.541794469],[4.851669948,47.541969803],[4.852060984,47.542586662],[4.852129905,47.542887197],[4.851809493,47.543119184],[4.852039196,47.543416266],[4.851513683,47.543677621],[4.85119819,47.544167039],[4.850481842,47.544447626],[4.848874732,47.545887628],[4.848497608,47.546018761],[4.847694971,47.545958552],[4.846914341,47.546034846],[4.845726308,47.545866378],[4.844596508,47.546036421],[4.843365833,47.545903718],[4.842524073,47.5460971],[4.842038396,47.546127283],[4.840420086,47.545936745],[4.838957483,47.546406411],[4.837540625,47.54662143],[4.836492194,47.546219269],[4.834137489,47.545030011],[4.833472022,47.545052181],[4.832037255,47.54478301],[4.830472437,47.544831896],[4.82761189,47.545488127],[4.827508461,47.546119114],[4.82697792,47.546004076],[4.826997375,47.545561684],[4.826518292,47.545512466],[4.82613189,47.545723805],[4.825635052,47.545583022],[4.824985835,47.54499083],[4.824833337,47.544964405],[4.823822116,47.54541511],[4.822019968,47.545875466],[4.820699111,47.546021251],[4.818573497,47.546043618],[4.818017444,47.546116216],[4.81621802,47.546619657],[4.814183072,47.547315813],[4.813447136,47.547456915],[4.813240451,47.547283655],[4.811883521,47.547504631],[4.809783934,47.548218821],[4.808540041,47.548794551],[4.807525952,47.549245156],[4.806648139,47.549518067],[4.808217713,47.552042697],[4.809255979,47.553287115],[4.809728796,47.553738969],[4.810451807,47.554195041],[4.811091862,47.554439908],[4.81208759,47.554622523],[4.812511828,47.554621332],[4.812984521,47.554950724],[4.813320366,47.555049046],[4.814059501,47.55640972],[4.814200896,47.556891921],[4.814182519,47.557682733],[4.813794279,47.558118249],[4.812573739,47.558172339],[4.811517004,47.558467872],[4.811032803,47.558702285],[4.810727974,47.559009543],[4.810282386,47.559873612],[4.809812935,47.560190625],[4.80749019,47.560772267],[4.80653815,47.56113726],[4.806018537,47.561584687],[4.805539201,47.562358321],[4.80611869,47.564665995],[4.806151305,47.565119275],[4.806381158,47.565583006],[4.807071328,47.566401553],[4.808222995,47.566979749],[4.809864052,47.567630475],[4.812133934,47.567561021],[4.812434095,47.567624786],[4.813665671,47.568242204],[4.816346606,47.569814851],[4.81709116,47.570113882],[4.818424345,47.570429846],[4.819289839,47.570802609],[4.821722447,47.571170714],[4.824999546,47.571177117],[4.827395396,47.571441236],[4.829222764,47.571421601]]]],&quot;type&quot;:&quot;MultiPolygon&quot;}"/>
    <s v="47.55649713, 4.845721035"/>
  </r>
  <r>
    <x v="0"/>
    <x v="495"/>
    <s v="21344"/>
    <s v="CC Rives de Saône"/>
    <s v="242101509"/>
    <s v="CC"/>
    <s v="Côte-d'Or"/>
    <s v="21"/>
    <s v="Bourgogne-Franche-Comté"/>
    <s v="27"/>
    <s v="BT &lt;= 36 kVA"/>
    <m/>
    <m/>
    <n v="0"/>
    <n v="0"/>
    <n v="0"/>
    <n v="0"/>
    <n v="0"/>
    <n v="0"/>
    <n v="0"/>
    <n v="0"/>
    <n v="0"/>
    <n v="0"/>
    <s v="{&quot;coordinates&quot;:[[[[5.12555423,47.047403625],[5.125104114,47.047751453],[5.123980368,47.048292701],[5.1236473,47.048534796],[5.121557838,47.049315331],[5.120054993,47.050069751],[5.118965726,47.051189431],[5.118497464,47.05201671],[5.118504647,47.052166086],[5.118632841,47.052678905],[5.119530687,47.05356218],[5.119867972,47.053728014],[5.121165597,47.053918547],[5.121745605,47.053822333],[5.123065382,47.053436922],[5.124980351,47.052605534],[5.128205646,47.051553636],[5.128764224,47.051482999],[5.131504446,47.051464886],[5.134477852,47.051878316],[5.135493549,47.052203591],[5.136631145,47.053011155],[5.137128776,47.053697253],[5.137105099,47.055195476],[5.137274241,47.056404625],[5.137511641,47.056874876],[5.138152684,47.057520489],[5.138397281,47.057939268],[5.134731483,47.059654359],[5.13443506,47.060223643],[5.134563886,47.060681495],[5.134592518,47.061405089],[5.136381613,47.061119835],[5.137597658,47.061540461],[5.139626355,47.061746982],[5.140267598,47.061897221],[5.140884512,47.062164992],[5.142295221,47.062142444],[5.142811666,47.062236441],[5.141987084,47.063178503],[5.143201835,47.063829662],[5.143931909,47.064622199],[5.144166541,47.064655672],[5.145218306,47.064455117],[5.146397283,47.063774842],[5.146958028,47.063557272],[5.148295326,47.063378401],[5.149051412,47.063399464],[5.149819956,47.063534674],[5.150495079,47.063839139],[5.150787738,47.064104788],[5.151052417,47.064032311],[5.152100716,47.06338233],[5.152518402,47.062850367],[5.152177539,47.062466734],[5.152967163,47.062040422],[5.158110857,47.060444853],[5.158427569,47.059565298],[5.159065562,47.058579764],[5.157825058,47.057813967],[5.159615203,47.05673755],[5.157706997,47.054631443],[5.157525651,47.054611413],[5.155571385,47.05306364],[5.155041883,47.052278239],[5.155452124,47.052189524],[5.154628372,47.051196156],[5.152852612,47.049460373],[5.151539499,47.047659206],[5.149943821,47.046568501],[5.147424114,47.044572685],[5.146208024,47.043712645],[5.145913507,47.043297511],[5.145940606,47.04291873],[5.144559752,47.042386874],[5.144258352,47.042328523],[5.142595933,47.042469259],[5.137390113,47.043495204],[5.136321473,47.04379238],[5.134199854,47.044583654],[5.132667105,47.045373922],[5.130996999,47.045923527],[5.130366005,47.046394501],[5.128647163,47.047313337],[5.127910152,47.047469221],[5.127076944,47.047357578],[5.12555423,47.047403625]]]],&quot;type&quot;:&quot;MultiPolygon&quot;}"/>
    <s v="47.053108372, 5.142430626"/>
  </r>
  <r>
    <x v="0"/>
    <x v="496"/>
    <s v="21343"/>
    <s v="CC du Pays Châtillonnais"/>
    <s v="242101434"/>
    <s v="CC"/>
    <s v="Côte-d'Or"/>
    <s v="21"/>
    <s v="Bourgogne-Franche-Comté"/>
    <s v="27"/>
    <s v="BT &lt;= 36 kVA"/>
    <m/>
    <m/>
    <n v="0"/>
    <n v="0"/>
    <n v="0"/>
    <n v="0"/>
    <n v="0"/>
    <n v="0"/>
    <n v="0"/>
    <n v="0"/>
    <n v="0"/>
    <n v="0"/>
    <s v="{&quot;coordinates&quot;:[[[[4.429642488,47.858092603],[4.428472705,47.860201468],[4.427800949,47.86118539],[4.428165784,47.861223256],[4.427370146,47.864069258],[4.427001338,47.864581419],[4.425773032,47.865465879],[4.426191659,47.865463491],[4.426436229,47.866451563],[4.424890748,47.867781831],[4.425202821,47.868045379],[4.423621398,47.868835987],[4.422687129,47.869616029],[4.421299802,47.870514066],[4.420494366,47.870360896],[4.420364998,47.870475878],[4.419408602,47.870680978],[4.419051748,47.870593481],[4.417794401,47.871051542],[4.418098393,47.871363813],[4.416706587,47.871998111],[4.416606305,47.872752727],[4.416189143,47.872912583],[4.410672302,47.87973175],[4.410011171,47.880381481],[4.408763116,47.880898735],[4.405243895,47.881854543],[4.404437608,47.883647327],[4.404121941,47.883804124],[4.401818321,47.884436537],[4.402117472,47.886694955],[4.402280178,47.887535519],[4.402751406,47.888859358],[4.402811739,47.88967414],[4.402746626,47.891008886],[4.402444121,47.8910071],[4.402553215,47.894225497],[4.402287373,47.895511331],[4.402518367,47.895693094],[4.405295831,47.896965941],[4.406265218,47.897939055],[4.406197786,47.898677952],[4.406526972,47.899887356],[4.408292373,47.904424342],[4.409842749,47.906146544],[4.410429444,47.907016202],[4.410115139,47.907329613],[4.411449538,47.909734864],[4.410953463,47.909808334],[4.411014934,47.912171268],[4.411358873,47.91352539],[4.411366126,47.914754843],[4.411190296,47.916299729],[4.411433669,47.916338209],[4.411178959,47.916981242],[4.409094824,47.917408609],[4.407762727,47.917415582],[4.405954195,47.917532656],[4.404128534,47.917913635],[4.401780268,47.918838183],[4.39953694,47.919581412],[4.400758074,47.921709985],[4.401866112,47.922899294],[4.402377192,47.924503464],[4.403891265,47.925395374],[4.405366228,47.926578464],[4.407832311,47.929024194],[4.409387333,47.931096464],[4.409684517,47.931947987],[4.409745962,47.9324459],[4.410051288,47.933099303],[4.41081111,47.935532129],[4.411830088,47.93733177],[4.412109226,47.937754158],[4.414136798,47.938844084],[4.41445534,47.939185884],[4.418140828,47.937649111],[4.419314613,47.9372632],[4.422809642,47.936526058],[4.424760835,47.936211684],[4.425332599,47.935556682],[4.425756755,47.934842262],[4.425726005,47.933797626],[4.425942615,47.933036217],[4.425991217,47.931754792],[4.426611474,47.930863367],[4.426782578,47.930452646],[4.427063475,47.930289917],[4.426793056,47.929796348],[4.426536767,47.928981272],[4.426484027,47.926919789],[4.426626151,47.926378004],[4.426657357,47.925496428],[4.427135616,47.92450681],[4.427251259,47.922781713],[4.427557607,47.921575455],[4.42768242,47.920241787],[4.427882049,47.919698399],[4.429022683,47.917899622],[4.429484014,47.916683368],[4.430148426,47.915551048],[4.430297649,47.914877752],[4.43021085,47.913594358],[4.430578031,47.912712282],[4.431729373,47.911617222],[4.432356361,47.911434056],[4.434198845,47.911195543],[4.434713249,47.911057843],[4.436298268,47.91006275],[4.436672218,47.909534312],[4.436070007,47.908998912],[4.436141763,47.908830614],[4.437390167,47.907124931],[4.4385016,47.90629582],[4.438964095,47.906171338],[4.444282039,47.905701899],[4.444503616,47.905628965],[4.444838124,47.905327812],[4.445727919,47.904132309],[4.447015683,47.901970571],[4.447628314,47.90111961],[4.44961954,47.898696229],[4.451005967,47.897167802],[4.45350499,47.894921693],[4.455122097,47.893222933],[4.452840157,47.892293465],[4.452103166,47.892064951],[4.452710547,47.890931383],[4.451194651,47.889820478],[4.450420138,47.889049643],[4.449336876,47.887605722],[4.448533705,47.886076423],[4.448141024,47.88580943],[4.447177109,47.885548581],[4.444202677,47.885659926],[4.443037464,47.885377216],[4.442568216,47.885049038],[4.443885127,47.884463966],[4.443926785,47.884273528],[4.443606389,47.883612276],[4.443324135,47.883270999],[4.442256209,47.883316531],[4.442169527,47.882736115],[4.44244566,47.882655311],[4.44314258,47.882794365],[4.443616396,47.883045074],[4.445082583,47.883030632],[4.44502891,47.882779257],[4.445573369,47.880610448],[4.443354334,47.880246204],[4.443917741,47.877985353],[4.440082975,47.877538301],[4.442236279,47.873614298],[4.441421479,47.873317365],[4.441971403,47.872087331],[4.441399975,47.871933228],[4.4413417,47.870475731],[4.441184191,47.870094209],[4.440021018,47.869873555],[4.440267502,47.869589689],[4.442511676,47.866265833],[4.443042987,47.865634606],[4.443446388,47.864776316],[4.444313187,47.86384121],[4.442730733,47.863150472],[4.439635351,47.86136842],[4.437873829,47.860579899],[4.436543322,47.860098423],[4.43520479,47.860012189],[4.433067215,47.859410025],[4.43262701,47.859205669],[4.432245407,47.858843073],[4.429642488,47.858092603]]]],&quot;type&quot;:&quot;MultiPolygon&quot;}"/>
    <s v="47.897111685, 4.424910489"/>
  </r>
  <r>
    <x v="0"/>
    <x v="204"/>
    <s v="21340"/>
    <s v="CC Rives de Saône"/>
    <s v="242101509"/>
    <s v="CC"/>
    <s v="Côte-d'Or"/>
    <s v="21"/>
    <s v="Bourgogne-Franche-Comté"/>
    <s v="27"/>
    <s v="BT &gt; 36 kVA"/>
    <n v="2"/>
    <n v="208.59200000000001"/>
    <n v="0"/>
    <n v="0"/>
    <n v="0"/>
    <n v="0"/>
    <n v="0"/>
    <n v="0"/>
    <n v="0"/>
    <n v="0"/>
    <n v="0"/>
    <n v="0"/>
    <s v="{&quot;coordinates&quot;:[[[[5.229158575,46.997304788],[5.22669126,46.993914463],[5.22614732,46.993620523],[5.223159935,46.991177787],[5.222763487,46.990660318],[5.222097635,46.989065398],[5.220743845,46.986456021],[5.220205582,46.985977302],[5.219441536,46.985897431],[5.218300016,46.986080613],[5.217608563,46.985845314],[5.216023036,46.982744955],[5.21419592,46.981612737],[5.212200982,46.980140543],[5.209505303,46.982126008],[5.209162577,46.982241557],[5.208638457,46.98204083],[5.207988646,46.982113617],[5.208005933,46.982665413],[5.207485142,46.983286953],[5.207433149,46.983657234],[5.206642817,46.983866905],[5.206152109,46.984226661],[5.205865746,46.985013941],[5.20508732,46.985483674],[5.204485971,46.985358262],[5.203894269,46.985049822],[5.201798137,46.983512734],[5.201511574,46.983198457],[5.201071156,46.98317804],[5.199709752,46.983358928],[5.197898335,46.984157244],[5.195302719,46.984444452],[5.194255915,46.984757094],[5.192798039,46.9854162],[5.191943547,46.985635996],[5.191421637,46.985943139],[5.191323241,46.986437686],[5.190821404,46.986980425],[5.189170251,46.987971905],[5.189491289,46.988326088],[5.188746697,46.988660862],[5.188983378,46.989012143],[5.187900521,46.989477625],[5.187795947,46.989593095],[5.187114017,46.989623138],[5.186685471,46.990807559],[5.186509811,46.991085598],[5.18609787,46.991347398],[5.185380485,46.991315054],[5.18446823,46.99072797],[5.184267697,46.990423732],[5.184173724,46.989759904],[5.183566427,46.989812831],[5.182360047,46.991066896],[5.182304548,46.991257089],[5.1830394,46.99266627],[5.184247416,46.994349305],[5.183901511,46.994552203],[5.183156548,46.994652767],[5.183357211,46.994894857],[5.182810582,46.994952035],[5.181312046,46.995690115],[5.182094586,46.996160787],[5.182522958,46.996630047],[5.182320991,46.996877052],[5.180483703,46.997606214],[5.17940953,46.998162415],[5.179076515,46.998522672],[5.178131432,46.999669071],[5.17748045,47.000012808],[5.17767903,47.00049723],[5.17735255,47.00066101],[5.177596657,47.001556185],[5.17750708,47.001848795],[5.177879354,47.003538653],[5.178446925,47.004096269],[5.181260186,47.006140814],[5.182451169,47.006451549],[5.186397991,47.007184754],[5.187503549,47.007433107],[5.188396919,47.007741317],[5.189707087,47.007417438],[5.191941868,47.009728501],[5.194254123,47.01258026],[5.195188169,47.01330286],[5.197967331,47.014061485],[5.199969171,47.014744795],[5.201649765,47.015202722],[5.204280203,47.016152278],[5.205024144,47.016213726],[5.205660098,47.016533028],[5.207412718,47.017751478],[5.207855092,47.018263613],[5.208674747,47.018243429],[5.21157772,47.017930249],[5.215733326,47.018039698],[5.216239168,47.017625578],[5.214441774,47.014164501],[5.214078942,47.013184307],[5.213687097,47.011624623],[5.216719976,47.011373664],[5.222370539,47.010703865],[5.216816614,47.007505139],[5.218983645,47.006376356],[5.220785029,47.005195122],[5.222051833,47.004495215],[5.224265887,47.003682467],[5.225110205,47.003179814],[5.225572791,47.002711538],[5.225954986,47.002145735],[5.227299282,47.001636121],[5.227541958,47.0014549],[5.22825973,47.000439466],[5.228893722,46.999755301],[5.229158575,46.997304788]]]],&quot;type&quot;:&quot;MultiPolygon&quot;}"/>
    <s v="46.999042398, 5.204193716"/>
  </r>
  <r>
    <x v="0"/>
    <x v="497"/>
    <s v="21339"/>
    <s v="CC Ouche et Montagne"/>
    <s v="200039055"/>
    <s v="CC"/>
    <s v="Côte-d'Or"/>
    <s v="21"/>
    <s v="Bourgogne-Franche-Comté"/>
    <s v="27"/>
    <s v="BT &lt;= 36 kVA"/>
    <m/>
    <m/>
    <n v="0"/>
    <n v="0"/>
    <n v="0"/>
    <n v="0"/>
    <n v="0"/>
    <n v="0"/>
    <n v="0"/>
    <n v="0"/>
    <n v="0"/>
    <n v="0"/>
    <s v="{&quot;coordinates&quot;:[[[[4.826021647,47.356801086],[4.826297198,47.356915615],[4.827962212,47.357090233],[4.829674129,47.356891298],[4.831237835,47.356892775],[4.831746683,47.356970297],[4.832164722,47.356755699],[4.832846252,47.356573862],[4.836849048,47.356407093],[4.838410478,47.356110456],[4.842076972,47.355875889],[4.842670185,47.35594032],[4.843935307,47.35646953],[4.844970893,47.356604368],[4.847229593,47.356431606],[4.848526696,47.356502823],[4.849893075,47.356699888],[4.851272119,47.356994886],[4.853169277,47.357097009],[4.854219231,47.357263051],[4.856070303,47.357717945],[4.857006396,47.357618343],[4.857394079,47.35767788],[4.859324114,47.357656914],[4.862108589,47.357436728],[4.862475327,47.357236348],[4.863238186,47.357033217],[4.866966676,47.356334029],[4.869243101,47.356367662],[4.869497867,47.35614925],[4.870012171,47.355963581],[4.872995585,47.355448176],[4.874525433,47.356908381],[4.876879122,47.36036151],[4.878301454,47.361885535],[4.879504809,47.363625596],[4.879976452,47.364036685],[4.881138727,47.363657686],[4.881527413,47.363328124],[4.882895079,47.362722464],[4.883065822,47.362263157],[4.884135071,47.361161655],[4.886345516,47.359651714],[4.886887955,47.358985559],[4.88746507,47.358552062],[4.888441569,47.358208421],[4.889608261,47.357659072],[4.890470561,47.357384806],[4.890915864,47.356859786],[4.891130042,47.356281796],[4.891277788,47.355323084],[4.891664414,47.354788209],[4.893034117,47.354324665],[4.894974246,47.353242176],[4.896828803,47.352702239],[4.897458866,47.352646025],[4.898808341,47.352961655],[4.899338091,47.352953896],[4.900092073,47.353066733],[4.901197632,47.353341302],[4.901746513,47.353611467],[4.902290501,47.353631376],[4.904164613,47.354203995],[4.905629868,47.354867036],[4.906119906,47.354412359],[4.907334732,47.353733267],[4.907579272,47.353455506],[4.909233271,47.352235195],[4.910456453,47.351160619],[4.910810349,47.350568583],[4.911048962,47.349753322],[4.911007759,47.349600917],[4.909977568,47.34824192],[4.907517054,47.345593503],[4.906987703,47.344753038],[4.906147375,47.342840692],[4.905783777,47.342413525],[4.905540111,47.34167012],[4.904150848,47.341570438],[4.901737495,47.341170542],[4.900530094,47.340856225],[4.900296047,47.340082936],[4.899926289,47.340116],[4.898774531,47.339538714],[4.897556346,47.338767998],[4.896947122,47.337835142],[4.896199142,47.337660956],[4.894780989,47.335726447],[4.893432697,47.335168525],[4.892734057,47.335227639],[4.892137142,47.335053667],[4.892093204,47.334784238],[4.891735115,47.334283098],[4.891486231,47.333272305],[4.891532299,47.332211683],[4.891134433,47.33189669],[4.890943103,47.331541412],[4.890976847,47.331183369],[4.891344428,47.330526331],[4.890641403,47.330120855],[4.890391665,47.329686383],[4.890368941,47.328890723],[4.890548794,47.328356508],[4.88906693,47.328437356],[4.887674929,47.328399661],[4.885334438,47.328658304],[4.88116959,47.328598883],[4.8809445,47.32871419],[4.877701833,47.328664916],[4.87618258,47.328472457],[4.874869695,47.328424326],[4.872889519,47.327813337],[4.870433221,47.327714255],[4.86923696,47.328846514],[4.868523463,47.328629275],[4.868018763,47.328588769],[4.865049216,47.328737357],[4.863404277,47.32847111],[4.862246502,47.328503191],[4.862343581,47.328285519],[4.857379532,47.329202472],[4.856509115,47.32908042],[4.855742479,47.329469974],[4.854598903,47.330220332],[4.853404008,47.330597799],[4.852968773,47.330037445],[4.851812973,47.32886095],[4.849865548,47.327040611],[4.84772279,47.325235955],[4.846386843,47.323974928],[4.845155825,47.323414591],[4.843999625,47.323026844],[4.843892114,47.322865565],[4.842074229,47.323995703],[4.839938638,47.324861604],[4.839832619,47.324782241],[4.839475718,47.325033726],[4.839190207,47.325436258],[4.839178994,47.326345915],[4.839528261,47.326876164],[4.839681706,47.328532406],[4.83900194,47.329257249],[4.83824675,47.330410105],[4.838500548,47.331826131],[4.838531866,47.333320418],[4.83743227,47.336370606],[4.837452356,47.336802514],[4.835157102,47.337006293],[4.835183546,47.337276015],[4.835765182,47.337821512],[4.833588344,47.339670343],[4.833257407,47.339677368],[4.833018827,47.33994497],[4.831374832,47.341225255],[4.830013253,47.34189325],[4.827346041,47.342813197],[4.827082589,47.343324303],[4.826043034,47.34446533],[4.826058687,47.345742842],[4.825974029,47.346097154],[4.824608612,47.347553947],[4.823828584,47.347914676],[4.823502709,47.34830609],[4.823397091,47.348784992],[4.823771229,47.349189729],[4.823999721,47.350220772],[4.823881757,47.350960101],[4.823290875,47.351780691],[4.823306431,47.35294024],[4.824593881,47.354991084],[4.824690466,47.355727043],[4.826021647,47.356801086]]]],&quot;type&quot;:&quot;MultiPolygon&quot;}"/>
    <s v="47.34391981, 4.865525397"/>
  </r>
  <r>
    <x v="0"/>
    <x v="498"/>
    <s v="21338"/>
    <s v="CC Forêts, Seine et Suzon"/>
    <s v="200039063"/>
    <s v="CC"/>
    <s v="Côte-d'Or"/>
    <s v="21"/>
    <s v="Bourgogne-Franche-Comté"/>
    <s v="27"/>
    <s v="BT &lt;= 36 kVA"/>
    <m/>
    <m/>
    <n v="0"/>
    <n v="0"/>
    <n v="0"/>
    <n v="0"/>
    <n v="0"/>
    <n v="0"/>
    <n v="0"/>
    <n v="0"/>
    <n v="0"/>
    <n v="0"/>
    <s v="{&quot;coordinates&quot;:[[[[4.878461139,47.482360938],[4.878550802,47.482682743],[4.879592392,47.483672609],[4.879964642,47.484097903],[4.88006162,47.484627586],[4.879866311,47.485080049],[4.879350989,47.485573693],[4.879147072,47.486197373],[4.878270584,47.486885025],[4.87801326,47.48750146],[4.875514235,47.488439446],[4.873795844,47.488948827],[4.87365899,47.489593027],[4.873310249,47.489876865],[4.872572445,47.490013887],[4.871906918,47.490698097],[4.871922973,47.491157051],[4.87155654,47.491657268],[4.870876468,47.49196443],[4.870494156,47.492428881],[4.87070688,47.492813544],[4.870677083,47.493101255],[4.870201816,47.493567198],[4.865474054,47.492856947],[4.863540599,47.493301185],[4.861944039,47.493883171],[4.859246717,47.493910047],[4.860193962,47.494712498],[4.86041464,47.495213205],[4.859415078,47.494702423],[4.85858549,47.494035852],[4.858256833,47.493868216],[4.857695737,47.493816838],[4.856865377,47.493930924],[4.855207712,47.494439056],[4.853510009,47.495364691],[4.853135783,47.4954922],[4.852770734,47.496038253],[4.852225671,47.496373769],[4.850339938,47.496821526],[4.849329604,47.497188729],[4.848749441,47.497970487],[4.84477168,47.498013737],[4.84326406,47.498178965],[4.842235685,47.498062872],[4.84104761,47.49778452],[4.839650243,47.497640021],[4.839510981,47.497840309],[4.832535554,47.496361933],[4.82987698,47.499273308],[4.828943446,47.500609756],[4.828466002,47.50032462],[4.826319688,47.50140005],[4.825627739,47.501564863],[4.825243725,47.501291756],[4.824428826,47.501318927],[4.824365144,47.500893134],[4.82377831,47.500984259],[4.82380608,47.500278811],[4.823944895,47.500024526],[4.824191319,47.498717789],[4.823784985,47.498802485],[4.823115964,47.498508622],[4.822080617,47.497913448],[4.822379487,47.49767737],[4.821910347,47.49728313],[4.8201389,47.496685043],[4.818973881,47.496611399],[4.818413512,47.496815534],[4.817030929,47.497807738],[4.816098346,47.498945977],[4.815592268,47.49930232],[4.814221207,47.499697344],[4.812838156,47.500562546],[4.811129945,47.500969081],[4.810125357,47.500809117],[4.808967451,47.500319279],[4.808036842,47.499635018],[4.807190561,47.499243871],[4.805987601,47.497811088],[4.804959207,47.495643565],[4.804469581,47.496095046],[4.804042694,47.496240319],[4.803600489,47.496640639],[4.80393635,47.496947876],[4.804338148,47.497043398],[4.804300359,47.497341114],[4.804620802,47.497781847],[4.804411491,47.498036299],[4.803714441,47.498326216],[4.803945483,47.498558542],[4.803908106,47.498986809],[4.803496783,47.499042699],[4.80340869,47.49942493],[4.804016756,47.499647817],[4.804097856,47.500161587],[4.803955099,47.500498744],[4.804090694,47.500934236],[4.804673851,47.501008941],[4.804400851,47.501620936],[4.80466552,47.501628542],[4.805338973,47.502055699],[4.805346139,47.502701171],[4.805824657,47.502981881],[4.806246352,47.503429142],[4.806698116,47.503350106],[4.806970227,47.503774474],[4.806779191,47.504137594],[4.807255864,47.504441737],[4.807452518,47.504716908],[4.806815681,47.504903263],[4.807003829,47.505201977],[4.807473235,47.505251421],[4.807728026,47.505634637],[4.808211834,47.505677551],[4.808310086,47.506028981],[4.808639166,47.506054486],[4.809025421,47.506316807],[4.809460327,47.506328062],[4.8101674,47.506607005],[4.810503902,47.507205041],[4.810345265,47.507465018],[4.810635972,47.507730619],[4.81105014,47.507796214],[4.81106672,47.508207435],[4.811737058,47.508577881],[4.81223492,47.509034741],[4.812794303,47.509032343],[4.813062477,47.509887145],[4.813841048,47.510195568],[4.813310942,47.510473936],[4.813254013,47.510911513],[4.81368164,47.511138059],[4.813204917,47.511305748],[4.813453348,47.511773688],[4.813877294,47.511656341],[4.814275509,47.511916658],[4.814070493,47.51221968],[4.814617646,47.512835132],[4.814145218,47.512894711],[4.814084006,47.513166682],[4.814522509,47.513360642],[4.815167025,47.513476659],[4.81521396,47.513763153],[4.816041978,47.514116711],[4.816580559,47.514635046],[4.816334188,47.515089982],[4.816360289,47.515349789],[4.815895981,47.517175814],[4.813603432,47.525293397],[4.813104293,47.525705435],[4.812699112,47.525752255],[4.812412815,47.526522035],[4.812224372,47.526649218],[4.810972155,47.526531822],[4.810970988,47.525790823],[4.810062694,47.525779721],[4.81002017,47.52554448],[4.809595664,47.525491646],[4.80944349,47.525001498],[4.809178245,47.524862454],[4.809098412,47.524545857],[4.802788229,47.524700353],[4.799993526,47.524841687],[4.798801487,47.524969937],[4.798048518,47.525149926],[4.79793943,47.525265958],[4.798207122,47.525794854],[4.797403398,47.526284453],[4.796240923,47.526700342],[4.79677133,47.527531322],[4.796838453,47.528065114],[4.797083403,47.528471011],[4.796982135,47.528740885],[4.795004998,47.529759965],[4.794673427,47.530298095],[4.792984219,47.531581018],[4.792569962,47.532072692],[4.792474336,47.532511746],[4.792576494,47.532743373],[4.79173975,47.532728325],[4.791867819,47.533574512],[4.791772226,47.533776766],[4.790925115,47.533651125],[4.790440909,47.533722489],[4.789301972,47.534291906],[4.788254509,47.534416924],[4.787892677,47.534649369],[4.787680144,47.534973162],[4.790485944,47.536178924],[4.792542716,47.536891027],[4.794354812,47.53736286],[4.795278618,47.53771149],[4.797069807,47.539379302],[4.797346249,47.539731589],[4.799900449,47.541112079],[4.80036166,47.54154074],[4.801442401,47.541886898],[4.801714225,47.542179822],[4.801655353,47.542603008],[4.802129528,47.543297072],[4.801617369,47.543803795],[4.807273149,47.546330959],[4.80781289,47.547859533],[4.808540041,47.548794551],[4.809783934,47.548218821],[4.811883521,47.547504631],[4.813240451,47.547283655],[4.813447136,47.547456915],[4.814183072,47.547315813],[4.81621802,47.546619657],[4.818017444,47.546116216],[4.818573497,47.546043618],[4.820699111,47.546021251],[4.822019968,47.545875466],[4.823822116,47.54541511],[4.824833337,47.544964405],[4.824985835,47.54499083],[4.825635052,47.545583022],[4.82613189,47.545723805],[4.826518292,47.545512466],[4.826997375,47.545561684],[4.82697792,47.546004076],[4.827508461,47.546119114],[4.82761189,47.545488127],[4.830472437,47.544831896],[4.832037255,47.54478301],[4.833472022,47.545052181],[4.834137489,47.545030011],[4.836492194,47.546219269],[4.837540625,47.54662143],[4.838957483,47.546406411],[4.840420086,47.545936745],[4.842038396,47.546127283],[4.842524073,47.5460971],[4.843365833,47.545903718],[4.844596508,47.546036421],[4.845726308,47.545866378],[4.846914341,47.546034846],[4.847694971,47.545958552],[4.848497608,47.546018761],[4.848874732,47.545887628],[4.850481842,47.544447626],[4.85119819,47.544167039],[4.851513683,47.543677621],[4.852039196,47.543416266],[4.851809493,47.543119184],[4.852129905,47.542887197],[4.852060984,47.542586662],[4.851669948,47.541969803],[4.851201132,47.541794469],[4.8510374,47.541290149],[4.851197951,47.540934648],[4.850836849,47.540298403],[4.850759923,47.539958376],[4.850877936,47.539564834],[4.851456751,47.539615069],[4.852808014,47.53855005],[4.855614356,47.539837096],[4.85686506,47.539936935],[4.857372435,47.539920749],[4.858165274,47.539127476],[4.859219136,47.538958509],[4.859897351,47.539993047],[4.860220928,47.540044609],[4.861356459,47.53962401],[4.861743931,47.539639433],[4.862956902,47.538198336],[4.863724612,47.53748826],[4.864189304,47.537278242],[4.864475645,47.53660557],[4.864552879,47.536151436],[4.864383229,47.535823704],[4.863374959,47.535314894],[4.863138095,47.534965725],[4.863272665,47.534821312],[4.862637311,47.534406479],[4.86072173,47.533765375],[4.867213691,47.529383782],[4.867817401,47.529159815],[4.869088437,47.529277202],[4.87059145,47.529071211],[4.874523365,47.529550088],[4.875120923,47.529530572],[4.877343842,47.529230974],[4.877040246,47.528497534],[4.876549439,47.528452313],[4.875707246,47.527864401],[4.874734064,47.527407346],[4.874076694,47.527274753],[4.868471745,47.524754475],[4.867283482,47.523235633],[4.866645992,47.522680393],[4.865937828,47.522461229],[4.864303382,47.522171345],[4.860965745,47.522135546],[4.860831834,47.521648766],[4.861230983,47.521086846],[4.861237668,47.520782403],[4.861554273,47.520255114],[4.863254149,47.519830873],[4.863995733,47.519828018],[4.86578911,47.518770161],[4.866431805,47.518143093],[4.866836415,47.51793042],[4.867183256,47.518042817],[4.867358234,47.517724872],[4.867974678,47.517526808],[4.86934459,47.51667827],[4.867796842,47.515783774],[4.867778367,47.515521152],[4.866782893,47.514683519],[4.866398232,47.514515002],[4.865967334,47.513859205],[4.866110473,47.513238334],[4.866863496,47.512233125],[4.86826109,47.511077114],[4.86878284,47.50961639],[4.870233098,47.509019561],[4.871356474,47.509222125],[4.870822497,47.508013347],[4.869859143,47.507369712],[4.869851839,47.507198751],[4.870338969,47.506688504],[4.870421754,47.50559768],[4.870748904,47.505035073],[4.870152196,47.504120832],[4.870083097,47.503816702],[4.869171385,47.503089394],[4.869606716,47.502618698],[4.869725315,47.502134174],[4.870464579,47.501691911],[4.871644322,47.501573018],[4.872763541,47.501699098],[4.874000355,47.501237107],[4.874250726,47.500456924],[4.874562495,47.500291634],[4.874736176,47.499901661],[4.874442729,47.498655709],[4.874624191,47.498184573],[4.874987204,47.497927516],[4.87521042,47.497510633],[4.875264642,47.496745308],[4.876442957,47.49628603],[4.876860517,47.496031689],[4.877590778,47.49495833],[4.877746245,47.494504715],[4.878171049,47.494457348],[4.879933959,47.493471767],[4.880709729,47.493393514],[4.88046935,47.491997244],[4.881692875,47.489692221],[4.882142502,47.489331992],[4.883323177,47.48871953],[4.883760899,47.488361287],[4.884116667,47.487071532],[4.885313118,47.485966262],[4.885669208,47.485780413],[4.887433114,47.485211587],[4.885806292,47.483790059],[4.885223012,47.483333083],[4.884636341,47.48300582],[4.883986798,47.482929889],[4.881478359,47.483024466],[4.880201945,47.482799265],[4.878461139,47.482360938]]]],&quot;type&quot;:&quot;MultiPolygon&quot;}"/>
    <s v="47.520315127, 4.837284317"/>
  </r>
  <r>
    <x v="0"/>
    <x v="498"/>
    <s v="21338"/>
    <s v="CC Forêts, Seine et Suzon"/>
    <s v="200039063"/>
    <s v="CC"/>
    <s v="Côte-d'Or"/>
    <s v="21"/>
    <s v="Bourgogne-Franche-Comté"/>
    <s v="27"/>
    <s v="BT &gt; 36 kVA"/>
    <n v="1"/>
    <n v="56.655999999999999"/>
    <n v="0"/>
    <n v="0"/>
    <n v="0"/>
    <n v="0"/>
    <n v="0"/>
    <n v="0"/>
    <n v="0"/>
    <n v="0"/>
    <n v="0"/>
    <n v="0"/>
    <s v="{&quot;coordinates&quot;:[[[[4.878461139,47.482360938],[4.878550802,47.482682743],[4.879592392,47.483672609],[4.879964642,47.484097903],[4.88006162,47.484627586],[4.879866311,47.485080049],[4.879350989,47.485573693],[4.879147072,47.486197373],[4.878270584,47.486885025],[4.87801326,47.48750146],[4.875514235,47.488439446],[4.873795844,47.488948827],[4.87365899,47.489593027],[4.873310249,47.489876865],[4.872572445,47.490013887],[4.871906918,47.490698097],[4.871922973,47.491157051],[4.87155654,47.491657268],[4.870876468,47.49196443],[4.870494156,47.492428881],[4.87070688,47.492813544],[4.870677083,47.493101255],[4.870201816,47.493567198],[4.865474054,47.492856947],[4.863540599,47.493301185],[4.861944039,47.493883171],[4.859246717,47.493910047],[4.860193962,47.494712498],[4.86041464,47.495213205],[4.859415078,47.494702423],[4.85858549,47.494035852],[4.858256833,47.493868216],[4.857695737,47.493816838],[4.856865377,47.493930924],[4.855207712,47.494439056],[4.853510009,47.495364691],[4.853135783,47.4954922],[4.852770734,47.496038253],[4.852225671,47.496373769],[4.850339938,47.496821526],[4.849329604,47.497188729],[4.848749441,47.497970487],[4.84477168,47.498013737],[4.84326406,47.498178965],[4.842235685,47.498062872],[4.84104761,47.49778452],[4.839650243,47.497640021],[4.839510981,47.497840309],[4.832535554,47.496361933],[4.82987698,47.499273308],[4.828943446,47.500609756],[4.828466002,47.50032462],[4.826319688,47.50140005],[4.825627739,47.501564863],[4.825243725,47.501291756],[4.824428826,47.501318927],[4.824365144,47.500893134],[4.82377831,47.500984259],[4.82380608,47.500278811],[4.823944895,47.500024526],[4.824191319,47.498717789],[4.823784985,47.498802485],[4.823115964,47.498508622],[4.822080617,47.497913448],[4.822379487,47.49767737],[4.821910347,47.49728313],[4.8201389,47.496685043],[4.818973881,47.496611399],[4.818413512,47.496815534],[4.817030929,47.497807738],[4.816098346,47.498945977],[4.815592268,47.49930232],[4.814221207,47.499697344],[4.812838156,47.500562546],[4.811129945,47.500969081],[4.810125357,47.500809117],[4.808967451,47.500319279],[4.808036842,47.499635018],[4.807190561,47.499243871],[4.805987601,47.497811088],[4.804959207,47.495643565],[4.804469581,47.496095046],[4.804042694,47.496240319],[4.803600489,47.496640639],[4.80393635,47.496947876],[4.804338148,47.497043398],[4.804300359,47.497341114],[4.804620802,47.497781847],[4.804411491,47.498036299],[4.803714441,47.498326216],[4.803945483,47.498558542],[4.803908106,47.498986809],[4.803496783,47.499042699],[4.80340869,47.49942493],[4.804016756,47.499647817],[4.804097856,47.500161587],[4.803955099,47.500498744],[4.804090694,47.500934236],[4.804673851,47.501008941],[4.804400851,47.501620936],[4.80466552,47.501628542],[4.805338973,47.502055699],[4.805346139,47.502701171],[4.805824657,47.502981881],[4.806246352,47.503429142],[4.806698116,47.503350106],[4.806970227,47.503774474],[4.806779191,47.504137594],[4.807255864,47.504441737],[4.807452518,47.504716908],[4.806815681,47.504903263],[4.807003829,47.505201977],[4.807473235,47.505251421],[4.807728026,47.505634637],[4.808211834,47.505677551],[4.808310086,47.506028981],[4.808639166,47.506054486],[4.809025421,47.506316807],[4.809460327,47.506328062],[4.8101674,47.506607005],[4.810503902,47.507205041],[4.810345265,47.507465018],[4.810635972,47.507730619],[4.81105014,47.507796214],[4.81106672,47.508207435],[4.811737058,47.508577881],[4.81223492,47.509034741],[4.812794303,47.509032343],[4.813062477,47.509887145],[4.813841048,47.510195568],[4.813310942,47.510473936],[4.813254013,47.510911513],[4.81368164,47.511138059],[4.813204917,47.511305748],[4.813453348,47.511773688],[4.813877294,47.511656341],[4.814275509,47.511916658],[4.814070493,47.51221968],[4.814617646,47.512835132],[4.814145218,47.512894711],[4.814084006,47.513166682],[4.814522509,47.513360642],[4.815167025,47.513476659],[4.81521396,47.513763153],[4.816041978,47.514116711],[4.816580559,47.514635046],[4.816334188,47.515089982],[4.816360289,47.515349789],[4.815895981,47.517175814],[4.813603432,47.525293397],[4.813104293,47.525705435],[4.812699112,47.525752255],[4.812412815,47.526522035],[4.812224372,47.526649218],[4.810972155,47.526531822],[4.810970988,47.525790823],[4.810062694,47.525779721],[4.81002017,47.52554448],[4.809595664,47.525491646],[4.80944349,47.525001498],[4.809178245,47.524862454],[4.809098412,47.524545857],[4.802788229,47.524700353],[4.799993526,47.524841687],[4.798801487,47.524969937],[4.798048518,47.525149926],[4.79793943,47.525265958],[4.798207122,47.525794854],[4.797403398,47.526284453],[4.796240923,47.526700342],[4.79677133,47.527531322],[4.796838453,47.528065114],[4.797083403,47.528471011],[4.796982135,47.528740885],[4.795004998,47.529759965],[4.794673427,47.530298095],[4.792984219,47.531581018],[4.792569962,47.532072692],[4.792474336,47.532511746],[4.792576494,47.532743373],[4.79173975,47.532728325],[4.791867819,47.533574512],[4.791772226,47.533776766],[4.790925115,47.533651125],[4.790440909,47.533722489],[4.789301972,47.534291906],[4.788254509,47.534416924],[4.787892677,47.534649369],[4.787680144,47.534973162],[4.790485944,47.536178924],[4.792542716,47.536891027],[4.794354812,47.53736286],[4.795278618,47.53771149],[4.797069807,47.539379302],[4.797346249,47.539731589],[4.799900449,47.541112079],[4.80036166,47.54154074],[4.801442401,47.541886898],[4.801714225,47.542179822],[4.801655353,47.542603008],[4.802129528,47.543297072],[4.801617369,47.543803795],[4.807273149,47.546330959],[4.80781289,47.547859533],[4.808540041,47.548794551],[4.809783934,47.548218821],[4.811883521,47.547504631],[4.813240451,47.547283655],[4.813447136,47.547456915],[4.814183072,47.547315813],[4.81621802,47.546619657],[4.818017444,47.546116216],[4.818573497,47.546043618],[4.820699111,47.546021251],[4.822019968,47.545875466],[4.823822116,47.54541511],[4.824833337,47.544964405],[4.824985835,47.54499083],[4.825635052,47.545583022],[4.82613189,47.545723805],[4.826518292,47.545512466],[4.826997375,47.545561684],[4.82697792,47.546004076],[4.827508461,47.546119114],[4.82761189,47.545488127],[4.830472437,47.544831896],[4.832037255,47.54478301],[4.833472022,47.545052181],[4.834137489,47.545030011],[4.836492194,47.546219269],[4.837540625,47.54662143],[4.838957483,47.546406411],[4.840420086,47.545936745],[4.842038396,47.546127283],[4.842524073,47.5460971],[4.843365833,47.545903718],[4.844596508,47.546036421],[4.845726308,47.545866378],[4.846914341,47.546034846],[4.847694971,47.545958552],[4.848497608,47.546018761],[4.848874732,47.545887628],[4.850481842,47.544447626],[4.85119819,47.544167039],[4.851513683,47.543677621],[4.852039196,47.543416266],[4.851809493,47.543119184],[4.852129905,47.542887197],[4.852060984,47.542586662],[4.851669948,47.541969803],[4.851201132,47.541794469],[4.8510374,47.541290149],[4.851197951,47.540934648],[4.850836849,47.540298403],[4.850759923,47.539958376],[4.850877936,47.539564834],[4.851456751,47.539615069],[4.852808014,47.53855005],[4.855614356,47.539837096],[4.85686506,47.539936935],[4.857372435,47.539920749],[4.858165274,47.539127476],[4.859219136,47.538958509],[4.859897351,47.539993047],[4.860220928,47.540044609],[4.861356459,47.53962401],[4.861743931,47.539639433],[4.862956902,47.538198336],[4.863724612,47.53748826],[4.864189304,47.537278242],[4.864475645,47.53660557],[4.864552879,47.536151436],[4.864383229,47.535823704],[4.863374959,47.535314894],[4.863138095,47.534965725],[4.863272665,47.534821312],[4.862637311,47.534406479],[4.86072173,47.533765375],[4.867213691,47.529383782],[4.867817401,47.529159815],[4.869088437,47.529277202],[4.87059145,47.529071211],[4.874523365,47.529550088],[4.875120923,47.529530572],[4.877343842,47.529230974],[4.877040246,47.528497534],[4.876549439,47.528452313],[4.875707246,47.527864401],[4.874734064,47.527407346],[4.874076694,47.527274753],[4.868471745,47.524754475],[4.867283482,47.523235633],[4.866645992,47.522680393],[4.865937828,47.522461229],[4.864303382,47.522171345],[4.860965745,47.522135546],[4.860831834,47.521648766],[4.861230983,47.521086846],[4.861237668,47.520782403],[4.861554273,47.520255114],[4.863254149,47.519830873],[4.863995733,47.519828018],[4.86578911,47.518770161],[4.866431805,47.518143093],[4.866836415,47.51793042],[4.867183256,47.518042817],[4.867358234,47.517724872],[4.867974678,47.517526808],[4.86934459,47.51667827],[4.867796842,47.515783774],[4.867778367,47.515521152],[4.866782893,47.514683519],[4.866398232,47.514515002],[4.865967334,47.513859205],[4.866110473,47.513238334],[4.866863496,47.512233125],[4.86826109,47.511077114],[4.86878284,47.50961639],[4.870233098,47.509019561],[4.871356474,47.509222125],[4.870822497,47.508013347],[4.869859143,47.507369712],[4.869851839,47.507198751],[4.870338969,47.506688504],[4.870421754,47.50559768],[4.870748904,47.505035073],[4.870152196,47.504120832],[4.870083097,47.503816702],[4.869171385,47.503089394],[4.869606716,47.502618698],[4.869725315,47.502134174],[4.870464579,47.501691911],[4.871644322,47.501573018],[4.872763541,47.501699098],[4.874000355,47.501237107],[4.874250726,47.500456924],[4.874562495,47.500291634],[4.874736176,47.499901661],[4.874442729,47.498655709],[4.874624191,47.498184573],[4.874987204,47.497927516],[4.87521042,47.497510633],[4.875264642,47.496745308],[4.876442957,47.49628603],[4.876860517,47.496031689],[4.877590778,47.49495833],[4.877746245,47.494504715],[4.878171049,47.494457348],[4.879933959,47.493471767],[4.880709729,47.493393514],[4.88046935,47.491997244],[4.881692875,47.489692221],[4.882142502,47.489331992],[4.883323177,47.48871953],[4.883760899,47.488361287],[4.884116667,47.487071532],[4.885313118,47.485966262],[4.885669208,47.485780413],[4.887433114,47.485211587],[4.885806292,47.483790059],[4.885223012,47.483333083],[4.884636341,47.48300582],[4.883986798,47.482929889],[4.881478359,47.483024466],[4.880201945,47.482799265],[4.878461139,47.482360938]]]],&quot;type&quot;:&quot;MultiPolygon&quot;}"/>
    <s v="47.520315127, 4.837284317"/>
  </r>
  <r>
    <x v="0"/>
    <x v="499"/>
    <s v="21334"/>
    <s v="CC du Pays Arnay Liernais"/>
    <s v="200071173"/>
    <s v="CC"/>
    <s v="Côte-d'Or"/>
    <s v="21"/>
    <s v="Bourgogne-Franche-Comté"/>
    <s v="27"/>
    <s v="BT &lt;= 36 kVA"/>
    <m/>
    <m/>
    <n v="0"/>
    <n v="0"/>
    <n v="0"/>
    <n v="0"/>
    <n v="0"/>
    <n v="0"/>
    <n v="0"/>
    <n v="0"/>
    <n v="0"/>
    <n v="0"/>
    <s v="{&quot;coordinates&quot;:[[[[4.576124787,47.071563432],[4.574728537,47.070374],[4.571503206,47.070684454],[4.571046403,47.068938299],[4.570329389,47.06703539],[4.570776743,47.065018498],[4.56808473,47.062765098],[4.567125424,47.062177481],[4.566768465,47.061729371],[4.56286725,47.059890263],[4.562271299,47.060106338],[4.558915306,47.062625333],[4.555261285,47.061902852],[4.5526434,47.063616583],[4.551357364,47.064126428],[4.550812033,47.063493497],[4.550441265,47.063339986],[4.550348515,47.062818044],[4.551206236,47.059741248],[4.546942876,47.05788576],[4.546173119,47.058061756],[4.546161777,47.058171768],[4.541009876,47.061042034],[4.540248186,47.061779789],[4.539786558,47.062365859],[4.540233171,47.063792588],[4.539108928,47.064388386],[4.538580092,47.064467468],[4.537009588,47.065220469],[4.536533974,47.065317744],[4.535627865,47.066078997],[4.534807501,47.067955711],[4.53351192,47.068556429],[4.534017321,47.069273713],[4.535005198,47.069530741],[4.535373641,47.069787888],[4.536882267,47.069956937],[4.538944539,47.069297347],[4.539465385,47.069398468],[4.53972307,47.0696994],[4.540469595,47.070180217],[4.541146324,47.07010906],[4.542010294,47.070225404],[4.542292005,47.070444066],[4.542484887,47.070828702],[4.541926585,47.071446685],[4.541716309,47.072021301],[4.540756311,47.073250665],[4.541697262,47.07361452],[4.542128899,47.073682601],[4.542961555,47.074176661],[4.54341593,47.07517734],[4.544090374,47.075714928],[4.54557415,47.076619896],[4.546127013,47.07742114],[4.546582452,47.077628462],[4.546879625,47.077556948],[4.547202457,47.07888535],[4.54534048,47.079827858],[4.543498072,47.080212672],[4.542836782,47.08018278],[4.541039743,47.079757412],[4.540263672,47.079677708],[4.539975625,47.079746381],[4.539661308,47.080095455],[4.53923362,47.080860262],[4.539372815,47.081626522],[4.539021419,47.082201209],[4.538925746,47.082913866],[4.539283528,47.083301714],[4.53937671,47.083748914],[4.540461954,47.083850619],[4.541339406,47.083693043],[4.542441928,47.084398724],[4.542650738,47.084923622],[4.543567848,47.085598449],[4.544713466,47.085827177],[4.545444387,47.085892147],[4.545673612,47.086024155],[4.547093622,47.086395969],[4.54626595,47.08695724],[4.545627345,47.087997737],[4.545561146,47.088954037],[4.545314958,47.089794779],[4.544906138,47.090113612],[4.544055824,47.090347392],[4.543847831,47.090496949],[4.543310082,47.090365454],[4.541362594,47.088793979],[4.539886662,47.089973472],[4.539277643,47.090069831],[4.538892716,47.08993358],[4.536376645,47.091954411],[4.536797622,47.093494042],[4.537044965,47.093798718],[4.536696704,47.094209465],[4.536821688,47.095448666],[4.536379571,47.096453176],[4.535028149,47.097663362],[4.535405607,47.097767308],[4.539832466,47.098279339],[4.540543448,47.097733181],[4.542943212,47.095053764],[4.542896947,47.094266459],[4.542635652,47.09356757],[4.542304973,47.093116337],[4.542299452,47.092785033],[4.542610398,47.092592684],[4.544273206,47.091906828],[4.545428629,47.091552805],[4.546775751,47.090803596],[4.547353806,47.0906851],[4.548922149,47.088734357],[4.548850718,47.088404836],[4.548973382,47.088039396],[4.549803437,47.08719442],[4.550079689,47.086760283],[4.550728731,47.08773671],[4.552455393,47.087628888],[4.553139511,47.087303627],[4.553693279,47.087213341],[4.554827258,47.086532633],[4.555707932,47.086120967],[4.556690626,47.085316208],[4.557136973,47.085524513],[4.557459311,47.08541031],[4.558424513,47.084685915],[4.558655843,47.084342411],[4.55934318,47.083720807],[4.55986197,47.083653475],[4.56052526,47.083841729],[4.561131386,47.084195541],[4.562120231,47.083743643],[4.564035865,47.082429135],[4.564471311,47.082715902],[4.56376788,47.083371073],[4.564136424,47.083623626],[4.565279591,47.082994016],[4.566309144,47.083355574],[4.566985269,47.083395036],[4.566460204,47.083972164],[4.567459858,47.083893777],[4.567810519,47.083802574],[4.569209651,47.082683187],[4.570309142,47.081280595],[4.571705326,47.081013982],[4.57222346,47.08101594],[4.572614117,47.082116431],[4.573180154,47.082314041],[4.57479428,47.081745461],[4.575706813,47.081935635],[4.577238889,47.082033603],[4.57779801,47.082264603],[4.578145288,47.082644373],[4.577853012,47.083513738],[4.578784245,47.083890936],[4.579328154,47.083331503],[4.579200457,47.082347206],[4.579383648,47.081535158],[4.579381376,47.080737351],[4.580069433,47.080239878],[4.581724238,47.08002904],[4.581535864,47.079584072],[4.580886473,47.078791515],[4.580581374,47.078681324],[4.580047091,47.077812447],[4.579297449,47.077826296],[4.578977601,47.077932422],[4.577144994,47.078777796],[4.576170619,47.078815401],[4.575467508,47.078752948],[4.574516438,47.079001838],[4.573810651,47.079073586],[4.572301986,47.078780747],[4.572346236,47.078128188],[4.573536642,47.078130897],[4.575019297,47.077894582],[4.574883269,47.077118408],[4.576022384,47.076855244],[4.577154557,47.075859159],[4.57825957,47.075062443],[4.577652729,47.074459292],[4.576989454,47.073954161],[4.576817759,47.073716972],[4.576124787,47.071563432]]]],&quot;type&quot;:&quot;MultiPolygon&quot;}"/>
    <s v="47.074603804, 4.555459771"/>
  </r>
  <r>
    <x v="0"/>
    <x v="209"/>
    <s v="21332"/>
    <s v="CC Rives de Saône"/>
    <s v="242101509"/>
    <s v="CC"/>
    <s v="Côte-d'Or"/>
    <s v="21"/>
    <s v="Bourgogne-Franche-Comté"/>
    <s v="27"/>
    <s v="BT &lt;= 36 kVA"/>
    <n v="16"/>
    <n v="40.225000000000001"/>
    <n v="0"/>
    <n v="0"/>
    <n v="0"/>
    <n v="0"/>
    <n v="0"/>
    <n v="0"/>
    <n v="0"/>
    <n v="0"/>
    <n v="0"/>
    <n v="0"/>
    <s v="{&quot;coordinates&quot;:[[[[5.101771983,47.023758244],[5.103231851,47.022927374],[5.105044459,47.022024305],[5.106085439,47.021261379],[5.10667611,47.020603031],[5.105812453,47.020002742],[5.105968391,47.019712589],[5.106896304,47.018686023],[5.107340496,47.01856083],[5.108102659,47.018585641],[5.108560355,47.018401654],[5.108744215,47.017680473],[5.109212188,47.017085596],[5.108923644,47.016913439],[5.109549708,47.016219302],[5.109560106,47.015710241],[5.109270196,47.014087153],[5.109387862,47.013728343],[5.109959202,47.012915415],[5.109168621,47.012363351],[5.110019384,47.012164067],[5.110658922,47.012153274],[5.111491766,47.012438861],[5.11174864,47.012441366],[5.112389448,47.012193668],[5.113884899,47.011173763],[5.113894711,47.010987147],[5.11251083,47.010449573],[5.113917896,47.00855224],[5.113905928,47.008313785],[5.113070415,47.006949275],[5.113119904,47.006598913],[5.11358774,47.006273314],[5.114487963,47.006970146],[5.114933991,47.006760225],[5.115260778,47.006464223],[5.115735414,47.005640425],[5.115211726,47.004943006],[5.114857609,47.004709019],[5.114279968,47.00340644],[5.114072247,47.002505982],[5.113840063,47.000845813],[5.11491082,47.000655068],[5.114950333,47.000521045],[5.114464998,46.999624774],[5.114540066,46.999491001],[5.117783168,46.998398465],[5.121710053,46.997758907],[5.122055526,46.997773269],[5.122970046,46.998097799],[5.12428264,46.996995544],[5.126889108,46.998230978],[5.128414069,46.999212507],[5.129026638,46.998822025],[5.13025058,46.999146193],[5.131834129,46.999742011],[5.134386887,46.99814477],[5.135025475,46.998247341],[5.137014418,46.997343177],[5.139084755,46.997565108],[5.139629649,46.997562211],[5.139406976,46.996892638],[5.139969116,46.996361626],[5.139593393,46.995716508],[5.139545365,46.99510224],[5.139835445,46.99335316],[5.140945585,46.991737475],[5.140869714,46.990354549],[5.141040122,46.990004627],[5.141045638,46.989014685],[5.14064131,46.987879233],[5.141135226,46.987024335],[5.141184266,46.986667658],[5.141557152,46.986213101],[5.140710094,46.985994648],[5.137657662,46.984691234],[5.137770875,46.983793866],[5.136825568,46.98262069],[5.134850922,46.983639886],[5.132569089,46.982913819],[5.131266361,46.982218258],[5.130625161,46.981477141],[5.130219895,46.980411024],[5.130262694,46.9791601],[5.131017285,46.976737761],[5.130792648,46.975846641],[5.130224364,46.97488351],[5.129588363,46.974405288],[5.128090738,46.973733107],[5.126678846,46.973499756],[5.123780891,46.973254133],[5.122306622,46.973039891],[5.121676939,46.972854229],[5.120429547,46.972251203],[5.119913987,46.971787828],[5.11959164,46.971352423],[5.118980364,46.970226107],[5.118509541,46.968486553],[5.118402993,46.967278907],[5.117178811,46.967431986],[5.113551613,46.9674706],[5.110099964,46.969107278],[5.108248238,46.969567161],[5.107979122,46.970257489],[5.108033549,46.97111303],[5.108791014,46.97248441],[5.108064356,46.973150679],[5.108160732,46.973833425],[5.107319206,46.974389204],[5.106298573,46.976021842],[5.105330262,46.975824262],[5.104256472,46.977141717],[5.104019388,46.977068585],[5.103006834,46.978540724],[5.102629394,46.979459978],[5.102034276,46.979351036],[5.101366896,46.980090933],[5.100992393,46.980849809],[5.101322341,46.981077071],[5.101263768,46.981432098],[5.100406106,46.98127299],[5.099854006,46.982203519],[5.10044042,46.982697214],[5.100212333,46.983160705],[5.098425503,46.982764508],[5.098093969,46.983546909],[5.095700892,46.983162595],[5.095505584,46.983556129],[5.09375436,46.983297014],[5.093119664,46.983322043],[5.092422663,46.983199588],[5.090465564,46.983469243],[5.089771392,46.983896124],[5.089300422,46.983901052],[5.088268514,46.983660347],[5.087435564,46.98141567],[5.08729136,46.980510414],[5.08684828,46.980725583],[5.085850582,46.981028237],[5.085640423,46.980902342],[5.085368162,46.979951665],[5.085214854,46.979730172],[5.083882349,46.980120821],[5.082264686,46.975366636],[5.080862067,46.975403658],[5.080047855,46.975309365],[5.079077307,46.975358387],[5.077812899,46.975944083],[5.07702138,46.976405966],[5.075944826,46.976025455],[5.074912451,46.97549283],[5.07258307,46.97449085],[5.072141326,46.974397913],[5.071018292,46.974416283],[5.070256689,46.974732576],[5.070091319,46.974709426],[5.067911775,46.976140936],[5.066383394,46.976571821],[5.065013096,46.977179986],[5.063799523,46.97713776],[5.06260033,46.976782738],[5.060774046,46.976856811],[5.059687606,46.976973488],[5.059099833,46.976259858],[5.057075465,46.975278243],[5.057017485,46.975414375],[5.052224165,46.979443707],[5.050957069,46.98041913],[5.050520506,46.980879017],[5.04930623,46.981583287],[5.049473724,46.981870319],[5.050691888,46.983105975],[5.050908279,46.983502015],[5.050917164,46.984013425],[5.050364834,46.984683418],[5.049125034,46.985515128],[5.046000746,46.987048541],[5.044883835,46.987826687],[5.043166521,46.98856502],[5.041116241,46.989932462],[5.040115982,46.989969068],[5.039047464,46.992486338],[5.038319001,46.993273761],[5.037356189,46.993746491],[5.036634668,46.993951066],[5.03596869,46.993988037],[5.035203764,46.995591162],[5.035196362,46.995848875],[5.036178443,46.999587214],[5.034123161,47.000103503],[5.033612959,47.000363773],[5.033885257,47.000567922],[5.033962398,47.000903401],[5.035959514,47.004081659],[5.037168297,47.003807247],[5.038384873,47.003704708],[5.039585458,47.003736633],[5.040870574,47.00394988],[5.041101045,47.003916983],[5.041925066,47.003495317],[5.042553714,47.003268939],[5.04343431,47.003194808],[5.043758852,47.003316952],[5.044384112,47.004705471],[5.0447122,47.005164388],[5.045914566,47.0051728],[5.045981388,47.005650756],[5.046850971,47.005945156],[5.04751037,47.005973988],[5.048619038,47.00576788],[5.049146399,47.005890912],[5.04993354,47.006232686],[5.051031723,47.007137232],[5.051753701,47.008119607],[5.052073563,47.010196201],[5.053689552,47.011625595],[5.053475124,47.012358028],[5.052691203,47.012831299],[5.053113074,47.013537102],[5.053438382,47.013296248],[5.054110431,47.013274383],[5.055144298,47.01421336],[5.05547994,47.014347883],[5.05600069,47.01401798],[5.056968392,47.013771976],[5.059087616,47.013681052],[5.060143823,47.013718945],[5.061340462,47.013951561],[5.066813329,47.014094164],[5.067510018,47.014371694],[5.069172097,47.01523715],[5.070396117,47.015323279],[5.071707665,47.015596959],[5.075149725,47.016619506],[5.078319128,47.0179792],[5.081084387,47.019304666],[5.082115865,47.019893101],[5.083821252,47.021289854],[5.090076515,47.02814868],[5.090473944,47.028105459],[5.09274417,47.027377137],[5.098379225,47.025079972],[5.100892807,47.02418044],[5.101771983,47.023758244]]]],&quot;type&quot;:&quot;MultiPolygon&quot;}"/>
    <s v="46.996003156, 5.088096234"/>
  </r>
  <r>
    <x v="0"/>
    <x v="500"/>
    <s v="21328"/>
    <s v="CC des Terres d'Auxois"/>
    <s v="200071017"/>
    <s v="CC"/>
    <s v="Côte-d'Or"/>
    <s v="21"/>
    <s v="Bourgogne-Franche-Comté"/>
    <s v="27"/>
    <s v="BT &lt;= 36 kVA"/>
    <m/>
    <m/>
    <n v="0"/>
    <n v="0"/>
    <n v="0"/>
    <n v="0"/>
    <n v="0"/>
    <n v="0"/>
    <n v="0"/>
    <n v="0"/>
    <n v="0"/>
    <n v="0"/>
    <s v="{&quot;coordinates&quot;:[[[[4.261479894,47.375247679],[4.26245937,47.375754732],[4.263203402,47.376506523],[4.264653824,47.377254228],[4.26583034,47.378356925],[4.266129033,47.379106344],[4.266634881,47.379253889],[4.26741863,47.379213834],[4.268184138,47.37946748],[4.269247923,47.380002367],[4.269774676,47.380360346],[4.27002623,47.380963517],[4.270793014,47.380821889],[4.272520216,47.380655341],[4.274764544,47.381109724],[4.276017909,47.380248766],[4.276286155,47.380325049],[4.27700256,47.379905732],[4.277080644,47.379677992],[4.278008293,47.380058539],[4.279089044,47.379910702],[4.278923176,47.379625323],[4.277778823,47.378716873],[4.279095613,47.37774084],[4.279575859,47.378092085],[4.280027442,47.377853027],[4.282126491,47.377277992],[4.282930055,47.377236714],[4.283916685,47.37692511],[4.284549763,47.376517469],[4.284973045,47.375430594],[4.285397329,47.373446076],[4.285427819,47.372838015],[4.285859517,47.372491114],[4.286668384,47.372508272],[4.28642021,47.37199693],[4.28615745,47.371871991],[4.286399736,47.36959597],[4.288107904,47.36876405],[4.287676231,47.368392494],[4.287905115,47.36799021],[4.289105169,47.367082873],[4.289406267,47.366267431],[4.289196597,47.36603477],[4.289663546,47.365007709],[4.289981419,47.363843649],[4.290173969,47.363529995],[4.289272092,47.363496788],[4.289657098,47.362259056],[4.287686393,47.362301618],[4.287377701,47.362193397],[4.286777481,47.361642737],[4.286119173,47.361432144],[4.284906312,47.359035362],[4.284613086,47.359516683],[4.284612768,47.359835405],[4.283799828,47.358975565],[4.283454425,47.359380931],[4.280524665,47.357708919],[4.280083841,47.357169973],[4.279377729,47.356895944],[4.279129533,47.356655586],[4.27910529,47.356305622],[4.278281403,47.356148127],[4.27755221,47.354903779],[4.275763905,47.354248176],[4.274815279,47.354247784],[4.273046831,47.353812505],[4.272013675,47.35315217],[4.271283487,47.353088135],[4.270737465,47.352744778],[4.270085646,47.351625584],[4.26967446,47.350429029],[4.269431929,47.349977009],[4.269022344,47.349631253],[4.268362089,47.34949711],[4.267712125,47.349237704],[4.267472458,47.348962115],[4.267177522,47.347131345],[4.266619972,47.346913241],[4.266532417,47.346402804],[4.266184155,47.345790769],[4.266073424,47.344859226],[4.265833899,47.344532312],[4.26468084,47.343887624],[4.263644499,47.342629424],[4.263465393,47.341885892],[4.263076026,47.341663241],[4.262655522,47.341017768],[4.262551412,47.340646159],[4.262630996,47.340313068],[4.262502161,47.340016456],[4.262640829,47.339210945],[4.26367785,47.338364152],[4.263912643,47.337929434],[4.262400615,47.337895458],[4.259584993,47.337227362],[4.257470246,47.337018889],[4.256762682,47.337005839],[4.256706024,47.336113315],[4.256344264,47.335595932],[4.254290822,47.335683851],[4.253416169,47.335604159],[4.25124094,47.334785796],[4.250713548,47.335114698],[4.249266214,47.335637166],[4.248724629,47.336040039],[4.248523942,47.335953063],[4.248037998,47.33533165],[4.247933163,47.334924023],[4.247004275,47.335302238],[4.247751611,47.336229664],[4.249077013,47.337580331],[4.250103745,47.338217529],[4.250648235,47.338393535],[4.251359884,47.3392628],[4.251271149,47.339660805],[4.252006964,47.340145361],[4.252457798,47.341642264],[4.25293744,47.342272729],[4.253463797,47.342350782],[4.253972694,47.342815265],[4.254540176,47.343009013],[4.255696428,47.343909462],[4.257092435,47.344751484],[4.258853556,47.345344642],[4.260183895,47.345699356],[4.260841526,47.34662677],[4.260613425,47.347574599],[4.260724805,47.347917319],[4.262772154,47.349183464],[4.264343574,47.350543887],[4.264322572,47.351564196],[4.264437462,47.352054529],[4.264972165,47.353156121],[4.264943042,47.354000052],[4.265186377,47.354374643],[4.266193719,47.354954289],[4.265848209,47.355359603],[4.268552243,47.357260429],[4.267449541,47.357863082],[4.26714461,47.358135607],[4.266579295,47.35776183],[4.26538306,47.358557253],[4.265107628,47.358227129],[4.263638596,47.358749101],[4.264523191,47.359346302],[4.264137358,47.359672819],[4.264951414,47.360199658],[4.264165983,47.36043779],[4.264532353,47.361421468],[4.264300338,47.361528431],[4.264626134,47.36191473],[4.264452616,47.362423505],[4.265180447,47.362607353],[4.264989282,47.362985773],[4.265636217,47.362941815],[4.265685033,47.365347868],[4.265462581,47.366141681],[4.265926305,47.366362614],[4.264615057,47.367403266],[4.264363891,47.36776703],[4.263808084,47.36825025],[4.268229833,47.368339832],[4.268910745,47.368272978],[4.269214177,47.368663109],[4.268348424,47.368647351],[4.268894385,47.369430081],[4.268762917,47.37042728],[4.268765033,47.371637299],[4.267840751,47.372343339],[4.267467235,47.372521176],[4.265569598,47.372194328],[4.264396799,47.37231153],[4.264481038,47.37284901],[4.263717768,47.373473135],[4.262809641,47.373912461],[4.262345388,47.374234419],[4.261479894,47.375247679]]]],&quot;type&quot;:&quot;MultiPolygon&quot;}"/>
    <s v="47.361757374, 4.271783053"/>
  </r>
  <r>
    <x v="0"/>
    <x v="212"/>
    <s v="21327"/>
    <s v="CA Beaune, Côte et Sud - Communauté Beaune-Chagny-Nolay"/>
    <s v="200006682"/>
    <s v="CA"/>
    <s v="Côte-d'Or"/>
    <s v="21"/>
    <s v="Bourgogne-Franche-Comté"/>
    <s v="27"/>
    <s v="BT &gt; 36 kVA"/>
    <n v="2"/>
    <n v="163.995"/>
    <n v="0"/>
    <n v="0"/>
    <n v="0"/>
    <n v="0"/>
    <n v="0"/>
    <n v="0"/>
    <n v="0"/>
    <n v="0"/>
    <n v="0"/>
    <n v="0"/>
    <s v="{&quot;coordinates&quot;:[[[[4.612817692,47.044807286],[4.612609571,47.04454364],[4.613459517,47.043802353],[4.614531953,47.04305705],[4.616885137,47.041619326],[4.61984372,47.042142493],[4.621817726,47.041988717],[4.623900785,47.040862617],[4.624262923,47.040552249],[4.624381923,47.040041783],[4.624780109,47.039922717],[4.626065209,47.039160802],[4.626639967,47.038606993],[4.627314003,47.038419195],[4.628125971,47.037913365],[4.628533703,47.037893208],[4.629280002,47.037612526],[4.630419362,47.037044427],[4.630537519,47.037293103],[4.630971388,47.03748419],[4.631288228,47.03707178],[4.632510864,47.037080618],[4.633388422,47.037003371],[4.633627989,47.037302558],[4.637771677,47.035557189],[4.637841385,47.036118126],[4.639153003,47.035934721],[4.639134247,47.036141207],[4.639965979,47.035987116],[4.641141197,47.035563384],[4.642255864,47.035617778],[4.642635154,47.036351713],[4.64318995,47.036230354],[4.644272166,47.035435097],[4.644391041,47.035791813],[4.645561286,47.035595038],[4.64567031,47.035153128],[4.645505562,47.03445847],[4.646062775,47.034417209],[4.646304597,47.03478838],[4.647017137,47.034614324],[4.647599947,47.03416025],[4.648262226,47.033979699],[4.648508429,47.034062635],[4.650918836,47.03397777],[4.651358393,47.033879632],[4.652294139,47.034070666],[4.654024444,47.034744703],[4.6562595,47.035726662],[4.656698217,47.03603015],[4.658245736,47.036367249],[4.659497445,47.036507761],[4.660338263,47.037035992],[4.661510949,47.036320316],[4.662160305,47.036105651],[4.662505922,47.036122289],[4.664125941,47.036587942],[4.665174577,47.036720513],[4.66608472,47.036633542],[4.667939247,47.036630185],[4.668536881,47.036490074],[4.669589226,47.036018296],[4.670015989,47.035932879],[4.670327051,47.035088185],[4.670382403,47.034450709],[4.669888898,47.033016998],[4.669764561,47.031935457],[4.670088885,47.031222049],[4.670198289,47.030458617],[4.669707439,47.028981639],[4.669052415,47.027859141],[4.669472575,47.026966042],[4.669182814,47.026624427],[4.667638838,47.02567056],[4.666000608,47.024093064],[4.666063942,47.0234996],[4.665525214,47.022855387],[4.665663452,47.022000588],[4.664852616,47.021157678],[4.664771696,47.020198876],[4.664549461,47.019568105],[4.663869998,47.018884489],[4.663478645,47.018320091],[4.663584054,47.017937647],[4.664351612,47.017506934],[4.664769161,47.016828214],[4.664717585,47.016009472],[4.664307014,47.015419238],[4.663851199,47.015026872],[4.664054858,47.014927579],[4.663427678,47.014443125],[4.662796875,47.013584098],[4.66238284,47.013179418],[4.662557292,47.012986892],[4.66120248,47.011488996],[4.659588018,47.01045049],[4.657634846,47.00944114],[4.656998563,47.009385438],[4.656692195,47.009784269],[4.649452239,47.019000436],[4.647751907,47.018642893],[4.647183357,47.019040936],[4.646672316,47.019079745],[4.645924126,47.018552799],[4.64386848,47.018806321],[4.636327267,47.019411449],[4.633912036,47.018924253],[4.631220764,47.018494939],[4.630819991,47.019002194],[4.630073489,47.018787606],[4.629758694,47.018610144],[4.627894252,47.016603964],[4.627727033,47.016735098],[4.627058101,47.016821072],[4.626501111,47.016776691],[4.625024687,47.017026217],[4.623621383,47.017474612],[4.620995296,47.016009443],[4.620214552,47.015660194],[4.619480227,47.015453472],[4.61526556,47.015057759],[4.613625469,47.015161744],[4.613218798,47.016181416],[4.613833758,47.016139501],[4.614197185,47.017329413],[4.612897904,47.018045478],[4.612330683,47.01818758],[4.611227338,47.018322753],[4.610175,47.018269897],[4.606319777,47.017479817],[4.603770343,47.01614107],[4.602867649,47.015849231],[4.602447533,47.017665109],[4.601959321,47.018074416],[4.601492184,47.017907098],[4.598966483,47.017410802],[4.598157422,47.018146923],[4.598622347,47.01877355],[4.5990393,47.02026984],[4.599355594,47.021034501],[4.600474974,47.022281514],[4.600832768,47.022535002],[4.600577611,47.022856422],[4.599534957,47.022510666],[4.599000975,47.022488345],[4.595056243,47.023486653],[4.5937201,47.024216512],[4.593257712,47.024389489],[4.59249872,47.024462996],[4.591520464,47.02438013],[4.590761205,47.024444625],[4.587770293,47.02318185],[4.58712552,47.023108769],[4.586617643,47.023392207],[4.586292485,47.024381837],[4.585396662,47.025132563],[4.584399601,47.024992262],[4.583192671,47.024251486],[4.582670097,47.024124474],[4.581585559,47.024143839],[4.579240722,47.024386656],[4.578747482,47.024722088],[4.578512401,47.025239495],[4.578686866,47.026342037],[4.579059513,47.026295518],[4.57868962,47.027922396],[4.57697603,47.028771581],[4.576591954,47.029599892],[4.575521805,47.029709953],[4.575843482,47.030036951],[4.575935167,47.03042562],[4.575202575,47.030956111],[4.574494289,47.031597928],[4.574027787,47.031905058],[4.574027814,47.032177011],[4.572882672,47.032517698],[4.572363216,47.032273531],[4.572143761,47.032788007],[4.571529906,47.033327663],[4.5711747,47.033296476],[4.570840256,47.033526153],[4.57099897,47.034137239],[4.570802953,47.034326311],[4.570708217,47.035144359],[4.570105661,47.035575792],[4.569464232,47.03643729],[4.568564313,47.037061861],[4.568772226,47.037417439],[4.567825104,47.039002583],[4.567813571,47.039376449],[4.567100506,47.039769742],[4.567044519,47.040245968],[4.566555547,47.040645222],[4.566402541,47.041092146],[4.565564853,47.041368253],[4.565249392,47.041846193],[4.566814113,47.04188351],[4.566831124,47.04224258],[4.56783452,47.044133529],[4.567786699,47.044482673],[4.567925912,47.045012081],[4.568421086,47.045369161],[4.575993618,47.050517826],[4.576277743,47.051088471],[4.576317957,47.052284691],[4.576619063,47.052759649],[4.576515687,47.053054624],[4.577347541,47.053791586],[4.578231663,47.053927193],[4.579744351,47.053974956],[4.581282441,47.053540581],[4.583120624,47.052602293],[4.584858873,47.052256078],[4.586662015,47.052190802],[4.586684112,47.052359794],[4.589402743,47.052242275],[4.589871935,47.052694176],[4.590304968,47.053394212],[4.591392045,47.053396352],[4.592833688,47.053760098],[4.593053343,47.053836314],[4.59424751,47.05291393],[4.594384251,47.052190737],[4.59325008,47.051306778],[4.593609398,47.051249593],[4.594042392,47.050921237],[4.595312601,47.050880288],[4.595987851,47.050368477],[4.596522531,47.050316063],[4.59696258,47.050048833],[4.597607273,47.050063331],[4.598342256,47.04992349],[4.598961259,47.049560123],[4.601973611,47.050110921],[4.602926918,47.050579469],[4.604671972,47.049272013],[4.606882366,47.047445665],[4.608963525,47.047652629],[4.609596397,47.04934758],[4.609873031,47.049611177],[4.611051599,47.050341269],[4.611817846,47.051160852],[4.612533216,47.052261198],[4.612928763,47.05257896],[4.614685118,47.053416213],[4.615101821,47.053471622],[4.615179875,47.053086013],[4.615979223,47.052279681],[4.616803903,47.051835896],[4.617489424,47.050925786],[4.614903629,47.049667028],[4.612936071,47.049032642],[4.612282538,47.048722084],[4.611153844,47.047985004],[4.610502561,47.047925648],[4.609791915,47.047687013],[4.609328768,47.047618724],[4.610323698,47.046611592],[4.610518951,47.046267576],[4.611409051,47.045766183],[4.61237409,47.04539251],[4.612817692,47.044807286]]]],&quot;type&quot;:&quot;MultiPolygon&quot;}"/>
    <s v="47.032145208, 4.615681798"/>
  </r>
  <r>
    <x v="0"/>
    <x v="212"/>
    <s v="21327"/>
    <s v="CA Beaune, Côte et Sud - Communauté Beaune-Chagny-Nolay"/>
    <s v="200006682"/>
    <s v="CA"/>
    <s v="Côte-d'Or"/>
    <s v="21"/>
    <s v="Bourgogne-Franche-Comté"/>
    <s v="27"/>
    <s v="HTA"/>
    <n v="0"/>
    <n v="0"/>
    <n v="1"/>
    <n v="10728.754999999999"/>
    <n v="0"/>
    <n v="0"/>
    <n v="0"/>
    <n v="0"/>
    <n v="0"/>
    <n v="0"/>
    <n v="0"/>
    <n v="0"/>
    <s v="{&quot;coordinates&quot;:[[[[4.612817692,47.044807286],[4.612609571,47.04454364],[4.613459517,47.043802353],[4.614531953,47.04305705],[4.616885137,47.041619326],[4.61984372,47.042142493],[4.621817726,47.041988717],[4.623900785,47.040862617],[4.624262923,47.040552249],[4.624381923,47.040041783],[4.624780109,47.039922717],[4.626065209,47.039160802],[4.626639967,47.038606993],[4.627314003,47.038419195],[4.628125971,47.037913365],[4.628533703,47.037893208],[4.629280002,47.037612526],[4.630419362,47.037044427],[4.630537519,47.037293103],[4.630971388,47.03748419],[4.631288228,47.03707178],[4.632510864,47.037080618],[4.633388422,47.037003371],[4.633627989,47.037302558],[4.637771677,47.035557189],[4.637841385,47.036118126],[4.639153003,47.035934721],[4.639134247,47.036141207],[4.639965979,47.035987116],[4.641141197,47.035563384],[4.642255864,47.035617778],[4.642635154,47.036351713],[4.64318995,47.036230354],[4.644272166,47.035435097],[4.644391041,47.035791813],[4.645561286,47.035595038],[4.64567031,47.035153128],[4.645505562,47.03445847],[4.646062775,47.034417209],[4.646304597,47.03478838],[4.647017137,47.034614324],[4.647599947,47.03416025],[4.648262226,47.033979699],[4.648508429,47.034062635],[4.650918836,47.03397777],[4.651358393,47.033879632],[4.652294139,47.034070666],[4.654024444,47.034744703],[4.6562595,47.035726662],[4.656698217,47.03603015],[4.658245736,47.036367249],[4.659497445,47.036507761],[4.660338263,47.037035992],[4.661510949,47.036320316],[4.662160305,47.036105651],[4.662505922,47.036122289],[4.664125941,47.036587942],[4.665174577,47.036720513],[4.66608472,47.036633542],[4.667939247,47.036630185],[4.668536881,47.036490074],[4.669589226,47.036018296],[4.670015989,47.035932879],[4.670327051,47.035088185],[4.670382403,47.034450709],[4.669888898,47.033016998],[4.669764561,47.031935457],[4.670088885,47.031222049],[4.670198289,47.030458617],[4.669707439,47.028981639],[4.669052415,47.027859141],[4.669472575,47.026966042],[4.669182814,47.026624427],[4.667638838,47.02567056],[4.666000608,47.024093064],[4.666063942,47.0234996],[4.665525214,47.022855387],[4.665663452,47.022000588],[4.664852616,47.021157678],[4.664771696,47.020198876],[4.664549461,47.019568105],[4.663869998,47.018884489],[4.663478645,47.018320091],[4.663584054,47.017937647],[4.664351612,47.017506934],[4.664769161,47.016828214],[4.664717585,47.016009472],[4.664307014,47.015419238],[4.663851199,47.015026872],[4.664054858,47.014927579],[4.663427678,47.014443125],[4.662796875,47.013584098],[4.66238284,47.013179418],[4.662557292,47.012986892],[4.66120248,47.011488996],[4.659588018,47.01045049],[4.657634846,47.00944114],[4.656998563,47.009385438],[4.656692195,47.009784269],[4.649452239,47.019000436],[4.647751907,47.018642893],[4.647183357,47.019040936],[4.646672316,47.019079745],[4.645924126,47.018552799],[4.64386848,47.018806321],[4.636327267,47.019411449],[4.633912036,47.018924253],[4.631220764,47.018494939],[4.630819991,47.019002194],[4.630073489,47.018787606],[4.629758694,47.018610144],[4.627894252,47.016603964],[4.627727033,47.016735098],[4.627058101,47.016821072],[4.626501111,47.016776691],[4.625024687,47.017026217],[4.623621383,47.017474612],[4.620995296,47.016009443],[4.620214552,47.015660194],[4.619480227,47.015453472],[4.61526556,47.015057759],[4.613625469,47.015161744],[4.613218798,47.016181416],[4.613833758,47.016139501],[4.614197185,47.017329413],[4.612897904,47.018045478],[4.612330683,47.01818758],[4.611227338,47.018322753],[4.610175,47.018269897],[4.606319777,47.017479817],[4.603770343,47.01614107],[4.602867649,47.015849231],[4.602447533,47.017665109],[4.601959321,47.018074416],[4.601492184,47.017907098],[4.598966483,47.017410802],[4.598157422,47.018146923],[4.598622347,47.01877355],[4.5990393,47.02026984],[4.599355594,47.021034501],[4.600474974,47.022281514],[4.600832768,47.022535002],[4.600577611,47.022856422],[4.599534957,47.022510666],[4.599000975,47.022488345],[4.595056243,47.023486653],[4.5937201,47.024216512],[4.593257712,47.024389489],[4.59249872,47.024462996],[4.591520464,47.02438013],[4.590761205,47.024444625],[4.587770293,47.02318185],[4.58712552,47.023108769],[4.586617643,47.023392207],[4.586292485,47.024381837],[4.585396662,47.025132563],[4.584399601,47.024992262],[4.583192671,47.024251486],[4.582670097,47.024124474],[4.581585559,47.024143839],[4.579240722,47.024386656],[4.578747482,47.024722088],[4.578512401,47.025239495],[4.578686866,47.026342037],[4.579059513,47.026295518],[4.57868962,47.027922396],[4.57697603,47.028771581],[4.576591954,47.029599892],[4.575521805,47.029709953],[4.575843482,47.030036951],[4.575935167,47.03042562],[4.575202575,47.030956111],[4.574494289,47.031597928],[4.574027787,47.031905058],[4.574027814,47.032177011],[4.572882672,47.032517698],[4.572363216,47.032273531],[4.572143761,47.032788007],[4.571529906,47.033327663],[4.5711747,47.033296476],[4.570840256,47.033526153],[4.57099897,47.034137239],[4.570802953,47.034326311],[4.570708217,47.035144359],[4.570105661,47.035575792],[4.569464232,47.03643729],[4.568564313,47.037061861],[4.568772226,47.037417439],[4.567825104,47.039002583],[4.567813571,47.039376449],[4.567100506,47.039769742],[4.567044519,47.040245968],[4.566555547,47.040645222],[4.566402541,47.041092146],[4.565564853,47.041368253],[4.565249392,47.041846193],[4.566814113,47.04188351],[4.566831124,47.04224258],[4.56783452,47.044133529],[4.567786699,47.044482673],[4.567925912,47.045012081],[4.568421086,47.045369161],[4.575993618,47.050517826],[4.576277743,47.051088471],[4.576317957,47.052284691],[4.576619063,47.052759649],[4.576515687,47.053054624],[4.577347541,47.053791586],[4.578231663,47.053927193],[4.579744351,47.053974956],[4.581282441,47.053540581],[4.583120624,47.052602293],[4.584858873,47.052256078],[4.586662015,47.052190802],[4.586684112,47.052359794],[4.589402743,47.052242275],[4.589871935,47.052694176],[4.590304968,47.053394212],[4.591392045,47.053396352],[4.592833688,47.053760098],[4.593053343,47.053836314],[4.59424751,47.05291393],[4.594384251,47.052190737],[4.59325008,47.051306778],[4.593609398,47.051249593],[4.594042392,47.050921237],[4.595312601,47.050880288],[4.595987851,47.050368477],[4.596522531,47.050316063],[4.59696258,47.050048833],[4.597607273,47.050063331],[4.598342256,47.04992349],[4.598961259,47.049560123],[4.601973611,47.050110921],[4.602926918,47.050579469],[4.604671972,47.049272013],[4.606882366,47.047445665],[4.608963525,47.047652629],[4.609596397,47.04934758],[4.609873031,47.049611177],[4.611051599,47.050341269],[4.611817846,47.051160852],[4.612533216,47.052261198],[4.612928763,47.05257896],[4.614685118,47.053416213],[4.615101821,47.053471622],[4.615179875,47.053086013],[4.615979223,47.052279681],[4.616803903,47.051835896],[4.617489424,47.050925786],[4.614903629,47.049667028],[4.612936071,47.049032642],[4.612282538,47.048722084],[4.611153844,47.047985004],[4.610502561,47.047925648],[4.609791915,47.047687013],[4.609328768,47.047618724],[4.610323698,47.046611592],[4.610518951,47.046267576],[4.611409051,47.045766183],[4.61237409,47.04539251],[4.612817692,47.044807286]]]],&quot;type&quot;:&quot;MultiPolygon&quot;}"/>
    <s v="47.032145208, 4.615681798"/>
  </r>
  <r>
    <x v="0"/>
    <x v="501"/>
    <s v="21325"/>
    <s v="CC du Pays Arnay Liernais"/>
    <s v="200071173"/>
    <s v="CC"/>
    <s v="Côte-d'Or"/>
    <s v="21"/>
    <s v="Bourgogne-Franche-Comté"/>
    <s v="27"/>
    <s v="BT &lt;= 36 kVA"/>
    <m/>
    <m/>
    <n v="0"/>
    <n v="0"/>
    <n v="0"/>
    <n v="0"/>
    <n v="0"/>
    <n v="0"/>
    <n v="0"/>
    <n v="0"/>
    <n v="0"/>
    <n v="0"/>
    <s v="{&quot;coordinates&quot;:[[[[4.444619706,47.131236591],[4.444279008,47.131029239],[4.443158444,47.130966684],[4.442216195,47.131157624],[4.441587428,47.131081718],[4.44008576,47.130335939],[4.439220099,47.130035156],[4.436857752,47.129864621],[4.436251192,47.129977505],[4.435821471,47.130339417],[4.435501004,47.130790916],[4.434967813,47.131132497],[4.434517263,47.131208319],[4.434015539,47.131096581],[4.433275171,47.130445727],[4.431104291,47.129436187],[4.430060898,47.12914744],[4.429469666,47.128744143],[4.429173343,47.128664963],[4.426803818,47.128668098],[4.425785886,47.128891352],[4.424412618,47.128649841],[4.423916587,47.12870187],[4.423396454,47.128540788],[4.422792186,47.128740917],[4.422411734,47.128723084],[4.422034391,47.129023069],[4.42152173,47.129095102],[4.420690751,47.128703711],[4.419353697,47.128784054],[4.419452337,47.129323111],[4.418611048,47.12919116],[4.418331088,47.128830813],[4.41770674,47.128770032],[4.417115436,47.128861919],[4.41676782,47.128687888],[4.416617496,47.129544251],[4.416128334,47.129456593],[4.415510447,47.130646438],[4.415944007,47.130927473],[4.415281893,47.1309869],[4.414675047,47.131442743],[4.414748693,47.131885761],[4.414325794,47.132362764],[4.411878105,47.133971135],[4.41149701,47.134081136],[4.410687874,47.134524117],[4.4083139,47.135224766],[4.407651005,47.135610118],[4.407267607,47.135683215],[4.406667833,47.136010165],[4.40543773,47.136404198],[4.405120098,47.13748138],[4.405311547,47.137434933],[4.406563095,47.137659243],[4.407357401,47.138211459],[4.407099741,47.138552257],[4.405976756,47.139462745],[4.406348602,47.139957069],[4.407384888,47.140324455],[4.407339267,47.140598743],[4.40686656,47.141296028],[4.406777359,47.141872493],[4.407248257,47.142621334],[4.407978632,47.143198635],[4.4098145,47.143657117],[4.41155858,47.143885277],[4.412776594,47.143729945],[4.413241775,47.14375398],[4.414431959,47.143343245],[4.415333599,47.143403356],[4.416518293,47.142985463],[4.417692364,47.142866634],[4.418420127,47.142438111],[4.418643371,47.142446179],[4.418972932,47.142983303],[4.418195913,47.144699162],[4.41807806,47.145737012],[4.417465525,47.147637239],[4.417547297,47.14823683],[4.417761326,47.148545759],[4.417764565,47.149270572],[4.418049267,47.149456176],[4.418471014,47.15013444],[4.418410793,47.150453934],[4.41624613,47.150303056],[4.415252092,47.149644391],[4.414726694,47.149490536],[4.413302089,47.149372876],[4.411532482,47.149487218],[4.409539972,47.149456576],[4.408909389,47.149267058],[4.408484769,47.148877836],[4.407173964,47.148921695],[4.406301484,47.149172716],[4.405277308,47.149933419],[4.404798173,47.150185955],[4.404464335,47.150746475],[4.404035055,47.151139771],[4.402956229,47.151426585],[4.401914823,47.152086616],[4.401561158,47.152596944],[4.40051643,47.153029192],[4.400751058,47.15327037],[4.400552407,47.153600532],[4.399487716,47.153671938],[4.398576001,47.153839634],[4.397735016,47.154647576],[4.397069376,47.155142746],[4.396373715,47.156058775],[4.396360604,47.15646953],[4.395190188,47.157048214],[4.394627413,47.157184658],[4.393687173,47.158395356],[4.393761183,47.159214757],[4.393306295,47.159491262],[4.392707573,47.159412926],[4.392713346,47.159636163],[4.393048786,47.159947277],[4.393569916,47.160240848],[4.394103959,47.160880025],[4.394250305,47.161382503],[4.394614043,47.161867955],[4.394654891,47.16268055],[4.394966427,47.163036068],[4.395901397,47.163351653],[4.397020999,47.163913521],[4.397241092,47.164661823],[4.398043653,47.165062729],[4.398505499,47.164646555],[4.398849566,47.164575766],[4.399959363,47.164809069],[4.400271009,47.164811603],[4.402956513,47.163852546],[4.405807138,47.162496132],[4.407017513,47.162638102],[4.407045615,47.163359906],[4.407474686,47.163511365],[4.407440569,47.163822429],[4.408193995,47.164563325],[4.40868953,47.165286645],[4.408368843,47.165645317],[4.408381859,47.166243945],[4.408804989,47.166671904],[4.411128266,47.167510723],[4.411564896,47.168250957],[4.411967596,47.168401821],[4.414831709,47.168512725],[4.417937892,47.168088439],[4.41838977,47.168351232],[4.418029729,47.16876804],[4.417167985,47.170239991],[4.416349853,47.170962243],[4.416109495,47.171763865],[4.414452538,47.173278832],[4.414160541,47.173774934],[4.414132402,47.174764849],[4.415254359,47.176454752],[4.415216524,47.177175557],[4.4150393,47.177717979],[4.415261173,47.178823694],[4.418781929,47.180628289],[4.422980767,47.182445158],[4.424552143,47.183283946],[4.427564677,47.184727154],[4.42837747,47.185244783],[4.431033074,47.182594452],[4.432930634,47.181144706],[4.435067699,47.179320082],[4.436062748,47.180432385],[4.437100726,47.182112319],[4.437459735,47.18195569],[4.438824652,47.181831588],[4.439300255,47.182183149],[4.439706979,47.182033124],[4.440386337,47.181262911],[4.440560769,47.18067456],[4.441315616,47.179716111],[4.442275764,47.178978407],[4.443118826,47.178603228],[4.444618123,47.178126213],[4.445388994,47.177571831],[4.448360061,47.175942737],[4.448165115,47.175421122],[4.447075099,47.174957519],[4.44725959,47.174697688],[4.446352756,47.174268707],[4.445625479,47.173788853],[4.445237143,47.173391206],[4.445881624,47.172951851],[4.446928229,47.172440835],[4.448164603,47.172014779],[4.449277815,47.171968434],[4.449575474,47.172185315],[4.450330767,47.173165436],[4.450331158,47.174062266],[4.450819193,47.174727877],[4.453745239,47.176969282],[4.456187111,47.178634121],[4.456213085,47.178764357],[4.455629225,47.17900311],[4.455149221,47.179371118],[4.455481598,47.179697401],[4.456926785,47.178980489],[4.458367557,47.180393146],[4.459797245,47.181491672],[4.459097558,47.182135298],[4.458974273,47.18236196],[4.462198237,47.182123201],[4.465779481,47.182056317],[4.46693886,47.181855246],[4.46796964,47.181975448],[4.470225753,47.181553336],[4.47288496,47.181722143],[4.473004707,47.180740942],[4.47388081,47.180710885],[4.475985075,47.180293293],[4.476531916,47.180777962],[4.477753249,47.180815508],[4.47735458,47.179907549],[4.477330931,47.178757088],[4.478005272,47.178690854],[4.479075977,47.178390843],[4.480178957,47.177920225],[4.482284798,47.17612662],[4.483453683,47.175654226],[4.48302364,47.174807915],[4.484518651,47.174239487],[4.484847372,47.174188449],[4.485451385,47.174447232],[4.486285222,47.173846741],[4.486546642,47.173797462],[4.486951434,47.174014674],[4.487875314,47.173997403],[4.487966753,47.173005739],[4.486147135,47.172049426],[4.48547172,47.172073401],[4.485320259,47.171273948],[4.485545057,47.170902782],[4.485896902,47.170733486],[4.485349206,47.170265078],[4.483736304,47.169569906],[4.483703169,47.169229962],[4.479284196,47.167898024],[4.478847014,47.167892804],[4.478143247,47.167266978],[4.477492598,47.166940318],[4.476360075,47.166037213],[4.47523298,47.165282601],[4.474783314,47.16520639],[4.474175496,47.165381615],[4.473243537,47.16582209],[4.472245462,47.165824882],[4.47193718,47.165559569],[4.472024195,47.16478228],[4.471787254,47.164325166],[4.471170206,47.163824258],[4.470577691,47.163834488],[4.470328319,47.162534712],[4.469669762,47.162591699],[4.468085151,47.162530766],[4.465823788,47.162343316],[4.46608099,47.161607098],[4.466054236,47.160042465],[4.466327175,47.159157472],[4.466291505,47.158671684],[4.46592601,47.157368867],[4.466057808,47.156439739],[4.466363395,47.155784846],[4.466928045,47.155045628],[4.468604115,47.153434184],[4.468834557,47.153316903],[4.469182508,47.152813639],[4.468698627,47.152785563],[4.468454824,47.152509518],[4.467846008,47.152256111],[4.467760233,47.151966355],[4.467350023,47.152074207],[4.467025537,47.151985574],[4.466819704,47.151552367],[4.466442283,47.151603973],[4.46593984,47.151863363],[4.465303235,47.151994786],[4.464786217,47.15171859],[4.464800007,47.151400558],[4.464196307,47.151237112],[4.463736822,47.150940374],[4.463342591,47.151004789],[4.463119422,47.150758187],[4.463263775,47.150387178],[4.462897129,47.150154996],[4.462537626,47.150428773],[4.462409419,47.150762658],[4.461970522,47.150348595],[4.461570403,47.150585063],[4.461164644,47.150321854],[4.460621125,47.15013782],[4.4605436,47.149956008],[4.460888425,47.149676119],[4.460699676,47.149432679],[4.460133585,47.148074745],[4.459819814,47.147941835],[4.458942988,47.148023127],[4.458328182,47.147788656],[4.457463768,47.147011655],[4.456541195,47.146572146],[4.456516903,47.145917827],[4.456079253,47.145595571],[4.455608602,47.145663623],[4.455236866,47.145435983],[4.455038195,47.144774852],[4.455305036,47.143855741],[4.454943259,47.143067896],[4.454618465,47.142916202],[4.454130624,47.142737742],[4.453770059,47.141847227],[4.453977342,47.141606004],[4.454537252,47.141374756],[4.454260836,47.140765925],[4.454717867,47.140488245],[4.454716344,47.140187514],[4.454168622,47.139696451],[4.454044558,47.139109116],[4.45424023,47.138829319],[4.453916704,47.138234586],[4.453223076,47.137714736],[4.452810899,47.137502003],[4.451896916,47.137520679],[4.451430633,47.137944338],[4.449829863,47.13799052],[4.449535411,47.138131077],[4.449403258,47.138614472],[4.449028549,47.138665989],[4.448173561,47.138327319],[4.447562002,47.137962186],[4.447271566,47.137515595],[4.446299923,47.137303533],[4.445890324,47.136988993],[4.445715982,47.136491423],[4.446173666,47.135352939],[4.446907735,47.134876429],[4.446791809,47.134588835],[4.446087807,47.134022249],[4.44591354,47.133625528],[4.445242115,47.133387194],[4.444563716,47.133429884],[4.444512499,47.133783499],[4.44413699,47.133902544],[4.443307564,47.133627451],[4.442744923,47.134001852],[4.442197362,47.133806078],[4.441682421,47.13339919],[4.441506081,47.133022298],[4.442117693,47.132850795],[4.442683049,47.132578114],[4.44334768,47.132415847],[4.44391214,47.13215938],[4.444411891,47.131753342],[4.444619706,47.131236591]]]],&quot;type&quot;:&quot;MultiPolygon&quot;}"/>
    <s v="47.158291832, 4.437630175"/>
  </r>
  <r>
    <x v="0"/>
    <x v="214"/>
    <s v="21323"/>
    <s v="CC Mirebellois et Fontenois"/>
    <s v="200072825"/>
    <s v="CC"/>
    <s v="Côte-d'Or"/>
    <s v="21"/>
    <s v="Bourgogne-Franche-Comté"/>
    <s v="27"/>
    <s v="BT &gt; 36 kVA"/>
    <n v="1"/>
    <n v="108.926"/>
    <n v="0"/>
    <n v="0"/>
    <n v="0"/>
    <n v="0"/>
    <n v="0"/>
    <n v="0"/>
    <n v="0"/>
    <n v="0"/>
    <n v="0"/>
    <n v="0"/>
    <s v="{&quot;coordinates&quot;:[[[[5.42048481,47.368778193],[5.419930797,47.368957251],[5.418940085,47.369094963],[5.41798409,47.36932651],[5.418023121,47.369780519],[5.41820422,47.370121694],[5.417945626,47.370296394],[5.417450581,47.370372441],[5.416486934,47.371052651],[5.416421155,47.371416974],[5.416095093,47.371712858],[5.416004928,47.372036259],[5.415730004,47.372260829],[5.415184839,47.372137066],[5.415017138,47.37259357],[5.414675497,47.373103223],[5.415370965,47.373355357],[5.415029491,47.373603824],[5.415085818,47.373912471],[5.414878624,47.374110413],[5.414732252,47.374716878],[5.414033197,47.375151097],[5.413968008,47.37573516],[5.412338476,47.375969839],[5.41010156,47.3760838],[5.409183468,47.376100135],[5.408384848,47.376031129],[5.408153841,47.375906226],[5.407160433,47.375869168],[5.406750736,47.376371198],[5.406450309,47.376176579],[5.405964379,47.376693695],[5.404991161,47.376042872],[5.404701562,47.376621664],[5.404035964,47.376532764],[5.403948381,47.376738117],[5.404191122,47.377124869],[5.40388628,47.377452699],[5.4033051,47.377797952],[5.402909834,47.377853858],[5.402949969,47.378216882],[5.402574075,47.378409282],[5.402177187,47.379050627],[5.401256227,47.379744228],[5.400796582,47.379724904],[5.400501909,47.380102949],[5.400039858,47.379852211],[5.399754091,47.37995538],[5.399700432,47.380326645],[5.399310748,47.380863357],[5.399383018,47.381233823],[5.399193624,47.38159438],[5.399362563,47.38196195],[5.39918589,47.382606841],[5.398714869,47.382659793],[5.398918268,47.383145534],[5.397953819,47.383669786],[5.398150574,47.384007062],[5.397777507,47.384145349],[5.397903993,47.384364293],[5.397513151,47.38463894],[5.397332707,47.385229868],[5.397546561,47.38550465],[5.397223551,47.385695039],[5.396687689,47.385603419],[5.396608461,47.385877941],[5.396961826,47.386129133],[5.396481784,47.386248006],[5.39643821,47.386578532],[5.396733608,47.386867845],[5.397152426,47.387574302],[5.396498527,47.387720177],[5.396398221,47.388057276],[5.396645479,47.388248513],[5.397603776,47.388266576],[5.397988302,47.388739576],[5.398601491,47.388869222],[5.399460163,47.389298208],[5.400015596,47.389233604],[5.400547201,47.38982154],[5.400891821,47.389846845],[5.402765349,47.390666426],[5.403743826,47.39095601],[5.405554338,47.39122657],[5.406419715,47.391152819],[5.406736408,47.391205704],[5.407116224,47.392132686],[5.407798695,47.393212809],[5.407922168,47.393894724],[5.408124446,47.393968888],[5.409174319,47.393985862],[5.410352685,47.393881279],[5.41310562,47.39331081],[5.415082089,47.393287778],[5.415953526,47.393524547],[5.416235371,47.393804187],[5.416350191,47.394203479],[5.417076282,47.394422547],[5.417818277,47.394553018],[5.419340938,47.394083635],[5.41968271,47.394045],[5.420262413,47.394194144],[5.420754157,47.394598193],[5.42088946,47.394862862],[5.421716479,47.394849239],[5.422376908,47.395140791],[5.423008165,47.395109623],[5.423935948,47.395183047],[5.424479794,47.395359937],[5.42549112,47.395198343],[5.426534622,47.394253422],[5.427147849,47.394117234],[5.427978789,47.394161124],[5.42878859,47.393943368],[5.429441904,47.393609092],[5.430966662,47.393217864],[5.431347213,47.392747882],[5.431618225,47.392173014],[5.432866433,47.392147798],[5.433201646,47.392695571],[5.433706275,47.393089391],[5.434773729,47.393259773],[5.438810972,47.392530289],[5.439021458,47.392259286],[5.440497114,47.391549236],[5.441122558,47.390750749],[5.442237571,47.389636658],[5.444128503,47.388467514],[5.446632012,47.38811133],[5.447357848,47.387888002],[5.448839775,47.387175006],[5.449915009,47.386211179],[5.45070858,47.384743517],[5.451559348,47.384208607],[5.447921052,47.382709172],[5.446828601,47.382190891],[5.44674574,47.382031421],[5.445102787,47.38144996],[5.443371993,47.380278602],[5.441655813,47.380765891],[5.441296224,47.380352847],[5.442788013,47.379888292],[5.442041356,47.378953809],[5.441390538,47.378318121],[5.44101306,47.378385493],[5.439487932,47.377388087],[5.439150845,47.377002483],[5.438499063,47.37657755],[5.436903966,47.376226437],[5.436527593,47.376259547],[5.436345989,47.376493918],[5.434146443,47.37605817],[5.431658592,47.375930127],[5.429082083,47.375571521],[5.42875262,47.376464633],[5.426605852,47.375670088],[5.426356437,47.376135521],[5.424281983,47.375297094],[5.424279216,47.374766677],[5.424511863,47.374164702],[5.425126454,47.373741187],[5.42502941,47.373237055],[5.424559379,47.372957759],[5.424968749,47.37262859],[5.424982168,47.372192401],[5.425636077,47.371847319],[5.425703177,47.371191155],[5.426253921,47.371291335],[5.426495985,47.371161992],[5.424525849,47.370280865],[5.424378723,47.370369495],[5.420596966,47.368737129],[5.42048481,47.368778193]]]],&quot;type&quot;:&quot;MultiPolygon&quot;}"/>
    <s v="47.383947105, 5.422317798"/>
  </r>
  <r>
    <x v="0"/>
    <x v="502"/>
    <s v="21322"/>
    <s v="CC Rives de Saône"/>
    <s v="242101509"/>
    <s v="CC"/>
    <s v="Côte-d'Or"/>
    <s v="21"/>
    <s v="Bourgogne-Franche-Comté"/>
    <s v="27"/>
    <s v="BT &lt;= 36 kVA"/>
    <n v="12"/>
    <n v="24.898"/>
    <n v="0"/>
    <n v="0"/>
    <n v="0"/>
    <n v="0"/>
    <n v="0"/>
    <n v="0"/>
    <n v="0"/>
    <n v="0"/>
    <n v="0"/>
    <n v="0"/>
    <s v="{&quot;coordinates&quot;:[[[[5.179076515,46.998522672],[5.17940953,46.998162415],[5.180483703,46.997606214],[5.182320991,46.996877052],[5.182522958,46.996630047],[5.182094586,46.996160787],[5.181312046,46.995690115],[5.182810582,46.994952035],[5.183357211,46.994894857],[5.183156548,46.994652767],[5.183901511,46.994552203],[5.184247416,46.994349305],[5.1830394,46.99266627],[5.182304548,46.991257089],[5.182360047,46.991066896],[5.183566427,46.989812831],[5.184173724,46.989759904],[5.184267697,46.990423732],[5.18446823,46.99072797],[5.185380485,46.991315054],[5.18609787,46.991347398],[5.186509811,46.991085598],[5.186685471,46.990807559],[5.187114017,46.989623138],[5.187795947,46.989593095],[5.187900521,46.989477625],[5.188983378,46.989012143],[5.188746697,46.988660862],[5.189491289,46.988326088],[5.189170251,46.987971905],[5.190821404,46.986980425],[5.191323241,46.986437686],[5.191421637,46.985943139],[5.191943547,46.985635996],[5.192798039,46.9854162],[5.194255915,46.984757094],[5.195302719,46.984444452],[5.197898335,46.984157244],[5.199709752,46.983358928],[5.201071156,46.98317804],[5.201511574,46.983198457],[5.200659608,46.982218546],[5.199789871,46.981706429],[5.19929687,46.981137584],[5.198784621,46.980160189],[5.198504925,46.979852079],[5.197837129,46.979644135],[5.196008389,46.978653977],[5.19464171,46.977698234],[5.194019789,46.977128218],[5.194207056,46.976943616],[5.196707318,46.975711611],[5.197275842,46.975291866],[5.196379238,46.974503722],[5.196433207,46.974277521],[5.197042112,46.973362526],[5.196680005,46.972741638],[5.195770478,46.97046849],[5.195433224,46.970296573],[5.194841714,46.970311434],[5.193376569,46.971203076],[5.192863827,46.971440702],[5.19097763,46.971847637],[5.190152948,46.972408221],[5.188746628,46.97316358],[5.187453709,46.973600626],[5.183284372,46.974334431],[5.18231145,46.974583421],[5.181665858,46.97482441],[5.181364053,46.975334505],[5.181026243,46.975604796],[5.179530651,46.976109532],[5.177525275,46.975949259],[5.176686439,46.975771445],[5.175777668,46.975229264],[5.175181304,46.974601925],[5.174951563,46.974157715],[5.17490103,46.973556108],[5.174528132,46.972758824],[5.174497501,46.972291944],[5.173549604,46.97241069],[5.172840729,46.972583469],[5.170403912,46.972849121],[5.168875756,46.972936414],[5.168639564,46.973084064],[5.168201184,46.973767821],[5.16798705,46.97390785],[5.16632012,46.974112104],[5.162830971,46.974948574],[5.163160189,46.975316184],[5.163546836,46.975540407],[5.163699699,46.975940145],[5.163989011,46.976231043],[5.161813314,46.976844677],[5.161383978,46.977165261],[5.160498537,46.977466465],[5.15982632,46.977966324],[5.159433756,46.978153811],[5.159311631,46.978588425],[5.158544933,46.979194523],[5.157601184,46.980442511],[5.156888215,46.981043989],[5.156412627,46.981822963],[5.155601876,46.981887654],[5.154954483,46.982319467],[5.154124178,46.982488091],[5.153438027,46.982542333],[5.152597972,46.982400394],[5.15203648,46.982478422],[5.150315648,46.982526725],[5.149427092,46.982654069],[5.148509781,46.983051244],[5.148144391,46.983460651],[5.147508839,46.983662528],[5.147645118,46.984077905],[5.146715087,46.984652735],[5.146482617,46.98373747],[5.145163909,46.984368155],[5.144451935,46.984502083],[5.144073562,46.98415425],[5.142122478,46.983508687],[5.140392109,46.982387042],[5.138875072,46.982762841],[5.138331522,46.981798388],[5.136825568,46.98262069],[5.137770875,46.983793866],[5.137657662,46.984691234],[5.140710094,46.985994648],[5.141557152,46.986213101],[5.14296159,46.98667969],[5.143698079,46.987262253],[5.144220197,46.988014521],[5.145541277,46.988335819],[5.147474546,46.988395319],[5.147849149,46.988944963],[5.148742691,46.989105757],[5.149098929,46.989391841],[5.149597312,46.989379854],[5.151467604,46.990005187],[5.154863625,46.990699275],[5.155032971,46.99085283],[5.15764886,46.996926741],[5.160085068,46.997571978],[5.161576188,46.998054738],[5.16199871,46.998053127],[5.16254213,46.998210469],[5.163579991,46.997959539],[5.16469592,46.997094673],[5.165014056,46.996492455],[5.165453634,46.996194188],[5.165393251,46.995443254],[5.165731387,46.995143286],[5.16565744,46.994546623],[5.166183253,46.994199898],[5.167018792,46.994158088],[5.171094912,46.994893873],[5.171897272,46.994779697],[5.172399052,46.995080085],[5.172526054,46.99539023],[5.172944212,46.99577145],[5.173658323,46.996113768],[5.17422473,46.996514708],[5.175125367,46.996944471],[5.177233554,46.997545996],[5.17850686,46.998303755],[5.179076515,46.998522672]]]],&quot;type&quot;:&quot;MultiPolygon&quot;}"/>
    <s v="46.984532655, 5.172618372"/>
  </r>
  <r>
    <x v="0"/>
    <x v="215"/>
    <s v="21321"/>
    <s v="CC du Pays d'Alésia et de la Seine"/>
    <s v="242101459"/>
    <s v="CC"/>
    <s v="Côte-d'Or"/>
    <s v="21"/>
    <s v="Bourgogne-Franche-Comté"/>
    <s v="27"/>
    <s v="BT &gt; 36 kVA"/>
    <n v="1"/>
    <n v="107.60599999999999"/>
    <n v="0"/>
    <n v="0"/>
    <n v="0"/>
    <n v="0"/>
    <n v="0"/>
    <n v="0"/>
    <n v="0"/>
    <n v="0"/>
    <n v="0"/>
    <n v="0"/>
    <s v="{&quot;coordinates&quot;:[[[[4.613952235,47.473225681],[4.61424334,47.471341695],[4.614208756,47.470503039],[4.6140258,47.469896031],[4.614077436,47.469010261],[4.613763388,47.469031721],[4.613800305,47.467261099],[4.614346126,47.466868177],[4.614485347,47.46637735],[4.614919033,47.466184961],[4.616346059,47.465163055],[4.616830029,47.464481963],[4.617622053,47.463626419],[4.617805954,47.463165579],[4.618629682,47.463272077],[4.619061231,47.462439542],[4.620564046,47.460944734],[4.621498522,47.459667608],[4.623184618,47.458180113],[4.624102618,47.457545155],[4.622625589,47.457124573],[4.618005085,47.456135457],[4.612212242,47.455619788],[4.611806169,47.45544804],[4.609458837,47.45481875],[4.608532832,47.45488197],[4.607009503,47.45446003],[4.606351174,47.454064853],[4.605900417,47.453951324],[4.603077595,47.453530147],[4.602081581,47.452938815],[4.597452453,47.451723919],[4.596872862,47.452140638],[4.596248591,47.452038456],[4.596655162,47.451695243],[4.59631146,47.45138663],[4.596295422,47.451026705],[4.595257594,47.450408877],[4.593698785,47.449232747],[4.592890849,47.448934082],[4.592320607,47.449085042],[4.590424719,47.448667085],[4.589884756,47.448452072],[4.588455931,47.447580221],[4.587432597,47.447356486],[4.586714061,47.447385192],[4.586501013,47.446062761],[4.585666067,47.445924679],[4.585327415,47.445962606],[4.585294715,47.446561793],[4.58503075,47.446567189],[4.583218718,47.446062439],[4.582271576,47.44563054],[4.581165033,47.445867968],[4.580653811,47.445410325],[4.580569049,47.444966697],[4.579861888,47.444390162],[4.579665297,47.444024582],[4.578240453,47.444404058],[4.578046782,47.444542639],[4.578073278,47.445171633],[4.576749471,47.445287715],[4.576496088,47.445517139],[4.574581741,47.445771746],[4.574172233,47.445250574],[4.572378522,47.445183885],[4.572239637,47.445652148],[4.57234849,47.446421387],[4.572307887,47.448790783],[4.572380689,47.449100424],[4.573198419,47.450052758],[4.573594344,47.450020396],[4.574625278,47.451315576],[4.57511464,47.452112976],[4.57507347,47.45260873],[4.575181805,47.453223109],[4.575931438,47.454293393],[4.57613974,47.454740752],[4.575592904,47.455284768],[4.575194401,47.455952825],[4.575288546,47.456941943],[4.575098618,47.457796251],[4.575355416,47.458628307],[4.575285276,47.458906566],[4.574462622,47.460140378],[4.574345814,47.461044114],[4.574076223,47.461402499],[4.573570982,47.461557888],[4.57171456,47.461906192],[4.571411727,47.461811241],[4.56857224,47.4622754],[4.567371049,47.464055369],[4.565879818,47.46472819],[4.563850452,47.463524686],[4.563849246,47.463847028],[4.564154478,47.464660447],[4.565029466,47.465751619],[4.566813361,47.465051462],[4.567167632,47.46508901],[4.568381702,47.465560653],[4.569317189,47.465722716],[4.570106767,47.465572516],[4.572198431,47.4645494],[4.572663942,47.464848332],[4.573315882,47.466069407],[4.573701748,47.466413529],[4.57411633,47.466289078],[4.575204476,47.467577172],[4.575523275,47.468077956],[4.575426761,47.468407891],[4.57655065,47.469329045],[4.576932679,47.469811862],[4.576995176,47.470310711],[4.577220273,47.470784849],[4.577691528,47.470780265],[4.577735144,47.471854694],[4.578135624,47.472421891],[4.578914736,47.472589599],[4.579321924,47.47297843],[4.581070728,47.473785723],[4.581817129,47.474328402],[4.582182812,47.474435078],[4.582794124,47.47570797],[4.583116908,47.476070025],[4.583603131,47.476390241],[4.584105463,47.476581486],[4.584589861,47.476615412],[4.585247044,47.476878374],[4.585301176,47.477316108],[4.5857217,47.477748853],[4.586565272,47.478116411],[4.587050687,47.478094491],[4.587673676,47.477696147],[4.587958763,47.477815608],[4.588522168,47.477289322],[4.589198771,47.476908246],[4.591214748,47.477311986],[4.5921731,47.477786878],[4.592467872,47.478052953],[4.593424259,47.478237948],[4.593522196,47.478404974],[4.596011681,47.478295253],[4.600200273,47.478336813],[4.601901034,47.477655272],[4.604192253,47.476204773],[4.605139107,47.475717238],[4.60566081,47.475533576],[4.605676542,47.475349686],[4.606548781,47.475562745],[4.607144972,47.475427568],[4.607580392,47.475112736],[4.608590761,47.474928616],[4.610227444,47.474905095],[4.611729079,47.474674538],[4.612169263,47.474518985],[4.613172405,47.473743389],[4.613596579,47.473233311],[4.613952235,47.473225681]]]],&quot;type&quot;:&quot;MultiPolygon&quot;}"/>
    <s v="47.462537081, 4.593692208"/>
  </r>
  <r>
    <x v="0"/>
    <x v="503"/>
    <s v="21320"/>
    <s v="CC de la Plaine Dijonnaise"/>
    <s v="200000925"/>
    <s v="CC"/>
    <s v="Côte-d'Or"/>
    <s v="21"/>
    <s v="Bourgogne-Franche-Comté"/>
    <s v="27"/>
    <s v="BT &lt;= 36 kVA"/>
    <n v="17"/>
    <n v="52.301000000000002"/>
    <n v="0"/>
    <n v="0"/>
    <n v="0"/>
    <n v="0"/>
    <n v="0"/>
    <n v="0"/>
    <n v="0"/>
    <n v="0"/>
    <n v="0"/>
    <n v="0"/>
    <s v="{&quot;coordinates&quot;:[[[[5.212508249,47.26731532],[5.212209134,47.267216555],[5.211559936,47.267966533],[5.208434693,47.266934554],[5.208063541,47.267497294],[5.204179845,47.266325638],[5.203353439,47.266015323],[5.203004364,47.266472256],[5.200294873,47.264536965],[5.193729459,47.259563043],[5.193442539,47.259436983],[5.190485041,47.26301874],[5.188800512,47.265380396],[5.188107083,47.26661109],[5.189482679,47.26640681],[5.189425336,47.273636985],[5.185034434,47.272715622],[5.183935873,47.275182325],[5.184931063,47.275347305],[5.18370517,47.278459423],[5.182515596,47.278788012],[5.179459999,47.280256687],[5.180384401,47.282849226],[5.179692115,47.284150978],[5.178785716,47.28650503],[5.180403904,47.290959554],[5.178546411,47.297280527],[5.18827857,47.298340217],[5.188505035,47.297822612],[5.188515313,47.297490102],[5.192712854,47.297774699],[5.19285252,47.297499181],[5.195056569,47.29762592],[5.195589819,47.294284552],[5.197063709,47.294427765],[5.201492053,47.295374109],[5.202938722,47.295885207],[5.204311634,47.296727305],[5.204852924,47.29630455],[5.205337881,47.29557396],[5.205963828,47.295085648],[5.207682375,47.29299961],[5.208255919,47.292139435],[5.208702691,47.291158288],[5.208928394,47.290080481],[5.20941429,47.288828407],[5.209416382,47.288106989],[5.208757248,47.286562407],[5.208431416,47.284625121],[5.209330134,47.283242703],[5.210122726,47.281083279],[5.210482362,47.280689169],[5.211255238,47.27869582],[5.215833674,47.268963883],[5.215862198,47.268853464],[5.212158927,47.268118118],[5.212508249,47.26731532]]]],&quot;type&quot;:&quot;MultiPolygon&quot;}"/>
    <s v="47.28099196, 5.196089588"/>
  </r>
  <r>
    <x v="0"/>
    <x v="216"/>
    <s v="21319"/>
    <s v="CC de la Plaine Dijonnaise"/>
    <s v="200000925"/>
    <s v="CC"/>
    <s v="Côte-d'Or"/>
    <s v="21"/>
    <s v="Bourgogne-Franche-Comté"/>
    <s v="27"/>
    <s v="BT &gt; 36 kVA"/>
    <n v="1"/>
    <n v="119.062"/>
    <n v="0"/>
    <n v="0"/>
    <n v="0"/>
    <n v="0"/>
    <n v="0"/>
    <n v="0"/>
    <n v="0"/>
    <n v="0"/>
    <n v="0"/>
    <n v="0"/>
    <s v="{&quot;coordinates&quot;:[[[[5.099839923,47.170066197],[5.101960368,47.169985386],[5.10378366,47.17615653],[5.107974936,47.177178131],[5.110110298,47.178515357],[5.110046159,47.179001951],[5.109690024,47.179419117],[5.107857709,47.180626876],[5.112120896,47.183099698],[5.112387355,47.183022789],[5.11171673,47.18448139],[5.111218847,47.185192038],[5.11034593,47.185839272],[5.108638574,47.186734953],[5.109453695,47.187510835],[5.110017274,47.18891271],[5.109044348,47.189234836],[5.108004755,47.189339322],[5.107511548,47.189631988],[5.105117233,47.190465362],[5.100227764,47.191889723],[5.101221184,47.1933757],[5.101493367,47.193984969],[5.101573012,47.194704901],[5.102373867,47.194946136],[5.10296888,47.195228028],[5.105350222,47.1952388],[5.107973511,47.195084813],[5.108938537,47.194726819],[5.113819768,47.193461648],[5.114436585,47.193860162],[5.115999513,47.195168109],[5.117238247,47.194715884],[5.118676883,47.19430772],[5.119568,47.193517798],[5.120869992,47.192962606],[5.123272105,47.193568828],[5.123871564,47.193659604],[5.12550959,47.193718713],[5.126778401,47.192960527],[5.126454354,47.192784555],[5.129034302,47.192040087],[5.132614258,47.189527268],[5.132973172,47.189116285],[5.133411078,47.188131959],[5.13348722,47.187220041],[5.134911246,47.186185113],[5.135904657,47.185918226],[5.136206381,47.185066086],[5.136453365,47.184865197],[5.136922901,47.184081107],[5.137762091,47.183624317],[5.137846299,47.183316555],[5.138622919,47.182748337],[5.138690617,47.18259038],[5.138887193,47.182251721],[5.139989873,47.181213655],[5.140989923,47.180518807],[5.141088112,47.180098206],[5.141863633,47.178940083],[5.142073333,47.178334593],[5.14278414,47.177841412],[5.143256874,47.176842886],[5.143341159,47.176405428],[5.144616001,47.1759144],[5.145239616,47.175786667],[5.145267705,47.175530371],[5.145699887,47.175172923],[5.146456824,47.175176004],[5.146913148,47.174397515],[5.14718737,47.172795634],[5.147006433,47.172563928],[5.149154783,47.171195653],[5.15006602,47.171492148],[5.150355048,47.171057184],[5.150269677,47.170540013],[5.149838297,47.170022963],[5.148477836,47.169389868],[5.148229764,47.169097267],[5.148181761,47.168324526],[5.148851226,47.166965673],[5.148879779,47.166159088],[5.148726461,47.16592417],[5.147815553,47.165269213],[5.147248839,47.165098702],[5.146710408,47.164478255],[5.146829508,47.164120301],[5.147869599,47.163843428],[5.152888168,47.163594385],[5.152891455,47.163511466],[5.153976654,47.163240903],[5.155183934,47.163282374],[5.156180355,47.163103506],[5.155596753,47.161060052],[5.155198782,47.161179141],[5.152848851,47.161455235],[5.152384285,47.161659311],[5.151669089,47.160184779],[5.150398224,47.159904888],[5.150272845,47.159575788],[5.149153947,47.160026167],[5.148572736,47.159987424],[5.148227651,47.159611965],[5.148466125,47.159268004],[5.148364591,47.158973584],[5.147454485,47.158468113],[5.146799002,47.158387509],[5.14629727,47.158089702],[5.145180306,47.157760069],[5.144899347,47.157767077],[5.144574995,47.158143244],[5.143780983,47.15806519],[5.143450465,47.158120846],[5.143060912,47.158484706],[5.142539043,47.158343964],[5.141586534,47.158330972],[5.14128042,47.158004307],[5.140757477,47.157769913],[5.140293597,47.157293958],[5.139785828,47.157740148],[5.138699233,47.157542283],[5.13812268,47.157786196],[5.137842439,47.157412212],[5.138203633,47.157031782],[5.137632706,47.15665236],[5.137491872,47.156397384],[5.137835882,47.155650719],[5.137430103,47.155273649],[5.136631015,47.155299212],[5.136459409,47.154900704],[5.136075552,47.154809622],[5.135308393,47.155107475],[5.134952432,47.155453576],[5.134078887,47.155499408],[5.133489961,47.155797564],[5.133077047,47.15517294],[5.132265102,47.154540357],[5.131918315,47.154051405],[5.131435819,47.15373607],[5.131164743,47.15325833],[5.130442172,47.152547537],[5.129872453,47.152162652],[5.129628,47.151656499],[5.129134322,47.151157634],[5.128959968,47.150754662],[5.128156135,47.150023735],[5.127776766,47.149443507],[5.1272236,47.14910874],[5.126435121,47.148297364],[5.126117731,47.148082544],[5.125365205,47.147846897],[5.124970699,47.147450665],[5.124411426,47.147194351],[5.123861085,47.14666228],[5.123373494,47.146549645],[5.121061126,47.145252835],[5.120674286,47.144915889],[5.11930772,47.144236644],[5.118818392,47.143810606],[5.118017596,47.143519958],[5.117250366,47.142605462],[5.117119243,47.142157552],[5.117223067,47.140937115],[5.117868615,47.140469586],[5.117407592,47.139956566],[5.117363307,47.139635855],[5.117524214,47.139296979],[5.118265575,47.139017725],[5.118376263,47.138878804],[5.118096093,47.138332754],[5.118442458,47.13774281],[5.118522707,47.137199167],[5.118820801,47.136590291],[5.119215875,47.135326688],[5.105238197,47.135875495],[5.10142029,47.141161272],[5.099002557,47.144253735],[5.094493901,47.143689699],[5.094620831,47.14440789],[5.094527774,47.145205715],[5.094699505,47.14565021],[5.094666419,47.147922149],[5.094745047,47.148348515],[5.09513243,47.149279938],[5.095585182,47.150058872],[5.095720022,47.150470711],[5.09603193,47.152820155],[5.096334615,47.153541464],[5.096983583,47.154509569],[5.096840899,47.154642742],[5.097018851,47.154872776],[5.097060286,47.155292609],[5.097078384,47.157893237],[5.097278994,47.15880642],[5.097821191,47.160115984],[5.097893543,47.160820748],[5.098425493,47.161493765],[5.098552282,47.161968788],[5.099068432,47.162506998],[5.100317199,47.164223416],[5.10024636,47.164472368],[5.099652243,47.165254065],[5.10011391,47.166527252],[5.099847226,47.167747908],[5.099839923,47.170066197]]]],&quot;type&quot;:&quot;MultiPolygon&quot;}"/>
    <s v="47.165977613, 5.120305734"/>
  </r>
  <r>
    <x v="0"/>
    <x v="217"/>
    <s v="21317"/>
    <s v="CC des Vallées de la Tille et de l'Ignon"/>
    <s v="242100154"/>
    <s v="CC"/>
    <s v="Côte-d'Or"/>
    <s v="21"/>
    <s v="Bourgogne-Franche-Comté"/>
    <s v="27"/>
    <s v="BT &lt;= 36 kVA"/>
    <n v="41"/>
    <n v="194.821"/>
    <n v="0"/>
    <n v="0"/>
    <n v="0"/>
    <n v="0"/>
    <n v="0"/>
    <n v="0"/>
    <n v="0"/>
    <n v="0"/>
    <n v="0"/>
    <n v="0"/>
    <s v="{&quot;coordinates&quot;:[[[[5.075369744,47.500182979],[5.078814013,47.500150382],[5.077945174,47.504568284],[5.079102726,47.510793282],[5.08019496,47.515400384],[5.082232861,47.518480498],[5.083574619,47.522008848],[5.083390049,47.522082384],[5.083796163,47.52302061],[5.084126748,47.524271745],[5.08305256,47.525737992],[5.083364281,47.525856684],[5.082007309,47.528187913],[5.081861657,47.52861283],[5.082270042,47.528891882],[5.081442934,47.529365889],[5.081113393,47.529643713],[5.080457198,47.530752186],[5.078411421,47.532027712],[5.077937725,47.532531409],[5.07633243,47.53347758],[5.075837962,47.53416623],[5.073858802,47.536445391],[5.072686505,47.53892718],[5.072657744,47.539488673],[5.072831874,47.540104189],[5.071503278,47.541541513],[5.07123924,47.542208936],[5.071104106,47.543423343],[5.071047063,47.546069878],[5.071399493,47.547614191],[5.071743609,47.548600372],[5.071855552,47.54939528],[5.071588941,47.54992858],[5.071086887,47.550255356],[5.070476341,47.550494012],[5.07048544,47.551793195],[5.070231907,47.551909352],[5.069151842,47.552079797],[5.069257116,47.553046808],[5.069675549,47.553856987],[5.070107389,47.554429209],[5.07059548,47.554770817],[5.070588371,47.555376943],[5.071078803,47.555847271],[5.071206287,47.556596878],[5.069694984,47.557552968],[5.069626114,47.557972897],[5.069894894,47.558593034],[5.070555852,47.559069342],[5.071574242,47.559191727],[5.072169932,47.560145519],[5.072093838,47.56055027],[5.07364533,47.560765815],[5.074697361,47.559218151],[5.075147112,47.558810352],[5.076751789,47.55789665],[5.078980056,47.557182515],[5.079977849,47.556297592],[5.080911272,47.557449721],[5.081985917,47.558128388],[5.082360797,47.557541807],[5.082437409,47.556811076],[5.08301802,47.55512137],[5.083268229,47.553828358],[5.083171904,47.552244386],[5.08277402,47.551420378],[5.083175851,47.549240411],[5.083463541,47.548739122],[5.084167456,47.548441099],[5.084718213,47.548444761],[5.094791579,47.547631204],[5.094979209,47.547599919],[5.094916638,47.546953615],[5.096395951,47.546862194],[5.098697993,47.546859501],[5.099148677,47.546787455],[5.101707149,47.545324044],[5.102045877,47.545043298],[5.103177359,47.543583058],[5.103476696,47.543315624],[5.111891899,47.543209419],[5.11195243,47.543799027],[5.112999284,47.54457877],[5.113616051,47.544402806],[5.114156984,47.545335783],[5.11487623,47.545564963],[5.116731702,47.546410145],[5.116557494,47.546645627],[5.119851841,47.548222822],[5.119508621,47.548656781],[5.120329783,47.548972321],[5.120168008,47.549219288],[5.123320009,47.549684203],[5.123733929,47.549657755],[5.123644811,47.549456773],[5.123809439,47.548846862],[5.123413574,47.548222847],[5.123388941,47.547803679],[5.123078451,47.547085359],[5.123053259,47.546785963],[5.123290609,47.546232357],[5.123752019,47.546029453],[5.123717504,47.545629375],[5.125250634,47.544217423],[5.127058254,47.543756737],[5.127603422,47.54355409],[5.128638152,47.54385667],[5.129463223,47.543069002],[5.12977596,47.542874191],[5.130282956,47.542815403],[5.130888965,47.542905181],[5.131573723,47.54250186],[5.132123522,47.542582754],[5.13282827,47.542280813],[5.133851548,47.542596163],[5.134219001,47.542340007],[5.134778641,47.542300946],[5.135119523,47.542478399],[5.135666914,47.542399037],[5.135942768,47.542047302],[5.135776319,47.541642438],[5.135801908,47.54118453],[5.136513813,47.541129164],[5.137172763,47.540846945],[5.137652415,47.540504076],[5.137390356,47.540136085],[5.137776996,47.539961508],[5.138292418,47.540147458],[5.138730117,47.539886396],[5.13849112,47.539629644],[5.138624553,47.539375064],[5.139162525,47.539559696],[5.139588415,47.539435719],[5.140171227,47.539444832],[5.140780831,47.539193213],[5.14128451,47.539119128],[5.142043344,47.539439264],[5.142349258,47.539872173],[5.142674933,47.539902207],[5.144124367,47.53940371],[5.144532917,47.538847806],[5.145327825,47.538840384],[5.145751151,47.538586764],[5.145355323,47.538133906],[5.145594089,47.537887283],[5.146021024,47.538055018],[5.146279563,47.538367226],[5.146973509,47.538494922],[5.147150809,47.538340376],[5.147325765,47.537730233],[5.148235165,47.53779272],[5.148807724,47.537547143],[5.149403755,47.536661792],[5.150169335,47.536454971],[5.150656718,47.536075884],[5.151135306,47.535180983],[5.151919189,47.534603716],[5.152009776,47.534244553],[5.152967232,47.533784738],[5.153352974,47.533095049],[5.153194224,47.532718879],[5.153786115,47.532426994],[5.15384423,47.531988287],[5.154463014,47.531902111],[5.154691757,47.531639445],[5.154911497,47.53095552],[5.154324953,47.53071963],[5.15377691,47.530680231],[5.153748057,47.529963981],[5.154081622,47.529828148],[5.155093785,47.530464088],[5.155645009,47.530384558],[5.155597234,47.529991031],[5.156140511,47.529384863],[5.156326556,47.528987009],[5.156796948,47.52851906],[5.156278841,47.528067598],[5.156918498,47.527709077],[5.157191444,47.527521227],[5.158003876,47.526239206],[5.155112133,47.525641663],[5.153837737,47.525457209],[5.153917342,47.524430087],[5.151925157,47.52424717],[5.152351067,47.52492007],[5.152221079,47.525290769],[5.151433122,47.525399867],[5.150571365,47.525128518],[5.150278093,47.524877291],[5.149714052,47.52480215],[5.148913837,47.524473824],[5.147657552,47.52675809],[5.146879395,47.526549107],[5.144861308,47.526218867],[5.144205561,47.526509181],[5.143239047,47.526807908],[5.142478057,47.526960573],[5.141245575,47.527025544],[5.140726977,47.527189052],[5.140319135,47.527562137],[5.139702263,47.527794981],[5.136819107,47.527674982],[5.136145357,47.528215012],[5.135629332,47.529708453],[5.136159722,47.529772573],[5.135886888,47.531230041],[5.134484127,47.531195405],[5.132375524,47.530931439],[5.132484982,47.530475597],[5.13101007,47.52966423],[5.130150256,47.52930715],[5.12929757,47.529763062],[5.128707501,47.529401944],[5.12851722,47.529498167],[5.128006726,47.528831233],[5.128132594,47.52798519],[5.127030774,47.527124638],[5.126984063,47.525081412],[5.126683448,47.522770874],[5.125726047,47.522664075],[5.125663432,47.521456778],[5.125390892,47.520586485],[5.125045696,47.520396476],[5.124304166,47.51953203],[5.123980729,47.518785127],[5.123355185,47.517961784],[5.122610947,47.518166244],[5.121079403,47.516919955],[5.120979312,47.516943388],[5.11991216,47.515640906],[5.119034867,47.515975632],[5.115337522,47.516659634],[5.114834921,47.514773255],[5.116286378,47.513933773],[5.114403021,47.513127818],[5.114132006,47.512828374],[5.115275341,47.512062929],[5.115720838,47.510994078],[5.115021348,47.511017583],[5.11339016,47.510502392],[5.111807907,47.509509038],[5.110296839,47.508297359],[5.110641254,47.507662587],[5.110643356,47.507446434],[5.110184223,47.506621809],[5.110106516,47.505561552],[5.109565034,47.504265663],[5.108323603,47.502337698],[5.10778175,47.501300245],[5.10723761,47.500575297],[5.104276372,47.497484349],[5.10224399,47.495943403],[5.100818524,47.495035323],[5.0988537,47.494635811],[5.096942869,47.494765677],[5.095872726,47.494683183],[5.095382656,47.494790152],[5.095062951,47.495210123],[5.09417642,47.494251747],[5.093666161,47.493571153],[5.093522615,47.493637667],[5.092961904,47.492787786],[5.092610346,47.49290306],[5.090305579,47.489783764],[5.089594825,47.489954101],[5.089511147,47.489784511],[5.08753073,47.490272064],[5.087245117,47.489693673],[5.083786419,47.491078405],[5.082810539,47.490411497],[5.082208719,47.490548325],[5.080846791,47.491193092],[5.080289137,47.490996845],[5.077236026,47.49161053],[5.076017207,47.49163136],[5.073867723,47.491874959],[5.073436073,47.491227099],[5.070426449,47.491765091],[5.071271058,47.492270548],[5.073964848,47.493523798],[5.075635292,47.494834848],[5.07639325,47.498377305],[5.075369744,47.500182979]]]],&quot;type&quot;:&quot;MultiPolygon&quot;}"/>
    <s v="47.525847076, 5.102747147"/>
  </r>
  <r>
    <x v="0"/>
    <x v="504"/>
    <s v="21315"/>
    <s v="Dijon Métropole"/>
    <s v="242100410"/>
    <s v="ME"/>
    <s v="Côte-d'Or"/>
    <s v="21"/>
    <s v="Bourgogne-Franche-Comté"/>
    <s v="27"/>
    <s v="BT &lt;= 36 kVA"/>
    <n v="14"/>
    <n v="76.795000000000002"/>
    <n v="0"/>
    <n v="0"/>
    <n v="0"/>
    <n v="0"/>
    <n v="0"/>
    <n v="0"/>
    <n v="0"/>
    <n v="0"/>
    <n v="0"/>
    <n v="0"/>
    <s v="{&quot;coordinates&quot;:[[[[4.973444019,47.393182757],[4.97357449,47.393628984],[4.97630187,47.395128786],[4.977190246,47.395988053],[4.97790782,47.39692586],[4.978523004,47.397532225],[4.978980575,47.397748658],[4.979498262,47.397725438],[4.979230818,47.397234724],[4.979060073,47.396525347],[4.97915099,47.395862843],[4.979590586,47.39483871],[4.979480915,47.394203033],[4.979509642,47.393616327],[4.979358058,47.393246107],[4.980261013,47.392345551],[4.98243945,47.390795604],[4.983902947,47.389995317],[4.987537839,47.388679745],[4.99079889,47.387942272],[4.993107659,47.386379976],[4.994808048,47.385539463],[4.994787772,47.384103523],[4.994619716,47.383827253],[4.993769512,47.383034096],[4.993499856,47.382628095],[4.993975238,47.382469558],[4.995488512,47.381734898],[4.995618487,47.381237394],[4.9959155,47.380810862],[4.998597872,47.377902087],[4.998590779,47.376609093],[4.99825369,47.375496469],[4.999864906,47.37522652],[4.999821904,47.374251118],[5.000750697,47.373101402],[5.000740888,47.372696345],[5.003264075,47.369092291],[5.003888179,47.368660996],[5.004410816,47.367323739],[5.004704039,47.365984132],[5.00844374,47.364444524],[5.010597933,47.36229918],[5.010790571,47.361710516],[5.009038312,47.361705708],[5.007483407,47.361237305],[5.006536019,47.361030344],[5.006020224,47.361059062],[5.005084228,47.361404804],[5.003601659,47.361310612],[5.001901759,47.360542066],[4.999914184,47.360267422],[4.999871326,47.359970993],[4.998500258,47.35995136],[4.996943323,47.35981604],[4.995153092,47.359999882],[4.994515359,47.358851882],[4.992887324,47.359120254],[4.990971389,47.359737529],[4.990041075,47.359845319],[4.989658625,47.360003153],[4.988841621,47.360736643],[4.98817983,47.360151837],[4.985723395,47.363283465],[4.984976879,47.363990506],[4.983240409,47.365095354],[4.980712144,47.3660804],[4.98016178,47.36610779],[4.978510095,47.366605084],[4.977119212,47.366843076],[4.976876187,47.366974181],[4.971663875,47.367892995],[4.966596352,47.367921236],[4.964769757,47.36885893],[4.963798345,47.369261661],[4.955866772,47.371337783],[4.952228519,47.372694761],[4.950597024,47.373686577],[4.950065023,47.37414845],[4.945337188,47.37997547],[4.946915927,47.378946799],[4.948755222,47.377392355],[4.950111163,47.376401591],[4.953583537,47.378816009],[4.954629947,47.379372926],[4.955212651,47.379937634],[4.956298827,47.380456947],[4.957347213,47.380812098],[4.959093683,47.381730886],[4.960842875,47.382178648],[4.961194919,47.3823429],[4.963126594,47.384007708],[4.963947563,47.384304508],[4.965213682,47.384446997],[4.966168511,47.385139533],[4.967848983,47.385769352],[4.968237605,47.385989695],[4.96880459,47.386914799],[4.968993843,47.388493747],[4.969839564,47.390147119],[4.970499005,47.390771685],[4.972347016,47.391299548],[4.973183982,47.391810329],[4.973437693,47.392650678],[4.973444019,47.393182757]]]],&quot;type&quot;:&quot;MultiPolygon&quot;}"/>
    <s v="47.375804434, 4.980513731"/>
  </r>
  <r>
    <x v="0"/>
    <x v="504"/>
    <s v="21315"/>
    <s v="Dijon Métropole"/>
    <s v="242100410"/>
    <s v="ME"/>
    <s v="Côte-d'Or"/>
    <s v="21"/>
    <s v="Bourgogne-Franche-Comté"/>
    <s v="27"/>
    <s v="BT &gt; 36 kVA"/>
    <n v="2"/>
    <n v="252.21199999999999"/>
    <n v="0"/>
    <n v="0"/>
    <n v="0"/>
    <n v="0"/>
    <n v="0"/>
    <n v="0"/>
    <n v="0"/>
    <n v="0"/>
    <n v="0"/>
    <n v="0"/>
    <s v="{&quot;coordinates&quot;:[[[[4.973444019,47.393182757],[4.97357449,47.393628984],[4.97630187,47.395128786],[4.977190246,47.395988053],[4.97790782,47.39692586],[4.978523004,47.397532225],[4.978980575,47.397748658],[4.979498262,47.397725438],[4.979230818,47.397234724],[4.979060073,47.396525347],[4.97915099,47.395862843],[4.979590586,47.39483871],[4.979480915,47.394203033],[4.979509642,47.393616327],[4.979358058,47.393246107],[4.980261013,47.392345551],[4.98243945,47.390795604],[4.983902947,47.389995317],[4.987537839,47.388679745],[4.99079889,47.387942272],[4.993107659,47.386379976],[4.994808048,47.385539463],[4.994787772,47.384103523],[4.994619716,47.383827253],[4.993769512,47.383034096],[4.993499856,47.382628095],[4.993975238,47.382469558],[4.995488512,47.381734898],[4.995618487,47.381237394],[4.9959155,47.380810862],[4.998597872,47.377902087],[4.998590779,47.376609093],[4.99825369,47.375496469],[4.999864906,47.37522652],[4.999821904,47.374251118],[5.000750697,47.373101402],[5.000740888,47.372696345],[5.003264075,47.369092291],[5.003888179,47.368660996],[5.004410816,47.367323739],[5.004704039,47.365984132],[5.00844374,47.364444524],[5.010597933,47.36229918],[5.010790571,47.361710516],[5.009038312,47.361705708],[5.007483407,47.361237305],[5.006536019,47.361030344],[5.006020224,47.361059062],[5.005084228,47.361404804],[5.003601659,47.361310612],[5.001901759,47.360542066],[4.999914184,47.360267422],[4.999871326,47.359970993],[4.998500258,47.35995136],[4.996943323,47.35981604],[4.995153092,47.359999882],[4.994515359,47.358851882],[4.992887324,47.359120254],[4.990971389,47.359737529],[4.990041075,47.359845319],[4.989658625,47.360003153],[4.988841621,47.360736643],[4.98817983,47.360151837],[4.985723395,47.363283465],[4.984976879,47.363990506],[4.983240409,47.365095354],[4.980712144,47.3660804],[4.98016178,47.36610779],[4.978510095,47.366605084],[4.977119212,47.366843076],[4.976876187,47.366974181],[4.971663875,47.367892995],[4.966596352,47.367921236],[4.964769757,47.36885893],[4.963798345,47.369261661],[4.955866772,47.371337783],[4.952228519,47.372694761],[4.950597024,47.373686577],[4.950065023,47.37414845],[4.945337188,47.37997547],[4.946915927,47.378946799],[4.948755222,47.377392355],[4.950111163,47.376401591],[4.953583537,47.378816009],[4.954629947,47.379372926],[4.955212651,47.379937634],[4.956298827,47.380456947],[4.957347213,47.380812098],[4.959093683,47.381730886],[4.960842875,47.382178648],[4.961194919,47.3823429],[4.963126594,47.384007708],[4.963947563,47.384304508],[4.965213682,47.384446997],[4.966168511,47.385139533],[4.967848983,47.385769352],[4.968237605,47.385989695],[4.96880459,47.386914799],[4.968993843,47.388493747],[4.969839564,47.390147119],[4.970499005,47.390771685],[4.972347016,47.391299548],[4.973183982,47.391810329],[4.973437693,47.392650678],[4.973444019,47.393182757]]]],&quot;type&quot;:&quot;MultiPolygon&quot;}"/>
    <s v="47.375804434, 4.980513731"/>
  </r>
  <r>
    <x v="0"/>
    <x v="505"/>
    <s v="21312"/>
    <s v="CC du Pays Châtillonnais"/>
    <s v="242101434"/>
    <s v="CC"/>
    <s v="Côte-d'Or"/>
    <s v="21"/>
    <s v="Bourgogne-Franche-Comté"/>
    <s v="27"/>
    <s v="BT &lt;= 36 kVA"/>
    <m/>
    <m/>
    <n v="0"/>
    <n v="0"/>
    <n v="0"/>
    <n v="0"/>
    <n v="0"/>
    <n v="0"/>
    <n v="0"/>
    <n v="0"/>
    <n v="0"/>
    <n v="0"/>
    <s v="{&quot;coordinates&quot;:[[[[4.904814377,47.858667018],[4.906566686,47.861834438],[4.906908073,47.862102565],[4.915297633,47.865343635],[4.918444616,47.86742851],[4.920862749,47.868627689],[4.924182216,47.870808617],[4.927454904,47.871545321],[4.928235715,47.871123779],[4.929558802,47.87082385],[4.931564458,47.87082416],[4.933417714,47.870423633],[4.935920896,47.869647752],[4.936905096,47.869266006],[4.937679506,47.868708566],[4.937928422,47.868343453],[4.938575087,47.867879042],[4.939615204,47.867271285],[4.940204539,47.867032875],[4.945448203,47.866241142],[4.946649963,47.866214006],[4.95162154,47.866687771],[4.954099565,47.866767159],[4.954775741,47.865581956],[4.955639618,47.862773148],[4.957041594,47.861392172],[4.958993486,47.85896399],[4.960073438,47.857815216],[4.962562287,47.854069902],[4.963290966,47.852613675],[4.963404297,47.852205757],[4.96329951,47.850093676],[4.963019237,47.848480579],[4.960134236,47.845575941],[4.961188948,47.843932414],[4.960430844,47.839405005],[4.960744626,47.838993735],[4.961131471,47.838714482],[4.961661262,47.838612891],[4.962995992,47.838582452],[4.963870786,47.838698345],[4.965977994,47.839415666],[4.966175384,47.839365542],[4.968068603,47.837119097],[4.968649475,47.836700619],[4.96854451,47.834588524],[4.968343604,47.833243276],[4.968346106,47.831938726],[4.973253549,47.831197228],[4.96871665,47.829236158],[4.965942473,47.829091851],[4.963899031,47.829329563],[4.96179083,47.829443183],[4.960303587,47.829827272],[4.958991872,47.83040377],[4.958560238,47.83095385],[4.958190044,47.831212112],[4.956407026,47.831808154],[4.955121356,47.832731679],[4.954383122,47.833126604],[4.953376458,47.833530499],[4.951550757,47.834023643],[4.94977768,47.834348432],[4.947453898,47.834897507],[4.944971822,47.835068346],[4.943011423,47.835684225],[4.941570817,47.836438209],[4.941017601,47.836631024],[4.939719911,47.836575975],[4.939699892,47.836796873],[4.936215704,47.838569472],[4.935301186,47.838866353],[4.935128543,47.838752167],[4.93421017,47.839053605],[4.933123623,47.839547764],[4.932498692,47.839682302],[4.929285504,47.840974878],[4.926903963,47.842083551],[4.923643066,47.843321834],[4.923539896,47.843279413],[4.922567613,47.843795003],[4.920585447,47.844379343],[4.920290854,47.844405773],[4.919721168,47.844998469],[4.918453938,47.845680898],[4.91816025,47.84547324],[4.916316393,47.846409946],[4.91343961,47.849044259],[4.912603463,47.84955754],[4.911864431,47.850540066],[4.908186534,47.854343217],[4.907549736,47.855122391],[4.907063316,47.856029652],[4.904814377,47.858667018]]]],&quot;type&quot;:&quot;MultiPolygon&quot;}"/>
    <s v="47.85190111, 4.938713642"/>
  </r>
  <r>
    <x v="0"/>
    <x v="506"/>
    <s v="21309"/>
    <s v="CC du Pays Châtillonnais"/>
    <s v="242101434"/>
    <s v="CC"/>
    <s v="Côte-d'Or"/>
    <s v="21"/>
    <s v="Bourgogne-Franche-Comté"/>
    <s v="27"/>
    <s v="BT &gt; 36 kVA"/>
    <n v="1"/>
    <n v="117.423"/>
    <n v="0"/>
    <n v="0"/>
    <n v="0"/>
    <n v="0"/>
    <n v="0"/>
    <n v="0"/>
    <n v="0"/>
    <n v="0"/>
    <n v="0"/>
    <n v="0"/>
    <s v="{&quot;coordinates&quot;:[[[[4.395147185,47.881870581],[4.395748633,47.880775189],[4.395523375,47.880197292],[4.395589581,47.879865262],[4.396951725,47.878747312],[4.398561717,47.8769324],[4.399017452,47.876252778],[4.398860896,47.875083588],[4.398670031,47.874796024],[4.397776767,47.874050565],[4.396252881,47.873387314],[4.393919428,47.873073009],[4.391458424,47.873097715],[4.391277139,47.872050324],[4.391344496,47.870382501],[4.390811657,47.870367215],[4.390698561,47.870084117],[4.390299231,47.870109551],[4.390164641,47.869516165],[4.392118655,47.86883501],[4.391301828,47.867629532],[4.390186804,47.866937952],[4.388429226,47.866790439],[4.388086967,47.867053724],[4.387002272,47.867368092],[4.386271013,47.867744883],[4.386080506,47.867723731],[4.385275305,47.866958235],[4.384700179,47.866858809],[4.384336789,47.866927905],[4.383215474,47.866658491],[4.382424408,47.866331168],[4.380702041,47.865889686],[4.379789341,47.86551337],[4.379032936,47.865025395],[4.380133061,47.86427526],[4.378691027,47.863086949],[4.378415992,47.862694126],[4.377176183,47.862441349],[4.374253006,47.860506156],[4.373483376,47.860226229],[4.371610248,47.859736872],[4.371075998,47.859714313],[4.370343211,47.859824589],[4.369668557,47.859751456],[4.369110881,47.859857879],[4.36802089,47.859393529],[4.367038474,47.859470689],[4.366364704,47.85963966],[4.365601605,47.860184118],[4.36326856,47.861523627],[4.363112603,47.861700963],[4.363007238,47.862234158],[4.361301096,47.86272743],[4.358761618,47.864162852],[4.355502896,47.865881965],[4.355111752,47.866227627],[4.354281073,47.866752984],[4.353917812,47.866776079],[4.354075703,47.865938049],[4.353617384,47.864855096],[4.353147224,47.864882122],[4.353074104,47.863901837],[4.352976933,47.863710332],[4.352251441,47.863217331],[4.352497489,47.863056974],[4.353153969,47.862993597],[4.353507424,47.862849102],[4.353497972,47.862530569],[4.352954552,47.862201093],[4.352607725,47.861870247],[4.352515409,47.860923487],[4.351630641,47.860897678],[4.35106509,47.860590951],[4.34495025,47.858543231],[4.342013647,47.858297823],[4.340949162,47.858568329],[4.339945803,47.853731751],[4.339431281,47.853003129],[4.339080451,47.852666889],[4.33783728,47.852422739],[4.33624687,47.857355517],[4.335661101,47.858793374],[4.335072473,47.860917147],[4.334811592,47.861287363],[4.335581988,47.863787215],[4.335999382,47.867034573],[4.335484018,47.867126851],[4.33390569,47.867025989],[4.331907058,47.866647243],[4.331373025,47.866475081],[4.330741539,47.866898097],[4.331308407,47.867152699],[4.332283187,47.867777114],[4.332705945,47.867938833],[4.33406038,47.867965748],[4.334786484,47.867901683],[4.335790714,47.868099081],[4.336552791,47.867976089],[4.338414032,47.868314019],[4.338658404,47.868615469],[4.339108589,47.86859053],[4.340565444,47.868911437],[4.339241579,47.873494618],[4.336561744,47.878168827],[4.343853642,47.877216053],[4.349977941,47.877552616],[4.350197871,47.878467297],[4.34980907,47.879120748],[4.349909785,47.880398644],[4.349772181,47.880986197],[4.350898914,47.881831937],[4.351281356,47.882400903],[4.351815445,47.882618879],[4.352440513,47.883729612],[4.352773882,47.884156921],[4.353507393,47.885740753],[4.353611289,47.88645694],[4.353997667,47.886705413],[4.354303085,47.887504784],[4.355226861,47.888360023],[4.355335379,47.889046451],[4.355784051,47.889637139],[4.35602638,47.890427331],[4.356002455,47.891167493],[4.355888444,47.891524351],[4.356222652,47.892662721],[4.356549247,47.892926278],[4.358028118,47.893658966],[4.358376335,47.894086986],[4.358266548,47.89455631],[4.357133707,47.896366913],[4.357079571,47.897129024],[4.356632638,47.897395219],[4.356932314,47.897442161],[4.358443947,47.897985443],[4.360206152,47.898799434],[4.360928447,47.898675851],[4.362252227,47.899458888],[4.362673671,47.898877933],[4.362741176,47.898066159],[4.362939631,47.897454487],[4.363891485,47.896681047],[4.364278152,47.896206701],[4.364319937,47.895905581],[4.364791339,47.895603968],[4.366202599,47.894117684],[4.369362475,47.893286077],[4.370342664,47.894083834],[4.371496346,47.894446606],[4.373015864,47.893946388],[4.376609804,47.893652271],[4.377625825,47.8931957],[4.378836942,47.892470396],[4.37911817,47.892219563],[4.379506197,47.892164598],[4.380069943,47.892279487],[4.381335971,47.892278098],[4.381756016,47.892167842],[4.382567238,47.891764044],[4.382971728,47.890748457],[4.382975848,47.890444172],[4.383910963,47.889095588],[4.384704488,47.889452575],[4.385462368,47.889058386],[4.386648839,47.888780644],[4.387294875,47.888255446],[4.387390687,47.887824961],[4.388004185,47.887489167],[4.388969915,47.887164505],[4.389440904,47.88619041],[4.390481327,47.885142059],[4.391831142,47.884463577],[4.392836846,47.883267996],[4.394701715,47.882231421],[4.395147185,47.881870581]]]],&quot;type&quot;:&quot;MultiPolygon&quot;}"/>
    <s v="47.875860643, 4.366065681"/>
  </r>
  <r>
    <x v="0"/>
    <x v="220"/>
    <s v="21308"/>
    <s v="CC du Pays d'Alésia et de la Seine"/>
    <s v="242101459"/>
    <s v="CC"/>
    <s v="Côte-d'Or"/>
    <s v="21"/>
    <s v="Bourgogne-Franche-Comté"/>
    <s v="27"/>
    <s v="BT &lt;= 36 kVA"/>
    <m/>
    <m/>
    <n v="0"/>
    <n v="0"/>
    <n v="0"/>
    <n v="0"/>
    <n v="0"/>
    <n v="0"/>
    <n v="0"/>
    <n v="0"/>
    <n v="0"/>
    <n v="0"/>
    <s v="{&quot;coordinates&quot;:[[[[4.405248556,47.536025318],[4.405151269,47.536926777],[4.404848482,47.538001766],[4.404135025,47.538829621],[4.404111882,47.539517717],[4.405204388,47.540920703],[4.40583456,47.541526201],[4.406330306,47.541873134],[4.407446559,47.542254891],[4.408750066,47.545201084],[4.407737274,47.546731192],[4.407305093,47.546780522],[4.406642685,47.546468914],[4.406305157,47.54667915],[4.405097748,47.54703131],[4.404470776,47.547308947],[4.403287242,47.548065027],[4.402653743,47.548702845],[4.402338279,47.548792165],[4.401149317,47.549546487],[4.400504179,47.549843226],[4.399928284,47.549991484],[4.399014293,47.551702179],[4.398429566,47.552072904],[4.398161355,47.551986993],[4.397401019,47.551236271],[4.397065039,47.551152069],[4.395141549,47.551230912],[4.39294005,47.551000648],[4.392208985,47.551012979],[4.389105079,47.551518135],[4.388233941,47.55130884],[4.387352981,47.550874587],[4.387085961,47.55083365],[4.385585356,47.551579811],[4.384930593,47.551817159],[4.384070258,47.551921901],[4.383519497,47.553146508],[4.38320296,47.553556287],[4.382200054,47.553394424],[4.381825531,47.554030854],[4.383297544,47.556029118],[4.381906756,47.556143734],[4.381443473,47.555919653],[4.380445739,47.555908059],[4.379463311,47.55607723],[4.378139115,47.556660056],[4.377611024,47.556759022],[4.374699923,47.55712557],[4.372017377,47.557175161],[4.370711594,47.557494805],[4.3703365,47.557492911],[4.369726343,47.557296617],[4.367853898,47.560574864],[4.367152904,47.561351911],[4.366061446,47.562360394],[4.364896229,47.563190576],[4.363466386,47.564024739],[4.365363637,47.564982037],[4.364600838,47.565894829],[4.364541606,47.566075575],[4.366917481,47.567383754],[4.368873388,47.568234978],[4.37311894,47.567905102],[4.373841796,47.567667924],[4.375246132,47.567912455],[4.375776826,47.567858483],[4.37631711,47.568073576],[4.37741446,47.567244983],[4.378329406,47.566823654],[4.379524713,47.566803224],[4.381325614,47.566951164],[4.383062389,47.567190764],[4.383536205,47.567406612],[4.384870637,47.567518616],[4.387396706,47.567519211],[4.38852918,47.567588562],[4.388951072,47.568211028],[4.393444693,47.567502044],[4.395035196,47.567384006],[4.39596708,47.56741247],[4.397969847,47.567646865],[4.400655855,47.56831866],[4.401338942,47.568801104],[4.40197639,47.569825156],[4.402669403,47.570532542],[4.403784166,47.571089005],[4.404218781,47.571023457],[4.404774048,47.571296757],[4.404913397,47.571840643],[4.404874588,47.572388475],[4.404715841,47.572776602],[4.405705713,47.572628739],[4.407954222,47.573092274],[4.412903434,47.573858893],[4.415494628,47.574447772],[4.415127988,47.575422712],[4.418086761,47.57552093],[4.41958141,47.575693612],[4.420134305,47.575322273],[4.421115769,47.575258108],[4.422013941,47.575613575],[4.422674152,47.575675748],[4.422934446,47.57585803],[4.423328686,47.575824413],[4.423919835,47.575341856],[4.42412209,47.574993683],[4.424095404,47.574491656],[4.424232082,47.574228908],[4.42506441,47.573362585],[4.425487441,47.573261988],[4.425715657,47.572990017],[4.425722707,47.572257108],[4.426303059,47.571920514],[4.425786629,47.571511799],[4.425168514,47.571330294],[4.425147111,47.570976747],[4.425309861,47.57009609],[4.424495704,47.569296686],[4.424572973,47.568851906],[4.424895495,47.568575184],[4.425779246,47.568243888],[4.426391575,47.567711541],[4.427204753,47.567527842],[4.427362482,47.56725763],[4.428236039,47.566944445],[4.428750557,47.566586136],[4.429291015,47.566402161],[4.429277277,47.566037716],[4.429625915,47.565992932],[4.429975446,47.565732969],[4.43028079,47.564368904],[4.431244924,47.561877707],[4.43185096,47.561363412],[4.432121842,47.561346582],[4.432587589,47.560610735],[4.433100431,47.56004446],[4.434351451,47.558042159],[4.435058918,47.557444672],[4.435775072,47.557072144],[4.436599231,47.556067182],[4.436499165,47.555214044],[4.435991374,47.554529779],[4.435633241,47.553475453],[4.435464211,47.552579049],[4.434587897,47.552234219],[4.434656548,47.551918274],[4.435060542,47.551313713],[4.434200932,47.550847136],[4.434639922,47.550208836],[4.434364197,47.549943942],[4.43421943,47.549554098],[4.433235495,47.548714523],[4.432580494,47.548537112],[4.431619125,47.547744062],[4.430116317,47.54669206],[4.429458052,47.546838776],[4.428694794,47.546042372],[4.428297422,47.546049941],[4.427816124,47.545653407],[4.426704678,47.544413811],[4.425951485,47.543842339],[4.425749625,47.543801593],[4.424970847,47.544264858],[4.424168544,47.544145018],[4.423505369,47.544156717],[4.422321625,47.544492564],[4.42205716,47.54449759],[4.421751745,47.5435128],[4.420293735,47.543584585],[4.419510559,47.543333039],[4.418976426,47.54324681],[4.416636902,47.543068191],[4.416344775,47.542731431],[4.413781195,47.54348097],[4.412915404,47.543623806],[4.412971734,47.54288759],[4.412817658,47.541837024],[4.412534379,47.541733322],[4.412831921,47.541370503],[4.412859462,47.541104585],[4.412619512,47.540275628],[4.412837894,47.539936275],[4.413005471,47.539385069],[4.412645478,47.538440529],[4.412716827,47.538121863],[4.412474769,47.536558295],[4.412123769,47.536053884],[4.411992723,47.535521601],[4.412050785,47.534699834],[4.411779597,47.534498753],[4.410043164,47.53458999],[4.406673447,47.535055632],[4.406640099,47.535910407],[4.405248556,47.536025318]]]],&quot;type&quot;:&quot;MultiPolygon&quot;}"/>
    <s v="47.558371585, 4.406043809"/>
  </r>
  <r>
    <x v="0"/>
    <x v="507"/>
    <s v="21307"/>
    <s v="CC du Pays d'Alésia et de la Seine"/>
    <s v="242101459"/>
    <s v="CC"/>
    <s v="Côte-d'Or"/>
    <s v="21"/>
    <s v="Bourgogne-Franche-Comté"/>
    <s v="27"/>
    <s v="BT &lt;= 36 kVA"/>
    <m/>
    <m/>
    <n v="0"/>
    <n v="0"/>
    <n v="0"/>
    <n v="0"/>
    <n v="0"/>
    <n v="0"/>
    <n v="0"/>
    <n v="0"/>
    <n v="0"/>
    <n v="0"/>
    <s v="{&quot;coordinates&quot;:[[[[4.51675255,47.534048208],[4.516143376,47.534506288],[4.514586906,47.535032493],[4.513272385,47.5360291],[4.511443116,47.53678388],[4.51117087,47.536653263],[4.511814646,47.536147046],[4.512190951,47.535679407],[4.511557585,47.535801059],[4.511155462,47.536249224],[4.509011949,47.537459092],[4.507977237,47.538153112],[4.506771493,47.539525463],[4.505808271,47.540352684],[4.505503034,47.541033655],[4.503987737,47.541332305],[4.50332588,47.541389457],[4.501593199,47.541286641],[4.498297993,47.541933135],[4.497761308,47.541807686],[4.497016351,47.541461632],[4.493112845,47.540229653],[4.491711667,47.540903008],[4.490861733,47.541463063],[4.490110159,47.541545595],[4.489783021,47.541686621],[4.488514108,47.543149611],[4.487077686,47.544329326],[4.485763486,47.543832908],[4.484635353,47.542949678],[4.482599638,47.545488314],[4.482185424,47.545319822],[4.481609355,47.545452285],[4.481006121,47.545900194],[4.479788675,47.545920151],[4.478813489,47.546478102],[4.477772757,47.546541713],[4.476734312,47.546784443],[4.476725175,47.547127572],[4.476297403,47.547141991],[4.475857928,47.54740684],[4.475217127,47.54702602],[4.474247962,47.547081491],[4.473859528,47.547220545],[4.473900762,47.548233757],[4.473651412,47.548642941],[4.4736141,47.549363649],[4.473896398,47.549763413],[4.474926088,47.550598473],[4.476625478,47.551557389],[4.477193422,47.554111534],[4.476757316,47.557965808],[4.476648576,47.558458744],[4.476472782,47.558642828],[4.476788447,47.560151321],[4.476759876,47.560657646],[4.476970517,47.561445434],[4.476997292,47.562895462],[4.476835626,47.563735679],[4.476237338,47.565382678],[4.477668832,47.565486993],[4.482374952,47.565484903],[4.482913277,47.564943289],[4.483266277,47.564290592],[4.487580305,47.564446326],[4.488857323,47.564782948],[4.489669038,47.5651282],[4.490793912,47.565016598],[4.49172455,47.5649993],[4.492059437,47.565083245],[4.49327896,47.565645628],[4.493962848,47.566127531],[4.494433281,47.566253848],[4.494677448,47.565709644],[4.495184912,47.56511525],[4.495854769,47.565238105],[4.497327257,47.563860671],[4.500891061,47.563209873],[4.502256088,47.562463963],[4.504931407,47.560685604],[4.505148158,47.560778238],[4.505878137,47.560722901],[4.506157971,47.561024489],[4.506061738,47.561432666],[4.506507952,47.561407997],[4.506647779,47.561225232],[4.507570614,47.560745153],[4.508308195,47.560912076],[4.508949664,47.56036],[4.50880772,47.560137662],[4.507778561,47.559347004],[4.508354895,47.558796673],[4.508396884,47.558210936],[4.508725343,47.558114857],[4.509340256,47.558507534],[4.510172096,47.557727912],[4.511207134,47.557032979],[4.51185755,47.556705844],[4.512243443,47.556383935],[4.512731321,47.555295447],[4.513143775,47.554831844],[4.513511251,47.552967953],[4.514199532,47.55144471],[4.514397314,47.550540038],[4.513788912,47.550281447],[4.513905057,47.549874803],[4.514570861,47.549906671],[4.515003754,47.549133989],[4.51518117,47.548590602],[4.515094055,47.548097466],[4.514380505,47.546895825],[4.513622489,47.54623584],[4.512503893,47.544862084],[4.511782967,47.544195303],[4.521557281,47.539522511],[4.519886577,47.538465731],[4.5188507,47.538272159],[4.517542684,47.538327004],[4.51739478,47.538221792],[4.517991058,47.537167871],[4.519475665,47.535515368],[4.519774254,47.534888461],[4.521700999,47.533874786],[4.520914171,47.533694187],[4.520679327,47.533476674],[4.520160271,47.533736431],[4.519508851,47.533829553],[4.518873579,47.533789214],[4.518677413,47.533997041],[4.517269958,47.534151314],[4.51675255,47.534048208]]]],&quot;type&quot;:&quot;MultiPolygon&quot;}"/>
    <s v="47.551567606, 4.4962381"/>
  </r>
  <r>
    <x v="0"/>
    <x v="508"/>
    <s v="21302"/>
    <s v="CC du Pays Châtillonnais"/>
    <s v="242101434"/>
    <s v="CC"/>
    <s v="Côte-d'Or"/>
    <s v="21"/>
    <s v="Bourgogne-Franche-Comté"/>
    <s v="27"/>
    <s v="BT &gt; 36 kVA"/>
    <n v="0"/>
    <n v="0"/>
    <n v="0"/>
    <n v="0"/>
    <n v="1"/>
    <n v="0"/>
    <n v="0"/>
    <n v="0"/>
    <n v="0"/>
    <n v="0"/>
    <n v="0"/>
    <n v="0"/>
    <s v="{&quot;coordinates&quot;:[[[[4.447132175,47.956383863],[4.449413754,47.957693278],[4.450704529,47.958293914],[4.453263526,47.959304603],[4.455754902,47.95984983],[4.45749919,47.959003736],[4.45943042,47.959060782],[4.463091703,47.959022467],[4.466456791,47.959370272],[4.469910764,47.95992569],[4.471629199,47.961680965],[4.47246372,47.962150262],[4.473288976,47.962382045],[4.474078161,47.962472962],[4.474800074,47.96269883],[4.475696992,47.962134019],[4.476194699,47.962778535],[4.477268671,47.962941461],[4.482226765,47.963404702],[4.48291288,47.963259235],[4.483996839,47.963921524],[4.484184195,47.963672534],[4.485099753,47.964063311],[4.486227109,47.964694429],[4.486885227,47.964936332],[4.489331404,47.96614029],[4.491165182,47.967296163],[4.492169208,47.967778473],[4.492633893,47.968288325],[4.493560502,47.968876017],[4.493087778,47.968176351],[4.495806628,47.967775453],[4.495786845,47.968309459],[4.497524786,47.968342239],[4.497551146,47.968468816],[4.498993096,47.968366732],[4.502984978,47.967674901],[4.5088294,47.966526227],[4.509708707,47.96643573],[4.514348266,47.966516472],[4.515103282,47.966297922],[4.516387376,47.966443383],[4.518382346,47.966794774],[4.524967164,47.968570043],[4.529014447,47.969763209],[4.529641021,47.969738857],[4.531754594,47.969966066],[4.533298906,47.969927934],[4.535618465,47.969723041],[4.537721841,47.969690149],[4.539657829,47.969570301],[4.541499143,47.969329249],[4.543442677,47.969193037],[4.548297945,47.968341607],[4.552536487,47.967946372],[4.547325234,47.966240974],[4.543616002,47.965570555],[4.537847177,47.964399522],[4.537008246,47.964123361],[4.533076529,47.9623763],[4.532632575,47.962224571],[4.532321359,47.962399647],[4.530433437,47.961529541],[4.530247614,47.961638172],[4.529308305,47.96141007],[4.52711984,47.95982644],[4.525618516,47.959205963],[4.523798079,47.957831718],[4.521372562,47.957315876],[4.520528451,47.957179182],[4.511656798,47.956494324],[4.507720556,47.956941826],[4.506379766,47.957008522],[4.505091194,47.957357166],[4.5036481,47.95759706],[4.503189031,47.957947669],[4.502780444,47.957951993],[4.49913121,47.957371225],[4.498927457,47.957273912],[4.499100799,47.956911663],[4.499461415,47.955163574],[4.500200222,47.953617678],[4.500585475,47.952268911],[4.501335729,47.951508646],[4.501487034,47.951079165],[4.500106712,47.951164299],[4.497889577,47.951745239],[4.49673903,47.951854407],[4.496505811,47.951756566],[4.495192829,47.951522149],[4.493206547,47.950786818],[4.492245326,47.950052845],[4.491573657,47.950800353],[4.491282082,47.950913865],[4.487704591,47.951817898],[4.483621211,47.952699405],[4.481078014,47.953799894],[4.478351231,47.95370191],[4.475083789,47.953482836],[4.466334891,47.950405984],[4.462358604,47.949105388],[4.449965484,47.944643272],[4.447561466,47.943981638],[4.44131025,47.94204497],[4.440157082,47.941461447],[4.439267219,47.940608261],[4.43781196,47.939651276],[4.436472532,47.939160905],[4.434729821,47.938715949],[4.434432964,47.938487349],[4.434085575,47.937925431],[4.433759659,47.937612575],[4.432658301,47.93715526],[4.429959815,47.936729085],[4.427751793,47.937304994],[4.4256102,47.937563222],[4.424547358,47.93803876],[4.424962011,47.938864516],[4.425108198,47.93981864],[4.425301852,47.94009622],[4.427906997,47.942076293],[4.428237775,47.942221689],[4.429367588,47.942489679],[4.431377423,47.943398608],[4.434602773,47.944668008],[4.435333258,47.945919214],[4.436263329,47.947019461],[4.43718277,47.948022621],[4.439301269,47.950010193],[4.441586209,47.952643748],[4.443762365,47.954176887],[4.447679028,47.955898282],[4.447132175,47.956383863]]]],&quot;type&quot;:&quot;MultiPolygon&quot;}"/>
    <s v="47.957089656, 4.484522397"/>
  </r>
  <r>
    <x v="0"/>
    <x v="509"/>
    <s v="21298"/>
    <s v="CC des Terres d'Auxois"/>
    <s v="200071017"/>
    <s v="CC"/>
    <s v="Côte-d'Or"/>
    <s v="21"/>
    <s v="Bourgogne-Franche-Comté"/>
    <s v="27"/>
    <s v="BT &lt;= 36 kVA"/>
    <m/>
    <m/>
    <n v="0"/>
    <n v="0"/>
    <n v="0"/>
    <n v="0"/>
    <n v="0"/>
    <n v="0"/>
    <n v="0"/>
    <n v="0"/>
    <n v="0"/>
    <n v="0"/>
    <s v="{&quot;coordinates&quot;:[[[[4.507553251,47.314417019],[4.507090106,47.314425734],[4.506021272,47.314175787],[4.504213857,47.313506814],[4.503717721,47.313660906],[4.501752365,47.313449542],[4.501739118,47.314064685],[4.50131279,47.314679768],[4.498542484,47.314090684],[4.497873386,47.313835503],[4.499226728,47.31199563],[4.496554882,47.310753341],[4.495269886,47.310057685],[4.493787695,47.309410474],[4.490814601,47.307845987],[4.489948268,47.307682433],[4.488954674,47.307655565],[4.488299499,47.307802628],[4.487637934,47.30781471],[4.486802038,47.307363516],[4.486481615,47.307026369],[4.485766208,47.306623147],[4.485185104,47.306624281],[4.484798681,47.306293376],[4.484317961,47.306190576],[4.483890506,47.305332561],[4.483135145,47.304919029],[4.483229119,47.304103869],[4.482461478,47.304203716],[4.48137594,47.303432429],[4.480570798,47.303132065],[4.479771948,47.303011695],[4.478786075,47.303165622],[4.477683954,47.302751069],[4.476059771,47.303086874],[4.476370107,47.30397522],[4.47648784,47.305031687],[4.476324451,47.305348003],[4.476386666,47.306070229],[4.476093947,47.306256732],[4.475270249,47.306485999],[4.475208595,47.308000346],[4.475414241,47.308546972],[4.472661368,47.308812429],[4.473089787,47.309614646],[4.473196328,47.310602826],[4.473202018,47.312402638],[4.473675861,47.314327963],[4.472840936,47.314973334],[4.472335589,47.315567699],[4.472077281,47.315707834],[4.471418172,47.315764811],[4.470209573,47.31533713],[4.469545447,47.315259101],[4.468953748,47.31536023],[4.469196248,47.316480848],[4.469255368,47.317963941],[4.467538853,47.318040574],[4.466155639,47.318201211],[4.46493582,47.318575863],[4.464904862,47.319042655],[4.465049468,47.319732328],[4.46355801,47.319955525],[4.463202952,47.320919813],[4.462978497,47.321186454],[4.46307849,47.321551652],[4.462922912,47.321770605],[4.463123966,47.32181129],[4.464021691,47.322441049],[4.464479373,47.323006123],[4.465025771,47.322988425],[4.465405804,47.323861506],[4.466000153,47.324435653],[4.466163769,47.324899087],[4.466594122,47.324995396],[4.466986138,47.325384813],[4.466778413,47.325779105],[4.467535168,47.32667353],[4.467482924,47.326893884],[4.468417628,47.327079253],[4.468970871,47.327552161],[4.468646225,47.327835387],[4.468875494,47.328228656],[4.470221365,47.328484441],[4.470794054,47.328650963],[4.470668318,47.328992001],[4.471188677,47.329326656],[4.471468205,47.330006506],[4.471907027,47.330023455],[4.47193172,47.330585882],[4.471666361,47.331051143],[4.471035975,47.33129323],[4.471152668,47.331830181],[4.471354259,47.332033815],[4.471131,47.332295954],[4.47119561,47.332623776],[4.471700422,47.332873089],[4.471582701,47.333361688],[4.471375292,47.333574105],[4.471868629,47.334032452],[4.471969733,47.334386822],[4.471857157,47.334724992],[4.47241046,47.335196082],[4.472132905,47.335313949],[4.472388875,47.335664555],[4.472124168,47.336057776],[4.473204503,47.33734423],[4.474249769,47.338268265],[4.474575199,47.338156989],[4.475101007,47.338252055],[4.476100171,47.338220453],[4.476047309,47.33861009],[4.476185586,47.338918065],[4.478190722,47.339485915],[4.479118693,47.339513719],[4.479578254,47.339415126],[4.480292406,47.339086391],[4.483382329,47.338692218],[4.483093773,47.338315941],[4.483408466,47.338008493],[4.483982553,47.337885009],[4.48420358,47.33854937],[4.484586103,47.338683141],[4.484905758,47.33841164],[4.485046572,47.337995663],[4.485753524,47.337695797],[4.486575352,47.337574534],[4.487099539,47.33741926],[4.487547925,47.336679704],[4.48791075,47.336294193],[4.487678481,47.335990137],[4.488028213,47.335514755],[4.488008288,47.335178266],[4.488563,47.334978475],[4.493175755,47.335202884],[4.494294575,47.335047133],[4.495539456,47.336373588],[4.495872923,47.336457531],[4.496352168,47.336211855],[4.496776001,47.336164075],[4.496765158,47.335585265],[4.497141814,47.335128416],[4.498364419,47.335132457],[4.499155711,47.335058318],[4.499781709,47.334898971],[4.500146405,47.334631347],[4.500836062,47.334664755],[4.50101628,47.334336485],[4.501102649,47.333209882],[4.501299958,47.333161411],[4.503801848,47.331224715],[4.504514506,47.330851727],[4.506020071,47.330418031],[4.506267314,47.329129065],[4.506492613,47.328710161],[4.50626365,47.328101764],[4.506165604,47.327344904],[4.505686679,47.325567436],[4.506092849,47.324090924],[4.505870039,47.322190379],[4.506041525,47.321883822],[4.505926329,47.321600791],[4.505104711,47.320491352],[4.504533514,47.320284461],[4.503686465,47.320203594],[4.503247233,47.319176528],[4.502812542,47.318878721],[4.504059708,47.317787499],[4.50485074,47.317288333],[4.505036684,47.316836625],[4.505822018,47.315899032],[4.506317424,47.315435204],[4.507558339,47.314551112],[4.507553251,47.314417019]]]],&quot;type&quot;:&quot;MultiPolygon&quot;}"/>
    <s v="47.322340032, 4.485744596"/>
  </r>
  <r>
    <x v="0"/>
    <x v="510"/>
    <s v="21297"/>
    <s v="CC de Gevrey-Chambertin et de Nuits-Saint-Georges"/>
    <s v="200070894"/>
    <s v="CC"/>
    <s v="Côte-d'Or"/>
    <s v="21"/>
    <s v="Bourgogne-Franche-Comté"/>
    <s v="27"/>
    <s v="BT &lt;= 36 kVA"/>
    <m/>
    <m/>
    <n v="0"/>
    <n v="0"/>
    <n v="0"/>
    <n v="0"/>
    <n v="0"/>
    <n v="0"/>
    <n v="0"/>
    <n v="0"/>
    <n v="0"/>
    <n v="0"/>
    <s v="{&quot;coordinates&quot;:[[[[4.967815991,47.174425399],[4.967496877,47.174728009],[4.965470027,47.175644087],[4.965091436,47.175909875],[4.964773117,47.176850061],[4.965246084,47.177468826],[4.963963972,47.178093957],[4.964204899,47.17865182],[4.965362524,47.180983543],[4.966355753,47.184380706],[4.967139891,47.186390947],[4.970907985,47.185614533],[4.974501713,47.184768923],[4.975113787,47.185861674],[4.975290656,47.185929801],[4.976268616,47.185689776],[4.976766645,47.185726303],[4.977544656,47.187270993],[4.978889508,47.187021078],[4.97924957,47.187795713],[4.979586047,47.187713414],[4.980095083,47.189089777],[4.983027028,47.188350678],[4.98446394,47.191421301],[4.983936556,47.191450149],[4.984466723,47.191962491],[4.98732802,47.191704497],[4.988524124,47.191395786],[4.989318552,47.191085857],[4.990405482,47.191005042],[4.990931404,47.19086542],[4.992104165,47.191033472],[4.992971833,47.192630555],[4.992809476,47.193026896],[4.993627029,47.193662133],[4.996756096,47.192999446],[4.998131469,47.192822629],[5.00096395,47.192926823],[5.001338113,47.1928276],[5.003191751,47.192828874],[5.00357542,47.192559272],[5.005547617,47.192232451],[5.006773941,47.191779836],[5.007760489,47.191239506],[5.012812316,47.190034206],[5.015121537,47.190067895],[5.016649242,47.189905316],[5.017240513,47.189572613],[5.018407634,47.189482933],[5.020295853,47.18998585],[5.020427577,47.190397816],[5.022485685,47.190920248],[5.022696617,47.191084071],[5.021904339,47.186839988],[5.021609236,47.184716179],[5.019387964,47.172409821],[5.021383756,47.172170559],[5.027144566,47.172102251],[5.026844552,47.171114162],[5.026270082,47.170272267],[5.026465744,47.168664004],[5.024903689,47.166702851],[5.021040791,47.167960027],[5.018725239,47.168577703],[5.018757603,47.168771664],[5.015480497,47.168681071],[5.013691614,47.169012096],[5.013317285,47.168854701],[5.013090522,47.168405653],[5.010252255,47.168749465],[5.010200645,47.167862391],[5.010779899,47.165516229],[5.011312597,47.164788311],[5.013098641,47.163183949],[5.013816097,47.162419484],[5.01386767,47.159561941],[5.01293926,47.159874383],[5.011046287,47.158506884],[5.01117184,47.157944541],[5.010686092,47.157629672],[5.010276947,47.155865334],[5.009512595,47.156539635],[5.007505434,47.157061682],[5.006233759,47.15762228],[5.006202603,47.157813744],[5.005490985,47.158098052],[5.003188105,47.159297879],[5.001711112,47.160233917],[5.000407733,47.160797698],[4.999175651,47.161575471],[4.99756517,47.162262498],[4.997664168,47.162403981],[4.993550831,47.164073419],[4.993621504,47.164270328],[4.992514387,47.164504628],[4.991662894,47.164795758],[4.989426567,47.166025673],[4.987886949,47.166671717],[4.984249101,47.167643708],[4.98446961,47.168395507],[4.983971167,47.168486903],[4.984295272,47.169720534],[4.983489154,47.169848721],[4.983091111,47.169833926],[4.983308073,47.170346236],[4.983579621,47.170547814],[4.981821486,47.170608544],[4.981587245,47.170738634],[4.980857046,47.170777247],[4.979444948,47.171126505],[4.979087872,47.171400079],[4.977875358,47.171646843],[4.977300113,47.172021399],[4.975419103,47.172729836],[4.974728772,47.173100039],[4.9745373,47.173352761],[4.97291524,47.173345292],[4.972331805,47.173209342],[4.972021965,47.173439761],[4.971350321,47.17356377],[4.970722119,47.173287185],[4.970372228,47.173289538],[4.96915674,47.173782114],[4.968465,47.174151402],[4.968208122,47.174133255],[4.967815991,47.174425399]]]],&quot;type&quot;:&quot;MultiPolygon&quot;}"/>
    <s v="47.17760782, 4.997427841"/>
  </r>
  <r>
    <x v="0"/>
    <x v="511"/>
    <s v="21296"/>
    <s v="CC du Pays Châtillonnais"/>
    <s v="242101434"/>
    <s v="CC"/>
    <s v="Côte-d'Or"/>
    <s v="21"/>
    <s v="Bourgogne-Franche-Comté"/>
    <s v="27"/>
    <s v="BT &lt;= 36 kVA"/>
    <m/>
    <m/>
    <n v="0"/>
    <n v="0"/>
    <n v="0"/>
    <n v="0"/>
    <n v="0"/>
    <n v="0"/>
    <n v="0"/>
    <n v="0"/>
    <n v="0"/>
    <n v="0"/>
    <s v="{&quot;coordinates&quot;:[[[[4.786148567,47.971538653],[4.785293857,47.971832484],[4.78417322,47.971792786],[4.782646284,47.970553029],[4.782962409,47.96982901],[4.782799417,47.969406608],[4.782401313,47.969366736],[4.781723823,47.968910724],[4.781386903,47.96845765],[4.780057232,47.967938597],[4.778523937,47.968301163],[4.778111741,47.968480228],[4.776941215,47.968629349],[4.776537612,47.96858504],[4.775997103,47.968135028],[4.774212992,47.968213276],[4.774287548,47.967837686],[4.773618061,47.967778476],[4.773513907,47.968070798],[4.770481089,47.967843765],[4.769761078,47.967555755],[4.767056821,47.967050941],[4.765797302,47.96674131],[4.764878903,47.966411243],[4.760712388,47.965460148],[4.758287873,47.966756651],[4.760132485,47.971691584],[4.759603145,47.971695907],[4.758395381,47.972019127],[4.756547847,47.972170066],[4.751775775,47.972941581],[4.750829023,47.971550553],[4.749498514,47.970267845],[4.748155638,47.968608144],[4.747303652,47.966915027],[4.746664753,47.966440241],[4.74634433,47.966071439],[4.745599989,47.965690929],[4.745326424,47.964872254],[4.744712301,47.96571941],[4.744124777,47.967009041],[4.744023501,47.968045714],[4.743671725,47.968475802],[4.740972922,47.970620343],[4.739019049,47.971656523],[4.737713188,47.972507565],[4.737328697,47.973128045],[4.728069774,47.973205988],[4.726983574,47.97241182],[4.722546272,47.973886535],[4.721911104,47.974347709],[4.720805954,47.97528023],[4.719574754,47.976708759],[4.719516596,47.977395514],[4.718870262,47.978465324],[4.714104312,47.982444178],[4.706586775,47.986354765],[4.706303158,47.986624418],[4.70473092,47.986558107],[4.703404766,47.986096654],[4.702480279,47.986075836],[4.701654824,47.986257907],[4.70125027,47.986436585],[4.700175177,47.987196537],[4.700544751,47.98730641],[4.700643513,47.987918868],[4.700523696,47.988154633],[4.699865084,47.988732134],[4.699012244,47.989818307],[4.698518434,47.990183689],[4.698197272,47.990664493],[4.699989222,47.991222786],[4.701638447,47.991427568],[4.702716219,47.991834129],[4.703580652,47.992277974],[4.703086787,47.992432747],[4.702884442,47.992937946],[4.703340799,47.993910673],[4.702952211,47.994003611],[4.702313722,47.992245011],[4.701880799,47.991792213],[4.699177481,47.991249818],[4.697684281,47.990766411],[4.697613358,47.991273305],[4.699082812,47.992061297],[4.697861533,47.991988021],[4.695471284,47.992218728],[4.695592953,47.992542819],[4.693523753,47.9930857],[4.694339852,47.993235968],[4.694805049,47.994448031],[4.695381929,47.995587371],[4.695445097,47.996346162],[4.694035273,47.996418682],[4.693271018,47.996549402],[4.692697136,47.996804295],[4.692393114,47.99719482],[4.691730308,47.99739518],[4.6925165,47.999000483],[4.693125868,47.999687505],[4.696413455,48.001376468],[4.697310147,48.002112432],[4.698910792,48.003134363],[4.699998205,48.004169091],[4.700745855,48.005523762],[4.701336625,48.005834761],[4.703988596,48.006883722],[4.710642615,48.009032953],[4.719597766,48.009074331],[4.719920603,48.009143422],[4.721080179,48.008707909],[4.725057094,48.007874662],[4.727132658,48.007847812],[4.727787231,48.007600569],[4.730259714,48.007200583],[4.733043375,48.006514223],[4.735347636,48.00556753],[4.736609638,48.005316676],[4.742141037,48.004618308],[4.74715336,48.00429014],[4.749296639,48.004246588],[4.75568974,48.004788644],[4.759316243,48.004938797],[4.763496403,48.005481999],[4.767264194,48.00576391],[4.769942319,48.005708347],[4.771405228,48.005453194],[4.773058981,48.004969213],[4.774057951,48.005480732],[4.776548588,48.00639459],[4.777710269,48.006996335],[4.778754944,48.007268588],[4.781792098,48.00735675],[4.782784605,48.007074374],[4.784242029,48.006856051],[4.785692475,48.006749431],[4.786681222,48.006754223],[4.788721003,48.0078538],[4.789488928,48.008111264],[4.789457033,48.007683283],[4.789918173,48.007674468],[4.789948454,48.007379662],[4.789490696,48.007091381],[4.789926843,48.006739993],[4.790538732,48.006826097],[4.790636079,48.006451958],[4.791009885,48.006399461],[4.791123923,48.00604307],[4.791702241,48.005890241],[4.79321632,48.006119212],[4.79291252,48.005703477],[4.792012852,48.00504028],[4.792446973,48.004154229],[4.79223953,48.003731623],[4.792629044,48.003430442],[4.793678454,48.003287527],[4.793688878,48.002882304],[4.793393407,48.002632969],[4.793170823,48.002119681],[4.793631154,48.001929934],[4.793483972,48.001663036],[4.793746111,48.001522218],[4.792954672,48.000369499],[4.79330682,47.999282159],[4.793244846,47.996539465],[4.794526101,47.99655413],[4.795701064,47.996439883],[4.796323813,47.99499014],[4.796837917,47.994529514],[4.80205963,47.992980585],[4.804427713,47.992030626],[4.807759717,47.990407795],[4.809486628,47.989929361],[4.80964836,47.989364277],[4.810588224,47.988653993],[4.809877527,47.98818245],[4.808168062,47.98665508],[4.806139875,47.985844602],[4.803334258,47.985354768],[4.801345554,47.984834353],[4.799945856,47.984798176],[4.797938071,47.985057528],[4.798350065,47.986609392],[4.797551607,47.986708914],[4.796370803,47.984508083],[4.794635815,47.984468862],[4.793986266,47.983025027],[4.793517331,47.98097443],[4.792705762,47.981080422],[4.792510147,47.980212055],[4.792332292,47.980225568],[4.791522258,47.978512317],[4.789724531,47.976251501],[4.789728538,47.975695143],[4.788376134,47.972960344],[4.787472357,47.971361907],[4.786148567,47.971538653]]]],&quot;type&quot;:&quot;MultiPolygon&quot;}"/>
    <s v="47.98956162, 4.750585646"/>
  </r>
  <r>
    <x v="0"/>
    <x v="226"/>
    <s v="21295"/>
    <s v="CC de Gevrey-Chambertin et de Nuits-Saint-Georges"/>
    <s v="200070894"/>
    <s v="CC"/>
    <s v="Côte-d'Or"/>
    <s v="21"/>
    <s v="Bourgogne-Franche-Comté"/>
    <s v="27"/>
    <s v="BT &gt; 36 kVA"/>
    <n v="1"/>
    <n v="137.49199999999999"/>
    <n v="0"/>
    <n v="0"/>
    <n v="0"/>
    <n v="0"/>
    <n v="0"/>
    <n v="0"/>
    <n v="0"/>
    <n v="0"/>
    <n v="0"/>
    <n v="0"/>
    <s v="{&quot;coordinates&quot;:[[[[4.923423532,47.215079037],[4.923743893,47.215204296],[4.926597902,47.218834672],[4.926448538,47.219055986],[4.930187574,47.222326653],[4.929833196,47.222618025],[4.926311603,47.223315097],[4.926370382,47.22370135],[4.92657857,47.223793346],[4.928643165,47.2237509],[4.930022868,47.223593749],[4.931182665,47.223902223],[4.930555537,47.224365642],[4.92957321,47.225724701],[4.929798263,47.226617887],[4.929594701,47.226986894],[4.929593357,47.227538944],[4.930084491,47.228331342],[4.930051353,47.228586745],[4.929630507,47.229163791],[4.930040685,47.229726099],[4.929670079,47.230413974],[4.929838641,47.231463892],[4.929104118,47.23225328],[4.928893868,47.232768282],[4.928974232,47.233092037],[4.929482523,47.233919271],[4.929313829,47.234671322],[4.92963273,47.23508386],[4.929326083,47.235676112],[4.929386252,47.236542322],[4.930375386,47.236582587],[4.931572618,47.236526622],[4.933763639,47.236824188],[4.934209373,47.236791536],[4.935227161,47.237333779],[4.93635288,47.237090747],[4.937851061,47.236946839],[4.941896703,47.23697369],[4.945775152,47.236691621],[4.949528062,47.236923038],[4.952163943,47.236832748],[4.956865324,47.236457197],[4.9596885,47.235520667],[4.96365271,47.235745352],[4.964756752,47.235564546],[4.965546639,47.235108988],[4.969596892,47.234542234],[4.970866311,47.233283308],[4.973992374,47.23149656],[4.976939427,47.230671858],[4.979609817,47.229804077],[4.980567016,47.23030734],[4.980781143,47.230952076],[4.981464079,47.230792712],[4.982004258,47.231746162],[4.983361058,47.231432075],[4.984086932,47.231433159],[4.985878545,47.232010346],[4.986840624,47.232213591],[4.986842978,47.232384655],[4.989761444,47.233113565],[4.99026705,47.233128299],[4.991918106,47.233441244],[4.994720454,47.233495713],[4.997532631,47.233280679],[5.000600824,47.233266484],[5.004664262,47.232959429],[5.006459241,47.233087768],[5.00706069,47.233225946],[5.007834549,47.233271979],[5.008846754,47.23283208],[5.008943168,47.232970895],[5.012315653,47.232608904],[5.015696274,47.232359242],[5.015658137,47.233140688],[5.015937064,47.233809454],[5.016705447,47.235083884],[5.018139719,47.235321883],[5.021243684,47.235587495],[5.021607323,47.235693723],[5.023107978,47.235621612],[5.023527492,47.235526034],[5.024367973,47.235127719],[5.025177275,47.234955083],[5.02535539,47.23519062],[5.027522979,47.234782593],[5.028797091,47.23487467],[5.029314024,47.235083556],[5.02989738,47.235090452],[5.030342623,47.235256462],[5.028642971,47.225392644],[5.038181452,47.22400861],[5.040901965,47.223763505],[5.040424163,47.222354424],[5.04092974,47.222231149],[5.040903632,47.221926316],[5.040006434,47.220228331],[5.042186334,47.219675708],[5.042273614,47.219154541],[5.045325548,47.21862881],[5.045853196,47.218252962],[5.046918798,47.217737928],[5.049980505,47.217090322],[5.048978857,47.21539695],[5.047869434,47.215696643],[5.04706482,47.214489684],[5.045873788,47.213199487],[5.044492485,47.213612917],[5.042664094,47.210711101],[5.042309101,47.210759686],[5.041460944,47.209166211],[5.042902045,47.208311379],[5.040478346,47.206605179],[5.039563323,47.206172807],[5.039209385,47.20589986],[5.038174895,47.206290002],[5.037350413,47.205595754],[5.036842662,47.205343517],[5.036207454,47.204761206],[5.035657347,47.204471884],[5.034408602,47.203529307],[5.033526748,47.203412407],[5.033047555,47.203425321],[5.032596223,47.203616058],[5.032236208,47.203565638],[5.03111514,47.202712646],[5.030235355,47.201529407],[5.02949623,47.201797221],[5.027639137,47.201853159],[5.024693492,47.202618836],[5.026837032,47.215076749],[5.026678522,47.214903911],[5.02622849,47.214991932],[5.025436804,47.215448853],[5.024748909,47.215573447],[5.023609506,47.216168814],[5.023680528,47.216264835],[5.023023902,47.216869774],[5.02268419,47.217045011],[5.020873354,47.217361187],[5.01763264,47.218108395],[5.016419562,47.218540168],[5.011991532,47.218328061],[5.011381352,47.218093701],[5.011066057,47.217544428],[5.011499156,47.217073121],[5.011591945,47.216691473],[5.011094323,47.216356096],[5.010877565,47.21607348],[5.011384285,47.213753841],[5.007507702,47.208474432],[5.005528675,47.206506756],[4.996769631,47.202301143],[4.995498309,47.200622788],[4.995538211,47.200273583],[4.992361506,47.201338698],[4.988889085,47.202235893],[4.986374209,47.202478969],[4.985925344,47.202740624],[4.98495361,47.203085082],[4.984025359,47.20299652],[4.982402532,47.20356644],[4.982351464,47.20339981],[4.980527777,47.203719182],[4.980585438,47.203849678],[4.977042736,47.204282125],[4.976979667,47.204112096],[4.974752772,47.204320284],[4.97471916,47.204160558],[4.972600608,47.204512748],[4.97094921,47.204631813],[4.970816853,47.20397666],[4.969039694,47.204305865],[4.968983576,47.204216764],[4.967306597,47.204575759],[4.966908603,47.204532987],[4.964416259,47.204638316],[4.963860974,47.204630621],[4.962668137,47.204750798],[4.962686042,47.205350262],[4.962516512,47.205955604],[4.962462799,47.206729187],[4.961786444,47.206772162],[4.959243488,47.207305096],[4.958065369,47.207323214],[4.956974469,47.207595602],[4.95447113,47.207802663],[4.952523174,47.208056144],[4.951894263,47.208205426],[4.951255553,47.20848545],[4.949733798,47.209378297],[4.94826339,47.210157691],[4.945965364,47.21096628],[4.944559707,47.21174814],[4.941494708,47.211815751],[4.940759022,47.211608345],[4.94023363,47.211368594],[4.936980247,47.21093854],[4.934849089,47.21047615],[4.934058648,47.210251605],[4.933682987,47.209948089],[4.932187104,47.209399402],[4.931953529,47.20889359],[4.931056244,47.209336307],[4.929119264,47.21048975],[4.929049743,47.210946581],[4.928318738,47.211015484],[4.927627338,47.211488967],[4.926868325,47.211366512],[4.925832949,47.211941161],[4.92522415,47.211990902],[4.92339301,47.212968682],[4.923001998,47.213898224],[4.923423532,47.215079037]]]],&quot;type&quot;:&quot;MultiPolygon&quot;}"/>
    <s v="47.220053292, 4.982552955"/>
  </r>
  <r>
    <x v="0"/>
    <x v="512"/>
    <s v="21291"/>
    <s v="CC des Terres d'Auxois"/>
    <s v="200071017"/>
    <s v="CC"/>
    <s v="Côte-d'Or"/>
    <s v="21"/>
    <s v="Bourgogne-Franche-Comté"/>
    <s v="27"/>
    <s v="BT &lt;= 36 kVA"/>
    <m/>
    <m/>
    <n v="0"/>
    <n v="0"/>
    <n v="0"/>
    <n v="0"/>
    <n v="0"/>
    <n v="0"/>
    <n v="0"/>
    <n v="0"/>
    <n v="0"/>
    <n v="0"/>
    <s v="{&quot;coordinates&quot;:[[[[4.267783075,47.503348657],[4.264247659,47.503176407],[4.262856612,47.503006035],[4.260980691,47.501822687],[4.259824647,47.501418365],[4.256013674,47.50093285],[4.25541334,47.50093932],[4.254331871,47.501106715],[4.254177344,47.502675753],[4.253769322,47.50425652],[4.253307932,47.504354211],[4.253014466,47.505438593],[4.252647996,47.506299591],[4.250571927,47.508144035],[4.251060894,47.50848539],[4.251317845,47.508848141],[4.251695074,47.509126774],[4.251624259,47.509450731],[4.253425493,47.511186895],[4.254022506,47.511203879],[4.254250327,47.51151292],[4.255303759,47.512123663],[4.255535172,47.512358841],[4.25554451,47.512756659],[4.255791737,47.513325665],[4.256564342,47.513971832],[4.256407341,47.514585707],[4.25689638,47.516113588],[4.256643325,47.516485426],[4.256160382,47.517650176],[4.256585633,47.518611577],[4.257204338,47.519378233],[4.25755577,47.520137867],[4.256607825,47.520404666],[4.256833323,47.521121546],[4.257435645,47.521246489],[4.256856079,47.521750586],[4.25735627,47.522731881],[4.257884246,47.522633457],[4.258864306,47.524011984],[4.258886108,47.524147688],[4.257896145,47.524382541],[4.258230833,47.524937092],[4.261065776,47.527979055],[4.260881336,47.528387068],[4.263461592,47.529918386],[4.264550621,47.530665499],[4.265254857,47.531777783],[4.265624814,47.532806367],[4.26554567,47.534292657],[4.265269582,47.535826996],[4.265351978,47.536275331],[4.266451524,47.537291489],[4.267639412,47.538891845],[4.26791079,47.539067145],[4.268443419,47.539102764],[4.269565923,47.540856855],[4.26972078,47.541331405],[4.274082947,47.54071846],[4.275341998,47.540607468],[4.275866642,47.540418976],[4.276133503,47.540459268],[4.276477256,47.540768796],[4.277007504,47.540759389],[4.277992725,47.540428102],[4.27859639,47.540597935],[4.278990534,47.540456773],[4.280322722,47.540569089],[4.280851911,47.540515563],[4.281297462,47.539967811],[4.282009885,47.539461235],[4.282859753,47.539087282],[4.283352523,47.539843481],[4.285097927,47.540000708],[4.286209522,47.539840808],[4.287720322,47.539364999],[4.288076796,47.540034458],[4.288672407,47.539979263],[4.289021877,47.540467843],[4.289478949,47.540235923],[4.289947563,47.540317165],[4.291693967,47.539028461],[4.292845416,47.539638681],[4.294701114,47.539518161],[4.297823853,47.539509553],[4.297884373,47.539373839],[4.299080425,47.539354218],[4.303132065,47.541129342],[4.304824542,47.542000776],[4.305948235,47.541846855],[4.307080082,47.541917897],[4.30888811,47.542291932],[4.309749518,47.542231845],[4.310276488,47.542088184],[4.310662159,47.541766956],[4.311783622,47.541522977],[4.312431529,47.541106965],[4.31316002,47.541049248],[4.313975858,47.53973107],[4.314557271,47.539315795],[4.315186552,47.538360717],[4.31570173,47.537902069],[4.316075597,47.537265862],[4.316528958,47.536942948],[4.316924083,47.536846659],[4.317637214,47.536383966],[4.318234105,47.536329504],[4.318770289,47.53645488],[4.319339891,47.535725519],[4.320700993,47.534802636],[4.321084325,47.534391371],[4.321188996,47.533624054],[4.320682019,47.533657707],[4.32061899,47.532989519],[4.321061304,47.532006813],[4.321331129,47.530338252],[4.322994052,47.528136228],[4.321553419,47.527715036],[4.321220348,47.527468536],[4.320732379,47.527408345],[4.320398495,47.527182558],[4.319803336,47.527087567],[4.318905163,47.526508954],[4.318650155,47.526247158],[4.315532367,47.524805036],[4.313891939,47.524143832],[4.313918572,47.523767217],[4.312630315,47.52256096],[4.31252362,47.522220957],[4.311278033,47.521830753],[4.307817546,47.519888129],[4.307659098,47.519658536],[4.307795756,47.519160051],[4.305511352,47.518892171],[4.305123936,47.518646234],[4.304711444,47.518679661],[4.304675379,47.517909429],[4.304859054,47.517703011],[4.304649146,47.516724961],[4.304848608,47.51574953],[4.302916497,47.515535274],[4.30013074,47.515627603],[4.299789456,47.515364028],[4.288860675,47.515470996],[4.288307404,47.515617556],[4.287713404,47.515231602],[4.287194633,47.514547724],[4.28622308,47.513712194],[4.2851984,47.513374192],[4.28457524,47.512767977],[4.283789472,47.51252816],[4.281745704,47.512248164],[4.280687934,47.511913188],[4.277503047,47.509474195],[4.275649974,47.507823588],[4.274469857,47.507032556],[4.273833697,47.506820746],[4.273173165,47.505919588],[4.271544176,47.505580867],[4.268945605,47.504526165],[4.26830827,47.504150488],[4.267783075,47.503348657]]]],&quot;type&quot;:&quot;MultiPolygon&quot;}"/>
    <s v="47.524548939, 4.284428836"/>
  </r>
  <r>
    <x v="0"/>
    <x v="231"/>
    <s v="21289"/>
    <s v="CC de Gevrey-Chambertin et de Nuits-Saint-Georges"/>
    <s v="200070894"/>
    <s v="CC"/>
    <s v="Côte-d'Or"/>
    <s v="21"/>
    <s v="Bourgogne-Franche-Comté"/>
    <s v="27"/>
    <s v="BT &gt; 36 kVA"/>
    <n v="1"/>
    <n v="147.083"/>
    <n v="0"/>
    <n v="0"/>
    <n v="0"/>
    <n v="0"/>
    <n v="0"/>
    <n v="0"/>
    <n v="0"/>
    <n v="0"/>
    <n v="0"/>
    <n v="0"/>
    <s v="{&quot;coordinates&quot;:[[[[4.842074013,47.127351048],[4.841722946,47.126808206],[4.842781974,47.125828657],[4.842958856,47.125252191],[4.843992436,47.124880003],[4.843996899,47.124162196],[4.843782061,47.123436178],[4.844421139,47.12329631],[4.84585588,47.122734896],[4.846485227,47.121348813],[4.848008169,47.119360393],[4.848221567,47.11869688],[4.848331255,47.118433068],[4.847743342,47.11806243],[4.846061656,47.118150522],[4.84638852,47.117756267],[4.8447748,47.117324539],[4.845313556,47.116607212],[4.844076137,47.116337873],[4.844033464,47.115784716],[4.843638595,47.115386664],[4.843881142,47.115227002],[4.843448685,47.114809738],[4.842752406,47.114778509],[4.842248168,47.115039596],[4.84025498,47.115158683],[4.840293209,47.114694292],[4.838719297,47.11469051],[4.838512289,47.114500183],[4.83737044,47.114516529],[4.835821521,47.11485902],[4.835769152,47.114289805],[4.832830163,47.114215747],[4.829543813,47.115178236],[4.829113748,47.11634404],[4.827974519,47.116399875],[4.826687392,47.116140143],[4.824407377,47.11807628],[4.823548647,47.117884499],[4.819221889,47.117387998],[4.818251692,47.118231753],[4.817260567,47.119472967],[4.816038472,47.119342673],[4.814095492,47.119430799],[4.809343166,47.120051868],[4.809282106,47.120433751],[4.795139086,47.123878036],[4.7950874,47.124821697],[4.795184814,47.125290264],[4.79510699,47.126043417],[4.795599894,47.126739083],[4.795559584,47.128142739],[4.795896276,47.129337022],[4.795812956,47.130637783],[4.795672656,47.131020886],[4.795794621,47.132027588],[4.795757007,47.13331413],[4.796392292,47.13424082],[4.795683415,47.134431931],[4.795072563,47.135030357],[4.79446958,47.135350394],[4.795531471,47.138663177],[4.796480625,47.139976724],[4.794955899,47.140440746],[4.794129684,47.140796662],[4.790581762,47.142892214],[4.790940179,47.14398621],[4.791178049,47.144074382],[4.791826571,47.145080135],[4.792132919,47.145401382],[4.792791298,47.14571087],[4.793388694,47.14632928],[4.793485457,47.145826187],[4.79424897,47.145645952],[4.795088542,47.145292532],[4.798215537,47.144821634],[4.798833365,47.144627423],[4.79924251,47.144389626],[4.800680624,47.144096197],[4.801460196,47.144200231],[4.802249962,47.144687727],[4.801731667,47.145173979],[4.801436741,47.145708982],[4.800989437,47.146029328],[4.800577136,47.145975409],[4.800343154,47.146557188],[4.80074167,47.147383075],[4.804112797,47.149351353],[4.804986701,47.148880258],[4.805031405,47.148717465],[4.806271843,47.147958776],[4.80668486,47.148033377],[4.80731758,47.147771348],[4.807526114,47.147141323],[4.807228342,47.146370618],[4.806412152,47.144821843],[4.805541669,47.144211362],[4.805353161,47.143863997],[4.807508455,47.143114428],[4.809641422,47.142605609],[4.808688496,47.140443923],[4.809049053,47.140294201],[4.809794689,47.139703499],[4.811023411,47.139075513],[4.815246434,47.137815226],[4.815220188,47.137623824],[4.815620611,47.137326669],[4.816147537,47.137180617],[4.81663274,47.136697517],[4.816637149,47.136123806],[4.816840344,47.135496544],[4.8177147,47.135322515],[4.81844811,47.135508207],[4.818777825,47.135502124],[4.820680604,47.134793191],[4.821393478,47.134371325],[4.822530928,47.133900441],[4.823407533,47.13375515],[4.823973035,47.13326895],[4.825288868,47.131676757],[4.825878676,47.131558484],[4.828306106,47.131657028],[4.828324629,47.13146402],[4.829598666,47.131443878],[4.829573064,47.131117386],[4.833005345,47.130537137],[4.833086087,47.130234176],[4.834033829,47.129894059],[4.835126811,47.129789373],[4.836344647,47.12947647],[4.838088098,47.12921554],[4.838336384,47.129453841],[4.838788415,47.129050417],[4.838802412,47.128687276],[4.839100128,47.12766763],[4.841293167,47.127591318],[4.842074013,47.127351048]]]],&quot;type&quot;:&quot;MultiPolygon&quot;}"/>
    <s v="47.128563173, 4.816944081"/>
  </r>
  <r>
    <x v="0"/>
    <x v="513"/>
    <s v="21288"/>
    <s v="CC du Pays d'Alésia et de la Seine"/>
    <s v="242101459"/>
    <s v="CC"/>
    <s v="Côte-d'Or"/>
    <s v="21"/>
    <s v="Bourgogne-Franche-Comté"/>
    <s v="27"/>
    <s v="BT &lt;= 36 kVA"/>
    <m/>
    <m/>
    <n v="0"/>
    <n v="0"/>
    <n v="0"/>
    <n v="0"/>
    <n v="0"/>
    <n v="0"/>
    <n v="0"/>
    <n v="0"/>
    <n v="0"/>
    <n v="0"/>
    <s v="{&quot;coordinates&quot;:[[[[4.661497344,47.49327621],[4.661280961,47.493195563],[4.659981188,47.49313486],[4.659747533,47.493011239],[4.657262513,47.492340736],[4.653519338,47.492049993],[4.653316743,47.492286062],[4.652267297,47.494394288],[4.650959089,47.495481562],[4.648944878,47.49646627],[4.647502173,47.496899945],[4.646327722,47.49737393],[4.645099108,47.498117873],[4.641017829,47.500025662],[4.640320934,47.50047935],[4.640189674,47.501181674],[4.639695278,47.502607589],[4.639701928,47.503084682],[4.639502225,47.503808675],[4.638838627,47.505351309],[4.638384726,47.505585482],[4.632499945,47.50772628],[4.631380618,47.507928328],[4.63101335,47.508085629],[4.629688096,47.508027642],[4.629385139,47.508158828],[4.62900871,47.508015533],[4.628339761,47.508258974],[4.623013905,47.511018109],[4.62118435,47.511729639],[4.615973071,47.51408169],[4.614999887,47.514640788],[4.614041474,47.515513892],[4.614046876,47.515648868],[4.613093856,47.51665784],[4.609249859,47.519954003],[4.605605762,47.523283287],[4.603632561,47.525254275],[4.601808102,47.526826134],[4.595785051,47.532877938],[4.59660632,47.533446505],[4.598343506,47.535257572],[4.598613256,47.535342106],[4.599708397,47.536086061],[4.60092169,47.536512369],[4.602124254,47.536668713],[4.604339494,47.537209959],[4.605360241,47.53777482],[4.606399846,47.538789578],[4.607834083,47.53970615],[4.609489794,47.539321374],[4.609922891,47.539309992],[4.610603217,47.538987281],[4.611252453,47.538250844],[4.611729722,47.538073184],[4.611896357,47.537735057],[4.612412054,47.537685611],[4.612701182,47.537970618],[4.614261652,47.538881766],[4.615480156,47.539826442],[4.618400385,47.542828162],[4.620405754,47.544678399],[4.622460075,47.546077757],[4.622830867,47.546465141],[4.623510148,47.547683735],[4.624602923,47.551217611],[4.624460265,47.552037096],[4.62392391,47.553030424],[4.623218515,47.553669573],[4.622739841,47.554724214],[4.622454368,47.555090117],[4.620212714,47.556735562],[4.619301665,47.557130852],[4.619214008,47.557354449],[4.618264771,47.558202224],[4.614754405,47.561094993],[4.613215658,47.562996154],[4.61284515,47.563633302],[4.612496246,47.564810341],[4.612585645,47.565348397],[4.612923411,47.565476974],[4.612969279,47.566555822],[4.61312919,47.567182033],[4.612762931,47.567476099],[4.611033937,47.568899983],[4.611045795,47.569160911],[4.611387382,47.569680178],[4.611280621,47.569977856],[4.613101106,47.571187032],[4.614065012,47.572399931],[4.615180267,47.574701009],[4.615294017,47.575823028],[4.61559508,47.576627342],[4.616448298,47.577914678],[4.617000509,47.578399498],[4.618266479,47.578463876],[4.619322191,47.578263764],[4.619832445,47.577758807],[4.62000889,47.577215268],[4.619972353,47.576361376],[4.619323928,47.575204468],[4.618034327,47.574181595],[4.618675351,47.571977731],[4.619076604,47.571214095],[4.619615794,47.569427582],[4.621527522,47.568771702],[4.623070911,47.568078601],[4.624887609,47.566837877],[4.627783458,47.56630953],[4.638098432,47.563495674],[4.641379635,47.562531215],[4.641701023,47.562254794],[4.643221622,47.56208933],[4.644538677,47.561793467],[4.645257499,47.56150873],[4.645833825,47.561002718],[4.645802346,47.560282899],[4.645081624,47.558992991],[4.64506794,47.558678069],[4.646212321,47.557486091],[4.647597881,47.556698544],[4.650463142,47.554472026],[4.652480793,47.553356753],[4.654652653,47.55198446],[4.65971268,47.549063892],[4.659908162,47.54906381],[4.663575713,47.547521488],[4.665613029,47.546798243],[4.666901377,47.546194613],[4.668267004,47.545895077],[4.671212502,47.545557587],[4.672188476,47.545088022],[4.674490597,47.544547192],[4.676647045,47.54432353],[4.679145772,47.543355718],[4.680425117,47.542642221],[4.681256121,47.542302516],[4.685558585,47.541110462],[4.689180519,47.53993171],[4.691808286,47.538937439],[4.693627431,47.538567994],[4.693609124,47.537864186],[4.69343162,47.537465208],[4.693388583,47.536232353],[4.692616717,47.534739075],[4.692312772,47.533537016],[4.691603805,47.533357331],[4.691184266,47.532870926],[4.689759491,47.530695628],[4.687680906,47.527976062],[4.687224637,47.527081414],[4.688314736,47.526410172],[4.689376914,47.526581156],[4.691172588,47.526617241],[4.691503277,47.526565624],[4.693725255,47.52549795],[4.694048664,47.525216841],[4.695080599,47.523343502],[4.695009958,47.522750294],[4.694499957,47.522050028],[4.693110644,47.52136794],[4.692686708,47.520950029],[4.69205911,47.521110402],[4.691673436,47.520725246],[4.691372227,47.519942705],[4.691169384,47.51899217],[4.691962877,47.51857279],[4.692139258,47.518098442],[4.69212989,47.51767631],[4.691679838,47.517608113],[4.691840893,47.516481227],[4.691498629,47.515786616],[4.69093201,47.515603963],[4.690309564,47.514369596],[4.686427549,47.513271579],[4.685391676,47.512577082],[4.684203964,47.511026728],[4.683360299,47.510145762],[4.682239871,47.509125628],[4.682194337,47.50898763],[4.680958933,47.507774666],[4.680453615,47.507466829],[4.681913257,47.506091626],[4.683069206,47.505455485],[4.684494798,47.504521916],[4.685610458,47.503241671],[4.683302075,47.503143592],[4.680951574,47.503311681],[4.680586671,47.502312141],[4.681500327,47.502212523],[4.681682426,47.501749809],[4.680571203,47.501565963],[4.68060087,47.501410673],[4.677439127,47.50049285],[4.677906776,47.500110665],[4.677550861,47.499564768],[4.67717194,47.499301915],[4.673387741,47.498271395],[4.670012996,47.496989085],[4.667544269,47.496723728],[4.665971741,47.496269035],[4.664658261,47.495642253],[4.663696316,47.494613376],[4.66331589,47.494341497],[4.662134423,47.493899176],[4.661782592,47.493905996],[4.661497344,47.49327621]]]],&quot;type&quot;:&quot;MultiPolygon&quot;}"/>
    <s v="47.529077614, 4.647640085"/>
  </r>
  <r>
    <x v="0"/>
    <x v="514"/>
    <s v="21285"/>
    <s v="CC Rives de Saône"/>
    <s v="242101509"/>
    <s v="CC"/>
    <s v="Côte-d'Or"/>
    <s v="21"/>
    <s v="Bourgogne-Franche-Comté"/>
    <s v="27"/>
    <s v="BT &lt;= 36 kVA"/>
    <n v="13"/>
    <n v="76.09"/>
    <n v="0"/>
    <n v="0"/>
    <n v="0"/>
    <n v="0"/>
    <n v="0"/>
    <n v="0"/>
    <n v="0"/>
    <n v="0"/>
    <n v="0"/>
    <n v="0"/>
    <s v="{&quot;coordinates&quot;:[[[[5.235801926,47.036079983],[5.235535811,47.037256933],[5.235945815,47.038185711],[5.23639074,47.03814467],[5.235625064,47.042782729],[5.230884837,47.044451499],[5.229701252,47.047344839],[5.2299261,47.048927503],[5.230180313,47.049530556],[5.231822219,47.051186722],[5.232489688,47.051457538],[5.232585364,47.051890719],[5.232871177,47.052332834],[5.234014554,47.053530251],[5.235018088,47.054850153],[5.235682909,47.055532615],[5.236342047,47.055950383],[5.236679591,47.056335645],[5.23688463,47.056926126],[5.236275972,47.057980902],[5.236259042,47.058399146],[5.237300107,47.058650093],[5.237769703,47.058468967],[5.238110293,47.058005722],[5.239034646,47.057381648],[5.239080208,47.056891694],[5.23929529,47.056580391],[5.239990655,47.056504761],[5.240463778,47.056123603],[5.240896292,47.055907154],[5.241864119,47.055982046],[5.242352135,47.055864491],[5.242987402,47.055294632],[5.243492343,47.055330761],[5.243793927,47.055547372],[5.243975677,47.055956356],[5.244832837,47.055746954],[5.245037218,47.055907808],[5.245012625,47.05642528],[5.245294448,47.056546799],[5.245808894,47.05652599],[5.246599788,47.056845666],[5.246879978,47.056864534],[5.247595608,47.056579505],[5.247918954,47.056590326],[5.251475892,47.058007187],[5.252529279,47.057699331],[5.254619796,47.057357716],[5.256635071,47.056887834],[5.256934933,47.056589251],[5.257870486,47.05689972],[5.258327893,47.056901587],[5.258844315,47.057211234],[5.259500792,47.057120035],[5.261156937,47.057830698],[5.261919101,47.057682474],[5.265873046,47.057651818],[5.267635518,47.057565893],[5.26874192,47.057674768],[5.268949299,47.058375038],[5.269322106,47.060313212],[5.271217148,47.063718419],[5.272065798,47.064777159],[5.274205523,47.066567968],[5.277331884,47.065902919],[5.282642215,47.065452253],[5.285604362,47.065301818],[5.285861887,47.064597782],[5.287832422,47.063445512],[5.289062284,47.063229301],[5.290065615,47.063141864],[5.291927608,47.065952949],[5.292664898,47.065652799],[5.293765811,47.065038286],[5.298373619,47.062830059],[5.299177397,47.062297962],[5.301919164,47.060972469],[5.299993789,47.05974353],[5.298991769,47.05865381],[5.298415454,47.058707611],[5.297491702,47.058526031],[5.296212747,47.058019147],[5.295838128,47.057795112],[5.296240673,47.057034123],[5.296240536,47.056504513],[5.296499686,47.055997669],[5.296519093,47.05549379],[5.296273221,47.054052148],[5.296085205,47.053783873],[5.295457968,47.053290144],[5.293997822,47.052578775],[5.29310966,47.052549575],[5.291504151,47.051827551],[5.290646473,47.051677934],[5.290002215,47.051805999],[5.290136161,47.051360198],[5.288681159,47.050860326],[5.288548645,47.050532394],[5.288266145,47.050334433],[5.284996889,47.048876973],[5.28434045,47.048281084],[5.283921432,47.048032671],[5.283764936,47.04716839],[5.283490833,47.046482972],[5.283159872,47.046041866],[5.282706577,47.045138416],[5.282637975,47.043890498],[5.283224273,47.043484399],[5.283315746,47.043030438],[5.282950356,47.04252246],[5.282759022,47.041955197],[5.282319299,47.041558572],[5.282597528,47.040878446],[5.282701382,47.040063057],[5.281942507,47.039316061],[5.281404924,47.039034855],[5.280999569,47.038546576],[5.27987481,47.038119338],[5.279200203,47.038118244],[5.278157332,47.037476807],[5.278446814,47.037093701],[5.278138016,47.0360829],[5.278247869,47.035533105],[5.278118954,47.035381628],[5.277187074,47.034871298],[5.276961503,47.034239849],[5.276566741,47.033813495],[5.276756899,47.03335579],[5.276855094,47.032498185],[5.276264221,47.03216937],[5.27605,47.031556611],[5.27621418,47.031326397],[5.275736653,47.03024866],[5.275706682,47.029350348],[5.275300554,47.028465754],[5.275422728,47.026926744],[5.275065753,47.027239118],[5.27014909,47.029257104],[5.266165616,47.030699926],[5.26592831,47.030852298],[5.264007269,47.031502461],[5.259501696,47.032533755],[5.258296567,47.032886088],[5.256212401,47.033356466],[5.254889744,47.033513807],[5.253700099,47.03376491],[5.251319734,47.034115783],[5.2484161,47.034302963],[5.245324639,47.034820674],[5.241125998,47.03532647],[5.235801926,47.036079983]]]],&quot;type&quot;:&quot;MultiPolygon&quot;}"/>
    <s v="47.048116282, 5.264311933"/>
  </r>
  <r>
    <x v="0"/>
    <x v="515"/>
    <s v="21284"/>
    <s v="CC Forêts, Seine et Suzon"/>
    <s v="200039063"/>
    <s v="CC"/>
    <s v="Côte-d'Or"/>
    <s v="21"/>
    <s v="Bourgogne-Franche-Comté"/>
    <s v="27"/>
    <s v="BT &lt;= 36 kVA"/>
    <m/>
    <m/>
    <n v="0"/>
    <n v="0"/>
    <n v="0"/>
    <n v="0"/>
    <n v="0"/>
    <n v="0"/>
    <n v="0"/>
    <n v="0"/>
    <n v="0"/>
    <n v="0"/>
    <s v="{&quot;coordinates&quot;:[[[[4.946580542,47.487593051],[4.945625999,47.487024616],[4.944859305,47.486251338],[4.942643877,47.485088928],[4.939198376,47.483519258],[4.938196126,47.483206382],[4.934839641,47.481556765],[4.933057875,47.480989364],[4.932320856,47.480552278],[4.931998077,47.480147034],[4.93155969,47.479188136],[4.930498463,47.478341313],[4.930122508,47.47819177],[4.927059858,47.477457311],[4.925768751,47.477010443],[4.925356755,47.476522915],[4.92528945,47.47623949],[4.925478225,47.474878508],[4.925150742,47.474266223],[4.923260308,47.473288972],[4.922179817,47.471270023],[4.921090785,47.469787865],[4.919435284,47.468615785],[4.917935407,47.467300649],[4.917669646,47.46696196],[4.917226067,47.466144463],[4.9167114,47.464676216],[4.916120252,47.463370404],[4.915598093,47.461245854],[4.9148739,47.460079091],[4.913117635,47.459047248],[4.912179553,47.458617843],[4.910015415,47.458282392],[4.909197709,47.458025674],[4.90804861,47.457187296],[4.907526848,47.456553833],[4.906950109,47.45612837],[4.905430554,47.455621994],[4.904100841,47.455077377],[4.899978588,47.454364057],[4.897383234,47.4542155],[4.896202099,47.453626951],[4.89477005,47.453187447],[4.895230246,47.451524047],[4.896349054,47.44832997],[4.896492524,47.448033188],[4.897121607,47.447730292],[4.897391812,47.447189223],[4.897374614,47.446666347],[4.897069873,47.445895134],[4.89767185,47.44434106],[4.897311805,47.442870203],[4.896427875,47.442196673],[4.895121791,47.440957329],[4.891959163,47.438257037],[4.889770214,47.436626786],[4.887929553,47.435574332],[4.887033511,47.433947358],[4.885781693,47.432503531],[4.885294126,47.431545255],[4.884632532,47.430656429],[4.883869936,47.430026763],[4.881614159,47.427610455],[4.880467787,47.426856408],[4.879124116,47.425583279],[4.878949611,47.425298855],[4.877710387,47.42424013],[4.876975387,47.423862999],[4.876710129,47.423562928],[4.876827908,47.423326912],[4.876127846,47.422469274],[4.875768323,47.421788031],[4.876030974,47.42076359],[4.876185178,47.420582814],[4.873782745,47.420476567],[4.872751158,47.420569718],[4.871922369,47.420733432],[4.87197264,47.420881197],[4.871000003,47.421257024],[4.871226007,47.420548339],[4.87032321,47.41999828],[4.869584385,47.420230766],[4.869145064,47.420149582],[4.868051117,47.419405379],[4.866154474,47.420791892],[4.862612197,47.423122285],[4.862626887,47.423392182],[4.860992975,47.423946892],[4.860001383,47.424162649],[4.85812036,47.424403412],[4.853372983,47.424824012],[4.851279221,47.424899671],[4.852875065,47.426540076],[4.853439584,47.427439626],[4.853897922,47.427379197],[4.855222229,47.426768298],[4.856014405,47.426616095],[4.856640527,47.426611507],[4.857835587,47.425833357],[4.858046392,47.425790371],[4.859713098,47.427783426],[4.860076939,47.428555589],[4.859406344,47.429955686],[4.859588271,47.430418305],[4.85962477,47.430934574],[4.858927467,47.431069077],[4.858229447,47.431489026],[4.857730403,47.431945414],[4.857744899,47.432478241],[4.857192719,47.43408173],[4.857334067,47.435364396],[4.857757645,47.436825344],[4.857817009,47.437848191],[4.857704296,47.438463187],[4.857807058,47.43909185],[4.857689224,47.439941941],[4.85854736,47.440384758],[4.860108302,47.440618242],[4.863286173,47.441357983],[4.864088695,47.441802551],[4.863884731,47.44212007],[4.863426552,47.4421121],[4.86319084,47.442432827],[4.861786954,47.44221398],[4.861488598,47.441801852],[4.858663025,47.441002409],[4.858518566,47.441237929],[4.857861951,47.441171877],[4.857630159,47.44172124],[4.857986119,47.442226103],[4.857488315,47.442415037],[4.85699527,47.442320256],[4.856775853,47.441963584],[4.85538506,47.442696209],[4.855101802,47.443140135],[4.854641769,47.443500437],[4.853535078,47.443968285],[4.853559113,47.444164196],[4.852877903,47.44427049],[4.852658664,47.443726518],[4.847898429,47.444440608],[4.847342484,47.44379212],[4.847217148,47.443390717],[4.847230431,47.442736794],[4.846656949,47.442040859],[4.843619388,47.440898654],[4.842814586,47.439765154],[4.842161276,47.439137994],[4.842378724,47.438900439],[4.842223176,47.438506713],[4.84128072,47.437806688],[4.840656563,47.437794952],[4.840309972,47.437479881],[4.840540757,47.437360075],[4.840112728,47.436953547],[4.839924374,47.436454086],[4.840592122,47.436344477],[4.840090019,47.436060679],[4.839586128,47.436188404],[4.838823227,47.435845693],[4.838532738,47.435540535],[4.838725127,47.435036856],[4.839012102,47.434853134],[4.838629938,47.434390049],[4.838502524,47.433886921],[4.838492121,47.43304248],[4.838817053,47.432805034],[4.839587894,47.433534805],[4.839984765,47.433460097],[4.840815026,47.432674393],[4.841591324,47.431053034],[4.841167311,47.430916576],[4.82977953,47.435973855],[4.827312206,47.437833293],[4.825917067,47.439926173],[4.825382252,47.440862002],[4.824036735,47.443714934],[4.823916713,47.4443219],[4.824063883,47.44482383],[4.824735926,47.44635572],[4.82440788,47.446350058],[4.825135575,47.447605542],[4.825847901,47.449382608],[4.826189592,47.449787839],[4.826591864,47.44978963],[4.828351504,47.452495681],[4.828785724,47.453471219],[4.828631766,47.453822101],[4.829018849,47.454116759],[4.829403327,47.45480134],[4.829664873,47.454763013],[4.830250277,47.455421922],[4.829932456,47.455911344],[4.830494589,47.456160926],[4.830994894,47.456038704],[4.831150848,47.456367606],[4.830823023,47.457263278],[4.829775213,47.457448132],[4.830596752,47.458061907],[4.831182981,47.458316509],[4.833646212,47.460578307],[4.834575103,47.461571241],[4.835514715,47.461830157],[4.837330643,47.462592079],[4.838427087,47.46343467],[4.839179312,47.463455204],[4.839910621,47.463601222],[4.840866061,47.464164187],[4.841181198,47.464524774],[4.841946832,47.465088932],[4.842670007,47.465846446],[4.844176545,47.466370047],[4.845207347,47.466882261],[4.846234367,47.467207238],[4.847393817,47.467290594],[4.848330439,47.466996598],[4.848811978,47.466752142],[4.850191066,47.465737069],[4.851490261,47.465792051],[4.852410993,47.466076345],[4.853616245,47.466677553],[4.853896635,47.467028755],[4.854696213,47.467532862],[4.855004824,47.467970053],[4.855109159,47.468528453],[4.855589201,47.469045749],[4.856513493,47.469315547],[4.858022276,47.469476066],[4.858456255,47.469660029],[4.859638042,47.47053708],[4.860004466,47.471260569],[4.860206476,47.471991185],[4.861708772,47.473184545],[4.862221595,47.473801236],[4.862876795,47.475036039],[4.863983604,47.47596647],[4.864502099,47.477163832],[4.865057522,47.478048155],[4.866549885,47.479253317],[4.867865875,47.480807051],[4.869498811,47.482001818],[4.869986245,47.482229002],[4.870571366,47.482362772],[4.871992341,47.482089623],[4.876481577,47.48234783],[4.878461139,47.482360938],[4.880201945,47.482799265],[4.881478359,47.483024466],[4.883986798,47.482929889],[4.884636341,47.48300582],[4.885223012,47.483333083],[4.885806292,47.483790059],[4.887433114,47.485211587],[4.888189149,47.485292976],[4.889133937,47.485265049],[4.891285832,47.484475569],[4.891764434,47.484411969],[4.892706622,47.484423674],[4.89407289,47.484745424],[4.895324003,47.485753356],[4.895711809,47.485938835],[4.89663858,47.486189372],[4.899204273,47.486394279],[4.901803498,47.48638338],[4.905050731,47.48666437],[4.906954043,47.487328352],[4.911026178,47.488163838],[4.912679698,47.488414028],[4.914914089,47.489007614],[4.916053945,47.48945439],[4.918136598,47.489889235],[4.920168488,47.490537381],[4.921349543,47.49061245],[4.92166259,47.490562265],[4.922428584,47.490325417],[4.923016651,47.490313008],[4.924449315,47.490513554],[4.927449604,47.490640428],[4.928652866,47.490925757],[4.929580905,47.491057157],[4.933073192,47.49112171],[4.936864679,47.49167102],[4.937659694,47.491686611],[4.939246934,47.491567451],[4.941981015,47.491860464],[4.942189315,47.491889406],[4.942539647,47.491402731],[4.944177628,47.490121095],[4.945465297,47.488596764],[4.946580542,47.487593051]]]],&quot;type&quot;:&quot;MultiPolygon&quot;}"/>
    <s v="47.459082309, 4.879275781"/>
  </r>
  <r>
    <x v="0"/>
    <x v="515"/>
    <s v="21284"/>
    <s v="CC Forêts, Seine et Suzon"/>
    <s v="200039063"/>
    <s v="CC"/>
    <s v="Côte-d'Or"/>
    <s v="21"/>
    <s v="Bourgogne-Franche-Comté"/>
    <s v="27"/>
    <s v="BT &gt; 36 kVA"/>
    <n v="2"/>
    <n v="207.958"/>
    <n v="0"/>
    <n v="0"/>
    <n v="0"/>
    <n v="0"/>
    <n v="0"/>
    <n v="0"/>
    <n v="0"/>
    <n v="0"/>
    <n v="0"/>
    <n v="0"/>
    <s v="{&quot;coordinates&quot;:[[[[4.946580542,47.487593051],[4.945625999,47.487024616],[4.944859305,47.486251338],[4.942643877,47.485088928],[4.939198376,47.483519258],[4.938196126,47.483206382],[4.934839641,47.481556765],[4.933057875,47.480989364],[4.932320856,47.480552278],[4.931998077,47.480147034],[4.93155969,47.479188136],[4.930498463,47.478341313],[4.930122508,47.47819177],[4.927059858,47.477457311],[4.925768751,47.477010443],[4.925356755,47.476522915],[4.92528945,47.47623949],[4.925478225,47.474878508],[4.925150742,47.474266223],[4.923260308,47.473288972],[4.922179817,47.471270023],[4.921090785,47.469787865],[4.919435284,47.468615785],[4.917935407,47.467300649],[4.917669646,47.46696196],[4.917226067,47.466144463],[4.9167114,47.464676216],[4.916120252,47.463370404],[4.915598093,47.461245854],[4.9148739,47.460079091],[4.913117635,47.459047248],[4.912179553,47.458617843],[4.910015415,47.458282392],[4.909197709,47.458025674],[4.90804861,47.457187296],[4.907526848,47.456553833],[4.906950109,47.45612837],[4.905430554,47.455621994],[4.904100841,47.455077377],[4.899978588,47.454364057],[4.897383234,47.4542155],[4.896202099,47.453626951],[4.89477005,47.453187447],[4.895230246,47.451524047],[4.896349054,47.44832997],[4.896492524,47.448033188],[4.897121607,47.447730292],[4.897391812,47.447189223],[4.897374614,47.446666347],[4.897069873,47.445895134],[4.89767185,47.44434106],[4.897311805,47.442870203],[4.896427875,47.442196673],[4.895121791,47.440957329],[4.891959163,47.438257037],[4.889770214,47.436626786],[4.887929553,47.435574332],[4.887033511,47.433947358],[4.885781693,47.432503531],[4.885294126,47.431545255],[4.884632532,47.430656429],[4.883869936,47.430026763],[4.881614159,47.427610455],[4.880467787,47.426856408],[4.879124116,47.425583279],[4.878949611,47.425298855],[4.877710387,47.42424013],[4.876975387,47.423862999],[4.876710129,47.423562928],[4.876827908,47.423326912],[4.876127846,47.422469274],[4.875768323,47.421788031],[4.876030974,47.42076359],[4.876185178,47.420582814],[4.873782745,47.420476567],[4.872751158,47.420569718],[4.871922369,47.420733432],[4.87197264,47.420881197],[4.871000003,47.421257024],[4.871226007,47.420548339],[4.87032321,47.41999828],[4.869584385,47.420230766],[4.869145064,47.420149582],[4.868051117,47.419405379],[4.866154474,47.420791892],[4.862612197,47.423122285],[4.862626887,47.423392182],[4.860992975,47.423946892],[4.860001383,47.424162649],[4.85812036,47.424403412],[4.853372983,47.424824012],[4.851279221,47.424899671],[4.852875065,47.426540076],[4.853439584,47.427439626],[4.853897922,47.427379197],[4.855222229,47.426768298],[4.856014405,47.426616095],[4.856640527,47.426611507],[4.857835587,47.425833357],[4.858046392,47.425790371],[4.859713098,47.427783426],[4.860076939,47.428555589],[4.859406344,47.429955686],[4.859588271,47.430418305],[4.85962477,47.430934574],[4.858927467,47.431069077],[4.858229447,47.431489026],[4.857730403,47.431945414],[4.857744899,47.432478241],[4.857192719,47.43408173],[4.857334067,47.435364396],[4.857757645,47.436825344],[4.857817009,47.437848191],[4.857704296,47.438463187],[4.857807058,47.43909185],[4.857689224,47.439941941],[4.85854736,47.440384758],[4.860108302,47.440618242],[4.863286173,47.441357983],[4.864088695,47.441802551],[4.863884731,47.44212007],[4.863426552,47.4421121],[4.86319084,47.442432827],[4.861786954,47.44221398],[4.861488598,47.441801852],[4.858663025,47.441002409],[4.858518566,47.441237929],[4.857861951,47.441171877],[4.857630159,47.44172124],[4.857986119,47.442226103],[4.857488315,47.442415037],[4.85699527,47.442320256],[4.856775853,47.441963584],[4.85538506,47.442696209],[4.855101802,47.443140135],[4.854641769,47.443500437],[4.853535078,47.443968285],[4.853559113,47.444164196],[4.852877903,47.44427049],[4.852658664,47.443726518],[4.847898429,47.444440608],[4.847342484,47.44379212],[4.847217148,47.443390717],[4.847230431,47.442736794],[4.846656949,47.442040859],[4.843619388,47.440898654],[4.842814586,47.439765154],[4.842161276,47.439137994],[4.842378724,47.438900439],[4.842223176,47.438506713],[4.84128072,47.437806688],[4.840656563,47.437794952],[4.840309972,47.437479881],[4.840540757,47.437360075],[4.840112728,47.436953547],[4.839924374,47.436454086],[4.840592122,47.436344477],[4.840090019,47.436060679],[4.839586128,47.436188404],[4.838823227,47.435845693],[4.838532738,47.435540535],[4.838725127,47.435036856],[4.839012102,47.434853134],[4.838629938,47.434390049],[4.838502524,47.433886921],[4.838492121,47.43304248],[4.838817053,47.432805034],[4.839587894,47.433534805],[4.839984765,47.433460097],[4.840815026,47.432674393],[4.841591324,47.431053034],[4.841167311,47.430916576],[4.82977953,47.435973855],[4.827312206,47.437833293],[4.825917067,47.439926173],[4.825382252,47.440862002],[4.824036735,47.443714934],[4.823916713,47.4443219],[4.824063883,47.44482383],[4.824735926,47.44635572],[4.82440788,47.446350058],[4.825135575,47.447605542],[4.825847901,47.449382608],[4.826189592,47.449787839],[4.826591864,47.44978963],[4.828351504,47.452495681],[4.828785724,47.453471219],[4.828631766,47.453822101],[4.829018849,47.454116759],[4.829403327,47.45480134],[4.829664873,47.454763013],[4.830250277,47.455421922],[4.829932456,47.455911344],[4.830494589,47.456160926],[4.830994894,47.456038704],[4.831150848,47.456367606],[4.830823023,47.457263278],[4.829775213,47.457448132],[4.830596752,47.458061907],[4.831182981,47.458316509],[4.833646212,47.460578307],[4.834575103,47.461571241],[4.835514715,47.461830157],[4.837330643,47.462592079],[4.838427087,47.46343467],[4.839179312,47.463455204],[4.839910621,47.463601222],[4.840866061,47.464164187],[4.841181198,47.464524774],[4.841946832,47.465088932],[4.842670007,47.465846446],[4.844176545,47.466370047],[4.845207347,47.466882261],[4.846234367,47.467207238],[4.847393817,47.467290594],[4.848330439,47.466996598],[4.848811978,47.466752142],[4.850191066,47.465737069],[4.851490261,47.465792051],[4.852410993,47.466076345],[4.853616245,47.466677553],[4.853896635,47.467028755],[4.854696213,47.467532862],[4.855004824,47.467970053],[4.855109159,47.468528453],[4.855589201,47.469045749],[4.856513493,47.469315547],[4.858022276,47.469476066],[4.858456255,47.469660029],[4.859638042,47.47053708],[4.860004466,47.471260569],[4.860206476,47.471991185],[4.861708772,47.473184545],[4.862221595,47.473801236],[4.862876795,47.475036039],[4.863983604,47.47596647],[4.864502099,47.477163832],[4.865057522,47.478048155],[4.866549885,47.479253317],[4.867865875,47.480807051],[4.869498811,47.482001818],[4.869986245,47.482229002],[4.870571366,47.482362772],[4.871992341,47.482089623],[4.876481577,47.48234783],[4.878461139,47.482360938],[4.880201945,47.482799265],[4.881478359,47.483024466],[4.883986798,47.482929889],[4.884636341,47.48300582],[4.885223012,47.483333083],[4.885806292,47.483790059],[4.887433114,47.485211587],[4.888189149,47.485292976],[4.889133937,47.485265049],[4.891285832,47.484475569],[4.891764434,47.484411969],[4.892706622,47.484423674],[4.89407289,47.484745424],[4.895324003,47.485753356],[4.895711809,47.485938835],[4.89663858,47.486189372],[4.899204273,47.486394279],[4.901803498,47.48638338],[4.905050731,47.48666437],[4.906954043,47.487328352],[4.911026178,47.488163838],[4.912679698,47.488414028],[4.914914089,47.489007614],[4.916053945,47.48945439],[4.918136598,47.489889235],[4.920168488,47.490537381],[4.921349543,47.49061245],[4.92166259,47.490562265],[4.922428584,47.490325417],[4.923016651,47.490313008],[4.924449315,47.490513554],[4.927449604,47.490640428],[4.928652866,47.490925757],[4.929580905,47.491057157],[4.933073192,47.49112171],[4.936864679,47.49167102],[4.937659694,47.491686611],[4.939246934,47.491567451],[4.941981015,47.491860464],[4.942189315,47.491889406],[4.942539647,47.491402731],[4.944177628,47.490121095],[4.945465297,47.488596764],[4.946580542,47.487593051]]]],&quot;type&quot;:&quot;MultiPolygon&quot;}"/>
    <s v="47.459082309, 4.879275781"/>
  </r>
  <r>
    <x v="0"/>
    <x v="234"/>
    <s v="21283"/>
    <s v="CC Tille et Venelle"/>
    <s v="200070910"/>
    <s v="CC"/>
    <s v="Côte-d'Or"/>
    <s v="21"/>
    <s v="Bourgogne-Franche-Comté"/>
    <s v="27"/>
    <s v="BT &lt;= 36 kVA"/>
    <m/>
    <m/>
    <n v="0"/>
    <n v="0"/>
    <n v="0"/>
    <n v="0"/>
    <n v="0"/>
    <n v="0"/>
    <n v="0"/>
    <n v="0"/>
    <n v="0"/>
    <n v="0"/>
    <s v="{&quot;coordinates&quot;:[[[[4.941055818,47.668577722],[4.940332862,47.667977485],[4.939721863,47.667303356],[4.939081397,47.666184938],[4.93984903,47.665852573],[4.940419644,47.665417231],[4.94329804,47.663902721],[4.945173827,47.662492164],[4.946868292,47.661045879],[4.948007136,47.659678159],[4.948619143,47.658737881],[4.949303655,47.65799537],[4.949785042,47.657784757],[4.950936308,47.657634988],[4.953019149,47.657559678],[4.95548992,47.656870093],[4.956134998,47.656617998],[4.956992796,47.656134544],[4.958051684,47.655284866],[4.960192697,47.655308392],[4.960600808,47.654121163],[4.960459582,47.653831813],[4.961294087,47.653079506],[4.96125881,47.652446239],[4.961099398,47.651915896],[4.961881474,47.651260803],[4.962987717,47.64829891],[4.963467461,47.647757829],[4.963882199,47.646754146],[4.963874819,47.645793572],[4.963758234,47.645304829],[4.963971482,47.644908681],[4.96369082,47.643907682],[4.963862125,47.643494232],[4.964320196,47.643053451],[4.965163386,47.642796168],[4.965495986,47.642132398],[4.965974031,47.641728189],[4.968152876,47.640516508],[4.968051647,47.63965025],[4.967119969,47.638662024],[4.967052966,47.637603408],[4.967141807,47.637266972],[4.96768062,47.636416943],[4.967985307,47.635612274],[4.969371413,47.634621003],[4.970126892,47.634229202],[4.969925212,47.634178581],[4.967228399,47.632100039],[4.966518628,47.631454715],[4.965138836,47.632471959],[4.961751538,47.634683508],[4.959597277,47.63326106],[4.957631489,47.634068349],[4.957123745,47.634207413],[4.955500019,47.63442729],[4.954901431,47.634595777],[4.953984118,47.635263898],[4.953647776,47.635609866],[4.952900726,47.635362151],[4.952261492,47.634092504],[4.950996157,47.633367237],[4.949557503,47.632782607],[4.946767802,47.631967481],[4.944059358,47.630967262],[4.94261534,47.632865866],[4.941874108,47.633617399],[4.941189401,47.634092472],[4.94080757,47.634251881],[4.936762001,47.635240114],[4.935301625,47.635853162],[4.933740985,47.636310286],[4.931917003,47.637000439],[4.927243392,47.639531143],[4.925279642,47.64078352],[4.923967962,47.641796432],[4.923367855,47.642075523],[4.922323424,47.642335813],[4.921943943,47.643007424],[4.921738251,47.643843643],[4.921073512,47.644548755],[4.912438484,47.646472244],[4.911311699,47.646780599],[4.907493141,47.6480846],[4.906417845,47.648642365],[4.905329258,47.648903219],[4.904383751,47.64943994],[4.904038364,47.649207876],[4.902620358,47.65028259],[4.899462262,47.652222914],[4.89967638,47.652548062],[4.900717194,47.65326222],[4.902006516,47.653620287],[4.904085296,47.654703767],[4.904826981,47.654912264],[4.906616555,47.654947902],[4.906808593,47.653460987],[4.906737641,47.65248256],[4.906190065,47.652335734],[4.905817094,47.651966371],[4.906116751,47.651812924],[4.90793674,47.651695884],[4.909025189,47.651392692],[4.909227535,47.651201212],[4.910227179,47.64960925],[4.910720711,47.649103283],[4.91157298,47.648643665],[4.9120619,47.648567237],[4.912178443,47.64891917],[4.91181337,47.64921686],[4.911430032,47.649785855],[4.911749881,47.650568433],[4.911971118,47.651908144],[4.911947798,47.652670226],[4.91179939,47.652805006],[4.910603314,47.653117186],[4.910699688,47.653575691],[4.909075052,47.653902966],[4.909005863,47.654017541],[4.909034946,47.655239745],[4.909186612,47.65575407],[4.909270199,47.656897952],[4.909773961,47.658089889],[4.909962537,47.659411224],[4.910319927,47.659566545],[4.909416587,47.660391625],[4.908927933,47.661968018],[4.908299623,47.66262203],[4.909262006,47.66288632],[4.908990984,47.663766787],[4.909011289,47.664185117],[4.90951544,47.664939476],[4.909900935,47.665208684],[4.910587872,47.665223566],[4.91739208,47.663522111],[4.919022661,47.663316177],[4.920046931,47.663298453],[4.921149818,47.663687287],[4.922565572,47.663659502],[4.923487027,47.663525493],[4.92505433,47.663523996],[4.925947025,47.663405747],[4.92714647,47.66347781],[4.927578027,47.664097339],[4.928986685,47.667263148],[4.930887565,47.668777665],[4.932271049,47.669474182],[4.933738343,47.668547761],[4.937999888,47.668663548],[4.941055818,47.668577722]]]],&quot;type&quot;:&quot;MultiPolygon&quot;}"/>
    <s v="47.649728145, 4.937377473"/>
  </r>
  <r>
    <x v="0"/>
    <x v="516"/>
    <s v="21281"/>
    <s v="CC Mirebellois et Fontenois"/>
    <s v="200072825"/>
    <s v="CC"/>
    <s v="Côte-d'Or"/>
    <s v="21"/>
    <s v="Bourgogne-Franche-Comté"/>
    <s v="27"/>
    <s v="BT &lt;= 36 kVA"/>
    <m/>
    <m/>
    <n v="0"/>
    <n v="0"/>
    <n v="0"/>
    <n v="0"/>
    <n v="0"/>
    <n v="0"/>
    <n v="0"/>
    <n v="0"/>
    <n v="0"/>
    <n v="0"/>
    <s v="{&quot;coordinates&quot;:[[[[5.33579775,47.498877555],[5.332584709,47.50927396],[5.334733712,47.509543406],[5.336904983,47.510169884],[5.337217819,47.509815996],[5.340348504,47.510466388],[5.340481594,47.510288107],[5.341908563,47.510791658],[5.347559179,47.51346335],[5.349214499,47.514047766],[5.349293884,47.513918287],[5.353059658,47.514341205],[5.354066196,47.514136261],[5.353919147,47.514751608],[5.354294478,47.514852992],[5.354238105,47.515293601],[5.355219628,47.515667308],[5.35555462,47.515094088],[5.357637772,47.515730974],[5.358418265,47.514559768],[5.36074751,47.515230342],[5.360891702,47.515033801],[5.361933081,47.515317084],[5.36206161,47.515127163],[5.363382774,47.515424573],[5.363613197,47.51561532],[5.365121896,47.515974648],[5.365609179,47.516322277],[5.366929076,47.516680011],[5.366767484,47.51711376],[5.368439575,47.516088271],[5.370450875,47.515639419],[5.371605787,47.515243987],[5.372343155,47.51481562],[5.373250241,47.513988445],[5.373489773,47.513874598],[5.374859795,47.513894412],[5.376385506,47.513558915],[5.376534133,47.515198507],[5.376924761,47.515164423],[5.377881539,47.514738748],[5.378187281,47.515037799],[5.38284376,47.512351743],[5.383338223,47.512858554],[5.384763962,47.514038839],[5.386040252,47.514877252],[5.386821099,47.514293904],[5.38803533,47.515111053],[5.390215411,47.513654264],[5.391317749,47.512414079],[5.391773023,47.51147805],[5.392953184,47.510077748],[5.393450079,47.508379875],[5.393476829,47.507997483],[5.394605691,47.505869652],[5.393594426,47.505784167],[5.393199901,47.50424419],[5.392747345,47.503278168],[5.392038708,47.502231847],[5.39054054,47.502460727],[5.388105889,47.502491752],[5.386035424,47.502732304],[5.38530251,47.502896808],[5.384491111,47.503208806],[5.382764153,47.504060958],[5.382053281,47.503258681],[5.384126163,47.502177019],[5.386532004,47.501649553],[5.386880463,47.501387552],[5.386101299,47.500484933],[5.388821584,47.500067149],[5.389873271,47.499602495],[5.389699495,47.498895509],[5.39040511,47.498478475],[5.390210957,47.498237503],[5.390452163,47.497776863],[5.390055413,47.497314005],[5.389434837,47.497403286],[5.388603638,47.492626579],[5.38942627,47.492451204],[5.388676876,47.490993235],[5.388232608,47.49047641],[5.384561601,47.493491103],[5.380874869,47.49392225],[5.380254662,47.493720591],[5.379155886,47.493573733],[5.378771784,47.492914255],[5.376250898,47.493117911],[5.374234723,47.493376966],[5.372735389,47.493635363],[5.371034475,47.4941428],[5.370120999,47.494219028],[5.367196902,47.493510311],[5.365821346,47.493293306],[5.364781038,47.492814618],[5.363130177,47.492470788],[5.36232848,47.492460034],[5.360406315,47.492923172],[5.3600899,47.492889058],[5.358476884,47.492348073],[5.357639939,47.492230834],[5.353934846,47.492276958],[5.353891734,47.491357453],[5.353546782,47.491308589],[5.353024138,47.490995848],[5.352171331,47.48867341],[5.351349227,47.488862019],[5.348230055,47.490022738],[5.347947957,47.490013116],[5.346479272,47.490425455],[5.346372475,47.48980802],[5.345943415,47.489446533],[5.345687281,47.489604787],[5.345243272,47.489417407],[5.344651574,47.489619339],[5.343824445,47.48926946],[5.342289841,47.490391812],[5.338807099,47.489320795],[5.338491911,47.490225882],[5.335529608,47.489844051],[5.335520057,47.490203565],[5.335262386,47.490905764],[5.338080387,47.491511136],[5.337584838,47.4930025],[5.337014806,47.493701965],[5.337147797,47.494373814],[5.33706074,47.495939827],[5.33689889,47.496371738],[5.336077073,47.497544536],[5.33579775,47.498877555]]]],&quot;type&quot;:&quot;MultiPolygon&quot;}"/>
    <s v="47.503204211, 5.362889519"/>
  </r>
  <r>
    <x v="0"/>
    <x v="516"/>
    <s v="21281"/>
    <s v="CC Mirebellois et Fontenois"/>
    <s v="200072825"/>
    <s v="CC"/>
    <s v="Côte-d'Or"/>
    <s v="21"/>
    <s v="Bourgogne-Franche-Comté"/>
    <s v="27"/>
    <s v="BT &gt; 36 kVA"/>
    <n v="1"/>
    <n v="118.85599999999999"/>
    <n v="0"/>
    <n v="0"/>
    <n v="0"/>
    <n v="0"/>
    <n v="0"/>
    <n v="0"/>
    <n v="0"/>
    <n v="0"/>
    <n v="0"/>
    <n v="0"/>
    <s v="{&quot;coordinates&quot;:[[[[5.33579775,47.498877555],[5.332584709,47.50927396],[5.334733712,47.509543406],[5.336904983,47.510169884],[5.337217819,47.509815996],[5.340348504,47.510466388],[5.340481594,47.510288107],[5.341908563,47.510791658],[5.347559179,47.51346335],[5.349214499,47.514047766],[5.349293884,47.513918287],[5.353059658,47.514341205],[5.354066196,47.514136261],[5.353919147,47.514751608],[5.354294478,47.514852992],[5.354238105,47.515293601],[5.355219628,47.515667308],[5.35555462,47.515094088],[5.357637772,47.515730974],[5.358418265,47.514559768],[5.36074751,47.515230342],[5.360891702,47.515033801],[5.361933081,47.515317084],[5.36206161,47.515127163],[5.363382774,47.515424573],[5.363613197,47.51561532],[5.365121896,47.515974648],[5.365609179,47.516322277],[5.366929076,47.516680011],[5.366767484,47.51711376],[5.368439575,47.516088271],[5.370450875,47.515639419],[5.371605787,47.515243987],[5.372343155,47.51481562],[5.373250241,47.513988445],[5.373489773,47.513874598],[5.374859795,47.513894412],[5.376385506,47.513558915],[5.376534133,47.515198507],[5.376924761,47.515164423],[5.377881539,47.514738748],[5.378187281,47.515037799],[5.38284376,47.512351743],[5.383338223,47.512858554],[5.384763962,47.514038839],[5.386040252,47.514877252],[5.386821099,47.514293904],[5.38803533,47.515111053],[5.390215411,47.513654264],[5.391317749,47.512414079],[5.391773023,47.51147805],[5.392953184,47.510077748],[5.393450079,47.508379875],[5.393476829,47.507997483],[5.394605691,47.505869652],[5.393594426,47.505784167],[5.393199901,47.50424419],[5.392747345,47.503278168],[5.392038708,47.502231847],[5.39054054,47.502460727],[5.388105889,47.502491752],[5.386035424,47.502732304],[5.38530251,47.502896808],[5.384491111,47.503208806],[5.382764153,47.504060958],[5.382053281,47.503258681],[5.384126163,47.502177019],[5.386532004,47.501649553],[5.386880463,47.501387552],[5.386101299,47.500484933],[5.388821584,47.500067149],[5.389873271,47.499602495],[5.389699495,47.498895509],[5.39040511,47.498478475],[5.390210957,47.498237503],[5.390452163,47.497776863],[5.390055413,47.497314005],[5.389434837,47.497403286],[5.388603638,47.492626579],[5.38942627,47.492451204],[5.388676876,47.490993235],[5.388232608,47.49047641],[5.384561601,47.493491103],[5.380874869,47.49392225],[5.380254662,47.493720591],[5.379155886,47.493573733],[5.378771784,47.492914255],[5.376250898,47.493117911],[5.374234723,47.493376966],[5.372735389,47.493635363],[5.371034475,47.4941428],[5.370120999,47.494219028],[5.367196902,47.493510311],[5.365821346,47.493293306],[5.364781038,47.492814618],[5.363130177,47.492470788],[5.36232848,47.492460034],[5.360406315,47.492923172],[5.3600899,47.492889058],[5.358476884,47.492348073],[5.357639939,47.492230834],[5.353934846,47.492276958],[5.353891734,47.491357453],[5.353546782,47.491308589],[5.353024138,47.490995848],[5.352171331,47.48867341],[5.351349227,47.488862019],[5.348230055,47.490022738],[5.347947957,47.490013116],[5.346479272,47.490425455],[5.346372475,47.48980802],[5.345943415,47.489446533],[5.345687281,47.489604787],[5.345243272,47.489417407],[5.344651574,47.489619339],[5.343824445,47.48926946],[5.342289841,47.490391812],[5.338807099,47.489320795],[5.338491911,47.490225882],[5.335529608,47.489844051],[5.335520057,47.490203565],[5.335262386,47.490905764],[5.338080387,47.491511136],[5.337584838,47.4930025],[5.337014806,47.493701965],[5.337147797,47.494373814],[5.33706074,47.495939827],[5.33689889,47.496371738],[5.336077073,47.497544536],[5.33579775,47.498877555]]]],&quot;type&quot;:&quot;MultiPolygon&quot;}"/>
    <s v="47.503204211, 5.362889519"/>
  </r>
  <r>
    <x v="0"/>
    <x v="236"/>
    <s v="21280"/>
    <s v="CC des Terres d'Auxois"/>
    <s v="200071017"/>
    <s v="CC"/>
    <s v="Côte-d'Or"/>
    <s v="21"/>
    <s v="Bourgogne-Franche-Comté"/>
    <s v="27"/>
    <s v="BT &gt; 36 kVA"/>
    <n v="2"/>
    <n v="213.16200000000001"/>
    <n v="0"/>
    <n v="0"/>
    <n v="0"/>
    <n v="0"/>
    <n v="0"/>
    <n v="0"/>
    <n v="0"/>
    <n v="0"/>
    <n v="0"/>
    <n v="0"/>
    <s v="{&quot;coordinates&quot;:[[[[4.403171226,47.316333282],[4.402290478,47.317741306],[4.400832327,47.319248128],[4.398485944,47.322037858],[4.39790239,47.322408635],[4.395309654,47.323475248],[4.394311754,47.32359708],[4.392987048,47.323576064],[4.391710676,47.323018733],[4.390191016,47.322167179],[4.387422532,47.322382167],[4.386301043,47.322589142],[4.386285517,47.323064722],[4.385715272,47.323749507],[4.384361986,47.324674122],[4.383648575,47.325046374],[4.383252645,47.32509791],[4.379135313,47.324721009],[4.378003184,47.324516561],[4.377473743,47.324525544],[4.374381641,47.324985356],[4.371414596,47.325262634],[4.368856597,47.325847441],[4.365565793,47.326310259],[4.365501892,47.326401046],[4.364127697,47.326518939],[4.36098757,47.331099914],[4.360234351,47.333934973],[4.359517395,47.333341926],[4.358552041,47.332876032],[4.357438413,47.333773207],[4.357684395,47.33391619],[4.355386866,47.335187322],[4.353103583,47.336187233],[4.350944458,47.336913746],[4.350353407,47.337058374],[4.348968223,47.337172609],[4.348246123,47.337320549],[4.347658644,47.337555157],[4.347873836,47.338001938],[4.346655237,47.338685938],[4.345376464,47.338397337],[4.344794073,47.338043039],[4.344142271,47.337243865],[4.341629406,47.337389964],[4.338119003,47.337316115],[4.335258761,47.336915961],[4.334349508,47.336676112],[4.331992282,47.335835228],[4.329507788,47.334772465],[4.329100362,47.334792434],[4.328185133,47.335164847],[4.327509337,47.335686675],[4.326163941,47.337250652],[4.325742349,47.337877608],[4.325478643,47.338086799],[4.326999963,47.339083225],[4.327479754,47.339524317],[4.329789151,47.341104129],[4.32986247,47.34128336],[4.329090471,47.341881026],[4.328760107,47.342554667],[4.329917767,47.342766506],[4.329834558,47.343096987],[4.330083851,47.343107638],[4.327522116,47.346002757],[4.327062198,47.346099848],[4.326605583,47.346491313],[4.327286181,47.347014745],[4.328194092,47.347515766],[4.327287235,47.348342747],[4.328975049,47.349255313],[4.330147452,47.350323214],[4.331178425,47.35076158],[4.331695433,47.351255348],[4.333248144,47.352109077],[4.333579525,47.352169198],[4.3340846,47.352714413],[4.335445486,47.353310115],[4.336269807,47.353586048],[4.336657378,47.354092987],[4.340945208,47.356497028],[4.342297575,47.354097289],[4.34492332,47.354564818],[4.345439865,47.354241014],[4.346234268,47.354430789],[4.34657495,47.354490766],[4.348393546,47.355314203],[4.349467184,47.355700593],[4.350011272,47.356050811],[4.350391088,47.357349204],[4.351050803,47.358186063],[4.351291018,47.358043715],[4.351692859,47.35826863],[4.352206224,47.358081687],[4.353117635,47.358757143],[4.353478615,47.358464827],[4.354450941,47.358560639],[4.356003959,47.35678234],[4.356263822,47.356841431],[4.358071329,47.35559494],[4.358528807,47.355452738],[4.360135857,47.355919226],[4.36062907,47.355984579],[4.360863245,47.355709931],[4.363143432,47.356281936],[4.364273379,47.356324496],[4.364608025,47.356875183],[4.365941943,47.357122412],[4.367067478,47.35714699],[4.367493557,47.357904575],[4.368935927,47.357519346],[4.369267029,47.357513644],[4.369401933,47.357971234],[4.369390542,47.35845936],[4.369662938,47.359216047],[4.370055727,47.361106658],[4.370312408,47.361039706],[4.370254666,47.360335411],[4.370528572,47.360320477],[4.371025498,47.362551089],[4.371297847,47.362578487],[4.37362653,47.361923438],[4.374221015,47.362732128],[4.374839827,47.36257625],[4.376844571,47.361743997],[4.377376691,47.361825026],[4.378502208,47.361329089],[4.379127157,47.361722331],[4.380317389,47.362918274],[4.37974764,47.36317804],[4.380252949,47.36360691],[4.379417582,47.364617121],[4.379224595,47.364739158],[4.3791065,47.3656094],[4.379257717,47.365975849],[4.378633202,47.366374912],[4.378308872,47.367162065],[4.378222213,47.367606066],[4.378506022,47.368232945],[4.37836804,47.36869106],[4.377861064,47.369333619],[4.37760166,47.37053416],[4.378337435,47.370646083],[4.37853078,47.371207409],[4.3813089,47.371113201],[4.381426025,47.370823696],[4.384911627,47.370105149],[4.385429405,47.369781154],[4.386329872,47.368983509],[4.387678381,47.36798603],[4.388607963,47.36805956],[4.388946439,47.368233785],[4.388717883,47.369182787],[4.388754692,47.370092604],[4.389207294,47.370374407],[4.390354245,47.370395805],[4.391542657,47.370738122],[4.39209117,47.370731553],[4.392843135,47.370853095],[4.394010812,47.370753561],[4.394222233,47.370984217],[4.394483829,47.371819307],[4.395484556,47.372433941],[4.396753555,47.372508733],[4.398536868,47.372840226],[4.398941633,47.372657085],[4.399230202,47.372236748],[4.399193663,47.371445777],[4.400349161,47.370524303],[4.402222251,47.370286534],[4.401940625,47.369906381],[4.404218794,47.369651987],[4.404138164,47.369002004],[4.405545073,47.369031816],[4.405961555,47.368033685],[4.406551106,47.368076971],[4.406490567,47.36768875],[4.407056323,47.367128182],[4.407344345,47.367296663],[4.407869464,47.366854529],[4.409001824,47.36677688],[4.40927114,47.36663676],[4.410305543,47.365353806],[4.410371756,47.365150422],[4.411054356,47.36465144],[4.41128701,47.364377607],[4.410147034,47.363356933],[4.408662035,47.362618643],[4.408106427,47.362250827],[4.407689643,47.361719263],[4.407021076,47.361793086],[4.407235393,47.362234368],[4.406781679,47.362315492],[4.40678144,47.36195265],[4.406568695,47.361419512],[4.405642827,47.361585577],[4.405554052,47.360978909],[4.405341471,47.360653749],[4.404773112,47.36050576],[4.403159938,47.360737736],[4.402295992,47.360788681],[4.401987166,47.359923562],[4.401915428,47.359409422],[4.400685984,47.359417046],[4.400505405,47.358895214],[4.399781958,47.358997569],[4.398668381,47.359332406],[4.398132311,47.358896782],[4.398795543,47.358314371],[4.399005976,47.357796832],[4.398739931,47.357756818],[4.397571152,47.358362417],[4.395526022,47.357013951],[4.394371529,47.356079734],[4.39370514,47.356082327],[4.393935413,47.35571492],[4.393863335,47.355031512],[4.393482234,47.353621618],[4.39314516,47.35344739],[4.393161619,47.351938189],[4.391858196,47.351743127],[4.39177599,47.350821243],[4.391841712,47.350545846],[4.39068339,47.349711578],[4.389857475,47.348871521],[4.392994586,47.346116655],[4.392786306,47.345849944],[4.39096735,47.345027199],[4.390896336,47.344893895],[4.392817927,47.343240313],[4.392411698,47.342797702],[4.392547102,47.342349499],[4.392856534,47.342073879],[4.392672062,47.341652019],[4.391873659,47.341052043],[4.391562278,47.340945929],[4.393154603,47.339931939],[4.3927844,47.339294419],[4.3919312,47.338265625],[4.390802652,47.337292344],[4.391910837,47.336867601],[4.393223721,47.336573647],[4.394393294,47.336167952],[4.396657535,47.334668646],[4.396814498,47.334491186],[4.395828342,47.334053759],[4.395227554,47.333614396],[4.39645217,47.332782143],[4.39716809,47.332454803],[4.398609564,47.332069201],[4.39996164,47.331100319],[4.401884934,47.329490666],[4.401911375,47.328779054],[4.401687084,47.328405407],[4.400978293,47.32829241],[4.400714367,47.327769777],[4.399792289,47.326739166],[4.400692637,47.326277223],[4.400224712,47.325649905],[4.400534451,47.32513746],[4.401601616,47.324472714],[4.400307529,47.324408194],[4.399823008,47.323905326],[4.400135017,47.322312406],[4.401000744,47.321338564],[4.401786344,47.319832661],[4.40304072,47.318685739],[4.404803313,47.317684818],[4.404580886,47.317128376],[4.403171226,47.316333282]]]],&quot;type&quot;:&quot;MultiPolygon&quot;}"/>
    <s v="47.34606168, 4.37161635"/>
  </r>
  <r>
    <x v="0"/>
    <x v="517"/>
    <s v="21279"/>
    <s v="CC du Montbardois"/>
    <s v="242101491"/>
    <s v="CC"/>
    <s v="Côte-d'Or"/>
    <s v="21"/>
    <s v="Bourgogne-Franche-Comté"/>
    <s v="27"/>
    <s v="BT &lt;= 36 kVA"/>
    <m/>
    <m/>
    <n v="0"/>
    <n v="0"/>
    <n v="0"/>
    <n v="0"/>
    <n v="0"/>
    <n v="0"/>
    <n v="0"/>
    <n v="0"/>
    <n v="0"/>
    <n v="0"/>
    <s v="{&quot;coordinates&quot;:[[[[4.33546172,47.773960251],[4.335421251,47.774635833],[4.334923041,47.77558938],[4.334505908,47.776901165],[4.334397337,47.777577521],[4.334947895,47.778017726],[4.334256586,47.779154401],[4.333894265,47.780150501],[4.33339349,47.78105816],[4.331462547,47.782935344],[4.327770284,47.785314052],[4.327267581,47.785722116],[4.327395836,47.786044718],[4.328273371,47.787168965],[4.32890758,47.787747772],[4.332182586,47.791424606],[4.332998737,47.79217055],[4.332865416,47.792447513],[4.334327317,47.793480449],[4.335347597,47.794426586],[4.336310885,47.795016905],[4.33752757,47.796227227],[4.338467713,47.797010424],[4.339801178,47.79871627],[4.340300787,47.799562998],[4.341044733,47.79982003],[4.341710416,47.799887123],[4.345046765,47.799425805],[4.346947503,47.799252748],[4.347278834,47.799991562],[4.348298526,47.801691019],[4.348796638,47.802156065],[4.349865677,47.802795463],[4.351492022,47.804333976],[4.352083339,47.804153427],[4.355427589,47.801740201],[4.356367934,47.801259443],[4.356330524,47.800892614],[4.360551068,47.798125228],[4.361318257,47.798399866],[4.361557718,47.798830058],[4.363715424,47.799980567],[4.372839678,47.80057525],[4.375383913,47.800954087],[4.376616322,47.801389694],[4.37673742,47.801680821],[4.377365805,47.802007395],[4.377850919,47.801908976],[4.379747601,47.801116127],[4.380889613,47.800229524],[4.382369867,47.799764694],[4.383583791,47.799539731],[4.383811149,47.799394821],[4.383700245,47.798675105],[4.383299945,47.798128935],[4.382426712,47.797942105],[4.382375641,47.797776179],[4.383379023,47.796751659],[4.384263813,47.795637615],[4.384606741,47.79459568],[4.385725948,47.793765103],[4.386213329,47.793244446],[4.386889675,47.792747655],[4.387067375,47.791314294],[4.38655609,47.790557909],[4.38703579,47.789180383],[4.388003403,47.788996092],[4.388345586,47.788800303],[4.388732897,47.787007087],[4.388822922,47.785287604],[4.390732835,47.782730078],[4.390771116,47.781230845],[4.390170555,47.780633961],[4.390381303,47.779550357],[4.389931681,47.778493494],[4.389360473,47.778047486],[4.388970302,47.777271666],[4.388337753,47.776469913],[4.388229531,47.775802369],[4.388249071,47.774708431],[4.386991902,47.773917672],[4.384738304,47.77316659],[4.380253355,47.773493181],[4.374621041,47.77313814],[4.374310515,47.772696201],[4.368931194,47.770698713],[4.368009302,47.77052135],[4.367251946,47.77051129],[4.366337899,47.769962952],[4.363571425,47.768718756],[4.363161025,47.76843908],[4.361462052,47.767581179],[4.359352946,47.766659602],[4.35833602,47.766887442],[4.357098881,47.766962096],[4.356460776,47.767071208],[4.353577409,47.767095568],[4.35181522,47.76721044],[4.350273776,47.767185015],[4.346677101,47.766932975],[4.346648232,47.766636252],[4.342814463,47.767304089],[4.342375427,47.766995864],[4.341349123,47.767596332],[4.340665083,47.768374706],[4.340160073,47.769158228],[4.338696053,47.772584788],[4.338409115,47.773706068],[4.337915201,47.774190597],[4.337364247,47.773946644],[4.336478945,47.773788419],[4.33546172,47.773960251]]]],&quot;type&quot;:&quot;MultiPolygon&quot;}"/>
    <s v="47.78485468, 4.359809668"/>
  </r>
  <r>
    <x v="0"/>
    <x v="517"/>
    <s v="21279"/>
    <s v="CC du Montbardois"/>
    <s v="242101491"/>
    <s v="CC"/>
    <s v="Côte-d'Or"/>
    <s v="21"/>
    <s v="Bourgogne-Franche-Comté"/>
    <s v="27"/>
    <s v="BT &gt; 36 kVA"/>
    <n v="1"/>
    <n v="96.944000000000003"/>
    <n v="0"/>
    <n v="0"/>
    <n v="0"/>
    <n v="0"/>
    <n v="0"/>
    <n v="0"/>
    <n v="0"/>
    <n v="0"/>
    <n v="0"/>
    <n v="0"/>
    <s v="{&quot;coordinates&quot;:[[[[4.33546172,47.773960251],[4.335421251,47.774635833],[4.334923041,47.77558938],[4.334505908,47.776901165],[4.334397337,47.777577521],[4.334947895,47.778017726],[4.334256586,47.779154401],[4.333894265,47.780150501],[4.33339349,47.78105816],[4.331462547,47.782935344],[4.327770284,47.785314052],[4.327267581,47.785722116],[4.327395836,47.786044718],[4.328273371,47.787168965],[4.32890758,47.787747772],[4.332182586,47.791424606],[4.332998737,47.79217055],[4.332865416,47.792447513],[4.334327317,47.793480449],[4.335347597,47.794426586],[4.336310885,47.795016905],[4.33752757,47.796227227],[4.338467713,47.797010424],[4.339801178,47.79871627],[4.340300787,47.799562998],[4.341044733,47.79982003],[4.341710416,47.799887123],[4.345046765,47.799425805],[4.346947503,47.799252748],[4.347278834,47.799991562],[4.348298526,47.801691019],[4.348796638,47.802156065],[4.349865677,47.802795463],[4.351492022,47.804333976],[4.352083339,47.804153427],[4.355427589,47.801740201],[4.356367934,47.801259443],[4.356330524,47.800892614],[4.360551068,47.798125228],[4.361318257,47.798399866],[4.361557718,47.798830058],[4.363715424,47.799980567],[4.372839678,47.80057525],[4.375383913,47.800954087],[4.376616322,47.801389694],[4.37673742,47.801680821],[4.377365805,47.802007395],[4.377850919,47.801908976],[4.379747601,47.801116127],[4.380889613,47.800229524],[4.382369867,47.799764694],[4.383583791,47.799539731],[4.383811149,47.799394821],[4.383700245,47.798675105],[4.383299945,47.798128935],[4.382426712,47.797942105],[4.382375641,47.797776179],[4.383379023,47.796751659],[4.384263813,47.795637615],[4.384606741,47.79459568],[4.385725948,47.793765103],[4.386213329,47.793244446],[4.386889675,47.792747655],[4.387067375,47.791314294],[4.38655609,47.790557909],[4.38703579,47.789180383],[4.388003403,47.788996092],[4.388345586,47.788800303],[4.388732897,47.787007087],[4.388822922,47.785287604],[4.390732835,47.782730078],[4.390771116,47.781230845],[4.390170555,47.780633961],[4.390381303,47.779550357],[4.389931681,47.778493494],[4.389360473,47.778047486],[4.388970302,47.777271666],[4.388337753,47.776469913],[4.388229531,47.775802369],[4.388249071,47.774708431],[4.386991902,47.773917672],[4.384738304,47.77316659],[4.380253355,47.773493181],[4.374621041,47.77313814],[4.374310515,47.772696201],[4.368931194,47.770698713],[4.368009302,47.77052135],[4.367251946,47.77051129],[4.366337899,47.769962952],[4.363571425,47.768718756],[4.363161025,47.76843908],[4.361462052,47.767581179],[4.359352946,47.766659602],[4.35833602,47.766887442],[4.357098881,47.766962096],[4.356460776,47.767071208],[4.353577409,47.767095568],[4.35181522,47.76721044],[4.350273776,47.767185015],[4.346677101,47.766932975],[4.346648232,47.766636252],[4.342814463,47.767304089],[4.342375427,47.766995864],[4.341349123,47.767596332],[4.340665083,47.768374706],[4.340160073,47.769158228],[4.338696053,47.772584788],[4.338409115,47.773706068],[4.337915201,47.774190597],[4.337364247,47.773946644],[4.336478945,47.773788419],[4.33546172,47.773960251]]]],&quot;type&quot;:&quot;MultiPolygon&quot;}"/>
    <s v="47.78485468, 4.359809668"/>
  </r>
  <r>
    <x v="0"/>
    <x v="238"/>
    <s v="21277"/>
    <s v="CC Mirebellois et Fontenois"/>
    <s v="200072825"/>
    <s v="CC"/>
    <s v="Côte-d'Or"/>
    <s v="21"/>
    <s v="Bourgogne-Franche-Comté"/>
    <s v="27"/>
    <s v="BT &lt;= 36 kVA"/>
    <n v="11"/>
    <n v="17.559999999999999"/>
    <n v="0"/>
    <n v="0"/>
    <n v="0"/>
    <n v="0"/>
    <n v="0"/>
    <n v="0"/>
    <n v="0"/>
    <n v="0"/>
    <n v="0"/>
    <n v="0"/>
    <s v="{&quot;coordinates&quot;:[[[[5.388232608,47.49047641],[5.388676876,47.490993235],[5.38942627,47.492451204],[5.388603638,47.492626579],[5.389434837,47.497403286],[5.390055413,47.497314005],[5.390452163,47.497776863],[5.390210957,47.498237503],[5.39040511,47.498478475],[5.389699495,47.498895509],[5.389873271,47.499602495],[5.388821584,47.500067149],[5.386101299,47.500484933],[5.386880463,47.501387552],[5.386532004,47.501649553],[5.384126163,47.502177019],[5.382053281,47.503258681],[5.382764153,47.504060958],[5.384491111,47.503208806],[5.38530251,47.502896808],[5.386035424,47.502732304],[5.388105889,47.502491752],[5.39054054,47.502460727],[5.392038708,47.502231847],[5.392747345,47.503278168],[5.393199901,47.50424419],[5.393594426,47.505784167],[5.394605691,47.505869652],[5.393476829,47.507997483],[5.393450079,47.508379875],[5.392953184,47.510077748],[5.391773023,47.51147805],[5.391317749,47.512414079],[5.390215411,47.513654264],[5.38803533,47.515111053],[5.386821099,47.514293904],[5.386040252,47.514877252],[5.384763962,47.514038839],[5.383338223,47.512858554],[5.38284376,47.512351743],[5.378187281,47.515037799],[5.377881539,47.514738748],[5.376924761,47.515164423],[5.376534133,47.515198507],[5.376385506,47.513558915],[5.374859795,47.513894412],[5.373489773,47.513874598],[5.373250241,47.513988445],[5.372343155,47.51481562],[5.371605787,47.515243987],[5.370450875,47.515639419],[5.368439575,47.516088271],[5.366767484,47.51711376],[5.366929076,47.516680011],[5.365609179,47.516322277],[5.365121896,47.515974648],[5.363613197,47.51561532],[5.363382774,47.515424573],[5.36206161,47.515127163],[5.361933081,47.515317084],[5.360891702,47.515033801],[5.36074751,47.515230342],[5.358418265,47.514559768],[5.357637772,47.515730974],[5.35555462,47.515094088],[5.355219628,47.515667308],[5.354238105,47.515293601],[5.354294478,47.514852992],[5.353919147,47.514751608],[5.354066196,47.514136261],[5.353059658,47.514341205],[5.349293884,47.513918287],[5.349214499,47.514047766],[5.347559179,47.51346335],[5.341908563,47.510791658],[5.340481594,47.510288107],[5.340348504,47.510466388],[5.337217819,47.509815996],[5.336904983,47.510169884],[5.334733712,47.509543406],[5.332584709,47.50927396],[5.331787895,47.512032978],[5.329601414,47.517801481],[5.325166496,47.528435384],[5.32508005,47.528771208],[5.324675615,47.529530324],[5.324327304,47.530846651],[5.32346411,47.532860349],[5.322991159,47.533543376],[5.322624612,47.535023054],[5.320239291,47.541555288],[5.317181536,47.541610702],[5.316196969,47.541815776],[5.315810853,47.54205128],[5.315001499,47.543016512],[5.314492936,47.543434548],[5.313271316,47.54418642],[5.312049516,47.544227766],[5.311124959,47.544007458],[5.310011418,47.544245653],[5.30916466,47.544625339],[5.307836246,47.545493633],[5.307596056,47.545845089],[5.30746108,47.546785206],[5.307549496,47.547354388],[5.308628053,47.54790577],[5.309333349,47.548652745],[5.310015232,47.548949919],[5.310915978,47.549602059],[5.311914427,47.549621889],[5.31220165,47.550019629],[5.312186049,47.550919561],[5.311999125,47.551149299],[5.311282073,47.551393148],[5.311292514,47.551573046],[5.31179663,47.552279869],[5.31191915,47.553267114],[5.311132743,47.55439935],[5.310364177,47.555114285],[5.310078959,47.555501757],[5.310530248,47.556370824],[5.310301347,47.556984111],[5.310354698,47.559971878],[5.310389179,47.560707819],[5.309657001,47.562236093],[5.309497805,47.562893021],[5.309532334,47.563722614],[5.309186976,47.564412945],[5.310265915,47.564872454],[5.311348306,47.565165289],[5.311563469,47.565156523],[5.311822976,47.564481394],[5.312417864,47.564454292],[5.312804523,47.56342814],[5.314125251,47.558165419],[5.314819125,47.556678394],[5.31521664,47.555229667],[5.315969975,47.55342807],[5.317801771,47.548369443],[5.319492299,47.548583469],[5.320552093,47.548852351],[5.321154694,47.54906819],[5.321785327,47.549439259],[5.322516313,47.550282903],[5.322632723,47.55066601],[5.322513866,47.551420318],[5.324556008,47.551825385],[5.325906582,47.551377005],[5.326582056,47.551585059],[5.327670964,47.552336881],[5.328081763,47.552728514],[5.331596215,47.554863688],[5.332531342,47.555167376],[5.332914478,47.555533431],[5.334186311,47.555779039],[5.336233548,47.556446759],[5.336534495,47.556210194],[5.34005902,47.554825646],[5.342066893,47.553137361],[5.350152681,47.554816268],[5.35146963,47.554815834],[5.353684961,47.554463157],[5.354550566,47.553971099],[5.3554465,47.553805317],[5.35596039,47.554056091],[5.356221243,47.554481277],[5.356603959,47.55450236],[5.356428342,47.554954376],[5.355918957,47.555530206],[5.35633217,47.556091896],[5.356173745,47.556421091],[5.356508588,47.556924929],[5.35717896,47.557525546],[5.35788876,47.558597243],[5.358055796,47.559096364],[5.358641837,47.559684269],[5.359279536,47.55960383],[5.360215536,47.559319232],[5.361090255,47.558701768],[5.362777054,47.559722133],[5.363022391,47.559944998],[5.363425174,47.559877401],[5.366241005,47.557069156],[5.36717108,47.556532469],[5.367587589,47.556415048],[5.37093988,47.556742275],[5.372657075,47.556706449],[5.373654052,47.556419599],[5.376062656,47.5552989],[5.377648501,47.554972999],[5.379240109,47.555225107],[5.382164804,47.55527076],[5.382883157,47.555479418],[5.383415204,47.555418114],[5.383431231,47.55568795],[5.384600113,47.555647843],[5.385925506,47.555239801],[5.386692389,47.555611342],[5.387887409,47.556037151],[5.387810345,47.556247656],[5.390921361,47.557155602],[5.3938429,47.558137599],[5.394169429,47.558150708],[5.395131863,47.557540185],[5.395380536,47.556944317],[5.395584772,47.555624418],[5.394828118,47.554087412],[5.395930398,47.549239613],[5.393401649,47.543088538],[5.394676436,47.541529614],[5.395294321,47.54187354],[5.395114475,47.542193331],[5.396391538,47.542763254],[5.396858151,47.542461882],[5.39733786,47.542719483],[5.397350606,47.54294436],[5.402126344,47.54506863],[5.403389383,47.545293855],[5.405030926,47.546245214],[5.40652353,47.533194108],[5.40606088,47.531660093],[5.405976674,47.531089072],[5.406141936,47.529738416],[5.405473684,47.527800685],[5.405333985,47.526114107],[5.405504964,47.525245133],[5.406060198,47.524435769],[5.406262064,47.523839929],[5.406246228,47.523015336],[5.406741648,47.522177483],[5.406579351,47.521702633],[5.406739355,47.521299476],[5.407091681,47.52094548],[5.405966806,47.520380638],[5.403901343,47.519800072],[5.402405824,47.519150985],[5.401767732,47.51870755],[5.400114211,47.517202549],[5.402262662,47.515135597],[5.402779641,47.514896192],[5.402661312,47.514037687],[5.40940815,47.511870275],[5.409395017,47.511578761],[5.408701085,47.511340948],[5.40858807,47.51116317],[5.409196787,47.510837184],[5.409859464,47.510882918],[5.409792602,47.510579006],[5.40922005,47.510468369],[5.408823217,47.510688209],[5.408182786,47.510605087],[5.407805631,47.510022105],[5.40829293,47.509951695],[5.408291247,47.509707674],[5.407650958,47.509656967],[5.407485882,47.50920829],[5.406986549,47.50939512],[5.406670767,47.509348509],[5.406737584,47.50897249],[5.406341411,47.50864566],[5.406027478,47.508876387],[5.405484361,47.508739908],[5.405446847,47.508378651],[5.403931865,47.507703872],[5.403983236,47.507456955],[5.404628604,47.507503074],[5.404661334,47.507225922],[5.40400679,47.506975563],[5.403889409,47.506226906],[5.403292846,47.50646796],[5.402279836,47.506225886],[5.402260422,47.505704854],[5.40254181,47.505518936],[5.402947935,47.505742908],[5.403285118,47.5054973],[5.402737689,47.505323074],[5.402223845,47.505275134],[5.401921014,47.505042726],[5.40213194,47.504619609],[5.402035776,47.503987588],[5.401608125,47.50434943],[5.401257785,47.504361155],[5.401028059,47.504039882],[5.401021633,47.503630253],[5.400325011,47.503566259],[5.400120038,47.503233668],[5.400534511,47.502992779],[5.401003324,47.502896662],[5.400549441,47.502496255],[5.400480396,47.501727686],[5.399988794,47.501374884],[5.400059314,47.500488165],[5.399636488,47.50015736],[5.399266244,47.499458034],[5.399301741,47.499242066],[5.399205458,47.498902731],[5.398599457,47.498457718],[5.398587993,47.498142753],[5.397953066,47.497941489],[5.397978508,47.497352889],[5.397242298,47.496818692],[5.397283981,47.496028929],[5.396813848,47.495590117],[5.395617616,47.495227479],[5.395574562,47.494503401],[5.395751943,47.49404316],[5.395287316,47.493696988],[5.394753852,47.493118981],[5.3945497,47.492417126],[5.394261096,47.492203319],[5.393522347,47.491966342],[5.393511841,47.491701788],[5.3937861,47.491357534],[5.393459004,47.490995921],[5.392869035,47.490906278],[5.392856117,47.49055802],[5.392523077,47.489974084],[5.391432725,47.488617694],[5.390456857,47.488900698],[5.390182175,47.488432632],[5.387983394,47.489030692],[5.388232608,47.49047641]]]],&quot;type&quot;:&quot;MultiPolygon&quot;}"/>
    <s v="47.533149081, 5.363821749"/>
  </r>
  <r>
    <x v="0"/>
    <x v="518"/>
    <s v="21276"/>
    <s v="CC du Pays Châtillonnais"/>
    <s v="242101434"/>
    <s v="CC"/>
    <s v="Côte-d'Or"/>
    <s v="21"/>
    <s v="Bourgogne-Franche-Comté"/>
    <s v="27"/>
    <s v="BT &lt;= 36 kVA"/>
    <m/>
    <m/>
    <n v="0"/>
    <n v="0"/>
    <n v="0"/>
    <n v="0"/>
    <n v="0"/>
    <n v="0"/>
    <n v="0"/>
    <n v="0"/>
    <n v="0"/>
    <n v="0"/>
    <s v="{&quot;coordinates&quot;:[[[[4.572023938,47.656790702],[4.571998708,47.656205868],[4.57229714,47.655390711],[4.572274566,47.654850854],[4.571100016,47.652837446],[4.569700429,47.651414025],[4.569374947,47.651627259],[4.569429135,47.652019949],[4.568767916,47.652098149],[4.566968863,47.650589131],[4.564867006,47.64811005],[4.564084017,47.646896167],[4.565664606,47.646324931],[4.566089579,47.646097769],[4.565856126,47.645587743],[4.56529636,47.644898434],[4.565089938,47.644446562],[4.565273041,47.643513228],[4.565196338,47.641670497],[4.564584,47.641367205],[4.563746868,47.640438529],[4.561902026,47.639303657],[4.560349945,47.637883061],[4.560321378,47.637634967],[4.559709587,47.636983236],[4.559459048,47.636432013],[4.559115895,47.636038672],[4.555513677,47.634373475],[4.553811212,47.633037621],[4.553912066,47.632887734],[4.555085081,47.632280642],[4.555874539,47.632040558],[4.55732558,47.631743035],[4.556627098,47.630946599],[4.555700002,47.629479797],[4.555267775,47.628678005],[4.555253752,47.628059702],[4.554870499,47.627978378],[4.554666074,47.627452637],[4.554343397,47.62725617],[4.553000577,47.626967039],[4.55178428,47.62654027],[4.550086406,47.625717457],[4.547792276,47.624123784],[4.546340084,47.625249462],[4.544783561,47.626223453],[4.543435809,47.627418832],[4.542915191,47.627698494],[4.541730347,47.628035539],[4.541276277,47.628314315],[4.540289774,47.628602813],[4.538932711,47.629573191],[4.533962089,47.631692098],[4.531328563,47.632372148],[4.530150075,47.632844029],[4.529025117,47.633000103],[4.526888789,47.632860599],[4.524443066,47.633266156],[4.524043727,47.633274068],[4.521757463,47.632687193],[4.520819195,47.632524761],[4.519890002,47.632587271],[4.518120171,47.633250377],[4.515076613,47.633712119],[4.513284716,47.633835277],[4.50832127,47.634513456],[4.508192028,47.634606051],[4.507674169,47.636595116],[4.507071963,47.637061121],[4.505252019,47.640869284],[4.50474906,47.641597772],[4.503849303,47.64237998],[4.503503964,47.643172151],[4.503591571,47.643633756],[4.503515487,47.644006542],[4.503734498,47.644923788],[4.504271266,47.646196144],[4.504482891,47.648126271],[4.506544109,47.652946689],[4.507334952,47.655991053],[4.504558949,47.656492258],[4.501895496,47.656496812],[4.500772489,47.656742605],[4.486274335,47.658811219],[4.485877385,47.65886398],[4.485353574,47.659098401],[4.484124082,47.659975558],[4.482629338,47.66123507],[4.488579625,47.664256278],[4.488856261,47.664475115],[4.493533318,47.667025255],[4.499327944,47.666360504],[4.500136831,47.665979223],[4.500726763,47.665915835],[4.503203719,47.665992034],[4.504102162,47.665904855],[4.511181331,47.664819663],[4.51102358,47.664378779],[4.510914351,47.663392617],[4.509896921,47.663276129],[4.509534262,47.662563314],[4.510442037,47.661961021],[4.511239842,47.661946206],[4.515089339,47.661604683],[4.515223801,47.661647052],[4.518275381,47.66136438],[4.52299953,47.661275903],[4.526468825,47.661435899],[4.528526695,47.66126226],[4.529811467,47.661732488],[4.531147231,47.661842832],[4.5341426,47.661785545],[4.539458264,47.661505885],[4.540394309,47.660002723],[4.54036037,47.658458325],[4.541184595,47.657653429],[4.544271245,47.655970603],[4.54547007,47.655543335],[4.546090288,47.656070786],[4.547330498,47.655462898],[4.548205291,47.655670976],[4.548614983,47.656013949],[4.548331201,47.656198662],[4.547559476,47.656420446],[4.546519538,47.657088704],[4.546229039,47.657777647],[4.544400254,47.660242436],[4.544405468,47.660376506],[4.546317271,47.66151076],[4.54766881,47.66197991],[4.548077555,47.66219686],[4.549613543,47.663922108],[4.55168376,47.665637542],[4.550401751,47.666831193],[4.548871684,47.668480044],[4.547838893,47.669264345],[4.54930718,47.670946376],[4.549949995,47.671968647],[4.551413164,47.673515681],[4.553443742,47.672711793],[4.554868229,47.671739482],[4.555004107,47.671782688],[4.555701786,47.672534121],[4.556459473,47.673148813],[4.558460979,47.671626818],[4.558724746,47.671576488],[4.559469637,47.671752906],[4.559795175,47.671171497],[4.560643007,47.670402163],[4.561031156,47.669774901],[4.561353423,47.668445415],[4.561792111,47.667769761],[4.562291696,47.667262539],[4.563760723,47.666274213],[4.565667901,47.665595091],[4.570425489,47.664186269],[4.57150148,47.663661356],[4.572312249,47.662955447],[4.573650819,47.662569223],[4.572952872,47.661451486],[4.572139154,47.661106831],[4.571374817,47.660357286],[4.570791674,47.659153368],[4.56973583,47.657824358],[4.570962513,47.656900405],[4.572023938,47.656790702]]]],&quot;type&quot;:&quot;MultiPolygon&quot;}"/>
    <s v="47.649509782, 4.53489255"/>
  </r>
  <r>
    <x v="0"/>
    <x v="518"/>
    <s v="21276"/>
    <s v="CC du Pays Châtillonnais"/>
    <s v="242101434"/>
    <s v="CC"/>
    <s v="Côte-d'Or"/>
    <s v="21"/>
    <s v="Bourgogne-Franche-Comté"/>
    <s v="27"/>
    <s v="BT &gt; 36 kVA"/>
    <n v="4"/>
    <n v="370.08800000000002"/>
    <n v="0"/>
    <n v="0"/>
    <n v="0"/>
    <n v="0"/>
    <n v="0"/>
    <n v="0"/>
    <n v="0"/>
    <n v="0"/>
    <n v="0"/>
    <n v="0"/>
    <s v="{&quot;coordinates&quot;:[[[[4.572023938,47.656790702],[4.571998708,47.656205868],[4.57229714,47.655390711],[4.572274566,47.654850854],[4.571100016,47.652837446],[4.569700429,47.651414025],[4.569374947,47.651627259],[4.569429135,47.652019949],[4.568767916,47.652098149],[4.566968863,47.650589131],[4.564867006,47.64811005],[4.564084017,47.646896167],[4.565664606,47.646324931],[4.566089579,47.646097769],[4.565856126,47.645587743],[4.56529636,47.644898434],[4.565089938,47.644446562],[4.565273041,47.643513228],[4.565196338,47.641670497],[4.564584,47.641367205],[4.563746868,47.640438529],[4.561902026,47.639303657],[4.560349945,47.637883061],[4.560321378,47.637634967],[4.559709587,47.636983236],[4.559459048,47.636432013],[4.559115895,47.636038672],[4.555513677,47.634373475],[4.553811212,47.633037621],[4.553912066,47.632887734],[4.555085081,47.632280642],[4.555874539,47.632040558],[4.55732558,47.631743035],[4.556627098,47.630946599],[4.555700002,47.629479797],[4.555267775,47.628678005],[4.555253752,47.628059702],[4.554870499,47.627978378],[4.554666074,47.627452637],[4.554343397,47.62725617],[4.553000577,47.626967039],[4.55178428,47.62654027],[4.550086406,47.625717457],[4.547792276,47.624123784],[4.546340084,47.625249462],[4.544783561,47.626223453],[4.543435809,47.627418832],[4.542915191,47.627698494],[4.541730347,47.628035539],[4.541276277,47.628314315],[4.540289774,47.628602813],[4.538932711,47.629573191],[4.533962089,47.631692098],[4.531328563,47.632372148],[4.530150075,47.632844029],[4.529025117,47.633000103],[4.526888789,47.632860599],[4.524443066,47.633266156],[4.524043727,47.633274068],[4.521757463,47.632687193],[4.520819195,47.632524761],[4.519890002,47.632587271],[4.518120171,47.633250377],[4.515076613,47.633712119],[4.513284716,47.633835277],[4.50832127,47.634513456],[4.508192028,47.634606051],[4.507674169,47.636595116],[4.507071963,47.637061121],[4.505252019,47.640869284],[4.50474906,47.641597772],[4.503849303,47.64237998],[4.503503964,47.643172151],[4.503591571,47.643633756],[4.503515487,47.644006542],[4.503734498,47.644923788],[4.504271266,47.646196144],[4.504482891,47.648126271],[4.506544109,47.652946689],[4.507334952,47.655991053],[4.504558949,47.656492258],[4.501895496,47.656496812],[4.500772489,47.656742605],[4.486274335,47.658811219],[4.485877385,47.65886398],[4.485353574,47.659098401],[4.484124082,47.659975558],[4.482629338,47.66123507],[4.488579625,47.664256278],[4.488856261,47.664475115],[4.493533318,47.667025255],[4.499327944,47.666360504],[4.500136831,47.665979223],[4.500726763,47.665915835],[4.503203719,47.665992034],[4.504102162,47.665904855],[4.511181331,47.664819663],[4.51102358,47.664378779],[4.510914351,47.663392617],[4.509896921,47.663276129],[4.509534262,47.662563314],[4.510442037,47.661961021],[4.511239842,47.661946206],[4.515089339,47.661604683],[4.515223801,47.661647052],[4.518275381,47.66136438],[4.52299953,47.661275903],[4.526468825,47.661435899],[4.528526695,47.66126226],[4.529811467,47.661732488],[4.531147231,47.661842832],[4.5341426,47.661785545],[4.539458264,47.661505885],[4.540394309,47.660002723],[4.54036037,47.658458325],[4.541184595,47.657653429],[4.544271245,47.655970603],[4.54547007,47.655543335],[4.546090288,47.656070786],[4.547330498,47.655462898],[4.548205291,47.655670976],[4.548614983,47.656013949],[4.548331201,47.656198662],[4.547559476,47.656420446],[4.546519538,47.657088704],[4.546229039,47.657777647],[4.544400254,47.660242436],[4.544405468,47.660376506],[4.546317271,47.66151076],[4.54766881,47.66197991],[4.548077555,47.66219686],[4.549613543,47.663922108],[4.55168376,47.665637542],[4.550401751,47.666831193],[4.548871684,47.668480044],[4.547838893,47.669264345],[4.54930718,47.670946376],[4.549949995,47.671968647],[4.551413164,47.673515681],[4.553443742,47.672711793],[4.554868229,47.671739482],[4.555004107,47.671782688],[4.555701786,47.672534121],[4.556459473,47.673148813],[4.558460979,47.671626818],[4.558724746,47.671576488],[4.559469637,47.671752906],[4.559795175,47.671171497],[4.560643007,47.670402163],[4.561031156,47.669774901],[4.561353423,47.668445415],[4.561792111,47.667769761],[4.562291696,47.667262539],[4.563760723,47.666274213],[4.565667901,47.665595091],[4.570425489,47.664186269],[4.57150148,47.663661356],[4.572312249,47.662955447],[4.573650819,47.662569223],[4.572952872,47.661451486],[4.572139154,47.661106831],[4.571374817,47.660357286],[4.570791674,47.659153368],[4.56973583,47.657824358],[4.570962513,47.656900405],[4.572023938,47.656790702]]]],&quot;type&quot;:&quot;MultiPolygon&quot;}"/>
    <s v="47.649509782, 4.53489255"/>
  </r>
  <r>
    <x v="0"/>
    <x v="519"/>
    <s v="21275"/>
    <s v="CC Tille et Venelle"/>
    <s v="200070910"/>
    <s v="CC"/>
    <s v="Côte-d'Or"/>
    <s v="21"/>
    <s v="Bourgogne-Franche-Comté"/>
    <s v="27"/>
    <s v="BT &lt;= 36 kVA"/>
    <m/>
    <m/>
    <n v="0"/>
    <n v="0"/>
    <n v="0"/>
    <n v="0"/>
    <n v="0"/>
    <n v="0"/>
    <n v="0"/>
    <n v="0"/>
    <n v="0"/>
    <n v="0"/>
    <s v="{&quot;coordinates&quot;:[[[[5.135982426,47.601079684],[5.134646696,47.603400251],[5.133711892,47.605394714],[5.133602112,47.60631247],[5.132509383,47.608622258],[5.131821714,47.609640609],[5.130377398,47.611018533],[5.126925108,47.613670237],[5.126068981,47.6142414],[5.124992234,47.615225369],[5.122704721,47.616304281],[5.12163059,47.616552515],[5.119382007,47.616837371],[5.118690198,47.616854429],[5.117473017,47.61668652],[5.115854416,47.616235033],[5.113928689,47.616400479],[5.113045378,47.616760433],[5.111869002,47.617387706],[5.109539664,47.619337824],[5.109306986,47.619583342],[5.110863831,47.620560084],[5.111762101,47.621013865],[5.113051574,47.622433923],[5.115236685,47.623934992],[5.116077834,47.624894015],[5.117044088,47.625849863],[5.117761546,47.626711169],[5.118834488,47.627534506],[5.123457508,47.630172527],[5.12625248,47.631418289],[5.127335032,47.631675006],[5.128536613,47.631843103],[5.129448211,47.631821083],[5.130038497,47.631958889],[5.131190993,47.63193156],[5.132406982,47.632126368],[5.134091493,47.631645384],[5.137840217,47.631618242],[5.138828452,47.631746918],[5.139548478,47.632096603],[5.141808614,47.633977597],[5.143348198,47.634764243],[5.145105632,47.635169588],[5.146538206,47.635281034],[5.146692289,47.634640696],[5.148695449,47.634828969],[5.148421409,47.635235603],[5.148756555,47.635387013],[5.148766828,47.635708279],[5.149714399,47.635949266],[5.150375088,47.636211736],[5.150276753,47.635391451],[5.151015049,47.630044583],[5.151741408,47.62800612],[5.151930453,47.627706393],[5.152742876,47.627010688],[5.15331482,47.626363534],[5.153860392,47.625360288],[5.154663734,47.624870036],[5.155301717,47.62477092],[5.157125497,47.623627],[5.158994988,47.623088202],[5.159780216,47.621987748],[5.160789358,47.621319858],[5.161445756,47.621183448],[5.161965219,47.621184637],[5.163548078,47.62146327],[5.164271866,47.621872164],[5.164844074,47.621761607],[5.166991012,47.621827135],[5.16730508,47.621460227],[5.166957491,47.621198346],[5.16694387,47.620928466],[5.164722324,47.619613604],[5.162934279,47.618279865],[5.162888285,47.617769265],[5.163509155,47.617283227],[5.163845926,47.617443568],[5.165036369,47.617308944],[5.165984839,47.617315664],[5.16800216,47.616882925],[5.16898286,47.616798078],[5.170141763,47.616969238],[5.170697947,47.616924682],[5.172298097,47.617204675],[5.172437325,47.616960764],[5.171801342,47.616615118],[5.171728281,47.616292316],[5.170856557,47.615945647],[5.17026755,47.615575708],[5.168988461,47.615264511],[5.1690897,47.614773687],[5.169051948,47.614139572],[5.169362686,47.613561113],[5.171190904,47.611724425],[5.170586175,47.611228717],[5.169971125,47.610347805],[5.169724239,47.609482558],[5.169789791,47.608572784],[5.168977319,47.608435707],[5.169155718,47.607517533],[5.168941665,47.606181638],[5.168634558,47.605275186],[5.167064356,47.604903646],[5.166272389,47.604384378],[5.165941133,47.604062761],[5.165137802,47.602770208],[5.165155501,47.602418703],[5.165587244,47.601246407],[5.165105946,47.601492156],[5.164350597,47.601316169],[5.163206564,47.601897459],[5.161863313,47.601603586],[5.160364321,47.601606128],[5.158353269,47.60079781],[5.157273723,47.600571044],[5.157065699,47.600760382],[5.156175697,47.600578728],[5.154014861,47.600542988],[5.153941998,47.600683903],[5.154705133,47.601020993],[5.154942643,47.601265132],[5.154865012,47.601617741],[5.154133836,47.602601022],[5.152355134,47.602667151],[5.151281572,47.602523061],[5.150185819,47.602687323],[5.148897563,47.603030707],[5.148183289,47.602915091],[5.145817252,47.602810938],[5.143179722,47.602941337],[5.14226444,47.602892407],[5.141281167,47.6026088],[5.140111407,47.601791039],[5.138634476,47.601679441],[5.13758814,47.601349236],[5.136486572,47.600703075],[5.135982426,47.601079684]]]],&quot;type&quot;:&quot;MultiPolygon&quot;}"/>
    <s v="47.617293647, 5.143105989"/>
  </r>
  <r>
    <x v="0"/>
    <x v="520"/>
    <s v="21273"/>
    <s v="CC Ouche et Montagne"/>
    <s v="200039055"/>
    <s v="CC"/>
    <s v="Côte-d'Or"/>
    <s v="21"/>
    <s v="Bourgogne-Franche-Comté"/>
    <s v="27"/>
    <s v="BT &lt;= 36 kVA"/>
    <n v="10"/>
    <n v="25.812000000000001"/>
    <n v="0"/>
    <n v="0"/>
    <n v="0"/>
    <n v="0"/>
    <n v="0"/>
    <n v="0"/>
    <n v="0"/>
    <n v="0"/>
    <n v="0"/>
    <n v="0"/>
    <s v="{&quot;coordinates&quot;:[[[[4.841808762,47.278933383],[4.842154872,47.279341213],[4.841540823,47.279879551],[4.840371635,47.280784189],[4.840411162,47.281204091],[4.8401889,47.282248585],[4.839397915,47.282877064],[4.838651936,47.284009098],[4.838524001,47.28510432],[4.838659082,47.286073807],[4.838581512,47.286204707],[4.838580149,47.287286215],[4.838789634,47.287993381],[4.83871866,47.288433044],[4.83822049,47.288610229],[4.837439649,47.288726153],[4.836271916,47.288480796],[4.836089501,47.287867749],[4.835150689,47.287310792],[4.833956338,47.286827204],[4.833302377,47.286782609],[4.832618371,47.286633128],[4.831724419,47.286264538],[4.831181994,47.286308219],[4.828824934,47.287821292],[4.82572704,47.288957865],[4.825626281,47.288719021],[4.825701228,47.287692189],[4.824891373,47.287772466],[4.823468651,47.288317114],[4.822480901,47.288849511],[4.820549807,47.289547084],[4.819262759,47.290153485],[4.818800729,47.290579452],[4.818692892,47.29091252],[4.817842323,47.291590403],[4.816966406,47.291597819],[4.816938766,47.292071905],[4.817161888,47.292172867],[4.816650845,47.29252035],[4.815974604,47.292679514],[4.815692948,47.292882928],[4.814695258,47.293948494],[4.814331914,47.294829442],[4.815069954,47.295088044],[4.815112394,47.29544307],[4.815451946,47.295855581],[4.816106315,47.296300984],[4.819453132,47.297688427],[4.823142909,47.299035269],[4.824069917,47.299632129],[4.826099053,47.301224685],[4.829553351,47.302408444],[4.829569462,47.302764781],[4.8299181,47.302856536],[4.829681717,47.303223156],[4.828115468,47.303101059],[4.827945188,47.303309951],[4.826473898,47.302827044],[4.825615748,47.302778413],[4.825068044,47.302671765],[4.82439873,47.302765132],[4.823586848,47.302636516],[4.822694417,47.302006693],[4.822285267,47.302549803],[4.821742711,47.302672681],[4.821596175,47.302489482],[4.82161458,47.301666156],[4.821371769,47.301493473],[4.82041205,47.303133893],[4.818218462,47.304970133],[4.818192689,47.305303713],[4.817438415,47.305626191],[4.816489443,47.307472613],[4.816200653,47.308289361],[4.818503024,47.309893979],[4.81923646,47.309658268],[4.821429813,47.31073776],[4.822080372,47.310985987],[4.823788518,47.308418918],[4.823910687,47.308000978],[4.824379537,47.307421807],[4.825575632,47.306388162],[4.825985309,47.306133186],[4.825880409,47.305812465],[4.826715709,47.304993394],[4.829942508,47.306059158],[4.832108119,47.307448654],[4.829987447,47.310058376],[4.829647131,47.311028152],[4.829335671,47.3114851],[4.829298878,47.312115114],[4.828493779,47.313006663],[4.830641263,47.314672917],[4.831247963,47.31561245],[4.832016588,47.31718336],[4.833497463,47.318980744],[4.835014694,47.319165683],[4.83613138,47.319835091],[4.83704132,47.320653636],[4.837960294,47.321967294],[4.838806344,47.322349206],[4.838972262,47.322553688],[4.839280265,47.323735636],[4.839871189,47.324362009],[4.839832619,47.324782241],[4.839938638,47.324861604],[4.842074229,47.323995703],[4.843892114,47.322865565],[4.843999625,47.323026844],[4.845155825,47.323414591],[4.846386843,47.323974928],[4.84772279,47.325235955],[4.849865548,47.327040611],[4.851812973,47.32886095],[4.852968773,47.330037445],[4.853404008,47.330597799],[4.854598903,47.330220332],[4.855742479,47.329469974],[4.856509115,47.32908042],[4.857379532,47.329202472],[4.862343581,47.328285519],[4.862246502,47.328503191],[4.863404277,47.32847111],[4.865049216,47.328737357],[4.868018763,47.328588769],[4.868523463,47.328629275],[4.86923696,47.328846514],[4.870433221,47.327714255],[4.872889519,47.327813337],[4.874869695,47.328424326],[4.87618258,47.328472457],[4.877701833,47.328664916],[4.8809445,47.32871419],[4.88116959,47.328598883],[4.885334438,47.328658304],[4.887674929,47.328399661],[4.88906693,47.328437356],[4.890548794,47.328356508],[4.890932903,47.328131435],[4.890778913,47.327670191],[4.890374535,47.327545304],[4.890233923,47.327125265],[4.89056912,47.326790229],[4.891365593,47.32654133],[4.89159058,47.326386383],[4.891814633,47.325453429],[4.891747475,47.324750341],[4.891092273,47.323933465],[4.890973468,47.323493259],[4.891063618,47.321954656],[4.891643025,47.320734058],[4.891375663,47.319948683],[4.891337491,47.319165878],[4.89173575,47.31855516],[4.891733185,47.317655611],[4.895291607,47.309712846],[4.897375927,47.3075122],[4.900368561,47.303673944],[4.900380728,47.301810611],[4.900134637,47.300055963],[4.900258306,47.298575316],[4.900415519,47.298005426],[4.900810048,47.297221832],[4.901229264,47.296762012],[4.901663349,47.295862502],[4.902319198,47.295207893],[4.903567826,47.293688979],[4.903234158,47.29297585],[4.903280551,47.292043968],[4.903489688,47.290923912],[4.903134549,47.28982842],[4.903059427,47.288866111],[4.902755213,47.28808676],[4.9023247,47.287552615],[4.901803811,47.286633633],[4.901216856,47.284969212],[4.900652772,47.284286865],[4.900118931,47.284010149],[4.899809047,47.283629807],[4.899346222,47.283340218],[4.899140699,47.283029306],[4.899023849,47.282531437],[4.898180676,47.282150814],[4.89750813,47.281505347],[4.89680056,47.281179227],[4.896485677,47.280693599],[4.896063795,47.280288063],[4.895852457,47.279698984],[4.895946961,47.27941468],[4.896478089,47.278679289],[4.896663921,47.278058503],[4.896939728,47.277700094],[4.896808215,47.276636042],[4.897125501,47.275953672],[4.896703334,47.275839006],[4.89652742,47.275428549],[4.896266335,47.275304045],[4.8957664,47.274747597],[4.895289388,47.27514081],[4.894779055,47.275302233],[4.893932721,47.275878872],[4.893037912,47.276206854],[4.89247205,47.275430845],[4.892229447,47.275267308],[4.891450002,47.275452017],[4.891585942,47.275667723],[4.890986082,47.275842296],[4.889413024,47.275170036],[4.888617462,47.275047015],[4.887896797,47.275059647],[4.887483439,47.274931297],[4.887070593,47.275307222],[4.886604522,47.275373336],[4.886418506,47.27512512],[4.886621119,47.274677875],[4.886480213,47.274093937],[4.886127983,47.273746666],[4.885670966,47.273580299],[4.884838137,47.273563217],[4.884317755,47.273476218],[4.884481125,47.272739652],[4.884274027,47.272417934],[4.884224123,47.272013516],[4.8831212,47.271159737],[4.88012095,47.269847743],[4.87931526,47.269205232],[4.877803747,47.268429163],[4.87598749,47.267941664],[4.87537889,47.268016342],[4.8746719,47.267849472],[4.873496237,47.267862165],[4.873004907,47.268151058],[4.872635627,47.268184036],[4.871670237,47.268498586],[4.871839644,47.269108195],[4.871124965,47.270354317],[4.871083914,47.270733191],[4.871852703,47.271951775],[4.871214876,47.273164237],[4.870739823,47.273846376],[4.869881746,47.274852564],[4.868895668,47.275755449],[4.866757317,47.274304054],[4.866702206,47.274355369],[4.865389931,47.272876245],[4.865061438,47.272370043],[4.864785791,47.272166459],[4.864201037,47.271976847],[4.863169369,47.271108231],[4.862979697,47.270560171],[4.862520146,47.270355933],[4.862207274,47.270642814],[4.861327953,47.270847834],[4.859039701,47.271132169],[4.858216504,47.271315554],[4.857515964,47.271717591],[4.857098527,47.272387043],[4.856123327,47.273226608],[4.854788827,47.275348816],[4.854819731,47.276129053],[4.855044491,47.276238921],[4.855537049,47.277168461],[4.856052522,47.278799119],[4.855422155,47.278630904],[4.855573367,47.279101246],[4.855573547,47.280102595],[4.855685885,47.280481708],[4.854202032,47.28039107],[4.851471156,47.279747608],[4.850273426,47.279549698],[4.848508485,47.279403138],[4.847755389,47.279244041],[4.845888747,47.279217927],[4.844467146,47.279011813],[4.841808762,47.278933383]]]],&quot;type&quot;:&quot;MultiPolygon&quot;}"/>
    <s v="47.300305297, 4.863873416"/>
  </r>
  <r>
    <x v="0"/>
    <x v="520"/>
    <s v="21273"/>
    <s v="CC Ouche et Montagne"/>
    <s v="200039055"/>
    <s v="CC"/>
    <s v="Côte-d'Or"/>
    <s v="21"/>
    <s v="Bourgogne-Franche-Comté"/>
    <s v="27"/>
    <s v="BT &gt; 36 kVA"/>
    <n v="0"/>
    <n v="0"/>
    <n v="0"/>
    <n v="0"/>
    <n v="1"/>
    <n v="130.61799999999999"/>
    <n v="1"/>
    <n v="559.72500000000002"/>
    <n v="0"/>
    <n v="0"/>
    <n v="0"/>
    <n v="0"/>
    <s v="{&quot;coordinates&quot;:[[[[4.841808762,47.278933383],[4.842154872,47.279341213],[4.841540823,47.279879551],[4.840371635,47.280784189],[4.840411162,47.281204091],[4.8401889,47.282248585],[4.839397915,47.282877064],[4.838651936,47.284009098],[4.838524001,47.28510432],[4.838659082,47.286073807],[4.838581512,47.286204707],[4.838580149,47.287286215],[4.838789634,47.287993381],[4.83871866,47.288433044],[4.83822049,47.288610229],[4.837439649,47.288726153],[4.836271916,47.288480796],[4.836089501,47.287867749],[4.835150689,47.287310792],[4.833956338,47.286827204],[4.833302377,47.286782609],[4.832618371,47.286633128],[4.831724419,47.286264538],[4.831181994,47.286308219],[4.828824934,47.287821292],[4.82572704,47.288957865],[4.825626281,47.288719021],[4.825701228,47.287692189],[4.824891373,47.287772466],[4.823468651,47.288317114],[4.822480901,47.288849511],[4.820549807,47.289547084],[4.819262759,47.290153485],[4.818800729,47.290579452],[4.818692892,47.29091252],[4.817842323,47.291590403],[4.816966406,47.291597819],[4.816938766,47.292071905],[4.817161888,47.292172867],[4.816650845,47.29252035],[4.815974604,47.292679514],[4.815692948,47.292882928],[4.814695258,47.293948494],[4.814331914,47.294829442],[4.815069954,47.295088044],[4.815112394,47.29544307],[4.815451946,47.295855581],[4.816106315,47.296300984],[4.819453132,47.297688427],[4.823142909,47.299035269],[4.824069917,47.299632129],[4.826099053,47.301224685],[4.829553351,47.302408444],[4.829569462,47.302764781],[4.8299181,47.302856536],[4.829681717,47.303223156],[4.828115468,47.303101059],[4.827945188,47.303309951],[4.826473898,47.302827044],[4.825615748,47.302778413],[4.825068044,47.302671765],[4.82439873,47.302765132],[4.823586848,47.302636516],[4.822694417,47.302006693],[4.822285267,47.302549803],[4.821742711,47.302672681],[4.821596175,47.302489482],[4.82161458,47.301666156],[4.821371769,47.301493473],[4.82041205,47.303133893],[4.818218462,47.304970133],[4.818192689,47.305303713],[4.817438415,47.305626191],[4.816489443,47.307472613],[4.816200653,47.308289361],[4.818503024,47.309893979],[4.81923646,47.309658268],[4.821429813,47.31073776],[4.822080372,47.310985987],[4.823788518,47.308418918],[4.823910687,47.308000978],[4.824379537,47.307421807],[4.825575632,47.306388162],[4.825985309,47.306133186],[4.825880409,47.305812465],[4.826715709,47.304993394],[4.829942508,47.306059158],[4.832108119,47.307448654],[4.829987447,47.310058376],[4.829647131,47.311028152],[4.829335671,47.3114851],[4.829298878,47.312115114],[4.828493779,47.313006663],[4.830641263,47.314672917],[4.831247963,47.31561245],[4.832016588,47.31718336],[4.833497463,47.318980744],[4.835014694,47.319165683],[4.83613138,47.319835091],[4.83704132,47.320653636],[4.837960294,47.321967294],[4.838806344,47.322349206],[4.838972262,47.322553688],[4.839280265,47.323735636],[4.839871189,47.324362009],[4.839832619,47.324782241],[4.839938638,47.324861604],[4.842074229,47.323995703],[4.843892114,47.322865565],[4.843999625,47.323026844],[4.845155825,47.323414591],[4.846386843,47.323974928],[4.84772279,47.325235955],[4.849865548,47.327040611],[4.851812973,47.32886095],[4.852968773,47.330037445],[4.853404008,47.330597799],[4.854598903,47.330220332],[4.855742479,47.329469974],[4.856509115,47.32908042],[4.857379532,47.329202472],[4.862343581,47.328285519],[4.862246502,47.328503191],[4.863404277,47.32847111],[4.865049216,47.328737357],[4.868018763,47.328588769],[4.868523463,47.328629275],[4.86923696,47.328846514],[4.870433221,47.327714255],[4.872889519,47.327813337],[4.874869695,47.328424326],[4.87618258,47.328472457],[4.877701833,47.328664916],[4.8809445,47.32871419],[4.88116959,47.328598883],[4.885334438,47.328658304],[4.887674929,47.328399661],[4.88906693,47.328437356],[4.890548794,47.328356508],[4.890932903,47.328131435],[4.890778913,47.327670191],[4.890374535,47.327545304],[4.890233923,47.327125265],[4.89056912,47.326790229],[4.891365593,47.32654133],[4.89159058,47.326386383],[4.891814633,47.325453429],[4.891747475,47.324750341],[4.891092273,47.323933465],[4.890973468,47.323493259],[4.891063618,47.321954656],[4.891643025,47.320734058],[4.891375663,47.319948683],[4.891337491,47.319165878],[4.89173575,47.31855516],[4.891733185,47.317655611],[4.895291607,47.309712846],[4.897375927,47.3075122],[4.900368561,47.303673944],[4.900380728,47.301810611],[4.900134637,47.300055963],[4.900258306,47.298575316],[4.900415519,47.298005426],[4.900810048,47.297221832],[4.901229264,47.296762012],[4.901663349,47.295862502],[4.902319198,47.295207893],[4.903567826,47.293688979],[4.903234158,47.29297585],[4.903280551,47.292043968],[4.903489688,47.290923912],[4.903134549,47.28982842],[4.903059427,47.288866111],[4.902755213,47.28808676],[4.9023247,47.287552615],[4.901803811,47.286633633],[4.901216856,47.284969212],[4.900652772,47.284286865],[4.900118931,47.284010149],[4.899809047,47.283629807],[4.899346222,47.283340218],[4.899140699,47.283029306],[4.899023849,47.282531437],[4.898180676,47.282150814],[4.89750813,47.281505347],[4.89680056,47.281179227],[4.896485677,47.280693599],[4.896063795,47.280288063],[4.895852457,47.279698984],[4.895946961,47.27941468],[4.896478089,47.278679289],[4.896663921,47.278058503],[4.896939728,47.277700094],[4.896808215,47.276636042],[4.897125501,47.275953672],[4.896703334,47.275839006],[4.89652742,47.275428549],[4.896266335,47.275304045],[4.8957664,47.274747597],[4.895289388,47.27514081],[4.894779055,47.275302233],[4.893932721,47.275878872],[4.893037912,47.276206854],[4.89247205,47.275430845],[4.892229447,47.275267308],[4.891450002,47.275452017],[4.891585942,47.275667723],[4.890986082,47.275842296],[4.889413024,47.275170036],[4.888617462,47.275047015],[4.887896797,47.275059647],[4.887483439,47.274931297],[4.887070593,47.275307222],[4.886604522,47.275373336],[4.886418506,47.27512512],[4.886621119,47.274677875],[4.886480213,47.274093937],[4.886127983,47.273746666],[4.885670966,47.273580299],[4.884838137,47.273563217],[4.884317755,47.273476218],[4.884481125,47.272739652],[4.884274027,47.272417934],[4.884224123,47.272013516],[4.8831212,47.271159737],[4.88012095,47.269847743],[4.87931526,47.269205232],[4.877803747,47.268429163],[4.87598749,47.267941664],[4.87537889,47.268016342],[4.8746719,47.267849472],[4.873496237,47.267862165],[4.873004907,47.268151058],[4.872635627,47.268184036],[4.871670237,47.268498586],[4.871839644,47.269108195],[4.871124965,47.270354317],[4.871083914,47.270733191],[4.871852703,47.271951775],[4.871214876,47.273164237],[4.870739823,47.273846376],[4.869881746,47.274852564],[4.868895668,47.275755449],[4.866757317,47.274304054],[4.866702206,47.274355369],[4.865389931,47.272876245],[4.865061438,47.272370043],[4.864785791,47.272166459],[4.864201037,47.271976847],[4.863169369,47.271108231],[4.862979697,47.270560171],[4.862520146,47.270355933],[4.862207274,47.270642814],[4.861327953,47.270847834],[4.859039701,47.271132169],[4.858216504,47.271315554],[4.857515964,47.271717591],[4.857098527,47.272387043],[4.856123327,47.273226608],[4.854788827,47.275348816],[4.854819731,47.276129053],[4.855044491,47.276238921],[4.855537049,47.277168461],[4.856052522,47.278799119],[4.855422155,47.278630904],[4.855573367,47.279101246],[4.855573547,47.280102595],[4.855685885,47.280481708],[4.854202032,47.28039107],[4.851471156,47.279747608],[4.850273426,47.279549698],[4.848508485,47.279403138],[4.847755389,47.279244041],[4.845888747,47.279217927],[4.844467146,47.279011813],[4.841808762,47.278933383]]]],&quot;type&quot;:&quot;MultiPolygon&quot;}"/>
    <s v="47.300305297, 4.863873416"/>
  </r>
  <r>
    <x v="0"/>
    <x v="240"/>
    <s v="21272"/>
    <s v="CC des Terres d'Auxois"/>
    <s v="200071017"/>
    <s v="CC"/>
    <s v="Côte-d'Or"/>
    <s v="21"/>
    <s v="Bourgogne-Franche-Comté"/>
    <s v="27"/>
    <s v="BT &gt; 36 kVA"/>
    <n v="1"/>
    <n v="39.756"/>
    <n v="0"/>
    <n v="0"/>
    <n v="0"/>
    <n v="0"/>
    <n v="0"/>
    <n v="0"/>
    <n v="0"/>
    <n v="0"/>
    <n v="0"/>
    <n v="0"/>
    <s v="{&quot;coordinates&quot;:[[[[4.357738998,47.423038675],[4.357073253,47.423727988],[4.355978714,47.424511428],[4.355491018,47.424321741],[4.354623853,47.423815055],[4.35417528,47.424228124],[4.353239403,47.424572133],[4.351828844,47.424821716],[4.350787548,47.424826608],[4.349653447,47.424570573],[4.348689848,47.425870109],[4.348123603,47.425458022],[4.347419173,47.426145025],[4.34653507,47.427285164],[4.346083948,47.427653213],[4.345321645,47.428520936],[4.344227791,47.429395185],[4.341888139,47.428895504],[4.340822499,47.428779044],[4.33988365,47.42848015],[4.337083497,47.428078409],[4.33353641,47.427195391],[4.331088149,47.426534683],[4.331079415,47.426289896],[4.329064998,47.425306369],[4.328818861,47.425117413],[4.328359383,47.425259509],[4.327894137,47.425222505],[4.32781606,47.424909185],[4.321764777,47.423438548],[4.3181895,47.42273455],[4.317716119,47.422473419],[4.316397928,47.422274967],[4.316000641,47.42284306],[4.315683808,47.422527932],[4.315086163,47.421635272],[4.31426408,47.420893698],[4.3144802,47.420132288],[4.314224638,47.419826367],[4.314101254,47.419392907],[4.314085723,47.418543182],[4.313888279,47.41817268],[4.31339998,47.417787456],[4.311008436,47.416760161],[4.309865162,47.416385003],[4.308902886,47.416359822],[4.307045336,47.415303929],[4.3058362,47.414781819],[4.304429286,47.414906544],[4.305499229,47.413907791],[4.305117306,47.413420503],[4.305541789,47.412333556],[4.305434999,47.412251025],[4.303961573,47.412037971],[4.304056875,47.411593946],[4.303335858,47.411177977],[4.301272826,47.410332268],[4.300392343,47.410065717],[4.299489301,47.409524815],[4.299628548,47.408922746],[4.299505057,47.408369529],[4.29909517,47.408147227],[4.29804114,47.407667421],[4.297396863,47.407678211],[4.296312515,47.40720503],[4.294000932,47.405666017],[4.293639689,47.40520457],[4.2935355,47.4048438],[4.29267203,47.404672437],[4.292242909,47.404200036],[4.291566687,47.404094108],[4.29085686,47.404079481],[4.289747547,47.40454735],[4.288712587,47.405240365],[4.287993952,47.405522023],[4.287370285,47.405672079],[4.284842675,47.40578466],[4.285003508,47.405302113],[4.283568615,47.405911268],[4.283443017,47.406093618],[4.282838449,47.40587881],[4.28060225,47.406366218],[4.279714979,47.406419199],[4.278944383,47.406304333],[4.278153542,47.406452576],[4.277690927,47.406628719],[4.277047502,47.406452121],[4.276623924,47.406151564],[4.276102613,47.406870336],[4.275711767,47.406830508],[4.274825106,47.407857587],[4.274352077,47.408098653],[4.273531107,47.408264301],[4.272800396,47.408656734],[4.27282543,47.409375811],[4.273327259,47.410402078],[4.272273682,47.412335777],[4.271798865,47.414739402],[4.272533247,47.415000564],[4.272299681,47.415554109],[4.272893569,47.416712615],[4.27367194,47.417651223],[4.274842865,47.418306427],[4.276925933,47.420109411],[4.277864123,47.420791449],[4.278539556,47.42169064],[4.281516201,47.423959082],[4.280955838,47.424602673],[4.280699992,47.425054744],[4.281004862,47.42593189],[4.281176393,47.426891531],[4.28252928,47.426157279],[4.283727175,47.427482828],[4.285660534,47.42650265],[4.286993941,47.427611495],[4.288188236,47.428395052],[4.28889677,47.428673504],[4.28955809,47.428147597],[4.291562063,47.429880073],[4.292293271,47.430711943],[4.291745067,47.431142076],[4.292102876,47.432224776],[4.292746965,47.432413889],[4.290051331,47.438329113],[4.29040207,47.438732162],[4.291279147,47.439005129],[4.292348497,47.43899686],[4.294810565,47.438798435],[4.295692857,47.438847135],[4.29754743,47.439865425],[4.304173891,47.442347326],[4.306450858,47.443042934],[4.306725502,47.44271394],[4.309800108,47.443572483],[4.30990847,47.443662194],[4.311803573,47.444366497],[4.312581791,47.444550389],[4.312757992,47.444429561],[4.314119278,47.44474011],[4.314449348,47.444994771],[4.314999093,47.445169523],[4.316405144,47.445356198],[4.317510881,47.445311275],[4.317787408,47.445438689],[4.318978268,47.445562947],[4.319332064,47.445702086],[4.320302163,47.44564607],[4.320926272,47.445767733],[4.321482291,47.446034214],[4.323915292,47.446690799],[4.325073617,47.447053947],[4.325986272,47.448000582],[4.327795891,47.449203471],[4.328193005,47.449695911],[4.328066895,47.450230332],[4.327480794,47.451109416],[4.327483931,47.451503715],[4.326857005,47.452503902],[4.326701545,47.453676072],[4.325398467,47.45567609],[4.325590313,47.456294216],[4.325210334,47.456548827],[4.324769076,47.457009403],[4.325180478,47.457970747],[4.325510966,47.458451349],[4.326804273,47.459429652],[4.327864212,47.460845449],[4.328410759,47.462167161],[4.328893619,47.463917241],[4.329999292,47.465832163],[4.330491918,47.46706355],[4.331453784,47.466768059],[4.331627301,47.466217791],[4.332242209,47.465905555],[4.332671156,47.465803413],[4.333015999,47.465362819],[4.334513155,47.464439964],[4.335005734,47.463855422],[4.335041174,47.46330673],[4.335736781,47.462133758],[4.336921496,47.460878639],[4.337054189,47.460876215],[4.338211628,47.461665989],[4.339160659,47.462189858],[4.340033736,47.462489517],[4.340834649,47.462610841],[4.341409179,47.462015423],[4.341717203,47.461380759],[4.3421626,47.460877756],[4.342794051,47.460012482],[4.343291184,47.458556353],[4.343331383,47.457883359],[4.343861272,47.458104121],[4.344407296,47.458544369],[4.344790169,47.458672292],[4.34612938,47.458716235],[4.34571283,47.45825199],[4.346305013,47.458151511],[4.347246877,47.458495337],[4.348876026,47.459456908],[4.349075072,47.459453701],[4.349849654,47.458900036],[4.350732018,47.459357062],[4.351689576,47.458848077],[4.352517609,47.458204643],[4.354471107,47.457080851],[4.354534715,47.456709183],[4.354112554,47.455342922],[4.352441031,47.453333052],[4.352390242,47.452635901],[4.352878329,47.45220078],[4.353434748,47.452211418],[4.355057119,47.452540964],[4.356105667,47.45243422],[4.356701313,47.45205455],[4.356964874,47.451717462],[4.356875474,47.451070278],[4.355878641,47.449758434],[4.355034826,47.449089424],[4.352398859,47.447720993],[4.351261835,47.447368672],[4.350243001,47.44670256],[4.349966376,47.446206094],[4.349857019,47.445079269],[4.3501355,47.44464929],[4.350801046,47.44430665],[4.352419814,47.44439859],[4.3547016,47.443523955],[4.355230058,47.443219798],[4.355912577,47.442605935],[4.356171935,47.441999701],[4.356920745,47.44101773],[4.357522946,47.44084955],[4.357930542,47.440595407],[4.358731656,47.440578854],[4.359045396,47.440339307],[4.359718013,47.439233962],[4.359522439,47.438220687],[4.360402498,47.437970017],[4.361773013,47.437281449],[4.361330649,47.436740131],[4.361434942,47.436405792],[4.360750839,47.435854695],[4.359829252,47.435513443],[4.358539499,47.433420857],[4.358574046,47.433161161],[4.359478999,47.432953422],[4.362984485,47.431386367],[4.363712756,47.431328316],[4.368047218,47.430591388],[4.368255817,47.430498903],[4.369498144,47.42927065],[4.368707698,47.428451652],[4.366350177,47.426686815],[4.365720703,47.426350281],[4.364783263,47.425641922],[4.364160718,47.425316103],[4.360219454,47.424124302],[4.357738998,47.423038675]]]],&quot;type&quot;:&quot;MultiPolygon&quot;}"/>
    <s v="47.433067236, 4.320016084"/>
  </r>
  <r>
    <x v="0"/>
    <x v="521"/>
    <s v="21270"/>
    <s v="Dijon Métropole"/>
    <s v="242100410"/>
    <s v="ME"/>
    <s v="Côte-d'Or"/>
    <s v="21"/>
    <s v="Bourgogne-Franche-Comté"/>
    <s v="27"/>
    <s v="BT &lt;= 36 kVA"/>
    <m/>
    <m/>
    <n v="0"/>
    <n v="0"/>
    <n v="0"/>
    <n v="0"/>
    <n v="0"/>
    <n v="0"/>
    <n v="0"/>
    <n v="0"/>
    <n v="0"/>
    <n v="0"/>
    <s v="{&quot;coordinates&quot;:[[[[4.912507232,47.294277703],[4.913444792,47.2941785],[4.914422175,47.293859809],[4.915111585,47.293408985],[4.91563649,47.29268802],[4.915978146,47.292396018],[4.917272734,47.291806414],[4.918701326,47.290856177],[4.91999945,47.290367339],[4.921204997,47.290214109],[4.923877799,47.289196371],[4.926211091,47.288678587],[4.927376072,47.287875796],[4.928025122,47.287891127],[4.929040009,47.288437979],[4.931309583,47.288653268],[4.934290313,47.288512663],[4.935073405,47.288280781],[4.935403309,47.287960098],[4.935341885,47.286549115],[4.934152723,47.284507665],[4.934061329,47.284064334],[4.934190865,47.2835822],[4.935301747,47.282606425],[4.936601699,47.280636013],[4.936385968,47.280304622],[4.937186645,47.279352914],[4.937860922,47.278272737],[4.938128531,47.278098068],[4.937541982,47.277097484],[4.937495274,47.276499418],[4.937277939,47.275866381],[4.937247064,47.274936659],[4.937081276,47.274595429],[4.936709712,47.272509725],[4.936275905,47.271082437],[4.933898425,47.26935618],[4.93315786,47.268519334],[4.931853515,47.267639645],[4.931041329,47.266906639],[4.930035524,47.266233582],[4.929403843,47.265552491],[4.927084449,47.265949461],[4.925201071,47.26655347],[4.92397605,47.266369381],[4.922766102,47.266088673],[4.919095787,47.264814895],[4.918004286,47.264700575],[4.91712056,47.264959227],[4.91658527,47.265306669],[4.916181571,47.265857252],[4.915945977,47.266373539],[4.915733666,47.26739463],[4.911514323,47.267345378],[4.910266876,47.267422663],[4.908817362,47.267695971],[4.906487294,47.267127349],[4.906577193,47.266603572],[4.90516242,47.266774505],[4.90459237,47.266703722],[4.903871711,47.266825417],[4.903048746,47.265515168],[4.902649935,47.265161506],[4.901881541,47.264756271],[4.900751391,47.263922012],[4.900130508,47.26327301],[4.900050404,47.262878096],[4.899530675,47.263668256],[4.8993339,47.264351366],[4.899591966,47.267161243],[4.900514385,47.269527086],[4.900491616,47.270566649],[4.899486866,47.272159903],[4.897272403,47.2737063],[4.896878959,47.274254841],[4.896506318,47.275205568],[4.89652742,47.275428549],[4.896703334,47.275839006],[4.897125501,47.275953672],[4.897325908,47.275858542],[4.897690465,47.275053827],[4.900066949,47.275394039],[4.900434581,47.275575323],[4.901551611,47.275919923],[4.904511545,47.276629594],[4.90497278,47.276949806],[4.904614212,47.277696814],[4.904584451,47.278499657],[4.904671373,47.27901062],[4.905224761,47.280585529],[4.906151736,47.282021922],[4.90723939,47.283025224],[4.907588592,47.283467936],[4.908620865,47.285965178],[4.909443437,47.287288898],[4.910662189,47.288587178],[4.910979764,47.289069123],[4.911102625,47.289992821],[4.911461508,47.29133767],[4.911955711,47.292467768],[4.912507232,47.294277703]]]],&quot;type&quot;:&quot;MultiPolygon&quot;}"/>
    <s v="47.277407139, 4.919079052"/>
  </r>
  <r>
    <x v="0"/>
    <x v="242"/>
    <s v="21269"/>
    <s v="CC Auxonne Pontailler Val de Saône"/>
    <s v="200070902"/>
    <s v="CC"/>
    <s v="Côte-d'Or"/>
    <s v="21"/>
    <s v="Bourgogne-Franche-Comté"/>
    <s v="27"/>
    <s v="BT &lt;= 36 kVA"/>
    <n v="14"/>
    <n v="37.459000000000003"/>
    <n v="0"/>
    <n v="0"/>
    <n v="0"/>
    <n v="0"/>
    <n v="0"/>
    <n v="0"/>
    <n v="0"/>
    <n v="0"/>
    <n v="0"/>
    <n v="0"/>
    <s v="{&quot;coordinates&quot;:[[[[5.449261127,47.203217783],[5.448997373,47.203636785],[5.447804579,47.204028586],[5.447349127,47.204620968],[5.446523053,47.205085169],[5.445753809,47.20569498],[5.445565653,47.206004292],[5.444932782,47.206358118],[5.444787251,47.207052931],[5.445070846,47.207389213],[5.445642792,47.207323097],[5.446776326,47.207515328],[5.447217566,47.20739432],[5.447667987,47.207446051],[5.447986097,47.207669009],[5.447886623,47.207980954],[5.447429994,47.208083375],[5.447543206,47.208363805],[5.448064993,47.208502296],[5.449319862,47.208368585],[5.44991011,47.208907335],[5.450575047,47.209083319],[5.451005284,47.209068813],[5.453109859,47.209394454],[5.453362361,47.209569248],[5.452486125,47.210963181],[5.451825107,47.212323729],[5.448673647,47.217836939],[5.448301482,47.217879932],[5.447703207,47.217631369],[5.446002415,47.217353844],[5.444534421,47.217253325],[5.443749767,47.217150085],[5.443455758,47.217603935],[5.442103092,47.218907846],[5.441256302,47.219241837],[5.440537737,47.21966319],[5.439458274,47.221280159],[5.438992868,47.22174571],[5.43780458,47.221780625],[5.436694593,47.221588707],[5.436093002,47.221675214],[5.435475368,47.222020555],[5.434251923,47.223323451],[5.433129413,47.224842181],[5.43198446,47.225222892],[5.430945966,47.225326647],[5.430079118,47.225103443],[5.42894324,47.224456242],[5.426568832,47.223932249],[5.425999952,47.224099981],[5.423834521,47.2251901],[5.42312763,47.224642853],[5.422403368,47.224854347],[5.419961866,47.225306169],[5.417715035,47.225618773],[5.414775003,47.226217789],[5.414235357,47.225594949],[5.41466513,47.225184288],[5.413652256,47.224975715],[5.412963566,47.225774556],[5.411982434,47.226332693],[5.411929393,47.227302035],[5.410829285,47.227950003],[5.410562568,47.228194233],[5.409628436,47.231307513],[5.409480233,47.23142318],[5.407970352,47.231397819],[5.406648757,47.230527291],[5.405547363,47.228637107],[5.405290924,47.226835658],[5.404081501,47.226755376],[5.403181773,47.226800158],[5.40284371,47.226720703],[5.40330032,47.227855102],[5.403324802,47.229112848],[5.403051822,47.229661621],[5.402232936,47.230273949],[5.401074633,47.230866284],[5.396646001,47.231571318],[5.39526993,47.231848355],[5.393940049,47.232301855],[5.392818003,47.232969012],[5.392211652,47.233666044],[5.391918439,47.234179177],[5.391931449,47.234947186],[5.392220347,47.236060764],[5.392776305,47.237321043],[5.393798341,47.238831088],[5.394899254,47.240032365],[5.396644753,47.241362612],[5.397728835,47.242094959],[5.39919994,47.242785961],[5.400629752,47.243173371],[5.402709554,47.243425701],[5.404767486,47.243898214],[5.405873224,47.244283277],[5.406735922,47.244675177],[5.407183,47.244971224],[5.408077824,47.245873132],[5.408628979,47.247163161],[5.4086816,47.247688064],[5.4085928,47.248274449],[5.408080006,47.249435267],[5.409087671,47.250019587],[5.413539856,47.255758871],[5.416695177,47.257675536],[5.420317956,47.258539377],[5.420605566,47.257992966],[5.420578941,47.257254965],[5.42030854,47.256626532],[5.420382819,47.256366487],[5.420776032,47.256197056],[5.421695948,47.25609048],[5.422437724,47.254086283],[5.421540908,47.253236761],[5.421396724,47.25256156],[5.421759787,47.251371383],[5.422315108,47.25048522],[5.422606336,47.249228087],[5.423251244,47.248481452],[5.422114222,47.247671182],[5.421961574,47.246954726],[5.422367234,47.245624948],[5.42236459,47.245126024],[5.422786645,47.244219222],[5.422953237,47.243132217],[5.423415774,47.243094626],[5.422947773,47.241426434],[5.42337313,47.241444562],[5.427005432,47.241164108],[5.429477956,47.239979245],[5.434874067,47.238728443],[5.437133489,47.238858392],[5.440241341,47.240606094],[5.441460815,47.241248727],[5.441775298,47.241300648],[5.443956977,47.241317716],[5.445881299,47.241433847],[5.448538196,47.241082324],[5.450255415,47.241848555],[5.450999173,47.242438998],[5.451962431,47.242360981],[5.454740316,47.241820313],[5.455119631,47.242104105],[5.455652636,47.241988333],[5.45650086,47.241390311],[5.45716861,47.241126664],[5.457693872,47.240812894],[5.45881879,47.240395431],[5.460101182,47.240182675],[5.4607739,47.239883774],[5.461509635,47.239401589],[5.462707491,47.23953827],[5.462944533,47.239487298],[5.464686637,47.23819649],[5.465038703,47.238000756],[5.465594643,47.237896159],[5.466035514,47.237676015],[5.466642479,47.237732453],[5.467023767,47.237626161],[5.467739071,47.23770911],[5.468517926,47.238052805],[5.469497603,47.238132814],[5.470311406,47.238488363],[5.471336569,47.238780854],[5.473880599,47.238913928],[5.47507137,47.238493997],[5.476712753,47.238612054],[5.477268239,47.238383113],[5.478945146,47.238382386],[5.479279239,47.23817078],[5.480207651,47.237081777],[5.47757225,47.233902806],[5.476436771,47.231874363],[5.476341547,47.231500803],[5.473921452,47.230978741],[5.474131867,47.230378882],[5.47421721,47.228986367],[5.475618724,47.226945153],[5.476024899,47.225916871],[5.476899653,47.224957835],[5.477374844,47.224137037],[5.478494853,47.22319346],[5.479245323,47.221175122],[5.480431622,47.218833097],[5.480544816,47.218277636],[5.480069132,47.217365488],[5.478746621,47.217182123],[5.477490693,47.21680817],[5.478389756,47.216466485],[5.478837165,47.216421785],[5.478294366,47.21583082],[5.476686025,47.216128222],[5.475543787,47.216212983],[5.473921903,47.216044067],[5.473191495,47.215712887],[5.473042209,47.214909937],[5.473325354,47.21416801],[5.473945189,47.213331524],[5.474246501,47.213099911],[5.469241304,47.210554106],[5.466634504,47.208474955],[5.465511908,47.207773781],[5.464334718,47.20686119],[5.454280417,47.204341905],[5.449261127,47.203217783]]]],&quot;type&quot;:&quot;MultiPolygon&quot;}"/>
    <s v="47.230242194, 5.440596619"/>
  </r>
  <r>
    <x v="0"/>
    <x v="522"/>
    <s v="21267"/>
    <s v="CC de Gevrey-Chambertin et de Nuits-Saint-Georges"/>
    <s v="200070894"/>
    <s v="CC"/>
    <s v="Côte-d'Or"/>
    <s v="21"/>
    <s v="Bourgogne-Franche-Comté"/>
    <s v="27"/>
    <s v="BT &lt;= 36 kVA"/>
    <n v="16"/>
    <n v="79.828999999999994"/>
    <n v="0"/>
    <n v="0"/>
    <n v="0"/>
    <n v="0"/>
    <n v="0"/>
    <n v="0"/>
    <n v="0"/>
    <n v="0"/>
    <n v="0"/>
    <n v="0"/>
    <s v="{&quot;coordinates&quot;:[[[[4.967815991,47.174425399],[4.968208122,47.174133255],[4.968465,47.174151402],[4.96915674,47.173782114],[4.970372228,47.173289538],[4.970722119,47.173287185],[4.971350321,47.17356377],[4.972021965,47.173439761],[4.972331805,47.173209342],[4.97291524,47.173345292],[4.9745373,47.173352761],[4.974728772,47.173100039],[4.975419103,47.172729836],[4.977300113,47.172021399],[4.977875358,47.171646843],[4.979087872,47.171400079],[4.979444948,47.171126505],[4.980857046,47.170777247],[4.981587245,47.170738634],[4.981821486,47.170608544],[4.983579621,47.170547814],[4.983308073,47.170346236],[4.983091111,47.169833926],[4.983489154,47.169848721],[4.984295272,47.169720534],[4.983971167,47.168486903],[4.98446961,47.168395507],[4.984249101,47.167643708],[4.987886949,47.166671717],[4.989426567,47.166025673],[4.991662894,47.164795758],[4.992514387,47.164504628],[4.993621504,47.164270328],[4.993550831,47.164073419],[4.997664168,47.162403981],[4.99756517,47.162262498],[4.999175651,47.161575471],[5.000407733,47.160797698],[5.001711112,47.160233917],[5.003188105,47.159297879],[5.005490985,47.158098052],[5.006202603,47.157813744],[5.006233759,47.15762228],[5.007505434,47.157061682],[5.009512595,47.156539635],[5.010276947,47.155865334],[5.010415201,47.155254138],[5.010588036,47.155003476],[5.010537182,47.154631518],[5.01082841,47.153874471],[5.011075298,47.153733292],[5.011489765,47.153059657],[5.012490692,47.152147075],[5.012853143,47.151601321],[5.013113889,47.151442786],[5.013730016,47.150479247],[5.014386171,47.149704131],[5.014744123,47.149533092],[5.01518151,47.14908599],[5.014259509,47.144482033],[5.014225648,47.144141299],[5.013531276,47.144033607],[5.011938691,47.144544925],[5.011697197,47.144228515],[5.011113423,47.144431388],[5.009813294,47.143619134],[5.009208549,47.143825965],[5.008317749,47.143936892],[5.004781037,47.14399372],[5.003068084,47.144358404],[5.001251907,47.14457445],[4.998777299,47.144726193],[4.997741778,47.14467293],[4.996909142,47.144537806],[4.996339225,47.144581862],[4.99599179,47.1449661],[4.99498696,47.144636705],[4.993236149,47.144337265],[4.990875856,47.144046486],[4.989303191,47.1437088],[4.988361014,47.143608819],[4.988118182,47.146256193],[4.987587078,47.146637256],[4.987520782,47.147380472],[4.985750169,47.147082159],[4.983575842,47.146824962],[4.983523949,47.146742098],[4.981373602,47.146561899],[4.981825014,47.148856944],[4.978455707,47.149059591],[4.976819646,47.149226239],[4.977179227,47.151505755],[4.976497178,47.151554329],[4.976624099,47.152818368],[4.975954467,47.152846014],[4.976391687,47.155226869],[4.976498609,47.15555015],[4.975621533,47.155610153],[4.975790834,47.156122391],[4.974866312,47.156112954],[4.975027828,47.156845065],[4.974920331,47.157009903],[4.97549841,47.157868188],[4.973639378,47.158514994],[4.973757308,47.15888672],[4.971631518,47.15942547],[4.972523643,47.160675571],[4.972314721,47.160919584],[4.969974088,47.161326876],[4.970666763,47.162358845],[4.969151346,47.162514317],[4.969479628,47.163764124],[4.96908915,47.163810392],[4.969187987,47.164238282],[4.96865439,47.164306796],[4.96867301,47.164527118],[4.968189307,47.16476859],[4.96688029,47.164792641],[4.964570579,47.165075918],[4.964369079,47.165018099],[4.962320493,47.165510333],[4.962191982,47.165245043],[4.959042628,47.166260188],[4.958674596,47.166524878],[4.958354948,47.165905294],[4.956730352,47.166184925],[4.956675396,47.166053471],[4.954942033,47.166465497],[4.954975629,47.166627031],[4.953810543,47.16672505],[4.953091626,47.166600297],[4.953048348,47.166754122],[4.952459946,47.166805474],[4.952407341,47.166592928],[4.950837871,47.166682427],[4.949553337,47.166873373],[4.949449308,47.166662593],[4.948190919,47.166882802],[4.948086259,47.166690943],[4.947286209,47.167279862],[4.947045327,47.167155134],[4.944336724,47.168355177],[4.944244609,47.168290983],[4.940376463,47.169308675],[4.939268174,47.169665855],[4.938537371,47.169797869],[4.937210979,47.17033339],[4.938394965,47.171417654],[4.939534176,47.172210877],[4.938194035,47.173356314],[4.937786631,47.173852136],[4.937015035,47.174393674],[4.93619826,47.17511157],[4.934305947,47.175633102],[4.933609111,47.175977946],[4.933833214,47.176628006],[4.934006516,47.17766525],[4.933949935,47.178185815],[4.934114803,47.178583807],[4.934627347,47.177814277],[4.935949691,47.176903327],[4.936755348,47.176756571],[4.938136028,47.176257074],[4.940075581,47.175837351],[4.940764583,47.175606068],[4.941458587,47.175110834],[4.942211158,47.174372363],[4.943608105,47.173850912],[4.945097829,47.173668296],[4.945356808,47.173562182],[4.947964594,47.17365702],[4.947775373,47.174522938],[4.94781185,47.174764575],[4.948306922,47.174868815],[4.949125485,47.174861341],[4.950346304,47.174729113],[4.950453747,47.174486853],[4.951115815,47.17420643],[4.951952143,47.174142802],[4.953568262,47.174386612],[4.953501767,47.17360965],[4.954159294,47.173677803],[4.954082559,47.173091933],[4.954766082,47.172312216],[4.955383308,47.171889335],[4.955324137,47.171532812],[4.955671278,47.170546236],[4.955527688,47.169756167],[4.955523978,47.168817844],[4.957437595,47.168603589],[4.957701659,47.168093908],[4.960350253,47.167756403],[4.962900989,47.167597007],[4.962516382,47.169725258],[4.962475609,47.170961522],[4.962689571,47.171976433],[4.964621044,47.171633878],[4.964897065,47.172140714],[4.96667461,47.171778223],[4.967889101,47.17422153],[4.967815991,47.174425399]]]],&quot;type&quot;:&quot;MultiPolygon&quot;}"/>
    <s v="47.159223964, 4.982765188"/>
  </r>
  <r>
    <x v="0"/>
    <x v="523"/>
    <s v="21265"/>
    <s v="CC de Gevrey-Chambertin et de Nuits-Saint-Georges"/>
    <s v="200070894"/>
    <s v="CC"/>
    <s v="Côte-d'Or"/>
    <s v="21"/>
    <s v="Bourgogne-Franche-Comté"/>
    <s v="27"/>
    <s v="BT &lt;= 36 kVA"/>
    <m/>
    <m/>
    <n v="0"/>
    <n v="0"/>
    <n v="0"/>
    <n v="0"/>
    <n v="0"/>
    <n v="0"/>
    <n v="0"/>
    <n v="0"/>
    <n v="0"/>
    <n v="0"/>
    <s v="{&quot;coordinates&quot;:[[[[4.91592196,47.250820153],[4.914010357,47.251585651],[4.912906202,47.251628187],[4.911831676,47.252169112],[4.911049261,47.252184712],[4.910533657,47.251967178],[4.910441487,47.252425261],[4.910543785,47.253107971],[4.909736153,47.253642677],[4.909120786,47.253334927],[4.908955924,47.253608698],[4.908060149,47.253374898],[4.906634994,47.254734712],[4.907588946,47.255265637],[4.906902382,47.255523672],[4.904796379,47.255813133],[4.904284713,47.255968321],[4.904006423,47.256326794],[4.903901017,47.256749067],[4.905440654,47.258839093],[4.906161616,47.260519316],[4.906661561,47.260703808],[4.907696837,47.260765127],[4.90864574,47.260703587],[4.910908304,47.260273701],[4.913006631,47.258389439],[4.913571237,47.258086554],[4.913912694,47.258500561],[4.915240699,47.257905904],[4.915953525,47.257679805],[4.919083512,47.256395234],[4.91996091,47.257889084],[4.920897899,47.258754276],[4.921152015,47.259831593],[4.921411814,47.260105549],[4.922010879,47.259509383],[4.922873121,47.259133979],[4.924164209,47.258988291],[4.925707722,47.259021204],[4.926562067,47.258832312],[4.927847022,47.258921721],[4.928591881,47.259110153],[4.929655777,47.259084349],[4.931151636,47.258453395],[4.933039568,47.257875321],[4.933959542,47.257452944],[4.934845156,47.257546234],[4.935823531,47.257791057],[4.937576638,47.258024732],[4.938884246,47.257935336],[4.940074766,47.257680387],[4.940732496,47.258312357],[4.943596864,47.256829842],[4.946462633,47.256120784],[4.951494111,47.255062742],[4.956617118,47.25423527],[4.957284625,47.254513976],[4.957812658,47.254994051],[4.958005227,47.255305986],[4.959556831,47.255163606],[4.960733611,47.254898768],[4.961712511,47.254431043],[4.962651005,47.254161211],[4.963606668,47.253746094],[4.964892171,47.253345192],[4.9661542,47.253134686],[4.968062446,47.252945619],[4.969382003,47.253331157],[4.970224564,47.25376531],[4.970754193,47.253600517],[4.971653779,47.253894108],[4.97214595,47.25425856],[4.973069847,47.254132977],[4.973491213,47.254261787],[4.979125774,47.253076998],[4.980023251,47.252558273],[4.980394006,47.252497909],[4.98297269,47.252701485],[4.983706211,47.252830323],[4.98482617,47.252821963],[4.987301738,47.253490988],[4.988428768,47.253673387],[4.989810217,47.253725334],[4.991229754,47.25362712],[4.991638403,47.253554362],[4.990433023,47.25054203],[4.99576034,47.250220812],[4.998124509,47.249600141],[5.000713301,47.249152952],[5.003138092,47.248884145],[5.0043877,47.248949901],[5.010060744,47.248260023],[5.010714458,47.248270301],[5.011918825,47.248010761],[5.012224719,47.247491238],[5.013135763,47.246886461],[5.013307825,47.246325131],[5.01574764,47.244345645],[5.01679299,47.24319907],[5.01732197,47.24274139],[5.017638476,47.242330632],[5.016975214,47.241535277],[5.01815812,47.240990566],[5.019148546,47.240391559],[5.0203058,47.24015076],[5.021913083,47.239957033],[5.022116291,47.238890831],[5.022706089,47.237802573],[5.022309968,47.236938645],[5.02213809,47.235989754],[5.017395858,47.235935504],[5.001514814,47.238178528],[4.989956228,47.24037765],[4.986583443,47.24117755],[4.985281674,47.238368534],[4.977860111,47.24039105],[4.97141405,47.242345164],[4.971308036,47.242194775],[4.970179266,47.24238957],[4.97015018,47.242570172],[4.966837573,47.242712874],[4.954738231,47.243995465],[4.949536626,47.244051536],[4.949158863,47.243881383],[4.947621824,47.243833372],[4.947475137,47.244018645],[4.944758407,47.243748164],[4.943795722,47.243419405],[4.939601171,47.243567105],[4.934727884,47.243374776],[4.932918662,47.244288376],[4.930897712,47.245089305],[4.930059259,47.245567039],[4.928036818,47.247435066],[4.928485152,47.248467719],[4.929949897,47.24845145],[4.930647515,47.248248924],[4.931761429,47.247744084],[4.932271043,47.247646439],[4.933306335,47.247125784],[4.934144942,47.246836235],[4.937743422,47.247204799],[4.938066112,47.247094943],[4.939499492,47.247236671],[4.943895962,47.249154115],[4.943979919,47.249281483],[4.942173333,47.249683679],[4.939432529,47.25007266],[4.938383688,47.250144232],[4.936026827,47.250068343],[4.934432268,47.250190414],[4.932811117,47.250639798],[4.931074994,47.250945188],[4.928127959,47.25097172],[4.927220646,47.25108136],[4.926465074,47.251070503],[4.924559109,47.250881527],[4.923085769,47.250548465],[4.921428513,47.250434558],[4.92023299,47.250177003],[4.919260527,47.250239932],[4.917879011,47.250180845],[4.91592196,47.250820153]]]],&quot;type&quot;:&quot;MultiPolygon&quot;}"/>
    <s v="47.248291693, 4.965561918"/>
  </r>
  <r>
    <x v="0"/>
    <x v="524"/>
    <s v="21263"/>
    <s v="Dijon Métropole"/>
    <s v="242100410"/>
    <s v="ME"/>
    <s v="Côte-d'Or"/>
    <s v="21"/>
    <s v="Bourgogne-Franche-Comté"/>
    <s v="27"/>
    <s v="BT &lt;= 36 kVA"/>
    <n v="24"/>
    <n v="55.451000000000001"/>
    <n v="0"/>
    <n v="0"/>
    <n v="0"/>
    <n v="0"/>
    <n v="0"/>
    <n v="0"/>
    <n v="0"/>
    <n v="0"/>
    <n v="0"/>
    <n v="0"/>
    <s v="{&quot;coordinates&quot;:[[[[5.048892341,47.26812381],[5.050629905,47.265603966],[5.049725407,47.264851781],[5.047003569,47.264143389],[5.049718045,47.263479463],[5.049720107,47.263325432],[5.050595527,47.262969545],[5.051131658,47.262424232],[5.052706076,47.2611473],[5.053488032,47.261808875],[5.053992746,47.26245014],[5.055036242,47.263134989],[5.059478199,47.259672785],[5.05885232,47.256111372],[5.069214525,47.252086906],[5.068758585,47.251718605],[5.067869175,47.250706025],[5.064846642,47.248079809],[5.06538047,47.247654238],[5.065089753,47.247178514],[5.066434597,47.246520551],[5.067565565,47.246182486],[5.068360116,47.245178588],[5.069581769,47.243968034],[5.071282504,47.242562488],[5.073656431,47.240784646],[5.08058138,47.235138234],[5.082661583,47.233269101],[5.084888675,47.232123151],[5.085771561,47.231774051],[5.084829588,47.230496868],[5.085750937,47.230151579],[5.08463447,47.229215251],[5.083353112,47.228321503],[5.083013646,47.228329406],[5.082361406,47.22862481],[5.080806996,47.226993863],[5.079995012,47.227363268],[5.078953287,47.225551984],[5.079069813,47.224120675],[5.078244121,47.223963475],[5.076797608,47.221491201],[5.075222554,47.219555255],[5.073687025,47.220184333],[5.072944736,47.220405648],[5.070072136,47.221946557],[5.072410301,47.224134595],[5.073434292,47.225458138],[5.071074207,47.226101926],[5.070260465,47.226736062],[5.069930688,47.227132803],[5.066911876,47.229490352],[5.065564983,47.230359103],[5.063160383,47.231711366],[5.061089113,47.228827664],[5.060331837,47.228627694],[5.056110799,47.230122858],[5.052097099,47.232206767],[5.051174231,47.231305424],[5.049006255,47.232458675],[5.046187291,47.234609498],[5.046105754,47.235142271],[5.046260591,47.235562804],[5.045595145,47.236178829],[5.044237019,47.236278437],[5.043248901,47.236267942],[5.042952828,47.236410047],[5.042199013,47.236545807],[5.03846314,47.236288266],[5.036426234,47.236306059],[5.03303861,47.236095358],[5.032513148,47.235661497],[5.030473998,47.236004328],[5.030342623,47.235256462],[5.02989738,47.235090452],[5.029314024,47.235083556],[5.028797091,47.23487467],[5.027522979,47.234782593],[5.02535539,47.23519062],[5.024673206,47.235508728],[5.022856676,47.235900668],[5.02213809,47.235989754],[5.022309968,47.236938645],[5.022706089,47.237802573],[5.023832577,47.237167829],[5.026418758,47.236637244],[5.030761167,47.237621206],[5.030821204,47.237880417],[5.032074495,47.239168767],[5.031806453,47.239703896],[5.032401632,47.240476949],[5.032784852,47.240644938],[5.033262,47.24140835],[5.033303943,47.242377517],[5.033657459,47.242913452],[5.034758042,47.243516426],[5.037353481,47.241375237],[5.038376259,47.24243703],[5.037986766,47.242767179],[5.038111407,47.243334142],[5.038511324,47.243836828],[5.040087401,47.245223883],[5.03903729,47.24637256],[5.037758264,47.247030844],[5.035806929,47.247852214],[5.033590336,47.248585445],[5.032664752,47.248765578],[5.035356781,47.264535695],[5.036477612,47.270897324],[5.037884709,47.270425937],[5.045401267,47.267230844],[5.048892341,47.26812381]]]],&quot;type&quot;:&quot;MultiPolygon&quot;}"/>
    <s v="47.244959998, 5.054334077"/>
  </r>
  <r>
    <x v="0"/>
    <x v="525"/>
    <s v="21260"/>
    <s v="CC du Montbardois"/>
    <s v="242101491"/>
    <s v="CC"/>
    <s v="Côte-d'Or"/>
    <s v="21"/>
    <s v="Bourgogne-Franche-Comté"/>
    <s v="27"/>
    <s v="BT &lt;= 36 kVA"/>
    <m/>
    <m/>
    <n v="0"/>
    <n v="0"/>
    <n v="0"/>
    <n v="0"/>
    <n v="0"/>
    <n v="0"/>
    <n v="0"/>
    <n v="0"/>
    <n v="0"/>
    <n v="0"/>
    <s v="{&quot;coordinates&quot;:[[[[4.187156815,47.570477662],[4.186235363,47.570794913],[4.187429712,47.572043086],[4.188053725,47.572945966],[4.188033608,47.573895912],[4.188365515,47.57518166],[4.188675412,47.575895986],[4.188683078,47.576120965],[4.189160542,47.57647349],[4.189038535,47.576789813],[4.187764915,47.578385385],[4.187161506,47.580148768],[4.186137107,47.581289869],[4.18715326,47.581813369],[4.188181431,47.582696829],[4.190039357,47.584511656],[4.191655738,47.587004988],[4.193069389,47.589411246],[4.194231496,47.59222696],[4.194726845,47.593073501],[4.195405061,47.593468055],[4.196069198,47.59341174],[4.196288507,47.593993736],[4.196494735,47.594169866],[4.19715523,47.59406947],[4.198459918,47.595218268],[4.198875451,47.595706422],[4.197317825,47.596810776],[4.197664833,47.597210515],[4.197161442,47.598027677],[4.197001724,47.59915549],[4.196980389,47.600460126],[4.196614381,47.601410908],[4.196722741,47.602623291],[4.196557635,47.603571112],[4.196655309,47.604365903],[4.197617751,47.604310123],[4.198602922,47.603962431],[4.199075664,47.603616394],[4.200029036,47.602387702],[4.200670051,47.601831078],[4.201876223,47.601193014],[4.203262706,47.600820444],[4.204301383,47.600725112],[4.205333546,47.600754069],[4.208782723,47.601074892],[4.210544903,47.601366308],[4.212105832,47.601410426],[4.213104769,47.601323531],[4.2158276,47.600897307],[4.219890275,47.601035868],[4.220901236,47.601184638],[4.221700578,47.601449943],[4.221137352,47.600101901],[4.22111499,47.59935675],[4.222649952,47.600361537],[4.222982575,47.600356252],[4.224541816,47.599340658],[4.22725876,47.599071766],[4.227235286,47.598397744],[4.226652753,47.596967108],[4.22625964,47.59526441],[4.225673016,47.591855111],[4.225642773,47.591001112],[4.227097903,47.590796774],[4.227954736,47.590558204],[4.227464351,47.589891792],[4.227596335,47.589844492],[4.230253068,47.589756203],[4.230315393,47.589688929],[4.228668459,47.588784444],[4.226382577,47.587751617],[4.226069856,47.587229168],[4.22574049,47.585459174],[4.225827164,47.584481514],[4.227731807,47.579585833],[4.227639142,47.579142993],[4.229634447,47.577855354],[4.230327838,47.577230484],[4.230863947,47.578325817],[4.233364667,47.578189583],[4.233690334,47.578004292],[4.234285385,47.577904375],[4.234477019,47.577676389],[4.235003189,47.577532185],[4.23525346,47.577078517],[4.23676683,47.576649278],[4.238628378,47.576663741],[4.239231283,47.576788774],[4.239821847,47.57655384],[4.241876036,47.576385256],[4.242864226,47.576144274],[4.243584345,47.575817917],[4.243307059,47.575507589],[4.242665739,47.5743027],[4.242251018,47.573859697],[4.241640271,47.573510604],[4.241964835,47.57328029],[4.243471173,47.572670087],[4.243792319,47.57235068],[4.244024317,47.571402055],[4.244370732,47.571139991],[4.244525671,47.570538779],[4.244256306,47.570453428],[4.242725031,47.570388727],[4.242902908,47.569800776],[4.242566009,47.569671129],[4.242713186,47.568907057],[4.240838587,47.568891901],[4.240104932,47.569032937],[4.238388016,47.568934144],[4.236355812,47.569006111],[4.236174794,47.569231288],[4.235595284,47.569366162],[4.232662167,47.569480911],[4.232065034,47.569313473],[4.231455651,47.569480149],[4.230984478,47.569468017],[4.23035832,47.56965737],[4.229838976,47.569690754],[4.229244297,47.569571888],[4.228042823,47.569616949],[4.226718844,47.569250978],[4.223719426,47.568039249],[4.223367266,47.567821484],[4.222447304,47.568425284],[4.220354675,47.569404144],[4.220034756,47.569724374],[4.219540789,47.570811622],[4.219077735,47.570864174],[4.218225072,47.573082258],[4.218462457,47.57415826],[4.217951832,47.574751444],[4.217282499,47.574626995],[4.215484151,47.574521511],[4.215009908,47.574259081],[4.214255185,47.573596263],[4.213070287,47.572910907],[4.212419074,47.572352329],[4.210576182,47.569924628],[4.21036673,47.570719908],[4.210547796,47.572135899],[4.209944161,47.573735573],[4.208070123,47.57351643],[4.206776863,47.572682695],[4.206509874,47.572641344],[4.20499538,47.573026091],[4.204198508,47.573083831],[4.203856296,47.572774082],[4.203968131,47.572187776],[4.202111116,47.57230775],[4.20273505,47.571127417],[4.201385496,47.570564272],[4.200985569,47.570526079],[4.198493522,47.571510452],[4.198323866,47.572368315],[4.197532682,47.572560986],[4.196540001,47.572666595],[4.196647563,47.571945307],[4.194772821,47.571570219],[4.192423019,47.570888477],[4.191158743,47.570863582],[4.190595155,47.569927693],[4.188340256,47.57009832],[4.187156815,47.570477662]]]],&quot;type&quot;:&quot;MultiPolygon&quot;}"/>
    <s v="47.583975244, 4.211857416"/>
  </r>
  <r>
    <x v="0"/>
    <x v="525"/>
    <s v="21260"/>
    <s v="CC du Montbardois"/>
    <s v="242101491"/>
    <s v="CC"/>
    <s v="Côte-d'Or"/>
    <s v="21"/>
    <s v="Bourgogne-Franche-Comté"/>
    <s v="27"/>
    <s v="BT &gt; 36 kVA"/>
    <n v="1"/>
    <n v="105.20099999999999"/>
    <n v="0"/>
    <n v="0"/>
    <n v="0"/>
    <n v="0"/>
    <n v="0"/>
    <n v="0"/>
    <n v="0"/>
    <n v="0"/>
    <n v="0"/>
    <n v="0"/>
    <s v="{&quot;coordinates&quot;:[[[[4.187156815,47.570477662],[4.186235363,47.570794913],[4.187429712,47.572043086],[4.188053725,47.572945966],[4.188033608,47.573895912],[4.188365515,47.57518166],[4.188675412,47.575895986],[4.188683078,47.576120965],[4.189160542,47.57647349],[4.189038535,47.576789813],[4.187764915,47.578385385],[4.187161506,47.580148768],[4.186137107,47.581289869],[4.18715326,47.581813369],[4.188181431,47.582696829],[4.190039357,47.584511656],[4.191655738,47.587004988],[4.193069389,47.589411246],[4.194231496,47.59222696],[4.194726845,47.593073501],[4.195405061,47.593468055],[4.196069198,47.59341174],[4.196288507,47.593993736],[4.196494735,47.594169866],[4.19715523,47.59406947],[4.198459918,47.595218268],[4.198875451,47.595706422],[4.197317825,47.596810776],[4.197664833,47.597210515],[4.197161442,47.598027677],[4.197001724,47.59915549],[4.196980389,47.600460126],[4.196614381,47.601410908],[4.196722741,47.602623291],[4.196557635,47.603571112],[4.196655309,47.604365903],[4.197617751,47.604310123],[4.198602922,47.603962431],[4.199075664,47.603616394],[4.200029036,47.602387702],[4.200670051,47.601831078],[4.201876223,47.601193014],[4.203262706,47.600820444],[4.204301383,47.600725112],[4.205333546,47.600754069],[4.208782723,47.601074892],[4.210544903,47.601366308],[4.212105832,47.601410426],[4.213104769,47.601323531],[4.2158276,47.600897307],[4.219890275,47.601035868],[4.220901236,47.601184638],[4.221700578,47.601449943],[4.221137352,47.600101901],[4.22111499,47.59935675],[4.222649952,47.600361537],[4.222982575,47.600356252],[4.224541816,47.599340658],[4.22725876,47.599071766],[4.227235286,47.598397744],[4.226652753,47.596967108],[4.22625964,47.59526441],[4.225673016,47.591855111],[4.225642773,47.591001112],[4.227097903,47.590796774],[4.227954736,47.590558204],[4.227464351,47.589891792],[4.227596335,47.589844492],[4.230253068,47.589756203],[4.230315393,47.589688929],[4.228668459,47.588784444],[4.226382577,47.587751617],[4.226069856,47.587229168],[4.22574049,47.585459174],[4.225827164,47.584481514],[4.227731807,47.579585833],[4.227639142,47.579142993],[4.229634447,47.577855354],[4.230327838,47.577230484],[4.230863947,47.578325817],[4.233364667,47.578189583],[4.233690334,47.578004292],[4.234285385,47.577904375],[4.234477019,47.577676389],[4.235003189,47.577532185],[4.23525346,47.577078517],[4.23676683,47.576649278],[4.238628378,47.576663741],[4.239231283,47.576788774],[4.239821847,47.57655384],[4.241876036,47.576385256],[4.242864226,47.576144274],[4.243584345,47.575817917],[4.243307059,47.575507589],[4.242665739,47.5743027],[4.242251018,47.573859697],[4.241640271,47.573510604],[4.241964835,47.57328029],[4.243471173,47.572670087],[4.243792319,47.57235068],[4.244024317,47.571402055],[4.244370732,47.571139991],[4.244525671,47.570538779],[4.244256306,47.570453428],[4.242725031,47.570388727],[4.242902908,47.569800776],[4.242566009,47.569671129],[4.242713186,47.568907057],[4.240838587,47.568891901],[4.240104932,47.569032937],[4.238388016,47.568934144],[4.236355812,47.569006111],[4.236174794,47.569231288],[4.235595284,47.569366162],[4.232662167,47.569480911],[4.232065034,47.569313473],[4.231455651,47.569480149],[4.230984478,47.569468017],[4.23035832,47.56965737],[4.229838976,47.569690754],[4.229244297,47.569571888],[4.228042823,47.569616949],[4.226718844,47.569250978],[4.223719426,47.568039249],[4.223367266,47.567821484],[4.222447304,47.568425284],[4.220354675,47.569404144],[4.220034756,47.569724374],[4.219540789,47.570811622],[4.219077735,47.570864174],[4.218225072,47.573082258],[4.218462457,47.57415826],[4.217951832,47.574751444],[4.217282499,47.574626995],[4.215484151,47.574521511],[4.215009908,47.574259081],[4.214255185,47.573596263],[4.213070287,47.572910907],[4.212419074,47.572352329],[4.210576182,47.569924628],[4.21036673,47.570719908],[4.210547796,47.572135899],[4.209944161,47.573735573],[4.208070123,47.57351643],[4.206776863,47.572682695],[4.206509874,47.572641344],[4.20499538,47.573026091],[4.204198508,47.573083831],[4.203856296,47.572774082],[4.203968131,47.572187776],[4.202111116,47.57230775],[4.20273505,47.571127417],[4.201385496,47.570564272],[4.200985569,47.570526079],[4.198493522,47.571510452],[4.198323866,47.572368315],[4.197532682,47.572560986],[4.196540001,47.572666595],[4.196647563,47.571945307],[4.194772821,47.571570219],[4.192423019,47.570888477],[4.191158743,47.570863582],[4.190595155,47.569927693],[4.188340256,47.57009832],[4.187156815,47.570477662]]]],&quot;type&quot;:&quot;MultiPolygon&quot;}"/>
    <s v="47.583975244, 4.211857416"/>
  </r>
  <r>
    <x v="0"/>
    <x v="246"/>
    <s v="21259"/>
    <s v="CC du Montbardois"/>
    <s v="242101491"/>
    <s v="CC"/>
    <s v="Côte-d'Or"/>
    <s v="21"/>
    <s v="Bourgogne-Franche-Comté"/>
    <s v="27"/>
    <s v="BT &gt; 36 kVA"/>
    <n v="1"/>
    <n v="106.76900000000001"/>
    <n v="0"/>
    <n v="0"/>
    <n v="0"/>
    <n v="0"/>
    <n v="0"/>
    <n v="0"/>
    <n v="0"/>
    <n v="0"/>
    <n v="0"/>
    <n v="0"/>
    <s v="{&quot;coordinates&quot;:[[[[4.423405878,47.595849937],[4.422174296,47.596681488],[4.420543723,47.597475569],[4.419623666,47.597762243],[4.418946133,47.59745899],[4.418300763,47.597965579],[4.418176368,47.598193056],[4.417597486,47.598697932],[4.41642989,47.599438616],[4.416241479,47.599711881],[4.415701908,47.599541975],[4.414886434,47.599106233],[4.413930678,47.59844892],[4.412700523,47.597832732],[4.409126238,47.596446322],[4.404038192,47.601461757],[4.402987389,47.60098285],[4.402787843,47.600987049],[4.401436371,47.602135804],[4.400757705,47.601787448],[4.400043067,47.60224975],[4.399747804,47.60200482],[4.399662399,47.602656729],[4.399498915,47.602919763],[4.399047194,47.602952186],[4.39847015,47.602773647],[4.396412417,47.603643619],[4.396089204,47.604009387],[4.395766817,47.604916196],[4.39552766,47.605035188],[4.394589288,47.605038299],[4.394473025,47.605173826],[4.394382495,47.605887008],[4.394134528,47.606280679],[4.393008746,47.606703732],[4.392788307,47.60687741],[4.392706484,47.607261893],[4.392850831,47.607692292],[4.392523935,47.608122911],[4.392164109,47.608158711],[4.391257997,47.607971457],[4.390679097,47.608182711],[4.390582477,47.608561968],[4.389750122,47.608958086],[4.389106639,47.609041365],[4.388062266,47.609015075],[4.387818195,47.609151214],[4.387452239,47.609668706],[4.387047033,47.609700528],[4.38738832,47.610436478],[4.389529357,47.612240324],[4.389527457,47.612423098],[4.388227272,47.613210977],[4.386464955,47.614097055],[4.384697747,47.614848126],[4.385604054,47.615911369],[4.385757802,47.616448793],[4.385830774,47.618336643],[4.387317731,47.618940156],[4.388405465,47.619551099],[4.388887136,47.619947781],[4.389238046,47.620436042],[4.389261257,47.621020925],[4.389082296,47.621563201],[4.388455882,47.62256452],[4.38827576,47.623062696],[4.388238391,47.623827447],[4.389387175,47.62601218],[4.390016531,47.626810409],[4.391123991,47.627915324],[4.391275483,47.628362741],[4.391335153,47.629936553],[4.391547015,47.630247313],[4.394649465,47.632060306],[4.395139495,47.632210196],[4.397089351,47.63379022],[4.399527393,47.635545311],[4.400907069,47.636807115],[4.40199372,47.63796529],[4.402838874,47.639359518],[4.403287008,47.639837564],[4.403652633,47.640773922],[4.404425652,47.640132663],[4.405312074,47.639752005],[4.406565655,47.63955597],[4.40861547,47.639954385],[4.408896342,47.639896983],[4.410339274,47.63860033],[4.412623282,47.637379912],[4.412238685,47.636839016],[4.411856914,47.636001904],[4.411702665,47.635004498],[4.411689551,47.633199668],[4.411720126,47.632492607],[4.412648127,47.629513279],[4.412622513,47.628847406],[4.411568939,47.627884277],[4.411242141,47.627360682],[4.410699355,47.626927919],[4.409134359,47.62515262],[4.408584873,47.624212188],[4.408660479,47.62364592],[4.410915572,47.623470157],[4.41269993,47.623168608],[4.412977257,47.623433528],[4.413828734,47.623103634],[4.414199644,47.622377143],[4.414399293,47.622373825],[4.416339722,47.622887757],[4.417571149,47.623578611],[4.418559615,47.623243419],[4.418406737,47.622751939],[4.419714158,47.622143687],[4.419532809,47.620932353],[4.419774241,47.620297442],[4.4195917,47.619041109],[4.419432707,47.618369653],[4.418571209,47.616765068],[4.417241745,47.616789314],[4.413426967,47.617485533],[4.412388736,47.617396367],[4.410098606,47.616790268],[4.408008037,47.615469619],[4.406249911,47.614736395],[4.406178476,47.614602218],[4.406882118,47.613869939],[4.408698331,47.61266781],[4.409548476,47.612292948],[4.411633081,47.611175755],[4.412812137,47.610705065],[4.413734976,47.61046343],[4.416376377,47.609966884],[4.41826115,47.608852894],[4.419248781,47.605191248],[4.419711567,47.601719622],[4.420172296,47.601576278],[4.422092636,47.601362044],[4.422547098,47.601083728],[4.423117303,47.600353868],[4.424281095,47.599523137],[4.426044836,47.598681464],[4.427789837,47.597389861],[4.42681648,47.596327748],[4.426682253,47.596285276],[4.425172283,47.59680787],[4.424422098,47.596326383],[4.423405878,47.595849937]]]],&quot;type&quot;:&quot;MultiPolygon&quot;}"/>
    <s v="47.617038983, 4.403925524"/>
  </r>
  <r>
    <x v="0"/>
    <x v="247"/>
    <s v="21258"/>
    <s v="CC du Pays Châtillonnais"/>
    <s v="242101434"/>
    <s v="CC"/>
    <s v="Côte-d'Or"/>
    <s v="21"/>
    <s v="Bourgogne-Franche-Comté"/>
    <s v="27"/>
    <s v="BT &lt;= 36 kVA"/>
    <m/>
    <m/>
    <n v="0"/>
    <n v="0"/>
    <n v="0"/>
    <n v="0"/>
    <n v="0"/>
    <n v="0"/>
    <n v="0"/>
    <n v="0"/>
    <n v="0"/>
    <n v="0"/>
    <s v="{&quot;coordinates&quot;:[[[[4.535543796,47.889994089],[4.535524839,47.889847614],[4.533538117,47.886951724],[4.533164339,47.885917842],[4.532082835,47.886188504],[4.530790718,47.886627529],[4.530019936,47.88481749],[4.529224259,47.884790054],[4.528459334,47.88494764],[4.527769384,47.885199661],[4.527320273,47.885031779],[4.527399746,47.884631081],[4.526972717,47.884486314],[4.526267772,47.884589097],[4.526101871,47.884404025],[4.525009619,47.884952906],[4.524519382,47.884983578],[4.52427745,47.884853499],[4.524304394,47.884486791],[4.524076322,47.883813746],[4.523552756,47.883055422],[4.522778184,47.881569437],[4.522189513,47.880965875],[4.5214053,47.879281073],[4.521221871,47.877782009],[4.52132934,47.877423259],[4.521351697,47.876615538],[4.520022297,47.876962218],[4.518965881,47.876983097],[4.518578215,47.877369775],[4.517346364,47.877713361],[4.515170874,47.878514692],[4.513782981,47.879347231],[4.513368538,47.879688329],[4.512037869,47.880323878],[4.511185855,47.88090014],[4.51090309,47.881214329],[4.509548284,47.880861804],[4.508031679,47.880088277],[4.507761743,47.880100747],[4.506134174,47.880650027],[4.504257919,47.881632738],[4.506079903,47.882416798],[4.508623986,47.883369777],[4.510116699,47.884099497],[4.509787859,47.893243716],[4.509826569,47.896535006],[4.512509427,47.896459967],[4.51270531,47.897462892],[4.512960164,47.898092401],[4.513107235,47.898180519],[4.513941811,47.897500061],[4.51594722,47.896714471],[4.516219762,47.896649742],[4.517332276,47.896657873],[4.518594426,47.898809076],[4.520112051,47.898705724],[4.522464551,47.898216173],[4.523156205,47.898436736],[4.52370431,47.898925598],[4.524325053,47.899752865],[4.523192439,47.900446265],[4.522470481,47.900663559],[4.521435167,47.901717533],[4.521105859,47.902184468],[4.521857337,47.902388961],[4.522928424,47.902815238],[4.522745314,47.904178612],[4.522827346,47.904984966],[4.523732322,47.904892214],[4.523389946,47.903784094],[4.523543233,47.903154713],[4.524653324,47.901535367],[4.525164784,47.900467467],[4.526331929,47.899253321],[4.52758786,47.897684254],[4.5299513,47.894094335],[4.530736279,47.893327986],[4.531587337,47.893507715],[4.532089726,47.89292147],[4.532327964,47.892782439],[4.53228574,47.892478743],[4.532914988,47.891929544],[4.532775851,47.891745932],[4.535543796,47.889994089]]]],&quot;type&quot;:&quot;MultiPolygon&quot;}"/>
    <s v="47.88918412, 4.520031537"/>
  </r>
  <r>
    <x v="0"/>
    <x v="248"/>
    <s v="21257"/>
    <s v="CC du Pays Châtillonnais"/>
    <s v="242101434"/>
    <s v="CC"/>
    <s v="Côte-d'Or"/>
    <s v="21"/>
    <s v="Bourgogne-Franche-Comté"/>
    <s v="27"/>
    <s v="BT &lt;= 36 kVA"/>
    <m/>
    <m/>
    <n v="0"/>
    <n v="0"/>
    <n v="0"/>
    <n v="0"/>
    <n v="0"/>
    <n v="0"/>
    <n v="0"/>
    <n v="0"/>
    <n v="0"/>
    <n v="0"/>
    <s v="{&quot;coordinates&quot;:[[[[4.586329888,47.614638892],[4.586330514,47.613763801],[4.588809722,47.612962143],[4.593049946,47.610989442],[4.596189751,47.609714055],[4.597202691,47.609173529],[4.596475916,47.608064402],[4.596466204,47.607828658],[4.595863868,47.60700682],[4.59553524,47.606077705],[4.594986809,47.605454991],[4.598270054,47.603869678],[4.600233453,47.603111738],[4.602385614,47.602125197],[4.60407501,47.60097932],[4.604717598,47.601101031],[4.605607575,47.601127506],[4.607374806,47.601023058],[4.608767879,47.600826508],[4.609855462,47.59946016],[4.611525497,47.598077657],[4.613003618,47.598408359],[4.61372987,47.598303789],[4.614450382,47.598978057],[4.61709414,47.598415683],[4.619305211,47.594910748],[4.620290813,47.593091052],[4.620422483,47.593044209],[4.621042834,47.591996638],[4.620889548,47.591550413],[4.622126137,47.589366187],[4.623207874,47.588220356],[4.620222268,47.586839354],[4.62002413,47.58688802],[4.619080736,47.588121034],[4.618520319,47.587457176],[4.618178371,47.587239541],[4.615745203,47.586342334],[4.614699085,47.585192712],[4.613882237,47.584759259],[4.61307347,47.58450485],[4.611918763,47.583942807],[4.609863262,47.58254329],[4.609621227,47.582062262],[4.60881835,47.581957194],[4.608074361,47.581730668],[4.607299372,47.581225467],[4.606638073,47.582332053],[4.605511176,47.582204414],[4.603439693,47.585894451],[4.601795024,47.584966312],[4.601655029,47.584380333],[4.595558908,47.58468442],[4.596864836,47.587728497],[4.593133005,47.588564566],[4.592743823,47.587518323],[4.586974752,47.587153068],[4.586934015,47.588379834],[4.586316286,47.589446988],[4.586029377,47.589689468],[4.584218429,47.589340439],[4.583139763,47.589002158],[4.582527927,47.588698952],[4.581495795,47.587863959],[4.57967635,47.585739582],[4.579278678,47.585746765],[4.577769237,47.584651708],[4.576681379,47.584087517],[4.573835499,47.582837602],[4.573505679,47.582888866],[4.572296855,47.582597257],[4.571964381,47.582603537],[4.571244885,47.582887819],[4.570840603,47.582760017],[4.569677107,47.581972605],[4.568961581,47.58234685],[4.567841307,47.582396119],[4.56565259,47.584444879],[4.563618578,47.587010992],[4.558702392,47.592879163],[4.558022414,47.593293374],[4.554177345,47.595119115],[4.541856147,47.601779905],[4.542002689,47.602521606],[4.542012421,47.607560371],[4.543095159,47.607989905],[4.548018408,47.60960556],[4.549573491,47.610206127],[4.552019782,47.611419627],[4.552032905,47.611733652],[4.551695493,47.613225405],[4.555247403,47.612257157],[4.556886976,47.611686132],[4.558072675,47.611393927],[4.557628689,47.610322209],[4.55848302,47.610081235],[4.559400623,47.611323081],[4.560145996,47.611909113],[4.567312818,47.607059604],[4.568726036,47.608445074],[4.570540517,47.610434626],[4.57142223,47.610402056],[4.575889288,47.608748332],[4.576597376,47.608923332],[4.580112665,47.610250553],[4.581299537,47.610003109],[4.581564286,47.610041836],[4.583115545,47.61261005],[4.583259549,47.61302133],[4.583329323,47.613802737],[4.583464748,47.614059283],[4.58396544,47.614465725],[4.584685067,47.614801672],[4.586329888,47.614638892]]]],&quot;type&quot;:&quot;MultiPolygon&quot;}"/>
    <s v="47.597679759, 4.581363434"/>
  </r>
  <r>
    <x v="0"/>
    <x v="526"/>
    <s v="21256"/>
    <s v="CC Auxonne Pontailler Val de Saône"/>
    <s v="200070902"/>
    <s v="CC"/>
    <s v="Côte-d'Or"/>
    <s v="21"/>
    <s v="Bourgogne-Franche-Comté"/>
    <s v="27"/>
    <s v="BT &lt;= 36 kVA"/>
    <m/>
    <m/>
    <n v="0"/>
    <n v="0"/>
    <n v="0"/>
    <n v="0"/>
    <n v="0"/>
    <n v="0"/>
    <n v="0"/>
    <n v="0"/>
    <n v="0"/>
    <n v="0"/>
    <s v="{&quot;coordinates&quot;:[[[[5.307883555,47.338604267],[5.310161963,47.338440984],[5.310150347,47.338325037],[5.311758311,47.338099407],[5.311755031,47.33731594],[5.312472346,47.337236814],[5.31418303,47.337427889],[5.314371474,47.337650187],[5.316750902,47.337802677],[5.316999565,47.338284047],[5.317733416,47.338403594],[5.317698264,47.339368853],[5.317939145,47.340559158],[5.318172531,47.341023719],[5.325015414,47.339452245],[5.325022723,47.339284584],[5.326148464,47.338235338],[5.32692567,47.337154338],[5.327631607,47.336507957],[5.327982987,47.335965046],[5.329278709,47.335050152],[5.32961409,47.334963269],[5.32968547,47.334562863],[5.33032635,47.334311339],[5.330352862,47.33406764],[5.330844618,47.333982118],[5.331088817,47.333687217],[5.331484006,47.333727015],[5.334264143,47.332068956],[5.334461835,47.331619174],[5.335084362,47.3315256],[5.335177891,47.33114816],[5.335856824,47.331224566],[5.336128457,47.33104348],[5.337428729,47.33072551],[5.337555417,47.330379822],[5.337922058,47.330312098],[5.33801581,47.329970675],[5.338697862,47.329480509],[5.338804087,47.329212686],[5.339609969,47.328433621],[5.340703071,47.328561093],[5.341002479,47.328410056],[5.34161935,47.328521902],[5.343172453,47.328353674],[5.343993316,47.328404652],[5.345094469,47.327867258],[5.345996985,47.327725639],[5.346628588,47.327871385],[5.346975119,47.32764733],[5.347522209,47.327859625],[5.348264363,47.327837412],[5.349193418,47.327697033],[5.350730974,47.328021661],[5.35052001,47.327469343],[5.348865981,47.327328096],[5.34833606,47.326963254],[5.348171165,47.325525584],[5.349152497,47.324855477],[5.349157251,47.32372329],[5.34842139,47.322586273],[5.347326983,47.322032904],[5.347049726,47.321750309],[5.347366006,47.321592608],[5.330817443,47.309290255],[5.32437367,47.304602927],[5.32389908,47.309117369],[5.322887425,47.308780972],[5.320899985,47.308538836],[5.320138902,47.308576569],[5.319566885,47.308791544],[5.318495699,47.308946239],[5.317904048,47.308768025],[5.317207936,47.308439688],[5.316692904,47.307950123],[5.315791173,47.307520509],[5.315155463,47.307333253],[5.314664083,47.306808083],[5.312094898,47.307567184],[5.311364231,47.308311242],[5.310600836,47.308787561],[5.310114866,47.308941335],[5.309938875,47.309251949],[5.310709233,47.30998323],[5.311324923,47.31075091],[5.309215569,47.31207718],[5.309438287,47.312206041],[5.308116826,47.313102325],[5.305353262,47.314586527],[5.305372103,47.315333666],[5.305098233,47.315370627],[5.305437193,47.316417618],[5.305166072,47.316734616],[5.305182522,47.317025188],[5.30490451,47.317459403],[5.304616107,47.318484627],[5.305186126,47.320100722],[5.306160391,47.320612736],[5.306051516,47.320791419],[5.301585046,47.319175193],[5.301282979,47.319203697],[5.300717091,47.319782301],[5.300767378,47.320275742],[5.301069553,47.320589471],[5.300900402,47.321494338],[5.300214633,47.321717771],[5.299519515,47.321661294],[5.299185378,47.321003259],[5.29845297,47.321158258],[5.297286889,47.320990409],[5.294434867,47.321753793],[5.291411413,47.322474557],[5.293370188,47.325757331],[5.293536834,47.325813479],[5.294767304,47.327237346],[5.296996183,47.326484491],[5.297572323,47.325771515],[5.299353951,47.32518597],[5.300224384,47.325839683],[5.30218126,47.325789189],[5.30241052,47.325482937],[5.302806768,47.325487687],[5.304443362,47.326276574],[5.305313874,47.326930249],[5.305150867,47.327390997],[5.305749812,47.327673605],[5.306503015,47.327723488],[5.307719819,47.327957786],[5.308526264,47.32822905],[5.309135073,47.328555574],[5.309123368,47.328837699],[5.308154165,47.330080004],[5.308745096,47.330206049],[5.308077196,47.33103168],[5.307802338,47.331571207],[5.307553902,47.332571321],[5.307883555,47.338604267]]]],&quot;type&quot;:&quot;MultiPolygon&quot;}"/>
    <s v="47.323005489, 5.322056752"/>
  </r>
  <r>
    <x v="0"/>
    <x v="526"/>
    <s v="21256"/>
    <s v="CC Auxonne Pontailler Val de Saône"/>
    <s v="200070902"/>
    <s v="CC"/>
    <s v="Côte-d'Or"/>
    <s v="21"/>
    <s v="Bourgogne-Franche-Comté"/>
    <s v="27"/>
    <s v="BT &gt; 36 kVA"/>
    <n v="1"/>
    <n v="100.053"/>
    <n v="0"/>
    <n v="0"/>
    <n v="0"/>
    <n v="0"/>
    <n v="0"/>
    <n v="0"/>
    <n v="0"/>
    <n v="0"/>
    <n v="0"/>
    <n v="0"/>
    <s v="{&quot;coordinates&quot;:[[[[5.307883555,47.338604267],[5.310161963,47.338440984],[5.310150347,47.338325037],[5.311758311,47.338099407],[5.311755031,47.33731594],[5.312472346,47.337236814],[5.31418303,47.337427889],[5.314371474,47.337650187],[5.316750902,47.337802677],[5.316999565,47.338284047],[5.317733416,47.338403594],[5.317698264,47.339368853],[5.317939145,47.340559158],[5.318172531,47.341023719],[5.325015414,47.339452245],[5.325022723,47.339284584],[5.326148464,47.338235338],[5.32692567,47.337154338],[5.327631607,47.336507957],[5.327982987,47.335965046],[5.329278709,47.335050152],[5.32961409,47.334963269],[5.32968547,47.334562863],[5.33032635,47.334311339],[5.330352862,47.33406764],[5.330844618,47.333982118],[5.331088817,47.333687217],[5.331484006,47.333727015],[5.334264143,47.332068956],[5.334461835,47.331619174],[5.335084362,47.3315256],[5.335177891,47.33114816],[5.335856824,47.331224566],[5.336128457,47.33104348],[5.337428729,47.33072551],[5.337555417,47.330379822],[5.337922058,47.330312098],[5.33801581,47.329970675],[5.338697862,47.329480509],[5.338804087,47.329212686],[5.339609969,47.328433621],[5.340703071,47.328561093],[5.341002479,47.328410056],[5.34161935,47.328521902],[5.343172453,47.328353674],[5.343993316,47.328404652],[5.345094469,47.327867258],[5.345996985,47.327725639],[5.346628588,47.327871385],[5.346975119,47.32764733],[5.347522209,47.327859625],[5.348264363,47.327837412],[5.349193418,47.327697033],[5.350730974,47.328021661],[5.35052001,47.327469343],[5.348865981,47.327328096],[5.34833606,47.326963254],[5.348171165,47.325525584],[5.349152497,47.324855477],[5.349157251,47.32372329],[5.34842139,47.322586273],[5.347326983,47.322032904],[5.347049726,47.321750309],[5.347366006,47.321592608],[5.330817443,47.309290255],[5.32437367,47.304602927],[5.32389908,47.309117369],[5.322887425,47.308780972],[5.320899985,47.308538836],[5.320138902,47.308576569],[5.319566885,47.308791544],[5.318495699,47.308946239],[5.317904048,47.308768025],[5.317207936,47.308439688],[5.316692904,47.307950123],[5.315791173,47.307520509],[5.315155463,47.307333253],[5.314664083,47.306808083],[5.312094898,47.307567184],[5.311364231,47.308311242],[5.310600836,47.308787561],[5.310114866,47.308941335],[5.309938875,47.309251949],[5.310709233,47.30998323],[5.311324923,47.31075091],[5.309215569,47.31207718],[5.309438287,47.312206041],[5.308116826,47.313102325],[5.305353262,47.314586527],[5.305372103,47.315333666],[5.305098233,47.315370627],[5.305437193,47.316417618],[5.305166072,47.316734616],[5.305182522,47.317025188],[5.30490451,47.317459403],[5.304616107,47.318484627],[5.305186126,47.320100722],[5.306160391,47.320612736],[5.306051516,47.320791419],[5.301585046,47.319175193],[5.301282979,47.319203697],[5.300717091,47.319782301],[5.300767378,47.320275742],[5.301069553,47.320589471],[5.300900402,47.321494338],[5.300214633,47.321717771],[5.299519515,47.321661294],[5.299185378,47.321003259],[5.29845297,47.321158258],[5.297286889,47.320990409],[5.294434867,47.321753793],[5.291411413,47.322474557],[5.293370188,47.325757331],[5.293536834,47.325813479],[5.294767304,47.327237346],[5.296996183,47.326484491],[5.297572323,47.325771515],[5.299353951,47.32518597],[5.300224384,47.325839683],[5.30218126,47.325789189],[5.30241052,47.325482937],[5.302806768,47.325487687],[5.304443362,47.326276574],[5.305313874,47.326930249],[5.305150867,47.327390997],[5.305749812,47.327673605],[5.306503015,47.327723488],[5.307719819,47.327957786],[5.308526264,47.32822905],[5.309135073,47.328555574],[5.309123368,47.328837699],[5.308154165,47.330080004],[5.308745096,47.330206049],[5.308077196,47.33103168],[5.307802338,47.331571207],[5.307553902,47.332571321],[5.307883555,47.338604267]]]],&quot;type&quot;:&quot;MultiPolygon&quot;}"/>
    <s v="47.323005489, 5.322056752"/>
  </r>
  <r>
    <x v="0"/>
    <x v="527"/>
    <s v="21255"/>
    <s v="CC Forêts, Seine et Suzon"/>
    <s v="200039063"/>
    <s v="CC"/>
    <s v="Côte-d'Or"/>
    <s v="21"/>
    <s v="Bourgogne-Franche-Comté"/>
    <s v="27"/>
    <s v="BT &lt;= 36 kVA"/>
    <m/>
    <m/>
    <n v="0"/>
    <n v="0"/>
    <n v="0"/>
    <n v="0"/>
    <n v="0"/>
    <n v="0"/>
    <n v="0"/>
    <n v="0"/>
    <n v="0"/>
    <n v="0"/>
    <s v="{&quot;coordinates&quot;:[[[[4.979498262,47.397725438],[4.978980575,47.397748658],[4.978523004,47.397532225],[4.97790782,47.39692586],[4.977190246,47.395988053],[4.97630187,47.395128786],[4.97357449,47.393628984],[4.973444019,47.393182757],[4.972557113,47.393657956],[4.970045254,47.394265151],[4.968812797,47.394359868],[4.968045667,47.394234182],[4.965546612,47.393131044],[4.964409252,47.392889128],[4.963662988,47.392789175],[4.962046926,47.392728212],[4.96052644,47.392851115],[4.959787018,47.393228277],[4.959364492,47.393604596],[4.958143912,47.394314928],[4.956557497,47.395503255],[4.955625557,47.395730547],[4.955011766,47.395736368],[4.953510857,47.396217238],[4.952421263,47.396813647],[4.951951318,47.397164619],[4.952059047,47.396481149],[4.952222999,47.396212756],[4.951992954,47.39605003],[4.94985248,47.395902249],[4.948245755,47.395479846],[4.946571919,47.395472764],[4.945274913,47.395069447],[4.945137124,47.395986636],[4.944697643,47.39684944],[4.927621628,47.402887798],[4.911741992,47.397315841],[4.911291068,47.398914377],[4.91161652,47.404842186],[4.911621778,47.408001822],[4.910331934,47.412191249],[4.910746341,47.414661605],[4.910620208,47.415663186],[4.911409496,47.415922157],[4.912824939,47.41621765],[4.91383327,47.417074508],[4.914908809,47.41739808],[4.915489878,47.417509173],[4.917069459,47.417273343],[4.917529501,47.417301778],[4.919016303,47.417735591],[4.920610599,47.418095574],[4.922327498,47.41872905],[4.92316703,47.419349997],[4.923730363,47.420074557],[4.924001787,47.420280776],[4.926677639,47.421345852],[4.927811719,47.421706157],[4.930893111,47.423969234],[4.931849468,47.424439604],[4.933665134,47.424932606],[4.934551498,47.425337484],[4.935262847,47.426002799],[4.935723789,47.426237354],[4.93725356,47.426710745],[4.940323382,47.426986452],[4.940861443,47.427151266],[4.941244483,47.427432122],[4.941513741,47.427831936],[4.941926867,47.428210439],[4.943404537,47.429146557],[4.943912684,47.429802609],[4.94769378,47.430620022],[4.949696174,47.431165481],[4.950214758,47.431376502],[4.952215326,47.432562178],[4.952756109,47.432617036],[4.953485687,47.432572371],[4.954074262,47.432409409],[4.955517453,47.43224649],[4.957179212,47.431818741],[4.958147943,47.431709693],[4.958759841,47.431531906],[4.959185962,47.431245587],[4.959328263,47.431000065],[4.959232523,47.430341635],[4.958502929,47.429041941],[4.958760005,47.427362744],[4.959182508,47.426724402],[4.960408382,47.425631293],[4.961189527,47.425221921],[4.962081548,47.42497816],[4.962828714,47.424945745],[4.964044647,47.424670389],[4.965165144,47.424072464],[4.96595526,47.423800678],[4.966642784,47.423409058],[4.96719346,47.422976525],[4.969317241,47.421736659],[4.970331921,47.421439429],[4.972272166,47.421272377],[4.972619535,47.421121511],[4.973095855,47.420545233],[4.973446139,47.419429006],[4.974073587,47.418922197],[4.975564298,47.418188214],[4.977234829,47.417582623],[4.977560245,47.417341166],[4.979506274,47.416473321],[4.980302247,47.41600593],[4.980901425,47.415311364],[4.98147514,47.414897276],[4.981535869,47.414494628],[4.98176128,47.414240454],[4.982688157,47.41379873],[4.984456632,47.41247638],[4.988250982,47.410269328],[4.990831243,47.40909598],[4.992782787,47.408033301],[4.995200359,47.406949086],[4.994640808,47.406063602],[4.993842289,47.405207427],[4.993511353,47.403834456],[4.992562091,47.402739526],[4.990923625,47.401334917],[4.988826626,47.400437899],[4.987701917,47.400150966],[4.987120459,47.399921376],[4.985454576,47.398916076],[4.984224009,47.398419303],[4.980137152,47.39768034],[4.979498262,47.397725438]]]],&quot;type&quot;:&quot;MultiPolygon&quot;}"/>
    <s v="47.41056133, 4.951148088"/>
  </r>
  <r>
    <x v="0"/>
    <x v="527"/>
    <s v="21255"/>
    <s v="CC Forêts, Seine et Suzon"/>
    <s v="200039063"/>
    <s v="CC"/>
    <s v="Côte-d'Or"/>
    <s v="21"/>
    <s v="Bourgogne-Franche-Comté"/>
    <s v="27"/>
    <s v="BT &gt; 36 kVA"/>
    <n v="1"/>
    <n v="228.357"/>
    <n v="0"/>
    <n v="0"/>
    <n v="0"/>
    <n v="0"/>
    <n v="0"/>
    <n v="0"/>
    <n v="0"/>
    <n v="0"/>
    <n v="0"/>
    <n v="0"/>
    <s v="{&quot;coordinates&quot;:[[[[4.979498262,47.397725438],[4.978980575,47.397748658],[4.978523004,47.397532225],[4.97790782,47.39692586],[4.977190246,47.395988053],[4.97630187,47.395128786],[4.97357449,47.393628984],[4.973444019,47.393182757],[4.972557113,47.393657956],[4.970045254,47.394265151],[4.968812797,47.394359868],[4.968045667,47.394234182],[4.965546612,47.393131044],[4.964409252,47.392889128],[4.963662988,47.392789175],[4.962046926,47.392728212],[4.96052644,47.392851115],[4.959787018,47.393228277],[4.959364492,47.393604596],[4.958143912,47.394314928],[4.956557497,47.395503255],[4.955625557,47.395730547],[4.955011766,47.395736368],[4.953510857,47.396217238],[4.952421263,47.396813647],[4.951951318,47.397164619],[4.952059047,47.396481149],[4.952222999,47.396212756],[4.951992954,47.39605003],[4.94985248,47.395902249],[4.948245755,47.395479846],[4.946571919,47.395472764],[4.945274913,47.395069447],[4.945137124,47.395986636],[4.944697643,47.39684944],[4.927621628,47.402887798],[4.911741992,47.397315841],[4.911291068,47.398914377],[4.91161652,47.404842186],[4.911621778,47.408001822],[4.910331934,47.412191249],[4.910746341,47.414661605],[4.910620208,47.415663186],[4.911409496,47.415922157],[4.912824939,47.41621765],[4.91383327,47.417074508],[4.914908809,47.41739808],[4.915489878,47.417509173],[4.917069459,47.417273343],[4.917529501,47.417301778],[4.919016303,47.417735591],[4.920610599,47.418095574],[4.922327498,47.41872905],[4.92316703,47.419349997],[4.923730363,47.420074557],[4.924001787,47.420280776],[4.926677639,47.421345852],[4.927811719,47.421706157],[4.930893111,47.423969234],[4.931849468,47.424439604],[4.933665134,47.424932606],[4.934551498,47.425337484],[4.935262847,47.426002799],[4.935723789,47.426237354],[4.93725356,47.426710745],[4.940323382,47.426986452],[4.940861443,47.427151266],[4.941244483,47.427432122],[4.941513741,47.427831936],[4.941926867,47.428210439],[4.943404537,47.429146557],[4.943912684,47.429802609],[4.94769378,47.430620022],[4.949696174,47.431165481],[4.950214758,47.431376502],[4.952215326,47.432562178],[4.952756109,47.432617036],[4.953485687,47.432572371],[4.954074262,47.432409409],[4.955517453,47.43224649],[4.957179212,47.431818741],[4.958147943,47.431709693],[4.958759841,47.431531906],[4.959185962,47.431245587],[4.959328263,47.431000065],[4.959232523,47.430341635],[4.958502929,47.429041941],[4.958760005,47.427362744],[4.959182508,47.426724402],[4.960408382,47.425631293],[4.961189527,47.425221921],[4.962081548,47.42497816],[4.962828714,47.424945745],[4.964044647,47.424670389],[4.965165144,47.424072464],[4.96595526,47.423800678],[4.966642784,47.423409058],[4.96719346,47.422976525],[4.969317241,47.421736659],[4.970331921,47.421439429],[4.972272166,47.421272377],[4.972619535,47.421121511],[4.973095855,47.420545233],[4.973446139,47.419429006],[4.974073587,47.418922197],[4.975564298,47.418188214],[4.977234829,47.417582623],[4.977560245,47.417341166],[4.979506274,47.416473321],[4.980302247,47.41600593],[4.980901425,47.415311364],[4.98147514,47.414897276],[4.981535869,47.414494628],[4.98176128,47.414240454],[4.982688157,47.41379873],[4.984456632,47.41247638],[4.988250982,47.410269328],[4.990831243,47.40909598],[4.992782787,47.408033301],[4.995200359,47.406949086],[4.994640808,47.406063602],[4.993842289,47.405207427],[4.993511353,47.403834456],[4.992562091,47.402739526],[4.990923625,47.401334917],[4.988826626,47.400437899],[4.987701917,47.400150966],[4.987120459,47.399921376],[4.985454576,47.398916076],[4.984224009,47.398419303],[4.980137152,47.39768034],[4.979498262,47.397725438]]]],&quot;type&quot;:&quot;MultiPolygon&quot;}"/>
    <s v="47.41056133, 4.951148088"/>
  </r>
  <r>
    <x v="0"/>
    <x v="528"/>
    <s v="21253"/>
    <s v="CC du Pays Châtillonnais"/>
    <s v="242101434"/>
    <s v="CC"/>
    <s v="Côte-d'Or"/>
    <s v="21"/>
    <s v="Bourgogne-Franche-Comté"/>
    <s v="27"/>
    <s v="BT &lt;= 36 kVA"/>
    <m/>
    <m/>
    <n v="0"/>
    <n v="0"/>
    <n v="0"/>
    <n v="0"/>
    <n v="0"/>
    <n v="0"/>
    <n v="0"/>
    <n v="0"/>
    <n v="0"/>
    <n v="0"/>
    <s v="{&quot;coordinates&quot;:[[[[4.723144439,47.631758777],[4.722987009,47.632286884],[4.72198907,47.633226224],[4.719825595,47.63420613],[4.718666879,47.634581509],[4.718195769,47.635007986],[4.718342294,47.635463189],[4.718119504,47.635824791],[4.71837456,47.636796077],[4.718456289,47.638051709],[4.717961931,47.638419105],[4.717493493,47.639757553],[4.717268566,47.640136289],[4.716421218,47.640919407],[4.715929686,47.641168811],[4.715393027,47.641133478],[4.715039362,47.641237705],[4.715001375,47.641630797],[4.716321963,47.642637754],[4.717317957,47.643698986],[4.718585849,47.644266442],[4.720389658,47.645257241],[4.721978431,47.645857748],[4.725050272,47.646505669],[4.727828107,47.64695889],[4.728794065,47.647248004],[4.73002052,47.647763733],[4.731280065,47.647984558],[4.731499843,47.647449218],[4.73616381,47.648090349],[4.736221961,47.647912123],[4.737143612,47.648229738],[4.739657963,47.649544594],[4.743039174,47.649860627],[4.743487079,47.649704492],[4.744625655,47.649767624],[4.746775903,47.650412532],[4.748310406,47.650765911],[4.749158528,47.651275399],[4.749578375,47.651401459],[4.749483328,47.652241073],[4.749869795,47.653461511],[4.749506647,47.655146029],[4.749228,47.655385182],[4.748683757,47.655530175],[4.748999482,47.655974705],[4.750153909,47.656475999],[4.751399392,47.656624796],[4.751925152,47.656850095],[4.752590976,47.656998565],[4.754206541,47.656892395],[4.757498306,47.65686274],[4.759270741,47.656947707],[4.759974423,47.6571928],[4.761449914,47.657929531],[4.761685335,47.658117749],[4.762707334,47.658477768],[4.763913743,47.65865133],[4.765398119,47.658808077],[4.766420368,47.658530638],[4.767429109,47.658368634],[4.768842152,47.65862455],[4.770032397,47.659314175],[4.775105884,47.661081963],[4.775890223,47.661224],[4.776532847,47.663952989],[4.780449942,47.664077944],[4.782399024,47.664056337],[4.782819973,47.663970688],[4.783924704,47.663967335],[4.784483627,47.663783241],[4.786549923,47.663720161],[4.787946375,47.66391128],[4.789161733,47.663828757],[4.79144658,47.664201599],[4.793856405,47.66420785],[4.797486723,47.664046734],[4.798550087,47.664634488],[4.799192296,47.663957467],[4.799962365,47.66355487],[4.800420963,47.663124656],[4.800517527,47.662787348],[4.800396599,47.661850177],[4.80059853,47.66143652],[4.800995946,47.661168402],[4.802605493,47.660724936],[4.803418974,47.660228912],[4.803637278,47.659787986],[4.80357288,47.659381134],[4.803745608,47.659208307],[4.803514354,47.658793226],[4.803949305,47.658375065],[4.804328377,47.657841623],[4.80434564,47.6574065],[4.805272783,47.656490955],[4.805803895,47.656198246],[4.806809448,47.655277875],[4.807378068,47.654598339],[4.808432476,47.653902278],[4.808941678,47.653672015],[4.811896287,47.653058129],[4.811753059,47.652685813],[4.811943004,47.65227592],[4.811976568,47.65153803],[4.812903726,47.650551293],[4.813342873,47.649398358],[4.81317799,47.648898533],[4.813306758,47.648100642],[4.813237125,47.647267116],[4.812729498,47.646129773],[4.812895123,47.646102894],[4.812973249,47.645539874],[4.813451159,47.644156749],[4.814568636,47.642385548],[4.81553215,47.641494553],[4.816555849,47.640963647],[4.816364971,47.640835166],[4.815816184,47.640524079],[4.814338522,47.640202211],[4.813492672,47.639929939],[4.811092202,47.639539523],[4.809720542,47.639238461],[4.808684538,47.638817845],[4.808024395,47.638245549],[4.807076067,47.636872809],[4.806585179,47.636341102],[4.804714319,47.635022223],[4.804056153,47.634348136],[4.802193681,47.632800402],[4.801591897,47.632019192],[4.801157319,47.631219195],[4.800769455,47.630066444],[4.800062424,47.628887999],[4.799948837,47.628481898],[4.800062832,47.628189332],[4.800860841,47.627248782],[4.801720315,47.626670114],[4.801610423,47.626570971],[4.802293947,47.625712306],[4.802784511,47.624898031],[4.803405871,47.622870777],[4.801861562,47.621741281],[4.80143138,47.620871887],[4.80134197,47.620471715],[4.801420855,47.61838981],[4.801962814,47.616930097],[4.801923821,47.614788783],[4.799913483,47.614243572],[4.799166028,47.613360152],[4.797370413,47.612150737],[4.79670673,47.610945489],[4.796592001,47.609237501],[4.795989686,47.607480293],[4.795556969,47.606885519],[4.795440829,47.606321888],[4.794827225,47.605652463],[4.794596547,47.605601989],[4.792911606,47.60466451],[4.792183293,47.603947314],[4.790925522,47.60248645],[4.790843589,47.601313655],[4.79034588,47.601079997],[4.78973924,47.600336611],[4.788881306,47.599959012],[4.779568965,47.597612805],[4.776593019,47.597023397],[4.774828639,47.596561353],[4.774265588,47.596801302],[4.772357253,47.596412536],[4.768086368,47.595783147],[4.766427529,47.594806183],[4.765618332,47.594566331],[4.764088138,47.594539951],[4.763719328,47.594657167],[4.763329055,47.595132142],[4.762735045,47.594999761],[4.759322976,47.593605295],[4.757429215,47.592924358],[4.756749741,47.592579853],[4.755136872,47.593113712],[4.754883317,47.593295793],[4.753633263,47.593692725],[4.753299204,47.593733758],[4.752685059,47.594000479],[4.752022069,47.594969295],[4.751488638,47.595303224],[4.750010519,47.596013255],[4.748652676,47.597105008],[4.744438697,47.593442469],[4.744051006,47.593634633],[4.744373802,47.593941326],[4.744298632,47.594207148],[4.742520237,47.595955158],[4.742744451,47.596626162],[4.740325404,47.597099819],[4.737399982,47.597311764],[4.737761302,47.596144053],[4.737757458,47.595862305],[4.736995911,47.59589705],[4.737209373,47.596321532],[4.736974674,47.596921947],[4.736778351,47.598129516],[4.736132781,47.59886659],[4.736057922,47.600494605],[4.735465211,47.600975193],[4.734404042,47.601500553],[4.733758829,47.601963906],[4.73353248,47.602823482],[4.733247629,47.603111317],[4.733052825,47.604245924],[4.727087342,47.604485591],[4.725955176,47.605949163],[4.724253324,47.607747956],[4.723889688,47.608072041],[4.724043266,47.608457814],[4.72514984,47.609907198],[4.725601061,47.61031558],[4.726888842,47.610861044],[4.727334294,47.611255099],[4.728599861,47.612017851],[4.728530511,47.612631099],[4.727206067,47.613752697],[4.726974622,47.614212585],[4.72675119,47.615126117],[4.726842231,47.616993842],[4.726134202,47.617087141],[4.725058867,47.617022004],[4.725100748,47.617287881],[4.725604519,47.617383974],[4.725898545,47.617582201],[4.726691591,47.618552728],[4.727006195,47.61872814],[4.72748889,47.619242286],[4.727678623,47.619838193],[4.72776358,47.620940731],[4.727596642,47.621707573],[4.727700652,47.62191761],[4.727648437,47.622526099],[4.728292019,47.623894966],[4.728376611,47.624451012],[4.72820382,47.625325079],[4.727400263,47.625638575],[4.726372366,47.625769015],[4.725689554,47.626275182],[4.725632962,47.626831515],[4.72619947,47.6278351],[4.72712624,47.628858564],[4.72712912,47.629359098],[4.72634326,47.630262931],[4.72578072,47.630412594],[4.725818468,47.630632614],[4.724876297,47.630698751],[4.724116713,47.631387003],[4.723782681,47.631601707],[4.723144439,47.631758777]]]],&quot;type&quot;:&quot;MultiPolygon&quot;}"/>
    <s v="47.629318672, 4.766439896"/>
  </r>
  <r>
    <x v="0"/>
    <x v="528"/>
    <s v="21253"/>
    <s v="CC du Pays Châtillonnais"/>
    <s v="242101434"/>
    <s v="CC"/>
    <s v="Côte-d'Or"/>
    <s v="21"/>
    <s v="Bourgogne-Franche-Comté"/>
    <s v="27"/>
    <s v="BT &gt; 36 kVA"/>
    <n v="5"/>
    <n v="444.22899999999998"/>
    <n v="0"/>
    <n v="0"/>
    <n v="0"/>
    <n v="0"/>
    <n v="0"/>
    <n v="0"/>
    <n v="0"/>
    <n v="0"/>
    <n v="0"/>
    <n v="0"/>
    <s v="{&quot;coordinates&quot;:[[[[4.723144439,47.631758777],[4.722987009,47.632286884],[4.72198907,47.633226224],[4.719825595,47.63420613],[4.718666879,47.634581509],[4.718195769,47.635007986],[4.718342294,47.635463189],[4.718119504,47.635824791],[4.71837456,47.636796077],[4.718456289,47.638051709],[4.717961931,47.638419105],[4.717493493,47.639757553],[4.717268566,47.640136289],[4.716421218,47.640919407],[4.715929686,47.641168811],[4.715393027,47.641133478],[4.715039362,47.641237705],[4.715001375,47.641630797],[4.716321963,47.642637754],[4.717317957,47.643698986],[4.718585849,47.644266442],[4.720389658,47.645257241],[4.721978431,47.645857748],[4.725050272,47.646505669],[4.727828107,47.64695889],[4.728794065,47.647248004],[4.73002052,47.647763733],[4.731280065,47.647984558],[4.731499843,47.647449218],[4.73616381,47.648090349],[4.736221961,47.647912123],[4.737143612,47.648229738],[4.739657963,47.649544594],[4.743039174,47.649860627],[4.743487079,47.649704492],[4.744625655,47.649767624],[4.746775903,47.650412532],[4.748310406,47.650765911],[4.749158528,47.651275399],[4.749578375,47.651401459],[4.749483328,47.652241073],[4.749869795,47.653461511],[4.749506647,47.655146029],[4.749228,47.655385182],[4.748683757,47.655530175],[4.748999482,47.655974705],[4.750153909,47.656475999],[4.751399392,47.656624796],[4.751925152,47.656850095],[4.752590976,47.656998565],[4.754206541,47.656892395],[4.757498306,47.65686274],[4.759270741,47.656947707],[4.759974423,47.6571928],[4.761449914,47.657929531],[4.761685335,47.658117749],[4.762707334,47.658477768],[4.763913743,47.65865133],[4.765398119,47.658808077],[4.766420368,47.658530638],[4.767429109,47.658368634],[4.768842152,47.65862455],[4.770032397,47.659314175],[4.775105884,47.661081963],[4.775890223,47.661224],[4.776532847,47.663952989],[4.780449942,47.664077944],[4.782399024,47.664056337],[4.782819973,47.663970688],[4.783924704,47.663967335],[4.784483627,47.663783241],[4.786549923,47.663720161],[4.787946375,47.66391128],[4.789161733,47.663828757],[4.79144658,47.664201599],[4.793856405,47.66420785],[4.797486723,47.664046734],[4.798550087,47.664634488],[4.799192296,47.663957467],[4.799962365,47.66355487],[4.800420963,47.663124656],[4.800517527,47.662787348],[4.800396599,47.661850177],[4.80059853,47.66143652],[4.800995946,47.661168402],[4.802605493,47.660724936],[4.803418974,47.660228912],[4.803637278,47.659787986],[4.80357288,47.659381134],[4.803745608,47.659208307],[4.803514354,47.658793226],[4.803949305,47.658375065],[4.804328377,47.657841623],[4.80434564,47.6574065],[4.805272783,47.656490955],[4.805803895,47.656198246],[4.806809448,47.655277875],[4.807378068,47.654598339],[4.808432476,47.653902278],[4.808941678,47.653672015],[4.811896287,47.653058129],[4.811753059,47.652685813],[4.811943004,47.65227592],[4.811976568,47.65153803],[4.812903726,47.650551293],[4.813342873,47.649398358],[4.81317799,47.648898533],[4.813306758,47.648100642],[4.813237125,47.647267116],[4.812729498,47.646129773],[4.812895123,47.646102894],[4.812973249,47.645539874],[4.813451159,47.644156749],[4.814568636,47.642385548],[4.81553215,47.641494553],[4.816555849,47.640963647],[4.816364971,47.640835166],[4.815816184,47.640524079],[4.814338522,47.640202211],[4.813492672,47.639929939],[4.811092202,47.639539523],[4.809720542,47.639238461],[4.808684538,47.638817845],[4.808024395,47.638245549],[4.807076067,47.636872809],[4.806585179,47.636341102],[4.804714319,47.635022223],[4.804056153,47.634348136],[4.802193681,47.632800402],[4.801591897,47.632019192],[4.801157319,47.631219195],[4.800769455,47.630066444],[4.800062424,47.628887999],[4.799948837,47.628481898],[4.800062832,47.628189332],[4.800860841,47.627248782],[4.801720315,47.626670114],[4.801610423,47.626570971],[4.802293947,47.625712306],[4.802784511,47.624898031],[4.803405871,47.622870777],[4.801861562,47.621741281],[4.80143138,47.620871887],[4.80134197,47.620471715],[4.801420855,47.61838981],[4.801962814,47.616930097],[4.801923821,47.614788783],[4.799913483,47.614243572],[4.799166028,47.613360152],[4.797370413,47.612150737],[4.79670673,47.610945489],[4.796592001,47.609237501],[4.795989686,47.607480293],[4.795556969,47.606885519],[4.795440829,47.606321888],[4.794827225,47.605652463],[4.794596547,47.605601989],[4.792911606,47.60466451],[4.792183293,47.603947314],[4.790925522,47.60248645],[4.790843589,47.601313655],[4.79034588,47.601079997],[4.78973924,47.600336611],[4.788881306,47.599959012],[4.779568965,47.597612805],[4.776593019,47.597023397],[4.774828639,47.596561353],[4.774265588,47.596801302],[4.772357253,47.596412536],[4.768086368,47.595783147],[4.766427529,47.594806183],[4.765618332,47.594566331],[4.764088138,47.594539951],[4.763719328,47.594657167],[4.763329055,47.595132142],[4.762735045,47.594999761],[4.759322976,47.593605295],[4.757429215,47.592924358],[4.756749741,47.592579853],[4.755136872,47.593113712],[4.754883317,47.593295793],[4.753633263,47.593692725],[4.753299204,47.593733758],[4.752685059,47.594000479],[4.752022069,47.594969295],[4.751488638,47.595303224],[4.750010519,47.596013255],[4.748652676,47.597105008],[4.744438697,47.593442469],[4.744051006,47.593634633],[4.744373802,47.593941326],[4.744298632,47.594207148],[4.742520237,47.595955158],[4.742744451,47.596626162],[4.740325404,47.597099819],[4.737399982,47.597311764],[4.737761302,47.596144053],[4.737757458,47.595862305],[4.736995911,47.59589705],[4.737209373,47.596321532],[4.736974674,47.596921947],[4.736778351,47.598129516],[4.736132781,47.59886659],[4.736057922,47.600494605],[4.735465211,47.600975193],[4.734404042,47.601500553],[4.733758829,47.601963906],[4.73353248,47.602823482],[4.733247629,47.603111317],[4.733052825,47.604245924],[4.727087342,47.604485591],[4.725955176,47.605949163],[4.724253324,47.607747956],[4.723889688,47.608072041],[4.724043266,47.608457814],[4.72514984,47.609907198],[4.725601061,47.61031558],[4.726888842,47.610861044],[4.727334294,47.611255099],[4.728599861,47.612017851],[4.728530511,47.612631099],[4.727206067,47.613752697],[4.726974622,47.614212585],[4.72675119,47.615126117],[4.726842231,47.616993842],[4.726134202,47.617087141],[4.725058867,47.617022004],[4.725100748,47.617287881],[4.725604519,47.617383974],[4.725898545,47.617582201],[4.726691591,47.618552728],[4.727006195,47.61872814],[4.72748889,47.619242286],[4.727678623,47.619838193],[4.72776358,47.620940731],[4.727596642,47.621707573],[4.727700652,47.62191761],[4.727648437,47.622526099],[4.728292019,47.623894966],[4.728376611,47.624451012],[4.72820382,47.625325079],[4.727400263,47.625638575],[4.726372366,47.625769015],[4.725689554,47.626275182],[4.725632962,47.626831515],[4.72619947,47.6278351],[4.72712624,47.628858564],[4.72712912,47.629359098],[4.72634326,47.630262931],[4.72578072,47.630412594],[4.725818468,47.630632614],[4.724876297,47.630698751],[4.724116713,47.631387003],[4.723782681,47.631601707],[4.723144439,47.631758777]]]],&quot;type&quot;:&quot;MultiPolygon&quot;}"/>
    <s v="47.629318672, 4.766439896"/>
  </r>
  <r>
    <x v="0"/>
    <x v="528"/>
    <s v="21253"/>
    <s v="CC du Pays Châtillonnais"/>
    <s v="242101434"/>
    <s v="CC"/>
    <s v="Côte-d'Or"/>
    <s v="21"/>
    <s v="Bourgogne-Franche-Comté"/>
    <s v="27"/>
    <s v="HTA"/>
    <n v="0"/>
    <n v="0"/>
    <n v="2"/>
    <n v="25600.706999999999"/>
    <n v="0"/>
    <n v="0"/>
    <n v="0"/>
    <n v="0"/>
    <n v="0"/>
    <n v="0"/>
    <n v="0"/>
    <n v="0"/>
    <s v="{&quot;coordinates&quot;:[[[[4.723144439,47.631758777],[4.722987009,47.632286884],[4.72198907,47.633226224],[4.719825595,47.63420613],[4.718666879,47.634581509],[4.718195769,47.635007986],[4.718342294,47.635463189],[4.718119504,47.635824791],[4.71837456,47.636796077],[4.718456289,47.638051709],[4.717961931,47.638419105],[4.717493493,47.639757553],[4.717268566,47.640136289],[4.716421218,47.640919407],[4.715929686,47.641168811],[4.715393027,47.641133478],[4.715039362,47.641237705],[4.715001375,47.641630797],[4.716321963,47.642637754],[4.717317957,47.643698986],[4.718585849,47.644266442],[4.720389658,47.645257241],[4.721978431,47.645857748],[4.725050272,47.646505669],[4.727828107,47.64695889],[4.728794065,47.647248004],[4.73002052,47.647763733],[4.731280065,47.647984558],[4.731499843,47.647449218],[4.73616381,47.648090349],[4.736221961,47.647912123],[4.737143612,47.648229738],[4.739657963,47.649544594],[4.743039174,47.649860627],[4.743487079,47.649704492],[4.744625655,47.649767624],[4.746775903,47.650412532],[4.748310406,47.650765911],[4.749158528,47.651275399],[4.749578375,47.651401459],[4.749483328,47.652241073],[4.749869795,47.653461511],[4.749506647,47.655146029],[4.749228,47.655385182],[4.748683757,47.655530175],[4.748999482,47.655974705],[4.750153909,47.656475999],[4.751399392,47.656624796],[4.751925152,47.656850095],[4.752590976,47.656998565],[4.754206541,47.656892395],[4.757498306,47.65686274],[4.759270741,47.656947707],[4.759974423,47.6571928],[4.761449914,47.657929531],[4.761685335,47.658117749],[4.762707334,47.658477768],[4.763913743,47.65865133],[4.765398119,47.658808077],[4.766420368,47.658530638],[4.767429109,47.658368634],[4.768842152,47.65862455],[4.770032397,47.659314175],[4.775105884,47.661081963],[4.775890223,47.661224],[4.776532847,47.663952989],[4.780449942,47.664077944],[4.782399024,47.664056337],[4.782819973,47.663970688],[4.783924704,47.663967335],[4.784483627,47.663783241],[4.786549923,47.663720161],[4.787946375,47.66391128],[4.789161733,47.663828757],[4.79144658,47.664201599],[4.793856405,47.66420785],[4.797486723,47.664046734],[4.798550087,47.664634488],[4.799192296,47.663957467],[4.799962365,47.66355487],[4.800420963,47.663124656],[4.800517527,47.662787348],[4.800396599,47.661850177],[4.80059853,47.66143652],[4.800995946,47.661168402],[4.802605493,47.660724936],[4.803418974,47.660228912],[4.803637278,47.659787986],[4.80357288,47.659381134],[4.803745608,47.659208307],[4.803514354,47.658793226],[4.803949305,47.658375065],[4.804328377,47.657841623],[4.80434564,47.6574065],[4.805272783,47.656490955],[4.805803895,47.656198246],[4.806809448,47.655277875],[4.807378068,47.654598339],[4.808432476,47.653902278],[4.808941678,47.653672015],[4.811896287,47.653058129],[4.811753059,47.652685813],[4.811943004,47.65227592],[4.811976568,47.65153803],[4.812903726,47.650551293],[4.813342873,47.649398358],[4.81317799,47.648898533],[4.813306758,47.648100642],[4.813237125,47.647267116],[4.812729498,47.646129773],[4.812895123,47.646102894],[4.812973249,47.645539874],[4.813451159,47.644156749],[4.814568636,47.642385548],[4.81553215,47.641494553],[4.816555849,47.640963647],[4.816364971,47.640835166],[4.815816184,47.640524079],[4.814338522,47.640202211],[4.813492672,47.639929939],[4.811092202,47.639539523],[4.809720542,47.639238461],[4.808684538,47.638817845],[4.808024395,47.638245549],[4.807076067,47.636872809],[4.806585179,47.636341102],[4.804714319,47.635022223],[4.804056153,47.634348136],[4.802193681,47.632800402],[4.801591897,47.632019192],[4.801157319,47.631219195],[4.800769455,47.630066444],[4.800062424,47.628887999],[4.799948837,47.628481898],[4.800062832,47.628189332],[4.800860841,47.627248782],[4.801720315,47.626670114],[4.801610423,47.626570971],[4.802293947,47.625712306],[4.802784511,47.624898031],[4.803405871,47.622870777],[4.801861562,47.621741281],[4.80143138,47.620871887],[4.80134197,47.620471715],[4.801420855,47.61838981],[4.801962814,47.616930097],[4.801923821,47.614788783],[4.799913483,47.614243572],[4.799166028,47.613360152],[4.797370413,47.612150737],[4.79670673,47.610945489],[4.796592001,47.609237501],[4.795989686,47.607480293],[4.795556969,47.606885519],[4.795440829,47.606321888],[4.794827225,47.605652463],[4.794596547,47.605601989],[4.792911606,47.60466451],[4.792183293,47.603947314],[4.790925522,47.60248645],[4.790843589,47.601313655],[4.79034588,47.601079997],[4.78973924,47.600336611],[4.788881306,47.599959012],[4.779568965,47.597612805],[4.776593019,47.597023397],[4.774828639,47.596561353],[4.774265588,47.596801302],[4.772357253,47.596412536],[4.768086368,47.595783147],[4.766427529,47.594806183],[4.765618332,47.594566331],[4.764088138,47.594539951],[4.763719328,47.594657167],[4.763329055,47.595132142],[4.762735045,47.594999761],[4.759322976,47.593605295],[4.757429215,47.592924358],[4.756749741,47.592579853],[4.755136872,47.593113712],[4.754883317,47.593295793],[4.753633263,47.593692725],[4.753299204,47.593733758],[4.752685059,47.594000479],[4.752022069,47.594969295],[4.751488638,47.595303224],[4.750010519,47.596013255],[4.748652676,47.597105008],[4.744438697,47.593442469],[4.744051006,47.593634633],[4.744373802,47.593941326],[4.744298632,47.594207148],[4.742520237,47.595955158],[4.742744451,47.596626162],[4.740325404,47.597099819],[4.737399982,47.597311764],[4.737761302,47.596144053],[4.737757458,47.595862305],[4.736995911,47.59589705],[4.737209373,47.596321532],[4.736974674,47.596921947],[4.736778351,47.598129516],[4.736132781,47.59886659],[4.736057922,47.600494605],[4.735465211,47.600975193],[4.734404042,47.601500553],[4.733758829,47.601963906],[4.73353248,47.602823482],[4.733247629,47.603111317],[4.733052825,47.604245924],[4.727087342,47.604485591],[4.725955176,47.605949163],[4.724253324,47.607747956],[4.723889688,47.608072041],[4.724043266,47.608457814],[4.72514984,47.609907198],[4.725601061,47.61031558],[4.726888842,47.610861044],[4.727334294,47.611255099],[4.728599861,47.612017851],[4.728530511,47.612631099],[4.727206067,47.613752697],[4.726974622,47.614212585],[4.72675119,47.615126117],[4.726842231,47.616993842],[4.726134202,47.617087141],[4.725058867,47.617022004],[4.725100748,47.617287881],[4.725604519,47.617383974],[4.725898545,47.617582201],[4.726691591,47.618552728],[4.727006195,47.61872814],[4.72748889,47.619242286],[4.727678623,47.619838193],[4.72776358,47.620940731],[4.727596642,47.621707573],[4.727700652,47.62191761],[4.727648437,47.622526099],[4.728292019,47.623894966],[4.728376611,47.624451012],[4.72820382,47.625325079],[4.727400263,47.625638575],[4.726372366,47.625769015],[4.725689554,47.626275182],[4.725632962,47.626831515],[4.72619947,47.6278351],[4.72712624,47.628858564],[4.72712912,47.629359098],[4.72634326,47.630262931],[4.72578072,47.630412594],[4.725818468,47.630632614],[4.724876297,47.630698751],[4.724116713,47.631387003],[4.723782681,47.631601707],[4.723144439,47.631758777]]]],&quot;type&quot;:&quot;MultiPolygon&quot;}"/>
    <s v="47.629318672, 4.766439896"/>
  </r>
  <r>
    <x v="0"/>
    <x v="251"/>
    <s v="21250"/>
    <s v="CC du Pays Châtillonnais"/>
    <s v="242101434"/>
    <s v="CC"/>
    <s v="Côte-d'Or"/>
    <s v="21"/>
    <s v="Bourgogne-Franche-Comté"/>
    <s v="27"/>
    <s v="HTA"/>
    <n v="0"/>
    <n v="0"/>
    <n v="0"/>
    <n v="0"/>
    <n v="0"/>
    <n v="0"/>
    <n v="1"/>
    <n v="1483.069"/>
    <n v="0"/>
    <n v="0"/>
    <n v="0"/>
    <n v="0"/>
    <s v="{&quot;coordinates&quot;:[[[[4.788702579,47.785918325],[4.789953849,47.786304328],[4.79047641,47.786550215],[4.790474294,47.786010993],[4.790904771,47.785148268],[4.791054594,47.783329256],[4.791357291,47.782679142],[4.791346996,47.782293988],[4.791527186,47.781853706],[4.79187118,47.781478438],[4.792275904,47.78128049],[4.79261458,47.780906201],[4.792943536,47.780758925],[4.793509787,47.78028122],[4.793864469,47.779708624],[4.79693553,47.780274629],[4.798015999,47.780628056],[4.798990971,47.780784135],[4.800426252,47.780727872],[4.805691752,47.782310505],[4.807658857,47.782967066],[4.811409092,47.784561117],[4.813881983,47.785786821],[4.815248224,47.786561491],[4.820744247,47.780406601],[4.823338909,47.777389048],[4.825536717,47.775464243],[4.826825876,47.774618592],[4.827414122,47.774053047],[4.828798621,47.773107755],[4.829537052,47.772405711],[4.83168812,47.769717175],[4.83473653,47.765213977],[4.836847413,47.76253766],[4.837807771,47.760072022],[4.835819356,47.759287561],[4.835010922,47.758725854],[4.83322922,47.757195375],[4.831200857,47.756059452],[4.828237329,47.755057838],[4.824897667,47.753634381],[4.82258177,47.752825093],[4.821363677,47.752495642],[4.81981795,47.750782136],[4.816092533,47.748248978],[4.814624655,47.747792791],[4.813459835,47.747337294],[4.811895702,47.746875363],[4.810181419,47.746825362],[4.807027325,47.74733954],[4.804542319,47.746486598],[4.802927347,47.744322901],[4.800640255,47.743435319],[4.797005918,47.742174062],[4.794914182,47.741968484],[4.7934917,47.742254972],[4.792572702,47.742669674],[4.792010196,47.743405713],[4.788745019,47.743234189],[4.788198981,47.743150704],[4.788344548,47.742835184],[4.787742093,47.742740855],[4.787571151,47.742539102],[4.787944792,47.742338035],[4.787719352,47.74202368],[4.787336782,47.741879176],[4.78747113,47.741587235],[4.78719902,47.741393329],[4.779812042,47.739889894],[4.779532464,47.740190336],[4.778894592,47.740592554],[4.776800277,47.739225336],[4.774160889,47.738599171],[4.771598653,47.738123926],[4.76923553,47.737815767],[4.766521324,47.736618888],[4.765189114,47.736125832],[4.760700804,47.734947462],[4.760257579,47.73465974],[4.759498666,47.733864506],[4.758720906,47.732457362],[4.758165177,47.730983859],[4.757800522,47.729436359],[4.755164177,47.732687215],[4.752299933,47.731982011],[4.749389155,47.73522063],[4.749048725,47.736395171],[4.748891901,47.736862055],[4.747470526,47.738486668],[4.746962651,47.738911975],[4.746890714,47.739282159],[4.747062285,47.73975224],[4.747919815,47.740993512],[4.749806343,47.742516487],[4.749822016,47.742627886],[4.748926905,47.744918041],[4.746966449,47.74671724],[4.746919743,47.747002422],[4.747833011,47.747254367],[4.750032571,47.747491584],[4.751677044,47.747774878],[4.754172057,47.748267773],[4.75671471,47.748948957],[4.760869864,47.75128214],[4.761060489,47.751556555],[4.764600753,47.755062],[4.766256566,47.756401835],[4.767272809,47.758018681],[4.768003632,47.758959228],[4.769600514,47.759965908],[4.771351653,47.760751468],[4.772781288,47.76154367],[4.773396808,47.761744111],[4.774361363,47.762281361],[4.774572865,47.762658068],[4.778003961,47.765644413],[4.779705435,47.765614064],[4.78108591,47.765687603],[4.785130316,47.766319222],[4.786959292,47.767182589],[4.787433653,47.767510248],[4.788256497,47.767756962],[4.789399908,47.768681174],[4.790106873,47.768935947],[4.790386715,47.767926072],[4.790339589,47.767358725],[4.789884485,47.765777611],[4.788944136,47.764854802],[4.790099377,47.764742619],[4.791974307,47.764788664],[4.794870562,47.76502789],[4.797374457,47.766063504],[4.799272337,47.766391765],[4.799799327,47.766654648],[4.800167449,47.767273776],[4.800585314,47.767270953],[4.80069336,47.767780644],[4.800426707,47.767832459],[4.800273519,47.768317358],[4.799887463,47.768866154],[4.799144522,47.769444739],[4.797389249,47.77057452],[4.795731193,47.771935951],[4.795685823,47.772411987],[4.795229188,47.772889826],[4.794903993,47.773463778],[4.79455719,47.773793188],[4.79389545,47.775120412],[4.794018313,47.775635281],[4.793472687,47.775970433],[4.793404956,47.776972563],[4.793546512,47.777209865],[4.793110388,47.77758475],[4.793189321,47.777985058],[4.793012499,47.778286652],[4.793277895,47.778790337],[4.79292392,47.779027123],[4.79294642,47.779496715],[4.792590798,47.779803746],[4.792124807,47.779808176],[4.791346839,47.780186482],[4.791050626,47.780235125],[4.790385946,47.780884471],[4.790457416,47.781063431],[4.790063535,47.781425053],[4.789698228,47.782159845],[4.789275217,47.782092486],[4.789138772,47.782404259],[4.788631507,47.782850432],[4.788891327,47.78310934],[4.788679977,47.783577101],[4.78924733,47.784043772],[4.788724768,47.784392951],[4.788609006,47.784724213],[4.789049918,47.785323353],[4.789105054,47.785612393],[4.788702579,47.785918325]]]],&quot;type&quot;:&quot;MultiPolygon&quot;}"/>
    <s v="47.757717838, 4.794804435"/>
  </r>
  <r>
    <x v="0"/>
    <x v="253"/>
    <s v="21247"/>
    <s v="CC des Terres d'Auxois"/>
    <s v="200071017"/>
    <s v="CC"/>
    <s v="Côte-d'Or"/>
    <s v="21"/>
    <s v="Bourgogne-Franche-Comté"/>
    <s v="27"/>
    <s v="BT &gt; 36 kVA"/>
    <n v="1"/>
    <n v="82.632999999999996"/>
    <n v="0"/>
    <n v="0"/>
    <n v="0"/>
    <n v="0"/>
    <n v="0"/>
    <n v="0"/>
    <n v="0"/>
    <n v="0"/>
    <n v="0"/>
    <n v="0"/>
    <s v="{&quot;coordinates&quot;:[[[[4.150600419,47.532699247],[4.153478193,47.533187549],[4.155518184,47.533781313],[4.156985355,47.534071044],[4.158125222,47.534469337],[4.160154413,47.534805658],[4.162194465,47.535579354],[4.163304807,47.536328085],[4.163895401,47.535855865],[4.163301321,47.535679045],[4.163353516,47.535450763],[4.163805494,47.535084355],[4.165219072,47.533032986],[4.166228628,47.533732284],[4.167742067,47.533459665],[4.168406715,47.533094709],[4.168628974,47.532559537],[4.169647448,47.531477132],[4.171655762,47.530316355],[4.171986142,47.530046561],[4.172204804,47.529652756],[4.17212239,47.529167452],[4.174548329,47.528751427],[4.174808463,47.528612869],[4.174975051,47.52766503],[4.175278813,47.526850845],[4.174870643,47.526542573],[4.174303173,47.525516607],[4.173537776,47.524494431],[4.172854978,47.523964755],[4.172270443,47.522399701],[4.172327961,47.52217406],[4.174614612,47.521058136],[4.175073972,47.520915767],[4.175395197,47.52059564],[4.175706515,47.520006437],[4.176539159,47.519857596],[4.17945298,47.518866678],[4.180432765,47.518401232],[4.18101633,47.517987506],[4.181065187,47.517491872],[4.180854976,47.517179813],[4.180011381,47.516649106],[4.178864685,47.515569603],[4.178607836,47.515130177],[4.17797809,47.51459279],[4.178496733,47.514249052],[4.178749151,47.513884597],[4.178901403,47.512532675],[4.179217492,47.511802071],[4.180956119,47.512311115],[4.181696523,47.512744735],[4.182318541,47.511488872],[4.182488261,47.510631006],[4.183282898,47.510573426],[4.183371208,47.509700181],[4.185512609,47.509858467],[4.186651769,47.509818965],[4.201177147,47.507801209],[4.201321293,47.507356795],[4.202273815,47.506405298],[4.202948868,47.505287408],[4.204060517,47.504207315],[4.205719254,47.502881181],[4.206203104,47.502715926],[4.20710691,47.50173248],[4.207663443,47.500373616],[4.208224616,47.500456924],[4.210418872,47.500556585],[4.210262837,47.499883907],[4.210789347,47.49978571],[4.210869194,47.500144086],[4.213373208,47.499609385],[4.214301464,47.499594313],[4.213999108,47.498563958],[4.213507698,47.497807452],[4.212765197,47.497459577],[4.212315353,47.496249799],[4.212782737,47.496064881],[4.213767958,47.495987101],[4.213874688,47.495011899],[4.214420989,47.493563975],[4.214144298,47.493253565],[4.214538903,47.491267959],[4.214405108,47.49122524],[4.214464296,47.490555723],[4.215172754,47.490402491],[4.215401532,47.489363893],[4.215384693,47.488914833],[4.21466214,47.487217256],[4.21432685,47.487132525],[4.214307957,47.486592559],[4.214695132,47.486271626],[4.214037685,47.485626684],[4.213772792,47.484780487],[4.212738038,47.484831778],[4.210612204,47.484675638],[4.210538912,47.487013505],[4.210211684,47.487108733],[4.20993527,47.488687978],[4.209534622,47.488649826],[4.209438302,47.48779647],[4.207120863,47.487924039],[4.206653829,47.487886565],[4.20651232,47.48761885],[4.205323087,47.487772504],[4.204876181,47.488274977],[4.204138233,47.488062042],[4.203881725,47.488290661],[4.203147132,47.488167711],[4.202767587,47.488713593],[4.201821761,47.488233609],[4.201745341,47.487965217],[4.201265235,47.487522735],[4.19871654,47.486754054],[4.19721234,47.485474036],[4.196825066,47.485794911],[4.196556204,47.485709447],[4.193430588,47.483599773],[4.193785861,47.482379868],[4.193383244,47.482250754],[4.192421901,47.483211285],[4.192153058,47.48312581],[4.190963353,47.481345544],[4.189395086,47.480155208],[4.185951708,47.477221231],[4.185500502,47.476934137],[4.184118963,47.477270489],[4.183918867,47.47722931],[4.183768541,47.476736589],[4.183296314,47.476519022],[4.183273446,47.475844951],[4.182405321,47.475678215],[4.180415556,47.475710104],[4.180364411,47.476160758],[4.180487262,47.47721553],[4.178838144,47.478126202],[4.179258992,47.478724221],[4.177405206,47.47969096],[4.176219052,47.480463671],[4.175363757,47.47991594],[4.174146173,47.481013044],[4.171134799,47.482978936],[4.169124346,47.483231402],[4.167225351,47.483175726],[4.166516299,47.483851726],[4.166026045,47.483720695],[4.165368813,47.483910926],[4.157735139,47.483851113],[4.15144788,47.483593843],[4.14870847,47.485652782],[4.146617079,47.486723992],[4.145652525,47.487639144],[4.1449032,47.49098017],[4.144424706,47.496430526],[4.14336837,47.498779761],[4.142761615,47.499541927],[4.14209823,47.499394488],[4.141234731,47.501075621],[4.141871765,47.501170208],[4.140324321,47.501742619],[4.140186742,47.502019443],[4.140878446,47.502247638],[4.139157772,47.504981433],[4.137783379,47.508012501],[4.138566541,47.508227213],[4.139296,47.50860269],[4.137831398,47.512269309],[4.137049848,47.513383341],[4.138633785,47.513883718],[4.138188866,47.514206752],[4.138054342,47.514504247],[4.137901817,47.515892116],[4.138507528,47.516629804],[4.138965954,47.517751532],[4.140471929,47.517580163],[4.140479974,47.518705392],[4.14004789,47.521190694],[4.141603624,47.525525445],[4.150600419,47.532699247]]]],&quot;type&quot;:&quot;MultiPolygon&quot;}"/>
    <s v="47.503685316, 4.170702527"/>
  </r>
  <r>
    <x v="0"/>
    <x v="529"/>
    <s v="21245"/>
    <s v="CC des Vallées de la Tille et de l'Ignon"/>
    <s v="242100154"/>
    <s v="CC"/>
    <s v="Côte-d'Or"/>
    <s v="21"/>
    <s v="Bourgogne-Franche-Comté"/>
    <s v="27"/>
    <s v="BT &lt;= 36 kVA"/>
    <m/>
    <m/>
    <n v="0"/>
    <n v="0"/>
    <n v="0"/>
    <n v="0"/>
    <n v="0"/>
    <n v="0"/>
    <n v="0"/>
    <n v="0"/>
    <n v="0"/>
    <n v="0"/>
    <s v="{&quot;coordinates&quot;:[[[[5.087272662,47.457499922],[5.086233185,47.455186282],[5.086719142,47.45508482],[5.086363766,47.454346483],[5.085574921,47.453420506],[5.085251301,47.453599199],[5.084071515,47.452519928],[5.084485657,47.452313502],[5.083095637,47.450538302],[5.083342099,47.45042403],[5.082716299,47.449557249],[5.08334473,47.449263246],[5.082287545,47.448226787],[5.082670691,47.447974996],[5.081921465,47.447210374],[5.080866521,47.44575153],[5.079784192,47.444987447],[5.081015634,47.444464757],[5.079948889,47.442768384],[5.079179844,47.440909095],[5.078267639,47.441242366],[5.077414379,47.440084255],[5.07841753,47.43970074],[5.077134317,47.438201814],[5.077485689,47.437747994],[5.075318386,47.436824939],[5.074513465,47.436191836],[5.07402027,47.436102474],[5.073494675,47.435724628],[5.070886578,47.435960182],[5.069862862,47.435776687],[5.06907595,47.435435888],[5.067495114,47.435087583],[5.066212008,47.43688345],[5.066118276,47.437137253],[5.064522804,47.439164669],[5.062864862,47.438918523],[5.062718724,47.439156142],[5.05857214,47.438736106],[5.058566318,47.438619145],[5.055483949,47.4386061],[5.055434254,47.438417875],[5.05307219,47.438809867],[5.053163669,47.439049584],[5.051289308,47.439735497],[5.047464592,47.442977076],[5.047776096,47.443104866],[5.045934503,47.443924284],[5.044672872,47.44463803],[5.043576934,47.446042226],[5.042572466,47.447131436],[5.04168974,47.447515223],[5.040446243,47.446792332],[5.039082088,47.446281356],[5.035931347,47.445912392],[5.034995042,47.445550567],[5.034233327,47.445661136],[5.03382094,47.445637728],[5.030341796,47.445182504],[5.028557834,47.444868731],[5.026720918,47.444908841],[5.025373082,47.445245674],[5.024260808,47.44517768],[5.023370505,47.445257998],[5.022783527,47.445532042],[5.021966798,47.446190077],[5.020515226,47.447965815],[5.01976711,47.448614537],[5.016426698,47.449624263],[5.01576198,47.449669095],[5.015299213,47.449930143],[5.014967044,47.449922387],[5.013717807,47.45105069],[5.013021406,47.451383306],[5.011901019,47.452232914],[5.011332513,47.452507478],[5.00996268,47.453503651],[5.009772397,47.453562766],[5.008613295,47.453382871],[5.007526872,47.453831139],[5.007503886,47.454669873],[5.007193232,47.455059731],[5.007390913,47.455516462],[5.007325733,47.45583185],[5.006543164,47.456560315],[5.00639805,47.45722286],[5.006240996,47.457460589],[5.005577766,47.458008697],[5.005423835,47.458542625],[5.005047154,47.459084892],[5.004235474,47.459569815],[5.003331005,47.459952775],[5.00451251,47.460798684],[5.005149627,47.461572918],[5.005594517,47.462567473],[5.006543981,47.463561434],[5.007501885,47.46346928],[5.00857004,47.463095171],[5.010822702,47.461946006],[5.011974586,47.461504684],[5.017119071,47.460075756],[5.017707698,47.461496402],[5.016812571,47.461949542],[5.018084222,47.462538022],[5.019688867,47.46311801],[5.021582229,47.463466045],[5.022906507,47.463898679],[5.026407137,47.463979171],[5.028068045,47.464848919],[5.02883584,47.464856252],[5.030055851,47.465583276],[5.03056876,47.466117316],[5.030749548,47.466437432],[5.031426662,47.467028935],[5.033024681,47.466377913],[5.033425065,47.466116087],[5.033922678,47.465966921],[5.035429399,47.465256228],[5.036078803,47.46501345],[5.036903348,47.464836941],[5.038891008,47.464099776],[5.039413335,47.463868209],[5.040831672,47.46296719],[5.042361694,47.462558555],[5.043103654,47.462237572],[5.043057368,47.462103313],[5.044682439,47.461681272],[5.04816559,47.461272455],[5.048407262,47.461654508],[5.049728071,47.461228745],[5.050522339,47.461131012],[5.051157928,47.461189151],[5.05649493,47.46044304],[5.057774398,47.460325878],[5.057870428,47.460786128],[5.068400704,47.457920549],[5.075026461,47.46426812],[5.078068361,47.46323413],[5.082491511,47.461903409],[5.085673322,47.460820786],[5.086040026,47.459259068],[5.087272662,47.457499922]]]],&quot;type&quot;:&quot;MultiPolygon&quot;}"/>
    <s v="47.452430956, 5.049465476"/>
  </r>
  <r>
    <x v="0"/>
    <x v="530"/>
    <s v="21244"/>
    <s v="CC de Pouilly-en-Auxois/Bligny-sur-Ouche"/>
    <s v="200071207"/>
    <s v="CC"/>
    <s v="Côte-d'Or"/>
    <s v="21"/>
    <s v="Bourgogne-Franche-Comté"/>
    <s v="27"/>
    <s v="BT &gt; 36 kVA"/>
    <n v="1"/>
    <n v="120.991"/>
    <n v="0"/>
    <n v="0"/>
    <n v="0"/>
    <n v="0"/>
    <n v="0"/>
    <n v="0"/>
    <n v="0"/>
    <n v="0"/>
    <n v="0"/>
    <n v="0"/>
    <s v="{&quot;coordinates&quot;:[[[[4.477683954,47.302751069],[4.478786075,47.303165622],[4.479771948,47.303011695],[4.480570798,47.303132065],[4.48137594,47.303432429],[4.482461478,47.304203716],[4.483229119,47.304103869],[4.483135145,47.304919029],[4.483890506,47.305332561],[4.484317961,47.306190576],[4.484798681,47.306293376],[4.485185104,47.306624281],[4.485766208,47.306623147],[4.486481615,47.307026369],[4.486802038,47.307363516],[4.487637934,47.30781471],[4.488299499,47.307802628],[4.488954674,47.307655565],[4.489948268,47.307682433],[4.490814601,47.307845987],[4.493787695,47.309410474],[4.495269886,47.310057685],[4.496554882,47.310753341],[4.499226728,47.31199563],[4.497873386,47.313835503],[4.498542484,47.314090684],[4.50131279,47.314679768],[4.501739118,47.314064685],[4.501752365,47.313449542],[4.503717721,47.313660906],[4.504213857,47.313506814],[4.506021272,47.314175787],[4.507090106,47.314425734],[4.507553251,47.314417019],[4.508137164,47.314135714],[4.509998168,47.312706],[4.510945676,47.310291404],[4.510879236,47.309859176],[4.511741409,47.308225428],[4.511993277,47.307344255],[4.512459118,47.30654043],[4.512958933,47.306614052],[4.515291069,47.306366634],[4.51550395,47.306170268],[4.520825653,47.305708089],[4.521880923,47.305529484],[4.521611081,47.304742466],[4.521589949,47.30413677],[4.52178717,47.303482291],[4.522448816,47.303334952],[4.522836752,47.303104761],[4.522932354,47.301621438],[4.523198034,47.301094815],[4.523801519,47.300344958],[4.523760638,47.299930407],[4.521751373,47.299602909],[4.520855221,47.299179759],[4.520662493,47.300086293],[4.520269502,47.300184183],[4.519870066,47.300101175],[4.520280267,47.298834332],[4.520271251,47.298609348],[4.519893936,47.298465723],[4.519180871,47.298711866],[4.518691406,47.299376469],[4.518318288,47.299615457],[4.517388282,47.29996077],[4.516973532,47.299991403],[4.515921579,47.299768341],[4.513620148,47.299028531],[4.513129728,47.299097954],[4.513236449,47.298751707],[4.513142428,47.29748156],[4.514370644,47.297433126],[4.51620829,47.296515028],[4.516827503,47.296367374],[4.518703825,47.296117733],[4.520899245,47.296106991],[4.521342003,47.29566449],[4.522792872,47.295021478],[4.524213041,47.293624307],[4.523795317,47.293408292],[4.523222371,47.292852157],[4.523065354,47.292075363],[4.523131889,47.291014707],[4.521481202,47.291794506],[4.520925452,47.291937754],[4.520346997,47.292494583],[4.519599928,47.293032909],[4.518904998,47.293356249],[4.518221279,47.293561485],[4.517420265,47.293971743],[4.516524888,47.293946531],[4.515670428,47.293823533],[4.513366229,47.29307025],[4.51303295,47.293031376],[4.511513123,47.293060186],[4.511008417,47.293231533],[4.510583464,47.293603531],[4.51027436,47.293341934],[4.510758698,47.292399206],[4.510647033,47.291534468],[4.508944141,47.292347181],[4.508623575,47.292666491],[4.506414306,47.292886077],[4.501286327,47.29195128],[4.500964411,47.292223765],[4.499789283,47.292605423],[4.499174453,47.292435988],[4.49785439,47.292224331],[4.494537889,47.291938444],[4.493486113,47.292093349],[4.492291915,47.291980854],[4.491233738,47.29200076],[4.49077458,47.292098501],[4.489428943,47.293110724],[4.489028309,47.293076248],[4.488576797,47.293354862],[4.486889932,47.293804179],[4.486801847,47.294160066],[4.486265205,47.295045731],[4.486438632,47.295669289],[4.48424578,47.295819809],[4.482669808,47.296119078],[4.481154924,47.296282486],[4.480287566,47.296073855],[4.478743591,47.295517283],[4.478154661,47.296720515],[4.476871043,47.29663151],[4.475693582,47.296889596],[4.474674451,47.296889044],[4.474579247,47.297133361],[4.474856658,47.29788527],[4.474702716,47.298207767],[4.474966155,47.298595192],[4.47498901,47.299186463],[4.475222736,47.300082088],[4.475780943,47.300791708],[4.477683954,47.302751069]]]],&quot;type&quot;:&quot;MultiPolygon&quot;}"/>
    <s v="47.301451523, 4.500483593"/>
  </r>
  <r>
    <x v="0"/>
    <x v="531"/>
    <s v="21238"/>
    <s v="CC Ouche et Montagne"/>
    <s v="200039055"/>
    <s v="CC"/>
    <s v="Côte-d'Or"/>
    <s v="21"/>
    <s v="Bourgogne-Franche-Comté"/>
    <s v="27"/>
    <s v="BT &lt;= 36 kVA"/>
    <m/>
    <m/>
    <n v="0"/>
    <n v="0"/>
    <n v="0"/>
    <n v="0"/>
    <n v="0"/>
    <n v="0"/>
    <n v="0"/>
    <n v="0"/>
    <n v="0"/>
    <n v="0"/>
    <s v="{&quot;coordinates&quot;:[[[[4.684770968,47.259745286],[4.683647412,47.261161817],[4.683487522,47.263236093],[4.681979078,47.266263705],[4.677746217,47.26762707],[4.674866162,47.268810469],[4.673071631,47.270106007],[4.671545582,47.271486791],[4.669111806,47.273291223],[4.666942304,47.275090003],[4.665980809,47.275784555],[4.665283734,47.276473502],[4.663773786,47.278258245],[4.662427831,47.279231113],[4.662053042,47.27973353],[4.661944101,47.280275359],[4.661168095,47.282181011],[4.661076953,47.283127784],[4.66012716,47.285621202],[4.659418512,47.286755994],[4.658806914,47.288077585],[4.658596807,47.28881625],[4.65876121,47.289726048],[4.658325997,47.290160879],[4.65805244,47.290816708],[4.658457227,47.291325076],[4.658583288,47.291764491],[4.659477489,47.291920989],[4.660899562,47.292370675],[4.661351754,47.292399319],[4.664013895,47.29224862],[4.664977086,47.293605278],[4.665295833,47.294409301],[4.665654763,47.294545519],[4.665784948,47.294859706],[4.670727509,47.295172242],[4.673306878,47.295164794],[4.674818443,47.294954796],[4.675687641,47.294688323],[4.677841208,47.294312335],[4.679805173,47.29367252],[4.680587298,47.293585559],[4.681704505,47.293337058],[4.682588305,47.293031602],[4.683207432,47.292727277],[4.686306128,47.292023161],[4.687294253,47.291964675],[4.68896332,47.29159102],[4.691694474,47.291197359],[4.692260001,47.29104234],[4.693453592,47.290533281],[4.694565629,47.290250513],[4.69514738,47.288722955],[4.695710248,47.288736341],[4.696395373,47.288011368],[4.69493986,47.286591916],[4.695454183,47.285822618],[4.694956787,47.28524099],[4.695645278,47.284497961],[4.696192472,47.284016324],[4.696770146,47.283662103],[4.697779767,47.283325872],[4.701108752,47.282645891],[4.701734275,47.282842922],[4.701984265,47.282045954],[4.703141742,47.28199295],[4.703069059,47.281745491],[4.701545837,47.280611655],[4.700903627,47.279343325],[4.701332797,47.279232579],[4.700624874,47.27839563],[4.697672837,47.277429455],[4.695033427,47.274248919],[4.692739555,47.274005975],[4.692035995,47.274015339],[4.691368395,47.273906215],[4.690265634,47.273211829],[4.689583628,47.273022764],[4.689286274,47.272654306],[4.688854845,47.271050572],[4.688745988,47.269354796],[4.688499455,47.26853987],[4.688736727,47.266955212],[4.68896947,47.266110795],[4.689606111,47.265322626],[4.689607919,47.265211843],[4.692265156,47.263647724],[4.693065584,47.263316378],[4.693722445,47.263298683],[4.694308486,47.262922735],[4.695600858,47.262546365],[4.695577148,47.26246567],[4.693941312,47.26193309],[4.689346019,47.261635432],[4.68718294,47.259852494],[4.686602618,47.259989701],[4.685258885,47.259866963],[4.684770968,47.259745286]]]],&quot;type&quot;:&quot;MultiPolygon&quot;}"/>
    <s v="47.280878732, 4.679657817"/>
  </r>
  <r>
    <x v="0"/>
    <x v="532"/>
    <s v="21233"/>
    <s v="CC Auxonne Pontailler Val de Saône"/>
    <s v="200070902"/>
    <s v="CC"/>
    <s v="Côte-d'Or"/>
    <s v="21"/>
    <s v="Bourgogne-Franche-Comté"/>
    <s v="27"/>
    <s v="BT &lt;= 36 kVA"/>
    <m/>
    <m/>
    <n v="0"/>
    <n v="0"/>
    <n v="0"/>
    <n v="0"/>
    <n v="0"/>
    <n v="0"/>
    <n v="0"/>
    <n v="0"/>
    <n v="0"/>
    <n v="0"/>
    <s v="{&quot;coordinates&quot;:[[[[5.37969944,47.320302961],[5.380922717,47.320410272],[5.381542904,47.32053715],[5.381954034,47.320997048],[5.382115479,47.321620582],[5.382614494,47.32223989],[5.383049491,47.322550689],[5.383083938,47.322789553],[5.382715673,47.323355509],[5.382390223,47.323513496],[5.381610673,47.323616853],[5.380643707,47.323615971],[5.379770179,47.323959912],[5.379495316,47.32415378],[5.379509171,47.324585803],[5.378673218,47.325001016],[5.378422371,47.325497904],[5.378573445,47.326426069],[5.378217498,47.327002565],[5.377799531,47.327315541],[5.377864644,47.32752946],[5.378572274,47.328372372],[5.378772407,47.328823094],[5.378056179,47.329849181],[5.377110184,47.330324275],[5.376338098,47.330449057],[5.375616306,47.330692588],[5.375194845,47.330628259],[5.374795061,47.33075442],[5.374507757,47.331057506],[5.37455313,47.3315141],[5.37489869,47.331779025],[5.374466218,47.332244491],[5.373520581,47.332399821],[5.373183097,47.333126326],[5.372730461,47.333046414],[5.372602325,47.332575298],[5.371881748,47.332667475],[5.371181369,47.332587213],[5.370361727,47.332866032],[5.369652838,47.332803047],[5.368641575,47.332372463],[5.368381571,47.332334536],[5.367243356,47.332749522],[5.36623622,47.332952879],[5.365622947,47.332985189],[5.365112094,47.333207244],[5.363859116,47.333484034],[5.362971618,47.333576851],[5.362570784,47.333770537],[5.362023584,47.333829402],[5.361176041,47.333686328],[5.360399741,47.333807485],[5.360188564,47.33421706],[5.358731199,47.334396178],[5.356062478,47.335047473],[5.355617018,47.335281668],[5.35538488,47.335546658],[5.354456547,47.337004685],[5.354278516,47.337597304],[5.353941462,47.337645566],[5.353428826,47.338433196],[5.35310167,47.338707311],[5.353328522,47.339076474],[5.353262155,47.339436267],[5.352333385,47.339799123],[5.352315413,47.3399634],[5.352722288,47.34105392],[5.353348504,47.341737414],[5.354652438,47.342374744],[5.354617662,47.343001383],[5.355050381,47.34377345],[5.355001495,47.343112482],[5.355367616,47.342669156],[5.355412395,47.342361135],[5.355246548,47.342024062],[5.354768724,47.341522197],[5.356177889,47.340783923],[5.35648562,47.340399416],[5.357318722,47.339819617],[5.358153556,47.339008315],[5.359851959,47.339908665],[5.364920025,47.343098264],[5.364557216,47.343645127],[5.366272071,47.346234627],[5.367389385,47.345759744],[5.368243729,47.346592518],[5.369075574,47.347095216],[5.370570041,47.347808641],[5.37280783,47.348249285],[5.374197407,47.349135928],[5.380378173,47.341581913],[5.382106272,47.335798627],[5.382375818,47.335334673],[5.38274165,47.334950701],[5.383647897,47.334415136],[5.385162924,47.334640707],[5.385681239,47.334826398],[5.386326965,47.335225622],[5.387174464,47.335961136],[5.38853764,47.33756596],[5.390624762,47.336771879],[5.39161138,47.336554324],[5.392382284,47.338006486],[5.393104457,47.337652064],[5.395135693,47.337091418],[5.394555958,47.336154099],[5.396116676,47.335709411],[5.39707168,47.335852717],[5.397994664,47.335842667],[5.399180276,47.335720907],[5.399357435,47.33535699],[5.399799195,47.334984902],[5.401968514,47.334405067],[5.401666437,47.333664682],[5.402758253,47.333313359],[5.402515088,47.332971642],[5.403203941,47.332734027],[5.402652926,47.33187811],[5.402525968,47.331379978],[5.402001878,47.330681113],[5.401301409,47.329948067],[5.401503072,47.329777277],[5.400414601,47.329046846],[5.399882971,47.328829973],[5.399875944,47.328495078],[5.400733019,47.327932469],[5.401347853,47.327403684],[5.401088284,47.327079416],[5.400730509,47.327284056],[5.399889749,47.328003941],[5.398255259,47.327118157],[5.398675628,47.326772632],[5.39783853,47.326299972],[5.39781114,47.325924069],[5.396373518,47.325380941],[5.396978786,47.324904614],[5.396642959,47.324799867],[5.395377641,47.324644051],[5.393849252,47.324232458],[5.39411752,47.323862165],[5.393668254,47.323619249],[5.393778082,47.323319772],[5.390166196,47.322461124],[5.386904074,47.321006154],[5.385622037,47.320799241],[5.383808597,47.320197938],[5.382160353,47.320303824],[5.382074209,47.320153383],[5.37969944,47.320302961]]]],&quot;type&quot;:&quot;MultiPolygon&quot;}"/>
    <s v="47.33437116, 5.379212117"/>
  </r>
  <r>
    <x v="0"/>
    <x v="532"/>
    <s v="21233"/>
    <s v="CC Auxonne Pontailler Val de Saône"/>
    <s v="200070902"/>
    <s v="CC"/>
    <s v="Côte-d'Or"/>
    <s v="21"/>
    <s v="Bourgogne-Franche-Comté"/>
    <s v="27"/>
    <s v="BT &gt; 36 kVA"/>
    <n v="0"/>
    <n v="0"/>
    <n v="0"/>
    <n v="0"/>
    <n v="1"/>
    <n v="188.14500000000001"/>
    <n v="0"/>
    <n v="0"/>
    <n v="0"/>
    <n v="0"/>
    <n v="0"/>
    <n v="0"/>
    <s v="{&quot;coordinates&quot;:[[[[5.37969944,47.320302961],[5.380922717,47.320410272],[5.381542904,47.32053715],[5.381954034,47.320997048],[5.382115479,47.321620582],[5.382614494,47.32223989],[5.383049491,47.322550689],[5.383083938,47.322789553],[5.382715673,47.323355509],[5.382390223,47.323513496],[5.381610673,47.323616853],[5.380643707,47.323615971],[5.379770179,47.323959912],[5.379495316,47.32415378],[5.379509171,47.324585803],[5.378673218,47.325001016],[5.378422371,47.325497904],[5.378573445,47.326426069],[5.378217498,47.327002565],[5.377799531,47.327315541],[5.377864644,47.32752946],[5.378572274,47.328372372],[5.378772407,47.328823094],[5.378056179,47.329849181],[5.377110184,47.330324275],[5.376338098,47.330449057],[5.375616306,47.330692588],[5.375194845,47.330628259],[5.374795061,47.33075442],[5.374507757,47.331057506],[5.37455313,47.3315141],[5.37489869,47.331779025],[5.374466218,47.332244491],[5.373520581,47.332399821],[5.373183097,47.333126326],[5.372730461,47.333046414],[5.372602325,47.332575298],[5.371881748,47.332667475],[5.371181369,47.332587213],[5.370361727,47.332866032],[5.369652838,47.332803047],[5.368641575,47.332372463],[5.368381571,47.332334536],[5.367243356,47.332749522],[5.36623622,47.332952879],[5.365622947,47.332985189],[5.365112094,47.333207244],[5.363859116,47.333484034],[5.362971618,47.333576851],[5.362570784,47.333770537],[5.362023584,47.333829402],[5.361176041,47.333686328],[5.360399741,47.333807485],[5.360188564,47.33421706],[5.358731199,47.334396178],[5.356062478,47.335047473],[5.355617018,47.335281668],[5.35538488,47.335546658],[5.354456547,47.337004685],[5.354278516,47.337597304],[5.353941462,47.337645566],[5.353428826,47.338433196],[5.35310167,47.338707311],[5.353328522,47.339076474],[5.353262155,47.339436267],[5.352333385,47.339799123],[5.352315413,47.3399634],[5.352722288,47.34105392],[5.353348504,47.341737414],[5.354652438,47.342374744],[5.354617662,47.343001383],[5.355050381,47.34377345],[5.355001495,47.343112482],[5.355367616,47.342669156],[5.355412395,47.342361135],[5.355246548,47.342024062],[5.354768724,47.341522197],[5.356177889,47.340783923],[5.35648562,47.340399416],[5.357318722,47.339819617],[5.358153556,47.339008315],[5.359851959,47.339908665],[5.364920025,47.343098264],[5.364557216,47.343645127],[5.366272071,47.346234627],[5.367389385,47.345759744],[5.368243729,47.346592518],[5.369075574,47.347095216],[5.370570041,47.347808641],[5.37280783,47.348249285],[5.374197407,47.349135928],[5.380378173,47.341581913],[5.382106272,47.335798627],[5.382375818,47.335334673],[5.38274165,47.334950701],[5.383647897,47.334415136],[5.385162924,47.334640707],[5.385681239,47.334826398],[5.386326965,47.335225622],[5.387174464,47.335961136],[5.38853764,47.33756596],[5.390624762,47.336771879],[5.39161138,47.336554324],[5.392382284,47.338006486],[5.393104457,47.337652064],[5.395135693,47.337091418],[5.394555958,47.336154099],[5.396116676,47.335709411],[5.39707168,47.335852717],[5.397994664,47.335842667],[5.399180276,47.335720907],[5.399357435,47.33535699],[5.399799195,47.334984902],[5.401968514,47.334405067],[5.401666437,47.333664682],[5.402758253,47.333313359],[5.402515088,47.332971642],[5.403203941,47.332734027],[5.402652926,47.33187811],[5.402525968,47.331379978],[5.402001878,47.330681113],[5.401301409,47.329948067],[5.401503072,47.329777277],[5.400414601,47.329046846],[5.399882971,47.328829973],[5.399875944,47.328495078],[5.400733019,47.327932469],[5.401347853,47.327403684],[5.401088284,47.327079416],[5.400730509,47.327284056],[5.399889749,47.328003941],[5.398255259,47.327118157],[5.398675628,47.326772632],[5.39783853,47.326299972],[5.39781114,47.325924069],[5.396373518,47.325380941],[5.396978786,47.324904614],[5.396642959,47.324799867],[5.395377641,47.324644051],[5.393849252,47.324232458],[5.39411752,47.323862165],[5.393668254,47.323619249],[5.393778082,47.323319772],[5.390166196,47.322461124],[5.386904074,47.321006154],[5.385622037,47.320799241],[5.383808597,47.320197938],[5.382160353,47.320303824],[5.382074209,47.320153383],[5.37969944,47.320302961]]]],&quot;type&quot;:&quot;MultiPolygon&quot;}"/>
    <s v="47.33437116, 5.379212117"/>
  </r>
  <r>
    <x v="0"/>
    <x v="532"/>
    <s v="21233"/>
    <s v="CC Auxonne Pontailler Val de Saône"/>
    <s v="200070902"/>
    <s v="CC"/>
    <s v="Côte-d'Or"/>
    <s v="21"/>
    <s v="Bourgogne-Franche-Comté"/>
    <s v="27"/>
    <s v="HTA"/>
    <n v="1"/>
    <n v="13835.322"/>
    <n v="0"/>
    <n v="0"/>
    <n v="0"/>
    <n v="0"/>
    <n v="1"/>
    <n v="10685.428"/>
    <n v="0"/>
    <n v="0"/>
    <n v="0"/>
    <n v="0"/>
    <s v="{&quot;coordinates&quot;:[[[[5.37969944,47.320302961],[5.380922717,47.320410272],[5.381542904,47.32053715],[5.381954034,47.320997048],[5.382115479,47.321620582],[5.382614494,47.32223989],[5.383049491,47.322550689],[5.383083938,47.322789553],[5.382715673,47.323355509],[5.382390223,47.323513496],[5.381610673,47.323616853],[5.380643707,47.323615971],[5.379770179,47.323959912],[5.379495316,47.32415378],[5.379509171,47.324585803],[5.378673218,47.325001016],[5.378422371,47.325497904],[5.378573445,47.326426069],[5.378217498,47.327002565],[5.377799531,47.327315541],[5.377864644,47.32752946],[5.378572274,47.328372372],[5.378772407,47.328823094],[5.378056179,47.329849181],[5.377110184,47.330324275],[5.376338098,47.330449057],[5.375616306,47.330692588],[5.375194845,47.330628259],[5.374795061,47.33075442],[5.374507757,47.331057506],[5.37455313,47.3315141],[5.37489869,47.331779025],[5.374466218,47.332244491],[5.373520581,47.332399821],[5.373183097,47.333126326],[5.372730461,47.333046414],[5.372602325,47.332575298],[5.371881748,47.332667475],[5.371181369,47.332587213],[5.370361727,47.332866032],[5.369652838,47.332803047],[5.368641575,47.332372463],[5.368381571,47.332334536],[5.367243356,47.332749522],[5.36623622,47.332952879],[5.365622947,47.332985189],[5.365112094,47.333207244],[5.363859116,47.333484034],[5.362971618,47.333576851],[5.362570784,47.333770537],[5.362023584,47.333829402],[5.361176041,47.333686328],[5.360399741,47.333807485],[5.360188564,47.33421706],[5.358731199,47.334396178],[5.356062478,47.335047473],[5.355617018,47.335281668],[5.35538488,47.335546658],[5.354456547,47.337004685],[5.354278516,47.337597304],[5.353941462,47.337645566],[5.353428826,47.338433196],[5.35310167,47.338707311],[5.353328522,47.339076474],[5.353262155,47.339436267],[5.352333385,47.339799123],[5.352315413,47.3399634],[5.352722288,47.34105392],[5.353348504,47.341737414],[5.354652438,47.342374744],[5.354617662,47.343001383],[5.355050381,47.34377345],[5.355001495,47.343112482],[5.355367616,47.342669156],[5.355412395,47.342361135],[5.355246548,47.342024062],[5.354768724,47.341522197],[5.356177889,47.340783923],[5.35648562,47.340399416],[5.357318722,47.339819617],[5.358153556,47.339008315],[5.359851959,47.339908665],[5.364920025,47.343098264],[5.364557216,47.343645127],[5.366272071,47.346234627],[5.367389385,47.345759744],[5.368243729,47.346592518],[5.369075574,47.347095216],[5.370570041,47.347808641],[5.37280783,47.348249285],[5.374197407,47.349135928],[5.380378173,47.341581913],[5.382106272,47.335798627],[5.382375818,47.335334673],[5.38274165,47.334950701],[5.383647897,47.334415136],[5.385162924,47.334640707],[5.385681239,47.334826398],[5.386326965,47.335225622],[5.387174464,47.335961136],[5.38853764,47.33756596],[5.390624762,47.336771879],[5.39161138,47.336554324],[5.392382284,47.338006486],[5.393104457,47.337652064],[5.395135693,47.337091418],[5.394555958,47.336154099],[5.396116676,47.335709411],[5.39707168,47.335852717],[5.397994664,47.335842667],[5.399180276,47.335720907],[5.399357435,47.33535699],[5.399799195,47.334984902],[5.401968514,47.334405067],[5.401666437,47.333664682],[5.402758253,47.333313359],[5.402515088,47.332971642],[5.403203941,47.332734027],[5.402652926,47.33187811],[5.402525968,47.331379978],[5.402001878,47.330681113],[5.401301409,47.329948067],[5.401503072,47.329777277],[5.400414601,47.329046846],[5.399882971,47.328829973],[5.399875944,47.328495078],[5.400733019,47.327932469],[5.401347853,47.327403684],[5.401088284,47.327079416],[5.400730509,47.327284056],[5.399889749,47.328003941],[5.398255259,47.327118157],[5.398675628,47.326772632],[5.39783853,47.326299972],[5.39781114,47.325924069],[5.396373518,47.325380941],[5.396978786,47.324904614],[5.396642959,47.324799867],[5.395377641,47.324644051],[5.393849252,47.324232458],[5.39411752,47.323862165],[5.393668254,47.323619249],[5.393778082,47.323319772],[5.390166196,47.322461124],[5.386904074,47.321006154],[5.385622037,47.320799241],[5.383808597,47.320197938],[5.382160353,47.320303824],[5.382074209,47.320153383],[5.37969944,47.320302961]]]],&quot;type&quot;:&quot;MultiPolygon&quot;}"/>
    <s v="47.33437116, 5.379212117"/>
  </r>
  <r>
    <x v="0"/>
    <x v="262"/>
    <s v="21232"/>
    <s v="CC des Terres d'Auxois"/>
    <s v="200071017"/>
    <s v="CC"/>
    <s v="Côte-d'Or"/>
    <s v="21"/>
    <s v="Bourgogne-Franche-Comté"/>
    <s v="27"/>
    <s v="BT &gt; 36 kVA"/>
    <n v="1"/>
    <n v="108.52"/>
    <n v="0"/>
    <n v="0"/>
    <n v="0"/>
    <n v="0"/>
    <n v="0"/>
    <n v="0"/>
    <n v="0"/>
    <n v="0"/>
    <n v="0"/>
    <n v="0"/>
    <s v="{&quot;coordinates&quot;:[[[[4.213128759,47.374800834],[4.212804271,47.375690133],[4.212165991,47.376066821],[4.21208981,47.37644935],[4.211290359,47.377202245],[4.211504787,47.377482709],[4.21158465,47.378377691],[4.21253016,47.378749566],[4.212650761,47.379510876],[4.211028666,47.380346172],[4.210806243,47.380533954],[4.21068219,47.3812627],[4.210771694,47.381528261],[4.211192501,47.381907411],[4.211465248,47.382362829],[4.211301416,47.382856108],[4.211475427,47.383282844],[4.211868434,47.3834282],[4.211850232,47.38408922],[4.212351762,47.3841092],[4.212191415,47.384697876],[4.212475288,47.384882181],[4.212615205,47.385266056],[4.212520066,47.385807236],[4.21268984,47.386104369],[4.212079027,47.386821986],[4.211421949,47.387252881],[4.211471983,47.387648497],[4.2113046,47.387926637],[4.210661217,47.388201631],[4.210265123,47.38850826],[4.209944375,47.388981561],[4.208676929,47.389390881],[4.208930443,47.390227335],[4.208676453,47.390545984],[4.208559374,47.390998257],[4.210977827,47.391948129],[4.211990655,47.39247236],[4.211929774,47.392653057],[4.214592623,47.394903956],[4.214143213,47.39531649],[4.214492386,47.395805313],[4.213834233,47.396602656],[4.215057969,47.397125559],[4.215274576,47.397322264],[4.214630713,47.397872778],[4.215231067,47.398503023],[4.214062962,47.398974382],[4.214127305,47.399180781],[4.216806998,47.400636479],[4.217756716,47.401466525],[4.218876348,47.402653105],[4.219978412,47.402424575],[4.221354839,47.403238411],[4.221782407,47.403379769],[4.220953194,47.404293287],[4.220310631,47.404843816],[4.219389418,47.405038041],[4.218787467,47.404867891],[4.217634038,47.404121915],[4.217096044,47.403906071],[4.216795019,47.4041397],[4.217117263,47.404490148],[4.213367805,47.407160919],[4.211495637,47.40870375],[4.213522776,47.410491327],[4.212955577,47.412386078],[4.21221966,47.412218191],[4.21182323,47.412224123],[4.210310409,47.413126671],[4.20818862,47.41255273],[4.20806275,47.412734998],[4.208471571,47.413043156],[4.207764502,47.413684312],[4.207907148,47.41395202],[4.207257628,47.414322485],[4.207206767,47.414773163],[4.207698714,47.415532412],[4.206634586,47.415457026],[4.206513069,47.415774292],[4.206755715,47.417596682],[4.205327512,47.417907687],[4.204352118,47.418418355],[4.20364057,47.418924485],[4.202860754,47.420940214],[4.202838222,47.422536674],[4.203627908,47.422731073],[4.203395105,47.423292566],[4.203010654,47.423658461],[4.203821732,47.424095718],[4.204367585,47.424536615],[4.204715533,47.425025474],[4.205445933,47.425059323],[4.206127773,47.425587932],[4.206461339,47.425672703],[4.207064191,47.425462083],[4.207719216,47.425859518],[4.208175288,47.425022909],[4.209137631,47.424459229],[4.210170652,47.423677834],[4.211885512,47.423425006],[4.213852126,47.422808507],[4.214260471,47.422446827],[4.2152678,47.42235078],[4.215619781,47.422194953],[4.216330238,47.421643746],[4.216643413,47.421181319],[4.217703942,47.421384494],[4.217571386,47.42261479],[4.217663878,47.423007253],[4.219026585,47.422904753],[4.222603006,47.422846517],[4.223724436,47.422693379],[4.225991986,47.423061136],[4.228193018,47.423708645],[4.22897405,47.423867853],[4.231521464,47.42382561],[4.232587819,47.422143358],[4.232986681,47.422182346],[4.233442967,47.421949733],[4.23424981,47.42225088],[4.235118269,47.422462237],[4.235935238,47.421188635],[4.23686109,47.421128379],[4.237381295,47.420850055],[4.238038537,47.420704416],[4.238767838,47.42069215],[4.239768887,47.420901161],[4.240848833,47.421423527],[4.241517329,47.421591954],[4.242103824,47.421312902],[4.243709463,47.421735996],[4.24459936,47.420641612],[4.245227167,47.419686873],[4.245657358,47.418734246],[4.246579758,47.418584818],[4.248220041,47.418105372],[4.248541611,47.417674275],[4.247165548,47.414915191],[4.247231784,47.414569663],[4.24694847,47.414079332],[4.246025632,47.413065571],[4.245905076,47.412729247],[4.245882871,47.412116375],[4.246025683,47.411755622],[4.246145051,47.410728892],[4.246300454,47.410282474],[4.246924782,47.409355666],[4.247675412,47.408955982],[4.249059936,47.408498169],[4.249643871,47.408515304],[4.251202874,47.409226894],[4.25106807,47.408792594],[4.253526539,47.407132959],[4.252711883,47.406606051],[4.252641131,47.406472666],[4.253291295,47.406146952],[4.254457205,47.405362814],[4.255006262,47.404854516],[4.25588498,47.405512162],[4.256995085,47.406139391],[4.261209873,47.407897088],[4.261760829,47.407527386],[4.262129766,47.407594508],[4.263111732,47.406831185],[4.26297881,47.406480606],[4.26407864,47.406049111],[4.265883773,47.404317979],[4.266348794,47.404355231],[4.266864166,47.403941775],[4.265036352,47.403192803],[4.265365758,47.402766071],[4.263278651,47.401702981],[4.26343712,47.401337532],[4.263264875,47.400837027],[4.263287369,47.400497363],[4.262724152,47.399723806],[4.262284387,47.399462087],[4.261796111,47.39939266],[4.262208753,47.39878407],[4.261585867,47.398234433],[4.261116007,47.398101781],[4.259406311,47.397966357],[4.257925926,47.397488107],[4.256920278,47.397293709],[4.255989235,47.397227243],[4.254029572,47.395926729],[4.254667108,47.395067252],[4.256346544,47.394764618],[4.254767561,47.393750805],[4.256045104,47.392424348],[4.256575105,47.392014378],[4.256067626,47.391801084],[4.256916051,47.390835777],[4.257317069,47.389675431],[4.257752395,47.389413231],[4.257903681,47.388685037],[4.258951696,47.388544947],[4.259997224,47.388581338],[4.260274622,47.388200197],[4.254977357,47.386683739],[4.251647873,47.386199247],[4.247541484,47.386221777],[4.244882549,47.385951374],[4.240763794,47.385667688],[4.239842682,47.385390314],[4.238047739,47.384298451],[4.235930544,47.385268112],[4.234125664,47.384374365],[4.2358352,47.382569073],[4.236238107,47.382796171],[4.237931555,47.382021882],[4.238139169,47.382115105],[4.239322264,47.381227388],[4.240277971,47.381055137],[4.240592724,47.380851908],[4.240297423,47.379947536],[4.238748808,47.379585014],[4.237873409,47.379617748],[4.236652895,47.379514598],[4.235103548,47.379003483],[4.233730929,47.378049315],[4.233365568,47.377377953],[4.232073191,47.37708645],[4.22435049,47.374848829],[4.221115114,47.374843251],[4.219889851,47.374757982],[4.217103618,47.374803396],[4.215563301,47.374559323],[4.21405782,47.374038468],[4.213911184,47.37435241],[4.213128759,47.374800834]]]],&quot;type&quot;:&quot;MultiPolygon&quot;}"/>
    <s v="47.400619986, 4.231517635"/>
  </r>
  <r>
    <x v="0"/>
    <x v="263"/>
    <s v="21231"/>
    <s v="Dijon Métropole"/>
    <s v="242100410"/>
    <s v="ME"/>
    <s v="Côte-d'Or"/>
    <s v="21"/>
    <s v="Bourgogne-Franche-Comté"/>
    <s v="27"/>
    <s v="BT &lt;= 36 kVA"/>
    <n v="251"/>
    <n v="857.23699999999997"/>
    <n v="0"/>
    <n v="0"/>
    <n v="0"/>
    <n v="0"/>
    <n v="0"/>
    <n v="0"/>
    <n v="0"/>
    <n v="0"/>
    <n v="0"/>
    <n v="0"/>
    <s v="{&quot;coordinates&quot;:[[[[5.0556169,47.37214295],[5.054469938,47.370646762],[5.053688669,47.36907566],[5.053350726,47.367969493],[5.053329401,47.367100869],[5.051934109,47.364167313],[5.055647631,47.362846347],[5.055248787,47.36201862],[5.057016278,47.361417311],[5.058084626,47.360971544],[5.059401878,47.360105313],[5.060161374,47.359383137],[5.061888548,47.358391638],[5.063468152,47.357734126],[5.065056344,47.356543328],[5.068161883,47.354941878],[5.067745268,47.35451614],[5.067838954,47.354058806],[5.068521204,47.353744082],[5.068887161,47.353440391],[5.070265677,47.351698523],[5.072821672,47.350940622],[5.074640992,47.352002289],[5.076941507,47.351834205],[5.081287323,47.351205298],[5.081367911,47.351506433],[5.082195551,47.35138984],[5.082252293,47.34994977],[5.080343817,47.348026205],[5.080096067,47.346523148],[5.079356682,47.346487758],[5.078641824,47.346264613],[5.077938781,47.345764788],[5.076951986,47.345772532],[5.075951134,47.343841669],[5.075275511,47.343878057],[5.075130207,47.343375453],[5.07512692,47.342845097],[5.073170228,47.342883643],[5.072174228,47.343131953],[5.071485692,47.343417097],[5.070056531,47.343839713],[5.069360775,47.344281665],[5.069085266,47.344352312],[5.069016244,47.34235616],[5.068790733,47.341833366],[5.069146747,47.340414987],[5.069077764,47.339965949],[5.071451034,47.336204433],[5.072579452,47.334928952],[5.074447207,47.332254324],[5.075599158,47.329981491],[5.070945784,47.329119013],[5.070195988,47.328807289],[5.072494242,47.32706247],[5.073025499,47.326482944],[5.07405744,47.325767496],[5.073639161,47.323854114],[5.072985695,47.321817051],[5.07313304,47.320659925],[5.07407553,47.320614274],[5.07547255,47.320404696],[5.076750482,47.320506118],[5.077603984,47.320659248],[5.078378501,47.320687711],[5.07985132,47.320383967],[5.083130888,47.32039721],[5.086997473,47.320657366],[5.087092366,47.32040711],[5.087817395,47.319707856],[5.088154454,47.318533784],[5.087288279,47.318565571],[5.087770083,47.31580123],[5.087721617,47.314384638],[5.086532374,47.314551909],[5.082265317,47.31429983],[5.084316229,47.310643716],[5.085349453,47.310620655],[5.085362513,47.308502327],[5.087602275,47.30808023],[5.088526805,47.307680863],[5.088835928,47.307696914],[5.089767148,47.307537864],[5.090767989,47.30719474],[5.09322386,47.30685059],[5.093404751,47.307007626],[5.095793051,47.306459314],[5.097123754,47.306088563],[5.097065392,47.305780728],[5.101996762,47.304990887],[5.101902069,47.304702623],[5.099814995,47.304384682],[5.097984839,47.303390245],[5.097057776,47.301890464],[5.091403061,47.296271273],[5.089289099,47.29300611],[5.089975432,47.286288187],[5.081678145,47.290379096],[5.080540674,47.289101796],[5.079704116,47.289476116],[5.079380251,47.289828635],[5.078417012,47.290315983],[5.077833645,47.290735284],[5.077405198,47.291224752],[5.076721986,47.291458519],[5.074891838,47.292428737],[5.069619666,47.295895458],[5.068899466,47.296752116],[5.0687194,47.297094834],[5.067187357,47.297908315],[5.064492389,47.299705155],[5.063088733,47.300935049],[5.062949411,47.301305849],[5.062303261,47.301165141],[5.057522178,47.299662343],[5.056505467,47.299454327],[5.056007789,47.299075911],[5.055607201,47.299919614],[5.055234534,47.301320258],[5.054924305,47.301896696],[5.054483456,47.30203508],[5.052421502,47.303021637],[5.050015146,47.303727867],[5.050632664,47.301593478],[5.051830636,47.300204379],[5.045797417,47.295672196],[5.040273432,47.299048323],[5.039392817,47.298343369],[5.039050725,47.298572715],[5.038262713,47.298563144],[5.037523784,47.298277141],[5.036585642,47.298253084],[5.036237034,47.298520358],[5.036300872,47.299121699],[5.035224232,47.299006406],[5.034470318,47.298708939],[5.033662654,47.298250313],[5.030958801,47.297776253],[5.028551406,47.296703494],[5.02547518,47.299339068],[5.024688898,47.296285561],[5.022871133,47.297788739],[5.021313063,47.298738036],[5.020794673,47.298963193],[5.021332351,47.299602214],[5.021398854,47.299927049],[5.021820687,47.300231286],[5.02311443,47.301576653],[5.022885517,47.301755347],[5.021749228,47.302130858],[5.020323706,47.299569348],[5.018053274,47.300305865],[5.017113012,47.300719347],[5.017627181,47.301156173],[5.016372639,47.301591321],[5.01551881,47.30180427],[5.009272773,47.30265011],[5.008611268,47.301847482],[5.00713425,47.302247656],[5.006596004,47.301908458],[5.006963102,47.301741816],[5.006770721,47.301447068],[5.004638114,47.299605419],[4.994330066,47.301359842],[4.99053968,47.30163834],[4.985312501,47.301762997],[4.983387809,47.302018335],[4.981780401,47.302118737],[4.978585956,47.303914849],[4.971237587,47.30796795],[4.97036147,47.308879741],[4.967612496,47.312158323],[4.967418131,47.31624905],[4.97159883,47.318671645],[4.973292897,47.320122407],[4.970310378,47.319791245],[4.969648136,47.320979452],[4.969270387,47.321331656],[4.966963955,47.321020456],[4.965923248,47.320953435],[4.963914206,47.32116844],[4.963522968,47.321261506],[4.96324414,47.322472905],[4.9633466,47.322884506],[4.962729042,47.322728353],[4.963323613,47.324899334],[4.962441437,47.324968278],[4.962580221,47.325576477],[4.96367349,47.325485051],[4.963954554,47.326035911],[4.966439756,47.326955592],[4.966372222,47.327172858],[4.967093353,47.327298421],[4.967858186,47.327243138],[4.968029484,47.327688688],[4.968913087,47.327621479],[4.969107208,47.328291768],[4.969389258,47.328145604],[4.970023143,47.328816537],[4.970446301,47.328581528],[4.971587246,47.329101566],[4.972834447,47.329160528],[4.973135485,47.329098681],[4.975515241,47.329592221],[4.976301062,47.329854406],[4.97733684,47.328703929],[4.985794141,47.326781086],[4.986376861,47.327746376],[4.987016276,47.327594955],[4.988921679,47.327330901],[4.989065688,47.327785895],[4.989626195,47.328150006],[4.991131328,47.328985098],[4.991370727,47.329725719],[4.992158857,47.330119233],[4.993139092,47.330121323],[4.993539409,47.3302009],[4.994228038,47.330732086],[4.996133332,47.33010681],[4.999089953,47.329829016],[5.00062131,47.329514476],[5.00172004,47.329142538],[5.003306617,47.328214657],[5.00597382,47.327178037],[5.006488743,47.326851257],[5.008084657,47.325185619],[5.008398702,47.324765047],[5.008795819,47.323874765],[5.009436001,47.323251331],[5.010383775,47.322708118],[5.011465346,47.322555207],[5.01237321,47.324021736],[5.012298267,47.32453093],[5.012557904,47.325380125],[5.012619411,47.326420063],[5.012548296,47.326642825],[5.013420885,47.328154982],[5.013334034,47.329158769],[5.013403185,47.32958982],[5.01463391,47.33213676],[5.015449827,47.333440964],[5.01586806,47.333925389],[5.015081048,47.334591025],[5.015705373,47.335624793],[5.016583717,47.337706854],[5.017101957,47.339264757],[5.017375169,47.339167258],[5.018260524,47.338227042],[5.01977299,47.337195768],[5.020748695,47.336827591],[5.023035567,47.33624116],[5.023539067,47.335963132],[5.024765222,47.334755772],[5.026647271,47.333695444],[5.026732525,47.333462522],[5.027673311,47.333435292],[5.028567393,47.33469572],[5.029145557,47.335868006],[5.033987119,47.335338449],[5.033865897,47.335670165],[5.0332641,47.336254337],[5.033159871,47.33654523],[5.034803227,47.336529055],[5.0370725,47.336146172],[5.039661792,47.335853979],[5.039857237,47.336534946],[5.039533139,47.33822012],[5.038955868,47.338995703],[5.038460032,47.340590231],[5.03831196,47.341644642],[5.037874054,47.342393458],[5.037636839,47.343543085],[5.036283302,47.345406591],[5.035379323,47.346444527],[5.035096854,47.346961873],[5.034788051,47.348252326],[5.034699827,47.350083728],[5.034440197,47.351029318],[5.034802726,47.353984775],[5.03519432,47.35407247],[5.036672191,47.35415103],[5.040081785,47.354603599],[5.040543387,47.354615304],[5.040482764,47.355251235],[5.038131468,47.361343987],[5.03704143,47.365550499],[5.03637113,47.369121078],[5.038671165,47.369929933],[5.037649353,47.371609301],[5.039128346,47.371774267],[5.041269173,47.372192342],[5.042067677,47.372205328],[5.042265474,47.372526037],[5.042899431,47.372499586],[5.04341443,47.372934485],[5.046258305,47.374022694],[5.046474464,47.374476349],[5.048019711,47.374741795],[5.04999718,47.374765464],[5.051246613,47.377451264],[5.051667719,47.377334869],[5.0556169,47.37214295]]]],&quot;type&quot;:&quot;MultiPolygon&quot;}"/>
    <s v="47.322850621, 5.037471304"/>
  </r>
  <r>
    <x v="0"/>
    <x v="265"/>
    <s v="21229"/>
    <s v="CC du Pays Arnay Liernais"/>
    <s v="200071173"/>
    <s v="CC"/>
    <s v="Côte-d'Or"/>
    <s v="21"/>
    <s v="Bourgogne-Franche-Comté"/>
    <s v="27"/>
    <s v="BT &gt; 36 kVA"/>
    <n v="1"/>
    <n v="104.712"/>
    <n v="0"/>
    <n v="0"/>
    <n v="0"/>
    <n v="0"/>
    <n v="0"/>
    <n v="0"/>
    <n v="0"/>
    <n v="0"/>
    <n v="0"/>
    <n v="0"/>
    <s v="{&quot;coordinates&quot;:[[[[4.351992649,47.166465089],[4.350569563,47.167209238],[4.351407992,47.167894577],[4.351075646,47.168119959],[4.350562585,47.168194377],[4.350459611,47.168405376],[4.350736549,47.16886586],[4.350221745,47.169081663],[4.349482488,47.168929107],[4.349083419,47.169074223],[4.348810579,47.1699364],[4.348215783,47.169594866],[4.347858951,47.169897959],[4.34825306,47.169976209],[4.34838864,47.170223145],[4.347969714,47.170366688],[4.347560751,47.170697399],[4.346975544,47.170580852],[4.346677733,47.170974197],[4.347056829,47.17156046],[4.346748968,47.171816158],[4.346356123,47.171736087],[4.346484395,47.171479778],[4.34534568,47.171617272],[4.344440816,47.171654795],[4.344110614,47.171915248],[4.343990828,47.17235334],[4.343768791,47.17255671],[4.342544631,47.173081446],[4.341926602,47.173184955],[4.341615081,47.173772033],[4.34103611,47.173906599],[4.340576966,47.17439904],[4.340028793,47.174498128],[4.339059175,47.174854204],[4.336852215,47.175209257],[4.336343367,47.175829212],[4.335856189,47.175939281],[4.334934537,47.176634224],[4.334204068,47.17753135],[4.334426913,47.178423791],[4.334978449,47.17904412],[4.336064926,47.179880678],[4.339215087,47.181175099],[4.33988225,47.181343862],[4.340649929,47.181836507],[4.340826617,47.181719208],[4.340471398,47.181243401],[4.340992311,47.181054587],[4.341268128,47.181364736],[4.341851973,47.181634399],[4.342139313,47.181505912],[4.341711213,47.180861675],[4.343641785,47.180430504],[4.343888456,47.181794468],[4.345148848,47.184033566],[4.346823191,47.185181941],[4.348130197,47.184844386],[4.348137346,47.185024385],[4.348761188,47.18551685],[4.349281381,47.185140722],[4.350275874,47.184613195],[4.353838376,47.183320029],[4.353776726,47.18580499],[4.353277645,47.186599584],[4.352185232,47.187383096],[4.352741228,47.188589459],[4.353158019,47.188671029],[4.354211761,47.18860739],[4.354927153,47.188325298],[4.355053981,47.187749351],[4.35694122,47.187479641],[4.357283183,47.187788978],[4.358304909,47.187870643],[4.357521272,47.189687859],[4.357046781,47.190409247],[4.359246824,47.190858867],[4.359721987,47.191210754],[4.360318147,47.191280289],[4.360469542,47.191782741],[4.361201585,47.191949721],[4.36218824,47.191842678],[4.362872134,47.191933678],[4.363135957,47.191710873],[4.364478934,47.19195618],[4.364238857,47.192490251],[4.365269804,47.19277524],[4.365485255,47.192155918],[4.365809094,47.192060258],[4.367054901,47.188947236],[4.367727606,47.18823517],[4.368906006,47.188451754],[4.369086951,47.188607188],[4.370091453,47.188685351],[4.369987468,47.190308228],[4.369803957,47.190675067],[4.371275862,47.191003409],[4.371628002,47.191241451],[4.372431949,47.190082998],[4.373308646,47.189137075],[4.373648301,47.1892483],[4.373937864,47.188845981],[4.375055522,47.188286165],[4.376692484,47.187942569],[4.37760214,47.187566183],[4.377663384,47.187430392],[4.376338745,47.186144138],[4.37766958,47.186021165],[4.378185495,47.186568784],[4.378888033,47.186151632],[4.379652993,47.185903011],[4.379459347,47.185613582],[4.382098036,47.184988746],[4.382016768,47.184755607],[4.381282767,47.18456267],[4.381004616,47.184274252],[4.381675501,47.183603541],[4.383068095,47.183779608],[4.384079813,47.18434649],[4.384914934,47.183746732],[4.386216868,47.183273742],[4.38681207,47.183308035],[4.387260405,47.181230797],[4.387447499,47.180957529],[4.388030591,47.180676813],[4.387519116,47.179380933],[4.387505899,47.179021823],[4.387952173,47.178608584],[4.388214844,47.178603634],[4.389478443,47.178851402],[4.390283626,47.178171824],[4.388109402,47.177536097],[4.387153012,47.177114455],[4.387484887,47.17677192],[4.387541294,47.176501117],[4.388096553,47.175501296],[4.390211887,47.175598375],[4.390918463,47.175091055],[4.391964623,47.174847975],[4.392127457,47.173944692],[4.391926059,47.170394036],[4.391839522,47.169855721],[4.391394055,47.16855906],[4.391361398,47.167704047],[4.391211225,47.167257439],[4.390164791,47.165745587],[4.389737456,47.164943935],[4.388650446,47.164107877],[4.387774658,47.163628546],[4.387486609,47.163004401],[4.38721062,47.16269436],[4.387326861,47.162286875],[4.387236744,47.161658556],[4.387257396,47.161025307],[4.386614024,47.160905155],[4.386027478,47.161094966],[4.385840447,47.161368234],[4.383304408,47.160957358],[4.381238617,47.159783557],[4.381543073,47.159198248],[4.381050552,47.158781825],[4.380448145,47.158507177],[4.381024559,47.158385947],[4.380734357,47.157364722],[4.380594997,47.156099482],[4.380344663,47.155293883],[4.380116064,47.155336228],[4.377445101,47.15350776],[4.375100617,47.153137649],[4.374937625,47.153578094],[4.375659415,47.153930589],[4.374940496,47.154311008],[4.37411809,47.155550758],[4.373341545,47.156002084],[4.372526741,47.156351209],[4.373040642,47.157765087],[4.373136612,47.158992129],[4.37359298,47.159080359],[4.373381428,47.159947278],[4.3732456,47.160211814],[4.370847579,47.16262366],[4.370380986,47.162497723],[4.369935832,47.162955005],[4.365946735,47.161155374],[4.365337086,47.161946835],[4.364710193,47.162371123],[4.36396788,47.16199179],[4.363774898,47.162034582],[4.363412978,47.162548485],[4.362382786,47.162635349],[4.362227509,47.162916307],[4.362389082,47.163406036],[4.36196376,47.163501983],[4.361728806,47.163242724],[4.361229074,47.163267511],[4.360621278,47.16309097],[4.360110121,47.163186118],[4.359542229,47.163439504],[4.358800757,47.163563464],[4.357205249,47.164164753],[4.356528003,47.164270836],[4.356105623,47.164117311],[4.355213246,47.16438348],[4.354713035,47.164862056],[4.353660581,47.165221028],[4.353022228,47.165772344],[4.351992649,47.166465089]]]],&quot;type&quot;:&quot;MultiPolygon&quot;}"/>
    <s v="47.174637066, 4.367183025"/>
  </r>
  <r>
    <x v="0"/>
    <x v="533"/>
    <s v="21228"/>
    <s v="CC de Gevrey-Chambertin et de Nuits-Saint-Georges"/>
    <s v="200070894"/>
    <s v="CC"/>
    <s v="Côte-d'Or"/>
    <s v="21"/>
    <s v="Bourgogne-Franche-Comté"/>
    <s v="27"/>
    <s v="BT &lt;= 36 kVA"/>
    <m/>
    <m/>
    <n v="0"/>
    <n v="0"/>
    <n v="0"/>
    <n v="0"/>
    <n v="0"/>
    <n v="0"/>
    <n v="0"/>
    <n v="0"/>
    <n v="0"/>
    <n v="0"/>
    <s v="{&quot;coordinates&quot;:[[[[4.810708832,47.177618471],[4.810021929,47.177889461],[4.809147408,47.175604101],[4.808902108,47.175181988],[4.808370412,47.174529311],[4.807503377,47.173879167],[4.807223285,47.17352153],[4.807004622,47.172987332],[4.807164422,47.172240107],[4.808007094,47.170986032],[4.807603051,47.170436719],[4.806829807,47.169824728],[4.806554426,47.169488629],[4.806201203,47.168721492],[4.805458953,47.168244988],[4.804484256,47.166663559],[4.804405351,47.166082151],[4.804217861,47.165609598],[4.803503198,47.165087625],[4.802629286,47.163989092],[4.802995281,47.163562848],[4.803508984,47.162264395],[4.803863002,47.161717664],[4.804655631,47.160982189],[4.80607855,47.159947806],[4.806861839,47.159525842],[4.807247765,47.159813388],[4.809483217,47.158680722],[4.810495239,47.158112873],[4.81111738,47.157651075],[4.80858568,47.154284871],[4.808236948,47.15333486],[4.807787873,47.152659276],[4.806926744,47.152135109],[4.805420767,47.15096091],[4.805459476,47.15065863],[4.804112797,47.149351353],[4.80074167,47.147383075],[4.800343154,47.146557188],[4.800577136,47.145975409],[4.800989437,47.146029328],[4.801436741,47.145708982],[4.801731667,47.145173979],[4.802249962,47.144687727],[4.801460196,47.144200231],[4.800680624,47.144096197],[4.79924251,47.144389626],[4.798833365,47.144627423],[4.798215537,47.144821634],[4.795088542,47.145292532],[4.79424897,47.145645952],[4.793485457,47.145826187],[4.793388694,47.14632928],[4.793511398,47.147516973],[4.793750214,47.147950026],[4.793430513,47.148695213],[4.793088602,47.149963048],[4.793426742,47.150128007],[4.79326799,47.15063296],[4.79346172,47.151059508],[4.793338745,47.151251424],[4.792131318,47.151660956],[4.790835695,47.151880027],[4.789772682,47.151909079],[4.78943311,47.151661283],[4.788774932,47.151796631],[4.788872228,47.152182352],[4.788055971,47.152685751],[4.787485067,47.152587407],[4.7868378,47.152853151],[4.786200287,47.154209272],[4.785698005,47.154906822],[4.785884259,47.15606472],[4.786133579,47.156496725],[4.785749259,47.157527448],[4.784825287,47.158209885],[4.783254296,47.157375004],[4.782846807,47.157348863],[4.778546119,47.157724807],[4.77794313,47.157495434],[4.776531825,47.157335199],[4.775564149,47.156855664],[4.774553096,47.15654158],[4.77368874,47.156432359],[4.77269012,47.156495385],[4.772257119,47.156696528],[4.772477378,47.157091184],[4.772383091,47.157315056],[4.772629803,47.157711107],[4.772669009,47.158059907],[4.772430968,47.158609266],[4.772432768,47.158904607],[4.77183647,47.160282522],[4.771713954,47.160932768],[4.771477408,47.161086775],[4.770199221,47.161122538],[4.769423317,47.160532858],[4.768544,47.15948729],[4.767187715,47.158469711],[4.766742881,47.157989323],[4.765937665,47.15843566],[4.765393573,47.158632167],[4.764478579,47.160040116],[4.763687221,47.160870743],[4.763385028,47.161762353],[4.763414989,47.162233766],[4.763739153,47.163060901],[4.763923475,47.164092781],[4.765476477,47.167241612],[4.765673462,47.167450228],[4.765591411,47.16877343],[4.765947991,47.169016533],[4.765802111,47.169319529],[4.765817584,47.169952352],[4.766176258,47.170339504],[4.766008737,47.170949004],[4.766210719,47.171671734],[4.766173832,47.171996481],[4.765277308,47.172926873],[4.76486077,47.173836434],[4.76483846,47.174203282],[4.765242787,47.175418209],[4.765287843,47.176147835],[4.764825534,47.178199937],[4.763920522,47.180124604],[4.763852832,47.180557879],[4.763956137,47.181130828],[4.764160623,47.181526638],[4.764487573,47.183240723],[4.764627234,47.183633017],[4.764951545,47.183855902],[4.76479261,47.185615211],[4.764829208,47.186288232],[4.766048746,47.188633467],[4.764094952,47.188792016],[4.763957697,47.189118288],[4.764348745,47.191658056],[4.763918203,47.193435002],[4.763943987,47.195551691],[4.764838642,47.195478629],[4.765645982,47.195200677],[4.766153895,47.19493719],[4.768522833,47.194701132],[4.769074782,47.194692703],[4.7696957,47.194933558],[4.770095105,47.195267845],[4.770639961,47.195364876],[4.771321742,47.195286914],[4.773646343,47.194747959],[4.774934756,47.194277069],[4.77632812,47.193984656],[4.777047589,47.193928594],[4.77707391,47.194485603],[4.777365242,47.194786404],[4.778504909,47.195492017],[4.778640932,47.19585013],[4.77875494,47.19690107],[4.779058457,47.197489842],[4.77980195,47.197879145],[4.780263877,47.198742835],[4.781054581,47.199599667],[4.781283922,47.20054077],[4.781692808,47.201118009],[4.782493795,47.201605466],[4.783412579,47.202656622],[4.787360454,47.2005021],[4.787973269,47.201488603],[4.792112817,47.196845552],[4.790960593,47.196404115],[4.795254596,47.192885984],[4.7972104,47.192231598],[4.799136632,47.190614989],[4.800132861,47.190067306],[4.80076893,47.189573842],[4.801742742,47.190133223],[4.802257066,47.190304423],[4.802506229,47.190565296],[4.803890047,47.19129568],[4.804483074,47.191961827],[4.804745687,47.192465625],[4.805166116,47.192790462],[4.805838441,47.192944775],[4.806892609,47.192982365],[4.807426138,47.193094709],[4.808104015,47.192509601],[4.808359884,47.192103976],[4.809142804,47.191539734],[4.809616572,47.190896569],[4.809947788,47.190650055],[4.811756124,47.189742876],[4.812626699,47.189665317],[4.81355613,47.189374308],[4.814134422,47.188385488],[4.813775183,47.18772113],[4.813123046,47.18691007],[4.812992565,47.186173688],[4.812345214,47.185229272],[4.812190389,47.184867886],[4.81212793,47.18399356],[4.811370224,47.183575867],[4.811128133,47.182936684],[4.810266119,47.17945615],[4.811128261,47.177876664],[4.810708832,47.177618471]]]],&quot;type&quot;:&quot;MultiPolygon&quot;}"/>
    <s v="47.174737459, 4.78765265"/>
  </r>
  <r>
    <x v="0"/>
    <x v="533"/>
    <s v="21228"/>
    <s v="CC de Gevrey-Chambertin et de Nuits-Saint-Georges"/>
    <s v="200070894"/>
    <s v="CC"/>
    <s v="Côte-d'Or"/>
    <s v="21"/>
    <s v="Bourgogne-Franche-Comté"/>
    <s v="27"/>
    <s v="BT &gt; 36 kVA"/>
    <n v="1"/>
    <n v="122.42400000000001"/>
    <n v="0"/>
    <n v="0"/>
    <n v="0"/>
    <n v="0"/>
    <n v="0"/>
    <n v="0"/>
    <n v="0"/>
    <n v="0"/>
    <n v="0"/>
    <n v="0"/>
    <s v="{&quot;coordinates&quot;:[[[[4.810708832,47.177618471],[4.810021929,47.177889461],[4.809147408,47.175604101],[4.808902108,47.175181988],[4.808370412,47.174529311],[4.807503377,47.173879167],[4.807223285,47.17352153],[4.807004622,47.172987332],[4.807164422,47.172240107],[4.808007094,47.170986032],[4.807603051,47.170436719],[4.806829807,47.169824728],[4.806554426,47.169488629],[4.806201203,47.168721492],[4.805458953,47.168244988],[4.804484256,47.166663559],[4.804405351,47.166082151],[4.804217861,47.165609598],[4.803503198,47.165087625],[4.802629286,47.163989092],[4.802995281,47.163562848],[4.803508984,47.162264395],[4.803863002,47.161717664],[4.804655631,47.160982189],[4.80607855,47.159947806],[4.806861839,47.159525842],[4.807247765,47.159813388],[4.809483217,47.158680722],[4.810495239,47.158112873],[4.81111738,47.157651075],[4.80858568,47.154284871],[4.808236948,47.15333486],[4.807787873,47.152659276],[4.806926744,47.152135109],[4.805420767,47.15096091],[4.805459476,47.15065863],[4.804112797,47.149351353],[4.80074167,47.147383075],[4.800343154,47.146557188],[4.800577136,47.145975409],[4.800989437,47.146029328],[4.801436741,47.145708982],[4.801731667,47.145173979],[4.802249962,47.144687727],[4.801460196,47.144200231],[4.800680624,47.144096197],[4.79924251,47.144389626],[4.798833365,47.144627423],[4.798215537,47.144821634],[4.795088542,47.145292532],[4.79424897,47.145645952],[4.793485457,47.145826187],[4.793388694,47.14632928],[4.793511398,47.147516973],[4.793750214,47.147950026],[4.793430513,47.148695213],[4.793088602,47.149963048],[4.793426742,47.150128007],[4.79326799,47.15063296],[4.79346172,47.151059508],[4.793338745,47.151251424],[4.792131318,47.151660956],[4.790835695,47.151880027],[4.789772682,47.151909079],[4.78943311,47.151661283],[4.788774932,47.151796631],[4.788872228,47.152182352],[4.788055971,47.152685751],[4.787485067,47.152587407],[4.7868378,47.152853151],[4.786200287,47.154209272],[4.785698005,47.154906822],[4.785884259,47.15606472],[4.786133579,47.156496725],[4.785749259,47.157527448],[4.784825287,47.158209885],[4.783254296,47.157375004],[4.782846807,47.157348863],[4.778546119,47.157724807],[4.77794313,47.157495434],[4.776531825,47.157335199],[4.775564149,47.156855664],[4.774553096,47.15654158],[4.77368874,47.156432359],[4.77269012,47.156495385],[4.772257119,47.156696528],[4.772477378,47.157091184],[4.772383091,47.157315056],[4.772629803,47.157711107],[4.772669009,47.158059907],[4.772430968,47.158609266],[4.772432768,47.158904607],[4.77183647,47.160282522],[4.771713954,47.160932768],[4.771477408,47.161086775],[4.770199221,47.161122538],[4.769423317,47.160532858],[4.768544,47.15948729],[4.767187715,47.158469711],[4.766742881,47.157989323],[4.765937665,47.15843566],[4.765393573,47.158632167],[4.764478579,47.160040116],[4.763687221,47.160870743],[4.763385028,47.161762353],[4.763414989,47.162233766],[4.763739153,47.163060901],[4.763923475,47.164092781],[4.765476477,47.167241612],[4.765673462,47.167450228],[4.765591411,47.16877343],[4.765947991,47.169016533],[4.765802111,47.169319529],[4.765817584,47.169952352],[4.766176258,47.170339504],[4.766008737,47.170949004],[4.766210719,47.171671734],[4.766173832,47.171996481],[4.765277308,47.172926873],[4.76486077,47.173836434],[4.76483846,47.174203282],[4.765242787,47.175418209],[4.765287843,47.176147835],[4.764825534,47.178199937],[4.763920522,47.180124604],[4.763852832,47.180557879],[4.763956137,47.181130828],[4.764160623,47.181526638],[4.764487573,47.183240723],[4.764627234,47.183633017],[4.764951545,47.183855902],[4.76479261,47.185615211],[4.764829208,47.186288232],[4.766048746,47.188633467],[4.764094952,47.188792016],[4.763957697,47.189118288],[4.764348745,47.191658056],[4.763918203,47.193435002],[4.763943987,47.195551691],[4.764838642,47.195478629],[4.765645982,47.195200677],[4.766153895,47.19493719],[4.768522833,47.194701132],[4.769074782,47.194692703],[4.7696957,47.194933558],[4.770095105,47.195267845],[4.770639961,47.195364876],[4.771321742,47.195286914],[4.773646343,47.194747959],[4.774934756,47.194277069],[4.77632812,47.193984656],[4.777047589,47.193928594],[4.77707391,47.194485603],[4.777365242,47.194786404],[4.778504909,47.195492017],[4.778640932,47.19585013],[4.77875494,47.19690107],[4.779058457,47.197489842],[4.77980195,47.197879145],[4.780263877,47.198742835],[4.781054581,47.199599667],[4.781283922,47.20054077],[4.781692808,47.201118009],[4.782493795,47.201605466],[4.783412579,47.202656622],[4.787360454,47.2005021],[4.787973269,47.201488603],[4.792112817,47.196845552],[4.790960593,47.196404115],[4.795254596,47.192885984],[4.7972104,47.192231598],[4.799136632,47.190614989],[4.800132861,47.190067306],[4.80076893,47.189573842],[4.801742742,47.190133223],[4.802257066,47.190304423],[4.802506229,47.190565296],[4.803890047,47.19129568],[4.804483074,47.191961827],[4.804745687,47.192465625],[4.805166116,47.192790462],[4.805838441,47.192944775],[4.806892609,47.192982365],[4.807426138,47.193094709],[4.808104015,47.192509601],[4.808359884,47.192103976],[4.809142804,47.191539734],[4.809616572,47.190896569],[4.809947788,47.190650055],[4.811756124,47.189742876],[4.812626699,47.189665317],[4.81355613,47.189374308],[4.814134422,47.188385488],[4.813775183,47.18772113],[4.813123046,47.18691007],[4.812992565,47.186173688],[4.812345214,47.185229272],[4.812190389,47.184867886],[4.81212793,47.18399356],[4.811370224,47.183575867],[4.811128133,47.182936684],[4.810266119,47.17945615],[4.811128261,47.177876664],[4.810708832,47.177618471]]]],&quot;type&quot;:&quot;MultiPolygon&quot;}"/>
    <s v="47.174737459, 4.78765265"/>
  </r>
  <r>
    <x v="0"/>
    <x v="534"/>
    <s v="21224"/>
    <s v="CC des Terres d'Auxois"/>
    <s v="200071017"/>
    <s v="CC"/>
    <s v="Côte-d'Or"/>
    <s v="21"/>
    <s v="Bourgogne-Franche-Comté"/>
    <s v="27"/>
    <s v="BT &lt;= 36 kVA"/>
    <m/>
    <m/>
    <n v="0"/>
    <n v="0"/>
    <n v="0"/>
    <n v="0"/>
    <n v="0"/>
    <n v="0"/>
    <n v="0"/>
    <n v="0"/>
    <n v="0"/>
    <n v="0"/>
    <s v="{&quot;coordinates&quot;:[[[[4.538704393,47.438347386],[4.538539009,47.438688107],[4.538031407,47.439126988],[4.537835306,47.439969612],[4.538239163,47.440076819],[4.5383458,47.440416644],[4.538681091,47.440400506],[4.539682138,47.44059975],[4.539817065,47.440907687],[4.540827787,47.441027562],[4.54169697,47.441255546],[4.542559893,47.441219801],[4.543573173,47.442302999],[4.543941074,47.442543016],[4.544424874,47.443028191],[4.545058499,47.443830101],[4.545588212,47.444249836],[4.545469297,47.444406276],[4.545788365,47.444700957],[4.546236817,47.444604064],[4.546762805,47.444802355],[4.54821127,47.444773192],[4.549676932,47.447494368],[4.550481985,47.448528058],[4.550849803,47.449266851],[4.551420444,47.449858883],[4.551716023,47.450394255],[4.552278196,47.452204574],[4.552934657,47.452138195],[4.55336956,47.452396196],[4.553893934,47.45331296],[4.553954622,47.454397976],[4.553745848,47.457313404],[4.554838453,47.457406858],[4.555401113,47.45785672],[4.557039463,47.458182354],[4.558384637,47.458104031],[4.558347848,47.458801396],[4.55845644,47.459385172],[4.559592778,47.459929973],[4.559738269,47.459729046],[4.559848988,47.459018085],[4.560260004,47.459227761],[4.56012782,47.460386485],[4.559813298,47.460846278],[4.560511342,47.460927859],[4.561633133,47.460744451],[4.562750276,47.460720456],[4.562895292,47.461094857],[4.562503276,47.461764579],[4.562986067,47.461885048],[4.563604306,47.462279204],[4.563563035,47.462638999],[4.564301991,47.462983811],[4.563850452,47.463524686],[4.565879818,47.46472819],[4.567371049,47.464055369],[4.56857224,47.4622754],[4.571411727,47.461811241],[4.57171456,47.461906192],[4.573570982,47.461557888],[4.574076223,47.461402499],[4.574345814,47.461044114],[4.574462622,47.460140378],[4.575285276,47.458906566],[4.575355416,47.458628307],[4.575098618,47.457796251],[4.575288546,47.456941943],[4.575194401,47.455952825],[4.575592904,47.455284768],[4.57613974,47.454740752],[4.575931438,47.454293393],[4.575181805,47.453223109],[4.57507347,47.45260873],[4.57511464,47.452112976],[4.574625278,47.451315576],[4.573594344,47.450020396],[4.573198419,47.450052758],[4.572380689,47.449100424],[4.572307887,47.448790783],[4.57234849,47.446421387],[4.572239637,47.445652148],[4.572378522,47.445183885],[4.574172233,47.445250574],[4.574052055,47.44445808],[4.574158768,47.443934427],[4.57401315,47.442276128],[4.573861759,47.441685737],[4.572972824,47.440067198],[4.573199209,47.439641867],[4.573145511,47.439394993],[4.573496416,47.438826621],[4.573397516,47.438260728],[4.573646432,47.437654118],[4.573477197,47.437133295],[4.574856524,47.435301299],[4.575358126,47.43426359],[4.576256952,47.433468099],[4.576674428,47.432774562],[4.576704531,47.432309564],[4.577758147,47.431365202],[4.578109484,47.430589722],[4.578917781,47.429517221],[4.578071891,47.429403546],[4.578290691,47.428453389],[4.578295137,47.427298155],[4.578141034,47.426841057],[4.578322307,47.426644118],[4.578521568,47.425886904],[4.578140584,47.425204189],[4.578263713,47.424925205],[4.577968127,47.423808252],[4.577977627,47.422193757],[4.578046409,47.421736335],[4.577518239,47.421910968],[4.574732377,47.422320566],[4.569570212,47.421409826],[4.567709802,47.420985628],[4.566647791,47.420961219],[4.564332791,47.421095915],[4.55645306,47.421292547],[4.554408433,47.421556682],[4.551074528,47.422699628],[4.547407715,47.423804588],[4.545329311,47.424834319],[4.542528045,47.426012254],[4.541388927,47.426354183],[4.53911432,47.426842581],[4.537871516,47.427271381],[4.536024168,47.427485761],[4.534981779,47.42810366],[4.534365109,47.428715935],[4.532950935,47.429650242],[4.532538998,47.429999605],[4.532528293,47.430506648],[4.531971978,47.430957851],[4.531624715,47.431017344],[4.530460904,47.432126593],[4.529606946,47.432285481],[4.528748475,47.432611888],[4.52795271,47.433322818],[4.52843477,47.434313181],[4.528746368,47.434630514],[4.529033437,47.435111134],[4.529845916,47.435914376],[4.530420505,47.436100397],[4.531245307,47.436126461],[4.532627606,47.436297338],[4.535358068,47.436141595],[4.535669492,47.436312155],[4.536822905,47.437570032],[4.537230142,47.437841963],[4.538528384,47.438179546],[4.538704393,47.438347386]]]],&quot;type&quot;:&quot;MultiPolygon&quot;}"/>
    <s v="47.438812822, 4.558674541"/>
  </r>
  <r>
    <x v="0"/>
    <x v="534"/>
    <s v="21224"/>
    <s v="CC des Terres d'Auxois"/>
    <s v="200071017"/>
    <s v="CC"/>
    <s v="Côte-d'Or"/>
    <s v="21"/>
    <s v="Bourgogne-Franche-Comté"/>
    <s v="27"/>
    <s v="BT &gt; 36 kVA"/>
    <n v="1"/>
    <n v="126.699"/>
    <n v="0"/>
    <n v="0"/>
    <n v="0"/>
    <n v="0"/>
    <n v="0"/>
    <n v="0"/>
    <n v="0"/>
    <n v="0"/>
    <n v="0"/>
    <n v="0"/>
    <s v="{&quot;coordinates&quot;:[[[[4.538704393,47.438347386],[4.538539009,47.438688107],[4.538031407,47.439126988],[4.537835306,47.439969612],[4.538239163,47.440076819],[4.5383458,47.440416644],[4.538681091,47.440400506],[4.539682138,47.44059975],[4.539817065,47.440907687],[4.540827787,47.441027562],[4.54169697,47.441255546],[4.542559893,47.441219801],[4.543573173,47.442302999],[4.543941074,47.442543016],[4.544424874,47.443028191],[4.545058499,47.443830101],[4.545588212,47.444249836],[4.545469297,47.444406276],[4.545788365,47.444700957],[4.546236817,47.444604064],[4.546762805,47.444802355],[4.54821127,47.444773192],[4.549676932,47.447494368],[4.550481985,47.448528058],[4.550849803,47.449266851],[4.551420444,47.449858883],[4.551716023,47.450394255],[4.552278196,47.452204574],[4.552934657,47.452138195],[4.55336956,47.452396196],[4.553893934,47.45331296],[4.553954622,47.454397976],[4.553745848,47.457313404],[4.554838453,47.457406858],[4.555401113,47.45785672],[4.557039463,47.458182354],[4.558384637,47.458104031],[4.558347848,47.458801396],[4.55845644,47.459385172],[4.559592778,47.459929973],[4.559738269,47.459729046],[4.559848988,47.459018085],[4.560260004,47.459227761],[4.56012782,47.460386485],[4.559813298,47.460846278],[4.560511342,47.460927859],[4.561633133,47.460744451],[4.562750276,47.460720456],[4.562895292,47.461094857],[4.562503276,47.461764579],[4.562986067,47.461885048],[4.563604306,47.462279204],[4.563563035,47.462638999],[4.564301991,47.462983811],[4.563850452,47.463524686],[4.565879818,47.46472819],[4.567371049,47.464055369],[4.56857224,47.4622754],[4.571411727,47.461811241],[4.57171456,47.461906192],[4.573570982,47.461557888],[4.574076223,47.461402499],[4.574345814,47.461044114],[4.574462622,47.460140378],[4.575285276,47.458906566],[4.575355416,47.458628307],[4.575098618,47.457796251],[4.575288546,47.456941943],[4.575194401,47.455952825],[4.575592904,47.455284768],[4.57613974,47.454740752],[4.575931438,47.454293393],[4.575181805,47.453223109],[4.57507347,47.45260873],[4.57511464,47.452112976],[4.574625278,47.451315576],[4.573594344,47.450020396],[4.573198419,47.450052758],[4.572380689,47.449100424],[4.572307887,47.448790783],[4.57234849,47.446421387],[4.572239637,47.445652148],[4.572378522,47.445183885],[4.574172233,47.445250574],[4.574052055,47.44445808],[4.574158768,47.443934427],[4.57401315,47.442276128],[4.573861759,47.441685737],[4.572972824,47.440067198],[4.573199209,47.439641867],[4.573145511,47.439394993],[4.573496416,47.438826621],[4.573397516,47.438260728],[4.573646432,47.437654118],[4.573477197,47.437133295],[4.574856524,47.435301299],[4.575358126,47.43426359],[4.576256952,47.433468099],[4.576674428,47.432774562],[4.576704531,47.432309564],[4.577758147,47.431365202],[4.578109484,47.430589722],[4.578917781,47.429517221],[4.578071891,47.429403546],[4.578290691,47.428453389],[4.578295137,47.427298155],[4.578141034,47.426841057],[4.578322307,47.426644118],[4.578521568,47.425886904],[4.578140584,47.425204189],[4.578263713,47.424925205],[4.577968127,47.423808252],[4.577977627,47.422193757],[4.578046409,47.421736335],[4.577518239,47.421910968],[4.574732377,47.422320566],[4.569570212,47.421409826],[4.567709802,47.420985628],[4.566647791,47.420961219],[4.564332791,47.421095915],[4.55645306,47.421292547],[4.554408433,47.421556682],[4.551074528,47.422699628],[4.547407715,47.423804588],[4.545329311,47.424834319],[4.542528045,47.426012254],[4.541388927,47.426354183],[4.53911432,47.426842581],[4.537871516,47.427271381],[4.536024168,47.427485761],[4.534981779,47.42810366],[4.534365109,47.428715935],[4.532950935,47.429650242],[4.532538998,47.429999605],[4.532528293,47.430506648],[4.531971978,47.430957851],[4.531624715,47.431017344],[4.530460904,47.432126593],[4.529606946,47.432285481],[4.528748475,47.432611888],[4.52795271,47.433322818],[4.52843477,47.434313181],[4.528746368,47.434630514],[4.529033437,47.435111134],[4.529845916,47.435914376],[4.530420505,47.436100397],[4.531245307,47.436126461],[4.532627606,47.436297338],[4.535358068,47.436141595],[4.535669492,47.436312155],[4.536822905,47.437570032],[4.537230142,47.437841963],[4.538528384,47.438179546],[4.538704393,47.438347386]]]],&quot;type&quot;:&quot;MultiPolygon&quot;}"/>
    <s v="47.438812822, 4.558674541"/>
  </r>
  <r>
    <x v="0"/>
    <x v="535"/>
    <s v="21222"/>
    <s v="CC du Pays Arnay Liernais"/>
    <s v="200071173"/>
    <s v="CC"/>
    <s v="Côte-d'Or"/>
    <s v="21"/>
    <s v="Bourgogne-Franche-Comté"/>
    <s v="27"/>
    <s v="BT &lt;= 36 kVA"/>
    <m/>
    <m/>
    <n v="0"/>
    <n v="0"/>
    <n v="0"/>
    <n v="0"/>
    <n v="0"/>
    <n v="0"/>
    <n v="0"/>
    <n v="0"/>
    <n v="0"/>
    <n v="0"/>
    <s v="{&quot;coordinates&quot;:[[[[4.593558371,47.147762355],[4.592374184,47.147441877],[4.591415981,47.14730918],[4.591517737,47.14825148],[4.591456273,47.14844953],[4.590428199,47.149035465],[4.5898768,47.149449156],[4.589491336,47.150208148],[4.588645245,47.15083479],[4.589042644,47.150882462],[4.588829217,47.151209563],[4.588160802,47.151326794],[4.587064642,47.152158561],[4.585896636,47.151492913],[4.585110309,47.151192122],[4.584500053,47.151626402],[4.583688664,47.151954475],[4.584420066,47.152407307],[4.582751205,47.152709288],[4.581838703,47.152786597],[4.581932262,47.153410246],[4.579644765,47.153504523],[4.579668021,47.154072403],[4.579416341,47.154852944],[4.576368329,47.154853976],[4.576412921,47.155024458],[4.575266813,47.155059873],[4.575331918,47.155841495],[4.573891554,47.155881801],[4.573891581,47.156153743],[4.574368424,47.157653743],[4.573442716,47.15791486],[4.571308451,47.158426503],[4.570424016,47.157885619],[4.569383289,47.158458925],[4.568469943,47.159145754],[4.568618776,47.159677715],[4.569464133,47.160372222],[4.568277773,47.160616119],[4.568444419,47.16130632],[4.568580305,47.161393625],[4.569290241,47.161019314],[4.569747763,47.16095368],[4.570395252,47.162467587],[4.569931276,47.162538714],[4.569929666,47.163162759],[4.569349032,47.164033278],[4.569961225,47.164471608],[4.56915472,47.165701773],[4.568398412,47.166526042],[4.566272613,47.166207243],[4.564540214,47.166703413],[4.564680887,47.167773063],[4.564268063,47.168152334],[4.558082668,47.167581108],[4.557285758,47.167601736],[4.556474584,47.167768424],[4.555535494,47.168215068],[4.5543069,47.168284697],[4.553328662,47.168565263],[4.554140308,47.169878047],[4.554703463,47.171043786],[4.554934971,47.17124148],[4.555201529,47.171281121],[4.555956078,47.171985949],[4.556519243,47.172830214],[4.557259039,47.173617173],[4.56067097,47.175201067],[4.56019359,47.176408713],[4.562103073,47.176997082],[4.563628771,47.1771926],[4.564679434,47.177082958],[4.566634284,47.17645952],[4.56813899,47.176160909],[4.568608821,47.176331936],[4.569584252,47.175998153],[4.570682445,47.175436681],[4.571643376,47.174742892],[4.571895512,47.17446843],[4.572263832,47.173786281],[4.572580619,47.173465016],[4.57310327,47.173365168],[4.575146262,47.173279763],[4.576425411,47.172272743],[4.57755138,47.171988168],[4.57802023,47.171990783],[4.578609142,47.172350145],[4.578578565,47.173108753],[4.579293368,47.173527627],[4.582767964,47.174076289],[4.583949177,47.173918762],[4.584482368,47.174042935],[4.585888004,47.174510843],[4.587980061,47.175640169],[4.58952512,47.176131334],[4.589778578,47.175367861],[4.591128841,47.175433957],[4.591732425,47.175570636],[4.592574458,47.176089433],[4.592884426,47.175541287],[4.594161394,47.175183336],[4.594836934,47.174806642],[4.595127323,47.173687862],[4.595417881,47.173421822],[4.597145438,47.172942367],[4.597993669,47.172512846],[4.59843143,47.172891303],[4.598805452,47.172724054],[4.598909918,47.17237323],[4.599548638,47.171781803],[4.60075827,47.171117647],[4.603751288,47.170480114],[4.604607484,47.170896875],[4.60490106,47.170778446],[4.605475435,47.169581859],[4.605965929,47.168982546],[4.606618002,47.167736249],[4.606895396,47.167607233],[4.607409039,47.167121051],[4.608867496,47.165555578],[4.609301275,47.164872391],[4.609657024,47.163920146],[4.61002883,47.163372889],[4.608178826,47.163319363],[4.607780297,47.163237553],[4.607287737,47.162526714],[4.606611967,47.162135384],[4.605185592,47.159594221],[4.604493868,47.15884291],[4.603128288,47.15762818],[4.603266538,47.157527212],[4.60239041,47.157009865],[4.601697319,47.156476471],[4.601873745,47.156283129],[4.601273321,47.155669208],[4.600673667,47.154769823],[4.600185396,47.154330839],[4.599779035,47.153716029],[4.600131299,47.153665235],[4.600132166,47.153116833],[4.599823389,47.152942807],[4.59913974,47.153035999],[4.598830005,47.152473879],[4.598042429,47.151644612],[4.59664055,47.150752678],[4.593558371,47.147762355]]]],&quot;type&quot;:&quot;MultiPolygon&quot;}"/>
    <s v="47.164462236, 4.584557496"/>
  </r>
  <r>
    <x v="0"/>
    <x v="536"/>
    <s v="21221"/>
    <s v="CC de Pouilly-en-Auxois/Bligny-sur-Ouche"/>
    <s v="200071207"/>
    <s v="CC"/>
    <s v="Côte-d'Or"/>
    <s v="21"/>
    <s v="Bourgogne-Franche-Comté"/>
    <s v="27"/>
    <s v="BT &lt;= 36 kVA"/>
    <m/>
    <m/>
    <n v="0"/>
    <n v="0"/>
    <n v="0"/>
    <n v="0"/>
    <n v="0"/>
    <n v="0"/>
    <n v="0"/>
    <n v="0"/>
    <n v="0"/>
    <n v="0"/>
    <s v="{&quot;coordinates&quot;:[[[[4.685548611,47.040706968],[4.684735277,47.039845319],[4.684266611,47.038757108],[4.683470476,47.0375584],[4.683195748,47.036689788],[4.6820453,47.035954606],[4.681318475,47.035794089],[4.679450565,47.034858601],[4.67856264,47.034557225],[4.676071131,47.034193578],[4.674964567,47.033679221],[4.674334054,47.033946817],[4.674229124,47.034470647],[4.673591882,47.035413735],[4.673499185,47.036162519],[4.671287008,47.036143225],[4.670015989,47.035932879],[4.669589226,47.036018296],[4.668536881,47.036490074],[4.667939247,47.036630185],[4.66608472,47.036633542],[4.665174577,47.036720513],[4.664125941,47.036587942],[4.662505922,47.036122289],[4.662160305,47.036105651],[4.661510949,47.036320316],[4.660338263,47.037035992],[4.659497445,47.036507761],[4.658245736,47.036367249],[4.656698217,47.03603015],[4.6562595,47.035726662],[4.654024444,47.034744703],[4.652294139,47.034070666],[4.651358393,47.033879632],[4.650918836,47.03397777],[4.648508429,47.034062635],[4.648262226,47.033979699],[4.647599947,47.03416025],[4.647017137,47.034614324],[4.646304597,47.03478838],[4.646062775,47.034417209],[4.645505562,47.03445847],[4.64567031,47.035153128],[4.645561286,47.035595038],[4.644391041,47.035791813],[4.644272166,47.035435097],[4.64318995,47.036230354],[4.642635154,47.036351713],[4.642255864,47.035617778],[4.641141197,47.035563384],[4.639965979,47.035987116],[4.639134247,47.036141207],[4.639153003,47.035934721],[4.637841385,47.036118126],[4.637771677,47.035557189],[4.633627989,47.037302558],[4.633388422,47.037003371],[4.632510864,47.037080618],[4.631288228,47.03707178],[4.630971388,47.03748419],[4.630537519,47.037293103],[4.630419362,47.037044427],[4.629280002,47.037612526],[4.628533703,47.037893208],[4.628125971,47.037913365],[4.627314003,47.038419195],[4.626639967,47.038606993],[4.626065209,47.039160802],[4.624780109,47.039922717],[4.624381923,47.040041783],[4.624262923,47.040552249],[4.623900785,47.040862617],[4.621817726,47.041988717],[4.61984372,47.042142493],[4.616885137,47.041619326],[4.614531953,47.04305705],[4.613459517,47.043802353],[4.612609571,47.04454364],[4.612817692,47.044807286],[4.613580401,47.045157739],[4.614044055,47.045463739],[4.615125216,47.045757502],[4.615880275,47.046203502],[4.616669037,47.046542765],[4.618494627,47.046837781],[4.620460107,47.046876862],[4.62163594,47.047206158],[4.622202872,47.04757101],[4.622799249,47.047468979],[4.62379491,47.048158289],[4.625529715,47.049022697],[4.62677671,47.050180315],[4.627204302,47.050291359],[4.628868264,47.050550669],[4.630602258,47.051034096],[4.631862807,47.051240523],[4.632248399,47.05105137],[4.633544732,47.051395053],[4.633993372,47.051330174],[4.635668188,47.051554113],[4.635738403,47.051697202],[4.63761183,47.051518471],[4.637697603,47.051696458],[4.641863802,47.050961928],[4.642586615,47.05271937],[4.643102037,47.052727349],[4.643734724,47.052994807],[4.645827409,47.053351333],[4.649113169,47.053641268],[4.649354084,47.052729204],[4.649721203,47.052713155],[4.649831399,47.052180274],[4.65057577,47.052048971],[4.650604238,47.051429006],[4.650939588,47.05127923],[4.650950135,47.050891855],[4.653256411,47.049662977],[4.65335916,47.049318408],[4.65385899,47.049291441],[4.654618137,47.048612381],[4.655348603,47.048115633],[4.655864002,47.04808123],[4.657428547,47.047031293],[4.659992542,47.0458391],[4.668937596,47.042676319],[4.675202463,47.040665691],[4.679630611,47.040263676],[4.684891799,47.040766081],[4.685548611,47.040706968]]]],&quot;type&quot;:&quot;MultiPolygon&quot;}"/>
    <s v="47.042639329, 4.646873893"/>
  </r>
  <r>
    <x v="0"/>
    <x v="536"/>
    <s v="21221"/>
    <s v="CC de Pouilly-en-Auxois/Bligny-sur-Ouche"/>
    <s v="200071207"/>
    <s v="CC"/>
    <s v="Côte-d'Or"/>
    <s v="21"/>
    <s v="Bourgogne-Franche-Comté"/>
    <s v="27"/>
    <s v="HTA"/>
    <n v="0"/>
    <n v="0"/>
    <n v="1"/>
    <n v="22992.142"/>
    <n v="0"/>
    <n v="0"/>
    <n v="0"/>
    <n v="0"/>
    <n v="0"/>
    <n v="0"/>
    <n v="0"/>
    <n v="0"/>
    <s v="{&quot;coordinates&quot;:[[[[4.685548611,47.040706968],[4.684735277,47.039845319],[4.684266611,47.038757108],[4.683470476,47.0375584],[4.683195748,47.036689788],[4.6820453,47.035954606],[4.681318475,47.035794089],[4.679450565,47.034858601],[4.67856264,47.034557225],[4.676071131,47.034193578],[4.674964567,47.033679221],[4.674334054,47.033946817],[4.674229124,47.034470647],[4.673591882,47.035413735],[4.673499185,47.036162519],[4.671287008,47.036143225],[4.670015989,47.035932879],[4.669589226,47.036018296],[4.668536881,47.036490074],[4.667939247,47.036630185],[4.66608472,47.036633542],[4.665174577,47.036720513],[4.664125941,47.036587942],[4.662505922,47.036122289],[4.662160305,47.036105651],[4.661510949,47.036320316],[4.660338263,47.037035992],[4.659497445,47.036507761],[4.658245736,47.036367249],[4.656698217,47.03603015],[4.6562595,47.035726662],[4.654024444,47.034744703],[4.652294139,47.034070666],[4.651358393,47.033879632],[4.650918836,47.03397777],[4.648508429,47.034062635],[4.648262226,47.033979699],[4.647599947,47.03416025],[4.647017137,47.034614324],[4.646304597,47.03478838],[4.646062775,47.034417209],[4.645505562,47.03445847],[4.64567031,47.035153128],[4.645561286,47.035595038],[4.644391041,47.035791813],[4.644272166,47.035435097],[4.64318995,47.036230354],[4.642635154,47.036351713],[4.642255864,47.035617778],[4.641141197,47.035563384],[4.639965979,47.035987116],[4.639134247,47.036141207],[4.639153003,47.035934721],[4.637841385,47.036118126],[4.637771677,47.035557189],[4.633627989,47.037302558],[4.633388422,47.037003371],[4.632510864,47.037080618],[4.631288228,47.03707178],[4.630971388,47.03748419],[4.630537519,47.037293103],[4.630419362,47.037044427],[4.629280002,47.037612526],[4.628533703,47.037893208],[4.628125971,47.037913365],[4.627314003,47.038419195],[4.626639967,47.038606993],[4.626065209,47.039160802],[4.624780109,47.039922717],[4.624381923,47.040041783],[4.624262923,47.040552249],[4.623900785,47.040862617],[4.621817726,47.041988717],[4.61984372,47.042142493],[4.616885137,47.041619326],[4.614531953,47.04305705],[4.613459517,47.043802353],[4.612609571,47.04454364],[4.612817692,47.044807286],[4.613580401,47.045157739],[4.614044055,47.045463739],[4.615125216,47.045757502],[4.615880275,47.046203502],[4.616669037,47.046542765],[4.618494627,47.046837781],[4.620460107,47.046876862],[4.62163594,47.047206158],[4.622202872,47.04757101],[4.622799249,47.047468979],[4.62379491,47.048158289],[4.625529715,47.049022697],[4.62677671,47.050180315],[4.627204302,47.050291359],[4.628868264,47.050550669],[4.630602258,47.051034096],[4.631862807,47.051240523],[4.632248399,47.05105137],[4.633544732,47.051395053],[4.633993372,47.051330174],[4.635668188,47.051554113],[4.635738403,47.051697202],[4.63761183,47.051518471],[4.637697603,47.051696458],[4.641863802,47.050961928],[4.642586615,47.05271937],[4.643102037,47.052727349],[4.643734724,47.052994807],[4.645827409,47.053351333],[4.649113169,47.053641268],[4.649354084,47.052729204],[4.649721203,47.052713155],[4.649831399,47.052180274],[4.65057577,47.052048971],[4.650604238,47.051429006],[4.650939588,47.05127923],[4.650950135,47.050891855],[4.653256411,47.049662977],[4.65335916,47.049318408],[4.65385899,47.049291441],[4.654618137,47.048612381],[4.655348603,47.048115633],[4.655864002,47.04808123],[4.657428547,47.047031293],[4.659992542,47.0458391],[4.668937596,47.042676319],[4.675202463,47.040665691],[4.679630611,47.040263676],[4.684891799,47.040766081],[4.685548611,47.040706968]]]],&quot;type&quot;:&quot;MultiPolygon&quot;}"/>
    <s v="47.042639329, 4.646873893"/>
  </r>
  <r>
    <x v="0"/>
    <x v="537"/>
    <s v="21220"/>
    <s v="CC Tille et Venelle"/>
    <s v="200070910"/>
    <s v="CC"/>
    <s v="Côte-d'Or"/>
    <s v="21"/>
    <s v="Bourgogne-Franche-Comté"/>
    <s v="27"/>
    <s v="BT &lt;= 36 kVA"/>
    <m/>
    <m/>
    <n v="0"/>
    <n v="0"/>
    <n v="0"/>
    <n v="0"/>
    <n v="0"/>
    <n v="0"/>
    <n v="0"/>
    <n v="0"/>
    <n v="0"/>
    <n v="0"/>
    <s v="{&quot;coordinates&quot;:[[[[5.11660118,47.651892665],[5.117435262,47.649439225],[5.117957212,47.648153874],[5.117879915,47.648019312],[5.11819256,47.646933143],[5.11780208,47.647032065],[5.117980033,47.64567461],[5.11861523,47.643685772],[5.119136118,47.643482733],[5.120856503,47.643054426],[5.121137316,47.642912463],[5.124168364,47.643044673],[5.124153735,47.64234261],[5.12441456,47.64159862],[5.12453599,47.64039885],[5.124452075,47.6389606],[5.124776483,47.636100354],[5.123270157,47.635339876],[5.120375354,47.634099457],[5.119805098,47.633728028],[5.118909413,47.633312979],[5.1176143,47.632869148],[5.116809256,47.632387609],[5.115528535,47.630995348],[5.115032391,47.631013339],[5.114775737,47.630620899],[5.114119296,47.630425687],[5.113728566,47.628699442],[5.113808263,47.627785869],[5.114085131,47.627344151],[5.115359189,47.626286489],[5.115857852,47.625594031],[5.116077834,47.624894015],[5.115236685,47.623934992],[5.113051574,47.622433923],[5.111762101,47.621013865],[5.110863831,47.620560084],[5.109306986,47.619583342],[5.109539664,47.619337824],[5.092899168,47.610706871],[5.089566135,47.609205238],[5.088197883,47.611295298],[5.088653625,47.611474433],[5.089483616,47.612063767],[5.089234764,47.612441897],[5.088457051,47.611861531],[5.087718623,47.611536179],[5.087117219,47.611377653],[5.086139269,47.611328501],[5.083066079,47.611329351],[5.079347365,47.611473982],[5.079000176,47.611517083],[5.078349502,47.611802397],[5.077870265,47.612250333],[5.077544256,47.613008887],[5.077421169,47.613746722],[5.077537149,47.614126436],[5.078571053,47.615201144],[5.080085434,47.616268185],[5.080766904,47.616600903],[5.080758445,47.616862175],[5.079421789,47.616666286],[5.078883843,47.616530898],[5.078092914,47.616191114],[5.076267101,47.615777889],[5.075321807,47.61612515],[5.074370891,47.616602162],[5.073401453,47.617254177],[5.073128933,47.617575063],[5.072488076,47.617361336],[5.071990912,47.617830273],[5.068670843,47.616727606],[5.068446275,47.616430846],[5.067378876,47.615655584],[5.067250073,47.615665068],[5.066499185,47.616873213],[5.065710073,47.617679543],[5.065104596,47.618000897],[5.064717818,47.618467849],[5.064428448,47.619146476],[5.063605475,47.618871991],[5.060849122,47.619846298],[5.05772888,47.620745915],[5.055990333,47.621145709],[5.055629048,47.620859436],[5.055125522,47.620199294],[5.055394911,47.62003608],[5.05528968,47.619758805],[5.054788464,47.619711801],[5.054477916,47.619324686],[5.052666206,47.619171965],[5.051687295,47.618996483],[5.050871514,47.619184594],[5.050231166,47.620993057],[5.050295808,47.621150394],[5.050014117,47.622172802],[5.050892882,47.622340154],[5.051474691,47.622854872],[5.052304524,47.623134724],[5.052769097,47.623717226],[5.052834744,47.624073535],[5.052698827,47.624418079],[5.051679102,47.62529679],[5.050899328,47.626909611],[5.0502084,47.627507908],[5.049423872,47.627889044],[5.04726516,47.628523876],[5.046240085,47.628920012],[5.045775432,47.629342338],[5.044786297,47.629808062],[5.044501855,47.629823847],[5.045534599,47.631121253],[5.045117636,47.63136356],[5.045497524,47.6317873],[5.045776071,47.632277643],[5.04508492,47.632630099],[5.045389747,47.633284756],[5.044753911,47.633725381],[5.044171662,47.634278516],[5.045746835,47.635788822],[5.047211518,47.637507236],[5.049349749,47.639728845],[5.053471701,47.644332234],[5.055502567,47.646416058],[5.059400151,47.651703888],[5.064218327,47.658582535],[5.064204961,47.659339104],[5.063872743,47.660293988],[5.063576641,47.662217058],[5.063264308,47.662756506],[5.062531503,47.66303866],[5.061373838,47.663329205],[5.060594315,47.664092979],[5.059464381,47.664895338],[5.058856531,47.665549828],[5.058441399,47.665775936],[5.058622469,47.66649576],[5.058791482,47.666730486],[5.059370608,47.666988599],[5.059906683,47.666856698],[5.061287908,47.666864759],[5.061326484,47.667035153],[5.061830024,47.667268476],[5.062484535,47.667028227],[5.06334229,47.666873526],[5.064206562,47.666852861],[5.065684553,47.667087861],[5.065102678,47.66872155],[5.06596527,47.668656784],[5.066182952,47.669011292],[5.067045593,47.667640948],[5.066836218,47.667466373],[5.067201606,47.666782815],[5.067044341,47.666336301],[5.067377344,47.665023939],[5.067773754,47.664969205],[5.067755803,47.664609365],[5.068944283,47.664460474],[5.069165714,47.665289419],[5.068471593,47.667290676],[5.067950611,47.668189484],[5.069158821,47.668581379],[5.069352025,47.668441999],[5.070080076,47.667074914],[5.0708239,47.665977662],[5.071421798,47.664658792],[5.071530824,47.664205762],[5.072329819,47.664187094],[5.072869071,47.664309888],[5.073830595,47.664871784],[5.074236661,47.664996935],[5.075436937,47.665014342],[5.076299422,47.6649486],[5.076374359,47.665127347],[5.076055941,47.665404924],[5.077160355,47.666143433],[5.078516851,47.667911104],[5.078934385,47.668261134],[5.079531946,47.668202782],[5.079501147,47.667618073],[5.079138781,47.667041964],[5.077142594,47.664523935],[5.076989668,47.664122375],[5.077176667,47.663893052],[5.076954098,47.66344861],[5.076933001,47.663043806],[5.077264158,47.662991099],[5.077925325,47.664190379],[5.0783914,47.66417939],[5.078363736,47.663640544],[5.078484132,47.663412403],[5.07824837,47.662698078],[5.07883791,47.662503911],[5.078677088,47.661968333],[5.079726501,47.661673239],[5.079154749,47.660921675],[5.078246615,47.660087853],[5.078236974,47.659908845],[5.079083101,47.659528231],[5.08077389,47.660028471],[5.082178608,47.660130406],[5.083123893,47.660378276],[5.083654153,47.660441754],[5.083552491,47.659647613],[5.084223539,47.659767104],[5.084184365,47.659003362],[5.083273096,47.658124613],[5.083183643,47.657676907],[5.083964904,47.657343333],[5.08430923,47.657560491],[5.085314426,47.657671314],[5.085796754,47.657975145],[5.086199704,47.65805529],[5.086686893,47.658449071],[5.087076657,47.658260229],[5.085611625,47.656989807],[5.085536669,47.656811064],[5.086126152,47.656617759],[5.086600497,47.656785769],[5.087337676,47.656859041],[5.087956636,47.657248661],[5.088705261,47.657545921],[5.091104121,47.65757955],[5.091246983,47.657756173],[5.092512324,47.657771337],[5.0946982,47.657539485],[5.094769619,47.657627345],[5.094139691,47.658317542],[5.093834667,47.658865052],[5.093870447,47.659538814],[5.094281385,47.659753849],[5.094727358,47.658078305],[5.094919126,47.657938906],[5.09577974,47.657828931],[5.097157198,47.658695618],[5.098147863,47.658537371],[5.098776702,47.65910774],[5.099047867,47.659191109],[5.100328828,47.658688175],[5.100440244,47.65901302],[5.101232558,47.659300411],[5.101516961,47.659584327],[5.104153747,47.658754421],[5.103932749,47.658355018],[5.104037971,47.657812879],[5.103371417,47.656523789],[5.103390535,47.655623036],[5.103637323,47.655257529],[5.104348285,47.65483504],[5.106622746,47.653745976],[5.106541543,47.653478217],[5.103011582,47.654732149],[5.102740434,47.654648789],[5.108874341,47.649687716],[5.11020915,47.649745551],[5.111888352,47.650020449],[5.113538092,47.650593894],[5.11660118,47.651892665]]]],&quot;type&quot;:&quot;MultiPolygon&quot;}"/>
    <s v="47.637177872, 5.083751743"/>
  </r>
  <r>
    <x v="0"/>
    <x v="538"/>
    <s v="21216"/>
    <s v="CC du Pays Arnay Liernais"/>
    <s v="200071173"/>
    <s v="CC"/>
    <s v="Côte-d'Or"/>
    <s v="21"/>
    <s v="Bourgogne-Franche-Comté"/>
    <s v="27"/>
    <s v="BT &lt;= 36 kVA"/>
    <m/>
    <m/>
    <n v="0"/>
    <n v="0"/>
    <n v="0"/>
    <n v="0"/>
    <n v="0"/>
    <n v="0"/>
    <n v="0"/>
    <n v="0"/>
    <n v="0"/>
    <n v="0"/>
    <s v="{&quot;coordinates&quot;:[[[[4.593033898,47.144622408],[4.592406785,47.144303266],[4.59184674,47.144154288],[4.591506161,47.144866748],[4.590713487,47.145779024],[4.590607393,47.145806596],[4.590161071,47.14454756],[4.590459293,47.143472794],[4.590666356,47.143065634],[4.589610345,47.142120236],[4.58981624,47.141807643],[4.589494174,47.141716617],[4.588207903,47.142001721],[4.587642564,47.141358434],[4.587319119,47.14032462],[4.58532333,47.139728851],[4.584937492,47.139667502],[4.584073259,47.139763081],[4.582565196,47.139595517],[4.581385552,47.139825959],[4.580891362,47.139804797],[4.58116724,47.13944714],[4.58066903,47.138973993],[4.580326476,47.13804848],[4.57972952,47.138347485],[4.577514904,47.139061162],[4.577359054,47.138380726],[4.576985199,47.137961697],[4.577194539,47.137359127],[4.577058978,47.136875618],[4.577208739,47.136401727],[4.576515235,47.136512932],[4.576592145,47.136931506],[4.576521067,47.137614135],[4.575696801,47.138037781],[4.573702075,47.138193697],[4.573464306,47.136739961],[4.5722477,47.136742992],[4.572220077,47.136339054],[4.569940602,47.1365483],[4.570126498,47.13681412],[4.570480018,47.137805247],[4.569419961,47.138290578],[4.569131439,47.138579041],[4.568592144,47.139410287],[4.566174234,47.1401283],[4.566035186,47.140701983],[4.565608553,47.140825718],[4.563551025,47.140822922],[4.56271072,47.140653279],[4.562361193,47.140887619],[4.562183996,47.140556837],[4.561725814,47.140639562],[4.560011441,47.139817145],[4.558570616,47.139598837],[4.557466273,47.139104941],[4.556320191,47.139038419],[4.555757409,47.138926225],[4.554759647,47.139060299],[4.554197854,47.139439741],[4.552896646,47.139622898],[4.552262661,47.139924958],[4.552104554,47.140117078],[4.551558121,47.140068577],[4.55169491,47.139777692],[4.55153201,47.139482721],[4.551053287,47.139631414],[4.550569465,47.140336663],[4.549935245,47.140447813],[4.547982905,47.141211432],[4.546676095,47.141477436],[4.545480613,47.141576252],[4.544613961,47.141130387],[4.543469688,47.140759355],[4.542662805,47.140187513],[4.541682231,47.139310019],[4.541445099,47.138817021],[4.540740943,47.138882228],[4.540254715,47.139600071],[4.540048538,47.140097172],[4.540096379,47.140524257],[4.540613824,47.141220633],[4.540628934,47.14156441],[4.541423217,47.142157145],[4.541686695,47.142878511],[4.542260995,47.14376142],[4.542166574,47.144013008],[4.542638932,47.144515475],[4.543106838,47.145415106],[4.543081977,47.145699084],[4.544258607,47.146136323],[4.544173445,47.146480537],[4.544771994,47.146825531],[4.548046661,47.149767718],[4.549362305,47.149480873],[4.550001428,47.150361976],[4.551268982,47.150513379],[4.551668788,47.151883032],[4.551986452,47.152325403],[4.553962961,47.151746896],[4.554406147,47.152604492],[4.555923462,47.152397707],[4.556571404,47.152026107],[4.557429763,47.151856077],[4.557900681,47.152666463],[4.560169961,47.151396851],[4.561197246,47.152091666],[4.560300723,47.152675553],[4.560441738,47.152941091],[4.561048789,47.15348219],[4.559868715,47.154030276],[4.561053436,47.155373108],[4.562334373,47.154888482],[4.56264694,47.15551549],[4.564415275,47.154859474],[4.565620762,47.156003877],[4.564496532,47.156520639],[4.56252793,47.157191965],[4.563353636,47.157986733],[4.563976732,47.157804526],[4.564951168,47.158491918],[4.56586047,47.15807351],[4.568469943,47.159145754],[4.569383289,47.158458925],[4.570424016,47.157885619],[4.571308451,47.158426503],[4.573442716,47.15791486],[4.574368424,47.157653743],[4.573891581,47.156153743],[4.573891554,47.155881801],[4.575331918,47.155841495],[4.575266813,47.155059873],[4.576412921,47.155024458],[4.576368329,47.154853976],[4.579416341,47.154852944],[4.579668021,47.154072403],[4.579644765,47.153504523],[4.581932262,47.153410246],[4.581838703,47.152786597],[4.582751205,47.152709288],[4.584420066,47.152407307],[4.583688664,47.151954475],[4.584500053,47.151626402],[4.585110309,47.151192122],[4.585896636,47.151492913],[4.587064642,47.152158561],[4.588160802,47.151326794],[4.588829217,47.151209563],[4.589042644,47.150882462],[4.588645245,47.15083479],[4.589491336,47.150208148],[4.5898768,47.149449156],[4.590428199,47.149035465],[4.591456273,47.14844953],[4.591517737,47.14825148],[4.591415981,47.14730918],[4.592374184,47.147441877],[4.593558371,47.147762355],[4.593629046,47.14711754],[4.593258631,47.146241074],[4.593251782,47.145786427],[4.592494536,47.144905378],[4.593033898,47.144622408]]]],&quot;type&quot;:&quot;MultiPolygon&quot;}"/>
    <s v="47.146750851, 4.568212044"/>
  </r>
  <r>
    <x v="0"/>
    <x v="538"/>
    <s v="21216"/>
    <s v="CC du Pays Arnay Liernais"/>
    <s v="200071173"/>
    <s v="CC"/>
    <s v="Côte-d'Or"/>
    <s v="21"/>
    <s v="Bourgogne-Franche-Comté"/>
    <s v="27"/>
    <s v="BT &gt; 36 kVA"/>
    <n v="2"/>
    <n v="234.04400000000001"/>
    <n v="0"/>
    <n v="0"/>
    <n v="0"/>
    <n v="0"/>
    <n v="0"/>
    <n v="0"/>
    <n v="0"/>
    <n v="0"/>
    <n v="0"/>
    <n v="0"/>
    <s v="{&quot;coordinates&quot;:[[[[4.593033898,47.144622408],[4.592406785,47.144303266],[4.59184674,47.144154288],[4.591506161,47.144866748],[4.590713487,47.145779024],[4.590607393,47.145806596],[4.590161071,47.14454756],[4.590459293,47.143472794],[4.590666356,47.143065634],[4.589610345,47.142120236],[4.58981624,47.141807643],[4.589494174,47.141716617],[4.588207903,47.142001721],[4.587642564,47.141358434],[4.587319119,47.14032462],[4.58532333,47.139728851],[4.584937492,47.139667502],[4.584073259,47.139763081],[4.582565196,47.139595517],[4.581385552,47.139825959],[4.580891362,47.139804797],[4.58116724,47.13944714],[4.58066903,47.138973993],[4.580326476,47.13804848],[4.57972952,47.138347485],[4.577514904,47.139061162],[4.577359054,47.138380726],[4.576985199,47.137961697],[4.577194539,47.137359127],[4.577058978,47.136875618],[4.577208739,47.136401727],[4.576515235,47.136512932],[4.576592145,47.136931506],[4.576521067,47.137614135],[4.575696801,47.138037781],[4.573702075,47.138193697],[4.573464306,47.136739961],[4.5722477,47.136742992],[4.572220077,47.136339054],[4.569940602,47.1365483],[4.570126498,47.13681412],[4.570480018,47.137805247],[4.569419961,47.138290578],[4.569131439,47.138579041],[4.568592144,47.139410287],[4.566174234,47.1401283],[4.566035186,47.140701983],[4.565608553,47.140825718],[4.563551025,47.140822922],[4.56271072,47.140653279],[4.562361193,47.140887619],[4.562183996,47.140556837],[4.561725814,47.140639562],[4.560011441,47.139817145],[4.558570616,47.139598837],[4.557466273,47.139104941],[4.556320191,47.139038419],[4.555757409,47.138926225],[4.554759647,47.139060299],[4.554197854,47.139439741],[4.552896646,47.139622898],[4.552262661,47.139924958],[4.552104554,47.140117078],[4.551558121,47.140068577],[4.55169491,47.139777692],[4.55153201,47.139482721],[4.551053287,47.139631414],[4.550569465,47.140336663],[4.549935245,47.140447813],[4.547982905,47.141211432],[4.546676095,47.141477436],[4.545480613,47.141576252],[4.544613961,47.141130387],[4.543469688,47.140759355],[4.542662805,47.140187513],[4.541682231,47.139310019],[4.541445099,47.138817021],[4.540740943,47.138882228],[4.540254715,47.139600071],[4.540048538,47.140097172],[4.540096379,47.140524257],[4.540613824,47.141220633],[4.540628934,47.14156441],[4.541423217,47.142157145],[4.541686695,47.142878511],[4.542260995,47.14376142],[4.542166574,47.144013008],[4.542638932,47.144515475],[4.543106838,47.145415106],[4.543081977,47.145699084],[4.544258607,47.146136323],[4.544173445,47.146480537],[4.544771994,47.146825531],[4.548046661,47.149767718],[4.549362305,47.149480873],[4.550001428,47.150361976],[4.551268982,47.150513379],[4.551668788,47.151883032],[4.551986452,47.152325403],[4.553962961,47.151746896],[4.554406147,47.152604492],[4.555923462,47.152397707],[4.556571404,47.152026107],[4.557429763,47.151856077],[4.557900681,47.152666463],[4.560169961,47.151396851],[4.561197246,47.152091666],[4.560300723,47.152675553],[4.560441738,47.152941091],[4.561048789,47.15348219],[4.559868715,47.154030276],[4.561053436,47.155373108],[4.562334373,47.154888482],[4.56264694,47.15551549],[4.564415275,47.154859474],[4.565620762,47.156003877],[4.564496532,47.156520639],[4.56252793,47.157191965],[4.563353636,47.157986733],[4.563976732,47.157804526],[4.564951168,47.158491918],[4.56586047,47.15807351],[4.568469943,47.159145754],[4.569383289,47.158458925],[4.570424016,47.157885619],[4.571308451,47.158426503],[4.573442716,47.15791486],[4.574368424,47.157653743],[4.573891581,47.156153743],[4.573891554,47.155881801],[4.575331918,47.155841495],[4.575266813,47.155059873],[4.576412921,47.155024458],[4.576368329,47.154853976],[4.579416341,47.154852944],[4.579668021,47.154072403],[4.579644765,47.153504523],[4.581932262,47.153410246],[4.581838703,47.152786597],[4.582751205,47.152709288],[4.584420066,47.152407307],[4.583688664,47.151954475],[4.584500053,47.151626402],[4.585110309,47.151192122],[4.585896636,47.151492913],[4.587064642,47.152158561],[4.588160802,47.151326794],[4.588829217,47.151209563],[4.589042644,47.150882462],[4.588645245,47.15083479],[4.589491336,47.150208148],[4.5898768,47.149449156],[4.590428199,47.149035465],[4.591456273,47.14844953],[4.591517737,47.14825148],[4.591415981,47.14730918],[4.592374184,47.147441877],[4.593558371,47.147762355],[4.593629046,47.14711754],[4.593258631,47.146241074],[4.593251782,47.145786427],[4.592494536,47.144905378],[4.593033898,47.144622408]]]],&quot;type&quot;:&quot;MultiPolygon&quot;}"/>
    <s v="47.146750851, 4.568212044"/>
  </r>
  <r>
    <x v="0"/>
    <x v="272"/>
    <s v="21215"/>
    <s v="CC Mirebellois et Fontenois"/>
    <s v="200072825"/>
    <s v="CC"/>
    <s v="Côte-d'Or"/>
    <s v="21"/>
    <s v="Bourgogne-Franche-Comté"/>
    <s v="27"/>
    <s v="BT &gt; 36 kVA"/>
    <n v="1"/>
    <n v="124.767"/>
    <n v="0"/>
    <n v="0"/>
    <n v="0"/>
    <n v="0"/>
    <n v="0"/>
    <n v="0"/>
    <n v="0"/>
    <n v="0"/>
    <n v="0"/>
    <n v="0"/>
    <s v="{&quot;coordinates&quot;:[[[[5.324872391,47.383427229],[5.3247398,47.382234788],[5.324871137,47.38196108],[5.326697824,47.379749578],[5.326763769,47.379527611],[5.328272761,47.379926977],[5.328596817,47.378656941],[5.328602042,47.378075048],[5.328939359,47.377629696],[5.329126626,47.377453928],[5.32901284,47.376177353],[5.329402459,47.37568502],[5.329270989,47.374733917],[5.329350403,47.374547701],[5.329901473,47.374171009],[5.330596986,47.373487914],[5.331563503,47.373153314],[5.331479629,47.372535381],[5.331556818,47.371535962],[5.331000315,47.371359801],[5.331009134,47.370769728],[5.331127461,47.370625058],[5.332650952,47.3700217],[5.334017759,47.369047716],[5.334390278,47.367982019],[5.33480837,47.367445862],[5.335192326,47.366734772],[5.335950414,47.366731241],[5.336717747,47.366909442],[5.337497039,47.366540729],[5.33786616,47.366250511],[5.337932838,47.365955571],[5.337813715,47.365169034],[5.338894642,47.364118782],[5.338905188,47.363843884],[5.338637031,47.363317922],[5.338643557,47.363011583],[5.338903109,47.362701951],[5.339793478,47.362176979],[5.339928534,47.361869852],[5.340487339,47.361249783],[5.338402953,47.36050282],[5.337505108,47.361251284],[5.334522954,47.360432251],[5.333588067,47.360360972],[5.332735437,47.36044384],[5.332328243,47.360376364],[5.330838855,47.360202718],[5.330613512,47.360080253],[5.330420552,47.359574379],[5.32999563,47.35940368],[5.328827486,47.359210056],[5.330189855,47.35807769],[5.329531311,47.357196592],[5.329430823,47.357171589],[5.326298025,47.358218731],[5.324247379,47.358457009],[5.323614555,47.357586172],[5.322498707,47.357772396],[5.321779224,47.356980734],[5.320672961,47.357296437],[5.319630853,47.358053946],[5.319073696,47.357398621],[5.318603838,47.356646987],[5.317449539,47.357476963],[5.313266792,47.359753299],[5.312119175,47.360280482],[5.312223128,47.359863235],[5.309465263,47.359439871],[5.308758599,47.359003616],[5.307500436,47.360042691],[5.307681085,47.361376495],[5.308093884,47.362129303],[5.307385475,47.362885469],[5.306954891,47.362797655],[5.30482049,47.363591117],[5.301954601,47.364946596],[5.299809271,47.365025104],[5.299266094,47.365248395],[5.298926873,47.36556041],[5.298858759,47.365981436],[5.30058328,47.367463907],[5.299799252,47.368377322],[5.300105703,47.368599107],[5.300893218,47.371134902],[5.302004545,47.373182458],[5.302321938,47.374059653],[5.300385709,47.374385287],[5.300573147,47.375169596],[5.29972683,47.375498853],[5.301864157,47.380165736],[5.300364007,47.380740296],[5.300603511,47.381161534],[5.300834361,47.381102929],[5.301579321,47.382364316],[5.303842939,47.381473813],[5.304694305,47.381291225],[5.304894536,47.38156914],[5.302390566,47.382636438],[5.303427453,47.383530893],[5.305681117,47.382500961],[5.306336777,47.383101255],[5.305966325,47.383367076],[5.306637511,47.383958054],[5.310168213,47.382347017],[5.311312264,47.384647803],[5.31149785,47.384523433],[5.312933641,47.38402476],[5.314250026,47.385091878],[5.316025354,47.384717893],[5.315800312,47.385463566],[5.316872191,47.385166623],[5.316629076,47.385524502],[5.316468199,47.386097785],[5.317177517,47.386370936],[5.317568942,47.385548094],[5.318140639,47.385582624],[5.318389915,47.38499947],[5.320062126,47.385123707],[5.320416696,47.385013061],[5.320730362,47.384202566],[5.321119293,47.38405881],[5.322505148,47.383909545],[5.324872391,47.383427229]]]],&quot;type&quot;:&quot;MultiPolygon&quot;}"/>
    <s v="47.370657555, 5.317561833"/>
  </r>
  <r>
    <x v="0"/>
    <x v="539"/>
    <s v="21211"/>
    <s v="CC des Vallées de la Tille et de l'Ignon"/>
    <s v="242100154"/>
    <s v="CC"/>
    <s v="Côte-d'Or"/>
    <s v="21"/>
    <s v="Bourgogne-Franche-Comté"/>
    <s v="27"/>
    <s v="BT &lt;= 36 kVA"/>
    <m/>
    <m/>
    <n v="0"/>
    <n v="0"/>
    <n v="0"/>
    <n v="0"/>
    <n v="0"/>
    <n v="0"/>
    <n v="0"/>
    <n v="0"/>
    <n v="0"/>
    <n v="0"/>
    <s v="{&quot;coordinates&quot;:[[[[5.123733929,47.549657755],[5.123320009,47.549684203],[5.123750418,47.551210754],[5.124216634,47.551897419],[5.123295058,47.552035766],[5.122705824,47.555384505],[5.122987419,47.555474828],[5.122625513,47.55687893],[5.122249615,47.557596234],[5.12245421,47.557958098],[5.122184703,47.558239443],[5.123034772,47.558541834],[5.122379962,47.559270518],[5.122079444,47.560714019],[5.121280359,47.561830716],[5.121617526,47.561946145],[5.121800319,47.562495701],[5.122464138,47.562729447],[5.122087253,47.563155018],[5.123080661,47.563781667],[5.123052102,47.563933463],[5.122452038,47.564065946],[5.122371093,47.564205189],[5.123080779,47.56519088],[5.122428719,47.565957329],[5.122007703,47.566310764],[5.121900984,47.566806156],[5.12193532,47.567536701],[5.121740621,47.567927438],[5.118898425,47.569631435],[5.11813322,47.570332378],[5.116569489,47.571230598],[5.116022013,47.571786204],[5.115501206,47.57335163],[5.115983677,47.574816016],[5.115800639,47.57526776],[5.116708311,47.576447093],[5.117368551,47.576888938],[5.118711505,47.577466058],[5.121047423,47.578081842],[5.121636356,47.578301649],[5.123090572,47.578428271],[5.124085205,47.5786767],[5.125911237,47.579317879],[5.127041608,47.579899678],[5.127767418,47.580414108],[5.128106414,47.581139992],[5.128498862,47.581537136],[5.128725323,47.58204356],[5.128758573,47.582410338],[5.129360579,47.582855881],[5.130858982,47.583385905],[5.132184378,47.584048736],[5.133265777,47.585332823],[5.133598913,47.585642791],[5.134200635,47.586012677],[5.135845512,47.586607493],[5.136802885,47.586584563],[5.137419398,47.586724547],[5.138112462,47.586682135],[5.13874814,47.586469684],[5.139141346,47.586450771],[5.140192452,47.586940252],[5.142193633,47.587423092],[5.143331094,47.588106358],[5.144907441,47.589376747],[5.146857978,47.590649236],[5.148529932,47.589229966],[5.15190027,47.585831674],[5.153217396,47.584630479],[5.153919837,47.58449145],[5.154888432,47.584780622],[5.158270704,47.582089668],[5.158319827,47.58175739],[5.160255558,47.580359168],[5.16106012,47.580246118],[5.162756417,47.580661315],[5.163439881,47.579694153],[5.164122457,47.579921017],[5.165331777,47.578302958],[5.16647062,47.577212964],[5.167255594,47.577536959],[5.167809437,47.577674346],[5.167942636,47.577349504],[5.167005733,47.576888764],[5.167736515,47.574860845],[5.169714914,47.569053867],[5.166994203,47.56781317],[5.166051042,47.567292208],[5.165391973,47.566820893],[5.164762087,47.566215764],[5.164340539,47.565662595],[5.163633779,47.564406946],[5.16327528,47.563143033],[5.162913795,47.562955236],[5.159140939,47.561476334],[5.158181753,47.561245558],[5.157706997,47.561414626],[5.156850338,47.560724504],[5.156608102,47.560622728],[5.155451181,47.560798996],[5.152061885,47.560676089],[5.152056127,47.560334918],[5.150986147,47.560192573],[5.151076899,47.559968484],[5.150491151,47.559792889],[5.149513086,47.559157181],[5.148397573,47.558080066],[5.14780665,47.557245411],[5.147716413,47.556191724],[5.146941701,47.556244709],[5.145894051,47.556556644],[5.145682573,47.555828455],[5.145525105,47.554656242],[5.145119885,47.553674082],[5.144967687,47.5523676],[5.144435809,47.552504348],[5.144297499,47.553002149],[5.143423246,47.55322533],[5.143076981,47.553214585],[5.142848197,47.552650594],[5.141272864,47.553568294],[5.139034919,47.554715139],[5.136431804,47.553051973],[5.136477484,47.552797205],[5.135459341,47.552282778],[5.13561017,47.552029686],[5.135082108,47.551896182],[5.1342486,47.551541349],[5.134376588,47.551415643],[5.133438236,47.551199594],[5.133094503,47.550985268],[5.133857942,47.550251827],[5.131962802,47.549456263],[5.131776866,47.549796437],[5.129289879,47.548999942],[5.12881199,47.549056393],[5.12745471,47.549006426],[5.126732524,47.549073629],[5.126358608,47.548701352],[5.126004814,47.54906889],[5.125347238,47.549188933],[5.124797249,47.549037774],[5.124296833,47.549096417],[5.124228743,47.549625329],[5.123733929,47.549657755]]]],&quot;type&quot;:&quot;MultiPolygon&quot;}"/>
    <s v="47.570000042, 5.141508415"/>
  </r>
  <r>
    <x v="0"/>
    <x v="540"/>
    <s v="21210"/>
    <s v="CC de Pouilly-en-Auxois/Bligny-sur-Ouche"/>
    <s v="200071207"/>
    <s v="CC"/>
    <s v="Côte-d'Or"/>
    <s v="21"/>
    <s v="Bourgogne-Franche-Comté"/>
    <s v="27"/>
    <s v="BT &lt;= 36 kVA"/>
    <n v="14"/>
    <n v="27.507000000000001"/>
    <n v="0"/>
    <n v="0"/>
    <n v="0"/>
    <n v="0"/>
    <n v="0"/>
    <n v="0"/>
    <n v="0"/>
    <n v="0"/>
    <n v="0"/>
    <n v="0"/>
    <s v="{&quot;coordinates&quot;:[[[[4.597936048,47.228053109],[4.596878778,47.228327911],[4.595423384,47.228550555],[4.594487547,47.22899835],[4.591745159,47.229642046],[4.591735366,47.229802461],[4.590802948,47.230412259],[4.589993214,47.23114823],[4.589568056,47.231925744],[4.588848681,47.233886875],[4.588481321,47.233802765],[4.588749473,47.232766278],[4.588310667,47.232590402],[4.586912862,47.232753618],[4.585343491,47.233330668],[4.583949277,47.233482094],[4.583266866,47.233787663],[4.58231975,47.233588992],[4.580740935,47.233712283],[4.580320755,47.233584746],[4.579168035,47.234262283],[4.577893894,47.234812696],[4.577355861,47.234678649],[4.576255764,47.234672903],[4.575309193,47.234763209],[4.573349432,47.235242748],[4.571532254,47.235354741],[4.572422718,47.236871615],[4.572698622,47.238304076],[4.57263103,47.238795733],[4.572453497,47.2389188],[4.571756971,47.23901739],[4.56825463,47.239153065],[4.564228367,47.239731518],[4.561284068,47.239917979],[4.560216463,47.239668524],[4.559427924,47.239102854],[4.559628561,47.240595781],[4.559814237,47.240934549],[4.56072055,47.242869096],[4.56140559,47.243510887],[4.561790614,47.244475471],[4.56242611,47.245322323],[4.562464653,47.246694068],[4.56232838,47.247192044],[4.563954083,47.247529401],[4.564511374,47.247776706],[4.565342248,47.248700143],[4.566203226,47.249339532],[4.566416517,47.250033587],[4.566633888,47.250141404],[4.566320018,47.25048871],[4.567145967,47.251059231],[4.568966661,47.252136743],[4.566315945,47.254070693],[4.566780291,47.254121148],[4.567521828,47.254062503],[4.568324892,47.254254242],[4.568900922,47.25486865],[4.568827339,47.25529285],[4.56896472,47.256148204],[4.568846414,47.256762099],[4.569891441,47.258761326],[4.570697459,47.259504074],[4.572487436,47.261915488],[4.576643771,47.264635094],[4.577325456,47.266543745],[4.578332386,47.267769042],[4.578465483,47.268382225],[4.578955988,47.269048171],[4.580026885,47.270961412],[4.580291348,47.272531762],[4.580328255,47.274101609],[4.580831791,47.274668322],[4.58176705,47.276192606],[4.581403444,47.276964729],[4.581453728,47.278178722],[4.582076938,47.27984232],[4.582672644,47.280256496],[4.582944123,47.280578747],[4.583184666,47.281737017],[4.58362465,47.282523388],[4.584416226,47.283385996],[4.584845997,47.283376524],[4.586530351,47.283014043],[4.588474892,47.282725412],[4.590563725,47.281858495],[4.591981677,47.281662563],[4.592821312,47.281196322],[4.595720399,47.277810482],[4.596561279,47.277389216],[4.597010759,47.277065177],[4.597468151,47.276072906],[4.598465682,47.274336636],[4.59946157,47.272902924],[4.600125943,47.272377812],[4.600834612,47.271608067],[4.602326586,47.270399793],[4.602428552,47.270181379],[4.604851357,47.268428049],[4.605301798,47.268051736],[4.605333472,47.26787211],[4.606383836,47.267341617],[4.608252677,47.266225288],[4.610557328,47.264469867],[4.612748403,47.263122076],[4.612926588,47.262668477],[4.612882331,47.261634485],[4.612995752,47.261182687],[4.613557062,47.260405901],[4.613542315,47.260046829],[4.613132341,47.259740079],[4.613113546,47.259290119],[4.613289013,47.258746512],[4.613678886,47.258604221],[4.614405893,47.2585896],[4.614728307,47.258403222],[4.615102037,47.257855951],[4.615618697,47.257575919],[4.616533237,47.257332661],[4.618807463,47.256432908],[4.618730614,47.256164747],[4.620648704,47.254641416],[4.62176144,47.254394445],[4.623606511,47.254267775],[4.629806583,47.251521774],[4.631228966,47.250979511],[4.630814263,47.25073592],[4.630141968,47.250981292],[4.629888414,47.250687708],[4.629819432,47.249590128],[4.631317999,47.24911973],[4.630523285,47.248249367],[4.629475767,47.247414068],[4.629034399,47.246943932],[4.628692647,47.246357137],[4.628040917,47.246057435],[4.62817557,47.245526079],[4.628086113,47.245322933],[4.626885473,47.244755394],[4.626461169,47.244279606],[4.627207519,47.243119257],[4.627010195,47.24289061],[4.626228585,47.242972712],[4.625917097,47.242772678],[4.624914099,47.241085787],[4.623378879,47.239986233],[4.624464921,47.239522594],[4.623076677,47.238472302],[4.622242969,47.237263859],[4.620945614,47.237295514],[4.620171241,47.237483728],[4.618435842,47.238072553],[4.616435014,47.239552897],[4.615626455,47.239837005],[4.61515531,47.239821959],[4.61445803,47.241082396],[4.611618009,47.242760728],[4.611172923,47.243174818],[4.610715776,47.243318938],[4.610115752,47.243195808],[4.60964518,47.242979931],[4.610096988,47.242745844],[4.610608163,47.242330841],[4.610791637,47.241967212],[4.610875557,47.240840485],[4.610201472,47.240539195],[4.608703732,47.239488455],[4.606752375,47.237104115],[4.605406548,47.236885043],[4.605946577,47.235223438],[4.605985906,47.234592578],[4.605356614,47.233795392],[4.604332281,47.233005472],[4.603391385,47.232618692],[4.602311745,47.2317899],[4.601891778,47.23162642],[4.601363752,47.231030415],[4.601055055,47.230474599],[4.600942285,47.229173205],[4.60054784,47.228800463],[4.600652491,47.228008422],[4.599914215,47.228030322],[4.599201529,47.227934805],[4.597936048,47.228053109]]]],&quot;type&quot;:&quot;MultiPolygon&quot;}"/>
    <s v="47.252495292, 4.593690158"/>
  </r>
  <r>
    <x v="0"/>
    <x v="540"/>
    <s v="21210"/>
    <s v="CC de Pouilly-en-Auxois/Bligny-sur-Ouche"/>
    <s v="200071207"/>
    <s v="CC"/>
    <s v="Côte-d'Or"/>
    <s v="21"/>
    <s v="Bourgogne-Franche-Comté"/>
    <s v="27"/>
    <s v="BT &gt; 36 kVA"/>
    <n v="3"/>
    <n v="357.95800000000003"/>
    <n v="0"/>
    <n v="0"/>
    <n v="0"/>
    <n v="0"/>
    <n v="0"/>
    <n v="0"/>
    <n v="0"/>
    <n v="0"/>
    <n v="0"/>
    <n v="0"/>
    <s v="{&quot;coordinates&quot;:[[[[4.597936048,47.228053109],[4.596878778,47.228327911],[4.595423384,47.228550555],[4.594487547,47.22899835],[4.591745159,47.229642046],[4.591735366,47.229802461],[4.590802948,47.230412259],[4.589993214,47.23114823],[4.589568056,47.231925744],[4.588848681,47.233886875],[4.588481321,47.233802765],[4.588749473,47.232766278],[4.588310667,47.232590402],[4.586912862,47.232753618],[4.585343491,47.233330668],[4.583949277,47.233482094],[4.583266866,47.233787663],[4.58231975,47.233588992],[4.580740935,47.233712283],[4.580320755,47.233584746],[4.579168035,47.234262283],[4.577893894,47.234812696],[4.577355861,47.234678649],[4.576255764,47.234672903],[4.575309193,47.234763209],[4.573349432,47.235242748],[4.571532254,47.235354741],[4.572422718,47.236871615],[4.572698622,47.238304076],[4.57263103,47.238795733],[4.572453497,47.2389188],[4.571756971,47.23901739],[4.56825463,47.239153065],[4.564228367,47.239731518],[4.561284068,47.239917979],[4.560216463,47.239668524],[4.559427924,47.239102854],[4.559628561,47.240595781],[4.559814237,47.240934549],[4.56072055,47.242869096],[4.56140559,47.243510887],[4.561790614,47.244475471],[4.56242611,47.245322323],[4.562464653,47.246694068],[4.56232838,47.247192044],[4.563954083,47.247529401],[4.564511374,47.247776706],[4.565342248,47.248700143],[4.566203226,47.249339532],[4.566416517,47.250033587],[4.566633888,47.250141404],[4.566320018,47.25048871],[4.567145967,47.251059231],[4.568966661,47.252136743],[4.566315945,47.254070693],[4.566780291,47.254121148],[4.567521828,47.254062503],[4.568324892,47.254254242],[4.568900922,47.25486865],[4.568827339,47.25529285],[4.56896472,47.256148204],[4.568846414,47.256762099],[4.569891441,47.258761326],[4.570697459,47.259504074],[4.572487436,47.261915488],[4.576643771,47.264635094],[4.577325456,47.266543745],[4.578332386,47.267769042],[4.578465483,47.268382225],[4.578955988,47.269048171],[4.580026885,47.270961412],[4.580291348,47.272531762],[4.580328255,47.274101609],[4.580831791,47.274668322],[4.58176705,47.276192606],[4.581403444,47.276964729],[4.581453728,47.278178722],[4.582076938,47.27984232],[4.582672644,47.280256496],[4.582944123,47.280578747],[4.583184666,47.281737017],[4.58362465,47.282523388],[4.584416226,47.283385996],[4.584845997,47.283376524],[4.586530351,47.283014043],[4.588474892,47.282725412],[4.590563725,47.281858495],[4.591981677,47.281662563],[4.592821312,47.281196322],[4.595720399,47.277810482],[4.596561279,47.277389216],[4.597010759,47.277065177],[4.597468151,47.276072906],[4.598465682,47.274336636],[4.59946157,47.272902924],[4.600125943,47.272377812],[4.600834612,47.271608067],[4.602326586,47.270399793],[4.602428552,47.270181379],[4.604851357,47.268428049],[4.605301798,47.268051736],[4.605333472,47.26787211],[4.606383836,47.267341617],[4.608252677,47.266225288],[4.610557328,47.264469867],[4.612748403,47.263122076],[4.612926588,47.262668477],[4.612882331,47.261634485],[4.612995752,47.261182687],[4.613557062,47.260405901],[4.613542315,47.260046829],[4.613132341,47.259740079],[4.613113546,47.259290119],[4.613289013,47.258746512],[4.613678886,47.258604221],[4.614405893,47.2585896],[4.614728307,47.258403222],[4.615102037,47.257855951],[4.615618697,47.257575919],[4.616533237,47.257332661],[4.618807463,47.256432908],[4.618730614,47.256164747],[4.620648704,47.254641416],[4.62176144,47.254394445],[4.623606511,47.254267775],[4.629806583,47.251521774],[4.631228966,47.250979511],[4.630814263,47.25073592],[4.630141968,47.250981292],[4.629888414,47.250687708],[4.629819432,47.249590128],[4.631317999,47.24911973],[4.630523285,47.248249367],[4.629475767,47.247414068],[4.629034399,47.246943932],[4.628692647,47.246357137],[4.628040917,47.246057435],[4.62817557,47.245526079],[4.628086113,47.245322933],[4.626885473,47.244755394],[4.626461169,47.244279606],[4.627207519,47.243119257],[4.627010195,47.24289061],[4.626228585,47.242972712],[4.625917097,47.242772678],[4.624914099,47.241085787],[4.623378879,47.239986233],[4.624464921,47.239522594],[4.623076677,47.238472302],[4.622242969,47.237263859],[4.620945614,47.237295514],[4.620171241,47.237483728],[4.618435842,47.238072553],[4.616435014,47.239552897],[4.615626455,47.239837005],[4.61515531,47.239821959],[4.61445803,47.241082396],[4.611618009,47.242760728],[4.611172923,47.243174818],[4.610715776,47.243318938],[4.610115752,47.243195808],[4.60964518,47.242979931],[4.610096988,47.242745844],[4.610608163,47.242330841],[4.610791637,47.241967212],[4.610875557,47.240840485],[4.610201472,47.240539195],[4.608703732,47.239488455],[4.606752375,47.237104115],[4.605406548,47.236885043],[4.605946577,47.235223438],[4.605985906,47.234592578],[4.605356614,47.233795392],[4.604332281,47.233005472],[4.603391385,47.232618692],[4.602311745,47.2317899],[4.601891778,47.23162642],[4.601363752,47.231030415],[4.601055055,47.230474599],[4.600942285,47.229173205],[4.60054784,47.228800463],[4.600652491,47.228008422],[4.599914215,47.228030322],[4.599201529,47.227934805],[4.597936048,47.228053109]]]],&quot;type&quot;:&quot;MultiPolygon&quot;}"/>
    <s v="47.252495292, 4.593690158"/>
  </r>
  <r>
    <x v="0"/>
    <x v="541"/>
    <s v="21208"/>
    <s v="CC des Vallées de la Tille et de l'Ignon"/>
    <s v="242100154"/>
    <s v="CC"/>
    <s v="Côte-d'Or"/>
    <s v="21"/>
    <s v="Bourgogne-Franche-Comté"/>
    <s v="27"/>
    <s v="BT &lt;= 36 kVA"/>
    <m/>
    <m/>
    <n v="0"/>
    <n v="0"/>
    <n v="0"/>
    <n v="0"/>
    <n v="0"/>
    <n v="0"/>
    <n v="0"/>
    <n v="0"/>
    <n v="0"/>
    <n v="0"/>
    <s v="{&quot;coordinates&quot;:[[[[4.980299241,47.540595208],[4.978948694,47.538847904],[4.978860527,47.538549559],[4.978367397,47.537907821],[4.976962611,47.536344201],[4.976693904,47.535369994],[4.976544515,47.53535722],[4.974369542,47.533708478],[4.97442,47.533598672],[4.966165673,47.525562318],[4.965611196,47.525197093],[4.964635419,47.524834465],[4.962482613,47.523586724],[4.961923113,47.523010865],[4.960822643,47.522291034],[4.960095957,47.523028102],[4.958816222,47.522240134],[4.958497592,47.521888019],[4.957930557,47.52150406],[4.956174325,47.519788523],[4.952963509,47.517001526],[4.952607239,47.516781488],[4.952203873,47.516254293],[4.949950854,47.513953603],[4.950253022,47.513747751],[4.949709188,47.513339953],[4.950306699,47.512340383],[4.948762182,47.511715214],[4.947957692,47.511374797],[4.947362981,47.512014137],[4.946296456,47.511192757],[4.944776052,47.5096568],[4.943956567,47.509633557],[4.943512024,47.509834565],[4.942640233,47.510054401],[4.940606687,47.511037337],[4.939061505,47.509363055],[4.937312591,47.507931654],[4.936440361,47.50692777],[4.93635411,47.505536242],[4.936130633,47.504685449],[4.936252362,47.504377281],[4.936764221,47.503833918],[4.936747015,47.503652318],[4.935993716,47.502370921],[4.935895581,47.501568468],[4.936161544,47.500986873],[4.935628585,47.499624374],[4.934883759,47.498905598],[4.934223686,47.498840023],[4.933739161,47.498595046],[4.933508477,47.498241404],[4.933546415,47.497894109],[4.934034666,47.497176464],[4.934251436,47.495822218],[4.934670601,47.495031881],[4.935102538,47.494558283],[4.936746361,47.493577405],[4.937313233,47.493345571],[4.938301412,47.493081512],[4.940792757,47.492614123],[4.941471718,47.492286756],[4.941981015,47.491860464],[4.939246934,47.491567451],[4.937659694,47.491686611],[4.936864679,47.49167102],[4.933073192,47.49112171],[4.929580905,47.491057157],[4.928652866,47.490925757],[4.927449604,47.490640428],[4.924449315,47.490513554],[4.923016651,47.490313008],[4.922428584,47.490325417],[4.92166259,47.490562265],[4.921590892,47.491044277],[4.921370206,47.491409891],[4.919059411,47.492172831],[4.918470494,47.492569716],[4.918144595,47.493188275],[4.918261898,47.493606843],[4.918201443,47.494032841],[4.917482245,47.494873075],[4.9170104,47.496239586],[4.917265936,47.49743835],[4.917087402,47.498166131],[4.917195848,47.499116096],[4.917530469,47.499406829],[4.917798869,47.499851723],[4.9185804,47.502081814],[4.918820059,47.502280462],[4.919688136,47.502587613],[4.919783085,47.502752627],[4.920747277,47.502701618],[4.921947716,47.504159418],[4.922090406,47.504543347],[4.929908165,47.514790602],[4.937105754,47.519284047],[4.937776824,47.520416427],[4.941223698,47.524229979],[4.941492016,47.524407395],[4.942000525,47.526110623],[4.941955967,47.526421111],[4.942201661,47.526743869],[4.942351819,47.527657095],[4.942827752,47.528754879],[4.943549259,47.529402858],[4.94432743,47.530511803],[4.94555747,47.531651921],[4.946158273,47.532488286],[4.945949069,47.532548504],[4.947281397,47.534377517],[4.94790428,47.535562867],[4.949671696,47.535718807],[4.949539381,47.537413806],[4.949918815,47.538046757],[4.949931843,47.540955787],[4.949597985,47.543833696],[4.949500373,47.546991281],[4.949224809,47.547895401],[4.949525869,47.550060363],[4.949323722,47.550607591],[4.94924763,47.551547992],[4.948260823,47.552571143],[4.947275758,47.55382566],[4.945460787,47.555448776],[4.944188347,47.556265957],[4.943152511,47.556750532],[4.943355154,47.556946145],[4.942999718,47.557194277],[4.94238022,47.558045577],[4.941563801,47.558932565],[4.941578818,47.559272669],[4.941820261,47.559840407],[4.942819424,47.561235603],[4.943535716,47.561947596],[4.943939841,47.562232592],[4.945640799,47.563133449],[4.946046359,47.563639915],[4.94621535,47.564261976],[4.946166744,47.565192005],[4.945683685,47.565845654],[4.945425368,47.566387503],[4.94530761,47.567062969],[4.945386037,47.567536174],[4.945808679,47.568108984],[4.947134009,47.56913764],[4.947529385,47.569655075],[4.947661114,47.570348887],[4.947637456,47.571488291],[4.948219509,47.572636489],[4.948499076,47.572786689],[4.950209737,47.572593331],[4.95152904,47.572031027],[4.951817773,47.5718128],[4.952580881,47.570631306],[4.953377609,47.570115542],[4.954881592,47.569585221],[4.957824625,47.569732153],[4.95806515,47.569070819],[4.958499403,47.568722275],[4.959622756,47.568227094],[4.960825215,47.568075428],[4.961207711,47.567912326],[4.961972917,47.566577659],[4.962770291,47.565576496],[4.963386308,47.564998871],[4.963936419,47.564691574],[4.964809694,47.564381533],[4.967426801,47.563704429],[4.968587989,47.563555178],[4.970821048,47.563684944],[4.971778694,47.563211349],[4.972229561,47.562848063],[4.972446438,47.562524749],[4.972467086,47.562147127],[4.972219298,47.561344547],[4.972992409,47.560125816],[4.972845989,47.559258493],[4.973353484,47.558124388],[4.97357419,47.557833421],[4.974248658,47.557295262],[4.974825382,47.557100012],[4.978856143,47.556643608],[4.979611433,47.556421893],[4.980049493,47.556038982],[4.980713187,47.554853566],[4.982406112,47.553052773],[4.982607434,47.552528007],[4.983087985,47.552574762],[4.98278745,47.552181886],[4.981601359,47.549643051],[4.98075046,47.548251049],[4.980443849,47.54704699],[4.980617722,47.545494409],[4.980223609,47.544512438],[4.979648969,47.543538934],[4.979515304,47.542910006],[4.979578476,47.542425406],[4.98028495,47.540819657],[4.980299241,47.540595208]]]],&quot;type&quot;:&quot;MultiPolygon&quot;}"/>
    <s v="47.534415573, 4.95287413"/>
  </r>
  <r>
    <x v="0"/>
    <x v="542"/>
    <s v="21207"/>
    <s v="CC Tille et Venelle"/>
    <s v="200070910"/>
    <s v="CC"/>
    <s v="Côte-d'Or"/>
    <s v="21"/>
    <s v="Bourgogne-Franche-Comté"/>
    <s v="27"/>
    <s v="BT &lt;= 36 kVA"/>
    <m/>
    <m/>
    <n v="0"/>
    <n v="0"/>
    <n v="0"/>
    <n v="0"/>
    <n v="0"/>
    <n v="0"/>
    <n v="0"/>
    <n v="0"/>
    <n v="0"/>
    <n v="0"/>
    <s v="{&quot;coordinates&quot;:[[[[4.987966993,47.638723259],[4.987686135,47.639194437],[4.987572521,47.639649263],[4.98768984,47.639866059],[4.988760865,47.640900376],[4.98927389,47.641582234],[4.989089321,47.641813174],[4.987804591,47.641694583],[4.985982984,47.641648134],[4.985790948,47.641893601],[4.985339233,47.64192739],[4.98459029,47.643175438],[4.984434496,47.643607566],[4.984866861,47.643769492],[4.984923767,47.644332163],[4.984142046,47.645344863],[4.98495575,47.645872168],[4.985436189,47.646573502],[4.985645395,47.647397394],[4.985679501,47.647919934],[4.985295914,47.649033918],[4.985239625,47.64966964],[4.985332725,47.650667477],[4.98583116,47.65138561],[4.986964921,47.652489103],[4.987380759,47.653063674],[4.987463174,47.653380105],[4.987191279,47.653807906],[4.98615476,47.653956985],[4.985731543,47.655761326],[4.985289396,47.658525783],[4.98506715,47.659178727],[4.987040703,47.658887678],[4.988795785,47.658742572],[4.992143331,47.658630627],[4.993217658,47.658777975],[4.993604176,47.658992874],[4.994100398,47.659611068],[4.995049454,47.661254259],[4.996128107,47.662833103],[4.996149364,47.663258617],[4.99667052,47.663544136],[4.997313417,47.662987523],[4.997646013,47.662330867],[4.998034785,47.662355734],[4.999330125,47.662956639],[5.000022837,47.663480509],[5.001877828,47.664395942],[5.002635256,47.664618863],[5.002864815,47.664840023],[5.001306765,47.665161137],[5.001260688,47.665567094],[5.001978586,47.665446754],[5.003417495,47.665431099],[5.004138376,47.665532186],[5.006229623,47.666133771],[5.006968751,47.665727616],[5.009159702,47.664269176],[5.013396441,47.662706133],[5.014931151,47.661629839],[5.015531762,47.662322678],[5.018252571,47.660823405],[5.018309074,47.66066126],[5.016976642,47.659436338],[5.016764991,47.658138939],[5.016319071,47.656989643],[5.016716526,47.656011271],[5.017837321,47.654920464],[5.017637366,47.654002824],[5.016881527,47.652304243],[5.016564143,47.651134719],[5.016588964,47.650910094],[5.017068788,47.649961809],[5.017667971,47.649210444],[5.018119291,47.648812782],[5.01914339,47.648375506],[5.01975545,47.64821186],[5.020809247,47.648031567],[5.022186257,47.648012242],[5.023370227,47.647821569],[5.023673281,47.647415647],[5.022764438,47.646498583],[5.022765989,47.645942116],[5.02297194,47.645540577],[5.023596593,47.644972417],[5.026437599,47.643720247],[5.028183811,47.643076775],[5.028720404,47.642927896],[5.030090303,47.64279515],[5.030575383,47.642448171],[5.031198169,47.641554057],[5.031973263,47.64116151],[5.03330157,47.640672892],[5.034695825,47.640272249],[5.037006219,47.640209471],[5.037724065,47.640063692],[5.038166666,47.639827269],[5.038714949,47.639706952],[5.038821525,47.639079316],[5.039024017,47.638556252],[5.039792012,47.638398779],[5.040231314,47.637937306],[5.040131044,47.637440236],[5.040587222,47.637281001],[5.037040859,47.635045086],[5.032629899,47.634127894],[5.030295683,47.633452678],[5.028944297,47.632944928],[5.025570193,47.63231379],[5.024947917,47.632062566],[5.023082494,47.63106394],[5.022620734,47.630724385],[5.019236427,47.629817723],[5.018867769,47.629896128],[5.016812336,47.629327477],[5.015872803,47.629208639],[5.014342482,47.628858679],[5.012147353,47.628079863],[5.010395284,47.627711163],[5.008684635,47.62723908],[5.005655851,47.626069303],[5.004972185,47.625881155],[5.003643308,47.628834742],[5.002717416,47.63010757],[5.002610426,47.630415538],[5.00260242,47.631054052],[5.001916898,47.633054766],[5.001444235,47.633664327],[5.001051603,47.633886248],[4.996904203,47.635328521],[4.995369719,47.636079557],[4.99356666,47.637166498],[4.993126063,47.637354094],[4.991018568,47.638032011],[4.989235932,47.638348706],[4.988303624,47.638712127],[4.987966993,47.638723259]]]],&quot;type&quot;:&quot;MultiPolygon&quot;}"/>
    <s v="47.645397668, 5.007821211"/>
  </r>
  <r>
    <x v="0"/>
    <x v="543"/>
    <s v="21205"/>
    <s v="CC des Terres d'Auxois"/>
    <s v="200071017"/>
    <s v="CC"/>
    <s v="Côte-d'Or"/>
    <s v="21"/>
    <s v="Bourgogne-Franche-Comté"/>
    <s v="27"/>
    <s v="BT &lt;= 36 kVA"/>
    <m/>
    <m/>
    <n v="0"/>
    <n v="0"/>
    <n v="0"/>
    <n v="0"/>
    <n v="0"/>
    <n v="0"/>
    <n v="0"/>
    <n v="0"/>
    <n v="0"/>
    <n v="0"/>
    <s v="{&quot;coordinates&quot;:[[[[4.260817365,47.443249141],[4.261038569,47.444527868],[4.261179177,47.444750519],[4.261722286,47.445102051],[4.263065864,47.445574539],[4.264466492,47.445820417],[4.265663885,47.445552618],[4.267108668,47.445476578],[4.267544976,47.445799536],[4.268665182,47.445803536],[4.26887018,47.446221741],[4.270323693,47.447856133],[4.270834796,47.447693902],[4.271673471,47.44707434],[4.271935141,47.44764227],[4.275323462,47.448924131],[4.276617846,47.448047456],[4.276815781,47.447999369],[4.278673975,47.448615482],[4.280024699,47.448710473],[4.280295661,47.448885752],[4.280789968,47.449686982],[4.282395547,47.450003315],[4.28054521,47.451718048],[4.281021952,47.452505065],[4.282722932,47.454362555],[4.283229904,47.455356298],[4.284265306,47.456797059],[4.285066826,47.458225088],[4.2851396,47.458602409],[4.284837177,47.459054995],[4.285109153,47.459546256],[4.285172908,47.460377425],[4.28476312,47.461722488],[4.285402214,47.464344294],[4.286268543,47.465921945],[4.287214363,47.466882909],[4.287946573,47.467903847],[4.2888782,47.468493134],[4.288980172,47.469309471],[4.290675482,47.470787879],[4.292793921,47.469549884],[4.292992986,47.469545873],[4.295640963,47.471210791],[4.295940844,47.471641396],[4.297862796,47.471612788],[4.298988498,47.471273429],[4.298823581,47.47087914],[4.2985542,47.469188691],[4.306548037,47.469986061],[4.307082674,47.469532613],[4.307373225,47.469469032],[4.309126799,47.470702542],[4.310590605,47.46996764],[4.310576394,47.469387108],[4.310914725,47.468618048],[4.310780759,47.46829815],[4.311465288,47.468112183],[4.312400094,47.46773703],[4.31258098,47.467154299],[4.311769184,47.466101095],[4.314374018,47.464639344],[4.314171954,47.464304013],[4.315336339,47.463279827],[4.316125878,47.46223826],[4.315818876,47.461738462],[4.314881187,47.461126048],[4.313824846,47.460600494],[4.312993204,47.459817611],[4.311866145,47.459058758],[4.312740075,47.458318763],[4.312590662,47.458017946],[4.313544652,47.456808884],[4.313668439,47.456443765],[4.31348702,47.456191026],[4.312851886,47.455948807],[4.312486891,47.455138148],[4.314322848,47.454388188],[4.314499794,47.454783224],[4.316361982,47.453698022],[4.316722441,47.454052266],[4.317740584,47.454216304],[4.319003515,47.45467196],[4.319183909,47.45482837],[4.320122192,47.454767316],[4.321113505,47.454434661],[4.322227546,47.455363731],[4.323238057,47.455861822],[4.324544713,47.456740064],[4.324769076,47.457009403],[4.325210334,47.456548827],[4.325590313,47.456294216],[4.325398467,47.45567609],[4.326701545,47.453676072],[4.326857005,47.452503902],[4.327483931,47.451503715],[4.327480794,47.451109416],[4.328066895,47.450230332],[4.328193005,47.449695911],[4.327795891,47.449203471],[4.325986272,47.448000582],[4.325073617,47.447053947],[4.323915292,47.446690799],[4.321482291,47.446034214],[4.320926272,47.445767733],[4.320302163,47.44564607],[4.319332064,47.445702086],[4.318978268,47.445562947],[4.317787408,47.445438689],[4.317510881,47.445311275],[4.316405144,47.445356198],[4.314999093,47.445169523],[4.314449348,47.444994771],[4.314119278,47.44474011],[4.312757992,47.444429561],[4.312581791,47.444550389],[4.311803573,47.444366497],[4.30990847,47.443662194],[4.309800108,47.443572483],[4.306725502,47.44271394],[4.306450858,47.443042934],[4.304173891,47.442347326],[4.29754743,47.439865425],[4.295692857,47.438847135],[4.294810565,47.438798435],[4.292348497,47.43899686],[4.291279147,47.439005129],[4.29040207,47.438732162],[4.290051331,47.438329113],[4.292746965,47.432413889],[4.292102876,47.432224776],[4.291745067,47.431142076],[4.292293271,47.430711943],[4.291562063,47.429880073],[4.28955809,47.428147597],[4.28889677,47.428673504],[4.288188236,47.428395052],[4.286993941,47.427611495],[4.285660534,47.42650265],[4.283727175,47.427482828],[4.28252928,47.426157279],[4.281176393,47.426891531],[4.280372414,47.42733523],[4.279727762,47.427840193],[4.279106119,47.428976015],[4.27840556,47.429752577],[4.27769696,47.430304145],[4.276440331,47.430741982],[4.27431425,47.430271018],[4.272614362,47.430202293],[4.271646671,47.42973481],[4.269820366,47.429369425],[4.269562598,47.429633327],[4.268464415,47.429256372],[4.266732954,47.43082466],[4.266768258,47.431139382],[4.267208297,47.431288543],[4.267286958,47.431528968],[4.266962371,47.432166316],[4.266376459,47.432806508],[4.266333009,47.433269737],[4.266734845,47.433822651],[4.267226003,47.434112603],[4.268214412,47.433828142],[4.269020552,47.433971505],[4.26930956,47.434241145],[4.269294703,47.43490213],[4.268689855,47.435527234],[4.267931358,47.436052275],[4.266936826,47.43619185],[4.266420867,47.436930312],[4.26599681,47.437234727],[4.265023598,47.43715438],[4.264422442,47.436758478],[4.261336455,47.435536948],[4.261005222,47.435275849],[4.260823204,47.434927604],[4.260098858,47.434650955],[4.259322491,47.434757492],[4.258513318,47.43510566],[4.257915836,47.434976175],[4.257645529,47.435387833],[4.256661715,47.435419169],[4.256355573,47.435717773],[4.255453671,47.435960685],[4.255382662,47.436327873],[4.255821174,47.43646809],[4.256165201,47.436879415],[4.256100325,47.437677781],[4.256835614,47.437854404],[4.257291659,47.438232105],[4.257915939,47.438597182],[4.257912706,47.439194116],[4.258110956,47.439555694],[4.258958714,47.439999376],[4.259686949,47.440720739],[4.260186452,47.440856678],[4.260733676,47.440539248],[4.261012553,47.44054793],[4.261287099,47.440879866],[4.261851872,47.441307688],[4.262838219,47.441548173],[4.263466015,47.441833957],[4.263380236,47.442360663],[4.262948655,47.442967647],[4.262224463,47.443322118],[4.261529695,47.443348557],[4.260817365,47.443249141]]]],&quot;type&quot;:&quot;MultiPolygon&quot;}"/>
    <s v="47.448972645, 4.292800476"/>
  </r>
  <r>
    <x v="0"/>
    <x v="544"/>
    <s v="21204"/>
    <s v="CC du Montbardois"/>
    <s v="242101491"/>
    <s v="CC"/>
    <s v="Côte-d'Or"/>
    <s v="21"/>
    <s v="Bourgogne-Franche-Comté"/>
    <s v="27"/>
    <s v="BT &lt;= 36 kVA"/>
    <m/>
    <m/>
    <n v="0"/>
    <n v="0"/>
    <n v="0"/>
    <n v="0"/>
    <n v="0"/>
    <n v="0"/>
    <n v="0"/>
    <n v="0"/>
    <n v="0"/>
    <n v="0"/>
    <s v="{&quot;coordinates&quot;:[[[[4.423405878,47.595849937],[4.423136076,47.595764101],[4.419796962,47.595419452],[4.418926182,47.59525539],[4.414396992,47.591431129],[4.413394026,47.591046262],[4.411226013,47.588824538],[4.411398554,47.58810224],[4.411254423,47.587834804],[4.41009569,47.587090787],[4.408195521,47.586134243],[4.407057742,47.585930103],[4.405342292,47.586275769],[4.404743749,47.586285676],[4.400742827,47.585997068],[4.400547004,47.586090345],[4.399746637,47.586015323],[4.398682579,47.586033482],[4.395911724,47.586578007],[4.395221097,47.585915571],[4.38902897,47.584000759],[4.386660315,47.582918005],[4.385990488,47.582794525],[4.38445869,47.582731684],[4.383756105,47.581754231],[4.382687326,47.581638162],[4.380598176,47.58091028],[4.378715858,47.580358168],[4.378575564,47.580180673],[4.37847638,47.579327497],[4.377822382,47.5796089],[4.376345084,47.57923022],[4.37617349,47.578198743],[4.37477233,47.578088323],[4.37302431,47.577578651],[4.371666445,47.577702653],[4.369977553,47.577421807],[4.369739688,47.578626448],[4.36919309,47.579985054],[4.368691356,47.580758861],[4.368962125,47.580888923],[4.368584947,47.581435304],[4.367818356,47.582259026],[4.365639352,47.584410956],[4.365580126,47.5845926],[4.367133555,47.585239702],[4.366973729,47.585545861],[4.369030472,47.586151932],[4.369778838,47.586587877],[4.370300534,47.587265048],[4.371290746,47.587842185],[4.372382928,47.589176131],[4.373401546,47.590959259],[4.375452984,47.592381812],[4.37699964,47.594559298],[4.377976164,47.594494658],[4.379216383,47.596859383],[4.380333968,47.598234365],[4.381440658,47.599340288],[4.386004071,47.602139098],[4.386434848,47.60294061],[4.387424045,47.602743405],[4.388540794,47.604073305],[4.388745217,47.604205011],[4.389725912,47.603782826],[4.39013607,47.604045317],[4.389746595,47.604321831],[4.389820477,47.604501002],[4.391198418,47.605735941],[4.391915526,47.605363691],[4.391897778,47.606623356],[4.392788307,47.60687741],[4.393008746,47.606703732],[4.394134528,47.606280679],[4.394382495,47.605887008],[4.394473025,47.605173826],[4.394589288,47.605038299],[4.39552766,47.605035188],[4.395766817,47.604916196],[4.396089204,47.604009387],[4.396412417,47.603643619],[4.39847015,47.602773647],[4.399047194,47.602952186],[4.399498915,47.602919763],[4.399662399,47.602656729],[4.399747804,47.60200482],[4.400043067,47.60224975],[4.400757705,47.601787448],[4.401436371,47.602135804],[4.402787843,47.600987049],[4.402987389,47.60098285],[4.404038192,47.601461757],[4.409126238,47.596446322],[4.412700523,47.597832732],[4.413930678,47.59844892],[4.414886434,47.599106233],[4.415701908,47.599541975],[4.416241479,47.599711881],[4.41642989,47.599438616],[4.417597486,47.598697932],[4.418176368,47.598193056],[4.418300763,47.597965579],[4.418946133,47.59745899],[4.419623666,47.597762243],[4.420543723,47.597475569],[4.422174296,47.596681488],[4.423405878,47.595849937]]]],&quot;type&quot;:&quot;MultiPolygon&quot;}"/>
    <s v="47.591941177, 4.391748131"/>
  </r>
  <r>
    <x v="0"/>
    <x v="545"/>
    <s v="21201"/>
    <s v="CC du Pays Châtillonnais"/>
    <s v="242101434"/>
    <s v="CC"/>
    <s v="Côte-d'Or"/>
    <s v="21"/>
    <s v="Bourgogne-Franche-Comté"/>
    <s v="27"/>
    <s v="BT &lt;= 36 kVA"/>
    <m/>
    <m/>
    <n v="0"/>
    <n v="0"/>
    <n v="0"/>
    <n v="0"/>
    <n v="0"/>
    <n v="0"/>
    <n v="0"/>
    <n v="0"/>
    <n v="0"/>
    <n v="0"/>
    <s v="{&quot;coordinates&quot;:[[[[4.501158982,47.786712359],[4.50126716,47.786475123],[4.500893369,47.785866884],[4.500701855,47.784901635],[4.501133419,47.784291178],[4.502269123,47.783217096],[4.503322849,47.782883111],[4.503911923,47.782601891],[4.505210652,47.781722828],[4.506049897,47.781032396],[4.509601631,47.779023356],[4.509790707,47.778297163],[4.509767567,47.776587091],[4.509973202,47.775785967],[4.509993909,47.7748684],[4.51022132,47.773282023],[4.513987977,47.768806215],[4.51474777,47.768103236],[4.515770206,47.766308508],[4.51608991,47.766001002],[4.516548458,47.765271302],[4.518480781,47.765235459],[4.518626107,47.765087741],[4.518686315,47.764015719],[4.518579716,47.762759517],[4.519326307,47.759821465],[4.519008796,47.758613008],[4.519021544,47.758030409],[4.519169904,47.757942964],[4.522081122,47.757834939],[4.523317885,47.757947585],[4.523602322,47.757763843],[4.523831376,47.757091107],[4.524374253,47.757075038],[4.526434926,47.756218199],[4.52763953,47.756327617],[4.528870864,47.756623917],[4.529497776,47.757070335],[4.529980526,47.757656366],[4.530266418,47.757663432],[4.530792887,47.757262258],[4.531590417,47.757234724],[4.532042486,47.757774337],[4.534025162,47.757827596],[4.534192106,47.757922631],[4.534183625,47.75633117],[4.533919231,47.755402016],[4.533716412,47.753505227],[4.533812145,47.751267845],[4.534151601,47.74891924],[4.534096686,47.74812507],[4.533890267,47.747446313],[4.533709403,47.746125366],[4.53342033,47.74544949],[4.53262722,47.739781307],[4.532454051,47.737659057],[4.532608229,47.737080898],[4.532789366,47.736975901],[4.533666963,47.734363666],[4.534059408,47.733812088],[4.533657487,47.733524784],[4.534645376,47.73289158],[4.536266448,47.730756587],[4.535972697,47.726029761],[4.535733426,47.725875362],[4.535583159,47.725337198],[4.535561901,47.724322022],[4.53534764,47.722627905],[4.53546117,47.721567747],[4.535035733,47.721341071],[4.533231132,47.720892113],[4.532732648,47.720861734],[4.531752892,47.720610798],[4.531772646,47.720230644],[4.530571562,47.719983496],[4.529132916,47.71949998],[4.528336026,47.719390662],[4.52633798,47.719449153],[4.52470363,47.718884415],[4.523757724,47.718648276],[4.521387821,47.718156985],[4.519731596,47.717944452],[4.516379964,47.717125524],[4.508386297,47.714328333],[4.507184183,47.713422895],[4.505503295,47.712330059],[4.504963634,47.712869036],[4.50444962,47.71384429],[4.504661849,47.713990998],[4.504196255,47.715169978],[4.505484974,47.715364054],[4.503824744,47.718076175],[4.500082972,47.718221435],[4.500009302,47.718352911],[4.500076764,47.719801403],[4.499143856,47.719834066],[4.499093012,47.720729537],[4.499332151,47.722116413],[4.498977957,47.722377513],[4.498233219,47.722556293],[4.49786215,47.722929234],[4.496964885,47.724754657],[4.495070036,47.724647451],[4.495265131,47.725846749],[4.495151471,47.727881791],[4.495312103,47.728375757],[4.493557359,47.73046236],[4.493963572,47.730768649],[4.492687048,47.733116492],[4.491102497,47.735524055],[4.490774701,47.735779389],[4.489407139,47.736074066],[4.489538721,47.737057222],[4.490052988,47.737122693],[4.489755131,47.738114915],[4.489476395,47.738455141],[4.489097783,47.73842125],[4.488423489,47.739792744],[4.487533211,47.739930991],[4.487304296,47.740717982],[4.484724717,47.740865958],[4.484285245,47.741138893],[4.484505329,47.742092122],[4.482954981,47.742299917],[4.481485883,47.741159055],[4.478452875,47.742617929],[4.478675701,47.742856369],[4.478303205,47.743187848],[4.475550848,47.744185795],[4.47607658,47.744903831],[4.472000162,47.745711333],[4.471139196,47.745707753],[4.471087665,47.746499678],[4.470841185,47.746998786],[4.469819764,47.748000937],[4.469681292,47.748496885],[4.467826699,47.748425633],[4.467528781,47.748900173],[4.466149982,47.748900345],[4.464717943,47.749585319],[4.463028092,47.750118662],[4.461091802,47.750428207],[4.460930711,47.750735384],[4.460462378,47.750839349],[4.460583054,47.751151113],[4.457335963,47.751852322],[4.457314179,47.753104766],[4.457155765,47.753266973],[4.456220636,47.755339154],[4.454751783,47.755225085],[4.454538815,47.75573634],[4.454071764,47.755644921],[4.453150678,47.758041868],[4.452350969,47.759556911],[4.452081173,47.760433442],[4.450999639,47.761260622],[4.451709601,47.761641604],[4.452030904,47.761478287],[4.453603816,47.762121312],[4.456074575,47.763519217],[4.456433075,47.764276319],[4.457343772,47.765402829],[4.458182196,47.766034227],[4.458821248,47.766210807],[4.458277512,47.766637968],[4.45701702,47.767416117],[4.457182833,47.767620197],[4.455371896,47.768632023],[4.455200827,47.768577437],[4.453423758,47.767164606],[4.451364971,47.768147938],[4.449786086,47.769055979],[4.449373255,47.769390557],[4.449281697,47.769803975],[4.449371697,47.770117926],[4.450786197,47.771162631],[4.451801384,47.772546238],[4.452525446,47.773878536],[4.453482767,47.774900071],[4.454417726,47.775590608],[4.455561833,47.776066096],[4.456208309,47.776070663],[4.457518488,47.778122989],[4.459997066,47.778265857],[4.461135592,47.778825977],[4.462923183,47.779531014],[4.463160356,47.779559558],[4.464098183,47.780006933],[4.463820051,47.780285865],[4.466369356,47.781343202],[4.466501291,47.782011287],[4.467060344,47.782863062],[4.46725663,47.7838301],[4.467813976,47.785296716],[4.467267392,47.786690742],[4.466120136,47.78887634],[4.465806383,47.789851559],[4.463273858,47.792867305],[4.46234796,47.793785343],[4.462927234,47.793621481],[4.464490343,47.793626259],[4.473341962,47.79473863],[4.473569329,47.794603445],[4.474693912,47.794353449],[4.475057277,47.794160738],[4.476626371,47.792743896],[4.477250863,47.792382253],[4.480057164,47.791890445],[4.48268571,47.792164172],[4.483562303,47.792317809],[4.485499982,47.79205561],[4.48745654,47.792373756],[4.489324963,47.792214994],[4.492058048,47.791641011],[4.493402058,47.789933341],[4.496399259,47.789066927],[4.498018113,47.788399005],[4.501158982,47.786712359]]]],&quot;type&quot;:&quot;MultiPolygon&quot;}"/>
    <s v="47.755412205, 4.495676638"/>
  </r>
  <r>
    <x v="0"/>
    <x v="546"/>
    <s v="21199"/>
    <s v="CC des Terres d'Auxois"/>
    <s v="200071017"/>
    <s v="CC"/>
    <s v="Côte-d'Or"/>
    <s v="21"/>
    <s v="Bourgogne-Franche-Comté"/>
    <s v="27"/>
    <s v="BT &lt;= 36 kVA"/>
    <m/>
    <m/>
    <n v="0"/>
    <n v="0"/>
    <n v="0"/>
    <n v="0"/>
    <n v="0"/>
    <n v="0"/>
    <n v="0"/>
    <n v="0"/>
    <n v="0"/>
    <n v="0"/>
    <s v="{&quot;coordinates&quot;:[[[[4.241421187,47.53007055],[4.239331454,47.530750872],[4.238305898,47.530949924],[4.237582467,47.530993616],[4.23675259,47.530917799],[4.234220423,47.530401779],[4.232547804,47.530209716],[4.232032951,47.531055997],[4.231357227,47.531670809],[4.231063735,47.531740527],[4.229741131,47.531625749],[4.228517753,47.531663854],[4.226695799,47.532727335],[4.221973038,47.534423494],[4.220804139,47.535162243],[4.218191359,47.536419315],[4.215600753,47.538306271],[4.215145729,47.538582889],[4.213928754,47.537973493],[4.212513465,47.53741116],[4.210971429,47.537179617],[4.210610913,47.536992508],[4.20990538,47.536950318],[4.208919484,47.53662025],[4.208232437,47.536101626],[4.207394936,47.53498319],[4.205707955,47.534686461],[4.203821371,47.533907434],[4.203748231,47.53372904],[4.204588485,47.533085685],[4.204350548,47.531964631],[4.203936473,47.531521483],[4.203902244,47.530532461],[4.203097271,47.530320209],[4.20250168,47.530374968],[4.198152776,47.529499689],[4.192011732,47.529255658],[4.191583474,47.529840697],[4.189454841,47.531608017],[4.189071798,47.53177757],[4.18823173,47.531958083],[4.186558235,47.532798853],[4.183843263,47.535234612],[4.183759302,47.536305856],[4.182120936,47.536940947],[4.180953668,47.537539735],[4.179653841,47.538277589],[4.178668865,47.538946529],[4.176134254,47.538128595],[4.17532498,47.53778116],[4.174962706,47.537508436],[4.174543245,47.537779134],[4.172474243,47.537031151],[4.167825828,47.534982038],[4.167271534,47.53443574],[4.166228628,47.533732284],[4.165219072,47.533032986],[4.163805494,47.535084355],[4.163353516,47.535450763],[4.163301321,47.535679045],[4.163895401,47.535855865],[4.163304807,47.536328085],[4.162194465,47.535579354],[4.160154413,47.534805658],[4.158125222,47.534469337],[4.156985355,47.534071044],[4.155518184,47.533781313],[4.153478193,47.533187549],[4.150600419,47.532699247],[4.149643319,47.534676615],[4.149182444,47.534818895],[4.149354112,47.535940702],[4.14835972,47.536000914],[4.147985799,47.536726588],[4.148067543,47.539109614],[4.145957444,47.539592193],[4.145919945,47.540447787],[4.147088339,47.540500216],[4.149342152,47.541073979],[4.149208899,47.541430886],[4.150817428,47.541856138],[4.150827209,47.542125213],[4.153378825,47.542939923],[4.153432726,47.544513904],[4.154529341,47.54548611],[4.155549724,47.546189891],[4.155557247,47.546414875],[4.154471926,47.547691356],[4.154348828,47.547963545],[4.154995342,47.549393019],[4.156532722,47.551617566],[4.156872576,47.551837453],[4.158081701,47.552223356],[4.159633998,47.552919117],[4.162636426,47.553276327],[4.164574466,47.553606282],[4.166664204,47.552538424],[4.169396766,47.550831218],[4.170916503,47.550581908],[4.171940286,47.550213331],[4.173291947,47.551455571],[4.174264519,47.55208495],[4.17452775,47.552384779],[4.17540925,47.55413226],[4.175470262,47.55460877],[4.175329061,47.555505027],[4.177185316,47.557005003],[4.177669159,47.557537559],[4.178832963,47.55850886],[4.180254735,47.559295691],[4.180394315,47.559473425],[4.179743829,47.559888712],[4.179890041,47.560246427],[4.180937233,47.561714013],[4.181196694,47.56346414],[4.181564278,47.564448873],[4.181745332,47.565839698],[4.182173768,47.566687876],[4.182933309,47.567530896],[4.184556172,47.568314735],[4.186465658,47.569723998],[4.187156815,47.570477662],[4.188340256,47.57009832],[4.190595155,47.569927693],[4.191158743,47.570863582],[4.192423019,47.570888477],[4.194772821,47.571570219],[4.196647563,47.571945307],[4.196540001,47.572666595],[4.197532682,47.572560986],[4.198323866,47.572368315],[4.198493522,47.571510452],[4.200985569,47.570526079],[4.201385496,47.570564272],[4.20273505,47.571127417],[4.202111116,47.57230775],[4.203968131,47.572187776],[4.203856296,47.572774082],[4.204198508,47.573083831],[4.20499538,47.573026091],[4.206509874,47.572641344],[4.206776863,47.572682695],[4.208070123,47.57351643],[4.209944161,47.573735573],[4.210547796,47.572135899],[4.21036673,47.570719908],[4.210576182,47.569924628],[4.210163066,47.56906919],[4.209175231,47.568091874],[4.208520067,47.566471937],[4.207764416,47.56528875],[4.20751342,47.564482036],[4.206717872,47.563532416],[4.206157175,47.562615472],[4.205787141,47.561541713],[4.204400181,47.559899604],[4.204313887,47.55931624],[4.205365215,47.559345891],[4.205734622,47.559508617],[4.208523295,47.559968588],[4.208689383,47.559020716],[4.207822195,47.558900064],[4.207853006,47.557909481],[4.208366946,47.557406326],[4.20917552,47.555818924],[4.209574345,47.555812988],[4.21031192,47.556025896],[4.211043073,47.556013806],[4.211499267,47.555781307],[4.211754026,47.555462676],[4.211913323,47.554335719],[4.212622203,47.55369458],[4.212078313,47.553342837],[4.212071572,47.553162859],[4.213039563,47.552338075],[4.214016296,47.551782365],[4.21465527,47.551051916],[4.214853642,47.551003937],[4.216126261,47.551298557],[4.216011225,47.551794891],[4.217444529,47.55289624],[4.219235712,47.552777602],[4.219805819,47.552003732],[4.221304031,47.55116973],[4.221638685,47.551208537],[4.223059884,47.551950748],[4.226747401,47.552880683],[4.226691113,47.553151348],[4.227505362,47.553632515],[4.227772252,47.553672917],[4.227755585,47.553178858],[4.228288328,47.55321466],[4.229518103,47.55418477],[4.229913492,47.554087876],[4.232009808,47.553244727],[4.232690141,47.55368316],[4.234066547,47.555009971],[4.234397847,47.554959653],[4.235239105,47.554361085],[4.236551387,47.553889854],[4.23894645,47.553433218],[4.24144167,47.554485182],[4.242512081,47.555166974],[4.243096027,47.554772745],[4.243565744,47.554899174],[4.245318217,47.553746163],[4.246233972,47.553325869],[4.247325617,47.554118121],[4.247655569,47.554067779],[4.248696324,47.553420165],[4.248211832,47.552888803],[4.248404367,47.552705792],[4.249384172,47.552239773],[4.24928605,47.551341475],[4.25074003,47.551137739],[4.251530705,47.550944705],[4.250683258,47.549563809],[4.252393001,47.54904132],[4.254658478,47.547383911],[4.255323058,47.547373158],[4.255570629,47.546874453],[4.257627075,47.546795578],[4.259107143,47.547310757],[4.261303417,47.547409458],[4.261623222,47.547044096],[4.261722947,47.546142763],[4.26151109,47.545785853],[4.260477927,47.544768934],[4.260459826,47.544001212],[4.259351505,47.543403715],[4.257968253,47.542817275],[4.256144184,47.54231119],[4.254866666,47.542091779],[4.252705452,47.542287866],[4.252441233,47.541168087],[4.251976064,47.541174883],[4.251956793,47.540635837],[4.250671236,47.53813792],[4.250012585,47.538283622],[4.249802963,47.538017593],[4.248807595,47.53803366],[4.248721904,47.537495324],[4.248373851,47.537050724],[4.248562899,47.536777722],[4.248284735,47.536422399],[4.247127007,47.53563176],[4.245566197,47.534713078],[4.24492876,47.533599067],[4.244698919,47.532748077],[4.243969117,47.53280448],[4.243757453,47.532448436],[4.241421187,47.53007055]]]],&quot;type&quot;:&quot;MultiPolygon&quot;}"/>
    <s v="47.547053971, 4.202220492"/>
  </r>
  <r>
    <x v="0"/>
    <x v="547"/>
    <s v="21198"/>
    <s v="CC des Terres d'Auxois"/>
    <s v="200071017"/>
    <s v="CC"/>
    <s v="Côte-d'Or"/>
    <s v="21"/>
    <s v="Bourgogne-Franche-Comté"/>
    <s v="27"/>
    <s v="BT &lt;= 36 kVA"/>
    <m/>
    <m/>
    <n v="0"/>
    <n v="0"/>
    <n v="0"/>
    <n v="0"/>
    <n v="0"/>
    <n v="0"/>
    <n v="0"/>
    <n v="0"/>
    <n v="0"/>
    <n v="0"/>
    <s v="{&quot;coordinates&quot;:[[[[4.203902244,47.530532461],[4.204486753,47.530162722],[4.2054766,47.529967039],[4.205975845,47.529058923],[4.206506009,47.529050736],[4.206821703,47.528550529],[4.20748809,47.528630053],[4.207790346,47.527770781],[4.208383557,47.527671007],[4.209542681,47.526617393],[4.21007415,47.526609176],[4.21103157,47.525513527],[4.212802651,47.524900045],[4.213641657,47.52421252],[4.214150825,47.523574338],[4.215155012,47.523782636],[4.215643931,47.522605405],[4.218964982,47.522595929],[4.219087713,47.522324568],[4.219616536,47.522260519],[4.220821076,47.522337935],[4.221578479,47.522447934],[4.224334611,47.523248154],[4.226379173,47.521935691],[4.226855369,47.522243069],[4.22712107,47.522238472],[4.227963224,47.521639933],[4.228164575,47.521726937],[4.228448286,47.52221729],[4.229165405,47.521846025],[4.229364669,47.521842123],[4.230001641,47.522956226],[4.230200929,47.522953222],[4.232273097,47.52146121],[4.233997991,47.522318014],[4.235324367,47.521339786],[4.235592163,47.521426073],[4.236049284,47.521193461],[4.236800127,47.521766164],[4.237065825,47.521761544],[4.2374785,47.52133134],[4.237082033,47.520681059],[4.238521231,47.519758311],[4.238169988,47.519224587],[4.238557235,47.51890268],[4.238211779,47.518503933],[4.238464852,47.518184352],[4.23754501,47.517485616],[4.237423756,47.516897231],[4.236959857,47.516949869],[4.236607587,47.516370237],[4.236866459,47.516186537],[4.236049266,47.515614537],[4.236499538,47.515202842],[4.235811808,47.51453944],[4.235738567,47.514360164],[4.237101607,47.51348325],[4.236134894,47.512419492],[4.236123629,47.512104519],[4.234547995,47.510735714],[4.234738059,47.510507733],[4.234523138,47.510061678],[4.234707717,47.509653703],[4.232163286,47.507176095],[4.231373188,47.507369002],[4.230662124,47.506030615],[4.228816324,47.506421005],[4.228663436,47.505838344],[4.22846187,47.505797256],[4.227415285,47.506218807],[4.22725668,47.505502065],[4.226805257,47.504298661],[4.22173367,47.504980333],[4.22210095,47.503202958],[4.222084702,47.502142615],[4.221340986,47.500349879],[4.220045655,47.500580414],[4.219928431,47.501032676],[4.21953237,47.501083636],[4.218679802,47.499523391],[4.218346782,47.499483661],[4.217489316,47.499632166],[4.216639618,47.50000565],[4.21564364,47.500022348],[4.215302851,47.499757623],[4.214301464,47.499594313],[4.213373208,47.499609385],[4.210869194,47.500144086],[4.210789347,47.49978571],[4.210262837,47.499883907],[4.210418872,47.500556585],[4.208224616,47.500456924],[4.207663443,47.500373616],[4.20710691,47.50173248],[4.206203104,47.502715926],[4.205719254,47.502881181],[4.204060517,47.504207315],[4.202948868,47.505287408],[4.202273815,47.506405298],[4.201321293,47.507356795],[4.201177147,47.507801209],[4.186651769,47.509818965],[4.185512609,47.509858467],[4.183371208,47.509700181],[4.183282898,47.510573426],[4.182488261,47.510631006],[4.182318541,47.511488872],[4.181696523,47.512744735],[4.180956119,47.512311115],[4.179217492,47.511802071],[4.178901403,47.512532675],[4.178749151,47.513884597],[4.178496733,47.514249052],[4.17797809,47.51459279],[4.178607836,47.515130177],[4.178864685,47.515569603],[4.180011381,47.516649106],[4.180854976,47.517179813],[4.181065187,47.517491872],[4.18101633,47.517987506],[4.180432765,47.518401232],[4.17945298,47.518866678],[4.176539159,47.519857596],[4.175706515,47.520006437],[4.175395197,47.52059564],[4.175073972,47.520915767],[4.174614612,47.521058136],[4.172327961,47.52217406],[4.172270443,47.522399701],[4.172854978,47.523964755],[4.173537776,47.524494431],[4.174303173,47.525516607],[4.174870643,47.526542573],[4.175278813,47.526850845],[4.174975051,47.52766503],[4.174808463,47.528612869],[4.174548329,47.528751427],[4.17212239,47.529167452],[4.172204804,47.529652756],[4.171986142,47.530046561],[4.171655762,47.530316355],[4.169647448,47.531477132],[4.168628974,47.532559537],[4.168406715,47.533094709],[4.167742067,47.533459665],[4.166228628,47.533732284],[4.167271534,47.53443574],[4.167825828,47.534982038],[4.172474243,47.537031151],[4.174543245,47.537779134],[4.174962706,47.537508436],[4.17532498,47.53778116],[4.176134254,47.538128595],[4.178668865,47.538946529],[4.179653841,47.538277589],[4.180953668,47.537539735],[4.182120936,47.536940947],[4.183759302,47.536305856],[4.183843263,47.535234612],[4.186558235,47.532798853],[4.18823173,47.531958083],[4.189071798,47.53177757],[4.189454841,47.531608017],[4.191583474,47.529840697],[4.192011732,47.529255658],[4.198152776,47.529499689],[4.20250168,47.530374968],[4.203097271,47.530320209],[4.203902244,47.530532461]]]],&quot;type&quot;:&quot;MultiPolygon&quot;}"/>
    <s v="47.518072499, 4.202946473"/>
  </r>
  <r>
    <x v="0"/>
    <x v="548"/>
    <s v="21196"/>
    <s v="CA Beaune, Côte et Sud - Communauté Beaune-Chagny-Nolay"/>
    <s v="200006682"/>
    <s v="CA"/>
    <s v="Côte-d'Or"/>
    <s v="21"/>
    <s v="Bourgogne-Franche-Comté"/>
    <s v="27"/>
    <s v="BT &lt;= 36 kVA"/>
    <n v="18"/>
    <n v="47.749000000000002"/>
    <n v="0"/>
    <n v="0"/>
    <n v="0"/>
    <n v="0"/>
    <n v="0"/>
    <n v="0"/>
    <n v="0"/>
    <n v="0"/>
    <n v="0"/>
    <n v="0"/>
    <s v="{&quot;coordinates&quot;:[[[[4.771347727,46.935383688],[4.771268261,46.934523051],[4.771042207,46.934244642],[4.77073056,46.933560483],[4.769954834,46.932715943],[4.76983923,46.932116128],[4.768753862,46.930927808],[4.76792175,46.929804038],[4.767832378,46.929482999],[4.769530576,46.928669826],[4.773297239,46.926232579],[4.779891507,46.923968604],[4.780408598,46.921028296],[4.779564377,46.918540398],[4.779237982,46.918966915],[4.778718945,46.918451685],[4.778158714,46.918442321],[4.777754824,46.918790777],[4.777761206,46.919304916],[4.777187128,46.91943445],[4.7767953,46.918910046],[4.777081547,46.918421114],[4.775339668,46.918170584],[4.775299493,46.917627247],[4.774861868,46.91726835],[4.774670893,46.916895745],[4.773792104,46.917311841],[4.773561202,46.91776569],[4.773284142,46.917974388],[4.772886035,46.917898561],[4.772907681,46.917596531],[4.772581551,46.917470963],[4.772312258,46.91795692],[4.770475609,46.917941928],[4.769633525,46.918356527],[4.767461122,46.91840428],[4.765346765,46.917935067],[4.765143123,46.918582107],[4.764641047,46.918260182],[4.764117502,46.918327638],[4.763904591,46.918650606],[4.763533813,46.918727428],[4.763179305,46.918496899],[4.763094367,46.917866888],[4.762046306,46.91772982],[4.760828194,46.917294547],[4.760438658,46.916915949],[4.760015132,46.916946735],[4.759232,46.917236075],[4.758227284,46.917097411],[4.757927094,46.917121804],[4.757569994,46.917417241],[4.756785867,46.917433702],[4.755674245,46.917159757],[4.754734054,46.916700371],[4.753745907,46.916869416],[4.75366587,46.918211604],[4.74714953,46.92204441],[4.746749977,46.922330548],[4.744371568,46.924554987],[4.743571807,46.925557728],[4.741145304,46.930135131],[4.742957517,46.930807488],[4.744177992,46.931637369],[4.745622435,46.933091548],[4.749758276,46.937918974],[4.751481608,46.937500148],[4.75404286,46.936647978],[4.755011861,46.936647637],[4.758641751,46.940560265],[4.761210663,46.939053999],[4.762186913,46.938387058],[4.762741733,46.937780589],[4.763332181,46.937420331],[4.764056372,46.937210221],[4.765727479,46.936967593],[4.76920392,46.935924544],[4.771347727,46.935383688]]]],&quot;type&quot;:&quot;MultiPolygon&quot;}"/>
    <s v="46.92718555, 4.759967003"/>
  </r>
  <r>
    <x v="0"/>
    <x v="549"/>
    <s v="21195"/>
    <s v="CA Beaune, Côte et Sud - Communauté Beaune-Chagny-Nolay"/>
    <s v="200006682"/>
    <s v="CA"/>
    <s v="Côte-d'Or"/>
    <s v="21"/>
    <s v="Bourgogne-Franche-Comté"/>
    <s v="27"/>
    <s v="BT &lt;= 36 kVA"/>
    <m/>
    <m/>
    <n v="0"/>
    <n v="0"/>
    <n v="0"/>
    <n v="0"/>
    <n v="0"/>
    <n v="0"/>
    <n v="0"/>
    <n v="0"/>
    <n v="0"/>
    <n v="0"/>
    <s v="{&quot;coordinates&quot;:[[[[4.632445795,46.993641009],[4.640267348,46.995580608],[4.643347047,46.996568804],[4.651820437,46.997844555],[4.653297748,46.998117875],[4.655002777,46.998562615],[4.659394608,46.990188465],[4.659778387,46.989529152],[4.665150108,46.981744],[4.665651448,46.979950982],[4.666595649,46.977885],[4.666312862,46.97618165],[4.666147699,46.971251739],[4.665970669,46.970288908],[4.666020088,46.969374138],[4.665840126,46.968529321],[4.665558947,46.967900297],[4.664780934,46.964423703],[4.664226439,46.964187658],[4.660917613,46.964856738],[4.658482961,46.963622003],[4.657096455,46.962805325],[4.655772031,46.96238218],[4.654397782,46.961533775],[4.654181575,46.960873173],[4.654213533,46.960198204],[4.653685058,46.960078806],[4.653202915,46.959323856],[4.652783089,46.958885904],[4.651012222,46.95770814],[4.650238215,46.957429243],[4.649449002,46.956694882],[4.649402475,46.956463206],[4.648911178,46.956224383],[4.646609153,46.956040247],[4.645359997,46.955834743],[4.645494291,46.956357845],[4.644896526,46.956941824],[4.644894692,46.957832491],[4.643768501,46.957995339],[4.642984292,46.95824516],[4.640833462,46.958624296],[4.64035956,46.958914711],[4.640521532,46.959094316],[4.639791488,46.96004667],[4.638055815,46.960846707],[4.636501397,46.961118227],[4.636987229,46.961567907],[4.637555769,46.962402744],[4.637000148,46.963340894],[4.637196166,46.96394958],[4.637224869,46.964766865],[4.637044968,46.965211586],[4.636200042,46.965719775],[4.635459999,46.966347143],[4.6354371,46.966807645],[4.635119769,46.967232697],[4.635223484,46.967704011],[4.634767491,46.968764109],[4.631878346,46.969236382],[4.630316227,46.970133799],[4.629382326,46.970313596],[4.628214579,46.971072131],[4.628009922,46.971440638],[4.627538101,46.971849838],[4.627619918,46.972163872],[4.62711695,46.972369086],[4.626323866,46.97338257],[4.624813435,46.974036935],[4.621821366,46.975738732],[4.621065607,46.975896143],[4.620916667,46.976018907],[4.622958833,46.977426548],[4.624499398,46.97877728],[4.625385268,46.979270002],[4.625759294,46.979718601],[4.626025941,46.980796387],[4.62622363,46.98067563],[4.627055897,46.980828692],[4.6271156,46.981762607],[4.62698151,46.982466015],[4.627424895,46.983949246],[4.627572784,46.984053423],[4.628037717,46.984896968],[4.628452362,46.985163078],[4.628974452,46.986766764],[4.629861094,46.98806452],[4.63100418,46.98896241],[4.631093322,46.989212399],[4.631009959,46.990374366],[4.631401422,46.990960482],[4.631276496,46.991094627],[4.631478642,46.992340809],[4.632445795,46.993641009]]]],&quot;type&quot;:&quot;MultiPolygon&quot;}"/>
    <s v="46.977907233, 4.646451171"/>
  </r>
  <r>
    <x v="0"/>
    <x v="550"/>
    <s v="21193"/>
    <s v="CA Beaune, Côte et Sud - Communauté Beaune-Chagny-Nolay"/>
    <s v="200006682"/>
    <s v="CA"/>
    <s v="Côte-d'Or"/>
    <s v="21"/>
    <s v="Bourgogne-Franche-Comté"/>
    <s v="27"/>
    <s v="BT &lt;= 36 kVA"/>
    <m/>
    <m/>
    <n v="0"/>
    <n v="0"/>
    <n v="0"/>
    <n v="0"/>
    <n v="0"/>
    <n v="0"/>
    <n v="0"/>
    <n v="0"/>
    <n v="0"/>
    <n v="0"/>
    <s v="{&quot;coordinates&quot;:[[[[5.04930623,46.981583287],[5.04871285,46.981552397],[5.047585384,46.981353558],[5.046115077,46.980893298],[5.044918895,46.980651521],[5.042612855,46.980570792],[5.038733359,46.980571875],[5.037607681,46.980418841],[5.037139392,46.980249686],[5.034232277,46.980176701],[5.032565731,46.979952998],[5.031120654,46.980894406],[5.030436577,46.981110895],[5.029721279,46.980426386],[5.029247594,46.979622341],[5.02878764,46.979919538],[5.026966021,46.979244558],[5.025516006,46.978617064],[5.023002673,46.977038216],[5.020472474,46.97426536],[5.020091512,46.974176565],[5.02008481,46.973645304],[5.019876442,46.973210341],[5.018781063,46.973228619],[5.018225008,46.972960953],[5.018879547,46.970863611],[5.01872619,46.970738405],[5.017922545,46.970604763],[5.017458225,46.970608383],[5.016692698,46.970367791],[5.017893175,46.969782991],[5.017653262,46.969524201],[5.017244687,46.968694652],[5.016843932,46.968462091],[5.015955744,46.969834887],[5.015828959,46.970174843],[5.014592897,46.971429419],[5.014253728,46.971578545],[5.012358002,46.97193947],[5.011908203,46.972086016],[5.011062574,46.972662763],[5.010293042,46.972915749],[5.009668443,46.973563385],[5.007340885,46.97140546],[5.007839863,46.970988785],[5.006635184,46.970082094],[5.00628454,46.970631279],[5.005804409,46.971024203],[5.00452277,46.971198694],[5.004190873,46.971757453],[5.003364846,46.972190601],[5.002814237,46.97235147],[5.002466513,46.973051899],[5.002455452,46.973392532],[4.994400767,46.977758767],[4.988187596,46.981348767],[4.987934013,46.981395467],[4.985814153,46.982618108],[4.986719175,46.983466228],[4.985513382,46.984174168],[4.983411916,46.985651322],[4.982425182,46.985911452],[4.98166971,46.986699871],[4.981200445,46.986680011],[4.980280196,46.98634907],[4.97845474,46.985845418],[4.977022629,46.986667023],[4.977916081,46.98720109],[4.978128065,46.989072557],[4.977810691,46.989750765],[4.975701768,46.991431438],[4.97552003,46.991932594],[4.974884763,46.99252167],[4.974782559,46.992750376],[4.974910076,46.99353804],[4.974791508,46.994507338],[4.975030901,46.996158584],[4.975345575,46.997240248],[4.976435083,46.998019543],[4.977384149,46.99970816],[4.977634714,46.99936073],[4.978606809,46.999376488],[4.980870701,46.998971995],[4.981302685,46.999982282],[4.981724698,46.99996693],[4.983241549,46.999688696],[4.983233231,46.998781011],[4.9840579,46.99876143],[4.986963092,46.998328676],[4.98726275,46.998995382],[4.987838653,46.999513229],[4.990216594,46.998847206],[4.992647221,46.9984333],[4.992648746,46.998189204],[4.997560582,46.998554592],[4.99759464,46.998372076],[4.998857697,46.99846008],[4.998795967,46.998890749],[5.000166261,46.998852595],[5.001634581,46.998653313],[5.001783492,46.999261356],[5.002372516,46.999383529],[5.00337512,46.999121156],[5.00560571,46.998852747],[5.005635643,46.99891437],[5.007296128,46.998679253],[5.007219815,46.999353351],[5.007349324,46.999650108],[5.007753466,46.999685407],[5.008651687,46.999519369],[5.009200505,47.000541938],[5.010418337,47.000721568],[5.011259358,47.000963592],[5.013400325,47.000338145],[5.013261681,47.000503578],[5.013512157,47.001325087],[5.013996959,47.00126349],[5.014398737,47.002152605],[5.014280514,47.002795018],[5.014793171,47.003056258],[5.01491091,47.003424362],[5.015261527,47.003788399],[5.016140853,47.003714499],[5.017157414,47.003367103],[5.018479257,47.003403432],[5.019851988,47.004096318],[5.020722594,47.004774564],[5.025055979,47.003806077],[5.025676465,47.003395305],[5.025982374,47.003337698],[5.028333899,47.002185907],[5.030736188,47.001546536],[5.033451402,47.000513424],[5.033612959,47.000363773],[5.034123161,47.000103503],[5.036178443,46.999587214],[5.035196362,46.995848875],[5.035203764,46.995591162],[5.03596869,46.993988037],[5.036634668,46.993951066],[5.037356189,46.993746491],[5.038319001,46.993273761],[5.039047464,46.992486338],[5.040115982,46.989969068],[5.041116241,46.989932462],[5.043166521,46.98856502],[5.044883835,46.987826687],[5.046000746,46.987048541],[5.049125034,46.985515128],[5.050364834,46.984683418],[5.050917164,46.984013425],[5.050908279,46.983502015],[5.050691888,46.983105975],[5.049473724,46.981870319],[5.04930623,46.981583287]]]],&quot;type&quot;:&quot;MultiPolygon&quot;}"/>
    <s v="46.988326741, 5.011427312"/>
  </r>
  <r>
    <x v="0"/>
    <x v="551"/>
    <s v="21190"/>
    <s v="CA Beaune, Côte et Sud - Communauté Beaune-Chagny-Nolay"/>
    <s v="200006682"/>
    <s v="CA"/>
    <s v="Côte-d'Or"/>
    <s v="21"/>
    <s v="Bourgogne-Franche-Comté"/>
    <s v="27"/>
    <s v="BT &lt;= 36 kVA"/>
    <m/>
    <m/>
    <n v="0"/>
    <n v="0"/>
    <n v="0"/>
    <n v="0"/>
    <n v="0"/>
    <n v="0"/>
    <n v="0"/>
    <n v="0"/>
    <n v="0"/>
    <n v="0"/>
    <s v="{&quot;coordinates&quot;:[[[[4.788933926,46.932272518],[4.788389594,46.933026654],[4.787028803,46.933900618],[4.786379265,46.9346951],[4.78795042,46.935411021],[4.789270283,46.935882261],[4.788665451,46.93767031],[4.787740206,46.938995019],[4.787555198,46.942149041],[4.78799389,46.942213383],[4.788564979,46.94413358],[4.788900526,46.946167299],[4.787361768,46.946282126],[4.784216463,46.946291223],[4.781801404,46.946471767],[4.780770678,46.946400337],[4.780014221,46.950026058],[4.780072006,46.950223294],[4.779427893,46.950951901],[4.778308329,46.951380741],[4.778904366,46.954106611],[4.779879383,46.954678742],[4.780631592,46.954914788],[4.780845456,46.955138431],[4.781281913,46.955211841],[4.782160207,46.95616009],[4.781980166,46.956284451],[4.783788416,46.957870332],[4.783641188,46.957952762],[4.784263864,46.958406927],[4.784778337,46.958133294],[4.787248386,46.960634675],[4.788689141,46.959811719],[4.789660764,46.959520165],[4.790899434,46.959269484],[4.791955321,46.96112359],[4.792760396,46.960847206],[4.794652735,46.959801012],[4.796698468,46.958266981],[4.796978819,46.958232893],[4.798813819,46.957445089],[4.799924392,46.957102647],[4.801168878,46.956871576],[4.803996019,46.956650864],[4.805800535,46.95641188],[4.806735454,46.956207211],[4.806674689,46.955845226],[4.80719881,46.955510099],[4.808492637,46.953885865],[4.810468078,46.952431032],[4.808127713,46.950210882],[4.806268707,46.948261428],[4.804403315,46.946904632],[4.803747738,46.946766294],[4.804960198,46.945386526],[4.805870643,46.944061008],[4.806727847,46.943268565],[4.807852598,46.9419838],[4.808279249,46.941254833],[4.808506979,46.940593828],[4.808556734,46.940115733],[4.808455695,46.93957156],[4.808756286,46.938769819],[4.80944436,46.938034943],[4.810597889,46.937379209],[4.811955858,46.936900367],[4.811281692,46.936400327],[4.812216687,46.936091135],[4.813560624,46.935508927],[4.814146217,46.935524027],[4.815071937,46.935331135],[4.816331229,46.93602727],[4.81764303,46.934998824],[4.816628456,46.934424929],[4.817444893,46.933797851],[4.816533802,46.933094439],[4.814830645,46.932333249],[4.814240229,46.931859825],[4.812319308,46.931699121],[4.811976031,46.931459557],[4.811070043,46.931062225],[4.808869937,46.930689709],[4.808178912,46.93192356],[4.807571096,46.932579721],[4.806609842,46.933361198],[4.80589895,46.933018406],[4.804463257,46.93270317],[4.803558887,46.93231386],[4.800441196,46.931627723],[4.799771778,46.931778671],[4.798614138,46.931599513],[4.797146144,46.931694461],[4.796121529,46.93152221],[4.79562881,46.93180817],[4.793443172,46.931552212],[4.792528076,46.931589863],[4.79083922,46.931327929],[4.790620551,46.931394368],[4.789888994,46.931138257],[4.789379805,46.931920671],[4.788933926,46.932272518]]]],&quot;type&quot;:&quot;MultiPolygon&quot;}"/>
    <s v="46.945432822, 4.796477767"/>
  </r>
  <r>
    <x v="0"/>
    <x v="552"/>
    <s v="21189"/>
    <s v="CA Beaune, Côte et Sud - Communauté Beaune-Chagny-Nolay"/>
    <s v="200006682"/>
    <s v="CA"/>
    <s v="Côte-d'Or"/>
    <s v="21"/>
    <s v="Bourgogne-Franche-Comté"/>
    <s v="27"/>
    <s v="BT &lt;= 36 kVA"/>
    <m/>
    <m/>
    <n v="0"/>
    <n v="0"/>
    <n v="0"/>
    <n v="0"/>
    <n v="0"/>
    <n v="0"/>
    <n v="0"/>
    <n v="0"/>
    <n v="0"/>
    <n v="0"/>
    <s v="{&quot;coordinates&quot;:[[[[5.033612959,47.000363773],[5.033451402,47.000513424],[5.030736188,47.001546536],[5.028333899,47.002185907],[5.025982374,47.003337698],[5.025676465,47.003395305],[5.025055979,47.003806077],[5.020722594,47.004774564],[5.019851988,47.004096318],[5.018479257,47.003403432],[5.017157414,47.003367103],[5.016140853,47.003714499],[5.015261527,47.003788399],[5.01491091,47.003424362],[5.014793171,47.003056258],[5.014280514,47.002795018],[5.014398737,47.002152605],[5.013996959,47.00126349],[5.013512157,47.001325087],[5.013261681,47.000503578],[5.013400325,47.000338145],[5.011259358,47.000963592],[5.010418337,47.000721568],[5.009200505,47.000541938],[5.008651687,46.999519369],[5.007753466,46.999685407],[5.007349324,46.999650108],[5.007219815,46.999353351],[5.007296128,46.998679253],[5.005635643,46.99891437],[5.00560571,46.998852747],[5.00337512,46.999121156],[5.002372516,46.999383529],[5.001783492,46.999261356],[5.001634581,46.998653313],[5.000166261,46.998852595],[4.998795967,46.998890749],[4.998857697,46.99846008],[4.99759464,46.998372076],[4.997560582,46.998554592],[4.992648746,46.998189204],[4.992647221,46.9984333],[4.990216594,46.998847206],[4.987838653,46.999513229],[4.98726275,46.998995382],[4.986963092,46.998328676],[4.9840579,46.99876143],[4.983233231,46.998781011],[4.983241549,46.999688696],[4.981724698,46.99996693],[4.981302685,46.999982282],[4.980870701,46.998971995],[4.978606809,46.999376488],[4.977634714,46.99936073],[4.977384149,46.99970816],[4.978024208,47.001944241],[4.973795458,47.005973069],[4.972880343,47.006366976],[4.975437417,47.008713477],[4.9738131,47.009409526],[4.974328358,47.010033848],[4.971743077,47.009619629],[4.97335669,47.011259994],[4.972118157,47.013148141],[4.974501325,47.016132569],[4.973663589,47.016306305],[4.975381825,47.017991686],[4.978157885,47.018964545],[4.97863933,47.01887794],[4.978680593,47.019285212],[4.979338625,47.020135821],[4.979816803,47.02046265],[4.979996747,47.020736954],[4.980446156,47.020638283],[4.981672137,47.022322111],[4.983841801,47.021872364],[4.985807106,47.021596308],[4.985762443,47.021098134],[4.98740343,47.02074207],[4.986906582,47.020016618],[4.988020598,47.019656104],[4.988318041,47.020044552],[4.99054564,47.019098337],[4.990846211,47.01985688],[4.990739325,47.020422511],[4.991296426,47.021101876],[4.992298524,47.020813499],[4.993002523,47.021475912],[4.993642374,47.021327969],[4.993992667,47.022040614],[4.994470692,47.022039561],[4.994974289,47.022302847],[4.996454617,47.021947629],[4.996963443,47.022031592],[4.998226969,47.022081778],[4.998122432,47.021570233],[5.000309701,47.020995583],[5.000977207,47.021843209],[5.001998446,47.021610254],[5.002991759,47.021228271],[5.00483487,47.020891866],[5.004903951,47.020978928],[5.007251889,47.020831852],[5.009221134,47.020382407],[5.010768195,47.019771864],[5.012428189,47.019365575],[5.013427921,47.018876214],[5.014886173,47.018676048],[5.015135622,47.018832005],[5.015764552,47.019522613],[5.017836818,47.01894333],[5.018242643,47.019477513],[5.019303643,47.020416325],[5.019595357,47.021032655],[5.020238831,47.021476213],[5.020435004,47.021896975],[5.020994338,47.022203305],[5.021169057,47.022613634],[5.021424344,47.02281901],[5.021404282,47.023127376],[5.021719029,47.023478513],[5.022711388,47.023249483],[5.021896236,47.022759411],[5.021889768,47.02248123],[5.020842748,47.021108994],[5.019905503,47.020381478],[5.018976137,47.019054],[5.020607058,47.018682324],[5.023897383,47.017470975],[5.023981168,47.017844168],[5.027852133,47.019263172],[5.029364126,47.01863678],[5.031292146,47.017973328],[5.032096765,47.017413383],[5.032445958,47.017034373],[5.033467251,47.016668742],[5.034555597,47.016580215],[5.035162502,47.016890142],[5.035554554,47.017299321],[5.03708389,47.017275945],[5.037682531,47.017645446],[5.038060993,47.017728828],[5.040184582,47.018759467],[5.041014276,47.018899709],[5.041802337,47.019262238],[5.04374442,47.019773655],[5.045513144,47.017863601],[5.04702029,47.017046125],[5.04799469,47.016314635],[5.048827109,47.016180078],[5.049455984,47.015678967],[5.050529381,47.015475273],[5.051141584,47.014882583],[5.05151173,47.014331118],[5.051901837,47.014097223],[5.052662895,47.013922477],[5.053113074,47.013537102],[5.052691203,47.012831299],[5.053475124,47.012358028],[5.053689552,47.011625595],[5.052073563,47.010196201],[5.051753701,47.008119607],[5.051031723,47.007137232],[5.04993354,47.006232686],[5.049146399,47.005890912],[5.048619038,47.00576788],[5.04751037,47.005973988],[5.046850971,47.005945156],[5.045981388,47.005650756],[5.045914566,47.0051728],[5.0447122,47.005164388],[5.044384112,47.004705471],[5.043758852,47.003316952],[5.04343431,47.003194808],[5.042553714,47.003268939],[5.041925066,47.003495317],[5.041101045,47.003916983],[5.040870574,47.00394988],[5.039585458,47.003736633],[5.038384873,47.003704708],[5.037168297,47.003807247],[5.035959514,47.004081659],[5.033962398,47.000903401],[5.033885257,47.000567922],[5.033612959,47.000363773]]]],&quot;type&quot;:&quot;MultiPolygon&quot;}"/>
    <s v="47.010419339, 5.009086484"/>
  </r>
  <r>
    <x v="0"/>
    <x v="552"/>
    <s v="21189"/>
    <s v="CA Beaune, Côte et Sud - Communauté Beaune-Chagny-Nolay"/>
    <s v="200006682"/>
    <s v="CA"/>
    <s v="Côte-d'Or"/>
    <s v="21"/>
    <s v="Bourgogne-Franche-Comté"/>
    <s v="27"/>
    <s v="BT &gt; 36 kVA"/>
    <n v="1"/>
    <n v="128.816"/>
    <n v="0"/>
    <n v="0"/>
    <n v="0"/>
    <n v="0"/>
    <n v="0"/>
    <n v="0"/>
    <n v="0"/>
    <n v="0"/>
    <n v="0"/>
    <n v="0"/>
    <s v="{&quot;coordinates&quot;:[[[[5.033612959,47.000363773],[5.033451402,47.000513424],[5.030736188,47.001546536],[5.028333899,47.002185907],[5.025982374,47.003337698],[5.025676465,47.003395305],[5.025055979,47.003806077],[5.020722594,47.004774564],[5.019851988,47.004096318],[5.018479257,47.003403432],[5.017157414,47.003367103],[5.016140853,47.003714499],[5.015261527,47.003788399],[5.01491091,47.003424362],[5.014793171,47.003056258],[5.014280514,47.002795018],[5.014398737,47.002152605],[5.013996959,47.00126349],[5.013512157,47.001325087],[5.013261681,47.000503578],[5.013400325,47.000338145],[5.011259358,47.000963592],[5.010418337,47.000721568],[5.009200505,47.000541938],[5.008651687,46.999519369],[5.007753466,46.999685407],[5.007349324,46.999650108],[5.007219815,46.999353351],[5.007296128,46.998679253],[5.005635643,46.99891437],[5.00560571,46.998852747],[5.00337512,46.999121156],[5.002372516,46.999383529],[5.001783492,46.999261356],[5.001634581,46.998653313],[5.000166261,46.998852595],[4.998795967,46.998890749],[4.998857697,46.99846008],[4.99759464,46.998372076],[4.997560582,46.998554592],[4.992648746,46.998189204],[4.992647221,46.9984333],[4.990216594,46.998847206],[4.987838653,46.999513229],[4.98726275,46.998995382],[4.986963092,46.998328676],[4.9840579,46.99876143],[4.983233231,46.998781011],[4.983241549,46.999688696],[4.981724698,46.99996693],[4.981302685,46.999982282],[4.980870701,46.998971995],[4.978606809,46.999376488],[4.977634714,46.99936073],[4.977384149,46.99970816],[4.978024208,47.001944241],[4.973795458,47.005973069],[4.972880343,47.006366976],[4.975437417,47.008713477],[4.9738131,47.009409526],[4.974328358,47.010033848],[4.971743077,47.009619629],[4.97335669,47.011259994],[4.972118157,47.013148141],[4.974501325,47.016132569],[4.973663589,47.016306305],[4.975381825,47.017991686],[4.978157885,47.018964545],[4.97863933,47.01887794],[4.978680593,47.019285212],[4.979338625,47.020135821],[4.979816803,47.02046265],[4.979996747,47.020736954],[4.980446156,47.020638283],[4.981672137,47.022322111],[4.983841801,47.021872364],[4.985807106,47.021596308],[4.985762443,47.021098134],[4.98740343,47.02074207],[4.986906582,47.020016618],[4.988020598,47.019656104],[4.988318041,47.020044552],[4.99054564,47.019098337],[4.990846211,47.01985688],[4.990739325,47.020422511],[4.991296426,47.021101876],[4.992298524,47.020813499],[4.993002523,47.021475912],[4.993642374,47.021327969],[4.993992667,47.022040614],[4.994470692,47.022039561],[4.994974289,47.022302847],[4.996454617,47.021947629],[4.996963443,47.022031592],[4.998226969,47.022081778],[4.998122432,47.021570233],[5.000309701,47.020995583],[5.000977207,47.021843209],[5.001998446,47.021610254],[5.002991759,47.021228271],[5.00483487,47.020891866],[5.004903951,47.020978928],[5.007251889,47.020831852],[5.009221134,47.020382407],[5.010768195,47.019771864],[5.012428189,47.019365575],[5.013427921,47.018876214],[5.014886173,47.018676048],[5.015135622,47.018832005],[5.015764552,47.019522613],[5.017836818,47.01894333],[5.018242643,47.019477513],[5.019303643,47.020416325],[5.019595357,47.021032655],[5.020238831,47.021476213],[5.020435004,47.021896975],[5.020994338,47.022203305],[5.021169057,47.022613634],[5.021424344,47.02281901],[5.021404282,47.023127376],[5.021719029,47.023478513],[5.022711388,47.023249483],[5.021896236,47.022759411],[5.021889768,47.02248123],[5.020842748,47.021108994],[5.019905503,47.020381478],[5.018976137,47.019054],[5.020607058,47.018682324],[5.023897383,47.017470975],[5.023981168,47.017844168],[5.027852133,47.019263172],[5.029364126,47.01863678],[5.031292146,47.017973328],[5.032096765,47.017413383],[5.032445958,47.017034373],[5.033467251,47.016668742],[5.034555597,47.016580215],[5.035162502,47.016890142],[5.035554554,47.017299321],[5.03708389,47.017275945],[5.037682531,47.017645446],[5.038060993,47.017728828],[5.040184582,47.018759467],[5.041014276,47.018899709],[5.041802337,47.019262238],[5.04374442,47.019773655],[5.045513144,47.017863601],[5.04702029,47.017046125],[5.04799469,47.016314635],[5.048827109,47.016180078],[5.049455984,47.015678967],[5.050529381,47.015475273],[5.051141584,47.014882583],[5.05151173,47.014331118],[5.051901837,47.014097223],[5.052662895,47.013922477],[5.053113074,47.013537102],[5.052691203,47.012831299],[5.053475124,47.012358028],[5.053689552,47.011625595],[5.052073563,47.010196201],[5.051753701,47.008119607],[5.051031723,47.007137232],[5.04993354,47.006232686],[5.049146399,47.005890912],[5.048619038,47.00576788],[5.04751037,47.005973988],[5.046850971,47.005945156],[5.045981388,47.005650756],[5.045914566,47.0051728],[5.0447122,47.005164388],[5.044384112,47.004705471],[5.043758852,47.003316952],[5.04343431,47.003194808],[5.042553714,47.003268939],[5.041925066,47.003495317],[5.041101045,47.003916983],[5.040870574,47.00394988],[5.039585458,47.003736633],[5.038384873,47.003704708],[5.037168297,47.003807247],[5.035959514,47.004081659],[5.033962398,47.000903401],[5.033885257,47.000567922],[5.033612959,47.000363773]]]],&quot;type&quot;:&quot;MultiPolygon&quot;}"/>
    <s v="47.010419339, 5.009086484"/>
  </r>
  <r>
    <x v="0"/>
    <x v="553"/>
    <s v="21185"/>
    <s v="CA Beaune, Côte et Sud - Communauté Beaune-Chagny-Nolay"/>
    <s v="200006682"/>
    <s v="CA"/>
    <s v="Côte-d'Or"/>
    <s v="21"/>
    <s v="Bourgogne-Franche-Comté"/>
    <s v="27"/>
    <s v="BT &lt;= 36 kVA"/>
    <m/>
    <m/>
    <n v="0"/>
    <n v="0"/>
    <n v="0"/>
    <n v="0"/>
    <n v="0"/>
    <n v="0"/>
    <n v="0"/>
    <n v="0"/>
    <n v="0"/>
    <n v="0"/>
    <s v="{&quot;coordinates&quot;:[[[[4.889739631,46.996006378],[4.890292379,46.995665003],[4.891237661,46.995519827],[4.891463965,46.996381593],[4.892210436,46.996309915],[4.892537095,46.996015466],[4.892927696,46.996043281],[4.893377512,46.995882799],[4.894039423,46.997303889],[4.895105506,46.999025442],[4.896215548,46.99922245],[4.896541019,47.00005646],[4.897358865,47.001528103],[4.895155492,47.00206324],[4.894688945,47.003399283],[4.896469583,47.002933245],[4.905200475,47.00017229],[4.907828625,46.999518261],[4.911529959,46.999098568],[4.911699791,46.999136281],[4.914570701,46.998872539],[4.914550124,46.997809267],[4.915714156,46.998153792],[4.917022974,46.998757076],[4.917565952,46.998404023],[4.917516364,46.997192632],[4.917281543,46.997252372],[4.917634423,46.995141792],[4.918342048,46.995089502],[4.918454257,46.992356096],[4.918097246,46.989641297],[4.9181929,46.988813849],[4.917401963,46.988741438],[4.917660836,46.986950329],[4.917469725,46.983976092],[4.914177506,46.984472065],[4.914152459,46.984285154],[4.91304966,46.98447186],[4.911958354,46.984462934],[4.911940032,46.984354264],[4.910459868,46.984327451],[4.910089303,46.982705289],[4.909769196,46.982696179],[4.909918146,46.981660716],[4.90753301,46.981755118],[4.903035802,46.982224762],[4.902157829,46.982069028],[4.90133527,46.982178953],[4.899637242,46.982803128],[4.899586253,46.983972952],[4.900155406,46.984028422],[4.89979529,46.985501438],[4.899365309,46.98566162],[4.894296892,46.984977641],[4.894146997,46.985506955],[4.894756567,46.985701382],[4.894691307,46.985942014],[4.891715493,46.984996583],[4.888680743,46.984357347],[4.888036063,46.984701122],[4.887924168,46.985717029],[4.887766255,46.985830387],[4.887897454,46.98777714],[4.88748072,46.987865913],[4.887422213,46.987396757],[4.886024742,46.9875538],[4.886256369,46.988081367],[4.887066222,46.992200973],[4.886901365,46.993246562],[4.886681822,46.993631106],[4.886983757,46.994776232],[4.887601584,46.994564392],[4.88835004,46.993910019],[4.88899828,46.995245803],[4.889350836,46.995202206],[4.889739631,46.996006378]]]],&quot;type&quot;:&quot;MultiPolygon&quot;}"/>
    <s v="46.99156924, 4.903258281"/>
  </r>
  <r>
    <x v="0"/>
    <x v="554"/>
    <s v="21184"/>
    <s v="CC de Pouilly-en-Auxois/Bligny-sur-Ouche"/>
    <s v="200071207"/>
    <s v="CC"/>
    <s v="Côte-d'Or"/>
    <s v="21"/>
    <s v="Bourgogne-Franche-Comté"/>
    <s v="27"/>
    <s v="BT &gt; 36 kVA"/>
    <n v="1"/>
    <n v="127.881"/>
    <n v="0"/>
    <n v="0"/>
    <n v="0"/>
    <n v="0"/>
    <n v="0"/>
    <n v="0"/>
    <n v="0"/>
    <n v="0"/>
    <n v="0"/>
    <n v="0"/>
    <s v="{&quot;coordinates&quot;:[[[[4.662246383,47.162423228],[4.661131331,47.162570706],[4.660822696,47.162794854],[4.659155701,47.163197864],[4.657970676,47.16356063],[4.657556876,47.163757459],[4.656501449,47.163913042],[4.656266859,47.164012751],[4.655769536,47.165100448],[4.655616297,47.165741985],[4.655331691,47.165890132],[4.655438188,47.167034927],[4.654914833,47.166933451],[4.655038316,47.167643068],[4.655284282,47.168256384],[4.655580901,47.168584421],[4.656529231,47.169150767],[4.655754875,47.170076736],[4.657028443,47.171084167],[4.657557634,47.171373751],[4.659203276,47.173011572],[4.66002382,47.17366977],[4.660768831,47.174104825],[4.66204045,47.174529617],[4.662992152,47.174472728],[4.663809082,47.174199851],[4.663844659,47.174410954],[4.663450845,47.175085672],[4.663808156,47.175708175],[4.664565607,47.176458197],[4.665247403,47.176939158],[4.666058505,47.177373229],[4.666660709,47.177586082],[4.667723466,47.177744573],[4.668779329,47.177723057],[4.670816927,47.177546894],[4.671478246,47.177578772],[4.676332941,47.178425285],[4.676795297,47.177114687],[4.677336129,47.177051924],[4.677670429,47.176591434],[4.677789281,47.176040415],[4.678058987,47.176092337],[4.679266079,47.173595793],[4.679413808,47.172955204],[4.680278233,47.172641899],[4.680820611,47.17229184],[4.683352979,47.172320784],[4.684499882,47.172215855],[4.684545968,47.173182311],[4.685938867,47.172751413],[4.686673553,47.172386819],[4.687332799,47.172438447],[4.688446285,47.171857606],[4.688955781,47.171387322],[4.68965467,47.170977306],[4.691116058,47.16978713],[4.692554382,47.168831399],[4.695507327,47.168509036],[4.697451889,47.168033895],[4.697972766,47.168095595],[4.698498615,47.168482298],[4.699564785,47.167998393],[4.698253085,47.166893825],[4.696999837,47.165673122],[4.695827096,47.164742986],[4.694706317,47.164329863],[4.694921185,47.164738244],[4.693895057,47.164815397],[4.692219766,47.164486905],[4.690500942,47.164285094],[4.691043558,47.163779196],[4.688936636,47.163494782],[4.689674003,47.162925715],[4.689693055,47.162396846],[4.686355373,47.161849392],[4.681934351,47.160853834],[4.681526018,47.160038516],[4.67967019,47.160221246],[4.680165202,47.161234321],[4.678407631,47.161309345],[4.677996489,47.160359884],[4.676950675,47.160565944],[4.677406294,47.161756997],[4.676209864,47.162003053],[4.674963226,47.162163376],[4.675353903,47.163262625],[4.674677321,47.163158953],[4.67355576,47.163181477],[4.671686477,47.162679899],[4.670434302,47.162705179],[4.669433681,47.16245487],[4.669406257,47.161825823],[4.668870202,47.161612033],[4.66839906,47.16183134],[4.666628505,47.162383632],[4.666162952,47.162314693],[4.665178002,47.162356781],[4.664103416,47.162232658],[4.663450462,47.162379818],[4.66262764,47.162755436],[4.662246383,47.162423228]]]],&quot;type&quot;:&quot;MultiPolygon&quot;}"/>
    <s v="47.168553334, 4.674414902"/>
  </r>
  <r>
    <x v="0"/>
    <x v="555"/>
    <s v="21182"/>
    <s v="CC de Gevrey-Chambertin et de Nuits-Saint-Georges"/>
    <s v="200070894"/>
    <s v="CC"/>
    <s v="Côte-d'Or"/>
    <s v="21"/>
    <s v="Bourgogne-Franche-Comté"/>
    <s v="27"/>
    <s v="BT &lt;= 36 kVA"/>
    <m/>
    <m/>
    <n v="0"/>
    <n v="0"/>
    <n v="0"/>
    <n v="0"/>
    <n v="0"/>
    <n v="0"/>
    <n v="0"/>
    <n v="0"/>
    <n v="0"/>
    <n v="0"/>
    <s v="{&quot;coordinates&quot;:[[[[4.810708832,47.177618471],[4.810048674,47.176092505],[4.81069903,47.17607063],[4.811114228,47.176556721],[4.812425175,47.177208896],[4.815324144,47.178306243],[4.816997571,47.178816706],[4.822598487,47.17845492],[4.824325855,47.178723089],[4.82581747,47.178854468],[4.829990612,47.179036233],[4.832175469,47.179007085],[4.835025314,47.179151967],[4.836074473,47.179011063],[4.838160736,47.178570023],[4.840899342,47.178590452],[4.842833369,47.177832061],[4.844264629,47.17681779],[4.846440152,47.176018566],[4.847095296,47.176213438],[4.847769718,47.175969439],[4.848602894,47.176233503],[4.848765369,47.17608052],[4.849397537,47.176182991],[4.850529462,47.176646689],[4.851734854,47.176020459],[4.852345906,47.175509089],[4.853018912,47.175646907],[4.8537421,47.17593791],[4.854350314,47.175804797],[4.855280322,47.176195138],[4.856090948,47.175727377],[4.857518455,47.175378491],[4.858173437,47.174878991],[4.858397025,47.174278349],[4.859279719,47.173145713],[4.860182822,47.172566571],[4.860597117,47.172173584],[4.861239836,47.172047084],[4.862441557,47.171283015],[4.862801097,47.170949436],[4.862952497,47.170554366],[4.863651104,47.16944897],[4.864539717,47.168721436],[4.86447554,47.168202859],[4.864988856,47.167773139],[4.865816771,47.167314932],[4.866448288,47.167095827],[4.867762977,47.166319971],[4.868543602,47.165641875],[4.868565662,47.16532633],[4.86893084,47.164853054],[4.867814037,47.164328055],[4.865966813,47.163985923],[4.859793063,47.164380655],[4.857522181,47.165037587],[4.854805737,47.165181105],[4.852809337,47.165490441],[4.851311963,47.162379634],[4.851227699,47.16219457],[4.849798006,47.162624469],[4.848067588,47.162756571],[4.847191009,47.162914648],[4.845566806,47.163295366],[4.844006137,47.163874067],[4.842434007,47.16384867],[4.837890908,47.164864649],[4.836616852,47.165023552],[4.836043366,47.165243374],[4.833373878,47.165914253],[4.83014374,47.16660294],[4.825785315,47.167120226],[4.82374665,47.16720189],[4.821105226,47.167148017],[4.82025892,47.167385558],[4.81741331,47.167737346],[4.81648636,47.16777711],[4.815046138,47.16829859],[4.814527204,47.168338243],[4.813582532,47.168597088],[4.813166728,47.168836837],[4.812439098,47.169737948],[4.811751291,47.169939625],[4.81048687,47.170076474],[4.808811485,47.170637572],[4.808007094,47.170986032],[4.807164422,47.172240107],[4.807004622,47.172987332],[4.807223285,47.17352153],[4.807503377,47.173879167],[4.808370412,47.174529311],[4.808902108,47.175181988],[4.809147408,47.175604101],[4.810021929,47.177889461],[4.810708832,47.177618471]]]],&quot;type&quot;:&quot;MultiPolygon&quot;}"/>
    <s v="47.171376712, 4.837134797"/>
  </r>
  <r>
    <x v="0"/>
    <x v="556"/>
    <s v="21181"/>
    <s v="CC du Pays Arnay Liernais"/>
    <s v="200071173"/>
    <s v="CC"/>
    <s v="Côte-d'Or"/>
    <s v="21"/>
    <s v="Bourgogne-Franche-Comté"/>
    <s v="27"/>
    <s v="BT &lt;= 36 kVA"/>
    <m/>
    <m/>
    <n v="0"/>
    <n v="0"/>
    <n v="0"/>
    <n v="0"/>
    <n v="0"/>
    <n v="0"/>
    <n v="0"/>
    <n v="0"/>
    <n v="0"/>
    <n v="0"/>
    <s v="{&quot;coordinates&quot;:[[[[4.487875314,47.173997403],[4.486951434,47.174014674],[4.486546642,47.173797462],[4.486285222,47.173846741],[4.485451385,47.174447232],[4.484847372,47.174188449],[4.484518651,47.174239487],[4.48302364,47.174807915],[4.483453683,47.175654226],[4.482284798,47.17612662],[4.480178957,47.177920225],[4.479075977,47.178390843],[4.478005272,47.178690854],[4.477330931,47.178757088],[4.47735458,47.179907549],[4.477753249,47.180815508],[4.476531916,47.180777962],[4.475985075,47.180293293],[4.47388081,47.180710885],[4.473004707,47.180740942],[4.47288496,47.181722143],[4.470225753,47.181553336],[4.46796964,47.181975448],[4.46693886,47.181855246],[4.465779481,47.182056317],[4.462198237,47.182123201],[4.46234772,47.182569731],[4.461564536,47.182764208],[4.462039951,47.184318661],[4.464071409,47.18568327],[4.462352261,47.186383018],[4.463403511,47.187544806],[4.461787531,47.188154998],[4.462270505,47.188916071],[4.462614134,47.189166555],[4.464449951,47.188965071],[4.465374095,47.18894798],[4.465384088,47.189217984],[4.464664293,47.189366656],[4.465186799,47.189928221],[4.465352124,47.190760832],[4.465563088,47.190892327],[4.46692153,47.191735945],[4.468392881,47.192891467],[4.470202785,47.194155228],[4.472178688,47.194819864],[4.473395713,47.198114384],[4.473928888,47.198239064],[4.47400872,47.198597321],[4.474338647,47.199066751],[4.47439301,47.19979721],[4.474737784,47.200325878],[4.474182213,47.20131352],[4.474425879,47.201286107],[4.474914992,47.201826443],[4.475848291,47.202616842],[4.476858898,47.205067545],[4.476869528,47.205743633],[4.477594168,47.206149492],[4.477945749,47.20596132],[4.478150381,47.206291869],[4.477557564,47.206789265],[4.478174473,47.207024512],[4.478900819,47.207010741],[4.479847965,47.207578525],[4.479465617,47.207945381],[4.479676326,47.20825604],[4.480698357,47.209047068],[4.481239255,47.209351703],[4.481908451,47.209564652],[4.482627228,47.209370868],[4.483427176,47.209581235],[4.485248301,47.208872676],[4.487257278,47.207934767],[4.487791852,47.208105289],[4.488374714,47.207824071],[4.487201591,47.206541612],[4.487910123,47.206122817],[4.488821899,47.20579145],[4.489554531,47.205957617],[4.490339273,47.205762936],[4.49092085,47.2054367],[4.491334776,47.205878888],[4.492877507,47.208145222],[4.493702942,47.208939571],[4.495114377,47.210849194],[4.495837773,47.210775026],[4.498259086,47.209985576],[4.500418178,47.20950922],[4.500542218,47.208271316],[4.499637998,47.20711876],[4.499687467,47.206712924],[4.500142025,47.206524251],[4.501846014,47.206222139],[4.501951326,47.205545446],[4.50259596,47.205445243],[4.503188666,47.205189033],[4.502681165,47.204001637],[4.5048396,47.203511696],[4.506806306,47.203159273],[4.50765314,47.202873622],[4.507430763,47.202293031],[4.507477647,47.20179718],[4.507717422,47.201206973],[4.507630938,47.200713757],[4.507343883,47.200134908],[4.505563484,47.198548075],[4.506073724,47.198133543],[4.50469723,47.196719732],[4.504342878,47.196141749],[4.504191726,47.19564937],[4.504206448,47.194805466],[4.50530114,47.194223067],[4.505697585,47.19408645],[4.50734538,47.193915544],[4.508161415,47.193761752],[4.507403315,47.192116607],[4.507619406,47.190635268],[4.505755793,47.190265117],[4.505603348,47.189773656],[4.505321445,47.1893289],[4.503839401,47.188619695],[4.503635947,47.188665557],[4.50008019,47.187671656],[4.499888194,47.1871807],[4.500532955,47.186808569],[4.500901283,47.186801995],[4.501304655,47.186299723],[4.501863327,47.185825149],[4.501935388,47.185567588],[4.501705699,47.185335551],[4.501121683,47.185043275],[4.500777656,47.184689357],[4.500485676,47.183975487],[4.500400515,47.183526368],[4.501379075,47.18323815],[4.501158168,47.182657526],[4.500747587,47.18214239],[4.500117508,47.182138848],[4.498555037,47.181662033],[4.497714586,47.180742747],[4.49600881,47.180999812],[4.495749402,47.180789758],[4.494132093,47.178619857],[4.493795596,47.177867825],[4.493541766,47.176620382],[4.493592006,47.176289271],[4.492773729,47.176020685],[4.491774936,47.175813849],[4.490646758,47.175655493],[4.489684568,47.175625555],[4.490058089,47.173996347],[4.487875314,47.173997403]]]],&quot;type&quot;:&quot;MultiPolygon&quot;}"/>
    <s v="47.192385079, 4.486757718"/>
  </r>
  <r>
    <x v="0"/>
    <x v="557"/>
    <s v="21180"/>
    <s v="CC Auxonne Pontailler Val de Saône"/>
    <s v="200070902"/>
    <s v="CC"/>
    <s v="Côte-d'Or"/>
    <s v="21"/>
    <s v="Bourgogne-Franche-Comté"/>
    <s v="27"/>
    <s v="BT &lt;= 36 kVA"/>
    <m/>
    <m/>
    <n v="0"/>
    <n v="0"/>
    <n v="0"/>
    <n v="0"/>
    <n v="0"/>
    <n v="0"/>
    <n v="0"/>
    <n v="0"/>
    <n v="0"/>
    <n v="0"/>
    <s v="{&quot;coordinates&quot;:[[[[5.505303865,47.284093967],[5.50555257,47.283381547],[5.505431194,47.283134675],[5.503257179,47.283973324],[5.500934467,47.285088047],[5.501187852,47.285327574],[5.500043397,47.285680097],[5.497437946,47.286837768],[5.491686816,47.288443976],[5.488305981,47.289244298],[5.48855504,47.285020115],[5.486772246,47.285224073],[5.486334674,47.289668455],[5.481832872,47.2906214],[5.481948474,47.291089086],[5.482435506,47.292002772],[5.482040312,47.292274228],[5.483573789,47.293315033],[5.483808772,47.293644158],[5.485721133,47.293544658],[5.485619719,47.294871743],[5.48632841,47.295052008],[5.486798799,47.295375182],[5.4922727,47.300898748],[5.493204197,47.300713911],[5.49353799,47.300146511],[5.494181979,47.299872371],[5.49541766,47.299965596],[5.495913431,47.29980722],[5.49729309,47.299693772],[5.498995258,47.299682345],[5.499292179,47.299632717],[5.500053343,47.299202903],[5.509252689,47.30787436],[5.509418264,47.308243667],[5.510080539,47.308530176],[5.511446135,47.308621325],[5.512456179,47.308500387],[5.514012578,47.307660563],[5.5162723,47.306062395],[5.516456757,47.305703522],[5.516277345,47.304898588],[5.516626829,47.304190268],[5.517142998,47.303987225],[5.517801456,47.303966636],[5.518354538,47.304070824],[5.518763203,47.303552161],[5.518650226,47.302780914],[5.518085519,47.30200506],[5.513740239,47.297940756],[5.511249365,47.295213341],[5.508867628,47.293569755],[5.507639971,47.291746264],[5.506575811,47.289481489],[5.506219938,47.288067877],[5.505057105,47.286210534],[5.504882365,47.28501818],[5.505066412,47.284309859],[5.505303865,47.284093967]]]],&quot;type&quot;:&quot;MultiPolygon&quot;}"/>
    <s v="47.295734009, 5.50123924"/>
  </r>
  <r>
    <x v="0"/>
    <x v="558"/>
    <s v="21179"/>
    <s v="CC Norge et Tille"/>
    <s v="200069540"/>
    <s v="CC"/>
    <s v="Côte-d'Or"/>
    <s v="21"/>
    <s v="Bourgogne-Franche-Comté"/>
    <s v="27"/>
    <s v="BT &lt;= 36 kVA"/>
    <n v="10"/>
    <n v="35.899000000000001"/>
    <n v="0"/>
    <n v="0"/>
    <n v="0"/>
    <n v="0"/>
    <n v="0"/>
    <n v="0"/>
    <n v="0"/>
    <n v="0"/>
    <n v="0"/>
    <n v="0"/>
    <s v="{&quot;coordinates&quot;:[[[[5.114756242,47.393179014],[5.113470922,47.393642745],[5.114840303,47.39635184],[5.113175049,47.39626325],[5.11346695,47.398116627],[5.113285897,47.399310411],[5.112991275,47.400247808],[5.111020883,47.39992429],[5.111354277,47.400408121],[5.110827954,47.400514934],[5.110597159,47.400851416],[5.110182314,47.400690548],[5.108158266,47.400284208],[5.107526751,47.402708153],[5.106300258,47.402516053],[5.104386529,47.402521887],[5.105028929,47.406551789],[5.104358651,47.406608947],[5.105047641,47.40848036],[5.103074718,47.408943803],[5.103323577,47.409437288],[5.102747446,47.409562072],[5.103517595,47.411068216],[5.102546532,47.411473899],[5.104315126,47.412898945],[5.102629474,47.413520171],[5.102204449,47.413608901],[5.102601775,47.414640011],[5.100782739,47.415177171],[5.100031405,47.415809392],[5.098666938,47.416335607],[5.099153634,47.417007611],[5.099903728,47.417934206],[5.100550654,47.41896982],[5.102331864,47.420846725],[5.103226202,47.422267774],[5.104755628,47.424114074],[5.109654801,47.430555835],[5.112364737,47.429816871],[5.112401681,47.429744159],[5.114180214,47.428977934],[5.114163307,47.42885217],[5.116937474,47.428768402],[5.119138955,47.428800362],[5.124700542,47.427194157],[5.125873699,47.427096181],[5.126735756,47.426849891],[5.124183765,47.42118904],[5.122166123,47.421569867],[5.121585463,47.41977312],[5.122400719,47.419754645],[5.123469891,47.419547823],[5.12344537,47.418661259],[5.12477082,47.417858104],[5.126692594,47.416102085],[5.128455984,47.415071148],[5.128418307,47.413788593],[5.128582907,47.413423571],[5.128620806,47.412741181],[5.128103252,47.41243637],[5.126914628,47.411033487],[5.126792918,47.410774561],[5.126090966,47.410636109],[5.125716515,47.410259331],[5.125190754,47.40954582],[5.124885263,47.408197915],[5.124982181,47.407698154],[5.125551043,47.406823254],[5.125542141,47.406465008],[5.126103917,47.406415115],[5.126748077,47.406168299],[5.126298916,47.404008047],[5.126828434,47.403881295],[5.126611606,47.403263897],[5.127219825,47.403081672],[5.126970691,47.402118163],[5.125774579,47.402493043],[5.1254597,47.402747345],[5.124776577,47.40291382],[5.123826122,47.402794304],[5.124059861,47.400994385],[5.121833126,47.400932382],[5.12179592,47.401366214],[5.120956061,47.401325704],[5.121072912,47.400859802],[5.120512362,47.400805189],[5.120708876,47.398866374],[5.120484021,47.397172082],[5.120560946,47.396635766],[5.119967031,47.395702845],[5.119968851,47.395447062],[5.119114227,47.394594534],[5.116954686,47.395051722],[5.116835615,47.394756716],[5.115969307,47.39498411],[5.114756242,47.393179014]]]],&quot;type&quot;:&quot;MultiPolygon&quot;}"/>
    <s v="47.413632921, 5.114675935"/>
  </r>
  <r>
    <x v="0"/>
    <x v="559"/>
    <s v="21176"/>
    <s v="CC de Pouilly-en-Auxois/Bligny-sur-Ouche"/>
    <s v="200071207"/>
    <s v="CC"/>
    <s v="Côte-d'Or"/>
    <s v="21"/>
    <s v="Bourgogne-Franche-Comté"/>
    <s v="27"/>
    <s v="BT &lt;= 36 kVA"/>
    <m/>
    <m/>
    <n v="0"/>
    <n v="0"/>
    <n v="0"/>
    <n v="0"/>
    <n v="0"/>
    <n v="0"/>
    <n v="0"/>
    <n v="0"/>
    <n v="0"/>
    <n v="0"/>
    <s v="{&quot;coordinates&quot;:[[[[4.625589601,47.285119742],[4.624263256,47.28357426],[4.622767263,47.284076026],[4.621866135,47.28372575],[4.616927602,47.280510792],[4.613368641,47.277438529],[4.610883811,47.275980136],[4.608105783,47.274755368],[4.606432924,47.27424999],[4.606389626,47.273731038],[4.604081683,47.272291663],[4.603914737,47.27148538],[4.602428552,47.270181379],[4.602326586,47.270399793],[4.600834612,47.271608067],[4.600125943,47.272377812],[4.59946157,47.272902924],[4.598465682,47.274336636],[4.597468151,47.276072906],[4.597010759,47.277065177],[4.596561279,47.277389216],[4.595720399,47.277810482],[4.592821312,47.281196322],[4.591981677,47.281662563],[4.590563725,47.281858495],[4.588474892,47.282725412],[4.586530351,47.283014043],[4.584845997,47.283376524],[4.584416226,47.283385996],[4.585307766,47.284182401],[4.585966684,47.28453897],[4.586687192,47.285591623],[4.588882803,47.286451199],[4.588808271,47.287286916],[4.589054661,47.290158603],[4.589269115,47.291502703],[4.587808429,47.292187212],[4.588212499,47.294349905],[4.588010721,47.295941013],[4.587035054,47.296112834],[4.585515181,47.296142613],[4.584865718,47.296425213],[4.583902781,47.297119078],[4.583464957,47.297712128],[4.585629212,47.298839621],[4.585335971,47.30002588],[4.58514532,47.301504274],[4.590382808,47.301762179],[4.592717873,47.302256006],[4.593649253,47.302372882],[4.594593961,47.302804716],[4.595526132,47.303125962],[4.596183875,47.303254683],[4.597071264,47.30327129],[4.59808801,47.303142041],[4.598134422,47.30394548],[4.59880928,47.303937086],[4.599464104,47.303789399],[4.600228107,47.303352068],[4.600204274,47.302774324],[4.601525036,47.301432484],[4.60202856,47.301405726],[4.602256348,47.300965875],[4.60311161,47.300882932],[4.604753529,47.301477933],[4.605212674,47.301560726],[4.605752007,47.301492036],[4.606911336,47.301573237],[4.607779273,47.301780921],[4.60946377,47.302513032],[4.610385797,47.302404797],[4.611771549,47.302619673],[4.61606371,47.302158399],[4.618241167,47.302025412],[4.619291419,47.301824375],[4.619388722,47.301012632],[4.619697903,47.300511281],[4.620628552,47.299988646],[4.622348155,47.298460903],[4.62591869,47.297086401],[4.62832219,47.296471024],[4.630233365,47.294768486],[4.630966151,47.293358915],[4.631072741,47.292772135],[4.630982244,47.292189024],[4.630743583,47.292043807],[4.629502779,47.292194501],[4.628662109,47.292098251],[4.627751723,47.292583753],[4.626806974,47.29267804],[4.626969234,47.290650689],[4.627474805,47.289821503],[4.62782184,47.289438452],[4.626710379,47.289226229],[4.625090333,47.289087751],[4.624851223,47.288970441],[4.624485079,47.288240813],[4.624210689,47.287000253],[4.624227332,47.286500279],[4.62394994,47.28586035],[4.625589601,47.285119742]]]],&quot;type&quot;:&quot;MultiPolygon&quot;}"/>
    <s v="47.289792914, 4.605914531"/>
  </r>
  <r>
    <x v="0"/>
    <x v="560"/>
    <s v="21175"/>
    <s v="CC Auxonne Pontailler Val de Saône"/>
    <s v="200070902"/>
    <s v="CC"/>
    <s v="Côte-d'Or"/>
    <s v="21"/>
    <s v="Bourgogne-Franche-Comté"/>
    <s v="27"/>
    <s v="BT &lt;= 36 kVA"/>
    <m/>
    <m/>
    <n v="0"/>
    <n v="0"/>
    <n v="0"/>
    <n v="0"/>
    <n v="0"/>
    <n v="0"/>
    <n v="0"/>
    <n v="0"/>
    <n v="0"/>
    <n v="0"/>
    <s v="{&quot;coordinates&quot;:[[[[5.294434867,47.321753793],[5.297286889,47.320990409],[5.29845297,47.321158258],[5.299185378,47.321003259],[5.299519515,47.321661294],[5.300214633,47.321717771],[5.300900402,47.321494338],[5.301069553,47.320589471],[5.300767378,47.320275742],[5.300717091,47.319782301],[5.301282979,47.319203697],[5.301585046,47.319175193],[5.306051516,47.320791419],[5.306160391,47.320612736],[5.305186126,47.320100722],[5.304616107,47.318484627],[5.30490451,47.317459403],[5.305182522,47.317025188],[5.305166072,47.316734616],[5.305437193,47.316417618],[5.305098233,47.315370627],[5.305372103,47.315333666],[5.305353262,47.314586527],[5.308116826,47.313102325],[5.309438287,47.312206041],[5.309215569,47.31207718],[5.311324923,47.31075091],[5.310709233,47.30998323],[5.309938875,47.309251949],[5.310114866,47.308941335],[5.310600836,47.308787561],[5.311364231,47.308311242],[5.312094898,47.307567184],[5.314664083,47.306808083],[5.315155463,47.307333253],[5.315791173,47.307520509],[5.316692904,47.307950123],[5.317207936,47.308439688],[5.317904048,47.308768025],[5.318495699,47.308946239],[5.319566885,47.308791544],[5.320138902,47.308576569],[5.320899985,47.308538836],[5.322887425,47.308780972],[5.32389908,47.309117369],[5.32437367,47.304602927],[5.32029155,47.301599064],[5.341017529,47.302546367],[5.341471039,47.297886335],[5.338098688,47.298516331],[5.336728952,47.296793989],[5.336002423,47.296922097],[5.335411324,47.296785391],[5.334459339,47.296721689],[5.334389525,47.296303397],[5.33462458,47.295985247],[5.335579636,47.295632793],[5.337288124,47.295619105],[5.337633616,47.296135415],[5.338536356,47.296862051],[5.338994516,47.297077075],[5.338796021,47.296319137],[5.338980817,47.296215442],[5.340307249,47.296183293],[5.34137948,47.296241818],[5.343438529,47.296100281],[5.344199068,47.295781404],[5.344849789,47.295039639],[5.344334828,47.294736622],[5.344045045,47.293890472],[5.343761391,47.293548556],[5.341721741,47.292554005],[5.340904336,47.292478634],[5.336974394,47.291847254],[5.331727513,47.291797008],[5.328372911,47.291913911],[5.319937212,47.291589344],[5.319954732,47.288838463],[5.316181556,47.288545494],[5.313866586,47.289193308],[5.311656452,47.289110376],[5.307523962,47.288093875],[5.304810516,47.28800191],[5.303914276,47.288615927],[5.302873655,47.289475071],[5.302600219,47.289858761],[5.30029418,47.29028727],[5.299854799,47.29100027],[5.29983842,47.291483329],[5.29912411,47.292299042],[5.29818218,47.292559971],[5.296968156,47.293268485],[5.295348434,47.294613646],[5.294079492,47.295061133],[5.293264579,47.295477117],[5.292655085,47.295991708],[5.29173225,47.29657823],[5.291090379,47.297265469],[5.292864041,47.298436366],[5.293178041,47.298875969],[5.293256157,47.299620138],[5.292967171,47.300045537],[5.2924003,47.300350339],[5.292776387,47.301034585],[5.293326181,47.301321826],[5.290502682,47.303041031],[5.290707296,47.303181991],[5.289720985,47.304270488],[5.29010102,47.304581808],[5.289566505,47.304808502],[5.289027296,47.304366129],[5.288264657,47.303962382],[5.285152656,47.303389667],[5.284631024,47.300838586],[5.284821913,47.300253029],[5.281314263,47.301019115],[5.281337269,47.301778782],[5.281060071,47.303606174],[5.281334429,47.304828318],[5.283010784,47.307010864],[5.283621191,47.308038163],[5.285523516,47.309987471],[5.285889235,47.310490917],[5.286061024,47.311508829],[5.285481967,47.311873272],[5.286568736,47.313293749],[5.286781887,47.314411713],[5.287597923,47.31612751],[5.288018897,47.315999432],[5.289454025,47.31831813],[5.292024984,47.318605126],[5.29206097,47.318982672],[5.29366905,47.318988736],[5.293864974,47.32025743],[5.294434867,47.321753793]]]],&quot;type&quot;:&quot;MultiPolygon&quot;}"/>
    <s v="47.302482753, 5.308934905"/>
  </r>
  <r>
    <x v="0"/>
    <x v="561"/>
    <s v="21173"/>
    <s v="CA Beaune, Côte et Sud - Communauté Beaune-Chagny-Nolay"/>
    <s v="200006682"/>
    <s v="CA"/>
    <s v="Côte-d'Or"/>
    <s v="21"/>
    <s v="Bourgogne-Franche-Comté"/>
    <s v="27"/>
    <s v="BT &lt;= 36 kVA"/>
    <m/>
    <m/>
    <n v="0"/>
    <n v="0"/>
    <n v="0"/>
    <n v="0"/>
    <n v="0"/>
    <n v="0"/>
    <n v="0"/>
    <n v="0"/>
    <n v="0"/>
    <n v="0"/>
    <s v="{&quot;coordinates&quot;:[[[[4.849055338,47.041218113],[4.849242559,47.042875773],[4.849860998,47.044237443],[4.851621562,47.045977957],[4.854220948,47.049197231],[4.853003402,47.049309529],[4.851818343,47.049523959],[4.853030104,47.050854483],[4.851022055,47.051699895],[4.851202466,47.051888826],[4.850085412,47.052397534],[4.849881246,47.052245905],[4.847838122,47.053378203],[4.84876789,47.054362959],[4.849275747,47.055186056],[4.849785727,47.056224353],[4.849751594,47.056535596],[4.85113031,47.058004855],[4.85279909,47.057634085],[4.852727704,47.057474028],[4.856548137,47.056866047],[4.85878208,47.056224939],[4.859268567,47.055964049],[4.860630281,47.05769734],[4.863436386,47.06023045],[4.866447432,47.063346454],[4.870310185,47.062354597],[4.869880446,47.061819408],[4.870750197,47.061513542],[4.870430425,47.061071134],[4.873656518,47.059854416],[4.874327489,47.059252755],[4.876666312,47.059129231],[4.877530379,47.058548729],[4.878192377,47.058220965],[4.878870707,47.057681296],[4.879264727,47.057643367],[4.879902995,47.056899912],[4.880571877,47.055901091],[4.881260256,47.055499933],[4.882359404,47.05452201],[4.882734301,47.053899004],[4.882671235,47.053753237],[4.883989053,47.052699688],[4.884440293,47.052716643],[4.884854582,47.0525811],[4.885274745,47.05227435],[4.88490508,47.051122237],[4.88730626,47.048497459],[4.88793076,47.047931593],[4.89000417,47.046865616],[4.890712297,47.046281255],[4.892617162,47.044394852],[4.893969888,47.043221729],[4.894323575,47.043088945],[4.894746814,47.042685745],[4.894969679,47.042241702],[4.895095442,47.04132104],[4.895431477,47.040911162],[4.883143424,47.040891544],[4.873680204,47.040956308],[4.86891056,47.042001716],[4.867809106,47.042113195],[4.866628702,47.041998994],[4.861043965,47.040731954],[4.859827246,47.040518306],[4.850506879,47.040481609],[4.849055338,47.041218113]]]],&quot;type&quot;:&quot;MultiPolygon&quot;}"/>
    <s v="47.049483588, 4.869291056"/>
  </r>
  <r>
    <x v="0"/>
    <x v="562"/>
    <s v="21172"/>
    <s v="CC Rives de Saône"/>
    <s v="242101509"/>
    <s v="CC"/>
    <s v="Côte-d'Or"/>
    <s v="21"/>
    <s v="Bourgogne-Franche-Comté"/>
    <s v="27"/>
    <s v="BT &lt;= 36 kVA"/>
    <m/>
    <m/>
    <n v="0"/>
    <n v="0"/>
    <n v="0"/>
    <n v="0"/>
    <n v="0"/>
    <n v="0"/>
    <n v="0"/>
    <n v="0"/>
    <n v="0"/>
    <n v="0"/>
    <s v="{&quot;coordinates&quot;:[[[[5.103113902,46.948835609],[5.099212279,46.945602155],[5.09867061,46.945267961],[5.097615701,46.944823316],[5.097358802,46.945286432],[5.096987562,46.947006264],[5.097026402,46.947770228],[5.097323228,46.94843763],[5.097576668,46.949512023],[5.097407076,46.950056412],[5.097561194,46.950503043],[5.098393302,46.951338133],[5.09954784,46.952075478],[5.099957277,46.952660663],[5.100017148,46.952982913],[5.100606184,46.953552215],[5.100906338,46.95366023],[5.101463624,46.954122926],[5.102426354,46.955168166],[5.102587715,46.955596645],[5.102586931,46.957334954],[5.102059389,46.958247045],[5.101042692,46.958657367],[5.099626402,46.958094128],[5.098297943,46.95772562],[5.096931011,46.956805686],[5.096267421,46.955908078],[5.09602893,46.956067329],[5.094600088,46.95514309],[5.093273744,46.955607605],[5.093992796,46.95671588],[5.091882996,46.957739508],[5.092615782,46.960085959],[5.091274778,46.960447137],[5.090981768,46.959096048],[5.090104228,46.960011724],[5.088927653,46.960441047],[5.087971701,46.960486281],[5.087346216,46.960436361],[5.086470021,46.960162205],[5.085528902,46.95943258],[5.085176006,46.958946298],[5.085360997,46.958115241],[5.084988496,46.957870692],[5.084206046,46.957979409],[5.084015419,46.958118855],[5.084007675,46.95958978],[5.081160053,46.960250061],[5.080811788,46.960259048],[5.080025462,46.959789579],[5.079717985,46.959764503],[5.078728523,46.960135405],[5.078395202,46.96005405],[5.077104586,46.959229783],[5.076583905,46.959544485],[5.076152307,46.95954145],[5.075236922,46.960026272],[5.074598995,46.959411792],[5.073314224,46.960006821],[5.07296071,46.960324805],[5.072889255,46.960931334],[5.072446764,46.961124824],[5.072825567,46.961706146],[5.072537659,46.9625003],[5.072792092,46.964743773],[5.073084612,46.966058882],[5.073605858,46.967231175],[5.071569847,46.96803783],[5.06958963,46.968310257],[5.06875982,46.968526892],[5.065928372,46.967011408],[5.064622876,46.968483043],[5.064571395,46.968754162],[5.065467701,46.969588332],[5.06704204,46.970811137],[5.06567257,46.97102391],[5.061266013,46.972298821],[5.060627689,46.972674091],[5.058890856,46.973434639],[5.058068208,46.974084281],[5.057075465,46.975278243],[5.059099833,46.976259858],[5.059687606,46.976973488],[5.060774046,46.976856811],[5.06260033,46.976782738],[5.063799523,46.97713776],[5.065013096,46.977179986],[5.066383394,46.976571821],[5.067911775,46.976140936],[5.070091319,46.974709426],[5.070256689,46.974732576],[5.071018292,46.974416283],[5.072141326,46.974397913],[5.07258307,46.97449085],[5.074912451,46.97549283],[5.075944826,46.976025455],[5.07702138,46.976405966],[5.077812899,46.975944083],[5.079077307,46.975358387],[5.080047855,46.975309365],[5.080862067,46.975403658],[5.082264686,46.975366636],[5.083882349,46.980120821],[5.085214854,46.979730172],[5.085368162,46.979951665],[5.085640423,46.980902342],[5.085850582,46.981028237],[5.08684828,46.980725583],[5.08729136,46.980510414],[5.087435564,46.98141567],[5.088268514,46.983660347],[5.089300422,46.983901052],[5.089771392,46.983896124],[5.090465564,46.983469243],[5.092422663,46.983199588],[5.093119664,46.983322043],[5.09375436,46.983297014],[5.095505584,46.983556129],[5.095700892,46.983162595],[5.098093969,46.983546909],[5.098425503,46.982764508],[5.100212333,46.983160705],[5.10044042,46.982697214],[5.099854006,46.982203519],[5.100406106,46.98127299],[5.101263768,46.981432098],[5.101322341,46.981077071],[5.100992393,46.980849809],[5.101366896,46.980090933],[5.102034276,46.979351036],[5.102629394,46.979459978],[5.103006834,46.978540724],[5.104019388,46.977068585],[5.104256472,46.977141717],[5.105330262,46.975824262],[5.106298573,46.976021842],[5.107319206,46.974389204],[5.108160732,46.973833425],[5.108064356,46.973150679],[5.108791014,46.97248441],[5.108033549,46.97111303],[5.107979122,46.970257489],[5.108248238,46.969567161],[5.110099964,46.969107278],[5.113551613,46.9674706],[5.117178811,46.967431986],[5.118402993,46.967278907],[5.11849117,46.966071286],[5.118808459,46.965103538],[5.120024238,46.963094306],[5.120257558,46.962133499],[5.120130045,46.961398191],[5.119764694,46.960837483],[5.119190957,46.960464342],[5.117769203,46.960036524],[5.11614537,46.959654728],[5.113439626,46.959426046],[5.108788235,46.959263525],[5.107804277,46.958960877],[5.106812047,46.958310713],[5.106489347,46.958030196],[5.106139145,46.95748268],[5.106036512,46.956705474],[5.106176923,46.955987775],[5.107045387,46.953767961],[5.107029092,46.952877494],[5.106764394,46.95189069],[5.106466208,46.951326913],[5.106018543,46.950842423],[5.104998164,46.95007297],[5.103113902,46.948835609]]]],&quot;type&quot;:&quot;MultiPolygon&quot;}"/>
    <s v="46.967887061, 5.091998353"/>
  </r>
  <r>
    <x v="0"/>
    <x v="287"/>
    <s v="21171"/>
    <s v="Dijon Métropole"/>
    <s v="242100410"/>
    <s v="ME"/>
    <s v="Côte-d'Or"/>
    <s v="21"/>
    <s v="Bourgogne-Franche-Comté"/>
    <s v="27"/>
    <s v="BT &lt;= 36 kVA"/>
    <n v="75"/>
    <n v="227.02699999999999"/>
    <n v="0"/>
    <n v="0"/>
    <n v="0"/>
    <n v="0"/>
    <n v="0"/>
    <n v="0"/>
    <n v="0"/>
    <n v="0"/>
    <n v="0"/>
    <n v="0"/>
    <s v="{&quot;coordinates&quot;:[[[[5.138394789,47.280305879],[5.138213498,47.279308679],[5.137310817,47.279371244],[5.136453245,47.279569858],[5.135896244,47.27980616],[5.13512379,47.27988252],[5.133829987,47.27969379],[5.131250547,47.27955479],[5.130684042,47.279318439],[5.126939036,47.280088712],[5.126081096,47.280513299],[5.125214528,47.2807201],[5.123682676,47.281271385],[5.122634073,47.281393242],[5.122194817,47.280692528],[5.11677069,47.281642668],[5.117535415,47.284155711],[5.117109963,47.284274246],[5.118066046,47.285932754],[5.117936178,47.285962142],[5.11935029,47.288694761],[5.1188689,47.288805318],[5.119598843,47.290029365],[5.118936691,47.290188252],[5.119016467,47.290365108],[5.120162453,47.290090213],[5.121196527,47.292344346],[5.1209992,47.292475834],[5.122450899,47.29551482],[5.122839764,47.296745986],[5.121118549,47.297006204],[5.120432603,47.297201555],[5.11711233,47.296826306],[5.115748084,47.296605333],[5.115151705,47.296419882],[5.114298111,47.297199116],[5.113165844,47.297961805],[5.105012694,47.299619326],[5.104409786,47.299875212],[5.102014298,47.300467067],[5.097057776,47.301890464],[5.097984839,47.303390245],[5.099814995,47.304384682],[5.101902069,47.304702623],[5.101996762,47.304990887],[5.103447377,47.305080777],[5.106040766,47.305512843],[5.107176956,47.305518337],[5.108996509,47.306067949],[5.110409369,47.307149954],[5.111157036,47.307341685],[5.111688468,47.307724661],[5.112135487,47.307644482],[5.115191924,47.307692386],[5.116207483,47.307894511],[5.118143302,47.308500399],[5.117991968,47.308993966],[5.121389936,47.309607332],[5.121606621,47.309863633],[5.121960181,47.310869401],[5.121803539,47.31139549],[5.122094922,47.311397368],[5.122401623,47.311686244],[5.124282839,47.312011155],[5.124475949,47.312875761],[5.125138154,47.313146416],[5.126415962,47.313313033],[5.130252506,47.313322839],[5.130636905,47.314233457],[5.132295519,47.314818085],[5.134938461,47.313747367],[5.135137205,47.314049904],[5.136465455,47.313519347],[5.136460866,47.315334068],[5.139408703,47.314904241],[5.139882274,47.315722231],[5.140016538,47.316366361],[5.140702007,47.316387043],[5.142382225,47.317873498],[5.144844038,47.317142709],[5.147542499,47.317330569],[5.151547505,47.316810629],[5.15252464,47.316607897],[5.15759114,47.314725308],[5.159709148,47.314245542],[5.160796016,47.308216693],[5.162125086,47.304592344],[5.166846451,47.298982845],[5.165766503,47.29876075],[5.165847671,47.29752364],[5.164568991,47.29621284],[5.164158194,47.295118193],[5.163790119,47.294886403],[5.1633051,47.294380315],[5.162256556,47.293719021],[5.162237741,47.292626968],[5.162093714,47.292501769],[5.160315617,47.291735173],[5.160122576,47.289996145],[5.159108154,47.289489088],[5.158739688,47.288752065],[5.157119353,47.287954568],[5.156471168,47.288359271],[5.155577399,47.288680275],[5.154397555,47.288766131],[5.153225441,47.289176939],[5.152311177,47.28925154],[5.150552638,47.289529106],[5.149551012,47.289769209],[5.147766079,47.28998328],[5.146724679,47.290652769],[5.146491432,47.290976788],[5.145656113,47.290974227],[5.144564122,47.291306015],[5.144009804,47.290517449],[5.142901569,47.2909729],[5.1416613,47.289544973],[5.139048842,47.285930529],[5.138699784,47.285407426],[5.138574903,47.284730694],[5.137908434,47.284811421],[5.13843977,47.283297666],[5.138719264,47.281276123],[5.138394789,47.280305879]]]],&quot;type&quot;:&quot;MultiPolygon&quot;}"/>
    <s v="47.299874546, 5.136707055"/>
  </r>
  <r>
    <x v="0"/>
    <x v="563"/>
    <s v="21170"/>
    <s v="CA Beaune, Côte et Sud - Communauté Beaune-Chagny-Nolay"/>
    <s v="200006682"/>
    <s v="CA"/>
    <s v="Côte-d'Or"/>
    <s v="21"/>
    <s v="Bourgogne-Franche-Comté"/>
    <s v="27"/>
    <s v="BT &lt;= 36 kVA"/>
    <m/>
    <m/>
    <n v="0"/>
    <n v="0"/>
    <n v="0"/>
    <n v="0"/>
    <n v="0"/>
    <n v="0"/>
    <n v="0"/>
    <n v="0"/>
    <n v="0"/>
    <n v="0"/>
    <s v="{&quot;coordinates&quot;:[[[[4.985814153,46.982618108],[4.987934013,46.981395467],[4.988187596,46.981348767],[4.994400767,46.977758767],[5.002455452,46.973392532],[5.002466513,46.973051899],[5.002814237,46.97235147],[5.003364846,46.972190601],[5.003327829,46.972008414],[5.000767677,46.96903212],[5.000538796,46.969104539],[4.999335035,46.967222368],[4.998880263,46.967341029],[4.997928491,46.966151569],[4.996881995,46.966634424],[4.99627067,46.965827229],[4.997478706,46.965265929],[4.996397644,46.963637384],[4.996302068,46.963649846],[4.99548451,46.962279717],[4.995357883,46.962306225],[4.995005633,46.961530567],[4.995382814,46.961449288],[4.995515308,46.961225438],[4.996004797,46.961157524],[4.996312916,46.960595596],[4.997059419,46.96054124],[4.997401183,46.960213792],[4.998050893,46.960388068],[4.998470896,46.960113299],[4.998745854,46.96046969],[4.998990893,46.960443827],[4.999745379,46.959645387],[5.00025929,46.960024649],[5.000720476,46.960045468],[5.002454996,46.959212889],[5.002712278,46.959233638],[5.003217371,46.959622947],[5.003603014,46.959735132],[5.004204409,46.959705766],[5.004486248,46.959501826],[5.005390788,46.959240223],[5.004565534,46.958376447],[5.004476985,46.958010525],[5.003220293,46.958175567],[5.002240906,46.958085402],[5.001880186,46.958219556],[5.000384729,46.958473372],[4.999237144,46.958814804],[4.998107753,46.958865903],[4.997560295,46.958966353],[4.997156187,46.95927957],[4.996679305,46.959118509],[4.996012039,46.959358824],[4.995077638,46.959275925],[4.994823406,46.958981312],[4.994209296,46.959272033],[4.993519994,46.959414544],[4.991909865,46.960163781],[4.991437826,46.960312434],[4.990968178,46.960240387],[4.990587741,46.960518947],[4.990225529,46.960220785],[4.989905862,46.960292048],[4.98974491,46.960601042],[4.989373717,46.960487662],[4.989178376,46.959969563],[4.988531332,46.96004557],[4.988467531,46.95977738],[4.987703992,46.959904925],[4.986875451,46.958192686],[4.986593914,46.958263283],[4.986618896,46.958692456],[4.985666265,46.958685449],[4.985203651,46.95851779],[4.98449492,46.959027141],[4.983722041,46.959115193],[4.98328671,46.959511756],[4.982464098,46.959606959],[4.981952808,46.959403199],[4.980935611,46.959357634],[4.980770506,46.959446931],[4.980836116,46.960268083],[4.980748577,46.960392073],[4.979765148,46.960622412],[4.979442752,46.960835092],[4.978973859,46.960639597],[4.978813565,46.960932352],[4.978034682,46.960785403],[4.97794143,46.961077007],[4.97755667,46.96120339],[4.977251787,46.961535548],[4.976471832,46.961719139],[4.976112082,46.96199009],[4.975327085,46.962071988],[4.974819161,46.962356281],[4.974151165,46.962508217],[4.972609914,46.962306733],[4.971958346,46.962476389],[4.970953122,46.962580035],[4.970362975,46.962197445],[4.969773296,46.962296682],[4.969586704,46.961905393],[4.968364618,46.962122598],[4.967074266,46.961982503],[4.965731416,46.961954067],[4.965116115,46.961710577],[4.964636651,46.96191058],[4.96453989,46.962107665],[4.964892202,46.962462815],[4.965727307,46.962853865],[4.965502415,46.963144999],[4.965604763,46.963607979],[4.965241295,46.964104116],[4.965240372,46.96433199],[4.965838632,46.96443167],[4.966101401,46.964313711],[4.966694576,46.964599002],[4.966812681,46.965060812],[4.966163084,46.965105212],[4.965803655,46.964916804],[4.965260642,46.965034135],[4.962663708,46.964636154],[4.96096603,46.964656029],[4.960640242,46.964487748],[4.960014536,46.963123127],[4.95928882,46.963099434],[4.95796878,46.963555957],[4.95730886,46.963641912],[4.956778056,46.963587877],[4.955502596,46.963132181],[4.955132548,46.963194294],[4.954510525,46.963746115],[4.95382561,46.963941449],[4.953379737,46.964417327],[4.952540282,46.964559432],[4.952164721,46.964979177],[4.952438297,46.965378026],[4.952831423,46.966718703],[4.953033977,46.968246334],[4.953529322,46.970157173],[4.954835187,46.970103524],[4.957255337,46.969865241],[4.958407437,46.969852888],[4.959448504,46.969935175],[4.96159386,46.970391347],[4.964788061,46.970382006],[4.96463627,46.971490561],[4.964859653,46.97202533],[4.96596083,46.97303508],[4.966690122,46.973153238],[4.97073632,46.973085973],[4.974817377,46.974116737],[4.974974451,46.974094234],[4.976004145,46.973286746],[4.976334339,46.975407473],[4.97711797,46.976649519],[4.977957837,46.977665438],[4.97850619,46.978050509],[4.981061438,46.977469877],[4.981655028,46.978154966],[4.982596684,46.979503238],[4.985814153,46.982618108]]]],&quot;type&quot;:&quot;MultiPolygon&quot;}"/>
    <s v="46.968903274, 4.981361243"/>
  </r>
  <r>
    <x v="0"/>
    <x v="563"/>
    <s v="21170"/>
    <s v="CA Beaune, Côte et Sud - Communauté Beaune-Chagny-Nolay"/>
    <s v="200006682"/>
    <s v="CA"/>
    <s v="Côte-d'Or"/>
    <s v="21"/>
    <s v="Bourgogne-Franche-Comté"/>
    <s v="27"/>
    <s v="BT &gt; 36 kVA"/>
    <n v="1"/>
    <n v="109.30500000000001"/>
    <n v="0"/>
    <n v="0"/>
    <n v="0"/>
    <n v="0"/>
    <n v="0"/>
    <n v="0"/>
    <n v="0"/>
    <n v="0"/>
    <n v="0"/>
    <n v="0"/>
    <s v="{&quot;coordinates&quot;:[[[[4.985814153,46.982618108],[4.987934013,46.981395467],[4.988187596,46.981348767],[4.994400767,46.977758767],[5.002455452,46.973392532],[5.002466513,46.973051899],[5.002814237,46.97235147],[5.003364846,46.972190601],[5.003327829,46.972008414],[5.000767677,46.96903212],[5.000538796,46.969104539],[4.999335035,46.967222368],[4.998880263,46.967341029],[4.997928491,46.966151569],[4.996881995,46.966634424],[4.99627067,46.965827229],[4.997478706,46.965265929],[4.996397644,46.963637384],[4.996302068,46.963649846],[4.99548451,46.962279717],[4.995357883,46.962306225],[4.995005633,46.961530567],[4.995382814,46.961449288],[4.995515308,46.961225438],[4.996004797,46.961157524],[4.996312916,46.960595596],[4.997059419,46.96054124],[4.997401183,46.960213792],[4.998050893,46.960388068],[4.998470896,46.960113299],[4.998745854,46.96046969],[4.998990893,46.960443827],[4.999745379,46.959645387],[5.00025929,46.960024649],[5.000720476,46.960045468],[5.002454996,46.959212889],[5.002712278,46.959233638],[5.003217371,46.959622947],[5.003603014,46.959735132],[5.004204409,46.959705766],[5.004486248,46.959501826],[5.005390788,46.959240223],[5.004565534,46.958376447],[5.004476985,46.958010525],[5.003220293,46.958175567],[5.002240906,46.958085402],[5.001880186,46.958219556],[5.000384729,46.958473372],[4.999237144,46.958814804],[4.998107753,46.958865903],[4.997560295,46.958966353],[4.997156187,46.95927957],[4.996679305,46.959118509],[4.996012039,46.959358824],[4.995077638,46.959275925],[4.994823406,46.958981312],[4.994209296,46.959272033],[4.993519994,46.959414544],[4.991909865,46.960163781],[4.991437826,46.960312434],[4.990968178,46.960240387],[4.990587741,46.960518947],[4.990225529,46.960220785],[4.989905862,46.960292048],[4.98974491,46.960601042],[4.989373717,46.960487662],[4.989178376,46.959969563],[4.988531332,46.96004557],[4.988467531,46.95977738],[4.987703992,46.959904925],[4.986875451,46.958192686],[4.986593914,46.958263283],[4.986618896,46.958692456],[4.985666265,46.958685449],[4.985203651,46.95851779],[4.98449492,46.959027141],[4.983722041,46.959115193],[4.98328671,46.959511756],[4.982464098,46.959606959],[4.981952808,46.959403199],[4.980935611,46.959357634],[4.980770506,46.959446931],[4.980836116,46.960268083],[4.980748577,46.960392073],[4.979765148,46.960622412],[4.979442752,46.960835092],[4.978973859,46.960639597],[4.978813565,46.960932352],[4.978034682,46.960785403],[4.97794143,46.961077007],[4.97755667,46.96120339],[4.977251787,46.961535548],[4.976471832,46.961719139],[4.976112082,46.96199009],[4.975327085,46.962071988],[4.974819161,46.962356281],[4.974151165,46.962508217],[4.972609914,46.962306733],[4.971958346,46.962476389],[4.970953122,46.962580035],[4.970362975,46.962197445],[4.969773296,46.962296682],[4.969586704,46.961905393],[4.968364618,46.962122598],[4.967074266,46.961982503],[4.965731416,46.961954067],[4.965116115,46.961710577],[4.964636651,46.96191058],[4.96453989,46.962107665],[4.964892202,46.962462815],[4.965727307,46.962853865],[4.965502415,46.963144999],[4.965604763,46.963607979],[4.965241295,46.964104116],[4.965240372,46.96433199],[4.965838632,46.96443167],[4.966101401,46.964313711],[4.966694576,46.964599002],[4.966812681,46.965060812],[4.966163084,46.965105212],[4.965803655,46.964916804],[4.965260642,46.965034135],[4.962663708,46.964636154],[4.96096603,46.964656029],[4.960640242,46.964487748],[4.960014536,46.963123127],[4.95928882,46.963099434],[4.95796878,46.963555957],[4.95730886,46.963641912],[4.956778056,46.963587877],[4.955502596,46.963132181],[4.955132548,46.963194294],[4.954510525,46.963746115],[4.95382561,46.963941449],[4.953379737,46.964417327],[4.952540282,46.964559432],[4.952164721,46.964979177],[4.952438297,46.965378026],[4.952831423,46.966718703],[4.953033977,46.968246334],[4.953529322,46.970157173],[4.954835187,46.970103524],[4.957255337,46.969865241],[4.958407437,46.969852888],[4.959448504,46.969935175],[4.96159386,46.970391347],[4.964788061,46.970382006],[4.96463627,46.971490561],[4.964859653,46.97202533],[4.96596083,46.97303508],[4.966690122,46.973153238],[4.97073632,46.973085973],[4.974817377,46.974116737],[4.974974451,46.974094234],[4.976004145,46.973286746],[4.976334339,46.975407473],[4.97711797,46.976649519],[4.977957837,46.977665438],[4.97850619,46.978050509],[4.981061438,46.977469877],[4.981655028,46.978154966],[4.982596684,46.979503238],[4.985814153,46.982618108]]]],&quot;type&quot;:&quot;MultiPolygon&quot;}"/>
    <s v="46.968903274, 4.981361243"/>
  </r>
  <r>
    <x v="0"/>
    <x v="564"/>
    <s v="21169"/>
    <s v="CC de Gevrey-Chambertin et de Nuits-Saint-Georges"/>
    <s v="200070894"/>
    <s v="CC"/>
    <s v="Côte-d'Or"/>
    <s v="21"/>
    <s v="Bourgogne-Franche-Comté"/>
    <s v="27"/>
    <s v="BT &lt;= 36 kVA"/>
    <m/>
    <m/>
    <n v="0"/>
    <n v="0"/>
    <n v="0"/>
    <n v="0"/>
    <n v="0"/>
    <n v="0"/>
    <n v="0"/>
    <n v="0"/>
    <n v="0"/>
    <n v="0"/>
    <s v="{&quot;coordinates&quot;:[[[[4.808007094,47.170986032],[4.808811485,47.170637572],[4.81048687,47.170076474],[4.811751291,47.169939625],[4.812439098,47.169737948],[4.813166728,47.168836837],[4.813582532,47.168597088],[4.814527204,47.168338243],[4.815046138,47.16829859],[4.81648636,47.16777711],[4.81741331,47.167737346],[4.82025892,47.167385558],[4.821105226,47.167148017],[4.82374665,47.16720189],[4.825785315,47.167120226],[4.83014374,47.16660294],[4.833373878,47.165914253],[4.836043366,47.165243374],[4.836616852,47.165023552],[4.837890908,47.164864649],[4.842434007,47.16384867],[4.844006137,47.163874067],[4.845566806,47.163295366],[4.847191009,47.162914648],[4.848067588,47.162756571],[4.849798006,47.162624469],[4.851227699,47.16219457],[4.851311963,47.162379634],[4.854625447,47.161595355],[4.855466207,47.162391464],[4.85604565,47.161734688],[4.856204584,47.160906346],[4.855983844,47.160247991],[4.855956536,47.159762138],[4.85721962,47.159787805],[4.85884812,47.159995804],[4.859970584,47.160537007],[4.860121043,47.160458944],[4.860799392,47.158501975],[4.861054369,47.157246124],[4.86204693,47.157086074],[4.861778552,47.156578884],[4.862005154,47.156106957],[4.862971206,47.155448425],[4.86359949,47.155215876],[4.864699444,47.154612807],[4.865043576,47.154333497],[4.863445062,47.153309214],[4.86132186,47.152151063],[4.860476429,47.151446926],[4.860706361,47.151300943],[4.860786423,47.15079085],[4.857479474,47.14875742],[4.857236785,47.148916208],[4.855951084,47.148188485],[4.856014535,47.148114523],[4.855380453,47.147525831],[4.855669631,47.147222214],[4.854205115,47.146283011],[4.853119589,47.147035242],[4.852420707,47.14709416],[4.851537238,47.147005637],[4.850825564,47.147191727],[4.847799641,47.148330638],[4.846562003,47.148692599],[4.846272374,47.148869223],[4.844308752,47.149618264],[4.843858999,47.149706479],[4.843288257,47.149962319],[4.841573698,47.150430879],[4.839604051,47.150543254],[4.836452633,47.151033668],[4.831241929,47.152225696],[4.831264348,47.15234151],[4.830252271,47.152470987],[4.830288914,47.152694641],[4.827502664,47.152826023],[4.827241326,47.152671656],[4.825726092,47.15306839],[4.824938164,47.153502266],[4.82474734,47.153792544],[4.824264361,47.154109941],[4.823699141,47.154298955],[4.822233003,47.155134328],[4.821317862,47.155438703],[4.820596811,47.15547076],[4.820082088,47.155396907],[4.817079743,47.155349527],[4.813915306,47.156094373],[4.81351842,47.156383359],[4.812184276,47.156635691],[4.811894864,47.156940998],[4.811325614,47.157326329],[4.81111738,47.157651075],[4.810495239,47.158112873],[4.809483217,47.158680722],[4.807247765,47.159813388],[4.806861839,47.159525842],[4.80607855,47.159947806],[4.804655631,47.160982189],[4.803863002,47.161717664],[4.803508984,47.162264395],[4.802995281,47.163562848],[4.802629286,47.163989092],[4.803503198,47.165087625],[4.804217861,47.165609598],[4.804405351,47.166082151],[4.804484256,47.166663559],[4.805458953,47.168244988],[4.806201203,47.168721492],[4.806554426,47.169488629],[4.806829807,47.169824728],[4.807603051,47.170436719],[4.808007094,47.170986032]]]],&quot;type&quot;:&quot;MultiPolygon&quot;}"/>
    <s v="47.158742541, 4.833815229"/>
  </r>
  <r>
    <x v="0"/>
    <x v="565"/>
    <s v="21168"/>
    <s v="CC des Terres d'Auxois"/>
    <s v="200071017"/>
    <s v="CC"/>
    <s v="Côte-d'Or"/>
    <s v="21"/>
    <s v="Bourgogne-Franche-Comté"/>
    <s v="27"/>
    <s v="BT &lt;= 36 kVA"/>
    <m/>
    <m/>
    <n v="0"/>
    <n v="0"/>
    <n v="0"/>
    <n v="0"/>
    <n v="0"/>
    <n v="0"/>
    <n v="0"/>
    <n v="0"/>
    <n v="0"/>
    <n v="0"/>
    <s v="{&quot;coordinates&quot;:[[[[4.662817024,47.407023461],[4.663802556,47.404505357],[4.664139059,47.402144196],[4.664915472,47.399772231],[4.665173115,47.399528135],[4.665918908,47.39702694],[4.666453865,47.395765013],[4.667000983,47.393658328],[4.668445491,47.389627202],[4.669573658,47.387791284],[4.670166821,47.387211905],[4.670609145,47.386174583],[4.670533225,47.385780394],[4.670603206,47.384962718],[4.671108704,47.384166694],[4.671493813,47.382358538],[4.671851331,47.381452086],[4.671899658,47.381046206],[4.672321953,47.380091998],[4.672879544,47.379225883],[4.673597181,47.377457048],[4.673931151,47.376010678],[4.674771468,47.37401316],[4.668892148,47.374755934],[4.664486623,47.376650546],[4.663738437,47.377700331],[4.661738894,47.377425497],[4.661429662,47.377926944],[4.656515592,47.377665732],[4.65642878,47.377172645],[4.654539985,47.377349015],[4.65405393,47.377491894],[4.653915869,47.377743272],[4.654246872,47.377902436],[4.650194933,47.378345407],[4.65011419,47.376669096],[4.64998172,47.376671877],[4.647866853,47.377946242],[4.646635119,47.377117316],[4.644685921,47.378307337],[4.644160633,47.378425519],[4.643750352,47.378100873],[4.642123368,47.378777564],[4.641678326,47.379222347],[4.641827125,47.379579507],[4.641094492,47.379853671],[4.641448739,47.380036853],[4.641610686,47.380736881],[4.64198779,47.381622954],[4.642178844,47.382363988],[4.641990114,47.383084275],[4.642346536,47.383943626],[4.642739405,47.384261319],[4.642349119,47.385413046],[4.642676578,47.38545614],[4.642212875,47.385942606],[4.637903204,47.388430885],[4.636865206,47.388869592],[4.637148202,47.389496787],[4.638286163,47.390376654],[4.637023556,47.391103052],[4.63651524,47.391608129],[4.632180428,47.394034406],[4.632199715,47.394798571],[4.63135608,47.39535515],[4.631321882,47.395625748],[4.630697043,47.396052297],[4.630681293,47.396929502],[4.631472349,47.398173555],[4.632303462,47.39868502],[4.633868185,47.400031643],[4.635691128,47.401971574],[4.637715647,47.402648088],[4.640309595,47.403122051],[4.641679158,47.403714993],[4.643074314,47.404665914],[4.643902527,47.404600185],[4.646488546,47.404638333],[4.646562983,47.404816458],[4.647888491,47.404835499],[4.647962932,47.405013623],[4.648888029,47.404950088],[4.650658284,47.404509892],[4.65265878,47.404784913],[4.655669846,47.405444392],[4.658486297,47.406198411],[4.6613199,47.406604563],[4.661604354,47.406795886],[4.662434992,47.406850644],[4.662817024,47.407023461]]]],&quot;type&quot;:&quot;MultiPolygon&quot;}"/>
    <s v="47.390913656, 4.653419584"/>
  </r>
  <r>
    <x v="0"/>
    <x v="289"/>
    <s v="21166"/>
    <s v="Dijon Métropole"/>
    <s v="242100410"/>
    <s v="ME"/>
    <s v="Côte-d'Or"/>
    <s v="21"/>
    <s v="Bourgogne-Franche-Comté"/>
    <s v="27"/>
    <s v="BT &lt;= 36 kVA"/>
    <n v="62"/>
    <n v="292.911"/>
    <n v="0"/>
    <n v="0"/>
    <n v="0"/>
    <n v="0"/>
    <n v="0"/>
    <n v="0"/>
    <n v="0"/>
    <n v="0"/>
    <n v="0"/>
    <n v="0"/>
    <s v="{&quot;coordinates&quot;:[[[[4.970543974,47.297365308],[4.970630394,47.29791676],[4.970235248,47.298331406],[4.96889385,47.298608118],[4.974032146,47.301511459],[4.978585956,47.303914849],[4.981780401,47.302118737],[4.983387809,47.302018335],[4.985312501,47.301762997],[4.99053968,47.30163834],[4.994330066,47.301359842],[5.004638114,47.299605419],[5.006770721,47.301447068],[5.006963102,47.301741816],[5.006596004,47.301908458],[5.00713425,47.302247656],[5.008611268,47.301847482],[5.009272773,47.30265011],[5.01551881,47.30180427],[5.016372639,47.301591321],[5.017627181,47.301156173],[5.017113012,47.300719347],[5.018053274,47.300305865],[5.020323706,47.299569348],[5.021749228,47.302130858],[5.022885517,47.301755347],[5.02311443,47.301576653],[5.021820687,47.300231286],[5.021398854,47.299927049],[5.021332351,47.299602214],[5.020794673,47.298963193],[5.021313063,47.298738036],[5.022871133,47.297788739],[5.024688898,47.296285561],[5.02547518,47.299339068],[5.028551406,47.296703494],[5.02964431,47.296235016],[5.029219607,47.295855211],[5.028965858,47.295445401],[5.028721569,47.294550033],[5.029026044,47.293324479],[5.029347907,47.292839763],[5.029472178,47.292135169],[5.030446516,47.291123926],[5.031030552,47.290887669],[5.030110343,47.28926839],[5.029164015,47.286255522],[5.029422384,47.286123126],[5.029819268,47.285173315],[5.030697973,47.285241688],[5.031358747,47.284691596],[5.031418647,47.284525747],[5.030674115,47.282825047],[5.029159614,47.28004275],[5.028597605,47.278336141],[5.027075612,47.278856245],[5.026398203,47.279876689],[5.021953244,47.280475662],[5.021293777,47.280498862],[5.013736353,47.281807299],[5.00596017,47.283327043],[5.00573825,47.283444348],[5.00184284,47.28445629],[5.001144164,47.284600722],[4.999053116,47.284848396],[4.998064781,47.285068942],[4.996675367,47.285536825],[4.994759097,47.286002043],[4.993287742,47.286510016],[4.991587953,47.286961555],[4.987994754,47.288500047],[4.985661099,47.289279343],[4.984987885,47.289614151],[4.978926351,47.293536821],[4.970543974,47.297365308]]]],&quot;type&quot;:&quot;MultiPolygon&quot;}"/>
    <s v="47.292610443, 5.00482714"/>
  </r>
  <r>
    <x v="0"/>
    <x v="566"/>
    <s v="21164"/>
    <s v="CC de Pouilly-en-Auxois/Bligny-sur-Ouche"/>
    <s v="200071207"/>
    <s v="CC"/>
    <s v="Côte-d'Or"/>
    <s v="21"/>
    <s v="Bourgogne-Franche-Comté"/>
    <s v="27"/>
    <s v="BT &lt;= 36 kVA"/>
    <m/>
    <m/>
    <n v="0"/>
    <n v="0"/>
    <n v="0"/>
    <n v="0"/>
    <n v="0"/>
    <n v="0"/>
    <n v="0"/>
    <n v="0"/>
    <n v="0"/>
    <n v="0"/>
    <s v="{&quot;coordinates&quot;:[[[[4.578531682,47.195199503],[4.578757021,47.194639949],[4.580408363,47.194956002],[4.582973706,47.194726472],[4.583625921,47.194533863],[4.584592322,47.193974968],[4.585261996,47.193927085],[4.585505838,47.194356868],[4.586493854,47.194800773],[4.587123895,47.195290096],[4.587331471,47.19520621],[4.588154203,47.196225958],[4.588850092,47.196707165],[4.589578211,47.196355902],[4.591309273,47.195164237],[4.594200937,47.200287711],[4.597279217,47.199394373],[4.597606987,47.199131421],[4.596957838,47.197602385],[4.597019876,47.197511484],[4.600096067,47.196865722],[4.600996338,47.196308503],[4.60158248,47.196116706],[4.602370673,47.196011257],[4.602890807,47.195821266],[4.602189309,47.194844965],[4.602904821,47.194606348],[4.603124194,47.195096765],[4.603896356,47.194631342],[4.604611858,47.194392714],[4.604535168,47.194124538],[4.605255981,47.194020002],[4.605097243,47.193392777],[4.605550003,47.193159585],[4.605465272,47.192710528],[4.605253898,47.192400096],[4.60513299,47.19162377],[4.604623001,47.19144354],[4.604294159,47.190205454],[4.604829957,47.190099881],[4.604404404,47.188896452],[4.604947873,47.188517029],[4.607131206,47.188158983],[4.606508469,47.187740802],[4.605180339,47.187542205],[4.604363913,47.187139304],[4.605199512,47.186457778],[4.605032073,47.186246688],[4.606067866,47.185369681],[4.606598286,47.185174126],[4.607816279,47.184340499],[4.608206921,47.184197303],[4.60926428,47.184221334],[4.609726081,47.18389615],[4.609673526,47.183463756],[4.609865804,47.183136014],[4.609530026,47.182595897],[4.610184743,47.182583194],[4.610892029,47.182164544],[4.609485139,47.180122933],[4.608935736,47.179592987],[4.609968959,47.179077965],[4.608666072,47.176358643],[4.607774787,47.175566903],[4.604607484,47.170896875],[4.603751288,47.170480114],[4.60075827,47.171117647],[4.599548638,47.171781803],[4.598909918,47.17237323],[4.598805452,47.172724054],[4.59843143,47.172891303],[4.597993669,47.172512846],[4.597145438,47.172942367],[4.595417881,47.173421822],[4.595127323,47.173687862],[4.594836934,47.174806642],[4.594161394,47.175183336],[4.592884426,47.175541287],[4.592574458,47.176089433],[4.591732425,47.175570636],[4.591128841,47.175433957],[4.589778578,47.175367861],[4.58952512,47.176131334],[4.587980061,47.175640169],[4.585888004,47.174510843],[4.584482368,47.174042935],[4.583949177,47.173918762],[4.582767964,47.174076289],[4.579293368,47.173527627],[4.578578565,47.173108753],[4.578609142,47.172350145],[4.57802023,47.171990783],[4.57755138,47.171988168],[4.576425411,47.172272743],[4.575146262,47.173279763],[4.57310327,47.173365168],[4.572580619,47.173465016],[4.572263832,47.173786281],[4.571895512,47.17446843],[4.571643376,47.174742892],[4.570682445,47.175436681],[4.569584252,47.175998153],[4.568608821,47.176331936],[4.56813899,47.176160909],[4.566634284,47.17645952],[4.564679434,47.177082958],[4.563628771,47.1771926],[4.562103073,47.176997082],[4.56019359,47.176408713],[4.56067097,47.175201067],[4.557259039,47.173617173],[4.556519243,47.172830214],[4.555956078,47.171985949],[4.555201529,47.171281121],[4.554934971,47.17124148],[4.554535999,47.171600718],[4.552922153,47.171638584],[4.552452643,47.171750234],[4.552384858,47.172055498],[4.551188573,47.172516358],[4.550752323,47.172361921],[4.550037188,47.172656942],[4.549472841,47.17314444],[4.548506031,47.173183488],[4.547990712,47.17344791],[4.546662645,47.173782619],[4.545958896,47.174383618],[4.545437477,47.174528349],[4.542510552,47.173954168],[4.54216503,47.173601289],[4.543778389,47.172715351],[4.543157079,47.171678202],[4.542220489,47.171296282],[4.54223271,47.171492418],[4.541747642,47.171891478],[4.541083098,47.172709836],[4.540976896,47.172966979],[4.540397042,47.173238529],[4.540652461,47.173719576],[4.541409487,47.174470385],[4.545275868,47.175430962],[4.546815793,47.17594167],[4.547962363,47.176549464],[4.549873975,47.178087986],[4.551638047,47.179269172],[4.553198261,47.179836253],[4.553854278,47.17982385],[4.554593175,47.180623444],[4.554890182,47.181166934],[4.555119322,47.181326839],[4.555781296,47.182113951],[4.556070122,47.182693566],[4.556163546,47.183366753],[4.556864446,47.183854384],[4.556875488,47.18409916],[4.557735604,47.184382943],[4.558193617,47.184418202],[4.559170201,47.184755336],[4.560714771,47.185047889],[4.563225136,47.184940193],[4.564432853,47.185411932],[4.565111238,47.185848493],[4.567448587,47.188098641],[4.568596628,47.190326136],[4.569148176,47.191845839],[4.569364542,47.192742463],[4.569472534,47.193908891],[4.569695545,47.194489364],[4.570238114,47.194838591],[4.573536231,47.195045961],[4.574448821,47.193501883],[4.577304413,47.193351375],[4.577704466,47.193434171],[4.57737828,47.19510536],[4.578531682,47.195199503]]]],&quot;type&quot;:&quot;MultiPolygon&quot;}"/>
    <s v="47.183366064, 4.583110378"/>
  </r>
  <r>
    <x v="0"/>
    <x v="566"/>
    <s v="21164"/>
    <s v="CC de Pouilly-en-Auxois/Bligny-sur-Ouche"/>
    <s v="200071207"/>
    <s v="CC"/>
    <s v="Côte-d'Or"/>
    <s v="21"/>
    <s v="Bourgogne-Franche-Comté"/>
    <s v="27"/>
    <s v="BT &gt; 36 kVA"/>
    <n v="2"/>
    <n v="175.767"/>
    <n v="0"/>
    <n v="0"/>
    <n v="0"/>
    <n v="0"/>
    <n v="0"/>
    <n v="0"/>
    <n v="0"/>
    <n v="0"/>
    <n v="0"/>
    <n v="0"/>
    <s v="{&quot;coordinates&quot;:[[[[4.578531682,47.195199503],[4.578757021,47.194639949],[4.580408363,47.194956002],[4.582973706,47.194726472],[4.583625921,47.194533863],[4.584592322,47.193974968],[4.585261996,47.193927085],[4.585505838,47.194356868],[4.586493854,47.194800773],[4.587123895,47.195290096],[4.587331471,47.19520621],[4.588154203,47.196225958],[4.588850092,47.196707165],[4.589578211,47.196355902],[4.591309273,47.195164237],[4.594200937,47.200287711],[4.597279217,47.199394373],[4.597606987,47.199131421],[4.596957838,47.197602385],[4.597019876,47.197511484],[4.600096067,47.196865722],[4.600996338,47.196308503],[4.60158248,47.196116706],[4.602370673,47.196011257],[4.602890807,47.195821266],[4.602189309,47.194844965],[4.602904821,47.194606348],[4.603124194,47.195096765],[4.603896356,47.194631342],[4.604611858,47.194392714],[4.604535168,47.194124538],[4.605255981,47.194020002],[4.605097243,47.193392777],[4.605550003,47.193159585],[4.605465272,47.192710528],[4.605253898,47.192400096],[4.60513299,47.19162377],[4.604623001,47.19144354],[4.604294159,47.190205454],[4.604829957,47.190099881],[4.604404404,47.188896452],[4.604947873,47.188517029],[4.607131206,47.188158983],[4.606508469,47.187740802],[4.605180339,47.187542205],[4.604363913,47.187139304],[4.605199512,47.186457778],[4.605032073,47.186246688],[4.606067866,47.185369681],[4.606598286,47.185174126],[4.607816279,47.184340499],[4.608206921,47.184197303],[4.60926428,47.184221334],[4.609726081,47.18389615],[4.609673526,47.183463756],[4.609865804,47.183136014],[4.609530026,47.182595897],[4.610184743,47.182583194],[4.610892029,47.182164544],[4.609485139,47.180122933],[4.608935736,47.179592987],[4.609968959,47.179077965],[4.608666072,47.176358643],[4.607774787,47.175566903],[4.604607484,47.170896875],[4.603751288,47.170480114],[4.60075827,47.171117647],[4.599548638,47.171781803],[4.598909918,47.17237323],[4.598805452,47.172724054],[4.59843143,47.172891303],[4.597993669,47.172512846],[4.597145438,47.172942367],[4.595417881,47.173421822],[4.595127323,47.173687862],[4.594836934,47.174806642],[4.594161394,47.175183336],[4.592884426,47.175541287],[4.592574458,47.176089433],[4.591732425,47.175570636],[4.591128841,47.175433957],[4.589778578,47.175367861],[4.58952512,47.176131334],[4.587980061,47.175640169],[4.585888004,47.174510843],[4.584482368,47.174042935],[4.583949177,47.173918762],[4.582767964,47.174076289],[4.579293368,47.173527627],[4.578578565,47.173108753],[4.578609142,47.172350145],[4.57802023,47.171990783],[4.57755138,47.171988168],[4.576425411,47.172272743],[4.575146262,47.173279763],[4.57310327,47.173365168],[4.572580619,47.173465016],[4.572263832,47.173786281],[4.571895512,47.17446843],[4.571643376,47.174742892],[4.570682445,47.175436681],[4.569584252,47.175998153],[4.568608821,47.176331936],[4.56813899,47.176160909],[4.566634284,47.17645952],[4.564679434,47.177082958],[4.563628771,47.1771926],[4.562103073,47.176997082],[4.56019359,47.176408713],[4.56067097,47.175201067],[4.557259039,47.173617173],[4.556519243,47.172830214],[4.555956078,47.171985949],[4.555201529,47.171281121],[4.554934971,47.17124148],[4.554535999,47.171600718],[4.552922153,47.171638584],[4.552452643,47.171750234],[4.552384858,47.172055498],[4.551188573,47.172516358],[4.550752323,47.172361921],[4.550037188,47.172656942],[4.549472841,47.17314444],[4.548506031,47.173183488],[4.547990712,47.17344791],[4.546662645,47.173782619],[4.545958896,47.174383618],[4.545437477,47.174528349],[4.542510552,47.173954168],[4.54216503,47.173601289],[4.543778389,47.172715351],[4.543157079,47.171678202],[4.542220489,47.171296282],[4.54223271,47.171492418],[4.541747642,47.171891478],[4.541083098,47.172709836],[4.540976896,47.172966979],[4.540397042,47.173238529],[4.540652461,47.173719576],[4.541409487,47.174470385],[4.545275868,47.175430962],[4.546815793,47.17594167],[4.547962363,47.176549464],[4.549873975,47.178087986],[4.551638047,47.179269172],[4.553198261,47.179836253],[4.553854278,47.17982385],[4.554593175,47.180623444],[4.554890182,47.181166934],[4.555119322,47.181326839],[4.555781296,47.182113951],[4.556070122,47.182693566],[4.556163546,47.183366753],[4.556864446,47.183854384],[4.556875488,47.18409916],[4.557735604,47.184382943],[4.558193617,47.184418202],[4.559170201,47.184755336],[4.560714771,47.185047889],[4.563225136,47.184940193],[4.564432853,47.185411932],[4.565111238,47.185848493],[4.567448587,47.188098641],[4.568596628,47.190326136],[4.569148176,47.191845839],[4.569364542,47.192742463],[4.569472534,47.193908891],[4.569695545,47.194489364],[4.570238114,47.194838591],[4.573536231,47.195045961],[4.574448821,47.193501883],[4.577304413,47.193351375],[4.577704466,47.193434171],[4.57737828,47.19510536],[4.578531682,47.195199503]]]],&quot;type&quot;:&quot;MultiPolygon&quot;}"/>
    <s v="47.183366064, 4.583110378"/>
  </r>
  <r>
    <x v="0"/>
    <x v="290"/>
    <s v="21163"/>
    <s v="CC Tille et Venelle"/>
    <s v="200070910"/>
    <s v="CC"/>
    <s v="Côte-d'Or"/>
    <s v="21"/>
    <s v="Bourgogne-Franche-Comté"/>
    <s v="27"/>
    <s v="BT &lt;= 36 kVA"/>
    <m/>
    <m/>
    <n v="0"/>
    <n v="0"/>
    <n v="0"/>
    <n v="0"/>
    <n v="0"/>
    <n v="0"/>
    <n v="0"/>
    <n v="0"/>
    <n v="0"/>
    <n v="0"/>
    <s v="{&quot;coordinates&quot;:[[[[5.256225133,47.576552611],[5.256630954,47.576677134],[5.260463284,47.578651565],[5.266220299,47.580530873],[5.268533012,47.581462965],[5.269064815,47.581449922],[5.27121395,47.580630076],[5.271740588,47.580527071],[5.273138416,47.580536765],[5.274811116,47.580719382],[5.275551295,47.580880545],[5.277394829,47.581510942],[5.277888592,47.581573343],[5.27801859,47.581438431],[5.278937432,47.581669025],[5.280632808,47.581882633],[5.282470413,47.582247421],[5.284020201,47.582417003],[5.28815086,47.583274389],[5.289750827,47.583526659],[5.291343919,47.583928525],[5.293536663,47.584873293],[5.294743944,47.583233152],[5.295651244,47.582480493],[5.29609124,47.582746488],[5.296414075,47.582485292],[5.296070218,47.582133659],[5.296019966,47.580902758],[5.296224048,47.580077481],[5.298333332,47.577908951],[5.299102076,47.57737241],[5.298495922,47.576522568],[5.300445506,47.575224328],[5.299947354,47.574688443],[5.299290434,47.57361718],[5.299118558,47.57290106],[5.302150193,47.573186165],[5.302188512,47.57213001],[5.30207202,47.571495648],[5.303760552,47.57149383],[5.305097851,47.570876675],[5.308563244,47.569623066],[5.310098191,47.569486416],[5.311264292,47.569497536],[5.311967929,47.566109358],[5.312417864,47.564454292],[5.311822976,47.564481394],[5.311563469,47.565156523],[5.311348306,47.565165289],[5.310265915,47.564872454],[5.309186976,47.564412945],[5.309532334,47.563722614],[5.309497805,47.562893021],[5.309657001,47.562236093],[5.310389179,47.560707819],[5.310354698,47.559971878],[5.310301347,47.556984111],[5.310530248,47.556370824],[5.310078959,47.555501757],[5.310364177,47.555114285],[5.311132743,47.55439935],[5.31191915,47.553267114],[5.31179663,47.552279869],[5.311292514,47.551573046],[5.311282073,47.551393148],[5.311999125,47.551149299],[5.312186049,47.550919561],[5.31220165,47.550019629],[5.311914427,47.549621889],[5.310915978,47.549602059],[5.310015232,47.548949919],[5.309333349,47.548652745],[5.308628053,47.54790577],[5.307549496,47.547354388],[5.30746108,47.546785206],[5.307596056,47.545845089],[5.307836246,47.545493633],[5.30916466,47.544625339],[5.310011418,47.544245653],[5.311124959,47.544007458],[5.312049516,47.544227766],[5.313271316,47.54418642],[5.314492936,47.543434548],[5.315001499,47.543016512],[5.315810853,47.54205128],[5.316196969,47.541815776],[5.317181536,47.541610702],[5.320239291,47.541555288],[5.322624612,47.535023054],[5.322991159,47.533543376],[5.322553359,47.533933927],[5.321194062,47.533559365],[5.321012242,47.533598106],[5.321604081,47.534641746],[5.320542734,47.535831772],[5.31909684,47.535576879],[5.318549606,47.536817892],[5.318301827,47.537175829],[5.317777404,47.53756358],[5.317595145,47.537500564],[5.316346675,47.536186289],[5.316402652,47.53600507],[5.317031546,47.535358597],[5.318526644,47.533958257],[5.317513702,47.533597476],[5.31714984,47.533915393],[5.316436295,47.533282993],[5.315128108,47.534025807],[5.314837193,47.533971249],[5.314418194,47.534152471],[5.314005048,47.534100338],[5.313408745,47.533349424],[5.314739591,47.532699835],[5.314318052,47.532392119],[5.313295451,47.532943732],[5.312618115,47.532501503],[5.312090123,47.532560607],[5.311692665,47.532071396],[5.311776899,47.531713115],[5.311579057,47.531135295],[5.308946057,47.531929521],[5.309117358,47.532601526],[5.308945558,47.532872387],[5.308984543,47.533251638],[5.308444373,47.53352169],[5.306945883,47.533277596],[5.306809143,47.533190249],[5.30635086,47.532122284],[5.302403323,47.532252558],[5.302493261,47.532611893],[5.302963762,47.532730473],[5.303246676,47.533494835],[5.303566787,47.533486708],[5.303565895,47.532663642],[5.304077741,47.532661631],[5.304740897,47.533486012],[5.304772676,47.534068926],[5.304214616,47.535775653],[5.304421114,47.536339804],[5.304044315,47.537902462],[5.303459311,47.538676769],[5.303212022,47.538770807],[5.301064077,47.539104995],[5.300180048,47.539112536],[5.29869952,47.539443415],[5.298355275,47.539416883],[5.29727949,47.53904726],[5.295515668,47.538077021],[5.294547958,47.537373853],[5.291813652,47.536003915],[5.291530513,47.5356961],[5.291024033,47.535420589],[5.290113772,47.535217848],[5.288129753,47.535217187],[5.285756706,47.534079557],[5.285291537,47.53448941],[5.284836622,47.534299313],[5.282848859,47.534926299],[5.28020541,47.535956904],[5.279903867,47.535933085],[5.279156945,47.536316904],[5.277963995,47.536438379],[5.277290435,47.536640648],[5.276822358,47.536640786],[5.276492638,47.53698582],[5.275869413,47.537308668],[5.275815212,47.537534856],[5.274977576,47.538006867],[5.27446068,47.538047571],[5.274332652,47.537788919],[5.273347427,47.538011653],[5.27252615,47.538087101],[5.273383886,47.540432429],[5.273558518,47.541192661],[5.273941657,47.542039777],[5.273975494,47.543491647],[5.272840326,47.543662367],[5.271772636,47.544263107],[5.271386119,47.54399328],[5.271200372,47.544222928],[5.272416429,47.544890826],[5.270424661,47.546156128],[5.270274483,47.546534565],[5.268944012,47.547056646],[5.266521709,47.548272621],[5.265370382,47.549006398],[5.262796774,47.550171201],[5.259954042,47.551202482],[5.260372428,47.551628416],[5.259307486,47.551829157],[5.258854704,47.552005423],[5.255728819,47.553769688],[5.252799973,47.555574183],[5.249256946,47.557424666],[5.249198711,47.557558162],[5.249579412,47.558448617],[5.250317918,47.559779716],[5.251254525,47.561106985],[5.251414877,47.561597363],[5.251454512,47.562316997],[5.251733848,47.563041909],[5.252245456,47.563027528],[5.253566777,47.563253243],[5.253984677,47.563603566],[5.253969989,47.564548473],[5.254253065,47.564856376],[5.254838067,47.565225078],[5.256474969,47.565014222],[5.257677206,47.565253902],[5.259014619,47.565826839],[5.260502214,47.566049257],[5.260915374,47.566568942],[5.259626982,47.568728991],[5.259866986,47.569338481],[5.259684199,47.570301953],[5.259615476,47.571697254],[5.259104305,47.572070055],[5.257394912,47.572428227],[5.256939936,47.572619831],[5.256244951,47.573052006],[5.256359126,47.574242953],[5.256813408,47.574507016],[5.256534308,47.574924841],[5.256364352,47.575469326],[5.256225133,47.576552611]]]],&quot;type&quot;:&quot;MultiPolygon&quot;}"/>
    <s v="47.558356031, 5.285555428"/>
  </r>
  <r>
    <x v="0"/>
    <x v="567"/>
    <s v="21162"/>
    <s v="CC de Gevrey-Chambertin et de Nuits-Saint-Georges"/>
    <s v="200070894"/>
    <s v="CC"/>
    <s v="Côte-d'Or"/>
    <s v="21"/>
    <s v="Bourgogne-Franche-Comté"/>
    <s v="27"/>
    <s v="BT &lt;= 36 kVA"/>
    <m/>
    <m/>
    <n v="0"/>
    <n v="0"/>
    <n v="0"/>
    <n v="0"/>
    <n v="0"/>
    <n v="0"/>
    <n v="0"/>
    <n v="0"/>
    <n v="0"/>
    <n v="0"/>
    <s v="{&quot;coordinates&quot;:[[[[4.903147804,47.142869596],[4.904147692,47.142964814],[4.90535896,47.142729642],[4.905726427,47.142782126],[4.90609863,47.143266799],[4.906818312,47.143499893],[4.906808535,47.143857576],[4.907106557,47.144259716],[4.907919707,47.144149951],[4.909821197,47.144767885],[4.910215906,47.144583059],[4.911012355,47.144597826],[4.911987855,47.144488053],[4.912390142,47.144591273],[4.912665139,47.144455246],[4.912188405,47.144076786],[4.912302659,47.143539966],[4.919803005,47.140926615],[4.919730447,47.14070538],[4.920526448,47.140449919],[4.921137847,47.139681495],[4.921122709,47.139108989],[4.921779055,47.138417263],[4.92273138,47.138438364],[4.92365444,47.138194277],[4.923681919,47.138039824],[4.925709669,47.13569254],[4.926999388,47.133931173],[4.92723293,47.133929984],[4.927210128,47.133071224],[4.92688388,47.132989303],[4.926642358,47.131106639],[4.92675529,47.130906633],[4.926645012,47.13036903],[4.926364259,47.12993513],[4.92698199,47.129312455],[4.926504188,47.128534218],[4.926493629,47.128054391],[4.926674553,47.127910889],[4.926389693,47.127324861],[4.926193619,47.127339834],[4.925913526,47.126517776],[4.92623957,47.126447506],[4.925351113,47.124921425],[4.924902157,47.124321014],[4.924401317,47.124521169],[4.92365388,47.12380144],[4.923175351,47.12348069],[4.919798422,47.120799963],[4.919008818,47.12026372],[4.917830142,47.119174671],[4.9166471,47.118332439],[4.915201754,47.116938888],[4.914010139,47.116001311],[4.910595055,47.113706398],[4.908560708,47.112621485],[4.906219119,47.111052594],[4.905272042,47.110606211],[4.904490465,47.109616754],[4.904191774,47.109488389],[4.903217887,47.109290087],[4.902768165,47.108806679],[4.902355475,47.109334898],[4.902217098,47.110048622],[4.901682058,47.110549132],[4.900704714,47.11085158],[4.899753279,47.111215734],[4.89992919,47.111977424],[4.899899112,47.112546175],[4.898625812,47.114035008],[4.898578853,47.114312252],[4.897096803,47.115194811],[4.895096521,47.116122766],[4.892347155,47.117811312],[4.89217055,47.117741256],[4.891549326,47.118121548],[4.891431616,47.118338708],[4.890390963,47.118910467],[4.887573142,47.120988153],[4.886153221,47.12278902],[4.887438625,47.123701931],[4.888958297,47.12625272],[4.891252254,47.128114514],[4.891399075,47.128387685],[4.891584774,47.129392373],[4.89167101,47.130570693],[4.892408968,47.132457899],[4.893087675,47.133784121],[4.894486361,47.134492478],[4.895882832,47.135024344],[4.899100827,47.135676702],[4.90230196,47.136447221],[4.902775743,47.136633951],[4.903401236,47.137229738],[4.904122859,47.138416507],[4.904123395,47.138767716],[4.903673088,47.139021879],[4.904036828,47.139156381],[4.903455505,47.141081432],[4.903147804,47.142869596]]]],&quot;type&quot;:&quot;MultiPolygon&quot;}"/>
    <s v="47.127485072, 4.907818655"/>
  </r>
  <r>
    <x v="0"/>
    <x v="568"/>
    <s v="21161"/>
    <s v="CC du Pays Châtillonnais"/>
    <s v="242101434"/>
    <s v="CC"/>
    <s v="Côte-d'Or"/>
    <s v="21"/>
    <s v="Bourgogne-Franche-Comté"/>
    <s v="27"/>
    <s v="BT &lt;= 36 kVA"/>
    <m/>
    <m/>
    <n v="0"/>
    <n v="0"/>
    <n v="0"/>
    <n v="0"/>
    <n v="0"/>
    <n v="0"/>
    <n v="0"/>
    <n v="0"/>
    <n v="0"/>
    <n v="0"/>
    <s v="{&quot;coordinates&quot;:[[[[4.613202048,47.935761082],[4.612896708,47.935587047],[4.61310575,47.934884773],[4.613066023,47.934194915],[4.612710367,47.933246554],[4.612236745,47.93255905],[4.611373143,47.93014413],[4.611553579,47.929778899],[4.611632099,47.929100919],[4.612255101,47.927961797],[4.612561422,47.927640743],[4.61218624,47.927326344],[4.611685192,47.926571701],[4.610963449,47.923796569],[4.610974738,47.92249211],[4.61082733,47.922179983],[4.609437407,47.920991946],[4.609488066,47.920631196],[4.608390286,47.919978328],[4.608350235,47.919054431],[4.601878749,47.919285994],[4.600423001,47.919147414],[4.59807316,47.919644783],[4.595906545,47.920714803],[4.59537385,47.921080295],[4.595313953,47.921404258],[4.595066382,47.921632654],[4.5938912,47.922410124],[4.593494149,47.922254387],[4.592416537,47.922580448],[4.591594693,47.922772515],[4.588293907,47.922826196],[4.585749268,47.922774164],[4.584300133,47.922634395],[4.582215323,47.92255358],[4.580759321,47.922362552],[4.579986859,47.922460259],[4.57724254,47.921906654],[4.575063744,47.921139272],[4.573079665,47.92061408],[4.568172819,47.921010043],[4.567177419,47.921131345],[4.566555037,47.921323274],[4.568332587,47.921431872],[4.56818149,47.923116236],[4.567821,47.923470299],[4.568306145,47.924570083],[4.568452442,47.924535725],[4.569128966,47.926626692],[4.569547557,47.927240389],[4.570646318,47.927575854],[4.573855088,47.928157597],[4.575175932,47.928663769],[4.577155548,47.929703862],[4.577962567,47.93035912],[4.5785088,47.931026879],[4.5802567,47.931881906],[4.580831937,47.93293722],[4.580729324,47.933764018],[4.580858816,47.934333857],[4.581330397,47.935235739],[4.581737401,47.935588511],[4.582680245,47.936077185],[4.583144119,47.936449889],[4.583393373,47.936992007],[4.583972236,47.937177732],[4.584705411,47.937641312],[4.584598008,47.938261148],[4.584714052,47.938558425],[4.585288645,47.938914324],[4.586212782,47.939804679],[4.586377792,47.940663872],[4.5863646,47.941521869],[4.586054104,47.943458628],[4.585754056,47.944535625],[4.585861473,47.945484705],[4.584694463,47.945974813],[4.584681583,47.946261225],[4.58410797,47.9465687],[4.583169602,47.947314044],[4.581712369,47.947958351],[4.580332856,47.94842427],[4.579836899,47.948686572],[4.579056605,47.949434257],[4.579124,47.949942818],[4.580016582,47.950400684],[4.579930554,47.951021122],[4.579127699,47.951912227],[4.578517855,47.952311071],[4.577897936,47.952416608],[4.577532611,47.952297296],[4.577130764,47.953247812],[4.577111354,47.953676528],[4.57834461,47.957205528],[4.579641779,47.957026081],[4.580184778,47.95676585],[4.581169454,47.955858793],[4.581933244,47.955364253],[4.583925016,47.953677612],[4.58452624,47.952542559],[4.584910424,47.952261043],[4.586953438,47.951801417],[4.588044066,47.951710175],[4.588336526,47.951543301],[4.590881291,47.950883297],[4.592343429,47.950804988],[4.592582509,47.950735139],[4.592861799,47.950264191],[4.592839431,47.949742424],[4.593095684,47.948995449],[4.593107432,47.948449816],[4.595649871,47.948298306],[4.599792328,47.953842552],[4.600742107,47.952990707],[4.600782938,47.952745317],[4.599764575,47.950345955],[4.59890542,47.949047067],[4.59855271,47.948191347],[4.598037524,47.947456651],[4.598763629,47.946921102],[4.599146805,47.946832177],[4.60140321,47.946395493],[4.602145281,47.946345772],[4.602522251,47.945874367],[4.602675216,47.944551795],[4.602633478,47.94374675],[4.602862375,47.942809295],[4.60344315,47.942034462],[4.605188954,47.940182463],[4.606106692,47.939433615],[4.606648271,47.93873851],[4.607829193,47.938100365],[4.608571806,47.937895772],[4.610645384,47.936834913],[4.611469344,47.936619284],[4.612368328,47.936095675],[4.613202048,47.935761082]]]],&quot;type&quot;:&quot;MultiPolygon&quot;}"/>
    <s v="47.933853839, 4.593057339"/>
  </r>
  <r>
    <x v="0"/>
    <x v="569"/>
    <s v="21158"/>
    <s v="CC Mirebellois et Fontenois"/>
    <s v="200072825"/>
    <s v="CC"/>
    <s v="Côte-d'Or"/>
    <s v="21"/>
    <s v="Bourgogne-Franche-Comté"/>
    <s v="27"/>
    <s v="BT &lt;= 36 kVA"/>
    <m/>
    <m/>
    <n v="0"/>
    <n v="0"/>
    <n v="0"/>
    <n v="0"/>
    <n v="0"/>
    <n v="0"/>
    <n v="0"/>
    <n v="0"/>
    <n v="0"/>
    <n v="0"/>
    <s v="{&quot;coordinates&quot;:[[[[5.355716061,47.591695912],[5.355786467,47.592115033],[5.356682189,47.592925426],[5.356204327,47.593258362],[5.356766662,47.593783716],[5.357367015,47.593813014],[5.359290475,47.59371831],[5.359500515,47.593892366],[5.360828524,47.596197855],[5.362632713,47.598671091],[5.364029039,47.598634711],[5.364523708,47.5991623],[5.365533638,47.600531336],[5.365546225,47.60075531],[5.364764233,47.601045815],[5.364706398,47.601182965],[5.365715001,47.602551126],[5.3655151,47.603118001],[5.366838941,47.604957937],[5.368227872,47.604601075],[5.368659447,47.605174953],[5.369191462,47.605161454],[5.369802177,47.605511065],[5.370890613,47.604744232],[5.371196929,47.604895601],[5.373036326,47.604069363],[5.373840369,47.604484362],[5.374273072,47.604393614],[5.375798949,47.604602103],[5.37618733,47.604293423],[5.376932974,47.604472754],[5.377873053,47.60342701],[5.37815393,47.603634712],[5.379419337,47.603197383],[5.380456752,47.602634114],[5.381293059,47.601950667],[5.381654699,47.601461507],[5.382094758,47.601058997],[5.383493225,47.601307808],[5.38506246,47.601236127],[5.385722644,47.600993],[5.385779805,47.600633422],[5.386078399,47.600432804],[5.386954415,47.600282514],[5.387595526,47.600357652],[5.387513652,47.59995589],[5.386620585,47.599784145],[5.386399613,47.599397835],[5.386671687,47.599080689],[5.387217973,47.599209098],[5.387692248,47.599126453],[5.387994619,47.598891533],[5.387986584,47.598533287],[5.387470191,47.598180039],[5.38663457,47.598220544],[5.386522661,47.597980591],[5.386931841,47.597782211],[5.38762742,47.597825616],[5.387890031,47.597713981],[5.387888406,47.597350201],[5.387653326,47.596499508],[5.387075412,47.59652664],[5.387189946,47.596259541],[5.387615444,47.59595006],[5.38924335,47.595348509],[5.388386878,47.595070667],[5.388536035,47.594655171],[5.385540501,47.594919964],[5.386169285,47.593975962],[5.384675097,47.592682727],[5.382764554,47.590827942],[5.381644069,47.591075048],[5.380763071,47.59179724],[5.379312568,47.591151428],[5.379027409,47.591234688],[5.377957715,47.590889076],[5.378001127,47.590249717],[5.378265271,47.589754446],[5.378169918,47.589137726],[5.377713102,47.589162345],[5.377139618,47.589466701],[5.377200756,47.588447858],[5.376024954,47.588587975],[5.375515384,47.586678423],[5.375597543,47.586191365],[5.37505157,47.586215988],[5.37317955,47.585964109],[5.37333423,47.585461169],[5.372943211,47.585258399],[5.371814233,47.584922944],[5.371663145,47.584637846],[5.369963769,47.584435538],[5.368166091,47.584657548],[5.36750094,47.584575591],[5.36711233,47.584366449],[5.366834847,47.583421121],[5.366244834,47.583322324],[5.364865163,47.582222837],[5.364466555,47.58160685],[5.363246937,47.580573442],[5.362894741,47.579952908],[5.365314318,47.578720582],[5.364111794,47.577531044],[5.360332873,47.575588579],[5.360395792,47.574934422],[5.360052776,47.572020044],[5.360204665,47.571271331],[5.360780059,47.5707716],[5.361466674,47.569988647],[5.361886998,47.569744197],[5.362691808,47.569498262],[5.363868237,47.568509055],[5.36399971,47.568082239],[5.365152268,47.567907584],[5.365917357,47.56757688],[5.366431061,47.56724857],[5.366419618,47.566749906],[5.365575885,47.566235706],[5.365134033,47.565481914],[5.364809191,47.564455587],[5.36347118,47.561970215],[5.363568405,47.560709295],[5.363323142,47.560187452],[5.363022391,47.559944998],[5.362777054,47.559722133],[5.361090255,47.558701768],[5.360215536,47.559319232],[5.359279536,47.55960383],[5.358641837,47.559684269],[5.358055796,47.559096364],[5.35788876,47.558597243],[5.35717896,47.557525546],[5.356508588,47.556924929],[5.356173745,47.556421091],[5.35633217,47.556091896],[5.355918957,47.555530206],[5.356428342,47.554954376],[5.356603959,47.55450236],[5.356221243,47.554481277],[5.35596039,47.554056091],[5.3554465,47.553805317],[5.354550566,47.553971099],[5.353684961,47.554463157],[5.35146963,47.554815834],[5.350152681,47.554816268],[5.342066893,47.553137361],[5.34005902,47.554825646],[5.336534495,47.556210194],[5.336233548,47.556446759],[5.339740153,47.5586629],[5.341838765,47.560528998],[5.344947947,47.561772291],[5.346768528,47.562390356],[5.348159227,47.562671246],[5.349793768,47.562687854],[5.34966941,47.563006446],[5.349982537,47.563591786],[5.349895692,47.563946543],[5.347715662,47.564506451],[5.346911444,47.564917068],[5.346497156,47.564754303],[5.346434887,47.565548021],[5.346565946,47.566472028],[5.345531853,47.567133104],[5.345244048,47.567518013],[5.345180421,47.56919067],[5.345401598,47.569227647],[5.345363814,47.569821854],[5.345194779,47.570366469],[5.345678294,47.570650318],[5.344239513,47.573280859],[5.343259995,47.576342508],[5.342756031,47.577262157],[5.342729968,47.578215433],[5.342028512,47.580155731],[5.342359888,47.581672759],[5.342035106,47.582795023],[5.342027645,47.583231924],[5.342477284,47.583044595],[5.343019435,47.583388513],[5.3448021,47.584309053],[5.346159701,47.584460064],[5.346956306,47.584353991],[5.35083337,47.583473573],[5.352023604,47.582725565],[5.351958271,47.582420704],[5.353530483,47.581311073],[5.35444023,47.580210287],[5.354818007,47.579602012],[5.354833442,47.578442724],[5.354926072,47.578098654],[5.357370241,47.577059612],[5.360145874,47.579518664],[5.360406659,47.579848384],[5.356992924,47.580844042],[5.356895898,47.581450255],[5.356127218,47.582429342],[5.355960652,47.583239575],[5.356013177,47.584882871],[5.355868406,47.586700347],[5.355361998,47.586716874],[5.355380967,47.587086606],[5.356439164,47.587176905],[5.35663613,47.587809596],[5.355521922,47.58792845],[5.35561012,47.588781264],[5.356031461,47.590215393],[5.356704963,47.590364786],[5.357091005,47.591299834],[5.356986235,47.591459542],[5.355716061,47.591695912]]]],&quot;type&quot;:&quot;MultiPolygon&quot;}"/>
    <s v="47.580389843, 5.360944654"/>
  </r>
  <r>
    <x v="0"/>
    <x v="570"/>
    <s v="21157"/>
    <s v="CC du Pays Châtillonnais"/>
    <s v="242101434"/>
    <s v="CC"/>
    <s v="Côte-d'Or"/>
    <s v="21"/>
    <s v="Bourgogne-Franche-Comté"/>
    <s v="27"/>
    <s v="BT &lt;= 36 kVA"/>
    <m/>
    <m/>
    <n v="0"/>
    <n v="0"/>
    <n v="0"/>
    <n v="0"/>
    <n v="0"/>
    <n v="0"/>
    <n v="0"/>
    <n v="0"/>
    <n v="0"/>
    <n v="0"/>
    <s v="{&quot;coordinates&quot;:[[[[4.960489605,47.732816237],[4.95999321,47.730823118],[4.956132549,47.72846133],[4.95451913,47.727622173],[4.953089644,47.726994203],[4.952969014,47.726761231],[4.952483822,47.726957497],[4.95063822,47.727390727],[4.949379962,47.727538643],[4.948928698,47.727714522],[4.946498774,47.728189829],[4.945876348,47.728392852],[4.940623005,47.729425439],[4.939565444,47.729370047],[4.93746589,47.728586434],[4.937362531,47.729083325],[4.937623003,47.73004416],[4.937586566,47.731316922],[4.937499346,47.731707306],[4.93677273,47.733047312],[4.936609114,47.733722561],[4.936756284,47.734503406],[4.937786935,47.735797214],[4.937841337,47.736118628],[4.937508453,47.736910121],[4.937730992,47.737267465],[4.937035557,47.738696083],[4.936555878,47.738828265],[4.936307096,47.739327557],[4.9357206,47.739458802],[4.936119936,47.740016697],[4.937074851,47.740767068],[4.93744186,47.741279577],[4.937665828,47.742262619],[4.937517966,47.743041142],[4.937549706,47.743693347],[4.937805116,47.744109567],[4.938625958,47.744914364],[4.938698638,47.745407434],[4.938534824,47.746260947],[4.939083414,47.747909344],[4.939750979,47.748975062],[4.941098309,47.750157351],[4.941285102,47.750740359],[4.94112408,47.751486689],[4.941265426,47.753203046],[4.940830842,47.75406285],[4.940823554,47.75452213],[4.940270767,47.754373738],[4.939627121,47.754589676],[4.937282626,47.753192497],[4.935001152,47.752313711],[4.93446736,47.753238151],[4.934563061,47.753777658],[4.934034681,47.75407989],[4.933777238,47.754527096],[4.934340014,47.754767185],[4.935591316,47.755510868],[4.937133236,47.756681879],[4.93792353,47.75744937],[4.938389753,47.758189811],[4.938745528,47.759453358],[4.938792402,47.760007173],[4.9385955,47.760686566],[4.939271435,47.761318194],[4.939955595,47.762211672],[4.941805406,47.762480812],[4.942211906,47.762606415],[4.944416493,47.763996817],[4.943996031,47.764951824],[4.944236399,47.765756311],[4.9449953,47.766279392],[4.946008526,47.766526348],[4.947412812,47.76658493],[4.947782059,47.765946771],[4.948913212,47.765876632],[4.949093196,47.765467597],[4.950027173,47.765446644],[4.949605095,47.765006218],[4.94983952,47.764370297],[4.950546911,47.763814727],[4.950822953,47.762638822],[4.952155818,47.762609405],[4.954430514,47.762738015],[4.95562828,47.762665798],[4.956754711,47.762505629],[4.958991959,47.76187041],[4.958538688,47.760801216],[4.95886758,47.760703882],[4.958650206,47.760348292],[4.958628315,47.7598985],[4.958930435,47.75791275],[4.958951772,47.755662499],[4.958996594,47.75521159],[4.96001868,47.754288761],[4.96015805,47.753070096],[4.96010499,47.751991501],[4.959948404,47.751545763],[4.960331305,47.751176523],[4.961040068,47.750665873],[4.961286615,47.750255698],[4.96173487,47.749885357],[4.962581281,47.748111939],[4.963342697,47.747329394],[4.96392432,47.746956806],[4.963970752,47.746550882],[4.963315749,47.745440066],[4.963774946,47.745295513],[4.964440132,47.745234833],[4.964930126,47.744369499],[4.965329803,47.743010499],[4.96563663,47.74246335],[4.966143065,47.740562356],[4.965789373,47.74016495],[4.962519339,47.737449522],[4.960524673,47.736234199],[4.959485457,47.735448511],[4.958714579,47.734700639],[4.957993178,47.733591802],[4.957362013,47.732976633],[4.956809747,47.732583422],[4.956803455,47.732448478],[4.959289495,47.732842639],[4.960489605,47.732816237]]]],&quot;type&quot;:&quot;MultiPolygon&quot;}"/>
    <s v="47.745545857, 4.949646789"/>
  </r>
  <r>
    <x v="0"/>
    <x v="570"/>
    <s v="21157"/>
    <s v="CC du Pays Châtillonnais"/>
    <s v="242101434"/>
    <s v="CC"/>
    <s v="Côte-d'Or"/>
    <s v="21"/>
    <s v="Bourgogne-Franche-Comté"/>
    <s v="27"/>
    <s v="BT &gt; 36 kVA"/>
    <n v="1"/>
    <n v="119.376"/>
    <n v="0"/>
    <n v="0"/>
    <n v="0"/>
    <n v="0"/>
    <n v="0"/>
    <n v="0"/>
    <n v="0"/>
    <n v="0"/>
    <n v="0"/>
    <n v="0"/>
    <s v="{&quot;coordinates&quot;:[[[[4.960489605,47.732816237],[4.95999321,47.730823118],[4.956132549,47.72846133],[4.95451913,47.727622173],[4.953089644,47.726994203],[4.952969014,47.726761231],[4.952483822,47.726957497],[4.95063822,47.727390727],[4.949379962,47.727538643],[4.948928698,47.727714522],[4.946498774,47.728189829],[4.945876348,47.728392852],[4.940623005,47.729425439],[4.939565444,47.729370047],[4.93746589,47.728586434],[4.937362531,47.729083325],[4.937623003,47.73004416],[4.937586566,47.731316922],[4.937499346,47.731707306],[4.93677273,47.733047312],[4.936609114,47.733722561],[4.936756284,47.734503406],[4.937786935,47.735797214],[4.937841337,47.736118628],[4.937508453,47.736910121],[4.937730992,47.737267465],[4.937035557,47.738696083],[4.936555878,47.738828265],[4.936307096,47.739327557],[4.9357206,47.739458802],[4.936119936,47.740016697],[4.937074851,47.740767068],[4.93744186,47.741279577],[4.937665828,47.742262619],[4.937517966,47.743041142],[4.937549706,47.743693347],[4.937805116,47.744109567],[4.938625958,47.744914364],[4.938698638,47.745407434],[4.938534824,47.746260947],[4.939083414,47.747909344],[4.939750979,47.748975062],[4.941098309,47.750157351],[4.941285102,47.750740359],[4.94112408,47.751486689],[4.941265426,47.753203046],[4.940830842,47.75406285],[4.940823554,47.75452213],[4.940270767,47.754373738],[4.939627121,47.754589676],[4.937282626,47.753192497],[4.935001152,47.752313711],[4.93446736,47.753238151],[4.934563061,47.753777658],[4.934034681,47.75407989],[4.933777238,47.754527096],[4.934340014,47.754767185],[4.935591316,47.755510868],[4.937133236,47.756681879],[4.93792353,47.75744937],[4.938389753,47.758189811],[4.938745528,47.759453358],[4.938792402,47.760007173],[4.9385955,47.760686566],[4.939271435,47.761318194],[4.939955595,47.762211672],[4.941805406,47.762480812],[4.942211906,47.762606415],[4.944416493,47.763996817],[4.943996031,47.764951824],[4.944236399,47.765756311],[4.9449953,47.766279392],[4.946008526,47.766526348],[4.947412812,47.76658493],[4.947782059,47.765946771],[4.948913212,47.765876632],[4.949093196,47.765467597],[4.950027173,47.765446644],[4.949605095,47.765006218],[4.94983952,47.764370297],[4.950546911,47.763814727],[4.950822953,47.762638822],[4.952155818,47.762609405],[4.954430514,47.762738015],[4.95562828,47.762665798],[4.956754711,47.762505629],[4.958991959,47.76187041],[4.958538688,47.760801216],[4.95886758,47.760703882],[4.958650206,47.760348292],[4.958628315,47.7598985],[4.958930435,47.75791275],[4.958951772,47.755662499],[4.958996594,47.75521159],[4.96001868,47.754288761],[4.96015805,47.753070096],[4.96010499,47.751991501],[4.959948404,47.751545763],[4.960331305,47.751176523],[4.961040068,47.750665873],[4.961286615,47.750255698],[4.96173487,47.749885357],[4.962581281,47.748111939],[4.963342697,47.747329394],[4.96392432,47.746956806],[4.963970752,47.746550882],[4.963315749,47.745440066],[4.963774946,47.745295513],[4.964440132,47.745234833],[4.964930126,47.744369499],[4.965329803,47.743010499],[4.96563663,47.74246335],[4.966143065,47.740562356],[4.965789373,47.74016495],[4.962519339,47.737449522],[4.960524673,47.736234199],[4.959485457,47.735448511],[4.958714579,47.734700639],[4.957993178,47.733591802],[4.957362013,47.732976633],[4.956809747,47.732583422],[4.956803455,47.732448478],[4.959289495,47.732842639],[4.960489605,47.732816237]]]],&quot;type&quot;:&quot;MultiPolygon&quot;}"/>
    <s v="47.745545857, 4.949646789"/>
  </r>
  <r>
    <x v="0"/>
    <x v="292"/>
    <s v="21155"/>
    <s v="CC de Pouilly-en-Auxois/Bligny-sur-Ouche"/>
    <s v="200071207"/>
    <s v="CC"/>
    <s v="Côte-d'Or"/>
    <s v="21"/>
    <s v="Bourgogne-Franche-Comté"/>
    <s v="27"/>
    <s v="BT &gt; 36 kVA"/>
    <n v="1"/>
    <n v="86.96"/>
    <n v="0"/>
    <n v="0"/>
    <n v="0"/>
    <n v="0"/>
    <n v="0"/>
    <n v="0"/>
    <n v="0"/>
    <n v="0"/>
    <n v="0"/>
    <n v="0"/>
    <s v="{&quot;coordinates&quot;:[[[[4.619866661,47.1712841],[4.620169767,47.171483366],[4.62253772,47.170880204],[4.622754757,47.170896072],[4.624455537,47.170414779],[4.625876372,47.170371422],[4.626595537,47.170092978],[4.626922728,47.169777716],[4.627066237,47.169195792],[4.626815904,47.168776986],[4.627930144,47.168508289],[4.628421586,47.167643222],[4.629108276,47.166729481],[4.629614538,47.16622439],[4.632120453,47.166219704],[4.633301322,47.166060774],[4.633951644,47.165822875],[4.634216941,47.165863254],[4.634777189,47.166616249],[4.635173078,47.166608857],[4.636349891,47.166359905],[4.636694691,47.166713422],[4.638189249,47.166188913],[4.639112945,47.166170436],[4.640392875,47.166489987],[4.641435769,47.166483309],[4.641974484,47.166743112],[4.642586539,47.167588987],[4.642780467,47.167713203],[4.642946057,47.168336688],[4.64347614,47.168442624],[4.643831997,47.168896818],[4.644671952,47.169247782],[4.645085157,47.169676844],[4.645114636,47.169863725],[4.646076797,47.170626264],[4.646648423,47.171312407],[4.646948794,47.171462116],[4.647747118,47.172262992],[4.647743666,47.172495365],[4.648085191,47.172738136],[4.648204698,47.173104732],[4.64857212,47.173158032],[4.649131053,47.173600313],[4.650114612,47.17341971],[4.65079354,47.17385577],[4.651138483,47.174209243],[4.651615486,47.174347417],[4.652691449,47.173778268],[4.654887058,47.175438012],[4.655968862,47.176046579],[4.656675658,47.176656],[4.657207065,47.176072087],[4.657815481,47.176359636],[4.658131316,47.176194828],[4.659556993,47.176603933],[4.660142807,47.176843168],[4.660595775,47.176543115],[4.660576057,47.176075146],[4.661663084,47.176080263],[4.662330171,47.175316082],[4.663238984,47.174768143],[4.663809082,47.174199851],[4.662992152,47.174472728],[4.66204045,47.174529617],[4.660768831,47.174104825],[4.66002382,47.17366977],[4.659203276,47.173011572],[4.657557634,47.171373751],[4.657028443,47.171084167],[4.655754875,47.170076736],[4.656529231,47.169150767],[4.655580901,47.168584421],[4.655284282,47.168256384],[4.655038316,47.167643068],[4.654914833,47.166933451],[4.655438188,47.167034927],[4.655331691,47.165890132],[4.655616297,47.165741985],[4.655769536,47.165100448],[4.656266859,47.164012751],[4.656501449,47.163913042],[4.657556876,47.163757459],[4.657970676,47.16356063],[4.659155701,47.163197864],[4.660822696,47.162794854],[4.661131331,47.162570706],[4.662246383,47.162423228],[4.661964829,47.162113001],[4.662001685,47.161467722],[4.661647923,47.160485866],[4.661412833,47.160311844],[4.660566594,47.159242501],[4.660213992,47.158425412],[4.659816802,47.157874607],[4.6603607,47.157702917],[4.660239166,47.157529065],[4.660241347,47.155929764],[4.660057156,47.154750963],[4.660097406,47.151859812],[4.660016494,47.151033421],[4.659890216,47.150747975],[4.66022593,47.149991249],[4.660160614,47.149199754],[4.659149727,47.148606419],[4.657157623,47.149583179],[4.656617368,47.149742197],[4.656758111,47.150026538],[4.655048573,47.150579587],[4.652417931,47.150754952],[4.652345332,47.149163022],[4.652488785,47.147600424],[4.652643257,47.147214609],[4.651246118,47.147278677],[4.650830624,47.147158536],[4.650186106,47.14718844],[4.649941881,47.147359414],[4.649047468,47.147547758],[4.648256202,47.148130841],[4.648121791,47.148094935],[4.647430993,47.148554115],[4.646369451,47.149407577],[4.64522409,47.150067714],[4.644065777,47.151126039],[4.64369168,47.151670745],[4.643295535,47.152012252],[4.642664687,47.152362492],[4.642439016,47.152710581],[4.64219376,47.153845072],[4.64119743,47.154678647],[4.64052355,47.156304571],[4.63886402,47.156517183],[4.633245361,47.157773534],[4.632546016,47.15700088],[4.631704516,47.156764213],[4.630828248,47.156948555],[4.630561961,47.157397145],[4.631432373,47.158021521],[4.63150426,47.158259135],[4.630556766,47.158533626],[4.62827886,47.159823665],[4.627513186,47.160698894],[4.623022205,47.161720961],[4.617181348,47.162466361],[4.616468546,47.162823],[4.617145962,47.164717147],[4.61758417,47.165547567],[4.617498048,47.166372706],[4.617808425,47.166859129],[4.618130446,47.167996431],[4.617936202,47.168343128],[4.618066287,47.16928861],[4.618478306,47.169685363],[4.619548821,47.17002428],[4.619824867,47.170684968],[4.619866661,47.1712841]]]],&quot;type&quot;:&quot;MultiPolygon&quot;}"/>
    <s v="47.161921272, 4.643928483"/>
  </r>
  <r>
    <x v="0"/>
    <x v="293"/>
    <s v="21154"/>
    <s v="CC du Pays Châtillonnais"/>
    <s v="242101434"/>
    <s v="CC"/>
    <s v="Côte-d'Or"/>
    <s v="21"/>
    <s v="Bourgogne-Franche-Comté"/>
    <s v="27"/>
    <s v="BT &lt;= 36 kVA"/>
    <n v="24"/>
    <n v="96.11"/>
    <n v="0"/>
    <n v="0"/>
    <n v="0"/>
    <n v="0"/>
    <n v="0"/>
    <n v="0"/>
    <n v="0"/>
    <n v="0"/>
    <n v="0"/>
    <n v="0"/>
    <s v="{&quot;coordinates&quot;:[[[[4.523192176,47.840061541],[4.525395107,47.841486675],[4.52772374,47.844024535],[4.529700997,47.845543444],[4.532061672,47.846442501],[4.533340063,47.847045108],[4.538095864,47.849744542],[4.540821941,47.850919483],[4.542853354,47.85165612],[4.549959398,47.854795828],[4.551961099,47.855925173],[4.55222319,47.856198055],[4.553113334,47.858007304],[4.553107139,47.858481771],[4.55368064,47.858700118],[4.554461274,47.859963507],[4.555369869,47.860524867],[4.556290806,47.860913226],[4.555921062,47.861259292],[4.555132603,47.862289628],[4.555007953,47.863423682],[4.562171659,47.863668778],[4.562433135,47.864145082],[4.562827262,47.864537705],[4.565681538,47.866159548],[4.565848274,47.86664251],[4.566653925,47.867197957],[4.566901693,47.867525007],[4.565236363,47.867985613],[4.564672769,47.867972426],[4.563919972,47.86780333],[4.563008901,47.868529296],[4.562350801,47.868805408],[4.561939636,47.86874427],[4.561651772,47.86850866],[4.561615717,47.868192284],[4.561790397,47.867672367],[4.561616279,47.867210202],[4.560562234,47.866940676],[4.559704023,47.866961989],[4.558987253,47.868566596],[4.557820009,47.868497484],[4.558225429,47.87036983],[4.557234181,47.870646735],[4.559284714,47.873459498],[4.563252431,47.877214368],[4.565589187,47.879276978],[4.566272091,47.879112139],[4.56672421,47.87919792],[4.570518181,47.881162657],[4.576298753,47.884315818],[4.577063689,47.884839334],[4.579098642,47.886713999],[4.579833006,47.887242408],[4.580794309,47.888245739],[4.581306734,47.889094882],[4.581691727,47.890293199],[4.582137422,47.890563539],[4.582853757,47.890753716],[4.584168348,47.890674772],[4.584865364,47.890531241],[4.587039851,47.889624213],[4.587764778,47.889474886],[4.588868243,47.889050385],[4.589909112,47.888502499],[4.590276578,47.888036642],[4.590394248,47.887541763],[4.590105427,47.887013684],[4.590090978,47.886620512],[4.590290687,47.886183931],[4.590314578,47.885551698],[4.591986778,47.885130259],[4.593520303,47.88436952],[4.594080486,47.884262896],[4.595231005,47.884340881],[4.596655528,47.884318811],[4.59725431,47.884605916],[4.597765313,47.884643969],[4.599473239,47.883989695],[4.600539143,47.883879748],[4.601486007,47.883549976],[4.603363595,47.883243491],[4.603591562,47.88325928],[4.603996531,47.883685824],[4.60651852,47.883669334],[4.606557789,47.884126979],[4.608354878,47.884078962],[4.608140231,47.885873224],[4.610109856,47.885864225],[4.610227209,47.887748451],[4.61108276,47.887761015],[4.624599092,47.882758839],[4.624859796,47.882357357],[4.626392505,47.881237924],[4.627997707,47.880390215],[4.632359915,47.87829884],[4.6321126,47.877914307],[4.631185681,47.877228662],[4.629716076,47.876690974],[4.628806352,47.87625892],[4.634164918,47.875340062],[4.632874334,47.873269627],[4.632978067,47.87324928],[4.632570898,47.872277357],[4.637003116,47.871269526],[4.63756623,47.871308478],[4.636072455,47.868245313],[4.634992975,47.866424],[4.635075106,47.865789131],[4.634780699,47.86552498],[4.633671355,47.865252375],[4.634046014,47.86399411],[4.634718168,47.86284062],[4.636546102,47.861168707],[4.635386581,47.860306301],[4.634868062,47.859713107],[4.633697623,47.859798726],[4.634661602,47.857828305],[4.634244281,47.857784609],[4.63314026,47.852283665],[4.632220561,47.849990194],[4.633486149,47.849613401],[4.634604887,47.849158525],[4.633353493,47.846559116],[4.636749213,47.844531362],[4.638913666,47.843604547],[4.63828053,47.843366741],[4.637720847,47.842995578],[4.636063774,47.842464189],[4.638569214,47.841670349],[4.64080004,47.840732666],[4.641376863,47.840403225],[4.640912219,47.840078457],[4.640616155,47.840016885],[4.638925176,47.840248474],[4.635695053,47.840302574],[4.634114586,47.839563047],[4.631904189,47.838990699],[4.630161263,47.838662066],[4.627761716,47.83837223],[4.626078151,47.837622324],[4.624130163,47.837143414],[4.621286868,47.835934196],[4.618862874,47.834572392],[4.618732473,47.834329341],[4.617925956,47.834625832],[4.616429505,47.835360321],[4.615135952,47.833753304],[4.613202416,47.832597072],[4.612646265,47.832156428],[4.612417553,47.831844507],[4.611292826,47.830993085],[4.609201035,47.82968143],[4.607688997,47.828485116],[4.605756248,47.827874267],[4.605074385,47.828845007],[4.604448558,47.8294585],[4.601666216,47.830864828],[4.596017986,47.833981775],[4.592049178,47.836678667],[4.589434616,47.838934883],[4.583892145,47.835377644],[4.579657624,47.840944761],[4.577746743,47.843732226],[4.575176515,47.846343074],[4.576629651,47.843307963],[4.573843369,47.842191363],[4.556411759,47.840247381],[4.555666808,47.839052834],[4.555034677,47.837417502],[4.553877968,47.835123888],[4.551107109,47.835833003],[4.550167692,47.835940844],[4.549428454,47.836127948],[4.547455988,47.836893936],[4.546495291,47.837052438],[4.540401328,47.837562028],[4.539176337,47.837413382],[4.538410689,47.837244295],[4.537010953,47.837941378],[4.53581486,47.83828381],[4.53330584,47.838628101],[4.532325507,47.838386167],[4.531117702,47.838509063],[4.52910937,47.839434535],[4.528587831,47.839431432],[4.527550085,47.839192007],[4.525774159,47.8385283],[4.525256168,47.838462125],[4.52371007,47.838538034],[4.523210303,47.839014413],[4.522526503,47.839274439],[4.523389325,47.839849242],[4.523192176,47.840061541]]]],&quot;type&quot;:&quot;MultiPolygon&quot;}"/>
    <s v="47.858369122, 4.591958681"/>
  </r>
  <r>
    <x v="0"/>
    <x v="294"/>
    <s v="21153"/>
    <s v="CC de Pouilly-en-Auxois/Bligny-sur-Ouche"/>
    <s v="200071207"/>
    <s v="CC"/>
    <s v="Côte-d'Or"/>
    <s v="21"/>
    <s v="Bourgogne-Franche-Comté"/>
    <s v="27"/>
    <s v="BT &gt; 36 kVA"/>
    <n v="2"/>
    <n v="225.81200000000001"/>
    <n v="0"/>
    <n v="0"/>
    <n v="0"/>
    <n v="0"/>
    <n v="0"/>
    <n v="0"/>
    <n v="0"/>
    <n v="0"/>
    <n v="0"/>
    <n v="0"/>
    <s v="{&quot;coordinates&quot;:[[[[4.458321075,47.244196042],[4.461068973,47.245180714],[4.46199455,47.245229375],[4.463202265,47.245636434],[4.463088844,47.246133093],[4.46398111,47.246511709],[4.464397049,47.246587494],[4.465166282,47.247448477],[4.46585179,47.248923694],[4.466453284,47.249644523],[4.46652778,47.250000145],[4.467082701,47.250370398],[4.46765617,47.250596348],[4.468666878,47.252353764],[4.469143533,47.252616949],[4.470459641,47.253110801],[4.47039488,47.253692389],[4.470673047,47.254047226],[4.47294207,47.256255053],[4.474122285,47.257672612],[4.474550319,47.258474841],[4.47654524,47.260417759],[4.476740982,47.260369346],[4.477174621,47.259640793],[4.477806568,47.258909711],[4.478574457,47.258265132],[4.479418509,47.2578897],[4.479746424,47.257838695],[4.481927464,47.25784326],[4.481229916,47.256911239],[4.482149253,47.256773435],[4.482537811,47.257387053],[4.483098575,47.257195298],[4.483734012,47.257744526],[4.484332345,47.258530134],[4.484382399,47.258905867],[4.484247603,47.259532479],[4.484461082,47.259887211],[4.484248347,47.260565244],[4.485151882,47.260906639],[4.486732091,47.261180828],[4.487422885,47.261385369],[4.488696622,47.260192185],[4.48951524,47.259186715],[4.489638548,47.258959127],[4.489769586,47.257292576],[4.490744479,47.256869458],[4.490997387,47.256594281],[4.490592156,47.256288847],[4.491237416,47.255235168],[4.491754908,47.255296944],[4.492165387,47.256363159],[4.49268846,47.256530207],[4.492737757,47.256209925],[4.493747792,47.255958309],[4.494472222,47.255899452],[4.494594475,47.255634955],[4.494229133,47.255528011],[4.49422493,47.255091363],[4.495352942,47.254803095],[4.494746728,47.254499366],[4.494933511,47.254035044],[4.494906856,47.253361875],[4.494592644,47.25333351],[4.494787823,47.2522676],[4.496745564,47.251621958],[4.497470724,47.25168643],[4.498439536,47.251525345],[4.498405716,47.25107107],[4.498031935,47.251087605],[4.497830919,47.250707524],[4.500589841,47.250295477],[4.500800863,47.250606993],[4.500544395,47.251273021],[4.500932204,47.251190566],[4.50136965,47.250659957],[4.502160114,47.248849778],[4.502067402,47.248607865],[4.501086413,47.247857012],[4.500796574,47.24723227],[4.50085374,47.247006424],[4.503609868,47.246549317],[4.505565395,47.24588284],[4.506011316,47.245469156],[4.506574033,47.244693784],[4.506811512,47.24401448],[4.505806323,47.243673673],[4.506054015,47.243264364],[4.50766025,47.243773838],[4.507768088,47.243187159],[4.507671321,47.242423957],[4.507530222,47.242201586],[4.50699014,47.24189616],[4.505386487,47.241476687],[4.504645642,47.241130636],[4.504640542,47.240995639],[4.505273156,47.240309407],[4.504464985,47.239919208],[4.504427932,47.239020164],[4.505022566,47.239008844],[4.504451553,47.236320381],[4.504517085,47.235874719],[4.504998738,47.235984622],[4.507310033,47.236233724],[4.506845073,47.235634682],[4.507337897,47.235435583],[4.507173976,47.234822723],[4.506511924,47.235021319],[4.50587648,47.233998586],[4.506502598,47.233744634],[4.506578888,47.23340058],[4.507429,47.233214844],[4.506870835,47.232449534],[4.506724687,47.232093064],[4.506777943,47.231776321],[4.507573212,47.231851521],[4.508154992,47.231526101],[4.510080929,47.231804471],[4.510025872,47.231067737],[4.509085717,47.230068799],[4.508911448,47.229464178],[4.50726274,47.22657544],[4.505600718,47.223251942],[4.505161215,47.222991123],[4.504946042,47.222339304],[4.505126456,47.221748979],[4.505679481,47.220777433],[4.505768283,47.220219812],[4.507445585,47.218809538],[4.507945497,47.217407362],[4.508007724,47.216704214],[4.505842865,47.215235845],[4.504764516,47.214716797],[4.502393198,47.213231236],[4.501073745,47.213256441],[4.500470477,47.213042747],[4.499505189,47.212025147],[4.498259086,47.209985576],[4.495837773,47.210775026],[4.495114377,47.210849194],[4.496987079,47.213422764],[4.496993409,47.213602769],[4.496347051,47.213929871],[4.496782694,47.214911118],[4.496075341,47.215374071],[4.495865762,47.215108448],[4.493621892,47.215729877],[4.49254609,47.217013346],[4.491799046,47.218239447],[4.491098072,47.218077387],[4.49048848,47.217683638],[4.48938618,47.216534455],[4.489052146,47.216450505],[4.487996774,47.216470365],[4.487077218,47.216622637],[4.486556475,47.216812105],[4.486109398,47.217180713],[4.485669904,47.217728407],[4.485029718,47.21823545],[4.483283216,47.219265397],[4.481633842,47.219121718],[4.481650315,47.220151597],[4.48153072,47.22075191],[4.483834923,47.221203258],[4.483648603,47.221923284],[4.482736547,47.223214462],[4.482339865,47.223640036],[4.481759577,47.223686175],[4.481773219,47.224325303],[4.482248237,47.224631676],[4.482187215,47.224767521],[4.481327286,47.224738896],[4.480946148,47.225105738],[4.480290277,47.226872647],[4.479789639,47.227557059],[4.479212765,47.228017336],[4.478563566,47.228299349],[4.477253768,47.22859338],[4.476934851,47.228869372],[4.475732692,47.2301966],[4.47532199,47.23146422],[4.475105703,47.231530903],[4.474685333,47.232061198],[4.474298987,47.232338039],[4.473498736,47.232127612],[4.473301798,47.232176937],[4.472399604,47.232733155],[4.471228126,47.233159522],[4.470029512,47.234576683],[4.469580853,47.234945241],[4.46737733,47.236020342],[4.466672021,47.236529],[4.465591477,47.23762857],[4.464728875,47.237508912],[4.464123313,47.238914909],[4.463626128,47.239689243],[4.46320498,47.240731838],[4.462854896,47.241908598],[4.462774797,47.242900965],[4.46162892,47.243063986],[4.458321075,47.244196042]]]],&quot;type&quot;:&quot;MultiPolygon&quot;}"/>
    <s v="47.23753912, 4.487781795"/>
  </r>
  <r>
    <x v="0"/>
    <x v="571"/>
    <s v="21151"/>
    <s v="CC des Terres d'Auxois"/>
    <s v="200071017"/>
    <s v="CC"/>
    <s v="Côte-d'Or"/>
    <s v="21"/>
    <s v="Bourgogne-Franche-Comté"/>
    <s v="27"/>
    <s v="BT &lt;= 36 kVA"/>
    <m/>
    <m/>
    <n v="0"/>
    <n v="0"/>
    <n v="0"/>
    <n v="0"/>
    <n v="0"/>
    <n v="0"/>
    <n v="0"/>
    <n v="0"/>
    <n v="0"/>
    <n v="0"/>
    <s v="{&quot;coordinates&quot;:[[[[4.411697309,47.456054329],[4.41144412,47.456420228],[4.41175182,47.456963893],[4.411793562,47.457288403],[4.410745074,47.460168635],[4.410738135,47.460459523],[4.411004569,47.461099123],[4.412238483,47.461726089],[4.412740951,47.462102629],[4.413364807,47.463456341],[4.413735933,47.463885789],[4.414279928,47.464224905],[4.415079204,47.464527604],[4.415830673,47.464929914],[4.4167317,47.465665318],[4.41772572,47.466802927],[4.418100583,47.467421382],[4.421233213,47.467491225],[4.422697784,47.4676444],[4.423904523,47.467937558],[4.424312481,47.468199963],[4.424935607,47.468863978],[4.425338656,47.468991392],[4.426713349,47.469058286],[4.426543588,47.469962486],[4.427657821,47.470269344],[4.427748012,47.469917113],[4.428619157,47.470170222],[4.428532655,47.470959063],[4.428291537,47.471626456],[4.42833205,47.472050009],[4.430977791,47.471727624],[4.431371698,47.472256672],[4.432404321,47.473183007],[4.434568742,47.474371794],[4.435407216,47.474492008],[4.435308423,47.475908527],[4.436763884,47.476454179],[4.436788067,47.478394067],[4.437051622,47.478317889],[4.437204283,47.47881028],[4.437195471,47.479520739],[4.439099808,47.479765518],[4.439112236,47.480079575],[4.439580573,47.480161118],[4.439666906,47.480655226],[4.439879668,47.481010922],[4.440429254,47.481495699],[4.441177973,47.48197711],[4.442802015,47.482757385],[4.442624083,47.48330068],[4.443162568,47.483470471],[4.443172504,47.483740443],[4.443977724,47.48395104],[4.443868703,47.484537598],[4.444085264,47.484983271],[4.445358785,47.485320398],[4.445452672,47.485993571],[4.446475539,47.485950262],[4.446759402,47.486477023],[4.44711036,47.486783272],[4.447518838,47.487890087],[4.448570753,47.489311214],[4.448575735,47.489446199],[4.449040403,47.489437719],[4.450021066,47.489059987],[4.451204606,47.48876795],[4.452855261,47.488558307],[4.45577832,47.488639754],[4.457630629,47.488470738],[4.458487245,47.488320466],[4.459023276,47.488445199],[4.460020211,47.488472321],[4.46261329,47.488338054],[4.463274654,47.48813978],[4.464628188,47.487995824],[4.465991785,47.487686066],[4.467389607,47.487268722],[4.468395789,47.48705257],[4.471803124,47.486005706],[4.478793488,47.485574142],[4.476582328,47.481059159],[4.474949511,47.478434693],[4.471304528,47.478546523],[4.46830805,47.478287233],[4.46399562,47.478321717],[4.46390284,47.477648541],[4.463683753,47.477018367],[4.463353003,47.476966704],[4.462099603,47.477071579],[4.46109162,47.477069824],[4.4596229,47.476827148],[4.459084405,47.476656533],[4.459323515,47.475977394],[4.45827053,47.47578531],[4.45860965,47.474731286],[4.45494357,47.474302677],[4.455171425,47.47335449],[4.453581818,47.473105147],[4.453579373,47.471939258],[4.453251994,47.471814598],[4.451068684,47.471557323],[4.451097255,47.471043782],[4.450098236,47.470927481],[4.448757356,47.470592146],[4.448524546,47.469741535],[4.447927314,47.469751664],[4.447511706,47.46930937],[4.447103626,47.469047046],[4.44522458,47.468496878],[4.44481395,47.468188661],[4.444064848,47.467933259],[4.443521667,47.46728816],[4.44258202,47.467105335],[4.442764864,47.466697024],[4.440562863,47.466376764],[4.440039527,47.466566003],[4.439633924,47.466393655],[4.4390845,47.465908871],[4.438765588,47.464565027],[4.437909296,47.464715156],[4.437696612,47.464359453],[4.436771449,47.464466308],[4.436786395,47.464825353],[4.436049058,47.464658886],[4.434989982,47.464723263],[4.434854872,47.464635796],[4.434275603,47.463431098],[4.43275837,47.463638847],[4.432558111,47.463597195],[4.432473099,47.46314898],[4.431902696,47.462124226],[4.431371927,47.462134354],[4.430844317,47.460523858],[4.428859001,47.460649978],[4.428338937,47.459219443],[4.427862146,47.458912879],[4.427478556,47.457570698],[4.42727207,47.457394065],[4.426404711,47.457275049],[4.426112213,47.456560174],[4.422839477,47.455989801],[4.422214005,47.455280786],[4.419563074,47.455328449],[4.418930108,47.45498594],[4.417873239,47.454876373],[4.41681155,47.455036053],[4.415976236,47.455273098],[4.415596448,47.455669358],[4.414546123,47.455958524],[4.413721062,47.45578038],[4.413168813,47.455778982],[4.412622377,47.455947673],[4.411697309,47.456054329]]]],&quot;type&quot;:&quot;MultiPolygon&quot;}"/>
    <s v="47.473966075, 4.443788599"/>
  </r>
  <r>
    <x v="0"/>
    <x v="572"/>
    <s v="21150"/>
    <s v="CA Beaune, Côte et Sud - Communauté Beaune-Chagny-Nolay"/>
    <s v="200006682"/>
    <s v="CA"/>
    <s v="Côte-d'Or"/>
    <s v="21"/>
    <s v="Bourgogne-Franche-Comté"/>
    <s v="27"/>
    <s v="BT &lt;= 36 kVA"/>
    <m/>
    <m/>
    <n v="0"/>
    <n v="0"/>
    <n v="0"/>
    <n v="0"/>
    <n v="0"/>
    <n v="0"/>
    <n v="0"/>
    <n v="0"/>
    <n v="0"/>
    <n v="0"/>
    <s v="{&quot;coordinates&quot;:[[[[4.728213789,46.919375165],[4.727049924,46.920260772],[4.724581083,46.921732366],[4.724563707,46.921846999],[4.725214901,46.923059333],[4.725193581,46.923503636],[4.724999509,46.923724481],[4.724281241,46.922840959],[4.723179211,46.922329707],[4.722741502,46.922040863],[4.722109229,46.921916128],[4.721100384,46.921192729],[4.719849377,46.920499953],[4.719233875,46.920033635],[4.71853511,46.919759477],[4.716875252,46.921878055],[4.716468913,46.921706696],[4.715134543,46.922901813],[4.711611448,46.924676991],[4.7102299,46.925466591],[4.709783818,46.925576776],[4.709457727,46.925241197],[4.708819224,46.925501926],[4.708222394,46.925916932],[4.707858037,46.926492394],[4.706586788,46.927114608],[4.707324878,46.92867517],[4.707633403,46.928870526],[4.707896093,46.929737484],[4.707918297,46.930232468],[4.707614865,46.930823235],[4.707424263,46.932447983],[4.70763477,46.9342433],[4.708208984,46.935356899],[4.708580546,46.936339315],[4.709138029,46.937047002],[4.710094028,46.937882958],[4.710727006,46.938814659],[4.711252272,46.940289197],[4.71166879,46.940819751],[4.712689155,46.941608802],[4.713541906,46.942086938],[4.71412401,46.941825225],[4.715058091,46.941177331],[4.715859661,46.940912343],[4.718970227,46.942469012],[4.721062981,46.943730103],[4.721981534,46.943710983],[4.723418683,46.943501287],[4.723566943,46.943903426],[4.724552529,46.943883283],[4.726376452,46.943473241],[4.72698958,46.943854905],[4.729121392,46.94336906],[4.729331494,46.943524409],[4.730327612,46.943381581],[4.730724938,46.943798885],[4.731179262,46.943655176],[4.731654638,46.944004662],[4.7322587,46.944307185],[4.733168589,46.945166163],[4.733570337,46.945720278],[4.734090331,46.945573769],[4.73474885,46.945605288],[4.73528158,46.945773782],[4.735591887,46.945362953],[4.736813632,46.944751976],[4.73881266,46.943900519],[4.741143016,46.943131377],[4.742559,46.942471474],[4.742684764,46.942334487],[4.742287982,46.941732597],[4.744578596,46.942385092],[4.744966889,46.942437752],[4.744118757,46.941214998],[4.74551752,46.940675995],[4.746081881,46.94035855],[4.748124461,46.939806158],[4.74938959,46.939609551],[4.748691729,46.938562862],[4.748390778,46.938282845],[4.749758276,46.937918974],[4.745622435,46.933091548],[4.744177992,46.931637369],[4.742957517,46.930807488],[4.741145304,46.930135131],[4.743571807,46.925557728],[4.744371568,46.924554987],[4.741314003,46.922267828],[4.740151443,46.92110563],[4.738747152,46.922235442],[4.737445207,46.922952128],[4.736890628,46.923488227],[4.736361116,46.923331401],[4.735403468,46.922776662],[4.733939228,46.921548701],[4.732555579,46.921029167],[4.730529828,46.919953698],[4.729372305,46.919556811],[4.728213789,46.919375165]]]],&quot;type&quot;:&quot;MultiPolygon&quot;}"/>
    <s v="46.932711218, 4.727485404"/>
  </r>
  <r>
    <x v="0"/>
    <x v="295"/>
    <s v="21149"/>
    <s v="CC du Pays Châtillonnais"/>
    <s v="242101434"/>
    <s v="CC"/>
    <s v="Côte-d'Or"/>
    <s v="21"/>
    <s v="Bourgogne-Franche-Comté"/>
    <s v="27"/>
    <s v="BT &gt; 36 kVA"/>
    <n v="1"/>
    <n v="109.158"/>
    <n v="0"/>
    <n v="0"/>
    <n v="0"/>
    <n v="0"/>
    <n v="0"/>
    <n v="0"/>
    <n v="0"/>
    <n v="0"/>
    <n v="0"/>
    <n v="0"/>
    <s v="{&quot;coordinates&quot;:[[[[4.501487034,47.951079165],[4.501335729,47.951508646],[4.500585475,47.952268911],[4.500200222,47.953617678],[4.499461415,47.955163574],[4.499100799,47.956911663],[4.498927457,47.957273912],[4.49913121,47.957371225],[4.502780444,47.957951993],[4.503189031,47.957947669],[4.5036481,47.95759706],[4.505091194,47.957357166],[4.506379766,47.957008522],[4.507720556,47.956941826],[4.511656798,47.956494324],[4.520528451,47.957179182],[4.521372562,47.957315876],[4.523798079,47.957831718],[4.525618516,47.959205963],[4.52711984,47.95982644],[4.529308305,47.96141007],[4.530247614,47.961638172],[4.530433437,47.961529541],[4.532321359,47.962399647],[4.532632575,47.962224571],[4.533076529,47.9623763],[4.537008246,47.964123361],[4.537847177,47.964399522],[4.543616002,47.965570555],[4.547325234,47.966240974],[4.552536487,47.967946372],[4.55355059,47.96788347],[4.554218115,47.967656822],[4.556051123,47.968963827],[4.557465211,47.970379867],[4.559710699,47.971531934],[4.562780575,47.970180618],[4.567733228,47.968640308],[4.567977959,47.968485826],[4.568599709,47.967211983],[4.570780024,47.96634127],[4.574238887,47.965155466],[4.574594594,47.964948177],[4.575298028,47.964761432],[4.577358335,47.964008316],[4.580176767,47.964187391],[4.579998331,47.961752287],[4.57974479,47.961293936],[4.579722655,47.960955792],[4.57834461,47.957205528],[4.577111354,47.953676528],[4.577130764,47.953247812],[4.577532611,47.952297296],[4.577269632,47.951654541],[4.576670152,47.951275535],[4.576337557,47.950904647],[4.575272895,47.950426558],[4.575047861,47.950067727],[4.57435108,47.949614403],[4.574021483,47.948982434],[4.573145424,47.948265969],[4.570900356,47.947150151],[4.565263859,47.949781692],[4.563520163,47.951399007],[4.56318755,47.951842687],[4.56164245,47.950971215],[4.558665382,47.950565179],[4.557136309,47.950463933],[4.556509213,47.950325522],[4.555447869,47.949862514],[4.555027992,47.949571033],[4.554100797,47.948701186],[4.552072142,47.947092489],[4.551717517,47.94692345],[4.550981449,47.946813452],[4.550329025,47.94681486],[4.549361383,47.946986942],[4.548352847,47.946905723],[4.547188862,47.9465016],[4.546190366,47.945799152],[4.545453546,47.944972639],[4.543355879,47.943556425],[4.542717098,47.943288478],[4.541987161,47.942741788],[4.541771759,47.942382769],[4.540068654,47.941953245],[4.53853659,47.941369338],[4.537528877,47.940803755],[4.536530608,47.940378457],[4.535112309,47.939186342],[4.531199562,47.937705402],[4.529898043,47.937304703],[4.528682668,47.936592329],[4.527251397,47.935312077],[4.524814223,47.932818009],[4.525072783,47.932586923],[4.525432887,47.931182567],[4.525096206,47.931118529],[4.524091928,47.930613995],[4.523123076,47.930456438],[4.522802105,47.930659524],[4.521720897,47.930507013],[4.52103301,47.930946177],[4.520111781,47.931936526],[4.51930426,47.932221507],[4.518851668,47.932553201],[4.518327103,47.933318778],[4.517678881,47.933788912],[4.517346619,47.933926421],[4.516909727,47.934433426],[4.516320316,47.934900092],[4.516046015,47.935378891],[4.514909293,47.93600563],[4.513002809,47.937306554],[4.512123579,47.93761761],[4.511548128,47.938059767],[4.51151252,47.938220445],[4.511816459,47.938826809],[4.51177207,47.939196426],[4.511235829,47.939557967],[4.510150559,47.93973844],[4.509389254,47.941041678],[4.508668588,47.941702612],[4.507867395,47.942264661],[4.50743083,47.942788724],[4.507206121,47.943225458],[4.506622466,47.943854016],[4.506373053,47.944270362],[4.506124137,47.945081847],[4.505719323,47.945451578],[4.505404647,47.946023575],[4.505008583,47.946371588],[4.504652347,47.947557086],[4.504265939,47.948435133],[4.503914366,47.948652057],[4.502716939,47.949042717],[4.501991613,47.949829677],[4.501487034,47.951079165]]]],&quot;type&quot;:&quot;MultiPolygon&quot;}"/>
    <s v="47.952829103, 4.53964668"/>
  </r>
  <r>
    <x v="0"/>
    <x v="573"/>
    <s v="21148"/>
    <s v="CC Rives de Saône"/>
    <s v="242101509"/>
    <s v="CC"/>
    <s v="Côte-d'Or"/>
    <s v="21"/>
    <s v="Bourgogne-Franche-Comté"/>
    <s v="27"/>
    <s v="BT &lt;= 36 kVA"/>
    <m/>
    <m/>
    <n v="0"/>
    <n v="0"/>
    <n v="0"/>
    <n v="0"/>
    <n v="0"/>
    <n v="0"/>
    <n v="0"/>
    <n v="0"/>
    <n v="0"/>
    <n v="0"/>
    <s v="{&quot;coordinates&quot;:[[[[5.129222894,47.112927136],[5.131719324,47.117039362],[5.131736234,47.11746685],[5.141712914,47.117854421],[5.144590316,47.117883056],[5.159849659,47.109437464],[5.164857095,47.106804903],[5.164739704,47.106181153],[5.163628384,47.106198351],[5.160911698,47.106807556],[5.158219523,47.107009147],[5.158477825,47.10565246],[5.157657303,47.104992293],[5.157201357,47.104772938],[5.157993589,47.103474736],[5.157906086,47.103134125],[5.157099729,47.103156377],[5.156866391,47.102895941],[5.156690976,47.101050191],[5.156892407,47.100612323],[5.157240497,47.100279795],[5.158599039,47.099390718],[5.159885369,47.098280513],[5.163305348,47.097558192],[5.163264762,47.097335591],[5.166762593,47.096419871],[5.168230467,47.096123955],[5.168925956,47.096069478],[5.168752902,47.095439568],[5.169829353,47.095544558],[5.170056136,47.096231099],[5.171733152,47.095954629],[5.172634766,47.095615254],[5.173185628,47.095310387],[5.171438952,47.09398773],[5.168905519,47.092545616],[5.171150087,47.090187902],[5.171575712,47.089623303],[5.171420161,47.089133569],[5.170995459,47.088509288],[5.170414373,47.088487778],[5.169604045,47.08830755],[5.171045736,47.086188261],[5.170432195,47.085589142],[5.170676226,47.085100007],[5.168512224,47.084702012],[5.169861407,47.082775409],[5.169311632,47.082350713],[5.169188308,47.081907204],[5.17052911,47.080462598],[5.167837483,47.079791696],[5.16692668,47.079634051],[5.166682991,47.079475602],[5.165984308,47.079313972],[5.164786775,47.079468807],[5.162327988,47.078913204],[5.158538213,47.078470682],[5.157709719,47.078490657],[5.157180955,47.079873122],[5.157872248,47.0801142],[5.157878013,47.080423015],[5.157234537,47.081805819],[5.156670417,47.082305401],[5.155815301,47.082848236],[5.156923033,47.083874123],[5.156361747,47.084313306],[5.155821825,47.084594474],[5.154631303,47.085753293],[5.154259899,47.086193428],[5.154579656,47.086275731],[5.154150104,47.086745771],[5.153649353,47.087117163],[5.153730275,47.08752545],[5.152959247,47.088393628],[5.152749973,47.088469578],[5.151237126,47.087866392],[5.151415289,47.088266565],[5.151742966,47.090166234],[5.151713025,47.090836872],[5.15193402,47.091054317],[5.150605421,47.092724523],[5.148489256,47.093298858],[5.147798297,47.093996187],[5.14779237,47.094211552],[5.148357949,47.095034137],[5.146447321,47.095573089],[5.146784793,47.095966708],[5.146388023,47.096501852],[5.146309254,47.097040999],[5.146120449,47.097400258],[5.145162068,47.097046981],[5.145007378,47.097236284],[5.144811813,47.099050203],[5.144061295,47.099082137],[5.144212369,47.099663851],[5.144130258,47.100185944],[5.142892716,47.101703052],[5.142812378,47.102270143],[5.142293108,47.102944438],[5.142269551,47.103546501],[5.142618874,47.104602782],[5.142847384,47.104909268],[5.142956215,47.105722329],[5.142902219,47.105989918],[5.142006554,47.106587427],[5.143647826,47.109480481],[5.14396473,47.110582389],[5.140248244,47.11110696],[5.129222894,47.112927136]]]],&quot;type&quot;:&quot;MultiPolygon&quot;}"/>
    <s v="47.099107946, 5.154042673"/>
  </r>
  <r>
    <x v="0"/>
    <x v="574"/>
    <s v="21143"/>
    <s v="CC du Pays Châtillonnais"/>
    <s v="242101434"/>
    <s v="CC"/>
    <s v="Côte-d'Or"/>
    <s v="21"/>
    <s v="Bourgogne-Franche-Comté"/>
    <s v="27"/>
    <s v="BT &lt;= 36 kVA"/>
    <m/>
    <m/>
    <n v="0"/>
    <n v="0"/>
    <n v="0"/>
    <n v="0"/>
    <n v="0"/>
    <n v="0"/>
    <n v="0"/>
    <n v="0"/>
    <n v="0"/>
    <n v="0"/>
    <s v="{&quot;coordinates&quot;:[[[[4.354224449,47.903155747],[4.35362802,47.902548758],[4.353611097,47.901832476],[4.353401837,47.901657569],[4.352691882,47.901584741],[4.35328681,47.901135938],[4.353427623,47.900778776],[4.353366713,47.900017095],[4.354082017,47.899460688],[4.354488995,47.898676508],[4.355819083,47.897770957],[4.356632638,47.897395219],[4.357079571,47.897129024],[4.357133707,47.896366913],[4.358266548,47.89455631],[4.358376335,47.894086986],[4.358028118,47.893658966],[4.356549247,47.892926278],[4.356222652,47.892662721],[4.355888444,47.891524351],[4.356002455,47.891167493],[4.35602638,47.890427331],[4.355784051,47.889637139],[4.355335379,47.889046451],[4.355226861,47.888360023],[4.354303085,47.887504784],[4.353997667,47.886705413],[4.353611289,47.88645694],[4.353507393,47.885740753],[4.352773882,47.884156921],[4.352440513,47.883729612],[4.351815445,47.882618879],[4.351281356,47.882400903],[4.350898914,47.881831937],[4.349772181,47.880986197],[4.349909785,47.880398644],[4.34980907,47.879120748],[4.350197871,47.878467297],[4.349977941,47.877552616],[4.343853642,47.877216053],[4.336561744,47.878168827],[4.330849632,47.876553241],[4.31963818,47.87570503],[4.31481707,47.877678162],[4.310643807,47.879730268],[4.309588062,47.880107494],[4.303453153,47.882827477],[4.301280835,47.883621164],[4.298450762,47.88444189],[4.297101389,47.884912258],[4.29167352,47.886434766],[4.289577462,47.885532516],[4.288944364,47.885525969],[4.288394708,47.885759727],[4.287916253,47.885839685],[4.286624226,47.885754844],[4.286321845,47.885590741],[4.286400617,47.885030919],[4.286247055,47.884767975],[4.284272976,47.883867894],[4.283478609,47.883720867],[4.281115836,47.883566661],[4.280231783,47.883195567],[4.279575212,47.883713079],[4.277059168,47.885086119],[4.277860379,47.885517544],[4.279417257,47.887043342],[4.280613469,47.887870983],[4.281973349,47.888436698],[4.284322147,47.889774662],[4.286412155,47.890589762],[4.273765521,47.896501721],[4.275457023,47.898162916],[4.277096495,47.899326005],[4.278567198,47.900092173],[4.279886705,47.900470233],[4.280759352,47.900412113],[4.282157964,47.900129523],[4.282962117,47.900062234],[4.286030449,47.900855845],[4.286495513,47.900880453],[4.28906236,47.90064168],[4.289928939,47.90038914],[4.290553899,47.900108646],[4.291133017,47.899979868],[4.293981004,47.899910712],[4.295312321,47.899725915],[4.296588669,47.899866643],[4.297957564,47.90017915],[4.300047123,47.90105972],[4.301785803,47.901220474],[4.303610061,47.901704284],[4.303398803,47.902477104],[4.30379653,47.902811121],[4.305868249,47.902849305],[4.310997913,47.903888451],[4.312921023,47.905114487],[4.318537185,47.904436797],[4.329069092,47.901426967],[4.331243715,47.900498637],[4.340927346,47.900527059],[4.342025292,47.900329095],[4.343526954,47.899846572],[4.345755892,47.900017266],[4.34937743,47.902209742],[4.350837939,47.902793313],[4.351844663,47.903007651],[4.352078446,47.90319938],[4.354224449,47.903155747]]]],&quot;type&quot;:&quot;MultiPolygon&quot;}"/>
    <s v="47.89086093, 4.319915315"/>
  </r>
  <r>
    <x v="0"/>
    <x v="574"/>
    <s v="21143"/>
    <s v="CC du Pays Châtillonnais"/>
    <s v="242101434"/>
    <s v="CC"/>
    <s v="Côte-d'Or"/>
    <s v="21"/>
    <s v="Bourgogne-Franche-Comté"/>
    <s v="27"/>
    <s v="BT &gt; 36 kVA"/>
    <n v="2"/>
    <n v="372.29500000000002"/>
    <n v="0"/>
    <n v="0"/>
    <n v="0"/>
    <n v="0"/>
    <n v="0"/>
    <n v="0"/>
    <n v="0"/>
    <n v="0"/>
    <n v="0"/>
    <n v="0"/>
    <s v="{&quot;coordinates&quot;:[[[[4.354224449,47.903155747],[4.35362802,47.902548758],[4.353611097,47.901832476],[4.353401837,47.901657569],[4.352691882,47.901584741],[4.35328681,47.901135938],[4.353427623,47.900778776],[4.353366713,47.900017095],[4.354082017,47.899460688],[4.354488995,47.898676508],[4.355819083,47.897770957],[4.356632638,47.897395219],[4.357079571,47.897129024],[4.357133707,47.896366913],[4.358266548,47.89455631],[4.358376335,47.894086986],[4.358028118,47.893658966],[4.356549247,47.892926278],[4.356222652,47.892662721],[4.355888444,47.891524351],[4.356002455,47.891167493],[4.35602638,47.890427331],[4.355784051,47.889637139],[4.355335379,47.889046451],[4.355226861,47.888360023],[4.354303085,47.887504784],[4.353997667,47.886705413],[4.353611289,47.88645694],[4.353507393,47.885740753],[4.352773882,47.884156921],[4.352440513,47.883729612],[4.351815445,47.882618879],[4.351281356,47.882400903],[4.350898914,47.881831937],[4.349772181,47.880986197],[4.349909785,47.880398644],[4.34980907,47.879120748],[4.350197871,47.878467297],[4.349977941,47.877552616],[4.343853642,47.877216053],[4.336561744,47.878168827],[4.330849632,47.876553241],[4.31963818,47.87570503],[4.31481707,47.877678162],[4.310643807,47.879730268],[4.309588062,47.880107494],[4.303453153,47.882827477],[4.301280835,47.883621164],[4.298450762,47.88444189],[4.297101389,47.884912258],[4.29167352,47.886434766],[4.289577462,47.885532516],[4.288944364,47.885525969],[4.288394708,47.885759727],[4.287916253,47.885839685],[4.286624226,47.885754844],[4.286321845,47.885590741],[4.286400617,47.885030919],[4.286247055,47.884767975],[4.284272976,47.883867894],[4.283478609,47.883720867],[4.281115836,47.883566661],[4.280231783,47.883195567],[4.279575212,47.883713079],[4.277059168,47.885086119],[4.277860379,47.885517544],[4.279417257,47.887043342],[4.280613469,47.887870983],[4.281973349,47.888436698],[4.284322147,47.889774662],[4.286412155,47.890589762],[4.273765521,47.896501721],[4.275457023,47.898162916],[4.277096495,47.899326005],[4.278567198,47.900092173],[4.279886705,47.900470233],[4.280759352,47.900412113],[4.282157964,47.900129523],[4.282962117,47.900062234],[4.286030449,47.900855845],[4.286495513,47.900880453],[4.28906236,47.90064168],[4.289928939,47.90038914],[4.290553899,47.900108646],[4.291133017,47.899979868],[4.293981004,47.899910712],[4.295312321,47.899725915],[4.296588669,47.899866643],[4.297957564,47.90017915],[4.300047123,47.90105972],[4.301785803,47.901220474],[4.303610061,47.901704284],[4.303398803,47.902477104],[4.30379653,47.902811121],[4.305868249,47.902849305],[4.310997913,47.903888451],[4.312921023,47.905114487],[4.318537185,47.904436797],[4.329069092,47.901426967],[4.331243715,47.900498637],[4.340927346,47.900527059],[4.342025292,47.900329095],[4.343526954,47.899846572],[4.345755892,47.900017266],[4.34937743,47.902209742],[4.350837939,47.902793313],[4.351844663,47.903007651],[4.352078446,47.90319938],[4.354224449,47.903155747]]]],&quot;type&quot;:&quot;MultiPolygon&quot;}"/>
    <s v="47.89086093, 4.319915315"/>
  </r>
  <r>
    <x v="0"/>
    <x v="575"/>
    <s v="21142"/>
    <s v="CC Forêts, Seine et Suzon"/>
    <s v="200039063"/>
    <s v="CC"/>
    <s v="Côte-d'Or"/>
    <s v="21"/>
    <s v="Bourgogne-Franche-Comté"/>
    <s v="27"/>
    <s v="BT &lt;= 36 kVA"/>
    <m/>
    <m/>
    <n v="0"/>
    <n v="0"/>
    <n v="0"/>
    <n v="0"/>
    <n v="0"/>
    <n v="0"/>
    <n v="0"/>
    <n v="0"/>
    <n v="0"/>
    <n v="0"/>
    <s v="{&quot;coordinates&quot;:[[[[4.757549803,47.512949903],[4.7570022,47.512664638],[4.755717531,47.511787225],[4.753766736,47.5108577],[4.75273827,47.510212297],[4.751238443,47.508766333],[4.749965514,47.507754525],[4.745122201,47.504464257],[4.744826334,47.504437175],[4.743690687,47.503716767],[4.73857196,47.503212518],[4.736416485,47.503612917],[4.734979696,47.504050295],[4.732982814,47.504918262],[4.73206854,47.50520287],[4.729808369,47.50553357],[4.728415782,47.505655979],[4.724884835,47.506468218],[4.723649057,47.506633266],[4.720961149,47.506517234],[4.719728351,47.506072645],[4.719495164,47.505928426],[4.718773682,47.505144044],[4.718539882,47.504691004],[4.717501459,47.504421799],[4.716807431,47.504325784],[4.715605461,47.504301171],[4.715467544,47.503978168],[4.713574917,47.50383765],[4.713354768,47.504390113],[4.712619468,47.505038385],[4.712060323,47.505793909],[4.711769554,47.507046992],[4.711864989,47.507994578],[4.711067728,47.50791265],[4.710838242,47.509005465],[4.709928678,47.508653267],[4.70958007,47.508722308],[4.709574705,47.509136555],[4.709932493,47.509354597],[4.710267456,47.509980838],[4.710380881,47.51307103],[4.709366007,47.51308502],[4.709224879,47.513575989],[4.708835421,47.51353218],[4.708648991,47.513936477],[4.707569157,47.514996727],[4.707157748,47.515597894],[4.703939922,47.513962209],[4.702862956,47.513696138],[4.702621932,47.514098521],[4.702052951,47.513925859],[4.701784235,47.51429353],[4.700579215,47.513887051],[4.699228749,47.513963473],[4.698214125,47.513860316],[4.696450121,47.513510558],[4.694951724,47.513363994],[4.693092554,47.513407227],[4.693075936,47.513637961],[4.692019336,47.513677617],[4.692041843,47.513969007],[4.691010029,47.514036205],[4.690836624,47.514394363],[4.690309564,47.514369596],[4.69093201,47.515603963],[4.691498629,47.515786616],[4.691840893,47.516481227],[4.691679838,47.517608113],[4.69212989,47.51767631],[4.692139258,47.518098442],[4.691962877,47.51857279],[4.691169384,47.51899217],[4.691372227,47.519942705],[4.691673436,47.520725246],[4.69205911,47.521110402],[4.692686708,47.520950029],[4.693110644,47.52136794],[4.694499957,47.522050028],[4.695009958,47.522750294],[4.695080599,47.523343502],[4.694048664,47.525216841],[4.693725255,47.52549795],[4.691503277,47.526565624],[4.691172588,47.526617241],[4.689376914,47.526581156],[4.688314736,47.526410172],[4.687224637,47.527081414],[4.687680906,47.527976062],[4.689759491,47.530695628],[4.691184266,47.532870926],[4.691603805,47.533357331],[4.692312772,47.533537016],[4.692616717,47.534739075],[4.693388583,47.536232353],[4.700832967,47.531730258],[4.70168956,47.531577301],[4.705418343,47.53144538],[4.706800507,47.53147377],[4.724842717,47.53528774],[4.728303107,47.536881449],[4.730933805,47.537769791],[4.73289014,47.538565459],[4.734911828,47.53952939],[4.736845992,47.540048012],[4.738652172,47.541250083],[4.739933495,47.541562302],[4.742970705,47.542629784],[4.74375348,47.542657696],[4.745826709,47.541931593],[4.74683111,47.540847819],[4.748265254,47.539570317],[4.748646907,47.539287282],[4.749717378,47.539250513],[4.750877282,47.539508612],[4.753321864,47.540382143],[4.753731518,47.540466919],[4.757463675,47.539612097],[4.760473495,47.540284281],[4.762407133,47.540576499],[4.76264534,47.540905133],[4.76452237,47.541374643],[4.766292801,47.54111194],[4.766997958,47.541165182],[4.767638233,47.541347255],[4.768718761,47.541814366],[4.770192392,47.542025197],[4.771467301,47.542057155],[4.773749762,47.542478941],[4.775327497,47.54258008],[4.780749423,47.545155289],[4.781310413,47.546067798],[4.780887513,47.547384293],[4.783303464,47.546775636],[4.785027604,47.546915824],[4.786227015,47.546634549],[4.787403442,47.546461658],[4.789795986,47.546229578],[4.792500668,47.546106098],[4.792646234,47.546203802],[4.795900542,47.54652828],[4.795990797,47.546364823],[4.797143358,47.546274135],[4.798856076,47.545797538],[4.80046263,47.545170393],[4.800773342,47.544959409],[4.801617369,47.543803795],[4.802129528,47.543297072],[4.801655353,47.542603008],[4.801714225,47.542179822],[4.801442401,47.541886898],[4.80036166,47.54154074],[4.799900449,47.541112079],[4.797346249,47.539731589],[4.797069807,47.539379302],[4.795278618,47.53771149],[4.794354812,47.53736286],[4.792542716,47.536891027],[4.790485944,47.536178924],[4.787680144,47.534973162],[4.786453277,47.534225749],[4.784929621,47.532711247],[4.78243133,47.531428623],[4.780280141,47.529786798],[4.778926218,47.529129485],[4.778481001,47.528453794],[4.77373522,47.526250858],[4.773147806,47.525894243],[4.771911543,47.524409416],[4.77049618,47.52217008],[4.769032361,47.520752605],[4.768292818,47.51981213],[4.767976906,47.519583725],[4.765887222,47.518528652],[4.76070095,47.515013719],[4.759295828,47.513952687],[4.757549803,47.512949903]]]],&quot;type&quot;:&quot;MultiPolygon&quot;}"/>
    <s v="47.525457663, 4.740473645"/>
  </r>
  <r>
    <x v="0"/>
    <x v="576"/>
    <s v="21140"/>
    <s v="CC du Pays Arnay Liernais"/>
    <s v="200071173"/>
    <s v="CC"/>
    <s v="Côte-d'Or"/>
    <s v="21"/>
    <s v="Bourgogne-Franche-Comté"/>
    <s v="27"/>
    <s v="BT &lt;= 36 kVA"/>
    <m/>
    <m/>
    <n v="0"/>
    <n v="0"/>
    <n v="0"/>
    <n v="0"/>
    <n v="0"/>
    <n v="0"/>
    <n v="0"/>
    <n v="0"/>
    <n v="0"/>
    <n v="0"/>
    <s v="{&quot;coordinates&quot;:[[[[4.592833688,47.053760098],[4.591392045,47.053396352],[4.590304968,47.053394212],[4.589871935,47.052694176],[4.589402743,47.052242275],[4.586684112,47.052359794],[4.586662015,47.052190802],[4.584858873,47.052256078],[4.583120624,47.052602293],[4.581282441,47.053540581],[4.579744351,47.053974956],[4.578231663,47.053927193],[4.577347541,47.053791586],[4.576515687,47.053054624],[4.576619063,47.052759649],[4.576317957,47.052284691],[4.576277743,47.051088471],[4.575993618,47.050517826],[4.568421086,47.045369161],[4.567925912,47.045012081],[4.567786699,47.044482673],[4.56783452,47.044133529],[4.566831124,47.04224258],[4.566814113,47.04188351],[4.565249392,47.041846193],[4.565564853,47.041368253],[4.566402541,47.041092146],[4.566555547,47.040645222],[4.567044519,47.040245968],[4.567100506,47.039769742],[4.567813571,47.039376449],[4.567825104,47.039002583],[4.568772226,47.037417439],[4.568564313,47.037061861],[4.569464232,47.03643729],[4.570105661,47.035575792],[4.570708217,47.035144359],[4.570802953,47.034326311],[4.57099897,47.034137239],[4.570840256,47.033526153],[4.570415643,47.033463489],[4.569664334,47.03281003],[4.568629524,47.032507114],[4.568232237,47.032659292],[4.567943278,47.033049534],[4.566289761,47.032893673],[4.565356465,47.032729829],[4.56409952,47.032259687],[4.563660837,47.032847355],[4.562793878,47.032335898],[4.562349534,47.032364423],[4.561410149,47.032125888],[4.560209294,47.032455495],[4.558960012,47.032613747],[4.558212716,47.032595918],[4.557104788,47.032906228],[4.556255419,47.032911375],[4.555539627,47.032798551],[4.554452433,47.032869022],[4.553687576,47.032561438],[4.552295864,47.033217711],[4.550033216,47.032074749],[4.548187877,47.033401631],[4.547759033,47.033190359],[4.547322386,47.033717601],[4.54721243,47.034200843],[4.547299112,47.034697659],[4.54719759,47.035475252],[4.547419117,47.035805469],[4.546470964,47.037145509],[4.546293143,47.037697196],[4.546105656,47.037727621],[4.545883742,47.039315473],[4.545740902,47.039617251],[4.545898841,47.040072591],[4.546322621,47.040243416],[4.546922638,47.040634302],[4.546980752,47.040823529],[4.54775423,47.041750587],[4.547734657,47.042170482],[4.547499279,47.042782374],[4.548731764,47.042764053],[4.549396132,47.042641679],[4.551058302,47.04208177],[4.551749177,47.042011256],[4.552658262,47.041787421],[4.553219036,47.04154485],[4.554401754,47.041446092],[4.555555395,47.04116131],[4.556037484,47.041297095],[4.555866427,47.04162358],[4.555948316,47.042088036],[4.555367225,47.042493885],[4.555769097,47.04277123],[4.556470889,47.04349028],[4.557027994,47.043851076],[4.557445984,47.044503707],[4.557809322,47.044586156],[4.557982754,47.045117813],[4.558448624,47.045694153],[4.558184874,47.046049807],[4.557468512,47.046653799],[4.557574666,47.046954035],[4.556423536,47.047512554],[4.556076421,47.04863295],[4.556281353,47.048658104],[4.555595074,47.050216208],[4.556454435,47.050776448],[4.557039864,47.051431326],[4.556817595,47.051901681],[4.556315047,47.052521692],[4.556834932,47.052913608],[4.557062109,47.05320681],[4.558160662,47.053561202],[4.557841863,47.05433903],[4.557037466,47.055503412],[4.557125006,47.05575167],[4.557477586,47.05591531],[4.557498111,47.056169875],[4.556904678,47.05729449],[4.557324111,47.057628324],[4.555261285,47.061902852],[4.558915306,47.062625333],[4.562271299,47.060106338],[4.56286725,47.059890263],[4.566768465,47.061729371],[4.567125424,47.062177481],[4.56808473,47.062765098],[4.570776743,47.065018498],[4.570329389,47.06703539],[4.571046403,47.068938299],[4.571503206,47.070684454],[4.574728537,47.070374],[4.576124787,47.071563432],[4.577505529,47.070778268],[4.57843526,47.070120816],[4.580622591,47.067898202],[4.581241741,47.067034257],[4.582662908,47.064893221],[4.584670563,47.062354205],[4.585642938,47.060510143],[4.586149526,47.059946679],[4.587916772,47.058876918],[4.590470964,47.057595486],[4.593223287,47.055798875],[4.593014139,47.055230838],[4.592833688,47.053760098]]]],&quot;type&quot;:&quot;MultiPolygon&quot;}"/>
    <s v="47.051010674, 4.567762436"/>
  </r>
  <r>
    <x v="0"/>
    <x v="576"/>
    <s v="21140"/>
    <s v="CC du Pays Arnay Liernais"/>
    <s v="200071173"/>
    <s v="CC"/>
    <s v="Côte-d'Or"/>
    <s v="21"/>
    <s v="Bourgogne-Franche-Comté"/>
    <s v="27"/>
    <s v="BT &gt; 36 kVA"/>
    <n v="2"/>
    <n v="185.61"/>
    <n v="0"/>
    <n v="0"/>
    <n v="0"/>
    <n v="0"/>
    <n v="0"/>
    <n v="0"/>
    <n v="0"/>
    <n v="0"/>
    <n v="0"/>
    <n v="0"/>
    <s v="{&quot;coordinates&quot;:[[[[4.592833688,47.053760098],[4.591392045,47.053396352],[4.590304968,47.053394212],[4.589871935,47.052694176],[4.589402743,47.052242275],[4.586684112,47.052359794],[4.586662015,47.052190802],[4.584858873,47.052256078],[4.583120624,47.052602293],[4.581282441,47.053540581],[4.579744351,47.053974956],[4.578231663,47.053927193],[4.577347541,47.053791586],[4.576515687,47.053054624],[4.576619063,47.052759649],[4.576317957,47.052284691],[4.576277743,47.051088471],[4.575993618,47.050517826],[4.568421086,47.045369161],[4.567925912,47.045012081],[4.567786699,47.044482673],[4.56783452,47.044133529],[4.566831124,47.04224258],[4.566814113,47.04188351],[4.565249392,47.041846193],[4.565564853,47.041368253],[4.566402541,47.041092146],[4.566555547,47.040645222],[4.567044519,47.040245968],[4.567100506,47.039769742],[4.567813571,47.039376449],[4.567825104,47.039002583],[4.568772226,47.037417439],[4.568564313,47.037061861],[4.569464232,47.03643729],[4.570105661,47.035575792],[4.570708217,47.035144359],[4.570802953,47.034326311],[4.57099897,47.034137239],[4.570840256,47.033526153],[4.570415643,47.033463489],[4.569664334,47.03281003],[4.568629524,47.032507114],[4.568232237,47.032659292],[4.567943278,47.033049534],[4.566289761,47.032893673],[4.565356465,47.032729829],[4.56409952,47.032259687],[4.563660837,47.032847355],[4.562793878,47.032335898],[4.562349534,47.032364423],[4.561410149,47.032125888],[4.560209294,47.032455495],[4.558960012,47.032613747],[4.558212716,47.032595918],[4.557104788,47.032906228],[4.556255419,47.032911375],[4.555539627,47.032798551],[4.554452433,47.032869022],[4.553687576,47.032561438],[4.552295864,47.033217711],[4.550033216,47.032074749],[4.548187877,47.033401631],[4.547759033,47.033190359],[4.547322386,47.033717601],[4.54721243,47.034200843],[4.547299112,47.034697659],[4.54719759,47.035475252],[4.547419117,47.035805469],[4.546470964,47.037145509],[4.546293143,47.037697196],[4.546105656,47.037727621],[4.545883742,47.039315473],[4.545740902,47.039617251],[4.545898841,47.040072591],[4.546322621,47.040243416],[4.546922638,47.040634302],[4.546980752,47.040823529],[4.54775423,47.041750587],[4.547734657,47.042170482],[4.547499279,47.042782374],[4.548731764,47.042764053],[4.549396132,47.042641679],[4.551058302,47.04208177],[4.551749177,47.042011256],[4.552658262,47.041787421],[4.553219036,47.04154485],[4.554401754,47.041446092],[4.555555395,47.04116131],[4.556037484,47.041297095],[4.555866427,47.04162358],[4.555948316,47.042088036],[4.555367225,47.042493885],[4.555769097,47.04277123],[4.556470889,47.04349028],[4.557027994,47.043851076],[4.557445984,47.044503707],[4.557809322,47.044586156],[4.557982754,47.045117813],[4.558448624,47.045694153],[4.558184874,47.046049807],[4.557468512,47.046653799],[4.557574666,47.046954035],[4.556423536,47.047512554],[4.556076421,47.04863295],[4.556281353,47.048658104],[4.555595074,47.050216208],[4.556454435,47.050776448],[4.557039864,47.051431326],[4.556817595,47.051901681],[4.556315047,47.052521692],[4.556834932,47.052913608],[4.557062109,47.05320681],[4.558160662,47.053561202],[4.557841863,47.05433903],[4.557037466,47.055503412],[4.557125006,47.05575167],[4.557477586,47.05591531],[4.557498111,47.056169875],[4.556904678,47.05729449],[4.557324111,47.057628324],[4.555261285,47.061902852],[4.558915306,47.062625333],[4.562271299,47.060106338],[4.56286725,47.059890263],[4.566768465,47.061729371],[4.567125424,47.062177481],[4.56808473,47.062765098],[4.570776743,47.065018498],[4.570329389,47.06703539],[4.571046403,47.068938299],[4.571503206,47.070684454],[4.574728537,47.070374],[4.576124787,47.071563432],[4.577505529,47.070778268],[4.57843526,47.070120816],[4.580622591,47.067898202],[4.581241741,47.067034257],[4.582662908,47.064893221],[4.584670563,47.062354205],[4.585642938,47.060510143],[4.586149526,47.059946679],[4.587916772,47.058876918],[4.590470964,47.057595486],[4.593223287,47.055798875],[4.593014139,47.055230838],[4.592833688,47.053760098]]]],&quot;type&quot;:&quot;MultiPolygon&quot;}"/>
    <s v="47.051010674, 4.567762436"/>
  </r>
  <r>
    <x v="0"/>
    <x v="298"/>
    <s v="21138"/>
    <s v="CC Auxonne Pontailler Val de Saône"/>
    <s v="200070902"/>
    <s v="CC"/>
    <s v="Côte-d'Or"/>
    <s v="21"/>
    <s v="Bourgogne-Franche-Comté"/>
    <s v="27"/>
    <s v="BT &lt;= 36 kVA"/>
    <n v="10"/>
    <n v="26.818999999999999"/>
    <n v="0"/>
    <n v="0"/>
    <n v="0"/>
    <n v="0"/>
    <n v="0"/>
    <n v="0"/>
    <n v="0"/>
    <n v="0"/>
    <n v="0"/>
    <n v="0"/>
    <s v="{&quot;coordinates&quot;:[[[[5.309358239,47.171621309],[5.308765937,47.171515136],[5.307519571,47.170786126],[5.30664623,47.170439661],[5.305685898,47.169788695],[5.303347056,47.168774269],[5.300057682,47.167178842],[5.299436954,47.166714721],[5.299054736,47.166856513],[5.298015763,47.166587129],[5.296976294,47.16497485],[5.296607474,47.165275786],[5.292721491,47.165568985],[5.291673082,47.163742479],[5.290698522,47.164394939],[5.290136219,47.164618624],[5.287955309,47.164635635],[5.287935326,47.164569381],[5.283873632,47.164518099],[5.277765841,47.164361051],[5.27049067,47.168117436],[5.267753517,47.168382747],[5.267152733,47.168605269],[5.267084191,47.169141602],[5.266870146,47.169484441],[5.266561785,47.169563433],[5.265813697,47.169518634],[5.265308424,47.170096838],[5.26525041,47.170789677],[5.264544594,47.171090796],[5.263815871,47.17204083],[5.262736293,47.172625747],[5.26008039,47.173731394],[5.25913556,47.174601853],[5.261824423,47.176196646],[5.263325248,47.175136066],[5.266462433,47.177116476],[5.266200296,47.177572835],[5.265727311,47.17797838],[5.265159413,47.178231768],[5.264554488,47.178766882],[5.285997933,47.182420056],[5.28668161,47.182001259],[5.287497386,47.181209677],[5.288031964,47.181292783],[5.288440369,47.18151528],[5.288849182,47.181964735],[5.28925395,47.18256738],[5.291323731,47.185042884],[5.291064156,47.185120974],[5.291749759,47.186112543],[5.293948087,47.185398922],[5.294053079,47.186653263],[5.293900757,47.187883881],[5.294056103,47.188397782],[5.293841751,47.188917206],[5.293782934,47.18995503],[5.294059761,47.190343134],[5.29450414,47.190632448],[5.295054895,47.190720607],[5.296086721,47.190719067],[5.296313494,47.190831656],[5.296609105,47.191535513],[5.29615682,47.191990309],[5.296452099,47.192500531],[5.295827835,47.192950629],[5.296513394,47.193193724],[5.297651421,47.193202674],[5.298369162,47.193487451],[5.299025224,47.192916019],[5.306347002,47.196564022],[5.307001313,47.195552157],[5.308367155,47.19421718],[5.309146136,47.193618021],[5.311260026,47.194812463],[5.313638914,47.195744886],[5.31461505,47.196227952],[5.315242336,47.196772024],[5.31574892,47.197550877],[5.319533384,47.199663761],[5.319177446,47.20029685],[5.319406086,47.200603902],[5.320338171,47.200981525],[5.320009353,47.201232192],[5.319450954,47.201184832],[5.319115862,47.201749954],[5.318223116,47.202500064],[5.321399871,47.205557239],[5.3185208,47.206187722],[5.318963349,47.206397724],[5.3252311,47.205767707],[5.329736042,47.204932339],[5.332221008,47.204178011],[5.332822765,47.204096542],[5.334428638,47.203521086],[5.333747094,47.198777488],[5.334104134,47.198661312],[5.333663121,47.1979992],[5.333936094,47.197925249],[5.333699651,47.195672934],[5.333554424,47.195493024],[5.333747819,47.194711848],[5.333024861,47.194220238],[5.333602604,47.194044675],[5.33339534,47.192098898],[5.329281122,47.192288903],[5.328490748,47.194542962],[5.327302628,47.194446154],[5.325579971,47.19307932],[5.326361471,47.192573659],[5.326798494,47.191863258],[5.326780916,47.191151182],[5.326870778,47.190907096],[5.326260355,47.190173605],[5.32918595,47.18831976],[5.328550445,47.187281457],[5.327879072,47.186757255],[5.327281046,47.186951212],[5.323965292,47.182890932],[5.322327699,47.183331793],[5.321398655,47.184028628],[5.319620466,47.181607236],[5.315178816,47.183042636],[5.312823455,47.180647096],[5.311499231,47.181095054],[5.310625223,47.181168341],[5.310038225,47.180634249],[5.309633581,47.180409049],[5.309684656,47.179075042],[5.309053523,47.179328109],[5.3049619,47.175767342],[5.308557095,47.172897326],[5.309545154,47.172345322],[5.310141962,47.172125359],[5.309358239,47.171621309]]]],&quot;type&quot;:&quot;MultiPolygon&quot;}"/>
    <s v="47.182265525, 5.299991484"/>
  </r>
  <r>
    <x v="0"/>
    <x v="299"/>
    <s v="21137"/>
    <s v="CC du Montbardois"/>
    <s v="242101491"/>
    <s v="CC"/>
    <s v="Côte-d'Or"/>
    <s v="21"/>
    <s v="Bourgogne-Franche-Comté"/>
    <s v="27"/>
    <s v="BT &lt;= 36 kVA"/>
    <m/>
    <m/>
    <n v="0"/>
    <n v="0"/>
    <n v="0"/>
    <n v="0"/>
    <n v="0"/>
    <n v="0"/>
    <n v="0"/>
    <n v="0"/>
    <n v="0"/>
    <n v="0"/>
    <s v="{&quot;coordinates&quot;:[[[[4.369726343,47.557296617],[4.367637227,47.557201395],[4.365729201,47.557270567],[4.365565799,47.556340701],[4.364615256,47.554062439],[4.363851736,47.553221515],[4.36189325,47.552400847],[4.361205962,47.551783183],[4.362384151,47.551312988],[4.363556195,47.550706911],[4.364204014,47.550246499],[4.363794372,47.549983009],[4.363464555,47.550033679],[4.362989826,47.549772748],[4.363177185,47.549454562],[4.362288067,47.548795149],[4.361113553,47.549355329],[4.360498667,47.548915969],[4.361012229,47.54845714],[4.360400974,47.548107764],[4.358373736,47.547397673],[4.35765825,47.546765012],[4.356269315,47.546211301],[4.356961764,47.546042097],[4.357539048,47.545474508],[4.356008036,47.545136714],[4.355025768,47.544782621],[4.354276945,47.544300672],[4.353791487,47.543769746],[4.353326331,47.543777846],[4.352739074,47.544057443],[4.352206339,47.544022209],[4.350864219,47.543684858],[4.350388471,47.543378874],[4.349145026,47.543894719],[4.348627806,47.544263512],[4.348085723,47.54496479],[4.347328567,47.54546869],[4.343292383,47.546709912],[4.343013819,47.547477449],[4.34069841,47.547407763],[4.339828521,47.547237707],[4.338918302,47.546625175],[4.337404319,47.546167207],[4.336043243,47.545335656],[4.334752881,47.544192687],[4.333621229,47.544026481],[4.333293115,47.5442517],[4.332859141,47.544177437],[4.332068467,47.543874979],[4.330652697,47.545113708],[4.329371119,47.546350888],[4.329997522,47.547104471],[4.331750282,47.548395256],[4.331632781,47.548962866],[4.331724563,47.549230997],[4.331464584,47.549684099],[4.331104142,47.550054622],[4.330431075,47.551595454],[4.329727205,47.552327294],[4.329743718,47.552777238],[4.329962053,47.553268094],[4.329989275,47.553987994],[4.32949769,47.555075716],[4.329846534,47.55552007],[4.329324382,47.555753789],[4.329904695,47.556093775],[4.330884365,47.557463603],[4.331526888,47.558644616],[4.331572952,47.558998794],[4.331048345,47.559188435],[4.330692124,47.560318726],[4.330747693,47.561802623],[4.330971887,47.562473459],[4.330926621,47.563059145],[4.33711423,47.563222451],[4.337231747,47.562815987],[4.338757079,47.562699462],[4.339281715,47.562510687],[4.345212828,47.562947487],[4.345673423,47.562804434],[4.348263288,47.562760124],[4.34879147,47.562660391],[4.349970008,47.562190324],[4.350752141,47.561771649],[4.351480895,47.561714594],[4.352139558,47.56156832],[4.353267135,47.561503929],[4.357289922,47.562423175],[4.357736456,47.561832805],[4.358407531,47.562070765],[4.358822349,47.562378326],[4.359273559,47.56254772],[4.35978233,47.563045039],[4.360520094,47.563498273],[4.361042209,47.5632131],[4.363466386,47.564024739],[4.364896229,47.563190576],[4.366061446,47.562360394],[4.367152904,47.561351911],[4.367853898,47.560574864],[4.369726343,47.557296617]]]],&quot;type&quot;:&quot;MultiPolygon&quot;}"/>
    <s v="47.554443111, 4.347541103"/>
  </r>
  <r>
    <x v="0"/>
    <x v="577"/>
    <s v="21129"/>
    <s v="CC du Pays Châtillonnais"/>
    <s v="242101434"/>
    <s v="CC"/>
    <s v="Côte-d'Or"/>
    <s v="21"/>
    <s v="Bourgogne-Franche-Comté"/>
    <s v="27"/>
    <s v="BT &lt;= 36 kVA"/>
    <m/>
    <m/>
    <n v="0"/>
    <n v="0"/>
    <n v="0"/>
    <n v="0"/>
    <n v="0"/>
    <n v="0"/>
    <n v="0"/>
    <n v="0"/>
    <n v="0"/>
    <n v="0"/>
    <s v="{&quot;coordinates&quot;:[[[[4.894241889,47.81110375],[4.905020019,47.814595868],[4.904719504,47.813258444],[4.905814438,47.813043485],[4.907147723,47.813922071],[4.908151845,47.813858014],[4.908924912,47.812644458],[4.910141118,47.81160193],[4.910995949,47.8109551],[4.911329943,47.810802908],[4.911682767,47.810022015],[4.912913842,47.808987314],[4.91535535,47.807647434],[4.915747749,47.807336725],[4.916276334,47.806688884],[4.91655409,47.805793064],[4.917036994,47.80506494],[4.916915899,47.80496789],[4.917477617,47.804461745],[4.918431671,47.804941285],[4.91868359,47.805516041],[4.918973631,47.805258313],[4.919597087,47.805389446],[4.920143414,47.805160827],[4.921476799,47.804820271],[4.9212828,47.804258974],[4.923599247,47.80497811],[4.924311089,47.804929511],[4.925593072,47.804609558],[4.925907862,47.804150642],[4.925680789,47.8029723],[4.926166414,47.802729344],[4.929381635,47.801885997],[4.929280361,47.801783232],[4.930172089,47.801427338],[4.930347473,47.801620711],[4.932071533,47.800488544],[4.932854867,47.80068089],[4.933579228,47.800500586],[4.933605085,47.800256181],[4.935078354,47.799762809],[4.934137507,47.798325276],[4.93465576,47.798320321],[4.935570427,47.797826261],[4.937319492,47.798597712],[4.938942573,47.79800098],[4.938944612,47.797433763],[4.939837209,47.796702356],[4.942444273,47.796234225],[4.942669125,47.796427661],[4.944327099,47.795948211],[4.944790495,47.795978333],[4.94520412,47.796693502],[4.946171541,47.796001316],[4.947590854,47.795390739],[4.950470829,47.793660176],[4.954041028,47.790793554],[4.955247493,47.789595832],[4.951908197,47.788373994],[4.951499348,47.78815393],[4.945510918,47.786194554],[4.943358299,47.785887272],[4.943082113,47.785713594],[4.937070709,47.7829232],[4.931009841,47.781843884],[4.927247561,47.781342263],[4.924918425,47.780134553],[4.923766959,47.779799655],[4.922027097,47.779703977],[4.921394144,47.779042742],[4.920702326,47.778563427],[4.917962007,47.777094036],[4.916741607,47.777104112],[4.915360504,47.779328827],[4.911596068,47.783330904],[4.910503218,47.784293138],[4.909158202,47.785041601],[4.908552383,47.785469207],[4.90736573,47.786016105],[4.904548474,47.787547417],[4.903726546,47.788172071],[4.902047754,47.790015217],[4.900159105,47.79066166],[4.899300187,47.791076214],[4.896894222,47.79269069],[4.89433431,47.795388838],[4.893222517,47.799325722],[4.892945227,47.799831657],[4.893759344,47.800855621],[4.893072492,47.801042274],[4.89400686,47.807881872],[4.89300674,47.809069286],[4.892908636,47.809466991],[4.894268137,47.809514345],[4.894092913,47.809997923],[4.894241889,47.81110375]]]],&quot;type&quot;:&quot;MultiPolygon&quot;}"/>
    <s v="47.79513604, 4.918708604"/>
  </r>
  <r>
    <x v="0"/>
    <x v="306"/>
    <s v="21128"/>
    <s v="CC de Pouilly-en-Auxois/Bligny-sur-Ouche"/>
    <s v="200071207"/>
    <s v="CC"/>
    <s v="Côte-d'Or"/>
    <s v="21"/>
    <s v="Bourgogne-Franche-Comté"/>
    <s v="27"/>
    <s v="BT &gt; 36 kVA"/>
    <n v="2"/>
    <n v="216.745"/>
    <n v="0"/>
    <n v="0"/>
    <n v="0"/>
    <n v="0"/>
    <n v="0"/>
    <n v="0"/>
    <n v="0"/>
    <n v="0"/>
    <n v="0"/>
    <n v="0"/>
    <s v="{&quot;coordinates&quot;:[[[[4.445648281,47.252926648],[4.446244996,47.253724172],[4.446357859,47.254134251],[4.447286623,47.255917175],[4.447997997,47.256452141],[4.448660224,47.257273145],[4.449165419,47.258155535],[4.449340918,47.258876368],[4.449791902,47.259562244],[4.450144648,47.259890984],[4.450184637,47.260196622],[4.451265558,47.260797178],[4.451830067,47.26240364],[4.452241355,47.263184546],[4.453154782,47.26433823],[4.453312417,47.264689213],[4.452752155,47.265297703],[4.452298197,47.266218199],[4.447456644,47.268272211],[4.445842535,47.26929449],[4.445349511,47.269505926],[4.445737382,47.270253828],[4.445901951,47.271060338],[4.447148046,47.270812495],[4.448068417,47.272370409],[4.449119853,47.273880759],[4.449742246,47.274589701],[4.44995801,47.275035404],[4.449977981,47.275530375],[4.44986316,47.275982011],[4.449555073,47.276527901],[4.451220389,47.276857337],[4.451562223,47.27712048],[4.451701852,47.280672611],[4.452834684,47.280877228],[4.452969335,47.281844371],[4.452525002,47.282000301],[4.451946192,47.282027355],[4.451735025,47.282536921],[4.453533915,47.283785762],[4.454112275,47.284768053],[4.454148518,47.285667096],[4.455759291,47.286267273],[4.458423123,47.286758754],[4.459049531,47.287556735],[4.45912443,47.287780893],[4.456758829,47.288139261],[4.457396523,47.289207228],[4.458508178,47.288916839],[4.459566546,47.290562063],[4.459731836,47.291141641],[4.460103867,47.291293629],[4.460566084,47.291306721],[4.462472432,47.291817547],[4.464302611,47.29259132],[4.46447565,47.293161789],[4.46438149,47.293542945],[4.465051278,47.293790204],[4.468489098,47.293771964],[4.471390703,47.293987322],[4.471579784,47.292821609],[4.472329079,47.292588806],[4.472820089,47.292927429],[4.47475819,47.293431349],[4.475630602,47.293729997],[4.477330687,47.294913101],[4.478743591,47.295517283],[4.480287566,47.296073855],[4.481154924,47.296282486],[4.482669808,47.296119078],[4.48424578,47.295819809],[4.486438632,47.295669289],[4.486265205,47.295045731],[4.486801847,47.294160066],[4.486889932,47.293804179],[4.488576797,47.293354862],[4.489028309,47.293076248],[4.489428943,47.293110724],[4.49077458,47.292098501],[4.491233738,47.29200076],[4.492291915,47.291980854],[4.493486113,47.292093349],[4.494537889,47.291938444],[4.49785439,47.292224331],[4.499174453,47.292435988],[4.499789283,47.292605423],[4.500964411,47.292223765],[4.501286327,47.29195128],[4.506414306,47.292886077],[4.508623575,47.292666491],[4.508944141,47.292347181],[4.510647033,47.291534468],[4.511291545,47.290594154],[4.51135708,47.29019532],[4.511705264,47.289494768],[4.510583758,47.28820198],[4.510529936,47.28798208],[4.510787506,47.2872593],[4.510236008,47.286658703],[4.510380599,47.286153492],[4.509961162,47.286060807],[4.509912173,47.285541908],[4.510163197,47.28402145],[4.510796979,47.283737673],[4.511435333,47.283851815],[4.511679479,47.28364064],[4.512024606,47.282362961],[4.511812978,47.282130712],[4.511788804,47.28178887],[4.511443962,47.281618683],[4.511493941,47.28104357],[4.511857153,47.280926286],[4.511974576,47.280397114],[4.512339221,47.280377955],[4.512231827,47.279758971],[4.512865114,47.27974171],[4.512838826,47.279371983],[4.513219586,47.279126607],[4.512821867,47.27881665],[4.512779383,47.278153599],[4.513927997,47.278207048],[4.514088209,47.277882609],[4.513717988,47.277280561],[4.514245958,47.277142211],[4.514659531,47.276888298],[4.514713747,47.276652582],[4.51403011,47.276055527],[4.514007422,47.27576679],[4.514454049,47.275512446],[4.514754985,47.27497097],[4.514374984,47.274725615],[4.515178518,47.274554849],[4.515167489,47.273976026],[4.514706489,47.273766848],[4.51426002,47.27280563],[4.513133455,47.273155285],[4.512847027,47.272520627],[4.512834503,47.271887798],[4.512407058,47.27113072],[4.512204891,47.271045115],[4.510557296,47.271165628],[4.510439938,47.269908375],[4.509838051,47.268119881],[4.508334644,47.265268014],[4.508127394,47.265047405],[4.506534552,47.264897026],[4.50571519,47.264640242],[4.504715467,47.263610534],[4.500936179,47.263742342],[4.498948459,47.262805504],[4.498452275,47.26279931],[4.496994617,47.262275183],[4.495725078,47.262331181],[4.493708098,47.262192399],[4.492950886,47.262407444],[4.491411567,47.261941024],[4.490923204,47.262073361],[4.490734561,47.262472869],[4.4903237,47.262395311],[4.489562107,47.261975598],[4.488890982,47.261717693],[4.487422885,47.261385369],[4.486732091,47.261180828],[4.485151882,47.260906639],[4.484248347,47.260565244],[4.484461082,47.259887211],[4.484247603,47.259532479],[4.484382399,47.258905867],[4.484332345,47.258530134],[4.483734012,47.257744526],[4.483098575,47.257195298],[4.482537811,47.257387053],[4.482149253,47.256773435],[4.481229916,47.256911239],[4.481927464,47.25784326],[4.479746424,47.257838695],[4.479418509,47.2578897],[4.478574457,47.258265132],[4.477806568,47.258909711],[4.477174621,47.259640793],[4.476740982,47.260369346],[4.47654524,47.260417759],[4.474550319,47.258474841],[4.474122285,47.257672612],[4.47294207,47.256255053],[4.470673047,47.254047226],[4.47039488,47.253692389],[4.470459641,47.253110801],[4.469143533,47.252616949],[4.468666878,47.252353764],[4.46765617,47.250596348],[4.467082701,47.250370398],[4.46652778,47.250000145],[4.466453284,47.249644523],[4.46585179,47.248923694],[4.465166282,47.247448477],[4.464397049,47.246587494],[4.46398111,47.246511709],[4.463088844,47.246133093],[4.463202265,47.245636434],[4.46199455,47.245229375],[4.461068973,47.245180714],[4.458321075,47.244196042],[4.457518083,47.244376317],[4.456854038,47.244365755],[4.455946515,47.244152952],[4.454906978,47.243703189],[4.45432601,47.243732988],[4.453255918,47.244353285],[4.452287959,47.24503532],[4.450196237,47.24562606],[4.449590839,47.245878543],[4.448120137,47.246209363],[4.44717149,47.246629994],[4.446224416,47.24681469],[4.447119028,47.248316217],[4.448562847,47.248064982],[4.44873525,47.249261274],[4.448458292,47.249435812],[4.447461706,47.251123018],[4.44724313,47.25135445],[4.447343441,47.252820864],[4.445648281,47.252926648]]]],&quot;type&quot;:&quot;MultiPolygon&quot;}"/>
    <s v="47.273253678, 4.477709"/>
  </r>
  <r>
    <x v="0"/>
    <x v="306"/>
    <s v="21128"/>
    <s v="CC de Pouilly-en-Auxois/Bligny-sur-Ouche"/>
    <s v="200071207"/>
    <s v="CC"/>
    <s v="Côte-d'Or"/>
    <s v="21"/>
    <s v="Bourgogne-Franche-Comté"/>
    <s v="27"/>
    <s v="HTA"/>
    <n v="0"/>
    <n v="0"/>
    <n v="1"/>
    <n v="30114.631000000001"/>
    <n v="0"/>
    <n v="0"/>
    <n v="0"/>
    <n v="0"/>
    <n v="0"/>
    <n v="0"/>
    <n v="0"/>
    <n v="0"/>
    <s v="{&quot;coordinates&quot;:[[[[4.445648281,47.252926648],[4.446244996,47.253724172],[4.446357859,47.254134251],[4.447286623,47.255917175],[4.447997997,47.256452141],[4.448660224,47.257273145],[4.449165419,47.258155535],[4.449340918,47.258876368],[4.449791902,47.259562244],[4.450144648,47.259890984],[4.450184637,47.260196622],[4.451265558,47.260797178],[4.451830067,47.26240364],[4.452241355,47.263184546],[4.453154782,47.26433823],[4.453312417,47.264689213],[4.452752155,47.265297703],[4.452298197,47.266218199],[4.447456644,47.268272211],[4.445842535,47.26929449],[4.445349511,47.269505926],[4.445737382,47.270253828],[4.445901951,47.271060338],[4.447148046,47.270812495],[4.448068417,47.272370409],[4.449119853,47.273880759],[4.449742246,47.274589701],[4.44995801,47.275035404],[4.449977981,47.275530375],[4.44986316,47.275982011],[4.449555073,47.276527901],[4.451220389,47.276857337],[4.451562223,47.27712048],[4.451701852,47.280672611],[4.452834684,47.280877228],[4.452969335,47.281844371],[4.452525002,47.282000301],[4.451946192,47.282027355],[4.451735025,47.282536921],[4.453533915,47.283785762],[4.454112275,47.284768053],[4.454148518,47.285667096],[4.455759291,47.286267273],[4.458423123,47.286758754],[4.459049531,47.287556735],[4.45912443,47.287780893],[4.456758829,47.288139261],[4.457396523,47.289207228],[4.458508178,47.288916839],[4.459566546,47.290562063],[4.459731836,47.291141641],[4.460103867,47.291293629],[4.460566084,47.291306721],[4.462472432,47.291817547],[4.464302611,47.29259132],[4.46447565,47.293161789],[4.46438149,47.293542945],[4.465051278,47.293790204],[4.468489098,47.293771964],[4.471390703,47.293987322],[4.471579784,47.292821609],[4.472329079,47.292588806],[4.472820089,47.292927429],[4.47475819,47.293431349],[4.475630602,47.293729997],[4.477330687,47.294913101],[4.478743591,47.295517283],[4.480287566,47.296073855],[4.481154924,47.296282486],[4.482669808,47.296119078],[4.48424578,47.295819809],[4.486438632,47.295669289],[4.486265205,47.295045731],[4.486801847,47.294160066],[4.486889932,47.293804179],[4.488576797,47.293354862],[4.489028309,47.293076248],[4.489428943,47.293110724],[4.49077458,47.292098501],[4.491233738,47.29200076],[4.492291915,47.291980854],[4.493486113,47.292093349],[4.494537889,47.291938444],[4.49785439,47.292224331],[4.499174453,47.292435988],[4.499789283,47.292605423],[4.500964411,47.292223765],[4.501286327,47.29195128],[4.506414306,47.292886077],[4.508623575,47.292666491],[4.508944141,47.292347181],[4.510647033,47.291534468],[4.511291545,47.290594154],[4.51135708,47.29019532],[4.511705264,47.289494768],[4.510583758,47.28820198],[4.510529936,47.28798208],[4.510787506,47.2872593],[4.510236008,47.286658703],[4.510380599,47.286153492],[4.509961162,47.286060807],[4.509912173,47.285541908],[4.510163197,47.28402145],[4.510796979,47.283737673],[4.511435333,47.283851815],[4.511679479,47.28364064],[4.512024606,47.282362961],[4.511812978,47.282130712],[4.511788804,47.28178887],[4.511443962,47.281618683],[4.511493941,47.28104357],[4.511857153,47.280926286],[4.511974576,47.280397114],[4.512339221,47.280377955],[4.512231827,47.279758971],[4.512865114,47.27974171],[4.512838826,47.279371983],[4.513219586,47.279126607],[4.512821867,47.27881665],[4.512779383,47.278153599],[4.513927997,47.278207048],[4.514088209,47.277882609],[4.513717988,47.277280561],[4.514245958,47.277142211],[4.514659531,47.276888298],[4.514713747,47.276652582],[4.51403011,47.276055527],[4.514007422,47.27576679],[4.514454049,47.275512446],[4.514754985,47.27497097],[4.514374984,47.274725615],[4.515178518,47.274554849],[4.515167489,47.273976026],[4.514706489,47.273766848],[4.51426002,47.27280563],[4.513133455,47.273155285],[4.512847027,47.272520627],[4.512834503,47.271887798],[4.512407058,47.27113072],[4.512204891,47.271045115],[4.510557296,47.271165628],[4.510439938,47.269908375],[4.509838051,47.268119881],[4.508334644,47.265268014],[4.508127394,47.265047405],[4.506534552,47.264897026],[4.50571519,47.264640242],[4.504715467,47.263610534],[4.500936179,47.263742342],[4.498948459,47.262805504],[4.498452275,47.26279931],[4.496994617,47.262275183],[4.495725078,47.262331181],[4.493708098,47.262192399],[4.492950886,47.262407444],[4.491411567,47.261941024],[4.490923204,47.262073361],[4.490734561,47.262472869],[4.4903237,47.262395311],[4.489562107,47.261975598],[4.488890982,47.261717693],[4.487422885,47.261385369],[4.486732091,47.261180828],[4.485151882,47.260906639],[4.484248347,47.260565244],[4.484461082,47.259887211],[4.484247603,47.259532479],[4.484382399,47.258905867],[4.484332345,47.258530134],[4.483734012,47.257744526],[4.483098575,47.257195298],[4.482537811,47.257387053],[4.482149253,47.256773435],[4.481229916,47.256911239],[4.481927464,47.25784326],[4.479746424,47.257838695],[4.479418509,47.2578897],[4.478574457,47.258265132],[4.477806568,47.258909711],[4.477174621,47.259640793],[4.476740982,47.260369346],[4.47654524,47.260417759],[4.474550319,47.258474841],[4.474122285,47.257672612],[4.47294207,47.256255053],[4.470673047,47.254047226],[4.47039488,47.253692389],[4.470459641,47.253110801],[4.469143533,47.252616949],[4.468666878,47.252353764],[4.46765617,47.250596348],[4.467082701,47.250370398],[4.46652778,47.250000145],[4.466453284,47.249644523],[4.46585179,47.248923694],[4.465166282,47.247448477],[4.464397049,47.246587494],[4.46398111,47.246511709],[4.463088844,47.246133093],[4.463202265,47.245636434],[4.46199455,47.245229375],[4.461068973,47.245180714],[4.458321075,47.244196042],[4.457518083,47.244376317],[4.456854038,47.244365755],[4.455946515,47.244152952],[4.454906978,47.243703189],[4.45432601,47.243732988],[4.453255918,47.244353285],[4.452287959,47.24503532],[4.450196237,47.24562606],[4.449590839,47.245878543],[4.448120137,47.246209363],[4.44717149,47.246629994],[4.446224416,47.24681469],[4.447119028,47.248316217],[4.448562847,47.248064982],[4.44873525,47.249261274],[4.448458292,47.249435812],[4.447461706,47.251123018],[4.44724313,47.25135445],[4.447343441,47.252820864],[4.445648281,47.252926648]]]],&quot;type&quot;:&quot;MultiPolygon&quot;}"/>
    <s v="47.273253678, 4.477709"/>
  </r>
  <r>
    <x v="0"/>
    <x v="307"/>
    <s v="21127"/>
    <s v="CC des Vallées de la Tille et de l'Ignon"/>
    <s v="242100154"/>
    <s v="CC"/>
    <s v="Côte-d'Or"/>
    <s v="21"/>
    <s v="Bourgogne-Franche-Comté"/>
    <s v="27"/>
    <s v="BT &lt;= 36 kVA"/>
    <m/>
    <m/>
    <n v="0"/>
    <n v="0"/>
    <n v="0"/>
    <n v="0"/>
    <n v="0"/>
    <n v="0"/>
    <n v="0"/>
    <n v="0"/>
    <n v="0"/>
    <n v="0"/>
    <s v="{&quot;coordinates&quot;:[[[[4.987838175,47.47917481],[4.988967941,47.480196444],[4.99192425,47.481542518],[4.992518267,47.48215637],[4.992772086,47.482551829],[4.993045893,47.482413876],[4.994061585,47.482187584],[4.995829942,47.481414416],[4.996834651,47.481108146],[4.998689163,47.480154265],[4.999690257,47.47925463],[5.000921027,47.478957048],[5.001636206,47.478866417],[5.002466765,47.47926815],[5.003871179,47.479741944],[5.005108697,47.480050211],[5.006270014,47.481301656],[5.006677127,47.481496344],[5.007260545,47.481610553],[5.008880894,47.481712279],[5.011208234,47.481645995],[5.012227765,47.481347439],[5.015753473,47.480618322],[5.016642908,47.48032288],[5.018358069,47.479417015],[5.019575369,47.477884932],[5.019999607,47.477864067],[5.022868869,47.478821878],[5.02358934,47.479750345],[5.023704982,47.480736144],[5.024432812,47.481577133],[5.024572058,47.482027645],[5.024941979,47.482641633],[5.025361801,47.482994518],[5.027070526,47.483849043],[5.028203231,47.484154389],[5.028909836,47.484222222],[5.029524313,47.484067442],[5.03095303,47.483526569],[5.032301979,47.483509339],[5.033182739,47.48431519],[5.032906763,47.485197961],[5.034044043,47.485237534],[5.034679743,47.485361499],[5.036466929,47.485828219],[5.036999256,47.486202508],[5.039634023,47.486703879],[5.039925671,47.486687965],[5.041529825,47.487194734],[5.042912574,47.48750366],[5.043245983,47.48774634],[5.04420999,47.488151743],[5.044864193,47.488966887],[5.045204918,47.489157206],[5.045996339,47.489390934],[5.046408429,47.48943232],[5.047008083,47.48986211],[5.048026728,47.490270124],[5.04978466,47.4906246],[5.050137207,47.490775977],[5.050841988,47.492283557],[5.051796941,47.493280665],[5.052379258,47.493464006],[5.052853284,47.493456553],[5.053828076,47.493653681],[5.055171624,47.493523728],[5.055892009,47.493254382],[5.056600226,47.492634064],[5.056929157,47.492135699],[5.057603516,47.493330416],[5.05789349,47.493581026],[5.058735967,47.494033482],[5.060238896,47.494592213],[5.063435734,47.495560361],[5.066050945,47.496052486],[5.067953118,47.496555412],[5.068838251,47.49700794],[5.07013776,47.497833096],[5.070673933,47.497954135],[5.07135695,47.49826436],[5.072379867,47.498533417],[5.073120368,47.499023604],[5.074096448,47.499317792],[5.074423609,47.499530781],[5.074941304,47.500065445],[5.075369744,47.500182979],[5.07639325,47.498377305],[5.075635292,47.494834848],[5.073964848,47.493523798],[5.071271058,47.492270548],[5.070426449,47.491765091],[5.073436073,47.491227099],[5.073867723,47.491874959],[5.076017207,47.49163136],[5.077236026,47.49161053],[5.080289137,47.490996845],[5.080846791,47.491193092],[5.082208719,47.490548325],[5.082810539,47.490411497],[5.083786419,47.491078405],[5.087245117,47.489693673],[5.08753073,47.490272064],[5.089511147,47.489784511],[5.089594825,47.489954101],[5.090305579,47.489783764],[5.092610346,47.49290306],[5.092961904,47.492787786],[5.093522615,47.493637667],[5.093666161,47.493571153],[5.09417642,47.494251747],[5.095062951,47.495210123],[5.095382656,47.494790152],[5.095872726,47.494683183],[5.096942869,47.494765677],[5.0988537,47.494635811],[5.100818524,47.495035323],[5.10224399,47.495943403],[5.104276372,47.497484349],[5.105610506,47.496777676],[5.108924017,47.495354403],[5.110383457,47.495873664],[5.113518888,47.494218456],[5.112593045,47.493517565],[5.111483566,47.492068092],[5.110549751,47.491197138],[5.107339891,47.48967851],[5.106878181,47.489390603],[5.106439765,47.488884356],[5.106675498,47.488595539],[5.106120679,47.486380474],[5.106102648,47.484673479],[5.105856429,47.484661722],[5.10599444,47.483982961],[5.10617495,47.483675332],[5.106958644,47.482864225],[5.10639459,47.482606984],[5.108325401,47.48090524],[5.107843841,47.480415087],[5.109579833,47.478896042],[5.109782727,47.478988718],[5.110507933,47.478179543],[5.109088408,47.477481268],[5.109317252,47.477052992],[5.109974063,47.476497196],[5.109374144,47.476103745],[5.110481897,47.475835136],[5.110072835,47.475397707],[5.109667061,47.475481601],[5.109044327,47.474340253],[5.108388525,47.472561052],[5.107213755,47.470788538],[5.106773468,47.470737074],[5.107179201,47.469944501],[5.10685349,47.469800914],[5.106993906,47.469015844],[5.107721824,47.467299834],[5.107226265,47.467091786],[5.107031921,47.466202914],[5.107052197,47.465672155],[5.106580747,47.46384908],[5.10435936,47.463954993],[5.103853881,47.463865075],[5.103339288,47.463914896],[5.100935828,47.464761537],[5.100619775,47.464389033],[5.099907923,47.464725153],[5.097549813,47.461681675],[5.097340205,47.46151706],[5.094206048,47.460486592],[5.091965857,47.459326516],[5.091701431,47.459593311],[5.089952367,47.458903433],[5.087642562,47.458609899],[5.087245064,47.458188393],[5.087511438,47.457800907],[5.087272662,47.457499922],[5.086040026,47.459259068],[5.085673322,47.460820786],[5.082491511,47.461903409],[5.078068361,47.46323413],[5.075026461,47.46426812],[5.068400704,47.457920549],[5.057870428,47.460786128],[5.057774398,47.460325878],[5.05649493,47.46044304],[5.051157928,47.461189151],[5.050522339,47.461131012],[5.049728071,47.461228745],[5.048407262,47.461654508],[5.04816559,47.461272455],[5.044682439,47.461681272],[5.043057368,47.462103313],[5.043103654,47.462237572],[5.042361694,47.462558555],[5.040831672,47.46296719],[5.039413335,47.463868209],[5.038891008,47.464099776],[5.036903348,47.464836941],[5.036078803,47.46501345],[5.035429399,47.465256228],[5.033922678,47.465966921],[5.033425065,47.466116087],[5.033024681,47.466377913],[5.031426662,47.467028935],[5.030749548,47.466437432],[5.03056876,47.466117316],[5.030055851,47.465583276],[5.02883584,47.464856252],[5.028068045,47.464848919],[5.026407137,47.463979171],[5.022906507,47.463898679],[5.021582229,47.463466045],[5.019688867,47.46311801],[5.018084222,47.462538022],[5.016812571,47.461949542],[5.017707698,47.461496402],[5.017119071,47.460075756],[5.011974586,47.461504684],[5.010822702,47.461946006],[5.00857004,47.463095171],[5.007501885,47.46346928],[5.006543981,47.463561434],[5.005426884,47.463905751],[5.004969379,47.464950067],[5.004719514,47.465263229],[5.004239428,47.465563246],[5.003289546,47.466438637],[5.002080299,47.467339191],[5.001177232,47.468154328],[5.000827283,47.468633086],[4.999455648,47.469561613],[4.99752953,47.470543761],[4.996312188,47.471659598],[4.995724797,47.471969521],[4.993783413,47.472652912],[4.993517279,47.472852868],[4.993291723,47.473322267],[4.991844887,47.474663495],[4.990411016,47.475569561],[4.989509603,47.475865908],[4.989171204,47.477231377],[4.988745421,47.478032851],[4.987838175,47.47917481]]]],&quot;type&quot;:&quot;MultiPolygon&quot;}"/>
    <s v="47.47641997, 5.059334299"/>
  </r>
  <r>
    <x v="0"/>
    <x v="308"/>
    <s v="21126"/>
    <s v="CC de la Plaine Dijonnaise"/>
    <s v="200000925"/>
    <s v="CC"/>
    <s v="Côte-d'Or"/>
    <s v="21"/>
    <s v="Bourgogne-Franche-Comté"/>
    <s v="27"/>
    <s v="BT &gt; 36 kVA"/>
    <n v="1"/>
    <n v="132.53800000000001"/>
    <n v="0"/>
    <n v="0"/>
    <n v="0"/>
    <n v="0"/>
    <n v="0"/>
    <n v="0"/>
    <n v="0"/>
    <n v="0"/>
    <n v="0"/>
    <n v="0"/>
    <s v="{&quot;coordinates&quot;:[[[[5.212508249,47.26731532],[5.212158927,47.268118118],[5.215862198,47.268853464],[5.215833674,47.268963883],[5.211255238,47.27869582],[5.210482362,47.280689169],[5.210122726,47.281083279],[5.209330134,47.283242703],[5.208431416,47.284625121],[5.208757248,47.286562407],[5.209416382,47.288106989],[5.20941429,47.288828407],[5.208928394,47.290080481],[5.208702691,47.291158288],[5.208255919,47.292139435],[5.207682375,47.29299961],[5.205963828,47.295085648],[5.205337881,47.29557396],[5.204852924,47.29630455],[5.204311634,47.296727305],[5.20496054,47.297087822],[5.20578346,47.297688187],[5.206711272,47.297586792],[5.209373073,47.297673033],[5.210547451,47.297515578],[5.211601302,47.295781667],[5.211609021,47.295261877],[5.212605301,47.295249188],[5.212789539,47.29576892],[5.214451552,47.296234343],[5.21415188,47.297089323],[5.214102871,47.297666638],[5.215873856,47.298108348],[5.215597124,47.299134006],[5.217712426,47.299384492],[5.219905747,47.299536183],[5.219655517,47.300144369],[5.221351066,47.300423531],[5.221272121,47.300883446],[5.22449217,47.300762327],[5.234710186,47.303880216],[5.236132303,47.30270726],[5.236653263,47.301514733],[5.237088042,47.3008282],[5.237048721,47.300424588],[5.238122434,47.298963823],[5.238968337,47.298517918],[5.239866472,47.298277236],[5.239982632,47.298078662],[5.24156431,47.297626637],[5.241850229,47.29743559],[5.241931887,47.296886445],[5.241368063,47.296128221],[5.241323619,47.29569769],[5.242240326,47.295617838],[5.242496062,47.296574741],[5.243887541,47.296292971],[5.243299626,47.295180383],[5.243918549,47.294975687],[5.244126764,47.295238239],[5.251857457,47.293748364],[5.255345589,47.293717541],[5.254916931,47.293407957],[5.254242122,47.292626732],[5.253786438,47.291767397],[5.253743651,47.290905443],[5.252993155,47.288634271],[5.252602397,47.286512814],[5.252004993,47.284923125],[5.25183761,47.28487684],[5.25130333,47.282992323],[5.251517255,47.280991513],[5.251875505,47.280950336],[5.251785459,47.279465171],[5.251348638,47.277978631],[5.250275818,47.277862555],[5.250267789,47.27767088],[5.249039095,47.27759294],[5.247640593,47.27772632],[5.245745397,47.277849486],[5.245768893,47.277651797],[5.242630523,47.277603541],[5.24267264,47.276203177],[5.242257879,47.275397042],[5.24222376,47.274960004],[5.2424467,47.274277533],[5.242883183,47.273765651],[5.243688208,47.273587071],[5.243668391,47.272827336],[5.243148681,47.272106091],[5.24308991,47.27174428],[5.242032315,47.271735909],[5.242004763,47.270885362],[5.242134045,47.270210105],[5.242418501,47.269987557],[5.242743489,47.269436402],[5.242559375,47.268512329],[5.242360931,47.268291012],[5.242386173,47.26778618],[5.242032081,47.26722744],[5.240829512,47.267008417],[5.240885526,47.265623089],[5.239934646,47.265600932],[5.239919815,47.265816465],[5.238534457,47.265654986],[5.23660138,47.265303219],[5.236531271,47.265430657],[5.235691613,47.265251414],[5.2352565,47.265032847],[5.236062701,47.262977413],[5.232675856,47.261831345],[5.232726075,47.261416096],[5.229558171,47.260377399],[5.229050476,47.259970176],[5.226599726,47.258643826],[5.22545557,47.260659747],[5.222165431,47.259955523],[5.221581688,47.26327555],[5.22001011,47.263150742],[5.220509864,47.260261023],[5.22002294,47.260130752],[5.220134705,47.259537811],[5.218424232,47.259122044],[5.215698532,47.263280034],[5.214528808,47.263981435],[5.212508249,47.26731532]]]],&quot;type&quot;:&quot;MultiPolygon&quot;}"/>
    <s v="47.282556445, 5.229085175"/>
  </r>
  <r>
    <x v="0"/>
    <x v="578"/>
    <s v="21125"/>
    <s v="CC du Pays Châtillonnais"/>
    <s v="242101434"/>
    <s v="CC"/>
    <s v="Côte-d'Or"/>
    <s v="21"/>
    <s v="Bourgogne-Franche-Comté"/>
    <s v="27"/>
    <s v="BT &lt;= 36 kVA"/>
    <m/>
    <m/>
    <n v="0"/>
    <n v="0"/>
    <n v="0"/>
    <n v="0"/>
    <n v="0"/>
    <n v="0"/>
    <n v="0"/>
    <n v="0"/>
    <n v="0"/>
    <n v="0"/>
    <s v="{&quot;coordinates&quot;:[[[[4.508031679,47.880088277],[4.50824634,47.879919893],[4.509539853,47.878022866],[4.510664911,47.877168556],[4.51189411,47.876025747],[4.514349091,47.876394658],[4.513362728,47.874694407],[4.514072306,47.873866122],[4.515294594,47.872673854],[4.517032744,47.871323679],[4.520324756,47.868223267],[4.519903937,47.867729136],[4.519085556,47.865869221],[4.519046053,47.865610489],[4.519608372,47.86544028],[4.519816276,47.865226052],[4.519312218,47.864673586],[4.518946978,47.864016703],[4.518948566,47.863463989],[4.518639809,47.863144832],[4.517694736,47.862464844],[4.516386594,47.86077957],[4.516168293,47.860676173],[4.509342344,47.85911241],[4.507481447,47.858533235],[4.506855723,47.858258626],[4.505177433,47.857277401],[4.501663788,47.855902891],[4.49975161,47.854968691],[4.500166811,47.85465823],[4.501294932,47.855202793],[4.501965459,47.855219414],[4.502460646,47.855042043],[4.503606683,47.854233424],[4.504270371,47.854008878],[4.505153514,47.85388323],[4.505728566,47.854542864],[4.505901595,47.854985319],[4.506708606,47.854815629],[4.509100727,47.853760504],[4.509790676,47.853284445],[4.510266648,47.85271482],[4.510908479,47.851629068],[4.508685881,47.85087814],[4.506800425,47.849799684],[4.505574265,47.849238429],[4.504860658,47.848784006],[4.504035324,47.849059238],[4.502991211,47.849590212],[4.501205808,47.848213333],[4.500159012,47.847086228],[4.498438908,47.845838095],[4.497256349,47.844682093],[4.496417249,47.843612613],[4.494750372,47.842253027],[4.493535758,47.84094977],[4.492802066,47.840534237],[4.490474733,47.838596992],[4.489880925,47.837064365],[4.489761243,47.835990194],[4.489252231,47.835001083],[4.489226388,47.834651248],[4.488718688,47.833421774],[4.48877994,47.831694486],[4.487775331,47.831384979],[4.486757061,47.830729974],[4.484136433,47.829372424],[4.483130473,47.828532699],[4.48132367,47.827351123],[4.479683414,47.82701177],[4.478984313,47.826963881],[4.478547819,47.826697537],[4.476889081,47.826316971],[4.476105594,47.825829048],[4.475064369,47.825397473],[4.474446176,47.825422352],[4.47221985,47.824574472],[4.47198777,47.82415791],[4.471369675,47.824813786],[4.471351253,47.825742084],[4.470792126,47.827612433],[4.470485481,47.828269796],[4.470515537,47.830709752],[4.470413811,47.832831801],[4.470177305,47.833077809],[4.468942577,47.835129438],[4.467017015,47.837343621],[4.466285692,47.837973875],[4.464964678,47.838456664],[4.464963243,47.839374839],[4.464774451,47.840092819],[4.464464464,47.840682689],[4.464394783,47.84116244],[4.465457191,47.843081796],[4.465292694,47.843274683],[4.466097413,47.843557176],[4.467748808,47.844333154],[4.468514985,47.844574706],[4.469030882,47.844614153],[4.468588675,47.844967149],[4.470288705,47.846144851],[4.471765076,47.847597181],[4.471417192,47.847879692],[4.472416523,47.849342497],[4.473207562,47.850236314],[4.472961085,47.850462647],[4.475498656,47.851884495],[4.474052116,47.853058472],[4.473482946,47.854139499],[4.471776617,47.855788385],[4.470472143,47.856883118],[4.469955555,47.85749989],[4.469677775,47.858191981],[4.469631091,47.858631836],[4.469747857,47.859129953],[4.467602351,47.858786854],[4.466983924,47.859447192],[4.466085635,47.861114683],[4.465974466,47.861594048],[4.468604626,47.862239861],[4.469182818,47.862252425],[4.468447167,47.865157389],[4.467578764,47.868005494],[4.467565352,47.868585351],[4.469045073,47.868736061],[4.472398188,47.86919451],[4.474802831,47.86979621],[4.478301591,47.87043629],[4.479458462,47.870856477],[4.479910998,47.870821066],[4.480716908,47.871320378],[4.483122411,47.872425076],[4.484350217,47.873130564],[4.487918245,47.875514854],[4.489869061,47.876519863],[4.49095262,47.876989477],[4.493531674,47.877873025],[4.496673636,47.87907159],[4.499706877,47.880063528],[4.502661372,47.88120042],[4.503623952,47.881406826],[4.504257919,47.881632738],[4.506134174,47.880650027],[4.507761743,47.880100747],[4.508031679,47.880088277]]]],&quot;type&quot;:&quot;MultiPolygon&quot;}"/>
    <s v="47.856047438, 4.489563791"/>
  </r>
  <r>
    <x v="0"/>
    <x v="579"/>
    <s v="21121"/>
    <s v="CC Ouche et Montagne"/>
    <s v="200039055"/>
    <s v="CC"/>
    <s v="Côte-d'Or"/>
    <s v="21"/>
    <s v="Bourgogne-Franche-Comté"/>
    <s v="27"/>
    <s v="BT &gt; 36 kVA"/>
    <n v="3"/>
    <n v="314.791"/>
    <n v="0"/>
    <n v="0"/>
    <n v="0"/>
    <n v="0"/>
    <n v="0"/>
    <n v="0"/>
    <n v="0"/>
    <n v="0"/>
    <n v="0"/>
    <n v="0"/>
    <s v="{&quot;coordinates&quot;:[[[[4.716238582,47.32816055],[4.715126267,47.328911744],[4.712735504,47.328489607],[4.71278405,47.329388432],[4.711924165,47.331163272],[4.711731533,47.332681551],[4.710742495,47.332360262],[4.710131378,47.331720046],[4.708786179,47.331942447],[4.70881104,47.332390499],[4.708399338,47.33285488],[4.708359122,47.334670754],[4.708256227,47.334891974],[4.707197463,47.335918733],[4.706755904,47.336861677],[4.706044408,47.337647406],[4.705574398,47.33790463],[4.705239218,47.338361571],[4.705293819,47.339204477],[4.704620158,47.340348913],[4.704717102,47.340481655],[4.704286311,47.341307372],[4.703908117,47.342413251],[4.704085416,47.342990529],[4.70383944,47.344505964],[4.703824339,47.345198618],[4.704124199,47.347006789],[4.704314217,47.34936043],[4.704284425,47.350883495],[4.703942874,47.352102284],[4.704268457,47.354301759],[4.704161345,47.354975951],[4.703934402,47.354881133],[4.703821358,47.35578592],[4.702856942,47.359216281],[4.702507763,47.361324793],[4.701450457,47.363127624],[4.701185793,47.364351574],[4.700517322,47.365965013],[4.700227844,47.366365435],[4.699673348,47.368022221],[4.698783228,47.369377765],[4.69831191,47.369854674],[4.697228109,47.370620558],[4.696380366,47.371433409],[4.696079611,47.371562957],[4.695284452,47.371650195],[4.693890344,47.371616497],[4.692448762,47.372388449],[4.69218861,47.372755106],[4.691838904,47.373644408],[4.691186898,47.374615544],[4.690353644,47.375640635],[4.689417852,47.376483525],[4.688963876,47.377178941],[4.687406756,47.380226052],[4.686228271,47.380184628],[4.686047445,47.380673474],[4.686251504,47.381134227],[4.686882707,47.381477131],[4.686979846,47.38199436],[4.687636007,47.381697603],[4.687950135,47.38186412],[4.68846083,47.382378944],[4.690107535,47.383225713],[4.692059963,47.385482561],[4.692574838,47.38583343],[4.693349898,47.386026536],[4.695297553,47.385776648],[4.696895534,47.386040565],[4.698519207,47.386194234],[4.699480817,47.385872238],[4.700670898,47.385731477],[4.702408781,47.385389994],[4.70326348,47.38671189],[4.704267939,47.387029423],[4.704862785,47.387432191],[4.705600234,47.38760776],[4.707384186,47.38846218],[4.707747914,47.388600904],[4.714202012,47.389961891],[4.715202271,47.390434264],[4.715409975,47.389963883],[4.714783045,47.388478438],[4.71322656,47.386738368],[4.712669356,47.385689487],[4.712189709,47.385200422],[4.711001566,47.384528195],[4.710446498,47.384042935],[4.710068959,47.383969252],[4.710654145,47.382905351],[4.711066967,47.382381534],[4.711690052,47.38200769],[4.712596433,47.381662985],[4.713040364,47.381615925],[4.714245488,47.381659387],[4.71542149,47.381828425],[4.715978426,47.381791391],[4.716573068,47.38156561],[4.719540322,47.381782875],[4.719634801,47.381711244],[4.718712634,47.380403964],[4.717426387,47.378861644],[4.71729117,47.378364808],[4.717437828,47.377770163],[4.713790842,47.378011281],[4.714247859,47.376923135],[4.714647352,47.37635808],[4.715177432,47.374198246],[4.715166765,47.373325893],[4.714535165,47.372807564],[4.714305205,47.370796707],[4.714549108,47.370092578],[4.714742443,47.368014244],[4.71460118,47.367285182],[4.714744187,47.366493398],[4.715839984,47.365242737],[4.716752091,47.36355447],[4.716972776,47.362830866],[4.71734369,47.362536347],[4.71727129,47.362096207],[4.717427987,47.361733719],[4.717846725,47.361608673],[4.717720929,47.360908197],[4.717777238,47.360431938],[4.720332398,47.358331247],[4.720495968,47.357522939],[4.720754026,47.357016677],[4.720915843,47.356030108],[4.722297061,47.353692826],[4.722867056,47.352916304],[4.723913579,47.352414545],[4.723984565,47.351737266],[4.724363899,47.351337245],[4.724967563,47.350991521],[4.725172892,47.350660713],[4.72551097,47.349678719],[4.725320279,47.348857653],[4.724548956,47.347572478],[4.723753528,47.34677299],[4.725991051,47.345368399],[4.726250952,47.345458183],[4.727299898,47.345284112],[4.728331175,47.345548809],[4.728843119,47.345443043],[4.729202887,47.345055001],[4.729952533,47.344802521],[4.730621484,47.34475924],[4.731531501,47.344960883],[4.737515963,47.344807589],[4.741750458,47.345025108],[4.742179543,47.344898014],[4.742578411,47.344085235],[4.743096656,47.342788025],[4.743403179,47.341457972],[4.745008568,47.33994543],[4.745734318,47.339736426],[4.747044519,47.339495216],[4.747185677,47.339151824],[4.745970464,47.338444339],[4.740746107,47.334729186],[4.740872902,47.33463634],[4.739486121,47.333615304],[4.739294897,47.333191357],[4.739499646,47.333010903],[4.737507864,47.331955683],[4.736767017,47.331327449],[4.736427833,47.331569338],[4.736034617,47.331942599],[4.735243106,47.331876991],[4.733993672,47.332190999],[4.732969159,47.332210795],[4.732224528,47.332530757],[4.731378485,47.332088649],[4.731186144,47.332161751],[4.729592209,47.3319793],[4.727860705,47.332131138],[4.725910182,47.331650492],[4.724422106,47.331505116],[4.721694163,47.329743808],[4.718096201,47.326945396],[4.717229313,47.327418345],[4.716238582,47.32816055]]]],&quot;type&quot;:&quot;MultiPolygon&quot;}"/>
    <s v="47.356304428, 4.713737232"/>
  </r>
  <r>
    <x v="0"/>
    <x v="311"/>
    <s v="21120"/>
    <s v="CC de Pouilly-en-Auxois/Bligny-sur-Ouche"/>
    <s v="200071207"/>
    <s v="CC"/>
    <s v="Côte-d'Or"/>
    <s v="21"/>
    <s v="Bourgogne-Franche-Comté"/>
    <s v="27"/>
    <s v="BT &lt;= 36 kVA"/>
    <m/>
    <m/>
    <n v="0"/>
    <n v="0"/>
    <n v="0"/>
    <n v="0"/>
    <n v="0"/>
    <n v="0"/>
    <n v="0"/>
    <n v="0"/>
    <n v="0"/>
    <n v="0"/>
    <s v="{&quot;coordinates&quot;:[[[[4.676616279,47.255451222],[4.680264979,47.257219139],[4.681077012,47.25734424],[4.682723823,47.257179884],[4.683478887,47.257512901],[4.683604689,47.257686664],[4.683512717,47.259015277],[4.684770968,47.259745286],[4.685258885,47.259866963],[4.686602618,47.259989701],[4.68718294,47.259852494],[4.689346019,47.261635432],[4.693941312,47.26193309],[4.695577148,47.26246567],[4.695600858,47.262546365],[4.696084984,47.262336682],[4.696547658,47.261908499],[4.696889007,47.261240765],[4.697446333,47.260501434],[4.697707882,47.259652971],[4.698338024,47.259209721],[4.698840648,47.259084399],[4.699406485,47.258448485],[4.700146169,47.256618706],[4.700403317,47.256260153],[4.701399198,47.255339678],[4.701528369,47.254740774],[4.70204087,47.253592362],[4.702108509,47.252971849],[4.703702057,47.250548701],[4.704426584,47.24866598],[4.705010088,47.246674569],[4.707147858,47.242536065],[4.707315701,47.241367483],[4.707549099,47.240556322],[4.708490816,47.238235437],[4.709242957,47.237273449],[4.709917805,47.235711079],[4.710406527,47.235405812],[4.710248298,47.235128099],[4.710079461,47.233685328],[4.710272113,47.233590637],[4.711396889,47.23125531],[4.713461197,47.228289256],[4.714122661,47.228014734],[4.71464427,47.227500049],[4.714499945,47.227202325],[4.715013008,47.226875965],[4.715706682,47.225788725],[4.716308045,47.225123371],[4.717587279,47.224203039],[4.71872671,47.223252347],[4.720433244,47.22226351],[4.720780531,47.221881052],[4.722974063,47.221037125],[4.723771625,47.220683081],[4.724195,47.220407538],[4.725263801,47.220062954],[4.725687467,47.219549673],[4.72536839,47.218997025],[4.726065664,47.218731804],[4.726151449,47.219057401],[4.726782718,47.218753538],[4.727129441,47.218190971],[4.727960962,47.217826484],[4.727703717,47.21734766],[4.727707766,47.216938779],[4.729861287,47.215928722],[4.731759063,47.21481799],[4.733163684,47.214646607],[4.734484983,47.214883474],[4.733929522,47.214461355],[4.733817553,47.21418568],[4.73373299,47.213407123],[4.734059413,47.212915074],[4.735309503,47.212461422],[4.736238098,47.211833377],[4.737127248,47.21158052],[4.738081755,47.211142074],[4.738015769,47.210858509],[4.738985781,47.210327973],[4.738944753,47.210203421],[4.739811097,47.209369167],[4.741472052,47.208344667],[4.742539698,47.207526275],[4.742557633,47.207386429],[4.740883049,47.205619625],[4.740465408,47.203574577],[4.740939412,47.201358544],[4.740398969,47.197925875],[4.740606517,47.197398668],[4.740991466,47.196923725],[4.738389609,47.196949295],[4.734564305,47.197301104],[4.726376415,47.198558046],[4.725549484,47.198397473],[4.719333732,47.19927963],[4.716416963,47.199086958],[4.715088365,47.199476738],[4.715161279,47.199733198],[4.712984408,47.200869407],[4.711334095,47.20111622],[4.710558571,47.201367203],[4.709509205,47.202106685],[4.709060702,47.202296101],[4.705889994,47.202640896],[4.704588613,47.202935601],[4.704297343,47.203083964],[4.702743166,47.203532747],[4.700441232,47.204905577],[4.700308923,47.205025483],[4.69968156,47.204992366],[4.697092981,47.205199606],[4.697072617,47.205140472],[4.696176555,47.20538592],[4.694169616,47.205517941],[4.693620944,47.209244046],[4.691446634,47.211412646],[4.691416921,47.211644502],[4.690789097,47.211767126],[4.691112714,47.212014537],[4.690705535,47.212976787],[4.690373812,47.212976224],[4.68960858,47.212721744],[4.688763118,47.212816013],[4.687997951,47.213110813],[4.687327032,47.213545611],[4.686555606,47.213599164],[4.68458317,47.213535109],[4.683477291,47.213627722],[4.682188409,47.213615825],[4.680702578,47.214321748],[4.680203847,47.214813436],[4.679513085,47.215292598],[4.678680797,47.215641435],[4.677199571,47.216074401],[4.675997564,47.216095395],[4.675462315,47.215925742],[4.675099077,47.215168293],[4.674545896,47.21454956],[4.67375487,47.215205728],[4.672286886,47.215810429],[4.671356834,47.21569418],[4.669998892,47.214821391],[4.668796496,47.214530753],[4.667192164,47.215598395],[4.666179406,47.216608882],[4.665447195,47.217973715],[4.665442876,47.219413628],[4.668734687,47.22097361],[4.667794818,47.222035286],[4.666834896,47.222749661],[4.666430283,47.223299363],[4.666965797,47.223604124],[4.667291666,47.224522416],[4.667774944,47.224676646],[4.667997375,47.224986808],[4.669991201,47.226791448],[4.670670964,47.227227382],[4.671411286,47.22752737],[4.672409007,47.227687668],[4.673944761,47.228060803],[4.676020063,47.228694456],[4.676292525,47.228868809],[4.676249898,47.229409706],[4.675952682,47.230180303],[4.676055853,47.230691177],[4.676473614,47.231412713],[4.676566313,47.232732358],[4.677057844,47.233995806],[4.676778348,47.234911122],[4.676978216,47.235681731],[4.676942149,47.23660253],[4.675944703,47.237559742],[4.67542305,47.237705955],[4.674934071,47.236863882],[4.673267591,47.236759183],[4.672333053,47.236552955],[4.671406762,47.236526694],[4.669711002,47.23701127],[4.668265801,47.237220274],[4.667639445,47.237998282],[4.667047409,47.239585309],[4.666430597,47.240587387],[4.667038945,47.240890201],[4.66958815,47.241783693],[4.669870289,47.242183037],[4.670387693,47.244962512],[4.669539571,47.246734229],[4.669769396,47.247449487],[4.669763792,47.24884438],[4.669990909,47.249514653],[4.670552558,47.250268351],[4.672266519,47.251673575],[4.673011353,47.252829826],[4.673953557,47.253442947],[4.67589161,47.255072699],[4.676616279,47.255451222]]]],&quot;type&quot;:&quot;MultiPolygon&quot;}"/>
    <s v="47.226645175, 4.699258629"/>
  </r>
  <r>
    <x v="0"/>
    <x v="580"/>
    <s v="21119"/>
    <s v="CC Tille et Venelle"/>
    <s v="200070910"/>
    <s v="CC"/>
    <s v="Côte-d'Or"/>
    <s v="21"/>
    <s v="Bourgogne-Franche-Comté"/>
    <s v="27"/>
    <s v="BT &lt;= 36 kVA"/>
    <m/>
    <m/>
    <n v="0"/>
    <n v="0"/>
    <n v="0"/>
    <n v="0"/>
    <n v="0"/>
    <n v="0"/>
    <n v="0"/>
    <n v="0"/>
    <n v="0"/>
    <n v="0"/>
    <s v="{&quot;coordinates&quot;:[[[[4.970126892,47.634229202],[4.969371413,47.634621003],[4.967985307,47.635612274],[4.96768062,47.636416943],[4.967141807,47.637266972],[4.967052966,47.637603408],[4.967119969,47.638662024],[4.968051647,47.63965025],[4.968152876,47.640516508],[4.965974031,47.641728189],[4.965495986,47.642132398],[4.965163386,47.642796168],[4.964320196,47.643053451],[4.963862125,47.643494232],[4.96369082,47.643907682],[4.963971482,47.644908681],[4.963758234,47.645304829],[4.963874819,47.645793572],[4.963882199,47.646754146],[4.963467461,47.647757829],[4.962987717,47.64829891],[4.961881474,47.651260803],[4.961099398,47.651915896],[4.96125881,47.652446239],[4.961294087,47.653079506],[4.960459582,47.653831813],[4.960600808,47.654121163],[4.960192697,47.655308392],[4.958051684,47.655284866],[4.956992796,47.656134544],[4.956134998,47.656617998],[4.95548992,47.656870093],[4.953019149,47.657559678],[4.950936308,47.657634988],[4.949785042,47.657784757],[4.949303655,47.65799537],[4.948619143,47.658737881],[4.948007136,47.659678159],[4.946868292,47.661045879],[4.945173827,47.662492164],[4.94329804,47.663902721],[4.940419644,47.665417231],[4.93984903,47.665852573],[4.939081397,47.666184938],[4.939721863,47.667303356],[4.940332862,47.667977485],[4.941055818,47.668577722],[4.944488798,47.670607682],[4.945800963,47.671571734],[4.946440884,47.672596488],[4.946645377,47.67377975],[4.947041365,47.674949918],[4.948136424,47.676535203],[4.948839744,47.67932808],[4.949320174,47.679231835],[4.949779162,47.680153345],[4.950362831,47.679963538],[4.951001074,47.680755102],[4.952507177,47.681798675],[4.952813605,47.681537857],[4.954862457,47.681964595],[4.956102506,47.682113119],[4.957536054,47.682520393],[4.959181912,47.682826854],[4.96034989,47.681304583],[4.961463441,47.681384943],[4.961801123,47.681322555],[4.96206297,47.681047153],[4.962994075,47.680807334],[4.963221315,47.67894068],[4.963169923,47.677907033],[4.962626441,47.677050015],[4.962703031,47.676486906],[4.963595272,47.675954215],[4.964175026,47.675334932],[4.96582086,47.673873892],[4.965771364,47.673218362],[4.965639877,47.672978376],[4.965292086,47.671390586],[4.965144288,47.67114187],[4.96504102,47.670473738],[4.964641759,47.66958639],[4.964402954,47.668748566],[4.964530446,47.668301644],[4.96493612,47.667988701],[4.96469691,47.667393081],[4.964291029,47.667012748],[4.964694012,47.666807894],[4.965620216,47.665972089],[4.966751334,47.665308398],[4.968093843,47.664342215],[4.969346094,47.663820516],[4.970283656,47.663079018],[4.970468765,47.662533876],[4.971442756,47.6616612],[4.970681795,47.661013165],[4.970113755,47.660211512],[4.969417157,47.659609204],[4.969449252,47.659215202],[4.968831328,47.658902383],[4.969074537,47.658378772],[4.971531566,47.654870018],[4.969304301,47.653629052],[4.969466734,47.653264366],[4.970851821,47.652630558],[4.971621296,47.652178195],[4.97146443,47.65200797],[4.968466292,47.650058796],[4.971230725,47.647450624],[4.974363286,47.645004528],[4.975619292,47.643842516],[4.976508856,47.643219714],[4.978081181,47.642362952],[4.979370106,47.641912538],[4.982323879,47.64119887],[4.984816418,47.640049977],[4.985957306,47.639705548],[4.986974424,47.639615319],[4.987907631,47.640526835],[4.988760865,47.640900376],[4.98768984,47.639866059],[4.987572521,47.639649263],[4.987686135,47.639194437],[4.987966993,47.638723259],[4.987461613,47.637959331],[4.985410453,47.637038907],[4.983936811,47.636637165],[4.979961757,47.635956398],[4.976477431,47.635646255],[4.975706346,47.635436006],[4.97485409,47.635083964],[4.973800328,47.635045953],[4.972200199,47.634425609],[4.971078471,47.634097899],[4.970554662,47.63408963],[4.970126892,47.634229202]]]],&quot;type&quot;:&quot;MultiPolygon&quot;}"/>
    <s v="47.660105183, 4.961119118"/>
  </r>
  <r>
    <x v="0"/>
    <x v="312"/>
    <s v="21118"/>
    <s v="CC Tille et Venelle"/>
    <s v="200070910"/>
    <s v="CC"/>
    <s v="Côte-d'Or"/>
    <s v="21"/>
    <s v="Bourgogne-Franche-Comté"/>
    <s v="27"/>
    <s v="BT &lt;= 36 kVA"/>
    <m/>
    <m/>
    <n v="0"/>
    <n v="0"/>
    <n v="0"/>
    <n v="0"/>
    <n v="0"/>
    <n v="0"/>
    <n v="0"/>
    <n v="0"/>
    <n v="0"/>
    <n v="0"/>
    <s v="{&quot;coordinates&quot;:[[[[4.988760865,47.640900376],[4.987907631,47.640526835],[4.986974424,47.639615319],[4.985957306,47.639705548],[4.984816418,47.640049977],[4.982323879,47.64119887],[4.979370106,47.641912538],[4.978081181,47.642362952],[4.976508856,47.643219714],[4.975619292,47.643842516],[4.974363286,47.645004528],[4.971230725,47.647450624],[4.968466292,47.650058796],[4.97146443,47.65200797],[4.971621296,47.652178195],[4.970851821,47.652630558],[4.969466734,47.653264366],[4.969304301,47.653629052],[4.971531566,47.654870018],[4.969074537,47.658378772],[4.968831328,47.658902383],[4.969449252,47.659215202],[4.969417157,47.659609204],[4.970113755,47.660211512],[4.970681795,47.661013165],[4.971442756,47.6616612],[4.970468765,47.662533876],[4.970283656,47.663079018],[4.969346094,47.663820516],[4.968093843,47.664342215],[4.966751334,47.665308398],[4.965620216,47.665972089],[4.964694012,47.666807894],[4.964291029,47.667012748],[4.96469691,47.667393081],[4.96493612,47.667988701],[4.964530446,47.668301644],[4.964402954,47.668748566],[4.964641759,47.66958639],[4.96504102,47.670473738],[4.965144288,47.67114187],[4.965292086,47.671390586],[4.965639877,47.672978376],[4.965771364,47.673218362],[4.96582086,47.673873892],[4.964175026,47.675334932],[4.963595272,47.675954215],[4.962703031,47.676486906],[4.962626441,47.677050015],[4.963169923,47.677907033],[4.963221315,47.67894068],[4.963723225,47.678885431],[4.967448377,47.679650223],[4.96954629,47.680284763],[4.970883587,47.680142477],[4.972178809,47.679908148],[4.973534377,47.679611562],[4.976784725,47.678172788],[4.981114168,47.677005554],[4.986256921,47.675023013],[4.98840848,47.67402034],[4.992103385,47.672903995],[4.995644842,47.671965723],[4.998497012,47.671738717],[4.999058444,47.671567049],[4.998282215,47.671271495],[4.998350139,47.67116319],[4.997168039,47.670779129],[4.997523967,47.670352573],[4.998344043,47.669577741],[4.998060996,47.669352085],[4.998353589,47.669121089],[4.998458541,47.668507042],[4.99808876,47.668456641],[4.99881196,47.666840712],[4.99957103,47.666218174],[5.001260688,47.665567094],[5.001306765,47.665161137],[5.002864815,47.664840023],[5.002635256,47.664618863],[5.001877828,47.664395942],[5.000022837,47.663480509],[4.999330125,47.662956639],[4.998034785,47.662355734],[4.997646013,47.662330867],[4.997313417,47.662987523],[4.99667052,47.663544136],[4.996149364,47.663258617],[4.996128107,47.662833103],[4.995049454,47.661254259],[4.994100398,47.659611068],[4.993604176,47.658992874],[4.993217658,47.658777975],[4.992143331,47.658630627],[4.988795785,47.658742572],[4.987040703,47.658887678],[4.98506715,47.659178727],[4.985289396,47.658525783],[4.985731543,47.655761326],[4.98615476,47.653956985],[4.987191279,47.653807906],[4.987463174,47.653380105],[4.987380759,47.653063674],[4.986964921,47.652489103],[4.98583116,47.65138561],[4.985332725,47.650667477],[4.985239625,47.64966964],[4.985295914,47.649033918],[4.985679501,47.647919934],[4.985645395,47.647397394],[4.985436189,47.646573502],[4.98495575,47.645872168],[4.984142046,47.645344863],[4.984923767,47.644332163],[4.984866861,47.643769492],[4.984434496,47.643607566],[4.98459029,47.643175438],[4.985339233,47.64192739],[4.985790948,47.641893601],[4.985982984,47.641648134],[4.987804591,47.641694583],[4.989089321,47.641813174],[4.98927389,47.641582234],[4.988760865,47.640900376]]]],&quot;type&quot;:&quot;MultiPolygon&quot;}"/>
    <s v="47.662975953, 4.979967455"/>
  </r>
  <r>
    <x v="0"/>
    <x v="581"/>
    <s v="21117"/>
    <s v="CC du Pays Châtillonnais"/>
    <s v="242101434"/>
    <s v="CC"/>
    <s v="Côte-d'Or"/>
    <s v="21"/>
    <s v="Bourgogne-Franche-Comté"/>
    <s v="27"/>
    <s v="BT &lt;= 36 kVA"/>
    <m/>
    <m/>
    <n v="0"/>
    <n v="0"/>
    <n v="0"/>
    <n v="0"/>
    <n v="0"/>
    <n v="0"/>
    <n v="0"/>
    <n v="0"/>
    <n v="0"/>
    <n v="0"/>
    <s v="{&quot;coordinates&quot;:[[[[4.643300155,47.727233722],[4.642207069,47.727483133],[4.640553236,47.727678279],[4.640977372,47.729362099],[4.640745297,47.730491564],[4.640182174,47.731357394],[4.640076192,47.731989052],[4.640151092,47.732168052],[4.640830129,47.732379094],[4.640678607,47.732658494],[4.6396972,47.733375342],[4.639180336,47.733621147],[4.638401597,47.73376979],[4.637063107,47.733898351],[4.636994486,47.733966829],[4.63779332,47.734688452],[4.637176693,47.735162507],[4.636929446,47.735193873],[4.636288415,47.735612448],[4.635206163,47.736134412],[4.635004958,47.736318172],[4.631931428,47.737836567],[4.632094489,47.738018843],[4.63228445,47.738686874],[4.631297151,47.73873935],[4.629309303,47.739283777],[4.627940865,47.740009508],[4.627704275,47.74043411],[4.62712507,47.740565497],[4.626469386,47.740508893],[4.624984889,47.741413547],[4.624731596,47.741904092],[4.624162887,47.74185527],[4.623942633,47.741985259],[4.624120836,47.742358186],[4.623585588,47.742443933],[4.623459988,47.742658131],[4.622973026,47.742576661],[4.622746434,47.74276165],[4.623154194,47.74295945],[4.622612881,47.743109193],[4.620996803,47.743028057],[4.620818394,47.743217777],[4.620838219,47.743386747],[4.622711807,47.743289669],[4.623620428,47.743105124],[4.624841098,47.74435572],[4.625417539,47.745225448],[4.625712653,47.746803966],[4.62636212,47.748577412],[4.627684737,47.751322752],[4.627977007,47.752281038],[4.628625049,47.752257621],[4.629186996,47.752343427],[4.630379364,47.752920082],[4.630387543,47.753100015],[4.629929199,47.753389971],[4.631412652,47.754534211],[4.631368199,47.754651861],[4.630427005,47.754998959],[4.631279872,47.75599534],[4.632078734,47.756491938],[4.632609662,47.757131803],[4.633228217,47.757581395],[4.633975312,47.757607881],[4.634601933,47.757841297],[4.635998348,47.758100865],[4.636356506,47.758503666],[4.63666995,47.758624417],[4.637816057,47.758341022],[4.637802761,47.758603175],[4.636671064,47.760614816],[4.636295057,47.761847087],[4.636465247,47.762171492],[4.637104472,47.762595568],[4.638034052,47.764861952],[4.637245948,47.765849723],[4.636600935,47.767714111],[4.637676077,47.76746142],[4.638829382,47.767362465],[4.640354807,47.767336606],[4.641764687,47.767460886],[4.642302686,47.767413732],[4.643344402,47.767074135],[4.644762791,47.766868774],[4.645063512,47.766705209],[4.645765015,47.766030082],[4.64635115,47.765812989],[4.646132485,47.764571042],[4.64582679,47.764098216],[4.646156286,47.763484127],[4.645735894,47.762324234],[4.646769795,47.759189486],[4.646646102,47.758298192],[4.646803738,47.757610896],[4.646833455,47.756802066],[4.647684452,47.755052636],[4.648015267,47.755001167],[4.648185139,47.754365008],[4.649498642,47.754749816],[4.649717046,47.75456039],[4.650336275,47.753692835],[4.650142274,47.753506519],[4.650349942,47.753057074],[4.650798896,47.752597023],[4.651054148,47.752175713],[4.651814586,47.752290119],[4.652221911,47.751650602],[4.652690557,47.751266787],[4.653318984,47.749881445],[4.652801153,47.74971231],[4.653045236,47.748975166],[4.653067181,47.748521135],[4.651314247,47.747994027],[4.651068815,47.74830087],[4.650730928,47.748338044],[4.651552338,47.746374733],[4.651324435,47.745610942],[4.651354738,47.745210806],[4.650960955,47.745080424],[4.650474443,47.74303473],[4.650935347,47.742575407],[4.652975328,47.742810388],[4.652751931,47.741546898],[4.652938397,47.741577574],[4.653119329,47.742117866],[4.654762205,47.742115357],[4.654120867,47.739815292],[4.655539743,47.739349608],[4.65649756,47.739508003],[4.657204134,47.739140603],[4.658815727,47.739422057],[4.659667452,47.73900217],[4.659888309,47.73820952],[4.660346377,47.737406302],[4.660931823,47.737435806],[4.661431731,47.737290072],[4.661714062,47.737399495],[4.662625608,47.737358641],[4.663107875,47.73724646],[4.664063447,47.737845948],[4.667120121,47.737949188],[4.667436874,47.737537763],[4.667566693,47.738274119],[4.667168417,47.738468845],[4.667733772,47.73917739],[4.670383303,47.740849182],[4.671486946,47.742249519],[4.671728787,47.742385604],[4.672468887,47.742535275],[4.672776456,47.74191691],[4.672711879,47.741305663],[4.673218664,47.74112377],[4.674016583,47.74035345],[4.675678395,47.73993626],[4.676617465,47.739623928],[4.678146984,47.738779177],[4.678704139,47.738333664],[4.679377626,47.73743005],[4.680381664,47.735668245],[4.681200144,47.733821769],[4.683665802,47.729122987],[4.684837249,47.727390232],[4.685129464,47.727348213],[4.684394967,47.725640191],[4.684587491,47.725610412],[4.684049453,47.724375796],[4.683457713,47.723763131],[4.682760014,47.723216806],[4.681648247,47.722824071],[4.679801023,47.721912534],[4.677907265,47.72125821],[4.677322328,47.720604004],[4.675517739,47.720619058],[4.674951414,47.719749413],[4.674699711,47.719593669],[4.673575205,47.719385595],[4.673323366,47.71922535],[4.672748266,47.718584485],[4.671827978,47.718378876],[4.669691849,47.717688273],[4.668836509,47.717170223],[4.667996304,47.717177704],[4.666983488,47.717552244],[4.664844515,47.718944795],[4.663727564,47.720856629],[4.663245822,47.722134642],[4.663088631,47.722142278],[4.661252888,47.721587691],[4.660770821,47.722001451],[4.66034153,47.72192562],[4.659183206,47.722387679],[4.658383305,47.72257817],[4.656815761,47.722795733],[4.654915214,47.722816328],[4.652817079,47.723434752],[4.650828682,47.723677984],[4.650343407,47.723862179],[4.649288271,47.724515336],[4.647502161,47.725175177],[4.646487434,47.725454134],[4.645056595,47.725566084],[4.644958935,47.726335372],[4.643854279,47.727117009],[4.643300155,47.727233722]]]],&quot;type&quot;:&quot;MultiPolygon&quot;}"/>
    <s v="47.738604881, 4.652764477"/>
  </r>
  <r>
    <x v="0"/>
    <x v="581"/>
    <s v="21117"/>
    <s v="CC du Pays Châtillonnais"/>
    <s v="242101434"/>
    <s v="CC"/>
    <s v="Côte-d'Or"/>
    <s v="21"/>
    <s v="Bourgogne-Franche-Comté"/>
    <s v="27"/>
    <s v="BT &gt; 36 kVA"/>
    <n v="1"/>
    <n v="67.277000000000001"/>
    <n v="0"/>
    <n v="0"/>
    <n v="0"/>
    <n v="0"/>
    <n v="0"/>
    <n v="0"/>
    <n v="0"/>
    <n v="0"/>
    <n v="0"/>
    <n v="0"/>
    <s v="{&quot;coordinates&quot;:[[[[4.643300155,47.727233722],[4.642207069,47.727483133],[4.640553236,47.727678279],[4.640977372,47.729362099],[4.640745297,47.730491564],[4.640182174,47.731357394],[4.640076192,47.731989052],[4.640151092,47.732168052],[4.640830129,47.732379094],[4.640678607,47.732658494],[4.6396972,47.733375342],[4.639180336,47.733621147],[4.638401597,47.73376979],[4.637063107,47.733898351],[4.636994486,47.733966829],[4.63779332,47.734688452],[4.637176693,47.735162507],[4.636929446,47.735193873],[4.636288415,47.735612448],[4.635206163,47.736134412],[4.635004958,47.736318172],[4.631931428,47.737836567],[4.632094489,47.738018843],[4.63228445,47.738686874],[4.631297151,47.73873935],[4.629309303,47.739283777],[4.627940865,47.740009508],[4.627704275,47.74043411],[4.62712507,47.740565497],[4.626469386,47.740508893],[4.624984889,47.741413547],[4.624731596,47.741904092],[4.624162887,47.74185527],[4.623942633,47.741985259],[4.624120836,47.742358186],[4.623585588,47.742443933],[4.623459988,47.742658131],[4.622973026,47.742576661],[4.622746434,47.74276165],[4.623154194,47.74295945],[4.622612881,47.743109193],[4.620996803,47.743028057],[4.620818394,47.743217777],[4.620838219,47.743386747],[4.622711807,47.743289669],[4.623620428,47.743105124],[4.624841098,47.74435572],[4.625417539,47.745225448],[4.625712653,47.746803966],[4.62636212,47.748577412],[4.627684737,47.751322752],[4.627977007,47.752281038],[4.628625049,47.752257621],[4.629186996,47.752343427],[4.630379364,47.752920082],[4.630387543,47.753100015],[4.629929199,47.753389971],[4.631412652,47.754534211],[4.631368199,47.754651861],[4.630427005,47.754998959],[4.631279872,47.75599534],[4.632078734,47.756491938],[4.632609662,47.757131803],[4.633228217,47.757581395],[4.633975312,47.757607881],[4.634601933,47.757841297],[4.635998348,47.758100865],[4.636356506,47.758503666],[4.63666995,47.758624417],[4.637816057,47.758341022],[4.637802761,47.758603175],[4.636671064,47.760614816],[4.636295057,47.761847087],[4.636465247,47.762171492],[4.637104472,47.762595568],[4.638034052,47.764861952],[4.637245948,47.765849723],[4.636600935,47.767714111],[4.637676077,47.76746142],[4.638829382,47.767362465],[4.640354807,47.767336606],[4.641764687,47.767460886],[4.642302686,47.767413732],[4.643344402,47.767074135],[4.644762791,47.766868774],[4.645063512,47.766705209],[4.645765015,47.766030082],[4.64635115,47.765812989],[4.646132485,47.764571042],[4.64582679,47.764098216],[4.646156286,47.763484127],[4.645735894,47.762324234],[4.646769795,47.759189486],[4.646646102,47.758298192],[4.646803738,47.757610896],[4.646833455,47.756802066],[4.647684452,47.755052636],[4.648015267,47.755001167],[4.648185139,47.754365008],[4.649498642,47.754749816],[4.649717046,47.75456039],[4.650336275,47.753692835],[4.650142274,47.753506519],[4.650349942,47.753057074],[4.650798896,47.752597023],[4.651054148,47.752175713],[4.651814586,47.752290119],[4.652221911,47.751650602],[4.652690557,47.751266787],[4.653318984,47.749881445],[4.652801153,47.74971231],[4.653045236,47.748975166],[4.653067181,47.748521135],[4.651314247,47.747994027],[4.651068815,47.74830087],[4.650730928,47.748338044],[4.651552338,47.746374733],[4.651324435,47.745610942],[4.651354738,47.745210806],[4.650960955,47.745080424],[4.650474443,47.74303473],[4.650935347,47.742575407],[4.652975328,47.742810388],[4.652751931,47.741546898],[4.652938397,47.741577574],[4.653119329,47.742117866],[4.654762205,47.742115357],[4.654120867,47.739815292],[4.655539743,47.739349608],[4.65649756,47.739508003],[4.657204134,47.739140603],[4.658815727,47.739422057],[4.659667452,47.73900217],[4.659888309,47.73820952],[4.660346377,47.737406302],[4.660931823,47.737435806],[4.661431731,47.737290072],[4.661714062,47.737399495],[4.662625608,47.737358641],[4.663107875,47.73724646],[4.664063447,47.737845948],[4.667120121,47.737949188],[4.667436874,47.737537763],[4.667566693,47.738274119],[4.667168417,47.738468845],[4.667733772,47.73917739],[4.670383303,47.740849182],[4.671486946,47.742249519],[4.671728787,47.742385604],[4.672468887,47.742535275],[4.672776456,47.74191691],[4.672711879,47.741305663],[4.673218664,47.74112377],[4.674016583,47.74035345],[4.675678395,47.73993626],[4.676617465,47.739623928],[4.678146984,47.738779177],[4.678704139,47.738333664],[4.679377626,47.73743005],[4.680381664,47.735668245],[4.681200144,47.733821769],[4.683665802,47.729122987],[4.684837249,47.727390232],[4.685129464,47.727348213],[4.684394967,47.725640191],[4.684587491,47.725610412],[4.684049453,47.724375796],[4.683457713,47.723763131],[4.682760014,47.723216806],[4.681648247,47.722824071],[4.679801023,47.721912534],[4.677907265,47.72125821],[4.677322328,47.720604004],[4.675517739,47.720619058],[4.674951414,47.719749413],[4.674699711,47.719593669],[4.673575205,47.719385595],[4.673323366,47.71922535],[4.672748266,47.718584485],[4.671827978,47.718378876],[4.669691849,47.717688273],[4.668836509,47.717170223],[4.667996304,47.717177704],[4.666983488,47.717552244],[4.664844515,47.718944795],[4.663727564,47.720856629],[4.663245822,47.722134642],[4.663088631,47.722142278],[4.661252888,47.721587691],[4.660770821,47.722001451],[4.66034153,47.72192562],[4.659183206,47.722387679],[4.658383305,47.72257817],[4.656815761,47.722795733],[4.654915214,47.722816328],[4.652817079,47.723434752],[4.650828682,47.723677984],[4.650343407,47.723862179],[4.649288271,47.724515336],[4.647502161,47.725175177],[4.646487434,47.725454134],[4.645056595,47.725566084],[4.644958935,47.726335372],[4.643854279,47.727117009],[4.643300155,47.727233722]]]],&quot;type&quot;:&quot;MultiPolygon&quot;}"/>
    <s v="47.738604881, 4.652764477"/>
  </r>
  <r>
    <x v="0"/>
    <x v="582"/>
    <s v="21116"/>
    <s v="CC du Pays Châtillonnais"/>
    <s v="242101434"/>
    <s v="CC"/>
    <s v="Côte-d'Or"/>
    <s v="21"/>
    <s v="Bourgogne-Franche-Comté"/>
    <s v="27"/>
    <s v="BT &lt;= 36 kVA"/>
    <m/>
    <m/>
    <n v="0"/>
    <n v="0"/>
    <n v="0"/>
    <n v="0"/>
    <n v="0"/>
    <n v="0"/>
    <n v="0"/>
    <n v="0"/>
    <n v="0"/>
    <n v="0"/>
    <s v="{&quot;coordinates&quot;:[[[[4.894206813,47.701002153],[4.894017165,47.701520211],[4.893583275,47.701845953],[4.892890143,47.701894987],[4.891849836,47.701819987],[4.890915267,47.702281663],[4.890700569,47.702470601],[4.890507303,47.703338938],[4.890032969,47.703803969],[4.889532173,47.704011933],[4.88889744,47.7046182],[4.888513884,47.704483944],[4.888031179,47.704977011],[4.885376833,47.705653656],[4.882125983,47.706853023],[4.878617013,47.707204741],[4.876689515,47.707543592],[4.8761833,47.708698719],[4.876860591,47.709446822],[4.877197592,47.710190479],[4.877295874,47.711427738],[4.877637709,47.712421604],[4.877438509,47.713355729],[4.876185108,47.714963095],[4.876027721,47.715342851],[4.875925625,47.716270012],[4.874362763,47.716972099],[4.874482754,47.718372865],[4.873932677,47.718892155],[4.875712396,47.720823616],[4.875682859,47.722220473],[4.876013936,47.723248722],[4.875399997,47.723471038],[4.876673986,47.724979339],[4.87647125,47.725057316],[4.87575815,47.724623997],[4.875120555,47.726145837],[4.872269825,47.731709472],[4.870563459,47.731341526],[4.870820354,47.731170863],[4.870143302,47.730853074],[4.868641704,47.730919376],[4.867777125,47.731456257],[4.868015861,47.732175391],[4.867980308,47.732835881],[4.868124023,47.733623154],[4.869794366,47.733837759],[4.869875755,47.734711554],[4.870406402,47.734963262],[4.870720907,47.735444399],[4.871668526,47.736016246],[4.871864206,47.736305715],[4.872375541,47.736538816],[4.871989262,47.737015854],[4.872190424,47.737878728],[4.872320291,47.739219002],[4.872454964,47.739367198],[4.870938407,47.73992623],[4.870840645,47.740144766],[4.869178748,47.741165251],[4.86686064,47.743191011],[4.865447585,47.74411834],[4.86492417,47.744341852],[4.864215244,47.747120658],[4.864043666,47.749235484],[4.864132276,47.75005064],[4.864496519,47.751341264],[4.864332159,47.752327903],[4.867843365,47.75214319],[4.869683273,47.753634417],[4.870314753,47.753330834],[4.870491545,47.753499066],[4.872656627,47.75409736],[4.872986954,47.754113683],[4.875094904,47.753618987],[4.878680386,47.754175506],[4.880529405,47.753608342],[4.883792429,47.752935575],[4.885117482,47.75340851],[4.886479119,47.754084308],[4.887566614,47.755122829],[4.892355777,47.759112165],[4.892618924,47.759566163],[4.892659405,47.760103887],[4.893040099,47.76048396],[4.893505535,47.760618681],[4.894366182,47.762216291],[4.894587618,47.762810506],[4.894487324,47.763781748],[4.893862017,47.764783989],[4.893585081,47.765444783],[4.893828311,47.766125974],[4.894270892,47.766855256],[4.894313699,47.767682834],[4.894597363,47.767548603],[4.895408947,47.76768942],[4.895903962,47.76726547],[4.896230551,47.767136842],[4.897450892,47.767431277],[4.897683993,47.767115097],[4.898478277,47.7670329],[4.89919411,47.766623361],[4.9003924,47.766748868],[4.900303558,47.766429804],[4.900708178,47.766392627],[4.901021333,47.766561301],[4.901968532,47.766685465],[4.902618924,47.76646333],[4.904191575,47.766526896],[4.905591982,47.767001079],[4.90603208,47.767059638],[4.906027187,47.767445045],[4.906535701,47.767624029],[4.907104063,47.76757246],[4.907398025,47.767689212],[4.907780772,47.767563238],[4.908393259,47.767550556],[4.908981741,47.767687713],[4.909424692,47.767602165],[4.909727635,47.767969048],[4.910208805,47.767757733],[4.910832402,47.767831286],[4.911131114,47.767633748],[4.911566554,47.767748181],[4.911887545,47.767613297],[4.912309566,47.767763058],[4.912781338,47.767736447],[4.913719922,47.767879564],[4.913861949,47.767707086],[4.914600557,47.767451031],[4.914991215,47.767062916],[4.915574877,47.767102886],[4.91582146,47.766867475],[4.916753597,47.766980063],[4.916915786,47.766848665],[4.918127456,47.766602848],[4.918632775,47.766321778],[4.919645202,47.766216956],[4.919746576,47.765806557],[4.921757442,47.765986943],[4.923628687,47.766035445],[4.924224521,47.765932023],[4.925861888,47.765310905],[4.926707554,47.764842339],[4.926607093,47.764169664],[4.926317008,47.763681069],[4.925416027,47.762583111],[4.92462203,47.76178409],[4.923176369,47.760871527],[4.922683244,47.760342143],[4.922439977,47.759447633],[4.922415466,47.758953767],[4.922682277,47.758947585],[4.924252111,47.759677152],[4.925747455,47.760228763],[4.927294146,47.760464402],[4.928513534,47.760842259],[4.930739801,47.761333149],[4.932817225,47.761511346],[4.935287356,47.76154617],[4.939955595,47.762211672],[4.939271435,47.761318194],[4.9385955,47.760686566],[4.938792402,47.760007173],[4.938745528,47.759453358],[4.938389753,47.758189811],[4.93792353,47.75744937],[4.937133236,47.756681879],[4.935591316,47.755510868],[4.934340014,47.754767185],[4.933777238,47.754527096],[4.934034681,47.75407989],[4.934563061,47.753777658],[4.93446736,47.753238151],[4.935001152,47.752313711],[4.937282626,47.753192497],[4.939627121,47.754589676],[4.940270767,47.754373738],[4.940823554,47.75452213],[4.940830842,47.75406285],[4.941265426,47.753203046],[4.94112408,47.751486689],[4.941285102,47.750740359],[4.941098309,47.750157351],[4.939750979,47.748975062],[4.939083414,47.747909344],[4.938534824,47.746260947],[4.938698638,47.745407434],[4.938625958,47.744914364],[4.937805116,47.744109567],[4.937549706,47.743693347],[4.937517966,47.743041142],[4.937665828,47.742262619],[4.93744186,47.741279577],[4.937074851,47.740767068],[4.936119936,47.740016697],[4.9357206,47.739458802],[4.936307096,47.739327557],[4.936555878,47.738828265],[4.937035557,47.738696083],[4.937730992,47.737267465],[4.937508453,47.736910121],[4.937841337,47.736118628],[4.937786935,47.735797214],[4.936756284,47.734503406],[4.936609114,47.733722561],[4.93677273,47.733047312],[4.937499346,47.731707306],[4.937586566,47.731316922],[4.937623003,47.73004416],[4.937362531,47.729083325],[4.93746589,47.728586434],[4.939565444,47.729370047],[4.940623005,47.729425439],[4.945876348,47.728392852],[4.946498774,47.728189829],[4.948928698,47.727714522],[4.949379962,47.727538643],[4.95063822,47.727390727],[4.952483822,47.726957497],[4.952969014,47.726761231],[4.953089644,47.726994203],[4.95451913,47.727622173],[4.956132549,47.72846133],[4.95999321,47.730823118],[4.960489605,47.732816237],[4.961473083,47.733828833],[4.962503031,47.734435494],[4.964755058,47.735464596],[4.965939566,47.735122385],[4.967003352,47.735053191],[4.967738452,47.735082248],[4.969830625,47.735574644],[4.970051518,47.733320096],[4.970404611,47.732367001],[4.97058898,47.73204788],[4.971540771,47.731081995],[4.971765157,47.730221997],[4.971657862,47.729414404],[4.970703321,47.727636117],[4.968826549,47.726103829],[4.966627548,47.724803813],[4.965171206,47.72366685],[4.964111871,47.722475487],[4.963496342,47.722174303],[4.963325138,47.720063186],[4.963482975,47.719205216],[4.963664347,47.718841137],[4.965183004,47.717186924],[4.965682,47.716500585],[4.965860029,47.716046523],[4.965819516,47.715237798],[4.965309147,47.714349635],[4.964397234,47.713424997],[4.962815927,47.712471071],[4.961659417,47.712002487],[4.960442567,47.711669954],[4.959237702,47.710211782],[4.95882228,47.709906322],[4.958214552,47.709740031],[4.957141984,47.709629234],[4.956913934,47.709049628],[4.95479995,47.709712514],[4.953533021,47.711540661],[4.952994539,47.712863246],[4.950892688,47.713680712],[4.950438846,47.713782815],[4.949688659,47.713807025],[4.947967529,47.713728559],[4.946893637,47.714276735],[4.94658986,47.714141338],[4.94569613,47.714253443],[4.943518813,47.714250023],[4.942772778,47.714168781],[4.940469756,47.714193502],[4.939919138,47.712334442],[4.939532945,47.712646059],[4.938506503,47.713216779],[4.937083811,47.713677008],[4.935831649,47.714608873],[4.935175455,47.715348098],[4.934404457,47.715938863],[4.933615238,47.716800022],[4.933384862,47.71721618],[4.931027762,47.717335241],[4.930154547,47.717242513],[4.922567192,47.718088612],[4.920612023,47.717848829],[4.920200588,47.716686959],[4.920065502,47.715715023],[4.920160169,47.715047227],[4.920848293,47.713337911],[4.920897495,47.712556518],[4.920075211,47.710135529],[4.919936259,47.709314908],[4.920339674,47.708368341],[4.921534696,47.706662394],[4.923186245,47.705153302],[4.92405797,47.704508731],[4.925856036,47.702185985],[4.926188161,47.701374715],[4.926122611,47.700631217],[4.925450334,47.698340127],[4.925406937,47.697249633],[4.923423244,47.695829133],[4.922779712,47.695512894],[4.922153727,47.695424148],[4.920095964,47.695719052],[4.919964556,47.695847257],[4.916502987,47.696934924],[4.912385118,47.698431168],[4.908986783,47.700250442],[4.907673413,47.699849618],[4.905338863,47.700504403],[4.904492267,47.700662246],[4.902439681,47.701446528],[4.90225522,47.701285669],[4.901398529,47.701721855],[4.900530925,47.70196464],[4.900207715,47.701727704],[4.898768454,47.702247161],[4.896257235,47.702215878],[4.89532806,47.701590808],[4.894206813,47.701002153]]]],&quot;type&quot;:&quot;MultiPolygon&quot;}"/>
    <s v="47.732685964, 4.910996282"/>
  </r>
  <r>
    <x v="0"/>
    <x v="583"/>
    <s v="21114"/>
    <s v="CC du Montbardois"/>
    <s v="242101491"/>
    <s v="CC"/>
    <s v="Côte-d'Or"/>
    <s v="21"/>
    <s v="Bourgogne-Franche-Comté"/>
    <s v="27"/>
    <s v="BT &lt;= 36 kVA"/>
    <m/>
    <m/>
    <n v="0"/>
    <n v="0"/>
    <n v="0"/>
    <n v="0"/>
    <n v="0"/>
    <n v="0"/>
    <n v="0"/>
    <n v="0"/>
    <n v="0"/>
    <n v="0"/>
    <s v="{&quot;coordinates&quot;:[[[[4.247824833,47.645507516],[4.248317127,47.647076718],[4.248803348,47.647531528],[4.248744622,47.648266723],[4.247519272,47.65015764],[4.24726086,47.650387251],[4.247534054,47.650903752],[4.249661582,47.652379858],[4.255716088,47.655915769],[4.256604342,47.656575973],[4.25700044,47.656478992],[4.258311397,47.657717066],[4.259199713,47.658377249],[4.262813352,47.662545804],[4.262859974,47.663220451],[4.263564543,47.665061849],[4.26381565,47.665423715],[4.265066439,47.66646882],[4.265500662,47.667021343],[4.265826127,47.667651559],[4.266033716,47.668536908],[4.268670493,47.668231057],[4.27101268,47.668091287],[4.271412824,47.668273277],[4.275819539,47.670537876],[4.276774986,47.670421221],[4.277482282,47.670571928],[4.277927663,47.670526551],[4.279844863,47.670667612],[4.280372016,47.670808572],[4.280778868,47.671101181],[4.281546268,47.672088392],[4.282850361,47.673112019],[4.286202983,47.673690016],[4.287422038,47.673670296],[4.288539785,47.67342933],[4.289383672,47.673383117],[4.290964697,47.674276671],[4.291824674,47.674674062],[4.292301131,47.67657002],[4.292467863,47.676849939],[4.293327914,47.677248219],[4.294657151,47.67770071],[4.29500157,47.678106486],[4.296835564,47.679471565],[4.29751661,47.680124755],[4.297849379,47.680214682],[4.298395468,47.680142004],[4.299123573,47.679771136],[4.296551838,47.676026044],[4.295505695,47.674935795],[4.293144967,47.671188285],[4.293124426,47.670615983],[4.293733249,47.669891784],[4.294908847,47.668799422],[4.295748989,47.667176044],[4.295822767,47.666318231],[4.295467222,47.665286935],[4.294960522,47.66472542],[4.294679935,47.663487143],[4.293977108,47.66181604],[4.294352801,47.660220312],[4.294280999,47.658908603],[4.294559292,47.657308549],[4.293059323,47.65490359],[4.291029626,47.652734918],[4.290743728,47.652261865],[4.290798097,47.651920984],[4.290276174,47.651438834],[4.289899056,47.65132507],[4.289398273,47.650228737],[4.289029157,47.650335434],[4.288790592,47.64933883],[4.288356183,47.649389531],[4.287504213,47.647649809],[4.286733543,47.646627554],[4.287191535,47.646395656],[4.28647939,47.645147701],[4.286081238,47.645153885],[4.285168336,47.643864921],[4.283782456,47.642514532],[4.280222267,47.643584344],[4.279369191,47.643950173],[4.278289676,47.643260723],[4.27673213,47.642521575],[4.275580375,47.642206478],[4.274848834,47.641582513],[4.274384051,47.641028552],[4.273266322,47.640127922],[4.272410278,47.638916559],[4.271477866,47.638635041],[4.270899583,47.638737657],[4.269568682,47.639173428],[4.268616925,47.639646477],[4.267982716,47.640198891],[4.267265192,47.641562397],[4.266795021,47.641956388],[4.266137285,47.641912206],[4.265551457,47.642035581],[4.26495924,47.641664806],[4.264359584,47.641766719],[4.263332424,47.64181564],[4.262825842,47.641966951],[4.262456023,47.642268918],[4.261660111,47.642239707],[4.260247433,47.641701324],[4.259753177,47.641246647],[4.259528043,47.640906994],[4.259307034,47.640008265],[4.260004016,47.63923377],[4.260578722,47.638753158],[4.261008648,47.638515363],[4.260989974,47.638006945],[4.2601298,47.63807384],[4.260122886,47.637893872],[4.260507425,47.637482827],[4.261037595,47.637429394],[4.261224806,47.637066388],[4.261554195,47.636971009],[4.263118294,47.637215169],[4.264401824,47.63714097],[4.264342888,47.636789624],[4.262877306,47.636768568],[4.261335083,47.636435047],[4.260403107,47.636449608],[4.258903134,47.637284976],[4.258523099,47.637830999],[4.25816827,47.639051007],[4.256142849,47.642239744],[4.255895593,47.642996778],[4.255347604,47.642974761],[4.253796631,47.6433515],[4.251234536,47.644293578],[4.249649358,47.644634619],[4.249192571,47.644867256],[4.248742356,47.645323973],[4.247824833,47.645507516]]]],&quot;type&quot;:&quot;MultiPolygon&quot;}"/>
    <s v="47.656080482, 4.274404797"/>
  </r>
  <r>
    <x v="0"/>
    <x v="584"/>
    <s v="21111"/>
    <s v="CC Norge et Tille"/>
    <s v="200069540"/>
    <s v="CC"/>
    <s v="Côte-d'Or"/>
    <s v="21"/>
    <s v="Bourgogne-Franche-Comté"/>
    <s v="27"/>
    <s v="BT &lt;= 36 kVA"/>
    <m/>
    <m/>
    <n v="0"/>
    <n v="0"/>
    <n v="0"/>
    <n v="0"/>
    <n v="0"/>
    <n v="0"/>
    <n v="0"/>
    <n v="0"/>
    <n v="0"/>
    <n v="0"/>
    <s v="{&quot;coordinates&quot;:[[[[5.18145974,47.429029833],[5.181522138,47.428509056],[5.181343262,47.427342617],[5.181743235,47.426997416],[5.182362249,47.426654408],[5.181228957,47.426034484],[5.181129268,47.424270405],[5.18089399,47.423934414],[5.179417951,47.422585161],[5.179126012,47.422095336],[5.179624521,47.421433108],[5.179050711,47.420602759],[5.179499887,47.420261145],[5.181255016,47.419471793],[5.181605408,47.418724979],[5.181545014,47.41818669],[5.181298125,47.418184117],[5.179646018,47.416840869],[5.179749509,47.416351739],[5.179411087,47.416023081],[5.179355111,47.41383132],[5.17896075,47.411310896],[5.177503885,47.409836084],[5.178806224,47.407445071],[5.179963931,47.40583842],[5.181071243,47.404885594],[5.181779263,47.404486879],[5.182140362,47.404168515],[5.184016393,47.403104872],[5.18456072,47.402693904],[5.184760711,47.402426287],[5.178746628,47.396320877],[5.177216083,47.396842148],[5.175005232,47.395731733],[5.17312117,47.394926758],[5.171441269,47.3940531],[5.167064062,47.395543224],[5.166888836,47.395243908],[5.165847471,47.395401096],[5.164660293,47.395691568],[5.163674558,47.396077338],[5.161250466,47.397235494],[5.161001052,47.397496783],[5.157755358,47.398510736],[5.156618883,47.399272964],[5.155248933,47.400035006],[5.152420036,47.402252297],[5.151707512,47.402708547],[5.152982525,47.404268986],[5.152246798,47.404511342],[5.153636289,47.407400643],[5.151790954,47.408024653],[5.154404243,47.41109391],[5.151391577,47.412152873],[5.152587809,47.413431104],[5.154063792,47.415561446],[5.155035042,47.417938863],[5.155723427,47.418823934],[5.156288919,47.419358272],[5.158286128,47.420519833],[5.158988348,47.421153381],[5.159552443,47.422309995],[5.160566713,47.42370499],[5.160953582,47.424578521],[5.161808911,47.425551409],[5.161984484,47.425627392],[5.164472587,47.425825166],[5.17378442,47.424592503],[5.174842919,47.425595722],[5.175816737,47.425917913],[5.177130429,47.427092843],[5.179243654,47.429619792],[5.180025078,47.429288164],[5.180445739,47.429418062],[5.18145974,47.429029833]]]],&quot;type&quot;:&quot;MultiPolygon&quot;}"/>
    <s v="47.410459987, 5.167987771"/>
  </r>
  <r>
    <x v="0"/>
    <x v="584"/>
    <s v="21111"/>
    <s v="CC Norge et Tille"/>
    <s v="200069540"/>
    <s v="CC"/>
    <s v="Côte-d'Or"/>
    <s v="21"/>
    <s v="Bourgogne-Franche-Comté"/>
    <s v="27"/>
    <s v="BT &gt; 36 kVA"/>
    <n v="1"/>
    <n v="243.70400000000001"/>
    <n v="0"/>
    <n v="0"/>
    <n v="0"/>
    <n v="0"/>
    <n v="0"/>
    <n v="0"/>
    <n v="0"/>
    <n v="0"/>
    <n v="0"/>
    <n v="0"/>
    <s v="{&quot;coordinates&quot;:[[[[5.18145974,47.429029833],[5.181522138,47.428509056],[5.181343262,47.427342617],[5.181743235,47.426997416],[5.182362249,47.426654408],[5.181228957,47.426034484],[5.181129268,47.424270405],[5.18089399,47.423934414],[5.179417951,47.422585161],[5.179126012,47.422095336],[5.179624521,47.421433108],[5.179050711,47.420602759],[5.179499887,47.420261145],[5.181255016,47.419471793],[5.181605408,47.418724979],[5.181545014,47.41818669],[5.181298125,47.418184117],[5.179646018,47.416840869],[5.179749509,47.416351739],[5.179411087,47.416023081],[5.179355111,47.41383132],[5.17896075,47.411310896],[5.177503885,47.409836084],[5.178806224,47.407445071],[5.179963931,47.40583842],[5.181071243,47.404885594],[5.181779263,47.404486879],[5.182140362,47.404168515],[5.184016393,47.403104872],[5.18456072,47.402693904],[5.184760711,47.402426287],[5.178746628,47.396320877],[5.177216083,47.396842148],[5.175005232,47.395731733],[5.17312117,47.394926758],[5.171441269,47.3940531],[5.167064062,47.395543224],[5.166888836,47.395243908],[5.165847471,47.395401096],[5.164660293,47.395691568],[5.163674558,47.396077338],[5.161250466,47.397235494],[5.161001052,47.397496783],[5.157755358,47.398510736],[5.156618883,47.399272964],[5.155248933,47.400035006],[5.152420036,47.402252297],[5.151707512,47.402708547],[5.152982525,47.404268986],[5.152246798,47.404511342],[5.153636289,47.407400643],[5.151790954,47.408024653],[5.154404243,47.41109391],[5.151391577,47.412152873],[5.152587809,47.413431104],[5.154063792,47.415561446],[5.155035042,47.417938863],[5.155723427,47.418823934],[5.156288919,47.419358272],[5.158286128,47.420519833],[5.158988348,47.421153381],[5.159552443,47.422309995],[5.160566713,47.42370499],[5.160953582,47.424578521],[5.161808911,47.425551409],[5.161984484,47.425627392],[5.164472587,47.425825166],[5.17378442,47.424592503],[5.174842919,47.425595722],[5.175816737,47.425917913],[5.177130429,47.427092843],[5.179243654,47.429619792],[5.180025078,47.429288164],[5.180445739,47.429418062],[5.18145974,47.429029833]]]],&quot;type&quot;:&quot;MultiPolygon&quot;}"/>
    <s v="47.410459987, 5.167987771"/>
  </r>
  <r>
    <x v="0"/>
    <x v="584"/>
    <s v="21111"/>
    <s v="CC Norge et Tille"/>
    <s v="200069540"/>
    <s v="CC"/>
    <s v="Côte-d'Or"/>
    <s v="21"/>
    <s v="Bourgogne-Franche-Comté"/>
    <s v="27"/>
    <s v="HTA"/>
    <n v="1"/>
    <n v="2441.5619999999999"/>
    <n v="0"/>
    <n v="0"/>
    <n v="0"/>
    <n v="0"/>
    <n v="0"/>
    <n v="0"/>
    <n v="0"/>
    <n v="0"/>
    <n v="0"/>
    <n v="0"/>
    <s v="{&quot;coordinates&quot;:[[[[5.18145974,47.429029833],[5.181522138,47.428509056],[5.181343262,47.427342617],[5.181743235,47.426997416],[5.182362249,47.426654408],[5.181228957,47.426034484],[5.181129268,47.424270405],[5.18089399,47.423934414],[5.179417951,47.422585161],[5.179126012,47.422095336],[5.179624521,47.421433108],[5.179050711,47.420602759],[5.179499887,47.420261145],[5.181255016,47.419471793],[5.181605408,47.418724979],[5.181545014,47.41818669],[5.181298125,47.418184117],[5.179646018,47.416840869],[5.179749509,47.416351739],[5.179411087,47.416023081],[5.179355111,47.41383132],[5.17896075,47.411310896],[5.177503885,47.409836084],[5.178806224,47.407445071],[5.179963931,47.40583842],[5.181071243,47.404885594],[5.181779263,47.404486879],[5.182140362,47.404168515],[5.184016393,47.403104872],[5.18456072,47.402693904],[5.184760711,47.402426287],[5.178746628,47.396320877],[5.177216083,47.396842148],[5.175005232,47.395731733],[5.17312117,47.394926758],[5.171441269,47.3940531],[5.167064062,47.395543224],[5.166888836,47.395243908],[5.165847471,47.395401096],[5.164660293,47.395691568],[5.163674558,47.396077338],[5.161250466,47.397235494],[5.161001052,47.397496783],[5.157755358,47.398510736],[5.156618883,47.399272964],[5.155248933,47.400035006],[5.152420036,47.402252297],[5.151707512,47.402708547],[5.152982525,47.404268986],[5.152246798,47.404511342],[5.153636289,47.407400643],[5.151790954,47.408024653],[5.154404243,47.41109391],[5.151391577,47.412152873],[5.152587809,47.413431104],[5.154063792,47.415561446],[5.155035042,47.417938863],[5.155723427,47.418823934],[5.156288919,47.419358272],[5.158286128,47.420519833],[5.158988348,47.421153381],[5.159552443,47.422309995],[5.160566713,47.42370499],[5.160953582,47.424578521],[5.161808911,47.425551409],[5.161984484,47.425627392],[5.164472587,47.425825166],[5.17378442,47.424592503],[5.174842919,47.425595722],[5.175816737,47.425917913],[5.177130429,47.427092843],[5.179243654,47.429619792],[5.180025078,47.429288164],[5.180445739,47.429418062],[5.18145974,47.429029833]]]],&quot;type&quot;:&quot;MultiPolygon&quot;}"/>
    <s v="47.410459987, 5.167987771"/>
  </r>
  <r>
    <x v="0"/>
    <x v="585"/>
    <s v="21101"/>
    <s v="CC des Terres d'Auxois"/>
    <s v="200071017"/>
    <s v="CC"/>
    <s v="Côte-d'Or"/>
    <s v="21"/>
    <s v="Bourgogne-Franche-Comté"/>
    <s v="27"/>
    <s v="BT &lt;= 36 kVA"/>
    <m/>
    <m/>
    <n v="0"/>
    <n v="0"/>
    <n v="0"/>
    <n v="0"/>
    <n v="0"/>
    <n v="0"/>
    <n v="0"/>
    <n v="0"/>
    <n v="0"/>
    <n v="0"/>
    <s v="{&quot;coordinates&quot;:[[[[4.441970418,47.43231962],[4.442822767,47.431894899],[4.444334945,47.431140561],[4.446148195,47.430531017],[4.445681356,47.429751722],[4.44558635,47.429033531],[4.444952171,47.428099652],[4.445333785,47.427687958],[4.444140658,47.426000229],[4.443843015,47.425195417],[4.443487923,47.424572285],[4.442875284,47.4225136],[4.442753009,47.421076369],[4.442551033,47.420029074],[4.442534579,47.41922077],[4.442308267,47.418205287],[4.441950702,47.417537163],[4.442023455,47.416050693],[4.44193227,47.415422482],[4.440644611,47.413016508],[4.439873211,47.411951047],[4.439374433,47.411059576],[4.439236123,47.409909744],[4.438993079,47.40915646],[4.439535174,47.408402464],[4.439651574,47.407995866],[4.439842099,47.406102777],[4.439808525,47.405247862],[4.439519781,47.40466891],[4.438334806,47.403160182],[4.4374406,47.402255583],[4.437352082,47.401921747],[4.43704929,47.401608566],[4.439297848,47.400157304],[4.441130981,47.399781662],[4.44167535,47.399560631],[4.441566296,47.399203643],[4.441693187,47.398941868],[4.438548639,47.397786046],[4.43814945,47.397783782],[4.436937417,47.396594095],[4.436612286,47.395990376],[4.436503703,47.395401987],[4.435625322,47.394240577],[4.432616075,47.394212868],[4.431743686,47.393967013],[4.430552253,47.393987981],[4.428026937,47.393809242],[4.425896075,47.393754362],[4.425039098,47.393637918],[4.422167362,47.392994216],[4.418078008,47.391828691],[4.413936951,47.390958068],[4.411254074,47.390275787],[4.407204075,47.388622318],[4.406294311,47.38835872],[4.404953502,47.388239879],[4.404310206,47.388329583],[4.404125459,47.387704271],[4.403893657,47.387813312],[4.403970403,47.388719036],[4.403871942,47.389616971],[4.403174955,47.390796737],[4.402880595,47.390998365],[4.402373161,47.391620324],[4.402642945,47.3916954],[4.402269025,47.392251822],[4.403797589,47.392651138],[4.403616497,47.393077387],[4.404150293,47.393158275],[4.40418695,47.394102296],[4.401850515,47.394957005],[4.402249192,47.395396969],[4.401522753,47.395454346],[4.402020733,47.396345085],[4.400986089,47.396279226],[4.400924915,47.395917124],[4.400572355,47.395871853],[4.400631626,47.396414947],[4.399236492,47.396304795],[4.397722393,47.396005184],[4.397578521,47.396640755],[4.397585421,47.397210589],[4.397367324,47.397898372],[4.396554017,47.397778493],[4.396090538,47.398056862],[4.396154962,47.397170152],[4.395159758,47.397142481],[4.395049208,47.397684013],[4.394721551,47.397780679],[4.394673429,47.398275544],[4.394188137,47.398225543],[4.394227874,47.39873376],[4.394112343,47.399186216],[4.392423902,47.399017374],[4.392934111,47.399566775],[4.392521362,47.399808508],[4.392886828,47.40019668],[4.392522069,47.40055038],[4.392309092,47.401336227],[4.392345624,47.401466339],[4.391789273,47.402511091],[4.394204175,47.403278065],[4.394082626,47.403550525],[4.394556235,47.403812247],[4.393469671,47.404866064],[4.394038328,47.405008706],[4.393340784,47.405570773],[4.394106321,47.405889323],[4.395135114,47.405061278],[4.395401391,47.4051013],[4.39675483,47.405842238],[4.396758501,47.405932228],[4.395865568,47.406833385],[4.395601174,47.406713211],[4.394821789,47.407494151],[4.395430008,47.407575989],[4.397021029,47.40750737],[4.396895508,47.40777988],[4.397981489,47.407822652],[4.39760978,47.408876915],[4.397263322,47.408712714],[4.396428001,47.408772265],[4.397084001,47.409210955],[4.397091345,47.409390934],[4.396381285,47.410288095],[4.395920088,47.410658268],[4.396252718,47.410953187],[4.397844314,47.411716463],[4.397565237,47.41210246],[4.399084912,47.412953917],[4.397055166,47.415329992],[4.396352823,47.416017278],[4.398104294,47.416750721],[4.398109143,47.416885713],[4.396485739,47.420252658],[4.395345839,47.420237525],[4.393765232,47.420007081],[4.392550684,47.420539318],[4.391778244,47.421137379],[4.390995341,47.422610683],[4.390936361,47.423047148],[4.391323491,47.423599824],[4.39130708,47.424347295],[4.392178318,47.424639384],[4.391850364,47.425395085],[4.393120282,47.426222595],[4.393533944,47.426671408],[4.393495733,47.427242675],[4.393994467,47.427493294],[4.394679426,47.427609331],[4.395349087,47.426068039],[4.396409169,47.424339287],[4.396608081,47.424335999],[4.397621984,47.424857721],[4.398626206,47.42510945],[4.399809813,47.424863829],[4.400423597,47.425303008],[4.402879154,47.425349052],[4.405992736,47.425293459],[4.406459217,47.425375153],[4.406816466,47.425995666],[4.407048931,47.426208934],[4.407941051,47.42597846],[4.41085457,47.424974406],[4.411480794,47.424925394],[4.412664314,47.424678743],[4.413405916,47.424980352],[4.413865027,47.424882939],[4.419621899,47.424599455],[4.419985464,47.42540262],[4.420467986,47.425888313],[4.421213361,47.42627986],[4.422485343,47.426617247],[4.426662233,47.426631828],[4.42779433,47.426746688],[4.428889842,47.426733239],[4.430082999,47.427594608],[4.430348905,47.42791366],[4.432363779,47.427300951],[4.434344845,47.428945772],[4.435323008,47.428710426],[4.435759904,47.429120991],[4.441970418,47.43231962]]]],&quot;type&quot;:&quot;MultiPolygon&quot;}"/>
    <s v="47.410359424, 4.418554279"/>
  </r>
  <r>
    <x v="0"/>
    <x v="586"/>
    <s v="21100"/>
    <s v="CC des Terres d'Auxois"/>
    <s v="200071017"/>
    <s v="CC"/>
    <s v="Côte-d'Or"/>
    <s v="21"/>
    <s v="Bourgogne-Franche-Comté"/>
    <s v="27"/>
    <s v="BT &lt;= 36 kVA"/>
    <m/>
    <m/>
    <n v="0"/>
    <n v="0"/>
    <n v="0"/>
    <n v="0"/>
    <n v="0"/>
    <n v="0"/>
    <n v="0"/>
    <n v="0"/>
    <n v="0"/>
    <n v="0"/>
    <s v="{&quot;coordinates&quot;:[[[[4.529306808,47.458956935],[4.529103448,47.45876243],[4.528791556,47.457928305],[4.528826883,47.457445255],[4.528011882,47.457262381],[4.527551311,47.456846163],[4.526901631,47.455989454],[4.524688449,47.45658568],[4.523947402,47.456621494],[4.523518183,47.457025965],[4.522864589,47.457429769],[4.522265794,47.457379979],[4.521002548,47.457819653],[4.518461241,47.458412843],[4.516477486,47.458585457],[4.514214171,47.458402437],[4.513022634,47.45847015],[4.51153231,47.457688205],[4.509709002,47.456912361],[4.507698307,47.456409919],[4.503997626,47.455760026],[4.503984241,47.4552362],[4.502005288,47.455293263],[4.50062243,47.455779275],[4.500311727,47.45596605],[4.499385699,47.455890648],[4.49903997,47.455537665],[4.497774439,47.455426107],[4.496122398,47.455591406],[4.495515163,47.455332708],[4.494597949,47.455619992],[4.493513614,47.455055891],[4.492578544,47.454893218],[4.491651147,47.454910508],[4.489094604,47.455677916],[4.488363612,47.455645849],[4.48812246,47.456235052],[4.487956559,47.457048378],[4.488107049,47.457495722],[4.489091496,47.458287135],[4.489199634,47.458643186],[4.489691422,47.458951112],[4.49065461,47.459787801],[4.490867628,47.460143407],[4.490896965,47.460863301],[4.490529468,47.461635093],[4.489948913,47.462050377],[4.487978969,47.462536543],[4.486668593,47.462966537],[4.486294639,47.46288668],[4.486343114,47.46334163],[4.487079294,47.46489521],[4.487524578,47.465725933],[4.487992626,47.466180923],[4.488886902,47.468594089],[4.489087199,47.468634743],[4.489908954,47.469249963],[4.489350075,47.469636153],[4.488568879,47.469620033],[4.487874879,47.469826976],[4.487659129,47.471046081],[4.488949852,47.471096208],[4.490443488,47.470994269],[4.491013852,47.471973731],[4.491998989,47.471730628],[4.492771014,47.471131015],[4.493471586,47.470398164],[4.493670663,47.47039471],[4.495615384,47.470898244],[4.496037489,47.47051288],[4.496872468,47.470694821],[4.499660514,47.470822808],[4.499883855,47.471448364],[4.501088513,47.471695739],[4.501680617,47.471549453],[4.502559459,47.471731688],[4.502448875,47.472002315],[4.503560375,47.47209961],[4.503888315,47.472003541],[4.505824637,47.472297235],[4.505878688,47.472141679],[4.506615326,47.472177167],[4.50716388,47.471380474],[4.509487294,47.469108539],[4.509706209,47.469196635],[4.510336369,47.468894953],[4.511347074,47.468574823],[4.512110536,47.468903438],[4.512454867,47.468918773],[4.514363422,47.468279935],[4.516000541,47.467997533],[4.516711032,47.467533609],[4.517235382,47.467389025],[4.519306423,47.467239573],[4.521237908,47.46657151],[4.52230631,47.466509828],[4.522678323,47.465911639],[4.523973169,47.464290288],[4.523539396,47.464163615],[4.523834565,47.463898652],[4.524467019,47.464148771],[4.525316176,47.463476797],[4.525831802,47.463447532],[4.52627056,47.463283321],[4.526834305,47.462846465],[4.527262907,47.462745407],[4.527378759,47.462338732],[4.526688627,47.461881406],[4.528714583,47.461323618],[4.528096201,47.460775323],[4.526768913,47.461205095],[4.526649481,47.460927555],[4.527025131,47.460785776],[4.526437269,47.460236172],[4.528002373,47.45972045],[4.528844527,47.459318643],[4.529306808,47.458956935]]]],&quot;type&quot;:&quot;MultiPolygon&quot;}"/>
    <s v="47.463090644, 4.505321596"/>
  </r>
  <r>
    <x v="0"/>
    <x v="587"/>
    <s v="21099"/>
    <s v="CA Beaune, Côte et Sud - Communauté Beaune-Chagny-Nolay"/>
    <s v="200006682"/>
    <s v="CA"/>
    <s v="Côte-d'Or"/>
    <s v="21"/>
    <s v="Bourgogne-Franche-Comté"/>
    <s v="27"/>
    <s v="BT &lt;= 36 kVA"/>
    <m/>
    <m/>
    <n v="0"/>
    <n v="0"/>
    <n v="0"/>
    <n v="0"/>
    <n v="0"/>
    <n v="0"/>
    <n v="0"/>
    <n v="0"/>
    <n v="0"/>
    <n v="0"/>
    <s v="{&quot;coordinates&quot;:[[[[4.756470529,47.049356203],[4.757064004,47.049778539],[4.756172151,47.050349541],[4.756373157,47.050736422],[4.755914783,47.050983837],[4.755505008,47.050943236],[4.754949525,47.05112188],[4.754792753,47.051568232],[4.754953136,47.052326757],[4.754709031,47.052923925],[4.754744181,47.053194455],[4.754435712,47.053433282],[4.754856426,47.054214869],[4.754387742,47.054835259],[4.754396669,47.055231364],[4.75413162,47.055266007],[4.754338132,47.056146306],[4.75432654,47.057005601],[4.753752277,47.057946384],[4.754093252,47.059638732],[4.753496043,47.060320504],[4.753319704,47.061017499],[4.752764315,47.061161908],[4.752276966,47.06088563],[4.751758317,47.060903401],[4.75135796,47.060749174],[4.751107333,47.060944788],[4.750931141,47.061566131],[4.751206329,47.061883454],[4.751395364,47.062388494],[4.751331545,47.063020742],[4.75142249,47.063589406],[4.751825966,47.063839043],[4.751747121,47.064130213],[4.75228297,47.064478702],[4.752707906,47.06494234],[4.753357595,47.066157219],[4.753375847,47.066921501],[4.753237232,47.067036172],[4.753477844,47.068194219],[4.754232249,47.06938499],[4.754213306,47.069653639],[4.754884684,47.06995233],[4.757894321,47.07288017],[4.758790423,47.074126391],[4.759710232,47.073673825],[4.760795254,47.073356517],[4.762919306,47.07353396],[4.762287658,47.071629943],[4.76147332,47.06998266],[4.760794635,47.069097865],[4.759793386,47.068425104],[4.761190428,47.068100335],[4.763982859,47.066837503],[4.776570367,47.06161779],[4.782652983,47.060362387],[4.790328006,47.058891975],[4.787140918,47.055411154],[4.788640618,47.055256463],[4.793512641,47.053367206],[4.793904481,47.052351599],[4.793956954,47.051829362],[4.794249466,47.051314203],[4.794656066,47.050862111],[4.794711403,47.050386658],[4.795224085,47.04944031],[4.794922813,47.049137002],[4.794625613,47.04855986],[4.793614091,47.04761918],[4.79339126,47.046741895],[4.792672659,47.045892117],[4.789448322,47.044527342],[4.788108938,47.043666441],[4.787096646,47.042855397],[4.787325158,47.042396179],[4.787119999,47.040298353],[4.783323746,47.039152091],[4.782203372,47.039172088],[4.780304927,47.03952557],[4.777981408,47.039812621],[4.775934628,47.039582953],[4.775203468,47.039501437],[4.775013236,47.039685373],[4.774010416,47.039635041],[4.773966596,47.039824831],[4.773357308,47.039763945],[4.770415889,47.040411545],[4.769144184,47.040437337],[4.768163544,47.04054151],[4.768133586,47.041476743],[4.767869654,47.042870335],[4.765542281,47.045502227],[4.764614117,47.046327807],[4.75989841,47.046031432],[4.75948617,47.046479882],[4.759058761,47.046544028],[4.758351062,47.046497169],[4.758157247,47.047665429],[4.757799866,47.048383202],[4.757326195,47.048847887],[4.756470529,47.049356203]]]],&quot;type&quot;:&quot;MultiPolygon&quot;}"/>
    <s v="47.053947691, 4.771815537"/>
  </r>
  <r>
    <x v="0"/>
    <x v="588"/>
    <s v="21095"/>
    <s v="CC Rives de Saône"/>
    <s v="242101509"/>
    <s v="CC"/>
    <s v="Côte-d'Or"/>
    <s v="21"/>
    <s v="Bourgogne-Franche-Comté"/>
    <s v="27"/>
    <s v="BT &lt;= 36 kVA"/>
    <m/>
    <m/>
    <n v="0"/>
    <n v="0"/>
    <n v="0"/>
    <n v="0"/>
    <n v="0"/>
    <n v="0"/>
    <n v="0"/>
    <n v="0"/>
    <n v="0"/>
    <n v="0"/>
    <s v="{&quot;coordinates&quot;:[[[[5.267859626,47.012106748],[5.26913678,47.00965784],[5.270039414,47.008169232],[5.271218621,47.008217187],[5.271612286,47.005618096],[5.271136226,47.005256374],[5.271111587,47.004545297],[5.271494956,47.003799169],[5.272206099,47.003364536],[5.27291593,47.003211848],[5.27425058,47.003076565],[5.274453745,47.002554651],[5.274078257,47.001923447],[5.274496182,47.001811628],[5.275888764,47.00170851],[5.276583246,47.001411086],[5.276147053,47.000714433],[5.276541918,47.000586848],[5.276791623,47.000170295],[5.277585867,46.999866392],[5.278699283,46.999669671],[5.279233976,46.999174526],[5.278570353,46.998673325],[5.274155204,46.998466797],[5.274251813,46.997978507],[5.274751871,46.997566932],[5.275500812,46.996688379],[5.275787684,46.996091853],[5.275391017,46.995425942],[5.274599929,46.994834459],[5.272947934,46.994556269],[5.27249232,46.994396811],[5.272296373,46.9936819],[5.271878656,46.993046116],[5.274774998,46.991614554],[5.274163216,46.991215889],[5.273119438,46.990936522],[5.272554042,46.990638715],[5.272111518,46.990163748],[5.271784135,46.9895469],[5.270057358,46.989583593],[5.270228807,46.989372155],[5.269821576,46.988953229],[5.267405153,46.988646767],[5.265949231,46.987953902],[5.265399044,46.987420677],[5.263007846,46.985985937],[5.260618684,46.983684623],[5.25955837,46.983508142],[5.257999213,46.983677382],[5.257469268,46.983625605],[5.257166784,46.983190176],[5.257093578,46.982761068],[5.257472867,46.982388857],[5.258212843,46.981892492],[5.258108662,46.981289252],[5.257018629,46.980526066],[5.256477256,46.980451991],[5.256105142,46.980176446],[5.255320386,46.979852224],[5.254782693,46.980685987],[5.254772158,46.981852615],[5.252761074,46.981945952],[5.25263992,46.981597041],[5.251785361,46.98174523],[5.250853982,46.981629202],[5.250107916,46.981886049],[5.248574366,46.98203755],[5.24387508,46.981576026],[5.243440878,46.981642117],[5.240874911,46.981589314],[5.23951923,46.981809295],[5.240518401,46.983846204],[5.240598676,46.98419502],[5.226426899,46.987788501],[5.222097635,46.989065398],[5.222763487,46.990660318],[5.223159935,46.991177787],[5.22614732,46.993620523],[5.22669126,46.993914463],[5.229158575,46.997304788],[5.235309822,46.997606411],[5.236488267,46.997579071],[5.236731275,46.998360673],[5.238491458,46.998233766],[5.237827049,47.00018226],[5.239311901,47.000303871],[5.23922764,47.001288171],[5.239710568,47.001345451],[5.24096378,47.002007454],[5.241925413,47.002400395],[5.243840953,47.001731771],[5.245883138,47.00069046],[5.247308834,47.00075007],[5.248047062,47.000994192],[5.248709135,47.001337971],[5.24933809,47.002119232],[5.251626613,47.001399071],[5.251438871,47.000369625],[5.25376649,46.99976845],[5.255322667,46.999484946],[5.255683258,46.999607599],[5.257036812,47.001028567],[5.257578781,47.001426885],[5.25800008,47.00130065],[5.257922226,47.001831789],[5.258289607,47.002021854],[5.258508991,47.00251385],[5.259137862,47.004737094],[5.260661808,47.005033306],[5.26220219,47.004967091],[5.261982995,47.006712454],[5.261767404,47.007569649],[5.260778313,47.008633849],[5.259955219,47.009166074],[5.259780223,47.009546896],[5.26080786,47.010157264],[5.262211925,47.010668373],[5.264340013,47.011581388],[5.266286361,47.011896262],[5.267578029,47.012017707],[5.267859626,47.012106748]]]],&quot;type&quot;:&quot;MultiPolygon&quot;}"/>
    <s v="46.994067602, 5.252524033"/>
  </r>
  <r>
    <x v="0"/>
    <x v="589"/>
    <s v="21094"/>
    <s v="CC Mirebellois et Fontenois"/>
    <s v="200072825"/>
    <s v="CC"/>
    <s v="Côte-d'Or"/>
    <s v="21"/>
    <s v="Bourgogne-Franche-Comté"/>
    <s v="27"/>
    <s v="BT &lt;= 36 kVA"/>
    <n v="12"/>
    <n v="32.668999999999997"/>
    <n v="0"/>
    <n v="0"/>
    <n v="0"/>
    <n v="0"/>
    <n v="0"/>
    <n v="0"/>
    <n v="0"/>
    <n v="0"/>
    <n v="0"/>
    <n v="0"/>
    <s v="{&quot;coordinates&quot;:[[[[5.332584709,47.50927396],[5.33579775,47.498877555],[5.335216473,47.498682082],[5.334791172,47.498345695],[5.334150444,47.498036138],[5.332693782,47.496963941],[5.329801509,47.494475062],[5.3287196,47.493674493],[5.328884948,47.493565822],[5.324042469,47.490922164],[5.323686054,47.490516822],[5.321314625,47.489205177],[5.319648085,47.487478701],[5.319322317,47.486614354],[5.31833692,47.487052732],[5.317893129,47.486530239],[5.317329538,47.486861152],[5.315955751,47.485294501],[5.31249503,47.483083075],[5.311233636,47.482913597],[5.310973321,47.483899465],[5.310109371,47.483920209],[5.309386519,47.4827161],[5.308737197,47.482199451],[5.307456069,47.481787176],[5.306882692,47.481737298],[5.305896189,47.481780252],[5.304659728,47.48120136],[5.304281706,47.480906256],[5.301870846,47.478563877],[5.29917006,47.479733018],[5.294732712,47.481950346],[5.293309227,47.482460181],[5.293363537,47.482518547],[5.289006503,47.484015428],[5.289070894,47.484247403],[5.285538169,47.485360521],[5.285456875,47.485665599],[5.284203263,47.485957656],[5.283575588,47.486192399],[5.281163184,47.486664734],[5.278785549,47.487299335],[5.278734268,47.487467839],[5.276450657,47.487784462],[5.275819659,47.48700522],[5.275222013,47.486010095],[5.274829622,47.485061387],[5.274858558,47.484429543],[5.274263926,47.483785565],[5.27371727,47.483770124],[5.270445381,47.484900199],[5.270488783,47.484952484],[5.267658342,47.485624502],[5.266031181,47.486728714],[5.265179322,47.486847947],[5.262022566,47.487755807],[5.259446929,47.488301098],[5.259445609,47.488395679],[5.258239923,47.488694627],[5.25557928,47.489526047],[5.255919774,47.490039059],[5.253376978,47.493134777],[5.253067651,47.493866587],[5.25209377,47.494657175],[5.251375034,47.495480644],[5.250733069,47.498287385],[5.250060066,47.499346798],[5.249353215,47.499917874],[5.248790776,47.501079604],[5.248154842,47.501852821],[5.247522383,47.502867308],[5.247489267,47.503344323],[5.246673838,47.503863444],[5.246405942,47.504129762],[5.246029018,47.504964609],[5.245940254,47.505730863],[5.244883512,47.506803038],[5.244270676,47.507749585],[5.243543396,47.5081229],[5.243895203,47.508620416],[5.245829825,47.509652958],[5.247893646,47.509330395],[5.248467013,47.510133401],[5.24914854,47.510284142],[5.250754545,47.511178864],[5.252701818,47.511843638],[5.253697295,47.512063025],[5.255229324,47.512587203],[5.256802001,47.513758949],[5.257574736,47.514651706],[5.258132387,47.515833191],[5.258810507,47.518166805],[5.259231894,47.51920504],[5.260782097,47.521662212],[5.260691941,47.522233989],[5.261050836,47.522767338],[5.26216521,47.523748891],[5.262540201,47.524410697],[5.263228828,47.527236661],[5.264196301,47.528042744],[5.264367023,47.528463571],[5.265024747,47.528736255],[5.266141037,47.528817216],[5.267075439,47.528716197],[5.267099448,47.529156984],[5.267723811,47.529677044],[5.270205967,47.531049743],[5.270487409,47.531383756],[5.27134027,47.53293044],[5.271564604,47.536176035],[5.272010046,47.5367698],[5.27252615,47.538087101],[5.273347427,47.538011653],[5.274332652,47.537788919],[5.27446068,47.538047571],[5.274977576,47.538006867],[5.275815212,47.537534856],[5.275869413,47.537308668],[5.276492638,47.53698582],[5.276822358,47.536640786],[5.277290435,47.536640648],[5.277963995,47.536438379],[5.279156945,47.536316904],[5.279903867,47.535933085],[5.28020541,47.535956904],[5.282848859,47.534926299],[5.284836622,47.534299313],[5.285291537,47.53448941],[5.285756706,47.534079557],[5.288129753,47.535217187],[5.290113772,47.535217848],[5.291024033,47.535420589],[5.291530513,47.5356961],[5.291813652,47.536003915],[5.294547958,47.537373853],[5.295515668,47.538077021],[5.29727949,47.53904726],[5.298355275,47.539416883],[5.29869952,47.539443415],[5.300180048,47.539112536],[5.301064077,47.539104995],[5.303212022,47.538770807],[5.303459311,47.538676769],[5.304044315,47.537902462],[5.304421114,47.536339804],[5.304214616,47.535775653],[5.304772676,47.534068926],[5.304740897,47.533486012],[5.304077741,47.532661631],[5.303565895,47.532663642],[5.303566787,47.533486708],[5.303246676,47.533494835],[5.302963762,47.532730473],[5.302493261,47.532611893],[5.302403323,47.532252558],[5.30635086,47.532122284],[5.306809143,47.533190249],[5.306945883,47.533277596],[5.308444373,47.53352169],[5.308984543,47.533251638],[5.308945558,47.532872387],[5.309117358,47.532601526],[5.308946057,47.531929521],[5.311579057,47.531135295],[5.311776899,47.531713115],[5.311692665,47.532071396],[5.312090123,47.532560607],[5.312618115,47.532501503],[5.313295451,47.532943732],[5.314318052,47.532392119],[5.314739591,47.532699835],[5.313408745,47.533349424],[5.314005048,47.534100338],[5.314418194,47.534152471],[5.314837193,47.533971249],[5.315128108,47.534025807],[5.316436295,47.533282993],[5.31714984,47.533915393],[5.317513702,47.533597476],[5.318526644,47.533958257],[5.317031546,47.535358597],[5.316402652,47.53600507],[5.316346675,47.536186289],[5.317595145,47.537500564],[5.317777404,47.53756358],[5.318301827,47.537175829],[5.318549606,47.536817892],[5.31909684,47.535576879],[5.320542734,47.535831772],[5.321604081,47.534641746],[5.321012242,47.533598106],[5.321194062,47.533559365],[5.322553359,47.533933927],[5.322991159,47.533543376],[5.32346411,47.532860349],[5.324327304,47.530846651],[5.324675615,47.529530324],[5.32508005,47.528771208],[5.325166496,47.528435384],[5.329601414,47.517801481],[5.331787895,47.512032978],[5.332584709,47.50927396]]]],&quot;type&quot;:&quot;MultiPolygon&quot;}"/>
    <s v="47.508892517, 5.292565724"/>
  </r>
  <r>
    <x v="0"/>
    <x v="590"/>
    <s v="21090"/>
    <s v="CC du Pays Châtillonnais"/>
    <s v="242101434"/>
    <s v="CC"/>
    <s v="Côte-d'Or"/>
    <s v="21"/>
    <s v="Bourgogne-Franche-Comté"/>
    <s v="27"/>
    <s v="BT &lt;= 36 kVA"/>
    <m/>
    <m/>
    <n v="0"/>
    <n v="0"/>
    <n v="0"/>
    <n v="0"/>
    <n v="0"/>
    <n v="0"/>
    <n v="0"/>
    <n v="0"/>
    <n v="0"/>
    <n v="0"/>
    <s v="{&quot;coordinates&quot;:[[[[4.829423792,47.912426913],[4.828207984,47.912426943],[4.826764994,47.912167637],[4.825163538,47.912089015],[4.821845693,47.911625622],[4.821400366,47.912187953],[4.821605366,47.912777104],[4.821389552,47.913823782],[4.818165362,47.913673],[4.81694336,47.913336335],[4.816492197,47.913338814],[4.815574852,47.912983019],[4.814677608,47.912901467],[4.81407314,47.913197969],[4.813558906,47.913313935],[4.812911059,47.913281629],[4.812367653,47.913131582],[4.810886422,47.918303544],[4.810680725,47.920163812],[4.815222094,47.920639228],[4.816522394,47.920950396],[4.815586513,47.921504982],[4.814582147,47.922328876],[4.81343689,47.923812074],[4.810633956,47.926643201],[4.812459495,47.927309993],[4.815853367,47.928246885],[4.813984457,47.930035628],[4.814996783,47.930732039],[4.81565588,47.930969406],[4.815176825,47.931453008],[4.815918491,47.931793518],[4.816356493,47.931519392],[4.81521238,47.933040387],[4.814579381,47.934193402],[4.815381768,47.935407058],[4.816105438,47.937059414],[4.816562597,47.937813002],[4.815997727,47.937904551],[4.816148401,47.938823109],[4.817423265,47.938808797],[4.817289305,47.939082725],[4.817319565,47.940161576],[4.817452879,47.940494382],[4.818336739,47.940757963],[4.818380049,47.94123979],[4.81823389,47.942604027],[4.819799415,47.942897556],[4.820289403,47.942925973],[4.820941565,47.942761037],[4.820937016,47.943096875],[4.820010953,47.943205742],[4.823222429,47.943752776],[4.824643873,47.944140295],[4.827699742,47.945300847],[4.827748602,47.945513431],[4.828669735,47.94564943],[4.829590943,47.945204803],[4.830105484,47.945361524],[4.830072963,47.944884933],[4.830247075,47.944611266],[4.830163091,47.944002249],[4.830797555,47.943752017],[4.830910014,47.943012113],[4.83066361,47.942588365],[4.830662877,47.942140084],[4.83153669,47.941877115],[4.831556525,47.943382815],[4.831874725,47.943751432],[4.831949795,47.944295773],[4.832975586,47.943854889],[4.834361471,47.94348309],[4.83413811,47.943145406],[4.83450434,47.942577973],[4.835192262,47.942596036],[4.835360666,47.94285536],[4.835914812,47.942956526],[4.836655362,47.942637089],[4.837816765,47.942322768],[4.840094646,47.941983754],[4.842177869,47.941865593],[4.842157887,47.942486136],[4.843001758,47.942481004],[4.842864985,47.94124359],[4.842612989,47.941124216],[4.842348941,47.940734974],[4.841296767,47.940025916],[4.841246204,47.939456888],[4.841519526,47.939341882],[4.843268029,47.939001197],[4.844172703,47.939089622],[4.845397523,47.939407962],[4.84703413,47.939393948],[4.848271285,47.93921966],[4.849117578,47.939400785],[4.850529229,47.939466779],[4.851338674,47.939244282],[4.852395431,47.939083595],[4.853935378,47.939179032],[4.854741431,47.939281535],[4.855620746,47.939525106],[4.859649996,47.93996821],[4.861091774,47.940204637],[4.862757322,47.940670649],[4.865121474,47.941686372],[4.866094238,47.940508775],[4.86507064,47.940126241],[4.864243093,47.939603758],[4.863882789,47.939072058],[4.863724848,47.938580356],[4.863449467,47.938406485],[4.860728346,47.937520611],[4.860040842,47.93713091],[4.859384324,47.936019658],[4.858757725,47.935493957],[4.856418863,47.934194147],[4.855923252,47.933620451],[4.856009122,47.932628878],[4.855513498,47.93205428],[4.852133433,47.929967851],[4.851251364,47.929717097],[4.847151704,47.928996662],[4.846839538,47.928532568],[4.846388646,47.927391905],[4.846529546,47.926129413],[4.847115467,47.924839218],[4.847013867,47.924575257],[4.847310686,47.922367801],[4.847042233,47.921465521],[4.844947208,47.920989836],[4.843473589,47.920976066],[4.842278123,47.921182065],[4.841111621,47.921644155],[4.840133645,47.922522772],[4.839689113,47.922757485],[4.837452497,47.921015505],[4.836527463,47.919865117],[4.834942306,47.918909577],[4.833990471,47.918569766],[4.831960822,47.918118936],[4.831212824,47.917864143],[4.830928803,47.917511192],[4.83109244,47.916742572],[4.830937759,47.916295784],[4.830174949,47.915727046],[4.829015183,47.915257206],[4.828942307,47.915124211],[4.829423792,47.912426913]]]],&quot;type&quot;:&quot;MultiPolygon&quot;}"/>
    <s v="47.929691976, 4.83176242"/>
  </r>
  <r>
    <x v="0"/>
    <x v="333"/>
    <s v="21087"/>
    <s v="CC de Pouilly-en-Auxois/Bligny-sur-Ouche"/>
    <s v="200071207"/>
    <s v="CC"/>
    <s v="Côte-d'Or"/>
    <s v="21"/>
    <s v="Bourgogne-Franche-Comté"/>
    <s v="27"/>
    <s v="BT &lt;= 36 kVA"/>
    <n v="16"/>
    <n v="83.186999999999998"/>
    <n v="0"/>
    <n v="0"/>
    <m/>
    <m/>
    <n v="0"/>
    <n v="0"/>
    <n v="0"/>
    <n v="0"/>
    <n v="0"/>
    <n v="0"/>
    <s v="{&quot;coordinates&quot;:[[[[4.643169574,47.139706158],[4.643178851,47.140096839],[4.644635834,47.140140074],[4.645366404,47.140337701],[4.646084965,47.140401321],[4.64683423,47.140562653],[4.646719045,47.13964399],[4.646837234,47.139322634],[4.647461303,47.138886016],[4.647764236,47.138391834],[4.648289619,47.137792727],[4.64848926,47.138451745],[4.649748124,47.139783641],[4.650097571,47.140722375],[4.650871399,47.141167886],[4.651660055,47.141192651],[4.651611488,47.141588661],[4.652387118,47.141575786],[4.654269733,47.14181093],[4.65491641,47.142068229],[4.655549897,47.142583254],[4.655924424,47.142745387],[4.657307404,47.142954313],[4.660123212,47.143232724],[4.661711506,47.14363586],[4.66241276,47.144034612],[4.663829832,47.144576154],[4.663942574,47.144807761],[4.664536554,47.145193635],[4.665394715,47.145970121],[4.665890663,47.14583151],[4.666424941,47.146078657],[4.666922319,47.145943623],[4.667857894,47.145936446],[4.667942143,47.144991513],[4.668405341,47.145415273],[4.669133754,47.145112107],[4.6704181,47.144818023],[4.671113645,47.144562145],[4.671871539,47.144401715],[4.672135733,47.144153863],[4.671548849,47.143530194],[4.670617313,47.142815145],[4.671488342,47.142558532],[4.672164723,47.143004411],[4.672343775,47.142777599],[4.673120003,47.142570971],[4.685201916,47.140011119],[4.686413559,47.139508996],[4.686572776,47.139241027],[4.687355769,47.139000884],[4.687267097,47.138318696],[4.687564855,47.137965859],[4.688053147,47.137797546],[4.6877304,47.137099863],[4.688666129,47.136934024],[4.688646139,47.136548901],[4.692374116,47.135244531],[4.691511254,47.13411531],[4.690788151,47.133654016],[4.689803945,47.13235636],[4.689633835,47.13193921],[4.692159819,47.132076988],[4.693942309,47.131859995],[4.69396456,47.132064084],[4.695514987,47.13202066],[4.695604148,47.131080126],[4.697751079,47.13099821],[4.699931431,47.13055376],[4.700787128,47.131786585],[4.702844752,47.1308405],[4.707611679,47.130157888],[4.709153488,47.130177443],[4.71197337,47.130429314],[4.711676168,47.130004168],[4.710759503,47.129268503],[4.710322782,47.128521233],[4.712013911,47.127926194],[4.712186176,47.127741741],[4.712728248,47.127693193],[4.714784354,47.127954499],[4.715191417,47.127892632],[4.715916806,47.127675657],[4.715865747,47.127398156],[4.716171771,47.12731257],[4.716993061,47.128035201],[4.718184638,47.129859058],[4.718472222,47.130105129],[4.719305574,47.130376408],[4.720313803,47.130256059],[4.721491206,47.13059875],[4.721635813,47.130457919],[4.722029867,47.129286789],[4.722550958,47.128499186],[4.722038458,47.127573884],[4.721785367,47.126260199],[4.722073092,47.125437348],[4.722019667,47.124756454],[4.722464023,47.122931697],[4.722220114,47.122111357],[4.722528319,47.120650633],[4.721969455,47.120542788],[4.72169973,47.119946159],[4.72175538,47.119747217],[4.722489337,47.118935729],[4.723122634,47.117947434],[4.72309317,47.117521027],[4.722699102,47.11740893],[4.722765863,47.116938766],[4.723487649,47.116614632],[4.723763994,47.116139542],[4.724043234,47.114105611],[4.724274158,47.113242172],[4.724086936,47.111265622],[4.724444887,47.108972062],[4.724489317,47.106938924],[4.724717495,47.105248844],[4.724615867,47.104834318],[4.724764838,47.103966694],[4.724696999,47.10337156],[4.724278364,47.101952277],[4.724584671,47.100066515],[4.724257111,47.099102437],[4.724081252,47.096696158],[4.724218159,47.096111476],[4.724556458,47.095845278],[4.724413415,47.095042343],[4.724457248,47.094433834],[4.724280278,47.092611109],[4.72440591,47.092004081],[4.724318917,47.091757734],[4.72433451,47.090843467],[4.723932159,47.089352793],[4.723946584,47.088236825],[4.723503219,47.088102054],[4.721004445,47.087846613],[4.718994309,47.087739643],[4.717030569,47.088095721],[4.716080361,47.088440324],[4.7146101,47.088601723],[4.713348125,47.089052687],[4.712555998,47.088937451],[4.711445479,47.088968307],[4.710581816,47.088883834],[4.710642977,47.088401149],[4.708453658,47.088755914],[4.708008655,47.08869315],[4.706329679,47.089009716],[4.705423521,47.088998774],[4.704963077,47.089073105],[4.704354869,47.089478304],[4.702964997,47.089974263],[4.702085368,47.090344726],[4.701021101,47.090923217],[4.70048934,47.091036401],[4.699649755,47.091423365],[4.69711437,47.092728545],[4.696432167,47.092671019],[4.693222808,47.092757694],[4.693257654,47.092943591],[4.692416323,47.09352954],[4.691350176,47.094095359],[4.690846939,47.094068501],[4.690370106,47.093832335],[4.689333872,47.093712404],[4.688671401,47.093274526],[4.68802912,47.093312723],[4.687302184,47.093806012],[4.686383082,47.094058059],[4.685302887,47.094809533],[4.684464669,47.095118919],[4.683838073,47.09523791],[4.683286001,47.095589946],[4.682269938,47.095398518],[4.681855767,47.095563935],[4.680315071,47.09558994],[4.678807105,47.095311976],[4.677612709,47.095745352],[4.677188945,47.096196354],[4.676010499,47.097059025],[4.675233081,47.097333242],[4.674912051,47.097356804],[4.674672076,47.097612424],[4.673957042,47.097645292],[4.673809223,47.097343959],[4.673456456,47.097279726],[4.67334727,47.09758568],[4.671360828,47.097400092],[4.669844511,47.0970654],[4.667550394,47.096396113],[4.666304822,47.095902582],[4.665340983,47.095265401],[4.664779594,47.095105992],[4.664098507,47.095084279],[4.663919175,47.094870738],[4.662595545,47.094109939],[4.660636802,47.093619398],[4.660254833,47.093461892],[4.65985689,47.093128114],[4.659032552,47.092692394],[4.658739414,47.092293172],[4.657999093,47.091973305],[4.657053913,47.092238099],[4.656451049,47.092014408],[4.653815228,47.09007913],[4.652872215,47.089510889],[4.651567454,47.089141418],[4.648833976,47.088917491],[4.648633719,47.089051822],[4.648192532,47.08967226],[4.647599095,47.091006267],[4.647648357,47.092100582],[4.648357058,47.093501574],[4.648877937,47.094063267],[4.649911513,47.094831962],[4.648110951,47.097183652],[4.647665673,47.097629445],[4.646547188,47.099176238],[4.647157427,47.099510639],[4.646582571,47.100377908],[4.647552943,47.10080173],[4.647542156,47.100923452],[4.646904713,47.101339561],[4.646360637,47.101876806],[4.646283828,47.102082314],[4.644883458,47.103082893],[4.644263488,47.10377069],[4.644801205,47.103931436],[4.644755834,47.104259864],[4.64556304,47.104694129],[4.646675999,47.105984014],[4.64720777,47.10642399],[4.64965362,47.107132938],[4.649949652,47.107497021],[4.650604468,47.107775837],[4.650954696,47.109306194],[4.651536074,47.109210544],[4.651903719,47.11027509],[4.651041668,47.110595373],[4.652170005,47.11181925],[4.653322399,47.111288594],[4.654419683,47.110982939],[4.655235459,47.110917235],[4.655741343,47.110982934],[4.654658644,47.112150174],[4.654598077,47.112755278],[4.654738663,47.113510589],[4.654170713,47.113658291],[4.654176125,47.11413548],[4.655121537,47.113865311],[4.654857346,47.114196874],[4.654438108,47.115106976],[4.654389125,47.115702908],[4.654566008,47.116480212],[4.65551122,47.116803474],[4.655582467,47.117018574],[4.654553119,47.118423677],[4.654785391,47.118727425],[4.654046418,47.119923954],[4.654369051,47.120076928],[4.653548084,47.121009878],[4.653980442,47.121127065],[4.652402422,47.123788981],[4.649613591,47.123667597],[4.647721901,47.123373082],[4.64724142,47.12362396],[4.646930239,47.12406153],[4.645881036,47.124741931],[4.645230579,47.125476084],[4.644580625,47.12674602],[4.644459811,47.127197085],[4.644491047,47.127961161],[4.644958586,47.128927048],[4.645950669,47.130520321],[4.647073779,47.131606542],[4.647230436,47.13293254],[4.647500924,47.13375174],[4.646670007,47.133765371],[4.647100747,47.135121686],[4.647808604,47.136131866],[4.647425015,47.136361551],[4.644921013,47.136426894],[4.644260189,47.13622107],[4.644090438,47.138528741],[4.643887558,47.139145759],[4.643169574,47.139706158]]]],&quot;type&quot;:&quot;MultiPolygon&quot;}"/>
    <s v="47.114906921, 4.684266306"/>
  </r>
  <r>
    <x v="0"/>
    <x v="591"/>
    <s v="21085"/>
    <s v="CC Forêts, Seine et Suzon"/>
    <s v="200039063"/>
    <s v="CC"/>
    <s v="Côte-d'Or"/>
    <s v="21"/>
    <s v="Bourgogne-Franche-Comté"/>
    <s v="27"/>
    <s v="BT &gt; 36 kVA"/>
    <n v="3"/>
    <n v="334.27300000000002"/>
    <n v="0"/>
    <n v="0"/>
    <n v="0"/>
    <n v="0"/>
    <n v="0"/>
    <n v="0"/>
    <n v="0"/>
    <n v="0"/>
    <n v="0"/>
    <n v="0"/>
    <s v="{&quot;coordinates&quot;:[[[[4.722566941,47.477979458],[4.723533341,47.478047994],[4.723978149,47.478003594],[4.725507059,47.478135816],[4.726592252,47.478099023],[4.728084757,47.47759698],[4.728556844,47.477369379],[4.729207008,47.477268787],[4.73011766,47.476927521],[4.731173413,47.476761466],[4.73217389,47.476857336],[4.732605109,47.477255195],[4.732943906,47.47738251],[4.734502402,47.477607814],[4.735953021,47.477700548],[4.7368963,47.477874663],[4.738041731,47.478466235],[4.738738202,47.478973561],[4.739560463,47.479305229],[4.740154014,47.479669122],[4.741497991,47.480278402],[4.741779354,47.480312911],[4.742632026,47.479904885],[4.743791727,47.480034289],[4.74441277,47.478714023],[4.745050564,47.477745553],[4.747149199,47.47331838],[4.746559382,47.473190369],[4.746563617,47.472872467],[4.746281999,47.472421993],[4.746255069,47.471270796],[4.745805035,47.471071354],[4.746131952,47.470346139],[4.747348533,47.469539143],[4.748245941,47.469369004],[4.749139611,47.468759521],[4.74942246,47.468394214],[4.74988079,47.46734467],[4.74998753,47.467279137],[4.749580148,47.46562133],[4.750161241,47.463981979],[4.750023518,47.462896371],[4.752464879,47.455868952],[4.756163611,47.451988301],[4.760536774,47.44861235],[4.765551731,47.446039554],[4.76542453,47.445079848],[4.765642783,47.443849281],[4.765631166,47.443134533],[4.765447299,47.442549355],[4.764897835,47.441945412],[4.76594242,47.440297122],[4.766059992,47.439676756],[4.76582773,47.438951849],[4.765060399,47.43801806],[4.765102568,47.437364622],[4.765289412,47.436752209],[4.766355001,47.435422338],[4.766951088,47.433941113],[4.76782268,47.432646586],[4.768237378,47.431621916],[4.768170974,47.430816154],[4.767648551,47.430144279],[4.767467982,47.429698616],[4.767187363,47.428150564],[4.767290878,47.427708688],[4.766339084,47.427333263],[4.764175201,47.426775424],[4.763148005,47.425155842],[4.760638132,47.423392124],[4.760265142,47.423346444],[4.758531499,47.422591104],[4.757184789,47.421819989],[4.756661994,47.421696425],[4.754818149,47.419476818],[4.753893965,47.418964913],[4.753963948,47.418792779],[4.753107878,47.418334767],[4.751702663,47.418040792],[4.749100771,47.415711854],[4.748960565,47.415561792],[4.739660231,47.42104071],[4.739531104,47.421681032],[4.73882042,47.423329504],[4.737218447,47.425520722],[4.73593112,47.42874539],[4.735633825,47.428702104],[4.73467682,47.430945783],[4.733712573,47.432271146],[4.732888274,47.432591364],[4.732440615,47.432617839],[4.73199744,47.4329882],[4.731429499,47.433070486],[4.731207435,47.433425849],[4.730610942,47.433610301],[4.73044377,47.43352905],[4.723711489,47.436813698],[4.71716142,47.442330038],[4.717975255,47.444489783],[4.719453906,47.449040155],[4.719464315,47.450935331],[4.720665674,47.451763047],[4.721711079,47.452280621],[4.720144546,47.452441543],[4.717442568,47.45320896],[4.717468324,47.454467328],[4.717754964,47.455747057],[4.718471337,47.456848466],[4.717953449,47.457506193],[4.717444593,47.458901203],[4.717252238,47.458947259],[4.716385919,47.459711861],[4.715600638,47.460520281],[4.715354409,47.460956996],[4.714963168,47.461964893],[4.714677581,47.464157942],[4.713700711,47.465869554],[4.715192315,47.466216747],[4.716856238,47.466388507],[4.717722282,47.466646749],[4.718633784,47.46707989],[4.719051291,47.467469897],[4.719580286,47.468271533],[4.720871137,47.469475186],[4.721008151,47.470019695],[4.722890248,47.473624018],[4.723083134,47.474211817],[4.723308568,47.475851683],[4.723288883,47.476477741],[4.723005977,47.477466948],[4.722566941,47.477979458]]]],&quot;type&quot;:&quot;MultiPolygon&quot;}"/>
    <s v="47.448179245, 4.740686309"/>
  </r>
  <r>
    <x v="0"/>
    <x v="591"/>
    <s v="21085"/>
    <s v="CC Forêts, Seine et Suzon"/>
    <s v="200039063"/>
    <s v="CC"/>
    <s v="Côte-d'Or"/>
    <s v="21"/>
    <s v="Bourgogne-Franche-Comté"/>
    <s v="27"/>
    <s v="HTA"/>
    <n v="0"/>
    <n v="0"/>
    <n v="1"/>
    <n v="11023.074000000001"/>
    <n v="0"/>
    <n v="0"/>
    <n v="0"/>
    <n v="0"/>
    <n v="0"/>
    <n v="0"/>
    <n v="0"/>
    <n v="0"/>
    <s v="{&quot;coordinates&quot;:[[[[4.722566941,47.477979458],[4.723533341,47.478047994],[4.723978149,47.478003594],[4.725507059,47.478135816],[4.726592252,47.478099023],[4.728084757,47.47759698],[4.728556844,47.477369379],[4.729207008,47.477268787],[4.73011766,47.476927521],[4.731173413,47.476761466],[4.73217389,47.476857336],[4.732605109,47.477255195],[4.732943906,47.47738251],[4.734502402,47.477607814],[4.735953021,47.477700548],[4.7368963,47.477874663],[4.738041731,47.478466235],[4.738738202,47.478973561],[4.739560463,47.479305229],[4.740154014,47.479669122],[4.741497991,47.480278402],[4.741779354,47.480312911],[4.742632026,47.479904885],[4.743791727,47.480034289],[4.74441277,47.478714023],[4.745050564,47.477745553],[4.747149199,47.47331838],[4.746559382,47.473190369],[4.746563617,47.472872467],[4.746281999,47.472421993],[4.746255069,47.471270796],[4.745805035,47.471071354],[4.746131952,47.470346139],[4.747348533,47.469539143],[4.748245941,47.469369004],[4.749139611,47.468759521],[4.74942246,47.468394214],[4.74988079,47.46734467],[4.74998753,47.467279137],[4.749580148,47.46562133],[4.750161241,47.463981979],[4.750023518,47.462896371],[4.752464879,47.455868952],[4.756163611,47.451988301],[4.760536774,47.44861235],[4.765551731,47.446039554],[4.76542453,47.445079848],[4.765642783,47.443849281],[4.765631166,47.443134533],[4.765447299,47.442549355],[4.764897835,47.441945412],[4.76594242,47.440297122],[4.766059992,47.439676756],[4.76582773,47.438951849],[4.765060399,47.43801806],[4.765102568,47.437364622],[4.765289412,47.436752209],[4.766355001,47.435422338],[4.766951088,47.433941113],[4.76782268,47.432646586],[4.768237378,47.431621916],[4.768170974,47.430816154],[4.767648551,47.430144279],[4.767467982,47.429698616],[4.767187363,47.428150564],[4.767290878,47.427708688],[4.766339084,47.427333263],[4.764175201,47.426775424],[4.763148005,47.425155842],[4.760638132,47.423392124],[4.760265142,47.423346444],[4.758531499,47.422591104],[4.757184789,47.421819989],[4.756661994,47.421696425],[4.754818149,47.419476818],[4.753893965,47.418964913],[4.753963948,47.418792779],[4.753107878,47.418334767],[4.751702663,47.418040792],[4.749100771,47.415711854],[4.748960565,47.415561792],[4.739660231,47.42104071],[4.739531104,47.421681032],[4.73882042,47.423329504],[4.737218447,47.425520722],[4.73593112,47.42874539],[4.735633825,47.428702104],[4.73467682,47.430945783],[4.733712573,47.432271146],[4.732888274,47.432591364],[4.732440615,47.432617839],[4.73199744,47.4329882],[4.731429499,47.433070486],[4.731207435,47.433425849],[4.730610942,47.433610301],[4.73044377,47.43352905],[4.723711489,47.436813698],[4.71716142,47.442330038],[4.717975255,47.444489783],[4.719453906,47.449040155],[4.719464315,47.450935331],[4.720665674,47.451763047],[4.721711079,47.452280621],[4.720144546,47.452441543],[4.717442568,47.45320896],[4.717468324,47.454467328],[4.717754964,47.455747057],[4.718471337,47.456848466],[4.717953449,47.457506193],[4.717444593,47.458901203],[4.717252238,47.458947259],[4.716385919,47.459711861],[4.715600638,47.460520281],[4.715354409,47.460956996],[4.714963168,47.461964893],[4.714677581,47.464157942],[4.713700711,47.465869554],[4.715192315,47.466216747],[4.716856238,47.466388507],[4.717722282,47.466646749],[4.718633784,47.46707989],[4.719051291,47.467469897],[4.719580286,47.468271533],[4.720871137,47.469475186],[4.721008151,47.470019695],[4.722890248,47.473624018],[4.723083134,47.474211817],[4.723308568,47.475851683],[4.723288883,47.476477741],[4.723005977,47.477466948],[4.722566941,47.477979458]]]],&quot;type&quot;:&quot;MultiPolygon&quot;}"/>
    <s v="47.448179245, 4.740686309"/>
  </r>
  <r>
    <x v="0"/>
    <x v="592"/>
    <s v="21084"/>
    <s v="CC du Pays d'Alésia et de la Seine"/>
    <s v="242101459"/>
    <s v="CC"/>
    <s v="Côte-d'Or"/>
    <s v="21"/>
    <s v="Bourgogne-Franche-Comté"/>
    <s v="27"/>
    <s v="BT &lt;= 36 kVA"/>
    <m/>
    <m/>
    <n v="0"/>
    <n v="0"/>
    <n v="0"/>
    <n v="0"/>
    <n v="0"/>
    <n v="0"/>
    <n v="0"/>
    <n v="0"/>
    <n v="0"/>
    <n v="0"/>
    <s v="{&quot;coordinates&quot;:[[[[4.718539882,47.504691004],[4.718572697,47.504388896],[4.718051302,47.503669086],[4.717905257,47.503258869],[4.718005922,47.502959362],[4.718715574,47.502218694],[4.720720743,47.500819629],[4.722781579,47.499873493],[4.723510395,47.499029867],[4.725020316,47.498183676],[4.724996176,47.497970645],[4.721883862,47.498607333],[4.720497193,47.498495465],[4.719576579,47.497795961],[4.719019604,47.497497154],[4.718460664,47.496971478],[4.717880781,47.496620782],[4.716918986,47.496209084],[4.716470123,47.496090546],[4.714916818,47.496041393],[4.713561436,47.495908274],[4.712415886,47.495938625],[4.712288176,47.495559644],[4.712247598,47.494291614],[4.712607607,47.493668666],[4.713727298,47.493122778],[4.714069919,47.492870134],[4.714588715,47.492270052],[4.714448744,47.491508594],[4.714667715,47.490548271],[4.715629959,47.48940323],[4.716006955,47.488608046],[4.716631817,47.487755185],[4.717003217,47.48703481],[4.717084199,47.486536608],[4.717309176,47.486262277],[4.717462829,47.485793615],[4.717431807,47.484661396],[4.717694486,47.48398944],[4.718173841,47.483199039],[4.718691193,47.482475603],[4.71994702,47.481256856],[4.720759751,47.480757744],[4.721476707,47.480213222],[4.721792071,47.479860112],[4.722614025,47.478369528],[4.722566941,47.477979458],[4.723005977,47.477466948],[4.723288883,47.476477741],[4.723308568,47.475851683],[4.723083134,47.474211817],[4.722890248,47.473624018],[4.721008151,47.470019695],[4.720871137,47.469475186],[4.719580286,47.468271533],[4.719051291,47.467469897],[4.718633784,47.46707989],[4.717722282,47.466646749],[4.716856238,47.466388507],[4.715192315,47.466216747],[4.713700711,47.465869554],[4.714677581,47.464157942],[4.70869239,47.460588568],[4.708272412,47.460990902],[4.708094541,47.461491426],[4.708185393,47.461634155],[4.707639052,47.461987918],[4.70715831,47.462150736],[4.706561906,47.462642087],[4.706330292,47.462540137],[4.7051781,47.462964893],[4.704889127,47.463438226],[4.705004111,47.463630125],[4.704605611,47.463999715],[4.704130904,47.46401927],[4.703562346,47.463801595],[4.7029706,47.464148796],[4.702801163,47.46437367],[4.702740075,47.464874276],[4.702342802,47.465533764],[4.702358888,47.465914391],[4.702664259,47.466331305],[4.70186174,47.46606392],[4.701560358,47.465855835],[4.701473675,47.4653844],[4.701258238,47.464997682],[4.70060358,47.464911806],[4.700405358,47.465066866],[4.700248721,47.465569767],[4.699875828,47.465827319],[4.698198295,47.466270477],[4.697005162,47.467335018],[4.695733492,47.46759845],[4.695265431,47.467870878],[4.694984169,47.468255834],[4.694697334,47.469429603],[4.694057836,47.469698219],[4.692451904,47.469597321],[4.69143047,47.469966012],[4.689352147,47.470380646],[4.68884348,47.470840916],[4.688523793,47.470977907],[4.685614246,47.471269468],[4.685000712,47.471479132],[4.684205972,47.47158517],[4.683623945,47.471783566],[4.683105607,47.47214941],[4.682839777,47.472690776],[4.682428635,47.472580569],[4.682054844,47.472813764],[4.681986287,47.473125384],[4.681609402,47.473091211],[4.68113337,47.473367297],[4.680608302,47.473392883],[4.680081879,47.473798446],[4.679546752,47.473926815],[4.6793562,47.474287012],[4.678954168,47.474594435],[4.679031149,47.475185771],[4.678609421,47.475585314],[4.678285759,47.475554865],[4.678078786,47.475857672],[4.678228438,47.476098616],[4.678036058,47.4766128],[4.677613097,47.477015959],[4.677084312,47.477178439],[4.676278205,47.477687951],[4.674996044,47.478306048],[4.673896237,47.479107885],[4.672124203,47.480031912],[4.671779136,47.480379907],[4.67163343,47.480860094],[4.670343322,47.481440435],[4.669793942,47.482179413],[4.669856417,47.48281958],[4.66966968,47.485050667],[4.669772838,47.486270986],[4.669305985,47.486804393],[4.669310165,47.487236509],[4.66909026,47.487596205],[4.668790451,47.487736456],[4.668489861,47.488490767],[4.667950987,47.488802809],[4.667598777,47.489137385],[4.665777622,47.490076414],[4.665166783,47.490723506],[4.664751357,47.491418222],[4.664308706,47.491750479],[4.663957962,47.492432562],[4.663246317,47.492744347],[4.662746713,47.49282621],[4.662348388,47.493089398],[4.661497344,47.49327621],[4.661782592,47.493905996],[4.662134423,47.493899176],[4.66331589,47.494341497],[4.663696316,47.494613376],[4.664658261,47.495642253],[4.665971741,47.496269035],[4.667544269,47.496723728],[4.670012996,47.496989085],[4.673387741,47.498271395],[4.67717194,47.499301915],[4.677550861,47.499564768],[4.677906776,47.500110665],[4.677439127,47.50049285],[4.68060087,47.501410673],[4.680571203,47.501565963],[4.681682426,47.501749809],[4.681500327,47.502212523],[4.680586671,47.502312141],[4.680951574,47.503311681],[4.683302075,47.503143592],[4.685610458,47.503241671],[4.684494798,47.504521916],[4.683069206,47.505455485],[4.681913257,47.506091626],[4.680453615,47.507466829],[4.680958933,47.507774666],[4.682194337,47.50898763],[4.682239871,47.509125628],[4.683360299,47.510145762],[4.684203964,47.511026728],[4.685391676,47.512577082],[4.686427549,47.513271579],[4.690309564,47.514369596],[4.690836624,47.514394363],[4.691010029,47.514036205],[4.692041843,47.513969007],[4.692019336,47.513677617],[4.693075936,47.513637961],[4.693092554,47.513407227],[4.694951724,47.513363994],[4.696450121,47.513510558],[4.698214125,47.513860316],[4.699228749,47.513963473],[4.700579215,47.513887051],[4.701784235,47.51429353],[4.702052951,47.513925859],[4.702621932,47.514098521],[4.702862956,47.513696138],[4.703939922,47.513962209],[4.707157748,47.515597894],[4.707569157,47.514996727],[4.708648991,47.513936477],[4.708835421,47.51353218],[4.709224879,47.513575989],[4.709366007,47.51308502],[4.710380881,47.51307103],[4.710267456,47.509980838],[4.709932493,47.509354597],[4.709574705,47.509136555],[4.70958007,47.508722308],[4.709928678,47.508653267],[4.710838242,47.509005465],[4.711067728,47.50791265],[4.711864989,47.507994578],[4.711769554,47.507046992],[4.712060323,47.505793909],[4.712619468,47.505038385],[4.713354768,47.504390113],[4.713574917,47.50383765],[4.715467544,47.503978168],[4.715605461,47.504301171],[4.716807431,47.504325784],[4.717501459,47.504421799],[4.718539882,47.504691004]]]],&quot;type&quot;:&quot;MultiPolygon&quot;}"/>
    <s v="47.488803885, 4.696760719"/>
  </r>
  <r>
    <x v="0"/>
    <x v="592"/>
    <s v="21084"/>
    <s v="CC du Pays d'Alésia et de la Seine"/>
    <s v="242101459"/>
    <s v="CC"/>
    <s v="Côte-d'Or"/>
    <s v="21"/>
    <s v="Bourgogne-Franche-Comté"/>
    <s v="27"/>
    <s v="BT &gt; 36 kVA"/>
    <n v="1"/>
    <n v="115.642"/>
    <n v="0"/>
    <n v="0"/>
    <n v="0"/>
    <n v="0"/>
    <n v="0"/>
    <n v="0"/>
    <n v="0"/>
    <n v="0"/>
    <n v="0"/>
    <n v="0"/>
    <s v="{&quot;coordinates&quot;:[[[[4.718539882,47.504691004],[4.718572697,47.504388896],[4.718051302,47.503669086],[4.717905257,47.503258869],[4.718005922,47.502959362],[4.718715574,47.502218694],[4.720720743,47.500819629],[4.722781579,47.499873493],[4.723510395,47.499029867],[4.725020316,47.498183676],[4.724996176,47.497970645],[4.721883862,47.498607333],[4.720497193,47.498495465],[4.719576579,47.497795961],[4.719019604,47.497497154],[4.718460664,47.496971478],[4.717880781,47.496620782],[4.716918986,47.496209084],[4.716470123,47.496090546],[4.714916818,47.496041393],[4.713561436,47.495908274],[4.712415886,47.495938625],[4.712288176,47.495559644],[4.712247598,47.494291614],[4.712607607,47.493668666],[4.713727298,47.493122778],[4.714069919,47.492870134],[4.714588715,47.492270052],[4.714448744,47.491508594],[4.714667715,47.490548271],[4.715629959,47.48940323],[4.716006955,47.488608046],[4.716631817,47.487755185],[4.717003217,47.48703481],[4.717084199,47.486536608],[4.717309176,47.486262277],[4.717462829,47.485793615],[4.717431807,47.484661396],[4.717694486,47.48398944],[4.718173841,47.483199039],[4.718691193,47.482475603],[4.71994702,47.481256856],[4.720759751,47.480757744],[4.721476707,47.480213222],[4.721792071,47.479860112],[4.722614025,47.478369528],[4.722566941,47.477979458],[4.723005977,47.477466948],[4.723288883,47.476477741],[4.723308568,47.475851683],[4.723083134,47.474211817],[4.722890248,47.473624018],[4.721008151,47.470019695],[4.720871137,47.469475186],[4.719580286,47.468271533],[4.719051291,47.467469897],[4.718633784,47.46707989],[4.717722282,47.466646749],[4.716856238,47.466388507],[4.715192315,47.466216747],[4.713700711,47.465869554],[4.714677581,47.464157942],[4.70869239,47.460588568],[4.708272412,47.460990902],[4.708094541,47.461491426],[4.708185393,47.461634155],[4.707639052,47.461987918],[4.70715831,47.462150736],[4.706561906,47.462642087],[4.706330292,47.462540137],[4.7051781,47.462964893],[4.704889127,47.463438226],[4.705004111,47.463630125],[4.704605611,47.463999715],[4.704130904,47.46401927],[4.703562346,47.463801595],[4.7029706,47.464148796],[4.702801163,47.46437367],[4.702740075,47.464874276],[4.702342802,47.465533764],[4.702358888,47.465914391],[4.702664259,47.466331305],[4.70186174,47.46606392],[4.701560358,47.465855835],[4.701473675,47.4653844],[4.701258238,47.464997682],[4.70060358,47.464911806],[4.700405358,47.465066866],[4.700248721,47.465569767],[4.699875828,47.465827319],[4.698198295,47.466270477],[4.697005162,47.467335018],[4.695733492,47.46759845],[4.695265431,47.467870878],[4.694984169,47.468255834],[4.694697334,47.469429603],[4.694057836,47.469698219],[4.692451904,47.469597321],[4.69143047,47.469966012],[4.689352147,47.470380646],[4.68884348,47.470840916],[4.688523793,47.470977907],[4.685614246,47.471269468],[4.685000712,47.471479132],[4.684205972,47.47158517],[4.683623945,47.471783566],[4.683105607,47.47214941],[4.682839777,47.472690776],[4.682428635,47.472580569],[4.682054844,47.472813764],[4.681986287,47.473125384],[4.681609402,47.473091211],[4.68113337,47.473367297],[4.680608302,47.473392883],[4.680081879,47.473798446],[4.679546752,47.473926815],[4.6793562,47.474287012],[4.678954168,47.474594435],[4.679031149,47.475185771],[4.678609421,47.475585314],[4.678285759,47.475554865],[4.678078786,47.475857672],[4.678228438,47.476098616],[4.678036058,47.4766128],[4.677613097,47.477015959],[4.677084312,47.477178439],[4.676278205,47.477687951],[4.674996044,47.478306048],[4.673896237,47.479107885],[4.672124203,47.480031912],[4.671779136,47.480379907],[4.67163343,47.480860094],[4.670343322,47.481440435],[4.669793942,47.482179413],[4.669856417,47.48281958],[4.66966968,47.485050667],[4.669772838,47.486270986],[4.669305985,47.486804393],[4.669310165,47.487236509],[4.66909026,47.487596205],[4.668790451,47.487736456],[4.668489861,47.488490767],[4.667950987,47.488802809],[4.667598777,47.489137385],[4.665777622,47.490076414],[4.665166783,47.490723506],[4.664751357,47.491418222],[4.664308706,47.491750479],[4.663957962,47.492432562],[4.663246317,47.492744347],[4.662746713,47.49282621],[4.662348388,47.493089398],[4.661497344,47.49327621],[4.661782592,47.493905996],[4.662134423,47.493899176],[4.66331589,47.494341497],[4.663696316,47.494613376],[4.664658261,47.495642253],[4.665971741,47.496269035],[4.667544269,47.496723728],[4.670012996,47.496989085],[4.673387741,47.498271395],[4.67717194,47.499301915],[4.677550861,47.499564768],[4.677906776,47.500110665],[4.677439127,47.50049285],[4.68060087,47.501410673],[4.680571203,47.501565963],[4.681682426,47.501749809],[4.681500327,47.502212523],[4.680586671,47.502312141],[4.680951574,47.503311681],[4.683302075,47.503143592],[4.685610458,47.503241671],[4.684494798,47.504521916],[4.683069206,47.505455485],[4.681913257,47.506091626],[4.680453615,47.507466829],[4.680958933,47.507774666],[4.682194337,47.50898763],[4.682239871,47.509125628],[4.683360299,47.510145762],[4.684203964,47.511026728],[4.685391676,47.512577082],[4.686427549,47.513271579],[4.690309564,47.514369596],[4.690836624,47.514394363],[4.691010029,47.514036205],[4.692041843,47.513969007],[4.692019336,47.513677617],[4.693075936,47.513637961],[4.693092554,47.513407227],[4.694951724,47.513363994],[4.696450121,47.513510558],[4.698214125,47.513860316],[4.699228749,47.513963473],[4.700579215,47.513887051],[4.701784235,47.51429353],[4.702052951,47.513925859],[4.702621932,47.514098521],[4.702862956,47.513696138],[4.703939922,47.513962209],[4.707157748,47.515597894],[4.707569157,47.514996727],[4.708648991,47.513936477],[4.708835421,47.51353218],[4.709224879,47.513575989],[4.709366007,47.51308502],[4.710380881,47.51307103],[4.710267456,47.509980838],[4.709932493,47.509354597],[4.709574705,47.509136555],[4.70958007,47.508722308],[4.709928678,47.508653267],[4.710838242,47.509005465],[4.711067728,47.50791265],[4.711864989,47.507994578],[4.711769554,47.507046992],[4.712060323,47.505793909],[4.712619468,47.505038385],[4.713354768,47.504390113],[4.713574917,47.50383765],[4.715467544,47.503978168],[4.715605461,47.504301171],[4.716807431,47.504325784],[4.717501459,47.504421799],[4.718539882,47.504691004]]]],&quot;type&quot;:&quot;MultiPolygon&quot;}"/>
    <s v="47.488803885, 4.696760719"/>
  </r>
  <r>
    <x v="0"/>
    <x v="593"/>
    <s v="21080"/>
    <s v="CC Ouche et Montagne"/>
    <s v="200039055"/>
    <s v="CC"/>
    <s v="Côte-d'Or"/>
    <s v="21"/>
    <s v="Bourgogne-Franche-Comté"/>
    <s v="27"/>
    <s v="BT &lt;= 36 kVA"/>
    <m/>
    <m/>
    <n v="0"/>
    <n v="0"/>
    <n v="0"/>
    <n v="0"/>
    <n v="0"/>
    <n v="0"/>
    <n v="0"/>
    <n v="0"/>
    <n v="0"/>
    <n v="0"/>
    <s v="{&quot;coordinates&quot;:[[[[4.715202271,47.390434264],[4.715004091,47.391285381],[4.718001085,47.392248699],[4.718913984,47.392268521],[4.719872947,47.392194912],[4.720196349,47.392480062],[4.720779052,47.392292256],[4.721657662,47.392276547],[4.722051876,47.39212394],[4.724545645,47.392936972],[4.725598038,47.393129354],[4.725635466,47.392809149],[4.727110569,47.393033961],[4.727625093,47.393158678],[4.727761052,47.392728058],[4.728230189,47.392308693],[4.728202264,47.392018273],[4.727763727,47.391494443],[4.72794482,47.390366226],[4.728395293,47.390191151],[4.728492484,47.389997917],[4.73126249,47.390290756],[4.732287303,47.390163838],[4.732345129,47.390271027],[4.733289042,47.390061567],[4.733747231,47.390289745],[4.73505674,47.39031523],[4.735742813,47.390250963],[4.736366342,47.389893189],[4.7372305,47.389719103],[4.738798589,47.388969019],[4.7404246,47.388411636],[4.741705492,47.387230905],[4.742983418,47.386572449],[4.745258751,47.386252876],[4.746786104,47.385520399],[4.748308097,47.384950059],[4.751148544,47.383182083],[4.751391274,47.38314511],[4.755122811,47.383414784],[4.758691491,47.382274926],[4.761053661,47.381095613],[4.767321333,47.379478751],[4.771884721,47.378047815],[4.771832126,47.377659629],[4.771733107,47.376106984],[4.771996843,47.375262855],[4.765706525,47.374683262],[4.7650233,47.374706246],[4.763625343,47.374922863],[4.762921948,47.374775958],[4.761995011,47.374885461],[4.759654842,47.374625572],[4.758597439,47.374677594],[4.757223303,47.374853253],[4.756700482,47.375119582],[4.755074025,47.374147374],[4.754821119,47.373912578],[4.754154598,47.372784491],[4.752652785,47.371080117],[4.751744456,47.370824582],[4.751564884,47.370074525],[4.748321622,47.370401597],[4.747868848,47.370336373],[4.745728588,47.369450101],[4.745383336,47.369389555],[4.745123981,47.369035978],[4.742466815,47.367248872],[4.74401628,47.364358645],[4.744895091,47.361103883],[4.745117711,47.361062722],[4.747616801,47.359102727],[4.748250925,47.358758224],[4.747665089,47.358266394],[4.748239073,47.357906588],[4.749678808,47.357885816],[4.750236108,47.357624398],[4.750887995,47.356972563],[4.751574702,47.356535404],[4.751756926,47.356312949],[4.752529592,47.355749327],[4.753386353,47.355367219],[4.7540347,47.354933325],[4.754257289,47.354405907],[4.754728444,47.353821609],[4.755340769,47.353462087],[4.755475583,47.353127787],[4.754921,47.352902951],[4.754791151,47.352376353],[4.754241522,47.352059594],[4.753276562,47.351804929],[4.752970328,47.351516006],[4.752404086,47.35056828],[4.752499151,47.349462903],[4.751844877,47.348820851],[4.75069446,47.34836186],[4.750279877,47.348080866],[4.749661055,47.347346423],[4.749374092,47.346631291],[4.748665331,47.345737918],[4.748736965,47.344805781],[4.749170384,47.344405761],[4.750622885,47.343487937],[4.748499187,47.343119227],[4.74858208,47.342817231],[4.747317962,47.34268588],[4.746141049,47.342465862],[4.74634017,47.342030655],[4.744409897,47.341700384],[4.743724535,47.341359502],[4.743403179,47.341457972],[4.743096656,47.342788025],[4.742578411,47.344085235],[4.742179543,47.344898014],[4.741750458,47.345025108],[4.737515963,47.344807589],[4.731531501,47.344960883],[4.730621484,47.34475924],[4.729952533,47.344802521],[4.729202887,47.345055001],[4.728843119,47.345443043],[4.728331175,47.345548809],[4.727299898,47.345284112],[4.726250952,47.345458183],[4.725991051,47.345368399],[4.723753528,47.34677299],[4.724548956,47.347572478],[4.725320279,47.348857653],[4.72551097,47.349678719],[4.725172892,47.350660713],[4.724967563,47.350991521],[4.724363899,47.351337245],[4.723984565,47.351737266],[4.723913579,47.352414545],[4.722867056,47.352916304],[4.722297061,47.353692826],[4.720915843,47.356030108],[4.720754026,47.357016677],[4.720495968,47.357522939],[4.720332398,47.358331247],[4.717777238,47.360431938],[4.717720929,47.360908197],[4.717846725,47.361608673],[4.717427987,47.361733719],[4.71727129,47.362096207],[4.71734369,47.362536347],[4.716972776,47.362830866],[4.716752091,47.36355447],[4.715839984,47.365242737],[4.714744187,47.366493398],[4.71460118,47.367285182],[4.714742443,47.368014244],[4.714549108,47.370092578],[4.714305205,47.370796707],[4.714535165,47.372807564],[4.715166765,47.373325893],[4.715177432,47.374198246],[4.714647352,47.37635808],[4.714247859,47.376923135],[4.713790842,47.378011281],[4.717437828,47.377770163],[4.71729117,47.378364808],[4.717426387,47.378861644],[4.718712634,47.380403964],[4.719634801,47.381711244],[4.719540322,47.381782875],[4.716573068,47.38156561],[4.715978426,47.381791391],[4.71542149,47.381828425],[4.714245488,47.381659387],[4.713040364,47.381615925],[4.712596433,47.381662985],[4.711690052,47.38200769],[4.711066967,47.382381534],[4.710654145,47.382905351],[4.710068959,47.383969252],[4.710446498,47.384042935],[4.711001566,47.384528195],[4.712189709,47.385200422],[4.712669356,47.385689487],[4.71322656,47.386738368],[4.714783045,47.388478438],[4.715409975,47.389963883],[4.715202271,47.390434264]]]],&quot;type&quot;:&quot;MultiPolygon&quot;}"/>
    <s v="47.369429248, 4.735378967"/>
  </r>
  <r>
    <x v="0"/>
    <x v="337"/>
    <s v="21078"/>
    <s v="CC du Pays Châtillonnais"/>
    <s v="242101434"/>
    <s v="CC"/>
    <s v="Côte-d'Or"/>
    <s v="21"/>
    <s v="Bourgogne-Franche-Comté"/>
    <s v="27"/>
    <s v="BT &gt; 36 kVA"/>
    <n v="1"/>
    <n v="120.973"/>
    <n v="0"/>
    <n v="0"/>
    <n v="0"/>
    <n v="0"/>
    <n v="0"/>
    <n v="0"/>
    <n v="0"/>
    <n v="0"/>
    <n v="0"/>
    <n v="0"/>
    <s v="{&quot;coordinates&quot;:[[[[4.401368664,47.834684552],[4.40191392,47.834829259],[4.403365319,47.835672434],[4.404087055,47.836272291],[4.406029693,47.837235571],[4.406421481,47.837692645],[4.4092968,47.838934528],[4.408807867,47.839403975],[4.408598132,47.839814259],[4.408291675,47.842024184],[4.4080505,47.84286331],[4.40921598,47.84309775],[4.410599615,47.843541088],[4.410645609,47.843410015],[4.412032038,47.843957719],[4.411838906,47.845194135],[4.41192505,47.845718779],[4.410661982,47.848258864],[4.408806427,47.851456846],[4.411851908,47.852126836],[4.421181071,47.854924321],[4.421566343,47.855177992],[4.429642488,47.858092603],[4.432245407,47.858843073],[4.43262701,47.859205669],[4.433067215,47.859410025],[4.43520479,47.860012189],[4.436543322,47.860098423],[4.437873829,47.860579899],[4.439635351,47.86136842],[4.442730733,47.863150472],[4.443593734,47.862273025],[4.443915473,47.862397786],[4.44459015,47.861384027],[4.445351684,47.859679688],[4.445874107,47.859610241],[4.445939444,47.858816414],[4.446351425,47.856999354],[4.44745768,47.855827229],[4.445331879,47.855509586],[4.444918944,47.85453802],[4.444647232,47.853447695],[4.4445805,47.851976785],[4.445956064,47.847876784],[4.4458918,47.846251914],[4.446140485,47.844678094],[4.444863294,47.844670431],[4.444929593,47.842879222],[4.44415287,47.842884288],[4.44421303,47.841752062],[4.4437934,47.84175993],[4.443728623,47.840901086],[4.442746463,47.840971682],[4.44292751,47.840597694],[4.442862171,47.84030865],[4.441925923,47.838325436],[4.440576907,47.836549819],[4.438176944,47.833876127],[4.437470267,47.832758704],[4.436766717,47.831112849],[4.436472928,47.830728483],[4.435297252,47.829566382],[4.434489586,47.828962362],[4.432421707,47.827576205],[4.430627684,47.826577336],[4.429405628,47.826913596],[4.427411885,47.827633703],[4.425724214,47.828005297],[4.42492164,47.827386748],[4.424926961,47.828483067],[4.424685806,47.828662427],[4.424648139,47.82965125],[4.424515185,47.830127244],[4.423124923,47.831175697],[4.421679371,47.831408368],[4.421330669,47.831516113],[4.42112718,47.831855235],[4.420780632,47.83189364],[4.420377697,47.831472751],[4.417989388,47.830241451],[4.417159916,47.830066049],[4.415741198,47.829498991],[4.414475343,47.829099301],[4.413722072,47.828922955],[4.412531569,47.82879238],[4.412153068,47.828482788],[4.411828923,47.828005112],[4.411641122,47.827174736],[4.411799855,47.826558023],[4.41116123,47.826116537],[4.410815874,47.825745331],[4.409276422,47.82621392],[4.407838324,47.826270804],[4.40714146,47.826405191],[4.40400912,47.827753357],[4.403593389,47.828563065],[4.402942827,47.829237859],[4.402718594,47.830061475],[4.401840585,47.831338479],[4.401589488,47.831955379],[4.401639979,47.83229863],[4.401343676,47.834091657],[4.401368664,47.834684552]]]],&quot;type&quot;:&quot;MultiPolygon&quot;}"/>
    <s v="47.843100453, 4.426207708"/>
  </r>
  <r>
    <x v="0"/>
    <x v="594"/>
    <s v="21077"/>
    <s v="CC du Pays Châtillonnais"/>
    <s v="242101434"/>
    <s v="CC"/>
    <s v="Côte-d'Or"/>
    <s v="21"/>
    <s v="Bourgogne-Franche-Comté"/>
    <s v="27"/>
    <s v="BT &gt; 36 kVA"/>
    <n v="2"/>
    <n v="17.247"/>
    <n v="0"/>
    <n v="0"/>
    <n v="0"/>
    <n v="0"/>
    <n v="0"/>
    <n v="0"/>
    <n v="0"/>
    <n v="0"/>
    <n v="0"/>
    <n v="0"/>
    <s v="{&quot;coordinates&quot;:[[[[4.702948984,47.922166802],[4.704224067,47.922630796],[4.703930088,47.922942917],[4.70384564,47.923566155],[4.702923219,47.924869464],[4.702469709,47.92588692],[4.702373923,47.927159335],[4.70092458,47.929785392],[4.699285952,47.931649929],[4.69760452,47.934147868],[4.69708184,47.935186097],[4.696325983,47.937562617],[4.696053926,47.938061629],[4.695655913,47.938559758],[4.693815281,47.940069757],[4.693601668,47.940638131],[4.693623762,47.942001541],[4.69377596,47.942320701],[4.696078943,47.943830339],[4.698794432,47.945331269],[4.699780665,47.946339577],[4.700921459,47.947278128],[4.701508117,47.948107674],[4.70401405,47.948662762],[4.704960422,47.94921793],[4.702954893,47.950269578],[4.70288669,47.950565814],[4.702402178,47.950832977],[4.702263809,47.951656815],[4.702371253,47.952290763],[4.704017754,47.952406424],[4.704662397,47.952326864],[4.704960612,47.952141609],[4.705357982,47.952289768],[4.705812644,47.952636028],[4.705224472,47.953471798],[4.704193939,47.954553419],[4.704208518,47.956633444],[4.705226138,47.957482823],[4.706911663,47.958514227],[4.707474564,47.959056939],[4.708239873,47.958935102],[4.709144849,47.958489877],[4.710695198,47.958360205],[4.71202438,47.958602795],[4.713688836,47.959225744],[4.714110167,47.959242104],[4.715542214,47.959059185],[4.716705569,47.959145717],[4.718449905,47.959543296],[4.719119208,47.959808954],[4.720718107,47.960637998],[4.721563792,47.960928064],[4.721987881,47.960987563],[4.723051274,47.960965678],[4.723565326,47.960865427],[4.724704224,47.960280728],[4.725427854,47.960072976],[4.728397247,47.959772808],[4.730878797,47.959595868],[4.733852932,47.959893191],[4.734587049,47.959310764],[4.735341021,47.958188848],[4.735471521,47.957835862],[4.734934206,47.954479024],[4.734689839,47.954095565],[4.73395847,47.953530259],[4.73342933,47.953330129],[4.730562159,47.952808887],[4.729420167,47.952100174],[4.72890844,47.951898867],[4.727180504,47.95183516],[4.725273619,47.952407761],[4.723388915,47.95259204],[4.722482792,47.952293871],[4.721323876,47.952092114],[4.721830244,47.951138637],[4.722337845,47.95042998],[4.7240111,47.949019209],[4.725456539,47.94826887],[4.726512668,47.947990513],[4.727700106,47.947794831],[4.727228603,47.947592926],[4.724930585,47.947092888],[4.724285968,47.946717082],[4.724048579,47.946091356],[4.724011197,47.945683234],[4.724438695,47.945397913],[4.723912151,47.945232809],[4.723527532,47.944858585],[4.723417327,47.944518142],[4.724114172,47.942750814],[4.722973894,47.943075393],[4.721942226,47.943238142],[4.720095705,47.943763873],[4.719180379,47.942969829],[4.71604412,47.940983122],[4.715724437,47.941081406],[4.715441327,47.940446429],[4.715288785,47.939416176],[4.714600975,47.939398311],[4.714496982,47.938170213],[4.713898781,47.936281408],[4.71395553,47.935840403],[4.714470272,47.934483554],[4.716545424,47.929854328],[4.71500834,47.927964833],[4.714320437,47.926612927],[4.713362645,47.924450304],[4.713327194,47.924057449],[4.713539047,47.923443147],[4.720648833,47.921206714],[4.72418319,47.918618205],[4.725609303,47.917751999],[4.721661168,47.912741975],[4.722602435,47.912369903],[4.72310642,47.912303997],[4.721907219,47.9108336],[4.721163171,47.91059786],[4.723215788,47.909651379],[4.721101683,47.905604587],[4.72121883,47.902776312],[4.720773367,47.898986785],[4.722701166,47.89655863],[4.722726293,47.891970026],[4.723057912,47.891424148],[4.722889844,47.890946816],[4.725133213,47.891817654],[4.725481159,47.891486673],[4.726494905,47.892038884],[4.727094296,47.892731312],[4.727890188,47.894073478],[4.728281901,47.894511503],[4.729301063,47.894734143],[4.729827794,47.893194267],[4.73008394,47.893004154],[4.729552405,47.891684212],[4.729226103,47.88943225],[4.731272448,47.88832276],[4.73149968,47.887698278],[4.731342408,47.887266706],[4.730296207,47.886004765],[4.73024192,47.885242204],[4.728722851,47.883717161],[4.727571543,47.88296355],[4.727452877,47.882688938],[4.725148613,47.882651716],[4.720243866,47.87533224],[4.715611728,47.878400388],[4.714824395,47.878508216],[4.713791352,47.878424285],[4.712333741,47.87890916],[4.710577856,47.879274137],[4.707924954,47.879999618],[4.706976755,47.880474309],[4.706046779,47.88135021],[4.705457858,47.881762953],[4.704883351,47.880957532],[4.704027733,47.880231806],[4.703219292,47.879891568],[4.701972301,47.878935658],[4.699844234,47.877791757],[4.69916808,47.877569301],[4.696829507,47.877162047],[4.694943449,47.877055175],[4.694378586,47.877132646],[4.693217586,47.877649906],[4.691810164,47.877951062],[4.690951776,47.878265895],[4.689188539,47.879118556],[4.687890965,47.879467593],[4.686852488,47.881360304],[4.686609329,47.882173061],[4.686194814,47.882562494],[4.685821486,47.882310406],[4.685562685,47.881576875],[4.684610038,47.880399613],[4.682964421,47.879395216],[4.682535105,47.879275346],[4.680394335,47.878985553],[4.679647104,47.878671285],[4.67871576,47.878670208],[4.676427973,47.877875645],[4.675985634,47.877596605],[4.67537642,47.878474879],[4.675516156,47.879383866],[4.677031753,47.882504744],[4.68034371,47.89015839],[4.68184938,47.892904864],[4.682098359,47.894173243],[4.682403108,47.89470898],[4.682581887,47.895535477],[4.682307771,47.895797755],[4.681346726,47.897953932],[4.680641531,47.897961329],[4.680282681,47.899142088],[4.681346021,47.900129654],[4.683784699,47.903158884],[4.685802462,47.905108502],[4.685349586,47.905265331],[4.687232677,47.907059327],[4.688634589,47.907864629],[4.689581444,47.908294792],[4.691267529,47.908688197],[4.694497631,47.909677723],[4.696720288,47.911189418],[4.696599891,47.91152782],[4.697218073,47.911515287],[4.698038333,47.913885271],[4.697402405,47.914306741],[4.697564381,47.916105632],[4.699628923,47.918021029],[4.70059597,47.918780272],[4.700087615,47.919046879],[4.699554164,47.919157218],[4.699655395,47.919433004],[4.70246968,47.921419414],[4.702264599,47.92183106],[4.702948984,47.922166802]]]],&quot;type&quot;:&quot;MultiPolygon&quot;}"/>
    <s v="47.912010967, 4.706965882"/>
  </r>
  <r>
    <x v="0"/>
    <x v="595"/>
    <s v="21072"/>
    <s v="CC Mirebellois et Fontenois"/>
    <s v="200072825"/>
    <s v="CC"/>
    <s v="Côte-d'Or"/>
    <s v="21"/>
    <s v="Bourgogne-Franche-Comté"/>
    <s v="27"/>
    <s v="BT &lt;= 36 kVA"/>
    <m/>
    <m/>
    <n v="0"/>
    <n v="0"/>
    <n v="0"/>
    <n v="0"/>
    <n v="0"/>
    <n v="0"/>
    <n v="0"/>
    <n v="0"/>
    <n v="0"/>
    <n v="0"/>
    <s v="{&quot;coordinates&quot;:[[[[5.348009266,47.387589432],[5.34507366,47.385173836],[5.344585666,47.385537618],[5.342674847,47.383475038],[5.338298258,47.379961658],[5.337317564,47.380459605],[5.333800033,47.37824006],[5.333022162,47.379072525],[5.328939359,47.377629696],[5.328602042,47.378075048],[5.328596817,47.378656941],[5.328272761,47.379926977],[5.326763769,47.379527611],[5.326697824,47.379749578],[5.324871137,47.38196108],[5.3247398,47.382234788],[5.324872391,47.383427229],[5.325305522,47.384302952],[5.326360224,47.384987015],[5.32617845,47.38510683],[5.327121986,47.385612091],[5.329287824,47.38641437],[5.331049211,47.386452908],[5.331375687,47.386214907],[5.331947489,47.386312409],[5.332888726,47.386641153],[5.334760708,47.38519953],[5.335762709,47.384244574],[5.336207067,47.384308592],[5.337624877,47.385470681],[5.340238571,47.387050877],[5.341196851,47.387889853],[5.342139529,47.387278266],[5.343869533,47.388326819],[5.344535346,47.389087009],[5.345542714,47.390621126],[5.346006928,47.391016129],[5.346738926,47.391408426],[5.346932755,47.391200977],[5.347754341,47.390913305],[5.349024691,47.390728234],[5.349377598,47.390610328],[5.349016327,47.390143911],[5.347797658,47.389025666],[5.347882598,47.38875467],[5.347805324,47.387959196],[5.348009266,47.387589432]]]],&quot;type&quot;:&quot;MultiPolygon&quot;}"/>
    <s v="47.383730873, 5.335655946"/>
  </r>
  <r>
    <x v="0"/>
    <x v="341"/>
    <s v="21071"/>
    <s v="CC Mirebellois et Fontenois"/>
    <s v="200072825"/>
    <s v="CC"/>
    <s v="Côte-d'Or"/>
    <s v="21"/>
    <s v="Bourgogne-Franche-Comté"/>
    <s v="27"/>
    <s v="BT &lt;= 36 kVA"/>
    <n v="11"/>
    <n v="21.654"/>
    <n v="0"/>
    <n v="0"/>
    <n v="0"/>
    <n v="0"/>
    <n v="0"/>
    <n v="0"/>
    <n v="0"/>
    <n v="0"/>
    <n v="0"/>
    <n v="0"/>
    <s v="{&quot;coordinates&quot;:[[[[5.235018222,47.458775758],[5.236034521,47.459392019],[5.237094513,47.460449595],[5.237271806,47.460910865],[5.237723314,47.461324538],[5.238017268,47.462003296],[5.237906339,47.462367444],[5.236348326,47.464901778],[5.236408395,47.465386013],[5.236215362,47.465978671],[5.235726835,47.46687328],[5.235134006,47.467528546],[5.235957897,47.46785853],[5.236986642,47.468863575],[5.238057591,47.470908818],[5.238341151,47.472608076],[5.238592798,47.473480357],[5.238490186,47.473980325],[5.238803264,47.476575042],[5.239368047,47.478708346],[5.240203421,47.48029162],[5.242829408,47.483488385],[5.244034782,47.483974864],[5.246335349,47.48469506],[5.249690306,47.485592965],[5.250341751,47.48614141],[5.251375626,47.486716679],[5.252079886,47.487446001],[5.254055925,47.489886035],[5.254345857,47.489893031],[5.25557928,47.489526047],[5.258239923,47.488694627],[5.259445609,47.488395679],[5.259446929,47.488301098],[5.262022566,47.487755807],[5.265179322,47.486847947],[5.266031181,47.486728714],[5.267658342,47.485624502],[5.270488783,47.484952484],[5.270445381,47.484900199],[5.27371727,47.483770124],[5.274263926,47.483785565],[5.274858558,47.484429543],[5.274829622,47.485061387],[5.275222013,47.486010095],[5.275819659,47.48700522],[5.276450657,47.487784462],[5.278734268,47.487467839],[5.278785549,47.487299335],[5.281163184,47.486664734],[5.283575588,47.486192399],[5.284203263,47.485957656],[5.285456875,47.485665599],[5.285538169,47.485360521],[5.289070894,47.484247403],[5.289006503,47.484015428],[5.293363537,47.482518547],[5.293309227,47.482460181],[5.294732712,47.481950346],[5.29917006,47.479733018],[5.301870846,47.478563877],[5.302908973,47.478085869],[5.30382325,47.477878667],[5.304216451,47.477878992],[5.304112606,47.477441577],[5.303794383,47.477238946],[5.304075867,47.476989326],[5.304715869,47.477261234],[5.304945065,47.476815427],[5.30622417,47.47632091],[5.306470097,47.476140431],[5.309534227,47.47542679],[5.310316393,47.474991614],[5.310608536,47.474712948],[5.313746302,47.473985124],[5.314590704,47.473577498],[5.315627432,47.473256097],[5.315686242,47.473356691],[5.318595348,47.472995305],[5.319413115,47.472648512],[5.319752346,47.472385093],[5.320138305,47.471759618],[5.320006162,47.471315574],[5.32102838,47.470385632],[5.321308146,47.470374651],[5.32228111,47.469657312],[5.323282495,47.468738571],[5.323717262,47.468443515],[5.325542777,47.467420044],[5.328080637,47.464577566],[5.328138591,47.464261209],[5.327824579,47.464125199],[5.32858802,47.461618061],[5.328695704,47.460857629],[5.329476636,47.458479812],[5.330890646,47.45759146],[5.331123395,47.457325633],[5.33275333,47.456670682],[5.332870761,47.455830797],[5.331740718,47.454517895],[5.329309955,47.453061715],[5.328177812,47.451575011],[5.325177732,47.448773875],[5.323412064,47.449632262],[5.321982613,47.450836036],[5.321293597,47.451235225],[5.321090953,47.450940278],[5.320318791,47.451106071],[5.320060082,47.450987851],[5.319757773,47.450384192],[5.319412695,47.450141612],[5.317546686,47.450157173],[5.31522355,47.45007103],[5.313069377,47.450330903],[5.309344784,47.451242398],[5.30901529,47.450775238],[5.306320957,47.451472568],[5.306295928,47.450459929],[5.305140554,47.45051434],[5.304215228,47.450638931],[5.30349697,47.450824257],[5.303649929,47.451231886],[5.304357193,47.45199417],[5.30447481,47.452289927],[5.304314036,47.453089209],[5.304474839,47.453771353],[5.30429813,47.453768548],[5.304586716,47.454581445],[5.304665498,47.455424613],[5.303690871,47.455701468],[5.305098922,47.456671413],[5.302907025,47.457234426],[5.302832347,47.457103521],[5.301202249,47.457299663],[5.300522057,47.457477011],[5.298660126,47.456479955],[5.294403983,47.454577302],[5.291677344,47.453132492],[5.290793123,47.453629897],[5.287025842,47.451379649],[5.28625784,47.451458678],[5.285079464,47.451939304],[5.282393834,47.452288287],[5.282324902,47.452010466],[5.281531173,47.451984604],[5.280734943,47.451557137],[5.280008588,47.450899555],[5.284117539,47.447690445],[5.283802325,47.447396745],[5.283003203,47.447585333],[5.282175674,47.447668206],[5.281427553,47.448088126],[5.281233119,47.448385519],[5.280330991,47.448556294],[5.279303024,47.448889826],[5.279007532,47.448840679],[5.279408257,47.448430282],[5.280367482,47.448135019],[5.282349783,47.446987571],[5.281601089,47.446677152],[5.28082441,47.447112037],[5.279778315,47.447517974],[5.279447602,47.447764],[5.278592327,47.447506981],[5.277407306,47.446988043],[5.27661663,47.446532523],[5.275933512,47.447139352],[5.275280935,47.446746863],[5.275163002,47.446564554],[5.274708468,47.446521208],[5.274756837,47.446128521],[5.274066824,47.445698033],[5.272883547,47.445155601],[5.270828182,47.444677009],[5.27028573,47.44443814],[5.268623673,47.442118305],[5.265603667,47.440515621],[5.264278797,47.440010083],[5.262796604,47.438576416],[5.260749451,47.439510461],[5.257304695,47.440732751],[5.258489565,47.441791322],[5.258831711,47.44222415],[5.259783215,47.442029167],[5.260598771,47.443299315],[5.260908543,47.443373446],[5.261110169,47.444250269],[5.260893631,47.444686741],[5.260203636,47.444693841],[5.25987569,47.445824999],[5.259798414,47.447202542],[5.258115973,47.447475648],[5.257924755,47.447128143],[5.256260239,47.447795315],[5.256730513,47.448527348],[5.255811328,47.449177355],[5.249875267,47.45036932],[5.250261914,47.450597788],[5.250180305,47.451056843],[5.250384233,47.452086727],[5.251331383,47.453520088],[5.252082795,47.453928807],[5.25292687,47.454867049],[5.252433488,47.455163873],[5.252541435,47.456656688],[5.252900402,47.456667751],[5.252889958,47.457082204],[5.247684777,47.457298107],[5.247540393,47.458065456],[5.247266493,47.458214831],[5.246649568,47.459081354],[5.24725529,47.459339824],[5.24722695,47.459487159],[5.237909985,47.458642749],[5.237890282,47.458965521],[5.235018222,47.458775758]]]],&quot;type&quot;:&quot;MultiPolygon&quot;}"/>
    <s v="47.466173935, 5.279200729"/>
  </r>
  <r>
    <x v="0"/>
    <x v="596"/>
    <s v="21070"/>
    <s v="CC de Gevrey-Chambertin et de Nuits-Saint-Georges"/>
    <s v="200070894"/>
    <s v="CC"/>
    <s v="Côte-d'Or"/>
    <s v="21"/>
    <s v="Bourgogne-Franche-Comté"/>
    <s v="27"/>
    <s v="BT &lt;= 36 kVA"/>
    <m/>
    <m/>
    <n v="0"/>
    <n v="0"/>
    <n v="0"/>
    <n v="0"/>
    <n v="0"/>
    <n v="0"/>
    <n v="0"/>
    <n v="0"/>
    <n v="0"/>
    <n v="0"/>
    <s v="{&quot;coordinates&quot;:[[[[4.862952497,47.170554366],[4.862801097,47.170949436],[4.862441557,47.171283015],[4.861239836,47.172047084],[4.860597117,47.172173584],[4.860182822,47.172566571],[4.859279719,47.173145713],[4.858397025,47.174278349],[4.858173437,47.174878991],[4.857518455,47.175378491],[4.856090948,47.175727377],[4.855280322,47.176195138],[4.854350314,47.175804797],[4.8537421,47.17593791],[4.853018912,47.175646907],[4.852345906,47.175509089],[4.851734854,47.176020459],[4.850529462,47.176646689],[4.849397537,47.176182991],[4.848765369,47.17608052],[4.848602894,47.176233503],[4.847769718,47.175969439],[4.847095296,47.176213438],[4.846440152,47.176018566],[4.844264629,47.17681779],[4.842833369,47.177832061],[4.840899342,47.178590452],[4.838160736,47.178570023],[4.836074473,47.179011063],[4.835025314,47.179151967],[4.832175469,47.179007085],[4.829990612,47.179036233],[4.82581747,47.178854468],[4.824325855,47.178723089],[4.822598487,47.17845492],[4.816997571,47.178816706],[4.815324144,47.178306243],[4.812425175,47.177208896],[4.811114228,47.176556721],[4.81069903,47.17607063],[4.810048674,47.176092505],[4.810708832,47.177618471],[4.811128261,47.177876664],[4.810266119,47.17945615],[4.811128133,47.182936684],[4.811370224,47.183575867],[4.81212793,47.18399356],[4.812190389,47.184867886],[4.812345214,47.185229272],[4.812992565,47.186173688],[4.813123046,47.18691007],[4.813775183,47.18772113],[4.814134422,47.188385488],[4.81355613,47.189374308],[4.814342235,47.190043687],[4.815465604,47.190450226],[4.816020114,47.190518977],[4.816925254,47.19048677],[4.817533417,47.190618609],[4.819046793,47.190602954],[4.821737639,47.190873139],[4.822733501,47.191023165],[4.824225307,47.191539989],[4.825510277,47.1910992],[4.82610324,47.191054732],[4.826685764,47.190819515],[4.828328029,47.190475717],[4.829560694,47.189663793],[4.830180594,47.18936313],[4.831145095,47.189251528],[4.831598582,47.189107477],[4.832534333,47.189044046],[4.833238381,47.189120254],[4.834802627,47.188699253],[4.835956428,47.188561197],[4.836855877,47.188750453],[4.837722105,47.188779035],[4.839189575,47.189160975],[4.841043195,47.189091],[4.842255618,47.188813269],[4.843957237,47.188124302],[4.844305632,47.188114252],[4.845219331,47.187832241],[4.847038837,47.186962144],[4.847362436,47.186614782],[4.847983017,47.184875869],[4.848708102,47.184988568],[4.850834793,47.184950996],[4.851765546,47.185128829],[4.852974389,47.185249975],[4.853034607,47.184313362],[4.853838363,47.184178926],[4.85456905,47.183879056],[4.855266904,47.183393299],[4.855945103,47.18375525],[4.856604391,47.184334529],[4.857478231,47.184508727],[4.858697443,47.184394608],[4.859412622,47.184143585],[4.860545558,47.183979502],[4.861450602,47.183642567],[4.862150626,47.183145025],[4.862463859,47.183188616],[4.862558764,47.182457659],[4.865725426,47.182931691],[4.865816259,47.183189581],[4.867156376,47.183059016],[4.867672676,47.182749911],[4.867567924,47.182014964],[4.866572258,47.181488897],[4.864606572,47.18098475],[4.865240571,47.180565697],[4.865365916,47.180676244],[4.866064049,47.179783373],[4.866333292,47.179587219],[4.865939637,47.178975797],[4.867773053,47.178562609],[4.867752962,47.178173902],[4.868711115,47.177620823],[4.869515532,47.176748726],[4.8699634,47.176106615],[4.869632042,47.17603452],[4.869568743,47.175390758],[4.869263987,47.17494361],[4.871073124,47.174216471],[4.870385413,47.173352261],[4.86984422,47.173397924],[4.870389695,47.172943347],[4.870332088,47.172425568],[4.869415944,47.170952677],[4.86821111,47.169721278],[4.867789679,47.169754194],[4.866929494,47.169587061],[4.866387453,47.16964533],[4.86537274,47.170392021],[4.865187154,47.170257229],[4.864136129,47.171290863],[4.863140971,47.170887233],[4.862952497,47.170554366]]]],&quot;type&quot;:&quot;MultiPolygon&quot;}"/>
    <s v="47.181886714, 4.839545062"/>
  </r>
  <r>
    <x v="0"/>
    <x v="342"/>
    <s v="21069"/>
    <s v="CC des Terres d'Auxois"/>
    <s v="200071017"/>
    <s v="CC"/>
    <s v="Côte-d'Or"/>
    <s v="21"/>
    <s v="Bourgogne-Franche-Comté"/>
    <s v="27"/>
    <s v="BT &lt;= 36 kVA"/>
    <m/>
    <m/>
    <n v="0"/>
    <n v="0"/>
    <n v="0"/>
    <n v="0"/>
    <n v="0"/>
    <n v="0"/>
    <n v="0"/>
    <n v="0"/>
    <n v="0"/>
    <n v="0"/>
    <s v="{&quot;coordinates&quot;:[[[[4.516805886,47.378088114],[4.518141721,47.37770242],[4.517919497,47.377437911],[4.51739475,47.376319292],[4.517809915,47.37604826],[4.517811651,47.375688086],[4.517430325,47.374578398],[4.516848258,47.373587477],[4.51793558,47.373322977],[4.517388375,47.372252369],[4.516928714,47.371980153],[4.516234346,47.371750613],[4.516827788,47.370286057],[4.517766853,47.368531562],[4.517895438,47.368438945],[4.52049385,47.368794842],[4.520680919,47.36852138],[4.522476826,47.368712157],[4.523443396,47.368540123],[4.52230896,47.36704685],[4.522003232,47.366173883],[4.52192912,47.365009759],[4.522254941,47.362761737],[4.522245269,47.360786423],[4.522145004,47.360054824],[4.522260952,47.359284376],[4.523499023,47.357293605],[4.524198794,47.356412854],[4.525876201,47.354640485],[4.526847208,47.353283449],[4.528510061,47.349611407],[4.529174381,47.348376333],[4.529545106,47.346509445],[4.530691278,47.344242468],[4.529706274,47.344774069],[4.529002665,47.345372189],[4.52809396,47.345839744],[4.526921736,47.346311656],[4.526720561,47.346225162],[4.526021042,47.345338465],[4.525173362,47.345064174],[4.524964035,47.344690559],[4.524226819,47.34466692],[4.523897497,47.34519887],[4.523394932,47.34504159],[4.52279922,47.345849848],[4.522482135,47.345833295],[4.522357723,47.346397669],[4.521290072,47.346261291],[4.521395681,47.347135987],[4.521290336,47.347812658],[4.520452687,47.347846134],[4.51963651,47.34592458],[4.51970047,47.345469947],[4.519568763,47.344561376],[4.518831523,47.344349522],[4.517501115,47.344194936],[4.513268271,47.344274466],[4.512083127,47.344432161],[4.510127948,47.34518871],[4.509795671,47.34514981],[4.507913879,47.344465649],[4.506305865,47.344000303],[4.501988966,47.34363212],[4.49995106,47.343802515],[4.499511515,47.342958226],[4.498042455,47.342626031],[4.497432653,47.342277341],[4.496001746,47.341269339],[4.495847683,47.340731992],[4.495449262,47.340694804],[4.49377766,47.339554816],[4.494356497,47.339269151],[4.494555993,47.339060396],[4.494136627,47.338746154],[4.496028671,47.336770661],[4.496428862,47.337204894],[4.49747917,47.337773008],[4.498142122,47.337892313],[4.499404152,47.337977772],[4.500855107,47.337950928],[4.501542871,47.337252341],[4.503122659,47.335914637],[4.503644313,47.334914755],[4.503784582,47.334059369],[4.504148431,47.333242505],[4.506020071,47.330418031],[4.504514506,47.330851727],[4.503801848,47.331224715],[4.501299958,47.333161411],[4.501102649,47.333209882],[4.50101628,47.334336485],[4.500836062,47.334664755],[4.500146405,47.334631347],[4.499781709,47.334898971],[4.499155711,47.335058318],[4.498364419,47.335132457],[4.497141814,47.335128416],[4.496765158,47.335585265],[4.496776001,47.336164075],[4.496352168,47.336211855],[4.495872923,47.336457531],[4.495539456,47.336373588],[4.494294575,47.335047133],[4.493175755,47.335202884],[4.488563,47.334978475],[4.488008288,47.335178266],[4.488028213,47.335514755],[4.487678481,47.335990137],[4.48791075,47.336294193],[4.487547925,47.336679704],[4.487099539,47.33741926],[4.486575352,47.337574534],[4.485753524,47.337695797],[4.485046572,47.337995663],[4.484905758,47.33841164],[4.484586103,47.338683141],[4.48420358,47.33854937],[4.483982553,47.337885009],[4.483408466,47.338008493],[4.483093773,47.338315941],[4.483382329,47.338692218],[4.480292406,47.339086391],[4.479578254,47.339415126],[4.479118693,47.339513719],[4.478190722,47.339485915],[4.476185586,47.338918065],[4.476047309,47.33861009],[4.476100171,47.338220453],[4.475101007,47.338252055],[4.474575199,47.338156989],[4.474249769,47.338268265],[4.474105181,47.339948412],[4.473062359,47.342010009],[4.47239413,47.341842907],[4.471234113,47.342629232],[4.469241172,47.344104968],[4.465592279,47.347232155],[4.465274211,47.347858328],[4.46515674,47.34874758],[4.464830698,47.349567433],[4.465388163,47.350430165],[4.465177807,47.353449075],[4.464368613,47.354723402],[4.463729047,47.355320306],[4.463019559,47.35578303],[4.46236873,47.356064937],[4.461531793,47.356665212],[4.460578707,47.357672108],[4.461762966,47.358147017],[4.461077671,47.359256791],[4.461206568,47.359659437],[4.463216697,47.360728093],[4.463220477,47.360818082],[4.461936254,47.361831857],[4.462010018,47.362010103],[4.463979436,47.363234122],[4.464748889,47.362634682],[4.46574058,47.36245831],[4.466717987,47.362002094],[4.467416008,47.36339516],[4.470075625,47.363347138],[4.471275159,47.363549846],[4.472016244,47.363851089],[4.473515511,47.364206642],[4.475125223,47.362361164],[4.475739528,47.362533439],[4.476175363,47.362769203],[4.477871745,47.363064572],[4.478157227,47.36342199],[4.479798871,47.363076962],[4.480137204,47.36357236],[4.48062517,47.363871371],[4.482333022,47.363524562],[4.482546952,47.363881082],[4.481955,47.364087616],[4.48230358,47.364425312],[4.482641292,47.364945021],[4.483262387,47.365217111],[4.485703835,47.364992343],[4.486544444,47.365438082],[4.487047009,47.36525788],[4.488316771,47.365074155],[4.48831448,47.365708048],[4.488017906,47.367437863],[4.488600884,47.367862577],[4.489382192,47.368938417],[4.489444408,47.369365297],[4.490109189,47.370252647],[4.490843581,47.370925711],[4.491450182,47.371768781],[4.49240353,47.37254527],[4.494468527,47.373782859],[4.495271018,47.37394721],[4.497058111,47.373914301],[4.497337079,47.374269056],[4.497172682,47.374979767],[4.497622985,47.375536699],[4.499128988,47.376684167],[4.500239094,47.377228976],[4.501089971,47.376988395],[4.501463101,47.376396533],[4.502808067,47.37524648],[4.503522553,47.374917607],[4.504248605,47.374859593],[4.504916081,47.374981506],[4.506995066,47.375618146],[4.510337761,47.376365287],[4.513923501,47.376327641],[4.514314617,47.376565648],[4.514514682,47.376374863],[4.515131718,47.377008789],[4.515926261,47.377356779],[4.516805886,47.378088114]]]],&quot;type&quot;:&quot;MultiPolygon&quot;}"/>
    <s v="47.355565978, 4.496175516"/>
  </r>
  <r>
    <x v="0"/>
    <x v="597"/>
    <s v="21068"/>
    <s v="CC de Pouilly-en-Auxois/Bligny-sur-Ouche"/>
    <s v="200071207"/>
    <s v="CC"/>
    <s v="Côte-d'Or"/>
    <s v="21"/>
    <s v="Bourgogne-Franche-Comté"/>
    <s v="27"/>
    <s v="BT &lt;= 36 kVA"/>
    <m/>
    <m/>
    <n v="0"/>
    <n v="0"/>
    <n v="0"/>
    <n v="0"/>
    <n v="0"/>
    <n v="0"/>
    <n v="0"/>
    <n v="0"/>
    <n v="0"/>
    <n v="0"/>
    <s v="{&quot;coordinates&quot;:[[[[4.446224416,47.24681469],[4.44717149,47.246629994],[4.448120137,47.246209363],[4.449590839,47.245878543],[4.450196237,47.24562606],[4.452287959,47.24503532],[4.453255918,47.244353285],[4.45432601,47.243732988],[4.454906978,47.243703189],[4.455176826,47.243218982],[4.454310425,47.243010152],[4.454391974,47.24255442],[4.453758861,47.242415593],[4.453835856,47.241986931],[4.453161486,47.241984581],[4.453470823,47.240270818],[4.451459696,47.239039937],[4.451850176,47.238616355],[4.451388151,47.238201647],[4.451337371,47.23793666],[4.450246475,47.237145342],[4.449468626,47.237519738],[4.449022633,47.237110223],[4.45056383,47.235775442],[4.450059339,47.235647592],[4.450307363,47.23504031],[4.449730017,47.23515198],[4.449385234,47.234965404],[4.448510162,47.235017761],[4.445554736,47.235431927],[4.445614517,47.235295219],[4.44659935,47.234850734],[4.445886472,47.233806143],[4.44604596,47.233149552],[4.445719574,47.23290871],[4.445228691,47.230088427],[4.44460596,47.22909943],[4.444390553,47.228560064],[4.443823746,47.228717495],[4.443818668,47.22710041],[4.4433735,47.227012312],[4.443571072,47.226641581],[4.442313956,47.226194417],[4.442168952,47.225666776],[4.441429353,47.2252942],[4.440656943,47.225127323],[4.440372865,47.224637425],[4.44019102,47.223967073],[4.439608965,47.223109004],[4.439716932,47.221365355],[4.440218988,47.220174166],[4.440081507,47.219827413],[4.437889514,47.218563431],[4.437825725,47.218253578],[4.436607479,47.2178671],[4.436268617,47.217648897],[4.436741237,47.216244688],[4.436361117,47.215965769],[4.436278118,47.215183433],[4.436040824,47.214561482],[4.434837201,47.21457099],[4.434801875,47.214088803],[4.43433721,47.213859546],[4.43401444,47.214045426],[4.431724045,47.213687468],[4.429691071,47.213268663],[4.429984291,47.212318705],[4.429515909,47.212147102],[4.426835971,47.214535627],[4.425121741,47.21632154],[4.424794027,47.216372392],[4.424092123,47.217014913],[4.421633221,47.21998406],[4.421188028,47.220441529],[4.420013926,47.22082329],[4.418640437,47.22116246],[4.418254039,47.221394993],[4.41782358,47.222212433],[4.416947878,47.223488223],[4.416437896,47.223947365],[4.416190797,47.224401491],[4.416341236,47.224794033],[4.415803654,47.225460603],[4.412202088,47.225418103],[4.412472658,47.2284735],[4.410054445,47.228601989],[4.408500397,47.228769452],[4.407779892,47.228916868],[4.406292232,47.229753398],[4.405264612,47.23049159],[4.405083462,47.23094489],[4.405213436,47.232580255],[4.404730584,47.232668044],[4.402429494,47.233645836],[4.402220999,47.233812232],[4.402757218,47.234300067],[4.403483472,47.235534736],[4.404477749,47.236906618],[4.405086474,47.236575095],[4.405353297,47.237122909],[4.404902791,47.237387686],[4.403394845,47.237964202],[4.404489469,47.23887386],[4.404858405,47.238573157],[4.40556798,47.238406985],[4.407185539,47.237371704],[4.407534036,47.23704873],[4.40774729,47.236407753],[4.408494709,47.236072727],[4.408486648,47.23566404],[4.409151477,47.235406548],[4.409147563,47.235156282],[4.409533272,47.235043544],[4.410776556,47.236377229],[4.410974771,47.236373917],[4.412079349,47.23594718],[4.413662142,47.23736854],[4.415431665,47.236588805],[4.415718779,47.237200278],[4.416641136,47.238037194],[4.417415125,47.238911933],[4.417959578,47.238601838],[4.419361707,47.239931689],[4.419792624,47.240579207],[4.420854704,47.240694954],[4.421604787,47.241311542],[4.421903435,47.242205585],[4.422587594,47.242777954],[4.423121118,47.242903767],[4.425706611,47.243126816],[4.427859165,47.241833452],[4.42710237,47.240917151],[4.428114155,47.2404824],[4.429139909,47.241071233],[4.43013021,47.241469607],[4.431285314,47.241800209],[4.431759909,47.241450393],[4.433428068,47.241733218],[4.434705571,47.24179395],[4.436399747,47.241366888],[4.437867173,47.243338604],[4.438039693,47.244252181],[4.438302704,47.244248018],[4.439979292,47.243853537],[4.440165758,47.244694004],[4.441393974,47.244738168],[4.44126834,47.245723878],[4.441582415,47.246884203],[4.4427835,47.246753111],[4.445261358,47.24689693],[4.446224416,47.24681469]]]],&quot;type&quot;:&quot;MultiPolygon&quot;}"/>
    <s v="47.231467075, 4.430029313"/>
  </r>
  <r>
    <x v="0"/>
    <x v="597"/>
    <s v="21068"/>
    <s v="CC de Pouilly-en-Auxois/Bligny-sur-Ouche"/>
    <s v="200071207"/>
    <s v="CC"/>
    <s v="Côte-d'Or"/>
    <s v="21"/>
    <s v="Bourgogne-Franche-Comté"/>
    <s v="27"/>
    <s v="BT &gt; 36 kVA"/>
    <n v="1"/>
    <n v="119.892"/>
    <n v="0"/>
    <n v="0"/>
    <n v="0"/>
    <n v="0"/>
    <n v="0"/>
    <n v="0"/>
    <n v="0"/>
    <n v="0"/>
    <n v="0"/>
    <n v="0"/>
    <s v="{&quot;coordinates&quot;:[[[[4.446224416,47.24681469],[4.44717149,47.246629994],[4.448120137,47.246209363],[4.449590839,47.245878543],[4.450196237,47.24562606],[4.452287959,47.24503532],[4.453255918,47.244353285],[4.45432601,47.243732988],[4.454906978,47.243703189],[4.455176826,47.243218982],[4.454310425,47.243010152],[4.454391974,47.24255442],[4.453758861,47.242415593],[4.453835856,47.241986931],[4.453161486,47.241984581],[4.453470823,47.240270818],[4.451459696,47.239039937],[4.451850176,47.238616355],[4.451388151,47.238201647],[4.451337371,47.23793666],[4.450246475,47.237145342],[4.449468626,47.237519738],[4.449022633,47.237110223],[4.45056383,47.235775442],[4.450059339,47.235647592],[4.450307363,47.23504031],[4.449730017,47.23515198],[4.449385234,47.234965404],[4.448510162,47.235017761],[4.445554736,47.235431927],[4.445614517,47.235295219],[4.44659935,47.234850734],[4.445886472,47.233806143],[4.44604596,47.233149552],[4.445719574,47.23290871],[4.445228691,47.230088427],[4.44460596,47.22909943],[4.444390553,47.228560064],[4.443823746,47.228717495],[4.443818668,47.22710041],[4.4433735,47.227012312],[4.443571072,47.226641581],[4.442313956,47.226194417],[4.442168952,47.225666776],[4.441429353,47.2252942],[4.440656943,47.225127323],[4.440372865,47.224637425],[4.44019102,47.223967073],[4.439608965,47.223109004],[4.439716932,47.221365355],[4.440218988,47.220174166],[4.440081507,47.219827413],[4.437889514,47.218563431],[4.437825725,47.218253578],[4.436607479,47.2178671],[4.436268617,47.217648897],[4.436741237,47.216244688],[4.436361117,47.215965769],[4.436278118,47.215183433],[4.436040824,47.214561482],[4.434837201,47.21457099],[4.434801875,47.214088803],[4.43433721,47.213859546],[4.43401444,47.214045426],[4.431724045,47.213687468],[4.429691071,47.213268663],[4.429984291,47.212318705],[4.429515909,47.212147102],[4.426835971,47.214535627],[4.425121741,47.21632154],[4.424794027,47.216372392],[4.424092123,47.217014913],[4.421633221,47.21998406],[4.421188028,47.220441529],[4.420013926,47.22082329],[4.418640437,47.22116246],[4.418254039,47.221394993],[4.41782358,47.222212433],[4.416947878,47.223488223],[4.416437896,47.223947365],[4.416190797,47.224401491],[4.416341236,47.224794033],[4.415803654,47.225460603],[4.412202088,47.225418103],[4.412472658,47.2284735],[4.410054445,47.228601989],[4.408500397,47.228769452],[4.407779892,47.228916868],[4.406292232,47.229753398],[4.405264612,47.23049159],[4.405083462,47.23094489],[4.405213436,47.232580255],[4.404730584,47.232668044],[4.402429494,47.233645836],[4.402220999,47.233812232],[4.402757218,47.234300067],[4.403483472,47.235534736],[4.404477749,47.236906618],[4.405086474,47.236575095],[4.405353297,47.237122909],[4.404902791,47.237387686],[4.403394845,47.237964202],[4.404489469,47.23887386],[4.404858405,47.238573157],[4.40556798,47.238406985],[4.407185539,47.237371704],[4.407534036,47.23704873],[4.40774729,47.236407753],[4.408494709,47.236072727],[4.408486648,47.23566404],[4.409151477,47.235406548],[4.409147563,47.235156282],[4.409533272,47.235043544],[4.410776556,47.236377229],[4.410974771,47.236373917],[4.412079349,47.23594718],[4.413662142,47.23736854],[4.415431665,47.236588805],[4.415718779,47.237200278],[4.416641136,47.238037194],[4.417415125,47.238911933],[4.417959578,47.238601838],[4.419361707,47.239931689],[4.419792624,47.240579207],[4.420854704,47.240694954],[4.421604787,47.241311542],[4.421903435,47.242205585],[4.422587594,47.242777954],[4.423121118,47.242903767],[4.425706611,47.243126816],[4.427859165,47.241833452],[4.42710237,47.240917151],[4.428114155,47.2404824],[4.429139909,47.241071233],[4.43013021,47.241469607],[4.431285314,47.241800209],[4.431759909,47.241450393],[4.433428068,47.241733218],[4.434705571,47.24179395],[4.436399747,47.241366888],[4.437867173,47.243338604],[4.438039693,47.244252181],[4.438302704,47.244248018],[4.439979292,47.243853537],[4.440165758,47.244694004],[4.441393974,47.244738168],[4.44126834,47.245723878],[4.441582415,47.246884203],[4.4427835,47.246753111],[4.445261358,47.24689693],[4.446224416,47.24681469]]]],&quot;type&quot;:&quot;MultiPolygon&quot;}"/>
    <s v="47.231467075, 4.430029313"/>
  </r>
  <r>
    <x v="0"/>
    <x v="598"/>
    <s v="21066"/>
    <s v="CC de Pouilly-en-Auxois/Bligny-sur-Ouche"/>
    <s v="200071207"/>
    <s v="CC"/>
    <s v="Côte-d'Or"/>
    <s v="21"/>
    <s v="Bourgogne-Franche-Comté"/>
    <s v="27"/>
    <s v="BT &gt; 36 kVA"/>
    <n v="5"/>
    <n v="509.80900000000003"/>
    <n v="0"/>
    <n v="0"/>
    <n v="0"/>
    <n v="0"/>
    <n v="0"/>
    <n v="0"/>
    <n v="0"/>
    <n v="0"/>
    <n v="0"/>
    <n v="0"/>
    <s v="{&quot;coordinates&quot;:[[[[4.594124064,47.113180537],[4.594244754,47.113247311],[4.595334688,47.113037775],[4.596579846,47.113526667],[4.599624835,47.112835338],[4.600801257,47.113007262],[4.601506099,47.112978593],[4.602114525,47.11312325],[4.602919387,47.113086883],[4.603340172,47.112954081],[4.604008314,47.112490069],[4.605156616,47.1129577],[4.606517177,47.113907736],[4.607986168,47.114113344],[4.607896011,47.113876868],[4.608921643,47.113768053],[4.610485682,47.113931785],[4.61098134,47.11436252],[4.611284146,47.114122373],[4.612351267,47.115224111],[4.615896545,47.11445964],[4.617431274,47.114216666],[4.617552035,47.113933122],[4.617111705,47.113237796],[4.617979236,47.113048265],[4.617899775,47.112598229],[4.618424265,47.112581885],[4.618381616,47.112171857],[4.618778479,47.112166303],[4.618122835,47.110845448],[4.618191938,47.110467174],[4.617779011,47.110376598],[4.617801711,47.110078217],[4.61729381,47.107613463],[4.6170101,47.106949263],[4.616886869,47.105611049],[4.616597474,47.104976643],[4.618755707,47.104951853],[4.618478763,47.103810298],[4.617999157,47.103869239],[4.617565023,47.103509711],[4.617591604,47.102593534],[4.617112869,47.102153584],[4.617074568,47.101492254],[4.617976962,47.101284222],[4.618525936,47.10129635],[4.618799918,47.101153838],[4.61814055,47.098078862],[4.618384109,47.098065547],[4.618326339,47.09324148],[4.617821666,47.093428644],[4.61685123,47.093517862],[4.616745778,47.092903395],[4.615198574,47.093061898],[4.614950399,47.092524165],[4.614928347,47.092184085],[4.615086761,47.091221939],[4.61540696,47.090334975],[4.612666011,47.09095947],[4.612550212,47.090746766],[4.608242541,47.091760403],[4.608287206,47.091975901],[4.605325673,47.092725755],[4.604638431,47.092672262],[4.603347494,47.092758611],[4.602950865,47.092855962],[4.601929676,47.092834997],[4.601373082,47.09291835],[4.600308807,47.093267172],[4.599601607,47.09369659],[4.598287618,47.093984912],[4.597759243,47.093775196],[4.596795283,47.094440473],[4.59623779,47.095251413],[4.595640051,47.095549623],[4.593650529,47.095469906],[4.593392672,47.095623843],[4.591958019,47.096115465],[4.590873589,47.096366321],[4.589900268,47.0963608],[4.589075369,47.096648592],[4.589956794,47.097428007],[4.590452824,47.097748063],[4.590968583,47.098557713],[4.590959681,47.098836988],[4.59117895,47.099206775],[4.591060195,47.099383104],[4.589851955,47.099954427],[4.589918116,47.100543339],[4.591416229,47.101303455],[4.592021913,47.102432438],[4.591405378,47.102499457],[4.591134186,47.102739118],[4.590960052,47.103497025],[4.591220368,47.104229144],[4.59032375,47.104414373],[4.590889036,47.106676732],[4.590848399,47.107132038],[4.589862028,47.10745087],[4.589532671,47.108134366],[4.589583442,47.10846955],[4.589871953,47.108815874],[4.590613509,47.109183882],[4.591057492,47.109256117],[4.591923871,47.109205472],[4.592277309,47.109293357],[4.593259257,47.110029039],[4.593926919,47.11079606],[4.594357187,47.110983734],[4.594440232,47.111561603],[4.594771032,47.112533172],[4.594124064,47.113180537]]]],&quot;type&quot;:&quot;MultiPolygon&quot;}"/>
    <s v="47.103087271, 4.605311663"/>
  </r>
  <r>
    <x v="0"/>
    <x v="344"/>
    <s v="21065"/>
    <s v="CC de Pouilly-en-Auxois/Bligny-sur-Ouche"/>
    <s v="200071207"/>
    <s v="CC"/>
    <s v="Côte-d'Or"/>
    <s v="21"/>
    <s v="Bourgogne-Franche-Comté"/>
    <s v="27"/>
    <s v="BT &lt;= 36 kVA"/>
    <m/>
    <m/>
    <n v="0"/>
    <n v="0"/>
    <n v="0"/>
    <n v="0"/>
    <n v="0"/>
    <n v="0"/>
    <n v="0"/>
    <n v="0"/>
    <n v="0"/>
    <n v="0"/>
    <s v="{&quot;coordinates&quot;:[[[[4.758790423,47.074126391],[4.757894321,47.07288017],[4.754884684,47.06995233],[4.754213306,47.069653639],[4.753810063,47.069899304],[4.753261932,47.070067017],[4.751538665,47.070252547],[4.750351885,47.070601928],[4.74958897,47.070731453],[4.749062913,47.070686285],[4.747483802,47.070155444],[4.744070949,47.069246131],[4.741180454,47.069489642],[4.739408195,47.069750473],[4.738339856,47.070096146],[4.736634028,47.070865638],[4.735041103,47.0717865],[4.729548518,47.074373221],[4.728153247,47.074846162],[4.726347891,47.075233358],[4.724058203,47.075892508],[4.723197209,47.07638083],[4.721715725,47.077955424],[4.720989038,47.078357978],[4.708988856,47.081180896],[4.708935424,47.082074107],[4.709521766,47.083311763],[4.710065266,47.085401045],[4.710210441,47.087027046],[4.710675321,47.088132314],[4.710642977,47.088401149],[4.710581816,47.088883834],[4.711445479,47.088968307],[4.712555998,47.088937451],[4.713348125,47.089052687],[4.7146101,47.088601723],[4.716080361,47.088440324],[4.717030569,47.088095721],[4.718994309,47.087739643],[4.721004445,47.087846613],[4.723503219,47.088102054],[4.723946584,47.088236825],[4.723932159,47.089352793],[4.72433451,47.090843467],[4.724318917,47.091757734],[4.72440591,47.092004081],[4.724280278,47.092611109],[4.724457248,47.094433834],[4.724413415,47.095042343],[4.724556458,47.095845278],[4.725405727,47.095928963],[4.727256012,47.095769857],[4.728980302,47.095382971],[4.731717001,47.094945778],[4.733710632,47.0944071],[4.734666856,47.09433152],[4.734983678,47.096104407],[4.739589041,47.095670488],[4.740281078,47.096969441],[4.740462952,47.097946478],[4.740289507,47.098333615],[4.742924069,47.102281467],[4.743934498,47.102939825],[4.744749264,47.103134655],[4.746380919,47.10334506],[4.747153989,47.103514387],[4.748042868,47.103879175],[4.749570914,47.105081683],[4.753032929,47.10649711],[4.753848657,47.10696202],[4.754453819,47.107481451],[4.755194652,47.107063169],[4.75549197,47.106796602],[4.756167638,47.106605335],[4.756714224,47.107026585],[4.757699155,47.108108463],[4.758505725,47.108654528],[4.760737743,47.109591335],[4.762107687,47.110261175],[4.763113196,47.110918544],[4.763807761,47.111586052],[4.764994459,47.110846621],[4.765574678,47.110156963],[4.767083993,47.10964402],[4.767533685,47.110163958],[4.768118016,47.109440004],[4.768520887,47.109577928],[4.770377195,47.109510801],[4.770305932,47.107180413],[4.769340386,47.104486388],[4.768960203,47.103833014],[4.767730606,47.102493815],[4.766867745,47.101236351],[4.766222693,47.100708588],[4.76667124,47.100029036],[4.766572438,47.099509136],[4.766872981,47.09853917],[4.766883592,47.097937451],[4.766778141,47.097536523],[4.766844368,47.096901535],[4.766677856,47.095884673],[4.766804199,47.095192932],[4.766019205,47.094738449],[4.765994436,47.094505588],[4.763247202,47.094773557],[4.762432402,47.094737352],[4.760698951,47.094190126],[4.759659705,47.093983517],[4.759315919,47.093712285],[4.758217984,47.093363372],[4.75837504,47.093125043],[4.757570255,47.093071543],[4.75672574,47.092648521],[4.755987257,47.092079797],[4.755087959,47.09041846],[4.756477138,47.090157818],[4.757226158,47.089877175],[4.756775266,47.088583655],[4.757903097,47.088235112],[4.757917858,47.087798128],[4.758944566,47.088068879],[4.760103778,47.088116973],[4.759924929,47.087808111],[4.761793245,47.087364502],[4.761566477,47.086154034],[4.76094211,47.085000954],[4.760205931,47.084056698],[4.759933988,47.083884333],[4.759207674,47.083847662],[4.757726626,47.083994468],[4.756095783,47.084035468],[4.754533488,47.08286058],[4.754231469,47.082289721],[4.754110538,47.081368506],[4.75528274,47.078903949],[4.755861257,47.078654718],[4.756860443,47.078490944],[4.757566742,47.077996616],[4.758662314,47.077635943],[4.759074476,47.0771776],[4.758984024,47.076748519],[4.758638378,47.076699747],[4.758594104,47.075139785],[4.758790423,47.074126391]]]],&quot;type&quot;:&quot;MultiPolygon&quot;}"/>
    <s v="47.088015422, 4.742875853"/>
  </r>
  <r>
    <x v="0"/>
    <x v="599"/>
    <s v="21063"/>
    <s v="CC du Pays Châtillonnais"/>
    <s v="242101434"/>
    <s v="CC"/>
    <s v="Côte-d'Or"/>
    <s v="21"/>
    <s v="Bourgogne-Franche-Comté"/>
    <s v="27"/>
    <s v="BT &lt;= 36 kVA"/>
    <m/>
    <m/>
    <n v="0"/>
    <n v="0"/>
    <n v="0"/>
    <n v="0"/>
    <n v="0"/>
    <n v="0"/>
    <n v="0"/>
    <n v="0"/>
    <n v="0"/>
    <n v="0"/>
    <s v="{&quot;coordinates&quot;:[[[[4.959181912,47.682826854],[4.957536054,47.682520393],[4.956102506,47.682113119],[4.954862457,47.681964595],[4.952813605,47.681537857],[4.952507177,47.681798675],[4.951001074,47.680755102],[4.950362831,47.679963538],[4.949779162,47.680153345],[4.949320174,47.679231835],[4.948839744,47.67932808],[4.948136424,47.676535203],[4.947041365,47.674949918],[4.946645377,47.67377975],[4.946440884,47.672596488],[4.945800963,47.671571734],[4.944488798,47.670607682],[4.941055818,47.668577722],[4.937999888,47.668663548],[4.933738343,47.668547761],[4.932271049,47.669474182],[4.931693827,47.669914092],[4.931407451,47.670251055],[4.931083801,47.670258203],[4.929874311,47.670060295],[4.929744056,47.670107463],[4.929414418,47.671754246],[4.928956389,47.673095224],[4.929529782,47.673689895],[4.929484111,47.674343403],[4.928721684,47.674640496],[4.928154366,47.674693072],[4.927457682,47.674633435],[4.926682685,47.67443553],[4.925302909,47.674913841],[4.924658397,47.675782486],[4.923687073,47.676128903],[4.922001763,47.678636179],[4.921396367,47.680038064],[4.921133395,47.680435836],[4.920257303,47.68120832],[4.919439922,47.68131628],[4.916924892,47.68233892],[4.91197777,47.682875505],[4.91192191,47.683102404],[4.912325808,47.683917809],[4.911333903,47.684291465],[4.910680841,47.68441018],[4.910199093,47.684956455],[4.909857241,47.685983925],[4.909719434,47.686864006],[4.90988878,47.686938668],[4.908882704,47.687700578],[4.908194585,47.688033231],[4.907564637,47.688463968],[4.906252747,47.689028267],[4.906310336,47.68940817],[4.906142499,47.68982326],[4.906153155,47.690195825],[4.90302708,47.690219736],[4.901242562,47.690545877],[4.899021102,47.691259028],[4.898464057,47.692054964],[4.898303509,47.692639185],[4.898389695,47.693823523],[4.898237526,47.694156415],[4.898170309,47.694777835],[4.898538073,47.695518239],[4.898453849,47.695961668],[4.898567358,47.69649012],[4.898088446,47.697010182],[4.89723057,47.697599414],[4.896801699,47.69817718],[4.896512698,47.698413252],[4.894641068,47.699186361],[4.894095865,47.699606642],[4.894024278,47.699881501],[4.894206813,47.701002153],[4.89532806,47.701590808],[4.896257235,47.702215878],[4.898768454,47.702247161],[4.900207715,47.701727704],[4.900530925,47.70196464],[4.901398529,47.701721855],[4.90225522,47.701285669],[4.902439681,47.701446528],[4.904492267,47.700662246],[4.905338863,47.700504403],[4.907673413,47.699849618],[4.908986783,47.700250442],[4.912385118,47.698431168],[4.916502987,47.696934924],[4.919964556,47.695847257],[4.920095964,47.695719052],[4.922153727,47.695424148],[4.922779712,47.695512894],[4.923423244,47.695829133],[4.925406937,47.697249633],[4.925450334,47.698340127],[4.926122611,47.700631217],[4.926188161,47.701374715],[4.925856036,47.702185985],[4.92405797,47.704508731],[4.923186245,47.705153302],[4.921534696,47.706662394],[4.920339674,47.708368341],[4.919936259,47.709314908],[4.920075211,47.710135529],[4.920897495,47.712556518],[4.920848293,47.713337911],[4.920160169,47.715047227],[4.920065502,47.715715023],[4.920200588,47.716686959],[4.920612023,47.717848829],[4.922567192,47.718088612],[4.930154547,47.717242513],[4.931027762,47.717335241],[4.933384862,47.71721618],[4.933615238,47.716800022],[4.934404457,47.715938863],[4.935175455,47.715348098],[4.935831649,47.714608873],[4.937083811,47.713677008],[4.938506503,47.713216779],[4.939532945,47.712646059],[4.939919138,47.712334442],[4.940469756,47.714193502],[4.942772778,47.714168781],[4.943518813,47.714250023],[4.94569613,47.714253443],[4.94658986,47.714141338],[4.946893637,47.714276735],[4.947967529,47.713728559],[4.949688659,47.713807025],[4.950438846,47.713782815],[4.950892688,47.713680712],[4.952994539,47.712863246],[4.953533021,47.711540661],[4.95479995,47.709712514],[4.956913934,47.709049628],[4.956828761,47.708691818],[4.955599444,47.708089342],[4.953807611,47.706914631],[4.953655493,47.706512919],[4.953824326,47.70587896],[4.95377309,47.704845324],[4.954050405,47.703714363],[4.954416154,47.703031194],[4.953725987,47.702832945],[4.954048236,47.701909212],[4.954632664,47.70115216],[4.956431104,47.70000476],[4.956917391,47.699845366],[4.958345055,47.699680113],[4.959095871,47.697828131],[4.959609931,47.697119048],[4.970284872,47.692369491],[4.971976754,47.691566666],[4.972422776,47.691151283],[4.972440823,47.69016149],[4.972296604,47.689939735],[4.971748002,47.689636564],[4.96970861,47.688828207],[4.969569063,47.688696405],[4.969387308,47.687710878],[4.968567642,47.687324024],[4.967052727,47.687463866],[4.966766805,47.686833927],[4.966572678,47.686631912],[4.964511382,47.685296227],[4.963994381,47.684472986],[4.961949072,47.6836763],[4.959181912,47.682826854]]]],&quot;type&quot;:&quot;MultiPolygon&quot;}"/>
    <s v="47.693462477, 4.935269267"/>
  </r>
  <r>
    <x v="0"/>
    <x v="599"/>
    <s v="21063"/>
    <s v="CC du Pays Châtillonnais"/>
    <s v="242101434"/>
    <s v="CC"/>
    <s v="Côte-d'Or"/>
    <s v="21"/>
    <s v="Bourgogne-Franche-Comté"/>
    <s v="27"/>
    <s v="BT &gt; 36 kVA"/>
    <n v="1"/>
    <n v="98.1"/>
    <n v="0"/>
    <n v="0"/>
    <n v="0"/>
    <n v="0"/>
    <n v="0"/>
    <n v="0"/>
    <n v="0"/>
    <n v="0"/>
    <n v="0"/>
    <n v="0"/>
    <s v="{&quot;coordinates&quot;:[[[[4.959181912,47.682826854],[4.957536054,47.682520393],[4.956102506,47.682113119],[4.954862457,47.681964595],[4.952813605,47.681537857],[4.952507177,47.681798675],[4.951001074,47.680755102],[4.950362831,47.679963538],[4.949779162,47.680153345],[4.949320174,47.679231835],[4.948839744,47.67932808],[4.948136424,47.676535203],[4.947041365,47.674949918],[4.946645377,47.67377975],[4.946440884,47.672596488],[4.945800963,47.671571734],[4.944488798,47.670607682],[4.941055818,47.668577722],[4.937999888,47.668663548],[4.933738343,47.668547761],[4.932271049,47.669474182],[4.931693827,47.669914092],[4.931407451,47.670251055],[4.931083801,47.670258203],[4.929874311,47.670060295],[4.929744056,47.670107463],[4.929414418,47.671754246],[4.928956389,47.673095224],[4.929529782,47.673689895],[4.929484111,47.674343403],[4.928721684,47.674640496],[4.928154366,47.674693072],[4.927457682,47.674633435],[4.926682685,47.67443553],[4.925302909,47.674913841],[4.924658397,47.675782486],[4.923687073,47.676128903],[4.922001763,47.678636179],[4.921396367,47.680038064],[4.921133395,47.680435836],[4.920257303,47.68120832],[4.919439922,47.68131628],[4.916924892,47.68233892],[4.91197777,47.682875505],[4.91192191,47.683102404],[4.912325808,47.683917809],[4.911333903,47.684291465],[4.910680841,47.68441018],[4.910199093,47.684956455],[4.909857241,47.685983925],[4.909719434,47.686864006],[4.90988878,47.686938668],[4.908882704,47.687700578],[4.908194585,47.688033231],[4.907564637,47.688463968],[4.906252747,47.689028267],[4.906310336,47.68940817],[4.906142499,47.68982326],[4.906153155,47.690195825],[4.90302708,47.690219736],[4.901242562,47.690545877],[4.899021102,47.691259028],[4.898464057,47.692054964],[4.898303509,47.692639185],[4.898389695,47.693823523],[4.898237526,47.694156415],[4.898170309,47.694777835],[4.898538073,47.695518239],[4.898453849,47.695961668],[4.898567358,47.69649012],[4.898088446,47.697010182],[4.89723057,47.697599414],[4.896801699,47.69817718],[4.896512698,47.698413252],[4.894641068,47.699186361],[4.894095865,47.699606642],[4.894024278,47.699881501],[4.894206813,47.701002153],[4.89532806,47.701590808],[4.896257235,47.702215878],[4.898768454,47.702247161],[4.900207715,47.701727704],[4.900530925,47.70196464],[4.901398529,47.701721855],[4.90225522,47.701285669],[4.902439681,47.701446528],[4.904492267,47.700662246],[4.905338863,47.700504403],[4.907673413,47.699849618],[4.908986783,47.700250442],[4.912385118,47.698431168],[4.916502987,47.696934924],[4.919964556,47.695847257],[4.920095964,47.695719052],[4.922153727,47.695424148],[4.922779712,47.695512894],[4.923423244,47.695829133],[4.925406937,47.697249633],[4.925450334,47.698340127],[4.926122611,47.700631217],[4.926188161,47.701374715],[4.925856036,47.702185985],[4.92405797,47.704508731],[4.923186245,47.705153302],[4.921534696,47.706662394],[4.920339674,47.708368341],[4.919936259,47.709314908],[4.920075211,47.710135529],[4.920897495,47.712556518],[4.920848293,47.713337911],[4.920160169,47.715047227],[4.920065502,47.715715023],[4.920200588,47.716686959],[4.920612023,47.717848829],[4.922567192,47.718088612],[4.930154547,47.717242513],[4.931027762,47.717335241],[4.933384862,47.71721618],[4.933615238,47.716800022],[4.934404457,47.715938863],[4.935175455,47.715348098],[4.935831649,47.714608873],[4.937083811,47.713677008],[4.938506503,47.713216779],[4.939532945,47.712646059],[4.939919138,47.712334442],[4.940469756,47.714193502],[4.942772778,47.714168781],[4.943518813,47.714250023],[4.94569613,47.714253443],[4.94658986,47.714141338],[4.946893637,47.714276735],[4.947967529,47.713728559],[4.949688659,47.713807025],[4.950438846,47.713782815],[4.950892688,47.713680712],[4.952994539,47.712863246],[4.953533021,47.711540661],[4.95479995,47.709712514],[4.956913934,47.709049628],[4.956828761,47.708691818],[4.955599444,47.708089342],[4.953807611,47.706914631],[4.953655493,47.706512919],[4.953824326,47.70587896],[4.95377309,47.704845324],[4.954050405,47.703714363],[4.954416154,47.703031194],[4.953725987,47.702832945],[4.954048236,47.701909212],[4.954632664,47.70115216],[4.956431104,47.70000476],[4.956917391,47.699845366],[4.958345055,47.699680113],[4.959095871,47.697828131],[4.959609931,47.697119048],[4.970284872,47.692369491],[4.971976754,47.691566666],[4.972422776,47.691151283],[4.972440823,47.69016149],[4.972296604,47.689939735],[4.971748002,47.689636564],[4.96970861,47.688828207],[4.969569063,47.688696405],[4.969387308,47.687710878],[4.968567642,47.687324024],[4.967052727,47.687463866],[4.966766805,47.686833927],[4.966572678,47.686631912],[4.964511382,47.685296227],[4.963994381,47.684472986],[4.961949072,47.6836763],[4.959181912,47.682826854]]]],&quot;type&quot;:&quot;MultiPolygon&quot;}"/>
    <s v="47.693462477, 4.935269267"/>
  </r>
  <r>
    <x v="0"/>
    <x v="600"/>
    <s v="21061"/>
    <s v="CC du Pays Châtillonnais"/>
    <s v="242101434"/>
    <s v="CC"/>
    <s v="Côte-d'Or"/>
    <s v="21"/>
    <s v="Bourgogne-Franche-Comté"/>
    <s v="27"/>
    <s v="BT &lt;= 36 kVA"/>
    <m/>
    <m/>
    <n v="0"/>
    <n v="0"/>
    <n v="0"/>
    <n v="0"/>
    <n v="0"/>
    <n v="0"/>
    <n v="0"/>
    <n v="0"/>
    <n v="0"/>
    <n v="0"/>
    <s v="{&quot;coordinates&quot;:[[[[4.618925387,47.701495031],[4.621026775,47.701745004],[4.621589378,47.702133318],[4.622330293,47.70158829],[4.622658334,47.701455903],[4.622668336,47.700645532],[4.623830367,47.700529475],[4.626078308,47.700250671],[4.630871251,47.699553751],[4.631468311,47.69949771],[4.631940247,47.699623464],[4.632741264,47.699651896],[4.634265791,47.699442447],[4.634212877,47.698934539],[4.635367024,47.698606915],[4.635913363,47.699201549],[4.636434585,47.69923837],[4.636962006,47.699433548],[4.637863607,47.699480342],[4.638327456,47.699993297],[4.638873114,47.70039077],[4.63895076,47.700920836],[4.639791983,47.700694782],[4.64014152,47.701262448],[4.640322,47.701363447],[4.641296396,47.701044588],[4.641482257,47.701276948],[4.642755026,47.702288078],[4.643686481,47.7023065],[4.643674244,47.704417786],[4.644088317,47.704438074],[4.645273814,47.706247134],[4.64476482,47.706392933],[4.64514961,47.706846654],[4.646826162,47.70947973],[4.646961489,47.710233142],[4.646852503,47.713353172],[4.646726604,47.7138978],[4.645777219,47.71520573],[4.64392802,47.717141172],[4.643718522,47.717571737],[4.643773574,47.718015689],[4.644197412,47.718781252],[4.644431433,47.719490964],[4.64493197,47.720147415],[4.645079911,47.720963666],[4.644491427,47.721780366],[4.64444736,47.722297731],[4.644686374,47.72282282],[4.644590103,47.72342104],[4.644122275,47.724387283],[4.643677999,47.724993093],[4.643002491,47.725585943],[4.643165165,47.725712394],[4.64301179,47.726666113],[4.643300155,47.727233722],[4.643854279,47.727117009],[4.644958935,47.726335372],[4.645056595,47.725566084],[4.646487434,47.725454134],[4.647502161,47.725175177],[4.649288271,47.724515336],[4.650343407,47.723862179],[4.650828682,47.723677984],[4.652817079,47.723434752],[4.654915214,47.722816328],[4.656815761,47.722795733],[4.658383305,47.72257817],[4.659183206,47.722387679],[4.66034153,47.72192562],[4.660770821,47.722001451],[4.661252888,47.721587691],[4.663088631,47.722142278],[4.663245822,47.722134642],[4.663727564,47.720856629],[4.664844515,47.718944795],[4.666983488,47.717552244],[4.667996304,47.717177704],[4.668176289,47.7170464],[4.667237811,47.715362786],[4.666999935,47.714752197],[4.666897851,47.714090159],[4.667596631,47.711781829],[4.667495392,47.711018948],[4.668519053,47.708524122],[4.668391549,47.705601877],[4.668743104,47.702986086],[4.668793244,47.701094807],[4.668901642,47.700553098],[4.670219309,47.698682433],[4.669938904,47.698373143],[4.670705234,47.697592466],[4.67035547,47.697240055],[4.670737241,47.696826778],[4.670055643,47.696480907],[4.669963173,47.693955163],[4.66982002,47.693046131],[4.66928837,47.691142441],[4.668780434,47.690208005],[4.668612506,47.689401055],[4.667739653,47.687754301],[4.666351789,47.686477692],[4.665995142,47.68594441],[4.666493576,47.685170271],[4.666851774,47.684218074],[4.667101654,47.6838526],[4.667552752,47.683484256],[4.669937208,47.683166635],[4.670348775,47.682856461],[4.669669072,47.682437638],[4.669281443,47.681553698],[4.667852001,47.680265094],[4.667774024,47.679690028],[4.667956238,47.679037427],[4.667685839,47.678873833],[4.667250913,47.67911861],[4.666485815,47.679121417],[4.665328687,47.678694069],[4.664917144,47.679132964],[4.664534117,47.679759611],[4.663953147,47.679767881],[4.664027365,47.679497642],[4.663467752,47.679207614],[4.663194427,47.679377154],[4.662592316,47.680160857],[4.661786592,47.680785402],[4.66128059,47.682044878],[4.660465291,47.681978136],[4.660240434,47.681735554],[4.660142178,47.681320122],[4.659648037,47.681463079],[4.659609065,47.681881361],[4.659973019,47.682266913],[4.660319958,47.682833662],[4.660183829,47.683085872],[4.659181263,47.683342278],[4.657648957,47.683283889],[4.657291034,47.683006277],[4.656917523,47.682527223],[4.656521936,47.682624657],[4.656044568,47.682364038],[4.656623496,47.681902998],[4.65566465,47.681291789],[4.655337094,47.681433269],[4.654930495,47.681261672],[4.655049974,47.680944884],[4.654242345,47.680780761],[4.653385919,47.680977432],[4.653412674,47.680077679],[4.652670265,47.679866709],[4.653189421,47.679541571],[4.651409342,47.678452189],[4.65085581,47.677968456],[4.650571508,47.677569147],[4.650057128,47.676454665],[4.649897848,47.675873534],[4.650315996,47.674740484],[4.649637569,47.674483578],[4.649626552,47.674213651],[4.648684442,47.674007274],[4.648544337,47.673830095],[4.646719899,47.673237321],[4.64676596,47.672786533],[4.645639113,47.672898732],[4.644171019,47.672837466],[4.641416895,47.672307198],[4.64042192,47.672416595],[4.640452009,47.673091379],[4.640034548,47.673646405],[4.639483448,47.674797485],[4.637043416,47.675903007],[4.635816034,47.67678175],[4.634352236,47.678385803],[4.632870573,47.679539949],[4.632491315,47.679997181],[4.632059107,47.680815259],[4.632007451,47.681131075],[4.631470457,47.681052144],[4.631544098,47.680757628],[4.63087814,47.680428419],[4.630041533,47.680142097],[4.629348156,47.679743941],[4.629057175,47.679164621],[4.628874958,47.678043622],[4.628151681,47.676708694],[4.627940935,47.676442447],[4.626705255,47.675612494],[4.626495894,47.67539124],[4.62646734,47.674717333],[4.626766388,47.673946141],[4.62776546,47.672397268],[4.629236123,47.670973252],[4.628421895,47.67062899],[4.627258338,47.669887164],[4.62669696,47.669223374],[4.625760482,47.670682243],[4.624912257,47.672633225],[4.62439707,47.673048208],[4.624210836,47.673366792],[4.623699708,47.673871743],[4.62292078,47.674337196],[4.62229678,47.675338857],[4.621274441,47.676348738],[4.620503563,47.676993217],[4.619754426,47.67817845],[4.618842152,47.678645721],[4.616295945,47.678291136],[4.614010823,47.677841065],[4.613279406,47.677854762],[4.612423891,47.679671599],[4.612301439,47.679898354],[4.610692799,47.681234915],[4.61070226,47.681459851],[4.612058925,47.682018222],[4.61230164,47.684577927],[4.611576477,47.686301125],[4.611470246,47.686932773],[4.615894533,47.687566716],[4.61609981,47.687697118],[4.615872564,47.688601422],[4.615905079,47.689366195],[4.616331893,47.689986878],[4.616890417,47.692136183],[4.617165053,47.692310637],[4.618444591,47.692644937],[4.618515298,47.692733984],[4.617977937,47.694183638],[4.617757491,47.6952679],[4.617791343,47.696031752],[4.61762261,47.696755194],[4.617152616,47.697658352],[4.617807952,47.69925895],[4.617726938,47.699709299],[4.618925387,47.701495031]]]],&quot;type&quot;:&quot;MultiPolygon&quot;}"/>
    <s v="47.695123627, 4.645278091"/>
  </r>
  <r>
    <x v="0"/>
    <x v="600"/>
    <s v="21061"/>
    <s v="CC du Pays Châtillonnais"/>
    <s v="242101434"/>
    <s v="CC"/>
    <s v="Côte-d'Or"/>
    <s v="21"/>
    <s v="Bourgogne-Franche-Comté"/>
    <s v="27"/>
    <s v="BT &gt; 36 kVA"/>
    <n v="4"/>
    <n v="390.19400000000002"/>
    <n v="0"/>
    <n v="0"/>
    <n v="0"/>
    <n v="0"/>
    <n v="0"/>
    <n v="0"/>
    <n v="0"/>
    <n v="0"/>
    <n v="0"/>
    <n v="0"/>
    <s v="{&quot;coordinates&quot;:[[[[4.618925387,47.701495031],[4.621026775,47.701745004],[4.621589378,47.702133318],[4.622330293,47.70158829],[4.622658334,47.701455903],[4.622668336,47.700645532],[4.623830367,47.700529475],[4.626078308,47.700250671],[4.630871251,47.699553751],[4.631468311,47.69949771],[4.631940247,47.699623464],[4.632741264,47.699651896],[4.634265791,47.699442447],[4.634212877,47.698934539],[4.635367024,47.698606915],[4.635913363,47.699201549],[4.636434585,47.69923837],[4.636962006,47.699433548],[4.637863607,47.699480342],[4.638327456,47.699993297],[4.638873114,47.70039077],[4.63895076,47.700920836],[4.639791983,47.700694782],[4.64014152,47.701262448],[4.640322,47.701363447],[4.641296396,47.701044588],[4.641482257,47.701276948],[4.642755026,47.702288078],[4.643686481,47.7023065],[4.643674244,47.704417786],[4.644088317,47.704438074],[4.645273814,47.706247134],[4.64476482,47.706392933],[4.64514961,47.706846654],[4.646826162,47.70947973],[4.646961489,47.710233142],[4.646852503,47.713353172],[4.646726604,47.7138978],[4.645777219,47.71520573],[4.64392802,47.717141172],[4.643718522,47.717571737],[4.643773574,47.718015689],[4.644197412,47.718781252],[4.644431433,47.719490964],[4.64493197,47.720147415],[4.645079911,47.720963666],[4.644491427,47.721780366],[4.64444736,47.722297731],[4.644686374,47.72282282],[4.644590103,47.72342104],[4.644122275,47.724387283],[4.643677999,47.724993093],[4.643002491,47.725585943],[4.643165165,47.725712394],[4.64301179,47.726666113],[4.643300155,47.727233722],[4.643854279,47.727117009],[4.644958935,47.726335372],[4.645056595,47.725566084],[4.646487434,47.725454134],[4.647502161,47.725175177],[4.649288271,47.724515336],[4.650343407,47.723862179],[4.650828682,47.723677984],[4.652817079,47.723434752],[4.654915214,47.722816328],[4.656815761,47.722795733],[4.658383305,47.72257817],[4.659183206,47.722387679],[4.66034153,47.72192562],[4.660770821,47.722001451],[4.661252888,47.721587691],[4.663088631,47.722142278],[4.663245822,47.722134642],[4.663727564,47.720856629],[4.664844515,47.718944795],[4.666983488,47.717552244],[4.667996304,47.717177704],[4.668176289,47.7170464],[4.667237811,47.715362786],[4.666999935,47.714752197],[4.666897851,47.714090159],[4.667596631,47.711781829],[4.667495392,47.711018948],[4.668519053,47.708524122],[4.668391549,47.705601877],[4.668743104,47.702986086],[4.668793244,47.701094807],[4.668901642,47.700553098],[4.670219309,47.698682433],[4.669938904,47.698373143],[4.670705234,47.697592466],[4.67035547,47.697240055],[4.670737241,47.696826778],[4.670055643,47.696480907],[4.669963173,47.693955163],[4.66982002,47.693046131],[4.66928837,47.691142441],[4.668780434,47.690208005],[4.668612506,47.689401055],[4.667739653,47.687754301],[4.666351789,47.686477692],[4.665995142,47.68594441],[4.666493576,47.685170271],[4.666851774,47.684218074],[4.667101654,47.6838526],[4.667552752,47.683484256],[4.669937208,47.683166635],[4.670348775,47.682856461],[4.669669072,47.682437638],[4.669281443,47.681553698],[4.667852001,47.680265094],[4.667774024,47.679690028],[4.667956238,47.679037427],[4.667685839,47.678873833],[4.667250913,47.67911861],[4.666485815,47.679121417],[4.665328687,47.678694069],[4.664917144,47.679132964],[4.664534117,47.679759611],[4.663953147,47.679767881],[4.664027365,47.679497642],[4.663467752,47.679207614],[4.663194427,47.679377154],[4.662592316,47.680160857],[4.661786592,47.680785402],[4.66128059,47.682044878],[4.660465291,47.681978136],[4.660240434,47.681735554],[4.660142178,47.681320122],[4.659648037,47.681463079],[4.659609065,47.681881361],[4.659973019,47.682266913],[4.660319958,47.682833662],[4.660183829,47.683085872],[4.659181263,47.683342278],[4.657648957,47.683283889],[4.657291034,47.683006277],[4.656917523,47.682527223],[4.656521936,47.682624657],[4.656044568,47.682364038],[4.656623496,47.681902998],[4.65566465,47.681291789],[4.655337094,47.681433269],[4.654930495,47.681261672],[4.655049974,47.680944884],[4.654242345,47.680780761],[4.653385919,47.680977432],[4.653412674,47.680077679],[4.652670265,47.679866709],[4.653189421,47.679541571],[4.651409342,47.678452189],[4.65085581,47.677968456],[4.650571508,47.677569147],[4.650057128,47.676454665],[4.649897848,47.675873534],[4.650315996,47.674740484],[4.649637569,47.674483578],[4.649626552,47.674213651],[4.648684442,47.674007274],[4.648544337,47.673830095],[4.646719899,47.673237321],[4.64676596,47.672786533],[4.645639113,47.672898732],[4.644171019,47.672837466],[4.641416895,47.672307198],[4.64042192,47.672416595],[4.640452009,47.673091379],[4.640034548,47.673646405],[4.639483448,47.674797485],[4.637043416,47.675903007],[4.635816034,47.67678175],[4.634352236,47.678385803],[4.632870573,47.679539949],[4.632491315,47.679997181],[4.632059107,47.680815259],[4.632007451,47.681131075],[4.631470457,47.681052144],[4.631544098,47.680757628],[4.63087814,47.680428419],[4.630041533,47.680142097],[4.629348156,47.679743941],[4.629057175,47.679164621],[4.628874958,47.678043622],[4.628151681,47.676708694],[4.627940935,47.676442447],[4.626705255,47.675612494],[4.626495894,47.67539124],[4.62646734,47.674717333],[4.626766388,47.673946141],[4.62776546,47.672397268],[4.629236123,47.670973252],[4.628421895,47.67062899],[4.627258338,47.669887164],[4.62669696,47.669223374],[4.625760482,47.670682243],[4.624912257,47.672633225],[4.62439707,47.673048208],[4.624210836,47.673366792],[4.623699708,47.673871743],[4.62292078,47.674337196],[4.62229678,47.675338857],[4.621274441,47.676348738],[4.620503563,47.676993217],[4.619754426,47.67817845],[4.618842152,47.678645721],[4.616295945,47.678291136],[4.614010823,47.677841065],[4.613279406,47.677854762],[4.612423891,47.679671599],[4.612301439,47.679898354],[4.610692799,47.681234915],[4.61070226,47.681459851],[4.612058925,47.682018222],[4.61230164,47.684577927],[4.611576477,47.686301125],[4.611470246,47.686932773],[4.615894533,47.687566716],[4.61609981,47.687697118],[4.615872564,47.688601422],[4.615905079,47.689366195],[4.616331893,47.689986878],[4.616890417,47.692136183],[4.617165053,47.692310637],[4.618444591,47.692644937],[4.618515298,47.692733984],[4.617977937,47.694183638],[4.617757491,47.6952679],[4.617791343,47.696031752],[4.61762261,47.696755194],[4.617152616,47.697658352],[4.617807952,47.69925895],[4.617726938,47.699709299],[4.618925387,47.701495031]]]],&quot;type&quot;:&quot;MultiPolygon&quot;}"/>
    <s v="47.695123627, 4.645278091"/>
  </r>
  <r>
    <x v="0"/>
    <x v="601"/>
    <s v="21060"/>
    <s v="CC Mirebellois et Fontenois"/>
    <s v="200072825"/>
    <s v="CC"/>
    <s v="Côte-d'Or"/>
    <s v="21"/>
    <s v="Bourgogne-Franche-Comté"/>
    <s v="27"/>
    <s v="BT &lt;= 36 kVA"/>
    <n v="34"/>
    <n v="79.593000000000004"/>
    <n v="0"/>
    <n v="0"/>
    <n v="0"/>
    <n v="0"/>
    <n v="0"/>
    <n v="0"/>
    <n v="0"/>
    <n v="0"/>
    <n v="0"/>
    <n v="0"/>
    <s v="{&quot;coordinates&quot;:[[[[5.308758599,47.359003616],[5.308608451,47.358532883],[5.308021137,47.357512463],[5.307265468,47.356675503],[5.306813905,47.356437706],[5.305463364,47.356375357],[5.303493737,47.354920331],[5.300955706,47.3504379],[5.301102037,47.350172926],[5.3003452,47.347912993],[5.299476946,47.348462442],[5.29926945,47.348506176],[5.298150255,47.346446131],[5.298230837,47.346409413],[5.298419922,47.344451361],[5.2971828,47.343812091],[5.297518494,47.343265989],[5.297905101,47.342918812],[5.296202508,47.342578736],[5.294480171,47.34236511],[5.294448886,47.341943345],[5.293456153,47.341966556],[5.293467642,47.341739377],[5.29166042,47.341739929],[5.290301512,47.341999991],[5.290205048,47.341633547],[5.288688748,47.341527448],[5.287929784,47.341377592],[5.28762196,47.341740294],[5.286638395,47.341916369],[5.285864325,47.342407124],[5.285417522,47.342587032],[5.283604336,47.342883872],[5.283590149,47.342301463],[5.283244285,47.34114829],[5.281764187,47.341612369],[5.280817324,47.341530101],[5.279258217,47.341569716],[5.278615728,47.341478755],[5.277655916,47.341528203],[5.277596282,47.343307154],[5.27830599,47.345136758],[5.276403492,47.345361386],[5.274922475,47.34533907],[5.274152753,47.345404577],[5.273674623,47.345534618],[5.271558686,47.346445995],[5.269561335,47.346309426],[5.268723948,47.346341996],[5.268313558,47.344783879],[5.267519563,47.344902051],[5.265352866,47.344832658],[5.264213288,47.343857923],[5.264025795,47.343214051],[5.262113252,47.344111384],[5.260402324,47.34281362],[5.259457682,47.343444404],[5.260608222,47.344146992],[5.262039948,47.344761239],[5.263601151,47.346370801],[5.262478439,47.346518759],[5.26026465,47.346307894],[5.259228073,47.346582028],[5.258268914,47.346743875],[5.257477311,47.346447659],[5.255835266,47.34511697],[5.253651517,47.343884129],[5.252931284,47.343581995],[5.251651839,47.343341133],[5.250873416,47.342977974],[5.250037885,47.342263787],[5.248506182,47.341819742],[5.247643551,47.341311396],[5.247306882,47.341023419],[5.245387171,47.340139249],[5.244559198,47.339666234],[5.244299206,47.34146433],[5.244658597,47.34267588],[5.243434748,47.343066066],[5.243105002,47.343482202],[5.243401145,47.345653199],[5.242350926,47.345570813],[5.240420687,47.34592777],[5.239039879,47.346877496],[5.237547372,47.34731062],[5.237033507,47.347316916],[5.23316657,47.346925727],[5.233606265,47.34781155],[5.234556027,47.347931071],[5.234846277,47.348059674],[5.236058027,47.349187297],[5.237381949,47.349889473],[5.23580602,47.35089875],[5.235284973,47.351401396],[5.235082439,47.353951235],[5.234379897,47.355919908],[5.234481527,47.356291693],[5.235366219,47.357708395],[5.236802012,47.357719484],[5.241642605,47.358080075],[5.241444212,47.358438731],[5.241390483,47.359309728],[5.242361145,47.361667628],[5.241263828,47.362368738],[5.241459859,47.362999864],[5.2445346,47.36315034],[5.246204435,47.362891123],[5.246916391,47.362863848],[5.249361265,47.362975943],[5.24922646,47.365103023],[5.249447192,47.365056422],[5.253477435,47.365577213],[5.253875482,47.365838766],[5.256117064,47.365525988],[5.25714737,47.365471755],[5.257533823,47.367882311],[5.257905171,47.369397979],[5.26124432,47.369143924],[5.261156898,47.368768281],[5.261695976,47.368726269],[5.262196169,47.368830906],[5.262659703,47.368726419],[5.262871615,47.368910514],[5.263566954,47.369147333],[5.264071587,47.369513946],[5.264476565,47.36956099],[5.265433064,47.369891772],[5.266308168,47.370021503],[5.266594242,47.370234765],[5.269003514,47.370091382],[5.268681386,47.369652783],[5.271435833,47.370116809],[5.273436565,47.370343355],[5.273593531,47.371419186],[5.273895923,47.371547456],[5.275021414,47.371547041],[5.275040169,47.371707878],[5.27743959,47.371893229],[5.277491289,47.372080438],[5.283592786,47.371503195],[5.285467839,47.371422203],[5.285923022,47.371713145],[5.286340866,47.372154319],[5.286653377,47.372767776],[5.286117764,47.37301607],[5.286864253,47.373857842],[5.288455255,47.373207816],[5.289530967,47.372599442],[5.291367084,47.374181613],[5.292963312,47.376414213],[5.290754103,47.377397997],[5.292055526,47.378501676],[5.293436088,47.379625393],[5.293743407,47.379525667],[5.297389332,47.38230402],[5.300603511,47.381161534],[5.300364007,47.380740296],[5.301864157,47.380165736],[5.29972683,47.375498853],[5.300573147,47.375169596],[5.300385709,47.374385287],[5.302321938,47.374059653],[5.302004545,47.373182458],[5.300893218,47.371134902],[5.300105703,47.368599107],[5.299799252,47.368377322],[5.30058328,47.367463907],[5.298858759,47.365981436],[5.298926873,47.36556041],[5.299266094,47.365248395],[5.299809271,47.365025104],[5.301954601,47.364946596],[5.30482049,47.363591117],[5.306954891,47.362797655],[5.307385475,47.362885469],[5.308093884,47.362129303],[5.307681085,47.361376495],[5.307500436,47.360042691],[5.308758599,47.359003616]]]],&quot;type&quot;:&quot;MultiPolygon&quot;}"/>
    <s v="47.357498296, 5.274054345"/>
  </r>
  <r>
    <x v="0"/>
    <x v="602"/>
    <s v="21057"/>
    <s v="CC de la Plaine Dijonnaise"/>
    <s v="200000925"/>
    <s v="CC"/>
    <s v="Côte-d'Or"/>
    <s v="21"/>
    <s v="Bourgogne-Franche-Comté"/>
    <s v="27"/>
    <s v="BT &lt;= 36 kVA"/>
    <m/>
    <m/>
    <n v="0"/>
    <n v="0"/>
    <n v="0"/>
    <n v="0"/>
    <n v="0"/>
    <n v="0"/>
    <n v="0"/>
    <n v="0"/>
    <n v="0"/>
    <n v="0"/>
    <s v="{&quot;coordinates&quot;:[[[[5.255696026,47.226480208],[5.251610654,47.226067913],[5.25183911,47.225556418],[5.249222864,47.225401884],[5.248708418,47.226093646],[5.246711732,47.227193318],[5.246124314,47.226582369],[5.246210661,47.225547672],[5.246105325,47.225304742],[5.243065523,47.229733476],[5.242690808,47.23025949],[5.242910498,47.230391234],[5.242660355,47.231653351],[5.24192382,47.233649882],[5.242192488,47.233909469],[5.2433171,47.234242554],[5.245443167,47.235029961],[5.245758759,47.235209376],[5.245585953,47.237815536],[5.245326943,47.239402954],[5.244591866,47.241434592],[5.244427061,47.242396948],[5.243634258,47.243902829],[5.245149648,47.244372435],[5.246006091,47.244897119],[5.246511837,47.244909835],[5.24690346,47.245071563],[5.24840031,47.245159621],[5.249097283,47.245285698],[5.252860214,47.246522141],[5.25850573,47.247073353],[5.258324268,47.248546711],[5.266901467,47.248197384],[5.274192941,47.246627975],[5.280290716,47.245113108],[5.282267499,47.244572552],[5.282185021,47.244156281],[5.281675254,47.243643946],[5.281534334,47.24337743],[5.282217666,47.242308432],[5.282510425,47.242101826],[5.282408071,47.241871477],[5.282809342,47.241386237],[5.282998893,47.240773673],[5.282559778,47.239869074],[5.282946398,47.239630897],[5.282980929,47.239385243],[5.282497868,47.238753502],[5.282112432,47.238552143],[5.28206241,47.23824601],[5.28119737,47.238179279],[5.281266852,47.237666349],[5.280986323,47.237194532],[5.280362491,47.236797016],[5.279742756,47.236589452],[5.27905052,47.235638482],[5.278894499,47.234858895],[5.278173431,47.234911798],[5.277546895,47.235260951],[5.272439165,47.232861941],[5.269293317,47.232857834],[5.265254891,47.230435774],[5.262767778,47.229554906],[5.263099887,47.229183663],[5.259103638,47.228287148],[5.259679601,47.227992218],[5.259128895,47.227818325],[5.255378753,47.227174467],[5.255696026,47.226480208]]]],&quot;type&quot;:&quot;MultiPolygon&quot;}"/>
    <s v="47.238028183, 5.260939938"/>
  </r>
  <r>
    <x v="0"/>
    <x v="349"/>
    <s v="21056"/>
    <s v="CC Mirebellois et Fontenois"/>
    <s v="200072825"/>
    <s v="CC"/>
    <s v="Côte-d'Or"/>
    <s v="21"/>
    <s v="Bourgogne-Franche-Comté"/>
    <s v="27"/>
    <s v="BT &lt;= 36 kVA"/>
    <m/>
    <m/>
    <n v="0"/>
    <n v="0"/>
    <n v="0"/>
    <n v="0"/>
    <n v="0"/>
    <n v="0"/>
    <n v="0"/>
    <n v="0"/>
    <n v="0"/>
    <n v="0"/>
    <s v="{&quot;coordinates&quot;:[[[[5.218468806,47.456258377],[5.218841724,47.456862731],[5.21904081,47.457469497],[5.219733442,47.458482898],[5.220830699,47.459070728],[5.221689541,47.459896337],[5.222591207,47.460601352],[5.223849834,47.461395897],[5.226079941,47.46300665],[5.228061753,47.465572177],[5.228671738,47.466220591],[5.229058537,47.466420308],[5.232053519,47.467478684],[5.235134006,47.467528546],[5.235726835,47.46687328],[5.236215362,47.465978671],[5.236408395,47.465386013],[5.236348326,47.464901778],[5.237906339,47.462367444],[5.238017268,47.462003296],[5.237723314,47.461324538],[5.237271806,47.460910865],[5.237094513,47.460449595],[5.236034521,47.459392019],[5.235018222,47.458775758],[5.234324111,47.458465791],[5.232394082,47.458003025],[5.231855937,47.457707162],[5.231637934,47.457287189],[5.231966793,47.457149405],[5.23174756,47.455999119],[5.231509726,47.455357994],[5.23066349,47.454231432],[5.229868647,47.452871541],[5.228471398,47.451646555],[5.223868963,47.452809832],[5.222952531,47.452641829],[5.221096464,47.452578206],[5.219193423,47.451925599],[5.218588905,47.452107325],[5.218140512,47.452115872],[5.217221324,47.451656104],[5.216469326,47.451418278],[5.21672567,47.450458828],[5.218305231,47.450483664],[5.221984745,47.451748066],[5.222584226,47.452213003],[5.223337793,47.452487682],[5.224074192,47.452125104],[5.224891663,47.451349426],[5.2252413,47.450625913],[5.22433254,47.450162398],[5.222415636,47.449814491],[5.221743633,47.449424781],[5.221216552,47.44894405],[5.217745134,47.442826263],[5.215942946,47.439853698],[5.214731008,47.436385379],[5.215415578,47.434934182],[5.215500085,47.431361923],[5.221266133,47.422391495],[5.229195145,47.418707843],[5.23732187,47.416734479],[5.248781685,47.410040231],[5.251392525,47.408020181],[5.251782364,47.403185604],[5.247307815,47.398905332],[5.246531191,47.397622625],[5.244008779,47.397375052],[5.24381151,47.397541862],[5.241266556,47.397547724],[5.237694315,47.397091505],[5.236900713,47.396921261],[5.237196224,47.396406756],[5.236257759,47.394575953],[5.236066689,47.394732724],[5.23530424,47.393177703],[5.230984394,47.388929872],[5.229528766,47.38820673],[5.227328844,47.386962898],[5.221777843,47.391822297],[5.217640698,47.394879442],[5.215048109,47.397516168],[5.214695548,47.397778642],[5.21042581,47.399249454],[5.20911909,47.399371549],[5.207730641,47.39924843],[5.201950551,47.399670534],[5.198003216,47.400702509],[5.190747482,47.403773428],[5.184986302,47.403567541],[5.181779263,47.404486879],[5.181071243,47.404885594],[5.179963931,47.40583842],[5.178806224,47.407445071],[5.177503885,47.409836084],[5.17896075,47.411310896],[5.179355111,47.41383132],[5.179411087,47.416023081],[5.179749509,47.416351739],[5.179646018,47.416840869],[5.181298125,47.418184117],[5.181545014,47.41818669],[5.181605408,47.418724979],[5.181255016,47.419471793],[5.179499887,47.420261145],[5.179050711,47.420602759],[5.179624521,47.421433108],[5.179126012,47.422095336],[5.179417951,47.422585161],[5.18089399,47.423934414],[5.181129268,47.424270405],[5.181228957,47.426034484],[5.182362249,47.426654408],[5.181743235,47.426997416],[5.181343262,47.427342617],[5.181522138,47.428509056],[5.18145974,47.429029833],[5.182873338,47.429655303],[5.184113688,47.430327235],[5.184749606,47.429910054],[5.185761929,47.429513715],[5.18766627,47.43133302],[5.188836944,47.432083659],[5.189324125,47.431859264],[5.189707869,47.432188842],[5.193713442,47.432713138],[5.193582751,47.433248719],[5.194392186,47.433342419],[5.197398979,47.434589644],[5.197535602,47.434458287],[5.199063595,47.435178662],[5.2010007,47.43496913],[5.201789109,47.435551268],[5.203669341,47.436088412],[5.20507259,47.43638692],[5.205619148,47.436251385],[5.206254204,47.43674995],[5.20722156,47.437066603],[5.207441246,47.438854505],[5.207930558,47.439583661],[5.208576192,47.441141945],[5.210449789,47.440643491],[5.211936995,47.446474121],[5.212889934,47.446404674],[5.212954191,47.447670505],[5.213141798,47.447809222],[5.214107639,47.449367688],[5.214572151,47.450905068],[5.214998263,47.451930772],[5.216837635,47.453868822],[5.217700225,47.454980758],[5.218468806,47.456258377]]]],&quot;type&quot;:&quot;MultiPolygon&quot;}"/>
    <s v="47.417985549, 5.213578936"/>
  </r>
  <r>
    <x v="0"/>
    <x v="350"/>
    <s v="21054"/>
    <s v="CA Beaune, Côte et Sud - Communauté Beaune-Chagny-Nolay"/>
    <s v="200006682"/>
    <s v="CA"/>
    <s v="Côte-d'Or"/>
    <s v="21"/>
    <s v="Bourgogne-Franche-Comté"/>
    <s v="27"/>
    <s v="BT &lt;= 36 kVA"/>
    <n v="94"/>
    <n v="228.27099999999999"/>
    <n v="0"/>
    <n v="0"/>
    <n v="0"/>
    <n v="0"/>
    <n v="0"/>
    <n v="0"/>
    <n v="0"/>
    <n v="0"/>
    <n v="0"/>
    <n v="0"/>
    <s v="{&quot;coordinates&quot;:[[[[4.787119999,47.040298353],[4.787325158,47.042396179],[4.787096646,47.042855397],[4.788108938,47.043666441],[4.789448322,47.044527342],[4.792672659,47.045892117],[4.79339126,47.046741895],[4.793614091,47.04761918],[4.794625613,47.04855986],[4.794922813,47.049137002],[4.795224085,47.04944031],[4.794711403,47.050386658],[4.794656066,47.050862111],[4.794249466,47.051314203],[4.793956954,47.051829362],[4.793904481,47.052351599],[4.793512641,47.053367206],[4.788640618,47.055256463],[4.787140918,47.055411154],[4.790328006,47.058891975],[4.794062222,47.058165835],[4.799670359,47.057641837],[4.80069179,47.057370163],[4.801571727,47.056531534],[4.802567607,47.05498325],[4.803362246,47.054235993],[4.804542663,47.053559251],[4.806243086,47.052790614],[4.807190647,47.052795606],[4.809167297,47.052564741],[4.810116775,47.05258769],[4.812002794,47.052326676],[4.814954036,47.05208312],[4.818244037,47.051570292],[4.823837159,47.050939976],[4.824882524,47.050720839],[4.826966202,47.050542009],[4.828012324,47.050656941],[4.828342052,47.050783205],[4.829755229,47.050920227],[4.830701142,47.050255931],[4.831636393,47.048967703],[4.833738806,47.047559178],[4.838222188,47.045696679],[4.839531993,47.045316498],[4.839803935,47.045061808],[4.845672283,47.042566352],[4.849055338,47.041218113],[4.850506879,47.040481609],[4.859827246,47.040518306],[4.861043965,47.040731954],[4.866628702,47.041998994],[4.867809106,47.042113195],[4.86891056,47.042001716],[4.873680204,47.040956308],[4.883143424,47.040891544],[4.883055447,47.039691601],[4.881098509,47.039483938],[4.880885298,47.038847097],[4.8792885,47.036912524],[4.880219078,47.036550651],[4.880028428,47.036220539],[4.878566132,47.034930385],[4.878071805,47.034276497],[4.87967516,47.033301193],[4.879329501,47.032377416],[4.878509989,47.03221964],[4.878045932,47.031640007],[4.877247808,47.03156653],[4.876804548,47.031622367],[4.875004144,47.032461242],[4.874444519,47.032580199],[4.874025521,47.032804041],[4.87341625,47.032858956],[4.872521866,47.031529794],[4.871284058,47.031121184],[4.87060486,47.030336074],[4.869976038,47.029787898],[4.870241394,47.029539542],[4.869100642,47.028698858],[4.869011513,47.027874466],[4.867593507,47.027621834],[4.866608313,47.027316257],[4.86637505,47.027159725],[4.86483245,47.026959505],[4.862621381,47.02681418],[4.86251698,47.026536683],[4.863765616,47.025890629],[4.862669499,47.025193256],[4.865391348,47.023885792],[4.865141593,47.023594436],[4.864488881,47.023113261],[4.862888461,47.022302455],[4.860344889,47.021941811],[4.859172809,47.021903055],[4.858680351,47.020336766],[4.859004943,47.020240581],[4.864252657,47.019590389],[4.866858035,47.0194177],[4.867619695,47.019698971],[4.869897033,47.019560339],[4.873437897,47.018909443],[4.874828088,47.018897681],[4.875007821,47.019371172],[4.877869512,47.018390746],[4.87734903,47.01758598],[4.876350251,47.016582753],[4.87877634,47.016257805],[4.8787018,47.016045579],[4.880114128,47.015574991],[4.882492129,47.014930137],[4.883934661,47.014836356],[4.891551464,47.01301327],[4.894045177,47.011544935],[4.894118122,47.010508954],[4.894760313,47.010161591],[4.895846786,47.010093316],[4.896588932,47.010230623],[4.89460448,47.005982681],[4.894242144,47.004623324],[4.894688945,47.003399283],[4.895155492,47.00206324],[4.897358865,47.001528103],[4.896541019,47.00005646],[4.896215548,46.99922245],[4.895105506,46.999025442],[4.894039423,46.997303889],[4.893377512,46.995882799],[4.892927696,46.996043281],[4.892537095,46.996015466],[4.892210436,46.996309915],[4.891463965,46.996381593],[4.891237661,46.995519827],[4.890292379,46.995665003],[4.889739631,46.996006378],[4.888241714,46.996383934],[4.887201039,46.996813432],[4.886512098,46.996912056],[4.883547696,46.997741299],[4.879572183,46.999098477],[4.879173766,46.999149094],[4.8767119,46.999899727],[4.876762255,47.00017449],[4.871852105,47.001694288],[4.870026643,47.002581246],[4.869951501,47.002350111],[4.868245306,47.003109024],[4.868176235,47.00293903],[4.867408819,47.003512518],[4.866122259,47.003844933],[4.864445659,47.004167425],[4.862062684,47.004812895],[4.861116752,47.005327979],[4.860521987,47.00480172],[4.859931907,47.004602295],[4.859674463,47.004160652],[4.859222062,47.003753671],[4.859018418,47.003306658],[4.858752525,47.003039864],[4.856861016,47.001553724],[4.853642071,46.999320684],[4.853299627,46.999008277],[4.852650354,46.998155039],[4.849850412,46.999267153],[4.848201328,46.999699741],[4.848337624,47.000182074],[4.846353771,47.000642511],[4.84627184,47.001172465],[4.844373219,47.001701749],[4.844117897,47.001202402],[4.838219254,47.002523106],[4.837367887,47.002611412],[4.836885518,47.00162755],[4.834247264,47.002127009],[4.832947352,47.000169986],[4.829527869,47.001116724],[4.829709103,47.001337195],[4.824849211,47.002826255],[4.824744548,47.002611771],[4.822201954,47.005443737],[4.821932143,47.005601995],[4.822114748,47.005902607],[4.819530854,47.006931305],[4.820119972,47.007692009],[4.820546344,47.007998684],[4.818398719,47.009358188],[4.818683819,47.009613962],[4.817735839,47.01027821],[4.817011078,47.010964152],[4.817445767,47.011048266],[4.81724122,47.011386501],[4.816552192,47.011961106],[4.815830011,47.01178515],[4.813675884,47.013194193],[4.813297253,47.013760298],[4.812816999,47.013770543],[4.808338266,47.015875185],[4.808685038,47.016164239],[4.808083413,47.01640421],[4.807735264,47.016703248],[4.807075732,47.016236273],[4.806153206,47.015897687],[4.805373426,47.016441222],[4.804893181,47.017082733],[4.80352037,47.01761301],[4.801571857,47.01888622],[4.799962269,47.019702927],[4.798786383,47.020613718],[4.797813752,47.021539341],[4.797126654,47.021390639],[4.796908832,47.021611967],[4.796162946,47.022071155],[4.795325807,47.022479525],[4.794885114,47.02296908],[4.794363404,47.023160905],[4.793627104,47.023870284],[4.793199679,47.025235875],[4.793393275,47.02638559],[4.793279218,47.027194266],[4.792892749,47.027256103],[4.792603036,47.028129645],[4.792308523,47.028263898],[4.791885647,47.028736953],[4.791569263,47.029402876],[4.791041559,47.030011737],[4.790783976,47.030703762],[4.790256355,47.031514344],[4.78962429,47.032075285],[4.78861225,47.033571488],[4.788907503,47.03449179],[4.788863497,47.03531018],[4.788643233,47.035420758],[4.788288155,47.035954886],[4.787723788,47.03629503],[4.787516118,47.036626949],[4.787522611,47.037340092],[4.787250562,47.03751811],[4.786899742,47.038221472],[4.787186706,47.03889155],[4.787119999,47.040298353]]]],&quot;type&quot;:&quot;MultiPolygon&quot;}"/>
    <s v="47.025576567, 4.837332378"/>
  </r>
  <r>
    <x v="0"/>
    <x v="603"/>
    <s v="21053"/>
    <s v="CC Mirebellois et Fontenois"/>
    <s v="200072825"/>
    <s v="CC"/>
    <s v="Côte-d'Or"/>
    <s v="21"/>
    <s v="Bourgogne-Franche-Comté"/>
    <s v="27"/>
    <s v="BT &lt;= 36 kVA"/>
    <m/>
    <m/>
    <n v="0"/>
    <n v="0"/>
    <n v="0"/>
    <n v="0"/>
    <n v="0"/>
    <n v="0"/>
    <n v="0"/>
    <n v="0"/>
    <n v="0"/>
    <n v="0"/>
    <s v="{&quot;coordinates&quot;:[[[[5.379160625,47.450413324],[5.378251204,47.450324743],[5.375754865,47.450946704],[5.375294737,47.45092998],[5.375105043,47.450694295],[5.37471152,47.44957479],[5.374253265,47.447833396],[5.367653155,47.449293532],[5.367569977,47.450024698],[5.35830873,47.450008312],[5.358316123,47.448035885],[5.358770248,47.446862227],[5.353975004,47.446711667],[5.35390819,47.447970231],[5.347969969,47.447187815],[5.34813231,47.446015586],[5.342273532,47.446829809],[5.342462221,47.44537698],[5.335475473,47.445440866],[5.335026406,47.447624769],[5.334305643,47.447475325],[5.332333423,47.447305936],[5.328143918,47.446428917],[5.327332722,47.446672088],[5.326765292,47.447148131],[5.325929213,47.448194199],[5.325177732,47.448773875],[5.328177812,47.451575011],[5.329309955,47.453061715],[5.331740718,47.454517895],[5.332870761,47.455830797],[5.33275333,47.456670682],[5.331123395,47.457325633],[5.330890646,47.45759146],[5.329476636,47.458479812],[5.328695704,47.460857629],[5.32858802,47.461618061],[5.327824579,47.464125199],[5.328138591,47.464261209],[5.328080637,47.464577566],[5.325542777,47.467420044],[5.323717262,47.468443515],[5.323282495,47.468738571],[5.32228111,47.469657312],[5.321308146,47.470374651],[5.32102838,47.470385632],[5.320006162,47.471315574],[5.320138305,47.471759618],[5.319752346,47.472385093],[5.319413115,47.472648512],[5.318595348,47.472995305],[5.315686242,47.473356691],[5.315627432,47.473256097],[5.314590704,47.473577498],[5.313746302,47.473985124],[5.310608536,47.474712948],[5.312002385,47.476508004],[5.313101238,47.477222834],[5.313617241,47.47745213],[5.314915964,47.477504665],[5.316661496,47.477415015],[5.316640158,47.478088155],[5.319106536,47.479489856],[5.319863057,47.480700444],[5.322279978,47.481600554],[5.324625024,47.482342652],[5.325486741,47.481537458],[5.326647417,47.48070377],[5.327875716,47.480295583],[5.32895533,47.48007317],[5.331622276,47.479818073],[5.33265351,47.479644323],[5.332943018,47.479337736],[5.335983542,47.478421243],[5.336744144,47.477982717],[5.337200683,47.477516968],[5.337606347,47.477954604],[5.342003966,47.477820305],[5.342576728,47.475610502],[5.342767518,47.475295967],[5.344887452,47.474295088],[5.345756483,47.473969588],[5.347959759,47.473447875],[5.350378732,47.473241468],[5.354423308,47.472639216],[5.358987605,47.472258641],[5.363041426,47.47171894],[5.364582769,47.471793013],[5.364459432,47.471256073],[5.363619472,47.470672445],[5.363240367,47.469907447],[5.364936832,47.469585714],[5.366970916,47.469450715],[5.367076148,47.469277466],[5.367052638,47.468475529],[5.368456302,47.468531635],[5.368562446,47.468829368],[5.370894112,47.468936805],[5.372671611,47.468706967],[5.373031645,47.4684997],[5.37311633,47.467923403],[5.373745871,47.467863738],[5.375536958,47.466833862],[5.377152784,47.466404622],[5.379516838,47.466047423],[5.379602996,47.465565651],[5.379418392,47.465266829],[5.378691808,47.46508445],[5.378289005,47.465105289],[5.378108724,47.465531345],[5.377610767,47.465622569],[5.377254221,47.464980531],[5.376666242,47.464659322],[5.376607593,47.464474999],[5.37601865,47.464580682],[5.375720039,47.464824531],[5.375191336,47.464881249],[5.374733317,47.465064406],[5.374199942,47.465135625],[5.373808878,47.46539126],[5.372135309,47.465626205],[5.371159044,47.466192747],[5.370563493,47.466659669],[5.36976553,47.466814605],[5.36897185,47.46709643],[5.368346372,47.466977672],[5.368206623,47.466580658],[5.368543691,47.466304527],[5.367804673,47.465750395],[5.367818197,47.465275515],[5.367071468,47.465177228],[5.366935562,47.465016987],[5.367213986,47.464435855],[5.367949096,47.464061573],[5.368574444,47.463938079],[5.369217006,47.463603495],[5.369552139,47.463284172],[5.370260808,47.46309323],[5.370192236,47.462654242],[5.37116344,47.462244511],[5.371504304,47.462234865],[5.371864595,47.461884402],[5.372215947,47.461991616],[5.374971703,47.460290056],[5.375775106,47.459990877],[5.376543902,47.460049031],[5.377106467,47.459918666],[5.377328267,47.460218534],[5.3776617,47.460281068],[5.378142974,47.459994756],[5.378168128,47.459425073],[5.378918566,47.45939893],[5.379018128,47.459159141],[5.378480101,47.459124207],[5.378305363,47.458718011],[5.378994232,47.45856164],[5.379266106,47.458792937],[5.379726742,47.458819544],[5.380185619,47.458985775],[5.380890942,47.458960542],[5.381781282,47.459542117],[5.383899837,47.460030993],[5.384132739,47.460012714],[5.38508441,47.459614971],[5.385554146,47.459279331],[5.386174467,47.459015352],[5.386036113,47.458801147],[5.38529863,47.45852177],[5.385281823,47.457906112],[5.384631588,47.457677178],[5.384368578,47.457466425],[5.384097053,47.456945143],[5.384148208,47.456543333],[5.383837411,47.456302938],[5.383807444,47.455898287],[5.383094852,47.45516269],[5.381276413,47.454341649],[5.381185632,47.454002183],[5.380283716,47.452948933],[5.38010807,47.451775455],[5.379296988,47.451689373],[5.379138361,47.451555727],[5.379551224,47.450538626],[5.379160625,47.450413324]]]],&quot;type&quot;:&quot;MultiPolygon&quot;}"/>
    <s v="47.462096204, 5.347585709"/>
  </r>
  <r>
    <x v="0"/>
    <x v="604"/>
    <s v="21049"/>
    <s v="CC Tille et Venelle"/>
    <s v="200070910"/>
    <s v="CC"/>
    <s v="Côte-d'Or"/>
    <s v="21"/>
    <s v="Bourgogne-Franche-Comté"/>
    <s v="27"/>
    <s v="BT &lt;= 36 kVA"/>
    <m/>
    <m/>
    <n v="0"/>
    <n v="0"/>
    <n v="0"/>
    <n v="0"/>
    <n v="0"/>
    <n v="0"/>
    <n v="0"/>
    <n v="0"/>
    <n v="0"/>
    <n v="0"/>
    <s v="{&quot;coordinates&quot;:[[[[4.944059358,47.630967262],[4.946767802,47.631967481],[4.949557503,47.632782607],[4.950996157,47.633367237],[4.952261492,47.634092504],[4.952900726,47.635362151],[4.953647776,47.635609866],[4.953984118,47.635263898],[4.954901431,47.634595777],[4.955500019,47.63442729],[4.957123745,47.634207413],[4.957631489,47.634068349],[4.959597277,47.63326106],[4.958746263,47.632539727],[4.958072263,47.631559713],[4.957813139,47.631031934],[4.95775839,47.630265729],[4.95805711,47.629658368],[4.958225857,47.62899376],[4.958512754,47.628608989],[4.958452827,47.628355187],[4.960438241,47.627616878],[4.96108871,47.627739213],[4.961481761,47.627525524],[4.961184916,47.626877733],[4.961345264,47.626203356],[4.961657992,47.625761419],[4.962363185,47.625235453],[4.964455246,47.624468267],[4.965773673,47.624212881],[4.966770391,47.624190696],[4.968855669,47.624433775],[4.96934051,47.62454355],[4.970059996,47.624840246],[4.970910671,47.624974455],[4.970866947,47.62689211],[4.971463197,47.62684423],[4.971243502,47.626196961],[4.971155951,47.62552135],[4.971275041,47.624851255],[4.971196887,47.624646386],[4.971634467,47.624305856],[4.970673413,47.62327403],[4.970085753,47.621821721],[4.96972759,47.620127834],[4.969410448,47.620014333],[4.968607879,47.619412902],[4.968350612,47.618828387],[4.968432859,47.618494758],[4.970283743,47.616867153],[4.969750605,47.615699341],[4.969791965,47.615160211],[4.97019282,47.614223345],[4.971924727,47.611867498],[4.972515541,47.610812163],[4.97269037,47.610066386],[4.973169569,47.609882711],[4.973533331,47.6099621],[4.97396419,47.609623471],[4.974648701,47.609735248],[4.974755878,47.609465118],[4.97521718,47.609697719],[4.975738016,47.609524134],[4.977276481,47.609433258],[4.97731997,47.609097575],[4.978364153,47.608890802],[4.978638048,47.60877271],[4.979318222,47.608767483],[4.979530965,47.608580195],[4.980303923,47.607056223],[4.981111297,47.606245673],[4.981235061,47.605706036],[4.980403136,47.60510068],[4.980066413,47.604529239],[4.980129307,47.604214834],[4.978009323,47.601685547],[4.974311958,47.599513359],[4.972784238,47.598302045],[4.97348001,47.598146219],[4.97361534,47.597989963],[4.973539214,47.596650558],[4.972836091,47.595922318],[4.970322807,47.597037147],[4.968308629,47.597827466],[4.96757069,47.598717794],[4.967392731,47.599198904],[4.96700715,47.599789759],[4.967973691,47.601200592],[4.967944233,47.60202675],[4.968184082,47.602646679],[4.968002082,47.60352403],[4.967364249,47.604387455],[4.966601866,47.605195348],[4.966393621,47.605577921],[4.966600378,47.60714292],[4.966935769,47.607501028],[4.967229298,47.608023711],[4.967276991,47.608378562],[4.96709104,47.608643709],[4.966379095,47.608436909],[4.964919966,47.608186858],[4.963194348,47.608546334],[4.962766495,47.608533719],[4.962321738,47.608858133],[4.961959561,47.608640024],[4.961253295,47.608840973],[4.960582537,47.608558713],[4.95952113,47.608878164],[4.959150748,47.608653881],[4.957670799,47.608597674],[4.956865703,47.608427493],[4.956203654,47.608454795],[4.956018706,47.608639773],[4.955678725,47.609463021],[4.95556673,47.609531525],[4.955345758,47.609787335],[4.954362348,47.609802001],[4.953681326,47.610075413],[4.952820877,47.610903758],[4.950181565,47.613045772],[4.949758399,47.613563358],[4.949636022,47.613894942],[4.94927396,47.616013286],[4.949365409,47.617350627],[4.949081115,47.618499758],[4.951446909,47.619685662],[4.95214082,47.620125154],[4.951841049,47.620339955],[4.952307983,47.620617569],[4.95205165,47.620782123],[4.954361983,47.622230907],[4.95456357,47.622280655],[4.952394652,47.624224845],[4.949753542,47.625752796],[4.948289689,47.626770344],[4.947832061,47.626310682],[4.947177184,47.626650241],[4.946389147,47.627209906],[4.944842751,47.629108451],[4.944500698,47.62970029],[4.944319587,47.63050554],[4.944059358,47.630967262]]]],&quot;type&quot;:&quot;MultiPolygon&quot;}"/>
    <s v="47.616311744, 4.962156157"/>
  </r>
  <r>
    <x v="0"/>
    <x v="352"/>
    <s v="21048"/>
    <s v="CC de Gevrey-Chambertin et de Nuits-Saint-Georges"/>
    <s v="200070894"/>
    <s v="CC"/>
    <s v="Côte-d'Or"/>
    <s v="21"/>
    <s v="Bourgogne-Franche-Comté"/>
    <s v="27"/>
    <s v="BT &lt;= 36 kVA"/>
    <n v="12"/>
    <n v="38.661999999999999"/>
    <n v="0"/>
    <n v="0"/>
    <n v="0"/>
    <n v="0"/>
    <n v="0"/>
    <n v="0"/>
    <n v="0"/>
    <n v="0"/>
    <n v="0"/>
    <n v="0"/>
    <s v="{&quot;coordinates&quot;:[[[[5.074840632,47.201088435],[5.07027227,47.200909006],[5.070396934,47.199718906],[5.067170312,47.200616781],[5.064383902,47.201212228],[5.062961418,47.201884189],[5.061656207,47.200341315],[5.060505027,47.199609813],[5.060060796,47.200914552],[5.05969322,47.201426315],[5.058623708,47.202172998],[5.05807146,47.202452085],[5.057222367,47.202363601],[5.052897945,47.203383227],[5.049157999,47.203653878],[5.048398139,47.20382672],[5.046937749,47.204377571],[5.045061925,47.204951048],[5.039209385,47.20589986],[5.039563323,47.206172807],[5.040478346,47.206605179],[5.042902045,47.208311379],[5.041460944,47.209166211],[5.042309101,47.210759686],[5.042664094,47.210711101],[5.044492485,47.213612917],[5.045873788,47.213199487],[5.04706482,47.214489684],[5.047869434,47.215696643],[5.048978857,47.21539695],[5.049980505,47.217090322],[5.052940997,47.216424615],[5.053482122,47.216992294],[5.053825754,47.216922263],[5.054572907,47.218004115],[5.055683987,47.21913084],[5.056123896,47.219815576],[5.05928992,47.218681365],[5.062442425,47.217060092],[5.064339192,47.219092238],[5.066227166,47.217313268],[5.066520873,47.217561092],[5.067431431,47.217109869],[5.068198103,47.216870142],[5.068436304,47.217118052],[5.069081342,47.216018635],[5.07110834,47.215007992],[5.07052545,47.214389806],[5.071933853,47.213689192],[5.071344664,47.212872994],[5.072353636,47.212440683],[5.072338794,47.212089722],[5.072089306,47.211788887],[5.074079759,47.211481295],[5.075226138,47.211186088],[5.075122088,47.210955602],[5.076368061,47.210604565],[5.075569755,47.208719539],[5.075702041,47.208380351],[5.073469701,47.204706319],[5.075995821,47.203287682],[5.074840632,47.201088435]]]],&quot;type&quot;:&quot;MultiPolygon&quot;}"/>
    <s v="47.209301901, 5.059598976"/>
  </r>
  <r>
    <x v="0"/>
    <x v="605"/>
    <s v="21046"/>
    <s v="CC du Pays Arnay Liernais"/>
    <s v="200071173"/>
    <s v="CC"/>
    <s v="Côte-d'Or"/>
    <s v="21"/>
    <s v="Bourgogne-Franche-Comté"/>
    <s v="27"/>
    <s v="BT &lt;= 36 kVA"/>
    <m/>
    <m/>
    <n v="0"/>
    <n v="0"/>
    <n v="0"/>
    <n v="0"/>
    <n v="0"/>
    <n v="0"/>
    <n v="0"/>
    <n v="0"/>
    <n v="0"/>
    <n v="0"/>
    <s v="{&quot;coordinates&quot;:[[[[4.297367621,47.164606786],[4.297557307,47.164479504],[4.298284209,47.164511873],[4.299154562,47.164744319],[4.299943279,47.164712055],[4.300427293,47.164800261],[4.301331898,47.164592006],[4.301611149,47.163964882],[4.301523139,47.163382406],[4.301340038,47.163289921],[4.302299653,47.162464258],[4.301997529,47.162199334],[4.301324754,47.162056531],[4.300573855,47.161357246],[4.299775241,47.160375764],[4.300257313,47.159893132],[4.300343765,47.159482474],[4.300928527,47.158661031],[4.30139468,47.157575296],[4.302883064,47.156785098],[4.304290333,47.155590609],[4.304499069,47.155216385],[4.304902442,47.15508488],[4.305292083,47.155312794],[4.306135642,47.155533784],[4.308493003,47.155852918],[4.308883059,47.156097022],[4.311327307,47.155754212],[4.313509389,47.155163109],[4.314093708,47.154928671],[4.314695584,47.155143339],[4.316392508,47.153876975],[4.316607515,47.153870928],[4.317245375,47.153398155],[4.317706622,47.152936394],[4.318237969,47.15339766],[4.319077368,47.153932849],[4.320155216,47.15417898],[4.321635244,47.154192704],[4.324554289,47.153142764],[4.325265131,47.152796069],[4.328076623,47.151083661],[4.330104227,47.150879392],[4.330042961,47.150643286],[4.330918193,47.150542282],[4.332941221,47.15015433],[4.332322945,47.14943751],[4.332124576,47.149421785],[4.331567772,47.148734869],[4.331197305,47.147950362],[4.33165759,47.146121713],[4.331939251,47.145343208],[4.332255728,47.144905561],[4.32325071,47.142258093],[4.321227054,47.141104365],[4.321892137,47.139597567],[4.321374953,47.139440497],[4.321548187,47.1389712],[4.319431169,47.137985986],[4.319572699,47.137676427],[4.318281263,47.137100471],[4.317974407,47.137934156],[4.316861253,47.137633483],[4.317354079,47.136579782],[4.316423881,47.136204988],[4.316688262,47.13611644],[4.316849612,47.135753534],[4.317398543,47.13526826],[4.314774695,47.134484124],[4.312482738,47.134484033],[4.311359444,47.134413031],[4.308437227,47.133833828],[4.308166418,47.133657706],[4.307049419,47.133410108],[4.306585048,47.13368548],[4.30520102,47.133580445],[4.303664714,47.133834576],[4.302817104,47.133813509],[4.301758479,47.133632735],[4.301285869,47.133622744],[4.300734254,47.133346215],[4.299875199,47.133397289],[4.299048978,47.133059006],[4.297353975,47.13253147],[4.295137412,47.132041264],[4.293953927,47.131658321],[4.292480603,47.130962558],[4.292415891,47.130739977],[4.291625725,47.130250869],[4.290021448,47.12964838],[4.289278282,47.12941265],[4.288468448,47.129478399],[4.288383875,47.129527963],[4.289395816,47.13162277],[4.290758216,47.135124612],[4.288854394,47.135243981],[4.289036307,47.136118961],[4.286865988,47.13629709],[4.286348287,47.136444212],[4.285546259,47.136509852],[4.284243066,47.13636495],[4.282049226,47.135444743],[4.280200952,47.134904248],[4.279297764,47.135321226],[4.279975553,47.136358212],[4.280057576,47.136700363],[4.280652195,47.136735202],[4.281038102,47.138258935],[4.281564387,47.138249506],[4.281645241,47.138652897],[4.27765346,47.139485804],[4.278003687,47.140064504],[4.2783829,47.140140452],[4.279189541,47.140044198],[4.279559083,47.139824013],[4.279859464,47.140303313],[4.279541128,47.140623779],[4.279838961,47.141106709],[4.278460011,47.141721627],[4.278156525,47.142446211],[4.277640254,47.143157836],[4.277727425,47.143550353],[4.277540832,47.143695579],[4.2765309,47.144014665],[4.276293916,47.144261291],[4.275381302,47.144566687],[4.277502362,47.145746242],[4.276845949,47.146337854],[4.27654404,47.146796793],[4.276506502,47.147217699],[4.276293446,47.147472164],[4.276389207,47.148561505],[4.277266285,47.148647272],[4.27803471,47.148603673],[4.279208766,47.148745573],[4.280822751,47.148738527],[4.283008527,47.148411778],[4.283063266,47.148659685],[4.28208821,47.149060369],[4.282042299,47.149294084],[4.28158015,47.149396447],[4.278652479,47.150553442],[4.278880001,47.151074967],[4.279395749,47.151450141],[4.280017754,47.15185295],[4.281639765,47.152512109],[4.282325243,47.152641379],[4.283623298,47.153274386],[4.284159034,47.153710544],[4.284801103,47.153789858],[4.284240531,47.154139136],[4.283991865,47.154560585],[4.283983756,47.155106324],[4.283715386,47.155476668],[4.283526715,47.156255814],[4.283751776,47.157003359],[4.285204503,47.15996399],[4.286166922,47.161569534],[4.286705067,47.161770648],[4.286941674,47.161175549],[4.287541702,47.160983393],[4.287040707,47.160016523],[4.287287208,47.1596149],[4.28869837,47.158510604],[4.289231823,47.158682044],[4.289102393,47.159010335],[4.289649606,47.159259956],[4.290429571,47.159251263],[4.29145484,47.159948452],[4.291731643,47.160371257],[4.291728925,47.161083511],[4.293246544,47.161116089],[4.295080346,47.160847075],[4.29562251,47.161543328],[4.29538705,47.161798078],[4.294886643,47.163057947],[4.29555038,47.163703318],[4.296487001,47.164386147],[4.297367621,47.164606786]]]],&quot;type&quot;:&quot;MultiPolygon&quot;}"/>
    <s v="47.146276905, 4.30158502"/>
  </r>
  <r>
    <x v="0"/>
    <x v="606"/>
    <s v="21045"/>
    <s v="CC Ouche et Montagne"/>
    <s v="200039055"/>
    <s v="CC"/>
    <s v="Côte-d'Or"/>
    <s v="21"/>
    <s v="Bourgogne-Franche-Comté"/>
    <s v="27"/>
    <s v="BT &lt;= 36 kVA"/>
    <m/>
    <m/>
    <n v="0"/>
    <n v="0"/>
    <n v="0"/>
    <n v="0"/>
    <n v="0"/>
    <n v="0"/>
    <n v="0"/>
    <n v="0"/>
    <n v="0"/>
    <n v="0"/>
    <s v="{&quot;coordinates&quot;:[[[[4.699406485,47.258448485],[4.705192685,47.261019919],[4.706501086,47.259860686],[4.706355587,47.258694023],[4.705110781,47.256562021],[4.705544639,47.255479584],[4.708101157,47.256352327],[4.711390011,47.256545161],[4.712737109,47.256275843],[4.71376853,47.255356535],[4.718488063,47.256449194],[4.72059746,47.257063552],[4.7208342,47.256897954],[4.72178629,47.257098134],[4.721128781,47.257919217],[4.722737311,47.258874143],[4.723746712,47.259828949],[4.723956146,47.259636737],[4.725368554,47.259011517],[4.7253835,47.259353473],[4.725791524,47.259661666],[4.727062494,47.258957487],[4.728882565,47.259494062],[4.729781152,47.260125399],[4.73024697,47.260296743],[4.730355196,47.260576976],[4.731050742,47.261145598],[4.731238258,47.261998246],[4.731648432,47.262699892],[4.73199461,47.26301619],[4.731918602,47.265049685],[4.731605275,47.265876492],[4.731222481,47.266354052],[4.731198314,47.266589435],[4.73160307,47.266916566],[4.73232085,47.267310158],[4.732358606,47.26774272],[4.733955607,47.268324872],[4.734745307,47.270453477],[4.735093541,47.273002895],[4.735664726,47.273073591],[4.736668488,47.273388138],[4.737047421,47.273404976],[4.749420082,47.266646495],[4.749841002,47.266166497],[4.750569606,47.264857919],[4.751245984,47.264220978],[4.752050231,47.263814423],[4.752709229,47.263618968],[4.753599401,47.262886933],[4.755046394,47.262234712],[4.755915035,47.261533599],[4.755766414,47.260871297],[4.755892416,47.260598346],[4.755782582,47.260070529],[4.756227202,47.259023745],[4.756116778,47.258437405],[4.756274826,47.257364343],[4.757645079,47.256676328],[4.757586579,47.256505223],[4.759731438,47.255885582],[4.761478726,47.253709606],[4.765418115,47.253653298],[4.769526317,47.251292644],[4.774676583,47.247299519],[4.774964912,47.247020457],[4.776647012,47.243659287],[4.776454737,47.243042697],[4.776512891,47.242761754],[4.776885664,47.242158116],[4.776679752,47.241368842],[4.776758838,47.240721079],[4.776631611,47.24043217],[4.776634777,47.239847704],[4.777021373,47.239342907],[4.777925782,47.238663577],[4.778378664,47.23788491],[4.77931159,47.236790004],[4.774906632,47.235281677],[4.766866987,47.238303175],[4.761928192,47.239298643],[4.761906768,47.239613239],[4.760780683,47.239626746],[4.760336922,47.239803678],[4.760238828,47.240038393],[4.758872902,47.240278844],[4.75885491,47.24041599],[4.757998131,47.240659511],[4.757010982,47.240393525],[4.756086094,47.239847438],[4.747827639,47.244040622],[4.747530485,47.244377379],[4.747462335,47.244680968],[4.746538469,47.24493892],[4.7462333,47.245355036],[4.745573727,47.245445111],[4.745429701,47.245733632],[4.745008301,47.245950687],[4.744596188,47.245802007],[4.742964727,47.24634252],[4.742321684,47.246902377],[4.740855337,47.246703787],[4.739941312,47.246164614],[4.737823924,47.246606088],[4.737058565,47.24620604],[4.735616296,47.246219535],[4.734792451,47.246383145],[4.733835819,47.246447882],[4.732832449,47.246744732],[4.732431819,47.246664273],[4.731631537,47.246287223],[4.73031928,47.246724635],[4.730235647,47.246878964],[4.72907058,47.247124165],[4.728477264,47.247425667],[4.726706537,47.247918497],[4.725191598,47.247523229],[4.724783113,47.246785515],[4.724297475,47.246527999],[4.724380332,47.246266529],[4.724165537,47.245588965],[4.724079548,47.244062139],[4.723912732,47.24347841],[4.72394822,47.243100583],[4.723330482,47.241525832],[4.722225239,47.239755713],[4.72185451,47.240606766],[4.721233737,47.24128864],[4.719469096,47.241843405],[4.717769865,47.242253098],[4.716963008,47.242575714],[4.714792537,47.242929308],[4.713741433,47.243223096],[4.712950883,47.243602172],[4.710027885,47.244618733],[4.709367307,47.244969753],[4.707130513,47.242822671],[4.707147858,47.242536065],[4.705010088,47.246674569],[4.704426584,47.24866598],[4.703702057,47.250548701],[4.702108509,47.252971849],[4.70204087,47.253592362],[4.701528369,47.254740774],[4.701399198,47.255339678],[4.700403317,47.256260153],[4.700146169,47.256618706],[4.699406485,47.258448485]]]],&quot;type&quot;:&quot;MultiPolygon&quot;}"/>
    <s v="47.252354232, 4.740516493"/>
  </r>
  <r>
    <x v="0"/>
    <x v="607"/>
    <s v="21044"/>
    <s v="CC du Pays Châtillonnais"/>
    <s v="242101434"/>
    <s v="CC"/>
    <s v="Côte-d'Or"/>
    <s v="21"/>
    <s v="Bourgogne-Franche-Comté"/>
    <s v="27"/>
    <s v="BT &lt;= 36 kVA"/>
    <m/>
    <m/>
    <n v="0"/>
    <n v="0"/>
    <n v="0"/>
    <n v="0"/>
    <n v="0"/>
    <n v="0"/>
    <n v="0"/>
    <n v="0"/>
    <n v="0"/>
    <n v="0"/>
    <s v="{&quot;coordinates&quot;:[[[[4.446140485,47.844678094],[4.446178695,47.844214947],[4.454913108,47.84471002],[4.455928151,47.844373371],[4.458658677,47.844667998],[4.460176798,47.844684213],[4.464306644,47.844224056],[4.465292694,47.843274683],[4.465457191,47.843081796],[4.464394783,47.84116244],[4.464464464,47.840682689],[4.464774451,47.840092819],[4.464963243,47.839374839],[4.464964678,47.838456664],[4.466285692,47.837973875],[4.467017015,47.837343621],[4.468942577,47.835129438],[4.470177305,47.833077809],[4.470413811,47.832831801],[4.470515537,47.830709752],[4.470485481,47.828269796],[4.470792126,47.827612433],[4.471351253,47.825742084],[4.471369675,47.824813786],[4.47198777,47.82415791],[4.471577291,47.823477139],[4.472232493,47.822617359],[4.472763921,47.821198327],[4.47265829,47.821052027],[4.470854148,47.819852253],[4.469908242,47.819430239],[4.469397388,47.819564466],[4.468344858,47.819539848],[4.46725281,47.819197056],[4.465223184,47.818780462],[4.464910798,47.816949831],[4.46428629,47.815771216],[4.464033475,47.814549249],[4.463603053,47.813671561],[4.462253444,47.811732344],[4.461463921,47.809358547],[4.461373241,47.808830379],[4.46085456,47.807557706],[4.460467528,47.807720959],[4.459682866,47.805957401],[4.459923349,47.805907597],[4.46001783,47.805504044],[4.460038338,47.804158035],[4.45993593,47.80247149],[4.459272913,47.802849718],[4.45948447,47.801746174],[4.458946819,47.801969811],[4.458138751,47.802125696],[4.456131916,47.802319881],[4.453185305,47.802007191],[4.450535093,47.801440512],[4.447980352,47.800992317],[4.446741739,47.800694356],[4.445953455,47.800398928],[4.444781282,47.800234252],[4.444094145,47.800022181],[4.443471239,47.799616678],[4.440777966,47.798684842],[4.438242054,47.798035467],[4.43443784,47.796523906],[4.43306358,47.796638839],[4.432351502,47.796836581],[4.430648225,47.797037423],[4.429461387,47.797068111],[4.428143029,47.796977066],[4.427325812,47.796692669],[4.427005668,47.796461625],[4.426476846,47.795821743],[4.425188638,47.796206488],[4.424397008,47.796776917],[4.424247151,47.797067692],[4.424108893,47.797841716],[4.424140345,47.798268012],[4.425030515,47.79977937],[4.425243072,47.800382597],[4.42532132,47.801108978],[4.42439777,47.801495576],[4.423167289,47.800997432],[4.4220446,47.801082175],[4.421866865,47.801180649],[4.421593882,47.801764566],[4.421115982,47.802430183],[4.420386286,47.802923317],[4.419229217,47.803473832],[4.417876859,47.803616224],[4.416814036,47.803994544],[4.416400642,47.804225482],[4.416029898,47.804502711],[4.416160527,47.805444501],[4.41779249,47.807268298],[4.418482537,47.808441858],[4.417167336,47.811036723],[4.417501753,47.812002149],[4.41793836,47.813943008],[4.417681785,47.81474545],[4.4169935,47.815997788],[4.415610377,47.817255813],[4.415210998,47.818670276],[4.414600152,47.81891889],[4.413418021,47.81899436],[4.41251956,47.819484971],[4.41208826,47.819902437],[4.411927441,47.82023833],[4.411989588,47.820716463],[4.412502533,47.82110815],[4.413408384,47.821548209],[4.414166707,47.822069253],[4.414460829,47.822373556],[4.414527964,47.822837225],[4.414434773,47.823755603],[4.41404113,47.824484073],[4.413750026,47.824796335],[4.412354583,47.825803318],[4.411799855,47.826558023],[4.411641122,47.827174736],[4.411828923,47.828005112],[4.412153068,47.828482788],[4.412531569,47.82879238],[4.413722072,47.828922955],[4.414475343,47.829099301],[4.415741198,47.829498991],[4.417159916,47.830066049],[4.417989388,47.830241451],[4.420377697,47.831472751],[4.420780632,47.83189364],[4.42112718,47.831855235],[4.421330669,47.831516113],[4.421679371,47.831408368],[4.423124923,47.831175697],[4.424515185,47.830127244],[4.424648139,47.82965125],[4.424685806,47.828662427],[4.424926961,47.828483067],[4.42492164,47.827386748],[4.425724214,47.828005297],[4.427411885,47.827633703],[4.429405628,47.826913596],[4.430627684,47.826577336],[4.432421707,47.827576205],[4.434489586,47.828962362],[4.435297252,47.829566382],[4.436472928,47.830728483],[4.436766717,47.831112849],[4.437470267,47.832758704],[4.438176944,47.833876127],[4.440576907,47.836549819],[4.441925923,47.838325436],[4.442862171,47.84030865],[4.44292751,47.840597694],[4.442746463,47.840971682],[4.443728623,47.840901086],[4.4437934,47.84175993],[4.44421303,47.841752062],[4.44415287,47.842884288],[4.444929593,47.842879222],[4.444863294,47.844670431],[4.446140485,47.844678094]]]],&quot;type&quot;:&quot;MultiPolygon&quot;}"/>
    <s v="47.8200231, 4.443299111"/>
  </r>
  <r>
    <x v="0"/>
    <x v="354"/>
    <s v="21043"/>
    <s v="CC du Pays Châtillonnais"/>
    <s v="242101434"/>
    <s v="CC"/>
    <s v="Côte-d'Or"/>
    <s v="21"/>
    <s v="Bourgogne-Franche-Comté"/>
    <s v="27"/>
    <s v="BT &lt;= 36 kVA"/>
    <m/>
    <m/>
    <n v="0"/>
    <n v="0"/>
    <n v="0"/>
    <n v="0"/>
    <n v="0"/>
    <n v="0"/>
    <n v="0"/>
    <n v="0"/>
    <n v="0"/>
    <n v="0"/>
    <s v="{&quot;coordinates&quot;:[[[[4.61709414,47.598415683],[4.618539449,47.598145366],[4.620771124,47.598261149],[4.62377274,47.598089787],[4.623945746,47.599183054],[4.624175146,47.599898306],[4.623583286,47.600045187],[4.623618529,47.600854072],[4.623846564,47.601524328],[4.624664838,47.601643486],[4.624530243,47.602338594],[4.623951016,47.603076801],[4.623279072,47.603611924],[4.622663771,47.604828686],[4.622335977,47.60512494],[4.621665296,47.605527691],[4.620328731,47.605658788],[4.621102568,47.607337912],[4.621198884,47.608010901],[4.621006098,47.608194538],[4.621365813,47.608817053],[4.622348697,47.610012503],[4.625680508,47.61314332],[4.628611492,47.611065991],[4.629876594,47.610509056],[4.630383766,47.611204211],[4.630653951,47.611288667],[4.636310029,47.609781652],[4.637549835,47.610747401],[4.638422916,47.610954826],[4.641959893,47.611199537],[4.644511304,47.611734421],[4.644789721,47.61199879],[4.646193708,47.612150961],[4.646214265,47.612644939],[4.646365133,47.613047049],[4.646935767,47.613935705],[4.647976227,47.614904157],[4.648785621,47.61515832],[4.649456458,47.61528029],[4.651425028,47.614655562],[4.651630139,47.614786806],[4.652544507,47.615893848],[4.65125772,47.616908691],[4.650686346,47.617549683],[4.650171891,47.617964792],[4.650113596,47.618146577],[4.650543689,47.618620361],[4.65151334,47.617768467],[4.651969776,47.617974483],[4.654196339,47.617165098],[4.654649724,47.616885881],[4.656479737,47.616129786],[4.657207476,47.616024928],[4.660469116,47.616050615],[4.661408891,47.616256021],[4.662422113,47.616596321],[4.664329285,47.617592802],[4.665072268,47.617677642],[4.665858264,47.617561996],[4.667631285,47.617031615],[4.670935955,47.61651531],[4.671450235,47.616100109],[4.672574419,47.615942662],[4.672546697,47.615312842],[4.672986135,47.614719544],[4.673634851,47.614346521],[4.674553825,47.61405785],[4.674942778,47.61402076],[4.675035863,47.613592677],[4.674798976,47.613256658],[4.675140018,47.612838522],[4.675086455,47.612404439],[4.675526118,47.612244177],[4.6754165,47.611678553],[4.675511522,47.611354878],[4.676507687,47.611363986],[4.676612076,47.61099966],[4.676928102,47.61084567],[4.677185326,47.610515161],[4.677157905,47.610193243],[4.677876654,47.610272046],[4.677876865,47.609897513],[4.678227253,47.609778137],[4.679005572,47.609719229],[4.678946911,47.609420268],[4.679366349,47.609380023],[4.679613104,47.608717443],[4.679816874,47.608592969],[4.680311025,47.608684892],[4.680408898,47.608156799],[4.681011985,47.607860916],[4.680849858,47.607447304],[4.681114973,47.607326446],[4.681205706,47.606994723],[4.681627036,47.606592516],[4.681658738,47.606373282],[4.681038527,47.605997779],[4.680881897,47.605547175],[4.681210845,47.605382182],[4.681176745,47.6048911],[4.680926777,47.604477853],[4.681040774,47.603997242],[4.680721932,47.603637204],[4.680959985,47.603164711],[4.680399666,47.602999017],[4.680307343,47.602603306],[4.679973312,47.602267793],[4.680038989,47.601943634],[4.679532789,47.601001082],[4.679502755,47.600723316],[4.679681074,47.600256185],[4.680464258,47.599764142],[4.680466517,47.59928604],[4.680641401,47.599006224],[4.680537054,47.598778145],[4.680821312,47.598209551],[4.681502037,47.59767756],[4.682603511,47.597234935],[4.682659853,47.596910908],[4.682023627,47.59695339],[4.681921798,47.596720774],[4.68231653,47.596575535],[4.68318971,47.596576451],[4.683761787,47.596145949],[4.68376552,47.595715541],[4.682938018,47.595812106],[4.682689108,47.595600518],[4.68299231,47.595338654],[4.682868431,47.594659797],[4.683004132,47.594235589],[4.683731398,47.594000019],[4.68349039,47.593785617],[4.683720428,47.593398761],[4.683415717,47.593316726],[4.683379044,47.593039955],[4.683888828,47.592830028],[4.68356998,47.592510512],[4.684154858,47.592403038],[4.684100806,47.592166132],[4.682090808,47.591860199],[4.681215123,47.591608121],[4.678422415,47.590195196],[4.678020157,47.589633777],[4.677545978,47.589366896],[4.663430962,47.589490609],[4.663077751,47.589003168],[4.661412462,47.588946759],[4.65749162,47.589025019],[4.656290442,47.588914228],[4.656280805,47.588689285],[4.655408082,47.588527006],[4.653923041,47.588015974],[4.652557341,47.587189022],[4.649621768,47.586977566],[4.647409472,47.586571263],[4.645011961,47.588014079],[4.642952284,47.589584434],[4.642377006,47.590135421],[4.641729749,47.590553271],[4.640915312,47.590164985],[4.639905441,47.589869472],[4.638913501,47.590678383],[4.6354809,47.58858199],[4.633837438,47.587845146],[4.632441928,47.58690314],[4.631556886,47.585985493],[4.630739889,47.585552158],[4.630121,47.585069233],[4.629560478,47.584405427],[4.628454439,47.583437724],[4.626699797,47.584372415],[4.625021079,47.585530198],[4.624327606,47.586443767],[4.623207874,47.588220356],[4.622126137,47.589366187],[4.620889548,47.591550413],[4.621042834,47.591996638],[4.620422483,47.593044209],[4.620290813,47.593091052],[4.619305211,47.594910748],[4.61709414,47.598415683]]]],&quot;type&quot;:&quot;MultiPolygon&quot;}"/>
    <s v="47.600910696, 4.651478467"/>
  </r>
  <r>
    <x v="0"/>
    <x v="608"/>
    <s v="21040"/>
    <s v="CC des Terres d'Auxois"/>
    <s v="200071017"/>
    <s v="CC"/>
    <s v="Côte-d'Or"/>
    <s v="21"/>
    <s v="Bourgogne-Franche-Comté"/>
    <s v="27"/>
    <s v="BT &gt; 36 kVA"/>
    <n v="1"/>
    <n v="115.834"/>
    <n v="0"/>
    <n v="0"/>
    <n v="0"/>
    <n v="0"/>
    <n v="0"/>
    <n v="0"/>
    <n v="0"/>
    <n v="0"/>
    <n v="0"/>
    <n v="0"/>
    <s v="{&quot;coordinates&quot;:[[[[4.633523078,47.345188343],[4.633211002,47.345598819],[4.631608842,47.346845897],[4.630972556,47.347443703],[4.629425629,47.34841895],[4.628513651,47.348752285],[4.62748644,47.350047967],[4.627190153,47.350631983],[4.626103511,47.351892467],[4.625463115,47.351921238],[4.623786421,47.353519503],[4.623185965,47.354212205],[4.62244463,47.354715984],[4.621959621,47.354757872],[4.6200171,47.355984318],[4.619496832,47.356219375],[4.619333317,47.355982145],[4.617773887,47.356821439],[4.616838622,47.357532273],[4.61599261,47.357863688],[4.6152061,47.358059207],[4.614715353,47.358968235],[4.613735579,47.359303291],[4.613543632,47.359441918],[4.6129982,47.359987934],[4.612902042,47.360712293],[4.612356696,47.361129546],[4.611685095,47.361270322],[4.610490715,47.362360164],[4.610646637,47.362963073],[4.610117936,47.363141477],[4.608463253,47.364704981],[4.607896126,47.365061285],[4.610161065,47.366609229],[4.610758977,47.367145686],[4.60984348,47.367596867],[4.610900772,47.368336752],[4.611345522,47.368979775],[4.611928792,47.369601067],[4.61203703,47.370203734],[4.611858727,47.37088601],[4.611559288,47.371374577],[4.610852755,47.37207768],[4.610192301,47.372903495],[4.610285331,47.373485664],[4.610878588,47.374173451],[4.611136162,47.375643834],[4.611379334,47.37592859],[4.612162861,47.376506585],[4.613155116,47.378911286],[4.613664745,47.378931224],[4.613703743,47.380799908],[4.615734093,47.381926012],[4.616638251,47.382147544],[4.616528311,47.383425836],[4.616863043,47.38428286],[4.616811981,47.384523976],[4.617066216,47.385173227],[4.617377824,47.384911378],[4.617415893,47.384591208],[4.617929146,47.384597572],[4.618537646,47.384377508],[4.618374987,47.383863845],[4.61889053,47.383858467],[4.619262345,47.383571465],[4.619630433,47.383863468],[4.619998365,47.383667457],[4.62106725,47.383635448],[4.622201901,47.384112137],[4.623609373,47.384009651],[4.624092342,47.384285629],[4.624618476,47.385198484],[4.624673945,47.386066592],[4.62503464,47.386244331],[4.62534814,47.386614514],[4.625647099,47.387510731],[4.62635325,47.387625109],[4.626823189,47.38795078],[4.626785346,47.389237977],[4.627186894,47.389362915],[4.627446582,47.389662713],[4.627752985,47.390496693],[4.627805218,47.391212677],[4.628011919,47.391819351],[4.62836813,47.392284369],[4.628777357,47.39239929],[4.628797079,47.392742964],[4.629149744,47.392916302],[4.629824684,47.393440777],[4.630899777,47.393519342],[4.632180428,47.394034406],[4.63651524,47.391608129],[4.637023556,47.391103052],[4.638286163,47.390376654],[4.637148202,47.389496787],[4.636865206,47.388869592],[4.637903204,47.388430885],[4.642212875,47.385942606],[4.642676578,47.38545614],[4.642349119,47.385413046],[4.642739405,47.384261319],[4.642346536,47.383943626],[4.641990114,47.383084275],[4.642178844,47.382363988],[4.64198779,47.381622954],[4.641610686,47.380736881],[4.641448739,47.380036853],[4.641094492,47.379853671],[4.641827125,47.379579507],[4.641678326,47.379222347],[4.642123368,47.378777564],[4.643750352,47.378100873],[4.644160633,47.378425519],[4.644685921,47.378307337],[4.646635119,47.377117316],[4.647866853,47.377946242],[4.64998172,47.376671877],[4.65011419,47.376669096],[4.650194933,47.378345407],[4.654246872,47.377902436],[4.653915869,47.377743272],[4.65405393,47.377491894],[4.654539985,47.377349015],[4.654276866,47.376898054],[4.654518914,47.376537147],[4.654080041,47.376361511],[4.654148271,47.376166952],[4.65372859,47.376011751],[4.65356684,47.375365759],[4.653178334,47.375232623],[4.65342333,47.375010338],[4.654722894,47.374985541],[4.654607499,47.374295669],[4.654869482,47.374194695],[4.657224591,47.374142229],[4.657072047,47.373237691],[4.656322308,47.372652307],[4.656909465,47.371493213],[4.655771983,47.371012398],[4.655252781,47.370422822],[4.655321926,47.369184673],[4.65565478,47.368503722],[4.654681469,47.368272673],[4.654634012,47.367894275],[4.654823107,47.367665579],[4.654220203,47.367497683],[4.653602294,47.367014852],[4.653082456,47.367090679],[4.652585064,47.366088392],[4.654441184,47.364091879],[4.65496813,47.363388355],[4.654996017,47.362445225],[4.654758652,47.362397282],[4.655103214,47.36020707],[4.654701331,47.359980486],[4.655146108,47.35940689],[4.655428397,47.358678034],[4.655403364,47.357394398],[4.655810508,47.356847447],[4.655372167,47.355910957],[4.655419207,47.355460079],[4.65565668,47.354825503],[4.654924279,47.354750398],[4.652477143,47.354798736],[4.647772048,47.354713393],[4.645666993,47.354466802],[4.644213357,47.353814774],[4.644273207,47.353433052],[4.643555105,47.353434209],[4.643594763,47.353041967],[4.643188177,47.352961279],[4.642667046,47.353207258],[4.642245029,47.353271751],[4.641045994,47.353057288],[4.640782655,47.352764771],[4.637481586,47.352007277],[4.636563558,47.35088299],[4.636532225,47.347423138],[4.635448904,47.347566254],[4.635054063,47.346912709],[4.634518432,47.347073317],[4.634284018,47.347467395],[4.633953008,47.347473852],[4.633674647,47.347164423],[4.633523078,47.345188343]]]],&quot;type&quot;:&quot;MultiPolygon&quot;}"/>
    <s v="47.369100142, 4.632784703"/>
  </r>
  <r>
    <x v="0"/>
    <x v="357"/>
    <s v="21039"/>
    <s v="CC des Vallées de la Tille et de l'Ignon"/>
    <s v="242100154"/>
    <s v="CC"/>
    <s v="Côte-d'Or"/>
    <s v="21"/>
    <s v="Bourgogne-Franche-Comté"/>
    <s v="27"/>
    <s v="BT &lt;= 36 kVA"/>
    <m/>
    <m/>
    <n v="0"/>
    <n v="0"/>
    <n v="0"/>
    <n v="0"/>
    <n v="0"/>
    <n v="0"/>
    <n v="0"/>
    <n v="0"/>
    <n v="0"/>
    <n v="0"/>
    <s v="{&quot;coordinates&quot;:[[[[5.006635753,47.591911023],[5.006153178,47.592103903],[5.004994659,47.592976501],[5.004276622,47.593811808],[5.005559549,47.594727093],[5.006895587,47.595247973],[5.008400886,47.595702897],[5.010203282,47.59598701],[5.015573988,47.596398612],[5.02230016,47.597098032],[5.02551833,47.597608586],[5.028879665,47.597821227],[5.029637525,47.597727013],[5.031337562,47.597729852],[5.033435752,47.59742139],[5.036982227,47.597217282],[5.037210203,47.598273093],[5.037230921,47.599304608],[5.037500167,47.599732107],[5.038265591,47.599556668],[5.040284305,47.598700218],[5.041235862,47.598136126],[5.04159702,47.597694007],[5.042240207,47.597386517],[5.043261899,47.59705619],[5.043637101,47.596842525],[5.04531308,47.595592198],[5.044856402,47.59499872],[5.044572331,47.594428328],[5.044519609,47.594094296],[5.04409808,47.593583938],[5.045102672,47.592913533],[5.046271898,47.591642353],[5.047216585,47.591008095],[5.048292445,47.590428253],[5.050157881,47.58968326],[5.050889989,47.58961547],[5.051235481,47.589219514],[5.050477797,47.588932989],[5.049888989,47.588607476],[5.050345257,47.588358146],[5.049255135,47.587697475],[5.048268936,47.586691908],[5.047821062,47.586014545],[5.047713959,47.58558152],[5.045898992,47.585209066],[5.045952259,47.585036151],[5.045289766,47.584730816],[5.048426464,47.58188087],[5.046360454,47.580892438],[5.047552738,47.579293071],[5.046386544,47.578516654],[5.04400344,47.575913873],[5.043845057,47.575252132],[5.044216343,47.574557699],[5.043287199,47.574269632],[5.039915579,47.574238593],[5.038143452,47.574070573],[5.036407346,47.573625466],[5.03605274,47.573398444],[5.036179307,47.573123406],[5.035335622,47.573085904],[5.034622762,47.573234304],[5.033626476,47.573242671],[5.031747303,47.573757142],[5.030574005,47.573659614],[5.029427323,47.57408746],[5.028588439,47.574106552],[5.028051267,47.574607523],[5.026116278,47.576038602],[5.02526595,47.576563906],[5.024031768,47.577670332],[5.023399138,47.578604237],[5.022296284,47.579842527],[5.021211981,47.580763536],[5.020558988,47.58151319],[5.020251836,47.5825756],[5.019625718,47.582875473],[5.018017247,47.583381424],[5.017570408,47.58427066],[5.0171181,47.584627841],[5.015468534,47.584681557],[5.014775879,47.585088801],[5.014105364,47.585942265],[5.012638059,47.587301996],[5.011779783,47.588543159],[5.011244646,47.589106137],[5.009582032,47.590443979],[5.007889209,47.591369927],[5.006635753,47.591911023]]]],&quot;type&quot;:&quot;MultiPolygon&quot;}"/>
    <s v="47.587193014, 5.030538212"/>
  </r>
  <r>
    <x v="0"/>
    <x v="357"/>
    <s v="21039"/>
    <s v="CC des Vallées de la Tille et de l'Ignon"/>
    <s v="242100154"/>
    <s v="CC"/>
    <s v="Côte-d'Or"/>
    <s v="21"/>
    <s v="Bourgogne-Franche-Comté"/>
    <s v="27"/>
    <s v="HTA"/>
    <n v="0"/>
    <n v="0"/>
    <n v="2"/>
    <n v="36030.995999999999"/>
    <n v="0"/>
    <n v="0"/>
    <n v="0"/>
    <n v="0"/>
    <n v="0"/>
    <n v="0"/>
    <n v="0"/>
    <n v="0"/>
    <s v="{&quot;coordinates&quot;:[[[[5.006635753,47.591911023],[5.006153178,47.592103903],[5.004994659,47.592976501],[5.004276622,47.593811808],[5.005559549,47.594727093],[5.006895587,47.595247973],[5.008400886,47.595702897],[5.010203282,47.59598701],[5.015573988,47.596398612],[5.02230016,47.597098032],[5.02551833,47.597608586],[5.028879665,47.597821227],[5.029637525,47.597727013],[5.031337562,47.597729852],[5.033435752,47.59742139],[5.036982227,47.597217282],[5.037210203,47.598273093],[5.037230921,47.599304608],[5.037500167,47.599732107],[5.038265591,47.599556668],[5.040284305,47.598700218],[5.041235862,47.598136126],[5.04159702,47.597694007],[5.042240207,47.597386517],[5.043261899,47.59705619],[5.043637101,47.596842525],[5.04531308,47.595592198],[5.044856402,47.59499872],[5.044572331,47.594428328],[5.044519609,47.594094296],[5.04409808,47.593583938],[5.045102672,47.592913533],[5.046271898,47.591642353],[5.047216585,47.591008095],[5.048292445,47.590428253],[5.050157881,47.58968326],[5.050889989,47.58961547],[5.051235481,47.589219514],[5.050477797,47.588932989],[5.049888989,47.588607476],[5.050345257,47.588358146],[5.049255135,47.587697475],[5.048268936,47.586691908],[5.047821062,47.586014545],[5.047713959,47.58558152],[5.045898992,47.585209066],[5.045952259,47.585036151],[5.045289766,47.584730816],[5.048426464,47.58188087],[5.046360454,47.580892438],[5.047552738,47.579293071],[5.046386544,47.578516654],[5.04400344,47.575913873],[5.043845057,47.575252132],[5.044216343,47.574557699],[5.043287199,47.574269632],[5.039915579,47.574238593],[5.038143452,47.574070573],[5.036407346,47.573625466],[5.03605274,47.573398444],[5.036179307,47.573123406],[5.035335622,47.573085904],[5.034622762,47.573234304],[5.033626476,47.573242671],[5.031747303,47.573757142],[5.030574005,47.573659614],[5.029427323,47.57408746],[5.028588439,47.574106552],[5.028051267,47.574607523],[5.026116278,47.576038602],[5.02526595,47.576563906],[5.024031768,47.577670332],[5.023399138,47.578604237],[5.022296284,47.579842527],[5.021211981,47.580763536],[5.020558988,47.58151319],[5.020251836,47.5825756],[5.019625718,47.582875473],[5.018017247,47.583381424],[5.017570408,47.58427066],[5.0171181,47.584627841],[5.015468534,47.584681557],[5.014775879,47.585088801],[5.014105364,47.585942265],[5.012638059,47.587301996],[5.011779783,47.588543159],[5.011244646,47.589106137],[5.009582032,47.590443979],[5.007889209,47.591369927],[5.006635753,47.591911023]]]],&quot;type&quot;:&quot;MultiPolygon&quot;}"/>
    <s v="47.587193014, 5.030538212"/>
  </r>
  <r>
    <x v="0"/>
    <x v="358"/>
    <s v="21038"/>
    <s v="CC Auxonne Pontailler Val de Saône"/>
    <s v="200070902"/>
    <s v="CC"/>
    <s v="Côte-d'Or"/>
    <s v="21"/>
    <s v="Bourgogne-Franche-Comté"/>
    <s v="27"/>
    <s v="BT &lt;= 36 kVA"/>
    <m/>
    <m/>
    <n v="0"/>
    <n v="0"/>
    <n v="0"/>
    <n v="0"/>
    <n v="0"/>
    <n v="0"/>
    <n v="0"/>
    <n v="0"/>
    <n v="0"/>
    <n v="0"/>
    <s v="{&quot;coordinates&quot;:[[[[5.357898706,47.164111875],[5.357224401,47.164847962],[5.355856897,47.167700362],[5.355452952,47.170542144],[5.355912597,47.173952695],[5.35568066,47.174417665],[5.355069123,47.175414556],[5.354812695,47.176346576],[5.35483788,47.177344923],[5.355157138,47.178573266],[5.355520168,47.1793828],[5.356015942,47.180206745],[5.356694896,47.180929686],[5.358500911,47.182350217],[5.360034992,47.183381765],[5.360423469,47.183744927],[5.361144124,47.185024516],[5.361432343,47.186233661],[5.361465851,47.18702738],[5.362097051,47.187953017],[5.362601926,47.18840837],[5.363155511,47.188678988],[5.363923312,47.188863268],[5.364632929,47.188865892],[5.366886941,47.188625294],[5.367199339,47.188037967],[5.369362666,47.187509153],[5.372604368,47.187347304],[5.373549343,47.187414403],[5.374395043,47.187597018],[5.375276559,47.187872563],[5.376587524,47.188867043],[5.379058562,47.191294995],[5.379267236,47.191382578],[5.381536357,47.193243592],[5.382724008,47.194610724],[5.383064091,47.195099105],[5.383849488,47.195587326],[5.384963623,47.197052324],[5.385887152,47.199104883],[5.386683308,47.20007203],[5.386795573,47.200904653],[5.386672956,47.201566483],[5.385676433,47.202757004],[5.384540651,47.204325067],[5.383933792,47.205572397],[5.383624796,47.206920774],[5.383382268,47.208904566],[5.382969669,47.209585864],[5.382603874,47.210518389],[5.38252642,47.211992597],[5.382369793,47.212634401],[5.381304029,47.213760547],[5.380932953,47.214604906],[5.380773392,47.215181017],[5.380769363,47.215687282],[5.381648317,47.218102853],[5.382339206,47.218897459],[5.383501669,47.219504026],[5.384677614,47.219758139],[5.386040176,47.219897614],[5.387067204,47.219804405],[5.388002703,47.219585177],[5.38837105,47.219484814],[5.388863167,47.219075667],[5.391332372,47.216572172],[5.392486111,47.215881847],[5.394363562,47.215414336],[5.395720582,47.215342149],[5.397048274,47.215383138],[5.398839561,47.215682018],[5.400085675,47.216086738],[5.400694444,47.216368649],[5.401687747,47.217091129],[5.402643149,47.218089096],[5.403212522,47.218908621],[5.403479326,47.219701995],[5.403551701,47.220315662],[5.403413681,47.221191289],[5.40297289,47.222599196],[5.402361658,47.223891743],[5.402110914,47.224671529],[5.402208404,47.225433288],[5.40284371,47.226720703],[5.403181773,47.226800158],[5.404081501,47.226755376],[5.405290924,47.226835658],[5.405547363,47.228637107],[5.406648757,47.230527291],[5.407970352,47.231397819],[5.409480233,47.23142318],[5.409628436,47.231307513],[5.410562568,47.228194233],[5.410829285,47.227950003],[5.411929393,47.227302035],[5.411982434,47.226332693],[5.412963566,47.225774556],[5.413652256,47.224975715],[5.41466513,47.225184288],[5.414235357,47.225594949],[5.414775003,47.226217789],[5.417715035,47.225618773],[5.419961866,47.225306169],[5.422403368,47.224854347],[5.42312763,47.224642853],[5.423834521,47.2251901],[5.425999952,47.224099981],[5.426568832,47.223932249],[5.42894324,47.224456242],[5.430079118,47.225103443],[5.430945966,47.225326647],[5.43198446,47.225222892],[5.433129413,47.224842181],[5.434251923,47.223323451],[5.435475368,47.222020555],[5.436093002,47.221675214],[5.436694593,47.221588707],[5.43780458,47.221780625],[5.438992868,47.22174571],[5.439458274,47.221280159],[5.440537737,47.21966319],[5.441256302,47.219241837],[5.442103092,47.218907846],[5.443455758,47.217603935],[5.443749767,47.217150085],[5.444534421,47.217253325],[5.446002415,47.217353844],[5.447703207,47.217631369],[5.448301482,47.217879932],[5.448673647,47.217836939],[5.451825107,47.212323729],[5.452486125,47.210963181],[5.453362361,47.209569248],[5.453109859,47.209394454],[5.451005284,47.209068813],[5.450575047,47.209083319],[5.44991011,47.208907335],[5.449319862,47.208368585],[5.448064993,47.208502296],[5.447543206,47.208363805],[5.447429994,47.208083375],[5.447886623,47.207980954],[5.447986097,47.207669009],[5.447667987,47.207446051],[5.447217566,47.20739432],[5.446776326,47.207515328],[5.445642792,47.207323097],[5.445070846,47.207389213],[5.444787251,47.207052931],[5.444932782,47.206358118],[5.445565653,47.206004292],[5.445753809,47.20569498],[5.446523053,47.205085169],[5.447349127,47.204620968],[5.447804579,47.204028586],[5.448997373,47.203636785],[5.449261127,47.203217783],[5.446205084,47.199691246],[5.445738893,47.200046963],[5.445434953,47.200018253],[5.445063194,47.199660415],[5.444906392,47.199001705],[5.445114489,47.198811766],[5.445641613,47.198662828],[5.447032333,47.19783092],[5.44721204,47.197510974],[5.447771484,47.196910988],[5.447813791,47.196504775],[5.448891613,47.19571008],[5.449707735,47.195669401],[5.450678016,47.194835531],[5.452502282,47.193923221],[5.453207067,47.193412001],[5.454341331,47.193220434],[5.454527903,47.193110196],[5.455342017,47.192997462],[5.456390253,47.191732246],[5.456799959,47.190894897],[5.457011585,47.19017614],[5.457443613,47.189422982],[5.458020727,47.188780232],[5.458081402,47.188546559],[5.458636275,47.188111442],[5.459123874,47.187013923],[5.459090822,47.185943672],[5.458499525,47.184944723],[5.457733674,47.184578177],[5.45781936,47.18422688],[5.458597102,47.184217573],[5.459038347,47.183985726],[5.459186268,47.183608786],[5.459237133,47.182958288],[5.458432029,47.181327071],[5.457721223,47.18086298],[5.457525802,47.18043118],[5.457397296,47.179670999],[5.456181863,47.177816992],[5.456991791,47.176749566],[5.455673493,47.174955382],[5.454764405,47.174080248],[5.45352583,47.173307568],[5.453307257,47.172859138],[5.453428362,47.171401008],[5.453993605,47.170124415],[5.453780491,47.16965065],[5.452918286,47.16843944],[5.452909012,47.168264897],[5.452237974,47.167480176],[5.452326708,47.16702163],[5.452556033,47.166605142],[5.45247736,47.166298762],[5.451394118,47.164059997],[5.451344565,47.162884704],[5.451111114,47.162340207],[5.450600038,47.161498947],[5.450167911,47.161521607],[5.448645169,47.159661417],[5.446096545,47.158965012],[5.44487314,47.158545006],[5.444181034,47.158134485],[5.443386493,47.157910771],[5.443340008,47.15758479],[5.44181614,47.156769376],[5.44091277,47.157028025],[5.440444717,47.156898285],[5.440316568,47.156605551],[5.440507628,47.156305185],[5.440106171,47.154905824],[5.43948304,47.154238017],[5.439152634,47.154318841],[5.438874515,47.153892356],[5.437813045,47.153078854],[5.438281281,47.152163764],[5.437801182,47.15191267],[5.437540203,47.151922672],[5.436988951,47.151616328],[5.435701246,47.151170563],[5.435299422,47.151102459],[5.435237408,47.150782207],[5.434855397,47.150743408],[5.43297893,47.150182098],[5.43283583,47.150024779],[5.43210542,47.15013561],[5.43116283,47.150021211],[5.430796511,47.149891097],[5.43052922,47.149614787],[5.429062207,47.149084445],[5.428024742,47.148300077],[5.427250123,47.147898395],[5.426875907,47.147944075],[5.425723568,47.14739268],[5.42530504,47.14706999],[5.424725192,47.147064128],[5.424615018,47.146904308],[5.422839936,47.14680098],[5.422486703,47.146696687],[5.421888049,47.146213825],[5.421361673,47.146105046],[5.420991939,47.14622087],[5.420177395,47.14589834],[5.418992131,47.148020895],[5.4177006,47.150042973],[5.418810276,47.150380068],[5.418427415,47.150615951],[5.417802171,47.151217184],[5.417007654,47.151106782],[5.41644234,47.151955352],[5.41604695,47.15255988],[5.417116057,47.152904144],[5.416960077,47.153076736],[5.417391701,47.153544197],[5.416955923,47.153690208],[5.418172594,47.154996945],[5.419520695,47.15608295],[5.419718538,47.156312998],[5.419850621,47.156930828],[5.418286397,47.157442705],[5.418040445,47.157258695],[5.415659921,47.157854241],[5.415836819,47.158206329],[5.416226071,47.158258551],[5.41680063,47.158673491],[5.418533063,47.158671526],[5.418087128,47.158974477],[5.418141715,47.159337224],[5.418583311,47.159554975],[5.418956685,47.159488626],[5.42001393,47.159477331],[5.420403148,47.160732891],[5.419757829,47.160889598],[5.420648628,47.16284443],[5.421252312,47.163288463],[5.42065545,47.163495502],[5.418424538,47.164016813],[5.417942411,47.164397078],[5.416956462,47.164027664],[5.416350608,47.164476257],[5.416329456,47.164917146],[5.41650521,47.165154867],[5.416025627,47.166004339],[5.41625116,47.166144646],[5.415843884,47.166604402],[5.416058847,47.167156553],[5.415185497,47.16753146],[5.414138683,47.168308991],[5.415426038,47.16953682],[5.414784866,47.169759162],[5.414028208,47.17038112],[5.410838859,47.169003757],[5.410813524,47.168821442],[5.411265132,47.168494986],[5.410875757,47.168176141],[5.41014852,47.168482213],[5.409543862,47.168015626],[5.411335528,47.167324403],[5.412961291,47.166527623],[5.413013562,47.165837492],[5.412302581,47.165768546],[5.410198678,47.165915056],[5.409222496,47.164995943],[5.409143818,47.164772403],[5.409926596,47.164616498],[5.409578804,47.164311194],[5.407521711,47.164528738],[5.407233874,47.163821365],[5.406957142,47.163480349],[5.406115753,47.163772559],[5.405469446,47.162844755],[5.404870672,47.162478001],[5.40363435,47.162591052],[5.403310285,47.162520321],[5.402754907,47.162947978],[5.402347517,47.163495957],[5.400679029,47.163306301],[5.399234001,47.16332996],[5.398992828,47.163015209],[5.398343717,47.161250672],[5.396492277,47.159529949],[5.395548563,47.158857746],[5.394918642,47.15856004],[5.39490264,47.159120609],[5.393682723,47.159155755],[5.393764817,47.15969538],[5.394358941,47.161355696],[5.394982287,47.161504925],[5.395388909,47.161799146],[5.395821902,47.162359428],[5.396216124,47.163472642],[5.395999964,47.164342692],[5.395314362,47.165407101],[5.394993778,47.16621626],[5.394380425,47.167272863],[5.39405742,47.168206365],[5.394094196,47.168973902],[5.394481413,47.16963241],[5.394431523,47.170856593],[5.394776328,47.172283374],[5.392681362,47.172548266],[5.392928521,47.174304923],[5.391765684,47.174473066],[5.389159268,47.174555709],[5.388404056,47.175635014],[5.387979541,47.175742848],[5.387701649,47.175642298],[5.386416736,47.175977731],[5.3852772,47.175808466],[5.3851662,47.174436293],[5.38497189,47.173807107],[5.384467925,47.173045593],[5.384202084,47.17217289],[5.383089646,47.172375035],[5.382811163,47.171216169],[5.382497004,47.171071318],[5.381614644,47.171219175],[5.380792905,47.171155016],[5.380285288,47.171205086],[5.379559711,47.171015546],[5.379211207,47.170720977],[5.377956758,47.171176384],[5.377007384,47.171392234],[5.376867874,47.171223967],[5.375706891,47.170475905],[5.374812737,47.169338664],[5.372166692,47.168516546],[5.368899921,47.167122525],[5.368214684,47.166977124],[5.367323789,47.16705029],[5.366373981,47.166564424],[5.365114436,47.166152432],[5.361363681,47.165308506],[5.361369946,47.165120134],[5.357898706,47.164111875]]]],&quot;type&quot;:&quot;MultiPolygon&quot;}"/>
    <s v="47.188769135, 5.414341888"/>
  </r>
  <r>
    <x v="0"/>
    <x v="609"/>
    <s v="21037"/>
    <s v="CA Beaune, Côte et Sud - Communauté Beaune-Chagny-Nolay"/>
    <s v="200006682"/>
    <s v="CA"/>
    <s v="Côte-d'Or"/>
    <s v="21"/>
    <s v="Bourgogne-Franche-Comté"/>
    <s v="27"/>
    <s v="BT &lt;= 36 kVA"/>
    <m/>
    <m/>
    <n v="0"/>
    <n v="0"/>
    <n v="0"/>
    <n v="0"/>
    <n v="0"/>
    <n v="0"/>
    <n v="0"/>
    <n v="0"/>
    <n v="0"/>
    <n v="0"/>
    <s v="{&quot;coordinates&quot;:[[[[4.749496931,47.010836489],[4.749623613,47.010520275],[4.749262378,47.009814309],[4.749339229,47.009504254],[4.752565144,47.004848056],[4.752709048,47.004455028],[4.752464318,47.002592784],[4.752579601,47.00192642],[4.752523064,47.000792572],[4.75273082,46.99928458],[4.753168381,46.99824679],[4.75328319,46.997079719],[4.752757225,46.995392851],[4.752771869,46.9945461],[4.753590952,46.993787989],[4.754145269,46.992902414],[4.754245456,46.992420891],[4.755531286,46.99185199],[4.757915551,46.991307771],[4.757789417,46.990950367],[4.75889189,46.990775067],[4.758607501,46.988709902],[4.762210608,46.988619803],[4.762228426,46.988117015],[4.762035646,46.98708881],[4.762382454,46.986585499],[4.763369519,46.985941821],[4.763386679,46.985419229],[4.761718607,46.986204792],[4.760807266,46.985215473],[4.760498924,46.984718562],[4.759715023,46.984165866],[4.759419041,46.984088429],[4.758567706,46.983606098],[4.755563384,46.980689891],[4.754421357,46.980775708],[4.753200656,46.980424133],[4.752280777,46.980015744],[4.752404937,46.979908492],[4.751319384,46.979544038],[4.751047599,46.979643624],[4.750022203,46.979348489],[4.749124911,46.979717822],[4.748664347,46.97979865],[4.747830172,46.98085865],[4.747009043,46.981387112],[4.746132689,46.981713777],[4.744896115,46.981725283],[4.744421414,46.980839102],[4.744134834,46.979950976],[4.740190165,46.971420062],[4.739097079,46.970895308],[4.738954289,46.970628192],[4.738485708,46.970457845],[4.73464042,46.969728647],[4.734217907,46.969107307],[4.731765669,46.967178221],[4.729202606,46.967494954],[4.722502352,46.968851504],[4.717343259,46.969698419],[4.716878762,46.97006826],[4.716528805,46.970068066],[4.714687502,46.970458381],[4.712933413,46.970944631],[4.711238028,46.971249871],[4.709601239,46.97170281],[4.708252852,46.97229014],[4.707381801,46.972870388],[4.704501175,46.970139277],[4.702367627,46.969858295],[4.702304713,46.969949279],[4.703821691,46.971537976],[4.703174014,46.971776283],[4.703059147,46.972139103],[4.703149885,46.972722224],[4.701924293,46.973242825],[4.701947849,46.973781911],[4.700546537,46.974029519],[4.700719823,46.97439349],[4.699423939,46.97468906],[4.698844662,46.974970462],[4.697587877,46.976301973],[4.697097841,46.977121483],[4.697125522,46.977751464],[4.698002449,46.978273488],[4.698487913,46.979694619],[4.696432189,46.981819553],[4.696364283,46.98204569],[4.696757023,46.982316384],[4.696226497,46.982728533],[4.696587005,46.983187917],[4.69668005,46.98397183],[4.697418128,46.984678712],[4.697639247,46.984679962],[4.698569278,46.983287527],[4.699174709,46.982956214],[4.702322613,46.985511504],[4.70538041,46.985578013],[4.706618361,46.985440834],[4.710605742,46.986104926],[4.71192002,46.987628983],[4.712004944,46.988066293],[4.712624899,46.988193976],[4.714172468,46.988190806],[4.714249466,46.987755594],[4.714828417,46.987835245],[4.715642892,46.987581788],[4.717648403,46.987453787],[4.71911182,46.986874547],[4.719182953,46.986628535],[4.72069656,46.986593363],[4.721814211,46.986893685],[4.723790261,46.987204588],[4.724985487,46.988532157],[4.72490774,46.988570242],[4.727359157,46.991603567],[4.730903528,46.994643866],[4.731770321,46.995528716],[4.731426281,46.996005771],[4.732483306,46.996623898],[4.73244274,46.996877563],[4.733587696,46.99797886],[4.734367398,46.998321063],[4.734882164,46.999553392],[4.734787488,47.000130271],[4.735086066,47.000286981],[4.735771178,47.000428873],[4.736129092,47.000998044],[4.736708999,47.00359913],[4.737004569,47.003825225],[4.738949165,47.005958176],[4.742263613,47.008106447],[4.743213824,47.008585604],[4.744854687,47.009332587],[4.746156794,47.00982171],[4.749196586,47.010669035],[4.749496931,47.010836489]]]],&quot;type&quot;:&quot;MultiPolygon&quot;}"/>
    <s v="46.98509228, 4.731764999"/>
  </r>
  <r>
    <x v="0"/>
    <x v="610"/>
    <s v="21036"/>
    <s v="CC de Pouilly-en-Auxois/Bligny-sur-Ouche"/>
    <s v="200071207"/>
    <s v="CC"/>
    <s v="Côte-d'Or"/>
    <s v="21"/>
    <s v="Bourgogne-Franche-Comté"/>
    <s v="27"/>
    <s v="BT &lt;= 36 kVA"/>
    <m/>
    <m/>
    <n v="0"/>
    <n v="0"/>
    <n v="0"/>
    <n v="0"/>
    <n v="0"/>
    <n v="0"/>
    <n v="0"/>
    <n v="0"/>
    <n v="0"/>
    <n v="0"/>
    <s v="{&quot;coordinates&quot;:[[[[4.58981624,47.141807643],[4.589610345,47.142120236],[4.590666356,47.143065634],[4.590459293,47.143472794],[4.590161071,47.14454756],[4.590607393,47.145806596],[4.590713487,47.145779024],[4.591506161,47.144866748],[4.59184674,47.144154288],[4.592406785,47.144303266],[4.593033898,47.144622408],[4.59370733,47.144767117],[4.593905139,47.144360078],[4.596590764,47.143818787],[4.598565892,47.143797822],[4.600661884,47.143891313],[4.601821727,47.14330526],[4.607621264,47.139956084],[4.608291873,47.139697331],[4.609847603,47.139337115],[4.610423242,47.139124695],[4.611657418,47.13825115],[4.613676372,47.13868676],[4.620953441,47.138916421],[4.621455709,47.138197099],[4.622135681,47.137550924],[4.622393186,47.136943087],[4.622990972,47.136548394],[4.624528046,47.135969421],[4.624428569,47.135821337],[4.626312271,47.135229367],[4.626723207,47.134984961],[4.627092769,47.135031092],[4.627676207,47.134818474],[4.628321076,47.134455508],[4.628736435,47.134532506],[4.62955073,47.134274306],[4.630342411,47.13418481],[4.630463719,47.134443342],[4.631281509,47.134562385],[4.631726661,47.134751514],[4.632384115,47.134630579],[4.632403225,47.135653266],[4.631931691,47.137381654],[4.631606915,47.138074208],[4.631141157,47.138730927],[4.632972575,47.139460605],[4.633672753,47.139919876],[4.634468265,47.140171584],[4.634906965,47.140189699],[4.635545083,47.13986461],[4.635685612,47.139146734],[4.636210862,47.13888627],[4.637014243,47.139049602],[4.636841027,47.139212339],[4.638507833,47.140210804],[4.638701386,47.140022562],[4.64048466,47.139773071],[4.642629398,47.139303203],[4.643830517,47.13848741],[4.643692262,47.138238137],[4.643707423,47.137350937],[4.64401991,47.137341995],[4.643837089,47.136756571],[4.643615819,47.136511179],[4.64306626,47.134847671],[4.642678741,47.134126476],[4.642663914,47.13247158],[4.642522648,47.131776604],[4.641835666,47.131749436],[4.640582088,47.130621792],[4.639229533,47.130055644],[4.637292818,47.128284786],[4.636588293,47.128112855],[4.63616081,47.127809133],[4.636359909,47.127239906],[4.637357007,47.126272175],[4.63926738,47.125141112],[4.638389629,47.124781643],[4.637207628,47.124482305],[4.636261818,47.123792402],[4.635786697,47.123526272],[4.634885045,47.123725422],[4.634575106,47.12359833],[4.634090315,47.123100002],[4.633317494,47.122892097],[4.632950305,47.12252988],[4.632494397,47.122461574],[4.631876922,47.122155114],[4.631550442,47.121655443],[4.630950897,47.121548635],[4.630399224,47.121192613],[4.63092189,47.120677366],[4.629126184,47.119317712],[4.628553894,47.11875846],[4.62831245,47.119281444],[4.626494144,47.118873891],[4.62444978,47.119324953],[4.623122863,47.119113055],[4.62287198,47.11866723],[4.620395282,47.119394433],[4.619849708,47.119413781],[4.620310496,47.118987698],[4.620033496,47.117979424],[4.619315393,47.117700422],[4.619229543,47.117301805],[4.618728101,47.117164746],[4.618052151,47.116619501],[4.617629029,47.11649845],[4.617454418,47.115866945],[4.618038859,47.115561608],[4.618065126,47.115162322],[4.617716076,47.114871843],[4.617431274,47.114216666],[4.615896545,47.11445964],[4.612351267,47.115224111],[4.611284146,47.114122373],[4.61098134,47.11436252],[4.610485682,47.113931785],[4.608921643,47.113768053],[4.607896011,47.113876868],[4.607986168,47.114113344],[4.608613881,47.11446121],[4.609326932,47.115546287],[4.610396896,47.11647871],[4.610712735,47.116894841],[4.610886086,47.117707371],[4.610642745,47.118966944],[4.610604439,47.119936404],[4.610958192,47.120296176],[4.611767924,47.12077206],[4.612252196,47.121525325],[4.612388706,47.123265869],[4.612282624,47.125276338],[4.612099078,47.12593265],[4.612065793,47.126495919],[4.612510061,47.12917318],[4.612142042,47.131293553],[4.612532021,47.132420029],[4.612539729,47.132809832],[4.612356806,47.133443622],[4.61247357,47.134258736],[4.612753604,47.135105791],[4.612501186,47.13531372],[4.612100572,47.135376033],[4.611511734,47.135145608],[4.610620578,47.134336774],[4.609401762,47.132939073],[4.608589779,47.132260594],[4.607101714,47.132449666],[4.606806604,47.132863485],[4.606605332,47.133547947],[4.606342038,47.133878479],[4.605476137,47.134179553],[4.604845781,47.134148678],[4.602981881,47.134392434],[4.6022498,47.134668217],[4.601225753,47.135332543],[4.599994753,47.136360814],[4.599743794,47.136664145],[4.599261824,47.13807646],[4.597838879,47.137931331],[4.59746448,47.137766309],[4.59696841,47.138082022],[4.59617719,47.138235216],[4.595926498,47.138726734],[4.595870528,47.139198458],[4.594915927,47.139717689],[4.594649704,47.140398519],[4.594342346,47.140536926],[4.594278096,47.141264498],[4.593681682,47.141268212],[4.59342201,47.140877378],[4.592703291,47.14080623],[4.592189763,47.140845714],[4.591784297,47.140745937],[4.591151447,47.141079714],[4.591120655,47.141422319],[4.590468411,47.141680718],[4.58981624,47.141807643]]]],&quot;type&quot;:&quot;MultiPolygon&quot;}"/>
    <s v="47.130635408, 4.620400352"/>
  </r>
  <r>
    <x v="0"/>
    <x v="610"/>
    <s v="21036"/>
    <s v="CC de Pouilly-en-Auxois/Bligny-sur-Ouche"/>
    <s v="200071207"/>
    <s v="CC"/>
    <s v="Côte-d'Or"/>
    <s v="21"/>
    <s v="Bourgogne-Franche-Comté"/>
    <s v="27"/>
    <s v="BT &gt; 36 kVA"/>
    <n v="3"/>
    <n v="279.47199999999998"/>
    <n v="0"/>
    <n v="0"/>
    <n v="0"/>
    <n v="0"/>
    <n v="0"/>
    <n v="0"/>
    <n v="0"/>
    <n v="0"/>
    <n v="0"/>
    <n v="0"/>
    <s v="{&quot;coordinates&quot;:[[[[4.58981624,47.141807643],[4.589610345,47.142120236],[4.590666356,47.143065634],[4.590459293,47.143472794],[4.590161071,47.14454756],[4.590607393,47.145806596],[4.590713487,47.145779024],[4.591506161,47.144866748],[4.59184674,47.144154288],[4.592406785,47.144303266],[4.593033898,47.144622408],[4.59370733,47.144767117],[4.593905139,47.144360078],[4.596590764,47.143818787],[4.598565892,47.143797822],[4.600661884,47.143891313],[4.601821727,47.14330526],[4.607621264,47.139956084],[4.608291873,47.139697331],[4.609847603,47.139337115],[4.610423242,47.139124695],[4.611657418,47.13825115],[4.613676372,47.13868676],[4.620953441,47.138916421],[4.621455709,47.138197099],[4.622135681,47.137550924],[4.622393186,47.136943087],[4.622990972,47.136548394],[4.624528046,47.135969421],[4.624428569,47.135821337],[4.626312271,47.135229367],[4.626723207,47.134984961],[4.627092769,47.135031092],[4.627676207,47.134818474],[4.628321076,47.134455508],[4.628736435,47.134532506],[4.62955073,47.134274306],[4.630342411,47.13418481],[4.630463719,47.134443342],[4.631281509,47.134562385],[4.631726661,47.134751514],[4.632384115,47.134630579],[4.632403225,47.135653266],[4.631931691,47.137381654],[4.631606915,47.138074208],[4.631141157,47.138730927],[4.632972575,47.139460605],[4.633672753,47.139919876],[4.634468265,47.140171584],[4.634906965,47.140189699],[4.635545083,47.13986461],[4.635685612,47.139146734],[4.636210862,47.13888627],[4.637014243,47.139049602],[4.636841027,47.139212339],[4.638507833,47.140210804],[4.638701386,47.140022562],[4.64048466,47.139773071],[4.642629398,47.139303203],[4.643830517,47.13848741],[4.643692262,47.138238137],[4.643707423,47.137350937],[4.64401991,47.137341995],[4.643837089,47.136756571],[4.643615819,47.136511179],[4.64306626,47.134847671],[4.642678741,47.134126476],[4.642663914,47.13247158],[4.642522648,47.131776604],[4.641835666,47.131749436],[4.640582088,47.130621792],[4.639229533,47.130055644],[4.637292818,47.128284786],[4.636588293,47.128112855],[4.63616081,47.127809133],[4.636359909,47.127239906],[4.637357007,47.126272175],[4.63926738,47.125141112],[4.638389629,47.124781643],[4.637207628,47.124482305],[4.636261818,47.123792402],[4.635786697,47.123526272],[4.634885045,47.123725422],[4.634575106,47.12359833],[4.634090315,47.123100002],[4.633317494,47.122892097],[4.632950305,47.12252988],[4.632494397,47.122461574],[4.631876922,47.122155114],[4.631550442,47.121655443],[4.630950897,47.121548635],[4.630399224,47.121192613],[4.63092189,47.120677366],[4.629126184,47.119317712],[4.628553894,47.11875846],[4.62831245,47.119281444],[4.626494144,47.118873891],[4.62444978,47.119324953],[4.623122863,47.119113055],[4.62287198,47.11866723],[4.620395282,47.119394433],[4.619849708,47.119413781],[4.620310496,47.118987698],[4.620033496,47.117979424],[4.619315393,47.117700422],[4.619229543,47.117301805],[4.618728101,47.117164746],[4.618052151,47.116619501],[4.617629029,47.11649845],[4.617454418,47.115866945],[4.618038859,47.115561608],[4.618065126,47.115162322],[4.617716076,47.114871843],[4.617431274,47.114216666],[4.615896545,47.11445964],[4.612351267,47.115224111],[4.611284146,47.114122373],[4.61098134,47.11436252],[4.610485682,47.113931785],[4.608921643,47.113768053],[4.607896011,47.113876868],[4.607986168,47.114113344],[4.608613881,47.11446121],[4.609326932,47.115546287],[4.610396896,47.11647871],[4.610712735,47.116894841],[4.610886086,47.117707371],[4.610642745,47.118966944],[4.610604439,47.119936404],[4.610958192,47.120296176],[4.611767924,47.12077206],[4.612252196,47.121525325],[4.612388706,47.123265869],[4.612282624,47.125276338],[4.612099078,47.12593265],[4.612065793,47.126495919],[4.612510061,47.12917318],[4.612142042,47.131293553],[4.612532021,47.132420029],[4.612539729,47.132809832],[4.612356806,47.133443622],[4.61247357,47.134258736],[4.612753604,47.135105791],[4.612501186,47.13531372],[4.612100572,47.135376033],[4.611511734,47.135145608],[4.610620578,47.134336774],[4.609401762,47.132939073],[4.608589779,47.132260594],[4.607101714,47.132449666],[4.606806604,47.132863485],[4.606605332,47.133547947],[4.606342038,47.133878479],[4.605476137,47.134179553],[4.604845781,47.134148678],[4.602981881,47.134392434],[4.6022498,47.134668217],[4.601225753,47.135332543],[4.599994753,47.136360814],[4.599743794,47.136664145],[4.599261824,47.13807646],[4.597838879,47.137931331],[4.59746448,47.137766309],[4.59696841,47.138082022],[4.59617719,47.138235216],[4.595926498,47.138726734],[4.595870528,47.139198458],[4.594915927,47.139717689],[4.594649704,47.140398519],[4.594342346,47.140536926],[4.594278096,47.141264498],[4.593681682,47.141268212],[4.59342201,47.140877378],[4.592703291,47.14080623],[4.592189763,47.140845714],[4.591784297,47.140745937],[4.591151447,47.141079714],[4.591120655,47.141422319],[4.590468411,47.141680718],[4.58981624,47.141807643]]]],&quot;type&quot;:&quot;MultiPolygon&quot;}"/>
    <s v="47.130635408, 4.620400352"/>
  </r>
  <r>
    <x v="0"/>
    <x v="611"/>
    <s v="21033"/>
    <s v="CC Ouche et Montagne"/>
    <s v="200039055"/>
    <s v="CC"/>
    <s v="Côte-d'Or"/>
    <s v="21"/>
    <s v="Bourgogne-Franche-Comté"/>
    <s v="27"/>
    <s v="BT &lt;= 36 kVA"/>
    <m/>
    <m/>
    <n v="0"/>
    <n v="0"/>
    <n v="0"/>
    <n v="0"/>
    <n v="0"/>
    <n v="0"/>
    <n v="0"/>
    <n v="0"/>
    <n v="0"/>
    <n v="0"/>
    <s v="{&quot;coordinates&quot;:[[[[4.65805244,47.290816708],[4.657505328,47.290585007],[4.656954923,47.29076125],[4.655999813,47.2906029],[4.654992672,47.290559641],[4.65235157,47.290574768],[4.649977557,47.290711199],[4.64938933,47.290432321],[4.648396117,47.289591918],[4.647035358,47.288718904],[4.646301112,47.288553739],[4.644350474,47.2883815],[4.643457524,47.288565235],[4.642855544,47.288397273],[4.640717206,47.287365011],[4.636231742,47.28816941],[4.635033271,47.287968398],[4.634559515,47.287707643],[4.634390694,47.286856406],[4.634667496,47.285472136],[4.635108149,47.284906754],[4.63587235,47.283233772],[4.636466867,47.282855308],[4.636586913,47.282582582],[4.632077219,47.283797768],[4.628270378,47.28445815],[4.626767063,47.284892538],[4.625589601,47.285119742],[4.62394994,47.28586035],[4.624227332,47.286500279],[4.624210689,47.287000253],[4.624485079,47.288240813],[4.624851223,47.288970441],[4.625090333,47.289087751],[4.626710379,47.289226229],[4.62782184,47.289438452],[4.627474805,47.289821503],[4.626969234,47.290650689],[4.626806974,47.29267804],[4.627751723,47.292583753],[4.628662109,47.292098251],[4.629502779,47.292194501],[4.630743583,47.292043807],[4.630982244,47.292189024],[4.631072741,47.292772135],[4.630966151,47.293358915],[4.630233365,47.294768486],[4.62832219,47.296471024],[4.62591869,47.297086401],[4.622348155,47.298460903],[4.620628552,47.299988646],[4.619697903,47.300511281],[4.619388722,47.301012632],[4.619291419,47.301824375],[4.620040592,47.302349675],[4.61990529,47.303086313],[4.620961117,47.303771205],[4.62126659,47.304374728],[4.622101354,47.305496704],[4.622324889,47.30610407],[4.622359086,47.307192208],[4.622505254,47.307385558],[4.622068237,47.307599664],[4.621830423,47.311297436],[4.621580368,47.312048282],[4.621327031,47.312471419],[4.625950629,47.315236789],[4.626691914,47.315537051],[4.627307614,47.314489332],[4.628375597,47.313163336],[4.629142481,47.312518676],[4.630838256,47.311944705],[4.63307006,47.311540553],[4.63465767,47.311068894],[4.636012834,47.310790479],[4.636946274,47.31092319],[4.637352157,47.310731077],[4.637902381,47.310626969],[4.639564176,47.310896149],[4.641716382,47.311053021],[4.642654852,47.311349493],[4.644272576,47.31203703],[4.644737056,47.31207277],[4.645982536,47.312579168],[4.647354059,47.312920786],[4.648601374,47.313011131],[4.64962094,47.313229859],[4.654272374,47.314484603],[4.65617198,47.314859112],[4.657443286,47.315295687],[4.658671438,47.315106164],[4.659846048,47.315155107],[4.65971326,47.314157525],[4.659888435,47.31361386],[4.660266195,47.31315644],[4.660318654,47.312840538],[4.660045818,47.312666154],[4.660278941,47.311941572],[4.660476422,47.310407108],[4.660386968,47.309869027],[4.66004112,47.3095165],[4.660141928,47.308794711],[4.660109013,47.308029811],[4.65980193,47.307046424],[4.660833353,47.304911142],[4.66201478,47.303177097],[4.662494605,47.302042876],[4.663306495,47.300946215],[4.664065956,47.300166353],[4.664246547,47.299757665],[4.664220409,47.299127732],[4.665489998,47.296402794],[4.665784948,47.294859706],[4.665654763,47.294545519],[4.665295833,47.294409301],[4.664977086,47.293605278],[4.664013895,47.29224862],[4.661351754,47.292399319],[4.660899562,47.292370675],[4.659477489,47.291920989],[4.658583288,47.291764491],[4.658457227,47.291325076],[4.65805244,47.290816708]]]],&quot;type&quot;:&quot;MultiPolygon&quot;}"/>
    <s v="47.300601777, 4.642182477"/>
  </r>
  <r>
    <x v="0"/>
    <x v="612"/>
    <s v="21032"/>
    <s v="CA Beaune, Côte et Sud - Communauté Beaune-Chagny-Nolay"/>
    <s v="200006682"/>
    <s v="CA"/>
    <s v="Côte-d'Or"/>
    <s v="21"/>
    <s v="Bourgogne-Franche-Comté"/>
    <s v="27"/>
    <s v="BT &lt;= 36 kVA"/>
    <m/>
    <m/>
    <n v="0"/>
    <n v="0"/>
    <n v="0"/>
    <n v="0"/>
    <n v="0"/>
    <n v="0"/>
    <n v="0"/>
    <n v="0"/>
    <n v="0"/>
    <n v="0"/>
    <s v="{&quot;coordinates&quot;:[[[[4.632445795,46.993641009],[4.631478642,46.992340809],[4.631276496,46.991094627],[4.631401422,46.990960482],[4.631009959,46.990374366],[4.631093322,46.989212399],[4.63100418,46.98896241],[4.629861094,46.98806452],[4.628974452,46.986766764],[4.628452362,46.985163078],[4.628037717,46.984896968],[4.627572784,46.984053423],[4.627424895,46.983949246],[4.62698151,46.982466015],[4.6271156,46.981762607],[4.627055897,46.980828692],[4.62622363,46.98067563],[4.626025941,46.980796387],[4.625759294,46.979718601],[4.625385268,46.979270002],[4.624499398,46.97877728],[4.622958833,46.977426548],[4.620916667,46.976018907],[4.621065607,46.975896143],[4.620509847,46.97583461],[4.619338899,46.975133328],[4.618181701,46.974670482],[4.617007033,46.974546472],[4.615467856,46.974640081],[4.614907338,46.974594799],[4.614338842,46.974414545],[4.614018231,46.974120054],[4.612116831,46.973714387],[4.610481461,46.973051926],[4.608533769,46.97276842],[4.605226664,46.975040608],[4.604815084,46.976111665],[4.604457089,46.976550701],[4.603759836,46.977085407],[4.602913331,46.977290787],[4.601913897,46.978018792],[4.600870062,46.978359274],[4.599730966,46.978638032],[4.599302702,46.978438649],[4.598842345,46.97844413],[4.598623877,46.978931643],[4.599162627,46.979351927],[4.598829665,46.979660921],[4.598200481,46.979030264],[4.598055465,46.978664857],[4.597463591,46.978850459],[4.59700106,46.978737993],[4.596400331,46.978802141],[4.59554391,46.978673507],[4.594417218,46.978660268],[4.593616352,46.97840748],[4.591937434,46.978094764],[4.591369652,46.977758596],[4.590677594,46.977804163],[4.590132252,46.977425355],[4.589535758,46.97718593],[4.589312502,46.976976482],[4.587501435,46.976238673],[4.586882673,46.976091395],[4.58528416,46.975465896],[4.584710642,46.975200916],[4.58443372,46.974910248],[4.583894264,46.974819499],[4.583207028,46.975253082],[4.58196718,46.975326826],[4.580208617,46.974849337],[4.578294028,46.974614397],[4.578302606,46.974367535],[4.577705909,46.974118148],[4.577496125,46.973917498],[4.57626287,46.973584953],[4.576234389,46.973510599],[4.574964522,46.973049766],[4.574116309,46.973017219],[4.573887917,46.972854638],[4.569485367,46.97995042],[4.567800768,46.982476778],[4.567056994,46.983327971],[4.566736834,46.98426706],[4.565961295,46.985431156],[4.569470531,46.985147535],[4.569628887,46.985253443],[4.56867421,46.986274111],[4.568398325,46.986879409],[4.568387554,46.987732348],[4.568664125,46.98851024],[4.568605783,46.989265669],[4.568770517,46.989500266],[4.568754542,46.990355077],[4.568454468,46.991442481],[4.568302499,46.99169309],[4.566980644,46.992673703],[4.565918575,46.9921298],[4.564955267,46.99181418],[4.564662412,46.992154045],[4.565841078,46.993678843],[4.566854705,46.995410287],[4.567868836,46.996159252],[4.570083329,46.997178246],[4.569897198,46.9975671],[4.569069789,46.997946665],[4.569113735,46.998507991],[4.568989941,46.999276014],[4.568560607,46.999721303],[4.56849528,47.000055382],[4.569528953,47.000295274],[4.570181347,47.000233269],[4.570626691,47.000338873],[4.571867797,47.000378708],[4.572695318,47.000544836],[4.57348214,47.000895218],[4.574035283,47.001311819],[4.574459623,47.001960707],[4.575846031,47.002512713],[4.577078942,47.004343734],[4.577291267,47.004447094],[4.578576026,47.004670867],[4.579554671,47.004960052],[4.580072267,47.005328483],[4.581071379,47.005596662],[4.58132345,47.005528372],[4.583809417,47.003796806],[4.584155008,47.003192317],[4.584830175,47.002559888],[4.58550926,47.002240782],[4.585841333,47.001939047],[4.58583197,47.001351136],[4.586215896,47.00039491],[4.58668283,47.000158859],[4.587120191,47.000170855],[4.587442469,46.99962611],[4.588466259,46.999348169],[4.589553909,46.999227832],[4.591404544,46.999539122],[4.592755958,46.999882488],[4.594274856,46.999745347],[4.594478849,46.999833482],[4.595363751,46.999756414],[4.596723644,46.999138759],[4.598051278,46.998766476],[4.598549111,46.998731664],[4.601523423,46.997784497],[4.603072788,46.996991234],[4.603463658,46.99694528],[4.605916,46.997174132],[4.606319349,46.997769169],[4.607254883,46.997493189],[4.607653123,46.997252604],[4.608241158,46.997153457],[4.608648385,46.996375129],[4.609722079,46.996099003],[4.610676684,46.995757891],[4.611589287,46.995906343],[4.611906871,46.996051395],[4.612411528,46.996554944],[4.613498925,46.996870239],[4.613881983,46.997047689],[4.617990474,46.99645074],[4.618510101,46.99740792],[4.620164784,46.99728204],[4.625311009,46.996136239],[4.62857162,46.995929974],[4.629405266,46.994593522],[4.630861902,46.994755752],[4.632445795,46.993641009]]]],&quot;type&quot;:&quot;MultiPolygon&quot;}"/>
    <s v="46.987850557, 4.596664338"/>
  </r>
  <r>
    <x v="0"/>
    <x v="613"/>
    <s v="21030"/>
    <s v="CC de Pouilly-en-Auxois/Bligny-sur-Ouche"/>
    <s v="200071207"/>
    <s v="CC"/>
    <s v="Côte-d'Or"/>
    <s v="21"/>
    <s v="Bourgogne-Franche-Comté"/>
    <s v="27"/>
    <s v="BT &lt;= 36 kVA"/>
    <m/>
    <m/>
    <n v="0"/>
    <n v="0"/>
    <n v="0"/>
    <n v="0"/>
    <n v="0"/>
    <n v="0"/>
    <n v="0"/>
    <n v="0"/>
    <n v="0"/>
    <n v="0"/>
    <s v="{&quot;coordinates&quot;:[[[[4.724556458,47.095845278],[4.724218159,47.096111476],[4.724081252,47.096696158],[4.724257111,47.099102437],[4.724584671,47.100066515],[4.724278364,47.101952277],[4.724696999,47.10337156],[4.724764838,47.103966694],[4.724615867,47.104834318],[4.724717495,47.105248844],[4.724489317,47.106938924],[4.724444887,47.108972062],[4.724086936,47.111265622],[4.724274158,47.113242172],[4.724043234,47.114105611],[4.723763994,47.116139542],[4.723487649,47.116614632],[4.722765863,47.116938766],[4.722699102,47.11740893],[4.72309317,47.117521027],[4.723122634,47.117947434],[4.722489337,47.118935729],[4.72175538,47.119747217],[4.72169973,47.119946159],[4.721969455,47.120542788],[4.722528319,47.120650633],[4.722220114,47.122111357],[4.722464023,47.122931697],[4.722019667,47.124756454],[4.722073092,47.125437348],[4.721785367,47.126260199],[4.722038458,47.127573884],[4.722550958,47.128499186],[4.722029867,47.129286789],[4.721635813,47.130457919],[4.721491206,47.13059875],[4.720313803,47.130256059],[4.719305574,47.130376408],[4.718472222,47.130105129],[4.718184638,47.129859058],[4.716993061,47.128035201],[4.716171771,47.12731257],[4.715865747,47.127398156],[4.715916806,47.127675657],[4.715191417,47.127892632],[4.715372379,47.128188919],[4.715769376,47.128432473],[4.716395171,47.129106679],[4.716829944,47.12979002],[4.716888359,47.130877872],[4.717056958,47.131448095],[4.71690641,47.132355343],[4.716232859,47.133414432],[4.715674876,47.133462331],[4.715656867,47.1336427],[4.715132745,47.133718009],[4.714814883,47.135381461],[4.715005851,47.135493895],[4.714377017,47.136426237],[4.713990677,47.137182986],[4.714042986,47.137748631],[4.714505204,47.137841739],[4.715498779,47.138251152],[4.716192591,47.138239962],[4.715672376,47.138812296],[4.715468137,47.139319609],[4.715731816,47.139394044],[4.715475608,47.140217305],[4.715393078,47.141770104],[4.715588943,47.142035552],[4.71615989,47.142391791],[4.71627268,47.142866487],[4.717053484,47.14347085],[4.717026418,47.144029567],[4.717466533,47.144379636],[4.718089384,47.14520336],[4.718226283,47.145522808],[4.718830104,47.146121683],[4.72057216,47.147230434],[4.721943792,47.147608957],[4.72241043,47.148126108],[4.722176711,47.148412346],[4.721356867,47.148820767],[4.721241338,47.149129558],[4.721593259,47.14940258],[4.719560273,47.14997491],[4.719579913,47.150342025],[4.718904893,47.150698747],[4.717673306,47.151029509],[4.717178194,47.151523129],[4.717132828,47.152170364],[4.717935599,47.154493459],[4.718159277,47.156084031],[4.717988007,47.15638464],[4.717554518,47.156659424],[4.716848084,47.15735879],[4.71642858,47.157492883],[4.715707354,47.157563009],[4.715317418,47.157879462],[4.714854142,47.157592763],[4.714421238,47.157637897],[4.714029966,47.156792718],[4.712745701,47.157755455],[4.71086638,47.158897169],[4.708188171,47.159703951],[4.706857183,47.15994781],[4.704490663,47.161178545],[4.703568183,47.161608155],[4.703316872,47.162804113],[4.70213198,47.164373099],[4.702680115,47.165214206],[4.704120945,47.165808045],[4.701832322,47.166380209],[4.702103963,47.166828264],[4.701525194,47.166981753],[4.700615291,47.166559283],[4.700117168,47.167008743],[4.700495358,47.167068024],[4.700945291,47.167475642],[4.701157528,47.16775708],[4.701698404,47.168033687],[4.702556338,47.167939128],[4.702998006,47.167750731],[4.703465898,47.167431375],[4.703849298,47.167321276],[4.704268073,47.166952211],[4.704809886,47.167174761],[4.705341195,47.167148925],[4.70559742,47.166942539],[4.706151428,47.166883047],[4.70657498,47.16712354],[4.707179689,47.16687239],[4.708067462,47.166970056],[4.709033409,47.166951298],[4.709334254,47.167027901],[4.710436753,47.166652318],[4.711413582,47.165522163],[4.711456838,47.165304503],[4.71105953,47.164477415],[4.711254729,47.163930628],[4.712018818,47.163918429],[4.712242998,47.163536003],[4.712313818,47.162939725],[4.712121334,47.162699437],[4.712628667,47.162294812],[4.713072888,47.162189183],[4.715830895,47.161937617],[4.716325914,47.161313435],[4.716649369,47.160774641],[4.717212386,47.160130535],[4.717499786,47.159248282],[4.718097245,47.158236255],[4.71809938,47.156854851],[4.718427256,47.156828371],[4.718839272,47.157494029],[4.718904983,47.15909775],[4.719299135,47.160526397],[4.719875872,47.161387715],[4.71973636,47.161814824],[4.720275818,47.162996372],[4.731168064,47.16051969],[4.732933656,47.160080838],[4.735058065,47.159797772],[4.735623595,47.159607391],[4.736362882,47.159114532],[4.738133552,47.158753868],[4.741003681,47.15867111],[4.743505547,47.158468658],[4.746924752,47.158504453],[4.745637662,47.157490086],[4.74457784,47.156969362],[4.744216896,47.156545258],[4.744020645,47.155907052],[4.744279961,47.155190841],[4.745576551,47.153038882],[4.744998037,47.152621664],[4.744525411,47.152661208],[4.744466137,47.151646324],[4.744652739,47.148686229],[4.744368696,47.1476189],[4.744448261,47.146692874],[4.744137043,47.145845679],[4.744089755,47.145078253],[4.744220577,47.144553083],[4.744849092,47.144194208],[4.74505693,47.143928123],[4.74559976,47.142391762],[4.745693635,47.141256597],[4.74553189,47.140297286],[4.745747346,47.139941034],[4.746052329,47.138600966],[4.746006323,47.137751573],[4.74669945,47.137312465],[4.74776525,47.136076168],[4.748729988,47.135468149],[4.749824836,47.134966216],[4.750474527,47.134776284],[4.751370208,47.134278249],[4.751960404,47.133679473],[4.752455688,47.132921839],[4.753216474,47.132051216],[4.754941244,47.132013358],[4.754695919,47.131003993],[4.754068216,47.130408362],[4.753378026,47.12914909],[4.753774694,47.127795896],[4.75366573,47.125785781],[4.753329783,47.124990309],[4.752875385,47.1244875],[4.752772187,47.123991975],[4.75335569,47.123475237],[4.75415577,47.12300564],[4.752973194,47.121694395],[4.752675132,47.120318409],[4.75279862,47.120140035],[4.753419437,47.119838855],[4.753453813,47.119638418],[4.754965593,47.119432682],[4.754880556,47.119333114],[4.755006955,47.118231655],[4.754482685,47.117040109],[4.752196061,47.115971631],[4.751165271,47.114900309],[4.751594272,47.114543508],[4.752271406,47.114921377],[4.752772701,47.114921885],[4.75286654,47.114237864],[4.753059755,47.11372974],[4.754483677,47.112167345],[4.755651118,47.111318441],[4.760510415,47.110788898],[4.762107687,47.110261175],[4.760737743,47.109591335],[4.758505725,47.108654528],[4.757699155,47.108108463],[4.756714224,47.107026585],[4.756167638,47.106605335],[4.75549197,47.106796602],[4.755194652,47.107063169],[4.754453819,47.107481451],[4.753848657,47.10696202],[4.753032929,47.10649711],[4.749570914,47.105081683],[4.748042868,47.103879175],[4.747153989,47.103514387],[4.746380919,47.10334506],[4.744749264,47.103134655],[4.743934498,47.102939825],[4.742924069,47.102281467],[4.740289507,47.098333615],[4.740462952,47.097946478],[4.740281078,47.096969441],[4.739589041,47.095670488],[4.734983678,47.096104407],[4.734666856,47.09433152],[4.733710632,47.0944071],[4.731717001,47.094945778],[4.728980302,47.095382971],[4.727256012,47.095769857],[4.725405727,47.095928963],[4.724556458,47.095845278]]]],&quot;type&quot;:&quot;MultiPolygon&quot;}"/>
    <s v="47.130283617, 4.733758442"/>
  </r>
  <r>
    <x v="0"/>
    <x v="614"/>
    <s v="21027"/>
    <s v="CC Norge et Tille"/>
    <s v="200069540"/>
    <s v="CC"/>
    <s v="Côte-d'Or"/>
    <s v="21"/>
    <s v="Bourgogne-Franche-Comté"/>
    <s v="27"/>
    <s v="BT &lt;= 36 kVA"/>
    <m/>
    <m/>
    <n v="0"/>
    <n v="0"/>
    <n v="0"/>
    <n v="0"/>
    <n v="0"/>
    <n v="0"/>
    <n v="0"/>
    <n v="0"/>
    <n v="0"/>
    <n v="0"/>
    <s v="{&quot;coordinates&quot;:[[[[5.051667719,47.377334869],[5.051246613,47.377451264],[5.04999718,47.374765464],[5.048019711,47.374741795],[5.046474464,47.374476349],[5.046258305,47.374022694],[5.04341443,47.372934485],[5.042899431,47.372499586],[5.042265474,47.372526037],[5.040532781,47.373358831],[5.037605962,47.3729095],[5.03698046,47.372670124],[5.033886667,47.377742851],[5.033508341,47.378953451],[5.033481213,47.379636511],[5.033011785,47.380018433],[5.030069398,47.38193211],[5.030738322,47.382685855],[5.030601623,47.382787299],[5.031664917,47.384360813],[5.032477355,47.385226403],[5.034314821,47.387805726],[5.034887659,47.38909873],[5.035165281,47.390543682],[5.035520564,47.391519011],[5.036631029,47.39380215],[5.037166502,47.395225468],[5.040653686,47.400260258],[5.042301893,47.400076433],[5.044343968,47.40006576],[5.049996673,47.400587583],[5.050819409,47.400841424],[5.050758298,47.399798817],[5.051048946,47.395609941],[5.055385208,47.394424835],[5.058242405,47.393440459],[5.061950713,47.390935262],[5.061853844,47.390312925],[5.058213525,47.384329595],[5.056419746,47.382501784],[5.054733652,47.380505448],[5.051667719,47.377334869]]]],&quot;type&quot;:&quot;MultiPolygon&quot;}"/>
    <s v="47.386464651, 5.045358406"/>
  </r>
  <r>
    <x v="0"/>
    <x v="362"/>
    <s v="21026"/>
    <s v="CC du Montbardois"/>
    <s v="242101491"/>
    <s v="CC"/>
    <s v="Côte-d'Or"/>
    <s v="21"/>
    <s v="Bourgogne-Franche-Comté"/>
    <s v="27"/>
    <s v="BT &lt;= 36 kVA"/>
    <m/>
    <m/>
    <n v="0"/>
    <n v="0"/>
    <n v="0"/>
    <n v="0"/>
    <n v="0"/>
    <n v="0"/>
    <n v="0"/>
    <n v="0"/>
    <n v="0"/>
    <n v="0"/>
    <s v="{&quot;coordinates&quot;:[[[[4.356882352,47.709596867],[4.352087569,47.710175399],[4.348364497,47.708993206],[4.346575038,47.708217146],[4.344632,47.70811797],[4.34134466,47.707385145],[4.339914436,47.705826195],[4.339374842,47.705422786],[4.33778367,47.705310467],[4.334717661,47.705310385],[4.332707735,47.705570954],[4.331315923,47.705484181],[4.329379428,47.705535011],[4.327723174,47.705860789],[4.326823797,47.705090527],[4.326077693,47.704637188],[4.325244427,47.70491489],[4.325085051,47.703439478],[4.323127056,47.702890021],[4.320024428,47.701351539],[4.31997269,47.701793218],[4.317749731,47.701794879],[4.316580936,47.700852036],[4.311865686,47.697711134],[4.311404061,47.697809031],[4.31064861,47.697182862],[4.309065408,47.696730693],[4.306639353,47.695564167],[4.30519579,47.69503927],[4.304176703,47.69338798],[4.302804222,47.692331147],[4.302660589,47.692018579],[4.3028358,47.69138649],[4.30356068,47.690224362],[4.303268999,47.689582172],[4.301685463,47.687138673],[4.300993343,47.685545825],[4.300445444,47.685710355],[4.299335437,47.685839721],[4.297797619,47.685864901],[4.294620054,47.685615664],[4.292777384,47.684998713],[4.292141293,47.684440421],[4.291786885,47.683733182],[4.291135141,47.683408208],[4.28898796,47.683313973],[4.287358269,47.683561478],[4.285758968,47.683300915],[4.284775161,47.682858031],[4.284022945,47.682676353],[4.283434279,47.683363364],[4.282897542,47.683494382],[4.281744778,47.684007533],[4.281367458,47.684393351],[4.280702645,47.685408852],[4.280331914,47.685514634],[4.279343261,47.685536258],[4.278916102,47.685679561],[4.277706704,47.686558768],[4.277076328,47.687401934],[4.276203289,47.688189231],[4.276219392,47.688639151],[4.27697998,47.689390609],[4.276997168,47.689885527],[4.276663992,47.689890965],[4.275771449,47.689140945],[4.275347512,47.688473126],[4.275087581,47.686858316],[4.274407609,47.686465144],[4.272276756,47.686500051],[4.271364803,47.687055486],[4.27057566,47.687338622],[4.270054101,47.687662056],[4.269873725,47.688205029],[4.269432677,47.688886761],[4.268911096,47.689210189],[4.267193833,47.689598789],[4.266405698,47.689926894],[4.265248928,47.691070053],[4.264274713,47.691761132],[4.262984338,47.69295252],[4.263007176,47.693578804],[4.261741448,47.694011954],[4.263299897,47.696141173],[4.264409637,47.697337229],[4.26557531,47.699539076],[4.266507335,47.700658718],[4.267271701,47.70212854],[4.267537851,47.704572353],[4.267504591,47.705472896],[4.266106185,47.705496142],[4.265035182,47.705379004],[4.2639815,47.705710859],[4.260114739,47.705685065],[4.260122725,47.705910024],[4.256688009,47.706731031],[4.256512759,47.709253413],[4.256231213,47.710492381],[4.253513727,47.714773061],[4.252717716,47.716203863],[4.248120323,47.715369928],[4.246057343,47.715562051],[4.244311818,47.715469007],[4.243227137,47.715801],[4.242465817,47.716329387],[4.241032287,47.717033233],[4.240526877,47.717612002],[4.239760703,47.717876671],[4.238763774,47.718429133],[4.239739761,47.719155135],[4.237997814,47.719794697],[4.237966815,47.719895844],[4.239000997,47.72123065],[4.239774429,47.722020907],[4.23950638,47.722426122],[4.239280486,47.723037929],[4.239345773,47.724582826],[4.240873193,47.72457834],[4.241823876,47.724899517],[4.243077617,47.725515422],[4.2436281,47.725665302],[4.24568034,47.725795602],[4.247973707,47.726366178],[4.251023697,47.726259797],[4.25264444,47.726647535],[4.254290493,47.727429253],[4.254683057,47.727329627],[4.254696008,47.727086442],[4.254994182,47.726887908],[4.255919884,47.726823066],[4.256287988,47.72636543],[4.256620853,47.726167419],[4.257180929,47.726043481],[4.257899132,47.726175289],[4.25813031,47.727433942],[4.257846459,47.727673738],[4.257919594,47.729697431],[4.257769789,47.731094301],[4.257922558,47.731630959],[4.258551213,47.73243075],[4.259237514,47.732958967],[4.260867603,47.733786674],[4.260874531,47.733966632],[4.259234957,47.734713419],[4.258629768,47.736432944],[4.258712419,47.736881237],[4.259770051,47.738437945],[4.2598538,47.738932134],[4.259612301,47.739610756],[4.259170697,47.74029243],[4.259254422,47.740785719],[4.260393897,47.740947187],[4.260506391,47.742204403],[4.26344547,47.742335646],[4.265822401,47.74166725],[4.269030732,47.741001495],[4.270158995,47.741027065],[4.271542262,47.740889624],[4.272060842,47.740755266],[4.273688308,47.740115553],[4.274468708,47.739936928],[4.275751363,47.739890549],[4.277227635,47.739515283],[4.280406515,47.738523673],[4.281497964,47.738019337],[4.283100508,47.737128616],[4.28653382,47.734692874],[4.289448743,47.733288933],[4.290503963,47.73305946],[4.291894821,47.732915391],[4.293081922,47.733007601],[4.29348543,47.733030147],[4.294058068,47.732819478],[4.294785997,47.731477369],[4.295901423,47.731202172],[4.296891767,47.7306673],[4.297027563,47.730709903],[4.29772664,47.731528514],[4.300824937,47.729293187],[4.301745712,47.728808555],[4.302671391,47.72847059],[4.302941631,47.728445977],[4.303384864,47.727966648],[4.303256909,47.727862752],[4.304335133,47.726781328],[4.306197033,47.726540016],[4.307189152,47.726085149],[4.30870445,47.725910681],[4.311792199,47.725716775],[4.312833703,47.726239802],[4.313853432,47.726420096],[4.31601711,47.726299463],[4.317464593,47.7264047],[4.318747074,47.726581092],[4.319538021,47.72678822],[4.320704964,47.727415984],[4.321070146,47.727508181],[4.321901731,47.727523996],[4.322891483,47.727193247],[4.324297414,47.726323072],[4.326330967,47.725585295],[4.328432881,47.725023142],[4.33043678,47.724918459],[4.33266458,47.724378202],[4.334099155,47.724234929],[4.335809478,47.724235221],[4.337212001,47.724516263],[4.338295753,47.724428257],[4.339193032,47.7244585],[4.340372284,47.724825776],[4.341196284,47.724859544],[4.343388829,47.723930605],[4.345355927,47.723850393],[4.345561339,47.724007364],[4.346409841,47.723796862],[4.346514445,47.722551598],[4.346973719,47.721404873],[4.348318745,47.719783443],[4.348229466,47.71920745],[4.353004543,47.713932112],[4.352355029,47.711096808],[4.353600409,47.710767336],[4.356882352,47.709596867]]]],&quot;type&quot;:&quot;MultiPolygon&quot;}"/>
    <s v="47.713292448, 4.292182634"/>
  </r>
  <r>
    <x v="0"/>
    <x v="364"/>
    <s v="21023"/>
    <s v="CC du Pays Arnay Liernais"/>
    <s v="200071173"/>
    <s v="CC"/>
    <s v="Côte-d'Or"/>
    <s v="21"/>
    <s v="Bourgogne-Franche-Comté"/>
    <s v="27"/>
    <s v="BT &lt;= 36 kVA"/>
    <m/>
    <m/>
    <n v="0"/>
    <n v="0"/>
    <n v="0"/>
    <n v="0"/>
    <n v="0"/>
    <n v="0"/>
    <n v="0"/>
    <n v="0"/>
    <n v="0"/>
    <n v="0"/>
    <s v="{&quot;coordinates&quot;:[[[[4.476932292,47.09818416],[4.475216458,47.098848999],[4.474822747,47.098821605],[4.474041312,47.099130525],[4.473026436,47.099390186],[4.472175988,47.09808994],[4.471235006,47.098157746],[4.469537469,47.098528715],[4.467586816,47.098467047],[4.463046097,47.098104977],[4.462959028,47.098395128],[4.463609767,47.098856034],[4.463859213,47.099204057],[4.463511186,47.099450687],[4.464738989,47.10042565],[4.466319657,47.101863466],[4.46801875,47.10406335],[4.468562137,47.105178427],[4.468763656,47.105410889],[4.469857879,47.107959702],[4.468054401,47.108326587],[4.46635726,47.108773137],[4.46454555,47.109615515],[4.465672227,47.110985249],[4.466283548,47.110960391],[4.464936993,47.111546547],[4.465084425,47.112021023],[4.465639474,47.112691136],[4.465925004,47.11290813],[4.464279379,47.113606122],[4.463867993,47.113854454],[4.463427021,47.1135962],[4.462597449,47.114134363],[4.463218738,47.114912605],[4.459203415,47.115054281],[4.45944033,47.115424982],[4.460054638,47.115313676],[4.460070232,47.116230145],[4.460396436,47.116585309],[4.459864086,47.116800936],[4.459763979,47.116514053],[4.459257631,47.116764466],[4.45847432,47.11691932],[4.460216955,47.117945465],[4.461243849,47.118795134],[4.461741896,47.119648777],[4.461425058,47.119931922],[4.460579814,47.120431546],[4.459992381,47.120660475],[4.459167107,47.120826667],[4.45925802,47.120968693],[4.458460388,47.121084106],[4.458660598,47.12141385],[4.459186877,47.121946585],[4.458522316,47.122251216],[4.458978651,47.123318804],[4.458807313,47.123958487],[4.459083115,47.124448458],[4.459966424,47.124912753],[4.459256867,47.125700599],[4.460745655,47.126355349],[4.461370731,47.126442002],[4.461482465,47.126864705],[4.461879159,47.12709201],[4.462120567,47.12752838],[4.460543337,47.128626147],[4.459621566,47.129764248],[4.458609817,47.128700967],[4.456954196,47.13007521],[4.456288919,47.129185835],[4.455682794,47.128922428],[4.455538119,47.129378976],[4.454449034,47.12950433],[4.454622408,47.130354878],[4.454782977,47.130388877],[4.454871861,47.131481808],[4.451927213,47.131153217],[4.452077754,47.132185946],[4.45151029,47.132133637],[4.450484921,47.131785416],[4.449853375,47.131705088],[4.448477325,47.131710619],[4.446611124,47.131938371],[4.445677067,47.131844693],[4.444619706,47.131236591],[4.444411891,47.131753342],[4.44391214,47.13215938],[4.44334768,47.132415847],[4.442683049,47.132578114],[4.442117693,47.132850795],[4.441506081,47.133022298],[4.441682421,47.13339919],[4.442197362,47.133806078],[4.442744923,47.134001852],[4.443307564,47.133627451],[4.44413699,47.133902544],[4.444512499,47.133783499],[4.444563716,47.133429884],[4.445242115,47.133387194],[4.44591354,47.133625528],[4.446087807,47.134022249],[4.446791809,47.134588835],[4.446907735,47.134876429],[4.446173666,47.135352939],[4.445715982,47.136491423],[4.445890324,47.136988993],[4.446299923,47.137303533],[4.447271566,47.137515595],[4.447562002,47.137962186],[4.448173561,47.138327319],[4.449028549,47.138665989],[4.449403258,47.138614472],[4.449535411,47.138131077],[4.449829863,47.13799052],[4.451430633,47.137944338],[4.451896916,47.137520679],[4.452810899,47.137502003],[4.453223076,47.137714736],[4.453916704,47.138234586],[4.45424023,47.138829319],[4.454044558,47.139109116],[4.454168622,47.139696451],[4.454716344,47.140187514],[4.454717867,47.140488245],[4.454260836,47.140765925],[4.454537252,47.141374756],[4.453977342,47.141606004],[4.453770059,47.141847227],[4.454130624,47.142737742],[4.454618465,47.142916202],[4.455942098,47.142523169],[4.45673057,47.142447513],[4.457317686,47.142295148],[4.45741582,47.1420688],[4.459777923,47.141428521],[4.460219364,47.141988434],[4.461550283,47.142012151],[4.461741892,47.142215934],[4.462878026,47.142016084],[4.463130086,47.142355969],[4.464621632,47.142025544],[4.466021683,47.141582802],[4.468603262,47.141107045],[4.470280239,47.140610311],[4.471693221,47.140402353],[4.472796968,47.140372101],[4.473095181,47.140226034],[4.473453487,47.139719919],[4.473967889,47.139420721],[4.474661804,47.139171458],[4.475691157,47.138931421],[4.477896453,47.138600722],[4.47824145,47.138621528],[4.479144314,47.138870221],[4.479758799,47.138757011],[4.480321752,47.138113189],[4.480826782,47.137715028],[4.482020762,47.137033404],[4.482426709,47.137015598],[4.483990276,47.138255292],[4.484657211,47.138417823],[4.484472664,47.138808287],[4.485591416,47.139275672],[4.48609838,47.139331294],[4.486846372,47.139130788],[4.487433751,47.139326742],[4.487567699,47.139637478],[4.488046011,47.139945587],[4.488176076,47.140449971],[4.49048528,47.140345511],[4.491288436,47.140421606],[4.491198743,47.140900004],[4.491407296,47.14137816],[4.491714841,47.141713668],[4.491698188,47.142351405],[4.491970696,47.142755798],[4.492364712,47.142782233],[4.492664926,47.142614478],[4.49558725,47.141821262],[4.497964216,47.140497459],[4.498250411,47.140491052],[4.499015538,47.141523873],[4.500921699,47.143672869],[4.50158985,47.144300824],[4.502531645,47.144944133],[4.504513076,47.143399316],[4.505344689,47.144207918],[4.50609823,47.143686652],[4.505954197,47.143585875],[4.507354884,47.143034566],[4.507293143,47.142856179],[4.508206787,47.142586743],[4.509926393,47.14178542],[4.510560176,47.142220174],[4.512618372,47.143091948],[4.513209002,47.142552954],[4.514042323,47.141539841],[4.515091463,47.142101503],[4.515821719,47.142633117],[4.516881066,47.141540482],[4.517563714,47.140194346],[4.517818094,47.140042433],[4.517512354,47.139354888],[4.517442275,47.138413023],[4.517175073,47.137031615],[4.518828827,47.137181906],[4.520885705,47.137167494],[4.523399201,47.137387459],[4.525404063,47.138005777],[4.526817734,47.13815732],[4.527644109,47.138167123],[4.52776566,47.137939501],[4.52858629,47.137235304],[4.529163895,47.136245264],[4.529363744,47.135522249],[4.530438841,47.134905621],[4.530028257,47.134805697],[4.529485723,47.134241074],[4.528725367,47.134137664],[4.527652867,47.134101404],[4.522499072,47.133833466],[4.51743667,47.133669455],[4.516724871,47.133602249],[4.51610567,47.133261885],[4.514080085,47.132694105],[4.513571098,47.132659343],[4.512743577,47.13279353],[4.511779143,47.132798032],[4.511606866,47.132536447],[4.510824739,47.132360268],[4.510407531,47.13249268],[4.509793814,47.132298987],[4.509304964,47.132323375],[4.508647247,47.131971768],[4.507858891,47.132091002],[4.5064669,47.131904731],[4.505375772,47.1320495],[4.503747663,47.132054465],[4.502725636,47.131885851],[4.501422594,47.131954996],[4.499273411,47.131727136],[4.498279266,47.131801247],[4.497437439,47.13213361],[4.49653701,47.132019197],[4.495845696,47.131785013],[4.495093339,47.131775828],[4.494883325,47.131340018],[4.494593279,47.13115827],[4.49394284,47.131445814],[4.493660895,47.131413436],[4.492686682,47.130587682],[4.492300373,47.129597657],[4.491960573,47.129429152],[4.492148733,47.127742864],[4.491977695,47.127093136],[4.491916982,47.126043982],[4.49169071,47.125400369],[4.490961383,47.12421756],[4.490113111,47.121690089],[4.490032947,47.118838456],[4.488741005,47.11877315],[4.487438805,47.118957389],[4.487307863,47.118227897],[4.487518011,47.11809913],[4.487217423,47.117675276],[4.486514584,47.117110716],[4.486668292,47.116705333],[4.486339571,47.116408803],[4.485778997,47.116841024],[4.484884168,47.116775976],[4.484840551,47.116246164],[4.484230655,47.115941531],[4.482517891,47.115584404],[4.482602722,47.115263652],[4.482133015,47.115163418],[4.48219403,47.113832652],[4.482285577,47.113516317],[4.481875845,47.113054227],[4.480986342,47.112316436],[4.480061435,47.111729468],[4.479517071,47.111550938],[4.479961391,47.110823982],[4.480870435,47.109729987],[4.480332492,47.109064228],[4.481344975,47.108664063],[4.48102555,47.108126975],[4.479133151,47.10765414],[4.47863058,47.107074365],[4.47811716,47.106098522],[4.47808319,47.105821613],[4.478759417,47.10446317],[4.479024075,47.104111305],[4.479513972,47.103845704],[4.479952367,47.103481708],[4.480042708,47.103073541],[4.479356882,47.103119237],[4.47912657,47.102896166],[4.478505259,47.10274563],[4.478007425,47.102817729],[4.477412165,47.102318374],[4.476528759,47.102035206],[4.478117573,47.101159463],[4.47868549,47.100565998],[4.47896915,47.099369252],[4.478193942,47.098894714],[4.478194881,47.098688495],[4.477172942,47.0982081],[4.476932292,47.09818416]]]],&quot;type&quot;:&quot;MultiPolygon&quot;}"/>
    <s v="47.127420484, 4.479678909"/>
  </r>
  <r>
    <x v="0"/>
    <x v="615"/>
    <s v="21022"/>
    <s v="CC de Gevrey-Chambertin et de Nuits-Saint-Georges"/>
    <s v="200070894"/>
    <s v="CC"/>
    <s v="Côte-d'Or"/>
    <s v="21"/>
    <s v="Bourgogne-Franche-Comté"/>
    <s v="27"/>
    <s v="BT &lt;= 36 kVA"/>
    <n v="10"/>
    <n v="14.866"/>
    <n v="0"/>
    <n v="0"/>
    <n v="0"/>
    <n v="0"/>
    <n v="0"/>
    <n v="0"/>
    <n v="0"/>
    <n v="0"/>
    <n v="0"/>
    <n v="0"/>
    <s v="{&quot;coordinates&quot;:[[[[4.968297407,47.093857854],[4.969183774,47.094115637],[4.969837837,47.093862235],[4.971395989,47.093954552],[4.972156422,47.093869534],[4.972504562,47.094626395],[4.974568191,47.094368718],[4.97498269,47.096288004],[4.975955285,47.096413678],[4.976562361,47.096209672],[4.977571741,47.095576405],[4.977120017,47.095089706],[4.977639126,47.094753011],[4.977169905,47.094148634],[4.977995819,47.093907555],[4.979116314,47.093716364],[4.980904758,47.093148977],[4.982330285,47.092969638],[4.983090586,47.093061066],[4.983586334,47.093202059],[4.985042763,47.093826388],[4.98574109,47.093845915],[4.987146082,47.093753327],[4.988110034,47.092429086],[4.988151246,47.092044723],[4.987986019,47.091175787],[4.986978064,47.088478718],[4.988785313,47.086926526],[4.989558723,47.086589],[4.989791919,47.086012205],[4.990813571,47.08600632],[4.991373588,47.086174992],[4.992418998,47.085991265],[4.993104665,47.085706562],[4.99424363,47.085557229],[4.995404396,47.085569617],[4.995478693,47.085760162],[4.996004138,47.08570696],[4.99643043,47.084649496],[4.996364888,47.08405443],[4.996579218,47.083540087],[4.997367555,47.082611453],[4.998060125,47.082230235],[4.99809547,47.081938729],[4.998616572,47.081627117],[4.998803186,47.081290666],[4.998704283,47.081041108],[5.000730118,47.080598982],[5.001112631,47.081349768],[5.002241996,47.082755863],[5.002613744,47.083144788],[5.003966036,47.082848465],[5.004010214,47.082972883],[5.013881878,47.082485179],[5.017314891,47.083147595],[5.019031704,47.08325721],[5.019246196,47.082999491],[5.022333148,47.082552851],[5.024848576,47.084232576],[5.026358457,47.08409714],[5.026339556,47.084576596],[5.026948164,47.084316455],[5.027717303,47.084398429],[5.028418086,47.084345604],[5.028873933,47.084441173],[5.029699824,47.085049896],[5.030313727,47.085105758],[5.030752543,47.08537904],[5.031286133,47.085892919],[5.031369778,47.086573211],[5.03186714,47.087384926],[5.032661503,47.089848539],[5.033955613,47.095734676],[5.034183762,47.095804512],[5.0361523,47.095618553],[5.037108337,47.095057742],[5.040644594,47.094725188],[5.042812294,47.094297838],[5.043855013,47.094008323],[5.044839056,47.093980113],[5.045813505,47.094046628],[5.046695237,47.09420664],[5.049542669,47.094524542],[5.050721732,47.094491923],[5.051749692,47.09416207],[5.052825519,47.093635023],[5.054721613,47.092278331],[5.055753262,47.091320645],[5.056317645,47.091181819],[5.057188132,47.091323938],[5.058174404,47.09159728],[5.060372598,47.091939982],[5.063305154,47.091898481],[5.064156726,47.090960143],[5.065182484,47.090197909],[5.065500385,47.089856297],[5.066726774,47.088962575],[5.067315483,47.088634128],[5.068851321,47.088486866],[5.069654154,47.088309481],[5.071784033,47.087424739],[5.072826362,47.087098038],[5.073629675,47.08652254],[5.074186926,47.08633782],[5.075073816,47.086529945],[5.075596754,47.086721394],[5.076596449,47.087377105],[5.077350207,47.087604027],[5.078353711,47.087776018],[5.079054746,47.087045613],[5.079959303,47.085473057],[5.081357389,47.083843873],[5.083517275,47.081731711],[5.084828135,47.080136474],[5.087399303,47.077621434],[5.08874461,47.07681898],[5.090153016,47.07516247],[5.090273379,47.075138678],[5.089958787,47.074640915],[5.090012162,47.074283299],[5.089627198,47.074384828],[5.088881799,47.074370385],[5.082509455,47.074036889],[5.081416917,47.073771974],[5.080675616,47.07369256],[5.076706732,47.074388992],[5.075236633,47.074520777],[5.073507153,47.074455456],[5.071645289,47.073998009],[5.071481531,47.073887465],[5.072058705,47.072234373],[5.071275075,47.071566647],[5.071910222,47.071285972],[5.072484116,47.070920833],[5.072704515,47.070207184],[5.07308616,47.070019311],[5.073761006,47.069229058],[5.073795995,47.069042],[5.07349398,47.068352134],[5.072182706,47.066952665],[5.070918639,47.066712346],[5.069441979,47.066118271],[5.068142505,47.06615685],[5.067791117,47.066033449],[5.067633801,47.064989734],[5.06834119,47.064325918],[5.068716936,47.06316008],[5.068013489,47.063204196],[5.067179973,47.063534333],[5.065989329,47.064210388],[5.065445979,47.064821723],[5.065301072,47.065374597],[5.065490957,47.067063481],[5.065397228,47.068608831],[5.065339729,47.06872514],[5.063759364,47.069209995],[5.064153142,47.067995221],[5.063944984,47.067033468],[5.063285264,47.066016736],[5.063307038,47.065069788],[5.061439793,47.063805316],[5.060844161,47.063739389],[5.059472171,47.064155627],[5.059197588,47.063937166],[5.060312903,47.063219296],[5.059856638,47.062660937],[5.059805307,47.061385664],[5.060319626,47.061152237],[5.060223262,47.060319974],[5.05995774,47.059786133],[5.059156732,47.059621189],[5.05714688,47.058722145],[5.053822457,47.057942814],[5.052838102,47.059192367],[5.052750572,47.059836069],[5.052317157,47.060672345],[5.051115963,47.060415385],[5.050836267,47.060199697],[5.052751588,47.0558796],[5.052011093,47.055363188],[5.051210943,47.055045068],[5.050366814,47.054817786],[5.050564249,47.054603534],[5.05146377,47.05472806],[5.051848564,47.054693306],[5.052657137,47.054401548],[5.053303202,47.053960466],[5.050270599,47.053603647],[5.047733305,47.053206448],[5.040482464,47.052461157],[5.034787746,47.051777173],[5.034571159,47.051694529],[5.034598909,47.050438572],[5.034734914,47.050271362],[5.037575215,47.048614577],[5.036384881,47.04755392],[5.037249507,47.046828079],[5.038153198,47.046334804],[5.038766054,47.044979353],[5.038961256,47.04421758],[5.039354704,47.044099855],[5.03945589,47.04363965],[5.043818003,47.043181569],[5.045556288,47.043124675],[5.046475844,47.042879624],[5.046409195,47.04261602],[5.046668082,47.042008011],[5.046636173,47.041340309],[5.046863767,47.041157951],[5.046805709,47.04053034],[5.046375503,47.040476722],[5.046379323,47.040160533],[5.046128082,47.039962343],[5.046202738,47.039672819],[5.045165196,47.038993211],[5.04523635,47.038715457],[5.044785323,47.03845956],[5.044588352,47.038198262],[5.042346692,47.037307581],[5.041911886,47.037340488],[5.041454302,47.037607059],[5.040656583,47.037553611],[5.039901025,47.037604787],[5.038618013,47.037259088],[5.038119625,47.03682928],[5.037563222,47.035734928],[5.035341308,47.035257154],[5.034634892,47.035492959],[5.034233042,47.035526157],[5.031225636,47.035177419],[5.028910714,47.035201906],[5.028362508,47.035336725],[5.028667413,47.036088795],[5.028974796,47.036521098],[5.027698257,47.036660602],[5.02715504,47.03636753],[5.026483055,47.036188392],[5.025685228,47.037043574],[5.024944927,47.03760684],[5.023416069,47.036814972],[5.017384106,47.035621813],[5.015413417,47.035728276],[5.014725645,47.035371924],[5.014543451,47.035466966],[5.00025252,47.038504615],[5.000725915,47.042106085],[4.996782564,47.042600324],[4.996734102,47.04296411],[4.996890977,47.043180247],[4.995919127,47.044012102],[4.995714924,47.044368672],[4.994881107,47.047830624],[4.994277388,47.048928989],[4.993922415,47.049378218],[4.996951931,47.050559719],[4.996722146,47.051186915],[4.996307529,47.051804696],[4.995337906,47.052523026],[4.994910436,47.053007733],[4.994261738,47.054067246],[4.993516771,47.055731823],[4.993478844,47.056274645],[4.992867278,47.05759198],[4.992562085,47.058605927],[4.993187623,47.060448588],[4.992170825,47.062250229],[4.992060942,47.062343986],[4.990061102,47.06286658],[4.989078752,47.063247342],[4.988078289,47.063423069],[4.984461011,47.064585797],[4.984544038,47.065946985],[4.983915702,47.066351339],[4.983611424,47.067611104],[4.983079298,47.068446091],[4.983212299,47.069123763],[4.983705048,47.069726814],[4.975228023,47.073576202],[4.975541114,47.073846433],[4.976182411,47.074115554],[4.976459791,47.074706106],[4.975921457,47.074764845],[4.975185184,47.075070126],[4.974570344,47.075703848],[4.973802003,47.075925913],[4.972302516,47.076558517],[4.97135208,47.07670442],[4.970810124,47.076881175],[4.969308161,47.077628157],[4.968967003,47.077888839],[4.968423323,47.077982757],[4.967857712,47.078306697],[4.967202942,47.078535789],[4.967231687,47.079179225],[4.96696696,47.0794395],[4.966378003,47.079774637],[4.967203713,47.083942043],[4.965841896,47.086550815],[4.965801141,47.088615664],[4.96622971,47.089845788],[4.966628339,47.090399174],[4.967081551,47.090821945],[4.967458363,47.091861118],[4.967469411,47.092922727],[4.967937149,47.093634337],[4.968297407,47.093857854]]]],&quot;type&quot;:&quot;MultiPolygon&quot;}"/>
    <s v="47.068592327, 5.024747349"/>
  </r>
  <r>
    <x v="0"/>
    <x v="616"/>
    <s v="21021"/>
    <s v="CC Norge et Tille"/>
    <s v="200069540"/>
    <s v="CC"/>
    <s v="Côte-d'Or"/>
    <s v="21"/>
    <s v="Bourgogne-Franche-Comté"/>
    <s v="27"/>
    <s v="BT &lt;= 36 kVA"/>
    <n v="34"/>
    <n v="115.895"/>
    <n v="0"/>
    <n v="0"/>
    <n v="0"/>
    <n v="0"/>
    <n v="0"/>
    <n v="0"/>
    <n v="0"/>
    <n v="0"/>
    <n v="0"/>
    <n v="0"/>
    <s v="{&quot;coordinates&quot;:[[[[5.169034176,47.317454224],[5.168528696,47.317496989],[5.168312556,47.318145837],[5.168240331,47.319898798],[5.167617478,47.321922306],[5.16757061,47.325353453],[5.167464728,47.326372172],[5.166432492,47.32780533],[5.165588471,47.328750461],[5.163357659,47.333181406],[5.16103935,47.337389681],[5.160046874,47.338964317],[5.158869756,47.341318658],[5.158424852,47.342016757],[5.158526176,47.343613368],[5.158715927,47.344443759],[5.158527338,47.345190226],[5.158077707,47.345804657],[5.157479658,47.345595131],[5.15679514,47.346332793],[5.15714801,47.346409091],[5.157440941,47.346807101],[5.157678749,47.347481704],[5.157393275,47.347532935],[5.157636778,47.348052537],[5.158340803,47.348853561],[5.158807505,47.348728716],[5.159392761,47.349936292],[5.159406488,47.350573632],[5.159735626,47.351310472],[5.160095154,47.351386639],[5.160343918,47.352035817],[5.160195943,47.353067005],[5.162578752,47.352675955],[5.164131844,47.352610109],[5.164753963,47.352428311],[5.166051987,47.352314059],[5.167226054,47.352575837],[5.167979345,47.352197054],[5.168610824,47.352181664],[5.168619423,47.352361616],[5.170460125,47.351347428],[5.171792357,47.351129808],[5.173060997,47.351076363],[5.174685285,47.351525965],[5.175279397,47.351471614],[5.175767609,47.351550726],[5.176522773,47.351415903],[5.176624349,47.351829159],[5.176996435,47.352442674],[5.176923426,47.352929445],[5.177405451,47.353214894],[5.180961266,47.354037946],[5.182305036,47.354754773],[5.182200961,47.355193501],[5.18229,47.355460196],[5.183243068,47.355921388],[5.183647581,47.355961515],[5.183963776,47.356208629],[5.184582838,47.355887196],[5.185369985,47.356178583],[5.18545266,47.357101906],[5.185988542,47.35743854],[5.186712609,47.357287127],[5.187383311,47.357712175],[5.187284106,47.358009427],[5.18765655,47.358140201],[5.188601587,47.359019362],[5.191780798,47.3589153],[5.19189201,47.358523257],[5.191739061,47.358153309],[5.1928383,47.357972265],[5.193000856,47.357701729],[5.193823055,47.357778964],[5.19399246,47.358097267],[5.193848082,47.358455716],[5.193863764,47.359033583],[5.194230525,47.360385609],[5.194966058,47.361388452],[5.195501211,47.361283781],[5.195365626,47.360853172],[5.197214131,47.360713762],[5.198557073,47.360754098],[5.200215162,47.360948751],[5.202153344,47.361218223],[5.203290152,47.36149926],[5.203835247,47.36115301],[5.204796648,47.362390161],[5.205366528,47.362163209],[5.20802469,47.360956392],[5.210532762,47.36045211],[5.210472631,47.360279444],[5.211834192,47.360128352],[5.213438036,47.359810524],[5.214225163,47.360160256],[5.215196377,47.359254679],[5.217361146,47.35791926],[5.217825043,47.357503346],[5.21909683,47.357202584],[5.220286565,47.35645669],[5.222490938,47.355731002],[5.223736452,47.355149711],[5.225171122,47.354209054],[5.225496775,47.353561605],[5.227068226,47.352948814],[5.227746777,47.352535046],[5.228941828,47.351220691],[5.233161118,47.350487631],[5.233546902,47.350523442],[5.234470217,47.350770455],[5.235226871,47.351183673],[5.235284973,47.351401396],[5.23580602,47.35089875],[5.237381949,47.349889473],[5.236058027,47.349187297],[5.234846277,47.348059674],[5.234556027,47.347931071],[5.233606265,47.34781155],[5.23316657,47.346925727],[5.237033507,47.347316916],[5.237547372,47.34731062],[5.239039879,47.346877496],[5.240420687,47.34592777],[5.242350926,47.345570813],[5.243401145,47.345653199],[5.243105002,47.343482202],[5.243434748,47.343066066],[5.244658597,47.34267588],[5.244299206,47.34146433],[5.244559198,47.339666234],[5.24443233,47.33878701],[5.243510959,47.338170799],[5.242308332,47.337544702],[5.241362372,47.336687591],[5.239044672,47.333307364],[5.238151903,47.332197938],[5.237568853,47.330986174],[5.236533497,47.329377855],[5.233966436,47.327119963],[5.233342892,47.326809548],[5.23304092,47.326237178],[5.235125772,47.325855737],[5.235477755,47.325306804],[5.235968642,47.325103724],[5.236147314,47.324559928],[5.237080094,47.324059241],[5.23549234,47.322285939],[5.234889415,47.3217698],[5.233205447,47.322041763],[5.233347518,47.321636465],[5.234591763,47.321205455],[5.234351607,47.320304081],[5.235558969,47.320228602],[5.235456196,47.319637091],[5.235239125,47.319258518],[5.234219646,47.31745174],[5.233703804,47.316321515],[5.228856466,47.316982062],[5.228967676,47.317172654],[5.227066332,47.317628822],[5.225526761,47.318250937],[5.224418982,47.318843143],[5.221308573,47.319463769],[5.221396011,47.319784506],[5.220198048,47.319927202],[5.218143348,47.320297895],[5.217780107,47.320898322],[5.215913287,47.320784473],[5.215776574,47.32164354],[5.214872108,47.32164639],[5.212223926,47.322176894],[5.209540416,47.322397308],[5.20955605,47.32290584],[5.207820489,47.3233117],[5.20614852,47.323202992],[5.20485429,47.322778188],[5.204399677,47.323383006],[5.203929798,47.323100139],[5.204275705,47.322299258],[5.203128796,47.321977907],[5.203383434,47.321566912],[5.201778319,47.321213717],[5.201275378,47.320866624],[5.201407579,47.320699311],[5.201210111,47.319339573],[5.196713476,47.320332534],[5.195742784,47.320917363],[5.194900393,47.321239489],[5.192964978,47.321487701],[5.190655052,47.321938373],[5.189520485,47.322047132],[5.189063329,47.321944081],[5.188129151,47.321965294],[5.187465288,47.32189225],[5.187088805,47.321656187],[5.18620404,47.320776777],[5.185911329,47.320678723],[5.185164323,47.320677476],[5.184370047,47.320881545],[5.184052645,47.320729916],[5.183603419,47.320170102],[5.182708569,47.319398926],[5.181674329,47.319107668],[5.181290019,47.31906896],[5.180408661,47.319150359],[5.178927458,47.319527593],[5.177337448,47.319443052],[5.177351136,47.319649928],[5.175592825,47.319497375],[5.175462298,47.319250362],[5.173412094,47.319214916],[5.171184217,47.319043169],[5.169034176,47.317454224]]]],&quot;type&quot;:&quot;MultiPolygon&quot;}"/>
    <s v="47.338758397, 5.200858874"/>
  </r>
  <r>
    <x v="0"/>
    <x v="616"/>
    <s v="21021"/>
    <s v="CC Norge et Tille"/>
    <s v="200069540"/>
    <s v="CC"/>
    <s v="Côte-d'Or"/>
    <s v="21"/>
    <s v="Bourgogne-Franche-Comté"/>
    <s v="27"/>
    <s v="HTA"/>
    <n v="0"/>
    <n v="0"/>
    <n v="0"/>
    <n v="0"/>
    <n v="1"/>
    <n v="302.88799999999998"/>
    <n v="0"/>
    <n v="0"/>
    <n v="0"/>
    <n v="0"/>
    <n v="0"/>
    <n v="0"/>
    <s v="{&quot;coordinates&quot;:[[[[5.169034176,47.317454224],[5.168528696,47.317496989],[5.168312556,47.318145837],[5.168240331,47.319898798],[5.167617478,47.321922306],[5.16757061,47.325353453],[5.167464728,47.326372172],[5.166432492,47.32780533],[5.165588471,47.328750461],[5.163357659,47.333181406],[5.16103935,47.337389681],[5.160046874,47.338964317],[5.158869756,47.341318658],[5.158424852,47.342016757],[5.158526176,47.343613368],[5.158715927,47.344443759],[5.158527338,47.345190226],[5.158077707,47.345804657],[5.157479658,47.345595131],[5.15679514,47.346332793],[5.15714801,47.346409091],[5.157440941,47.346807101],[5.157678749,47.347481704],[5.157393275,47.347532935],[5.157636778,47.348052537],[5.158340803,47.348853561],[5.158807505,47.348728716],[5.159392761,47.349936292],[5.159406488,47.350573632],[5.159735626,47.351310472],[5.160095154,47.351386639],[5.160343918,47.352035817],[5.160195943,47.353067005],[5.162578752,47.352675955],[5.164131844,47.352610109],[5.164753963,47.352428311],[5.166051987,47.352314059],[5.167226054,47.352575837],[5.167979345,47.352197054],[5.168610824,47.352181664],[5.168619423,47.352361616],[5.170460125,47.351347428],[5.171792357,47.351129808],[5.173060997,47.351076363],[5.174685285,47.351525965],[5.175279397,47.351471614],[5.175767609,47.351550726],[5.176522773,47.351415903],[5.176624349,47.351829159],[5.176996435,47.352442674],[5.176923426,47.352929445],[5.177405451,47.353214894],[5.180961266,47.354037946],[5.182305036,47.354754773],[5.182200961,47.355193501],[5.18229,47.355460196],[5.183243068,47.355921388],[5.183647581,47.355961515],[5.183963776,47.356208629],[5.184582838,47.355887196],[5.185369985,47.356178583],[5.18545266,47.357101906],[5.185988542,47.35743854],[5.186712609,47.357287127],[5.187383311,47.357712175],[5.187284106,47.358009427],[5.18765655,47.358140201],[5.188601587,47.359019362],[5.191780798,47.3589153],[5.19189201,47.358523257],[5.191739061,47.358153309],[5.1928383,47.357972265],[5.193000856,47.357701729],[5.193823055,47.357778964],[5.19399246,47.358097267],[5.193848082,47.358455716],[5.193863764,47.359033583],[5.194230525,47.360385609],[5.194966058,47.361388452],[5.195501211,47.361283781],[5.195365626,47.360853172],[5.197214131,47.360713762],[5.198557073,47.360754098],[5.200215162,47.360948751],[5.202153344,47.361218223],[5.203290152,47.36149926],[5.203835247,47.36115301],[5.204796648,47.362390161],[5.205366528,47.362163209],[5.20802469,47.360956392],[5.210532762,47.36045211],[5.210472631,47.360279444],[5.211834192,47.360128352],[5.213438036,47.359810524],[5.214225163,47.360160256],[5.215196377,47.359254679],[5.217361146,47.35791926],[5.217825043,47.357503346],[5.21909683,47.357202584],[5.220286565,47.35645669],[5.222490938,47.355731002],[5.223736452,47.355149711],[5.225171122,47.354209054],[5.225496775,47.353561605],[5.227068226,47.352948814],[5.227746777,47.352535046],[5.228941828,47.351220691],[5.233161118,47.350487631],[5.233546902,47.350523442],[5.234470217,47.350770455],[5.235226871,47.351183673],[5.235284973,47.351401396],[5.23580602,47.35089875],[5.237381949,47.349889473],[5.236058027,47.349187297],[5.234846277,47.348059674],[5.234556027,47.347931071],[5.233606265,47.34781155],[5.23316657,47.346925727],[5.237033507,47.347316916],[5.237547372,47.34731062],[5.239039879,47.346877496],[5.240420687,47.34592777],[5.242350926,47.345570813],[5.243401145,47.345653199],[5.243105002,47.343482202],[5.243434748,47.343066066],[5.244658597,47.34267588],[5.244299206,47.34146433],[5.244559198,47.339666234],[5.24443233,47.33878701],[5.243510959,47.338170799],[5.242308332,47.337544702],[5.241362372,47.336687591],[5.239044672,47.333307364],[5.238151903,47.332197938],[5.237568853,47.330986174],[5.236533497,47.329377855],[5.233966436,47.327119963],[5.233342892,47.326809548],[5.23304092,47.326237178],[5.235125772,47.325855737],[5.235477755,47.325306804],[5.235968642,47.325103724],[5.236147314,47.324559928],[5.237080094,47.324059241],[5.23549234,47.322285939],[5.234889415,47.3217698],[5.233205447,47.322041763],[5.233347518,47.321636465],[5.234591763,47.321205455],[5.234351607,47.320304081],[5.235558969,47.320228602],[5.235456196,47.319637091],[5.235239125,47.319258518],[5.234219646,47.31745174],[5.233703804,47.316321515],[5.228856466,47.316982062],[5.228967676,47.317172654],[5.227066332,47.317628822],[5.225526761,47.318250937],[5.224418982,47.318843143],[5.221308573,47.319463769],[5.221396011,47.319784506],[5.220198048,47.319927202],[5.218143348,47.320297895],[5.217780107,47.320898322],[5.215913287,47.320784473],[5.215776574,47.32164354],[5.214872108,47.32164639],[5.212223926,47.322176894],[5.209540416,47.322397308],[5.20955605,47.32290584],[5.207820489,47.3233117],[5.20614852,47.323202992],[5.20485429,47.322778188],[5.204399677,47.323383006],[5.203929798,47.323100139],[5.204275705,47.322299258],[5.203128796,47.321977907],[5.203383434,47.321566912],[5.201778319,47.321213717],[5.201275378,47.320866624],[5.201407579,47.320699311],[5.201210111,47.319339573],[5.196713476,47.320332534],[5.195742784,47.320917363],[5.194900393,47.321239489],[5.192964978,47.321487701],[5.190655052,47.321938373],[5.189520485,47.322047132],[5.189063329,47.321944081],[5.188129151,47.321965294],[5.187465288,47.32189225],[5.187088805,47.321656187],[5.18620404,47.320776777],[5.185911329,47.320678723],[5.185164323,47.320677476],[5.184370047,47.320881545],[5.184052645,47.320729916],[5.183603419,47.320170102],[5.182708569,47.319398926],[5.181674329,47.319107668],[5.181290019,47.31906896],[5.180408661,47.319150359],[5.178927458,47.319527593],[5.177337448,47.319443052],[5.177351136,47.319649928],[5.175592825,47.319497375],[5.175462298,47.319250362],[5.173412094,47.319214916],[5.171184217,47.319043169],[5.169034176,47.317454224]]]],&quot;type&quot;:&quot;MultiPolygon&quot;}"/>
    <s v="47.338758397, 5.200858874"/>
  </r>
  <r>
    <x v="0"/>
    <x v="617"/>
    <s v="21020"/>
    <s v="CC de Pouilly-en-Auxois/Bligny-sur-Ouche"/>
    <s v="200071207"/>
    <s v="CC"/>
    <s v="Côte-d'Or"/>
    <s v="21"/>
    <s v="Bourgogne-Franche-Comté"/>
    <s v="27"/>
    <s v="BT &lt;= 36 kVA"/>
    <m/>
    <m/>
    <n v="0"/>
    <n v="0"/>
    <n v="0"/>
    <n v="0"/>
    <n v="0"/>
    <n v="0"/>
    <n v="0"/>
    <n v="0"/>
    <n v="0"/>
    <n v="0"/>
    <s v="{&quot;coordinates&quot;:[[[[4.454906978,47.243703189],[4.455946515,47.244152952],[4.456854038,47.244365755],[4.457518083,47.244376317],[4.458321075,47.244196042],[4.46162892,47.243063986],[4.462774797,47.242900965],[4.462854896,47.241908598],[4.46320498,47.240731838],[4.463626128,47.239689243],[4.464123313,47.238914909],[4.464728875,47.237508912],[4.465591477,47.23762857],[4.466672021,47.236529],[4.46737733,47.236020342],[4.469580853,47.234945241],[4.470029512,47.234576683],[4.471228126,47.233159522],[4.472399604,47.232733155],[4.473301798,47.232176937],[4.473498736,47.232127612],[4.474298987,47.232338039],[4.474685333,47.232061198],[4.475105703,47.231530903],[4.47532199,47.23146422],[4.475732692,47.2301966],[4.476934851,47.228869372],[4.477253768,47.22859338],[4.478563566,47.228299349],[4.479212765,47.228017336],[4.479789639,47.227557059],[4.480290277,47.226872647],[4.480946148,47.225105738],[4.481327286,47.224738896],[4.482187215,47.224767521],[4.482248237,47.224631676],[4.481773219,47.224325303],[4.481759577,47.223686175],[4.482339865,47.223640036],[4.482736547,47.223214462],[4.483648603,47.221923284],[4.483834923,47.221203258],[4.48153072,47.22075191],[4.481650315,47.220151597],[4.481633842,47.219121718],[4.483283216,47.219265397],[4.485029718,47.21823545],[4.485669904,47.217728407],[4.486109398,47.217180713],[4.486556475,47.216812105],[4.487077218,47.216622637],[4.487996774,47.216470365],[4.489052146,47.216450505],[4.48938618,47.216534455],[4.49048848,47.217683638],[4.491098072,47.218077387],[4.491799046,47.218239447],[4.49254609,47.217013346],[4.493621892,47.215729877],[4.495865762,47.215108448],[4.496075341,47.215374071],[4.496782694,47.214911118],[4.496347051,47.213929871],[4.496993409,47.213602769],[4.496987079,47.213422764],[4.495114377,47.210849194],[4.493702942,47.208939571],[4.492877507,47.208145222],[4.491334776,47.205878888],[4.49092085,47.2054367],[4.490339273,47.205762936],[4.489554531,47.205957617],[4.488821899,47.20579145],[4.487910123,47.206122817],[4.487201591,47.206541612],[4.488374714,47.207824071],[4.487791852,47.208105289],[4.487257278,47.207934767],[4.485248301,47.208872676],[4.483427176,47.209581235],[4.482627228,47.209370868],[4.481908451,47.209564652],[4.481239255,47.209351703],[4.480698357,47.209047068],[4.479676326,47.20825604],[4.479465617,47.207945381],[4.479847965,47.207578525],[4.478900819,47.207010741],[4.478174473,47.207024512],[4.477557564,47.206789265],[4.478150381,47.206291869],[4.477945749,47.20596132],[4.477594168,47.206149492],[4.476869528,47.205743633],[4.476858898,47.205067545],[4.475848291,47.202616842],[4.474914992,47.201826443],[4.474425879,47.201286107],[4.474182213,47.20131352],[4.474737784,47.200325878],[4.47439301,47.19979721],[4.474338647,47.199066751],[4.47400872,47.198597321],[4.473928888,47.198239064],[4.473395713,47.198114384],[4.472178688,47.194819864],[4.470202785,47.194155228],[4.468392881,47.192891467],[4.46692153,47.191735945],[4.465563088,47.190892327],[4.462860652,47.191967392],[4.462389334,47.191928322],[4.462119074,47.191753448],[4.460846479,47.192366492],[4.461154882,47.192778602],[4.458712866,47.193964636],[4.457538644,47.194750187],[4.454682369,47.195669414],[4.453308098,47.196486246],[4.453606688,47.196878689],[4.452573654,47.197418398],[4.452845791,47.19776075],[4.452970391,47.198216605],[4.452933873,47.198674481],[4.451119947,47.199064593],[4.448516434,47.200012012],[4.446684038,47.200405885],[4.445522072,47.200872404],[4.443982064,47.200544946],[4.443802662,47.200998296],[4.441833072,47.201303759],[4.441915245,47.201707928],[4.439954398,47.202193335],[4.439964266,47.202463339],[4.438141559,47.203126182],[4.436391092,47.203923164],[4.43587894,47.204337404],[4.435692011,47.204610748],[4.433771648,47.206175152],[4.432949077,47.207090253],[4.432137628,47.208275335],[4.431153888,47.210137855],[4.430591643,47.210957877],[4.429515909,47.212147102],[4.429984291,47.212318705],[4.429691071,47.213268663],[4.431724045,47.213687468],[4.43401444,47.214045426],[4.43433721,47.213859546],[4.434801875,47.214088803],[4.434837201,47.21457099],[4.436040824,47.214561482],[4.436278118,47.215183433],[4.436361117,47.215965769],[4.436741237,47.216244688],[4.436268617,47.217648897],[4.436607479,47.2178671],[4.437825725,47.218253578],[4.437889514,47.218563431],[4.440081507,47.219827413],[4.440218988,47.220174166],[4.439716932,47.221365355],[4.439608965,47.223109004],[4.44019102,47.223967073],[4.440372865,47.224637425],[4.440656943,47.225127323],[4.441429353,47.2252942],[4.442168952,47.225666776],[4.442313956,47.226194417],[4.443571072,47.226641581],[4.4433735,47.227012312],[4.443818668,47.22710041],[4.443823746,47.228717495],[4.444390553,47.228560064],[4.44460596,47.22909943],[4.445228691,47.230088427],[4.445719574,47.23290871],[4.44604596,47.233149552],[4.445886472,47.233806143],[4.44659935,47.234850734],[4.445614517,47.235295219],[4.445554736,47.235431927],[4.448510162,47.235017761],[4.449385234,47.234965404],[4.449730017,47.23515198],[4.450307363,47.23504031],[4.450059339,47.235647592],[4.45056383,47.235775442],[4.449022633,47.237110223],[4.449468626,47.237519738],[4.450246475,47.237145342],[4.451337371,47.23793666],[4.451388151,47.238201647],[4.451850176,47.238616355],[4.451459696,47.239039937],[4.453470823,47.240270818],[4.453161486,47.241984581],[4.453835856,47.241986931],[4.453758861,47.242415593],[4.454391974,47.24255442],[4.454310425,47.243010152],[4.455176826,47.243218982],[4.454906978,47.243703189]]]],&quot;type&quot;:&quot;MultiPolygon&quot;}"/>
    <s v="47.216117184, 4.461186356"/>
  </r>
  <r>
    <x v="0"/>
    <x v="617"/>
    <s v="21020"/>
    <s v="CC de Pouilly-en-Auxois/Bligny-sur-Ouche"/>
    <s v="200071207"/>
    <s v="CC"/>
    <s v="Côte-d'Or"/>
    <s v="21"/>
    <s v="Bourgogne-Franche-Comté"/>
    <s v="27"/>
    <s v="HTA"/>
    <n v="0"/>
    <n v="0"/>
    <n v="1"/>
    <n v="17472.137999999999"/>
    <n v="0"/>
    <n v="0"/>
    <n v="0"/>
    <n v="0"/>
    <n v="0"/>
    <n v="0"/>
    <n v="0"/>
    <n v="0"/>
    <s v="{&quot;coordinates&quot;:[[[[4.454906978,47.243703189],[4.455946515,47.244152952],[4.456854038,47.244365755],[4.457518083,47.244376317],[4.458321075,47.244196042],[4.46162892,47.243063986],[4.462774797,47.242900965],[4.462854896,47.241908598],[4.46320498,47.240731838],[4.463626128,47.239689243],[4.464123313,47.238914909],[4.464728875,47.237508912],[4.465591477,47.23762857],[4.466672021,47.236529],[4.46737733,47.236020342],[4.469580853,47.234945241],[4.470029512,47.234576683],[4.471228126,47.233159522],[4.472399604,47.232733155],[4.473301798,47.232176937],[4.473498736,47.232127612],[4.474298987,47.232338039],[4.474685333,47.232061198],[4.475105703,47.231530903],[4.47532199,47.23146422],[4.475732692,47.2301966],[4.476934851,47.228869372],[4.477253768,47.22859338],[4.478563566,47.228299349],[4.479212765,47.228017336],[4.479789639,47.227557059],[4.480290277,47.226872647],[4.480946148,47.225105738],[4.481327286,47.224738896],[4.482187215,47.224767521],[4.482248237,47.224631676],[4.481773219,47.224325303],[4.481759577,47.223686175],[4.482339865,47.223640036],[4.482736547,47.223214462],[4.483648603,47.221923284],[4.483834923,47.221203258],[4.48153072,47.22075191],[4.481650315,47.220151597],[4.481633842,47.219121718],[4.483283216,47.219265397],[4.485029718,47.21823545],[4.485669904,47.217728407],[4.486109398,47.217180713],[4.486556475,47.216812105],[4.487077218,47.216622637],[4.487996774,47.216470365],[4.489052146,47.216450505],[4.48938618,47.216534455],[4.49048848,47.217683638],[4.491098072,47.218077387],[4.491799046,47.218239447],[4.49254609,47.217013346],[4.493621892,47.215729877],[4.495865762,47.215108448],[4.496075341,47.215374071],[4.496782694,47.214911118],[4.496347051,47.213929871],[4.496993409,47.213602769],[4.496987079,47.213422764],[4.495114377,47.210849194],[4.493702942,47.208939571],[4.492877507,47.208145222],[4.491334776,47.205878888],[4.49092085,47.2054367],[4.490339273,47.205762936],[4.489554531,47.205957617],[4.488821899,47.20579145],[4.487910123,47.206122817],[4.487201591,47.206541612],[4.488374714,47.207824071],[4.487791852,47.208105289],[4.487257278,47.207934767],[4.485248301,47.208872676],[4.483427176,47.209581235],[4.482627228,47.209370868],[4.481908451,47.209564652],[4.481239255,47.209351703],[4.480698357,47.209047068],[4.479676326,47.20825604],[4.479465617,47.207945381],[4.479847965,47.207578525],[4.478900819,47.207010741],[4.478174473,47.207024512],[4.477557564,47.206789265],[4.478150381,47.206291869],[4.477945749,47.20596132],[4.477594168,47.206149492],[4.476869528,47.205743633],[4.476858898,47.205067545],[4.475848291,47.202616842],[4.474914992,47.201826443],[4.474425879,47.201286107],[4.474182213,47.20131352],[4.474737784,47.200325878],[4.47439301,47.19979721],[4.474338647,47.199066751],[4.47400872,47.198597321],[4.473928888,47.198239064],[4.473395713,47.198114384],[4.472178688,47.194819864],[4.470202785,47.194155228],[4.468392881,47.192891467],[4.46692153,47.191735945],[4.465563088,47.190892327],[4.462860652,47.191967392],[4.462389334,47.191928322],[4.462119074,47.191753448],[4.460846479,47.192366492],[4.461154882,47.192778602],[4.458712866,47.193964636],[4.457538644,47.194750187],[4.454682369,47.195669414],[4.453308098,47.196486246],[4.453606688,47.196878689],[4.452573654,47.197418398],[4.452845791,47.19776075],[4.452970391,47.198216605],[4.452933873,47.198674481],[4.451119947,47.199064593],[4.448516434,47.200012012],[4.446684038,47.200405885],[4.445522072,47.200872404],[4.443982064,47.200544946],[4.443802662,47.200998296],[4.441833072,47.201303759],[4.441915245,47.201707928],[4.439954398,47.202193335],[4.439964266,47.202463339],[4.438141559,47.203126182],[4.436391092,47.203923164],[4.43587894,47.204337404],[4.435692011,47.204610748],[4.433771648,47.206175152],[4.432949077,47.207090253],[4.432137628,47.208275335],[4.431153888,47.210137855],[4.430591643,47.210957877],[4.429515909,47.212147102],[4.429984291,47.212318705],[4.429691071,47.213268663],[4.431724045,47.213687468],[4.43401444,47.214045426],[4.43433721,47.213859546],[4.434801875,47.214088803],[4.434837201,47.21457099],[4.436040824,47.214561482],[4.436278118,47.215183433],[4.436361117,47.215965769],[4.436741237,47.216244688],[4.436268617,47.217648897],[4.436607479,47.2178671],[4.437825725,47.218253578],[4.437889514,47.218563431],[4.440081507,47.219827413],[4.440218988,47.220174166],[4.439716932,47.221365355],[4.439608965,47.223109004],[4.44019102,47.223967073],[4.440372865,47.224637425],[4.440656943,47.225127323],[4.441429353,47.2252942],[4.442168952,47.225666776],[4.442313956,47.226194417],[4.443571072,47.226641581],[4.4433735,47.227012312],[4.443818668,47.22710041],[4.443823746,47.228717495],[4.444390553,47.228560064],[4.44460596,47.22909943],[4.445228691,47.230088427],[4.445719574,47.23290871],[4.44604596,47.233149552],[4.445886472,47.233806143],[4.44659935,47.234850734],[4.445614517,47.235295219],[4.445554736,47.235431927],[4.448510162,47.235017761],[4.449385234,47.234965404],[4.449730017,47.23515198],[4.450307363,47.23504031],[4.450059339,47.235647592],[4.45056383,47.235775442],[4.449022633,47.237110223],[4.449468626,47.237519738],[4.450246475,47.237145342],[4.451337371,47.23793666],[4.451388151,47.238201647],[4.451850176,47.238616355],[4.451459696,47.239039937],[4.453470823,47.240270818],[4.453161486,47.241984581],[4.453835856,47.241986931],[4.453758861,47.242415593],[4.454391974,47.24255442],[4.454310425,47.243010152],[4.455176826,47.243218982],[4.454906978,47.243703189]]]],&quot;type&quot;:&quot;MultiPolygon&quot;}"/>
    <s v="47.216117184, 4.461186356"/>
  </r>
  <r>
    <x v="0"/>
    <x v="618"/>
    <s v="21018"/>
    <s v="CC Ouche et Montagne"/>
    <s v="200039055"/>
    <s v="CC"/>
    <s v="Côte-d'Or"/>
    <s v="21"/>
    <s v="Bourgogne-Franche-Comté"/>
    <s v="27"/>
    <s v="BT &lt;= 36 kVA"/>
    <m/>
    <m/>
    <n v="0"/>
    <n v="0"/>
    <n v="0"/>
    <n v="0"/>
    <n v="0"/>
    <n v="0"/>
    <n v="0"/>
    <n v="0"/>
    <n v="0"/>
    <n v="0"/>
    <s v="{&quot;coordinates&quot;:[[[[4.810939225,47.261608628],[4.810576095,47.26178449],[4.810689533,47.262403157],[4.810650075,47.262881033],[4.811534636,47.264203547],[4.81155886,47.264686732],[4.810987575,47.265006323],[4.810943514,47.265269053],[4.811416011,47.266492643],[4.812023253,47.267552939],[4.812556528,47.26806689],[4.812207114,47.26884677],[4.812428308,47.269246732],[4.812753849,47.269484777],[4.812782087,47.269890456],[4.813110875,47.270028494],[4.813296729,47.270400192],[4.813971224,47.271059609],[4.815130423,47.271928456],[4.815528803,47.272598487],[4.815981993,47.272854336],[4.816756313,47.274546834],[4.817383229,47.275400582],[4.818255517,47.276271191],[4.819354545,47.278171097],[4.819952741,47.278565132],[4.820297013,47.27900187],[4.818987306,47.279400617],[4.817679592,47.28021084],[4.816408071,47.280683699],[4.81667209,47.281017247],[4.817669655,47.281481581],[4.818796705,47.28182231],[4.819369295,47.282084378],[4.820206321,47.282222531],[4.820321156,47.28311221],[4.820426737,47.283260034],[4.820263287,47.283786681],[4.820695356,47.284313889],[4.820958639,47.284468242],[4.821797232,47.284651383],[4.822618925,47.284414257],[4.823502046,47.283608853],[4.824273451,47.283684074],[4.824585636,47.283602623],[4.825144052,47.284225081],[4.825717426,47.284703223],[4.826191918,47.285697996],[4.826795917,47.286219774],[4.826915629,47.286432205],[4.826804896,47.286950828],[4.827217134,47.287592686],[4.825701228,47.287692189],[4.825626281,47.288719021],[4.82572704,47.288957865],[4.828824934,47.287821292],[4.831181994,47.286308219],[4.831724419,47.286264538],[4.832618371,47.286633128],[4.833302377,47.286782609],[4.833956338,47.286827204],[4.835150689,47.287310792],[4.836089501,47.287867749],[4.836271916,47.288480796],[4.837439649,47.288726153],[4.83822049,47.288610229],[4.83871866,47.288433044],[4.838789634,47.287993381],[4.838580149,47.287286215],[4.838581512,47.286204707],[4.838659082,47.286073807],[4.838524001,47.28510432],[4.838651936,47.284009098],[4.839397915,47.282877064],[4.8401889,47.282248585],[4.840411162,47.281204091],[4.840371635,47.280784189],[4.841540823,47.279879551],[4.842154872,47.279341213],[4.841808762,47.278933383],[4.836959726,47.279220081],[4.835745917,47.278626961],[4.835472717,47.278415166],[4.834855243,47.278273652],[4.834218678,47.277999163],[4.833845081,47.277559327],[4.832896406,47.277172701],[4.832367453,47.276755125],[4.832078942,47.276792099],[4.831541291,47.275692085],[4.83071543,47.274403912],[4.830375024,47.273227839],[4.829176944,47.27173031],[4.828752063,47.270947278],[4.828569782,47.269750697],[4.828314931,47.269259443],[4.827091675,47.268223342],[4.825995207,47.267062765],[4.824635795,47.266338551],[4.82413323,47.265835877],[4.823168778,47.264430065],[4.822483486,47.263180145],[4.822329596,47.26246487],[4.822501534,47.261956992],[4.822408345,47.261705417],[4.821799936,47.261161173],[4.82165143,47.260604299],[4.821223547,47.260273334],[4.819643251,47.259464284],[4.817376447,47.258770431],[4.816723162,47.258343928],[4.816414596,47.258567581],[4.816494978,47.259537054],[4.812422978,47.260929891],[4.811451456,47.261461052],[4.810939225,47.261608628]]]],&quot;type&quot;:&quot;MultiPolygon&quot;}"/>
    <s v="47.27465245, 4.824541977"/>
  </r>
  <r>
    <x v="0"/>
    <x v="619"/>
    <s v="21017"/>
    <s v="CC de Gevrey-Chambertin et de Nuits-Saint-Georges"/>
    <s v="200070894"/>
    <s v="CC"/>
    <s v="Côte-d'Or"/>
    <s v="21"/>
    <s v="Bourgogne-Franche-Comté"/>
    <s v="27"/>
    <s v="BT &lt;= 36 kVA"/>
    <n v="12"/>
    <n v="38.405000000000001"/>
    <n v="0"/>
    <n v="0"/>
    <n v="0"/>
    <n v="0"/>
    <n v="0"/>
    <n v="0"/>
    <n v="0"/>
    <n v="0"/>
    <n v="0"/>
    <n v="0"/>
    <s v="{&quot;coordinates&quot;:[[[[4.854205115,47.146283011],[4.855219677,47.145694004],[4.856729934,47.144628753],[4.857069293,47.144517944],[4.857438714,47.144168907],[4.858146645,47.143914394],[4.85849453,47.143668362],[4.859211159,47.142977839],[4.860102571,47.141463205],[4.859931187,47.140933737],[4.85861016,47.140822585],[4.858841928,47.139239305],[4.859340348,47.13930244],[4.85997391,47.136704987],[4.860149532,47.136249188],[4.860753405,47.135621702],[4.86022072,47.135482578],[4.860101288,47.135234147],[4.860501881,47.134681973],[4.862719841,47.135356816],[4.865137352,47.135618651],[4.865095717,47.135826448],[4.867852077,47.135963891],[4.869435213,47.136975754],[4.871597938,47.137308213],[4.873280739,47.137273774],[4.875908389,47.136251399],[4.876009083,47.13561848],[4.87633129,47.135055814],[4.876156442,47.13496139],[4.877281097,47.132810638],[4.87731289,47.131072054],[4.876838854,47.129358788],[4.875536773,47.127851667],[4.875176532,47.12781338],[4.87442362,47.126728708],[4.874389201,47.126156514],[4.873380115,47.125406489],[4.872723861,47.125696288],[4.872465365,47.125661749],[4.87103396,47.124489876],[4.8703813,47.123780889],[4.869605143,47.124075311],[4.868949877,47.124431713],[4.867894071,47.12518542],[4.867183089,47.124962755],[4.866367501,47.124843536],[4.866244851,47.125645206],[4.865084603,47.12574677],[4.863540009,47.126257062],[4.862932214,47.126309178],[4.861771459,47.126549402],[4.858483778,47.127825216],[4.857465881,47.128115332],[4.857588327,47.128987799],[4.85532187,47.129347469],[4.855394412,47.129538122],[4.851659022,47.130159915],[4.848990635,47.130691592],[4.848854954,47.130467723],[4.848304135,47.130605303],[4.84735987,47.129466787],[4.846579141,47.129402706],[4.843918669,47.12981887],[4.843739742,47.129217456],[4.843090145,47.127817554],[4.842211412,47.127896391],[4.842074013,47.127351048],[4.841293167,47.127591318],[4.839100128,47.12766763],[4.838802412,47.128687276],[4.838788415,47.129050417],[4.838336384,47.129453841],[4.838088098,47.12921554],[4.836344647,47.12947647],[4.835126811,47.129789373],[4.834033829,47.129894059],[4.833086087,47.130234176],[4.833005345,47.130537137],[4.829573064,47.131117386],[4.829598666,47.131443878],[4.828324629,47.13146402],[4.828306106,47.131657028],[4.825878676,47.131558484],[4.825288868,47.131676757],[4.823973035,47.13326895],[4.823407533,47.13375515],[4.822530928,47.133900441],[4.821393478,47.134371325],[4.820680604,47.134793191],[4.818777825,47.135502124],[4.81844811,47.135508207],[4.8177147,47.135322515],[4.816840344,47.135496544],[4.816637149,47.136123806],[4.81663274,47.136697517],[4.816147537,47.137180617],[4.815620611,47.137326669],[4.815220188,47.137623824],[4.815246434,47.137815226],[4.811023411,47.139075513],[4.809794689,47.139703499],[4.809049053,47.140294201],[4.808688496,47.140443923],[4.809641422,47.142605609],[4.807508455,47.143114428],[4.805353161,47.143863997],[4.805541669,47.144211362],[4.806412152,47.144821843],[4.807228342,47.146370618],[4.807526114,47.147141323],[4.80731758,47.147771348],[4.80668486,47.148033377],[4.806271843,47.147958776],[4.805031405,47.148717465],[4.804986701,47.148880258],[4.804112797,47.149351353],[4.805459476,47.15065863],[4.805420767,47.15096091],[4.806926744,47.152135109],[4.807787873,47.152659276],[4.808236948,47.15333486],[4.80858568,47.154284871],[4.81111738,47.157651075],[4.811325614,47.157326329],[4.811894864,47.156940998],[4.812184276,47.156635691],[4.81351842,47.156383359],[4.813915306,47.156094373],[4.817079743,47.155349527],[4.820082088,47.155396907],[4.820596811,47.15547076],[4.821317862,47.155438703],[4.822233003,47.155134328],[4.823699141,47.154298955],[4.824264361,47.154109941],[4.82474734,47.153792544],[4.824938164,47.153502266],[4.825726092,47.15306839],[4.827241326,47.152671656],[4.827502664,47.152826023],[4.830288914,47.152694641],[4.830252271,47.152470987],[4.831264348,47.15234151],[4.831241929,47.152225696],[4.836452633,47.151033668],[4.839604051,47.150543254],[4.841573698,47.150430879],[4.843288257,47.149962319],[4.843858999,47.149706479],[4.844308752,47.149618264],[4.846272374,47.148869223],[4.846562003,47.148692599],[4.847799641,47.148330638],[4.850825564,47.147191727],[4.851537238,47.147005637],[4.852420707,47.14709416],[4.853119589,47.147035242],[4.854205115,47.146283011]]]],&quot;type&quot;:&quot;MultiPolygon&quot;}"/>
    <s v="47.140217542, 4.83833876"/>
  </r>
  <r>
    <x v="0"/>
    <x v="365"/>
    <s v="21016"/>
    <s v="CC Mirebellois et Fontenois"/>
    <s v="200072825"/>
    <s v="CC"/>
    <s v="Côte-d'Or"/>
    <s v="21"/>
    <s v="Bourgogne-Franche-Comté"/>
    <s v="27"/>
    <s v="BT &gt; 36 kVA"/>
    <n v="1"/>
    <n v="0.91800000000000004"/>
    <n v="0"/>
    <n v="0"/>
    <n v="0"/>
    <n v="0"/>
    <n v="0"/>
    <n v="0"/>
    <n v="0"/>
    <n v="0"/>
    <n v="0"/>
    <n v="0"/>
    <s v="{&quot;coordinates&quot;:[[[[5.181779263,47.404486879],[5.184986302,47.403567541],[5.190747482,47.403773428],[5.198003216,47.400702509],[5.201950551,47.399670534],[5.207730641,47.39924843],[5.20911909,47.399371549],[5.21042581,47.399249454],[5.214695548,47.397778642],[5.215048109,47.397516168],[5.217640698,47.394879442],[5.221777843,47.391822297],[5.227328844,47.386962898],[5.226594472,47.386809462],[5.227250813,47.385754934],[5.228454353,47.384562932],[5.223441387,47.375880217],[5.224365258,47.374405418],[5.224572569,47.373714316],[5.225202849,47.373025021],[5.227530253,47.370873996],[5.230706479,47.367686278],[5.231266417,47.366647973],[5.233600345,47.364856916],[5.23201718,47.363156434],[5.231081815,47.361668637],[5.230562393,47.358835492],[5.232074645,47.358326439],[5.234835439,47.357756431],[5.235366219,47.357708395],[5.234481527,47.356291693],[5.234379897,47.355919908],[5.235082439,47.353951235],[5.235284973,47.351401396],[5.235226871,47.351183673],[5.234470217,47.350770455],[5.233546902,47.350523442],[5.233161118,47.350487631],[5.228941828,47.351220691],[5.227746777,47.352535046],[5.227068226,47.352948814],[5.225496775,47.353561605],[5.225171122,47.354209054],[5.223736452,47.355149711],[5.222490938,47.355731002],[5.220286565,47.35645669],[5.21909683,47.357202584],[5.217825043,47.357503346],[5.217361146,47.35791926],[5.215196377,47.359254679],[5.214225163,47.360160256],[5.213438036,47.359810524],[5.211834192,47.360128352],[5.210472631,47.360279444],[5.210532762,47.36045211],[5.20802469,47.360956392],[5.205366528,47.362163209],[5.204796648,47.362390161],[5.203835247,47.36115301],[5.203290152,47.36149926],[5.202153344,47.361218223],[5.200215162,47.360948751],[5.198557073,47.360754098],[5.197214131,47.360713762],[5.195365626,47.360853172],[5.195501211,47.361283781],[5.194966058,47.361388452],[5.194230525,47.360385609],[5.193863764,47.359033583],[5.193848082,47.358455716],[5.19399246,47.358097267],[5.193823055,47.357778964],[5.193000856,47.357701729],[5.1928383,47.357972265],[5.191739061,47.358153309],[5.19189201,47.358523257],[5.191780798,47.3589153],[5.188601587,47.359019362],[5.18765655,47.358140201],[5.187284106,47.358009427],[5.187383311,47.357712175],[5.186712609,47.357287127],[5.185988542,47.35743854],[5.18545266,47.357101906],[5.185369985,47.356178583],[5.184582838,47.355887196],[5.183963776,47.356208629],[5.183647581,47.355961515],[5.183243068,47.355921388],[5.18229,47.355460196],[5.182200961,47.355193501],[5.182305036,47.354754773],[5.180961266,47.354037946],[5.177405451,47.353214894],[5.176923426,47.352929445],[5.176996435,47.352442674],[5.176624349,47.351829159],[5.176522773,47.351415903],[5.175767609,47.351550726],[5.175279397,47.351471614],[5.174685285,47.351525965],[5.173060997,47.351076363],[5.171792357,47.351129808],[5.170460125,47.351347428],[5.168619423,47.352361616],[5.168610824,47.352181664],[5.167979345,47.352197054],[5.167226054,47.352575837],[5.166051987,47.352314059],[5.164753963,47.352428311],[5.164131844,47.352610109],[5.162578752,47.352675955],[5.160195943,47.353067005],[5.160340528,47.353564125],[5.160640037,47.353893561],[5.160307824,47.354298686],[5.160682926,47.356471956],[5.160939178,47.357075965],[5.161512882,47.357894704],[5.161661167,47.358778991],[5.161503727,47.359838271],[5.163361252,47.360118892],[5.163333769,47.362263624],[5.16371826,47.362989515],[5.164321019,47.364854142],[5.164823746,47.366012794],[5.165302407,47.366935947],[5.166172755,47.368203012],[5.165285474,47.369602798],[5.165522041,47.370504344],[5.166112108,47.371033677],[5.166132833,47.371382705],[5.165679521,47.37144969],[5.165477571,47.371701105],[5.164751569,47.372040631],[5.164516151,47.372251242],[5.164101752,47.372330104],[5.164040252,47.372974242],[5.164891683,47.37367252],[5.165039302,47.37447216],[5.164237105,47.375815412],[5.164227694,47.376074945],[5.163893218,47.376853844],[5.163115348,47.378078661],[5.161879063,47.37960828],[5.162480249,47.379787111],[5.163833353,47.379904214],[5.170031097,47.380709022],[5.169882267,47.381323273],[5.170587543,47.38122275],[5.171681265,47.38148149],[5.171966576,47.382371304],[5.172221347,47.382408869],[5.171855295,47.383191982],[5.169349796,47.38389257],[5.17025776,47.385424561],[5.170453368,47.386325959],[5.171727542,47.389105562],[5.171678509,47.391266887],[5.171441269,47.3940531],[5.17312117,47.394926758],[5.175005232,47.395731733],[5.177216083,47.396842148],[5.178746628,47.396320877],[5.184760711,47.402426287],[5.18456072,47.402693904],[5.184016393,47.403104872],[5.182140362,47.404168515],[5.181779263,47.404486879]]]],&quot;type&quot;:&quot;MultiPolygon&quot;}"/>
    <s v="47.376096012, 5.196336831"/>
  </r>
  <r>
    <x v="0"/>
    <x v="368"/>
    <s v="21013"/>
    <s v="CC Ouche et Montagne"/>
    <s v="200039055"/>
    <s v="CC"/>
    <s v="Côte-d'Or"/>
    <s v="21"/>
    <s v="Bourgogne-Franche-Comté"/>
    <s v="27"/>
    <s v="BT &gt; 36 kVA"/>
    <n v="3"/>
    <n v="561.73"/>
    <n v="0"/>
    <n v="0"/>
    <n v="0"/>
    <n v="0"/>
    <n v="0"/>
    <n v="0"/>
    <n v="0"/>
    <n v="0"/>
    <n v="0"/>
    <n v="0"/>
    <s v="{&quot;coordinates&quot;:[[[[4.81291169,47.365452651],[4.816674072,47.363136454],[4.817819324,47.362164961],[4.817912666,47.361869052],[4.817889508,47.360755552],[4.817036954,47.359881939],[4.819838636,47.358716122],[4.821252293,47.358629138],[4.822577665,47.356957816],[4.826021647,47.356801086],[4.824690466,47.355727043],[4.824593881,47.354991084],[4.823306431,47.35294024],[4.823290875,47.351780691],[4.823881757,47.350960101],[4.823999721,47.350220772],[4.823771229,47.349189729],[4.823397091,47.348784992],[4.823502709,47.34830609],[4.823828584,47.347914676],[4.824608612,47.347553947],[4.825974029,47.346097154],[4.826058687,47.345742842],[4.826043034,47.34446533],[4.827082589,47.343324303],[4.827346041,47.342813197],[4.830013253,47.34189325],[4.831374832,47.341225255],[4.833018827,47.33994497],[4.833257407,47.339677368],[4.833588344,47.339670343],[4.835765182,47.337821512],[4.835183546,47.337276015],[4.835157102,47.337006293],[4.837452356,47.336802514],[4.83743227,47.336370606],[4.838531866,47.333320418],[4.838500548,47.331826131],[4.83824675,47.330410105],[4.83900194,47.329257249],[4.839681706,47.328532406],[4.839528261,47.326876164],[4.839178994,47.326345915],[4.839190207,47.325436258],[4.839475718,47.325033726],[4.839832619,47.324782241],[4.839871189,47.324362009],[4.839280265,47.323735636],[4.838972262,47.322553688],[4.838806344,47.322349206],[4.837960294,47.321967294],[4.83704132,47.320653636],[4.83613138,47.319835091],[4.835014694,47.319165683],[4.833497463,47.318980744],[4.832016588,47.31718336],[4.831247963,47.31561245],[4.830641263,47.314672917],[4.828493779,47.313006663],[4.829298878,47.312115114],[4.829335671,47.3114851],[4.829647131,47.311028152],[4.829987447,47.310058376],[4.832108119,47.307448654],[4.829942508,47.306059158],[4.826715709,47.304993394],[4.825880409,47.305812465],[4.825985309,47.306133186],[4.825575632,47.306388162],[4.824379537,47.307421807],[4.823910687,47.308000978],[4.823788518,47.308418918],[4.822080372,47.310985987],[4.821429813,47.31073776],[4.81923646,47.309658268],[4.818503024,47.309893979],[4.818547075,47.310608266],[4.818350284,47.311521728],[4.818810921,47.311791858],[4.817766658,47.313484897],[4.817635926,47.313925474],[4.817161501,47.3145002],[4.81740655,47.31473769],[4.815210547,47.316871949],[4.814890533,47.317707187],[4.814562573,47.317759137],[4.817059019,47.321644343],[4.817693074,47.322418728],[4.814849211,47.322438902],[4.81473876,47.322932285],[4.813901941,47.32324972],[4.813134657,47.326292679],[4.813480791,47.327365133],[4.812865232,47.327608866],[4.811548703,47.327959884],[4.810586398,47.328486357],[4.809400242,47.329444932],[4.808915252,47.329948644],[4.807931987,47.331820714],[4.80763631,47.332126072],[4.80687951,47.33266192],[4.806116658,47.332703502],[4.806853832,47.333118854],[4.807386828,47.333724676],[4.808337752,47.335215446],[4.807516579,47.335728887],[4.807154166,47.335508511],[4.805627216,47.336344478],[4.8052399,47.337195132],[4.808632977,47.337451199],[4.810904581,47.337839018],[4.811567316,47.341579106],[4.811931894,47.342254168],[4.811757453,47.343012375],[4.811939517,47.344206247],[4.811842508,47.344982156],[4.811596699,47.345353377],[4.811129322,47.345793787],[4.8104094,47.346995416],[4.810064282,47.348272242],[4.810260195,47.348738327],[4.810449588,47.350032035],[4.810483497,47.351193997],[4.81082573,47.352540248],[4.810906845,47.353608726],[4.811379157,47.354175854],[4.811552137,47.354550448],[4.811032858,47.354829581],[4.811236619,47.355644919],[4.81150241,47.355667788],[4.812170996,47.35965178],[4.81291169,47.365452651]]]],&quot;type&quot;:&quot;MultiPolygon&quot;}"/>
    <s v="47.333309642, 4.822561184"/>
  </r>
  <r>
    <x v="0"/>
    <x v="369"/>
    <s v="21012"/>
    <s v="CC du Pays Châtillonnais"/>
    <s v="242101434"/>
    <s v="CC"/>
    <s v="Côte-d'Or"/>
    <s v="21"/>
    <s v="Bourgogne-Franche-Comté"/>
    <s v="27"/>
    <s v="BT &lt;= 36 kVA"/>
    <m/>
    <m/>
    <n v="0"/>
    <n v="0"/>
    <n v="0"/>
    <n v="0"/>
    <n v="0"/>
    <n v="0"/>
    <n v="0"/>
    <n v="0"/>
    <n v="0"/>
    <n v="0"/>
    <s v="{&quot;coordinates&quot;:[[[[4.553622953,47.801238056],[4.55310251,47.801122529],[4.552474004,47.800829293],[4.551591931,47.800545713],[4.550063673,47.800415606],[4.549383633,47.800278768],[4.5488763,47.800062228],[4.548019242,47.799902517],[4.546276774,47.799756287],[4.536326068,47.798099394],[4.535782803,47.797885068],[4.535706888,47.797661916],[4.533967134,47.797559578],[4.531114766,47.796398732],[4.531101695,47.796083836],[4.529693185,47.795930297],[4.529203656,47.795399273],[4.525407822,47.793986844],[4.507288298,47.788682489],[4.505258711,47.788332304],[4.503400587,47.787762039],[4.502936107,47.78782201],[4.501158982,47.786712359],[4.498018113,47.788399005],[4.496399259,47.789066927],[4.493402058,47.789933341],[4.492058048,47.791641011],[4.489324963,47.792214994],[4.48745654,47.792373756],[4.485499982,47.79205561],[4.483562303,47.792317809],[4.48268571,47.792164172],[4.480057164,47.791890445],[4.477250863,47.792382253],[4.476626371,47.792743896],[4.475057277,47.794160738],[4.474693912,47.794353449],[4.473569329,47.794603445],[4.473341962,47.79473863],[4.464490343,47.793626259],[4.462927234,47.793621481],[4.46234796,47.793785343],[4.461585517,47.795305351],[4.461390525,47.796377191],[4.46096708,47.797400569],[4.460027039,47.798343065],[4.45971462,47.79893477],[4.459296788,47.80084654],[4.45948447,47.801746174],[4.459272913,47.802849718],[4.45993593,47.80247149],[4.460038338,47.804158035],[4.46001783,47.805504044],[4.459923349,47.805907597],[4.459682866,47.805957401],[4.460467528,47.807720959],[4.46085456,47.807557706],[4.461373241,47.808830379],[4.461463921,47.809358547],[4.462253444,47.811732344],[4.463603053,47.813671561],[4.464033475,47.814549249],[4.46428629,47.815771216],[4.464910798,47.816949831],[4.465223184,47.818780462],[4.46725281,47.819197056],[4.468344858,47.819539848],[4.469397388,47.819564466],[4.469908242,47.819430239],[4.470854148,47.819852253],[4.47265829,47.821052027],[4.472763921,47.821198327],[4.472232493,47.822617359],[4.471577291,47.823477139],[4.47198777,47.82415791],[4.47221985,47.824574472],[4.474446176,47.825422352],[4.475064369,47.825397473],[4.476105594,47.825829048],[4.476889081,47.826316971],[4.478547819,47.826697537],[4.478984313,47.826963881],[4.479683414,47.82701177],[4.48132367,47.827351123],[4.483130473,47.828532699],[4.484136433,47.829372424],[4.486757061,47.830729974],[4.487775331,47.831384979],[4.48877994,47.831694486],[4.489358233,47.831865374],[4.492296614,47.832436524],[4.493580657,47.833173611],[4.494128012,47.83328906],[4.495187397,47.833214345],[4.499707467,47.832648029],[4.503422161,47.832867808],[4.505545064,47.832865774],[4.506828168,47.833138246],[4.508637539,47.833299514],[4.513109775,47.83481448],[4.514358215,47.835462686],[4.51477599,47.835391578],[4.515424582,47.835819778],[4.518161549,47.836857374],[4.519665221,47.837684053],[4.521435467,47.838807011],[4.523192176,47.840061541],[4.523389325,47.839849242],[4.522526503,47.839274439],[4.522012946,47.8387095],[4.521789687,47.837823034],[4.521874396,47.83774632],[4.520890409,47.83545826],[4.520570023,47.835521826],[4.520144833,47.834258103],[4.520672711,47.834064023],[4.518757158,47.830375654],[4.519397606,47.827245566],[4.519787452,47.826199914],[4.520279196,47.826614819],[4.520866708,47.825704327],[4.522722666,47.824979001],[4.525080829,47.824335331],[4.525180157,47.82444296],[4.527714974,47.823948166],[4.528240222,47.823713576],[4.529011731,47.822978875],[4.531919325,47.821276491],[4.532422877,47.82117179],[4.533069297,47.8214793],[4.533619636,47.821189446],[4.533911461,47.821158623],[4.534685872,47.820713702],[4.535754152,47.820494471],[4.536582111,47.820053336],[4.536859846,47.820460176],[4.538922743,47.819324993],[4.539457587,47.818778762],[4.541476708,47.817336244],[4.54288573,47.816519245],[4.542094977,47.816211887],[4.543479182,47.814771379],[4.544149171,47.814970497],[4.54528107,47.813956377],[4.545408943,47.813573913],[4.547249713,47.812673749],[4.547189269,47.812020112],[4.548439989,47.811235737],[4.549872879,47.810788309],[4.549931835,47.810702012],[4.549394268,47.810001573],[4.549177597,47.80953634],[4.550570652,47.808595226],[4.552040002,47.808667596],[4.552241092,47.80855241],[4.552327221,47.807382824],[4.552585036,47.80728849],[4.553069434,47.802506562],[4.553710349,47.802537675],[4.553622953,47.801238056]]]],&quot;type&quot;:&quot;MultiPolygon&quot;}"/>
    <s v="47.810148413, 4.503275679"/>
  </r>
  <r>
    <x v="0"/>
    <x v="370"/>
    <s v="21011"/>
    <s v="CC du Pays Châtillonnais"/>
    <s v="242101434"/>
    <s v="CC"/>
    <s v="Côte-d'Or"/>
    <s v="21"/>
    <s v="Bourgogne-Franche-Comté"/>
    <s v="27"/>
    <s v="BT &lt;= 36 kVA"/>
    <m/>
    <m/>
    <n v="0"/>
    <n v="0"/>
    <n v="0"/>
    <n v="0"/>
    <n v="0"/>
    <n v="0"/>
    <n v="0"/>
    <n v="0"/>
    <n v="0"/>
    <n v="0"/>
    <s v="{&quot;coordinates&quot;:[[[[4.625680508,47.61314332],[4.625770144,47.613769581],[4.62605255,47.614123968],[4.624047018,47.615468118],[4.622828944,47.616526698],[4.622128231,47.617260274],[4.621692272,47.617943353],[4.621429528,47.618805885],[4.621581632,47.61973648],[4.620907224,47.619803463],[4.620748267,47.62075188],[4.620217298,47.620806964],[4.619763508,47.62261565],[4.619392699,47.623297813],[4.619342389,47.623658629],[4.618604763,47.625067911],[4.616050011,47.626017988],[4.613709671,47.627323361],[4.612527973,47.627706101],[4.610879079,47.62805386],[4.60801283,47.629504111],[4.606638132,47.630026291],[4.6068549,47.630502262],[4.605915064,47.631048158],[4.605954338,47.631999222],[4.609517861,47.634629425],[4.610539294,47.635815428],[4.611987095,47.637930035],[4.614019989,47.64009506],[4.614597298,47.640904541],[4.615186095,47.641388857],[4.616582144,47.642223917],[4.617778424,47.643147254],[4.615734303,47.643479839],[4.615067272,47.64344855],[4.61405115,47.643062867],[4.612911373,47.64286074],[4.611378949,47.642845875],[4.610258065,47.643092703],[4.607582624,47.644359334],[4.60568708,47.645161444],[4.60567572,47.646466107],[4.605569498,47.647097762],[4.605615287,47.648176568],[4.605989923,47.649159026],[4.605901674,47.653220492],[4.605515795,47.653414853],[4.605097834,47.653428698],[4.604014806,47.653081658],[4.604050508,47.653382761],[4.603857211,47.654265884],[4.603392455,47.654895253],[4.602737122,47.65547952],[4.601079336,47.65613874],[4.600875948,47.656332385],[4.600899108,47.656748894],[4.601590869,47.657687404],[4.601572231,47.658087381],[4.600660734,47.658441073],[4.599425094,47.659139498],[4.600248373,47.659708903],[4.600267173,47.660157882],[4.599886577,47.661508099],[4.600697195,47.66169866],[4.603565493,47.663000744],[4.605073923,47.66414769],[4.606484753,47.664795408],[4.606613685,47.664961086],[4.609003049,47.663541796],[4.610099443,47.663087363],[4.612084411,47.663020388],[4.61413656,47.663147811],[4.616090921,47.662862423],[4.616912883,47.662896968],[4.617634342,47.663176873],[4.618087059,47.664174412],[4.618099219,47.664443426],[4.617785217,47.664899711],[4.616450303,47.666365821],[4.616473302,47.666904766],[4.616825266,47.667348234],[4.618676282,47.668571293],[4.620463532,47.669886134],[4.622381334,47.671108208],[4.623335568,47.670054244],[4.62522296,47.668876566],[4.626973665,47.667021951],[4.627987311,47.66564932],[4.629000543,47.664657502],[4.629176729,47.664142788],[4.630768634,47.664469894],[4.631679266,47.664526506],[4.632732492,47.664713459],[4.633883901,47.665103394],[4.634725017,47.663891561],[4.634227503,47.663181897],[4.633861805,47.662424474],[4.633815405,47.661344787],[4.633992011,47.66080215],[4.63436703,47.660254937],[4.635973065,47.658873041],[4.636289637,47.658506695],[4.637159071,47.657050466],[4.637674005,47.656635422],[4.638656375,47.656255235],[4.641289737,47.655573675],[4.639541319,47.652098813],[4.638910699,47.651391933],[4.637601983,47.650383057],[4.636759345,47.649364937],[4.636166664,47.647981396],[4.631998954,47.642439902],[4.633267625,47.640975408],[4.634236124,47.640281244],[4.635964413,47.641776743],[4.637438814,47.643547662],[4.63871065,47.644619178],[4.639749481,47.644393034],[4.642599216,47.642970156],[4.642207995,47.642638047],[4.641987672,47.642145084],[4.642578577,47.640309186],[4.642499395,47.63929477],[4.641983687,47.638292793],[4.642334354,47.636702447],[4.643784956,47.636357937],[4.643806362,47.635323198],[4.644354847,47.634751894],[4.647070632,47.633713402],[4.648878906,47.632792094],[4.650402566,47.63175684],[4.651401551,47.63089824],[4.65198956,47.630661249],[4.654229014,47.630121784],[4.655016674,47.62979552],[4.654507414,47.629349885],[4.654112745,47.628819797],[4.653512482,47.627370711],[4.65305321,47.626602954],[4.652767995,47.625606757],[4.652033874,47.624047019],[4.65074954,47.622047605],[4.649753942,47.620985813],[4.650020018,47.619340802],[4.650543689,47.618620361],[4.650113596,47.618146577],[4.650171891,47.617964792],[4.650686346,47.617549683],[4.65125772,47.616908691],[4.652544507,47.615893848],[4.651630139,47.614786806],[4.651425028,47.614655562],[4.649456458,47.61528029],[4.648785621,47.61515832],[4.647976227,47.614904157],[4.646935767,47.613935705],[4.646365133,47.613047049],[4.646214265,47.612644939],[4.646193708,47.612150961],[4.644789721,47.61199879],[4.644511304,47.611734421],[4.641959893,47.611199537],[4.638422916,47.610954826],[4.637549835,47.610747401],[4.636310029,47.609781652],[4.630653951,47.611288667],[4.630383766,47.611204211],[4.629876594,47.610509056],[4.628611492,47.611065991],[4.625680508,47.61314332]]]],&quot;type&quot;:&quot;MultiPolygon&quot;}"/>
    <s v="47.639055413, 4.627206434"/>
  </r>
  <r>
    <x v="0"/>
    <x v="620"/>
    <s v="21009"/>
    <s v="CC du Pays Arnay Liernais"/>
    <s v="200071173"/>
    <s v="CC"/>
    <s v="Côte-d'Or"/>
    <s v="21"/>
    <s v="Bourgogne-Franche-Comté"/>
    <s v="27"/>
    <s v="BT &lt;= 36 kVA"/>
    <m/>
    <m/>
    <n v="0"/>
    <n v="0"/>
    <n v="0"/>
    <n v="0"/>
    <n v="0"/>
    <n v="0"/>
    <n v="0"/>
    <n v="0"/>
    <n v="0"/>
    <n v="0"/>
    <s v="{&quot;coordinates&quot;:[[[[4.462198237,47.182123201],[4.458974273,47.18236196],[4.459097558,47.182135298],[4.459797245,47.181491672],[4.458367557,47.180393146],[4.456926785,47.178980489],[4.455481598,47.179697401],[4.455149221,47.179371118],[4.455629225,47.17900311],[4.456213085,47.178764357],[4.456187111,47.178634121],[4.453745239,47.176969282],[4.450819193,47.174727877],[4.450331158,47.174062266],[4.450330767,47.173165436],[4.449575474,47.172185315],[4.449277815,47.171968434],[4.448164603,47.172014779],[4.446928229,47.172440835],[4.445881624,47.172951851],[4.445237143,47.173391206],[4.445625479,47.173788853],[4.446352756,47.174268707],[4.44725959,47.174697688],[4.447075099,47.174957519],[4.448165115,47.175421122],[4.448360061,47.175942737],[4.445388994,47.177571831],[4.444618123,47.178126213],[4.443118826,47.178603228],[4.442275764,47.178978407],[4.441315616,47.179716111],[4.440560769,47.18067456],[4.440386337,47.181262911],[4.439706979,47.182033124],[4.439300255,47.182183149],[4.438824652,47.181831588],[4.437459735,47.18195569],[4.437100726,47.182112319],[4.436062748,47.180432385],[4.435067699,47.179320082],[4.432930634,47.181144706],[4.431033074,47.182594452],[4.42837747,47.185244783],[4.427564677,47.184727154],[4.424552143,47.183283946],[4.422980767,47.182445158],[4.418781929,47.180628289],[4.415261173,47.178823694],[4.4150393,47.177717979],[4.415216524,47.177175557],[4.415254359,47.176454752],[4.414132402,47.174764849],[4.414160541,47.173774934],[4.414452538,47.173278832],[4.416109495,47.171763865],[4.416349853,47.170962243],[4.417167985,47.170239991],[4.418029729,47.16876804],[4.41838977,47.168351232],[4.417937892,47.168088439],[4.414831709,47.168512725],[4.411967596,47.168401821],[4.411564896,47.168250957],[4.411128266,47.167510723],[4.408804989,47.166671904],[4.408381859,47.166243945],[4.408368843,47.165645317],[4.40868953,47.165286645],[4.408193995,47.164563325],[4.407440569,47.163822429],[4.407474686,47.163511365],[4.407045615,47.163359906],[4.407017513,47.162638102],[4.405807138,47.162496132],[4.402956513,47.163852546],[4.400271009,47.164811603],[4.399959363,47.164809069],[4.398849566,47.164575766],[4.398505499,47.164646555],[4.398043653,47.165062729],[4.397241092,47.164661823],[4.397020999,47.163913521],[4.395901397,47.163351653],[4.395640255,47.163565502],[4.394973273,47.163249387],[4.394542446,47.162773749],[4.39413278,47.162656225],[4.393989875,47.16182775],[4.394095584,47.161474409],[4.392191472,47.160130474],[4.391860423,47.160091234],[4.39042118,47.160386763],[4.388937623,47.161268084],[4.388683321,47.161543065],[4.387236744,47.161658556],[4.387326861,47.162286875],[4.38721062,47.16269436],[4.387486609,47.163004401],[4.387774658,47.163628546],[4.388650446,47.164107877],[4.389737456,47.164943935],[4.390164791,47.165745587],[4.391211225,47.167257439],[4.391361398,47.167704047],[4.391394055,47.16855906],[4.391839522,47.169855721],[4.391926059,47.170394036],[4.392127457,47.173944692],[4.391964623,47.174847975],[4.390918463,47.175091055],[4.390211887,47.175598375],[4.388096553,47.175501296],[4.387541294,47.176501117],[4.387484887,47.17677192],[4.387153012,47.177114455],[4.388109402,47.177536097],[4.390283626,47.178171824],[4.389478443,47.178851402],[4.388214844,47.178603634],[4.387952173,47.178608584],[4.387505899,47.179021823],[4.387519116,47.179380933],[4.388030591,47.180676813],[4.387447499,47.180957529],[4.387260405,47.181230797],[4.38681207,47.183308035],[4.387217691,47.183570602],[4.388008438,47.183556625],[4.388214905,47.183778355],[4.387704233,47.184000576],[4.388006212,47.184392242],[4.385624467,47.185554391],[4.387139934,47.186805841],[4.388147112,47.188063364],[4.389004837,47.188850852],[4.39033112,47.18941931],[4.391018838,47.188941935],[4.393486483,47.19043308],[4.394758259,47.192615695],[4.396392321,47.193890809],[4.396878619,47.194457612],[4.397017122,47.196688978],[4.39735242,47.19708652],[4.398200667,47.197193339],[4.39831884,47.197521466],[4.398126156,47.198545765],[4.397689534,47.199690062],[4.397161437,47.200619359],[4.397397133,47.201046915],[4.397279233,47.20276453],[4.40178891,47.201362127],[4.402093595,47.202204832],[4.402971792,47.203406161],[4.403132972,47.204368555],[4.40299391,47.20491319],[4.403176747,47.206452488],[4.403049781,47.207359843],[4.405429083,47.207497583],[4.407219194,47.211731217],[4.408979727,47.215581604],[4.409149662,47.216519569],[4.409633185,47.216967497],[4.409665764,47.217353378],[4.409942824,47.217638139],[4.411652979,47.218093638],[4.412791717,47.219032398],[4.413218494,47.21928021],[4.414204224,47.219172742],[4.418187326,47.219466223],[4.419984927,47.219674717],[4.421369007,47.219988201],[4.421633221,47.21998406],[4.424092123,47.217014913],[4.424794027,47.216372392],[4.425121741,47.21632154],[4.426835971,47.214535627],[4.429515909,47.212147102],[4.430591643,47.210957877],[4.431153888,47.210137855],[4.432137628,47.208275335],[4.432949077,47.207090253],[4.433771648,47.206175152],[4.435692011,47.204610748],[4.43587894,47.204337404],[4.436391092,47.203923164],[4.438141559,47.203126182],[4.439964266,47.202463339],[4.439954398,47.202193335],[4.441915245,47.201707928],[4.441833072,47.201303759],[4.443802662,47.200998296],[4.443982064,47.200544946],[4.445522072,47.200872404],[4.446684038,47.200405885],[4.448516434,47.200012012],[4.451119947,47.199064593],[4.452933873,47.198674481],[4.452970391,47.198216605],[4.452845791,47.19776075],[4.452573654,47.197418398],[4.453606688,47.196878689],[4.453308098,47.196486246],[4.454682369,47.195669414],[4.457538644,47.194750187],[4.458712866,47.193964636],[4.461154882,47.192778602],[4.460846479,47.192366492],[4.462119074,47.191753448],[4.462389334,47.191928322],[4.462860652,47.191967392],[4.465563088,47.190892327],[4.465352124,47.190760832],[4.465186799,47.189928221],[4.464664293,47.189366656],[4.465384088,47.189217984],[4.465374095,47.18894798],[4.464449951,47.188965071],[4.462614134,47.189166555],[4.462270505,47.188916071],[4.461787531,47.188154998],[4.463403511,47.187544806],[4.462352261,47.186383018],[4.464071409,47.18568327],[4.462039951,47.184318661],[4.461564536,47.182764208],[4.46234772,47.182569731],[4.462198237,47.182123201]]]],&quot;type&quot;:&quot;MultiPolygon&quot;}"/>
    <s v="47.19024207, 4.420607175"/>
  </r>
  <r>
    <x v="0"/>
    <x v="620"/>
    <s v="21009"/>
    <s v="CC du Pays Arnay Liernais"/>
    <s v="200071173"/>
    <s v="CC"/>
    <s v="Côte-d'Or"/>
    <s v="21"/>
    <s v="Bourgogne-Franche-Comté"/>
    <s v="27"/>
    <s v="BT &gt; 36 kVA"/>
    <n v="1"/>
    <n v="118.435"/>
    <n v="0"/>
    <n v="0"/>
    <n v="0"/>
    <n v="0"/>
    <n v="0"/>
    <n v="0"/>
    <n v="0"/>
    <n v="0"/>
    <n v="0"/>
    <n v="0"/>
    <s v="{&quot;coordinates&quot;:[[[[4.462198237,47.182123201],[4.458974273,47.18236196],[4.459097558,47.182135298],[4.459797245,47.181491672],[4.458367557,47.180393146],[4.456926785,47.178980489],[4.455481598,47.179697401],[4.455149221,47.179371118],[4.455629225,47.17900311],[4.456213085,47.178764357],[4.456187111,47.178634121],[4.453745239,47.176969282],[4.450819193,47.174727877],[4.450331158,47.174062266],[4.450330767,47.173165436],[4.449575474,47.172185315],[4.449277815,47.171968434],[4.448164603,47.172014779],[4.446928229,47.172440835],[4.445881624,47.172951851],[4.445237143,47.173391206],[4.445625479,47.173788853],[4.446352756,47.174268707],[4.44725959,47.174697688],[4.447075099,47.174957519],[4.448165115,47.175421122],[4.448360061,47.175942737],[4.445388994,47.177571831],[4.444618123,47.178126213],[4.443118826,47.178603228],[4.442275764,47.178978407],[4.441315616,47.179716111],[4.440560769,47.18067456],[4.440386337,47.181262911],[4.439706979,47.182033124],[4.439300255,47.182183149],[4.438824652,47.181831588],[4.437459735,47.18195569],[4.437100726,47.182112319],[4.436062748,47.180432385],[4.435067699,47.179320082],[4.432930634,47.181144706],[4.431033074,47.182594452],[4.42837747,47.185244783],[4.427564677,47.184727154],[4.424552143,47.183283946],[4.422980767,47.182445158],[4.418781929,47.180628289],[4.415261173,47.178823694],[4.4150393,47.177717979],[4.415216524,47.177175557],[4.415254359,47.176454752],[4.414132402,47.174764849],[4.414160541,47.173774934],[4.414452538,47.173278832],[4.416109495,47.171763865],[4.416349853,47.170962243],[4.417167985,47.170239991],[4.418029729,47.16876804],[4.41838977,47.168351232],[4.417937892,47.168088439],[4.414831709,47.168512725],[4.411967596,47.168401821],[4.411564896,47.168250957],[4.411128266,47.167510723],[4.408804989,47.166671904],[4.408381859,47.166243945],[4.408368843,47.165645317],[4.40868953,47.165286645],[4.408193995,47.164563325],[4.407440569,47.163822429],[4.407474686,47.163511365],[4.407045615,47.163359906],[4.407017513,47.162638102],[4.405807138,47.162496132],[4.402956513,47.163852546],[4.400271009,47.164811603],[4.399959363,47.164809069],[4.398849566,47.164575766],[4.398505499,47.164646555],[4.398043653,47.165062729],[4.397241092,47.164661823],[4.397020999,47.163913521],[4.395901397,47.163351653],[4.395640255,47.163565502],[4.394973273,47.163249387],[4.394542446,47.162773749],[4.39413278,47.162656225],[4.393989875,47.16182775],[4.394095584,47.161474409],[4.392191472,47.160130474],[4.391860423,47.160091234],[4.39042118,47.160386763],[4.388937623,47.161268084],[4.388683321,47.161543065],[4.387236744,47.161658556],[4.387326861,47.162286875],[4.38721062,47.16269436],[4.387486609,47.163004401],[4.387774658,47.163628546],[4.388650446,47.164107877],[4.389737456,47.164943935],[4.390164791,47.165745587],[4.391211225,47.167257439],[4.391361398,47.167704047],[4.391394055,47.16855906],[4.391839522,47.169855721],[4.391926059,47.170394036],[4.392127457,47.173944692],[4.391964623,47.174847975],[4.390918463,47.175091055],[4.390211887,47.175598375],[4.388096553,47.175501296],[4.387541294,47.176501117],[4.387484887,47.17677192],[4.387153012,47.177114455],[4.388109402,47.177536097],[4.390283626,47.178171824],[4.389478443,47.178851402],[4.388214844,47.178603634],[4.387952173,47.178608584],[4.387505899,47.179021823],[4.387519116,47.179380933],[4.388030591,47.180676813],[4.387447499,47.180957529],[4.387260405,47.181230797],[4.38681207,47.183308035],[4.387217691,47.183570602],[4.388008438,47.183556625],[4.388214905,47.183778355],[4.387704233,47.184000576],[4.388006212,47.184392242],[4.385624467,47.185554391],[4.387139934,47.186805841],[4.388147112,47.188063364],[4.389004837,47.188850852],[4.39033112,47.18941931],[4.391018838,47.188941935],[4.393486483,47.19043308],[4.394758259,47.192615695],[4.396392321,47.193890809],[4.396878619,47.194457612],[4.397017122,47.196688978],[4.39735242,47.19708652],[4.398200667,47.197193339],[4.39831884,47.197521466],[4.398126156,47.198545765],[4.397689534,47.199690062],[4.397161437,47.200619359],[4.397397133,47.201046915],[4.397279233,47.20276453],[4.40178891,47.201362127],[4.402093595,47.202204832],[4.402971792,47.203406161],[4.403132972,47.204368555],[4.40299391,47.20491319],[4.403176747,47.206452488],[4.403049781,47.207359843],[4.405429083,47.207497583],[4.407219194,47.211731217],[4.408979727,47.215581604],[4.409149662,47.216519569],[4.409633185,47.216967497],[4.409665764,47.217353378],[4.409942824,47.217638139],[4.411652979,47.218093638],[4.412791717,47.219032398],[4.413218494,47.21928021],[4.414204224,47.219172742],[4.418187326,47.219466223],[4.419984927,47.219674717],[4.421369007,47.219988201],[4.421633221,47.21998406],[4.424092123,47.217014913],[4.424794027,47.216372392],[4.425121741,47.21632154],[4.426835971,47.214535627],[4.429515909,47.212147102],[4.430591643,47.210957877],[4.431153888,47.210137855],[4.432137628,47.208275335],[4.432949077,47.207090253],[4.433771648,47.206175152],[4.435692011,47.204610748],[4.43587894,47.204337404],[4.436391092,47.203923164],[4.438141559,47.203126182],[4.439964266,47.202463339],[4.439954398,47.202193335],[4.441915245,47.201707928],[4.441833072,47.201303759],[4.443802662,47.200998296],[4.443982064,47.200544946],[4.445522072,47.200872404],[4.446684038,47.200405885],[4.448516434,47.200012012],[4.451119947,47.199064593],[4.452933873,47.198674481],[4.452970391,47.198216605],[4.452845791,47.19776075],[4.452573654,47.197418398],[4.453606688,47.196878689],[4.453308098,47.196486246],[4.454682369,47.195669414],[4.457538644,47.194750187],[4.458712866,47.193964636],[4.461154882,47.192778602],[4.460846479,47.192366492],[4.462119074,47.191753448],[4.462389334,47.191928322],[4.462860652,47.191967392],[4.465563088,47.190892327],[4.465352124,47.190760832],[4.465186799,47.189928221],[4.464664293,47.189366656],[4.465384088,47.189217984],[4.465374095,47.18894798],[4.464449951,47.188965071],[4.462614134,47.189166555],[4.462270505,47.188916071],[4.461787531,47.188154998],[4.463403511,47.187544806],[4.462352261,47.186383018],[4.464071409,47.18568327],[4.462039951,47.184318661],[4.461564536,47.182764208],[4.46234772,47.182569731],[4.462198237,47.182123201]]]],&quot;type&quot;:&quot;MultiPolygon&quot;}"/>
    <s v="47.19024207, 4.420607175"/>
  </r>
  <r>
    <x v="0"/>
    <x v="621"/>
    <s v="21008"/>
    <s v="CC du Pays d'Alésia et de la Seine"/>
    <s v="242101459"/>
    <s v="CC"/>
    <s v="Côte-d'Or"/>
    <s v="21"/>
    <s v="Bourgogne-Franche-Comté"/>
    <s v="27"/>
    <s v="BT &lt;= 36 kVA"/>
    <m/>
    <m/>
    <n v="0"/>
    <n v="0"/>
    <n v="0"/>
    <n v="0"/>
    <n v="0"/>
    <n v="0"/>
    <n v="0"/>
    <n v="0"/>
    <n v="0"/>
    <n v="0"/>
    <s v="{&quot;coordinates&quot;:[[[[4.484635353,47.542949678],[4.485763486,47.543832908],[4.487077686,47.544329326],[4.488514108,47.543149611],[4.489783021,47.541686621],[4.490110159,47.541545595],[4.490861733,47.541463063],[4.491711667,47.540903008],[4.493112845,47.540229653],[4.497016351,47.541461632],[4.497761308,47.541807686],[4.498297993,47.541933135],[4.501593199,47.541286641],[4.50332588,47.541389457],[4.503987737,47.541332305],[4.505503034,47.541033655],[4.505808271,47.540352684],[4.506771493,47.539525463],[4.507977237,47.538153112],[4.509011949,47.537459092],[4.511155462,47.536249224],[4.511557585,47.535801059],[4.512190951,47.535679407],[4.511814646,47.536147046],[4.51117087,47.536653263],[4.511443116,47.53678388],[4.513272385,47.5360291],[4.514586906,47.535032493],[4.516143376,47.534506288],[4.51675255,47.534048208],[4.516242639,47.533787449],[4.51446588,47.53348193],[4.513442015,47.533426803],[4.511943656,47.532951974],[4.507980233,47.532838552],[4.508001181,47.532214366],[4.505188472,47.531986025],[4.504786844,47.531696809],[4.503842603,47.531257038],[4.50376081,47.530853854],[4.503291931,47.530772572],[4.503108222,47.528966218],[4.502177533,47.528959308],[4.501229574,47.528858081],[4.500297406,47.529603834],[4.499617623,47.529443323],[4.499243059,47.529785757],[4.498360739,47.529892534],[4.498246112,47.530071368],[4.498417568,47.530449995],[4.497494269,47.53023318],[4.496321037,47.530252747],[4.4958596,47.530199249],[4.495173062,47.530367411],[4.494555249,47.530045821],[4.494112771,47.530004677],[4.492770365,47.530201936],[4.492644642,47.530460133],[4.491927558,47.530772716],[4.490901464,47.530825457],[4.490796218,47.531246346],[4.490329916,47.531352242],[4.489287889,47.531262924],[4.489195769,47.53143966],[4.488365107,47.531350335],[4.487745998,47.530933293],[4.485155939,47.530674619],[4.484225642,47.530730583],[4.48386361,47.531049398],[4.483188945,47.531120105],[4.481642375,47.531675452],[4.48066978,47.53145283],[4.479996917,47.531492885],[4.478939559,47.531281228],[4.478249087,47.531357508],[4.476992675,47.531831687],[4.476564118,47.531861424],[4.475351228,47.531408623],[4.474315547,47.531307387],[4.474001681,47.530723458],[4.473225702,47.5308323],[4.471866456,47.530710823],[4.471249663,47.530952688],[4.470502986,47.530918894],[4.469860905,47.531111554],[4.46941175,47.531117216],[4.468910818,47.530931764],[4.468103287,47.530908626],[4.466634089,47.53036443],[4.465629251,47.530223116],[4.465225243,47.530372243],[4.463639957,47.530441674],[4.462516888,47.530886113],[4.461471494,47.530963145],[4.460871713,47.530856324],[4.460398602,47.531250281],[4.459378419,47.532348819],[4.459015089,47.533210451],[4.458786663,47.533608541],[4.459086067,47.534009028],[4.462326687,47.536277692],[4.462632777,47.536580854],[4.467178722,47.536358081],[4.471484368,47.536776476],[4.473269975,47.536733219],[4.473334827,47.537446337],[4.474396539,47.537426614],[4.474600919,47.537558174],[4.476393468,47.537524685],[4.477204688,47.537870029],[4.478427252,47.538522556],[4.478868153,47.538841072],[4.478388897,47.539058721],[4.478863965,47.539458732],[4.476453824,47.540673171],[4.476527883,47.540851392],[4.477148688,47.541425123],[4.478171987,47.542081077],[4.478708603,47.542205716],[4.479798769,47.54124117],[4.480350665,47.541725728],[4.481721092,47.540848534],[4.484635353,47.542949678]]]],&quot;type&quot;:&quot;MultiPolygon&quot;}"/>
    <s v="47.535583539, 4.488200641"/>
  </r>
  <r>
    <x v="0"/>
    <x v="622"/>
    <s v="21007"/>
    <s v="CC des Terres d'Auxois"/>
    <s v="200071017"/>
    <s v="CC"/>
    <s v="Côte-d'Or"/>
    <s v="21"/>
    <s v="Bourgogne-Franche-Comté"/>
    <s v="27"/>
    <s v="BT &lt;= 36 kVA"/>
    <m/>
    <m/>
    <n v="0"/>
    <n v="0"/>
    <n v="0"/>
    <n v="0"/>
    <n v="0"/>
    <n v="0"/>
    <n v="0"/>
    <n v="0"/>
    <n v="0"/>
    <n v="0"/>
    <s v="{&quot;coordinates&quot;:[[[[4.274764544,47.381109724],[4.272520216,47.380655341],[4.270793014,47.380821889],[4.27002623,47.380963517],[4.269774676,47.380360346],[4.269247923,47.380002367],[4.268184138,47.37946748],[4.26741863,47.379213834],[4.266634881,47.379253889],[4.266129033,47.379106344],[4.26583034,47.378356925],[4.264653824,47.377254228],[4.263203402,47.376506523],[4.26245937,47.375754732],[4.261479894,47.375247679],[4.259242523,47.376259596],[4.258135499,47.376868499],[4.25730632,47.377683262],[4.256375653,47.378240721],[4.256472499,47.379036461],[4.257071873,47.379386509],[4.256950284,47.379854191],[4.256691531,47.380068565],[4.256890661,47.380307698],[4.257067284,47.381113378],[4.257778211,47.381188518],[4.257824523,47.381354577],[4.25956782,47.382153194],[4.259909003,47.382231426],[4.26027948,47.382709983],[4.260542307,47.382612599],[4.260943113,47.382858542],[4.260814421,47.383192157],[4.261059876,47.38353972],[4.261446287,47.38368048],[4.260310659,47.385785145],[4.259854691,47.386521148],[4.258560898,47.386015676],[4.256908482,47.385026994],[4.256563317,47.384722816],[4.254977357,47.386683739],[4.260274622,47.388200197],[4.259997224,47.388581338],[4.258951696,47.388544947],[4.257903681,47.388685037],[4.257752395,47.389413231],[4.257317069,47.389675431],[4.256916051,47.390835777],[4.256067626,47.391801084],[4.256575105,47.392014378],[4.256045104,47.392424348],[4.254767561,47.393750805],[4.256346544,47.394764618],[4.254667108,47.395067252],[4.254029572,47.395926729],[4.255989235,47.397227243],[4.256920278,47.397293709],[4.257925926,47.397488107],[4.259406311,47.397966357],[4.261116007,47.398101781],[4.261585867,47.398234433],[4.262208753,47.39878407],[4.261796111,47.39939266],[4.262284387,47.399462087],[4.262724152,47.399723806],[4.263287369,47.400497363],[4.263264875,47.400837027],[4.26343712,47.401337532],[4.263278651,47.401702981],[4.265365758,47.402766071],[4.265036352,47.403192803],[4.266864166,47.403941775],[4.267378805,47.404451149],[4.268323729,47.404818079],[4.270388948,47.405843506],[4.271288541,47.406198303],[4.271382542,47.406862609],[4.272226945,47.408020183],[4.272137331,47.408491128],[4.272800396,47.408656734],[4.273531107,47.408264301],[4.274352077,47.408098653],[4.274825106,47.407857587],[4.275711767,47.406830508],[4.276102613,47.406870336],[4.276623924,47.406151564],[4.277047502,47.406452121],[4.277690927,47.406628719],[4.278153542,47.406452576],[4.278944383,47.406304333],[4.279714979,47.406419199],[4.28060225,47.406366218],[4.282838449,47.40587881],[4.283443017,47.406093618],[4.283568615,47.405911268],[4.285003508,47.405302113],[4.284842675,47.40578466],[4.287370285,47.405672079],[4.287993952,47.405522023],[4.288712587,47.405240365],[4.289747547,47.40454735],[4.29085686,47.404079481],[4.291566687,47.404094108],[4.292242909,47.404200036],[4.29267203,47.404672437],[4.2935355,47.4048438],[4.293639689,47.40520457],[4.294000932,47.405666017],[4.296312515,47.40720503],[4.297396863,47.407678211],[4.29804114,47.407667421],[4.29909517,47.408147227],[4.299279045,47.408073148],[4.299186169,47.407579009],[4.300032755,47.406942026],[4.30055541,47.406892968],[4.301071365,47.406622502],[4.302123453,47.406257802],[4.302455204,47.405775117],[4.302355695,47.405281954],[4.303170516,47.404759644],[4.304037115,47.404731023],[4.30487435,47.404258867],[4.305029016,47.403966327],[4.304706313,47.403293805],[4.303823715,47.402063959],[4.302930718,47.401332102],[4.301984447,47.400371251],[4.301838074,47.399858805],[4.30210379,47.399388562],[4.302090261,47.399159131],[4.301521699,47.3988981],[4.301461587,47.398388289],[4.301275389,47.398201305],[4.300447209,47.398060216],[4.300251597,47.397594235],[4.299552416,47.397140184],[4.299261414,47.39640337],[4.299556756,47.395732929],[4.299712375,47.39515138],[4.299750171,47.394139892],[4.301011077,47.393538778],[4.301465163,47.39290977],[4.301946894,47.392546047],[4.301746993,47.39228539],[4.301073232,47.392220906],[4.301070966,47.391308],[4.301319852,47.391019811],[4.301889006,47.391144887],[4.302202515,47.391061247],[4.302635649,47.390335233],[4.302409578,47.389979435],[4.303126561,47.3899687],[4.303335558,47.389676452],[4.303539595,47.388853065],[4.303310152,47.388467596],[4.302533776,47.388270122],[4.302219211,47.387709139],[4.301810461,47.387582269],[4.301510414,47.387127361],[4.301544806,47.386468836],[4.300797348,47.386696882],[4.300302837,47.386422412],[4.299535016,47.38619331],[4.298584626,47.386417308],[4.297255722,47.38617465],[4.296689559,47.385896462],[4.295317355,47.385671372],[4.294302581,47.38580962],[4.292788082,47.385565377],[4.291955107,47.385271226],[4.291126086,47.385140886],[4.290828375,47.384778659],[4.290117397,47.384705521],[4.289860569,47.384499495],[4.289110909,47.384361057],[4.287951797,47.383953452],[4.287196228,47.383899698],[4.287031673,47.383781776],[4.285532992,47.383806461],[4.284897093,47.383878315],[4.284363341,47.383621318],[4.283596941,47.383779237],[4.282667014,47.383806607],[4.282478278,47.383730361],[4.281821198,47.384247192],[4.280989168,47.384322087],[4.280625921,47.384543068],[4.277828551,47.384419894],[4.277773196,47.383988346],[4.27733775,47.383571779],[4.276120848,47.382903597],[4.274764544,47.381109724]]]],&quot;type&quot;:&quot;MultiPolygon&quot;}"/>
    <s v="47.393645537, 4.278823557"/>
  </r>
  <r>
    <x v="0"/>
    <x v="371"/>
    <s v="21005"/>
    <s v="CC de la Plaine Dijonnaise"/>
    <s v="200000925"/>
    <s v="CC"/>
    <s v="Côte-d'Or"/>
    <s v="21"/>
    <s v="Bourgogne-Franche-Comté"/>
    <s v="27"/>
    <s v="BT &lt;= 36 kVA"/>
    <n v="29"/>
    <n v="257.95499999999998"/>
    <n v="0"/>
    <n v="0"/>
    <n v="0"/>
    <n v="0"/>
    <n v="0"/>
    <n v="0"/>
    <n v="0"/>
    <n v="0"/>
    <n v="0"/>
    <n v="0"/>
    <s v="{&quot;coordinates&quot;:[[[[5.175578668,47.191537112],[5.176152165,47.190885995],[5.180149799,47.185530453],[5.181845389,47.184341214],[5.182436309,47.182299168],[5.183360232,47.182410539],[5.184240154,47.180949338],[5.18582032,47.17968836],[5.188624197,47.172758184],[5.190558637,47.172779237],[5.19090248,47.172368346],[5.192122002,47.173515181],[5.193366117,47.172411758],[5.19385848,47.170168859],[5.194326456,47.169045905],[5.193407431,47.168822853],[5.193625348,47.168369307],[5.193317433,47.168267066],[5.194212847,47.165804873],[5.192878326,47.165397859],[5.192454237,47.165166323],[5.19375423,47.163948351],[5.191948262,47.162988264],[5.189878793,47.16135946],[5.190760138,47.160822214],[5.1900785,47.158640265],[5.189790853,47.158353001],[5.189581942,47.157891325],[5.189168897,47.157474939],[5.189121984,47.156970569],[5.186027523,47.155518695],[5.185398757,47.155804363],[5.182741203,47.153466033],[5.18228724,47.154350912],[5.178508596,47.151284295],[5.176345045,47.151912219],[5.176889636,47.153496098],[5.176090574,47.153586779],[5.17507684,47.154769455],[5.171891211,47.157329436],[5.171120624,47.158258935],[5.170491421,47.158536423],[5.168571701,47.158965984],[5.167354984,47.159376946],[5.165181685,47.160758659],[5.164410118,47.161010855],[5.164108323,47.161025505],[5.163719178,47.161396634],[5.161302887,47.163143962],[5.160303987,47.163326524],[5.159417365,47.163839313],[5.159153388,47.16354613],[5.158019133,47.163811352],[5.157959463,47.163640445],[5.156880123,47.163661464],[5.156537467,47.16315089],[5.156180355,47.163103506],[5.155183934,47.163282374],[5.153976654,47.163240903],[5.152891455,47.163511466],[5.152888168,47.163594385],[5.147869599,47.163843428],[5.146829508,47.164120301],[5.146710408,47.164478255],[5.147248839,47.165098702],[5.147815553,47.165269213],[5.148726461,47.16592417],[5.148879779,47.166159088],[5.148851226,47.166965673],[5.148181761,47.168324526],[5.148229764,47.169097267],[5.148477836,47.169389868],[5.149838297,47.170022963],[5.150269677,47.170540013],[5.150355048,47.171057184],[5.15006602,47.171492148],[5.149154783,47.171195653],[5.147006433,47.172563928],[5.14718737,47.172795634],[5.146913148,47.174397515],[5.146456824,47.175176004],[5.145699887,47.175172923],[5.145267705,47.175530371],[5.145239616,47.175786667],[5.144616001,47.1759144],[5.143341159,47.176405428],[5.143256874,47.176842886],[5.14278414,47.177841412],[5.142073333,47.178334593],[5.141863633,47.178940083],[5.141088112,47.180098206],[5.140989923,47.180518807],[5.139989873,47.181213655],[5.138887193,47.182251721],[5.138690617,47.18259038],[5.143198942,47.18444424],[5.143472919,47.184125756],[5.148888406,47.185995025],[5.149676121,47.185210379],[5.153622083,47.186432142],[5.153832657,47.186148134],[5.158617553,47.18812415],[5.158688907,47.187959808],[5.161713216,47.188953511],[5.163245533,47.187403754],[5.166909703,47.188570895],[5.167836321,47.188649017],[5.16974019,47.189012336],[5.172326487,47.190439965],[5.174513128,47.191521099],[5.175208343,47.191789037],[5.175578668,47.191537112]]]],&quot;type&quot;:&quot;MultiPolygon&quot;}"/>
    <s v="47.172751002, 5.169104193"/>
  </r>
  <r>
    <x v="0"/>
    <x v="372"/>
    <s v="21004"/>
    <s v="CC du Pays Châtillonnais"/>
    <s v="242101434"/>
    <s v="CC"/>
    <s v="Côte-d'Or"/>
    <s v="21"/>
    <s v="Bourgogne-Franche-Comté"/>
    <s v="27"/>
    <s v="BT &lt;= 36 kVA"/>
    <m/>
    <m/>
    <n v="0"/>
    <n v="0"/>
    <n v="0"/>
    <n v="0"/>
    <n v="0"/>
    <n v="0"/>
    <n v="0"/>
    <n v="0"/>
    <n v="0"/>
    <n v="0"/>
    <s v="{&quot;coordinates&quot;:[[[[4.715001375,47.641630797],[4.714655758,47.641571048],[4.714248935,47.641886725],[4.714296858,47.642217335],[4.713880714,47.64236749],[4.713807292,47.642653065],[4.713510031,47.642771764],[4.713135397,47.643302138],[4.712761968,47.643455264],[4.711958187,47.644188191],[4.711904709,47.644680542],[4.711467061,47.644825601],[4.711363677,47.645257462],[4.711475543,47.645463794],[4.711316723,47.645870358],[4.711720159,47.646444245],[4.712289372,47.646952679],[4.712484189,47.647916751],[4.712342364,47.648313164],[4.711725919,47.649156779],[4.711248022,47.649294323],[4.710806099,47.649805866],[4.710029143,47.650090932],[4.709388117,47.650501847],[4.708774604,47.65118965],[4.708185812,47.651609697],[4.707954565,47.652044322],[4.707561291,47.652162608],[4.707033029,47.652684399],[4.706684883,47.653297188],[4.7063736,47.654146217],[4.7068774,47.655690976],[4.706798176,47.656213407],[4.706155544,47.656785479],[4.705432458,47.657092233],[4.704609865,47.658371855],[4.702283156,47.65958156],[4.701240788,47.660533948],[4.700959855,47.661126831],[4.700523747,47.661576123],[4.700372719,47.662022167],[4.700563535,47.662949395],[4.700417154,47.663624945],[4.699998087,47.664233339],[4.69799909,47.663607885],[4.697477586,47.663594754],[4.697854251,47.663998016],[4.698566831,47.664779921],[4.699010459,47.665025555],[4.699808472,47.665058065],[4.701022037,47.664622672],[4.701734801,47.663027777],[4.701970062,47.663217015],[4.701955525,47.663972574],[4.702288288,47.664293634],[4.702022176,47.665309441],[4.703180322,47.664557929],[4.703840096,47.665269448],[4.704439742,47.665058138],[4.705374301,47.664942772],[4.705913122,47.665038442],[4.706190362,47.664956069],[4.707227151,47.665120088],[4.707150063,47.665959389],[4.707749192,47.666231528],[4.707663665,47.666640612],[4.707080275,47.667942857],[4.707577514,47.668029224],[4.707790352,47.667808243],[4.709243849,47.668039079],[4.710537946,47.66812008],[4.710964828,47.669835195],[4.71122877,47.670293182],[4.714415958,47.669638778],[4.714938051,47.67058003],[4.716470546,47.670404485],[4.718062574,47.671911597],[4.718659288,47.673097516],[4.718458429,47.673151786],[4.71918097,47.674063963],[4.720803412,47.676466383],[4.72164706,47.676832984],[4.724007855,47.676626235],[4.725270727,47.67705325],[4.726434064,47.67732867],[4.727683422,47.67779007],[4.730668546,47.679444771],[4.732099333,47.68003038],[4.733725107,47.680543757],[4.733011373,47.681635593],[4.733948835,47.681807153],[4.733639148,47.682287101],[4.734103968,47.682354932],[4.736339589,47.683005974],[4.736430566,47.682892986],[4.738171305,47.683411797],[4.738421742,47.683691667],[4.740009591,47.684263141],[4.740899405,47.685055658],[4.742342196,47.685837229],[4.743724188,47.68683756],[4.745907712,47.688127508],[4.746799094,47.688759706],[4.747900877,47.689952336],[4.749091777,47.690161401],[4.750412022,47.691913424],[4.750733454,47.692808905],[4.75140419,47.694107887],[4.751718736,47.695279858],[4.752606081,47.696472954],[4.751937698,47.696789068],[4.751700501,47.697403019],[4.751202081,47.697900242],[4.752963612,47.698910086],[4.753154184,47.69931146],[4.75334418,47.700505998],[4.757127552,47.700541046],[4.757335072,47.700889041],[4.758596761,47.701941422],[4.759167955,47.704377121],[4.758721339,47.705069858],[4.759146051,47.70524893],[4.759848421,47.705556167],[4.76125847,47.703949531],[4.761571352,47.703247094],[4.762285046,47.702485499],[4.763177685,47.70217495],[4.763328275,47.70245357],[4.764624337,47.702283674],[4.765446561,47.701619453],[4.765501101,47.701212598],[4.766473812,47.700703649],[4.767042908,47.700571712],[4.767572619,47.699775049],[4.768155513,47.699898581],[4.769375963,47.699622639],[4.769905454,47.699342738],[4.770357238,47.698650775],[4.771083911,47.698124803],[4.771790373,47.697793597],[4.772683266,47.697494671],[4.774311264,47.697125168],[4.775238317,47.696531308],[4.77636194,47.69595426],[4.777411592,47.695679024],[4.777970329,47.695678633],[4.779194041,47.695984129],[4.780861974,47.695934432],[4.78215685,47.696173992],[4.783653963,47.696757969],[4.784204631,47.696874711],[4.784603562,47.696840714],[4.785335786,47.696365883],[4.785345956,47.695873263],[4.785045305,47.695536639],[4.784508227,47.694550904],[4.784216043,47.693391273],[4.784105596,47.691525732],[4.784236874,47.690547801],[4.784735637,47.689753324],[4.785575982,47.689284941],[4.786656542,47.689141492],[4.7876285,47.689099627],[4.788093109,47.688958377],[4.788515341,47.688547682],[4.789495823,47.687211032],[4.789743312,47.686004435],[4.790488888,47.684146489],[4.791082512,47.683164164],[4.791423439,47.682994184],[4.791329619,47.681312945],[4.791454,47.680650212],[4.791440612,47.679577248],[4.79129463,47.679358909],[4.79078374,47.679191175],[4.791234576,47.678880864],[4.791388814,47.678154651],[4.791598803,47.677897545],[4.793557249,47.676395504],[4.793542278,47.67511819],[4.794139742,47.674254625],[4.795017606,47.673524498],[4.79565643,47.671831998],[4.796277509,47.671196736],[4.796773056,47.670871308],[4.79731481,47.670691019],[4.798301738,47.668968839],[4.798715825,47.668481698],[4.798943328,47.66783717],[4.799019541,47.666896065],[4.798950295,47.666147166],[4.79865202,47.665364879],[4.798550087,47.664634488],[4.797486723,47.664046734],[4.793856405,47.66420785],[4.79144658,47.664201599],[4.789161733,47.663828757],[4.787946375,47.66391128],[4.786549923,47.663720161],[4.784483627,47.663783241],[4.783924704,47.663967335],[4.782819973,47.663970688],[4.782399024,47.664056337],[4.780449942,47.664077944],[4.776532847,47.663952989],[4.775890223,47.661224],[4.775105884,47.661081963],[4.770032397,47.659314175],[4.768842152,47.65862455],[4.767429109,47.658368634],[4.766420368,47.658530638],[4.765398119,47.658808077],[4.763913743,47.65865133],[4.762707334,47.658477768],[4.761685335,47.658117749],[4.761449914,47.657929531],[4.759974423,47.6571928],[4.759270741,47.656947707],[4.757498306,47.65686274],[4.754206541,47.656892395],[4.752590976,47.656998565],[4.751925152,47.656850095],[4.751399392,47.656624796],[4.750153909,47.656475999],[4.748999482,47.655974705],[4.748683757,47.655530175],[4.749228,47.655385182],[4.749506647,47.655146029],[4.749869795,47.653461511],[4.749483328,47.652241073],[4.749578375,47.651401459],[4.749158528,47.651275399],[4.748310406,47.650765911],[4.746775903,47.650412532],[4.744625655,47.649767624],[4.743487079,47.649704492],[4.743039174,47.649860627],[4.739657963,47.649544594],[4.737143612,47.648229738],[4.736221961,47.647912123],[4.73616381,47.648090349],[4.731499843,47.647449218],[4.731280065,47.647984558],[4.73002052,47.647763733],[4.728794065,47.647248004],[4.727828107,47.64695889],[4.725050272,47.646505669],[4.721978431,47.645857748],[4.720389658,47.645257241],[4.718585849,47.644266442],[4.717317957,47.643698986],[4.716321963,47.642637754],[4.715001375,47.641630797]]]],&quot;type&quot;:&quot;MultiPolygon&quot;}"/>
    <s v="47.671659569, 4.751193926"/>
  </r>
  <r>
    <x v="0"/>
    <x v="623"/>
    <s v="21003"/>
    <s v="Dijon Métropole"/>
    <s v="242100410"/>
    <s v="ME"/>
    <s v="Côte-d'Or"/>
    <s v="21"/>
    <s v="Bourgogne-Franche-Comté"/>
    <s v="27"/>
    <s v="BT &lt;= 36 kVA"/>
    <m/>
    <m/>
    <n v="0"/>
    <n v="0"/>
    <n v="0"/>
    <n v="0"/>
    <n v="0"/>
    <n v="0"/>
    <n v="0"/>
    <n v="0"/>
    <n v="0"/>
    <n v="0"/>
    <s v="{&quot;coordinates&quot;:[[[[5.030069398,47.38193211],[5.033011785,47.380018433],[5.033481213,47.379636511],[5.033508341,47.378953451],[5.033886667,47.377742851],[5.03698046,47.372670124],[5.037605962,47.3729095],[5.040532781,47.373358831],[5.042265474,47.372526037],[5.042067677,47.372205328],[5.041269173,47.372192342],[5.039128346,47.371774267],[5.037649353,47.371609301],[5.038671165,47.369929933],[5.03637113,47.369121078],[5.03704143,47.365550499],[5.038131468,47.361343987],[5.040482764,47.355251235],[5.040543387,47.354615304],[5.040081785,47.354603599],[5.036672191,47.35415103],[5.03519432,47.35407247],[5.034802726,47.353984775],[5.034814962,47.355250689],[5.034266643,47.356936154],[5.031606057,47.357052951],[5.030012752,47.357217681],[5.029947938,47.357325975],[5.029168308,47.357385521],[5.02809747,47.357664468],[5.028923878,47.35852624],[5.029612756,47.359500271],[5.027581961,47.359943662],[5.022547903,47.360595126],[5.022566639,47.362005902],[5.019588416,47.362071215],[5.019615555,47.362017613],[5.016488497,47.361719827],[5.015833191,47.361527683],[5.014829377,47.361407317],[5.013066201,47.361853014],[5.010790571,47.361710516],[5.010597933,47.36229918],[5.00844374,47.364444524],[5.004704039,47.365984132],[5.004410816,47.367323739],[5.003888179,47.368660996],[5.003264075,47.369092291],[5.000740888,47.372696345],[5.000750697,47.373101402],[4.999821904,47.374251118],[4.999864906,47.37522652],[4.99825369,47.375496469],[4.998590779,47.376609093],[4.998597872,47.377902087],[4.9959155,47.380810862],[4.995618487,47.381237394],[4.995488512,47.381734898],[4.993975238,47.382469558],[4.993499856,47.382628095],[4.993769512,47.383034096],[4.994619716,47.383827253],[4.994787772,47.384103523],[4.995017011,47.383458436],[4.995378128,47.383008293],[4.996024751,47.382499217],[4.997343145,47.381730058],[4.998847615,47.381152191],[5.002482052,47.381092333],[5.005281095,47.380922509],[5.006219354,47.38101798],[5.008598517,47.381071442],[5.008741321,47.381132009],[5.015739907,47.381440386],[5.018572337,47.384024299],[5.020936221,47.385180892],[5.022830178,47.385195675],[5.023107218,47.384947718],[5.023573257,47.38489458],[5.023834938,47.384274981],[5.024376427,47.38379729],[5.025321562,47.383721392],[5.025890218,47.383436829],[5.026018147,47.382892495],[5.026210429,47.382612689],[5.027566488,47.382570131],[5.027986721,47.382253026],[5.028764602,47.382137694],[5.029293873,47.381759248],[5.029802939,47.381547745],[5.030069398,47.38193211]]]],&quot;type&quot;:&quot;MultiPolygon&quot;}"/>
    <s v="47.371214576, 5.020496119"/>
  </r>
  <r>
    <x v="0"/>
    <x v="373"/>
    <s v="21002"/>
    <s v="CC Ouche et Montagne"/>
    <s v="200039055"/>
    <s v="CC"/>
    <s v="Côte-d'Or"/>
    <s v="21"/>
    <s v="Bourgogne-Franche-Comté"/>
    <s v="27"/>
    <s v="BT &gt; 36 kVA"/>
    <n v="1"/>
    <n v="131.13999999999999"/>
    <n v="0"/>
    <n v="0"/>
    <n v="0"/>
    <n v="0"/>
    <n v="0"/>
    <n v="0"/>
    <n v="0"/>
    <n v="0"/>
    <n v="0"/>
    <n v="0"/>
    <s v="{&quot;coordinates&quot;:[[[[4.737047421,47.273404976],[4.737441245,47.274005093],[4.737954034,47.274519682],[4.738370438,47.274753868],[4.738695176,47.275221746],[4.739538966,47.275906058],[4.74084781,47.277426223],[4.740938855,47.27766348],[4.740740282,47.278558822],[4.744150421,47.279425179],[4.745250273,47.280981755],[4.745511238,47.282008863],[4.745887846,47.282074333],[4.745309576,47.282929472],[4.744828696,47.283931719],[4.745651125,47.284440718],[4.74461777,47.284934408],[4.745190807,47.285302184],[4.745524849,47.285360192],[4.745861752,47.285913411],[4.745354755,47.286560369],[4.745926521,47.286929062],[4.745341793,47.28742411],[4.746273621,47.289138981],[4.746602373,47.289155644],[4.747343485,47.288911266],[4.747488315,47.2891324],[4.747100893,47.28930572],[4.747275405,47.289584938],[4.748072664,47.290089796],[4.748309386,47.289840403],[4.749047764,47.290487515],[4.749611693,47.290166552],[4.751856099,47.292230771],[4.752213145,47.293114139],[4.751975869,47.296552089],[4.753929873,47.297616636],[4.753892413,47.298131366],[4.753612342,47.298553413],[4.750731941,47.299849442],[4.752212258,47.301769397],[4.753606495,47.302144542],[4.754587734,47.301830759],[4.7555923,47.302595368],[4.756096895,47.302278876],[4.758715179,47.303892478],[4.758652165,47.304232007],[4.758243839,47.304618188],[4.757690142,47.305618882],[4.757012256,47.306142408],[4.757700738,47.306266153],[4.758614525,47.30607402],[4.75948045,47.30571422],[4.760505151,47.30567527],[4.762032306,47.305416176],[4.76523601,47.3042086],[4.766259337,47.304088579],[4.770282179,47.304002077],[4.770251705,47.303760317],[4.77145623,47.303756347],[4.773008703,47.302623268],[4.775101377,47.300133907],[4.780663238,47.299763256],[4.78270251,47.299307828],[4.78347465,47.298802508],[4.784069868,47.298868999],[4.783429241,47.297793778],[4.782472961,47.296738712],[4.78261689,47.296329488],[4.782324203,47.295327257],[4.781544426,47.293965112],[4.781758126,47.292187902],[4.781260371,47.29010915],[4.782137499,47.287984973],[4.782635341,47.287234434],[4.782789373,47.286412636],[4.782720827,47.286021983],[4.782825788,47.285516104],[4.782205118,47.28380033],[4.781874665,47.283173272],[4.782296317,47.282600396],[4.776813509,47.278865581],[4.775542005,47.277746847],[4.774963809,47.277747591],[4.774432877,47.277136186],[4.771474706,47.275341725],[4.770333701,47.275326727],[4.769556642,47.274511046],[4.769536708,47.274267322],[4.76792827,47.273556158],[4.765602644,47.273404281],[4.763565521,47.27309309],[4.762540354,47.272534169],[4.761427017,47.272392597],[4.758356518,47.272480604],[4.757979798,47.27261238],[4.75700843,47.272361458],[4.75419579,47.271918673],[4.753107504,47.27140835],[4.75261655,47.270917808],[4.750366681,47.270487137],[4.746150162,47.272353431],[4.737047421,47.273404976]]]],&quot;type&quot;:&quot;MultiPolygon&quot;}"/>
    <s v="47.287287254, 4.762807306"/>
  </r>
  <r>
    <x v="0"/>
    <x v="374"/>
    <s v="21001"/>
    <s v="CC de Gevrey-Chambertin et de Nuits-Saint-Georges"/>
    <s v="200070894"/>
    <s v="CC"/>
    <s v="Côte-d'Or"/>
    <s v="21"/>
    <s v="Bourgogne-Franche-Comté"/>
    <s v="27"/>
    <s v="BT &gt; 36 kVA"/>
    <n v="1"/>
    <n v="133.41"/>
    <n v="0"/>
    <n v="0"/>
    <n v="0"/>
    <n v="0"/>
    <n v="0"/>
    <n v="0"/>
    <n v="0"/>
    <n v="0"/>
    <n v="0"/>
    <n v="0"/>
    <s v="{&quot;coordinates&quot;:[[[[4.987162536,47.11523758],[4.981993736,47.116637536],[4.982023636,47.11687658],[4.978048587,47.119176288],[4.977647523,47.119140819],[4.975573327,47.120107472],[4.97443033,47.1189076],[4.974258692,47.118904226],[4.972390891,47.117220482],[4.970002601,47.118798485],[4.969785638,47.118818391],[4.967784543,47.119622453],[4.967158135,47.119955517],[4.965526698,47.121093671],[4.96653238,47.122765165],[4.968411654,47.12555742],[4.970142405,47.127783008],[4.971501922,47.129343965],[4.97410635,47.131996787],[4.979354403,47.136803568],[4.979703111,47.136595871],[4.981704801,47.136082493],[4.983383458,47.135255812],[4.983002946,47.134849868],[4.985467943,47.134233919],[4.986586022,47.133919333],[4.987091297,47.133699919],[4.990415455,47.132944821],[4.991522483,47.132582646],[4.993727022,47.131388322],[4.997065066,47.128379519],[4.997727427,47.128057379],[4.998624663,47.127770803],[4.999897056,47.127530868],[4.99997575,47.12773124],[5.000771389,47.128156067],[5.002914877,47.127743426],[5.00680912,47.126615035],[5.011100484,47.12591369],[5.01095525,47.125416386],[5.009446801,47.124596045],[5.007867541,47.124636079],[5.007148345,47.124209072],[5.006717424,47.123798675],[5.005782717,47.123146648],[5.005430987,47.121601928],[5.003954527,47.121813941],[5.001618941,47.122305581],[5.00055542,47.122623878],[4.997974384,47.123578988],[4.997787576,47.12345163],[4.998269791,47.123005613],[4.997151078,47.121266083],[4.997647578,47.121099005],[4.996503545,47.119208607],[4.993696835,47.115915834],[4.992517287,47.115056286],[4.992068461,47.114370564],[4.990027879,47.115163993],[4.987299113,47.116365472],[4.987225123,47.11561115],[4.987541225,47.115382371],[4.987162536,47.11523758]]]],&quot;type&quot;:&quot;MultiPolygon&quot;}"/>
    <s v="47.125046661, 4.9853086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eau croisé dynamique2" cacheId="0" applyNumberFormats="0" applyBorderFormats="0" applyFontFormats="0" applyPatternFormats="0" applyAlignmentFormats="0" applyWidthHeightFormats="1" dataCaption="Valeurs" updatedVersion="8" minRefreshableVersion="3" useAutoFormatting="1" itemPrintTitles="1" createdVersion="6" indent="0" outline="1" outlineData="1" multipleFieldFilters="0">
  <location ref="A3:N704" firstHeaderRow="1" firstDataRow="3" firstDataCol="1"/>
  <pivotFields count="23">
    <pivotField showAll="0"/>
    <pivotField showAll="0"/>
    <pivotField axis="axisCol" showAll="0">
      <items count="3">
        <item x="0"/>
        <item x="1"/>
        <item t="default"/>
      </items>
    </pivotField>
    <pivotField showAll="0"/>
    <pivotField showAll="0"/>
    <pivotField showAll="0"/>
    <pivotField axis="axisCol" showAll="0">
      <items count="6">
        <item x="1"/>
        <item x="4"/>
        <item x="3"/>
        <item x="2"/>
        <item x="0"/>
        <item t="default"/>
      </items>
    </pivotField>
    <pivotField showAll="0"/>
    <pivotField showAll="0"/>
    <pivotField dataField="1" showAll="0"/>
    <pivotField showAll="0"/>
    <pivotField showAll="0"/>
    <pivotField showAll="0"/>
    <pivotField showAll="0"/>
    <pivotField showAll="0"/>
    <pivotField showAll="0"/>
    <pivotField axis="axisRow" showAll="0">
      <items count="699">
        <item x="0"/>
        <item x="1"/>
        <item x="2"/>
        <item x="3"/>
        <item x="4"/>
        <item x="5"/>
        <item x="6"/>
        <item x="7"/>
        <item x="8"/>
        <item x="9"/>
        <item x="10"/>
        <item x="11"/>
        <item x="12"/>
        <item x="13"/>
        <item x="14"/>
        <item x="15"/>
        <item x="16"/>
        <item x="691"/>
        <item x="17"/>
        <item x="18"/>
        <item x="592"/>
        <item x="19"/>
        <item x="20"/>
        <item x="21"/>
        <item x="22"/>
        <item x="23"/>
        <item x="24"/>
        <item x="25"/>
        <item x="26"/>
        <item x="27"/>
        <item x="28"/>
        <item x="29"/>
        <item x="30"/>
        <item x="593"/>
        <item x="31"/>
        <item x="32"/>
        <item x="33"/>
        <item x="594"/>
        <item x="34"/>
        <item x="35"/>
        <item x="36"/>
        <item x="37"/>
        <item x="38"/>
        <item x="692"/>
        <item x="595"/>
        <item x="39"/>
        <item x="40"/>
        <item x="41"/>
        <item x="42"/>
        <item x="43"/>
        <item x="596"/>
        <item x="44"/>
        <item x="45"/>
        <item x="46"/>
        <item x="47"/>
        <item x="48"/>
        <item x="49"/>
        <item x="50"/>
        <item x="597"/>
        <item x="51"/>
        <item x="598"/>
        <item x="599"/>
        <item x="52"/>
        <item x="53"/>
        <item x="54"/>
        <item x="55"/>
        <item x="56"/>
        <item x="600"/>
        <item x="57"/>
        <item x="58"/>
        <item x="59"/>
        <item x="601"/>
        <item x="60"/>
        <item x="61"/>
        <item x="62"/>
        <item x="63"/>
        <item x="64"/>
        <item x="65"/>
        <item x="66"/>
        <item x="67"/>
        <item x="68"/>
        <item x="71"/>
        <item x="70"/>
        <item x="72"/>
        <item x="73"/>
        <item x="602"/>
        <item x="74"/>
        <item x="75"/>
        <item x="76"/>
        <item x="77"/>
        <item x="78"/>
        <item x="603"/>
        <item x="79"/>
        <item x="693"/>
        <item x="80"/>
        <item x="81"/>
        <item x="604"/>
        <item x="82"/>
        <item x="605"/>
        <item x="83"/>
        <item x="606"/>
        <item x="84"/>
        <item x="85"/>
        <item x="86"/>
        <item x="607"/>
        <item x="87"/>
        <item x="88"/>
        <item x="608"/>
        <item x="609"/>
        <item x="89"/>
        <item x="90"/>
        <item x="91"/>
        <item x="92"/>
        <item x="93"/>
        <item x="94"/>
        <item x="95"/>
        <item x="97"/>
        <item x="98"/>
        <item x="99"/>
        <item x="610"/>
        <item x="100"/>
        <item x="101"/>
        <item x="102"/>
        <item x="103"/>
        <item x="611"/>
        <item x="104"/>
        <item x="105"/>
        <item x="106"/>
        <item x="107"/>
        <item x="108"/>
        <item x="612"/>
        <item x="109"/>
        <item x="110"/>
        <item x="111"/>
        <item x="112"/>
        <item x="613"/>
        <item x="113"/>
        <item x="114"/>
        <item x="115"/>
        <item x="614"/>
        <item x="116"/>
        <item x="117"/>
        <item x="118"/>
        <item x="119"/>
        <item x="120"/>
        <item x="121"/>
        <item x="122"/>
        <item x="123"/>
        <item x="124"/>
        <item x="125"/>
        <item x="126"/>
        <item x="127"/>
        <item x="128"/>
        <item x="129"/>
        <item x="131"/>
        <item x="132"/>
        <item x="133"/>
        <item x="134"/>
        <item x="135"/>
        <item x="136"/>
        <item x="137"/>
        <item x="138"/>
        <item x="139"/>
        <item x="140"/>
        <item x="141"/>
        <item x="142"/>
        <item x="615"/>
        <item x="143"/>
        <item x="144"/>
        <item x="145"/>
        <item x="146"/>
        <item x="148"/>
        <item x="149"/>
        <item x="150"/>
        <item x="152"/>
        <item x="151"/>
        <item x="153"/>
        <item x="415"/>
        <item x="154"/>
        <item x="155"/>
        <item x="156"/>
        <item x="616"/>
        <item x="157"/>
        <item x="158"/>
        <item x="159"/>
        <item x="160"/>
        <item x="161"/>
        <item x="162"/>
        <item x="163"/>
        <item x="164"/>
        <item x="165"/>
        <item x="166"/>
        <item x="167"/>
        <item x="168"/>
        <item x="230"/>
        <item x="617"/>
        <item x="169"/>
        <item x="618"/>
        <item x="231"/>
        <item x="232"/>
        <item x="233"/>
        <item x="234"/>
        <item x="235"/>
        <item x="236"/>
        <item x="619"/>
        <item x="237"/>
        <item x="238"/>
        <item x="239"/>
        <item x="620"/>
        <item x="240"/>
        <item x="621"/>
        <item x="241"/>
        <item x="242"/>
        <item x="622"/>
        <item x="243"/>
        <item x="244"/>
        <item x="245"/>
        <item x="246"/>
        <item x="623"/>
        <item x="624"/>
        <item x="247"/>
        <item x="248"/>
        <item x="249"/>
        <item x="625"/>
        <item x="250"/>
        <item x="251"/>
        <item x="252"/>
        <item x="626"/>
        <item x="253"/>
        <item x="254"/>
        <item x="255"/>
        <item x="256"/>
        <item x="257"/>
        <item x="258"/>
        <item x="259"/>
        <item x="260"/>
        <item x="261"/>
        <item x="262"/>
        <item x="263"/>
        <item x="264"/>
        <item x="265"/>
        <item x="266"/>
        <item x="627"/>
        <item x="628"/>
        <item x="268"/>
        <item x="269"/>
        <item x="270"/>
        <item x="271"/>
        <item x="629"/>
        <item x="272"/>
        <item x="273"/>
        <item x="274"/>
        <item x="276"/>
        <item x="277"/>
        <item x="278"/>
        <item x="279"/>
        <item x="280"/>
        <item x="281"/>
        <item x="282"/>
        <item x="284"/>
        <item x="630"/>
        <item x="285"/>
        <item x="287"/>
        <item x="288"/>
        <item x="286"/>
        <item x="289"/>
        <item x="290"/>
        <item x="291"/>
        <item x="631"/>
        <item x="292"/>
        <item x="293"/>
        <item x="294"/>
        <item x="295"/>
        <item x="632"/>
        <item x="296"/>
        <item x="297"/>
        <item x="298"/>
        <item x="299"/>
        <item x="300"/>
        <item x="301"/>
        <item x="302"/>
        <item x="303"/>
        <item x="304"/>
        <item x="305"/>
        <item x="633"/>
        <item x="306"/>
        <item x="307"/>
        <item x="308"/>
        <item x="309"/>
        <item x="311"/>
        <item x="312"/>
        <item x="634"/>
        <item x="313"/>
        <item x="314"/>
        <item x="315"/>
        <item x="316"/>
        <item x="635"/>
        <item x="636"/>
        <item x="317"/>
        <item x="318"/>
        <item x="319"/>
        <item x="320"/>
        <item x="321"/>
        <item x="637"/>
        <item x="322"/>
        <item x="638"/>
        <item x="323"/>
        <item x="324"/>
        <item x="325"/>
        <item x="639"/>
        <item x="326"/>
        <item x="328"/>
        <item x="329"/>
        <item x="96"/>
        <item x="130"/>
        <item x="656"/>
        <item x="466"/>
        <item x="681"/>
        <item x="682"/>
        <item x="567"/>
        <item x="446"/>
        <item x="330"/>
        <item x="331"/>
        <item x="332"/>
        <item x="333"/>
        <item x="334"/>
        <item x="515"/>
        <item x="335"/>
        <item x="336"/>
        <item x="337"/>
        <item x="338"/>
        <item x="339"/>
        <item x="340"/>
        <item x="640"/>
        <item x="341"/>
        <item x="275"/>
        <item x="389"/>
        <item x="283"/>
        <item x="342"/>
        <item x="343"/>
        <item x="310"/>
        <item x="366"/>
        <item x="267"/>
        <item x="344"/>
        <item x="345"/>
        <item x="346"/>
        <item x="347"/>
        <item x="348"/>
        <item x="349"/>
        <item x="350"/>
        <item x="351"/>
        <item x="352"/>
        <item x="353"/>
        <item x="354"/>
        <item x="355"/>
        <item x="356"/>
        <item x="641"/>
        <item x="357"/>
        <item x="358"/>
        <item x="359"/>
        <item x="360"/>
        <item x="642"/>
        <item x="361"/>
        <item x="362"/>
        <item x="363"/>
        <item x="643"/>
        <item x="364"/>
        <item x="365"/>
        <item x="367"/>
        <item x="368"/>
        <item x="369"/>
        <item x="644"/>
        <item x="370"/>
        <item x="371"/>
        <item x="372"/>
        <item x="373"/>
        <item x="374"/>
        <item x="645"/>
        <item x="375"/>
        <item x="376"/>
        <item x="377"/>
        <item x="378"/>
        <item x="379"/>
        <item x="646"/>
        <item x="380"/>
        <item x="381"/>
        <item x="382"/>
        <item x="383"/>
        <item x="647"/>
        <item x="384"/>
        <item x="385"/>
        <item x="386"/>
        <item x="387"/>
        <item x="648"/>
        <item x="416"/>
        <item x="388"/>
        <item x="390"/>
        <item x="391"/>
        <item x="649"/>
        <item x="392"/>
        <item x="393"/>
        <item x="394"/>
        <item x="395"/>
        <item x="396"/>
        <item x="650"/>
        <item x="651"/>
        <item x="397"/>
        <item x="398"/>
        <item x="399"/>
        <item x="400"/>
        <item x="401"/>
        <item x="402"/>
        <item x="403"/>
        <item x="404"/>
        <item x="405"/>
        <item x="406"/>
        <item x="407"/>
        <item x="652"/>
        <item x="408"/>
        <item x="409"/>
        <item x="410"/>
        <item x="653"/>
        <item x="411"/>
        <item x="170"/>
        <item x="171"/>
        <item x="175"/>
        <item x="172"/>
        <item x="173"/>
        <item x="174"/>
        <item x="176"/>
        <item x="177"/>
        <item x="412"/>
        <item x="654"/>
        <item x="178"/>
        <item x="413"/>
        <item x="414"/>
        <item x="655"/>
        <item x="179"/>
        <item x="180"/>
        <item x="181"/>
        <item x="182"/>
        <item x="183"/>
        <item x="184"/>
        <item x="185"/>
        <item x="186"/>
        <item x="187"/>
        <item x="188"/>
        <item x="189"/>
        <item x="694"/>
        <item x="190"/>
        <item x="191"/>
        <item x="657"/>
        <item x="192"/>
        <item x="193"/>
        <item x="194"/>
        <item x="195"/>
        <item x="196"/>
        <item x="197"/>
        <item x="198"/>
        <item x="199"/>
        <item x="200"/>
        <item x="201"/>
        <item x="202"/>
        <item x="203"/>
        <item x="204"/>
        <item x="417"/>
        <item x="205"/>
        <item x="452"/>
        <item x="206"/>
        <item x="207"/>
        <item x="208"/>
        <item x="209"/>
        <item x="658"/>
        <item x="210"/>
        <item x="211"/>
        <item x="659"/>
        <item x="212"/>
        <item x="213"/>
        <item x="214"/>
        <item x="215"/>
        <item x="216"/>
        <item x="217"/>
        <item x="218"/>
        <item x="219"/>
        <item x="220"/>
        <item x="660"/>
        <item x="661"/>
        <item x="221"/>
        <item x="222"/>
        <item x="223"/>
        <item x="224"/>
        <item x="225"/>
        <item x="226"/>
        <item x="227"/>
        <item x="662"/>
        <item x="663"/>
        <item x="228"/>
        <item x="229"/>
        <item x="456"/>
        <item x="457"/>
        <item x="458"/>
        <item x="418"/>
        <item x="459"/>
        <item x="419"/>
        <item x="695"/>
        <item x="679"/>
        <item x="460"/>
        <item x="461"/>
        <item x="462"/>
        <item x="420"/>
        <item x="463"/>
        <item x="464"/>
        <item x="465"/>
        <item x="680"/>
        <item x="467"/>
        <item x="468"/>
        <item x="469"/>
        <item x="421"/>
        <item x="683"/>
        <item x="470"/>
        <item x="422"/>
        <item x="471"/>
        <item x="472"/>
        <item x="473"/>
        <item x="474"/>
        <item x="447"/>
        <item x="475"/>
        <item x="476"/>
        <item x="477"/>
        <item x="478"/>
        <item x="684"/>
        <item x="423"/>
        <item x="424"/>
        <item x="485"/>
        <item x="494"/>
        <item x="479"/>
        <item x="685"/>
        <item x="480"/>
        <item x="481"/>
        <item x="696"/>
        <item x="482"/>
        <item x="448"/>
        <item x="449"/>
        <item x="483"/>
        <item x="484"/>
        <item x="486"/>
        <item x="487"/>
        <item x="488"/>
        <item x="489"/>
        <item x="490"/>
        <item x="491"/>
        <item x="492"/>
        <item x="686"/>
        <item x="453"/>
        <item x="493"/>
        <item x="495"/>
        <item x="496"/>
        <item x="497"/>
        <item x="498"/>
        <item x="499"/>
        <item x="500"/>
        <item x="425"/>
        <item x="501"/>
        <item x="454"/>
        <item x="502"/>
        <item x="503"/>
        <item x="426"/>
        <item x="504"/>
        <item x="505"/>
        <item x="427"/>
        <item x="428"/>
        <item x="506"/>
        <item x="507"/>
        <item x="508"/>
        <item x="429"/>
        <item x="430"/>
        <item x="580"/>
        <item x="697"/>
        <item x="509"/>
        <item x="510"/>
        <item x="511"/>
        <item x="687"/>
        <item x="512"/>
        <item x="450"/>
        <item x="581"/>
        <item x="688"/>
        <item x="664"/>
        <item x="431"/>
        <item x="513"/>
        <item x="514"/>
        <item x="432"/>
        <item x="582"/>
        <item x="433"/>
        <item x="665"/>
        <item x="516"/>
        <item x="583"/>
        <item x="69"/>
        <item x="689"/>
        <item x="517"/>
        <item x="518"/>
        <item x="519"/>
        <item x="434"/>
        <item x="520"/>
        <item x="690"/>
        <item x="666"/>
        <item x="435"/>
        <item x="521"/>
        <item x="522"/>
        <item x="523"/>
        <item x="524"/>
        <item x="525"/>
        <item x="526"/>
        <item x="527"/>
        <item x="584"/>
        <item x="585"/>
        <item x="528"/>
        <item x="586"/>
        <item x="667"/>
        <item x="529"/>
        <item x="587"/>
        <item x="588"/>
        <item x="436"/>
        <item x="437"/>
        <item x="589"/>
        <item x="530"/>
        <item x="531"/>
        <item x="668"/>
        <item x="590"/>
        <item x="532"/>
        <item x="533"/>
        <item x="591"/>
        <item x="534"/>
        <item x="669"/>
        <item x="535"/>
        <item x="147"/>
        <item x="327"/>
        <item x="536"/>
        <item x="537"/>
        <item x="538"/>
        <item x="539"/>
        <item x="438"/>
        <item x="439"/>
        <item x="540"/>
        <item x="541"/>
        <item x="440"/>
        <item x="542"/>
        <item x="441"/>
        <item x="543"/>
        <item x="544"/>
        <item x="670"/>
        <item x="545"/>
        <item x="546"/>
        <item x="455"/>
        <item x="547"/>
        <item x="671"/>
        <item x="548"/>
        <item x="549"/>
        <item x="550"/>
        <item x="551"/>
        <item x="552"/>
        <item x="553"/>
        <item x="554"/>
        <item x="555"/>
        <item x="556"/>
        <item x="672"/>
        <item x="557"/>
        <item x="451"/>
        <item x="558"/>
        <item x="559"/>
        <item x="560"/>
        <item x="673"/>
        <item x="561"/>
        <item x="562"/>
        <item x="563"/>
        <item x="564"/>
        <item x="565"/>
        <item x="566"/>
        <item x="674"/>
        <item x="568"/>
        <item x="442"/>
        <item x="569"/>
        <item x="570"/>
        <item x="571"/>
        <item x="675"/>
        <item x="676"/>
        <item x="572"/>
        <item x="573"/>
        <item x="574"/>
        <item x="575"/>
        <item x="677"/>
        <item x="576"/>
        <item x="577"/>
        <item x="443"/>
        <item x="444"/>
        <item x="445"/>
        <item x="678"/>
        <item x="578"/>
        <item x="579"/>
        <item t="default"/>
      </items>
    </pivotField>
    <pivotField showAll="0"/>
    <pivotField showAll="0"/>
    <pivotField showAll="0"/>
    <pivotField showAll="0"/>
    <pivotField showAll="0"/>
    <pivotField showAll="0"/>
  </pivotFields>
  <rowFields count="1">
    <field x="16"/>
  </rowFields>
  <rowItems count="6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t="grand">
      <x/>
    </i>
  </rowItems>
  <colFields count="2">
    <field x="2"/>
    <field x="6"/>
  </colFields>
  <colItems count="13">
    <i>
      <x/>
      <x/>
    </i>
    <i r="1">
      <x v="1"/>
    </i>
    <i r="1">
      <x v="2"/>
    </i>
    <i r="1">
      <x v="3"/>
    </i>
    <i r="1">
      <x v="4"/>
    </i>
    <i t="default">
      <x/>
    </i>
    <i>
      <x v="1"/>
      <x/>
    </i>
    <i r="1">
      <x v="1"/>
    </i>
    <i r="1">
      <x v="2"/>
    </i>
    <i r="1">
      <x v="3"/>
    </i>
    <i r="1">
      <x v="4"/>
    </i>
    <i t="default">
      <x v="1"/>
    </i>
    <i t="grand">
      <x/>
    </i>
  </colItems>
  <dataFields count="1">
    <dataField name="Somme de Consommation (MWh)" fld="9" baseField="0" baseItem="0"/>
  </dataFields>
  <formats count="1">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FE6C04-1E1C-45AA-9D29-8BF3E0D7DD08}" name="Tableau croisé dynamique2" cacheId="1"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921:G1546" firstHeaderRow="0" firstDataRow="1" firstDataCol="1" rowPageCount="1" colPageCount="1"/>
  <pivotFields count="25">
    <pivotField axis="axisPage" showAll="0">
      <items count="2">
        <item x="0"/>
        <item t="default"/>
      </items>
    </pivotField>
    <pivotField axis="axisRow" showAll="0">
      <items count="625">
        <item x="374"/>
        <item x="373"/>
        <item x="623"/>
        <item x="372"/>
        <item x="371"/>
        <item x="622"/>
        <item x="621"/>
        <item x="620"/>
        <item x="370"/>
        <item x="369"/>
        <item x="368"/>
        <item x="367"/>
        <item x="366"/>
        <item x="365"/>
        <item x="619"/>
        <item x="618"/>
        <item x="617"/>
        <item x="616"/>
        <item x="615"/>
        <item x="364"/>
        <item x="363"/>
        <item x="362"/>
        <item x="614"/>
        <item x="361"/>
        <item x="613"/>
        <item x="360"/>
        <item x="612"/>
        <item x="611"/>
        <item x="359"/>
        <item x="610"/>
        <item x="609"/>
        <item x="358"/>
        <item x="357"/>
        <item x="608"/>
        <item x="356"/>
        <item x="355"/>
        <item x="354"/>
        <item x="607"/>
        <item x="606"/>
        <item x="605"/>
        <item x="353"/>
        <item x="352"/>
        <item x="604"/>
        <item x="351"/>
        <item x="603"/>
        <item x="350"/>
        <item x="349"/>
        <item x="602"/>
        <item x="348"/>
        <item x="347"/>
        <item x="601"/>
        <item x="600"/>
        <item x="346"/>
        <item x="599"/>
        <item x="345"/>
        <item x="344"/>
        <item x="598"/>
        <item x="343"/>
        <item x="597"/>
        <item x="342"/>
        <item x="596"/>
        <item x="341"/>
        <item x="595"/>
        <item x="340"/>
        <item x="339"/>
        <item x="338"/>
        <item x="594"/>
        <item x="337"/>
        <item x="336"/>
        <item x="593"/>
        <item x="335"/>
        <item x="334"/>
        <item x="591"/>
        <item x="333"/>
        <item x="332"/>
        <item x="331"/>
        <item x="590"/>
        <item x="330"/>
        <item x="329"/>
        <item x="328"/>
        <item x="589"/>
        <item x="588"/>
        <item x="327"/>
        <item x="326"/>
        <item x="325"/>
        <item x="587"/>
        <item x="586"/>
        <item x="585"/>
        <item x="324"/>
        <item x="323"/>
        <item x="322"/>
        <item x="321"/>
        <item x="320"/>
        <item x="319"/>
        <item x="318"/>
        <item x="317"/>
        <item x="316"/>
        <item x="584"/>
        <item x="315"/>
        <item x="314"/>
        <item x="583"/>
        <item x="313"/>
        <item x="582"/>
        <item x="581"/>
        <item x="312"/>
        <item x="580"/>
        <item x="579"/>
        <item x="310"/>
        <item x="309"/>
        <item x="578"/>
        <item x="308"/>
        <item x="307"/>
        <item x="306"/>
        <item x="577"/>
        <item x="305"/>
        <item x="304"/>
        <item x="303"/>
        <item x="302"/>
        <item x="301"/>
        <item x="300"/>
        <item x="299"/>
        <item x="298"/>
        <item x="297"/>
        <item x="576"/>
        <item x="575"/>
        <item x="574"/>
        <item x="296"/>
        <item x="573"/>
        <item x="295"/>
        <item x="572"/>
        <item x="571"/>
        <item x="294"/>
        <item x="293"/>
        <item x="292"/>
        <item x="570"/>
        <item x="569"/>
        <item x="291"/>
        <item x="568"/>
        <item x="567"/>
        <item x="290"/>
        <item x="566"/>
        <item x="289"/>
        <item x="288"/>
        <item x="565"/>
        <item x="564"/>
        <item x="563"/>
        <item x="287"/>
        <item x="562"/>
        <item x="561"/>
        <item x="560"/>
        <item x="559"/>
        <item x="286"/>
        <item x="558"/>
        <item x="557"/>
        <item x="556"/>
        <item x="284"/>
        <item x="555"/>
        <item x="554"/>
        <item x="553"/>
        <item x="283"/>
        <item x="282"/>
        <item x="552"/>
        <item x="551"/>
        <item x="281"/>
        <item x="280"/>
        <item x="550"/>
        <item x="279"/>
        <item x="549"/>
        <item x="548"/>
        <item x="547"/>
        <item x="546"/>
        <item x="278"/>
        <item x="545"/>
        <item x="277"/>
        <item x="276"/>
        <item x="544"/>
        <item x="543"/>
        <item x="542"/>
        <item x="541"/>
        <item x="275"/>
        <item x="540"/>
        <item x="539"/>
        <item x="274"/>
        <item x="273"/>
        <item x="272"/>
        <item x="538"/>
        <item x="271"/>
        <item x="270"/>
        <item x="537"/>
        <item x="536"/>
        <item x="535"/>
        <item x="269"/>
        <item x="534"/>
        <item x="268"/>
        <item x="267"/>
        <item x="266"/>
        <item x="533"/>
        <item x="265"/>
        <item x="264"/>
        <item x="263"/>
        <item x="262"/>
        <item x="532"/>
        <item x="261"/>
        <item x="260"/>
        <item x="259"/>
        <item x="531"/>
        <item x="258"/>
        <item x="257"/>
        <item x="256"/>
        <item x="255"/>
        <item x="530"/>
        <item x="529"/>
        <item x="254"/>
        <item x="253"/>
        <item x="252"/>
        <item x="251"/>
        <item x="250"/>
        <item x="528"/>
        <item x="527"/>
        <item x="526"/>
        <item x="248"/>
        <item x="247"/>
        <item x="246"/>
        <item x="525"/>
        <item x="245"/>
        <item x="524"/>
        <item x="523"/>
        <item x="244"/>
        <item x="522"/>
        <item x="243"/>
        <item x="242"/>
        <item x="521"/>
        <item x="241"/>
        <item x="520"/>
        <item x="239"/>
        <item x="519"/>
        <item x="238"/>
        <item x="237"/>
        <item x="518"/>
        <item x="517"/>
        <item x="236"/>
        <item x="516"/>
        <item x="235"/>
        <item x="234"/>
        <item x="515"/>
        <item x="514"/>
        <item x="233"/>
        <item x="232"/>
        <item x="513"/>
        <item x="231"/>
        <item x="230"/>
        <item x="512"/>
        <item x="229"/>
        <item x="228"/>
        <item x="227"/>
        <item x="226"/>
        <item x="511"/>
        <item x="510"/>
        <item x="509"/>
        <item x="225"/>
        <item x="224"/>
        <item x="508"/>
        <item x="223"/>
        <item x="222"/>
        <item x="221"/>
        <item x="507"/>
        <item x="220"/>
        <item x="506"/>
        <item x="219"/>
        <item x="505"/>
        <item x="504"/>
        <item x="218"/>
        <item x="217"/>
        <item x="216"/>
        <item x="503"/>
        <item x="215"/>
        <item x="502"/>
        <item x="214"/>
        <item x="501"/>
        <item x="213"/>
        <item x="500"/>
        <item x="311"/>
        <item x="466"/>
        <item x="102"/>
        <item x="101"/>
        <item x="100"/>
        <item x="211"/>
        <item x="210"/>
        <item x="209"/>
        <item x="208"/>
        <item x="499"/>
        <item x="207"/>
        <item x="411"/>
        <item x="206"/>
        <item x="205"/>
        <item x="498"/>
        <item x="497"/>
        <item x="204"/>
        <item x="203"/>
        <item x="202"/>
        <item x="496"/>
        <item x="166"/>
        <item x="240"/>
        <item x="495"/>
        <item x="494"/>
        <item x="183"/>
        <item x="249"/>
        <item x="201"/>
        <item x="200"/>
        <item x="493"/>
        <item x="199"/>
        <item x="198"/>
        <item x="197"/>
        <item x="196"/>
        <item x="492"/>
        <item x="195"/>
        <item x="194"/>
        <item x="193"/>
        <item x="491"/>
        <item x="192"/>
        <item x="191"/>
        <item x="490"/>
        <item x="190"/>
        <item x="489"/>
        <item x="189"/>
        <item x="188"/>
        <item x="186"/>
        <item x="187"/>
        <item x="185"/>
        <item x="184"/>
        <item x="182"/>
        <item x="181"/>
        <item x="488"/>
        <item x="180"/>
        <item x="487"/>
        <item x="486"/>
        <item x="179"/>
        <item x="178"/>
        <item x="177"/>
        <item x="176"/>
        <item x="175"/>
        <item x="485"/>
        <item x="174"/>
        <item x="484"/>
        <item x="173"/>
        <item x="483"/>
        <item x="172"/>
        <item x="171"/>
        <item x="482"/>
        <item x="170"/>
        <item x="169"/>
        <item x="481"/>
        <item x="168"/>
        <item x="167"/>
        <item x="165"/>
        <item x="480"/>
        <item x="479"/>
        <item x="478"/>
        <item x="164"/>
        <item x="477"/>
        <item x="476"/>
        <item x="163"/>
        <item x="475"/>
        <item x="474"/>
        <item x="162"/>
        <item x="161"/>
        <item x="160"/>
        <item x="159"/>
        <item x="158"/>
        <item x="157"/>
        <item x="156"/>
        <item x="473"/>
        <item x="155"/>
        <item x="154"/>
        <item x="153"/>
        <item x="152"/>
        <item x="151"/>
        <item x="150"/>
        <item x="149"/>
        <item x="148"/>
        <item x="146"/>
        <item x="472"/>
        <item x="471"/>
        <item x="147"/>
        <item x="145"/>
        <item x="470"/>
        <item x="469"/>
        <item x="144"/>
        <item x="468"/>
        <item x="143"/>
        <item x="142"/>
        <item x="141"/>
        <item x="467"/>
        <item x="140"/>
        <item x="465"/>
        <item x="464"/>
        <item x="463"/>
        <item x="139"/>
        <item x="462"/>
        <item x="138"/>
        <item x="137"/>
        <item x="461"/>
        <item x="460"/>
        <item x="136"/>
        <item x="459"/>
        <item x="135"/>
        <item x="458"/>
        <item x="134"/>
        <item x="457"/>
        <item x="456"/>
        <item x="455"/>
        <item x="133"/>
        <item x="132"/>
        <item x="131"/>
        <item x="130"/>
        <item x="454"/>
        <item x="453"/>
        <item x="129"/>
        <item x="452"/>
        <item x="451"/>
        <item x="128"/>
        <item x="127"/>
        <item x="126"/>
        <item x="125"/>
        <item x="450"/>
        <item x="124"/>
        <item x="123"/>
        <item x="122"/>
        <item x="121"/>
        <item x="120"/>
        <item x="119"/>
        <item x="449"/>
        <item x="118"/>
        <item x="448"/>
        <item x="447"/>
        <item x="117"/>
        <item x="116"/>
        <item x="115"/>
        <item x="446"/>
        <item x="445"/>
        <item x="114"/>
        <item x="444"/>
        <item x="113"/>
        <item x="443"/>
        <item x="442"/>
        <item x="112"/>
        <item x="111"/>
        <item x="110"/>
        <item x="109"/>
        <item x="441"/>
        <item x="108"/>
        <item x="440"/>
        <item x="107"/>
        <item x="106"/>
        <item x="105"/>
        <item x="439"/>
        <item x="104"/>
        <item x="103"/>
        <item x="438"/>
        <item x="437"/>
        <item x="436"/>
        <item x="99"/>
        <item x="98"/>
        <item x="97"/>
        <item x="96"/>
        <item x="95"/>
        <item x="94"/>
        <item x="435"/>
        <item x="434"/>
        <item x="433"/>
        <item x="93"/>
        <item x="92"/>
        <item x="91"/>
        <item x="89"/>
        <item x="90"/>
        <item x="428"/>
        <item x="427"/>
        <item x="78"/>
        <item x="432"/>
        <item x="431"/>
        <item x="88"/>
        <item x="87"/>
        <item x="430"/>
        <item x="86"/>
        <item x="85"/>
        <item x="429"/>
        <item x="426"/>
        <item x="84"/>
        <item x="83"/>
        <item x="82"/>
        <item x="81"/>
        <item x="425"/>
        <item x="80"/>
        <item x="79"/>
        <item x="424"/>
        <item x="423"/>
        <item x="422"/>
        <item x="77"/>
        <item x="76"/>
        <item x="421"/>
        <item x="75"/>
        <item x="74"/>
        <item x="73"/>
        <item x="420"/>
        <item x="72"/>
        <item x="419"/>
        <item x="71"/>
        <item x="70"/>
        <item x="418"/>
        <item x="417"/>
        <item x="69"/>
        <item x="68"/>
        <item x="67"/>
        <item x="416"/>
        <item x="415"/>
        <item x="66"/>
        <item x="65"/>
        <item x="64"/>
        <item x="63"/>
        <item x="62"/>
        <item x="61"/>
        <item x="60"/>
        <item x="414"/>
        <item x="413"/>
        <item x="59"/>
        <item x="412"/>
        <item x="58"/>
        <item x="57"/>
        <item x="410"/>
        <item x="56"/>
        <item x="409"/>
        <item x="55"/>
        <item x="408"/>
        <item x="592"/>
        <item x="54"/>
        <item x="407"/>
        <item x="53"/>
        <item x="406"/>
        <item x="52"/>
        <item x="405"/>
        <item x="51"/>
        <item x="404"/>
        <item x="50"/>
        <item x="403"/>
        <item x="49"/>
        <item x="48"/>
        <item x="47"/>
        <item x="46"/>
        <item x="402"/>
        <item x="45"/>
        <item x="44"/>
        <item x="43"/>
        <item x="401"/>
        <item x="42"/>
        <item x="41"/>
        <item x="400"/>
        <item x="40"/>
        <item x="39"/>
        <item x="399"/>
        <item x="38"/>
        <item x="398"/>
        <item x="397"/>
        <item x="37"/>
        <item x="396"/>
        <item x="36"/>
        <item x="35"/>
        <item x="34"/>
        <item x="285"/>
        <item x="212"/>
        <item x="395"/>
        <item x="33"/>
        <item x="32"/>
        <item x="31"/>
        <item x="30"/>
        <item x="29"/>
        <item x="394"/>
        <item x="393"/>
        <item x="392"/>
        <item x="28"/>
        <item x="27"/>
        <item x="26"/>
        <item x="391"/>
        <item x="390"/>
        <item x="25"/>
        <item x="24"/>
        <item x="23"/>
        <item x="389"/>
        <item x="22"/>
        <item x="21"/>
        <item x="20"/>
        <item x="19"/>
        <item x="388"/>
        <item x="387"/>
        <item x="386"/>
        <item x="18"/>
        <item x="385"/>
        <item x="384"/>
        <item x="383"/>
        <item x="382"/>
        <item x="17"/>
        <item x="381"/>
        <item x="16"/>
        <item x="380"/>
        <item x="15"/>
        <item x="14"/>
        <item x="379"/>
        <item x="13"/>
        <item x="12"/>
        <item x="378"/>
        <item x="11"/>
        <item x="377"/>
        <item x="10"/>
        <item x="9"/>
        <item x="8"/>
        <item x="7"/>
        <item x="376"/>
        <item x="6"/>
        <item x="5"/>
        <item x="4"/>
        <item x="375"/>
        <item x="3"/>
        <item x="2"/>
        <item x="1"/>
        <item x="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s>
  <rowFields count="1">
    <field x="1"/>
  </rowFields>
  <rowItems count="62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t="grand">
      <x/>
    </i>
  </rowItems>
  <colFields count="1">
    <field x="-2"/>
  </colFields>
  <colItems count="6">
    <i>
      <x/>
    </i>
    <i i="1">
      <x v="1"/>
    </i>
    <i i="2">
      <x v="2"/>
    </i>
    <i i="3">
      <x v="3"/>
    </i>
    <i i="4">
      <x v="4"/>
    </i>
    <i i="5">
      <x v="5"/>
    </i>
  </colItems>
  <pageFields count="1">
    <pageField fld="0" item="0" hier="-1"/>
  </pageFields>
  <dataFields count="6">
    <dataField name="Somme de Energie produite annuelle Photovoltaïque Enedis (MWh)" fld="12" baseField="0" baseItem="0"/>
    <dataField name="Somme de Energie produite annuelle Eolien Enedis (MWh)" fld="14" baseField="0" baseItem="0"/>
    <dataField name="Somme de Energie produite annuelle Hydraulique Enedis (MWh)" fld="16" baseField="0" baseItem="0"/>
    <dataField name="Somme de Energie produite annuelle Bio Energie Enedis (MWh)" fld="18" baseField="0" baseItem="0"/>
    <dataField name="Somme de Energie produite annuelle Cogénération Enedis (MWh)" fld="20" baseField="0" baseItem="0"/>
    <dataField name="Somme de Energie produite annuelle Autres filières Enedis (MWh)"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ata.enedis.fr/pages/accueil/" TargetMode="External"/><Relationship Id="rId2" Type="http://schemas.openxmlformats.org/officeDocument/2006/relationships/hyperlink" Target="https://opendata.grdf.fr/pages/accueil/" TargetMode="External"/><Relationship Id="rId1" Type="http://schemas.openxmlformats.org/officeDocument/2006/relationships/hyperlink" Target="https://opendata.agenceore.fr/" TargetMode="External"/><Relationship Id="rId5" Type="http://schemas.openxmlformats.org/officeDocument/2006/relationships/hyperlink" Target="https://geoservices.ign.fr/bdtopo" TargetMode="External"/><Relationship Id="rId4" Type="http://schemas.openxmlformats.org/officeDocument/2006/relationships/hyperlink" Target="https://www.insee.fr/fr/accuei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hyperlink" Target="https://statistiques-locales.insee.fr/?view=map1&amp;indics=pop_legales.popmun&amp;serie=2020&amp;lang=fr" TargetMode="External"/><Relationship Id="rId1" Type="http://schemas.openxmlformats.org/officeDocument/2006/relationships/hyperlink" Target="https://www.insee.fr/fr/statistiques/25226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tabSelected="1" view="pageBreakPreview" zoomScaleNormal="100" zoomScaleSheetLayoutView="100" workbookViewId="0">
      <selection activeCell="C2" sqref="C2:D2"/>
    </sheetView>
  </sheetViews>
  <sheetFormatPr baseColWidth="10" defaultRowHeight="14.4"/>
  <cols>
    <col min="1" max="1" width="43.6640625" customWidth="1"/>
    <col min="2" max="2" width="9.5546875" customWidth="1"/>
    <col min="3" max="3" width="33.44140625" customWidth="1"/>
    <col min="4" max="4" width="9.33203125" customWidth="1"/>
  </cols>
  <sheetData>
    <row r="1" spans="1:4" ht="28.8">
      <c r="A1" s="105" t="s">
        <v>5178</v>
      </c>
      <c r="B1" s="105"/>
      <c r="C1" s="105"/>
      <c r="D1" s="105"/>
    </row>
    <row r="2" spans="1:4" ht="23.4">
      <c r="A2" s="107" t="s">
        <v>5152</v>
      </c>
      <c r="B2" s="107"/>
      <c r="C2" s="108" t="s">
        <v>33</v>
      </c>
      <c r="D2" s="108"/>
    </row>
    <row r="4" spans="1:4" ht="55.8" customHeight="1">
      <c r="A4" s="106" t="str">
        <f>"Données consommation et production ENR (électricité et gaz) de la Commune "&amp;C2&amp;" en 2021 (Hors transport)"</f>
        <v>Données consommation et production ENR (électricité et gaz) de la Commune Agencourt en 2021 (Hors transport)</v>
      </c>
      <c r="B4" s="106"/>
      <c r="C4" s="106"/>
      <c r="D4" s="106"/>
    </row>
    <row r="6" spans="1:4" ht="49.2" customHeight="1" thickBot="1">
      <c r="A6" s="67" t="str">
        <f>"Consommation électricité et gaz par secteur "&amp;C2&amp;" en 2021 
(Hors transport)"</f>
        <v>Consommation électricité et gaz par secteur Agencourt en 2021 
(Hors transport)</v>
      </c>
      <c r="B6" s="68" t="s">
        <v>5163</v>
      </c>
    </row>
    <row r="7" spans="1:4" ht="15" thickTop="1">
      <c r="A7" s="69" t="s">
        <v>5159</v>
      </c>
      <c r="B7" s="70">
        <f>VLOOKUP('Bilan commune ELEC-GAZ'!C2,'base consommation tri'!5:703,4,FALSE())+VLOOKUP('Bilan commune ELEC-GAZ'!C2,'base consommation tri'!5:703,10,FALSE())</f>
        <v>2487.4410261000003</v>
      </c>
    </row>
    <row r="8" spans="1:4">
      <c r="A8" s="71" t="s">
        <v>5160</v>
      </c>
      <c r="B8" s="72">
        <f>VLOOKUP('Bilan commune ELEC-GAZ'!C2,'base consommation tri'!5:703,6,FALSE())+VLOOKUP('Bilan commune ELEC-GAZ'!C2,'base consommation tri'!5:703,12,FALSE())</f>
        <v>1716.76657557</v>
      </c>
    </row>
    <row r="9" spans="1:4">
      <c r="A9" s="73" t="s">
        <v>5162</v>
      </c>
      <c r="B9" s="74">
        <f>VLOOKUP('Bilan commune ELEC-GAZ'!C2,'base consommation tri'!5:703,3,FALSE())+VLOOKUP('Bilan commune ELEC-GAZ'!C2,'base consommation tri'!5:703,9,FALSE())</f>
        <v>0</v>
      </c>
    </row>
    <row r="10" spans="1:4">
      <c r="A10" s="75" t="s">
        <v>5161</v>
      </c>
      <c r="B10" s="76">
        <f>VLOOKUP('Bilan commune ELEC-GAZ'!C2,'base consommation tri'!5:703,2,FALSE())+VLOOKUP('Bilan commune ELEC-GAZ'!C2,'base consommation tri'!5:703,8,FALSE())</f>
        <v>133.57421930000001</v>
      </c>
    </row>
    <row r="11" spans="1:4">
      <c r="A11" s="77" t="s">
        <v>5175</v>
      </c>
      <c r="B11" s="27">
        <f>ROUNDUP(SUM(B7:B10),0)</f>
        <v>4338</v>
      </c>
    </row>
    <row r="12" spans="1:4" ht="15.6">
      <c r="A12" s="56" t="s">
        <v>5193</v>
      </c>
    </row>
    <row r="13" spans="1:4">
      <c r="A13" s="78" t="s">
        <v>5158</v>
      </c>
      <c r="B13" s="79">
        <f>VLOOKUP($C$2,'base consommation tri'!6:703,7,0)</f>
        <v>1693.4449109699999</v>
      </c>
    </row>
    <row r="14" spans="1:4">
      <c r="A14" s="80" t="s">
        <v>5157</v>
      </c>
      <c r="B14" s="81">
        <f>VLOOKUP($C$2,'base consommation tri'!6:703,13,0)</f>
        <v>2644.33691</v>
      </c>
    </row>
    <row r="16" spans="1:4">
      <c r="A16" s="8" t="s">
        <v>5167</v>
      </c>
      <c r="B16" s="23">
        <f>VLOOKUP($C$2,'Base INSEE Population'!B6:C703,2,0)</f>
        <v>457</v>
      </c>
      <c r="C16" s="8" t="s">
        <v>5128</v>
      </c>
      <c r="D16" s="82">
        <f>VLOOKUP($C$2,('Base surface'!K1:W699),13,0)*0.0001</f>
        <v>427.81245180000002</v>
      </c>
    </row>
    <row r="17" spans="1:4">
      <c r="A17" s="8" t="s">
        <v>5166</v>
      </c>
      <c r="B17" s="9">
        <f>B11*1000/VLOOKUP($C$2,'Base INSEE Population'!B6:C703,2,0)</f>
        <v>9492.34135667396</v>
      </c>
    </row>
    <row r="19" spans="1:4">
      <c r="A19" s="103" t="s">
        <v>5174</v>
      </c>
      <c r="B19" s="104"/>
      <c r="C19" s="83" t="s">
        <v>5168</v>
      </c>
      <c r="D19" s="84">
        <f>'Base INSEE Population'!C705</f>
        <v>535078</v>
      </c>
    </row>
    <row r="20" spans="1:4" ht="28.8">
      <c r="A20" s="103"/>
      <c r="B20" s="104"/>
      <c r="C20" s="85" t="s">
        <v>5154</v>
      </c>
      <c r="D20" s="84">
        <f>GETPIVOTDATA("Consommation (MWh)",'base consommation tri'!$A$3)/'Base INSEE Population'!C705*1000</f>
        <v>12360.451742449761</v>
      </c>
    </row>
    <row r="22" spans="1:4" ht="45" customHeight="1">
      <c r="A22" s="109" t="str">
        <f>"Bilan production ENR existantes électricité et gaz de la Commune "&amp;C2&amp;" en 2022"</f>
        <v>Bilan production ENR existantes électricité et gaz de la Commune Agencourt en 2022</v>
      </c>
      <c r="B22" s="109"/>
      <c r="C22" s="109"/>
      <c r="D22" s="109"/>
    </row>
    <row r="23" spans="1:4" ht="34.799999999999997" customHeight="1">
      <c r="A23" s="86" t="str">
        <f>"Production énergies renouvelables ENR  "&amp;C2&amp;" "</f>
        <v xml:space="preserve">Production énergies renouvelables ENR  Agencourt </v>
      </c>
      <c r="B23" s="31" t="s">
        <v>5163</v>
      </c>
      <c r="C23" s="87" t="s">
        <v>5156</v>
      </c>
      <c r="D23" s="88">
        <f>B31/B11</f>
        <v>3.9401106500691563E-2</v>
      </c>
    </row>
    <row r="24" spans="1:4">
      <c r="A24" s="89" t="s">
        <v>5135</v>
      </c>
      <c r="B24" s="90">
        <f>_xlfn.IFNA(VLOOKUP($C$2,'Base enedis prod ENR'!A922:H1545,2,0),0)</f>
        <v>170.922</v>
      </c>
    </row>
    <row r="25" spans="1:4">
      <c r="A25" s="91" t="s">
        <v>5131</v>
      </c>
      <c r="B25" s="16">
        <f>_xlfn.IFNA(VLOOKUP($C$2,'Base enedis prod ENR'!A922:H1545,3,0),0)</f>
        <v>0</v>
      </c>
    </row>
    <row r="26" spans="1:4">
      <c r="A26" s="89" t="s">
        <v>5171</v>
      </c>
      <c r="B26" s="90">
        <f>_xlfn.IFNA(VLOOKUP($C$2,'Base enedis prod ENR'!A922:H1545,4,0),0)</f>
        <v>0</v>
      </c>
    </row>
    <row r="27" spans="1:4">
      <c r="A27" s="91" t="s">
        <v>5170</v>
      </c>
      <c r="B27" s="16">
        <f>_xlfn.IFNA(VLOOKUP($C$2,'Base enedis prod ENR'!A922:H1545,5,0),0)</f>
        <v>0</v>
      </c>
    </row>
    <row r="28" spans="1:4">
      <c r="A28" s="89" t="s">
        <v>5172</v>
      </c>
      <c r="B28" s="90">
        <f>_xlfn.IFNA(VLOOKUP($C$2,'Base enedis prod ENR'!A922:H1545,6,0),0)</f>
        <v>0</v>
      </c>
    </row>
    <row r="29" spans="1:4">
      <c r="A29" s="91" t="s">
        <v>5169</v>
      </c>
      <c r="B29" s="16">
        <f>_xlfn.IFNA(VLOOKUP($C$2,'Base enedis prod ENR'!A922:H1545,7,0),0)</f>
        <v>0</v>
      </c>
    </row>
    <row r="30" spans="1:4">
      <c r="A30" s="92" t="s">
        <v>5173</v>
      </c>
      <c r="B30" s="93">
        <f>_xlfn.IFNA((VLOOKUP($C$2,'Base GRDF prod ENR'!K1:Q4,7,0)),0)</f>
        <v>0</v>
      </c>
      <c r="C30" s="29"/>
      <c r="D30" s="94"/>
    </row>
    <row r="31" spans="1:4">
      <c r="A31" s="95" t="s">
        <v>5153</v>
      </c>
      <c r="B31" s="32">
        <f>B33+B34</f>
        <v>170.922</v>
      </c>
      <c r="C31" s="29"/>
      <c r="D31" s="94"/>
    </row>
    <row r="32" spans="1:4">
      <c r="C32" s="29"/>
      <c r="D32" s="94"/>
    </row>
    <row r="33" spans="1:4">
      <c r="A33" s="96" t="s">
        <v>5177</v>
      </c>
      <c r="B33" s="33">
        <f>_xlfn.IFNA(VLOOKUP($C$2,'Base enedis prod ENR'!A922:H1545,8,0),0)</f>
        <v>170.922</v>
      </c>
    </row>
    <row r="34" spans="1:4">
      <c r="A34" s="97" t="s">
        <v>5176</v>
      </c>
      <c r="B34" s="33">
        <f>_xlfn.IFNA((VLOOKUP($C$2,'Base GRDF prod ENR'!K1:Q4,7,0)),0)</f>
        <v>0</v>
      </c>
    </row>
    <row r="35" spans="1:4">
      <c r="C35" s="29"/>
      <c r="D35" s="94"/>
    </row>
    <row r="36" spans="1:4">
      <c r="A36" s="103" t="s">
        <v>5174</v>
      </c>
      <c r="B36" s="104"/>
      <c r="C36" s="83" t="s">
        <v>2981</v>
      </c>
      <c r="D36" s="84">
        <f>'Base enedis prod ENR'!H1546+'Base GRDF prod ENR'!Q6</f>
        <v>913234.6320000001</v>
      </c>
    </row>
    <row r="37" spans="1:4">
      <c r="A37" s="103"/>
      <c r="B37" s="104"/>
      <c r="C37" s="83" t="s">
        <v>1660</v>
      </c>
      <c r="D37" s="98">
        <f>D36/GETPIVOTDATA("Consommation (MWh)",'base consommation tri'!$A$3)</f>
        <v>0.1380800495159055</v>
      </c>
    </row>
    <row r="38" spans="1:4">
      <c r="A38" s="66" t="s">
        <v>5205</v>
      </c>
      <c r="B38" s="99"/>
      <c r="C38" s="100"/>
      <c r="D38" s="101"/>
    </row>
    <row r="42" spans="1:4">
      <c r="D42" s="28"/>
    </row>
    <row r="44" spans="1:4">
      <c r="C44" s="4"/>
      <c r="D44" s="4"/>
    </row>
    <row r="45" spans="1:4" ht="23.4" customHeight="1"/>
    <row r="49" spans="1:1">
      <c r="A49" s="19"/>
    </row>
    <row r="51" spans="1:1" ht="30.6" customHeight="1"/>
  </sheetData>
  <sheetProtection algorithmName="SHA-512" hashValue="BpKmWdAD1cMed5noyYbSk46DDR5eIXWhZ/4B/mduxVQB24r6RBwdE+2EQpwOm2W9HNG+hG6FjHXDSY6mL0uaKg==" saltValue="9XVeSo7uYT+2JO/q+n/VxQ==" spinCount="100000" sheet="1" objects="1" scenarios="1"/>
  <mergeCells count="9">
    <mergeCell ref="A36:A37"/>
    <mergeCell ref="B36:B37"/>
    <mergeCell ref="A1:D1"/>
    <mergeCell ref="A19:A20"/>
    <mergeCell ref="B19:B20"/>
    <mergeCell ref="A4:D4"/>
    <mergeCell ref="A2:B2"/>
    <mergeCell ref="C2:D2"/>
    <mergeCell ref="A22:D22"/>
  </mergeCells>
  <conditionalFormatting sqref="B17">
    <cfRule type="colorScale" priority="1">
      <colorScale>
        <cfvo type="min"/>
        <cfvo type="num" val="0"/>
        <cfvo type="max"/>
        <color theme="9"/>
        <color rgb="FFFFEB84"/>
        <color theme="7" tint="0.39997558519241921"/>
      </colorScale>
    </cfRule>
  </conditionalFormatting>
  <dataValidations count="1">
    <dataValidation type="list" allowBlank="1" showInputMessage="1" showErrorMessage="1" sqref="C2" xr:uid="{71BDD543-0114-440C-8B0D-8B59B56EA426}">
      <formula1>Nom_de_la_collectivité__à_choisir_dans_la_liste_déroulante</formula1>
    </dataValidation>
  </dataValidation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84DA-DFBF-4B99-BC15-E05A9D87520E}">
  <dimension ref="A1:D73"/>
  <sheetViews>
    <sheetView view="pageLayout" zoomScaleNormal="100" workbookViewId="0">
      <selection activeCell="C9" sqref="C9"/>
    </sheetView>
  </sheetViews>
  <sheetFormatPr baseColWidth="10" defaultRowHeight="14.4"/>
  <cols>
    <col min="1" max="1" width="41.88671875" customWidth="1"/>
    <col min="2" max="2" width="10.44140625" customWidth="1"/>
    <col min="3" max="3" width="23.77734375" customWidth="1"/>
    <col min="4" max="4" width="9.44140625" customWidth="1"/>
  </cols>
  <sheetData>
    <row r="1" spans="1:4" ht="25.8">
      <c r="A1" s="127" t="s">
        <v>5178</v>
      </c>
      <c r="B1" s="127"/>
      <c r="C1" s="127"/>
      <c r="D1" s="127"/>
    </row>
    <row r="2" spans="1:4" ht="23.4">
      <c r="A2" s="107" t="s">
        <v>5152</v>
      </c>
      <c r="B2" s="107"/>
      <c r="C2" s="108" t="s">
        <v>33</v>
      </c>
      <c r="D2" s="108"/>
    </row>
    <row r="4" spans="1:4" ht="21">
      <c r="A4" s="128" t="s">
        <v>5179</v>
      </c>
      <c r="B4" s="128"/>
      <c r="C4" s="128"/>
      <c r="D4" s="128"/>
    </row>
    <row r="5" spans="1:4" ht="22.8">
      <c r="A5" s="129" t="s">
        <v>5186</v>
      </c>
      <c r="B5" s="130"/>
      <c r="C5" s="130"/>
      <c r="D5" s="131"/>
    </row>
    <row r="6" spans="1:4">
      <c r="A6" s="8" t="s">
        <v>5123</v>
      </c>
      <c r="B6" s="102"/>
      <c r="C6" s="8" t="s">
        <v>5124</v>
      </c>
      <c r="D6" s="8">
        <f>B6*0.9*1.2*1000</f>
        <v>0</v>
      </c>
    </row>
    <row r="7" spans="1:4">
      <c r="A7" s="8" t="s">
        <v>5119</v>
      </c>
      <c r="B7" s="102"/>
      <c r="C7" s="8" t="s">
        <v>5125</v>
      </c>
      <c r="D7" s="8">
        <f>B7*0.2*1.2</f>
        <v>0</v>
      </c>
    </row>
    <row r="8" spans="1:4" ht="28.8">
      <c r="A8" s="18" t="s">
        <v>5201</v>
      </c>
      <c r="B8" s="102"/>
      <c r="C8" s="18" t="s">
        <v>5126</v>
      </c>
      <c r="D8" s="8">
        <f>(B8*0.5*(0.2*1.2))*0.8</f>
        <v>0</v>
      </c>
    </row>
    <row r="10" spans="1:4" ht="21">
      <c r="A10" s="122" t="s">
        <v>5188</v>
      </c>
      <c r="B10" s="123"/>
      <c r="C10" s="123"/>
      <c r="D10" s="123"/>
    </row>
    <row r="11" spans="1:4">
      <c r="A11" s="8" t="s">
        <v>5202</v>
      </c>
      <c r="B11" s="102">
        <v>0</v>
      </c>
      <c r="C11" s="8" t="s">
        <v>5127</v>
      </c>
      <c r="D11" s="23">
        <f>B11*4*2200</f>
        <v>0</v>
      </c>
    </row>
    <row r="13" spans="1:4" ht="22.2">
      <c r="A13" s="122" t="s">
        <v>5187</v>
      </c>
      <c r="B13" s="123"/>
      <c r="C13" s="123"/>
      <c r="D13" s="123"/>
    </row>
    <row r="14" spans="1:4">
      <c r="A14" s="18" t="s">
        <v>5150</v>
      </c>
      <c r="B14" s="102">
        <v>0</v>
      </c>
      <c r="C14" s="8" t="s">
        <v>5132</v>
      </c>
      <c r="D14" s="8">
        <f>B14*33</f>
        <v>0</v>
      </c>
    </row>
    <row r="15" spans="1:4">
      <c r="A15" s="18" t="s">
        <v>5149</v>
      </c>
      <c r="B15" s="102">
        <v>0</v>
      </c>
      <c r="C15" s="8" t="s">
        <v>5132</v>
      </c>
      <c r="D15" s="8">
        <f>B15*40</f>
        <v>0</v>
      </c>
    </row>
    <row r="16" spans="1:4" ht="28.8">
      <c r="A16" s="18" t="s">
        <v>5151</v>
      </c>
      <c r="B16" s="102">
        <v>0</v>
      </c>
      <c r="C16" s="8" t="s">
        <v>5132</v>
      </c>
      <c r="D16" s="8">
        <f>B16*26</f>
        <v>0</v>
      </c>
    </row>
    <row r="17" spans="1:4">
      <c r="A17" s="29"/>
    </row>
    <row r="18" spans="1:4" ht="27.6">
      <c r="A18" s="52" t="str">
        <f>"Bilan production ENR de la Commune "&amp;C2&amp;" avec les zones d'accélération (ZAER)"</f>
        <v>Bilan production ENR de la Commune Agencourt avec les zones d'accélération (ZAER)</v>
      </c>
      <c r="B18" s="8" t="s">
        <v>5163</v>
      </c>
    </row>
    <row r="19" spans="1:4" ht="15.6">
      <c r="A19" s="8" t="s">
        <v>5189</v>
      </c>
      <c r="B19" s="24">
        <f>D6+D7+D8+D11+D14+D15+D16</f>
        <v>0</v>
      </c>
    </row>
    <row r="20" spans="1:4" ht="15.6">
      <c r="A20" s="8" t="s">
        <v>5190</v>
      </c>
      <c r="B20" s="24">
        <f>B19+B34</f>
        <v>170.922</v>
      </c>
    </row>
    <row r="21" spans="1:4" ht="15.6">
      <c r="B21" s="51"/>
    </row>
    <row r="22" spans="1:4" ht="28.8">
      <c r="A22" s="18" t="s">
        <v>5185</v>
      </c>
      <c r="B22" s="54">
        <f>B20/B28</f>
        <v>3.9403088272839643E-2</v>
      </c>
      <c r="C22" s="29"/>
      <c r="D22" s="30"/>
    </row>
    <row r="23" spans="1:4" ht="28.8">
      <c r="A23" s="18" t="s">
        <v>5191</v>
      </c>
      <c r="B23" s="53" t="e">
        <f>(B6+(B7+B8)/10000+B11*0.3)/D27</f>
        <v>#N/A</v>
      </c>
      <c r="C23" s="29"/>
      <c r="D23" s="30"/>
    </row>
    <row r="24" spans="1:4" ht="15" thickBot="1">
      <c r="A24" s="29"/>
    </row>
    <row r="25" spans="1:4" ht="43.2" customHeight="1">
      <c r="A25" s="110" t="str">
        <f>"Rappel  consommation électricité et gaz de la Commune "&amp;C2&amp;" en 2021"</f>
        <v>Rappel  consommation électricité et gaz de la Commune Agencourt en 2021</v>
      </c>
      <c r="B25" s="111"/>
      <c r="C25" s="111"/>
      <c r="D25" s="112"/>
    </row>
    <row r="26" spans="1:4">
      <c r="A26" s="36" t="s">
        <v>5158</v>
      </c>
      <c r="B26" s="25" t="e">
        <f>VLOOKUP($C$2,'base consommation tri'!35:732,7,0)</f>
        <v>#N/A</v>
      </c>
      <c r="D26" s="37"/>
    </row>
    <row r="27" spans="1:4">
      <c r="A27" s="38" t="s">
        <v>5157</v>
      </c>
      <c r="B27" s="26" t="e">
        <f>VLOOKUP($C$2,'base consommation tri'!35:732,13,0)</f>
        <v>#N/A</v>
      </c>
      <c r="C27" s="35" t="s">
        <v>5128</v>
      </c>
      <c r="D27" s="39" t="e">
        <f>VLOOKUP($C$2,('Base surface'!K3:W701),13,0)*0.0001</f>
        <v>#N/A</v>
      </c>
    </row>
    <row r="28" spans="1:4">
      <c r="A28" s="40" t="s">
        <v>5175</v>
      </c>
      <c r="B28" s="27">
        <f>VLOOKUP($C$2,'base consommation tri'!6:703,14,0)</f>
        <v>4337.7818209699999</v>
      </c>
      <c r="D28" s="37"/>
    </row>
    <row r="29" spans="1:4">
      <c r="A29" s="41"/>
      <c r="D29" s="37"/>
    </row>
    <row r="30" spans="1:4" ht="36" customHeight="1">
      <c r="A30" s="124" t="str">
        <f>"Rappel production ENR existantes électricité et gaz de la Commune "&amp;C2&amp;" en 2022 (hors transport)"</f>
        <v>Rappel production ENR existantes électricité et gaz de la Commune Agencourt en 2022 (hors transport)</v>
      </c>
      <c r="B30" s="125"/>
      <c r="C30" s="125"/>
      <c r="D30" s="126"/>
    </row>
    <row r="31" spans="1:4" ht="34.799999999999997" customHeight="1">
      <c r="A31" s="42" t="str">
        <f>"Production énergies renouvelables ENR  "&amp;C2&amp;" "</f>
        <v xml:space="preserve">Production énergies renouvelables ENR  Agencourt </v>
      </c>
      <c r="B31" s="31" t="s">
        <v>5163</v>
      </c>
      <c r="D31" s="37"/>
    </row>
    <row r="32" spans="1:4">
      <c r="A32" s="43" t="s">
        <v>5180</v>
      </c>
      <c r="B32" s="33">
        <f>_xlfn.IFNA(VLOOKUP($C$2,'Base enedis prod ENR'!A922:H1545,8,0),0)</f>
        <v>170.922</v>
      </c>
      <c r="C32" s="29"/>
      <c r="D32" s="44"/>
    </row>
    <row r="33" spans="1:4">
      <c r="A33" s="45" t="s">
        <v>5181</v>
      </c>
      <c r="B33" s="33">
        <f>_xlfn.IFNA((VLOOKUP($C$2,'Base GRDF prod ENR'!K1:Q4,7,0)),0)</f>
        <v>0</v>
      </c>
      <c r="C33" s="29"/>
      <c r="D33" s="44"/>
    </row>
    <row r="34" spans="1:4">
      <c r="A34" s="46" t="s">
        <v>5182</v>
      </c>
      <c r="B34" s="32">
        <f>_xlfn.IFNA(B32+B33,0)</f>
        <v>170.922</v>
      </c>
      <c r="D34" s="37"/>
    </row>
    <row r="35" spans="1:4" ht="24.6" customHeight="1" thickBot="1">
      <c r="A35" s="47" t="s">
        <v>5184</v>
      </c>
      <c r="B35" s="48">
        <f>B34/B28</f>
        <v>3.9403088272839643E-2</v>
      </c>
      <c r="C35" s="49"/>
      <c r="D35" s="50"/>
    </row>
    <row r="36" spans="1:4" ht="15" thickBot="1">
      <c r="C36" s="29"/>
      <c r="D36" s="30"/>
    </row>
    <row r="37" spans="1:4">
      <c r="A37" s="113" t="s">
        <v>5192</v>
      </c>
      <c r="B37" s="114"/>
      <c r="C37" s="114"/>
      <c r="D37" s="115"/>
    </row>
    <row r="38" spans="1:4" ht="14.4" customHeight="1">
      <c r="A38" s="116"/>
      <c r="B38" s="117"/>
      <c r="C38" s="117"/>
      <c r="D38" s="118"/>
    </row>
    <row r="39" spans="1:4">
      <c r="A39" s="116"/>
      <c r="B39" s="117"/>
      <c r="C39" s="117"/>
      <c r="D39" s="118"/>
    </row>
    <row r="40" spans="1:4">
      <c r="A40" s="116"/>
      <c r="B40" s="117"/>
      <c r="C40" s="117"/>
      <c r="D40" s="118"/>
    </row>
    <row r="41" spans="1:4" ht="15" thickBot="1">
      <c r="A41" s="119"/>
      <c r="B41" s="120"/>
      <c r="C41" s="120"/>
      <c r="D41" s="121"/>
    </row>
    <row r="42" spans="1:4">
      <c r="A42" s="55"/>
      <c r="B42" s="55"/>
      <c r="C42" s="55"/>
      <c r="D42" s="55"/>
    </row>
    <row r="43" spans="1:4" ht="18">
      <c r="A43" s="132" t="str">
        <f>"Hypothèse de production ENR pour la Commune "&amp;C2&amp;""</f>
        <v>Hypothèse de production ENR pour la Commune Agencourt</v>
      </c>
      <c r="B43" s="132"/>
      <c r="C43" s="132"/>
      <c r="D43" s="132"/>
    </row>
    <row r="44" spans="1:4" ht="28.8">
      <c r="A44" s="133" t="s">
        <v>5116</v>
      </c>
      <c r="B44" s="133"/>
      <c r="C44" s="18" t="s">
        <v>2983</v>
      </c>
      <c r="D44" s="14" t="e">
        <f>((B26-B32)/1000)/0.9/1.2</f>
        <v>#N/A</v>
      </c>
    </row>
    <row r="45" spans="1:4" ht="28.8">
      <c r="A45" s="133"/>
      <c r="B45" s="133"/>
      <c r="C45" s="18" t="s">
        <v>2984</v>
      </c>
      <c r="D45" s="15" t="e">
        <f>D44/D27</f>
        <v>#N/A</v>
      </c>
    </row>
    <row r="46" spans="1:4">
      <c r="A46" s="57"/>
      <c r="B46" s="57"/>
      <c r="C46" s="29"/>
      <c r="D46" s="30"/>
    </row>
    <row r="47" spans="1:4" ht="37.799999999999997" customHeight="1">
      <c r="A47" s="134" t="s">
        <v>5194</v>
      </c>
      <c r="B47" s="134"/>
      <c r="C47" s="8" t="s">
        <v>5136</v>
      </c>
      <c r="D47" s="34" t="e">
        <f>(B26-B32)/(4*2200)</f>
        <v>#N/A</v>
      </c>
    </row>
    <row r="48" spans="1:4" ht="21.6" customHeight="1">
      <c r="A48" s="134"/>
      <c r="B48" s="134"/>
      <c r="C48" s="8" t="s">
        <v>5155</v>
      </c>
      <c r="D48" s="34" t="e">
        <f>(B26-B32)/(3*2200)</f>
        <v>#N/A</v>
      </c>
    </row>
    <row r="49" spans="1:4" ht="21.6" customHeight="1">
      <c r="A49" s="58"/>
      <c r="B49" s="58"/>
      <c r="D49" s="59"/>
    </row>
    <row r="50" spans="1:4" ht="28.8">
      <c r="A50" s="133" t="s">
        <v>5183</v>
      </c>
      <c r="B50" s="133"/>
      <c r="C50" s="18" t="s">
        <v>5109</v>
      </c>
      <c r="D50" s="9" t="e">
        <f>B27-B33</f>
        <v>#N/A</v>
      </c>
    </row>
    <row r="51" spans="1:4" ht="30.6">
      <c r="A51" s="133"/>
      <c r="B51" s="133"/>
      <c r="C51" s="18" t="s">
        <v>5110</v>
      </c>
      <c r="D51" s="9" t="e">
        <f>D50/95</f>
        <v>#N/A</v>
      </c>
    </row>
    <row r="52" spans="1:4">
      <c r="A52" s="57"/>
      <c r="B52" s="57"/>
      <c r="C52" s="29"/>
      <c r="D52" s="60"/>
    </row>
    <row r="53" spans="1:4" ht="32.4" customHeight="1">
      <c r="A53" s="133" t="s">
        <v>5120</v>
      </c>
      <c r="B53" s="133"/>
      <c r="C53" s="18" t="s">
        <v>5119</v>
      </c>
      <c r="D53" s="9" t="e">
        <f>(B26-B32)/(0.24*1.2)</f>
        <v>#N/A</v>
      </c>
    </row>
    <row r="54" spans="1:4" ht="28.8">
      <c r="A54" s="133"/>
      <c r="B54" s="133"/>
      <c r="C54" s="18" t="s">
        <v>5121</v>
      </c>
      <c r="D54" s="9" t="e">
        <f>D53/500</f>
        <v>#N/A</v>
      </c>
    </row>
    <row r="55" spans="1:4" ht="28.8">
      <c r="A55" s="133"/>
      <c r="B55" s="133"/>
      <c r="C55" s="18" t="s">
        <v>5122</v>
      </c>
      <c r="D55" s="9" t="e">
        <f>D53/24</f>
        <v>#N/A</v>
      </c>
    </row>
    <row r="56" spans="1:4">
      <c r="C56" s="4"/>
      <c r="D56" s="4"/>
    </row>
    <row r="57" spans="1:4" ht="23.4" customHeight="1"/>
    <row r="61" spans="1:4">
      <c r="A61" s="19"/>
    </row>
    <row r="63" spans="1:4" ht="30.6" customHeight="1"/>
    <row r="73" spans="1:1">
      <c r="A73" s="66" t="s">
        <v>5205</v>
      </c>
    </row>
  </sheetData>
  <sheetProtection algorithmName="SHA-512" hashValue="L3QltcXiUy0Z3J0vs8yjYaz5PwV2zDs3Haa6FBPI508geg9BvI5xXGoxRSqtNpyypoDIsojufVCtuyy+uCaaEg==" saltValue="TdZ2SN6LXVx3Kp99lIwO3Q==" spinCount="100000" sheet="1" objects="1" scenarios="1"/>
  <mergeCells count="15">
    <mergeCell ref="A43:D43"/>
    <mergeCell ref="A44:B45"/>
    <mergeCell ref="A47:B48"/>
    <mergeCell ref="A50:B51"/>
    <mergeCell ref="A53:B55"/>
    <mergeCell ref="A25:D25"/>
    <mergeCell ref="A37:D41"/>
    <mergeCell ref="A13:D13"/>
    <mergeCell ref="A30:D30"/>
    <mergeCell ref="A1:D1"/>
    <mergeCell ref="A2:B2"/>
    <mergeCell ref="C2:D2"/>
    <mergeCell ref="A4:D4"/>
    <mergeCell ref="A5:D5"/>
    <mergeCell ref="A10:D10"/>
  </mergeCells>
  <dataValidations count="1">
    <dataValidation type="list" allowBlank="1" showInputMessage="1" showErrorMessage="1" sqref="C2" xr:uid="{AC04A0F7-BB27-4AF0-BC3A-3662AC4C264D}">
      <formula1>Nom_de_la_collectivité__à_choisir_dans_la_liste_déroulante</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C1CF-A51C-4E5F-879C-A36E7CE726D4}">
  <dimension ref="A1:D37"/>
  <sheetViews>
    <sheetView workbookViewId="0">
      <selection activeCell="A10" sqref="A10:D10"/>
    </sheetView>
  </sheetViews>
  <sheetFormatPr baseColWidth="10" defaultRowHeight="14.4"/>
  <cols>
    <col min="1" max="1" width="42.77734375" customWidth="1"/>
    <col min="2" max="2" width="25.33203125" bestFit="1" customWidth="1"/>
    <col min="3" max="3" width="26.6640625" bestFit="1" customWidth="1"/>
  </cols>
  <sheetData>
    <row r="1" spans="1:3" ht="15.6">
      <c r="A1" s="56" t="s">
        <v>5137</v>
      </c>
    </row>
    <row r="2" spans="1:3">
      <c r="A2" t="s">
        <v>1641</v>
      </c>
      <c r="B2" t="s">
        <v>1642</v>
      </c>
    </row>
    <row r="3" spans="1:3">
      <c r="A3" s="135" t="s">
        <v>5117</v>
      </c>
      <c r="B3" s="20" t="s">
        <v>5204</v>
      </c>
    </row>
    <row r="4" spans="1:3">
      <c r="A4" s="135"/>
      <c r="B4" s="20" t="s">
        <v>5118</v>
      </c>
    </row>
    <row r="5" spans="1:3">
      <c r="A5" t="s">
        <v>5195</v>
      </c>
      <c r="B5" s="20" t="s">
        <v>5203</v>
      </c>
    </row>
    <row r="7" spans="1:3" ht="15.6">
      <c r="A7" s="56" t="s">
        <v>5198</v>
      </c>
      <c r="B7" s="20"/>
    </row>
    <row r="8" spans="1:3">
      <c r="A8" t="s">
        <v>5106</v>
      </c>
      <c r="B8" s="20"/>
    </row>
    <row r="9" spans="1:3">
      <c r="A9" t="s">
        <v>5196</v>
      </c>
      <c r="B9" s="20"/>
    </row>
    <row r="10" spans="1:3">
      <c r="A10" t="s">
        <v>5107</v>
      </c>
      <c r="B10" s="20"/>
    </row>
    <row r="11" spans="1:3">
      <c r="A11" t="s">
        <v>5108</v>
      </c>
    </row>
    <row r="12" spans="1:3">
      <c r="A12" s="61" t="s">
        <v>1643</v>
      </c>
      <c r="B12" s="61" t="s">
        <v>1640</v>
      </c>
    </row>
    <row r="13" spans="1:3">
      <c r="A13">
        <v>4</v>
      </c>
      <c r="B13">
        <f>A13*(8760*0.25)</f>
        <v>8760</v>
      </c>
    </row>
    <row r="15" spans="1:3" ht="15.6">
      <c r="A15" s="56" t="s">
        <v>5197</v>
      </c>
    </row>
    <row r="16" spans="1:3">
      <c r="A16" s="63" t="s">
        <v>5111</v>
      </c>
      <c r="B16" s="8" t="s">
        <v>5112</v>
      </c>
      <c r="C16" s="63" t="s">
        <v>5200</v>
      </c>
    </row>
    <row r="17" spans="1:4">
      <c r="A17" s="63">
        <v>7</v>
      </c>
      <c r="B17" s="64">
        <f>A17/(10.8*365*24/1000000)</f>
        <v>73.989514628784022</v>
      </c>
      <c r="C17" s="63">
        <f>A20*1000/A17</f>
        <v>2027.3142857142859</v>
      </c>
    </row>
    <row r="19" spans="1:4">
      <c r="A19" s="17">
        <f>150</f>
        <v>150</v>
      </c>
      <c r="B19" t="s">
        <v>5114</v>
      </c>
      <c r="C19" s="17">
        <v>14</v>
      </c>
      <c r="D19" t="s">
        <v>5113</v>
      </c>
    </row>
    <row r="20" spans="1:4">
      <c r="A20" s="16">
        <f>A19*10.8*365*24/1000000</f>
        <v>14.1912</v>
      </c>
      <c r="B20" t="s">
        <v>5113</v>
      </c>
      <c r="C20" s="16">
        <f>ROUNDUP((C19)/(10.8*365*24/1000000),1)</f>
        <v>148</v>
      </c>
      <c r="D20" t="s">
        <v>5114</v>
      </c>
    </row>
    <row r="21" spans="1:4">
      <c r="A21" t="s">
        <v>5115</v>
      </c>
      <c r="B21" s="61"/>
      <c r="C21" s="62">
        <f>14000/A22</f>
        <v>147.97902925756804</v>
      </c>
    </row>
    <row r="22" spans="1:4">
      <c r="A22" s="65">
        <f>(10.8*365*24/1000)</f>
        <v>94.608000000000018</v>
      </c>
    </row>
    <row r="23" spans="1:4">
      <c r="A23" s="16"/>
    </row>
    <row r="24" spans="1:4" ht="15.6">
      <c r="A24" s="56" t="s">
        <v>5199</v>
      </c>
    </row>
    <row r="25" spans="1:4">
      <c r="B25" t="s">
        <v>5129</v>
      </c>
      <c r="C25" t="s">
        <v>5130</v>
      </c>
    </row>
    <row r="26" spans="1:4" ht="28.8">
      <c r="A26" s="29" t="s">
        <v>5133</v>
      </c>
      <c r="B26">
        <v>1</v>
      </c>
      <c r="C26">
        <f>B26*33</f>
        <v>33</v>
      </c>
    </row>
    <row r="27" spans="1:4" ht="28.8">
      <c r="A27" s="29" t="s">
        <v>5134</v>
      </c>
      <c r="B27">
        <v>1</v>
      </c>
      <c r="C27">
        <f>B27*40</f>
        <v>40</v>
      </c>
    </row>
    <row r="28" spans="1:4" ht="28.8">
      <c r="A28" s="29" t="s">
        <v>5138</v>
      </c>
      <c r="B28">
        <v>3</v>
      </c>
      <c r="C28">
        <f>B28*26</f>
        <v>78</v>
      </c>
    </row>
    <row r="32" spans="1:4" ht="21">
      <c r="A32" s="22" t="s">
        <v>5139</v>
      </c>
    </row>
    <row r="33" spans="1:2">
      <c r="A33" t="s">
        <v>5140</v>
      </c>
      <c r="B33" s="21" t="s">
        <v>5141</v>
      </c>
    </row>
    <row r="34" spans="1:2">
      <c r="A34" t="s">
        <v>5147</v>
      </c>
      <c r="B34" s="21" t="s">
        <v>5143</v>
      </c>
    </row>
    <row r="35" spans="1:2">
      <c r="A35" t="s">
        <v>5148</v>
      </c>
      <c r="B35" s="21" t="s">
        <v>5142</v>
      </c>
    </row>
    <row r="36" spans="1:2">
      <c r="A36" t="s">
        <v>2982</v>
      </c>
      <c r="B36" s="21" t="s">
        <v>5144</v>
      </c>
    </row>
    <row r="37" spans="1:2">
      <c r="A37" t="s">
        <v>5146</v>
      </c>
      <c r="B37" s="21" t="s">
        <v>5145</v>
      </c>
    </row>
  </sheetData>
  <mergeCells count="1">
    <mergeCell ref="A3:A4"/>
  </mergeCells>
  <hyperlinks>
    <hyperlink ref="B33" r:id="rId1" xr:uid="{6AD2EE03-24E2-4AFF-B8DD-2AB6A5B45A67}"/>
    <hyperlink ref="B35" r:id="rId2" xr:uid="{50877EDC-9F45-4019-8F02-C477018C4A8D}"/>
    <hyperlink ref="B34" r:id="rId3" xr:uid="{DB181AF8-41F2-46A6-9581-1D8CA094B804}"/>
    <hyperlink ref="B36" r:id="rId4" xr:uid="{CBE0CB74-CC8B-4F7C-84BB-379878C3A53F}"/>
    <hyperlink ref="B37" r:id="rId5" xr:uid="{80C5D4DD-8186-4CDC-A477-1341B9C8486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446"/>
  <sheetViews>
    <sheetView workbookViewId="0">
      <selection activeCell="A10" sqref="A10:D10"/>
    </sheetView>
  </sheetViews>
  <sheetFormatPr baseColWidth="10" defaultRowHeight="14.4"/>
  <sheetData>
    <row r="1" spans="1:2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row>
    <row r="2" spans="1:23">
      <c r="A2" t="s">
        <v>23</v>
      </c>
      <c r="B2" t="s">
        <v>24</v>
      </c>
      <c r="C2" t="s">
        <v>25</v>
      </c>
      <c r="D2" t="s">
        <v>26</v>
      </c>
      <c r="E2" t="s">
        <v>27</v>
      </c>
      <c r="F2" t="s">
        <v>28</v>
      </c>
      <c r="G2" t="s">
        <v>29</v>
      </c>
      <c r="H2" t="s">
        <v>30</v>
      </c>
      <c r="I2" t="s">
        <v>31</v>
      </c>
      <c r="J2">
        <v>324.57915589999999</v>
      </c>
      <c r="K2">
        <v>1</v>
      </c>
      <c r="L2">
        <v>0.89700000000000002</v>
      </c>
      <c r="M2">
        <v>0</v>
      </c>
      <c r="N2">
        <v>0</v>
      </c>
      <c r="O2">
        <v>0</v>
      </c>
      <c r="P2" t="s">
        <v>32</v>
      </c>
      <c r="Q2" t="s">
        <v>33</v>
      </c>
      <c r="R2" t="s">
        <v>34</v>
      </c>
      <c r="S2" t="s">
        <v>35</v>
      </c>
      <c r="T2" t="s">
        <v>36</v>
      </c>
      <c r="U2" t="s">
        <v>37</v>
      </c>
      <c r="V2">
        <v>27</v>
      </c>
      <c r="W2" t="s">
        <v>38</v>
      </c>
    </row>
    <row r="3" spans="1:23">
      <c r="A3" t="s">
        <v>23</v>
      </c>
      <c r="B3" t="s">
        <v>24</v>
      </c>
      <c r="C3" t="s">
        <v>25</v>
      </c>
      <c r="D3" t="s">
        <v>39</v>
      </c>
      <c r="E3" t="s">
        <v>40</v>
      </c>
      <c r="F3" t="s">
        <v>41</v>
      </c>
      <c r="G3" t="s">
        <v>42</v>
      </c>
      <c r="I3" t="s">
        <v>43</v>
      </c>
      <c r="J3">
        <v>133.57421930000001</v>
      </c>
      <c r="K3">
        <v>4</v>
      </c>
      <c r="L3">
        <v>0.51500000000000001</v>
      </c>
      <c r="M3">
        <v>0</v>
      </c>
      <c r="N3">
        <v>0</v>
      </c>
      <c r="O3">
        <v>0</v>
      </c>
      <c r="P3" t="s">
        <v>32</v>
      </c>
      <c r="Q3" t="s">
        <v>33</v>
      </c>
      <c r="R3" t="s">
        <v>34</v>
      </c>
      <c r="S3" t="s">
        <v>35</v>
      </c>
      <c r="T3" t="s">
        <v>36</v>
      </c>
      <c r="U3" t="s">
        <v>37</v>
      </c>
      <c r="V3">
        <v>27</v>
      </c>
      <c r="W3" t="s">
        <v>38</v>
      </c>
    </row>
    <row r="4" spans="1:23">
      <c r="A4" t="s">
        <v>23</v>
      </c>
      <c r="B4" t="s">
        <v>24</v>
      </c>
      <c r="C4" t="s">
        <v>25</v>
      </c>
      <c r="D4" t="s">
        <v>39</v>
      </c>
      <c r="E4" t="s">
        <v>40</v>
      </c>
      <c r="F4" t="s">
        <v>44</v>
      </c>
      <c r="G4" t="s">
        <v>45</v>
      </c>
      <c r="I4" t="s">
        <v>43</v>
      </c>
      <c r="J4">
        <v>0</v>
      </c>
      <c r="K4">
        <v>0</v>
      </c>
      <c r="L4">
        <v>0</v>
      </c>
      <c r="M4">
        <v>0</v>
      </c>
      <c r="N4">
        <v>0</v>
      </c>
      <c r="O4">
        <v>1</v>
      </c>
      <c r="P4" t="s">
        <v>32</v>
      </c>
      <c r="Q4" t="s">
        <v>33</v>
      </c>
      <c r="R4" t="s">
        <v>34</v>
      </c>
      <c r="S4" t="s">
        <v>35</v>
      </c>
      <c r="T4" t="s">
        <v>36</v>
      </c>
      <c r="U4" t="s">
        <v>37</v>
      </c>
      <c r="V4">
        <v>27</v>
      </c>
      <c r="W4" t="s">
        <v>38</v>
      </c>
    </row>
    <row r="5" spans="1:23">
      <c r="A5" t="s">
        <v>23</v>
      </c>
      <c r="B5" t="s">
        <v>24</v>
      </c>
      <c r="C5" t="s">
        <v>25</v>
      </c>
      <c r="D5" t="s">
        <v>46</v>
      </c>
      <c r="E5" t="s">
        <v>47</v>
      </c>
      <c r="F5" t="s">
        <v>48</v>
      </c>
      <c r="G5" t="s">
        <v>47</v>
      </c>
      <c r="I5" t="s">
        <v>43</v>
      </c>
      <c r="J5">
        <v>984.73796609999999</v>
      </c>
      <c r="K5">
        <v>163</v>
      </c>
      <c r="L5">
        <v>0.85099999999999998</v>
      </c>
      <c r="M5">
        <v>0</v>
      </c>
      <c r="N5">
        <v>0</v>
      </c>
      <c r="O5">
        <v>0</v>
      </c>
      <c r="P5" t="s">
        <v>32</v>
      </c>
      <c r="Q5" t="s">
        <v>33</v>
      </c>
      <c r="R5" t="s">
        <v>34</v>
      </c>
      <c r="S5" t="s">
        <v>35</v>
      </c>
      <c r="T5" t="s">
        <v>36</v>
      </c>
      <c r="U5" t="s">
        <v>37</v>
      </c>
      <c r="V5">
        <v>27</v>
      </c>
      <c r="W5" t="s">
        <v>38</v>
      </c>
    </row>
    <row r="6" spans="1:23">
      <c r="A6" t="s">
        <v>23</v>
      </c>
      <c r="B6" t="s">
        <v>24</v>
      </c>
      <c r="C6" t="s">
        <v>25</v>
      </c>
      <c r="D6" t="s">
        <v>39</v>
      </c>
      <c r="E6" t="s">
        <v>40</v>
      </c>
      <c r="F6" t="s">
        <v>44</v>
      </c>
      <c r="G6" t="s">
        <v>45</v>
      </c>
      <c r="I6" t="s">
        <v>43</v>
      </c>
      <c r="J6">
        <v>0</v>
      </c>
      <c r="K6">
        <v>0</v>
      </c>
      <c r="L6">
        <v>0</v>
      </c>
      <c r="M6">
        <v>0</v>
      </c>
      <c r="N6">
        <v>0</v>
      </c>
      <c r="O6">
        <v>1</v>
      </c>
      <c r="P6" t="s">
        <v>49</v>
      </c>
      <c r="Q6" t="s">
        <v>50</v>
      </c>
      <c r="R6" t="s">
        <v>51</v>
      </c>
      <c r="S6" t="s">
        <v>52</v>
      </c>
      <c r="T6" t="s">
        <v>36</v>
      </c>
      <c r="U6" t="s">
        <v>37</v>
      </c>
      <c r="V6">
        <v>27</v>
      </c>
      <c r="W6" t="s">
        <v>38</v>
      </c>
    </row>
    <row r="7" spans="1:23">
      <c r="A7" t="s">
        <v>23</v>
      </c>
      <c r="B7" t="s">
        <v>24</v>
      </c>
      <c r="C7" t="s">
        <v>25</v>
      </c>
      <c r="D7" t="s">
        <v>26</v>
      </c>
      <c r="E7" t="s">
        <v>27</v>
      </c>
      <c r="F7" t="s">
        <v>53</v>
      </c>
      <c r="G7" t="s">
        <v>54</v>
      </c>
      <c r="H7" t="s">
        <v>55</v>
      </c>
      <c r="I7" t="s">
        <v>56</v>
      </c>
      <c r="J7">
        <v>98.412324909999995</v>
      </c>
      <c r="K7">
        <v>1</v>
      </c>
      <c r="L7">
        <v>0.91400000000000003</v>
      </c>
      <c r="M7">
        <v>0</v>
      </c>
      <c r="N7">
        <v>0</v>
      </c>
      <c r="O7">
        <v>0</v>
      </c>
      <c r="P7" t="s">
        <v>57</v>
      </c>
      <c r="Q7" t="s">
        <v>58</v>
      </c>
      <c r="R7" t="s">
        <v>59</v>
      </c>
      <c r="S7" t="s">
        <v>60</v>
      </c>
      <c r="T7" t="s">
        <v>36</v>
      </c>
      <c r="U7" t="s">
        <v>37</v>
      </c>
      <c r="V7">
        <v>27</v>
      </c>
      <c r="W7" t="s">
        <v>38</v>
      </c>
    </row>
    <row r="8" spans="1:23">
      <c r="A8" t="s">
        <v>23</v>
      </c>
      <c r="B8" t="s">
        <v>24</v>
      </c>
      <c r="C8" t="s">
        <v>25</v>
      </c>
      <c r="D8" t="s">
        <v>26</v>
      </c>
      <c r="E8" t="s">
        <v>27</v>
      </c>
      <c r="F8" t="s">
        <v>28</v>
      </c>
      <c r="G8" t="s">
        <v>29</v>
      </c>
      <c r="H8" t="s">
        <v>61</v>
      </c>
      <c r="I8" t="s">
        <v>62</v>
      </c>
      <c r="J8">
        <v>28.200778830000001</v>
      </c>
      <c r="K8">
        <v>1</v>
      </c>
      <c r="L8">
        <v>0.85299999999999998</v>
      </c>
      <c r="M8">
        <v>0</v>
      </c>
      <c r="N8">
        <v>0</v>
      </c>
      <c r="O8">
        <v>0</v>
      </c>
      <c r="P8" t="s">
        <v>57</v>
      </c>
      <c r="Q8" t="s">
        <v>58</v>
      </c>
      <c r="R8" t="s">
        <v>59</v>
      </c>
      <c r="S8" t="s">
        <v>60</v>
      </c>
      <c r="T8" t="s">
        <v>36</v>
      </c>
      <c r="U8" t="s">
        <v>37</v>
      </c>
      <c r="V8">
        <v>27</v>
      </c>
      <c r="W8" t="s">
        <v>38</v>
      </c>
    </row>
    <row r="9" spans="1:23">
      <c r="A9" t="s">
        <v>23</v>
      </c>
      <c r="B9" t="s">
        <v>24</v>
      </c>
      <c r="C9" t="s">
        <v>25</v>
      </c>
      <c r="D9" t="s">
        <v>39</v>
      </c>
      <c r="E9" t="s">
        <v>40</v>
      </c>
      <c r="F9" t="s">
        <v>41</v>
      </c>
      <c r="G9" t="s">
        <v>42</v>
      </c>
      <c r="I9" t="s">
        <v>43</v>
      </c>
      <c r="J9">
        <v>0</v>
      </c>
      <c r="K9">
        <v>0</v>
      </c>
      <c r="L9">
        <v>0</v>
      </c>
      <c r="M9">
        <v>0</v>
      </c>
      <c r="N9">
        <v>0</v>
      </c>
      <c r="O9">
        <v>1</v>
      </c>
      <c r="P9" t="s">
        <v>57</v>
      </c>
      <c r="Q9" t="s">
        <v>58</v>
      </c>
      <c r="R9" t="s">
        <v>59</v>
      </c>
      <c r="S9" t="s">
        <v>60</v>
      </c>
      <c r="T9" t="s">
        <v>36</v>
      </c>
      <c r="U9" t="s">
        <v>37</v>
      </c>
      <c r="V9">
        <v>27</v>
      </c>
      <c r="W9" t="s">
        <v>38</v>
      </c>
    </row>
    <row r="10" spans="1:23">
      <c r="A10" t="s">
        <v>23</v>
      </c>
      <c r="B10" t="s">
        <v>24</v>
      </c>
      <c r="C10" t="s">
        <v>25</v>
      </c>
      <c r="D10" t="s">
        <v>46</v>
      </c>
      <c r="E10" t="s">
        <v>47</v>
      </c>
      <c r="F10" t="s">
        <v>48</v>
      </c>
      <c r="G10" t="s">
        <v>47</v>
      </c>
      <c r="I10" t="s">
        <v>43</v>
      </c>
      <c r="J10">
        <v>3504.346947</v>
      </c>
      <c r="K10">
        <v>863</v>
      </c>
      <c r="L10">
        <v>0.81499999999999995</v>
      </c>
      <c r="M10">
        <v>0.29355892900000002</v>
      </c>
      <c r="N10">
        <v>5.2300000000000003E-3</v>
      </c>
      <c r="O10">
        <v>0</v>
      </c>
      <c r="P10" t="s">
        <v>57</v>
      </c>
      <c r="Q10" t="s">
        <v>58</v>
      </c>
      <c r="R10" t="s">
        <v>59</v>
      </c>
      <c r="S10" t="s">
        <v>60</v>
      </c>
      <c r="T10" t="s">
        <v>36</v>
      </c>
      <c r="U10" t="s">
        <v>37</v>
      </c>
      <c r="V10">
        <v>27</v>
      </c>
      <c r="W10" t="s">
        <v>38</v>
      </c>
    </row>
    <row r="11" spans="1:23">
      <c r="A11" t="s">
        <v>23</v>
      </c>
      <c r="B11" t="s">
        <v>24</v>
      </c>
      <c r="C11" t="s">
        <v>25</v>
      </c>
      <c r="D11" t="s">
        <v>26</v>
      </c>
      <c r="E11" t="s">
        <v>27</v>
      </c>
      <c r="F11" t="s">
        <v>28</v>
      </c>
      <c r="G11" t="s">
        <v>29</v>
      </c>
      <c r="H11" t="s">
        <v>63</v>
      </c>
      <c r="I11" t="s">
        <v>64</v>
      </c>
      <c r="J11">
        <v>57.209480259999999</v>
      </c>
      <c r="K11">
        <v>1</v>
      </c>
      <c r="L11">
        <v>0.86899999999999999</v>
      </c>
      <c r="M11">
        <v>0</v>
      </c>
      <c r="N11">
        <v>0</v>
      </c>
      <c r="O11">
        <v>0</v>
      </c>
      <c r="P11" t="s">
        <v>65</v>
      </c>
      <c r="Q11" t="s">
        <v>66</v>
      </c>
      <c r="R11" t="s">
        <v>67</v>
      </c>
      <c r="S11" t="s">
        <v>68</v>
      </c>
      <c r="T11" t="s">
        <v>36</v>
      </c>
      <c r="U11" t="s">
        <v>37</v>
      </c>
      <c r="V11">
        <v>27</v>
      </c>
      <c r="W11" t="s">
        <v>38</v>
      </c>
    </row>
    <row r="12" spans="1:23">
      <c r="A12" t="s">
        <v>23</v>
      </c>
      <c r="B12" t="s">
        <v>24</v>
      </c>
      <c r="C12" t="s">
        <v>25</v>
      </c>
      <c r="D12" t="s">
        <v>39</v>
      </c>
      <c r="E12" t="s">
        <v>40</v>
      </c>
      <c r="F12" t="s">
        <v>41</v>
      </c>
      <c r="G12" t="s">
        <v>42</v>
      </c>
      <c r="I12" t="s">
        <v>43</v>
      </c>
      <c r="J12">
        <v>0</v>
      </c>
      <c r="K12">
        <v>0</v>
      </c>
      <c r="L12">
        <v>0</v>
      </c>
      <c r="M12">
        <v>0</v>
      </c>
      <c r="N12">
        <v>0</v>
      </c>
      <c r="O12">
        <v>1</v>
      </c>
      <c r="P12" t="s">
        <v>65</v>
      </c>
      <c r="Q12" t="s">
        <v>66</v>
      </c>
      <c r="R12" t="s">
        <v>67</v>
      </c>
      <c r="S12" t="s">
        <v>68</v>
      </c>
      <c r="T12" t="s">
        <v>36</v>
      </c>
      <c r="U12" t="s">
        <v>37</v>
      </c>
      <c r="V12">
        <v>27</v>
      </c>
      <c r="W12" t="s">
        <v>38</v>
      </c>
    </row>
    <row r="13" spans="1:23">
      <c r="A13" t="s">
        <v>23</v>
      </c>
      <c r="B13" t="s">
        <v>24</v>
      </c>
      <c r="C13" t="s">
        <v>25</v>
      </c>
      <c r="D13" t="s">
        <v>46</v>
      </c>
      <c r="E13" t="s">
        <v>47</v>
      </c>
      <c r="F13" t="s">
        <v>48</v>
      </c>
      <c r="G13" t="s">
        <v>47</v>
      </c>
      <c r="I13" t="s">
        <v>43</v>
      </c>
      <c r="J13">
        <v>1051.1787979999999</v>
      </c>
      <c r="K13">
        <v>219</v>
      </c>
      <c r="L13">
        <v>0.83299999999999996</v>
      </c>
      <c r="M13">
        <v>0</v>
      </c>
      <c r="N13">
        <v>0</v>
      </c>
      <c r="O13">
        <v>0</v>
      </c>
      <c r="P13" t="s">
        <v>65</v>
      </c>
      <c r="Q13" t="s">
        <v>66</v>
      </c>
      <c r="R13" t="s">
        <v>67</v>
      </c>
      <c r="S13" t="s">
        <v>68</v>
      </c>
      <c r="T13" t="s">
        <v>36</v>
      </c>
      <c r="U13" t="s">
        <v>37</v>
      </c>
      <c r="V13">
        <v>27</v>
      </c>
      <c r="W13" t="s">
        <v>38</v>
      </c>
    </row>
    <row r="14" spans="1:23">
      <c r="A14" t="s">
        <v>23</v>
      </c>
      <c r="B14" t="s">
        <v>24</v>
      </c>
      <c r="C14" t="s">
        <v>25</v>
      </c>
      <c r="D14" t="s">
        <v>26</v>
      </c>
      <c r="E14" t="s">
        <v>27</v>
      </c>
      <c r="F14" t="s">
        <v>28</v>
      </c>
      <c r="G14" t="s">
        <v>29</v>
      </c>
      <c r="H14" t="s">
        <v>69</v>
      </c>
      <c r="I14" t="s">
        <v>70</v>
      </c>
      <c r="J14">
        <v>474.78026929999999</v>
      </c>
      <c r="K14">
        <v>2</v>
      </c>
      <c r="L14">
        <v>1</v>
      </c>
      <c r="M14">
        <v>0</v>
      </c>
      <c r="N14">
        <v>0</v>
      </c>
      <c r="O14">
        <v>0</v>
      </c>
      <c r="P14" t="s">
        <v>71</v>
      </c>
      <c r="Q14" t="s">
        <v>72</v>
      </c>
      <c r="R14" t="s">
        <v>73</v>
      </c>
      <c r="S14" t="s">
        <v>74</v>
      </c>
      <c r="T14" t="s">
        <v>36</v>
      </c>
      <c r="U14" t="s">
        <v>37</v>
      </c>
      <c r="V14">
        <v>27</v>
      </c>
      <c r="W14" t="s">
        <v>38</v>
      </c>
    </row>
    <row r="15" spans="1:23">
      <c r="A15" t="s">
        <v>23</v>
      </c>
      <c r="B15" t="s">
        <v>24</v>
      </c>
      <c r="C15" t="s">
        <v>25</v>
      </c>
      <c r="D15" t="s">
        <v>26</v>
      </c>
      <c r="E15" t="s">
        <v>27</v>
      </c>
      <c r="F15" t="s">
        <v>28</v>
      </c>
      <c r="G15" t="s">
        <v>29</v>
      </c>
      <c r="H15" t="s">
        <v>75</v>
      </c>
      <c r="I15" t="s">
        <v>76</v>
      </c>
      <c r="J15">
        <v>12.872999999999999</v>
      </c>
      <c r="K15">
        <v>1</v>
      </c>
      <c r="L15">
        <v>1</v>
      </c>
      <c r="M15">
        <v>0</v>
      </c>
      <c r="N15">
        <v>0</v>
      </c>
      <c r="O15">
        <v>0</v>
      </c>
      <c r="P15" t="s">
        <v>71</v>
      </c>
      <c r="Q15" t="s">
        <v>72</v>
      </c>
      <c r="R15" t="s">
        <v>73</v>
      </c>
      <c r="S15" t="s">
        <v>74</v>
      </c>
      <c r="T15" t="s">
        <v>36</v>
      </c>
      <c r="U15" t="s">
        <v>37</v>
      </c>
      <c r="V15">
        <v>27</v>
      </c>
      <c r="W15" t="s">
        <v>38</v>
      </c>
    </row>
    <row r="16" spans="1:23">
      <c r="A16" t="s">
        <v>23</v>
      </c>
      <c r="B16" t="s">
        <v>24</v>
      </c>
      <c r="C16" t="s">
        <v>25</v>
      </c>
      <c r="D16" t="s">
        <v>39</v>
      </c>
      <c r="E16" t="s">
        <v>40</v>
      </c>
      <c r="F16" t="s">
        <v>53</v>
      </c>
      <c r="G16" t="s">
        <v>54</v>
      </c>
      <c r="I16" t="s">
        <v>43</v>
      </c>
      <c r="J16">
        <v>102.4806744</v>
      </c>
      <c r="K16">
        <v>8</v>
      </c>
      <c r="L16">
        <v>0.89300000000000002</v>
      </c>
      <c r="M16">
        <v>0</v>
      </c>
      <c r="N16">
        <v>0</v>
      </c>
      <c r="O16">
        <v>0</v>
      </c>
      <c r="P16" t="s">
        <v>71</v>
      </c>
      <c r="Q16" t="s">
        <v>72</v>
      </c>
      <c r="R16" t="s">
        <v>73</v>
      </c>
      <c r="S16" t="s">
        <v>74</v>
      </c>
      <c r="T16" t="s">
        <v>36</v>
      </c>
      <c r="U16" t="s">
        <v>37</v>
      </c>
      <c r="V16">
        <v>27</v>
      </c>
      <c r="W16" t="s">
        <v>38</v>
      </c>
    </row>
    <row r="17" spans="1:23">
      <c r="A17" t="s">
        <v>23</v>
      </c>
      <c r="B17" t="s">
        <v>24</v>
      </c>
      <c r="C17" t="s">
        <v>25</v>
      </c>
      <c r="D17" t="s">
        <v>26</v>
      </c>
      <c r="E17" t="s">
        <v>27</v>
      </c>
      <c r="F17" t="s">
        <v>41</v>
      </c>
      <c r="G17" t="s">
        <v>42</v>
      </c>
      <c r="H17" t="s">
        <v>77</v>
      </c>
      <c r="I17" t="s">
        <v>43</v>
      </c>
      <c r="J17">
        <v>11.378</v>
      </c>
      <c r="K17">
        <v>1</v>
      </c>
      <c r="L17">
        <v>1</v>
      </c>
      <c r="M17">
        <v>0</v>
      </c>
      <c r="N17">
        <v>0</v>
      </c>
      <c r="O17">
        <v>0</v>
      </c>
      <c r="P17" t="s">
        <v>78</v>
      </c>
      <c r="Q17" t="s">
        <v>79</v>
      </c>
      <c r="R17" t="s">
        <v>67</v>
      </c>
      <c r="S17" t="s">
        <v>68</v>
      </c>
      <c r="T17" t="s">
        <v>36</v>
      </c>
      <c r="U17" t="s">
        <v>37</v>
      </c>
      <c r="V17">
        <v>27</v>
      </c>
      <c r="W17" t="s">
        <v>38</v>
      </c>
    </row>
    <row r="18" spans="1:23">
      <c r="A18" t="s">
        <v>23</v>
      </c>
      <c r="B18" t="s">
        <v>24</v>
      </c>
      <c r="C18" t="s">
        <v>25</v>
      </c>
      <c r="D18" t="s">
        <v>26</v>
      </c>
      <c r="E18" t="s">
        <v>27</v>
      </c>
      <c r="F18" t="s">
        <v>28</v>
      </c>
      <c r="G18" t="s">
        <v>29</v>
      </c>
      <c r="H18" t="s">
        <v>30</v>
      </c>
      <c r="I18" t="s">
        <v>31</v>
      </c>
      <c r="J18">
        <v>254.9203866</v>
      </c>
      <c r="K18">
        <v>1</v>
      </c>
      <c r="L18">
        <v>0.98899999999999999</v>
      </c>
      <c r="M18">
        <v>0</v>
      </c>
      <c r="N18">
        <v>0</v>
      </c>
      <c r="O18">
        <v>0</v>
      </c>
      <c r="P18" t="s">
        <v>78</v>
      </c>
      <c r="Q18" t="s">
        <v>79</v>
      </c>
      <c r="R18" t="s">
        <v>67</v>
      </c>
      <c r="S18" t="s">
        <v>68</v>
      </c>
      <c r="T18" t="s">
        <v>36</v>
      </c>
      <c r="U18" t="s">
        <v>37</v>
      </c>
      <c r="V18">
        <v>27</v>
      </c>
      <c r="W18" t="s">
        <v>38</v>
      </c>
    </row>
    <row r="19" spans="1:23">
      <c r="A19" t="s">
        <v>23</v>
      </c>
      <c r="B19" t="s">
        <v>24</v>
      </c>
      <c r="C19" t="s">
        <v>25</v>
      </c>
      <c r="D19" t="s">
        <v>26</v>
      </c>
      <c r="E19" t="s">
        <v>27</v>
      </c>
      <c r="F19" t="s">
        <v>28</v>
      </c>
      <c r="G19" t="s">
        <v>29</v>
      </c>
      <c r="H19" t="s">
        <v>80</v>
      </c>
      <c r="I19" t="s">
        <v>81</v>
      </c>
      <c r="J19">
        <v>102.2116754</v>
      </c>
      <c r="K19">
        <v>1</v>
      </c>
      <c r="L19">
        <v>1</v>
      </c>
      <c r="M19">
        <v>0</v>
      </c>
      <c r="N19">
        <v>0</v>
      </c>
      <c r="O19">
        <v>0</v>
      </c>
      <c r="P19" t="s">
        <v>82</v>
      </c>
      <c r="Q19" t="s">
        <v>83</v>
      </c>
      <c r="R19" t="s">
        <v>84</v>
      </c>
      <c r="S19" t="s">
        <v>85</v>
      </c>
      <c r="T19" t="s">
        <v>36</v>
      </c>
      <c r="U19" t="s">
        <v>37</v>
      </c>
      <c r="V19">
        <v>27</v>
      </c>
      <c r="W19" t="s">
        <v>38</v>
      </c>
    </row>
    <row r="20" spans="1:23">
      <c r="A20" t="s">
        <v>23</v>
      </c>
      <c r="B20" t="s">
        <v>24</v>
      </c>
      <c r="C20" t="s">
        <v>25</v>
      </c>
      <c r="D20" t="s">
        <v>26</v>
      </c>
      <c r="E20" t="s">
        <v>27</v>
      </c>
      <c r="F20" t="s">
        <v>28</v>
      </c>
      <c r="G20" t="s">
        <v>29</v>
      </c>
      <c r="H20" t="s">
        <v>86</v>
      </c>
      <c r="I20" t="s">
        <v>87</v>
      </c>
      <c r="J20">
        <v>87.951026810000002</v>
      </c>
      <c r="K20">
        <v>2</v>
      </c>
      <c r="L20">
        <v>0.91700000000000004</v>
      </c>
      <c r="M20">
        <v>0</v>
      </c>
      <c r="N20">
        <v>0</v>
      </c>
      <c r="O20">
        <v>0</v>
      </c>
      <c r="P20" t="s">
        <v>88</v>
      </c>
      <c r="Q20" t="s">
        <v>89</v>
      </c>
      <c r="R20" t="s">
        <v>90</v>
      </c>
      <c r="S20" t="s">
        <v>91</v>
      </c>
      <c r="T20" t="s">
        <v>36</v>
      </c>
      <c r="U20" t="s">
        <v>37</v>
      </c>
      <c r="V20">
        <v>27</v>
      </c>
      <c r="W20" t="s">
        <v>38</v>
      </c>
    </row>
    <row r="21" spans="1:23">
      <c r="A21" t="s">
        <v>23</v>
      </c>
      <c r="B21" t="s">
        <v>24</v>
      </c>
      <c r="C21" t="s">
        <v>25</v>
      </c>
      <c r="D21" t="s">
        <v>39</v>
      </c>
      <c r="E21" t="s">
        <v>40</v>
      </c>
      <c r="F21" t="s">
        <v>53</v>
      </c>
      <c r="G21" t="s">
        <v>54</v>
      </c>
      <c r="I21" t="s">
        <v>43</v>
      </c>
      <c r="J21">
        <v>0</v>
      </c>
      <c r="K21">
        <v>0</v>
      </c>
      <c r="L21">
        <v>0</v>
      </c>
      <c r="M21">
        <v>0</v>
      </c>
      <c r="N21">
        <v>0</v>
      </c>
      <c r="O21">
        <v>1</v>
      </c>
      <c r="P21" t="s">
        <v>88</v>
      </c>
      <c r="Q21" t="s">
        <v>89</v>
      </c>
      <c r="R21" t="s">
        <v>90</v>
      </c>
      <c r="S21" t="s">
        <v>91</v>
      </c>
      <c r="T21" t="s">
        <v>36</v>
      </c>
      <c r="U21" t="s">
        <v>37</v>
      </c>
      <c r="V21">
        <v>27</v>
      </c>
      <c r="W21" t="s">
        <v>38</v>
      </c>
    </row>
    <row r="22" spans="1:23">
      <c r="A22" t="s">
        <v>23</v>
      </c>
      <c r="B22" t="s">
        <v>24</v>
      </c>
      <c r="C22" t="s">
        <v>25</v>
      </c>
      <c r="D22" t="s">
        <v>39</v>
      </c>
      <c r="E22" t="s">
        <v>40</v>
      </c>
      <c r="F22" t="s">
        <v>41</v>
      </c>
      <c r="G22" t="s">
        <v>42</v>
      </c>
      <c r="I22" t="s">
        <v>43</v>
      </c>
      <c r="J22">
        <v>55.474264849999997</v>
      </c>
      <c r="K22">
        <v>10</v>
      </c>
      <c r="L22">
        <v>0.82599999999999996</v>
      </c>
      <c r="M22">
        <v>0</v>
      </c>
      <c r="N22">
        <v>0</v>
      </c>
      <c r="O22">
        <v>0</v>
      </c>
      <c r="P22" t="s">
        <v>92</v>
      </c>
      <c r="Q22" t="s">
        <v>93</v>
      </c>
      <c r="R22" t="s">
        <v>94</v>
      </c>
      <c r="S22" t="s">
        <v>95</v>
      </c>
      <c r="T22" t="s">
        <v>36</v>
      </c>
      <c r="U22" t="s">
        <v>37</v>
      </c>
      <c r="V22">
        <v>27</v>
      </c>
      <c r="W22" t="s">
        <v>38</v>
      </c>
    </row>
    <row r="23" spans="1:23">
      <c r="A23" t="s">
        <v>23</v>
      </c>
      <c r="B23" t="s">
        <v>24</v>
      </c>
      <c r="C23" t="s">
        <v>25</v>
      </c>
      <c r="D23" t="s">
        <v>39</v>
      </c>
      <c r="E23" t="s">
        <v>40</v>
      </c>
      <c r="F23" t="s">
        <v>28</v>
      </c>
      <c r="G23" t="s">
        <v>29</v>
      </c>
      <c r="I23" t="s">
        <v>43</v>
      </c>
      <c r="J23">
        <v>56.425538779999997</v>
      </c>
      <c r="K23">
        <v>12</v>
      </c>
      <c r="L23">
        <v>0.96699999999999997</v>
      </c>
      <c r="M23">
        <v>0</v>
      </c>
      <c r="N23">
        <v>0</v>
      </c>
      <c r="O23">
        <v>0</v>
      </c>
      <c r="P23" t="s">
        <v>92</v>
      </c>
      <c r="Q23" t="s">
        <v>93</v>
      </c>
      <c r="R23" t="s">
        <v>94</v>
      </c>
      <c r="S23" t="s">
        <v>95</v>
      </c>
      <c r="T23" t="s">
        <v>36</v>
      </c>
      <c r="U23" t="s">
        <v>37</v>
      </c>
      <c r="V23">
        <v>27</v>
      </c>
      <c r="W23" t="s">
        <v>38</v>
      </c>
    </row>
    <row r="24" spans="1:23">
      <c r="A24" t="s">
        <v>23</v>
      </c>
      <c r="B24" t="s">
        <v>24</v>
      </c>
      <c r="C24" t="s">
        <v>25</v>
      </c>
      <c r="D24" t="s">
        <v>46</v>
      </c>
      <c r="E24" t="s">
        <v>47</v>
      </c>
      <c r="F24" t="s">
        <v>48</v>
      </c>
      <c r="G24" t="s">
        <v>47</v>
      </c>
      <c r="I24" t="s">
        <v>43</v>
      </c>
      <c r="J24">
        <v>530.80825919999995</v>
      </c>
      <c r="K24">
        <v>112</v>
      </c>
      <c r="L24">
        <v>0.82399999999999995</v>
      </c>
      <c r="M24">
        <v>0</v>
      </c>
      <c r="N24">
        <v>0</v>
      </c>
      <c r="O24">
        <v>0</v>
      </c>
      <c r="P24" t="s">
        <v>92</v>
      </c>
      <c r="Q24" t="s">
        <v>93</v>
      </c>
      <c r="R24" t="s">
        <v>94</v>
      </c>
      <c r="S24" t="s">
        <v>95</v>
      </c>
      <c r="T24" t="s">
        <v>36</v>
      </c>
      <c r="U24" t="s">
        <v>37</v>
      </c>
      <c r="V24">
        <v>27</v>
      </c>
      <c r="W24" t="s">
        <v>38</v>
      </c>
    </row>
    <row r="25" spans="1:23">
      <c r="A25" t="s">
        <v>23</v>
      </c>
      <c r="B25" t="s">
        <v>24</v>
      </c>
      <c r="C25" t="s">
        <v>25</v>
      </c>
      <c r="D25" t="s">
        <v>26</v>
      </c>
      <c r="E25" t="s">
        <v>27</v>
      </c>
      <c r="F25" t="s">
        <v>53</v>
      </c>
      <c r="G25" t="s">
        <v>54</v>
      </c>
      <c r="H25" t="s">
        <v>96</v>
      </c>
      <c r="I25" t="s">
        <v>97</v>
      </c>
      <c r="J25">
        <v>104.157</v>
      </c>
      <c r="K25">
        <v>1</v>
      </c>
      <c r="L25">
        <v>1</v>
      </c>
      <c r="M25">
        <v>0</v>
      </c>
      <c r="N25">
        <v>0</v>
      </c>
      <c r="O25">
        <v>0</v>
      </c>
      <c r="P25" t="s">
        <v>98</v>
      </c>
      <c r="Q25" t="s">
        <v>99</v>
      </c>
      <c r="R25" t="s">
        <v>100</v>
      </c>
      <c r="S25" t="s">
        <v>101</v>
      </c>
      <c r="T25" t="s">
        <v>36</v>
      </c>
      <c r="U25" t="s">
        <v>37</v>
      </c>
      <c r="V25">
        <v>27</v>
      </c>
      <c r="W25" t="s">
        <v>38</v>
      </c>
    </row>
    <row r="26" spans="1:23">
      <c r="A26" t="s">
        <v>23</v>
      </c>
      <c r="B26" t="s">
        <v>24</v>
      </c>
      <c r="C26" t="s">
        <v>25</v>
      </c>
      <c r="D26" t="s">
        <v>39</v>
      </c>
      <c r="E26" t="s">
        <v>40</v>
      </c>
      <c r="F26" t="s">
        <v>41</v>
      </c>
      <c r="G26" t="s">
        <v>42</v>
      </c>
      <c r="I26" t="s">
        <v>43</v>
      </c>
      <c r="J26">
        <v>247.66386600000001</v>
      </c>
      <c r="K26">
        <v>16</v>
      </c>
      <c r="L26">
        <v>0.875</v>
      </c>
      <c r="M26">
        <v>0</v>
      </c>
      <c r="N26">
        <v>0</v>
      </c>
      <c r="O26">
        <v>0</v>
      </c>
      <c r="P26" t="s">
        <v>98</v>
      </c>
      <c r="Q26" t="s">
        <v>99</v>
      </c>
      <c r="R26" t="s">
        <v>100</v>
      </c>
      <c r="S26" t="s">
        <v>101</v>
      </c>
      <c r="T26" t="s">
        <v>36</v>
      </c>
      <c r="U26" t="s">
        <v>37</v>
      </c>
      <c r="V26">
        <v>27</v>
      </c>
      <c r="W26" t="s">
        <v>38</v>
      </c>
    </row>
    <row r="27" spans="1:23">
      <c r="A27" t="s">
        <v>23</v>
      </c>
      <c r="B27" t="s">
        <v>24</v>
      </c>
      <c r="C27" t="s">
        <v>25</v>
      </c>
      <c r="D27" t="s">
        <v>46</v>
      </c>
      <c r="E27" t="s">
        <v>47</v>
      </c>
      <c r="F27" t="s">
        <v>48</v>
      </c>
      <c r="G27" t="s">
        <v>47</v>
      </c>
      <c r="I27" t="s">
        <v>43</v>
      </c>
      <c r="J27">
        <v>320.57448190000002</v>
      </c>
      <c r="K27">
        <v>79</v>
      </c>
      <c r="L27">
        <v>0.86499999999999999</v>
      </c>
      <c r="M27">
        <v>0</v>
      </c>
      <c r="N27">
        <v>0</v>
      </c>
      <c r="O27">
        <v>0</v>
      </c>
      <c r="P27" t="s">
        <v>98</v>
      </c>
      <c r="Q27" t="s">
        <v>99</v>
      </c>
      <c r="R27" t="s">
        <v>100</v>
      </c>
      <c r="S27" t="s">
        <v>101</v>
      </c>
      <c r="T27" t="s">
        <v>36</v>
      </c>
      <c r="U27" t="s">
        <v>37</v>
      </c>
      <c r="V27">
        <v>27</v>
      </c>
      <c r="W27" t="s">
        <v>38</v>
      </c>
    </row>
    <row r="28" spans="1:23">
      <c r="A28" t="s">
        <v>23</v>
      </c>
      <c r="B28" t="s">
        <v>24</v>
      </c>
      <c r="C28" t="s">
        <v>25</v>
      </c>
      <c r="D28" t="s">
        <v>39</v>
      </c>
      <c r="E28" t="s">
        <v>40</v>
      </c>
      <c r="F28" t="s">
        <v>53</v>
      </c>
      <c r="G28" t="s">
        <v>54</v>
      </c>
      <c r="I28" t="s">
        <v>43</v>
      </c>
      <c r="J28">
        <v>0</v>
      </c>
      <c r="K28">
        <v>0</v>
      </c>
      <c r="L28">
        <v>0</v>
      </c>
      <c r="M28">
        <v>0</v>
      </c>
      <c r="N28">
        <v>0</v>
      </c>
      <c r="O28">
        <v>1</v>
      </c>
      <c r="P28" t="s">
        <v>102</v>
      </c>
      <c r="Q28" t="s">
        <v>103</v>
      </c>
      <c r="R28" t="s">
        <v>67</v>
      </c>
      <c r="S28" t="s">
        <v>68</v>
      </c>
      <c r="T28" t="s">
        <v>36</v>
      </c>
      <c r="U28" t="s">
        <v>37</v>
      </c>
      <c r="V28">
        <v>27</v>
      </c>
      <c r="W28" t="s">
        <v>38</v>
      </c>
    </row>
    <row r="29" spans="1:23">
      <c r="A29" t="s">
        <v>23</v>
      </c>
      <c r="B29" t="s">
        <v>24</v>
      </c>
      <c r="C29" t="s">
        <v>25</v>
      </c>
      <c r="D29" t="s">
        <v>46</v>
      </c>
      <c r="E29" t="s">
        <v>47</v>
      </c>
      <c r="F29" t="s">
        <v>48</v>
      </c>
      <c r="G29" t="s">
        <v>47</v>
      </c>
      <c r="I29" t="s">
        <v>43</v>
      </c>
      <c r="J29">
        <v>275.6469664</v>
      </c>
      <c r="K29">
        <v>42</v>
      </c>
      <c r="L29">
        <v>0.85199999999999998</v>
      </c>
      <c r="M29">
        <v>0</v>
      </c>
      <c r="N29">
        <v>0</v>
      </c>
      <c r="O29">
        <v>0</v>
      </c>
      <c r="P29" t="s">
        <v>102</v>
      </c>
      <c r="Q29" t="s">
        <v>103</v>
      </c>
      <c r="R29" t="s">
        <v>67</v>
      </c>
      <c r="S29" t="s">
        <v>68</v>
      </c>
      <c r="T29" t="s">
        <v>36</v>
      </c>
      <c r="U29" t="s">
        <v>37</v>
      </c>
      <c r="V29">
        <v>27</v>
      </c>
      <c r="W29" t="s">
        <v>38</v>
      </c>
    </row>
    <row r="30" spans="1:23">
      <c r="A30" t="s">
        <v>23</v>
      </c>
      <c r="B30" t="s">
        <v>24</v>
      </c>
      <c r="C30" t="s">
        <v>25</v>
      </c>
      <c r="D30" t="s">
        <v>26</v>
      </c>
      <c r="E30" t="s">
        <v>27</v>
      </c>
      <c r="F30" t="s">
        <v>28</v>
      </c>
      <c r="G30" t="s">
        <v>29</v>
      </c>
      <c r="H30" t="s">
        <v>86</v>
      </c>
      <c r="I30" t="s">
        <v>87</v>
      </c>
      <c r="J30">
        <v>16.54773282</v>
      </c>
      <c r="K30">
        <v>1</v>
      </c>
      <c r="L30">
        <v>0.91400000000000003</v>
      </c>
      <c r="M30">
        <v>0</v>
      </c>
      <c r="N30">
        <v>0</v>
      </c>
      <c r="O30">
        <v>0</v>
      </c>
      <c r="P30" t="s">
        <v>104</v>
      </c>
      <c r="Q30" t="s">
        <v>105</v>
      </c>
      <c r="R30" t="s">
        <v>67</v>
      </c>
      <c r="S30" t="s">
        <v>68</v>
      </c>
      <c r="T30" t="s">
        <v>36</v>
      </c>
      <c r="U30" t="s">
        <v>37</v>
      </c>
      <c r="V30">
        <v>27</v>
      </c>
      <c r="W30" t="s">
        <v>38</v>
      </c>
    </row>
    <row r="31" spans="1:23">
      <c r="A31" t="s">
        <v>23</v>
      </c>
      <c r="B31" t="s">
        <v>24</v>
      </c>
      <c r="C31" t="s">
        <v>25</v>
      </c>
      <c r="D31" t="s">
        <v>46</v>
      </c>
      <c r="E31" t="s">
        <v>47</v>
      </c>
      <c r="F31" t="s">
        <v>48</v>
      </c>
      <c r="G31" t="s">
        <v>47</v>
      </c>
      <c r="I31" t="s">
        <v>43</v>
      </c>
      <c r="J31">
        <v>838.61382300000002</v>
      </c>
      <c r="K31">
        <v>172</v>
      </c>
      <c r="L31">
        <v>0.81200000000000006</v>
      </c>
      <c r="M31">
        <v>0</v>
      </c>
      <c r="N31">
        <v>0</v>
      </c>
      <c r="O31">
        <v>0</v>
      </c>
      <c r="P31" t="s">
        <v>104</v>
      </c>
      <c r="Q31" t="s">
        <v>105</v>
      </c>
      <c r="R31" t="s">
        <v>67</v>
      </c>
      <c r="S31" t="s">
        <v>68</v>
      </c>
      <c r="T31" t="s">
        <v>36</v>
      </c>
      <c r="U31" t="s">
        <v>37</v>
      </c>
      <c r="V31">
        <v>27</v>
      </c>
      <c r="W31" t="s">
        <v>38</v>
      </c>
    </row>
    <row r="32" spans="1:23">
      <c r="A32" t="s">
        <v>23</v>
      </c>
      <c r="B32" t="s">
        <v>24</v>
      </c>
      <c r="C32" t="s">
        <v>25</v>
      </c>
      <c r="D32" t="s">
        <v>26</v>
      </c>
      <c r="E32" t="s">
        <v>27</v>
      </c>
      <c r="F32" t="s">
        <v>53</v>
      </c>
      <c r="G32" t="s">
        <v>54</v>
      </c>
      <c r="H32" t="s">
        <v>106</v>
      </c>
      <c r="I32" t="s">
        <v>107</v>
      </c>
      <c r="J32">
        <v>28.164163049999999</v>
      </c>
      <c r="K32">
        <v>1</v>
      </c>
      <c r="L32">
        <v>0.871</v>
      </c>
      <c r="M32">
        <v>0</v>
      </c>
      <c r="N32">
        <v>0</v>
      </c>
      <c r="O32">
        <v>0</v>
      </c>
      <c r="P32" t="s">
        <v>108</v>
      </c>
      <c r="Q32" t="s">
        <v>109</v>
      </c>
      <c r="R32" t="s">
        <v>51</v>
      </c>
      <c r="S32" t="s">
        <v>52</v>
      </c>
      <c r="T32" t="s">
        <v>36</v>
      </c>
      <c r="U32" t="s">
        <v>37</v>
      </c>
      <c r="V32">
        <v>27</v>
      </c>
      <c r="W32" t="s">
        <v>38</v>
      </c>
    </row>
    <row r="33" spans="1:23">
      <c r="A33" t="s">
        <v>23</v>
      </c>
      <c r="B33" t="s">
        <v>24</v>
      </c>
      <c r="C33" t="s">
        <v>25</v>
      </c>
      <c r="D33" t="s">
        <v>26</v>
      </c>
      <c r="E33" t="s">
        <v>27</v>
      </c>
      <c r="F33" t="s">
        <v>28</v>
      </c>
      <c r="G33" t="s">
        <v>29</v>
      </c>
      <c r="H33" t="s">
        <v>110</v>
      </c>
      <c r="I33" t="s">
        <v>111</v>
      </c>
      <c r="J33">
        <v>44.942999999999998</v>
      </c>
      <c r="K33">
        <v>1</v>
      </c>
      <c r="L33">
        <v>1</v>
      </c>
      <c r="M33">
        <v>0</v>
      </c>
      <c r="N33">
        <v>0</v>
      </c>
      <c r="O33">
        <v>0</v>
      </c>
      <c r="P33" t="s">
        <v>108</v>
      </c>
      <c r="Q33" t="s">
        <v>109</v>
      </c>
      <c r="R33" t="s">
        <v>51</v>
      </c>
      <c r="S33" t="s">
        <v>52</v>
      </c>
      <c r="T33" t="s">
        <v>36</v>
      </c>
      <c r="U33" t="s">
        <v>37</v>
      </c>
      <c r="V33">
        <v>27</v>
      </c>
      <c r="W33" t="s">
        <v>38</v>
      </c>
    </row>
    <row r="34" spans="1:23">
      <c r="A34" t="s">
        <v>23</v>
      </c>
      <c r="B34" t="s">
        <v>24</v>
      </c>
      <c r="C34" t="s">
        <v>25</v>
      </c>
      <c r="D34" t="s">
        <v>39</v>
      </c>
      <c r="E34" t="s">
        <v>40</v>
      </c>
      <c r="F34" t="s">
        <v>41</v>
      </c>
      <c r="G34" t="s">
        <v>42</v>
      </c>
      <c r="I34" t="s">
        <v>43</v>
      </c>
      <c r="J34">
        <v>0</v>
      </c>
      <c r="K34">
        <v>0</v>
      </c>
      <c r="L34">
        <v>0</v>
      </c>
      <c r="M34">
        <v>0</v>
      </c>
      <c r="N34">
        <v>0</v>
      </c>
      <c r="O34">
        <v>1</v>
      </c>
      <c r="P34" t="s">
        <v>108</v>
      </c>
      <c r="Q34" t="s">
        <v>109</v>
      </c>
      <c r="R34" t="s">
        <v>51</v>
      </c>
      <c r="S34" t="s">
        <v>52</v>
      </c>
      <c r="T34" t="s">
        <v>36</v>
      </c>
      <c r="U34" t="s">
        <v>37</v>
      </c>
      <c r="V34">
        <v>27</v>
      </c>
      <c r="W34" t="s">
        <v>38</v>
      </c>
    </row>
    <row r="35" spans="1:23">
      <c r="A35" t="s">
        <v>23</v>
      </c>
      <c r="B35" t="s">
        <v>24</v>
      </c>
      <c r="C35" t="s">
        <v>25</v>
      </c>
      <c r="D35" t="s">
        <v>46</v>
      </c>
      <c r="E35" t="s">
        <v>47</v>
      </c>
      <c r="F35" t="s">
        <v>48</v>
      </c>
      <c r="G35" t="s">
        <v>47</v>
      </c>
      <c r="I35" t="s">
        <v>43</v>
      </c>
      <c r="J35">
        <v>1274.923802</v>
      </c>
      <c r="K35">
        <v>197</v>
      </c>
      <c r="L35">
        <v>0.76800000000000002</v>
      </c>
      <c r="M35">
        <v>0</v>
      </c>
      <c r="N35">
        <v>0</v>
      </c>
      <c r="O35">
        <v>0</v>
      </c>
      <c r="P35" t="s">
        <v>108</v>
      </c>
      <c r="Q35" t="s">
        <v>109</v>
      </c>
      <c r="R35" t="s">
        <v>51</v>
      </c>
      <c r="S35" t="s">
        <v>52</v>
      </c>
      <c r="T35" t="s">
        <v>36</v>
      </c>
      <c r="U35" t="s">
        <v>37</v>
      </c>
      <c r="V35">
        <v>27</v>
      </c>
      <c r="W35" t="s">
        <v>38</v>
      </c>
    </row>
    <row r="36" spans="1:23">
      <c r="A36" t="s">
        <v>23</v>
      </c>
      <c r="B36" t="s">
        <v>24</v>
      </c>
      <c r="C36" t="s">
        <v>25</v>
      </c>
      <c r="D36" t="s">
        <v>39</v>
      </c>
      <c r="E36" t="s">
        <v>40</v>
      </c>
      <c r="F36" t="s">
        <v>41</v>
      </c>
      <c r="G36" t="s">
        <v>42</v>
      </c>
      <c r="I36" t="s">
        <v>43</v>
      </c>
      <c r="J36">
        <v>0</v>
      </c>
      <c r="K36">
        <v>0</v>
      </c>
      <c r="L36">
        <v>0</v>
      </c>
      <c r="M36">
        <v>0</v>
      </c>
      <c r="N36">
        <v>0</v>
      </c>
      <c r="O36">
        <v>1</v>
      </c>
      <c r="P36" t="s">
        <v>112</v>
      </c>
      <c r="Q36" t="s">
        <v>113</v>
      </c>
      <c r="R36" t="s">
        <v>114</v>
      </c>
      <c r="S36" t="s">
        <v>115</v>
      </c>
      <c r="T36" t="s">
        <v>36</v>
      </c>
      <c r="U36" t="s">
        <v>37</v>
      </c>
      <c r="V36">
        <v>27</v>
      </c>
      <c r="W36" t="s">
        <v>38</v>
      </c>
    </row>
    <row r="37" spans="1:23">
      <c r="A37" t="s">
        <v>23</v>
      </c>
      <c r="B37" t="s">
        <v>24</v>
      </c>
      <c r="C37" t="s">
        <v>25</v>
      </c>
      <c r="D37" t="s">
        <v>46</v>
      </c>
      <c r="E37" t="s">
        <v>47</v>
      </c>
      <c r="F37" t="s">
        <v>48</v>
      </c>
      <c r="G37" t="s">
        <v>47</v>
      </c>
      <c r="I37" t="s">
        <v>43</v>
      </c>
      <c r="J37">
        <v>197.47271710000001</v>
      </c>
      <c r="K37">
        <v>47</v>
      </c>
      <c r="L37">
        <v>0.81799999999999995</v>
      </c>
      <c r="M37">
        <v>0</v>
      </c>
      <c r="N37">
        <v>0</v>
      </c>
      <c r="O37">
        <v>0</v>
      </c>
      <c r="P37" t="s">
        <v>112</v>
      </c>
      <c r="Q37" t="s">
        <v>113</v>
      </c>
      <c r="R37" t="s">
        <v>114</v>
      </c>
      <c r="S37" t="s">
        <v>115</v>
      </c>
      <c r="T37" t="s">
        <v>36</v>
      </c>
      <c r="U37" t="s">
        <v>37</v>
      </c>
      <c r="V37">
        <v>27</v>
      </c>
      <c r="W37" t="s">
        <v>38</v>
      </c>
    </row>
    <row r="38" spans="1:23">
      <c r="A38" t="s">
        <v>23</v>
      </c>
      <c r="B38" t="s">
        <v>24</v>
      </c>
      <c r="C38" t="s">
        <v>25</v>
      </c>
      <c r="D38" t="s">
        <v>39</v>
      </c>
      <c r="E38" t="s">
        <v>40</v>
      </c>
      <c r="F38" t="s">
        <v>53</v>
      </c>
      <c r="G38" t="s">
        <v>54</v>
      </c>
      <c r="I38" t="s">
        <v>43</v>
      </c>
      <c r="J38">
        <v>0</v>
      </c>
      <c r="K38">
        <v>0</v>
      </c>
      <c r="L38">
        <v>0</v>
      </c>
      <c r="M38">
        <v>0</v>
      </c>
      <c r="N38">
        <v>0</v>
      </c>
      <c r="O38">
        <v>1</v>
      </c>
      <c r="P38" t="s">
        <v>116</v>
      </c>
      <c r="Q38" t="s">
        <v>117</v>
      </c>
      <c r="R38" t="s">
        <v>94</v>
      </c>
      <c r="S38" t="s">
        <v>95</v>
      </c>
      <c r="T38" t="s">
        <v>36</v>
      </c>
      <c r="U38" t="s">
        <v>37</v>
      </c>
      <c r="V38">
        <v>27</v>
      </c>
      <c r="W38" t="s">
        <v>38</v>
      </c>
    </row>
    <row r="39" spans="1:23">
      <c r="A39" t="s">
        <v>23</v>
      </c>
      <c r="B39" t="s">
        <v>24</v>
      </c>
      <c r="C39" t="s">
        <v>25</v>
      </c>
      <c r="D39" t="s">
        <v>46</v>
      </c>
      <c r="E39" t="s">
        <v>47</v>
      </c>
      <c r="F39" t="s">
        <v>48</v>
      </c>
      <c r="G39" t="s">
        <v>47</v>
      </c>
      <c r="I39" t="s">
        <v>43</v>
      </c>
      <c r="J39">
        <v>366.16672369999998</v>
      </c>
      <c r="K39">
        <v>61</v>
      </c>
      <c r="L39">
        <v>0.72599999999999998</v>
      </c>
      <c r="M39">
        <v>0</v>
      </c>
      <c r="N39">
        <v>0</v>
      </c>
      <c r="O39">
        <v>0</v>
      </c>
      <c r="P39" t="s">
        <v>116</v>
      </c>
      <c r="Q39" t="s">
        <v>117</v>
      </c>
      <c r="R39" t="s">
        <v>94</v>
      </c>
      <c r="S39" t="s">
        <v>95</v>
      </c>
      <c r="T39" t="s">
        <v>36</v>
      </c>
      <c r="U39" t="s">
        <v>37</v>
      </c>
      <c r="V39">
        <v>27</v>
      </c>
      <c r="W39" t="s">
        <v>38</v>
      </c>
    </row>
    <row r="40" spans="1:23">
      <c r="A40" t="s">
        <v>23</v>
      </c>
      <c r="B40" t="s">
        <v>24</v>
      </c>
      <c r="C40" t="s">
        <v>25</v>
      </c>
      <c r="D40" t="s">
        <v>26</v>
      </c>
      <c r="E40" t="s">
        <v>27</v>
      </c>
      <c r="F40" t="s">
        <v>53</v>
      </c>
      <c r="G40" t="s">
        <v>54</v>
      </c>
      <c r="H40" t="s">
        <v>55</v>
      </c>
      <c r="I40" t="s">
        <v>56</v>
      </c>
      <c r="J40">
        <v>108.8110025</v>
      </c>
      <c r="K40">
        <v>1</v>
      </c>
      <c r="L40">
        <v>0.90100000000000002</v>
      </c>
      <c r="M40">
        <v>0</v>
      </c>
      <c r="N40">
        <v>0</v>
      </c>
      <c r="O40">
        <v>0</v>
      </c>
      <c r="P40" t="s">
        <v>118</v>
      </c>
      <c r="Q40" t="s">
        <v>119</v>
      </c>
      <c r="R40" t="s">
        <v>120</v>
      </c>
      <c r="S40" t="s">
        <v>121</v>
      </c>
      <c r="T40" t="s">
        <v>36</v>
      </c>
      <c r="U40" t="s">
        <v>37</v>
      </c>
      <c r="V40">
        <v>27</v>
      </c>
      <c r="W40" t="s">
        <v>38</v>
      </c>
    </row>
    <row r="41" spans="1:23">
      <c r="A41" t="s">
        <v>23</v>
      </c>
      <c r="B41" t="s">
        <v>24</v>
      </c>
      <c r="C41" t="s">
        <v>25</v>
      </c>
      <c r="D41" t="s">
        <v>39</v>
      </c>
      <c r="E41" t="s">
        <v>40</v>
      </c>
      <c r="F41" t="s">
        <v>41</v>
      </c>
      <c r="G41" t="s">
        <v>42</v>
      </c>
      <c r="I41" t="s">
        <v>43</v>
      </c>
      <c r="J41">
        <v>0</v>
      </c>
      <c r="K41">
        <v>0</v>
      </c>
      <c r="L41">
        <v>0</v>
      </c>
      <c r="M41">
        <v>0</v>
      </c>
      <c r="N41">
        <v>0</v>
      </c>
      <c r="O41">
        <v>1</v>
      </c>
      <c r="P41" t="s">
        <v>118</v>
      </c>
      <c r="Q41" t="s">
        <v>119</v>
      </c>
      <c r="R41" t="s">
        <v>120</v>
      </c>
      <c r="S41" t="s">
        <v>121</v>
      </c>
      <c r="T41" t="s">
        <v>36</v>
      </c>
      <c r="U41" t="s">
        <v>37</v>
      </c>
      <c r="V41">
        <v>27</v>
      </c>
      <c r="W41" t="s">
        <v>38</v>
      </c>
    </row>
    <row r="42" spans="1:23">
      <c r="A42" t="s">
        <v>23</v>
      </c>
      <c r="B42" t="s">
        <v>24</v>
      </c>
      <c r="C42" t="s">
        <v>25</v>
      </c>
      <c r="D42" t="s">
        <v>39</v>
      </c>
      <c r="E42" t="s">
        <v>40</v>
      </c>
      <c r="F42" t="s">
        <v>41</v>
      </c>
      <c r="G42" t="s">
        <v>42</v>
      </c>
      <c r="I42" t="s">
        <v>43</v>
      </c>
      <c r="J42">
        <v>0</v>
      </c>
      <c r="K42">
        <v>0</v>
      </c>
      <c r="L42">
        <v>0</v>
      </c>
      <c r="M42">
        <v>0</v>
      </c>
      <c r="N42">
        <v>0</v>
      </c>
      <c r="O42">
        <v>1</v>
      </c>
      <c r="P42" t="s">
        <v>122</v>
      </c>
      <c r="Q42" t="s">
        <v>123</v>
      </c>
      <c r="R42" t="s">
        <v>34</v>
      </c>
      <c r="S42" t="s">
        <v>35</v>
      </c>
      <c r="T42" t="s">
        <v>36</v>
      </c>
      <c r="U42" t="s">
        <v>37</v>
      </c>
      <c r="V42">
        <v>27</v>
      </c>
      <c r="W42" t="s">
        <v>38</v>
      </c>
    </row>
    <row r="43" spans="1:23">
      <c r="A43" t="s">
        <v>23</v>
      </c>
      <c r="B43" t="s">
        <v>24</v>
      </c>
      <c r="C43" t="s">
        <v>25</v>
      </c>
      <c r="D43" t="s">
        <v>46</v>
      </c>
      <c r="E43" t="s">
        <v>47</v>
      </c>
      <c r="F43" t="s">
        <v>48</v>
      </c>
      <c r="G43" t="s">
        <v>47</v>
      </c>
      <c r="I43" t="s">
        <v>43</v>
      </c>
      <c r="J43">
        <v>1808.6362790000001</v>
      </c>
      <c r="K43">
        <v>259</v>
      </c>
      <c r="L43">
        <v>0.79</v>
      </c>
      <c r="M43">
        <v>0</v>
      </c>
      <c r="N43">
        <v>0</v>
      </c>
      <c r="O43">
        <v>0</v>
      </c>
      <c r="P43" t="s">
        <v>122</v>
      </c>
      <c r="Q43" t="s">
        <v>123</v>
      </c>
      <c r="R43" t="s">
        <v>34</v>
      </c>
      <c r="S43" t="s">
        <v>35</v>
      </c>
      <c r="T43" t="s">
        <v>36</v>
      </c>
      <c r="U43" t="s">
        <v>37</v>
      </c>
      <c r="V43">
        <v>27</v>
      </c>
      <c r="W43" t="s">
        <v>38</v>
      </c>
    </row>
    <row r="44" spans="1:23">
      <c r="A44" t="s">
        <v>23</v>
      </c>
      <c r="B44" t="s">
        <v>24</v>
      </c>
      <c r="C44" t="s">
        <v>25</v>
      </c>
      <c r="D44" t="s">
        <v>26</v>
      </c>
      <c r="E44" t="s">
        <v>27</v>
      </c>
      <c r="F44" t="s">
        <v>28</v>
      </c>
      <c r="G44" t="s">
        <v>29</v>
      </c>
      <c r="H44" t="s">
        <v>124</v>
      </c>
      <c r="I44" t="s">
        <v>125</v>
      </c>
      <c r="J44">
        <v>106.0217036</v>
      </c>
      <c r="K44">
        <v>1</v>
      </c>
      <c r="L44">
        <v>1</v>
      </c>
      <c r="M44">
        <v>0</v>
      </c>
      <c r="N44">
        <v>0</v>
      </c>
      <c r="O44">
        <v>0</v>
      </c>
      <c r="P44" t="s">
        <v>126</v>
      </c>
      <c r="Q44" t="s">
        <v>127</v>
      </c>
      <c r="R44" t="s">
        <v>114</v>
      </c>
      <c r="S44" t="s">
        <v>115</v>
      </c>
      <c r="T44" t="s">
        <v>36</v>
      </c>
      <c r="U44" t="s">
        <v>37</v>
      </c>
      <c r="V44">
        <v>27</v>
      </c>
      <c r="W44" t="s">
        <v>38</v>
      </c>
    </row>
    <row r="45" spans="1:23">
      <c r="A45" t="s">
        <v>23</v>
      </c>
      <c r="B45" t="s">
        <v>24</v>
      </c>
      <c r="C45" t="s">
        <v>25</v>
      </c>
      <c r="D45" t="s">
        <v>39</v>
      </c>
      <c r="E45" t="s">
        <v>40</v>
      </c>
      <c r="F45" t="s">
        <v>41</v>
      </c>
      <c r="G45" t="s">
        <v>42</v>
      </c>
      <c r="I45" t="s">
        <v>43</v>
      </c>
      <c r="J45">
        <v>68.155551759999994</v>
      </c>
      <c r="K45">
        <v>14</v>
      </c>
      <c r="L45">
        <v>0.73799999999999999</v>
      </c>
      <c r="M45">
        <v>0</v>
      </c>
      <c r="N45">
        <v>0</v>
      </c>
      <c r="O45">
        <v>0</v>
      </c>
      <c r="P45" t="s">
        <v>126</v>
      </c>
      <c r="Q45" t="s">
        <v>127</v>
      </c>
      <c r="R45" t="s">
        <v>114</v>
      </c>
      <c r="S45" t="s">
        <v>115</v>
      </c>
      <c r="T45" t="s">
        <v>36</v>
      </c>
      <c r="U45" t="s">
        <v>37</v>
      </c>
      <c r="V45">
        <v>27</v>
      </c>
      <c r="W45" t="s">
        <v>38</v>
      </c>
    </row>
    <row r="46" spans="1:23">
      <c r="A46" t="s">
        <v>23</v>
      </c>
      <c r="B46" t="s">
        <v>24</v>
      </c>
      <c r="C46" t="s">
        <v>25</v>
      </c>
      <c r="D46" t="s">
        <v>46</v>
      </c>
      <c r="E46" t="s">
        <v>47</v>
      </c>
      <c r="F46" t="s">
        <v>48</v>
      </c>
      <c r="G46" t="s">
        <v>47</v>
      </c>
      <c r="I46" t="s">
        <v>43</v>
      </c>
      <c r="J46">
        <v>751.9686299</v>
      </c>
      <c r="K46">
        <v>128</v>
      </c>
      <c r="L46">
        <v>0.82099999999999995</v>
      </c>
      <c r="M46">
        <v>0</v>
      </c>
      <c r="N46">
        <v>0</v>
      </c>
      <c r="O46">
        <v>0</v>
      </c>
      <c r="P46" t="s">
        <v>126</v>
      </c>
      <c r="Q46" t="s">
        <v>127</v>
      </c>
      <c r="R46" t="s">
        <v>114</v>
      </c>
      <c r="S46" t="s">
        <v>115</v>
      </c>
      <c r="T46" t="s">
        <v>36</v>
      </c>
      <c r="U46" t="s">
        <v>37</v>
      </c>
      <c r="V46">
        <v>27</v>
      </c>
      <c r="W46" t="s">
        <v>38</v>
      </c>
    </row>
    <row r="47" spans="1:23">
      <c r="A47" t="s">
        <v>23</v>
      </c>
      <c r="B47" t="s">
        <v>24</v>
      </c>
      <c r="C47" t="s">
        <v>25</v>
      </c>
      <c r="D47" t="s">
        <v>26</v>
      </c>
      <c r="E47" t="s">
        <v>27</v>
      </c>
      <c r="F47" t="s">
        <v>53</v>
      </c>
      <c r="G47" t="s">
        <v>54</v>
      </c>
      <c r="H47" t="s">
        <v>128</v>
      </c>
      <c r="I47" t="s">
        <v>129</v>
      </c>
      <c r="J47">
        <v>21.436773769999999</v>
      </c>
      <c r="K47">
        <v>1</v>
      </c>
      <c r="L47">
        <v>1</v>
      </c>
      <c r="M47">
        <v>0</v>
      </c>
      <c r="N47">
        <v>0</v>
      </c>
      <c r="O47">
        <v>0</v>
      </c>
      <c r="P47" t="s">
        <v>130</v>
      </c>
      <c r="Q47" t="s">
        <v>131</v>
      </c>
      <c r="R47" t="s">
        <v>132</v>
      </c>
      <c r="S47" t="s">
        <v>133</v>
      </c>
      <c r="T47" t="s">
        <v>36</v>
      </c>
      <c r="U47" t="s">
        <v>37</v>
      </c>
      <c r="V47">
        <v>27</v>
      </c>
      <c r="W47" t="s">
        <v>38</v>
      </c>
    </row>
    <row r="48" spans="1:23">
      <c r="A48" t="s">
        <v>23</v>
      </c>
      <c r="B48" t="s">
        <v>24</v>
      </c>
      <c r="C48" t="s">
        <v>25</v>
      </c>
      <c r="D48" t="s">
        <v>39</v>
      </c>
      <c r="E48" t="s">
        <v>40</v>
      </c>
      <c r="F48" t="s">
        <v>41</v>
      </c>
      <c r="G48" t="s">
        <v>42</v>
      </c>
      <c r="I48" t="s">
        <v>43</v>
      </c>
      <c r="J48">
        <v>80.606488740000003</v>
      </c>
      <c r="K48">
        <v>12</v>
      </c>
      <c r="L48">
        <v>0.874</v>
      </c>
      <c r="M48">
        <v>0</v>
      </c>
      <c r="N48">
        <v>0</v>
      </c>
      <c r="O48">
        <v>0</v>
      </c>
      <c r="P48" t="s">
        <v>130</v>
      </c>
      <c r="Q48" t="s">
        <v>131</v>
      </c>
      <c r="R48" t="s">
        <v>132</v>
      </c>
      <c r="S48" t="s">
        <v>133</v>
      </c>
      <c r="T48" t="s">
        <v>36</v>
      </c>
      <c r="U48" t="s">
        <v>37</v>
      </c>
      <c r="V48">
        <v>27</v>
      </c>
      <c r="W48" t="s">
        <v>38</v>
      </c>
    </row>
    <row r="49" spans="1:23">
      <c r="A49" t="s">
        <v>23</v>
      </c>
      <c r="B49" t="s">
        <v>24</v>
      </c>
      <c r="C49" t="s">
        <v>25</v>
      </c>
      <c r="D49" t="s">
        <v>39</v>
      </c>
      <c r="E49" t="s">
        <v>40</v>
      </c>
      <c r="F49" t="s">
        <v>53</v>
      </c>
      <c r="G49" t="s">
        <v>54</v>
      </c>
      <c r="I49" t="s">
        <v>43</v>
      </c>
      <c r="J49">
        <v>142.3603104</v>
      </c>
      <c r="K49">
        <v>18</v>
      </c>
      <c r="L49">
        <v>0.85899999999999999</v>
      </c>
      <c r="M49">
        <v>0</v>
      </c>
      <c r="N49">
        <v>0</v>
      </c>
      <c r="O49">
        <v>0</v>
      </c>
      <c r="P49" t="s">
        <v>130</v>
      </c>
      <c r="Q49" t="s">
        <v>131</v>
      </c>
      <c r="R49" t="s">
        <v>132</v>
      </c>
      <c r="S49" t="s">
        <v>133</v>
      </c>
      <c r="T49" t="s">
        <v>36</v>
      </c>
      <c r="U49" t="s">
        <v>37</v>
      </c>
      <c r="V49">
        <v>27</v>
      </c>
      <c r="W49" t="s">
        <v>38</v>
      </c>
    </row>
    <row r="50" spans="1:23">
      <c r="A50" t="s">
        <v>23</v>
      </c>
      <c r="B50" t="s">
        <v>24</v>
      </c>
      <c r="C50" t="s">
        <v>25</v>
      </c>
      <c r="D50" t="s">
        <v>39</v>
      </c>
      <c r="E50" t="s">
        <v>40</v>
      </c>
      <c r="F50" t="s">
        <v>28</v>
      </c>
      <c r="G50" t="s">
        <v>29</v>
      </c>
      <c r="I50" t="s">
        <v>43</v>
      </c>
      <c r="J50">
        <v>1111.742467</v>
      </c>
      <c r="K50">
        <v>101</v>
      </c>
      <c r="L50">
        <v>0.82899999999999996</v>
      </c>
      <c r="M50">
        <v>0</v>
      </c>
      <c r="N50">
        <v>0</v>
      </c>
      <c r="O50">
        <v>0</v>
      </c>
      <c r="P50" t="s">
        <v>130</v>
      </c>
      <c r="Q50" t="s">
        <v>131</v>
      </c>
      <c r="R50" t="s">
        <v>132</v>
      </c>
      <c r="S50" t="s">
        <v>133</v>
      </c>
      <c r="T50" t="s">
        <v>36</v>
      </c>
      <c r="U50" t="s">
        <v>37</v>
      </c>
      <c r="V50">
        <v>27</v>
      </c>
      <c r="W50" t="s">
        <v>38</v>
      </c>
    </row>
    <row r="51" spans="1:23">
      <c r="A51" t="s">
        <v>23</v>
      </c>
      <c r="B51" t="s">
        <v>24</v>
      </c>
      <c r="C51" t="s">
        <v>25</v>
      </c>
      <c r="D51" t="s">
        <v>26</v>
      </c>
      <c r="E51" t="s">
        <v>27</v>
      </c>
      <c r="F51" t="s">
        <v>53</v>
      </c>
      <c r="G51" t="s">
        <v>54</v>
      </c>
      <c r="H51" t="s">
        <v>134</v>
      </c>
      <c r="I51" t="s">
        <v>135</v>
      </c>
      <c r="J51">
        <v>482.87783330000002</v>
      </c>
      <c r="K51">
        <v>1</v>
      </c>
      <c r="L51">
        <v>1</v>
      </c>
      <c r="M51">
        <v>0</v>
      </c>
      <c r="N51">
        <v>0</v>
      </c>
      <c r="O51">
        <v>0</v>
      </c>
      <c r="P51" t="s">
        <v>136</v>
      </c>
      <c r="Q51" t="s">
        <v>137</v>
      </c>
      <c r="R51" t="s">
        <v>94</v>
      </c>
      <c r="S51" t="s">
        <v>95</v>
      </c>
      <c r="T51" t="s">
        <v>36</v>
      </c>
      <c r="U51" t="s">
        <v>37</v>
      </c>
      <c r="V51">
        <v>27</v>
      </c>
      <c r="W51" t="s">
        <v>38</v>
      </c>
    </row>
    <row r="52" spans="1:23">
      <c r="A52" t="s">
        <v>23</v>
      </c>
      <c r="B52" t="s">
        <v>24</v>
      </c>
      <c r="C52" t="s">
        <v>25</v>
      </c>
      <c r="D52" t="s">
        <v>26</v>
      </c>
      <c r="E52" t="s">
        <v>27</v>
      </c>
      <c r="F52" t="s">
        <v>28</v>
      </c>
      <c r="G52" t="s">
        <v>29</v>
      </c>
      <c r="H52" t="s">
        <v>124</v>
      </c>
      <c r="I52" t="s">
        <v>125</v>
      </c>
      <c r="J52">
        <v>135.32411089999999</v>
      </c>
      <c r="K52">
        <v>1</v>
      </c>
      <c r="L52">
        <v>0.89900000000000002</v>
      </c>
      <c r="M52">
        <v>0</v>
      </c>
      <c r="N52">
        <v>0</v>
      </c>
      <c r="O52">
        <v>0</v>
      </c>
      <c r="P52" t="s">
        <v>136</v>
      </c>
      <c r="Q52" t="s">
        <v>137</v>
      </c>
      <c r="R52" t="s">
        <v>94</v>
      </c>
      <c r="S52" t="s">
        <v>95</v>
      </c>
      <c r="T52" t="s">
        <v>36</v>
      </c>
      <c r="U52" t="s">
        <v>37</v>
      </c>
      <c r="V52">
        <v>27</v>
      </c>
      <c r="W52" t="s">
        <v>38</v>
      </c>
    </row>
    <row r="53" spans="1:23">
      <c r="A53" t="s">
        <v>23</v>
      </c>
      <c r="B53" t="s">
        <v>24</v>
      </c>
      <c r="C53" t="s">
        <v>25</v>
      </c>
      <c r="D53" t="s">
        <v>26</v>
      </c>
      <c r="E53" t="s">
        <v>27</v>
      </c>
      <c r="F53" t="s">
        <v>28</v>
      </c>
      <c r="G53" t="s">
        <v>29</v>
      </c>
      <c r="H53" t="s">
        <v>138</v>
      </c>
      <c r="I53" t="s">
        <v>139</v>
      </c>
      <c r="J53">
        <v>102.602</v>
      </c>
      <c r="K53">
        <v>1</v>
      </c>
      <c r="L53">
        <v>1</v>
      </c>
      <c r="M53">
        <v>0</v>
      </c>
      <c r="N53">
        <v>0</v>
      </c>
      <c r="O53">
        <v>0</v>
      </c>
      <c r="P53" t="s">
        <v>136</v>
      </c>
      <c r="Q53" t="s">
        <v>137</v>
      </c>
      <c r="R53" t="s">
        <v>94</v>
      </c>
      <c r="S53" t="s">
        <v>95</v>
      </c>
      <c r="T53" t="s">
        <v>36</v>
      </c>
      <c r="U53" t="s">
        <v>37</v>
      </c>
      <c r="V53">
        <v>27</v>
      </c>
      <c r="W53" t="s">
        <v>38</v>
      </c>
    </row>
    <row r="54" spans="1:23">
      <c r="A54" t="s">
        <v>23</v>
      </c>
      <c r="B54" t="s">
        <v>24</v>
      </c>
      <c r="C54" t="s">
        <v>25</v>
      </c>
      <c r="D54" t="s">
        <v>26</v>
      </c>
      <c r="E54" t="s">
        <v>27</v>
      </c>
      <c r="F54" t="s">
        <v>28</v>
      </c>
      <c r="G54" t="s">
        <v>29</v>
      </c>
      <c r="H54" t="s">
        <v>30</v>
      </c>
      <c r="I54" t="s">
        <v>31</v>
      </c>
      <c r="J54">
        <v>74.730572300000006</v>
      </c>
      <c r="K54">
        <v>2</v>
      </c>
      <c r="L54">
        <v>0.93899999999999995</v>
      </c>
      <c r="M54">
        <v>0</v>
      </c>
      <c r="N54">
        <v>0</v>
      </c>
      <c r="O54">
        <v>0</v>
      </c>
      <c r="P54" t="s">
        <v>136</v>
      </c>
      <c r="Q54" t="s">
        <v>137</v>
      </c>
      <c r="R54" t="s">
        <v>94</v>
      </c>
      <c r="S54" t="s">
        <v>95</v>
      </c>
      <c r="T54" t="s">
        <v>36</v>
      </c>
      <c r="U54" t="s">
        <v>37</v>
      </c>
      <c r="V54">
        <v>27</v>
      </c>
      <c r="W54" t="s">
        <v>38</v>
      </c>
    </row>
    <row r="55" spans="1:23">
      <c r="A55" t="s">
        <v>23</v>
      </c>
      <c r="B55" t="s">
        <v>24</v>
      </c>
      <c r="C55" t="s">
        <v>25</v>
      </c>
      <c r="D55" t="s">
        <v>26</v>
      </c>
      <c r="E55" t="s">
        <v>27</v>
      </c>
      <c r="F55" t="s">
        <v>28</v>
      </c>
      <c r="G55" t="s">
        <v>29</v>
      </c>
      <c r="H55" t="s">
        <v>80</v>
      </c>
      <c r="I55" t="s">
        <v>81</v>
      </c>
      <c r="J55">
        <v>33.20088097</v>
      </c>
      <c r="K55">
        <v>1</v>
      </c>
      <c r="L55">
        <v>0.86899999999999999</v>
      </c>
      <c r="M55">
        <v>0</v>
      </c>
      <c r="N55">
        <v>0</v>
      </c>
      <c r="O55">
        <v>0</v>
      </c>
      <c r="P55" t="s">
        <v>136</v>
      </c>
      <c r="Q55" t="s">
        <v>137</v>
      </c>
      <c r="R55" t="s">
        <v>94</v>
      </c>
      <c r="S55" t="s">
        <v>95</v>
      </c>
      <c r="T55" t="s">
        <v>36</v>
      </c>
      <c r="U55" t="s">
        <v>37</v>
      </c>
      <c r="V55">
        <v>27</v>
      </c>
      <c r="W55" t="s">
        <v>38</v>
      </c>
    </row>
    <row r="56" spans="1:23">
      <c r="A56" t="s">
        <v>23</v>
      </c>
      <c r="B56" t="s">
        <v>24</v>
      </c>
      <c r="C56" t="s">
        <v>25</v>
      </c>
      <c r="D56" t="s">
        <v>39</v>
      </c>
      <c r="E56" t="s">
        <v>40</v>
      </c>
      <c r="F56" t="s">
        <v>44</v>
      </c>
      <c r="G56" t="s">
        <v>45</v>
      </c>
      <c r="I56" t="s">
        <v>43</v>
      </c>
      <c r="J56">
        <v>130.0066123</v>
      </c>
      <c r="K56">
        <v>20</v>
      </c>
      <c r="L56">
        <v>0.877</v>
      </c>
      <c r="M56">
        <v>0</v>
      </c>
      <c r="N56">
        <v>0</v>
      </c>
      <c r="O56">
        <v>0</v>
      </c>
      <c r="P56" t="s">
        <v>136</v>
      </c>
      <c r="Q56" t="s">
        <v>137</v>
      </c>
      <c r="R56" t="s">
        <v>94</v>
      </c>
      <c r="S56" t="s">
        <v>95</v>
      </c>
      <c r="T56" t="s">
        <v>36</v>
      </c>
      <c r="U56" t="s">
        <v>37</v>
      </c>
      <c r="V56">
        <v>27</v>
      </c>
      <c r="W56" t="s">
        <v>38</v>
      </c>
    </row>
    <row r="57" spans="1:23">
      <c r="A57" t="s">
        <v>23</v>
      </c>
      <c r="B57" t="s">
        <v>24</v>
      </c>
      <c r="C57" t="s">
        <v>25</v>
      </c>
      <c r="D57" t="s">
        <v>26</v>
      </c>
      <c r="E57" t="s">
        <v>27</v>
      </c>
      <c r="F57" t="s">
        <v>53</v>
      </c>
      <c r="G57" t="s">
        <v>54</v>
      </c>
      <c r="H57" t="s">
        <v>55</v>
      </c>
      <c r="I57" t="s">
        <v>56</v>
      </c>
      <c r="J57">
        <v>33.701999999999998</v>
      </c>
      <c r="K57">
        <v>1</v>
      </c>
      <c r="L57">
        <v>1</v>
      </c>
      <c r="M57">
        <v>0</v>
      </c>
      <c r="N57">
        <v>0</v>
      </c>
      <c r="O57">
        <v>0</v>
      </c>
      <c r="P57" t="s">
        <v>140</v>
      </c>
      <c r="Q57" t="s">
        <v>141</v>
      </c>
      <c r="R57" t="s">
        <v>84</v>
      </c>
      <c r="S57" t="s">
        <v>85</v>
      </c>
      <c r="T57" t="s">
        <v>36</v>
      </c>
      <c r="U57" t="s">
        <v>37</v>
      </c>
      <c r="V57">
        <v>27</v>
      </c>
      <c r="W57" t="s">
        <v>38</v>
      </c>
    </row>
    <row r="58" spans="1:23">
      <c r="A58" t="s">
        <v>23</v>
      </c>
      <c r="B58" t="s">
        <v>24</v>
      </c>
      <c r="C58" t="s">
        <v>25</v>
      </c>
      <c r="D58" t="s">
        <v>26</v>
      </c>
      <c r="E58" t="s">
        <v>27</v>
      </c>
      <c r="F58" t="s">
        <v>28</v>
      </c>
      <c r="G58" t="s">
        <v>29</v>
      </c>
      <c r="H58" t="s">
        <v>142</v>
      </c>
      <c r="I58" t="s">
        <v>143</v>
      </c>
      <c r="J58">
        <v>324.37939879999999</v>
      </c>
      <c r="K58">
        <v>1</v>
      </c>
      <c r="L58">
        <v>0.91700000000000004</v>
      </c>
      <c r="M58">
        <v>0</v>
      </c>
      <c r="N58">
        <v>0</v>
      </c>
      <c r="O58">
        <v>0</v>
      </c>
      <c r="P58" t="s">
        <v>140</v>
      </c>
      <c r="Q58" t="s">
        <v>141</v>
      </c>
      <c r="R58" t="s">
        <v>84</v>
      </c>
      <c r="S58" t="s">
        <v>85</v>
      </c>
      <c r="T58" t="s">
        <v>36</v>
      </c>
      <c r="U58" t="s">
        <v>37</v>
      </c>
      <c r="V58">
        <v>27</v>
      </c>
      <c r="W58" t="s">
        <v>38</v>
      </c>
    </row>
    <row r="59" spans="1:23">
      <c r="A59" t="s">
        <v>23</v>
      </c>
      <c r="B59" t="s">
        <v>24</v>
      </c>
      <c r="C59" t="s">
        <v>25</v>
      </c>
      <c r="D59" t="s">
        <v>46</v>
      </c>
      <c r="E59" t="s">
        <v>47</v>
      </c>
      <c r="F59" t="s">
        <v>48</v>
      </c>
      <c r="G59" t="s">
        <v>47</v>
      </c>
      <c r="I59" t="s">
        <v>43</v>
      </c>
      <c r="J59">
        <v>189.96476490000001</v>
      </c>
      <c r="K59">
        <v>38</v>
      </c>
      <c r="L59">
        <v>0.78900000000000003</v>
      </c>
      <c r="M59">
        <v>0</v>
      </c>
      <c r="N59">
        <v>0</v>
      </c>
      <c r="O59">
        <v>0</v>
      </c>
      <c r="P59" t="s">
        <v>144</v>
      </c>
      <c r="Q59" t="s">
        <v>145</v>
      </c>
      <c r="R59" t="s">
        <v>146</v>
      </c>
      <c r="S59" t="s">
        <v>147</v>
      </c>
      <c r="T59" t="s">
        <v>36</v>
      </c>
      <c r="U59" t="s">
        <v>37</v>
      </c>
      <c r="V59">
        <v>27</v>
      </c>
      <c r="W59" t="s">
        <v>38</v>
      </c>
    </row>
    <row r="60" spans="1:23">
      <c r="A60" t="s">
        <v>23</v>
      </c>
      <c r="B60" t="s">
        <v>24</v>
      </c>
      <c r="C60" t="s">
        <v>25</v>
      </c>
      <c r="D60" t="s">
        <v>26</v>
      </c>
      <c r="E60" t="s">
        <v>27</v>
      </c>
      <c r="F60" t="s">
        <v>28</v>
      </c>
      <c r="G60" t="s">
        <v>29</v>
      </c>
      <c r="H60" t="s">
        <v>148</v>
      </c>
      <c r="I60" t="s">
        <v>149</v>
      </c>
      <c r="J60">
        <v>3.403</v>
      </c>
      <c r="K60">
        <v>1</v>
      </c>
      <c r="L60">
        <v>1</v>
      </c>
      <c r="M60">
        <v>0</v>
      </c>
      <c r="N60">
        <v>0</v>
      </c>
      <c r="O60">
        <v>0</v>
      </c>
      <c r="P60" t="s">
        <v>150</v>
      </c>
      <c r="Q60" t="s">
        <v>151</v>
      </c>
      <c r="R60" t="s">
        <v>146</v>
      </c>
      <c r="S60" t="s">
        <v>147</v>
      </c>
      <c r="T60" t="s">
        <v>36</v>
      </c>
      <c r="U60" t="s">
        <v>37</v>
      </c>
      <c r="V60">
        <v>27</v>
      </c>
      <c r="W60" t="s">
        <v>38</v>
      </c>
    </row>
    <row r="61" spans="1:23">
      <c r="A61" t="s">
        <v>23</v>
      </c>
      <c r="B61" t="s">
        <v>24</v>
      </c>
      <c r="C61" t="s">
        <v>25</v>
      </c>
      <c r="D61" t="s">
        <v>39</v>
      </c>
      <c r="E61" t="s">
        <v>40</v>
      </c>
      <c r="F61" t="s">
        <v>41</v>
      </c>
      <c r="G61" t="s">
        <v>42</v>
      </c>
      <c r="I61" t="s">
        <v>43</v>
      </c>
      <c r="J61">
        <v>0</v>
      </c>
      <c r="K61">
        <v>0</v>
      </c>
      <c r="L61">
        <v>0</v>
      </c>
      <c r="M61">
        <v>0</v>
      </c>
      <c r="N61">
        <v>0</v>
      </c>
      <c r="O61">
        <v>1</v>
      </c>
      <c r="P61" t="s">
        <v>150</v>
      </c>
      <c r="Q61" t="s">
        <v>151</v>
      </c>
      <c r="R61" t="s">
        <v>146</v>
      </c>
      <c r="S61" t="s">
        <v>147</v>
      </c>
      <c r="T61" t="s">
        <v>36</v>
      </c>
      <c r="U61" t="s">
        <v>37</v>
      </c>
      <c r="V61">
        <v>27</v>
      </c>
      <c r="W61" t="s">
        <v>38</v>
      </c>
    </row>
    <row r="62" spans="1:23">
      <c r="A62" t="s">
        <v>23</v>
      </c>
      <c r="B62" t="s">
        <v>24</v>
      </c>
      <c r="C62" t="s">
        <v>25</v>
      </c>
      <c r="D62" t="s">
        <v>39</v>
      </c>
      <c r="E62" t="s">
        <v>40</v>
      </c>
      <c r="F62" t="s">
        <v>53</v>
      </c>
      <c r="G62" t="s">
        <v>54</v>
      </c>
      <c r="I62" t="s">
        <v>43</v>
      </c>
      <c r="J62">
        <v>0</v>
      </c>
      <c r="K62">
        <v>0</v>
      </c>
      <c r="L62">
        <v>0</v>
      </c>
      <c r="M62">
        <v>0</v>
      </c>
      <c r="N62">
        <v>0</v>
      </c>
      <c r="O62">
        <v>1</v>
      </c>
      <c r="P62" t="s">
        <v>150</v>
      </c>
      <c r="Q62" t="s">
        <v>151</v>
      </c>
      <c r="R62" t="s">
        <v>146</v>
      </c>
      <c r="S62" t="s">
        <v>147</v>
      </c>
      <c r="T62" t="s">
        <v>36</v>
      </c>
      <c r="U62" t="s">
        <v>37</v>
      </c>
      <c r="V62">
        <v>27</v>
      </c>
      <c r="W62" t="s">
        <v>38</v>
      </c>
    </row>
    <row r="63" spans="1:23">
      <c r="A63" t="s">
        <v>23</v>
      </c>
      <c r="B63" t="s">
        <v>24</v>
      </c>
      <c r="C63" t="s">
        <v>25</v>
      </c>
      <c r="D63" t="s">
        <v>46</v>
      </c>
      <c r="E63" t="s">
        <v>47</v>
      </c>
      <c r="F63" t="s">
        <v>48</v>
      </c>
      <c r="G63" t="s">
        <v>47</v>
      </c>
      <c r="I63" t="s">
        <v>43</v>
      </c>
      <c r="J63">
        <v>629.28011960000003</v>
      </c>
      <c r="K63">
        <v>116</v>
      </c>
      <c r="L63">
        <v>0.82699999999999996</v>
      </c>
      <c r="M63">
        <v>0</v>
      </c>
      <c r="N63">
        <v>0</v>
      </c>
      <c r="O63">
        <v>0</v>
      </c>
      <c r="P63" t="s">
        <v>150</v>
      </c>
      <c r="Q63" t="s">
        <v>151</v>
      </c>
      <c r="R63" t="s">
        <v>146</v>
      </c>
      <c r="S63" t="s">
        <v>147</v>
      </c>
      <c r="T63" t="s">
        <v>36</v>
      </c>
      <c r="U63" t="s">
        <v>37</v>
      </c>
      <c r="V63">
        <v>27</v>
      </c>
      <c r="W63" t="s">
        <v>38</v>
      </c>
    </row>
    <row r="64" spans="1:23">
      <c r="A64" t="s">
        <v>23</v>
      </c>
      <c r="B64" t="s">
        <v>24</v>
      </c>
      <c r="C64" t="s">
        <v>25</v>
      </c>
      <c r="D64" t="s">
        <v>26</v>
      </c>
      <c r="E64" t="s">
        <v>27</v>
      </c>
      <c r="F64" t="s">
        <v>28</v>
      </c>
      <c r="G64" t="s">
        <v>29</v>
      </c>
      <c r="H64" t="s">
        <v>152</v>
      </c>
      <c r="I64" t="s">
        <v>153</v>
      </c>
      <c r="J64">
        <v>271.95641330000001</v>
      </c>
      <c r="K64">
        <v>1</v>
      </c>
      <c r="L64">
        <v>0.996</v>
      </c>
      <c r="M64">
        <v>0</v>
      </c>
      <c r="N64">
        <v>0</v>
      </c>
      <c r="O64">
        <v>0</v>
      </c>
      <c r="P64" t="s">
        <v>154</v>
      </c>
      <c r="Q64" t="s">
        <v>155</v>
      </c>
      <c r="R64" t="s">
        <v>132</v>
      </c>
      <c r="S64" t="s">
        <v>133</v>
      </c>
      <c r="T64" t="s">
        <v>36</v>
      </c>
      <c r="U64" t="s">
        <v>37</v>
      </c>
      <c r="V64">
        <v>27</v>
      </c>
      <c r="W64" t="s">
        <v>38</v>
      </c>
    </row>
    <row r="65" spans="1:23">
      <c r="A65" t="s">
        <v>23</v>
      </c>
      <c r="B65" t="s">
        <v>24</v>
      </c>
      <c r="C65" t="s">
        <v>25</v>
      </c>
      <c r="D65" t="s">
        <v>39</v>
      </c>
      <c r="E65" t="s">
        <v>40</v>
      </c>
      <c r="F65" t="s">
        <v>41</v>
      </c>
      <c r="G65" t="s">
        <v>42</v>
      </c>
      <c r="I65" t="s">
        <v>43</v>
      </c>
      <c r="J65">
        <v>0</v>
      </c>
      <c r="K65">
        <v>0</v>
      </c>
      <c r="L65">
        <v>0</v>
      </c>
      <c r="M65">
        <v>0</v>
      </c>
      <c r="N65">
        <v>0</v>
      </c>
      <c r="O65">
        <v>1</v>
      </c>
      <c r="P65" t="s">
        <v>154</v>
      </c>
      <c r="Q65" t="s">
        <v>155</v>
      </c>
      <c r="R65" t="s">
        <v>132</v>
      </c>
      <c r="S65" t="s">
        <v>133</v>
      </c>
      <c r="T65" t="s">
        <v>36</v>
      </c>
      <c r="U65" t="s">
        <v>37</v>
      </c>
      <c r="V65">
        <v>27</v>
      </c>
      <c r="W65" t="s">
        <v>38</v>
      </c>
    </row>
    <row r="66" spans="1:23">
      <c r="A66" t="s">
        <v>23</v>
      </c>
      <c r="B66" t="s">
        <v>24</v>
      </c>
      <c r="C66" t="s">
        <v>25</v>
      </c>
      <c r="D66" t="s">
        <v>39</v>
      </c>
      <c r="E66" t="s">
        <v>40</v>
      </c>
      <c r="F66" t="s">
        <v>28</v>
      </c>
      <c r="G66" t="s">
        <v>29</v>
      </c>
      <c r="I66" t="s">
        <v>43</v>
      </c>
      <c r="J66">
        <v>424.13204680000001</v>
      </c>
      <c r="K66">
        <v>45</v>
      </c>
      <c r="L66">
        <v>0.872</v>
      </c>
      <c r="M66">
        <v>0</v>
      </c>
      <c r="N66">
        <v>0</v>
      </c>
      <c r="O66">
        <v>0</v>
      </c>
      <c r="P66" t="s">
        <v>154</v>
      </c>
      <c r="Q66" t="s">
        <v>155</v>
      </c>
      <c r="R66" t="s">
        <v>132</v>
      </c>
      <c r="S66" t="s">
        <v>133</v>
      </c>
      <c r="T66" t="s">
        <v>36</v>
      </c>
      <c r="U66" t="s">
        <v>37</v>
      </c>
      <c r="V66">
        <v>27</v>
      </c>
      <c r="W66" t="s">
        <v>38</v>
      </c>
    </row>
    <row r="67" spans="1:23">
      <c r="A67" t="s">
        <v>23</v>
      </c>
      <c r="B67" t="s">
        <v>24</v>
      </c>
      <c r="C67" t="s">
        <v>25</v>
      </c>
      <c r="D67" t="s">
        <v>26</v>
      </c>
      <c r="E67" t="s">
        <v>27</v>
      </c>
      <c r="F67" t="s">
        <v>53</v>
      </c>
      <c r="G67" t="s">
        <v>54</v>
      </c>
      <c r="H67" t="s">
        <v>134</v>
      </c>
      <c r="I67" t="s">
        <v>135</v>
      </c>
      <c r="J67">
        <v>106.93998379999999</v>
      </c>
      <c r="K67">
        <v>1</v>
      </c>
      <c r="L67">
        <v>0.998</v>
      </c>
      <c r="M67">
        <v>0</v>
      </c>
      <c r="N67">
        <v>0</v>
      </c>
      <c r="O67">
        <v>0</v>
      </c>
      <c r="P67" t="s">
        <v>156</v>
      </c>
      <c r="Q67" t="s">
        <v>157</v>
      </c>
      <c r="R67" t="s">
        <v>158</v>
      </c>
      <c r="S67" t="s">
        <v>159</v>
      </c>
      <c r="T67" t="s">
        <v>36</v>
      </c>
      <c r="U67" t="s">
        <v>37</v>
      </c>
      <c r="V67">
        <v>27</v>
      </c>
      <c r="W67" t="s">
        <v>38</v>
      </c>
    </row>
    <row r="68" spans="1:23">
      <c r="A68" t="s">
        <v>23</v>
      </c>
      <c r="B68" t="s">
        <v>24</v>
      </c>
      <c r="C68" t="s">
        <v>25</v>
      </c>
      <c r="D68" t="s">
        <v>26</v>
      </c>
      <c r="E68" t="s">
        <v>27</v>
      </c>
      <c r="F68" t="s">
        <v>53</v>
      </c>
      <c r="G68" t="s">
        <v>54</v>
      </c>
      <c r="H68" t="s">
        <v>160</v>
      </c>
      <c r="I68" t="s">
        <v>43</v>
      </c>
      <c r="J68">
        <v>306.29016669999999</v>
      </c>
      <c r="K68">
        <v>1</v>
      </c>
      <c r="L68">
        <v>1</v>
      </c>
      <c r="M68">
        <v>0</v>
      </c>
      <c r="N68">
        <v>0</v>
      </c>
      <c r="O68">
        <v>0</v>
      </c>
      <c r="P68" t="s">
        <v>156</v>
      </c>
      <c r="Q68" t="s">
        <v>157</v>
      </c>
      <c r="R68" t="s">
        <v>158</v>
      </c>
      <c r="S68" t="s">
        <v>159</v>
      </c>
      <c r="T68" t="s">
        <v>36</v>
      </c>
      <c r="U68" t="s">
        <v>37</v>
      </c>
      <c r="V68">
        <v>27</v>
      </c>
      <c r="W68" t="s">
        <v>38</v>
      </c>
    </row>
    <row r="69" spans="1:23">
      <c r="A69" t="s">
        <v>23</v>
      </c>
      <c r="B69" t="s">
        <v>24</v>
      </c>
      <c r="C69" t="s">
        <v>25</v>
      </c>
      <c r="D69" t="s">
        <v>26</v>
      </c>
      <c r="E69" t="s">
        <v>27</v>
      </c>
      <c r="F69" t="s">
        <v>28</v>
      </c>
      <c r="G69" t="s">
        <v>29</v>
      </c>
      <c r="H69" t="s">
        <v>30</v>
      </c>
      <c r="I69" t="s">
        <v>31</v>
      </c>
      <c r="J69">
        <v>220.7387367</v>
      </c>
      <c r="K69">
        <v>1</v>
      </c>
      <c r="L69">
        <v>0.91</v>
      </c>
      <c r="M69">
        <v>0</v>
      </c>
      <c r="N69">
        <v>0</v>
      </c>
      <c r="O69">
        <v>0</v>
      </c>
      <c r="P69" t="s">
        <v>156</v>
      </c>
      <c r="Q69" t="s">
        <v>157</v>
      </c>
      <c r="R69" t="s">
        <v>158</v>
      </c>
      <c r="S69" t="s">
        <v>159</v>
      </c>
      <c r="T69" t="s">
        <v>36</v>
      </c>
      <c r="U69" t="s">
        <v>37</v>
      </c>
      <c r="V69">
        <v>27</v>
      </c>
      <c r="W69" t="s">
        <v>38</v>
      </c>
    </row>
    <row r="70" spans="1:23">
      <c r="A70" t="s">
        <v>23</v>
      </c>
      <c r="B70" t="s">
        <v>24</v>
      </c>
      <c r="C70" t="s">
        <v>25</v>
      </c>
      <c r="D70" t="s">
        <v>39</v>
      </c>
      <c r="E70" t="s">
        <v>40</v>
      </c>
      <c r="F70" t="s">
        <v>53</v>
      </c>
      <c r="G70" t="s">
        <v>54</v>
      </c>
      <c r="I70" t="s">
        <v>43</v>
      </c>
      <c r="J70">
        <v>0</v>
      </c>
      <c r="K70">
        <v>0</v>
      </c>
      <c r="L70">
        <v>0</v>
      </c>
      <c r="M70">
        <v>0</v>
      </c>
      <c r="N70">
        <v>0</v>
      </c>
      <c r="O70">
        <v>1</v>
      </c>
      <c r="P70" t="s">
        <v>156</v>
      </c>
      <c r="Q70" t="s">
        <v>157</v>
      </c>
      <c r="R70" t="s">
        <v>158</v>
      </c>
      <c r="S70" t="s">
        <v>159</v>
      </c>
      <c r="T70" t="s">
        <v>36</v>
      </c>
      <c r="U70" t="s">
        <v>37</v>
      </c>
      <c r="V70">
        <v>27</v>
      </c>
      <c r="W70" t="s">
        <v>38</v>
      </c>
    </row>
    <row r="71" spans="1:23">
      <c r="A71" t="s">
        <v>23</v>
      </c>
      <c r="B71" t="s">
        <v>24</v>
      </c>
      <c r="C71" t="s">
        <v>25</v>
      </c>
      <c r="D71" t="s">
        <v>46</v>
      </c>
      <c r="E71" t="s">
        <v>47</v>
      </c>
      <c r="F71" t="s">
        <v>48</v>
      </c>
      <c r="G71" t="s">
        <v>47</v>
      </c>
      <c r="I71" t="s">
        <v>43</v>
      </c>
      <c r="J71">
        <v>1712.7648610000001</v>
      </c>
      <c r="K71">
        <v>299</v>
      </c>
      <c r="L71">
        <v>0.83299999999999996</v>
      </c>
      <c r="M71">
        <v>0</v>
      </c>
      <c r="N71">
        <v>0</v>
      </c>
      <c r="O71">
        <v>0</v>
      </c>
      <c r="P71" t="s">
        <v>156</v>
      </c>
      <c r="Q71" t="s">
        <v>157</v>
      </c>
      <c r="R71" t="s">
        <v>158</v>
      </c>
      <c r="S71" t="s">
        <v>159</v>
      </c>
      <c r="T71" t="s">
        <v>36</v>
      </c>
      <c r="U71" t="s">
        <v>37</v>
      </c>
      <c r="V71">
        <v>27</v>
      </c>
      <c r="W71" t="s">
        <v>38</v>
      </c>
    </row>
    <row r="72" spans="1:23">
      <c r="A72" t="s">
        <v>23</v>
      </c>
      <c r="B72" t="s">
        <v>24</v>
      </c>
      <c r="C72" t="s">
        <v>25</v>
      </c>
      <c r="D72" t="s">
        <v>26</v>
      </c>
      <c r="E72" t="s">
        <v>27</v>
      </c>
      <c r="F72" t="s">
        <v>41</v>
      </c>
      <c r="G72" t="s">
        <v>42</v>
      </c>
      <c r="H72" t="s">
        <v>161</v>
      </c>
      <c r="I72" t="s">
        <v>43</v>
      </c>
      <c r="J72">
        <v>29.59230513</v>
      </c>
      <c r="K72">
        <v>2</v>
      </c>
      <c r="L72">
        <v>0.92</v>
      </c>
      <c r="M72">
        <v>0</v>
      </c>
      <c r="N72">
        <v>0</v>
      </c>
      <c r="O72">
        <v>0</v>
      </c>
      <c r="P72" t="s">
        <v>162</v>
      </c>
      <c r="Q72" t="s">
        <v>163</v>
      </c>
      <c r="R72" t="s">
        <v>146</v>
      </c>
      <c r="S72" t="s">
        <v>147</v>
      </c>
      <c r="T72" t="s">
        <v>36</v>
      </c>
      <c r="U72" t="s">
        <v>37</v>
      </c>
      <c r="V72">
        <v>27</v>
      </c>
      <c r="W72" t="s">
        <v>38</v>
      </c>
    </row>
    <row r="73" spans="1:23">
      <c r="A73" t="s">
        <v>23</v>
      </c>
      <c r="B73" t="s">
        <v>24</v>
      </c>
      <c r="C73" t="s">
        <v>25</v>
      </c>
      <c r="D73" t="s">
        <v>39</v>
      </c>
      <c r="E73" t="s">
        <v>40</v>
      </c>
      <c r="F73" t="s">
        <v>41</v>
      </c>
      <c r="G73" t="s">
        <v>42</v>
      </c>
      <c r="I73" t="s">
        <v>43</v>
      </c>
      <c r="J73">
        <v>62.700968009999997</v>
      </c>
      <c r="K73">
        <v>5</v>
      </c>
      <c r="L73">
        <v>0.90400000000000003</v>
      </c>
      <c r="M73">
        <v>0</v>
      </c>
      <c r="N73">
        <v>0</v>
      </c>
      <c r="O73">
        <v>0</v>
      </c>
      <c r="P73" t="s">
        <v>162</v>
      </c>
      <c r="Q73" t="s">
        <v>163</v>
      </c>
      <c r="R73" t="s">
        <v>146</v>
      </c>
      <c r="S73" t="s">
        <v>147</v>
      </c>
      <c r="T73" t="s">
        <v>36</v>
      </c>
      <c r="U73" t="s">
        <v>37</v>
      </c>
      <c r="V73">
        <v>27</v>
      </c>
      <c r="W73" t="s">
        <v>38</v>
      </c>
    </row>
    <row r="74" spans="1:23">
      <c r="A74" t="s">
        <v>23</v>
      </c>
      <c r="B74" t="s">
        <v>24</v>
      </c>
      <c r="C74" t="s">
        <v>25</v>
      </c>
      <c r="D74" t="s">
        <v>26</v>
      </c>
      <c r="E74" t="s">
        <v>27</v>
      </c>
      <c r="F74" t="s">
        <v>53</v>
      </c>
      <c r="G74" t="s">
        <v>54</v>
      </c>
      <c r="H74" t="s">
        <v>134</v>
      </c>
      <c r="I74" t="s">
        <v>135</v>
      </c>
      <c r="J74">
        <v>38.14650417</v>
      </c>
      <c r="K74">
        <v>1</v>
      </c>
      <c r="L74">
        <v>0.91200000000000003</v>
      </c>
      <c r="M74">
        <v>0</v>
      </c>
      <c r="N74">
        <v>0</v>
      </c>
      <c r="O74">
        <v>0</v>
      </c>
      <c r="P74" t="s">
        <v>164</v>
      </c>
      <c r="Q74" t="s">
        <v>165</v>
      </c>
      <c r="R74" t="s">
        <v>114</v>
      </c>
      <c r="S74" t="s">
        <v>115</v>
      </c>
      <c r="T74" t="s">
        <v>36</v>
      </c>
      <c r="U74" t="s">
        <v>37</v>
      </c>
      <c r="V74">
        <v>27</v>
      </c>
      <c r="W74" t="s">
        <v>38</v>
      </c>
    </row>
    <row r="75" spans="1:23">
      <c r="A75" t="s">
        <v>23</v>
      </c>
      <c r="B75" t="s">
        <v>24</v>
      </c>
      <c r="C75" t="s">
        <v>25</v>
      </c>
      <c r="D75" t="s">
        <v>26</v>
      </c>
      <c r="E75" t="s">
        <v>27</v>
      </c>
      <c r="F75" t="s">
        <v>28</v>
      </c>
      <c r="G75" t="s">
        <v>29</v>
      </c>
      <c r="H75" t="s">
        <v>86</v>
      </c>
      <c r="I75" t="s">
        <v>87</v>
      </c>
      <c r="J75">
        <v>10.127000000000001</v>
      </c>
      <c r="K75">
        <v>1</v>
      </c>
      <c r="L75">
        <v>1</v>
      </c>
      <c r="M75">
        <v>0</v>
      </c>
      <c r="N75">
        <v>0</v>
      </c>
      <c r="O75">
        <v>0</v>
      </c>
      <c r="P75" t="s">
        <v>164</v>
      </c>
      <c r="Q75" t="s">
        <v>165</v>
      </c>
      <c r="R75" t="s">
        <v>114</v>
      </c>
      <c r="S75" t="s">
        <v>115</v>
      </c>
      <c r="T75" t="s">
        <v>36</v>
      </c>
      <c r="U75" t="s">
        <v>37</v>
      </c>
      <c r="V75">
        <v>27</v>
      </c>
      <c r="W75" t="s">
        <v>38</v>
      </c>
    </row>
    <row r="76" spans="1:23">
      <c r="A76" t="s">
        <v>23</v>
      </c>
      <c r="B76" t="s">
        <v>24</v>
      </c>
      <c r="C76" t="s">
        <v>25</v>
      </c>
      <c r="D76" t="s">
        <v>39</v>
      </c>
      <c r="E76" t="s">
        <v>40</v>
      </c>
      <c r="F76" t="s">
        <v>28</v>
      </c>
      <c r="G76" t="s">
        <v>29</v>
      </c>
      <c r="I76" t="s">
        <v>43</v>
      </c>
      <c r="J76">
        <v>81.859586759999999</v>
      </c>
      <c r="K76">
        <v>15</v>
      </c>
      <c r="L76">
        <v>0.90500000000000003</v>
      </c>
      <c r="M76">
        <v>0</v>
      </c>
      <c r="N76">
        <v>0</v>
      </c>
      <c r="O76">
        <v>0</v>
      </c>
      <c r="P76" t="s">
        <v>164</v>
      </c>
      <c r="Q76" t="s">
        <v>165</v>
      </c>
      <c r="R76" t="s">
        <v>114</v>
      </c>
      <c r="S76" t="s">
        <v>115</v>
      </c>
      <c r="T76" t="s">
        <v>36</v>
      </c>
      <c r="U76" t="s">
        <v>37</v>
      </c>
      <c r="V76">
        <v>27</v>
      </c>
      <c r="W76" t="s">
        <v>38</v>
      </c>
    </row>
    <row r="77" spans="1:23">
      <c r="A77" t="s">
        <v>23</v>
      </c>
      <c r="B77" t="s">
        <v>24</v>
      </c>
      <c r="C77" t="s">
        <v>25</v>
      </c>
      <c r="D77" t="s">
        <v>46</v>
      </c>
      <c r="E77" t="s">
        <v>47</v>
      </c>
      <c r="F77" t="s">
        <v>48</v>
      </c>
      <c r="G77" t="s">
        <v>47</v>
      </c>
      <c r="I77" t="s">
        <v>43</v>
      </c>
      <c r="J77">
        <v>436.50049480000001</v>
      </c>
      <c r="K77">
        <v>86</v>
      </c>
      <c r="L77">
        <v>0.752</v>
      </c>
      <c r="M77">
        <v>0</v>
      </c>
      <c r="N77">
        <v>0</v>
      </c>
      <c r="O77">
        <v>0</v>
      </c>
      <c r="P77" t="s">
        <v>164</v>
      </c>
      <c r="Q77" t="s">
        <v>165</v>
      </c>
      <c r="R77" t="s">
        <v>114</v>
      </c>
      <c r="S77" t="s">
        <v>115</v>
      </c>
      <c r="T77" t="s">
        <v>36</v>
      </c>
      <c r="U77" t="s">
        <v>37</v>
      </c>
      <c r="V77">
        <v>27</v>
      </c>
      <c r="W77" t="s">
        <v>38</v>
      </c>
    </row>
    <row r="78" spans="1:23">
      <c r="A78" t="s">
        <v>23</v>
      </c>
      <c r="B78" t="s">
        <v>24</v>
      </c>
      <c r="C78" t="s">
        <v>25</v>
      </c>
      <c r="D78" t="s">
        <v>39</v>
      </c>
      <c r="E78" t="s">
        <v>40</v>
      </c>
      <c r="F78" t="s">
        <v>44</v>
      </c>
      <c r="G78" t="s">
        <v>45</v>
      </c>
      <c r="I78" t="s">
        <v>43</v>
      </c>
      <c r="J78">
        <v>0</v>
      </c>
      <c r="K78">
        <v>0</v>
      </c>
      <c r="L78">
        <v>0</v>
      </c>
      <c r="M78">
        <v>0</v>
      </c>
      <c r="N78">
        <v>0</v>
      </c>
      <c r="O78">
        <v>1</v>
      </c>
      <c r="P78" t="s">
        <v>166</v>
      </c>
      <c r="Q78" t="s">
        <v>167</v>
      </c>
      <c r="R78" t="s">
        <v>168</v>
      </c>
      <c r="S78" t="s">
        <v>169</v>
      </c>
      <c r="T78" t="s">
        <v>36</v>
      </c>
      <c r="U78" t="s">
        <v>37</v>
      </c>
      <c r="V78">
        <v>27</v>
      </c>
      <c r="W78" t="s">
        <v>38</v>
      </c>
    </row>
    <row r="79" spans="1:23">
      <c r="A79" t="s">
        <v>23</v>
      </c>
      <c r="B79" t="s">
        <v>24</v>
      </c>
      <c r="C79" t="s">
        <v>25</v>
      </c>
      <c r="D79" t="s">
        <v>39</v>
      </c>
      <c r="E79" t="s">
        <v>40</v>
      </c>
      <c r="F79" t="s">
        <v>41</v>
      </c>
      <c r="G79" t="s">
        <v>42</v>
      </c>
      <c r="I79" t="s">
        <v>43</v>
      </c>
      <c r="J79">
        <v>50.876696250000002</v>
      </c>
      <c r="K79">
        <v>5</v>
      </c>
      <c r="L79">
        <v>0.73199999999999998</v>
      </c>
      <c r="M79">
        <v>0</v>
      </c>
      <c r="N79">
        <v>0</v>
      </c>
      <c r="O79">
        <v>0</v>
      </c>
      <c r="P79" t="s">
        <v>170</v>
      </c>
      <c r="Q79" t="s">
        <v>171</v>
      </c>
      <c r="R79" t="s">
        <v>100</v>
      </c>
      <c r="S79" t="s">
        <v>101</v>
      </c>
      <c r="T79" t="s">
        <v>36</v>
      </c>
      <c r="U79" t="s">
        <v>37</v>
      </c>
      <c r="V79">
        <v>27</v>
      </c>
      <c r="W79" t="s">
        <v>38</v>
      </c>
    </row>
    <row r="80" spans="1:23">
      <c r="A80" t="s">
        <v>23</v>
      </c>
      <c r="B80" t="s">
        <v>24</v>
      </c>
      <c r="C80" t="s">
        <v>25</v>
      </c>
      <c r="D80" t="s">
        <v>39</v>
      </c>
      <c r="E80" t="s">
        <v>40</v>
      </c>
      <c r="F80" t="s">
        <v>28</v>
      </c>
      <c r="G80" t="s">
        <v>29</v>
      </c>
      <c r="I80" t="s">
        <v>43</v>
      </c>
      <c r="J80">
        <v>65.644343030000002</v>
      </c>
      <c r="K80">
        <v>13</v>
      </c>
      <c r="L80">
        <v>0.82299999999999995</v>
      </c>
      <c r="M80">
        <v>0</v>
      </c>
      <c r="N80">
        <v>0</v>
      </c>
      <c r="O80">
        <v>0</v>
      </c>
      <c r="P80" t="s">
        <v>170</v>
      </c>
      <c r="Q80" t="s">
        <v>171</v>
      </c>
      <c r="R80" t="s">
        <v>100</v>
      </c>
      <c r="S80" t="s">
        <v>101</v>
      </c>
      <c r="T80" t="s">
        <v>36</v>
      </c>
      <c r="U80" t="s">
        <v>37</v>
      </c>
      <c r="V80">
        <v>27</v>
      </c>
      <c r="W80" t="s">
        <v>38</v>
      </c>
    </row>
    <row r="81" spans="1:23">
      <c r="A81" t="s">
        <v>23</v>
      </c>
      <c r="B81" t="s">
        <v>24</v>
      </c>
      <c r="C81" t="s">
        <v>25</v>
      </c>
      <c r="D81" t="s">
        <v>39</v>
      </c>
      <c r="E81" t="s">
        <v>40</v>
      </c>
      <c r="F81" t="s">
        <v>28</v>
      </c>
      <c r="G81" t="s">
        <v>29</v>
      </c>
      <c r="I81" t="s">
        <v>43</v>
      </c>
      <c r="J81">
        <v>58.466861880000003</v>
      </c>
      <c r="K81">
        <v>9</v>
      </c>
      <c r="L81">
        <v>0.88700000000000001</v>
      </c>
      <c r="M81">
        <v>0</v>
      </c>
      <c r="N81">
        <v>0</v>
      </c>
      <c r="O81">
        <v>0</v>
      </c>
      <c r="P81" t="s">
        <v>172</v>
      </c>
      <c r="Q81" t="s">
        <v>173</v>
      </c>
      <c r="R81" t="s">
        <v>51</v>
      </c>
      <c r="S81" t="s">
        <v>52</v>
      </c>
      <c r="T81" t="s">
        <v>36</v>
      </c>
      <c r="U81" t="s">
        <v>37</v>
      </c>
      <c r="V81">
        <v>27</v>
      </c>
      <c r="W81" t="s">
        <v>38</v>
      </c>
    </row>
    <row r="82" spans="1:23">
      <c r="A82" t="s">
        <v>23</v>
      </c>
      <c r="B82" t="s">
        <v>24</v>
      </c>
      <c r="C82" t="s">
        <v>25</v>
      </c>
      <c r="D82" t="s">
        <v>39</v>
      </c>
      <c r="E82" t="s">
        <v>40</v>
      </c>
      <c r="F82" t="s">
        <v>41</v>
      </c>
      <c r="G82" t="s">
        <v>42</v>
      </c>
      <c r="I82" t="s">
        <v>43</v>
      </c>
      <c r="J82">
        <v>0</v>
      </c>
      <c r="K82">
        <v>0</v>
      </c>
      <c r="L82">
        <v>0</v>
      </c>
      <c r="M82">
        <v>0</v>
      </c>
      <c r="N82">
        <v>0</v>
      </c>
      <c r="O82">
        <v>1</v>
      </c>
      <c r="P82" t="s">
        <v>174</v>
      </c>
      <c r="Q82" t="s">
        <v>175</v>
      </c>
      <c r="R82" t="s">
        <v>67</v>
      </c>
      <c r="S82" t="s">
        <v>68</v>
      </c>
      <c r="T82" t="s">
        <v>36</v>
      </c>
      <c r="U82" t="s">
        <v>37</v>
      </c>
      <c r="V82">
        <v>27</v>
      </c>
      <c r="W82" t="s">
        <v>38</v>
      </c>
    </row>
    <row r="83" spans="1:23">
      <c r="A83" t="s">
        <v>23</v>
      </c>
      <c r="B83" t="s">
        <v>24</v>
      </c>
      <c r="C83" t="s">
        <v>25</v>
      </c>
      <c r="D83" t="s">
        <v>39</v>
      </c>
      <c r="E83" t="s">
        <v>40</v>
      </c>
      <c r="F83" t="s">
        <v>41</v>
      </c>
      <c r="G83" t="s">
        <v>42</v>
      </c>
      <c r="I83" t="s">
        <v>43</v>
      </c>
      <c r="J83">
        <v>105.3523407</v>
      </c>
      <c r="K83">
        <v>4</v>
      </c>
      <c r="L83">
        <v>0.873</v>
      </c>
      <c r="M83">
        <v>0</v>
      </c>
      <c r="N83">
        <v>0</v>
      </c>
      <c r="O83">
        <v>0</v>
      </c>
      <c r="P83" t="s">
        <v>176</v>
      </c>
      <c r="Q83" t="s">
        <v>177</v>
      </c>
      <c r="R83" t="s">
        <v>114</v>
      </c>
      <c r="S83" t="s">
        <v>115</v>
      </c>
      <c r="T83" t="s">
        <v>36</v>
      </c>
      <c r="U83" t="s">
        <v>37</v>
      </c>
      <c r="V83">
        <v>27</v>
      </c>
      <c r="W83" t="s">
        <v>38</v>
      </c>
    </row>
    <row r="84" spans="1:23">
      <c r="A84" t="s">
        <v>23</v>
      </c>
      <c r="B84" t="s">
        <v>24</v>
      </c>
      <c r="C84" t="s">
        <v>25</v>
      </c>
      <c r="D84" t="s">
        <v>26</v>
      </c>
      <c r="E84" t="s">
        <v>27</v>
      </c>
      <c r="F84" t="s">
        <v>41</v>
      </c>
      <c r="G84" t="s">
        <v>42</v>
      </c>
      <c r="H84" t="s">
        <v>161</v>
      </c>
      <c r="I84" t="s">
        <v>43</v>
      </c>
      <c r="J84">
        <v>99.169271309999999</v>
      </c>
      <c r="K84">
        <v>1</v>
      </c>
      <c r="L84">
        <v>0.872</v>
      </c>
      <c r="M84">
        <v>0</v>
      </c>
      <c r="N84">
        <v>0</v>
      </c>
      <c r="O84">
        <v>0</v>
      </c>
      <c r="P84" t="s">
        <v>178</v>
      </c>
      <c r="Q84" t="s">
        <v>179</v>
      </c>
      <c r="R84" t="s">
        <v>100</v>
      </c>
      <c r="S84" t="s">
        <v>101</v>
      </c>
      <c r="T84" t="s">
        <v>36</v>
      </c>
      <c r="U84" t="s">
        <v>37</v>
      </c>
      <c r="V84">
        <v>27</v>
      </c>
      <c r="W84" t="s">
        <v>38</v>
      </c>
    </row>
    <row r="85" spans="1:23">
      <c r="A85" t="s">
        <v>23</v>
      </c>
      <c r="B85" t="s">
        <v>24</v>
      </c>
      <c r="C85" t="s">
        <v>25</v>
      </c>
      <c r="D85" t="s">
        <v>26</v>
      </c>
      <c r="E85" t="s">
        <v>27</v>
      </c>
      <c r="F85" t="s">
        <v>41</v>
      </c>
      <c r="G85" t="s">
        <v>42</v>
      </c>
      <c r="H85" t="s">
        <v>180</v>
      </c>
      <c r="I85" t="s">
        <v>43</v>
      </c>
      <c r="J85">
        <v>31.636233140000002</v>
      </c>
      <c r="K85">
        <v>1</v>
      </c>
      <c r="L85">
        <v>0.91300000000000003</v>
      </c>
      <c r="M85">
        <v>0</v>
      </c>
      <c r="N85">
        <v>0</v>
      </c>
      <c r="O85">
        <v>0</v>
      </c>
      <c r="P85" t="s">
        <v>181</v>
      </c>
      <c r="Q85" t="s">
        <v>182</v>
      </c>
      <c r="R85" t="s">
        <v>158</v>
      </c>
      <c r="S85" t="s">
        <v>159</v>
      </c>
      <c r="T85" t="s">
        <v>36</v>
      </c>
      <c r="U85" t="s">
        <v>37</v>
      </c>
      <c r="V85">
        <v>27</v>
      </c>
      <c r="W85" t="s">
        <v>38</v>
      </c>
    </row>
    <row r="86" spans="1:23">
      <c r="A86" t="s">
        <v>23</v>
      </c>
      <c r="B86" t="s">
        <v>24</v>
      </c>
      <c r="C86" t="s">
        <v>25</v>
      </c>
      <c r="D86" t="s">
        <v>26</v>
      </c>
      <c r="E86" t="s">
        <v>27</v>
      </c>
      <c r="F86" t="s">
        <v>53</v>
      </c>
      <c r="G86" t="s">
        <v>54</v>
      </c>
      <c r="H86" t="s">
        <v>183</v>
      </c>
      <c r="I86" t="s">
        <v>184</v>
      </c>
      <c r="J86">
        <v>38.046427850000001</v>
      </c>
      <c r="K86">
        <v>1</v>
      </c>
      <c r="L86">
        <v>0.91100000000000003</v>
      </c>
      <c r="M86">
        <v>0</v>
      </c>
      <c r="N86">
        <v>0</v>
      </c>
      <c r="O86">
        <v>0</v>
      </c>
      <c r="P86" t="s">
        <v>181</v>
      </c>
      <c r="Q86" t="s">
        <v>182</v>
      </c>
      <c r="R86" t="s">
        <v>158</v>
      </c>
      <c r="S86" t="s">
        <v>159</v>
      </c>
      <c r="T86" t="s">
        <v>36</v>
      </c>
      <c r="U86" t="s">
        <v>37</v>
      </c>
      <c r="V86">
        <v>27</v>
      </c>
      <c r="W86" t="s">
        <v>38</v>
      </c>
    </row>
    <row r="87" spans="1:23">
      <c r="A87" t="s">
        <v>23</v>
      </c>
      <c r="B87" t="s">
        <v>24</v>
      </c>
      <c r="C87" t="s">
        <v>25</v>
      </c>
      <c r="D87" t="s">
        <v>26</v>
      </c>
      <c r="E87" t="s">
        <v>27</v>
      </c>
      <c r="F87" t="s">
        <v>53</v>
      </c>
      <c r="G87" t="s">
        <v>54</v>
      </c>
      <c r="H87" t="s">
        <v>185</v>
      </c>
      <c r="I87" t="s">
        <v>186</v>
      </c>
      <c r="J87">
        <v>1.836666667</v>
      </c>
      <c r="K87">
        <v>1</v>
      </c>
      <c r="L87">
        <v>1</v>
      </c>
      <c r="M87">
        <v>0</v>
      </c>
      <c r="N87">
        <v>0</v>
      </c>
      <c r="O87">
        <v>0</v>
      </c>
      <c r="P87" t="s">
        <v>181</v>
      </c>
      <c r="Q87" t="s">
        <v>182</v>
      </c>
      <c r="R87" t="s">
        <v>158</v>
      </c>
      <c r="S87" t="s">
        <v>159</v>
      </c>
      <c r="T87" t="s">
        <v>36</v>
      </c>
      <c r="U87" t="s">
        <v>37</v>
      </c>
      <c r="V87">
        <v>27</v>
      </c>
      <c r="W87" t="s">
        <v>38</v>
      </c>
    </row>
    <row r="88" spans="1:23">
      <c r="A88" t="s">
        <v>23</v>
      </c>
      <c r="B88" t="s">
        <v>24</v>
      </c>
      <c r="C88" t="s">
        <v>25</v>
      </c>
      <c r="D88" t="s">
        <v>26</v>
      </c>
      <c r="E88" t="s">
        <v>27</v>
      </c>
      <c r="F88" t="s">
        <v>28</v>
      </c>
      <c r="G88" t="s">
        <v>29</v>
      </c>
      <c r="H88" t="s">
        <v>69</v>
      </c>
      <c r="I88" t="s">
        <v>70</v>
      </c>
      <c r="J88">
        <v>909.38657860000001</v>
      </c>
      <c r="K88">
        <v>5</v>
      </c>
      <c r="L88">
        <v>0.99199999999999999</v>
      </c>
      <c r="M88">
        <v>0</v>
      </c>
      <c r="N88">
        <v>0</v>
      </c>
      <c r="O88">
        <v>0</v>
      </c>
      <c r="P88" t="s">
        <v>181</v>
      </c>
      <c r="Q88" t="s">
        <v>182</v>
      </c>
      <c r="R88" t="s">
        <v>158</v>
      </c>
      <c r="S88" t="s">
        <v>159</v>
      </c>
      <c r="T88" t="s">
        <v>36</v>
      </c>
      <c r="U88" t="s">
        <v>37</v>
      </c>
      <c r="V88">
        <v>27</v>
      </c>
      <c r="W88" t="s">
        <v>38</v>
      </c>
    </row>
    <row r="89" spans="1:23">
      <c r="A89" t="s">
        <v>23</v>
      </c>
      <c r="B89" t="s">
        <v>24</v>
      </c>
      <c r="C89" t="s">
        <v>25</v>
      </c>
      <c r="D89" t="s">
        <v>26</v>
      </c>
      <c r="E89" t="s">
        <v>27</v>
      </c>
      <c r="F89" t="s">
        <v>28</v>
      </c>
      <c r="G89" t="s">
        <v>29</v>
      </c>
      <c r="H89" t="s">
        <v>187</v>
      </c>
      <c r="I89" t="s">
        <v>188</v>
      </c>
      <c r="J89">
        <v>2007.35</v>
      </c>
      <c r="K89">
        <v>1</v>
      </c>
      <c r="L89">
        <v>1</v>
      </c>
      <c r="M89">
        <v>0</v>
      </c>
      <c r="N89">
        <v>0</v>
      </c>
      <c r="O89">
        <v>0</v>
      </c>
      <c r="P89" t="s">
        <v>181</v>
      </c>
      <c r="Q89" t="s">
        <v>182</v>
      </c>
      <c r="R89" t="s">
        <v>158</v>
      </c>
      <c r="S89" t="s">
        <v>159</v>
      </c>
      <c r="T89" t="s">
        <v>36</v>
      </c>
      <c r="U89" t="s">
        <v>37</v>
      </c>
      <c r="V89">
        <v>27</v>
      </c>
      <c r="W89" t="s">
        <v>38</v>
      </c>
    </row>
    <row r="90" spans="1:23">
      <c r="A90" t="s">
        <v>23</v>
      </c>
      <c r="B90" t="s">
        <v>24</v>
      </c>
      <c r="C90" t="s">
        <v>25</v>
      </c>
      <c r="D90" t="s">
        <v>26</v>
      </c>
      <c r="E90" t="s">
        <v>27</v>
      </c>
      <c r="F90" t="s">
        <v>28</v>
      </c>
      <c r="G90" t="s">
        <v>29</v>
      </c>
      <c r="H90" t="s">
        <v>189</v>
      </c>
      <c r="I90" t="s">
        <v>190</v>
      </c>
      <c r="J90">
        <v>21.958738690000001</v>
      </c>
      <c r="K90">
        <v>1</v>
      </c>
      <c r="L90">
        <v>0.86</v>
      </c>
      <c r="M90">
        <v>0</v>
      </c>
      <c r="N90">
        <v>0</v>
      </c>
      <c r="O90">
        <v>0</v>
      </c>
      <c r="P90" t="s">
        <v>181</v>
      </c>
      <c r="Q90" t="s">
        <v>182</v>
      </c>
      <c r="R90" t="s">
        <v>158</v>
      </c>
      <c r="S90" t="s">
        <v>159</v>
      </c>
      <c r="T90" t="s">
        <v>36</v>
      </c>
      <c r="U90" t="s">
        <v>37</v>
      </c>
      <c r="V90">
        <v>27</v>
      </c>
      <c r="W90" t="s">
        <v>38</v>
      </c>
    </row>
    <row r="91" spans="1:23">
      <c r="A91" t="s">
        <v>23</v>
      </c>
      <c r="B91" t="s">
        <v>24</v>
      </c>
      <c r="C91" t="s">
        <v>25</v>
      </c>
      <c r="D91" t="s">
        <v>26</v>
      </c>
      <c r="E91" t="s">
        <v>27</v>
      </c>
      <c r="F91" t="s">
        <v>28</v>
      </c>
      <c r="G91" t="s">
        <v>29</v>
      </c>
      <c r="H91" t="s">
        <v>152</v>
      </c>
      <c r="I91" t="s">
        <v>153</v>
      </c>
      <c r="J91">
        <v>3506.6201071999999</v>
      </c>
      <c r="K91">
        <v>7</v>
      </c>
      <c r="L91">
        <v>0.97699999999999998</v>
      </c>
      <c r="M91">
        <v>0</v>
      </c>
      <c r="N91">
        <v>0</v>
      </c>
      <c r="O91">
        <v>0</v>
      </c>
      <c r="P91" t="s">
        <v>181</v>
      </c>
      <c r="Q91" t="s">
        <v>182</v>
      </c>
      <c r="R91" t="s">
        <v>158</v>
      </c>
      <c r="S91" t="s">
        <v>159</v>
      </c>
      <c r="T91" t="s">
        <v>36</v>
      </c>
      <c r="U91" t="s">
        <v>37</v>
      </c>
      <c r="V91">
        <v>27</v>
      </c>
      <c r="W91" t="s">
        <v>38</v>
      </c>
    </row>
    <row r="92" spans="1:23">
      <c r="A92" t="s">
        <v>23</v>
      </c>
      <c r="B92" t="s">
        <v>24</v>
      </c>
      <c r="C92" t="s">
        <v>25</v>
      </c>
      <c r="D92" t="s">
        <v>26</v>
      </c>
      <c r="E92" t="s">
        <v>27</v>
      </c>
      <c r="F92" t="s">
        <v>28</v>
      </c>
      <c r="G92" t="s">
        <v>29</v>
      </c>
      <c r="H92" t="s">
        <v>191</v>
      </c>
      <c r="I92" t="s">
        <v>192</v>
      </c>
      <c r="J92">
        <v>71.080161820000001</v>
      </c>
      <c r="K92">
        <v>1</v>
      </c>
      <c r="L92">
        <v>0.86599999999999999</v>
      </c>
      <c r="M92">
        <v>0</v>
      </c>
      <c r="N92">
        <v>0</v>
      </c>
      <c r="O92">
        <v>0</v>
      </c>
      <c r="P92" t="s">
        <v>181</v>
      </c>
      <c r="Q92" t="s">
        <v>182</v>
      </c>
      <c r="R92" t="s">
        <v>158</v>
      </c>
      <c r="S92" t="s">
        <v>159</v>
      </c>
      <c r="T92" t="s">
        <v>36</v>
      </c>
      <c r="U92" t="s">
        <v>37</v>
      </c>
      <c r="V92">
        <v>27</v>
      </c>
      <c r="W92" t="s">
        <v>38</v>
      </c>
    </row>
    <row r="93" spans="1:23">
      <c r="A93" t="s">
        <v>23</v>
      </c>
      <c r="B93" t="s">
        <v>24</v>
      </c>
      <c r="C93" t="s">
        <v>25</v>
      </c>
      <c r="D93" t="s">
        <v>26</v>
      </c>
      <c r="E93" t="s">
        <v>27</v>
      </c>
      <c r="F93" t="s">
        <v>28</v>
      </c>
      <c r="G93" t="s">
        <v>29</v>
      </c>
      <c r="H93" t="s">
        <v>193</v>
      </c>
      <c r="I93" t="s">
        <v>194</v>
      </c>
      <c r="J93">
        <v>2.0069894810000002</v>
      </c>
      <c r="K93">
        <v>1</v>
      </c>
      <c r="L93">
        <v>0.91300000000000003</v>
      </c>
      <c r="M93">
        <v>0</v>
      </c>
      <c r="N93">
        <v>0</v>
      </c>
      <c r="O93">
        <v>0</v>
      </c>
      <c r="P93" t="s">
        <v>181</v>
      </c>
      <c r="Q93" t="s">
        <v>182</v>
      </c>
      <c r="R93" t="s">
        <v>158</v>
      </c>
      <c r="S93" t="s">
        <v>159</v>
      </c>
      <c r="T93" t="s">
        <v>36</v>
      </c>
      <c r="U93" t="s">
        <v>37</v>
      </c>
      <c r="V93">
        <v>27</v>
      </c>
      <c r="W93" t="s">
        <v>38</v>
      </c>
    </row>
    <row r="94" spans="1:23">
      <c r="A94" t="s">
        <v>23</v>
      </c>
      <c r="B94" t="s">
        <v>24</v>
      </c>
      <c r="C94" t="s">
        <v>25</v>
      </c>
      <c r="D94" t="s">
        <v>26</v>
      </c>
      <c r="E94" t="s">
        <v>27</v>
      </c>
      <c r="F94" t="s">
        <v>28</v>
      </c>
      <c r="G94" t="s">
        <v>29</v>
      </c>
      <c r="H94" t="s">
        <v>195</v>
      </c>
      <c r="I94" t="s">
        <v>196</v>
      </c>
      <c r="J94">
        <v>822.09053474999996</v>
      </c>
      <c r="K94">
        <v>2</v>
      </c>
      <c r="L94">
        <v>0.95099999999999996</v>
      </c>
      <c r="M94">
        <v>0</v>
      </c>
      <c r="N94">
        <v>0</v>
      </c>
      <c r="O94">
        <v>0</v>
      </c>
      <c r="P94" t="s">
        <v>181</v>
      </c>
      <c r="Q94" t="s">
        <v>182</v>
      </c>
      <c r="R94" t="s">
        <v>158</v>
      </c>
      <c r="S94" t="s">
        <v>159</v>
      </c>
      <c r="T94" t="s">
        <v>36</v>
      </c>
      <c r="U94" t="s">
        <v>37</v>
      </c>
      <c r="V94">
        <v>27</v>
      </c>
      <c r="W94" t="s">
        <v>38</v>
      </c>
    </row>
    <row r="95" spans="1:23">
      <c r="A95" t="s">
        <v>23</v>
      </c>
      <c r="B95" t="s">
        <v>24</v>
      </c>
      <c r="C95" t="s">
        <v>25</v>
      </c>
      <c r="D95" t="s">
        <v>39</v>
      </c>
      <c r="E95" t="s">
        <v>40</v>
      </c>
      <c r="F95" t="s">
        <v>41</v>
      </c>
      <c r="G95" t="s">
        <v>42</v>
      </c>
      <c r="I95" t="s">
        <v>43</v>
      </c>
      <c r="J95">
        <v>0</v>
      </c>
      <c r="K95">
        <v>0</v>
      </c>
      <c r="L95">
        <v>0</v>
      </c>
      <c r="M95">
        <v>0</v>
      </c>
      <c r="N95">
        <v>0</v>
      </c>
      <c r="O95">
        <v>1</v>
      </c>
      <c r="P95" t="s">
        <v>197</v>
      </c>
      <c r="Q95" t="s">
        <v>198</v>
      </c>
      <c r="R95" t="s">
        <v>84</v>
      </c>
      <c r="S95" t="s">
        <v>85</v>
      </c>
      <c r="T95" t="s">
        <v>36</v>
      </c>
      <c r="U95" t="s">
        <v>37</v>
      </c>
      <c r="V95">
        <v>27</v>
      </c>
      <c r="W95" t="s">
        <v>38</v>
      </c>
    </row>
    <row r="96" spans="1:23">
      <c r="A96" t="s">
        <v>23</v>
      </c>
      <c r="B96" t="s">
        <v>24</v>
      </c>
      <c r="C96" t="s">
        <v>25</v>
      </c>
      <c r="D96" t="s">
        <v>46</v>
      </c>
      <c r="E96" t="s">
        <v>47</v>
      </c>
      <c r="F96" t="s">
        <v>48</v>
      </c>
      <c r="G96" t="s">
        <v>47</v>
      </c>
      <c r="I96" t="s">
        <v>43</v>
      </c>
      <c r="J96">
        <v>322.93187549999999</v>
      </c>
      <c r="K96">
        <v>62</v>
      </c>
      <c r="L96">
        <v>0.82899999999999996</v>
      </c>
      <c r="M96">
        <v>0</v>
      </c>
      <c r="N96">
        <v>0</v>
      </c>
      <c r="O96">
        <v>0</v>
      </c>
      <c r="P96" t="s">
        <v>197</v>
      </c>
      <c r="Q96" t="s">
        <v>198</v>
      </c>
      <c r="R96" t="s">
        <v>84</v>
      </c>
      <c r="S96" t="s">
        <v>85</v>
      </c>
      <c r="T96" t="s">
        <v>36</v>
      </c>
      <c r="U96" t="s">
        <v>37</v>
      </c>
      <c r="V96">
        <v>27</v>
      </c>
      <c r="W96" t="s">
        <v>38</v>
      </c>
    </row>
    <row r="97" spans="1:23">
      <c r="A97" t="s">
        <v>23</v>
      </c>
      <c r="B97" t="s">
        <v>24</v>
      </c>
      <c r="C97" t="s">
        <v>25</v>
      </c>
      <c r="D97" t="s">
        <v>39</v>
      </c>
      <c r="E97" t="s">
        <v>40</v>
      </c>
      <c r="F97" t="s">
        <v>41</v>
      </c>
      <c r="G97" t="s">
        <v>42</v>
      </c>
      <c r="I97" t="s">
        <v>43</v>
      </c>
      <c r="J97">
        <v>0</v>
      </c>
      <c r="K97">
        <v>0</v>
      </c>
      <c r="L97">
        <v>0</v>
      </c>
      <c r="M97">
        <v>0</v>
      </c>
      <c r="N97">
        <v>0</v>
      </c>
      <c r="O97">
        <v>1</v>
      </c>
      <c r="P97" t="s">
        <v>199</v>
      </c>
      <c r="Q97" t="s">
        <v>200</v>
      </c>
      <c r="R97" t="s">
        <v>201</v>
      </c>
      <c r="S97" t="s">
        <v>202</v>
      </c>
      <c r="T97" t="s">
        <v>36</v>
      </c>
      <c r="U97" t="s">
        <v>37</v>
      </c>
      <c r="V97">
        <v>27</v>
      </c>
      <c r="W97" t="s">
        <v>38</v>
      </c>
    </row>
    <row r="98" spans="1:23">
      <c r="A98" t="s">
        <v>23</v>
      </c>
      <c r="B98" t="s">
        <v>24</v>
      </c>
      <c r="C98" t="s">
        <v>25</v>
      </c>
      <c r="D98" t="s">
        <v>46</v>
      </c>
      <c r="E98" t="s">
        <v>47</v>
      </c>
      <c r="F98" t="s">
        <v>48</v>
      </c>
      <c r="G98" t="s">
        <v>47</v>
      </c>
      <c r="I98" t="s">
        <v>43</v>
      </c>
      <c r="J98">
        <v>490.30225689999997</v>
      </c>
      <c r="K98">
        <v>98</v>
      </c>
      <c r="L98">
        <v>0.81100000000000005</v>
      </c>
      <c r="M98">
        <v>0</v>
      </c>
      <c r="N98">
        <v>0</v>
      </c>
      <c r="O98">
        <v>0</v>
      </c>
      <c r="P98" t="s">
        <v>199</v>
      </c>
      <c r="Q98" t="s">
        <v>200</v>
      </c>
      <c r="R98" t="s">
        <v>201</v>
      </c>
      <c r="S98" t="s">
        <v>202</v>
      </c>
      <c r="T98" t="s">
        <v>36</v>
      </c>
      <c r="U98" t="s">
        <v>37</v>
      </c>
      <c r="V98">
        <v>27</v>
      </c>
      <c r="W98" t="s">
        <v>38</v>
      </c>
    </row>
    <row r="99" spans="1:23">
      <c r="A99" t="s">
        <v>23</v>
      </c>
      <c r="B99" t="s">
        <v>24</v>
      </c>
      <c r="C99" t="s">
        <v>25</v>
      </c>
      <c r="D99" t="s">
        <v>46</v>
      </c>
      <c r="E99" t="s">
        <v>47</v>
      </c>
      <c r="F99" t="s">
        <v>48</v>
      </c>
      <c r="G99" t="s">
        <v>47</v>
      </c>
      <c r="I99" t="s">
        <v>43</v>
      </c>
      <c r="J99">
        <v>537.99300410000001</v>
      </c>
      <c r="K99">
        <v>73</v>
      </c>
      <c r="L99">
        <v>0.83399999999999996</v>
      </c>
      <c r="M99">
        <v>0</v>
      </c>
      <c r="N99">
        <v>0</v>
      </c>
      <c r="O99">
        <v>0</v>
      </c>
      <c r="P99" t="s">
        <v>203</v>
      </c>
      <c r="Q99" t="s">
        <v>204</v>
      </c>
      <c r="R99" t="s">
        <v>168</v>
      </c>
      <c r="S99" t="s">
        <v>169</v>
      </c>
      <c r="T99" t="s">
        <v>36</v>
      </c>
      <c r="U99" t="s">
        <v>37</v>
      </c>
      <c r="V99">
        <v>27</v>
      </c>
      <c r="W99" t="s">
        <v>38</v>
      </c>
    </row>
    <row r="100" spans="1:23">
      <c r="A100" t="s">
        <v>23</v>
      </c>
      <c r="B100" t="s">
        <v>24</v>
      </c>
      <c r="C100" t="s">
        <v>25</v>
      </c>
      <c r="D100" t="s">
        <v>26</v>
      </c>
      <c r="E100" t="s">
        <v>27</v>
      </c>
      <c r="F100" t="s">
        <v>28</v>
      </c>
      <c r="G100" t="s">
        <v>29</v>
      </c>
      <c r="H100" t="s">
        <v>148</v>
      </c>
      <c r="I100" t="s">
        <v>149</v>
      </c>
      <c r="J100">
        <v>300.32115759999999</v>
      </c>
      <c r="K100">
        <v>2</v>
      </c>
      <c r="L100">
        <v>1</v>
      </c>
      <c r="M100">
        <v>0</v>
      </c>
      <c r="N100">
        <v>0</v>
      </c>
      <c r="O100">
        <v>0</v>
      </c>
      <c r="P100" t="s">
        <v>205</v>
      </c>
      <c r="Q100" t="s">
        <v>206</v>
      </c>
      <c r="R100" t="s">
        <v>67</v>
      </c>
      <c r="S100" t="s">
        <v>68</v>
      </c>
      <c r="T100" t="s">
        <v>36</v>
      </c>
      <c r="U100" t="s">
        <v>37</v>
      </c>
      <c r="V100">
        <v>27</v>
      </c>
      <c r="W100" t="s">
        <v>38</v>
      </c>
    </row>
    <row r="101" spans="1:23">
      <c r="A101" t="s">
        <v>23</v>
      </c>
      <c r="B101" t="s">
        <v>24</v>
      </c>
      <c r="C101" t="s">
        <v>25</v>
      </c>
      <c r="D101" t="s">
        <v>46</v>
      </c>
      <c r="E101" t="s">
        <v>47</v>
      </c>
      <c r="F101" t="s">
        <v>48</v>
      </c>
      <c r="G101" t="s">
        <v>47</v>
      </c>
      <c r="I101" t="s">
        <v>43</v>
      </c>
      <c r="J101">
        <v>256.55644439999998</v>
      </c>
      <c r="K101">
        <v>49</v>
      </c>
      <c r="L101">
        <v>0.79200000000000004</v>
      </c>
      <c r="M101">
        <v>0</v>
      </c>
      <c r="N101">
        <v>0</v>
      </c>
      <c r="O101">
        <v>0</v>
      </c>
      <c r="P101" t="s">
        <v>207</v>
      </c>
      <c r="Q101" t="s">
        <v>208</v>
      </c>
      <c r="R101" t="s">
        <v>67</v>
      </c>
      <c r="S101" t="s">
        <v>68</v>
      </c>
      <c r="T101" t="s">
        <v>36</v>
      </c>
      <c r="U101" t="s">
        <v>37</v>
      </c>
      <c r="V101">
        <v>27</v>
      </c>
      <c r="W101" t="s">
        <v>38</v>
      </c>
    </row>
    <row r="102" spans="1:23">
      <c r="A102" t="s">
        <v>23</v>
      </c>
      <c r="B102" t="s">
        <v>24</v>
      </c>
      <c r="C102" t="s">
        <v>25</v>
      </c>
      <c r="D102" t="s">
        <v>39</v>
      </c>
      <c r="E102" t="s">
        <v>40</v>
      </c>
      <c r="F102" t="s">
        <v>28</v>
      </c>
      <c r="G102" t="s">
        <v>29</v>
      </c>
      <c r="I102" t="s">
        <v>43</v>
      </c>
      <c r="J102">
        <v>0</v>
      </c>
      <c r="K102">
        <v>0</v>
      </c>
      <c r="L102">
        <v>0</v>
      </c>
      <c r="M102">
        <v>0</v>
      </c>
      <c r="N102">
        <v>0</v>
      </c>
      <c r="O102">
        <v>1</v>
      </c>
      <c r="P102" t="s">
        <v>209</v>
      </c>
      <c r="Q102" t="s">
        <v>210</v>
      </c>
      <c r="R102" t="s">
        <v>84</v>
      </c>
      <c r="S102" t="s">
        <v>85</v>
      </c>
      <c r="T102" t="s">
        <v>36</v>
      </c>
      <c r="U102" t="s">
        <v>37</v>
      </c>
      <c r="V102">
        <v>27</v>
      </c>
      <c r="W102" t="s">
        <v>38</v>
      </c>
    </row>
    <row r="103" spans="1:23">
      <c r="A103" t="s">
        <v>23</v>
      </c>
      <c r="B103" t="s">
        <v>24</v>
      </c>
      <c r="C103" t="s">
        <v>25</v>
      </c>
      <c r="D103" t="s">
        <v>46</v>
      </c>
      <c r="E103" t="s">
        <v>47</v>
      </c>
      <c r="F103" t="s">
        <v>48</v>
      </c>
      <c r="G103" t="s">
        <v>47</v>
      </c>
      <c r="I103" t="s">
        <v>43</v>
      </c>
      <c r="J103">
        <v>241.02355320000001</v>
      </c>
      <c r="K103">
        <v>42</v>
      </c>
      <c r="L103">
        <v>0.80900000000000005</v>
      </c>
      <c r="M103">
        <v>0</v>
      </c>
      <c r="N103">
        <v>0</v>
      </c>
      <c r="O103">
        <v>0</v>
      </c>
      <c r="P103" t="s">
        <v>209</v>
      </c>
      <c r="Q103" t="s">
        <v>210</v>
      </c>
      <c r="R103" t="s">
        <v>84</v>
      </c>
      <c r="S103" t="s">
        <v>85</v>
      </c>
      <c r="T103" t="s">
        <v>36</v>
      </c>
      <c r="U103" t="s">
        <v>37</v>
      </c>
      <c r="V103">
        <v>27</v>
      </c>
      <c r="W103" t="s">
        <v>38</v>
      </c>
    </row>
    <row r="104" spans="1:23">
      <c r="A104" t="s">
        <v>23</v>
      </c>
      <c r="B104" t="s">
        <v>24</v>
      </c>
      <c r="C104" t="s">
        <v>25</v>
      </c>
      <c r="D104" t="s">
        <v>46</v>
      </c>
      <c r="E104" t="s">
        <v>47</v>
      </c>
      <c r="F104" t="s">
        <v>48</v>
      </c>
      <c r="G104" t="s">
        <v>47</v>
      </c>
      <c r="I104" t="s">
        <v>43</v>
      </c>
      <c r="J104">
        <v>1732.5232579999999</v>
      </c>
      <c r="K104">
        <v>244</v>
      </c>
      <c r="L104">
        <v>0.84599999999999997</v>
      </c>
      <c r="M104">
        <v>0</v>
      </c>
      <c r="N104">
        <v>0</v>
      </c>
      <c r="O104">
        <v>0</v>
      </c>
      <c r="P104" t="s">
        <v>211</v>
      </c>
      <c r="Q104" t="s">
        <v>212</v>
      </c>
      <c r="R104" t="s">
        <v>34</v>
      </c>
      <c r="S104" t="s">
        <v>35</v>
      </c>
      <c r="T104" t="s">
        <v>36</v>
      </c>
      <c r="U104" t="s">
        <v>37</v>
      </c>
      <c r="V104">
        <v>27</v>
      </c>
      <c r="W104" t="s">
        <v>38</v>
      </c>
    </row>
    <row r="105" spans="1:23">
      <c r="A105" t="s">
        <v>23</v>
      </c>
      <c r="B105" t="s">
        <v>24</v>
      </c>
      <c r="C105" t="s">
        <v>25</v>
      </c>
      <c r="D105" t="s">
        <v>39</v>
      </c>
      <c r="E105" t="s">
        <v>40</v>
      </c>
      <c r="F105" t="s">
        <v>28</v>
      </c>
      <c r="G105" t="s">
        <v>29</v>
      </c>
      <c r="I105" t="s">
        <v>43</v>
      </c>
      <c r="J105">
        <v>0</v>
      </c>
      <c r="K105">
        <v>0</v>
      </c>
      <c r="L105">
        <v>0</v>
      </c>
      <c r="M105">
        <v>0</v>
      </c>
      <c r="N105">
        <v>0</v>
      </c>
      <c r="O105">
        <v>1</v>
      </c>
      <c r="P105" t="s">
        <v>213</v>
      </c>
      <c r="Q105" t="s">
        <v>214</v>
      </c>
      <c r="R105" t="s">
        <v>201</v>
      </c>
      <c r="S105" t="s">
        <v>202</v>
      </c>
      <c r="T105" t="s">
        <v>36</v>
      </c>
      <c r="U105" t="s">
        <v>37</v>
      </c>
      <c r="V105">
        <v>27</v>
      </c>
      <c r="W105" t="s">
        <v>38</v>
      </c>
    </row>
    <row r="106" spans="1:23">
      <c r="A106" t="s">
        <v>23</v>
      </c>
      <c r="B106" t="s">
        <v>24</v>
      </c>
      <c r="C106" t="s">
        <v>25</v>
      </c>
      <c r="D106" t="s">
        <v>39</v>
      </c>
      <c r="E106" t="s">
        <v>40</v>
      </c>
      <c r="F106" t="s">
        <v>53</v>
      </c>
      <c r="G106" t="s">
        <v>54</v>
      </c>
      <c r="I106" t="s">
        <v>43</v>
      </c>
      <c r="J106">
        <v>0</v>
      </c>
      <c r="K106">
        <v>0</v>
      </c>
      <c r="L106">
        <v>0</v>
      </c>
      <c r="M106">
        <v>0</v>
      </c>
      <c r="N106">
        <v>0</v>
      </c>
      <c r="O106">
        <v>1</v>
      </c>
      <c r="P106" t="s">
        <v>215</v>
      </c>
      <c r="Q106" t="s">
        <v>216</v>
      </c>
      <c r="R106" t="s">
        <v>100</v>
      </c>
      <c r="S106" t="s">
        <v>101</v>
      </c>
      <c r="T106" t="s">
        <v>36</v>
      </c>
      <c r="U106" t="s">
        <v>37</v>
      </c>
      <c r="V106">
        <v>27</v>
      </c>
      <c r="W106" t="s">
        <v>38</v>
      </c>
    </row>
    <row r="107" spans="1:23">
      <c r="A107" t="s">
        <v>23</v>
      </c>
      <c r="B107" t="s">
        <v>24</v>
      </c>
      <c r="C107" t="s">
        <v>25</v>
      </c>
      <c r="D107" t="s">
        <v>39</v>
      </c>
      <c r="E107" t="s">
        <v>40</v>
      </c>
      <c r="F107" t="s">
        <v>28</v>
      </c>
      <c r="G107" t="s">
        <v>29</v>
      </c>
      <c r="I107" t="s">
        <v>43</v>
      </c>
      <c r="J107">
        <v>72.243237629999996</v>
      </c>
      <c r="K107">
        <v>20</v>
      </c>
      <c r="L107">
        <v>0.85499999999999998</v>
      </c>
      <c r="M107">
        <v>0</v>
      </c>
      <c r="N107">
        <v>0</v>
      </c>
      <c r="O107">
        <v>0</v>
      </c>
      <c r="P107" t="s">
        <v>215</v>
      </c>
      <c r="Q107" t="s">
        <v>216</v>
      </c>
      <c r="R107" t="s">
        <v>100</v>
      </c>
      <c r="S107" t="s">
        <v>101</v>
      </c>
      <c r="T107" t="s">
        <v>36</v>
      </c>
      <c r="U107" t="s">
        <v>37</v>
      </c>
      <c r="V107">
        <v>27</v>
      </c>
      <c r="W107" t="s">
        <v>38</v>
      </c>
    </row>
    <row r="108" spans="1:23">
      <c r="A108" t="s">
        <v>23</v>
      </c>
      <c r="B108" t="s">
        <v>24</v>
      </c>
      <c r="C108" t="s">
        <v>25</v>
      </c>
      <c r="D108" t="s">
        <v>46</v>
      </c>
      <c r="E108" t="s">
        <v>47</v>
      </c>
      <c r="F108" t="s">
        <v>48</v>
      </c>
      <c r="G108" t="s">
        <v>47</v>
      </c>
      <c r="I108" t="s">
        <v>43</v>
      </c>
      <c r="J108">
        <v>330.90082169999999</v>
      </c>
      <c r="K108">
        <v>49</v>
      </c>
      <c r="L108">
        <v>0.73499999999999999</v>
      </c>
      <c r="M108">
        <v>0</v>
      </c>
      <c r="N108">
        <v>0</v>
      </c>
      <c r="O108">
        <v>0</v>
      </c>
      <c r="P108" t="s">
        <v>217</v>
      </c>
      <c r="Q108" t="s">
        <v>218</v>
      </c>
      <c r="R108" t="s">
        <v>51</v>
      </c>
      <c r="S108" t="s">
        <v>52</v>
      </c>
      <c r="T108" t="s">
        <v>36</v>
      </c>
      <c r="U108" t="s">
        <v>37</v>
      </c>
      <c r="V108">
        <v>27</v>
      </c>
      <c r="W108" t="s">
        <v>38</v>
      </c>
    </row>
    <row r="109" spans="1:23">
      <c r="A109" t="s">
        <v>23</v>
      </c>
      <c r="B109" t="s">
        <v>24</v>
      </c>
      <c r="C109" t="s">
        <v>25</v>
      </c>
      <c r="D109" t="s">
        <v>26</v>
      </c>
      <c r="E109" t="s">
        <v>27</v>
      </c>
      <c r="F109" t="s">
        <v>28</v>
      </c>
      <c r="G109" t="s">
        <v>29</v>
      </c>
      <c r="H109" t="s">
        <v>193</v>
      </c>
      <c r="I109" t="s">
        <v>194</v>
      </c>
      <c r="J109">
        <v>234.2278331</v>
      </c>
      <c r="K109">
        <v>1</v>
      </c>
      <c r="L109">
        <v>0.91</v>
      </c>
      <c r="M109">
        <v>0</v>
      </c>
      <c r="N109">
        <v>0</v>
      </c>
      <c r="O109">
        <v>0</v>
      </c>
      <c r="P109" t="s">
        <v>219</v>
      </c>
      <c r="Q109" t="s">
        <v>220</v>
      </c>
      <c r="R109" t="s">
        <v>120</v>
      </c>
      <c r="S109" t="s">
        <v>121</v>
      </c>
      <c r="T109" t="s">
        <v>36</v>
      </c>
      <c r="U109" t="s">
        <v>37</v>
      </c>
      <c r="V109">
        <v>27</v>
      </c>
      <c r="W109" t="s">
        <v>38</v>
      </c>
    </row>
    <row r="110" spans="1:23">
      <c r="A110" t="s">
        <v>23</v>
      </c>
      <c r="B110" t="s">
        <v>24</v>
      </c>
      <c r="C110" t="s">
        <v>25</v>
      </c>
      <c r="D110" t="s">
        <v>39</v>
      </c>
      <c r="E110" t="s">
        <v>40</v>
      </c>
      <c r="F110" t="s">
        <v>44</v>
      </c>
      <c r="G110" t="s">
        <v>45</v>
      </c>
      <c r="I110" t="s">
        <v>43</v>
      </c>
      <c r="J110">
        <v>0</v>
      </c>
      <c r="K110">
        <v>0</v>
      </c>
      <c r="L110">
        <v>0</v>
      </c>
      <c r="M110">
        <v>0</v>
      </c>
      <c r="N110">
        <v>0</v>
      </c>
      <c r="O110">
        <v>1</v>
      </c>
      <c r="P110" t="s">
        <v>219</v>
      </c>
      <c r="Q110" t="s">
        <v>220</v>
      </c>
      <c r="R110" t="s">
        <v>120</v>
      </c>
      <c r="S110" t="s">
        <v>121</v>
      </c>
      <c r="T110" t="s">
        <v>36</v>
      </c>
      <c r="U110" t="s">
        <v>37</v>
      </c>
      <c r="V110">
        <v>27</v>
      </c>
      <c r="W110" t="s">
        <v>38</v>
      </c>
    </row>
    <row r="111" spans="1:23">
      <c r="A111" t="s">
        <v>23</v>
      </c>
      <c r="B111" t="s">
        <v>24</v>
      </c>
      <c r="C111" t="s">
        <v>25</v>
      </c>
      <c r="D111" t="s">
        <v>46</v>
      </c>
      <c r="E111" t="s">
        <v>47</v>
      </c>
      <c r="F111" t="s">
        <v>48</v>
      </c>
      <c r="G111" t="s">
        <v>47</v>
      </c>
      <c r="I111" t="s">
        <v>43</v>
      </c>
      <c r="J111">
        <v>550.02927209999996</v>
      </c>
      <c r="K111">
        <v>110</v>
      </c>
      <c r="L111">
        <v>0.77100000000000002</v>
      </c>
      <c r="M111">
        <v>0</v>
      </c>
      <c r="N111">
        <v>0</v>
      </c>
      <c r="O111">
        <v>0</v>
      </c>
      <c r="P111" t="s">
        <v>219</v>
      </c>
      <c r="Q111" t="s">
        <v>220</v>
      </c>
      <c r="R111" t="s">
        <v>120</v>
      </c>
      <c r="S111" t="s">
        <v>121</v>
      </c>
      <c r="T111" t="s">
        <v>36</v>
      </c>
      <c r="U111" t="s">
        <v>37</v>
      </c>
      <c r="V111">
        <v>27</v>
      </c>
      <c r="W111" t="s">
        <v>38</v>
      </c>
    </row>
    <row r="112" spans="1:23">
      <c r="A112" t="s">
        <v>23</v>
      </c>
      <c r="B112" t="s">
        <v>24</v>
      </c>
      <c r="C112" t="s">
        <v>25</v>
      </c>
      <c r="D112" t="s">
        <v>26</v>
      </c>
      <c r="E112" t="s">
        <v>27</v>
      </c>
      <c r="F112" t="s">
        <v>41</v>
      </c>
      <c r="G112" t="s">
        <v>42</v>
      </c>
      <c r="H112" t="s">
        <v>161</v>
      </c>
      <c r="I112" t="s">
        <v>43</v>
      </c>
      <c r="J112">
        <v>113.00663530999999</v>
      </c>
      <c r="K112">
        <v>3</v>
      </c>
      <c r="L112">
        <v>0.93500000000000005</v>
      </c>
      <c r="M112">
        <v>0</v>
      </c>
      <c r="N112">
        <v>0</v>
      </c>
      <c r="O112">
        <v>0</v>
      </c>
      <c r="P112" t="s">
        <v>221</v>
      </c>
      <c r="Q112" t="s">
        <v>222</v>
      </c>
      <c r="R112" t="s">
        <v>100</v>
      </c>
      <c r="S112" t="s">
        <v>101</v>
      </c>
      <c r="T112" t="s">
        <v>36</v>
      </c>
      <c r="U112" t="s">
        <v>37</v>
      </c>
      <c r="V112">
        <v>27</v>
      </c>
      <c r="W112" t="s">
        <v>38</v>
      </c>
    </row>
    <row r="113" spans="1:23">
      <c r="A113" t="s">
        <v>23</v>
      </c>
      <c r="B113" t="s">
        <v>24</v>
      </c>
      <c r="C113" t="s">
        <v>25</v>
      </c>
      <c r="D113" t="s">
        <v>26</v>
      </c>
      <c r="E113" t="s">
        <v>27</v>
      </c>
      <c r="F113" t="s">
        <v>53</v>
      </c>
      <c r="G113" t="s">
        <v>54</v>
      </c>
      <c r="H113" t="s">
        <v>55</v>
      </c>
      <c r="I113" t="s">
        <v>56</v>
      </c>
      <c r="J113">
        <v>15383.51104263</v>
      </c>
      <c r="K113">
        <v>15</v>
      </c>
      <c r="L113">
        <v>0.95499999999999996</v>
      </c>
      <c r="M113">
        <v>0</v>
      </c>
      <c r="N113">
        <v>0</v>
      </c>
      <c r="O113">
        <v>0</v>
      </c>
      <c r="P113" t="s">
        <v>221</v>
      </c>
      <c r="Q113" t="s">
        <v>222</v>
      </c>
      <c r="R113" t="s">
        <v>100</v>
      </c>
      <c r="S113" t="s">
        <v>101</v>
      </c>
      <c r="T113" t="s">
        <v>36</v>
      </c>
      <c r="U113" t="s">
        <v>37</v>
      </c>
      <c r="V113">
        <v>27</v>
      </c>
      <c r="W113" t="s">
        <v>38</v>
      </c>
    </row>
    <row r="114" spans="1:23">
      <c r="A114" t="s">
        <v>23</v>
      </c>
      <c r="B114" t="s">
        <v>24</v>
      </c>
      <c r="C114" t="s">
        <v>25</v>
      </c>
      <c r="D114" t="s">
        <v>26</v>
      </c>
      <c r="E114" t="s">
        <v>27</v>
      </c>
      <c r="F114" t="s">
        <v>53</v>
      </c>
      <c r="G114" t="s">
        <v>54</v>
      </c>
      <c r="H114" t="s">
        <v>96</v>
      </c>
      <c r="I114" t="s">
        <v>97</v>
      </c>
      <c r="J114">
        <v>4812.9695000000002</v>
      </c>
      <c r="K114">
        <v>2</v>
      </c>
      <c r="L114">
        <v>1</v>
      </c>
      <c r="M114">
        <v>0</v>
      </c>
      <c r="N114">
        <v>0</v>
      </c>
      <c r="O114">
        <v>0</v>
      </c>
      <c r="P114" t="s">
        <v>221</v>
      </c>
      <c r="Q114" t="s">
        <v>222</v>
      </c>
      <c r="R114" t="s">
        <v>100</v>
      </c>
      <c r="S114" t="s">
        <v>101</v>
      </c>
      <c r="T114" t="s">
        <v>36</v>
      </c>
      <c r="U114" t="s">
        <v>37</v>
      </c>
      <c r="V114">
        <v>27</v>
      </c>
      <c r="W114" t="s">
        <v>38</v>
      </c>
    </row>
    <row r="115" spans="1:23">
      <c r="A115" t="s">
        <v>23</v>
      </c>
      <c r="B115" t="s">
        <v>24</v>
      </c>
      <c r="C115" t="s">
        <v>25</v>
      </c>
      <c r="D115" t="s">
        <v>26</v>
      </c>
      <c r="E115" t="s">
        <v>27</v>
      </c>
      <c r="F115" t="s">
        <v>53</v>
      </c>
      <c r="G115" t="s">
        <v>54</v>
      </c>
      <c r="H115" t="s">
        <v>223</v>
      </c>
      <c r="I115" t="s">
        <v>224</v>
      </c>
      <c r="J115">
        <v>508.41010949999998</v>
      </c>
      <c r="K115">
        <v>2</v>
      </c>
      <c r="L115">
        <v>0.998</v>
      </c>
      <c r="M115">
        <v>0</v>
      </c>
      <c r="N115">
        <v>0</v>
      </c>
      <c r="O115">
        <v>0</v>
      </c>
      <c r="P115" t="s">
        <v>221</v>
      </c>
      <c r="Q115" t="s">
        <v>222</v>
      </c>
      <c r="R115" t="s">
        <v>100</v>
      </c>
      <c r="S115" t="s">
        <v>101</v>
      </c>
      <c r="T115" t="s">
        <v>36</v>
      </c>
      <c r="U115" t="s">
        <v>37</v>
      </c>
      <c r="V115">
        <v>27</v>
      </c>
      <c r="W115" t="s">
        <v>38</v>
      </c>
    </row>
    <row r="116" spans="1:23">
      <c r="A116" t="s">
        <v>23</v>
      </c>
      <c r="B116" t="s">
        <v>24</v>
      </c>
      <c r="C116" t="s">
        <v>25</v>
      </c>
      <c r="D116" t="s">
        <v>26</v>
      </c>
      <c r="E116" t="s">
        <v>27</v>
      </c>
      <c r="F116" t="s">
        <v>53</v>
      </c>
      <c r="G116" t="s">
        <v>54</v>
      </c>
      <c r="H116" t="s">
        <v>225</v>
      </c>
      <c r="I116" t="s">
        <v>226</v>
      </c>
      <c r="J116">
        <v>494.49211328000001</v>
      </c>
      <c r="K116">
        <v>3</v>
      </c>
      <c r="L116">
        <v>0.999</v>
      </c>
      <c r="M116">
        <v>0</v>
      </c>
      <c r="N116">
        <v>0</v>
      </c>
      <c r="O116">
        <v>0</v>
      </c>
      <c r="P116" t="s">
        <v>221</v>
      </c>
      <c r="Q116" t="s">
        <v>222</v>
      </c>
      <c r="R116" t="s">
        <v>100</v>
      </c>
      <c r="S116" t="s">
        <v>101</v>
      </c>
      <c r="T116" t="s">
        <v>36</v>
      </c>
      <c r="U116" t="s">
        <v>37</v>
      </c>
      <c r="V116">
        <v>27</v>
      </c>
      <c r="W116" t="s">
        <v>38</v>
      </c>
    </row>
    <row r="117" spans="1:23">
      <c r="A117" t="s">
        <v>23</v>
      </c>
      <c r="B117" t="s">
        <v>24</v>
      </c>
      <c r="C117" t="s">
        <v>25</v>
      </c>
      <c r="D117" t="s">
        <v>26</v>
      </c>
      <c r="E117" t="s">
        <v>27</v>
      </c>
      <c r="F117" t="s">
        <v>53</v>
      </c>
      <c r="G117" t="s">
        <v>54</v>
      </c>
      <c r="H117" t="s">
        <v>227</v>
      </c>
      <c r="I117" t="s">
        <v>228</v>
      </c>
      <c r="J117">
        <v>6349.3010000000004</v>
      </c>
      <c r="K117">
        <v>1</v>
      </c>
      <c r="L117">
        <v>1</v>
      </c>
      <c r="M117">
        <v>0</v>
      </c>
      <c r="N117">
        <v>0</v>
      </c>
      <c r="O117">
        <v>0</v>
      </c>
      <c r="P117" t="s">
        <v>221</v>
      </c>
      <c r="Q117" t="s">
        <v>222</v>
      </c>
      <c r="R117" t="s">
        <v>100</v>
      </c>
      <c r="S117" t="s">
        <v>101</v>
      </c>
      <c r="T117" t="s">
        <v>36</v>
      </c>
      <c r="U117" t="s">
        <v>37</v>
      </c>
      <c r="V117">
        <v>27</v>
      </c>
      <c r="W117" t="s">
        <v>38</v>
      </c>
    </row>
    <row r="118" spans="1:23">
      <c r="A118" t="s">
        <v>23</v>
      </c>
      <c r="B118" t="s">
        <v>24</v>
      </c>
      <c r="C118" t="s">
        <v>25</v>
      </c>
      <c r="D118" t="s">
        <v>26</v>
      </c>
      <c r="E118" t="s">
        <v>27</v>
      </c>
      <c r="F118" t="s">
        <v>53</v>
      </c>
      <c r="G118" t="s">
        <v>54</v>
      </c>
      <c r="H118" t="s">
        <v>229</v>
      </c>
      <c r="I118" t="s">
        <v>230</v>
      </c>
      <c r="J118">
        <v>2461.547415</v>
      </c>
      <c r="K118">
        <v>4</v>
      </c>
      <c r="L118">
        <v>0.999</v>
      </c>
      <c r="M118">
        <v>0</v>
      </c>
      <c r="N118">
        <v>0</v>
      </c>
      <c r="O118">
        <v>0</v>
      </c>
      <c r="P118" t="s">
        <v>221</v>
      </c>
      <c r="Q118" t="s">
        <v>222</v>
      </c>
      <c r="R118" t="s">
        <v>100</v>
      </c>
      <c r="S118" t="s">
        <v>101</v>
      </c>
      <c r="T118" t="s">
        <v>36</v>
      </c>
      <c r="U118" t="s">
        <v>37</v>
      </c>
      <c r="V118">
        <v>27</v>
      </c>
      <c r="W118" t="s">
        <v>38</v>
      </c>
    </row>
    <row r="119" spans="1:23">
      <c r="A119" t="s">
        <v>23</v>
      </c>
      <c r="B119" t="s">
        <v>24</v>
      </c>
      <c r="C119" t="s">
        <v>25</v>
      </c>
      <c r="D119" t="s">
        <v>26</v>
      </c>
      <c r="E119" t="s">
        <v>27</v>
      </c>
      <c r="F119" t="s">
        <v>53</v>
      </c>
      <c r="G119" t="s">
        <v>54</v>
      </c>
      <c r="H119" t="s">
        <v>128</v>
      </c>
      <c r="I119" t="s">
        <v>129</v>
      </c>
      <c r="J119">
        <v>125.45404655999999</v>
      </c>
      <c r="K119">
        <v>2</v>
      </c>
      <c r="L119">
        <v>0.98</v>
      </c>
      <c r="M119">
        <v>0</v>
      </c>
      <c r="N119">
        <v>0</v>
      </c>
      <c r="O119">
        <v>0</v>
      </c>
      <c r="P119" t="s">
        <v>221</v>
      </c>
      <c r="Q119" t="s">
        <v>222</v>
      </c>
      <c r="R119" t="s">
        <v>100</v>
      </c>
      <c r="S119" t="s">
        <v>101</v>
      </c>
      <c r="T119" t="s">
        <v>36</v>
      </c>
      <c r="U119" t="s">
        <v>37</v>
      </c>
      <c r="V119">
        <v>27</v>
      </c>
      <c r="W119" t="s">
        <v>38</v>
      </c>
    </row>
    <row r="120" spans="1:23">
      <c r="A120" t="s">
        <v>23</v>
      </c>
      <c r="B120" t="s">
        <v>24</v>
      </c>
      <c r="C120" t="s">
        <v>25</v>
      </c>
      <c r="D120" t="s">
        <v>26</v>
      </c>
      <c r="E120" t="s">
        <v>27</v>
      </c>
      <c r="F120" t="s">
        <v>53</v>
      </c>
      <c r="G120" t="s">
        <v>54</v>
      </c>
      <c r="H120" t="s">
        <v>231</v>
      </c>
      <c r="I120" t="s">
        <v>232</v>
      </c>
      <c r="J120">
        <v>71.100247960000004</v>
      </c>
      <c r="K120">
        <v>1</v>
      </c>
      <c r="L120">
        <v>0.84</v>
      </c>
      <c r="M120">
        <v>0</v>
      </c>
      <c r="N120">
        <v>0</v>
      </c>
      <c r="O120">
        <v>0</v>
      </c>
      <c r="P120" t="s">
        <v>221</v>
      </c>
      <c r="Q120" t="s">
        <v>222</v>
      </c>
      <c r="R120" t="s">
        <v>100</v>
      </c>
      <c r="S120" t="s">
        <v>101</v>
      </c>
      <c r="T120" t="s">
        <v>36</v>
      </c>
      <c r="U120" t="s">
        <v>37</v>
      </c>
      <c r="V120">
        <v>27</v>
      </c>
      <c r="W120" t="s">
        <v>38</v>
      </c>
    </row>
    <row r="121" spans="1:23">
      <c r="A121" t="s">
        <v>23</v>
      </c>
      <c r="B121" t="s">
        <v>24</v>
      </c>
      <c r="C121" t="s">
        <v>25</v>
      </c>
      <c r="D121" t="s">
        <v>26</v>
      </c>
      <c r="E121" t="s">
        <v>27</v>
      </c>
      <c r="F121" t="s">
        <v>28</v>
      </c>
      <c r="G121" t="s">
        <v>29</v>
      </c>
      <c r="H121" t="s">
        <v>69</v>
      </c>
      <c r="I121" t="s">
        <v>70</v>
      </c>
      <c r="J121">
        <v>1176.1803732000001</v>
      </c>
      <c r="K121">
        <v>4</v>
      </c>
      <c r="L121">
        <v>0.98399999999999999</v>
      </c>
      <c r="M121">
        <v>0</v>
      </c>
      <c r="N121">
        <v>0</v>
      </c>
      <c r="O121">
        <v>0</v>
      </c>
      <c r="P121" t="s">
        <v>221</v>
      </c>
      <c r="Q121" t="s">
        <v>222</v>
      </c>
      <c r="R121" t="s">
        <v>100</v>
      </c>
      <c r="S121" t="s">
        <v>101</v>
      </c>
      <c r="T121" t="s">
        <v>36</v>
      </c>
      <c r="U121" t="s">
        <v>37</v>
      </c>
      <c r="V121">
        <v>27</v>
      </c>
      <c r="W121" t="s">
        <v>38</v>
      </c>
    </row>
    <row r="122" spans="1:23">
      <c r="A122" t="s">
        <v>23</v>
      </c>
      <c r="B122" t="s">
        <v>24</v>
      </c>
      <c r="C122" t="s">
        <v>25</v>
      </c>
      <c r="D122" t="s">
        <v>26</v>
      </c>
      <c r="E122" t="s">
        <v>27</v>
      </c>
      <c r="F122" t="s">
        <v>28</v>
      </c>
      <c r="G122" t="s">
        <v>29</v>
      </c>
      <c r="H122" t="s">
        <v>152</v>
      </c>
      <c r="I122" t="s">
        <v>153</v>
      </c>
      <c r="J122">
        <v>11491.955783199999</v>
      </c>
      <c r="K122">
        <v>34</v>
      </c>
      <c r="L122">
        <v>0.95099999999999996</v>
      </c>
      <c r="M122">
        <v>0</v>
      </c>
      <c r="N122">
        <v>0</v>
      </c>
      <c r="O122">
        <v>0</v>
      </c>
      <c r="P122" t="s">
        <v>221</v>
      </c>
      <c r="Q122" t="s">
        <v>222</v>
      </c>
      <c r="R122" t="s">
        <v>100</v>
      </c>
      <c r="S122" t="s">
        <v>101</v>
      </c>
      <c r="T122" t="s">
        <v>36</v>
      </c>
      <c r="U122" t="s">
        <v>37</v>
      </c>
      <c r="V122">
        <v>27</v>
      </c>
      <c r="W122" t="s">
        <v>38</v>
      </c>
    </row>
    <row r="123" spans="1:23">
      <c r="A123" t="s">
        <v>23</v>
      </c>
      <c r="B123" t="s">
        <v>24</v>
      </c>
      <c r="C123" t="s">
        <v>25</v>
      </c>
      <c r="D123" t="s">
        <v>26</v>
      </c>
      <c r="E123" t="s">
        <v>27</v>
      </c>
      <c r="F123" t="s">
        <v>28</v>
      </c>
      <c r="G123" t="s">
        <v>29</v>
      </c>
      <c r="H123" t="s">
        <v>233</v>
      </c>
      <c r="I123" t="s">
        <v>234</v>
      </c>
      <c r="J123">
        <v>136.8110982</v>
      </c>
      <c r="K123">
        <v>1</v>
      </c>
      <c r="L123">
        <v>0.90400000000000003</v>
      </c>
      <c r="M123">
        <v>0</v>
      </c>
      <c r="N123">
        <v>0</v>
      </c>
      <c r="O123">
        <v>0</v>
      </c>
      <c r="P123" t="s">
        <v>221</v>
      </c>
      <c r="Q123" t="s">
        <v>222</v>
      </c>
      <c r="R123" t="s">
        <v>100</v>
      </c>
      <c r="S123" t="s">
        <v>101</v>
      </c>
      <c r="T123" t="s">
        <v>36</v>
      </c>
      <c r="U123" t="s">
        <v>37</v>
      </c>
      <c r="V123">
        <v>27</v>
      </c>
      <c r="W123" t="s">
        <v>38</v>
      </c>
    </row>
    <row r="124" spans="1:23">
      <c r="A124" t="s">
        <v>23</v>
      </c>
      <c r="B124" t="s">
        <v>24</v>
      </c>
      <c r="C124" t="s">
        <v>25</v>
      </c>
      <c r="D124" t="s">
        <v>26</v>
      </c>
      <c r="E124" t="s">
        <v>27</v>
      </c>
      <c r="F124" t="s">
        <v>28</v>
      </c>
      <c r="G124" t="s">
        <v>29</v>
      </c>
      <c r="H124" t="s">
        <v>235</v>
      </c>
      <c r="I124" t="s">
        <v>236</v>
      </c>
      <c r="J124">
        <v>353.87785009999999</v>
      </c>
      <c r="K124">
        <v>2</v>
      </c>
      <c r="L124">
        <v>0.998</v>
      </c>
      <c r="M124">
        <v>0</v>
      </c>
      <c r="N124">
        <v>0</v>
      </c>
      <c r="O124">
        <v>0</v>
      </c>
      <c r="P124" t="s">
        <v>221</v>
      </c>
      <c r="Q124" t="s">
        <v>222</v>
      </c>
      <c r="R124" t="s">
        <v>100</v>
      </c>
      <c r="S124" t="s">
        <v>101</v>
      </c>
      <c r="T124" t="s">
        <v>36</v>
      </c>
      <c r="U124" t="s">
        <v>37</v>
      </c>
      <c r="V124">
        <v>27</v>
      </c>
      <c r="W124" t="s">
        <v>38</v>
      </c>
    </row>
    <row r="125" spans="1:23">
      <c r="A125" t="s">
        <v>23</v>
      </c>
      <c r="B125" t="s">
        <v>24</v>
      </c>
      <c r="C125" t="s">
        <v>25</v>
      </c>
      <c r="D125" t="s">
        <v>26</v>
      </c>
      <c r="E125" t="s">
        <v>27</v>
      </c>
      <c r="F125" t="s">
        <v>28</v>
      </c>
      <c r="G125" t="s">
        <v>29</v>
      </c>
      <c r="H125" t="s">
        <v>193</v>
      </c>
      <c r="I125" t="s">
        <v>194</v>
      </c>
      <c r="J125">
        <v>2557.5660947199999</v>
      </c>
      <c r="K125">
        <v>11</v>
      </c>
      <c r="L125">
        <v>0.92400000000000004</v>
      </c>
      <c r="M125">
        <v>0</v>
      </c>
      <c r="N125">
        <v>0</v>
      </c>
      <c r="O125">
        <v>0</v>
      </c>
      <c r="P125" t="s">
        <v>221</v>
      </c>
      <c r="Q125" t="s">
        <v>222</v>
      </c>
      <c r="R125" t="s">
        <v>100</v>
      </c>
      <c r="S125" t="s">
        <v>101</v>
      </c>
      <c r="T125" t="s">
        <v>36</v>
      </c>
      <c r="U125" t="s">
        <v>37</v>
      </c>
      <c r="V125">
        <v>27</v>
      </c>
      <c r="W125" t="s">
        <v>38</v>
      </c>
    </row>
    <row r="126" spans="1:23">
      <c r="A126" t="s">
        <v>23</v>
      </c>
      <c r="B126" t="s">
        <v>24</v>
      </c>
      <c r="C126" t="s">
        <v>25</v>
      </c>
      <c r="D126" t="s">
        <v>26</v>
      </c>
      <c r="E126" t="s">
        <v>27</v>
      </c>
      <c r="F126" t="s">
        <v>28</v>
      </c>
      <c r="G126" t="s">
        <v>29</v>
      </c>
      <c r="H126" t="s">
        <v>237</v>
      </c>
      <c r="I126" t="s">
        <v>238</v>
      </c>
      <c r="J126">
        <v>394.5855856</v>
      </c>
      <c r="K126">
        <v>4</v>
      </c>
      <c r="L126">
        <v>0.86699999999999999</v>
      </c>
      <c r="M126">
        <v>0</v>
      </c>
      <c r="N126">
        <v>0</v>
      </c>
      <c r="O126">
        <v>0</v>
      </c>
      <c r="P126" t="s">
        <v>221</v>
      </c>
      <c r="Q126" t="s">
        <v>222</v>
      </c>
      <c r="R126" t="s">
        <v>100</v>
      </c>
      <c r="S126" t="s">
        <v>101</v>
      </c>
      <c r="T126" t="s">
        <v>36</v>
      </c>
      <c r="U126" t="s">
        <v>37</v>
      </c>
      <c r="V126">
        <v>27</v>
      </c>
      <c r="W126" t="s">
        <v>38</v>
      </c>
    </row>
    <row r="127" spans="1:23">
      <c r="A127" t="s">
        <v>23</v>
      </c>
      <c r="B127" t="s">
        <v>24</v>
      </c>
      <c r="C127" t="s">
        <v>25</v>
      </c>
      <c r="D127" t="s">
        <v>26</v>
      </c>
      <c r="E127" t="s">
        <v>27</v>
      </c>
      <c r="F127" t="s">
        <v>28</v>
      </c>
      <c r="G127" t="s">
        <v>29</v>
      </c>
      <c r="H127" t="s">
        <v>63</v>
      </c>
      <c r="I127" t="s">
        <v>64</v>
      </c>
      <c r="J127">
        <v>1536.7953535900001</v>
      </c>
      <c r="K127">
        <v>13</v>
      </c>
      <c r="L127">
        <v>0.94099999999999995</v>
      </c>
      <c r="M127">
        <v>0</v>
      </c>
      <c r="N127">
        <v>0</v>
      </c>
      <c r="O127">
        <v>0</v>
      </c>
      <c r="P127" t="s">
        <v>221</v>
      </c>
      <c r="Q127" t="s">
        <v>222</v>
      </c>
      <c r="R127" t="s">
        <v>100</v>
      </c>
      <c r="S127" t="s">
        <v>101</v>
      </c>
      <c r="T127" t="s">
        <v>36</v>
      </c>
      <c r="U127" t="s">
        <v>37</v>
      </c>
      <c r="V127">
        <v>27</v>
      </c>
      <c r="W127" t="s">
        <v>38</v>
      </c>
    </row>
    <row r="128" spans="1:23">
      <c r="A128" t="s">
        <v>23</v>
      </c>
      <c r="B128" t="s">
        <v>24</v>
      </c>
      <c r="C128" t="s">
        <v>25</v>
      </c>
      <c r="D128" t="s">
        <v>26</v>
      </c>
      <c r="E128" t="s">
        <v>27</v>
      </c>
      <c r="F128" t="s">
        <v>28</v>
      </c>
      <c r="G128" t="s">
        <v>29</v>
      </c>
      <c r="H128" t="s">
        <v>124</v>
      </c>
      <c r="I128" t="s">
        <v>125</v>
      </c>
      <c r="J128">
        <v>157.45002249999999</v>
      </c>
      <c r="K128">
        <v>2</v>
      </c>
      <c r="L128">
        <v>0.88500000000000001</v>
      </c>
      <c r="M128">
        <v>0</v>
      </c>
      <c r="N128">
        <v>0</v>
      </c>
      <c r="O128">
        <v>0</v>
      </c>
      <c r="P128" t="s">
        <v>221</v>
      </c>
      <c r="Q128" t="s">
        <v>222</v>
      </c>
      <c r="R128" t="s">
        <v>100</v>
      </c>
      <c r="S128" t="s">
        <v>101</v>
      </c>
      <c r="T128" t="s">
        <v>36</v>
      </c>
      <c r="U128" t="s">
        <v>37</v>
      </c>
      <c r="V128">
        <v>27</v>
      </c>
      <c r="W128" t="s">
        <v>38</v>
      </c>
    </row>
    <row r="129" spans="1:23">
      <c r="A129" t="s">
        <v>23</v>
      </c>
      <c r="B129" t="s">
        <v>24</v>
      </c>
      <c r="C129" t="s">
        <v>25</v>
      </c>
      <c r="D129" t="s">
        <v>26</v>
      </c>
      <c r="E129" t="s">
        <v>27</v>
      </c>
      <c r="F129" t="s">
        <v>28</v>
      </c>
      <c r="G129" t="s">
        <v>29</v>
      </c>
      <c r="H129" t="s">
        <v>239</v>
      </c>
      <c r="I129" t="s">
        <v>240</v>
      </c>
      <c r="J129">
        <v>80.465573629999994</v>
      </c>
      <c r="K129">
        <v>2</v>
      </c>
      <c r="L129">
        <v>0.875</v>
      </c>
      <c r="M129">
        <v>0</v>
      </c>
      <c r="N129">
        <v>0</v>
      </c>
      <c r="O129">
        <v>0</v>
      </c>
      <c r="P129" t="s">
        <v>221</v>
      </c>
      <c r="Q129" t="s">
        <v>222</v>
      </c>
      <c r="R129" t="s">
        <v>100</v>
      </c>
      <c r="S129" t="s">
        <v>101</v>
      </c>
      <c r="T129" t="s">
        <v>36</v>
      </c>
      <c r="U129" t="s">
        <v>37</v>
      </c>
      <c r="V129">
        <v>27</v>
      </c>
      <c r="W129" t="s">
        <v>38</v>
      </c>
    </row>
    <row r="130" spans="1:23">
      <c r="A130" t="s">
        <v>23</v>
      </c>
      <c r="B130" t="s">
        <v>24</v>
      </c>
      <c r="C130" t="s">
        <v>25</v>
      </c>
      <c r="D130" t="s">
        <v>26</v>
      </c>
      <c r="E130" t="s">
        <v>27</v>
      </c>
      <c r="F130" t="s">
        <v>28</v>
      </c>
      <c r="G130" t="s">
        <v>29</v>
      </c>
      <c r="H130" t="s">
        <v>138</v>
      </c>
      <c r="I130" t="s">
        <v>139</v>
      </c>
      <c r="J130">
        <v>2449.4626721</v>
      </c>
      <c r="K130">
        <v>9</v>
      </c>
      <c r="L130">
        <v>0.97699999999999998</v>
      </c>
      <c r="M130">
        <v>0</v>
      </c>
      <c r="N130">
        <v>0</v>
      </c>
      <c r="O130">
        <v>0</v>
      </c>
      <c r="P130" t="s">
        <v>221</v>
      </c>
      <c r="Q130" t="s">
        <v>222</v>
      </c>
      <c r="R130" t="s">
        <v>100</v>
      </c>
      <c r="S130" t="s">
        <v>101</v>
      </c>
      <c r="T130" t="s">
        <v>36</v>
      </c>
      <c r="U130" t="s">
        <v>37</v>
      </c>
      <c r="V130">
        <v>27</v>
      </c>
      <c r="W130" t="s">
        <v>38</v>
      </c>
    </row>
    <row r="131" spans="1:23">
      <c r="A131" t="s">
        <v>23</v>
      </c>
      <c r="B131" t="s">
        <v>24</v>
      </c>
      <c r="C131" t="s">
        <v>25</v>
      </c>
      <c r="D131" t="s">
        <v>26</v>
      </c>
      <c r="E131" t="s">
        <v>27</v>
      </c>
      <c r="F131" t="s">
        <v>28</v>
      </c>
      <c r="G131" t="s">
        <v>29</v>
      </c>
      <c r="H131" t="s">
        <v>195</v>
      </c>
      <c r="I131" t="s">
        <v>196</v>
      </c>
      <c r="J131">
        <v>5226.2454564</v>
      </c>
      <c r="K131">
        <v>4</v>
      </c>
      <c r="L131">
        <v>0.93899999999999995</v>
      </c>
      <c r="M131">
        <v>0</v>
      </c>
      <c r="N131">
        <v>0</v>
      </c>
      <c r="O131">
        <v>0</v>
      </c>
      <c r="P131" t="s">
        <v>221</v>
      </c>
      <c r="Q131" t="s">
        <v>222</v>
      </c>
      <c r="R131" t="s">
        <v>100</v>
      </c>
      <c r="S131" t="s">
        <v>101</v>
      </c>
      <c r="T131" t="s">
        <v>36</v>
      </c>
      <c r="U131" t="s">
        <v>37</v>
      </c>
      <c r="V131">
        <v>27</v>
      </c>
      <c r="W131" t="s">
        <v>38</v>
      </c>
    </row>
    <row r="132" spans="1:23">
      <c r="A132" t="s">
        <v>23</v>
      </c>
      <c r="B132" t="s">
        <v>24</v>
      </c>
      <c r="C132" t="s">
        <v>25</v>
      </c>
      <c r="D132" t="s">
        <v>26</v>
      </c>
      <c r="E132" t="s">
        <v>27</v>
      </c>
      <c r="F132" t="s">
        <v>28</v>
      </c>
      <c r="G132" t="s">
        <v>29</v>
      </c>
      <c r="H132" t="s">
        <v>241</v>
      </c>
      <c r="I132" t="s">
        <v>242</v>
      </c>
      <c r="J132">
        <v>121.45310374</v>
      </c>
      <c r="K132">
        <v>3</v>
      </c>
      <c r="L132">
        <v>0.88200000000000001</v>
      </c>
      <c r="M132">
        <v>0</v>
      </c>
      <c r="N132">
        <v>0</v>
      </c>
      <c r="O132">
        <v>0</v>
      </c>
      <c r="P132" t="s">
        <v>221</v>
      </c>
      <c r="Q132" t="s">
        <v>222</v>
      </c>
      <c r="R132" t="s">
        <v>100</v>
      </c>
      <c r="S132" t="s">
        <v>101</v>
      </c>
      <c r="T132" t="s">
        <v>36</v>
      </c>
      <c r="U132" t="s">
        <v>37</v>
      </c>
      <c r="V132">
        <v>27</v>
      </c>
      <c r="W132" t="s">
        <v>38</v>
      </c>
    </row>
    <row r="133" spans="1:23">
      <c r="A133" t="s">
        <v>23</v>
      </c>
      <c r="B133" t="s">
        <v>24</v>
      </c>
      <c r="C133" t="s">
        <v>25</v>
      </c>
      <c r="D133" t="s">
        <v>26</v>
      </c>
      <c r="E133" t="s">
        <v>27</v>
      </c>
      <c r="F133" t="s">
        <v>44</v>
      </c>
      <c r="G133" t="s">
        <v>45</v>
      </c>
      <c r="I133" t="s">
        <v>43</v>
      </c>
      <c r="J133">
        <v>17.8623765</v>
      </c>
      <c r="K133">
        <v>1</v>
      </c>
      <c r="L133">
        <v>0.91</v>
      </c>
      <c r="M133">
        <v>0</v>
      </c>
      <c r="N133">
        <v>0</v>
      </c>
      <c r="O133">
        <v>0</v>
      </c>
      <c r="P133" t="s">
        <v>221</v>
      </c>
      <c r="Q133" t="s">
        <v>222</v>
      </c>
      <c r="R133" t="s">
        <v>100</v>
      </c>
      <c r="S133" t="s">
        <v>101</v>
      </c>
      <c r="T133" t="s">
        <v>36</v>
      </c>
      <c r="U133" t="s">
        <v>37</v>
      </c>
      <c r="V133">
        <v>27</v>
      </c>
      <c r="W133" t="s">
        <v>38</v>
      </c>
    </row>
    <row r="134" spans="1:23">
      <c r="A134" t="s">
        <v>23</v>
      </c>
      <c r="B134" t="s">
        <v>24</v>
      </c>
      <c r="C134" t="s">
        <v>25</v>
      </c>
      <c r="D134" t="s">
        <v>39</v>
      </c>
      <c r="E134" t="s">
        <v>40</v>
      </c>
      <c r="F134" t="s">
        <v>41</v>
      </c>
      <c r="G134" t="s">
        <v>42</v>
      </c>
      <c r="I134" t="s">
        <v>43</v>
      </c>
      <c r="J134">
        <v>322.18981226</v>
      </c>
      <c r="K134">
        <v>22</v>
      </c>
      <c r="L134">
        <v>0.78900000000000003</v>
      </c>
      <c r="M134">
        <v>0</v>
      </c>
      <c r="N134">
        <v>0</v>
      </c>
      <c r="O134">
        <v>5</v>
      </c>
      <c r="P134" t="s">
        <v>221</v>
      </c>
      <c r="Q134" t="s">
        <v>222</v>
      </c>
      <c r="R134" t="s">
        <v>100</v>
      </c>
      <c r="S134" t="s">
        <v>101</v>
      </c>
      <c r="T134" t="s">
        <v>36</v>
      </c>
      <c r="U134" t="s">
        <v>37</v>
      </c>
      <c r="V134">
        <v>27</v>
      </c>
      <c r="W134" t="s">
        <v>38</v>
      </c>
    </row>
    <row r="135" spans="1:23">
      <c r="A135" t="s">
        <v>23</v>
      </c>
      <c r="B135" t="s">
        <v>24</v>
      </c>
      <c r="C135" t="s">
        <v>25</v>
      </c>
      <c r="D135" t="s">
        <v>39</v>
      </c>
      <c r="E135" t="s">
        <v>40</v>
      </c>
      <c r="F135" t="s">
        <v>28</v>
      </c>
      <c r="G135" t="s">
        <v>29</v>
      </c>
      <c r="I135" t="s">
        <v>43</v>
      </c>
      <c r="J135">
        <v>20735.1552729</v>
      </c>
      <c r="K135">
        <v>2047</v>
      </c>
      <c r="L135">
        <v>0.79300000000000004</v>
      </c>
      <c r="M135">
        <v>0</v>
      </c>
      <c r="N135">
        <v>0</v>
      </c>
      <c r="O135">
        <v>1</v>
      </c>
      <c r="P135" t="s">
        <v>221</v>
      </c>
      <c r="Q135" t="s">
        <v>222</v>
      </c>
      <c r="R135" t="s">
        <v>100</v>
      </c>
      <c r="S135" t="s">
        <v>101</v>
      </c>
      <c r="T135" t="s">
        <v>36</v>
      </c>
      <c r="U135" t="s">
        <v>37</v>
      </c>
      <c r="V135">
        <v>27</v>
      </c>
      <c r="W135" t="s">
        <v>38</v>
      </c>
    </row>
    <row r="136" spans="1:23">
      <c r="A136" t="s">
        <v>23</v>
      </c>
      <c r="B136" t="s">
        <v>24</v>
      </c>
      <c r="C136" t="s">
        <v>25</v>
      </c>
      <c r="D136" t="s">
        <v>39</v>
      </c>
      <c r="E136" t="s">
        <v>40</v>
      </c>
      <c r="F136" t="s">
        <v>44</v>
      </c>
      <c r="G136" t="s">
        <v>45</v>
      </c>
      <c r="I136" t="s">
        <v>43</v>
      </c>
      <c r="J136">
        <v>1043.3155941499999</v>
      </c>
      <c r="K136">
        <v>134</v>
      </c>
      <c r="L136">
        <v>0.52400000000000002</v>
      </c>
      <c r="M136">
        <v>0</v>
      </c>
      <c r="N136">
        <v>0</v>
      </c>
      <c r="O136">
        <v>3</v>
      </c>
      <c r="P136" t="s">
        <v>221</v>
      </c>
      <c r="Q136" t="s">
        <v>222</v>
      </c>
      <c r="R136" t="s">
        <v>100</v>
      </c>
      <c r="S136" t="s">
        <v>101</v>
      </c>
      <c r="T136" t="s">
        <v>36</v>
      </c>
      <c r="U136" t="s">
        <v>37</v>
      </c>
      <c r="V136">
        <v>27</v>
      </c>
      <c r="W136" t="s">
        <v>38</v>
      </c>
    </row>
    <row r="137" spans="1:23">
      <c r="A137" t="s">
        <v>23</v>
      </c>
      <c r="B137" t="s">
        <v>24</v>
      </c>
      <c r="C137" t="s">
        <v>25</v>
      </c>
      <c r="D137" t="s">
        <v>39</v>
      </c>
      <c r="E137" t="s">
        <v>40</v>
      </c>
      <c r="F137" t="s">
        <v>44</v>
      </c>
      <c r="G137" t="s">
        <v>45</v>
      </c>
      <c r="I137" t="s">
        <v>43</v>
      </c>
      <c r="J137">
        <v>0</v>
      </c>
      <c r="K137">
        <v>0</v>
      </c>
      <c r="L137">
        <v>0</v>
      </c>
      <c r="M137">
        <v>0</v>
      </c>
      <c r="N137">
        <v>0</v>
      </c>
      <c r="O137">
        <v>1</v>
      </c>
      <c r="P137" t="s">
        <v>243</v>
      </c>
      <c r="Q137" t="s">
        <v>244</v>
      </c>
      <c r="R137" t="s">
        <v>67</v>
      </c>
      <c r="S137" t="s">
        <v>68</v>
      </c>
      <c r="T137" t="s">
        <v>36</v>
      </c>
      <c r="U137" t="s">
        <v>37</v>
      </c>
      <c r="V137">
        <v>27</v>
      </c>
      <c r="W137" t="s">
        <v>38</v>
      </c>
    </row>
    <row r="138" spans="1:23">
      <c r="A138" t="s">
        <v>23</v>
      </c>
      <c r="B138" t="s">
        <v>24</v>
      </c>
      <c r="C138" t="s">
        <v>25</v>
      </c>
      <c r="D138" t="s">
        <v>26</v>
      </c>
      <c r="E138" t="s">
        <v>27</v>
      </c>
      <c r="F138" t="s">
        <v>28</v>
      </c>
      <c r="G138" t="s">
        <v>29</v>
      </c>
      <c r="H138" t="s">
        <v>30</v>
      </c>
      <c r="I138" t="s">
        <v>31</v>
      </c>
      <c r="J138">
        <v>176.88498580000001</v>
      </c>
      <c r="K138">
        <v>1</v>
      </c>
      <c r="L138">
        <v>0.91200000000000003</v>
      </c>
      <c r="M138">
        <v>0</v>
      </c>
      <c r="N138">
        <v>0</v>
      </c>
      <c r="O138">
        <v>0</v>
      </c>
      <c r="P138" t="s">
        <v>245</v>
      </c>
      <c r="Q138" t="s">
        <v>246</v>
      </c>
      <c r="R138" t="s">
        <v>120</v>
      </c>
      <c r="S138" t="s">
        <v>121</v>
      </c>
      <c r="T138" t="s">
        <v>36</v>
      </c>
      <c r="U138" t="s">
        <v>37</v>
      </c>
      <c r="V138">
        <v>27</v>
      </c>
      <c r="W138" t="s">
        <v>38</v>
      </c>
    </row>
    <row r="139" spans="1:23">
      <c r="A139" t="s">
        <v>23</v>
      </c>
      <c r="B139" t="s">
        <v>24</v>
      </c>
      <c r="C139" t="s">
        <v>25</v>
      </c>
      <c r="D139" t="s">
        <v>39</v>
      </c>
      <c r="E139" t="s">
        <v>40</v>
      </c>
      <c r="F139" t="s">
        <v>41</v>
      </c>
      <c r="G139" t="s">
        <v>42</v>
      </c>
      <c r="I139" t="s">
        <v>43</v>
      </c>
      <c r="J139">
        <v>53.559118750000003</v>
      </c>
      <c r="K139">
        <v>6</v>
      </c>
      <c r="L139">
        <v>0.86</v>
      </c>
      <c r="M139">
        <v>0</v>
      </c>
      <c r="N139">
        <v>0</v>
      </c>
      <c r="O139">
        <v>0</v>
      </c>
      <c r="P139" t="s">
        <v>245</v>
      </c>
      <c r="Q139" t="s">
        <v>246</v>
      </c>
      <c r="R139" t="s">
        <v>120</v>
      </c>
      <c r="S139" t="s">
        <v>121</v>
      </c>
      <c r="T139" t="s">
        <v>36</v>
      </c>
      <c r="U139" t="s">
        <v>37</v>
      </c>
      <c r="V139">
        <v>27</v>
      </c>
      <c r="W139" t="s">
        <v>38</v>
      </c>
    </row>
    <row r="140" spans="1:23">
      <c r="A140" t="s">
        <v>23</v>
      </c>
      <c r="B140" t="s">
        <v>24</v>
      </c>
      <c r="C140" t="s">
        <v>25</v>
      </c>
      <c r="D140" t="s">
        <v>39</v>
      </c>
      <c r="E140" t="s">
        <v>40</v>
      </c>
      <c r="F140" t="s">
        <v>28</v>
      </c>
      <c r="G140" t="s">
        <v>29</v>
      </c>
      <c r="I140" t="s">
        <v>43</v>
      </c>
      <c r="J140">
        <v>79.953805860000003</v>
      </c>
      <c r="K140">
        <v>12</v>
      </c>
      <c r="L140">
        <v>0.89900000000000002</v>
      </c>
      <c r="M140">
        <v>0</v>
      </c>
      <c r="N140">
        <v>0</v>
      </c>
      <c r="O140">
        <v>0</v>
      </c>
      <c r="P140" t="s">
        <v>247</v>
      </c>
      <c r="Q140" t="s">
        <v>248</v>
      </c>
      <c r="R140" t="s">
        <v>73</v>
      </c>
      <c r="S140" t="s">
        <v>74</v>
      </c>
      <c r="T140" t="s">
        <v>36</v>
      </c>
      <c r="U140" t="s">
        <v>37</v>
      </c>
      <c r="V140">
        <v>27</v>
      </c>
      <c r="W140" t="s">
        <v>38</v>
      </c>
    </row>
    <row r="141" spans="1:23">
      <c r="A141" t="s">
        <v>23</v>
      </c>
      <c r="B141" t="s">
        <v>24</v>
      </c>
      <c r="C141" t="s">
        <v>25</v>
      </c>
      <c r="D141" t="s">
        <v>26</v>
      </c>
      <c r="E141" t="s">
        <v>27</v>
      </c>
      <c r="F141" t="s">
        <v>41</v>
      </c>
      <c r="G141" t="s">
        <v>42</v>
      </c>
      <c r="H141" t="s">
        <v>161</v>
      </c>
      <c r="I141" t="s">
        <v>43</v>
      </c>
      <c r="J141">
        <v>14.486000000000001</v>
      </c>
      <c r="K141">
        <v>1</v>
      </c>
      <c r="L141">
        <v>1</v>
      </c>
      <c r="M141">
        <v>0</v>
      </c>
      <c r="N141">
        <v>0</v>
      </c>
      <c r="O141">
        <v>0</v>
      </c>
      <c r="P141" t="s">
        <v>249</v>
      </c>
      <c r="Q141" t="s">
        <v>250</v>
      </c>
      <c r="R141" t="s">
        <v>67</v>
      </c>
      <c r="S141" t="s">
        <v>68</v>
      </c>
      <c r="T141" t="s">
        <v>36</v>
      </c>
      <c r="U141" t="s">
        <v>37</v>
      </c>
      <c r="V141">
        <v>27</v>
      </c>
      <c r="W141" t="s">
        <v>38</v>
      </c>
    </row>
    <row r="142" spans="1:23">
      <c r="A142" t="s">
        <v>23</v>
      </c>
      <c r="B142" t="s">
        <v>24</v>
      </c>
      <c r="C142" t="s">
        <v>25</v>
      </c>
      <c r="D142" t="s">
        <v>39</v>
      </c>
      <c r="E142" t="s">
        <v>40</v>
      </c>
      <c r="F142" t="s">
        <v>44</v>
      </c>
      <c r="G142" t="s">
        <v>45</v>
      </c>
      <c r="I142" t="s">
        <v>43</v>
      </c>
      <c r="J142">
        <v>0</v>
      </c>
      <c r="K142">
        <v>0</v>
      </c>
      <c r="L142">
        <v>0</v>
      </c>
      <c r="M142">
        <v>0</v>
      </c>
      <c r="N142">
        <v>0</v>
      </c>
      <c r="O142">
        <v>1</v>
      </c>
      <c r="P142" t="s">
        <v>249</v>
      </c>
      <c r="Q142" t="s">
        <v>250</v>
      </c>
      <c r="R142" t="s">
        <v>67</v>
      </c>
      <c r="S142" t="s">
        <v>68</v>
      </c>
      <c r="T142" t="s">
        <v>36</v>
      </c>
      <c r="U142" t="s">
        <v>37</v>
      </c>
      <c r="V142">
        <v>27</v>
      </c>
      <c r="W142" t="s">
        <v>38</v>
      </c>
    </row>
    <row r="143" spans="1:23">
      <c r="A143" t="s">
        <v>23</v>
      </c>
      <c r="B143" t="s">
        <v>24</v>
      </c>
      <c r="C143" t="s">
        <v>25</v>
      </c>
      <c r="D143" t="s">
        <v>39</v>
      </c>
      <c r="E143" t="s">
        <v>40</v>
      </c>
      <c r="F143" t="s">
        <v>28</v>
      </c>
      <c r="G143" t="s">
        <v>29</v>
      </c>
      <c r="I143" t="s">
        <v>43</v>
      </c>
      <c r="J143">
        <v>147.49704439999999</v>
      </c>
      <c r="K143">
        <v>22</v>
      </c>
      <c r="L143">
        <v>0.94699999999999995</v>
      </c>
      <c r="M143">
        <v>0</v>
      </c>
      <c r="N143">
        <v>0</v>
      </c>
      <c r="O143">
        <v>0</v>
      </c>
      <c r="P143" t="s">
        <v>251</v>
      </c>
      <c r="Q143" t="s">
        <v>252</v>
      </c>
      <c r="R143" t="s">
        <v>132</v>
      </c>
      <c r="S143" t="s">
        <v>133</v>
      </c>
      <c r="T143" t="s">
        <v>36</v>
      </c>
      <c r="U143" t="s">
        <v>37</v>
      </c>
      <c r="V143">
        <v>27</v>
      </c>
      <c r="W143" t="s">
        <v>38</v>
      </c>
    </row>
    <row r="144" spans="1:23">
      <c r="A144" t="s">
        <v>23</v>
      </c>
      <c r="B144" t="s">
        <v>24</v>
      </c>
      <c r="C144" t="s">
        <v>25</v>
      </c>
      <c r="D144" t="s">
        <v>46</v>
      </c>
      <c r="E144" t="s">
        <v>47</v>
      </c>
      <c r="F144" t="s">
        <v>48</v>
      </c>
      <c r="G144" t="s">
        <v>47</v>
      </c>
      <c r="I144" t="s">
        <v>43</v>
      </c>
      <c r="J144">
        <v>2346.740284</v>
      </c>
      <c r="K144">
        <v>378</v>
      </c>
      <c r="L144">
        <v>0.82899999999999996</v>
      </c>
      <c r="M144">
        <v>0</v>
      </c>
      <c r="N144">
        <v>0</v>
      </c>
      <c r="O144">
        <v>0</v>
      </c>
      <c r="P144" t="s">
        <v>251</v>
      </c>
      <c r="Q144" t="s">
        <v>252</v>
      </c>
      <c r="R144" t="s">
        <v>132</v>
      </c>
      <c r="S144" t="s">
        <v>133</v>
      </c>
      <c r="T144" t="s">
        <v>36</v>
      </c>
      <c r="U144" t="s">
        <v>37</v>
      </c>
      <c r="V144">
        <v>27</v>
      </c>
      <c r="W144" t="s">
        <v>38</v>
      </c>
    </row>
    <row r="145" spans="1:23">
      <c r="A145" t="s">
        <v>23</v>
      </c>
      <c r="B145" t="s">
        <v>24</v>
      </c>
      <c r="C145" t="s">
        <v>25</v>
      </c>
      <c r="D145" t="s">
        <v>26</v>
      </c>
      <c r="E145" t="s">
        <v>27</v>
      </c>
      <c r="F145" t="s">
        <v>28</v>
      </c>
      <c r="G145" t="s">
        <v>29</v>
      </c>
      <c r="H145" t="s">
        <v>69</v>
      </c>
      <c r="I145" t="s">
        <v>70</v>
      </c>
      <c r="J145">
        <v>66</v>
      </c>
      <c r="K145">
        <v>1</v>
      </c>
      <c r="L145">
        <v>1</v>
      </c>
      <c r="M145">
        <v>0</v>
      </c>
      <c r="N145">
        <v>0</v>
      </c>
      <c r="O145">
        <v>0</v>
      </c>
      <c r="P145" t="s">
        <v>253</v>
      </c>
      <c r="Q145" t="s">
        <v>254</v>
      </c>
      <c r="R145" t="s">
        <v>67</v>
      </c>
      <c r="S145" t="s">
        <v>68</v>
      </c>
      <c r="T145" t="s">
        <v>36</v>
      </c>
      <c r="U145" t="s">
        <v>37</v>
      </c>
      <c r="V145">
        <v>27</v>
      </c>
      <c r="W145" t="s">
        <v>38</v>
      </c>
    </row>
    <row r="146" spans="1:23">
      <c r="A146" t="s">
        <v>23</v>
      </c>
      <c r="B146" t="s">
        <v>24</v>
      </c>
      <c r="C146" t="s">
        <v>25</v>
      </c>
      <c r="D146" t="s">
        <v>39</v>
      </c>
      <c r="E146" t="s">
        <v>40</v>
      </c>
      <c r="F146" t="s">
        <v>41</v>
      </c>
      <c r="G146" t="s">
        <v>42</v>
      </c>
      <c r="I146" t="s">
        <v>43</v>
      </c>
      <c r="J146">
        <v>0</v>
      </c>
      <c r="K146">
        <v>0</v>
      </c>
      <c r="L146">
        <v>0</v>
      </c>
      <c r="M146">
        <v>0</v>
      </c>
      <c r="N146">
        <v>0</v>
      </c>
      <c r="O146">
        <v>1</v>
      </c>
      <c r="P146" t="s">
        <v>255</v>
      </c>
      <c r="Q146" t="s">
        <v>256</v>
      </c>
      <c r="R146" t="s">
        <v>146</v>
      </c>
      <c r="S146" t="s">
        <v>147</v>
      </c>
      <c r="T146" t="s">
        <v>36</v>
      </c>
      <c r="U146" t="s">
        <v>37</v>
      </c>
      <c r="V146">
        <v>27</v>
      </c>
      <c r="W146" t="s">
        <v>38</v>
      </c>
    </row>
    <row r="147" spans="1:23">
      <c r="A147" t="s">
        <v>23</v>
      </c>
      <c r="B147" t="s">
        <v>24</v>
      </c>
      <c r="C147" t="s">
        <v>25</v>
      </c>
      <c r="D147" t="s">
        <v>39</v>
      </c>
      <c r="E147" t="s">
        <v>40</v>
      </c>
      <c r="F147" t="s">
        <v>53</v>
      </c>
      <c r="G147" t="s">
        <v>54</v>
      </c>
      <c r="I147" t="s">
        <v>43</v>
      </c>
      <c r="J147">
        <v>0</v>
      </c>
      <c r="K147">
        <v>0</v>
      </c>
      <c r="L147">
        <v>0</v>
      </c>
      <c r="M147">
        <v>0</v>
      </c>
      <c r="N147">
        <v>0</v>
      </c>
      <c r="O147">
        <v>1</v>
      </c>
      <c r="P147" t="s">
        <v>255</v>
      </c>
      <c r="Q147" t="s">
        <v>256</v>
      </c>
      <c r="R147" t="s">
        <v>146</v>
      </c>
      <c r="S147" t="s">
        <v>147</v>
      </c>
      <c r="T147" t="s">
        <v>36</v>
      </c>
      <c r="U147" t="s">
        <v>37</v>
      </c>
      <c r="V147">
        <v>27</v>
      </c>
      <c r="W147" t="s">
        <v>38</v>
      </c>
    </row>
    <row r="148" spans="1:23">
      <c r="A148" t="s">
        <v>23</v>
      </c>
      <c r="B148" t="s">
        <v>24</v>
      </c>
      <c r="C148" t="s">
        <v>25</v>
      </c>
      <c r="D148" t="s">
        <v>39</v>
      </c>
      <c r="E148" t="s">
        <v>40</v>
      </c>
      <c r="F148" t="s">
        <v>28</v>
      </c>
      <c r="G148" t="s">
        <v>29</v>
      </c>
      <c r="I148" t="s">
        <v>43</v>
      </c>
      <c r="J148">
        <v>0</v>
      </c>
      <c r="K148">
        <v>0</v>
      </c>
      <c r="L148">
        <v>0</v>
      </c>
      <c r="M148">
        <v>0</v>
      </c>
      <c r="N148">
        <v>0</v>
      </c>
      <c r="O148">
        <v>1</v>
      </c>
      <c r="P148" t="s">
        <v>255</v>
      </c>
      <c r="Q148" t="s">
        <v>256</v>
      </c>
      <c r="R148" t="s">
        <v>146</v>
      </c>
      <c r="S148" t="s">
        <v>147</v>
      </c>
      <c r="T148" t="s">
        <v>36</v>
      </c>
      <c r="U148" t="s">
        <v>37</v>
      </c>
      <c r="V148">
        <v>27</v>
      </c>
      <c r="W148" t="s">
        <v>38</v>
      </c>
    </row>
    <row r="149" spans="1:23">
      <c r="A149" t="s">
        <v>23</v>
      </c>
      <c r="B149" t="s">
        <v>24</v>
      </c>
      <c r="C149" t="s">
        <v>25</v>
      </c>
      <c r="D149" t="s">
        <v>26</v>
      </c>
      <c r="E149" t="s">
        <v>27</v>
      </c>
      <c r="F149" t="s">
        <v>53</v>
      </c>
      <c r="G149" t="s">
        <v>54</v>
      </c>
      <c r="H149" t="s">
        <v>185</v>
      </c>
      <c r="I149" t="s">
        <v>186</v>
      </c>
      <c r="J149">
        <v>143.44078350000001</v>
      </c>
      <c r="K149">
        <v>4</v>
      </c>
      <c r="L149">
        <v>0.998</v>
      </c>
      <c r="M149">
        <v>0</v>
      </c>
      <c r="N149">
        <v>0</v>
      </c>
      <c r="O149">
        <v>0</v>
      </c>
      <c r="P149" t="s">
        <v>257</v>
      </c>
      <c r="Q149" t="s">
        <v>258</v>
      </c>
      <c r="R149" t="s">
        <v>114</v>
      </c>
      <c r="S149" t="s">
        <v>115</v>
      </c>
      <c r="T149" t="s">
        <v>36</v>
      </c>
      <c r="U149" t="s">
        <v>37</v>
      </c>
      <c r="V149">
        <v>27</v>
      </c>
      <c r="W149" t="s">
        <v>38</v>
      </c>
    </row>
    <row r="150" spans="1:23">
      <c r="A150" t="s">
        <v>23</v>
      </c>
      <c r="B150" t="s">
        <v>24</v>
      </c>
      <c r="C150" t="s">
        <v>25</v>
      </c>
      <c r="D150" t="s">
        <v>39</v>
      </c>
      <c r="E150" t="s">
        <v>40</v>
      </c>
      <c r="F150" t="s">
        <v>53</v>
      </c>
      <c r="G150" t="s">
        <v>54</v>
      </c>
      <c r="I150" t="s">
        <v>43</v>
      </c>
      <c r="J150">
        <v>0</v>
      </c>
      <c r="K150">
        <v>0</v>
      </c>
      <c r="L150">
        <v>0</v>
      </c>
      <c r="M150">
        <v>0</v>
      </c>
      <c r="N150">
        <v>0</v>
      </c>
      <c r="O150">
        <v>1</v>
      </c>
      <c r="P150" t="s">
        <v>257</v>
      </c>
      <c r="Q150" t="s">
        <v>258</v>
      </c>
      <c r="R150" t="s">
        <v>114</v>
      </c>
      <c r="S150" t="s">
        <v>115</v>
      </c>
      <c r="T150" t="s">
        <v>36</v>
      </c>
      <c r="U150" t="s">
        <v>37</v>
      </c>
      <c r="V150">
        <v>27</v>
      </c>
      <c r="W150" t="s">
        <v>38</v>
      </c>
    </row>
    <row r="151" spans="1:23">
      <c r="A151" t="s">
        <v>23</v>
      </c>
      <c r="B151" t="s">
        <v>24</v>
      </c>
      <c r="C151" t="s">
        <v>25</v>
      </c>
      <c r="D151" t="s">
        <v>39</v>
      </c>
      <c r="E151" t="s">
        <v>40</v>
      </c>
      <c r="F151" t="s">
        <v>28</v>
      </c>
      <c r="G151" t="s">
        <v>29</v>
      </c>
      <c r="I151" t="s">
        <v>43</v>
      </c>
      <c r="J151">
        <v>166.0105034</v>
      </c>
      <c r="K151">
        <v>19</v>
      </c>
      <c r="L151">
        <v>0.91100000000000003</v>
      </c>
      <c r="M151">
        <v>0</v>
      </c>
      <c r="N151">
        <v>0</v>
      </c>
      <c r="O151">
        <v>0</v>
      </c>
      <c r="P151" t="s">
        <v>257</v>
      </c>
      <c r="Q151" t="s">
        <v>258</v>
      </c>
      <c r="R151" t="s">
        <v>114</v>
      </c>
      <c r="S151" t="s">
        <v>115</v>
      </c>
      <c r="T151" t="s">
        <v>36</v>
      </c>
      <c r="U151" t="s">
        <v>37</v>
      </c>
      <c r="V151">
        <v>27</v>
      </c>
      <c r="W151" t="s">
        <v>38</v>
      </c>
    </row>
    <row r="152" spans="1:23">
      <c r="A152" t="s">
        <v>23</v>
      </c>
      <c r="B152" t="s">
        <v>24</v>
      </c>
      <c r="C152" t="s">
        <v>25</v>
      </c>
      <c r="D152" t="s">
        <v>46</v>
      </c>
      <c r="E152" t="s">
        <v>47</v>
      </c>
      <c r="F152" t="s">
        <v>48</v>
      </c>
      <c r="G152" t="s">
        <v>47</v>
      </c>
      <c r="I152" t="s">
        <v>43</v>
      </c>
      <c r="J152">
        <v>416.90265520000003</v>
      </c>
      <c r="K152">
        <v>66</v>
      </c>
      <c r="L152">
        <v>0.82899999999999996</v>
      </c>
      <c r="M152">
        <v>0</v>
      </c>
      <c r="N152">
        <v>0</v>
      </c>
      <c r="O152">
        <v>0</v>
      </c>
      <c r="P152" t="s">
        <v>257</v>
      </c>
      <c r="Q152" t="s">
        <v>258</v>
      </c>
      <c r="R152" t="s">
        <v>114</v>
      </c>
      <c r="S152" t="s">
        <v>115</v>
      </c>
      <c r="T152" t="s">
        <v>36</v>
      </c>
      <c r="U152" t="s">
        <v>37</v>
      </c>
      <c r="V152">
        <v>27</v>
      </c>
      <c r="W152" t="s">
        <v>38</v>
      </c>
    </row>
    <row r="153" spans="1:23">
      <c r="A153" t="s">
        <v>23</v>
      </c>
      <c r="B153" t="s">
        <v>24</v>
      </c>
      <c r="C153" t="s">
        <v>25</v>
      </c>
      <c r="D153" t="s">
        <v>46</v>
      </c>
      <c r="E153" t="s">
        <v>47</v>
      </c>
      <c r="F153" t="s">
        <v>48</v>
      </c>
      <c r="G153" t="s">
        <v>47</v>
      </c>
      <c r="I153" t="s">
        <v>43</v>
      </c>
      <c r="J153">
        <v>222.3271723</v>
      </c>
      <c r="K153">
        <v>46</v>
      </c>
      <c r="L153">
        <v>0.746</v>
      </c>
      <c r="M153">
        <v>0</v>
      </c>
      <c r="N153">
        <v>0</v>
      </c>
      <c r="O153">
        <v>0</v>
      </c>
      <c r="P153" t="s">
        <v>259</v>
      </c>
      <c r="Q153" t="s">
        <v>260</v>
      </c>
      <c r="R153" t="s">
        <v>114</v>
      </c>
      <c r="S153" t="s">
        <v>115</v>
      </c>
      <c r="T153" t="s">
        <v>36</v>
      </c>
      <c r="U153" t="s">
        <v>37</v>
      </c>
      <c r="V153">
        <v>27</v>
      </c>
      <c r="W153" t="s">
        <v>38</v>
      </c>
    </row>
    <row r="154" spans="1:23">
      <c r="A154" t="s">
        <v>23</v>
      </c>
      <c r="B154" t="s">
        <v>24</v>
      </c>
      <c r="C154" t="s">
        <v>25</v>
      </c>
      <c r="D154" t="s">
        <v>39</v>
      </c>
      <c r="E154" t="s">
        <v>40</v>
      </c>
      <c r="F154" t="s">
        <v>53</v>
      </c>
      <c r="G154" t="s">
        <v>54</v>
      </c>
      <c r="I154" t="s">
        <v>43</v>
      </c>
      <c r="J154">
        <v>0</v>
      </c>
      <c r="K154">
        <v>0</v>
      </c>
      <c r="L154">
        <v>0</v>
      </c>
      <c r="M154">
        <v>0</v>
      </c>
      <c r="N154">
        <v>0</v>
      </c>
      <c r="O154">
        <v>1</v>
      </c>
      <c r="P154" t="s">
        <v>261</v>
      </c>
      <c r="Q154" t="s">
        <v>262</v>
      </c>
      <c r="R154" t="s">
        <v>73</v>
      </c>
      <c r="S154" t="s">
        <v>74</v>
      </c>
      <c r="T154" t="s">
        <v>36</v>
      </c>
      <c r="U154" t="s">
        <v>37</v>
      </c>
      <c r="V154">
        <v>27</v>
      </c>
      <c r="W154" t="s">
        <v>38</v>
      </c>
    </row>
    <row r="155" spans="1:23">
      <c r="A155" t="s">
        <v>23</v>
      </c>
      <c r="B155" t="s">
        <v>24</v>
      </c>
      <c r="C155" t="s">
        <v>25</v>
      </c>
      <c r="D155" t="s">
        <v>39</v>
      </c>
      <c r="E155" t="s">
        <v>40</v>
      </c>
      <c r="F155" t="s">
        <v>41</v>
      </c>
      <c r="G155" t="s">
        <v>42</v>
      </c>
      <c r="I155" t="s">
        <v>43</v>
      </c>
      <c r="J155">
        <v>0</v>
      </c>
      <c r="K155">
        <v>0</v>
      </c>
      <c r="L155">
        <v>0</v>
      </c>
      <c r="M155">
        <v>0</v>
      </c>
      <c r="N155">
        <v>0</v>
      </c>
      <c r="O155">
        <v>1</v>
      </c>
      <c r="P155" t="s">
        <v>263</v>
      </c>
      <c r="Q155" t="s">
        <v>264</v>
      </c>
      <c r="R155" t="s">
        <v>114</v>
      </c>
      <c r="S155" t="s">
        <v>115</v>
      </c>
      <c r="T155" t="s">
        <v>36</v>
      </c>
      <c r="U155" t="s">
        <v>37</v>
      </c>
      <c r="V155">
        <v>27</v>
      </c>
      <c r="W155" t="s">
        <v>38</v>
      </c>
    </row>
    <row r="156" spans="1:23">
      <c r="A156" t="s">
        <v>23</v>
      </c>
      <c r="B156" t="s">
        <v>24</v>
      </c>
      <c r="C156" t="s">
        <v>25</v>
      </c>
      <c r="D156" t="s">
        <v>26</v>
      </c>
      <c r="E156" t="s">
        <v>27</v>
      </c>
      <c r="F156" t="s">
        <v>53</v>
      </c>
      <c r="G156" t="s">
        <v>54</v>
      </c>
      <c r="H156" t="s">
        <v>96</v>
      </c>
      <c r="I156" t="s">
        <v>97</v>
      </c>
      <c r="J156">
        <v>11.789</v>
      </c>
      <c r="K156">
        <v>1</v>
      </c>
      <c r="L156">
        <v>1</v>
      </c>
      <c r="M156">
        <v>0</v>
      </c>
      <c r="N156">
        <v>0</v>
      </c>
      <c r="O156">
        <v>0</v>
      </c>
      <c r="P156" t="s">
        <v>265</v>
      </c>
      <c r="Q156" t="s">
        <v>266</v>
      </c>
      <c r="R156" t="s">
        <v>34</v>
      </c>
      <c r="S156" t="s">
        <v>35</v>
      </c>
      <c r="T156" t="s">
        <v>36</v>
      </c>
      <c r="U156" t="s">
        <v>37</v>
      </c>
      <c r="V156">
        <v>27</v>
      </c>
      <c r="W156" t="s">
        <v>38</v>
      </c>
    </row>
    <row r="157" spans="1:23">
      <c r="A157" t="s">
        <v>23</v>
      </c>
      <c r="B157" t="s">
        <v>24</v>
      </c>
      <c r="C157" t="s">
        <v>25</v>
      </c>
      <c r="D157" t="s">
        <v>46</v>
      </c>
      <c r="E157" t="s">
        <v>47</v>
      </c>
      <c r="F157" t="s">
        <v>48</v>
      </c>
      <c r="G157" t="s">
        <v>47</v>
      </c>
      <c r="I157" t="s">
        <v>43</v>
      </c>
      <c r="J157">
        <v>420.2652319</v>
      </c>
      <c r="K157">
        <v>76</v>
      </c>
      <c r="L157">
        <v>0.80500000000000005</v>
      </c>
      <c r="M157">
        <v>0</v>
      </c>
      <c r="N157">
        <v>0</v>
      </c>
      <c r="O157">
        <v>0</v>
      </c>
      <c r="P157" t="s">
        <v>265</v>
      </c>
      <c r="Q157" t="s">
        <v>266</v>
      </c>
      <c r="R157" t="s">
        <v>34</v>
      </c>
      <c r="S157" t="s">
        <v>35</v>
      </c>
      <c r="T157" t="s">
        <v>36</v>
      </c>
      <c r="U157" t="s">
        <v>37</v>
      </c>
      <c r="V157">
        <v>27</v>
      </c>
      <c r="W157" t="s">
        <v>38</v>
      </c>
    </row>
    <row r="158" spans="1:23">
      <c r="A158" t="s">
        <v>23</v>
      </c>
      <c r="B158" t="s">
        <v>24</v>
      </c>
      <c r="C158" t="s">
        <v>25</v>
      </c>
      <c r="D158" t="s">
        <v>26</v>
      </c>
      <c r="E158" t="s">
        <v>27</v>
      </c>
      <c r="F158" t="s">
        <v>28</v>
      </c>
      <c r="G158" t="s">
        <v>29</v>
      </c>
      <c r="H158" t="s">
        <v>148</v>
      </c>
      <c r="I158" t="s">
        <v>149</v>
      </c>
      <c r="J158">
        <v>465.21226460000003</v>
      </c>
      <c r="K158">
        <v>2</v>
      </c>
      <c r="L158">
        <v>1</v>
      </c>
      <c r="M158">
        <v>0</v>
      </c>
      <c r="N158">
        <v>0</v>
      </c>
      <c r="O158">
        <v>0</v>
      </c>
      <c r="P158" t="s">
        <v>267</v>
      </c>
      <c r="Q158" t="s">
        <v>268</v>
      </c>
      <c r="R158" t="s">
        <v>120</v>
      </c>
      <c r="S158" t="s">
        <v>121</v>
      </c>
      <c r="T158" t="s">
        <v>36</v>
      </c>
      <c r="U158" t="s">
        <v>37</v>
      </c>
      <c r="V158">
        <v>27</v>
      </c>
      <c r="W158" t="s">
        <v>38</v>
      </c>
    </row>
    <row r="159" spans="1:23">
      <c r="A159" t="s">
        <v>23</v>
      </c>
      <c r="B159" t="s">
        <v>24</v>
      </c>
      <c r="C159" t="s">
        <v>25</v>
      </c>
      <c r="D159" t="s">
        <v>39</v>
      </c>
      <c r="E159" t="s">
        <v>40</v>
      </c>
      <c r="F159" t="s">
        <v>44</v>
      </c>
      <c r="G159" t="s">
        <v>45</v>
      </c>
      <c r="I159" t="s">
        <v>43</v>
      </c>
      <c r="J159">
        <v>84.761608249999995</v>
      </c>
      <c r="K159">
        <v>13</v>
      </c>
      <c r="L159">
        <v>0.65400000000000003</v>
      </c>
      <c r="M159">
        <v>0</v>
      </c>
      <c r="N159">
        <v>0</v>
      </c>
      <c r="O159">
        <v>0</v>
      </c>
      <c r="P159" t="s">
        <v>267</v>
      </c>
      <c r="Q159" t="s">
        <v>268</v>
      </c>
      <c r="R159" t="s">
        <v>120</v>
      </c>
      <c r="S159" t="s">
        <v>121</v>
      </c>
      <c r="T159" t="s">
        <v>36</v>
      </c>
      <c r="U159" t="s">
        <v>37</v>
      </c>
      <c r="V159">
        <v>27</v>
      </c>
      <c r="W159" t="s">
        <v>38</v>
      </c>
    </row>
    <row r="160" spans="1:23">
      <c r="A160" t="s">
        <v>23</v>
      </c>
      <c r="B160" t="s">
        <v>24</v>
      </c>
      <c r="C160" t="s">
        <v>25</v>
      </c>
      <c r="D160" t="s">
        <v>26</v>
      </c>
      <c r="E160" t="s">
        <v>27</v>
      </c>
      <c r="F160" t="s">
        <v>53</v>
      </c>
      <c r="G160" t="s">
        <v>54</v>
      </c>
      <c r="H160" t="s">
        <v>134</v>
      </c>
      <c r="I160" t="s">
        <v>135</v>
      </c>
      <c r="J160">
        <v>1016.461</v>
      </c>
      <c r="K160">
        <v>1</v>
      </c>
      <c r="L160">
        <v>1</v>
      </c>
      <c r="M160">
        <v>0</v>
      </c>
      <c r="N160">
        <v>0</v>
      </c>
      <c r="O160">
        <v>0</v>
      </c>
      <c r="P160" t="s">
        <v>269</v>
      </c>
      <c r="Q160" t="s">
        <v>270</v>
      </c>
      <c r="R160" t="s">
        <v>120</v>
      </c>
      <c r="S160" t="s">
        <v>121</v>
      </c>
      <c r="T160" t="s">
        <v>36</v>
      </c>
      <c r="U160" t="s">
        <v>37</v>
      </c>
      <c r="V160">
        <v>27</v>
      </c>
      <c r="W160" t="s">
        <v>38</v>
      </c>
    </row>
    <row r="161" spans="1:23">
      <c r="A161" t="s">
        <v>23</v>
      </c>
      <c r="B161" t="s">
        <v>24</v>
      </c>
      <c r="C161" t="s">
        <v>25</v>
      </c>
      <c r="D161" t="s">
        <v>26</v>
      </c>
      <c r="E161" t="s">
        <v>27</v>
      </c>
      <c r="F161" t="s">
        <v>28</v>
      </c>
      <c r="G161" t="s">
        <v>29</v>
      </c>
      <c r="H161" t="s">
        <v>30</v>
      </c>
      <c r="I161" t="s">
        <v>31</v>
      </c>
      <c r="J161">
        <v>338.46839169999998</v>
      </c>
      <c r="K161">
        <v>1</v>
      </c>
      <c r="L161">
        <v>1</v>
      </c>
      <c r="M161">
        <v>0</v>
      </c>
      <c r="N161">
        <v>0</v>
      </c>
      <c r="O161">
        <v>0</v>
      </c>
      <c r="P161" t="s">
        <v>269</v>
      </c>
      <c r="Q161" t="s">
        <v>270</v>
      </c>
      <c r="R161" t="s">
        <v>120</v>
      </c>
      <c r="S161" t="s">
        <v>121</v>
      </c>
      <c r="T161" t="s">
        <v>36</v>
      </c>
      <c r="U161" t="s">
        <v>37</v>
      </c>
      <c r="V161">
        <v>27</v>
      </c>
      <c r="W161" t="s">
        <v>38</v>
      </c>
    </row>
    <row r="162" spans="1:23">
      <c r="A162" t="s">
        <v>23</v>
      </c>
      <c r="B162" t="s">
        <v>24</v>
      </c>
      <c r="C162" t="s">
        <v>25</v>
      </c>
      <c r="D162" t="s">
        <v>39</v>
      </c>
      <c r="E162" t="s">
        <v>40</v>
      </c>
      <c r="F162" t="s">
        <v>28</v>
      </c>
      <c r="G162" t="s">
        <v>29</v>
      </c>
      <c r="I162" t="s">
        <v>43</v>
      </c>
      <c r="J162">
        <v>0</v>
      </c>
      <c r="K162">
        <v>0</v>
      </c>
      <c r="L162">
        <v>0</v>
      </c>
      <c r="M162">
        <v>0</v>
      </c>
      <c r="N162">
        <v>0</v>
      </c>
      <c r="O162">
        <v>1</v>
      </c>
      <c r="P162" t="s">
        <v>269</v>
      </c>
      <c r="Q162" t="s">
        <v>270</v>
      </c>
      <c r="R162" t="s">
        <v>120</v>
      </c>
      <c r="S162" t="s">
        <v>121</v>
      </c>
      <c r="T162" t="s">
        <v>36</v>
      </c>
      <c r="U162" t="s">
        <v>37</v>
      </c>
      <c r="V162">
        <v>27</v>
      </c>
      <c r="W162" t="s">
        <v>38</v>
      </c>
    </row>
    <row r="163" spans="1:23">
      <c r="A163" t="s">
        <v>23</v>
      </c>
      <c r="B163" t="s">
        <v>24</v>
      </c>
      <c r="C163" t="s">
        <v>25</v>
      </c>
      <c r="D163" t="s">
        <v>39</v>
      </c>
      <c r="E163" t="s">
        <v>40</v>
      </c>
      <c r="F163" t="s">
        <v>44</v>
      </c>
      <c r="G163" t="s">
        <v>45</v>
      </c>
      <c r="I163" t="s">
        <v>43</v>
      </c>
      <c r="J163">
        <v>0</v>
      </c>
      <c r="K163">
        <v>0</v>
      </c>
      <c r="L163">
        <v>0</v>
      </c>
      <c r="M163">
        <v>0</v>
      </c>
      <c r="N163">
        <v>0</v>
      </c>
      <c r="O163">
        <v>1</v>
      </c>
      <c r="P163" t="s">
        <v>269</v>
      </c>
      <c r="Q163" t="s">
        <v>270</v>
      </c>
      <c r="R163" t="s">
        <v>120</v>
      </c>
      <c r="S163" t="s">
        <v>121</v>
      </c>
      <c r="T163" t="s">
        <v>36</v>
      </c>
      <c r="U163" t="s">
        <v>37</v>
      </c>
      <c r="V163">
        <v>27</v>
      </c>
      <c r="W163" t="s">
        <v>38</v>
      </c>
    </row>
    <row r="164" spans="1:23">
      <c r="A164" t="s">
        <v>23</v>
      </c>
      <c r="B164" t="s">
        <v>24</v>
      </c>
      <c r="C164" t="s">
        <v>25</v>
      </c>
      <c r="D164" t="s">
        <v>39</v>
      </c>
      <c r="E164" t="s">
        <v>40</v>
      </c>
      <c r="F164" t="s">
        <v>41</v>
      </c>
      <c r="G164" t="s">
        <v>42</v>
      </c>
      <c r="I164" t="s">
        <v>43</v>
      </c>
      <c r="J164">
        <v>59.054203389999998</v>
      </c>
      <c r="K164">
        <v>5</v>
      </c>
      <c r="L164">
        <v>0.68</v>
      </c>
      <c r="M164">
        <v>0</v>
      </c>
      <c r="N164">
        <v>0</v>
      </c>
      <c r="O164">
        <v>0</v>
      </c>
      <c r="P164" t="s">
        <v>271</v>
      </c>
      <c r="Q164" t="s">
        <v>272</v>
      </c>
      <c r="R164" t="s">
        <v>67</v>
      </c>
      <c r="S164" t="s">
        <v>68</v>
      </c>
      <c r="T164" t="s">
        <v>36</v>
      </c>
      <c r="U164" t="s">
        <v>37</v>
      </c>
      <c r="V164">
        <v>27</v>
      </c>
      <c r="W164" t="s">
        <v>38</v>
      </c>
    </row>
    <row r="165" spans="1:23">
      <c r="A165" t="s">
        <v>23</v>
      </c>
      <c r="B165" t="s">
        <v>24</v>
      </c>
      <c r="C165" t="s">
        <v>25</v>
      </c>
      <c r="D165" t="s">
        <v>39</v>
      </c>
      <c r="E165" t="s">
        <v>40</v>
      </c>
      <c r="F165" t="s">
        <v>53</v>
      </c>
      <c r="G165" t="s">
        <v>54</v>
      </c>
      <c r="I165" t="s">
        <v>43</v>
      </c>
      <c r="J165">
        <v>51.868014729999999</v>
      </c>
      <c r="K165">
        <v>5</v>
      </c>
      <c r="L165">
        <v>0.85</v>
      </c>
      <c r="M165">
        <v>0</v>
      </c>
      <c r="N165">
        <v>0</v>
      </c>
      <c r="O165">
        <v>0</v>
      </c>
      <c r="P165" t="s">
        <v>271</v>
      </c>
      <c r="Q165" t="s">
        <v>272</v>
      </c>
      <c r="R165" t="s">
        <v>67</v>
      </c>
      <c r="S165" t="s">
        <v>68</v>
      </c>
      <c r="T165" t="s">
        <v>36</v>
      </c>
      <c r="U165" t="s">
        <v>37</v>
      </c>
      <c r="V165">
        <v>27</v>
      </c>
      <c r="W165" t="s">
        <v>38</v>
      </c>
    </row>
    <row r="166" spans="1:23">
      <c r="A166" t="s">
        <v>23</v>
      </c>
      <c r="B166" t="s">
        <v>24</v>
      </c>
      <c r="C166" t="s">
        <v>25</v>
      </c>
      <c r="D166" t="s">
        <v>39</v>
      </c>
      <c r="E166" t="s">
        <v>40</v>
      </c>
      <c r="F166" t="s">
        <v>44</v>
      </c>
      <c r="G166" t="s">
        <v>45</v>
      </c>
      <c r="I166" t="s">
        <v>43</v>
      </c>
      <c r="J166">
        <v>0</v>
      </c>
      <c r="K166">
        <v>0</v>
      </c>
      <c r="L166">
        <v>0</v>
      </c>
      <c r="M166">
        <v>0</v>
      </c>
      <c r="N166">
        <v>0</v>
      </c>
      <c r="O166">
        <v>1</v>
      </c>
      <c r="P166" t="s">
        <v>271</v>
      </c>
      <c r="Q166" t="s">
        <v>272</v>
      </c>
      <c r="R166" t="s">
        <v>67</v>
      </c>
      <c r="S166" t="s">
        <v>68</v>
      </c>
      <c r="T166" t="s">
        <v>36</v>
      </c>
      <c r="U166" t="s">
        <v>37</v>
      </c>
      <c r="V166">
        <v>27</v>
      </c>
      <c r="W166" t="s">
        <v>38</v>
      </c>
    </row>
    <row r="167" spans="1:23">
      <c r="A167" t="s">
        <v>23</v>
      </c>
      <c r="B167" t="s">
        <v>24</v>
      </c>
      <c r="C167" t="s">
        <v>25</v>
      </c>
      <c r="D167" t="s">
        <v>26</v>
      </c>
      <c r="E167" t="s">
        <v>27</v>
      </c>
      <c r="F167" t="s">
        <v>28</v>
      </c>
      <c r="G167" t="s">
        <v>29</v>
      </c>
      <c r="H167" t="s">
        <v>148</v>
      </c>
      <c r="I167" t="s">
        <v>149</v>
      </c>
      <c r="J167">
        <v>5.4749999999999996</v>
      </c>
      <c r="K167">
        <v>1</v>
      </c>
      <c r="L167">
        <v>1</v>
      </c>
      <c r="M167">
        <v>0</v>
      </c>
      <c r="N167">
        <v>0</v>
      </c>
      <c r="O167">
        <v>0</v>
      </c>
      <c r="P167" t="s">
        <v>273</v>
      </c>
      <c r="Q167" t="s">
        <v>274</v>
      </c>
      <c r="R167" t="s">
        <v>158</v>
      </c>
      <c r="S167" t="s">
        <v>159</v>
      </c>
      <c r="T167" t="s">
        <v>36</v>
      </c>
      <c r="U167" t="s">
        <v>37</v>
      </c>
      <c r="V167">
        <v>27</v>
      </c>
      <c r="W167" t="s">
        <v>38</v>
      </c>
    </row>
    <row r="168" spans="1:23">
      <c r="A168" t="s">
        <v>23</v>
      </c>
      <c r="B168" t="s">
        <v>24</v>
      </c>
      <c r="C168" t="s">
        <v>25</v>
      </c>
      <c r="D168" t="s">
        <v>46</v>
      </c>
      <c r="E168" t="s">
        <v>47</v>
      </c>
      <c r="F168" t="s">
        <v>48</v>
      </c>
      <c r="G168" t="s">
        <v>47</v>
      </c>
      <c r="I168" t="s">
        <v>43</v>
      </c>
      <c r="J168">
        <v>2898.6143520000001</v>
      </c>
      <c r="K168">
        <v>360</v>
      </c>
      <c r="L168">
        <v>0.80700000000000005</v>
      </c>
      <c r="M168">
        <v>0</v>
      </c>
      <c r="N168">
        <v>0</v>
      </c>
      <c r="O168">
        <v>0</v>
      </c>
      <c r="P168" t="s">
        <v>273</v>
      </c>
      <c r="Q168" t="s">
        <v>274</v>
      </c>
      <c r="R168" t="s">
        <v>158</v>
      </c>
      <c r="S168" t="s">
        <v>159</v>
      </c>
      <c r="T168" t="s">
        <v>36</v>
      </c>
      <c r="U168" t="s">
        <v>37</v>
      </c>
      <c r="V168">
        <v>27</v>
      </c>
      <c r="W168" t="s">
        <v>38</v>
      </c>
    </row>
    <row r="169" spans="1:23">
      <c r="A169" t="s">
        <v>23</v>
      </c>
      <c r="B169" t="s">
        <v>24</v>
      </c>
      <c r="C169" t="s">
        <v>25</v>
      </c>
      <c r="D169" t="s">
        <v>39</v>
      </c>
      <c r="E169" t="s">
        <v>40</v>
      </c>
      <c r="F169" t="s">
        <v>28</v>
      </c>
      <c r="G169" t="s">
        <v>29</v>
      </c>
      <c r="I169" t="s">
        <v>43</v>
      </c>
      <c r="J169">
        <v>80.239069830000005</v>
      </c>
      <c r="K169">
        <v>15</v>
      </c>
      <c r="L169">
        <v>0.89500000000000002</v>
      </c>
      <c r="M169">
        <v>0</v>
      </c>
      <c r="N169">
        <v>0</v>
      </c>
      <c r="O169">
        <v>0</v>
      </c>
      <c r="P169" t="s">
        <v>275</v>
      </c>
      <c r="Q169" t="s">
        <v>276</v>
      </c>
      <c r="R169" t="s">
        <v>67</v>
      </c>
      <c r="S169" t="s">
        <v>68</v>
      </c>
      <c r="T169" t="s">
        <v>36</v>
      </c>
      <c r="U169" t="s">
        <v>37</v>
      </c>
      <c r="V169">
        <v>27</v>
      </c>
      <c r="W169" t="s">
        <v>38</v>
      </c>
    </row>
    <row r="170" spans="1:23">
      <c r="A170" t="s">
        <v>23</v>
      </c>
      <c r="B170" t="s">
        <v>24</v>
      </c>
      <c r="C170" t="s">
        <v>25</v>
      </c>
      <c r="D170" t="s">
        <v>39</v>
      </c>
      <c r="E170" t="s">
        <v>40</v>
      </c>
      <c r="F170" t="s">
        <v>41</v>
      </c>
      <c r="G170" t="s">
        <v>42</v>
      </c>
      <c r="I170" t="s">
        <v>43</v>
      </c>
      <c r="J170">
        <v>0</v>
      </c>
      <c r="K170">
        <v>0</v>
      </c>
      <c r="L170">
        <v>0</v>
      </c>
      <c r="M170">
        <v>0</v>
      </c>
      <c r="N170">
        <v>0</v>
      </c>
      <c r="O170">
        <v>1</v>
      </c>
      <c r="P170" t="s">
        <v>277</v>
      </c>
      <c r="Q170" t="s">
        <v>278</v>
      </c>
      <c r="R170" t="s">
        <v>67</v>
      </c>
      <c r="S170" t="s">
        <v>68</v>
      </c>
      <c r="T170" t="s">
        <v>36</v>
      </c>
      <c r="U170" t="s">
        <v>37</v>
      </c>
      <c r="V170">
        <v>27</v>
      </c>
      <c r="W170" t="s">
        <v>38</v>
      </c>
    </row>
    <row r="171" spans="1:23">
      <c r="A171" t="s">
        <v>23</v>
      </c>
      <c r="B171" t="s">
        <v>24</v>
      </c>
      <c r="C171" t="s">
        <v>25</v>
      </c>
      <c r="D171" t="s">
        <v>46</v>
      </c>
      <c r="E171" t="s">
        <v>47</v>
      </c>
      <c r="F171" t="s">
        <v>48</v>
      </c>
      <c r="G171" t="s">
        <v>47</v>
      </c>
      <c r="I171" t="s">
        <v>43</v>
      </c>
      <c r="J171">
        <v>381.0759587</v>
      </c>
      <c r="K171">
        <v>59</v>
      </c>
      <c r="L171">
        <v>0.81699999999999995</v>
      </c>
      <c r="M171">
        <v>0</v>
      </c>
      <c r="N171">
        <v>0</v>
      </c>
      <c r="O171">
        <v>0</v>
      </c>
      <c r="P171" t="s">
        <v>279</v>
      </c>
      <c r="Q171" t="s">
        <v>280</v>
      </c>
      <c r="R171" t="s">
        <v>120</v>
      </c>
      <c r="S171" t="s">
        <v>121</v>
      </c>
      <c r="T171" t="s">
        <v>36</v>
      </c>
      <c r="U171" t="s">
        <v>37</v>
      </c>
      <c r="V171">
        <v>27</v>
      </c>
      <c r="W171" t="s">
        <v>38</v>
      </c>
    </row>
    <row r="172" spans="1:23">
      <c r="A172" t="s">
        <v>23</v>
      </c>
      <c r="B172" t="s">
        <v>24</v>
      </c>
      <c r="C172" t="s">
        <v>25</v>
      </c>
      <c r="D172" t="s">
        <v>26</v>
      </c>
      <c r="E172" t="s">
        <v>27</v>
      </c>
      <c r="F172" t="s">
        <v>28</v>
      </c>
      <c r="G172" t="s">
        <v>29</v>
      </c>
      <c r="H172" t="s">
        <v>281</v>
      </c>
      <c r="I172" t="s">
        <v>282</v>
      </c>
      <c r="J172">
        <v>42.35</v>
      </c>
      <c r="K172">
        <v>1</v>
      </c>
      <c r="L172">
        <v>1</v>
      </c>
      <c r="M172">
        <v>0</v>
      </c>
      <c r="N172">
        <v>0</v>
      </c>
      <c r="O172">
        <v>0</v>
      </c>
      <c r="P172" t="s">
        <v>283</v>
      </c>
      <c r="Q172" t="s">
        <v>284</v>
      </c>
      <c r="R172" t="s">
        <v>51</v>
      </c>
      <c r="S172" t="s">
        <v>52</v>
      </c>
      <c r="T172" t="s">
        <v>36</v>
      </c>
      <c r="U172" t="s">
        <v>37</v>
      </c>
      <c r="V172">
        <v>27</v>
      </c>
      <c r="W172" t="s">
        <v>38</v>
      </c>
    </row>
    <row r="173" spans="1:23">
      <c r="A173" t="s">
        <v>23</v>
      </c>
      <c r="B173" t="s">
        <v>24</v>
      </c>
      <c r="C173" t="s">
        <v>25</v>
      </c>
      <c r="D173" t="s">
        <v>26</v>
      </c>
      <c r="E173" t="s">
        <v>27</v>
      </c>
      <c r="F173" t="s">
        <v>28</v>
      </c>
      <c r="G173" t="s">
        <v>29</v>
      </c>
      <c r="H173" t="s">
        <v>285</v>
      </c>
      <c r="I173" t="s">
        <v>286</v>
      </c>
      <c r="J173">
        <v>12.781695989999999</v>
      </c>
      <c r="K173">
        <v>1</v>
      </c>
      <c r="L173">
        <v>0.79800000000000004</v>
      </c>
      <c r="M173">
        <v>0</v>
      </c>
      <c r="N173">
        <v>0</v>
      </c>
      <c r="O173">
        <v>0</v>
      </c>
      <c r="P173" t="s">
        <v>283</v>
      </c>
      <c r="Q173" t="s">
        <v>284</v>
      </c>
      <c r="R173" t="s">
        <v>51</v>
      </c>
      <c r="S173" t="s">
        <v>52</v>
      </c>
      <c r="T173" t="s">
        <v>36</v>
      </c>
      <c r="U173" t="s">
        <v>37</v>
      </c>
      <c r="V173">
        <v>27</v>
      </c>
      <c r="W173" t="s">
        <v>38</v>
      </c>
    </row>
    <row r="174" spans="1:23">
      <c r="A174" t="s">
        <v>23</v>
      </c>
      <c r="B174" t="s">
        <v>24</v>
      </c>
      <c r="C174" t="s">
        <v>25</v>
      </c>
      <c r="D174" t="s">
        <v>39</v>
      </c>
      <c r="E174" t="s">
        <v>40</v>
      </c>
      <c r="F174" t="s">
        <v>41</v>
      </c>
      <c r="G174" t="s">
        <v>42</v>
      </c>
      <c r="I174" t="s">
        <v>43</v>
      </c>
      <c r="J174">
        <v>0</v>
      </c>
      <c r="K174">
        <v>0</v>
      </c>
      <c r="L174">
        <v>0</v>
      </c>
      <c r="M174">
        <v>0</v>
      </c>
      <c r="N174">
        <v>0</v>
      </c>
      <c r="O174">
        <v>1</v>
      </c>
      <c r="P174" t="s">
        <v>283</v>
      </c>
      <c r="Q174" t="s">
        <v>284</v>
      </c>
      <c r="R174" t="s">
        <v>51</v>
      </c>
      <c r="S174" t="s">
        <v>52</v>
      </c>
      <c r="T174" t="s">
        <v>36</v>
      </c>
      <c r="U174" t="s">
        <v>37</v>
      </c>
      <c r="V174">
        <v>27</v>
      </c>
      <c r="W174" t="s">
        <v>38</v>
      </c>
    </row>
    <row r="175" spans="1:23">
      <c r="A175" t="s">
        <v>23</v>
      </c>
      <c r="B175" t="s">
        <v>24</v>
      </c>
      <c r="C175" t="s">
        <v>25</v>
      </c>
      <c r="D175" t="s">
        <v>46</v>
      </c>
      <c r="E175" t="s">
        <v>47</v>
      </c>
      <c r="F175" t="s">
        <v>48</v>
      </c>
      <c r="G175" t="s">
        <v>47</v>
      </c>
      <c r="I175" t="s">
        <v>43</v>
      </c>
      <c r="J175">
        <v>373.7439225</v>
      </c>
      <c r="K175">
        <v>61</v>
      </c>
      <c r="L175">
        <v>0.76100000000000001</v>
      </c>
      <c r="M175">
        <v>0</v>
      </c>
      <c r="N175">
        <v>0</v>
      </c>
      <c r="O175">
        <v>0</v>
      </c>
      <c r="P175" t="s">
        <v>287</v>
      </c>
      <c r="Q175" t="s">
        <v>288</v>
      </c>
      <c r="R175" t="s">
        <v>51</v>
      </c>
      <c r="S175" t="s">
        <v>52</v>
      </c>
      <c r="T175" t="s">
        <v>36</v>
      </c>
      <c r="U175" t="s">
        <v>37</v>
      </c>
      <c r="V175">
        <v>27</v>
      </c>
      <c r="W175" t="s">
        <v>38</v>
      </c>
    </row>
    <row r="176" spans="1:23">
      <c r="A176" t="s">
        <v>23</v>
      </c>
      <c r="B176" t="s">
        <v>24</v>
      </c>
      <c r="C176" t="s">
        <v>25</v>
      </c>
      <c r="D176" t="s">
        <v>39</v>
      </c>
      <c r="E176" t="s">
        <v>40</v>
      </c>
      <c r="F176" t="s">
        <v>41</v>
      </c>
      <c r="G176" t="s">
        <v>42</v>
      </c>
      <c r="I176" t="s">
        <v>43</v>
      </c>
      <c r="J176">
        <v>0</v>
      </c>
      <c r="K176">
        <v>0</v>
      </c>
      <c r="L176">
        <v>0</v>
      </c>
      <c r="M176">
        <v>0</v>
      </c>
      <c r="N176">
        <v>0</v>
      </c>
      <c r="O176">
        <v>1</v>
      </c>
      <c r="P176" t="s">
        <v>289</v>
      </c>
      <c r="Q176" t="s">
        <v>290</v>
      </c>
      <c r="R176" t="s">
        <v>114</v>
      </c>
      <c r="S176" t="s">
        <v>115</v>
      </c>
      <c r="T176" t="s">
        <v>36</v>
      </c>
      <c r="U176" t="s">
        <v>37</v>
      </c>
      <c r="V176">
        <v>27</v>
      </c>
      <c r="W176" t="s">
        <v>38</v>
      </c>
    </row>
    <row r="177" spans="1:23">
      <c r="A177" t="s">
        <v>23</v>
      </c>
      <c r="B177" t="s">
        <v>24</v>
      </c>
      <c r="C177" t="s">
        <v>25</v>
      </c>
      <c r="D177" t="s">
        <v>46</v>
      </c>
      <c r="E177" t="s">
        <v>47</v>
      </c>
      <c r="F177" t="s">
        <v>48</v>
      </c>
      <c r="G177" t="s">
        <v>47</v>
      </c>
      <c r="I177" t="s">
        <v>43</v>
      </c>
      <c r="J177">
        <v>210.957897</v>
      </c>
      <c r="K177">
        <v>42</v>
      </c>
      <c r="L177">
        <v>0.80600000000000005</v>
      </c>
      <c r="M177">
        <v>0</v>
      </c>
      <c r="N177">
        <v>0</v>
      </c>
      <c r="O177">
        <v>0</v>
      </c>
      <c r="P177" t="s">
        <v>289</v>
      </c>
      <c r="Q177" t="s">
        <v>290</v>
      </c>
      <c r="R177" t="s">
        <v>114</v>
      </c>
      <c r="S177" t="s">
        <v>115</v>
      </c>
      <c r="T177" t="s">
        <v>36</v>
      </c>
      <c r="U177" t="s">
        <v>37</v>
      </c>
      <c r="V177">
        <v>27</v>
      </c>
      <c r="W177" t="s">
        <v>38</v>
      </c>
    </row>
    <row r="178" spans="1:23">
      <c r="A178" t="s">
        <v>23</v>
      </c>
      <c r="B178" t="s">
        <v>24</v>
      </c>
      <c r="C178" t="s">
        <v>25</v>
      </c>
      <c r="D178" t="s">
        <v>39</v>
      </c>
      <c r="E178" t="s">
        <v>40</v>
      </c>
      <c r="F178" t="s">
        <v>41</v>
      </c>
      <c r="G178" t="s">
        <v>42</v>
      </c>
      <c r="I178" t="s">
        <v>43</v>
      </c>
      <c r="J178">
        <v>0</v>
      </c>
      <c r="K178">
        <v>0</v>
      </c>
      <c r="L178">
        <v>0</v>
      </c>
      <c r="M178">
        <v>0</v>
      </c>
      <c r="N178">
        <v>0</v>
      </c>
      <c r="O178">
        <v>1</v>
      </c>
      <c r="P178" t="s">
        <v>291</v>
      </c>
      <c r="Q178" t="s">
        <v>292</v>
      </c>
      <c r="R178" t="s">
        <v>94</v>
      </c>
      <c r="S178" t="s">
        <v>95</v>
      </c>
      <c r="T178" t="s">
        <v>36</v>
      </c>
      <c r="U178" t="s">
        <v>37</v>
      </c>
      <c r="V178">
        <v>27</v>
      </c>
      <c r="W178" t="s">
        <v>38</v>
      </c>
    </row>
    <row r="179" spans="1:23">
      <c r="A179" t="s">
        <v>23</v>
      </c>
      <c r="B179" t="s">
        <v>24</v>
      </c>
      <c r="C179" t="s">
        <v>25</v>
      </c>
      <c r="D179" t="s">
        <v>39</v>
      </c>
      <c r="E179" t="s">
        <v>40</v>
      </c>
      <c r="F179" t="s">
        <v>28</v>
      </c>
      <c r="G179" t="s">
        <v>29</v>
      </c>
      <c r="I179" t="s">
        <v>43</v>
      </c>
      <c r="J179">
        <v>33.859406870000001</v>
      </c>
      <c r="K179">
        <v>11</v>
      </c>
      <c r="L179">
        <v>0.80500000000000005</v>
      </c>
      <c r="M179">
        <v>0</v>
      </c>
      <c r="N179">
        <v>0</v>
      </c>
      <c r="O179">
        <v>0</v>
      </c>
      <c r="P179" t="s">
        <v>293</v>
      </c>
      <c r="Q179" t="s">
        <v>294</v>
      </c>
      <c r="R179" t="s">
        <v>90</v>
      </c>
      <c r="S179" t="s">
        <v>91</v>
      </c>
      <c r="T179" t="s">
        <v>36</v>
      </c>
      <c r="U179" t="s">
        <v>37</v>
      </c>
      <c r="V179">
        <v>27</v>
      </c>
      <c r="W179" t="s">
        <v>38</v>
      </c>
    </row>
    <row r="180" spans="1:23">
      <c r="A180" t="s">
        <v>23</v>
      </c>
      <c r="B180" t="s">
        <v>24</v>
      </c>
      <c r="C180" t="s">
        <v>25</v>
      </c>
      <c r="D180" t="s">
        <v>46</v>
      </c>
      <c r="E180" t="s">
        <v>47</v>
      </c>
      <c r="F180" t="s">
        <v>48</v>
      </c>
      <c r="G180" t="s">
        <v>47</v>
      </c>
      <c r="I180" t="s">
        <v>43</v>
      </c>
      <c r="J180">
        <v>208.73780249999999</v>
      </c>
      <c r="K180">
        <v>51</v>
      </c>
      <c r="L180">
        <v>0.81299999999999994</v>
      </c>
      <c r="M180">
        <v>0</v>
      </c>
      <c r="N180">
        <v>0</v>
      </c>
      <c r="O180">
        <v>0</v>
      </c>
      <c r="P180" t="s">
        <v>293</v>
      </c>
      <c r="Q180" t="s">
        <v>294</v>
      </c>
      <c r="R180" t="s">
        <v>90</v>
      </c>
      <c r="S180" t="s">
        <v>91</v>
      </c>
      <c r="T180" t="s">
        <v>36</v>
      </c>
      <c r="U180" t="s">
        <v>37</v>
      </c>
      <c r="V180">
        <v>27</v>
      </c>
      <c r="W180" t="s">
        <v>38</v>
      </c>
    </row>
    <row r="181" spans="1:23">
      <c r="A181" t="s">
        <v>23</v>
      </c>
      <c r="B181" t="s">
        <v>24</v>
      </c>
      <c r="C181" t="s">
        <v>25</v>
      </c>
      <c r="D181" t="s">
        <v>26</v>
      </c>
      <c r="E181" t="s">
        <v>27</v>
      </c>
      <c r="F181" t="s">
        <v>53</v>
      </c>
      <c r="G181" t="s">
        <v>54</v>
      </c>
      <c r="H181" t="s">
        <v>185</v>
      </c>
      <c r="I181" t="s">
        <v>186</v>
      </c>
      <c r="J181">
        <v>69.813999999999993</v>
      </c>
      <c r="K181">
        <v>1</v>
      </c>
      <c r="L181">
        <v>1</v>
      </c>
      <c r="M181">
        <v>0</v>
      </c>
      <c r="N181">
        <v>0</v>
      </c>
      <c r="O181">
        <v>0</v>
      </c>
      <c r="P181" t="s">
        <v>295</v>
      </c>
      <c r="Q181" t="s">
        <v>296</v>
      </c>
      <c r="R181" t="s">
        <v>297</v>
      </c>
      <c r="S181" t="s">
        <v>298</v>
      </c>
      <c r="T181" t="s">
        <v>36</v>
      </c>
      <c r="U181" t="s">
        <v>37</v>
      </c>
      <c r="V181">
        <v>27</v>
      </c>
      <c r="W181" t="s">
        <v>38</v>
      </c>
    </row>
    <row r="182" spans="1:23">
      <c r="A182" t="s">
        <v>23</v>
      </c>
      <c r="B182" t="s">
        <v>24</v>
      </c>
      <c r="C182" t="s">
        <v>25</v>
      </c>
      <c r="D182" t="s">
        <v>39</v>
      </c>
      <c r="E182" t="s">
        <v>40</v>
      </c>
      <c r="F182" t="s">
        <v>53</v>
      </c>
      <c r="G182" t="s">
        <v>54</v>
      </c>
      <c r="I182" t="s">
        <v>43</v>
      </c>
      <c r="J182">
        <v>0</v>
      </c>
      <c r="K182">
        <v>0</v>
      </c>
      <c r="L182">
        <v>0</v>
      </c>
      <c r="M182">
        <v>0</v>
      </c>
      <c r="N182">
        <v>0</v>
      </c>
      <c r="O182">
        <v>1</v>
      </c>
      <c r="P182" t="s">
        <v>295</v>
      </c>
      <c r="Q182" t="s">
        <v>296</v>
      </c>
      <c r="R182" t="s">
        <v>297</v>
      </c>
      <c r="S182" t="s">
        <v>298</v>
      </c>
      <c r="T182" t="s">
        <v>36</v>
      </c>
      <c r="U182" t="s">
        <v>37</v>
      </c>
      <c r="V182">
        <v>27</v>
      </c>
      <c r="W182" t="s">
        <v>38</v>
      </c>
    </row>
    <row r="183" spans="1:23">
      <c r="A183" t="s">
        <v>23</v>
      </c>
      <c r="B183" t="s">
        <v>24</v>
      </c>
      <c r="C183" t="s">
        <v>25</v>
      </c>
      <c r="D183" t="s">
        <v>39</v>
      </c>
      <c r="E183" t="s">
        <v>40</v>
      </c>
      <c r="F183" t="s">
        <v>28</v>
      </c>
      <c r="G183" t="s">
        <v>29</v>
      </c>
      <c r="I183" t="s">
        <v>43</v>
      </c>
      <c r="J183">
        <v>94.597249020000007</v>
      </c>
      <c r="K183">
        <v>16</v>
      </c>
      <c r="L183">
        <v>0.89100000000000001</v>
      </c>
      <c r="M183">
        <v>0</v>
      </c>
      <c r="N183">
        <v>0</v>
      </c>
      <c r="O183">
        <v>0</v>
      </c>
      <c r="P183" t="s">
        <v>295</v>
      </c>
      <c r="Q183" t="s">
        <v>296</v>
      </c>
      <c r="R183" t="s">
        <v>297</v>
      </c>
      <c r="S183" t="s">
        <v>298</v>
      </c>
      <c r="T183" t="s">
        <v>36</v>
      </c>
      <c r="U183" t="s">
        <v>37</v>
      </c>
      <c r="V183">
        <v>27</v>
      </c>
      <c r="W183" t="s">
        <v>38</v>
      </c>
    </row>
    <row r="184" spans="1:23">
      <c r="A184" t="s">
        <v>23</v>
      </c>
      <c r="B184" t="s">
        <v>24</v>
      </c>
      <c r="C184" t="s">
        <v>25</v>
      </c>
      <c r="D184" t="s">
        <v>26</v>
      </c>
      <c r="E184" t="s">
        <v>27</v>
      </c>
      <c r="F184" t="s">
        <v>28</v>
      </c>
      <c r="G184" t="s">
        <v>29</v>
      </c>
      <c r="H184" t="s">
        <v>86</v>
      </c>
      <c r="I184" t="s">
        <v>87</v>
      </c>
      <c r="J184">
        <v>91.704327219999996</v>
      </c>
      <c r="K184">
        <v>1</v>
      </c>
      <c r="L184">
        <v>0.996</v>
      </c>
      <c r="M184">
        <v>0</v>
      </c>
      <c r="N184">
        <v>0</v>
      </c>
      <c r="O184">
        <v>0</v>
      </c>
      <c r="P184" t="s">
        <v>299</v>
      </c>
      <c r="Q184" t="s">
        <v>300</v>
      </c>
      <c r="R184" t="s">
        <v>100</v>
      </c>
      <c r="S184" t="s">
        <v>101</v>
      </c>
      <c r="T184" t="s">
        <v>36</v>
      </c>
      <c r="U184" t="s">
        <v>37</v>
      </c>
      <c r="V184">
        <v>27</v>
      </c>
      <c r="W184" t="s">
        <v>38</v>
      </c>
    </row>
    <row r="185" spans="1:23">
      <c r="A185" t="s">
        <v>23</v>
      </c>
      <c r="B185" t="s">
        <v>24</v>
      </c>
      <c r="C185" t="s">
        <v>25</v>
      </c>
      <c r="D185" t="s">
        <v>39</v>
      </c>
      <c r="E185" t="s">
        <v>40</v>
      </c>
      <c r="F185" t="s">
        <v>41</v>
      </c>
      <c r="G185" t="s">
        <v>42</v>
      </c>
      <c r="I185" t="s">
        <v>43</v>
      </c>
      <c r="J185">
        <v>52.270492480000001</v>
      </c>
      <c r="K185">
        <v>3</v>
      </c>
      <c r="L185">
        <v>0.90100000000000002</v>
      </c>
      <c r="M185">
        <v>0</v>
      </c>
      <c r="N185">
        <v>0</v>
      </c>
      <c r="O185">
        <v>0</v>
      </c>
      <c r="P185" t="s">
        <v>299</v>
      </c>
      <c r="Q185" t="s">
        <v>300</v>
      </c>
      <c r="R185" t="s">
        <v>100</v>
      </c>
      <c r="S185" t="s">
        <v>101</v>
      </c>
      <c r="T185" t="s">
        <v>36</v>
      </c>
      <c r="U185" t="s">
        <v>37</v>
      </c>
      <c r="V185">
        <v>27</v>
      </c>
      <c r="W185" t="s">
        <v>38</v>
      </c>
    </row>
    <row r="186" spans="1:23">
      <c r="A186" t="s">
        <v>23</v>
      </c>
      <c r="B186" t="s">
        <v>24</v>
      </c>
      <c r="C186" t="s">
        <v>25</v>
      </c>
      <c r="D186" t="s">
        <v>39</v>
      </c>
      <c r="E186" t="s">
        <v>40</v>
      </c>
      <c r="F186" t="s">
        <v>53</v>
      </c>
      <c r="G186" t="s">
        <v>54</v>
      </c>
      <c r="I186" t="s">
        <v>43</v>
      </c>
      <c r="J186">
        <v>138.56726810000001</v>
      </c>
      <c r="K186">
        <v>14</v>
      </c>
      <c r="L186">
        <v>0.85499999999999998</v>
      </c>
      <c r="M186">
        <v>0</v>
      </c>
      <c r="N186">
        <v>0</v>
      </c>
      <c r="O186">
        <v>0</v>
      </c>
      <c r="P186" t="s">
        <v>299</v>
      </c>
      <c r="Q186" t="s">
        <v>300</v>
      </c>
      <c r="R186" t="s">
        <v>100</v>
      </c>
      <c r="S186" t="s">
        <v>101</v>
      </c>
      <c r="T186" t="s">
        <v>36</v>
      </c>
      <c r="U186" t="s">
        <v>37</v>
      </c>
      <c r="V186">
        <v>27</v>
      </c>
      <c r="W186" t="s">
        <v>38</v>
      </c>
    </row>
    <row r="187" spans="1:23">
      <c r="A187" t="s">
        <v>23</v>
      </c>
      <c r="B187" t="s">
        <v>24</v>
      </c>
      <c r="C187" t="s">
        <v>25</v>
      </c>
      <c r="D187" t="s">
        <v>26</v>
      </c>
      <c r="E187" t="s">
        <v>27</v>
      </c>
      <c r="F187" t="s">
        <v>28</v>
      </c>
      <c r="G187" t="s">
        <v>29</v>
      </c>
      <c r="H187" t="s">
        <v>152</v>
      </c>
      <c r="I187" t="s">
        <v>153</v>
      </c>
      <c r="J187">
        <v>1211.0985189999999</v>
      </c>
      <c r="K187">
        <v>3</v>
      </c>
      <c r="L187">
        <v>0.999</v>
      </c>
      <c r="M187">
        <v>0</v>
      </c>
      <c r="N187">
        <v>0</v>
      </c>
      <c r="O187">
        <v>0</v>
      </c>
      <c r="P187" t="s">
        <v>301</v>
      </c>
      <c r="Q187" t="s">
        <v>302</v>
      </c>
      <c r="R187" t="s">
        <v>114</v>
      </c>
      <c r="S187" t="s">
        <v>115</v>
      </c>
      <c r="T187" t="s">
        <v>36</v>
      </c>
      <c r="U187" t="s">
        <v>37</v>
      </c>
      <c r="V187">
        <v>27</v>
      </c>
      <c r="W187" t="s">
        <v>38</v>
      </c>
    </row>
    <row r="188" spans="1:23">
      <c r="A188" t="s">
        <v>23</v>
      </c>
      <c r="B188" t="s">
        <v>24</v>
      </c>
      <c r="C188" t="s">
        <v>25</v>
      </c>
      <c r="D188" t="s">
        <v>39</v>
      </c>
      <c r="E188" t="s">
        <v>40</v>
      </c>
      <c r="F188" t="s">
        <v>28</v>
      </c>
      <c r="G188" t="s">
        <v>29</v>
      </c>
      <c r="I188" t="s">
        <v>43</v>
      </c>
      <c r="J188">
        <v>651.89400550000005</v>
      </c>
      <c r="K188">
        <v>69</v>
      </c>
      <c r="L188">
        <v>0.83699999999999997</v>
      </c>
      <c r="M188">
        <v>0</v>
      </c>
      <c r="N188">
        <v>0</v>
      </c>
      <c r="O188">
        <v>0</v>
      </c>
      <c r="P188" t="s">
        <v>301</v>
      </c>
      <c r="Q188" t="s">
        <v>302</v>
      </c>
      <c r="R188" t="s">
        <v>114</v>
      </c>
      <c r="S188" t="s">
        <v>115</v>
      </c>
      <c r="T188" t="s">
        <v>36</v>
      </c>
      <c r="U188" t="s">
        <v>37</v>
      </c>
      <c r="V188">
        <v>27</v>
      </c>
      <c r="W188" t="s">
        <v>38</v>
      </c>
    </row>
    <row r="189" spans="1:23">
      <c r="A189" t="s">
        <v>23</v>
      </c>
      <c r="B189" t="s">
        <v>24</v>
      </c>
      <c r="C189" t="s">
        <v>25</v>
      </c>
      <c r="D189" t="s">
        <v>26</v>
      </c>
      <c r="E189" t="s">
        <v>27</v>
      </c>
      <c r="F189" t="s">
        <v>28</v>
      </c>
      <c r="G189" t="s">
        <v>29</v>
      </c>
      <c r="H189" t="s">
        <v>63</v>
      </c>
      <c r="I189" t="s">
        <v>64</v>
      </c>
      <c r="J189">
        <v>30.254263009999999</v>
      </c>
      <c r="K189">
        <v>1</v>
      </c>
      <c r="L189">
        <v>0.90300000000000002</v>
      </c>
      <c r="M189">
        <v>0</v>
      </c>
      <c r="N189">
        <v>0</v>
      </c>
      <c r="O189">
        <v>0</v>
      </c>
      <c r="P189" t="s">
        <v>303</v>
      </c>
      <c r="Q189" t="s">
        <v>304</v>
      </c>
      <c r="R189" t="s">
        <v>34</v>
      </c>
      <c r="S189" t="s">
        <v>35</v>
      </c>
      <c r="T189" t="s">
        <v>36</v>
      </c>
      <c r="U189" t="s">
        <v>37</v>
      </c>
      <c r="V189">
        <v>27</v>
      </c>
      <c r="W189" t="s">
        <v>38</v>
      </c>
    </row>
    <row r="190" spans="1:23">
      <c r="A190" t="s">
        <v>23</v>
      </c>
      <c r="B190" t="s">
        <v>24</v>
      </c>
      <c r="C190" t="s">
        <v>25</v>
      </c>
      <c r="D190" t="s">
        <v>39</v>
      </c>
      <c r="E190" t="s">
        <v>40</v>
      </c>
      <c r="F190" t="s">
        <v>41</v>
      </c>
      <c r="G190" t="s">
        <v>42</v>
      </c>
      <c r="I190" t="s">
        <v>43</v>
      </c>
      <c r="J190">
        <v>0</v>
      </c>
      <c r="K190">
        <v>0</v>
      </c>
      <c r="L190">
        <v>0</v>
      </c>
      <c r="M190">
        <v>0</v>
      </c>
      <c r="N190">
        <v>0</v>
      </c>
      <c r="O190">
        <v>1</v>
      </c>
      <c r="P190" t="s">
        <v>305</v>
      </c>
      <c r="Q190" t="s">
        <v>306</v>
      </c>
      <c r="R190" t="s">
        <v>67</v>
      </c>
      <c r="S190" t="s">
        <v>68</v>
      </c>
      <c r="T190" t="s">
        <v>36</v>
      </c>
      <c r="U190" t="s">
        <v>37</v>
      </c>
      <c r="V190">
        <v>27</v>
      </c>
      <c r="W190" t="s">
        <v>38</v>
      </c>
    </row>
    <row r="191" spans="1:23">
      <c r="A191" t="s">
        <v>23</v>
      </c>
      <c r="B191" t="s">
        <v>24</v>
      </c>
      <c r="C191" t="s">
        <v>25</v>
      </c>
      <c r="D191" t="s">
        <v>39</v>
      </c>
      <c r="E191" t="s">
        <v>40</v>
      </c>
      <c r="F191" t="s">
        <v>28</v>
      </c>
      <c r="G191" t="s">
        <v>29</v>
      </c>
      <c r="I191" t="s">
        <v>43</v>
      </c>
      <c r="J191">
        <v>61.47231231</v>
      </c>
      <c r="K191">
        <v>8</v>
      </c>
      <c r="L191">
        <v>0.871</v>
      </c>
      <c r="M191">
        <v>0</v>
      </c>
      <c r="N191">
        <v>0</v>
      </c>
      <c r="O191">
        <v>0</v>
      </c>
      <c r="P191" t="s">
        <v>307</v>
      </c>
      <c r="Q191" t="s">
        <v>308</v>
      </c>
      <c r="R191" t="s">
        <v>114</v>
      </c>
      <c r="S191" t="s">
        <v>115</v>
      </c>
      <c r="T191" t="s">
        <v>36</v>
      </c>
      <c r="U191" t="s">
        <v>37</v>
      </c>
      <c r="V191">
        <v>27</v>
      </c>
      <c r="W191" t="s">
        <v>38</v>
      </c>
    </row>
    <row r="192" spans="1:23">
      <c r="A192" t="s">
        <v>23</v>
      </c>
      <c r="B192" t="s">
        <v>24</v>
      </c>
      <c r="C192" t="s">
        <v>25</v>
      </c>
      <c r="D192" t="s">
        <v>46</v>
      </c>
      <c r="E192" t="s">
        <v>47</v>
      </c>
      <c r="F192" t="s">
        <v>48</v>
      </c>
      <c r="G192" t="s">
        <v>47</v>
      </c>
      <c r="I192" t="s">
        <v>43</v>
      </c>
      <c r="J192">
        <v>182.79052279999999</v>
      </c>
      <c r="K192">
        <v>39</v>
      </c>
      <c r="L192">
        <v>0.82799999999999996</v>
      </c>
      <c r="M192">
        <v>0</v>
      </c>
      <c r="N192">
        <v>0</v>
      </c>
      <c r="O192">
        <v>0</v>
      </c>
      <c r="P192" t="s">
        <v>307</v>
      </c>
      <c r="Q192" t="s">
        <v>308</v>
      </c>
      <c r="R192" t="s">
        <v>114</v>
      </c>
      <c r="S192" t="s">
        <v>115</v>
      </c>
      <c r="T192" t="s">
        <v>36</v>
      </c>
      <c r="U192" t="s">
        <v>37</v>
      </c>
      <c r="V192">
        <v>27</v>
      </c>
      <c r="W192" t="s">
        <v>38</v>
      </c>
    </row>
    <row r="193" spans="1:23">
      <c r="A193" t="s">
        <v>23</v>
      </c>
      <c r="B193" t="s">
        <v>24</v>
      </c>
      <c r="C193" t="s">
        <v>25</v>
      </c>
      <c r="D193" t="s">
        <v>39</v>
      </c>
      <c r="E193" t="s">
        <v>40</v>
      </c>
      <c r="F193" t="s">
        <v>41</v>
      </c>
      <c r="G193" t="s">
        <v>42</v>
      </c>
      <c r="I193" t="s">
        <v>43</v>
      </c>
      <c r="J193">
        <v>0</v>
      </c>
      <c r="K193">
        <v>0</v>
      </c>
      <c r="L193">
        <v>0</v>
      </c>
      <c r="M193">
        <v>0</v>
      </c>
      <c r="N193">
        <v>0</v>
      </c>
      <c r="O193">
        <v>1</v>
      </c>
      <c r="P193" t="s">
        <v>309</v>
      </c>
      <c r="Q193" t="s">
        <v>310</v>
      </c>
      <c r="R193" t="s">
        <v>100</v>
      </c>
      <c r="S193" t="s">
        <v>101</v>
      </c>
      <c r="T193" t="s">
        <v>36</v>
      </c>
      <c r="U193" t="s">
        <v>37</v>
      </c>
      <c r="V193">
        <v>27</v>
      </c>
      <c r="W193" t="s">
        <v>38</v>
      </c>
    </row>
    <row r="194" spans="1:23">
      <c r="A194" t="s">
        <v>23</v>
      </c>
      <c r="B194" t="s">
        <v>24</v>
      </c>
      <c r="C194" t="s">
        <v>25</v>
      </c>
      <c r="D194" t="s">
        <v>39</v>
      </c>
      <c r="E194" t="s">
        <v>40</v>
      </c>
      <c r="F194" t="s">
        <v>28</v>
      </c>
      <c r="G194" t="s">
        <v>29</v>
      </c>
      <c r="I194" t="s">
        <v>43</v>
      </c>
      <c r="J194">
        <v>92.438436690000003</v>
      </c>
      <c r="K194">
        <v>19</v>
      </c>
      <c r="L194">
        <v>0.88300000000000001</v>
      </c>
      <c r="M194">
        <v>0</v>
      </c>
      <c r="N194">
        <v>0</v>
      </c>
      <c r="O194">
        <v>0</v>
      </c>
      <c r="P194" t="s">
        <v>309</v>
      </c>
      <c r="Q194" t="s">
        <v>310</v>
      </c>
      <c r="R194" t="s">
        <v>100</v>
      </c>
      <c r="S194" t="s">
        <v>101</v>
      </c>
      <c r="T194" t="s">
        <v>36</v>
      </c>
      <c r="U194" t="s">
        <v>37</v>
      </c>
      <c r="V194">
        <v>27</v>
      </c>
      <c r="W194" t="s">
        <v>38</v>
      </c>
    </row>
    <row r="195" spans="1:23">
      <c r="A195" t="s">
        <v>23</v>
      </c>
      <c r="B195" t="s">
        <v>24</v>
      </c>
      <c r="C195" t="s">
        <v>25</v>
      </c>
      <c r="D195" t="s">
        <v>39</v>
      </c>
      <c r="E195" t="s">
        <v>40</v>
      </c>
      <c r="F195" t="s">
        <v>44</v>
      </c>
      <c r="G195" t="s">
        <v>45</v>
      </c>
      <c r="I195" t="s">
        <v>43</v>
      </c>
      <c r="J195">
        <v>0</v>
      </c>
      <c r="K195">
        <v>0</v>
      </c>
      <c r="L195">
        <v>0</v>
      </c>
      <c r="M195">
        <v>0</v>
      </c>
      <c r="N195">
        <v>0</v>
      </c>
      <c r="O195">
        <v>1</v>
      </c>
      <c r="P195" t="s">
        <v>309</v>
      </c>
      <c r="Q195" t="s">
        <v>310</v>
      </c>
      <c r="R195" t="s">
        <v>100</v>
      </c>
      <c r="S195" t="s">
        <v>101</v>
      </c>
      <c r="T195" t="s">
        <v>36</v>
      </c>
      <c r="U195" t="s">
        <v>37</v>
      </c>
      <c r="V195">
        <v>27</v>
      </c>
      <c r="W195" t="s">
        <v>38</v>
      </c>
    </row>
    <row r="196" spans="1:23">
      <c r="A196" t="s">
        <v>23</v>
      </c>
      <c r="B196" t="s">
        <v>24</v>
      </c>
      <c r="C196" t="s">
        <v>25</v>
      </c>
      <c r="D196" t="s">
        <v>39</v>
      </c>
      <c r="E196" t="s">
        <v>40</v>
      </c>
      <c r="F196" t="s">
        <v>41</v>
      </c>
      <c r="G196" t="s">
        <v>42</v>
      </c>
      <c r="I196" t="s">
        <v>43</v>
      </c>
      <c r="J196">
        <v>0</v>
      </c>
      <c r="K196">
        <v>0</v>
      </c>
      <c r="L196">
        <v>0</v>
      </c>
      <c r="M196">
        <v>0</v>
      </c>
      <c r="N196">
        <v>0</v>
      </c>
      <c r="O196">
        <v>1</v>
      </c>
      <c r="P196" t="s">
        <v>311</v>
      </c>
      <c r="Q196" t="s">
        <v>312</v>
      </c>
      <c r="R196" t="s">
        <v>67</v>
      </c>
      <c r="S196" t="s">
        <v>68</v>
      </c>
      <c r="T196" t="s">
        <v>36</v>
      </c>
      <c r="U196" t="s">
        <v>37</v>
      </c>
      <c r="V196">
        <v>27</v>
      </c>
      <c r="W196" t="s">
        <v>38</v>
      </c>
    </row>
    <row r="197" spans="1:23">
      <c r="A197" t="s">
        <v>23</v>
      </c>
      <c r="B197" t="s">
        <v>24</v>
      </c>
      <c r="C197" t="s">
        <v>25</v>
      </c>
      <c r="D197" t="s">
        <v>39</v>
      </c>
      <c r="E197" t="s">
        <v>40</v>
      </c>
      <c r="F197" t="s">
        <v>53</v>
      </c>
      <c r="G197" t="s">
        <v>54</v>
      </c>
      <c r="I197" t="s">
        <v>43</v>
      </c>
      <c r="J197">
        <v>0</v>
      </c>
      <c r="K197">
        <v>0</v>
      </c>
      <c r="L197">
        <v>0</v>
      </c>
      <c r="M197">
        <v>0</v>
      </c>
      <c r="N197">
        <v>0</v>
      </c>
      <c r="O197">
        <v>1</v>
      </c>
      <c r="P197" t="s">
        <v>311</v>
      </c>
      <c r="Q197" t="s">
        <v>312</v>
      </c>
      <c r="R197" t="s">
        <v>67</v>
      </c>
      <c r="S197" t="s">
        <v>68</v>
      </c>
      <c r="T197" t="s">
        <v>36</v>
      </c>
      <c r="U197" t="s">
        <v>37</v>
      </c>
      <c r="V197">
        <v>27</v>
      </c>
      <c r="W197" t="s">
        <v>38</v>
      </c>
    </row>
    <row r="198" spans="1:23">
      <c r="A198" t="s">
        <v>23</v>
      </c>
      <c r="B198" t="s">
        <v>24</v>
      </c>
      <c r="C198" t="s">
        <v>25</v>
      </c>
      <c r="D198" t="s">
        <v>39</v>
      </c>
      <c r="E198" t="s">
        <v>40</v>
      </c>
      <c r="F198" t="s">
        <v>28</v>
      </c>
      <c r="G198" t="s">
        <v>29</v>
      </c>
      <c r="I198" t="s">
        <v>43</v>
      </c>
      <c r="J198">
        <v>62.669220690000003</v>
      </c>
      <c r="K198">
        <v>11</v>
      </c>
      <c r="L198">
        <v>0.82899999999999996</v>
      </c>
      <c r="M198">
        <v>0</v>
      </c>
      <c r="N198">
        <v>0</v>
      </c>
      <c r="O198">
        <v>0</v>
      </c>
      <c r="P198" t="s">
        <v>313</v>
      </c>
      <c r="Q198" t="s">
        <v>314</v>
      </c>
      <c r="R198" t="s">
        <v>120</v>
      </c>
      <c r="S198" t="s">
        <v>121</v>
      </c>
      <c r="T198" t="s">
        <v>36</v>
      </c>
      <c r="U198" t="s">
        <v>37</v>
      </c>
      <c r="V198">
        <v>27</v>
      </c>
      <c r="W198" t="s">
        <v>38</v>
      </c>
    </row>
    <row r="199" spans="1:23">
      <c r="A199" t="s">
        <v>23</v>
      </c>
      <c r="B199" t="s">
        <v>24</v>
      </c>
      <c r="C199" t="s">
        <v>25</v>
      </c>
      <c r="D199" t="s">
        <v>46</v>
      </c>
      <c r="E199" t="s">
        <v>47</v>
      </c>
      <c r="F199" t="s">
        <v>48</v>
      </c>
      <c r="G199" t="s">
        <v>47</v>
      </c>
      <c r="I199" t="s">
        <v>43</v>
      </c>
      <c r="J199">
        <v>1126.4317530000001</v>
      </c>
      <c r="K199">
        <v>176</v>
      </c>
      <c r="L199">
        <v>0.78400000000000003</v>
      </c>
      <c r="M199">
        <v>0</v>
      </c>
      <c r="N199">
        <v>0</v>
      </c>
      <c r="O199">
        <v>0</v>
      </c>
      <c r="P199" t="s">
        <v>313</v>
      </c>
      <c r="Q199" t="s">
        <v>314</v>
      </c>
      <c r="R199" t="s">
        <v>120</v>
      </c>
      <c r="S199" t="s">
        <v>121</v>
      </c>
      <c r="T199" t="s">
        <v>36</v>
      </c>
      <c r="U199" t="s">
        <v>37</v>
      </c>
      <c r="V199">
        <v>27</v>
      </c>
      <c r="W199" t="s">
        <v>38</v>
      </c>
    </row>
    <row r="200" spans="1:23">
      <c r="A200" t="s">
        <v>23</v>
      </c>
      <c r="B200" t="s">
        <v>24</v>
      </c>
      <c r="C200" t="s">
        <v>25</v>
      </c>
      <c r="D200" t="s">
        <v>46</v>
      </c>
      <c r="E200" t="s">
        <v>47</v>
      </c>
      <c r="F200" t="s">
        <v>48</v>
      </c>
      <c r="G200" t="s">
        <v>47</v>
      </c>
      <c r="I200" t="s">
        <v>43</v>
      </c>
      <c r="J200">
        <v>337.43021190000002</v>
      </c>
      <c r="K200">
        <v>60</v>
      </c>
      <c r="L200">
        <v>0.63200000000000001</v>
      </c>
      <c r="M200">
        <v>0</v>
      </c>
      <c r="N200">
        <v>0</v>
      </c>
      <c r="O200">
        <v>0</v>
      </c>
      <c r="P200" t="s">
        <v>315</v>
      </c>
      <c r="Q200" t="s">
        <v>316</v>
      </c>
      <c r="R200" t="s">
        <v>201</v>
      </c>
      <c r="S200" t="s">
        <v>202</v>
      </c>
      <c r="T200" t="s">
        <v>36</v>
      </c>
      <c r="U200" t="s">
        <v>37</v>
      </c>
      <c r="V200">
        <v>27</v>
      </c>
      <c r="W200" t="s">
        <v>38</v>
      </c>
    </row>
    <row r="201" spans="1:23">
      <c r="A201" t="s">
        <v>23</v>
      </c>
      <c r="B201" t="s">
        <v>24</v>
      </c>
      <c r="C201" t="s">
        <v>25</v>
      </c>
      <c r="D201" t="s">
        <v>39</v>
      </c>
      <c r="E201" t="s">
        <v>40</v>
      </c>
      <c r="F201" t="s">
        <v>41</v>
      </c>
      <c r="G201" t="s">
        <v>42</v>
      </c>
      <c r="I201" t="s">
        <v>43</v>
      </c>
      <c r="J201">
        <v>192.01716930000001</v>
      </c>
      <c r="K201">
        <v>12</v>
      </c>
      <c r="L201">
        <v>0.86599999999999999</v>
      </c>
      <c r="M201">
        <v>0</v>
      </c>
      <c r="N201">
        <v>0</v>
      </c>
      <c r="O201">
        <v>0</v>
      </c>
      <c r="P201" t="s">
        <v>317</v>
      </c>
      <c r="Q201" t="s">
        <v>318</v>
      </c>
      <c r="R201" t="s">
        <v>90</v>
      </c>
      <c r="S201" t="s">
        <v>91</v>
      </c>
      <c r="T201" t="s">
        <v>36</v>
      </c>
      <c r="U201" t="s">
        <v>37</v>
      </c>
      <c r="V201">
        <v>27</v>
      </c>
      <c r="W201" t="s">
        <v>38</v>
      </c>
    </row>
    <row r="202" spans="1:23">
      <c r="A202" t="s">
        <v>23</v>
      </c>
      <c r="B202" t="s">
        <v>24</v>
      </c>
      <c r="C202" t="s">
        <v>25</v>
      </c>
      <c r="D202" t="s">
        <v>39</v>
      </c>
      <c r="E202" t="s">
        <v>40</v>
      </c>
      <c r="F202" t="s">
        <v>44</v>
      </c>
      <c r="G202" t="s">
        <v>45</v>
      </c>
      <c r="I202" t="s">
        <v>43</v>
      </c>
      <c r="J202">
        <v>0</v>
      </c>
      <c r="K202">
        <v>0</v>
      </c>
      <c r="L202">
        <v>0</v>
      </c>
      <c r="M202">
        <v>0</v>
      </c>
      <c r="N202">
        <v>0</v>
      </c>
      <c r="O202">
        <v>1</v>
      </c>
      <c r="P202" t="s">
        <v>317</v>
      </c>
      <c r="Q202" t="s">
        <v>318</v>
      </c>
      <c r="R202" t="s">
        <v>90</v>
      </c>
      <c r="S202" t="s">
        <v>91</v>
      </c>
      <c r="T202" t="s">
        <v>36</v>
      </c>
      <c r="U202" t="s">
        <v>37</v>
      </c>
      <c r="V202">
        <v>27</v>
      </c>
      <c r="W202" t="s">
        <v>38</v>
      </c>
    </row>
    <row r="203" spans="1:23">
      <c r="A203" t="s">
        <v>23</v>
      </c>
      <c r="B203" t="s">
        <v>24</v>
      </c>
      <c r="C203" t="s">
        <v>25</v>
      </c>
      <c r="D203" t="s">
        <v>39</v>
      </c>
      <c r="E203" t="s">
        <v>40</v>
      </c>
      <c r="F203" t="s">
        <v>44</v>
      </c>
      <c r="G203" t="s">
        <v>45</v>
      </c>
      <c r="I203" t="s">
        <v>43</v>
      </c>
      <c r="J203">
        <v>0</v>
      </c>
      <c r="K203">
        <v>0</v>
      </c>
      <c r="L203">
        <v>0</v>
      </c>
      <c r="M203">
        <v>0</v>
      </c>
      <c r="N203">
        <v>0</v>
      </c>
      <c r="O203">
        <v>1</v>
      </c>
      <c r="P203" t="s">
        <v>319</v>
      </c>
      <c r="Q203" t="s">
        <v>320</v>
      </c>
      <c r="R203" t="s">
        <v>100</v>
      </c>
      <c r="S203" t="s">
        <v>101</v>
      </c>
      <c r="T203" t="s">
        <v>36</v>
      </c>
      <c r="U203" t="s">
        <v>37</v>
      </c>
      <c r="V203">
        <v>27</v>
      </c>
      <c r="W203" t="s">
        <v>38</v>
      </c>
    </row>
    <row r="204" spans="1:23">
      <c r="A204" t="s">
        <v>23</v>
      </c>
      <c r="B204" t="s">
        <v>24</v>
      </c>
      <c r="C204" t="s">
        <v>25</v>
      </c>
      <c r="D204" t="s">
        <v>39</v>
      </c>
      <c r="E204" t="s">
        <v>40</v>
      </c>
      <c r="F204" t="s">
        <v>41</v>
      </c>
      <c r="G204" t="s">
        <v>42</v>
      </c>
      <c r="I204" t="s">
        <v>43</v>
      </c>
      <c r="J204">
        <v>96.987268510000007</v>
      </c>
      <c r="K204">
        <v>10</v>
      </c>
      <c r="L204">
        <v>0.67100000000000004</v>
      </c>
      <c r="M204">
        <v>0</v>
      </c>
      <c r="N204">
        <v>0</v>
      </c>
      <c r="O204">
        <v>0</v>
      </c>
      <c r="P204" t="s">
        <v>321</v>
      </c>
      <c r="Q204" t="s">
        <v>322</v>
      </c>
      <c r="R204" t="s">
        <v>84</v>
      </c>
      <c r="S204" t="s">
        <v>85</v>
      </c>
      <c r="T204" t="s">
        <v>36</v>
      </c>
      <c r="U204" t="s">
        <v>37</v>
      </c>
      <c r="V204">
        <v>27</v>
      </c>
      <c r="W204" t="s">
        <v>38</v>
      </c>
    </row>
    <row r="205" spans="1:23">
      <c r="A205" t="s">
        <v>23</v>
      </c>
      <c r="B205" t="s">
        <v>24</v>
      </c>
      <c r="C205" t="s">
        <v>25</v>
      </c>
      <c r="D205" t="s">
        <v>39</v>
      </c>
      <c r="E205" t="s">
        <v>40</v>
      </c>
      <c r="F205" t="s">
        <v>53</v>
      </c>
      <c r="G205" t="s">
        <v>54</v>
      </c>
      <c r="I205" t="s">
        <v>43</v>
      </c>
      <c r="J205">
        <v>0</v>
      </c>
      <c r="K205">
        <v>0</v>
      </c>
      <c r="L205">
        <v>0</v>
      </c>
      <c r="M205">
        <v>0</v>
      </c>
      <c r="N205">
        <v>0</v>
      </c>
      <c r="O205">
        <v>1</v>
      </c>
      <c r="P205" t="s">
        <v>321</v>
      </c>
      <c r="Q205" t="s">
        <v>322</v>
      </c>
      <c r="R205" t="s">
        <v>84</v>
      </c>
      <c r="S205" t="s">
        <v>85</v>
      </c>
      <c r="T205" t="s">
        <v>36</v>
      </c>
      <c r="U205" t="s">
        <v>37</v>
      </c>
      <c r="V205">
        <v>27</v>
      </c>
      <c r="W205" t="s">
        <v>38</v>
      </c>
    </row>
    <row r="206" spans="1:23">
      <c r="A206" t="s">
        <v>23</v>
      </c>
      <c r="B206" t="s">
        <v>24</v>
      </c>
      <c r="C206" t="s">
        <v>25</v>
      </c>
      <c r="D206" t="s">
        <v>39</v>
      </c>
      <c r="E206" t="s">
        <v>40</v>
      </c>
      <c r="F206" t="s">
        <v>28</v>
      </c>
      <c r="G206" t="s">
        <v>29</v>
      </c>
      <c r="I206" t="s">
        <v>43</v>
      </c>
      <c r="J206">
        <v>0</v>
      </c>
      <c r="K206">
        <v>0</v>
      </c>
      <c r="L206">
        <v>0</v>
      </c>
      <c r="M206">
        <v>0</v>
      </c>
      <c r="N206">
        <v>0</v>
      </c>
      <c r="O206">
        <v>1</v>
      </c>
      <c r="P206" t="s">
        <v>321</v>
      </c>
      <c r="Q206" t="s">
        <v>322</v>
      </c>
      <c r="R206" t="s">
        <v>84</v>
      </c>
      <c r="S206" t="s">
        <v>85</v>
      </c>
      <c r="T206" t="s">
        <v>36</v>
      </c>
      <c r="U206" t="s">
        <v>37</v>
      </c>
      <c r="V206">
        <v>27</v>
      </c>
      <c r="W206" t="s">
        <v>38</v>
      </c>
    </row>
    <row r="207" spans="1:23">
      <c r="A207" t="s">
        <v>23</v>
      </c>
      <c r="B207" t="s">
        <v>24</v>
      </c>
      <c r="C207" t="s">
        <v>25</v>
      </c>
      <c r="D207" t="s">
        <v>26</v>
      </c>
      <c r="E207" t="s">
        <v>27</v>
      </c>
      <c r="F207" t="s">
        <v>53</v>
      </c>
      <c r="G207" t="s">
        <v>54</v>
      </c>
      <c r="H207" t="s">
        <v>323</v>
      </c>
      <c r="I207" t="s">
        <v>324</v>
      </c>
      <c r="J207">
        <v>78.316999999999993</v>
      </c>
      <c r="K207">
        <v>1</v>
      </c>
      <c r="L207">
        <v>1</v>
      </c>
      <c r="M207">
        <v>0</v>
      </c>
      <c r="N207">
        <v>0</v>
      </c>
      <c r="O207">
        <v>0</v>
      </c>
      <c r="P207" t="s">
        <v>325</v>
      </c>
      <c r="Q207" t="s">
        <v>326</v>
      </c>
      <c r="R207" t="s">
        <v>168</v>
      </c>
      <c r="S207" t="s">
        <v>169</v>
      </c>
      <c r="T207" t="s">
        <v>36</v>
      </c>
      <c r="U207" t="s">
        <v>37</v>
      </c>
      <c r="V207">
        <v>27</v>
      </c>
      <c r="W207" t="s">
        <v>38</v>
      </c>
    </row>
    <row r="208" spans="1:23">
      <c r="A208" t="s">
        <v>23</v>
      </c>
      <c r="B208" t="s">
        <v>24</v>
      </c>
      <c r="C208" t="s">
        <v>25</v>
      </c>
      <c r="D208" t="s">
        <v>26</v>
      </c>
      <c r="E208" t="s">
        <v>27</v>
      </c>
      <c r="F208" t="s">
        <v>53</v>
      </c>
      <c r="G208" t="s">
        <v>54</v>
      </c>
      <c r="H208" t="s">
        <v>185</v>
      </c>
      <c r="I208" t="s">
        <v>186</v>
      </c>
      <c r="J208">
        <v>78.566999999999993</v>
      </c>
      <c r="K208">
        <v>1</v>
      </c>
      <c r="L208">
        <v>1</v>
      </c>
      <c r="M208">
        <v>0</v>
      </c>
      <c r="N208">
        <v>0</v>
      </c>
      <c r="O208">
        <v>0</v>
      </c>
      <c r="P208" t="s">
        <v>325</v>
      </c>
      <c r="Q208" t="s">
        <v>326</v>
      </c>
      <c r="R208" t="s">
        <v>168</v>
      </c>
      <c r="S208" t="s">
        <v>169</v>
      </c>
      <c r="T208" t="s">
        <v>36</v>
      </c>
      <c r="U208" t="s">
        <v>37</v>
      </c>
      <c r="V208">
        <v>27</v>
      </c>
      <c r="W208" t="s">
        <v>38</v>
      </c>
    </row>
    <row r="209" spans="1:23">
      <c r="A209" t="s">
        <v>23</v>
      </c>
      <c r="B209" t="s">
        <v>24</v>
      </c>
      <c r="C209" t="s">
        <v>25</v>
      </c>
      <c r="D209" t="s">
        <v>26</v>
      </c>
      <c r="E209" t="s">
        <v>27</v>
      </c>
      <c r="F209" t="s">
        <v>28</v>
      </c>
      <c r="G209" t="s">
        <v>29</v>
      </c>
      <c r="H209" t="s">
        <v>152</v>
      </c>
      <c r="I209" t="s">
        <v>153</v>
      </c>
      <c r="J209">
        <v>285.28298169999999</v>
      </c>
      <c r="K209">
        <v>1</v>
      </c>
      <c r="L209">
        <v>0.91200000000000003</v>
      </c>
      <c r="M209">
        <v>0</v>
      </c>
      <c r="N209">
        <v>0</v>
      </c>
      <c r="O209">
        <v>0</v>
      </c>
      <c r="P209" t="s">
        <v>325</v>
      </c>
      <c r="Q209" t="s">
        <v>326</v>
      </c>
      <c r="R209" t="s">
        <v>168</v>
      </c>
      <c r="S209" t="s">
        <v>169</v>
      </c>
      <c r="T209" t="s">
        <v>36</v>
      </c>
      <c r="U209" t="s">
        <v>37</v>
      </c>
      <c r="V209">
        <v>27</v>
      </c>
      <c r="W209" t="s">
        <v>38</v>
      </c>
    </row>
    <row r="210" spans="1:23">
      <c r="A210" t="s">
        <v>23</v>
      </c>
      <c r="B210" t="s">
        <v>24</v>
      </c>
      <c r="C210" t="s">
        <v>25</v>
      </c>
      <c r="D210" t="s">
        <v>26</v>
      </c>
      <c r="E210" t="s">
        <v>27</v>
      </c>
      <c r="F210" t="s">
        <v>28</v>
      </c>
      <c r="G210" t="s">
        <v>29</v>
      </c>
      <c r="H210" t="s">
        <v>86</v>
      </c>
      <c r="I210" t="s">
        <v>87</v>
      </c>
      <c r="J210">
        <v>167.01043809999999</v>
      </c>
      <c r="K210">
        <v>3</v>
      </c>
      <c r="L210">
        <v>0.85399999999999998</v>
      </c>
      <c r="M210">
        <v>0</v>
      </c>
      <c r="N210">
        <v>0</v>
      </c>
      <c r="O210">
        <v>0</v>
      </c>
      <c r="P210" t="s">
        <v>325</v>
      </c>
      <c r="Q210" t="s">
        <v>326</v>
      </c>
      <c r="R210" t="s">
        <v>168</v>
      </c>
      <c r="S210" t="s">
        <v>169</v>
      </c>
      <c r="T210" t="s">
        <v>36</v>
      </c>
      <c r="U210" t="s">
        <v>37</v>
      </c>
      <c r="V210">
        <v>27</v>
      </c>
      <c r="W210" t="s">
        <v>38</v>
      </c>
    </row>
    <row r="211" spans="1:23">
      <c r="A211" t="s">
        <v>23</v>
      </c>
      <c r="B211" t="s">
        <v>24</v>
      </c>
      <c r="C211" t="s">
        <v>25</v>
      </c>
      <c r="D211" t="s">
        <v>39</v>
      </c>
      <c r="E211" t="s">
        <v>40</v>
      </c>
      <c r="F211" t="s">
        <v>28</v>
      </c>
      <c r="G211" t="s">
        <v>29</v>
      </c>
      <c r="I211" t="s">
        <v>43</v>
      </c>
      <c r="J211">
        <v>1299.6051520000001</v>
      </c>
      <c r="K211">
        <v>111</v>
      </c>
      <c r="L211">
        <v>0.81899999999999995</v>
      </c>
      <c r="M211">
        <v>0</v>
      </c>
      <c r="N211">
        <v>0</v>
      </c>
      <c r="O211">
        <v>0</v>
      </c>
      <c r="P211" t="s">
        <v>325</v>
      </c>
      <c r="Q211" t="s">
        <v>326</v>
      </c>
      <c r="R211" t="s">
        <v>168</v>
      </c>
      <c r="S211" t="s">
        <v>169</v>
      </c>
      <c r="T211" t="s">
        <v>36</v>
      </c>
      <c r="U211" t="s">
        <v>37</v>
      </c>
      <c r="V211">
        <v>27</v>
      </c>
      <c r="W211" t="s">
        <v>38</v>
      </c>
    </row>
    <row r="212" spans="1:23">
      <c r="A212" t="s">
        <v>23</v>
      </c>
      <c r="B212" t="s">
        <v>24</v>
      </c>
      <c r="C212" t="s">
        <v>25</v>
      </c>
      <c r="D212" t="s">
        <v>39</v>
      </c>
      <c r="E212" t="s">
        <v>40</v>
      </c>
      <c r="F212" t="s">
        <v>28</v>
      </c>
      <c r="G212" t="s">
        <v>29</v>
      </c>
      <c r="I212" t="s">
        <v>43</v>
      </c>
      <c r="J212">
        <v>133.0828434</v>
      </c>
      <c r="K212">
        <v>26</v>
      </c>
      <c r="L212">
        <v>0.84899999999999998</v>
      </c>
      <c r="M212">
        <v>0</v>
      </c>
      <c r="N212">
        <v>0</v>
      </c>
      <c r="O212">
        <v>0</v>
      </c>
      <c r="P212" t="s">
        <v>327</v>
      </c>
      <c r="Q212" t="s">
        <v>328</v>
      </c>
      <c r="R212" t="s">
        <v>59</v>
      </c>
      <c r="S212" t="s">
        <v>60</v>
      </c>
      <c r="T212" t="s">
        <v>36</v>
      </c>
      <c r="U212" t="s">
        <v>37</v>
      </c>
      <c r="V212">
        <v>27</v>
      </c>
      <c r="W212" t="s">
        <v>38</v>
      </c>
    </row>
    <row r="213" spans="1:23">
      <c r="A213" t="s">
        <v>23</v>
      </c>
      <c r="B213" t="s">
        <v>24</v>
      </c>
      <c r="C213" t="s">
        <v>25</v>
      </c>
      <c r="D213" t="s">
        <v>46</v>
      </c>
      <c r="E213" t="s">
        <v>47</v>
      </c>
      <c r="F213" t="s">
        <v>48</v>
      </c>
      <c r="G213" t="s">
        <v>47</v>
      </c>
      <c r="I213" t="s">
        <v>43</v>
      </c>
      <c r="J213">
        <v>2808.2078280000001</v>
      </c>
      <c r="K213">
        <v>439</v>
      </c>
      <c r="L213">
        <v>0.81200000000000006</v>
      </c>
      <c r="M213">
        <v>0</v>
      </c>
      <c r="N213">
        <v>0</v>
      </c>
      <c r="O213">
        <v>0</v>
      </c>
      <c r="P213" t="s">
        <v>327</v>
      </c>
      <c r="Q213" t="s">
        <v>328</v>
      </c>
      <c r="R213" t="s">
        <v>59</v>
      </c>
      <c r="S213" t="s">
        <v>60</v>
      </c>
      <c r="T213" t="s">
        <v>36</v>
      </c>
      <c r="U213" t="s">
        <v>37</v>
      </c>
      <c r="V213">
        <v>27</v>
      </c>
      <c r="W213" t="s">
        <v>38</v>
      </c>
    </row>
    <row r="214" spans="1:23">
      <c r="A214" t="s">
        <v>23</v>
      </c>
      <c r="B214" t="s">
        <v>24</v>
      </c>
      <c r="C214" t="s">
        <v>25</v>
      </c>
      <c r="D214" t="s">
        <v>26</v>
      </c>
      <c r="E214" t="s">
        <v>27</v>
      </c>
      <c r="F214" t="s">
        <v>53</v>
      </c>
      <c r="G214" t="s">
        <v>54</v>
      </c>
      <c r="H214" t="s">
        <v>128</v>
      </c>
      <c r="I214" t="s">
        <v>129</v>
      </c>
      <c r="J214">
        <v>109.8204178</v>
      </c>
      <c r="K214">
        <v>1</v>
      </c>
      <c r="L214">
        <v>0.91600000000000004</v>
      </c>
      <c r="M214">
        <v>0</v>
      </c>
      <c r="N214">
        <v>0</v>
      </c>
      <c r="O214">
        <v>0</v>
      </c>
      <c r="P214" t="s">
        <v>329</v>
      </c>
      <c r="Q214" t="s">
        <v>330</v>
      </c>
      <c r="R214" t="s">
        <v>59</v>
      </c>
      <c r="S214" t="s">
        <v>60</v>
      </c>
      <c r="T214" t="s">
        <v>36</v>
      </c>
      <c r="U214" t="s">
        <v>37</v>
      </c>
      <c r="V214">
        <v>27</v>
      </c>
      <c r="W214" t="s">
        <v>38</v>
      </c>
    </row>
    <row r="215" spans="1:23">
      <c r="A215" t="s">
        <v>23</v>
      </c>
      <c r="B215" t="s">
        <v>24</v>
      </c>
      <c r="C215" t="s">
        <v>25</v>
      </c>
      <c r="D215" t="s">
        <v>26</v>
      </c>
      <c r="E215" t="s">
        <v>27</v>
      </c>
      <c r="F215" t="s">
        <v>28</v>
      </c>
      <c r="G215" t="s">
        <v>29</v>
      </c>
      <c r="H215" t="s">
        <v>189</v>
      </c>
      <c r="I215" t="s">
        <v>190</v>
      </c>
      <c r="J215">
        <v>68.875674279999998</v>
      </c>
      <c r="K215">
        <v>1</v>
      </c>
      <c r="L215">
        <v>0.88900000000000001</v>
      </c>
      <c r="M215">
        <v>0</v>
      </c>
      <c r="N215">
        <v>0</v>
      </c>
      <c r="O215">
        <v>0</v>
      </c>
      <c r="P215" t="s">
        <v>329</v>
      </c>
      <c r="Q215" t="s">
        <v>330</v>
      </c>
      <c r="R215" t="s">
        <v>59</v>
      </c>
      <c r="S215" t="s">
        <v>60</v>
      </c>
      <c r="T215" t="s">
        <v>36</v>
      </c>
      <c r="U215" t="s">
        <v>37</v>
      </c>
      <c r="V215">
        <v>27</v>
      </c>
      <c r="W215" t="s">
        <v>38</v>
      </c>
    </row>
    <row r="216" spans="1:23">
      <c r="A216" t="s">
        <v>23</v>
      </c>
      <c r="B216" t="s">
        <v>24</v>
      </c>
      <c r="C216" t="s">
        <v>25</v>
      </c>
      <c r="D216" t="s">
        <v>39</v>
      </c>
      <c r="E216" t="s">
        <v>40</v>
      </c>
      <c r="F216" t="s">
        <v>41</v>
      </c>
      <c r="G216" t="s">
        <v>42</v>
      </c>
      <c r="I216" t="s">
        <v>43</v>
      </c>
      <c r="J216">
        <v>165.51051190000001</v>
      </c>
      <c r="K216">
        <v>5</v>
      </c>
      <c r="L216">
        <v>0.92700000000000005</v>
      </c>
      <c r="M216">
        <v>0</v>
      </c>
      <c r="N216">
        <v>0</v>
      </c>
      <c r="O216">
        <v>0</v>
      </c>
      <c r="P216" t="s">
        <v>329</v>
      </c>
      <c r="Q216" t="s">
        <v>330</v>
      </c>
      <c r="R216" t="s">
        <v>59</v>
      </c>
      <c r="S216" t="s">
        <v>60</v>
      </c>
      <c r="T216" t="s">
        <v>36</v>
      </c>
      <c r="U216" t="s">
        <v>37</v>
      </c>
      <c r="V216">
        <v>27</v>
      </c>
      <c r="W216" t="s">
        <v>38</v>
      </c>
    </row>
    <row r="217" spans="1:23">
      <c r="A217" t="s">
        <v>23</v>
      </c>
      <c r="B217" t="s">
        <v>24</v>
      </c>
      <c r="C217" t="s">
        <v>25</v>
      </c>
      <c r="D217" t="s">
        <v>39</v>
      </c>
      <c r="E217" t="s">
        <v>40</v>
      </c>
      <c r="F217" t="s">
        <v>41</v>
      </c>
      <c r="G217" t="s">
        <v>42</v>
      </c>
      <c r="I217" t="s">
        <v>43</v>
      </c>
      <c r="J217">
        <v>0</v>
      </c>
      <c r="K217">
        <v>0</v>
      </c>
      <c r="L217">
        <v>0</v>
      </c>
      <c r="M217">
        <v>0</v>
      </c>
      <c r="N217">
        <v>0</v>
      </c>
      <c r="O217">
        <v>1</v>
      </c>
      <c r="P217" t="s">
        <v>331</v>
      </c>
      <c r="Q217" t="s">
        <v>332</v>
      </c>
      <c r="R217" t="s">
        <v>132</v>
      </c>
      <c r="S217" t="s">
        <v>133</v>
      </c>
      <c r="T217" t="s">
        <v>36</v>
      </c>
      <c r="U217" t="s">
        <v>37</v>
      </c>
      <c r="V217">
        <v>27</v>
      </c>
      <c r="W217" t="s">
        <v>38</v>
      </c>
    </row>
    <row r="218" spans="1:23">
      <c r="A218" t="s">
        <v>23</v>
      </c>
      <c r="B218" t="s">
        <v>24</v>
      </c>
      <c r="C218" t="s">
        <v>25</v>
      </c>
      <c r="D218" t="s">
        <v>39</v>
      </c>
      <c r="E218" t="s">
        <v>40</v>
      </c>
      <c r="F218" t="s">
        <v>28</v>
      </c>
      <c r="G218" t="s">
        <v>29</v>
      </c>
      <c r="I218" t="s">
        <v>43</v>
      </c>
      <c r="J218">
        <v>143.23935270000001</v>
      </c>
      <c r="K218">
        <v>28</v>
      </c>
      <c r="L218">
        <v>0.84</v>
      </c>
      <c r="M218">
        <v>0</v>
      </c>
      <c r="N218">
        <v>0</v>
      </c>
      <c r="O218">
        <v>0</v>
      </c>
      <c r="P218" t="s">
        <v>331</v>
      </c>
      <c r="Q218" t="s">
        <v>332</v>
      </c>
      <c r="R218" t="s">
        <v>132</v>
      </c>
      <c r="S218" t="s">
        <v>133</v>
      </c>
      <c r="T218" t="s">
        <v>36</v>
      </c>
      <c r="U218" t="s">
        <v>37</v>
      </c>
      <c r="V218">
        <v>27</v>
      </c>
      <c r="W218" t="s">
        <v>38</v>
      </c>
    </row>
    <row r="219" spans="1:23">
      <c r="A219" t="s">
        <v>23</v>
      </c>
      <c r="B219" t="s">
        <v>24</v>
      </c>
      <c r="C219" t="s">
        <v>25</v>
      </c>
      <c r="D219" t="s">
        <v>39</v>
      </c>
      <c r="E219" t="s">
        <v>40</v>
      </c>
      <c r="F219" t="s">
        <v>44</v>
      </c>
      <c r="G219" t="s">
        <v>45</v>
      </c>
      <c r="I219" t="s">
        <v>43</v>
      </c>
      <c r="J219">
        <v>0</v>
      </c>
      <c r="K219">
        <v>0</v>
      </c>
      <c r="L219">
        <v>0</v>
      </c>
      <c r="M219">
        <v>0</v>
      </c>
      <c r="N219">
        <v>0</v>
      </c>
      <c r="O219">
        <v>1</v>
      </c>
      <c r="P219" t="s">
        <v>331</v>
      </c>
      <c r="Q219" t="s">
        <v>332</v>
      </c>
      <c r="R219" t="s">
        <v>132</v>
      </c>
      <c r="S219" t="s">
        <v>133</v>
      </c>
      <c r="T219" t="s">
        <v>36</v>
      </c>
      <c r="U219" t="s">
        <v>37</v>
      </c>
      <c r="V219">
        <v>27</v>
      </c>
      <c r="W219" t="s">
        <v>38</v>
      </c>
    </row>
    <row r="220" spans="1:23">
      <c r="A220" t="s">
        <v>23</v>
      </c>
      <c r="B220" t="s">
        <v>24</v>
      </c>
      <c r="C220" t="s">
        <v>25</v>
      </c>
      <c r="D220" t="s">
        <v>39</v>
      </c>
      <c r="E220" t="s">
        <v>40</v>
      </c>
      <c r="F220" t="s">
        <v>53</v>
      </c>
      <c r="G220" t="s">
        <v>54</v>
      </c>
      <c r="I220" t="s">
        <v>43</v>
      </c>
      <c r="J220">
        <v>0</v>
      </c>
      <c r="K220">
        <v>0</v>
      </c>
      <c r="L220">
        <v>0</v>
      </c>
      <c r="M220">
        <v>0</v>
      </c>
      <c r="N220">
        <v>0</v>
      </c>
      <c r="O220">
        <v>1</v>
      </c>
      <c r="P220" t="s">
        <v>333</v>
      </c>
      <c r="Q220" t="s">
        <v>334</v>
      </c>
      <c r="R220" t="s">
        <v>67</v>
      </c>
      <c r="S220" t="s">
        <v>68</v>
      </c>
      <c r="T220" t="s">
        <v>36</v>
      </c>
      <c r="U220" t="s">
        <v>37</v>
      </c>
      <c r="V220">
        <v>27</v>
      </c>
      <c r="W220" t="s">
        <v>38</v>
      </c>
    </row>
    <row r="221" spans="1:23">
      <c r="A221" t="s">
        <v>23</v>
      </c>
      <c r="B221" t="s">
        <v>24</v>
      </c>
      <c r="C221" t="s">
        <v>25</v>
      </c>
      <c r="D221" t="s">
        <v>39</v>
      </c>
      <c r="E221" t="s">
        <v>40</v>
      </c>
      <c r="F221" t="s">
        <v>28</v>
      </c>
      <c r="G221" t="s">
        <v>29</v>
      </c>
      <c r="I221" t="s">
        <v>43</v>
      </c>
      <c r="J221">
        <v>0</v>
      </c>
      <c r="K221">
        <v>0</v>
      </c>
      <c r="L221">
        <v>0</v>
      </c>
      <c r="M221">
        <v>0</v>
      </c>
      <c r="N221">
        <v>0</v>
      </c>
      <c r="O221">
        <v>1</v>
      </c>
      <c r="P221" t="s">
        <v>333</v>
      </c>
      <c r="Q221" t="s">
        <v>334</v>
      </c>
      <c r="R221" t="s">
        <v>67</v>
      </c>
      <c r="S221" t="s">
        <v>68</v>
      </c>
      <c r="T221" t="s">
        <v>36</v>
      </c>
      <c r="U221" t="s">
        <v>37</v>
      </c>
      <c r="V221">
        <v>27</v>
      </c>
      <c r="W221" t="s">
        <v>38</v>
      </c>
    </row>
    <row r="222" spans="1:23">
      <c r="A222" t="s">
        <v>23</v>
      </c>
      <c r="B222" t="s">
        <v>24</v>
      </c>
      <c r="C222" t="s">
        <v>25</v>
      </c>
      <c r="D222" t="s">
        <v>46</v>
      </c>
      <c r="E222" t="s">
        <v>47</v>
      </c>
      <c r="F222" t="s">
        <v>48</v>
      </c>
      <c r="G222" t="s">
        <v>47</v>
      </c>
      <c r="I222" t="s">
        <v>43</v>
      </c>
      <c r="J222">
        <v>754.73995930000001</v>
      </c>
      <c r="K222">
        <v>137</v>
      </c>
      <c r="L222">
        <v>0.77100000000000002</v>
      </c>
      <c r="M222">
        <v>0</v>
      </c>
      <c r="N222">
        <v>0</v>
      </c>
      <c r="O222">
        <v>0</v>
      </c>
      <c r="P222" t="s">
        <v>333</v>
      </c>
      <c r="Q222" t="s">
        <v>334</v>
      </c>
      <c r="R222" t="s">
        <v>67</v>
      </c>
      <c r="S222" t="s">
        <v>68</v>
      </c>
      <c r="T222" t="s">
        <v>36</v>
      </c>
      <c r="U222" t="s">
        <v>37</v>
      </c>
      <c r="V222">
        <v>27</v>
      </c>
      <c r="W222" t="s">
        <v>38</v>
      </c>
    </row>
    <row r="223" spans="1:23">
      <c r="A223" t="s">
        <v>23</v>
      </c>
      <c r="B223" t="s">
        <v>24</v>
      </c>
      <c r="C223" t="s">
        <v>25</v>
      </c>
      <c r="D223" t="s">
        <v>26</v>
      </c>
      <c r="E223" t="s">
        <v>27</v>
      </c>
      <c r="F223" t="s">
        <v>28</v>
      </c>
      <c r="G223" t="s">
        <v>29</v>
      </c>
      <c r="H223" t="s">
        <v>152</v>
      </c>
      <c r="I223" t="s">
        <v>153</v>
      </c>
      <c r="J223">
        <v>1502.232</v>
      </c>
      <c r="K223">
        <v>1</v>
      </c>
      <c r="L223">
        <v>1</v>
      </c>
      <c r="M223">
        <v>0</v>
      </c>
      <c r="N223">
        <v>0</v>
      </c>
      <c r="O223">
        <v>0</v>
      </c>
      <c r="P223" t="s">
        <v>335</v>
      </c>
      <c r="Q223" t="s">
        <v>336</v>
      </c>
      <c r="R223" t="s">
        <v>34</v>
      </c>
      <c r="S223" t="s">
        <v>35</v>
      </c>
      <c r="T223" t="s">
        <v>36</v>
      </c>
      <c r="U223" t="s">
        <v>37</v>
      </c>
      <c r="V223">
        <v>27</v>
      </c>
      <c r="W223" t="s">
        <v>38</v>
      </c>
    </row>
    <row r="224" spans="1:23">
      <c r="A224" t="s">
        <v>23</v>
      </c>
      <c r="B224" t="s">
        <v>24</v>
      </c>
      <c r="C224" t="s">
        <v>25</v>
      </c>
      <c r="D224" t="s">
        <v>26</v>
      </c>
      <c r="E224" t="s">
        <v>27</v>
      </c>
      <c r="F224" t="s">
        <v>28</v>
      </c>
      <c r="G224" t="s">
        <v>29</v>
      </c>
      <c r="H224" t="s">
        <v>193</v>
      </c>
      <c r="I224" t="s">
        <v>194</v>
      </c>
      <c r="J224">
        <v>142.41777809999999</v>
      </c>
      <c r="K224">
        <v>1</v>
      </c>
      <c r="L224">
        <v>0.998</v>
      </c>
      <c r="M224">
        <v>0</v>
      </c>
      <c r="N224">
        <v>0</v>
      </c>
      <c r="O224">
        <v>0</v>
      </c>
      <c r="P224" t="s">
        <v>335</v>
      </c>
      <c r="Q224" t="s">
        <v>336</v>
      </c>
      <c r="R224" t="s">
        <v>34</v>
      </c>
      <c r="S224" t="s">
        <v>35</v>
      </c>
      <c r="T224" t="s">
        <v>36</v>
      </c>
      <c r="U224" t="s">
        <v>37</v>
      </c>
      <c r="V224">
        <v>27</v>
      </c>
      <c r="W224" t="s">
        <v>38</v>
      </c>
    </row>
    <row r="225" spans="1:23">
      <c r="A225" t="s">
        <v>23</v>
      </c>
      <c r="B225" t="s">
        <v>24</v>
      </c>
      <c r="C225" t="s">
        <v>25</v>
      </c>
      <c r="D225" t="s">
        <v>39</v>
      </c>
      <c r="E225" t="s">
        <v>40</v>
      </c>
      <c r="F225" t="s">
        <v>28</v>
      </c>
      <c r="G225" t="s">
        <v>29</v>
      </c>
      <c r="I225" t="s">
        <v>43</v>
      </c>
      <c r="J225">
        <v>524.48122820000003</v>
      </c>
      <c r="K225">
        <v>46</v>
      </c>
      <c r="L225">
        <v>0.76600000000000001</v>
      </c>
      <c r="M225">
        <v>0</v>
      </c>
      <c r="N225">
        <v>0</v>
      </c>
      <c r="O225">
        <v>0</v>
      </c>
      <c r="P225" t="s">
        <v>335</v>
      </c>
      <c r="Q225" t="s">
        <v>336</v>
      </c>
      <c r="R225" t="s">
        <v>34</v>
      </c>
      <c r="S225" t="s">
        <v>35</v>
      </c>
      <c r="T225" t="s">
        <v>36</v>
      </c>
      <c r="U225" t="s">
        <v>37</v>
      </c>
      <c r="V225">
        <v>27</v>
      </c>
      <c r="W225" t="s">
        <v>38</v>
      </c>
    </row>
    <row r="226" spans="1:23">
      <c r="A226" t="s">
        <v>23</v>
      </c>
      <c r="B226" t="s">
        <v>24</v>
      </c>
      <c r="C226" t="s">
        <v>25</v>
      </c>
      <c r="D226" t="s">
        <v>39</v>
      </c>
      <c r="E226" t="s">
        <v>40</v>
      </c>
      <c r="F226" t="s">
        <v>44</v>
      </c>
      <c r="G226" t="s">
        <v>45</v>
      </c>
      <c r="I226" t="s">
        <v>43</v>
      </c>
      <c r="J226">
        <v>50.048455449999999</v>
      </c>
      <c r="K226">
        <v>6</v>
      </c>
      <c r="L226">
        <v>0.88</v>
      </c>
      <c r="M226">
        <v>0</v>
      </c>
      <c r="N226">
        <v>0</v>
      </c>
      <c r="O226">
        <v>0</v>
      </c>
      <c r="P226" t="s">
        <v>335</v>
      </c>
      <c r="Q226" t="s">
        <v>336</v>
      </c>
      <c r="R226" t="s">
        <v>34</v>
      </c>
      <c r="S226" t="s">
        <v>35</v>
      </c>
      <c r="T226" t="s">
        <v>36</v>
      </c>
      <c r="U226" t="s">
        <v>37</v>
      </c>
      <c r="V226">
        <v>27</v>
      </c>
      <c r="W226" t="s">
        <v>38</v>
      </c>
    </row>
    <row r="227" spans="1:23">
      <c r="A227" t="s">
        <v>23</v>
      </c>
      <c r="B227" t="s">
        <v>24</v>
      </c>
      <c r="C227" t="s">
        <v>25</v>
      </c>
      <c r="D227" t="s">
        <v>39</v>
      </c>
      <c r="E227" t="s">
        <v>40</v>
      </c>
      <c r="F227" t="s">
        <v>53</v>
      </c>
      <c r="G227" t="s">
        <v>54</v>
      </c>
      <c r="I227" t="s">
        <v>43</v>
      </c>
      <c r="J227">
        <v>0</v>
      </c>
      <c r="K227">
        <v>0</v>
      </c>
      <c r="L227">
        <v>0</v>
      </c>
      <c r="M227">
        <v>0</v>
      </c>
      <c r="N227">
        <v>0</v>
      </c>
      <c r="O227">
        <v>1</v>
      </c>
      <c r="P227" t="s">
        <v>337</v>
      </c>
      <c r="Q227" t="s">
        <v>338</v>
      </c>
      <c r="R227" t="s">
        <v>34</v>
      </c>
      <c r="S227" t="s">
        <v>35</v>
      </c>
      <c r="T227" t="s">
        <v>36</v>
      </c>
      <c r="U227" t="s">
        <v>37</v>
      </c>
      <c r="V227">
        <v>27</v>
      </c>
      <c r="W227" t="s">
        <v>38</v>
      </c>
    </row>
    <row r="228" spans="1:23">
      <c r="A228" t="s">
        <v>23</v>
      </c>
      <c r="B228" t="s">
        <v>24</v>
      </c>
      <c r="C228" t="s">
        <v>25</v>
      </c>
      <c r="D228" t="s">
        <v>39</v>
      </c>
      <c r="E228" t="s">
        <v>40</v>
      </c>
      <c r="F228" t="s">
        <v>41</v>
      </c>
      <c r="G228" t="s">
        <v>42</v>
      </c>
      <c r="I228" t="s">
        <v>43</v>
      </c>
      <c r="J228">
        <v>0</v>
      </c>
      <c r="K228">
        <v>0</v>
      </c>
      <c r="L228">
        <v>0</v>
      </c>
      <c r="M228">
        <v>0</v>
      </c>
      <c r="N228">
        <v>0</v>
      </c>
      <c r="O228">
        <v>1</v>
      </c>
      <c r="P228" t="s">
        <v>339</v>
      </c>
      <c r="Q228" t="s">
        <v>340</v>
      </c>
      <c r="R228" t="s">
        <v>146</v>
      </c>
      <c r="S228" t="s">
        <v>147</v>
      </c>
      <c r="T228" t="s">
        <v>36</v>
      </c>
      <c r="U228" t="s">
        <v>37</v>
      </c>
      <c r="V228">
        <v>27</v>
      </c>
      <c r="W228" t="s">
        <v>38</v>
      </c>
    </row>
    <row r="229" spans="1:23">
      <c r="A229" t="s">
        <v>23</v>
      </c>
      <c r="B229" t="s">
        <v>24</v>
      </c>
      <c r="C229" t="s">
        <v>25</v>
      </c>
      <c r="D229" t="s">
        <v>46</v>
      </c>
      <c r="E229" t="s">
        <v>47</v>
      </c>
      <c r="F229" t="s">
        <v>48</v>
      </c>
      <c r="G229" t="s">
        <v>47</v>
      </c>
      <c r="I229" t="s">
        <v>43</v>
      </c>
      <c r="J229">
        <v>461.78992240000002</v>
      </c>
      <c r="K229">
        <v>93</v>
      </c>
      <c r="L229">
        <v>0.79300000000000004</v>
      </c>
      <c r="M229">
        <v>0</v>
      </c>
      <c r="N229">
        <v>0</v>
      </c>
      <c r="O229">
        <v>0</v>
      </c>
      <c r="P229" t="s">
        <v>339</v>
      </c>
      <c r="Q229" t="s">
        <v>340</v>
      </c>
      <c r="R229" t="s">
        <v>146</v>
      </c>
      <c r="S229" t="s">
        <v>147</v>
      </c>
      <c r="T229" t="s">
        <v>36</v>
      </c>
      <c r="U229" t="s">
        <v>37</v>
      </c>
      <c r="V229">
        <v>27</v>
      </c>
      <c r="W229" t="s">
        <v>38</v>
      </c>
    </row>
    <row r="230" spans="1:23">
      <c r="A230" t="s">
        <v>23</v>
      </c>
      <c r="B230" t="s">
        <v>24</v>
      </c>
      <c r="C230" t="s">
        <v>25</v>
      </c>
      <c r="D230" t="s">
        <v>39</v>
      </c>
      <c r="E230" t="s">
        <v>40</v>
      </c>
      <c r="F230" t="s">
        <v>53</v>
      </c>
      <c r="G230" t="s">
        <v>54</v>
      </c>
      <c r="I230" t="s">
        <v>43</v>
      </c>
      <c r="J230">
        <v>0</v>
      </c>
      <c r="K230">
        <v>0</v>
      </c>
      <c r="L230">
        <v>0</v>
      </c>
      <c r="M230">
        <v>0</v>
      </c>
      <c r="N230">
        <v>0</v>
      </c>
      <c r="O230">
        <v>1</v>
      </c>
      <c r="P230" t="s">
        <v>341</v>
      </c>
      <c r="Q230" t="s">
        <v>342</v>
      </c>
      <c r="R230" t="s">
        <v>67</v>
      </c>
      <c r="S230" t="s">
        <v>68</v>
      </c>
      <c r="T230" t="s">
        <v>36</v>
      </c>
      <c r="U230" t="s">
        <v>37</v>
      </c>
      <c r="V230">
        <v>27</v>
      </c>
      <c r="W230" t="s">
        <v>38</v>
      </c>
    </row>
    <row r="231" spans="1:23">
      <c r="A231" t="s">
        <v>23</v>
      </c>
      <c r="B231" t="s">
        <v>24</v>
      </c>
      <c r="C231" t="s">
        <v>25</v>
      </c>
      <c r="D231" t="s">
        <v>46</v>
      </c>
      <c r="E231" t="s">
        <v>47</v>
      </c>
      <c r="F231" t="s">
        <v>48</v>
      </c>
      <c r="G231" t="s">
        <v>47</v>
      </c>
      <c r="I231" t="s">
        <v>43</v>
      </c>
      <c r="J231">
        <v>1250.7812080000001</v>
      </c>
      <c r="K231">
        <v>185</v>
      </c>
      <c r="L231">
        <v>0.84099999999999997</v>
      </c>
      <c r="M231">
        <v>0</v>
      </c>
      <c r="N231">
        <v>0</v>
      </c>
      <c r="O231">
        <v>0</v>
      </c>
      <c r="P231" t="s">
        <v>341</v>
      </c>
      <c r="Q231" t="s">
        <v>342</v>
      </c>
      <c r="R231" t="s">
        <v>67</v>
      </c>
      <c r="S231" t="s">
        <v>68</v>
      </c>
      <c r="T231" t="s">
        <v>36</v>
      </c>
      <c r="U231" t="s">
        <v>37</v>
      </c>
      <c r="V231">
        <v>27</v>
      </c>
      <c r="W231" t="s">
        <v>38</v>
      </c>
    </row>
    <row r="232" spans="1:23">
      <c r="A232" t="s">
        <v>23</v>
      </c>
      <c r="B232" t="s">
        <v>24</v>
      </c>
      <c r="C232" t="s">
        <v>25</v>
      </c>
      <c r="D232" t="s">
        <v>39</v>
      </c>
      <c r="E232" t="s">
        <v>40</v>
      </c>
      <c r="F232" t="s">
        <v>41</v>
      </c>
      <c r="G232" t="s">
        <v>42</v>
      </c>
      <c r="I232" t="s">
        <v>43</v>
      </c>
      <c r="J232">
        <v>87.205325439999996</v>
      </c>
      <c r="K232">
        <v>9</v>
      </c>
      <c r="L232">
        <v>0.83099999999999996</v>
      </c>
      <c r="M232">
        <v>0</v>
      </c>
      <c r="N232">
        <v>0</v>
      </c>
      <c r="O232">
        <v>0</v>
      </c>
      <c r="P232" t="s">
        <v>343</v>
      </c>
      <c r="Q232" t="s">
        <v>344</v>
      </c>
      <c r="R232" t="s">
        <v>67</v>
      </c>
      <c r="S232" t="s">
        <v>68</v>
      </c>
      <c r="T232" t="s">
        <v>36</v>
      </c>
      <c r="U232" t="s">
        <v>37</v>
      </c>
      <c r="V232">
        <v>27</v>
      </c>
      <c r="W232" t="s">
        <v>38</v>
      </c>
    </row>
    <row r="233" spans="1:23">
      <c r="A233" t="s">
        <v>23</v>
      </c>
      <c r="B233" t="s">
        <v>24</v>
      </c>
      <c r="C233" t="s">
        <v>25</v>
      </c>
      <c r="D233" t="s">
        <v>39</v>
      </c>
      <c r="E233" t="s">
        <v>40</v>
      </c>
      <c r="F233" t="s">
        <v>53</v>
      </c>
      <c r="G233" t="s">
        <v>54</v>
      </c>
      <c r="I233" t="s">
        <v>43</v>
      </c>
      <c r="J233">
        <v>0</v>
      </c>
      <c r="K233">
        <v>0</v>
      </c>
      <c r="L233">
        <v>0</v>
      </c>
      <c r="M233">
        <v>0</v>
      </c>
      <c r="N233">
        <v>0</v>
      </c>
      <c r="O233">
        <v>1</v>
      </c>
      <c r="P233" t="s">
        <v>343</v>
      </c>
      <c r="Q233" t="s">
        <v>344</v>
      </c>
      <c r="R233" t="s">
        <v>67</v>
      </c>
      <c r="S233" t="s">
        <v>68</v>
      </c>
      <c r="T233" t="s">
        <v>36</v>
      </c>
      <c r="U233" t="s">
        <v>37</v>
      </c>
      <c r="V233">
        <v>27</v>
      </c>
      <c r="W233" t="s">
        <v>38</v>
      </c>
    </row>
    <row r="234" spans="1:23">
      <c r="A234" t="s">
        <v>23</v>
      </c>
      <c r="B234" t="s">
        <v>24</v>
      </c>
      <c r="C234" t="s">
        <v>25</v>
      </c>
      <c r="D234" t="s">
        <v>46</v>
      </c>
      <c r="E234" t="s">
        <v>47</v>
      </c>
      <c r="F234" t="s">
        <v>48</v>
      </c>
      <c r="G234" t="s">
        <v>47</v>
      </c>
      <c r="I234" t="s">
        <v>43</v>
      </c>
      <c r="J234">
        <v>389.09134870000003</v>
      </c>
      <c r="K234">
        <v>78</v>
      </c>
      <c r="L234">
        <v>0.81799999999999995</v>
      </c>
      <c r="M234">
        <v>0</v>
      </c>
      <c r="N234">
        <v>0</v>
      </c>
      <c r="O234">
        <v>0</v>
      </c>
      <c r="P234" t="s">
        <v>343</v>
      </c>
      <c r="Q234" t="s">
        <v>344</v>
      </c>
      <c r="R234" t="s">
        <v>67</v>
      </c>
      <c r="S234" t="s">
        <v>68</v>
      </c>
      <c r="T234" t="s">
        <v>36</v>
      </c>
      <c r="U234" t="s">
        <v>37</v>
      </c>
      <c r="V234">
        <v>27</v>
      </c>
      <c r="W234" t="s">
        <v>38</v>
      </c>
    </row>
    <row r="235" spans="1:23">
      <c r="A235" t="s">
        <v>23</v>
      </c>
      <c r="B235" t="s">
        <v>24</v>
      </c>
      <c r="C235" t="s">
        <v>25</v>
      </c>
      <c r="D235" t="s">
        <v>26</v>
      </c>
      <c r="E235" t="s">
        <v>27</v>
      </c>
      <c r="F235" t="s">
        <v>28</v>
      </c>
      <c r="G235" t="s">
        <v>29</v>
      </c>
      <c r="H235" t="s">
        <v>148</v>
      </c>
      <c r="I235" t="s">
        <v>149</v>
      </c>
      <c r="J235">
        <v>2.2109999999999999</v>
      </c>
      <c r="K235">
        <v>1</v>
      </c>
      <c r="L235">
        <v>1</v>
      </c>
      <c r="M235">
        <v>0</v>
      </c>
      <c r="N235">
        <v>0</v>
      </c>
      <c r="O235">
        <v>0</v>
      </c>
      <c r="P235" t="s">
        <v>345</v>
      </c>
      <c r="Q235" t="s">
        <v>346</v>
      </c>
      <c r="R235" t="s">
        <v>67</v>
      </c>
      <c r="S235" t="s">
        <v>68</v>
      </c>
      <c r="T235" t="s">
        <v>36</v>
      </c>
      <c r="U235" t="s">
        <v>37</v>
      </c>
      <c r="V235">
        <v>27</v>
      </c>
      <c r="W235" t="s">
        <v>38</v>
      </c>
    </row>
    <row r="236" spans="1:23">
      <c r="A236" t="s">
        <v>23</v>
      </c>
      <c r="B236" t="s">
        <v>24</v>
      </c>
      <c r="C236" t="s">
        <v>25</v>
      </c>
      <c r="D236" t="s">
        <v>39</v>
      </c>
      <c r="E236" t="s">
        <v>40</v>
      </c>
      <c r="F236" t="s">
        <v>41</v>
      </c>
      <c r="G236" t="s">
        <v>42</v>
      </c>
      <c r="I236" t="s">
        <v>43</v>
      </c>
      <c r="J236">
        <v>0</v>
      </c>
      <c r="K236">
        <v>0</v>
      </c>
      <c r="L236">
        <v>0</v>
      </c>
      <c r="M236">
        <v>0</v>
      </c>
      <c r="N236">
        <v>0</v>
      </c>
      <c r="O236">
        <v>1</v>
      </c>
      <c r="P236" t="s">
        <v>345</v>
      </c>
      <c r="Q236" t="s">
        <v>346</v>
      </c>
      <c r="R236" t="s">
        <v>67</v>
      </c>
      <c r="S236" t="s">
        <v>68</v>
      </c>
      <c r="T236" t="s">
        <v>36</v>
      </c>
      <c r="U236" t="s">
        <v>37</v>
      </c>
      <c r="V236">
        <v>27</v>
      </c>
      <c r="W236" t="s">
        <v>38</v>
      </c>
    </row>
    <row r="237" spans="1:23">
      <c r="A237" t="s">
        <v>23</v>
      </c>
      <c r="B237" t="s">
        <v>24</v>
      </c>
      <c r="C237" t="s">
        <v>25</v>
      </c>
      <c r="D237" t="s">
        <v>39</v>
      </c>
      <c r="E237" t="s">
        <v>40</v>
      </c>
      <c r="F237" t="s">
        <v>41</v>
      </c>
      <c r="G237" t="s">
        <v>42</v>
      </c>
      <c r="I237" t="s">
        <v>43</v>
      </c>
      <c r="J237">
        <v>0</v>
      </c>
      <c r="K237">
        <v>0</v>
      </c>
      <c r="L237">
        <v>0</v>
      </c>
      <c r="M237">
        <v>0</v>
      </c>
      <c r="N237">
        <v>0</v>
      </c>
      <c r="O237">
        <v>1</v>
      </c>
      <c r="P237" t="s">
        <v>347</v>
      </c>
      <c r="Q237" t="s">
        <v>348</v>
      </c>
      <c r="R237" t="s">
        <v>201</v>
      </c>
      <c r="S237" t="s">
        <v>202</v>
      </c>
      <c r="T237" t="s">
        <v>36</v>
      </c>
      <c r="U237" t="s">
        <v>37</v>
      </c>
      <c r="V237">
        <v>27</v>
      </c>
      <c r="W237" t="s">
        <v>38</v>
      </c>
    </row>
    <row r="238" spans="1:23">
      <c r="A238" t="s">
        <v>23</v>
      </c>
      <c r="B238" t="s">
        <v>24</v>
      </c>
      <c r="C238" t="s">
        <v>25</v>
      </c>
      <c r="D238" t="s">
        <v>39</v>
      </c>
      <c r="E238" t="s">
        <v>40</v>
      </c>
      <c r="F238" t="s">
        <v>28</v>
      </c>
      <c r="G238" t="s">
        <v>29</v>
      </c>
      <c r="I238" t="s">
        <v>43</v>
      </c>
      <c r="J238">
        <v>0</v>
      </c>
      <c r="K238">
        <v>0</v>
      </c>
      <c r="L238">
        <v>0</v>
      </c>
      <c r="M238">
        <v>0</v>
      </c>
      <c r="N238">
        <v>0</v>
      </c>
      <c r="O238">
        <v>1</v>
      </c>
      <c r="P238" t="s">
        <v>347</v>
      </c>
      <c r="Q238" t="s">
        <v>348</v>
      </c>
      <c r="R238" t="s">
        <v>201</v>
      </c>
      <c r="S238" t="s">
        <v>202</v>
      </c>
      <c r="T238" t="s">
        <v>36</v>
      </c>
      <c r="U238" t="s">
        <v>37</v>
      </c>
      <c r="V238">
        <v>27</v>
      </c>
      <c r="W238" t="s">
        <v>38</v>
      </c>
    </row>
    <row r="239" spans="1:23">
      <c r="A239" t="s">
        <v>23</v>
      </c>
      <c r="B239" t="s">
        <v>24</v>
      </c>
      <c r="C239" t="s">
        <v>25</v>
      </c>
      <c r="D239" t="s">
        <v>46</v>
      </c>
      <c r="E239" t="s">
        <v>47</v>
      </c>
      <c r="F239" t="s">
        <v>48</v>
      </c>
      <c r="G239" t="s">
        <v>47</v>
      </c>
      <c r="I239" t="s">
        <v>43</v>
      </c>
      <c r="J239">
        <v>113.62709700000001</v>
      </c>
      <c r="K239">
        <v>19</v>
      </c>
      <c r="L239">
        <v>0.86599999999999999</v>
      </c>
      <c r="M239">
        <v>0</v>
      </c>
      <c r="N239">
        <v>0</v>
      </c>
      <c r="O239">
        <v>0</v>
      </c>
      <c r="P239" t="s">
        <v>347</v>
      </c>
      <c r="Q239" t="s">
        <v>348</v>
      </c>
      <c r="R239" t="s">
        <v>201</v>
      </c>
      <c r="S239" t="s">
        <v>202</v>
      </c>
      <c r="T239" t="s">
        <v>36</v>
      </c>
      <c r="U239" t="s">
        <v>37</v>
      </c>
      <c r="V239">
        <v>27</v>
      </c>
      <c r="W239" t="s">
        <v>38</v>
      </c>
    </row>
    <row r="240" spans="1:23">
      <c r="A240" t="s">
        <v>23</v>
      </c>
      <c r="B240" t="s">
        <v>24</v>
      </c>
      <c r="C240" t="s">
        <v>25</v>
      </c>
      <c r="D240" t="s">
        <v>39</v>
      </c>
      <c r="E240" t="s">
        <v>40</v>
      </c>
      <c r="F240" t="s">
        <v>41</v>
      </c>
      <c r="G240" t="s">
        <v>42</v>
      </c>
      <c r="I240" t="s">
        <v>43</v>
      </c>
      <c r="J240">
        <v>0</v>
      </c>
      <c r="K240">
        <v>0</v>
      </c>
      <c r="L240">
        <v>0</v>
      </c>
      <c r="M240">
        <v>0</v>
      </c>
      <c r="N240">
        <v>0</v>
      </c>
      <c r="O240">
        <v>1</v>
      </c>
      <c r="P240" t="s">
        <v>349</v>
      </c>
      <c r="Q240" t="s">
        <v>350</v>
      </c>
      <c r="R240" t="s">
        <v>201</v>
      </c>
      <c r="S240" t="s">
        <v>202</v>
      </c>
      <c r="T240" t="s">
        <v>36</v>
      </c>
      <c r="U240" t="s">
        <v>37</v>
      </c>
      <c r="V240">
        <v>27</v>
      </c>
      <c r="W240" t="s">
        <v>38</v>
      </c>
    </row>
    <row r="241" spans="1:23">
      <c r="A241" t="s">
        <v>23</v>
      </c>
      <c r="B241" t="s">
        <v>24</v>
      </c>
      <c r="C241" t="s">
        <v>25</v>
      </c>
      <c r="D241" t="s">
        <v>39</v>
      </c>
      <c r="E241" t="s">
        <v>40</v>
      </c>
      <c r="F241" t="s">
        <v>44</v>
      </c>
      <c r="G241" t="s">
        <v>45</v>
      </c>
      <c r="I241" t="s">
        <v>43</v>
      </c>
      <c r="J241">
        <v>0</v>
      </c>
      <c r="K241">
        <v>0</v>
      </c>
      <c r="L241">
        <v>0</v>
      </c>
      <c r="M241">
        <v>0</v>
      </c>
      <c r="N241">
        <v>0</v>
      </c>
      <c r="O241">
        <v>1</v>
      </c>
      <c r="P241" t="s">
        <v>351</v>
      </c>
      <c r="Q241" t="s">
        <v>352</v>
      </c>
      <c r="R241" t="s">
        <v>114</v>
      </c>
      <c r="S241" t="s">
        <v>115</v>
      </c>
      <c r="T241" t="s">
        <v>36</v>
      </c>
      <c r="U241" t="s">
        <v>37</v>
      </c>
      <c r="V241">
        <v>27</v>
      </c>
      <c r="W241" t="s">
        <v>38</v>
      </c>
    </row>
    <row r="242" spans="1:23">
      <c r="A242" t="s">
        <v>23</v>
      </c>
      <c r="B242" t="s">
        <v>24</v>
      </c>
      <c r="C242" t="s">
        <v>25</v>
      </c>
      <c r="D242" t="s">
        <v>46</v>
      </c>
      <c r="E242" t="s">
        <v>47</v>
      </c>
      <c r="F242" t="s">
        <v>48</v>
      </c>
      <c r="G242" t="s">
        <v>47</v>
      </c>
      <c r="I242" t="s">
        <v>43</v>
      </c>
      <c r="J242">
        <v>649.33480629999997</v>
      </c>
      <c r="K242">
        <v>133</v>
      </c>
      <c r="L242">
        <v>0.76900000000000002</v>
      </c>
      <c r="M242">
        <v>0</v>
      </c>
      <c r="N242">
        <v>0</v>
      </c>
      <c r="O242">
        <v>0</v>
      </c>
      <c r="P242" t="s">
        <v>351</v>
      </c>
      <c r="Q242" t="s">
        <v>352</v>
      </c>
      <c r="R242" t="s">
        <v>114</v>
      </c>
      <c r="S242" t="s">
        <v>115</v>
      </c>
      <c r="T242" t="s">
        <v>36</v>
      </c>
      <c r="U242" t="s">
        <v>37</v>
      </c>
      <c r="V242">
        <v>27</v>
      </c>
      <c r="W242" t="s">
        <v>38</v>
      </c>
    </row>
    <row r="243" spans="1:23">
      <c r="A243" t="s">
        <v>23</v>
      </c>
      <c r="B243" t="s">
        <v>24</v>
      </c>
      <c r="C243" t="s">
        <v>25</v>
      </c>
      <c r="D243" t="s">
        <v>39</v>
      </c>
      <c r="E243" t="s">
        <v>40</v>
      </c>
      <c r="F243" t="s">
        <v>41</v>
      </c>
      <c r="G243" t="s">
        <v>42</v>
      </c>
      <c r="I243" t="s">
        <v>43</v>
      </c>
      <c r="J243">
        <v>0</v>
      </c>
      <c r="K243">
        <v>0</v>
      </c>
      <c r="L243">
        <v>0</v>
      </c>
      <c r="M243">
        <v>0</v>
      </c>
      <c r="N243">
        <v>0</v>
      </c>
      <c r="O243">
        <v>1</v>
      </c>
      <c r="P243" t="s">
        <v>353</v>
      </c>
      <c r="Q243" t="s">
        <v>354</v>
      </c>
      <c r="R243" t="s">
        <v>51</v>
      </c>
      <c r="S243" t="s">
        <v>52</v>
      </c>
      <c r="T243" t="s">
        <v>36</v>
      </c>
      <c r="U243" t="s">
        <v>37</v>
      </c>
      <c r="V243">
        <v>27</v>
      </c>
      <c r="W243" t="s">
        <v>38</v>
      </c>
    </row>
    <row r="244" spans="1:23">
      <c r="A244" t="s">
        <v>23</v>
      </c>
      <c r="B244" t="s">
        <v>24</v>
      </c>
      <c r="C244" t="s">
        <v>25</v>
      </c>
      <c r="D244" t="s">
        <v>39</v>
      </c>
      <c r="E244" t="s">
        <v>40</v>
      </c>
      <c r="F244" t="s">
        <v>53</v>
      </c>
      <c r="G244" t="s">
        <v>54</v>
      </c>
      <c r="I244" t="s">
        <v>43</v>
      </c>
      <c r="J244">
        <v>0</v>
      </c>
      <c r="K244">
        <v>0</v>
      </c>
      <c r="L244">
        <v>0</v>
      </c>
      <c r="M244">
        <v>0</v>
      </c>
      <c r="N244">
        <v>0</v>
      </c>
      <c r="O244">
        <v>1</v>
      </c>
      <c r="P244" t="s">
        <v>355</v>
      </c>
      <c r="Q244" t="s">
        <v>356</v>
      </c>
      <c r="R244" t="s">
        <v>90</v>
      </c>
      <c r="S244" t="s">
        <v>91</v>
      </c>
      <c r="T244" t="s">
        <v>36</v>
      </c>
      <c r="U244" t="s">
        <v>37</v>
      </c>
      <c r="V244">
        <v>27</v>
      </c>
      <c r="W244" t="s">
        <v>38</v>
      </c>
    </row>
    <row r="245" spans="1:23">
      <c r="A245" t="s">
        <v>23</v>
      </c>
      <c r="B245" t="s">
        <v>24</v>
      </c>
      <c r="C245" t="s">
        <v>25</v>
      </c>
      <c r="D245" t="s">
        <v>39</v>
      </c>
      <c r="E245" t="s">
        <v>40</v>
      </c>
      <c r="F245" t="s">
        <v>28</v>
      </c>
      <c r="G245" t="s">
        <v>29</v>
      </c>
      <c r="I245" t="s">
        <v>43</v>
      </c>
      <c r="J245">
        <v>174.8821322</v>
      </c>
      <c r="K245">
        <v>19</v>
      </c>
      <c r="L245">
        <v>0.85599999999999998</v>
      </c>
      <c r="M245">
        <v>0</v>
      </c>
      <c r="N245">
        <v>0</v>
      </c>
      <c r="O245">
        <v>0</v>
      </c>
      <c r="P245" t="s">
        <v>355</v>
      </c>
      <c r="Q245" t="s">
        <v>356</v>
      </c>
      <c r="R245" t="s">
        <v>90</v>
      </c>
      <c r="S245" t="s">
        <v>91</v>
      </c>
      <c r="T245" t="s">
        <v>36</v>
      </c>
      <c r="U245" t="s">
        <v>37</v>
      </c>
      <c r="V245">
        <v>27</v>
      </c>
      <c r="W245" t="s">
        <v>38</v>
      </c>
    </row>
    <row r="246" spans="1:23">
      <c r="A246" t="s">
        <v>23</v>
      </c>
      <c r="B246" t="s">
        <v>24</v>
      </c>
      <c r="C246" t="s">
        <v>25</v>
      </c>
      <c r="D246" t="s">
        <v>39</v>
      </c>
      <c r="E246" t="s">
        <v>40</v>
      </c>
      <c r="F246" t="s">
        <v>44</v>
      </c>
      <c r="G246" t="s">
        <v>45</v>
      </c>
      <c r="I246" t="s">
        <v>43</v>
      </c>
      <c r="J246">
        <v>0</v>
      </c>
      <c r="K246">
        <v>0</v>
      </c>
      <c r="L246">
        <v>0</v>
      </c>
      <c r="M246">
        <v>0</v>
      </c>
      <c r="N246">
        <v>0</v>
      </c>
      <c r="O246">
        <v>1</v>
      </c>
      <c r="P246" t="s">
        <v>355</v>
      </c>
      <c r="Q246" t="s">
        <v>356</v>
      </c>
      <c r="R246" t="s">
        <v>90</v>
      </c>
      <c r="S246" t="s">
        <v>91</v>
      </c>
      <c r="T246" t="s">
        <v>36</v>
      </c>
      <c r="U246" t="s">
        <v>37</v>
      </c>
      <c r="V246">
        <v>27</v>
      </c>
      <c r="W246" t="s">
        <v>38</v>
      </c>
    </row>
    <row r="247" spans="1:23">
      <c r="A247" t="s">
        <v>23</v>
      </c>
      <c r="B247" t="s">
        <v>24</v>
      </c>
      <c r="C247" t="s">
        <v>25</v>
      </c>
      <c r="D247" t="s">
        <v>39</v>
      </c>
      <c r="E247" t="s">
        <v>40</v>
      </c>
      <c r="F247" t="s">
        <v>28</v>
      </c>
      <c r="G247" t="s">
        <v>29</v>
      </c>
      <c r="I247" t="s">
        <v>43</v>
      </c>
      <c r="J247">
        <v>0</v>
      </c>
      <c r="K247">
        <v>0</v>
      </c>
      <c r="L247">
        <v>0</v>
      </c>
      <c r="M247">
        <v>0</v>
      </c>
      <c r="N247">
        <v>0</v>
      </c>
      <c r="O247">
        <v>1</v>
      </c>
      <c r="P247" t="s">
        <v>357</v>
      </c>
      <c r="Q247" t="s">
        <v>358</v>
      </c>
      <c r="R247" t="s">
        <v>67</v>
      </c>
      <c r="S247" t="s">
        <v>68</v>
      </c>
      <c r="T247" t="s">
        <v>36</v>
      </c>
      <c r="U247" t="s">
        <v>37</v>
      </c>
      <c r="V247">
        <v>27</v>
      </c>
      <c r="W247" t="s">
        <v>38</v>
      </c>
    </row>
    <row r="248" spans="1:23">
      <c r="A248" t="s">
        <v>23</v>
      </c>
      <c r="B248" t="s">
        <v>24</v>
      </c>
      <c r="C248" t="s">
        <v>25</v>
      </c>
      <c r="D248" t="s">
        <v>46</v>
      </c>
      <c r="E248" t="s">
        <v>47</v>
      </c>
      <c r="F248" t="s">
        <v>48</v>
      </c>
      <c r="G248" t="s">
        <v>47</v>
      </c>
      <c r="I248" t="s">
        <v>43</v>
      </c>
      <c r="J248">
        <v>127.1804068</v>
      </c>
      <c r="K248">
        <v>27</v>
      </c>
      <c r="L248">
        <v>0.83399999999999996</v>
      </c>
      <c r="M248">
        <v>0</v>
      </c>
      <c r="N248">
        <v>0</v>
      </c>
      <c r="O248">
        <v>0</v>
      </c>
      <c r="P248" t="s">
        <v>357</v>
      </c>
      <c r="Q248" t="s">
        <v>358</v>
      </c>
      <c r="R248" t="s">
        <v>67</v>
      </c>
      <c r="S248" t="s">
        <v>68</v>
      </c>
      <c r="T248" t="s">
        <v>36</v>
      </c>
      <c r="U248" t="s">
        <v>37</v>
      </c>
      <c r="V248">
        <v>27</v>
      </c>
      <c r="W248" t="s">
        <v>38</v>
      </c>
    </row>
    <row r="249" spans="1:23">
      <c r="A249" t="s">
        <v>23</v>
      </c>
      <c r="B249" t="s">
        <v>24</v>
      </c>
      <c r="C249" t="s">
        <v>25</v>
      </c>
      <c r="D249" t="s">
        <v>39</v>
      </c>
      <c r="E249" t="s">
        <v>40</v>
      </c>
      <c r="F249" t="s">
        <v>53</v>
      </c>
      <c r="G249" t="s">
        <v>54</v>
      </c>
      <c r="I249" t="s">
        <v>43</v>
      </c>
      <c r="J249">
        <v>0</v>
      </c>
      <c r="K249">
        <v>0</v>
      </c>
      <c r="L249">
        <v>0</v>
      </c>
      <c r="M249">
        <v>0</v>
      </c>
      <c r="N249">
        <v>0</v>
      </c>
      <c r="O249">
        <v>1</v>
      </c>
      <c r="P249" t="s">
        <v>359</v>
      </c>
      <c r="Q249" t="s">
        <v>360</v>
      </c>
      <c r="R249" t="s">
        <v>67</v>
      </c>
      <c r="S249" t="s">
        <v>68</v>
      </c>
      <c r="T249" t="s">
        <v>36</v>
      </c>
      <c r="U249" t="s">
        <v>37</v>
      </c>
      <c r="V249">
        <v>27</v>
      </c>
      <c r="W249" t="s">
        <v>38</v>
      </c>
    </row>
    <row r="250" spans="1:23">
      <c r="A250" t="s">
        <v>23</v>
      </c>
      <c r="B250" t="s">
        <v>24</v>
      </c>
      <c r="C250" t="s">
        <v>25</v>
      </c>
      <c r="D250" t="s">
        <v>39</v>
      </c>
      <c r="E250" t="s">
        <v>40</v>
      </c>
      <c r="F250" t="s">
        <v>41</v>
      </c>
      <c r="G250" t="s">
        <v>42</v>
      </c>
      <c r="I250" t="s">
        <v>43</v>
      </c>
      <c r="J250">
        <v>57.732467100000001</v>
      </c>
      <c r="K250">
        <v>3</v>
      </c>
      <c r="L250">
        <v>0.85299999999999998</v>
      </c>
      <c r="M250">
        <v>0</v>
      </c>
      <c r="N250">
        <v>0</v>
      </c>
      <c r="O250">
        <v>0</v>
      </c>
      <c r="P250" t="s">
        <v>361</v>
      </c>
      <c r="Q250" t="s">
        <v>362</v>
      </c>
      <c r="R250" t="s">
        <v>73</v>
      </c>
      <c r="S250" t="s">
        <v>74</v>
      </c>
      <c r="T250" t="s">
        <v>36</v>
      </c>
      <c r="U250" t="s">
        <v>37</v>
      </c>
      <c r="V250">
        <v>27</v>
      </c>
      <c r="W250" t="s">
        <v>38</v>
      </c>
    </row>
    <row r="251" spans="1:23">
      <c r="A251" t="s">
        <v>23</v>
      </c>
      <c r="B251" t="s">
        <v>24</v>
      </c>
      <c r="C251" t="s">
        <v>25</v>
      </c>
      <c r="D251" t="s">
        <v>39</v>
      </c>
      <c r="E251" t="s">
        <v>40</v>
      </c>
      <c r="F251" t="s">
        <v>44</v>
      </c>
      <c r="G251" t="s">
        <v>45</v>
      </c>
      <c r="I251" t="s">
        <v>43</v>
      </c>
      <c r="J251">
        <v>0</v>
      </c>
      <c r="K251">
        <v>0</v>
      </c>
      <c r="L251">
        <v>0</v>
      </c>
      <c r="M251">
        <v>0</v>
      </c>
      <c r="N251">
        <v>0</v>
      </c>
      <c r="O251">
        <v>1</v>
      </c>
      <c r="P251" t="s">
        <v>363</v>
      </c>
      <c r="Q251" t="s">
        <v>364</v>
      </c>
      <c r="R251" t="s">
        <v>365</v>
      </c>
      <c r="S251" t="s">
        <v>366</v>
      </c>
      <c r="T251" t="s">
        <v>36</v>
      </c>
      <c r="U251" t="s">
        <v>37</v>
      </c>
      <c r="V251">
        <v>27</v>
      </c>
      <c r="W251" t="s">
        <v>38</v>
      </c>
    </row>
    <row r="252" spans="1:23">
      <c r="A252" t="s">
        <v>23</v>
      </c>
      <c r="B252" t="s">
        <v>24</v>
      </c>
      <c r="C252" t="s">
        <v>25</v>
      </c>
      <c r="D252" t="s">
        <v>46</v>
      </c>
      <c r="E252" t="s">
        <v>47</v>
      </c>
      <c r="F252" t="s">
        <v>48</v>
      </c>
      <c r="G252" t="s">
        <v>47</v>
      </c>
      <c r="I252" t="s">
        <v>43</v>
      </c>
      <c r="J252">
        <v>1614.7184600000001</v>
      </c>
      <c r="K252">
        <v>217</v>
      </c>
      <c r="L252">
        <v>0.749</v>
      </c>
      <c r="M252">
        <v>0</v>
      </c>
      <c r="N252">
        <v>0</v>
      </c>
      <c r="O252">
        <v>0</v>
      </c>
      <c r="P252" t="s">
        <v>363</v>
      </c>
      <c r="Q252" t="s">
        <v>364</v>
      </c>
      <c r="R252" t="s">
        <v>365</v>
      </c>
      <c r="S252" t="s">
        <v>366</v>
      </c>
      <c r="T252" t="s">
        <v>36</v>
      </c>
      <c r="U252" t="s">
        <v>37</v>
      </c>
      <c r="V252">
        <v>27</v>
      </c>
      <c r="W252" t="s">
        <v>38</v>
      </c>
    </row>
    <row r="253" spans="1:23">
      <c r="A253" t="s">
        <v>23</v>
      </c>
      <c r="B253" t="s">
        <v>24</v>
      </c>
      <c r="C253" t="s">
        <v>25</v>
      </c>
      <c r="D253" t="s">
        <v>26</v>
      </c>
      <c r="E253" t="s">
        <v>27</v>
      </c>
      <c r="F253" t="s">
        <v>53</v>
      </c>
      <c r="G253" t="s">
        <v>54</v>
      </c>
      <c r="H253" t="s">
        <v>185</v>
      </c>
      <c r="I253" t="s">
        <v>186</v>
      </c>
      <c r="J253">
        <v>139.12</v>
      </c>
      <c r="K253">
        <v>1</v>
      </c>
      <c r="L253">
        <v>1</v>
      </c>
      <c r="M253">
        <v>0</v>
      </c>
      <c r="N253">
        <v>0</v>
      </c>
      <c r="O253">
        <v>0</v>
      </c>
      <c r="P253" t="s">
        <v>367</v>
      </c>
      <c r="Q253" t="s">
        <v>368</v>
      </c>
      <c r="R253" t="s">
        <v>114</v>
      </c>
      <c r="S253" t="s">
        <v>115</v>
      </c>
      <c r="T253" t="s">
        <v>36</v>
      </c>
      <c r="U253" t="s">
        <v>37</v>
      </c>
      <c r="V253">
        <v>27</v>
      </c>
      <c r="W253" t="s">
        <v>38</v>
      </c>
    </row>
    <row r="254" spans="1:23">
      <c r="A254" t="s">
        <v>23</v>
      </c>
      <c r="B254" t="s">
        <v>24</v>
      </c>
      <c r="C254" t="s">
        <v>25</v>
      </c>
      <c r="D254" t="s">
        <v>26</v>
      </c>
      <c r="E254" t="s">
        <v>27</v>
      </c>
      <c r="F254" t="s">
        <v>28</v>
      </c>
      <c r="G254" t="s">
        <v>29</v>
      </c>
      <c r="H254" t="s">
        <v>369</v>
      </c>
      <c r="I254" t="s">
        <v>370</v>
      </c>
      <c r="J254">
        <v>714.05184689999999</v>
      </c>
      <c r="K254">
        <v>2</v>
      </c>
      <c r="L254">
        <v>0.98899999999999999</v>
      </c>
      <c r="M254">
        <v>0</v>
      </c>
      <c r="N254">
        <v>0</v>
      </c>
      <c r="O254">
        <v>0</v>
      </c>
      <c r="P254" t="s">
        <v>367</v>
      </c>
      <c r="Q254" t="s">
        <v>368</v>
      </c>
      <c r="R254" t="s">
        <v>114</v>
      </c>
      <c r="S254" t="s">
        <v>115</v>
      </c>
      <c r="T254" t="s">
        <v>36</v>
      </c>
      <c r="U254" t="s">
        <v>37</v>
      </c>
      <c r="V254">
        <v>27</v>
      </c>
      <c r="W254" t="s">
        <v>38</v>
      </c>
    </row>
    <row r="255" spans="1:23">
      <c r="A255" t="s">
        <v>23</v>
      </c>
      <c r="B255" t="s">
        <v>24</v>
      </c>
      <c r="C255" t="s">
        <v>25</v>
      </c>
      <c r="D255" t="s">
        <v>39</v>
      </c>
      <c r="E255" t="s">
        <v>40</v>
      </c>
      <c r="F255" t="s">
        <v>28</v>
      </c>
      <c r="G255" t="s">
        <v>29</v>
      </c>
      <c r="I255" t="s">
        <v>43</v>
      </c>
      <c r="J255">
        <v>98.480552489999994</v>
      </c>
      <c r="K255">
        <v>15</v>
      </c>
      <c r="L255">
        <v>0.86899999999999999</v>
      </c>
      <c r="M255">
        <v>0</v>
      </c>
      <c r="N255">
        <v>0</v>
      </c>
      <c r="O255">
        <v>0</v>
      </c>
      <c r="P255" t="s">
        <v>367</v>
      </c>
      <c r="Q255" t="s">
        <v>368</v>
      </c>
      <c r="R255" t="s">
        <v>114</v>
      </c>
      <c r="S255" t="s">
        <v>115</v>
      </c>
      <c r="T255" t="s">
        <v>36</v>
      </c>
      <c r="U255" t="s">
        <v>37</v>
      </c>
      <c r="V255">
        <v>27</v>
      </c>
      <c r="W255" t="s">
        <v>38</v>
      </c>
    </row>
    <row r="256" spans="1:23">
      <c r="A256" t="s">
        <v>23</v>
      </c>
      <c r="B256" t="s">
        <v>24</v>
      </c>
      <c r="C256" t="s">
        <v>25</v>
      </c>
      <c r="D256" t="s">
        <v>46</v>
      </c>
      <c r="E256" t="s">
        <v>47</v>
      </c>
      <c r="F256" t="s">
        <v>48</v>
      </c>
      <c r="G256" t="s">
        <v>47</v>
      </c>
      <c r="I256" t="s">
        <v>43</v>
      </c>
      <c r="J256">
        <v>962.72062010000002</v>
      </c>
      <c r="K256">
        <v>162</v>
      </c>
      <c r="L256">
        <v>0.82899999999999996</v>
      </c>
      <c r="M256">
        <v>0</v>
      </c>
      <c r="N256">
        <v>0</v>
      </c>
      <c r="O256">
        <v>0</v>
      </c>
      <c r="P256" t="s">
        <v>367</v>
      </c>
      <c r="Q256" t="s">
        <v>368</v>
      </c>
      <c r="R256" t="s">
        <v>114</v>
      </c>
      <c r="S256" t="s">
        <v>115</v>
      </c>
      <c r="T256" t="s">
        <v>36</v>
      </c>
      <c r="U256" t="s">
        <v>37</v>
      </c>
      <c r="V256">
        <v>27</v>
      </c>
      <c r="W256" t="s">
        <v>38</v>
      </c>
    </row>
    <row r="257" spans="1:23">
      <c r="A257" t="s">
        <v>23</v>
      </c>
      <c r="B257" t="s">
        <v>24</v>
      </c>
      <c r="C257" t="s">
        <v>25</v>
      </c>
      <c r="D257" t="s">
        <v>39</v>
      </c>
      <c r="E257" t="s">
        <v>40</v>
      </c>
      <c r="F257" t="s">
        <v>41</v>
      </c>
      <c r="G257" t="s">
        <v>42</v>
      </c>
      <c r="I257" t="s">
        <v>43</v>
      </c>
      <c r="J257">
        <v>0</v>
      </c>
      <c r="K257">
        <v>0</v>
      </c>
      <c r="L257">
        <v>0</v>
      </c>
      <c r="M257">
        <v>0</v>
      </c>
      <c r="N257">
        <v>0</v>
      </c>
      <c r="O257">
        <v>1</v>
      </c>
      <c r="P257" t="s">
        <v>371</v>
      </c>
      <c r="Q257" t="s">
        <v>372</v>
      </c>
      <c r="R257" t="s">
        <v>73</v>
      </c>
      <c r="S257" t="s">
        <v>74</v>
      </c>
      <c r="T257" t="s">
        <v>36</v>
      </c>
      <c r="U257" t="s">
        <v>37</v>
      </c>
      <c r="V257">
        <v>27</v>
      </c>
      <c r="W257" t="s">
        <v>38</v>
      </c>
    </row>
    <row r="258" spans="1:23">
      <c r="A258" t="s">
        <v>23</v>
      </c>
      <c r="B258" t="s">
        <v>24</v>
      </c>
      <c r="C258" t="s">
        <v>25</v>
      </c>
      <c r="D258" t="s">
        <v>39</v>
      </c>
      <c r="E258" t="s">
        <v>40</v>
      </c>
      <c r="F258" t="s">
        <v>28</v>
      </c>
      <c r="G258" t="s">
        <v>29</v>
      </c>
      <c r="I258" t="s">
        <v>43</v>
      </c>
      <c r="J258">
        <v>41.856411440000002</v>
      </c>
      <c r="K258">
        <v>11</v>
      </c>
      <c r="L258">
        <v>0.90100000000000002</v>
      </c>
      <c r="M258">
        <v>0</v>
      </c>
      <c r="N258">
        <v>0</v>
      </c>
      <c r="O258">
        <v>0</v>
      </c>
      <c r="P258" t="s">
        <v>371</v>
      </c>
      <c r="Q258" t="s">
        <v>372</v>
      </c>
      <c r="R258" t="s">
        <v>73</v>
      </c>
      <c r="S258" t="s">
        <v>74</v>
      </c>
      <c r="T258" t="s">
        <v>36</v>
      </c>
      <c r="U258" t="s">
        <v>37</v>
      </c>
      <c r="V258">
        <v>27</v>
      </c>
      <c r="W258" t="s">
        <v>38</v>
      </c>
    </row>
    <row r="259" spans="1:23">
      <c r="A259" t="s">
        <v>23</v>
      </c>
      <c r="B259" t="s">
        <v>24</v>
      </c>
      <c r="C259" t="s">
        <v>25</v>
      </c>
      <c r="D259" t="s">
        <v>26</v>
      </c>
      <c r="E259" t="s">
        <v>27</v>
      </c>
      <c r="F259" t="s">
        <v>28</v>
      </c>
      <c r="G259" t="s">
        <v>29</v>
      </c>
      <c r="H259" t="s">
        <v>138</v>
      </c>
      <c r="I259" t="s">
        <v>139</v>
      </c>
      <c r="J259">
        <v>122.5426009</v>
      </c>
      <c r="K259">
        <v>1</v>
      </c>
      <c r="L259">
        <v>0.90400000000000003</v>
      </c>
      <c r="M259">
        <v>0</v>
      </c>
      <c r="N259">
        <v>0</v>
      </c>
      <c r="O259">
        <v>0</v>
      </c>
      <c r="P259" t="s">
        <v>373</v>
      </c>
      <c r="Q259" t="s">
        <v>374</v>
      </c>
      <c r="R259" t="s">
        <v>168</v>
      </c>
      <c r="S259" t="s">
        <v>169</v>
      </c>
      <c r="T259" t="s">
        <v>36</v>
      </c>
      <c r="U259" t="s">
        <v>37</v>
      </c>
      <c r="V259">
        <v>27</v>
      </c>
      <c r="W259" t="s">
        <v>38</v>
      </c>
    </row>
    <row r="260" spans="1:23">
      <c r="A260" t="s">
        <v>23</v>
      </c>
      <c r="B260" t="s">
        <v>24</v>
      </c>
      <c r="C260" t="s">
        <v>25</v>
      </c>
      <c r="D260" t="s">
        <v>46</v>
      </c>
      <c r="E260" t="s">
        <v>47</v>
      </c>
      <c r="F260" t="s">
        <v>48</v>
      </c>
      <c r="G260" t="s">
        <v>47</v>
      </c>
      <c r="I260" t="s">
        <v>43</v>
      </c>
      <c r="J260">
        <v>1077.4360349999999</v>
      </c>
      <c r="K260">
        <v>214</v>
      </c>
      <c r="L260">
        <v>0.80400000000000005</v>
      </c>
      <c r="M260">
        <v>0</v>
      </c>
      <c r="N260">
        <v>0</v>
      </c>
      <c r="O260">
        <v>0</v>
      </c>
      <c r="P260" t="s">
        <v>373</v>
      </c>
      <c r="Q260" t="s">
        <v>374</v>
      </c>
      <c r="R260" t="s">
        <v>168</v>
      </c>
      <c r="S260" t="s">
        <v>169</v>
      </c>
      <c r="T260" t="s">
        <v>36</v>
      </c>
      <c r="U260" t="s">
        <v>37</v>
      </c>
      <c r="V260">
        <v>27</v>
      </c>
      <c r="W260" t="s">
        <v>38</v>
      </c>
    </row>
    <row r="261" spans="1:23">
      <c r="A261" t="s">
        <v>23</v>
      </c>
      <c r="B261" t="s">
        <v>24</v>
      </c>
      <c r="C261" t="s">
        <v>25</v>
      </c>
      <c r="D261" t="s">
        <v>39</v>
      </c>
      <c r="E261" t="s">
        <v>40</v>
      </c>
      <c r="F261" t="s">
        <v>28</v>
      </c>
      <c r="G261" t="s">
        <v>29</v>
      </c>
      <c r="I261" t="s">
        <v>43</v>
      </c>
      <c r="J261">
        <v>71.248323600000006</v>
      </c>
      <c r="K261">
        <v>10</v>
      </c>
      <c r="L261">
        <v>0.59599999999999997</v>
      </c>
      <c r="M261">
        <v>0</v>
      </c>
      <c r="N261">
        <v>0</v>
      </c>
      <c r="O261">
        <v>0</v>
      </c>
      <c r="P261" t="s">
        <v>375</v>
      </c>
      <c r="Q261" t="s">
        <v>376</v>
      </c>
      <c r="R261" t="s">
        <v>34</v>
      </c>
      <c r="S261" t="s">
        <v>35</v>
      </c>
      <c r="T261" t="s">
        <v>36</v>
      </c>
      <c r="U261" t="s">
        <v>37</v>
      </c>
      <c r="V261">
        <v>27</v>
      </c>
      <c r="W261" t="s">
        <v>38</v>
      </c>
    </row>
    <row r="262" spans="1:23">
      <c r="A262" t="s">
        <v>23</v>
      </c>
      <c r="B262" t="s">
        <v>24</v>
      </c>
      <c r="C262" t="s">
        <v>25</v>
      </c>
      <c r="D262" t="s">
        <v>26</v>
      </c>
      <c r="E262" t="s">
        <v>27</v>
      </c>
      <c r="F262" t="s">
        <v>41</v>
      </c>
      <c r="G262" t="s">
        <v>42</v>
      </c>
      <c r="H262" t="s">
        <v>161</v>
      </c>
      <c r="I262" t="s">
        <v>43</v>
      </c>
      <c r="J262">
        <v>136.24500639999999</v>
      </c>
      <c r="K262">
        <v>3</v>
      </c>
      <c r="L262">
        <v>0.89800000000000002</v>
      </c>
      <c r="M262">
        <v>0</v>
      </c>
      <c r="N262">
        <v>0</v>
      </c>
      <c r="O262">
        <v>0</v>
      </c>
      <c r="P262" t="s">
        <v>377</v>
      </c>
      <c r="Q262" t="s">
        <v>378</v>
      </c>
      <c r="R262" t="s">
        <v>34</v>
      </c>
      <c r="S262" t="s">
        <v>35</v>
      </c>
      <c r="T262" t="s">
        <v>36</v>
      </c>
      <c r="U262" t="s">
        <v>37</v>
      </c>
      <c r="V262">
        <v>27</v>
      </c>
      <c r="W262" t="s">
        <v>38</v>
      </c>
    </row>
    <row r="263" spans="1:23">
      <c r="A263" t="s">
        <v>23</v>
      </c>
      <c r="B263" t="s">
        <v>24</v>
      </c>
      <c r="C263" t="s">
        <v>25</v>
      </c>
      <c r="D263" t="s">
        <v>26</v>
      </c>
      <c r="E263" t="s">
        <v>27</v>
      </c>
      <c r="F263" t="s">
        <v>28</v>
      </c>
      <c r="G263" t="s">
        <v>29</v>
      </c>
      <c r="H263" t="s">
        <v>148</v>
      </c>
      <c r="I263" t="s">
        <v>149</v>
      </c>
      <c r="J263">
        <v>7.8421867279999997</v>
      </c>
      <c r="K263">
        <v>1</v>
      </c>
      <c r="L263">
        <v>0.91700000000000004</v>
      </c>
      <c r="M263">
        <v>0</v>
      </c>
      <c r="N263">
        <v>0</v>
      </c>
      <c r="O263">
        <v>0</v>
      </c>
      <c r="P263" t="s">
        <v>377</v>
      </c>
      <c r="Q263" t="s">
        <v>378</v>
      </c>
      <c r="R263" t="s">
        <v>34</v>
      </c>
      <c r="S263" t="s">
        <v>35</v>
      </c>
      <c r="T263" t="s">
        <v>36</v>
      </c>
      <c r="U263" t="s">
        <v>37</v>
      </c>
      <c r="V263">
        <v>27</v>
      </c>
      <c r="W263" t="s">
        <v>38</v>
      </c>
    </row>
    <row r="264" spans="1:23">
      <c r="A264" t="s">
        <v>23</v>
      </c>
      <c r="B264" t="s">
        <v>24</v>
      </c>
      <c r="C264" t="s">
        <v>25</v>
      </c>
      <c r="D264" t="s">
        <v>39</v>
      </c>
      <c r="E264" t="s">
        <v>40</v>
      </c>
      <c r="F264" t="s">
        <v>53</v>
      </c>
      <c r="G264" t="s">
        <v>54</v>
      </c>
      <c r="I264" t="s">
        <v>43</v>
      </c>
      <c r="J264">
        <v>0</v>
      </c>
      <c r="K264">
        <v>0</v>
      </c>
      <c r="L264">
        <v>0</v>
      </c>
      <c r="M264">
        <v>0</v>
      </c>
      <c r="N264">
        <v>0</v>
      </c>
      <c r="O264">
        <v>1</v>
      </c>
      <c r="P264" t="s">
        <v>377</v>
      </c>
      <c r="Q264" t="s">
        <v>378</v>
      </c>
      <c r="R264" t="s">
        <v>34</v>
      </c>
      <c r="S264" t="s">
        <v>35</v>
      </c>
      <c r="T264" t="s">
        <v>36</v>
      </c>
      <c r="U264" t="s">
        <v>37</v>
      </c>
      <c r="V264">
        <v>27</v>
      </c>
      <c r="W264" t="s">
        <v>38</v>
      </c>
    </row>
    <row r="265" spans="1:23">
      <c r="A265" t="s">
        <v>23</v>
      </c>
      <c r="B265" t="s">
        <v>24</v>
      </c>
      <c r="C265" t="s">
        <v>25</v>
      </c>
      <c r="D265" t="s">
        <v>39</v>
      </c>
      <c r="E265" t="s">
        <v>40</v>
      </c>
      <c r="F265" t="s">
        <v>44</v>
      </c>
      <c r="G265" t="s">
        <v>45</v>
      </c>
      <c r="I265" t="s">
        <v>43</v>
      </c>
      <c r="J265">
        <v>0</v>
      </c>
      <c r="K265">
        <v>0</v>
      </c>
      <c r="L265">
        <v>0</v>
      </c>
      <c r="M265">
        <v>0</v>
      </c>
      <c r="N265">
        <v>0</v>
      </c>
      <c r="O265">
        <v>1</v>
      </c>
      <c r="P265" t="s">
        <v>377</v>
      </c>
      <c r="Q265" t="s">
        <v>378</v>
      </c>
      <c r="R265" t="s">
        <v>34</v>
      </c>
      <c r="S265" t="s">
        <v>35</v>
      </c>
      <c r="T265" t="s">
        <v>36</v>
      </c>
      <c r="U265" t="s">
        <v>37</v>
      </c>
      <c r="V265">
        <v>27</v>
      </c>
      <c r="W265" t="s">
        <v>38</v>
      </c>
    </row>
    <row r="266" spans="1:23">
      <c r="A266" t="s">
        <v>23</v>
      </c>
      <c r="B266" t="s">
        <v>24</v>
      </c>
      <c r="C266" t="s">
        <v>25</v>
      </c>
      <c r="D266" t="s">
        <v>39</v>
      </c>
      <c r="E266" t="s">
        <v>40</v>
      </c>
      <c r="F266" t="s">
        <v>28</v>
      </c>
      <c r="G266" t="s">
        <v>29</v>
      </c>
      <c r="I266" t="s">
        <v>43</v>
      </c>
      <c r="J266">
        <v>135.3908236</v>
      </c>
      <c r="K266">
        <v>16</v>
      </c>
      <c r="L266">
        <v>0.871</v>
      </c>
      <c r="M266">
        <v>0</v>
      </c>
      <c r="N266">
        <v>0</v>
      </c>
      <c r="O266">
        <v>0</v>
      </c>
      <c r="P266" t="s">
        <v>379</v>
      </c>
      <c r="Q266" t="s">
        <v>380</v>
      </c>
      <c r="R266" t="s">
        <v>67</v>
      </c>
      <c r="S266" t="s">
        <v>68</v>
      </c>
      <c r="T266" t="s">
        <v>36</v>
      </c>
      <c r="U266" t="s">
        <v>37</v>
      </c>
      <c r="V266">
        <v>27</v>
      </c>
      <c r="W266" t="s">
        <v>38</v>
      </c>
    </row>
    <row r="267" spans="1:23">
      <c r="A267" t="s">
        <v>23</v>
      </c>
      <c r="B267" t="s">
        <v>24</v>
      </c>
      <c r="C267" t="s">
        <v>25</v>
      </c>
      <c r="D267" t="s">
        <v>39</v>
      </c>
      <c r="E267" t="s">
        <v>40</v>
      </c>
      <c r="F267" t="s">
        <v>41</v>
      </c>
      <c r="G267" t="s">
        <v>42</v>
      </c>
      <c r="I267" t="s">
        <v>43</v>
      </c>
      <c r="J267">
        <v>0</v>
      </c>
      <c r="K267">
        <v>0</v>
      </c>
      <c r="L267">
        <v>0</v>
      </c>
      <c r="M267">
        <v>0</v>
      </c>
      <c r="N267">
        <v>0</v>
      </c>
      <c r="O267">
        <v>1</v>
      </c>
      <c r="P267" t="s">
        <v>381</v>
      </c>
      <c r="Q267" t="s">
        <v>382</v>
      </c>
      <c r="R267" t="s">
        <v>297</v>
      </c>
      <c r="S267" t="s">
        <v>298</v>
      </c>
      <c r="T267" t="s">
        <v>36</v>
      </c>
      <c r="U267" t="s">
        <v>37</v>
      </c>
      <c r="V267">
        <v>27</v>
      </c>
      <c r="W267" t="s">
        <v>38</v>
      </c>
    </row>
    <row r="268" spans="1:23">
      <c r="A268" t="s">
        <v>23</v>
      </c>
      <c r="B268" t="s">
        <v>24</v>
      </c>
      <c r="C268" t="s">
        <v>25</v>
      </c>
      <c r="D268" t="s">
        <v>39</v>
      </c>
      <c r="E268" t="s">
        <v>40</v>
      </c>
      <c r="F268" t="s">
        <v>41</v>
      </c>
      <c r="G268" t="s">
        <v>42</v>
      </c>
      <c r="I268" t="s">
        <v>43</v>
      </c>
      <c r="J268">
        <v>0</v>
      </c>
      <c r="K268">
        <v>0</v>
      </c>
      <c r="L268">
        <v>0</v>
      </c>
      <c r="M268">
        <v>0</v>
      </c>
      <c r="N268">
        <v>0</v>
      </c>
      <c r="O268">
        <v>1</v>
      </c>
      <c r="P268" t="s">
        <v>383</v>
      </c>
      <c r="Q268" t="s">
        <v>384</v>
      </c>
      <c r="R268" t="s">
        <v>146</v>
      </c>
      <c r="S268" t="s">
        <v>147</v>
      </c>
      <c r="T268" t="s">
        <v>36</v>
      </c>
      <c r="U268" t="s">
        <v>37</v>
      </c>
      <c r="V268">
        <v>27</v>
      </c>
      <c r="W268" t="s">
        <v>38</v>
      </c>
    </row>
    <row r="269" spans="1:23">
      <c r="A269" t="s">
        <v>23</v>
      </c>
      <c r="B269" t="s">
        <v>24</v>
      </c>
      <c r="C269" t="s">
        <v>25</v>
      </c>
      <c r="D269" t="s">
        <v>39</v>
      </c>
      <c r="E269" t="s">
        <v>40</v>
      </c>
      <c r="F269" t="s">
        <v>28</v>
      </c>
      <c r="G269" t="s">
        <v>29</v>
      </c>
      <c r="I269" t="s">
        <v>43</v>
      </c>
      <c r="J269">
        <v>0</v>
      </c>
      <c r="K269">
        <v>0</v>
      </c>
      <c r="L269">
        <v>0</v>
      </c>
      <c r="M269">
        <v>0</v>
      </c>
      <c r="N269">
        <v>0</v>
      </c>
      <c r="O269">
        <v>1</v>
      </c>
      <c r="P269" t="s">
        <v>383</v>
      </c>
      <c r="Q269" t="s">
        <v>384</v>
      </c>
      <c r="R269" t="s">
        <v>146</v>
      </c>
      <c r="S269" t="s">
        <v>147</v>
      </c>
      <c r="T269" t="s">
        <v>36</v>
      </c>
      <c r="U269" t="s">
        <v>37</v>
      </c>
      <c r="V269">
        <v>27</v>
      </c>
      <c r="W269" t="s">
        <v>38</v>
      </c>
    </row>
    <row r="270" spans="1:23">
      <c r="A270" t="s">
        <v>23</v>
      </c>
      <c r="B270" t="s">
        <v>24</v>
      </c>
      <c r="C270" t="s">
        <v>25</v>
      </c>
      <c r="D270" t="s">
        <v>46</v>
      </c>
      <c r="E270" t="s">
        <v>47</v>
      </c>
      <c r="F270" t="s">
        <v>48</v>
      </c>
      <c r="G270" t="s">
        <v>47</v>
      </c>
      <c r="I270" t="s">
        <v>43</v>
      </c>
      <c r="J270">
        <v>303.58752470000002</v>
      </c>
      <c r="K270">
        <v>52</v>
      </c>
      <c r="L270">
        <v>0.81599999999999995</v>
      </c>
      <c r="M270">
        <v>0</v>
      </c>
      <c r="N270">
        <v>0</v>
      </c>
      <c r="O270">
        <v>0</v>
      </c>
      <c r="P270" t="s">
        <v>383</v>
      </c>
      <c r="Q270" t="s">
        <v>384</v>
      </c>
      <c r="R270" t="s">
        <v>146</v>
      </c>
      <c r="S270" t="s">
        <v>147</v>
      </c>
      <c r="T270" t="s">
        <v>36</v>
      </c>
      <c r="U270" t="s">
        <v>37</v>
      </c>
      <c r="V270">
        <v>27</v>
      </c>
      <c r="W270" t="s">
        <v>38</v>
      </c>
    </row>
    <row r="271" spans="1:23">
      <c r="A271" t="s">
        <v>23</v>
      </c>
      <c r="B271" t="s">
        <v>24</v>
      </c>
      <c r="C271" t="s">
        <v>25</v>
      </c>
      <c r="D271" t="s">
        <v>26</v>
      </c>
      <c r="E271" t="s">
        <v>27</v>
      </c>
      <c r="F271" t="s">
        <v>53</v>
      </c>
      <c r="G271" t="s">
        <v>54</v>
      </c>
      <c r="H271" t="s">
        <v>134</v>
      </c>
      <c r="I271" t="s">
        <v>135</v>
      </c>
      <c r="J271">
        <v>926.34233329999995</v>
      </c>
      <c r="K271">
        <v>1</v>
      </c>
      <c r="L271">
        <v>1</v>
      </c>
      <c r="M271">
        <v>0</v>
      </c>
      <c r="N271">
        <v>0</v>
      </c>
      <c r="O271">
        <v>0</v>
      </c>
      <c r="P271" t="s">
        <v>385</v>
      </c>
      <c r="Q271" t="s">
        <v>386</v>
      </c>
      <c r="R271" t="s">
        <v>158</v>
      </c>
      <c r="S271" t="s">
        <v>159</v>
      </c>
      <c r="T271" t="s">
        <v>36</v>
      </c>
      <c r="U271" t="s">
        <v>37</v>
      </c>
      <c r="V271">
        <v>27</v>
      </c>
      <c r="W271" t="s">
        <v>38</v>
      </c>
    </row>
    <row r="272" spans="1:23">
      <c r="A272" t="s">
        <v>23</v>
      </c>
      <c r="B272" t="s">
        <v>24</v>
      </c>
      <c r="C272" t="s">
        <v>25</v>
      </c>
      <c r="D272" t="s">
        <v>26</v>
      </c>
      <c r="E272" t="s">
        <v>27</v>
      </c>
      <c r="F272" t="s">
        <v>53</v>
      </c>
      <c r="G272" t="s">
        <v>54</v>
      </c>
      <c r="H272" t="s">
        <v>160</v>
      </c>
      <c r="I272" t="s">
        <v>43</v>
      </c>
      <c r="J272">
        <v>135.900701</v>
      </c>
      <c r="K272">
        <v>1</v>
      </c>
      <c r="L272">
        <v>1</v>
      </c>
      <c r="M272">
        <v>0</v>
      </c>
      <c r="N272">
        <v>0</v>
      </c>
      <c r="O272">
        <v>0</v>
      </c>
      <c r="P272" t="s">
        <v>385</v>
      </c>
      <c r="Q272" t="s">
        <v>386</v>
      </c>
      <c r="R272" t="s">
        <v>158</v>
      </c>
      <c r="S272" t="s">
        <v>159</v>
      </c>
      <c r="T272" t="s">
        <v>36</v>
      </c>
      <c r="U272" t="s">
        <v>37</v>
      </c>
      <c r="V272">
        <v>27</v>
      </c>
      <c r="W272" t="s">
        <v>38</v>
      </c>
    </row>
    <row r="273" spans="1:23">
      <c r="A273" t="s">
        <v>23</v>
      </c>
      <c r="B273" t="s">
        <v>24</v>
      </c>
      <c r="C273" t="s">
        <v>25</v>
      </c>
      <c r="D273" t="s">
        <v>39</v>
      </c>
      <c r="E273" t="s">
        <v>40</v>
      </c>
      <c r="F273" t="s">
        <v>53</v>
      </c>
      <c r="G273" t="s">
        <v>54</v>
      </c>
      <c r="I273" t="s">
        <v>43</v>
      </c>
      <c r="J273">
        <v>0</v>
      </c>
      <c r="K273">
        <v>0</v>
      </c>
      <c r="L273">
        <v>0</v>
      </c>
      <c r="M273">
        <v>0</v>
      </c>
      <c r="N273">
        <v>0</v>
      </c>
      <c r="O273">
        <v>1</v>
      </c>
      <c r="P273" t="s">
        <v>385</v>
      </c>
      <c r="Q273" t="s">
        <v>386</v>
      </c>
      <c r="R273" t="s">
        <v>158</v>
      </c>
      <c r="S273" t="s">
        <v>159</v>
      </c>
      <c r="T273" t="s">
        <v>36</v>
      </c>
      <c r="U273" t="s">
        <v>37</v>
      </c>
      <c r="V273">
        <v>27</v>
      </c>
      <c r="W273" t="s">
        <v>38</v>
      </c>
    </row>
    <row r="274" spans="1:23">
      <c r="A274" t="s">
        <v>23</v>
      </c>
      <c r="B274" t="s">
        <v>24</v>
      </c>
      <c r="C274" t="s">
        <v>25</v>
      </c>
      <c r="D274" t="s">
        <v>39</v>
      </c>
      <c r="E274" t="s">
        <v>40</v>
      </c>
      <c r="F274" t="s">
        <v>44</v>
      </c>
      <c r="G274" t="s">
        <v>45</v>
      </c>
      <c r="I274" t="s">
        <v>43</v>
      </c>
      <c r="J274">
        <v>0</v>
      </c>
      <c r="K274">
        <v>0</v>
      </c>
      <c r="L274">
        <v>0</v>
      </c>
      <c r="M274">
        <v>0</v>
      </c>
      <c r="N274">
        <v>0</v>
      </c>
      <c r="O274">
        <v>1</v>
      </c>
      <c r="P274" t="s">
        <v>385</v>
      </c>
      <c r="Q274" t="s">
        <v>386</v>
      </c>
      <c r="R274" t="s">
        <v>158</v>
      </c>
      <c r="S274" t="s">
        <v>159</v>
      </c>
      <c r="T274" t="s">
        <v>36</v>
      </c>
      <c r="U274" t="s">
        <v>37</v>
      </c>
      <c r="V274">
        <v>27</v>
      </c>
      <c r="W274" t="s">
        <v>38</v>
      </c>
    </row>
    <row r="275" spans="1:23">
      <c r="A275" t="s">
        <v>23</v>
      </c>
      <c r="B275" t="s">
        <v>24</v>
      </c>
      <c r="C275" t="s">
        <v>25</v>
      </c>
      <c r="D275" t="s">
        <v>26</v>
      </c>
      <c r="E275" t="s">
        <v>27</v>
      </c>
      <c r="F275" t="s">
        <v>28</v>
      </c>
      <c r="G275" t="s">
        <v>29</v>
      </c>
      <c r="H275" t="s">
        <v>69</v>
      </c>
      <c r="I275" t="s">
        <v>70</v>
      </c>
      <c r="J275">
        <v>82.919841050000002</v>
      </c>
      <c r="K275">
        <v>1</v>
      </c>
      <c r="L275">
        <v>1</v>
      </c>
      <c r="M275">
        <v>0</v>
      </c>
      <c r="N275">
        <v>0</v>
      </c>
      <c r="O275">
        <v>0</v>
      </c>
      <c r="P275" t="s">
        <v>387</v>
      </c>
      <c r="Q275" t="s">
        <v>388</v>
      </c>
      <c r="R275" t="s">
        <v>389</v>
      </c>
      <c r="S275" t="s">
        <v>390</v>
      </c>
      <c r="T275" t="s">
        <v>36</v>
      </c>
      <c r="U275" t="s">
        <v>37</v>
      </c>
      <c r="V275">
        <v>27</v>
      </c>
      <c r="W275" t="s">
        <v>38</v>
      </c>
    </row>
    <row r="276" spans="1:23">
      <c r="A276" t="s">
        <v>23</v>
      </c>
      <c r="B276" t="s">
        <v>24</v>
      </c>
      <c r="C276" t="s">
        <v>25</v>
      </c>
      <c r="D276" t="s">
        <v>39</v>
      </c>
      <c r="E276" t="s">
        <v>40</v>
      </c>
      <c r="F276" t="s">
        <v>28</v>
      </c>
      <c r="G276" t="s">
        <v>29</v>
      </c>
      <c r="I276" t="s">
        <v>43</v>
      </c>
      <c r="J276">
        <v>0</v>
      </c>
      <c r="K276">
        <v>0</v>
      </c>
      <c r="L276">
        <v>0</v>
      </c>
      <c r="M276">
        <v>0</v>
      </c>
      <c r="N276">
        <v>0</v>
      </c>
      <c r="O276">
        <v>1</v>
      </c>
      <c r="P276" t="s">
        <v>391</v>
      </c>
      <c r="Q276" t="s">
        <v>392</v>
      </c>
      <c r="R276" t="s">
        <v>84</v>
      </c>
      <c r="S276" t="s">
        <v>85</v>
      </c>
      <c r="T276" t="s">
        <v>36</v>
      </c>
      <c r="U276" t="s">
        <v>37</v>
      </c>
      <c r="V276">
        <v>27</v>
      </c>
      <c r="W276" t="s">
        <v>38</v>
      </c>
    </row>
    <row r="277" spans="1:23">
      <c r="A277" t="s">
        <v>23</v>
      </c>
      <c r="B277" t="s">
        <v>24</v>
      </c>
      <c r="C277" t="s">
        <v>25</v>
      </c>
      <c r="D277" t="s">
        <v>26</v>
      </c>
      <c r="E277" t="s">
        <v>27</v>
      </c>
      <c r="F277" t="s">
        <v>28</v>
      </c>
      <c r="G277" t="s">
        <v>29</v>
      </c>
      <c r="H277" t="s">
        <v>148</v>
      </c>
      <c r="I277" t="s">
        <v>149</v>
      </c>
      <c r="J277">
        <v>0.84555822599999997</v>
      </c>
      <c r="K277">
        <v>1</v>
      </c>
      <c r="L277">
        <v>0.98499999999999999</v>
      </c>
      <c r="M277">
        <v>0</v>
      </c>
      <c r="N277">
        <v>0</v>
      </c>
      <c r="O277">
        <v>0</v>
      </c>
      <c r="P277" t="s">
        <v>393</v>
      </c>
      <c r="Q277" t="s">
        <v>394</v>
      </c>
      <c r="R277" t="s">
        <v>297</v>
      </c>
      <c r="S277" t="s">
        <v>298</v>
      </c>
      <c r="T277" t="s">
        <v>36</v>
      </c>
      <c r="U277" t="s">
        <v>37</v>
      </c>
      <c r="V277">
        <v>27</v>
      </c>
      <c r="W277" t="s">
        <v>38</v>
      </c>
    </row>
    <row r="278" spans="1:23">
      <c r="A278" t="s">
        <v>23</v>
      </c>
      <c r="B278" t="s">
        <v>24</v>
      </c>
      <c r="C278" t="s">
        <v>25</v>
      </c>
      <c r="D278" t="s">
        <v>39</v>
      </c>
      <c r="E278" t="s">
        <v>40</v>
      </c>
      <c r="F278" t="s">
        <v>41</v>
      </c>
      <c r="G278" t="s">
        <v>42</v>
      </c>
      <c r="I278" t="s">
        <v>43</v>
      </c>
      <c r="J278">
        <v>0</v>
      </c>
      <c r="K278">
        <v>0</v>
      </c>
      <c r="L278">
        <v>0</v>
      </c>
      <c r="M278">
        <v>0</v>
      </c>
      <c r="N278">
        <v>0</v>
      </c>
      <c r="O278">
        <v>1</v>
      </c>
      <c r="P278" t="s">
        <v>393</v>
      </c>
      <c r="Q278" t="s">
        <v>394</v>
      </c>
      <c r="R278" t="s">
        <v>297</v>
      </c>
      <c r="S278" t="s">
        <v>298</v>
      </c>
      <c r="T278" t="s">
        <v>36</v>
      </c>
      <c r="U278" t="s">
        <v>37</v>
      </c>
      <c r="V278">
        <v>27</v>
      </c>
      <c r="W278" t="s">
        <v>38</v>
      </c>
    </row>
    <row r="279" spans="1:23">
      <c r="A279" t="s">
        <v>23</v>
      </c>
      <c r="B279" t="s">
        <v>24</v>
      </c>
      <c r="C279" t="s">
        <v>25</v>
      </c>
      <c r="D279" t="s">
        <v>39</v>
      </c>
      <c r="E279" t="s">
        <v>40</v>
      </c>
      <c r="F279" t="s">
        <v>53</v>
      </c>
      <c r="G279" t="s">
        <v>54</v>
      </c>
      <c r="I279" t="s">
        <v>43</v>
      </c>
      <c r="J279">
        <v>0</v>
      </c>
      <c r="K279">
        <v>0</v>
      </c>
      <c r="L279">
        <v>0</v>
      </c>
      <c r="M279">
        <v>0</v>
      </c>
      <c r="N279">
        <v>0</v>
      </c>
      <c r="O279">
        <v>1</v>
      </c>
      <c r="P279" t="s">
        <v>393</v>
      </c>
      <c r="Q279" t="s">
        <v>394</v>
      </c>
      <c r="R279" t="s">
        <v>297</v>
      </c>
      <c r="S279" t="s">
        <v>298</v>
      </c>
      <c r="T279" t="s">
        <v>36</v>
      </c>
      <c r="U279" t="s">
        <v>37</v>
      </c>
      <c r="V279">
        <v>27</v>
      </c>
      <c r="W279" t="s">
        <v>38</v>
      </c>
    </row>
    <row r="280" spans="1:23">
      <c r="A280" t="s">
        <v>23</v>
      </c>
      <c r="B280" t="s">
        <v>24</v>
      </c>
      <c r="C280" t="s">
        <v>25</v>
      </c>
      <c r="D280" t="s">
        <v>39</v>
      </c>
      <c r="E280" t="s">
        <v>40</v>
      </c>
      <c r="F280" t="s">
        <v>28</v>
      </c>
      <c r="G280" t="s">
        <v>29</v>
      </c>
      <c r="I280" t="s">
        <v>43</v>
      </c>
      <c r="J280">
        <v>0</v>
      </c>
      <c r="K280">
        <v>0</v>
      </c>
      <c r="L280">
        <v>0</v>
      </c>
      <c r="M280">
        <v>0</v>
      </c>
      <c r="N280">
        <v>0</v>
      </c>
      <c r="O280">
        <v>1</v>
      </c>
      <c r="P280" t="s">
        <v>395</v>
      </c>
      <c r="Q280" t="s">
        <v>396</v>
      </c>
      <c r="R280" t="s">
        <v>67</v>
      </c>
      <c r="S280" t="s">
        <v>68</v>
      </c>
      <c r="T280" t="s">
        <v>36</v>
      </c>
      <c r="U280" t="s">
        <v>37</v>
      </c>
      <c r="V280">
        <v>27</v>
      </c>
      <c r="W280" t="s">
        <v>38</v>
      </c>
    </row>
    <row r="281" spans="1:23">
      <c r="A281" t="s">
        <v>23</v>
      </c>
      <c r="B281" t="s">
        <v>24</v>
      </c>
      <c r="C281" t="s">
        <v>25</v>
      </c>
      <c r="D281" t="s">
        <v>26</v>
      </c>
      <c r="E281" t="s">
        <v>27</v>
      </c>
      <c r="F281" t="s">
        <v>28</v>
      </c>
      <c r="G281" t="s">
        <v>29</v>
      </c>
      <c r="H281" t="s">
        <v>69</v>
      </c>
      <c r="I281" t="s">
        <v>70</v>
      </c>
      <c r="J281">
        <v>29.302</v>
      </c>
      <c r="K281">
        <v>1</v>
      </c>
      <c r="L281">
        <v>1</v>
      </c>
      <c r="M281">
        <v>0</v>
      </c>
      <c r="N281">
        <v>0</v>
      </c>
      <c r="O281">
        <v>0</v>
      </c>
      <c r="P281" t="s">
        <v>397</v>
      </c>
      <c r="Q281" t="s">
        <v>398</v>
      </c>
      <c r="R281" t="s">
        <v>84</v>
      </c>
      <c r="S281" t="s">
        <v>85</v>
      </c>
      <c r="T281" t="s">
        <v>36</v>
      </c>
      <c r="U281" t="s">
        <v>37</v>
      </c>
      <c r="V281">
        <v>27</v>
      </c>
      <c r="W281" t="s">
        <v>38</v>
      </c>
    </row>
    <row r="282" spans="1:23">
      <c r="A282" t="s">
        <v>23</v>
      </c>
      <c r="B282" t="s">
        <v>24</v>
      </c>
      <c r="C282" t="s">
        <v>25</v>
      </c>
      <c r="D282" t="s">
        <v>39</v>
      </c>
      <c r="E282" t="s">
        <v>40</v>
      </c>
      <c r="F282" t="s">
        <v>41</v>
      </c>
      <c r="G282" t="s">
        <v>42</v>
      </c>
      <c r="I282" t="s">
        <v>43</v>
      </c>
      <c r="J282">
        <v>0</v>
      </c>
      <c r="K282">
        <v>0</v>
      </c>
      <c r="L282">
        <v>0</v>
      </c>
      <c r="M282">
        <v>0</v>
      </c>
      <c r="N282">
        <v>0</v>
      </c>
      <c r="O282">
        <v>1</v>
      </c>
      <c r="P282" t="s">
        <v>399</v>
      </c>
      <c r="Q282" t="s">
        <v>400</v>
      </c>
      <c r="R282" t="s">
        <v>120</v>
      </c>
      <c r="S282" t="s">
        <v>121</v>
      </c>
      <c r="T282" t="s">
        <v>36</v>
      </c>
      <c r="U282" t="s">
        <v>37</v>
      </c>
      <c r="V282">
        <v>27</v>
      </c>
      <c r="W282" t="s">
        <v>38</v>
      </c>
    </row>
    <row r="283" spans="1:23">
      <c r="A283" t="s">
        <v>23</v>
      </c>
      <c r="B283" t="s">
        <v>24</v>
      </c>
      <c r="C283" t="s">
        <v>25</v>
      </c>
      <c r="D283" t="s">
        <v>39</v>
      </c>
      <c r="E283" t="s">
        <v>40</v>
      </c>
      <c r="F283" t="s">
        <v>28</v>
      </c>
      <c r="G283" t="s">
        <v>29</v>
      </c>
      <c r="I283" t="s">
        <v>43</v>
      </c>
      <c r="J283">
        <v>0</v>
      </c>
      <c r="K283">
        <v>0</v>
      </c>
      <c r="L283">
        <v>0</v>
      </c>
      <c r="M283">
        <v>0</v>
      </c>
      <c r="N283">
        <v>0</v>
      </c>
      <c r="O283">
        <v>1</v>
      </c>
      <c r="P283" t="s">
        <v>399</v>
      </c>
      <c r="Q283" t="s">
        <v>400</v>
      </c>
      <c r="R283" t="s">
        <v>120</v>
      </c>
      <c r="S283" t="s">
        <v>121</v>
      </c>
      <c r="T283" t="s">
        <v>36</v>
      </c>
      <c r="U283" t="s">
        <v>37</v>
      </c>
      <c r="V283">
        <v>27</v>
      </c>
      <c r="W283" t="s">
        <v>38</v>
      </c>
    </row>
    <row r="284" spans="1:23">
      <c r="A284" t="s">
        <v>23</v>
      </c>
      <c r="B284" t="s">
        <v>24</v>
      </c>
      <c r="C284" t="s">
        <v>25</v>
      </c>
      <c r="D284" t="s">
        <v>39</v>
      </c>
      <c r="E284" t="s">
        <v>40</v>
      </c>
      <c r="F284" t="s">
        <v>28</v>
      </c>
      <c r="G284" t="s">
        <v>29</v>
      </c>
      <c r="I284" t="s">
        <v>43</v>
      </c>
      <c r="J284">
        <v>0</v>
      </c>
      <c r="K284">
        <v>0</v>
      </c>
      <c r="L284">
        <v>0</v>
      </c>
      <c r="M284">
        <v>0</v>
      </c>
      <c r="N284">
        <v>0</v>
      </c>
      <c r="O284">
        <v>1</v>
      </c>
      <c r="P284" t="s">
        <v>401</v>
      </c>
      <c r="Q284" t="s">
        <v>402</v>
      </c>
      <c r="R284" t="s">
        <v>84</v>
      </c>
      <c r="S284" t="s">
        <v>85</v>
      </c>
      <c r="T284" t="s">
        <v>36</v>
      </c>
      <c r="U284" t="s">
        <v>37</v>
      </c>
      <c r="V284">
        <v>27</v>
      </c>
      <c r="W284" t="s">
        <v>38</v>
      </c>
    </row>
    <row r="285" spans="1:23">
      <c r="A285" t="s">
        <v>23</v>
      </c>
      <c r="B285" t="s">
        <v>24</v>
      </c>
      <c r="C285" t="s">
        <v>25</v>
      </c>
      <c r="D285" t="s">
        <v>39</v>
      </c>
      <c r="E285" t="s">
        <v>40</v>
      </c>
      <c r="F285" t="s">
        <v>28</v>
      </c>
      <c r="G285" t="s">
        <v>29</v>
      </c>
      <c r="I285" t="s">
        <v>43</v>
      </c>
      <c r="J285">
        <v>70.315841559999996</v>
      </c>
      <c r="K285">
        <v>13</v>
      </c>
      <c r="L285">
        <v>0.91100000000000003</v>
      </c>
      <c r="M285">
        <v>0</v>
      </c>
      <c r="N285">
        <v>0</v>
      </c>
      <c r="O285">
        <v>0</v>
      </c>
      <c r="P285" t="s">
        <v>403</v>
      </c>
      <c r="Q285" t="s">
        <v>404</v>
      </c>
      <c r="R285" t="s">
        <v>168</v>
      </c>
      <c r="S285" t="s">
        <v>169</v>
      </c>
      <c r="T285" t="s">
        <v>36</v>
      </c>
      <c r="U285" t="s">
        <v>37</v>
      </c>
      <c r="V285">
        <v>27</v>
      </c>
      <c r="W285" t="s">
        <v>38</v>
      </c>
    </row>
    <row r="286" spans="1:23">
      <c r="A286" t="s">
        <v>23</v>
      </c>
      <c r="B286" t="s">
        <v>24</v>
      </c>
      <c r="C286" t="s">
        <v>25</v>
      </c>
      <c r="D286" t="s">
        <v>39</v>
      </c>
      <c r="E286" t="s">
        <v>40</v>
      </c>
      <c r="F286" t="s">
        <v>41</v>
      </c>
      <c r="G286" t="s">
        <v>42</v>
      </c>
      <c r="I286" t="s">
        <v>43</v>
      </c>
      <c r="J286">
        <v>0</v>
      </c>
      <c r="K286">
        <v>0</v>
      </c>
      <c r="L286">
        <v>0</v>
      </c>
      <c r="M286">
        <v>0</v>
      </c>
      <c r="N286">
        <v>0</v>
      </c>
      <c r="O286">
        <v>1</v>
      </c>
      <c r="P286" t="s">
        <v>405</v>
      </c>
      <c r="Q286" t="s">
        <v>406</v>
      </c>
      <c r="R286" t="s">
        <v>67</v>
      </c>
      <c r="S286" t="s">
        <v>68</v>
      </c>
      <c r="T286" t="s">
        <v>36</v>
      </c>
      <c r="U286" t="s">
        <v>37</v>
      </c>
      <c r="V286">
        <v>27</v>
      </c>
      <c r="W286" t="s">
        <v>38</v>
      </c>
    </row>
    <row r="287" spans="1:23">
      <c r="A287" t="s">
        <v>23</v>
      </c>
      <c r="B287" t="s">
        <v>24</v>
      </c>
      <c r="C287" t="s">
        <v>25</v>
      </c>
      <c r="D287" t="s">
        <v>39</v>
      </c>
      <c r="E287" t="s">
        <v>40</v>
      </c>
      <c r="F287" t="s">
        <v>53</v>
      </c>
      <c r="G287" t="s">
        <v>54</v>
      </c>
      <c r="I287" t="s">
        <v>43</v>
      </c>
      <c r="J287">
        <v>0</v>
      </c>
      <c r="K287">
        <v>0</v>
      </c>
      <c r="L287">
        <v>0</v>
      </c>
      <c r="M287">
        <v>0</v>
      </c>
      <c r="N287">
        <v>0</v>
      </c>
      <c r="O287">
        <v>1</v>
      </c>
      <c r="P287" t="s">
        <v>405</v>
      </c>
      <c r="Q287" t="s">
        <v>406</v>
      </c>
      <c r="R287" t="s">
        <v>67</v>
      </c>
      <c r="S287" t="s">
        <v>68</v>
      </c>
      <c r="T287" t="s">
        <v>36</v>
      </c>
      <c r="U287" t="s">
        <v>37</v>
      </c>
      <c r="V287">
        <v>27</v>
      </c>
      <c r="W287" t="s">
        <v>38</v>
      </c>
    </row>
    <row r="288" spans="1:23">
      <c r="A288" t="s">
        <v>23</v>
      </c>
      <c r="B288" t="s">
        <v>24</v>
      </c>
      <c r="C288" t="s">
        <v>25</v>
      </c>
      <c r="D288" t="s">
        <v>39</v>
      </c>
      <c r="E288" t="s">
        <v>40</v>
      </c>
      <c r="F288" t="s">
        <v>53</v>
      </c>
      <c r="G288" t="s">
        <v>54</v>
      </c>
      <c r="I288" t="s">
        <v>43</v>
      </c>
      <c r="J288">
        <v>0</v>
      </c>
      <c r="K288">
        <v>0</v>
      </c>
      <c r="L288">
        <v>0</v>
      </c>
      <c r="M288">
        <v>0</v>
      </c>
      <c r="N288">
        <v>0</v>
      </c>
      <c r="O288">
        <v>1</v>
      </c>
      <c r="P288" t="s">
        <v>407</v>
      </c>
      <c r="Q288" t="s">
        <v>408</v>
      </c>
      <c r="R288" t="s">
        <v>100</v>
      </c>
      <c r="S288" t="s">
        <v>101</v>
      </c>
      <c r="T288" t="s">
        <v>36</v>
      </c>
      <c r="U288" t="s">
        <v>37</v>
      </c>
      <c r="V288">
        <v>27</v>
      </c>
      <c r="W288" t="s">
        <v>38</v>
      </c>
    </row>
    <row r="289" spans="1:23">
      <c r="A289" t="s">
        <v>23</v>
      </c>
      <c r="B289" t="s">
        <v>24</v>
      </c>
      <c r="C289" t="s">
        <v>25</v>
      </c>
      <c r="D289" t="s">
        <v>39</v>
      </c>
      <c r="E289" t="s">
        <v>40</v>
      </c>
      <c r="F289" t="s">
        <v>44</v>
      </c>
      <c r="G289" t="s">
        <v>45</v>
      </c>
      <c r="I289" t="s">
        <v>43</v>
      </c>
      <c r="J289">
        <v>0</v>
      </c>
      <c r="K289">
        <v>0</v>
      </c>
      <c r="L289">
        <v>0</v>
      </c>
      <c r="M289">
        <v>0</v>
      </c>
      <c r="N289">
        <v>0</v>
      </c>
      <c r="O289">
        <v>1</v>
      </c>
      <c r="P289" t="s">
        <v>407</v>
      </c>
      <c r="Q289" t="s">
        <v>408</v>
      </c>
      <c r="R289" t="s">
        <v>100</v>
      </c>
      <c r="S289" t="s">
        <v>101</v>
      </c>
      <c r="T289" t="s">
        <v>36</v>
      </c>
      <c r="U289" t="s">
        <v>37</v>
      </c>
      <c r="V289">
        <v>27</v>
      </c>
      <c r="W289" t="s">
        <v>38</v>
      </c>
    </row>
    <row r="290" spans="1:23">
      <c r="A290" t="s">
        <v>23</v>
      </c>
      <c r="B290" t="s">
        <v>24</v>
      </c>
      <c r="C290" t="s">
        <v>25</v>
      </c>
      <c r="D290" t="s">
        <v>46</v>
      </c>
      <c r="E290" t="s">
        <v>47</v>
      </c>
      <c r="F290" t="s">
        <v>48</v>
      </c>
      <c r="G290" t="s">
        <v>47</v>
      </c>
      <c r="I290" t="s">
        <v>43</v>
      </c>
      <c r="J290">
        <v>832.30044310000005</v>
      </c>
      <c r="K290">
        <v>179</v>
      </c>
      <c r="L290">
        <v>0.84799999999999998</v>
      </c>
      <c r="M290">
        <v>0</v>
      </c>
      <c r="N290">
        <v>0</v>
      </c>
      <c r="O290">
        <v>0</v>
      </c>
      <c r="P290" t="s">
        <v>407</v>
      </c>
      <c r="Q290" t="s">
        <v>408</v>
      </c>
      <c r="R290" t="s">
        <v>100</v>
      </c>
      <c r="S290" t="s">
        <v>101</v>
      </c>
      <c r="T290" t="s">
        <v>36</v>
      </c>
      <c r="U290" t="s">
        <v>37</v>
      </c>
      <c r="V290">
        <v>27</v>
      </c>
      <c r="W290" t="s">
        <v>38</v>
      </c>
    </row>
    <row r="291" spans="1:23">
      <c r="A291" t="s">
        <v>23</v>
      </c>
      <c r="B291" t="s">
        <v>24</v>
      </c>
      <c r="C291" t="s">
        <v>25</v>
      </c>
      <c r="D291" t="s">
        <v>39</v>
      </c>
      <c r="E291" t="s">
        <v>40</v>
      </c>
      <c r="F291" t="s">
        <v>41</v>
      </c>
      <c r="G291" t="s">
        <v>42</v>
      </c>
      <c r="I291" t="s">
        <v>43</v>
      </c>
      <c r="J291">
        <v>0</v>
      </c>
      <c r="K291">
        <v>0</v>
      </c>
      <c r="L291">
        <v>0</v>
      </c>
      <c r="M291">
        <v>0</v>
      </c>
      <c r="N291">
        <v>0</v>
      </c>
      <c r="O291">
        <v>1</v>
      </c>
      <c r="P291" t="s">
        <v>409</v>
      </c>
      <c r="Q291" t="s">
        <v>410</v>
      </c>
      <c r="R291" t="s">
        <v>84</v>
      </c>
      <c r="S291" t="s">
        <v>85</v>
      </c>
      <c r="T291" t="s">
        <v>36</v>
      </c>
      <c r="U291" t="s">
        <v>37</v>
      </c>
      <c r="V291">
        <v>27</v>
      </c>
      <c r="W291" t="s">
        <v>38</v>
      </c>
    </row>
    <row r="292" spans="1:23">
      <c r="A292" t="s">
        <v>23</v>
      </c>
      <c r="B292" t="s">
        <v>24</v>
      </c>
      <c r="C292" t="s">
        <v>25</v>
      </c>
      <c r="D292" t="s">
        <v>39</v>
      </c>
      <c r="E292" t="s">
        <v>40</v>
      </c>
      <c r="F292" t="s">
        <v>28</v>
      </c>
      <c r="G292" t="s">
        <v>29</v>
      </c>
      <c r="I292" t="s">
        <v>43</v>
      </c>
      <c r="J292">
        <v>230.47189729999999</v>
      </c>
      <c r="K292">
        <v>21</v>
      </c>
      <c r="L292">
        <v>0.875</v>
      </c>
      <c r="M292">
        <v>0</v>
      </c>
      <c r="N292">
        <v>0</v>
      </c>
      <c r="O292">
        <v>0</v>
      </c>
      <c r="P292" t="s">
        <v>411</v>
      </c>
      <c r="Q292" t="s">
        <v>412</v>
      </c>
      <c r="R292" t="s">
        <v>114</v>
      </c>
      <c r="S292" t="s">
        <v>115</v>
      </c>
      <c r="T292" t="s">
        <v>36</v>
      </c>
      <c r="U292" t="s">
        <v>37</v>
      </c>
      <c r="V292">
        <v>27</v>
      </c>
      <c r="W292" t="s">
        <v>38</v>
      </c>
    </row>
    <row r="293" spans="1:23">
      <c r="A293" t="s">
        <v>23</v>
      </c>
      <c r="B293" t="s">
        <v>24</v>
      </c>
      <c r="C293" t="s">
        <v>25</v>
      </c>
      <c r="D293" t="s">
        <v>46</v>
      </c>
      <c r="E293" t="s">
        <v>47</v>
      </c>
      <c r="F293" t="s">
        <v>48</v>
      </c>
      <c r="G293" t="s">
        <v>47</v>
      </c>
      <c r="I293" t="s">
        <v>43</v>
      </c>
      <c r="J293">
        <v>437.9175874</v>
      </c>
      <c r="K293">
        <v>108</v>
      </c>
      <c r="L293">
        <v>0.77300000000000002</v>
      </c>
      <c r="M293">
        <v>0</v>
      </c>
      <c r="N293">
        <v>0</v>
      </c>
      <c r="O293">
        <v>0</v>
      </c>
      <c r="P293" t="s">
        <v>411</v>
      </c>
      <c r="Q293" t="s">
        <v>412</v>
      </c>
      <c r="R293" t="s">
        <v>114</v>
      </c>
      <c r="S293" t="s">
        <v>115</v>
      </c>
      <c r="T293" t="s">
        <v>36</v>
      </c>
      <c r="U293" t="s">
        <v>37</v>
      </c>
      <c r="V293">
        <v>27</v>
      </c>
      <c r="W293" t="s">
        <v>38</v>
      </c>
    </row>
    <row r="294" spans="1:23">
      <c r="A294" t="s">
        <v>23</v>
      </c>
      <c r="B294" t="s">
        <v>24</v>
      </c>
      <c r="C294" t="s">
        <v>25</v>
      </c>
      <c r="D294" t="s">
        <v>26</v>
      </c>
      <c r="E294" t="s">
        <v>27</v>
      </c>
      <c r="F294" t="s">
        <v>28</v>
      </c>
      <c r="G294" t="s">
        <v>29</v>
      </c>
      <c r="H294" t="s">
        <v>69</v>
      </c>
      <c r="I294" t="s">
        <v>70</v>
      </c>
      <c r="J294">
        <v>23.346</v>
      </c>
      <c r="K294">
        <v>1</v>
      </c>
      <c r="L294">
        <v>1</v>
      </c>
      <c r="M294">
        <v>0</v>
      </c>
      <c r="N294">
        <v>0</v>
      </c>
      <c r="O294">
        <v>0</v>
      </c>
      <c r="P294" t="s">
        <v>413</v>
      </c>
      <c r="Q294" t="s">
        <v>414</v>
      </c>
      <c r="R294" t="s">
        <v>114</v>
      </c>
      <c r="S294" t="s">
        <v>115</v>
      </c>
      <c r="T294" t="s">
        <v>36</v>
      </c>
      <c r="U294" t="s">
        <v>37</v>
      </c>
      <c r="V294">
        <v>27</v>
      </c>
      <c r="W294" t="s">
        <v>38</v>
      </c>
    </row>
    <row r="295" spans="1:23">
      <c r="A295" t="s">
        <v>23</v>
      </c>
      <c r="B295" t="s">
        <v>24</v>
      </c>
      <c r="C295" t="s">
        <v>25</v>
      </c>
      <c r="D295" t="s">
        <v>26</v>
      </c>
      <c r="E295" t="s">
        <v>27</v>
      </c>
      <c r="F295" t="s">
        <v>53</v>
      </c>
      <c r="G295" t="s">
        <v>54</v>
      </c>
      <c r="H295" t="s">
        <v>55</v>
      </c>
      <c r="I295" t="s">
        <v>56</v>
      </c>
      <c r="J295">
        <v>354.55111820000002</v>
      </c>
      <c r="K295">
        <v>2</v>
      </c>
      <c r="L295">
        <v>0.96399999999999997</v>
      </c>
      <c r="M295">
        <v>0</v>
      </c>
      <c r="N295">
        <v>0</v>
      </c>
      <c r="O295">
        <v>0</v>
      </c>
      <c r="P295" t="s">
        <v>415</v>
      </c>
      <c r="Q295" t="s">
        <v>416</v>
      </c>
      <c r="R295" t="s">
        <v>67</v>
      </c>
      <c r="S295" t="s">
        <v>68</v>
      </c>
      <c r="T295" t="s">
        <v>36</v>
      </c>
      <c r="U295" t="s">
        <v>37</v>
      </c>
      <c r="V295">
        <v>27</v>
      </c>
      <c r="W295" t="s">
        <v>38</v>
      </c>
    </row>
    <row r="296" spans="1:23">
      <c r="A296" t="s">
        <v>23</v>
      </c>
      <c r="B296" t="s">
        <v>24</v>
      </c>
      <c r="C296" t="s">
        <v>25</v>
      </c>
      <c r="D296" t="s">
        <v>26</v>
      </c>
      <c r="E296" t="s">
        <v>27</v>
      </c>
      <c r="F296" t="s">
        <v>53</v>
      </c>
      <c r="G296" t="s">
        <v>54</v>
      </c>
      <c r="H296" t="s">
        <v>417</v>
      </c>
      <c r="I296" t="s">
        <v>418</v>
      </c>
      <c r="J296">
        <v>5942.2640190000002</v>
      </c>
      <c r="K296">
        <v>3</v>
      </c>
      <c r="L296">
        <v>0.999</v>
      </c>
      <c r="M296">
        <v>0</v>
      </c>
      <c r="N296">
        <v>0</v>
      </c>
      <c r="O296">
        <v>0</v>
      </c>
      <c r="P296" t="s">
        <v>415</v>
      </c>
      <c r="Q296" t="s">
        <v>416</v>
      </c>
      <c r="R296" t="s">
        <v>67</v>
      </c>
      <c r="S296" t="s">
        <v>68</v>
      </c>
      <c r="T296" t="s">
        <v>36</v>
      </c>
      <c r="U296" t="s">
        <v>37</v>
      </c>
      <c r="V296">
        <v>27</v>
      </c>
      <c r="W296" t="s">
        <v>38</v>
      </c>
    </row>
    <row r="297" spans="1:23">
      <c r="A297" t="s">
        <v>23</v>
      </c>
      <c r="B297" t="s">
        <v>24</v>
      </c>
      <c r="C297" t="s">
        <v>25</v>
      </c>
      <c r="D297" t="s">
        <v>26</v>
      </c>
      <c r="E297" t="s">
        <v>27</v>
      </c>
      <c r="F297" t="s">
        <v>28</v>
      </c>
      <c r="G297" t="s">
        <v>29</v>
      </c>
      <c r="H297" t="s">
        <v>69</v>
      </c>
      <c r="I297" t="s">
        <v>70</v>
      </c>
      <c r="J297">
        <v>274.40491450000002</v>
      </c>
      <c r="K297">
        <v>2</v>
      </c>
      <c r="L297">
        <v>0.94099999999999995</v>
      </c>
      <c r="M297">
        <v>0</v>
      </c>
      <c r="N297">
        <v>0</v>
      </c>
      <c r="O297">
        <v>0</v>
      </c>
      <c r="P297" t="s">
        <v>415</v>
      </c>
      <c r="Q297" t="s">
        <v>416</v>
      </c>
      <c r="R297" t="s">
        <v>67</v>
      </c>
      <c r="S297" t="s">
        <v>68</v>
      </c>
      <c r="T297" t="s">
        <v>36</v>
      </c>
      <c r="U297" t="s">
        <v>37</v>
      </c>
      <c r="V297">
        <v>27</v>
      </c>
      <c r="W297" t="s">
        <v>38</v>
      </c>
    </row>
    <row r="298" spans="1:23">
      <c r="A298" t="s">
        <v>23</v>
      </c>
      <c r="B298" t="s">
        <v>24</v>
      </c>
      <c r="C298" t="s">
        <v>25</v>
      </c>
      <c r="D298" t="s">
        <v>26</v>
      </c>
      <c r="E298" t="s">
        <v>27</v>
      </c>
      <c r="F298" t="s">
        <v>28</v>
      </c>
      <c r="G298" t="s">
        <v>29</v>
      </c>
      <c r="H298" t="s">
        <v>148</v>
      </c>
      <c r="I298" t="s">
        <v>149</v>
      </c>
      <c r="J298">
        <v>1209.8350031</v>
      </c>
      <c r="K298">
        <v>3</v>
      </c>
      <c r="L298">
        <v>0.95599999999999996</v>
      </c>
      <c r="M298">
        <v>0</v>
      </c>
      <c r="N298">
        <v>0</v>
      </c>
      <c r="O298">
        <v>0</v>
      </c>
      <c r="P298" t="s">
        <v>415</v>
      </c>
      <c r="Q298" t="s">
        <v>416</v>
      </c>
      <c r="R298" t="s">
        <v>67</v>
      </c>
      <c r="S298" t="s">
        <v>68</v>
      </c>
      <c r="T298" t="s">
        <v>36</v>
      </c>
      <c r="U298" t="s">
        <v>37</v>
      </c>
      <c r="V298">
        <v>27</v>
      </c>
      <c r="W298" t="s">
        <v>38</v>
      </c>
    </row>
    <row r="299" spans="1:23">
      <c r="A299" t="s">
        <v>23</v>
      </c>
      <c r="B299" t="s">
        <v>24</v>
      </c>
      <c r="C299" t="s">
        <v>25</v>
      </c>
      <c r="D299" t="s">
        <v>26</v>
      </c>
      <c r="E299" t="s">
        <v>27</v>
      </c>
      <c r="F299" t="s">
        <v>28</v>
      </c>
      <c r="G299" t="s">
        <v>29</v>
      </c>
      <c r="H299" t="s">
        <v>193</v>
      </c>
      <c r="I299" t="s">
        <v>194</v>
      </c>
      <c r="J299">
        <v>123.9420666</v>
      </c>
      <c r="K299">
        <v>1</v>
      </c>
      <c r="L299">
        <v>0.98499999999999999</v>
      </c>
      <c r="M299">
        <v>0</v>
      </c>
      <c r="N299">
        <v>0</v>
      </c>
      <c r="O299">
        <v>0</v>
      </c>
      <c r="P299" t="s">
        <v>415</v>
      </c>
      <c r="Q299" t="s">
        <v>416</v>
      </c>
      <c r="R299" t="s">
        <v>67</v>
      </c>
      <c r="S299" t="s">
        <v>68</v>
      </c>
      <c r="T299" t="s">
        <v>36</v>
      </c>
      <c r="U299" t="s">
        <v>37</v>
      </c>
      <c r="V299">
        <v>27</v>
      </c>
      <c r="W299" t="s">
        <v>38</v>
      </c>
    </row>
    <row r="300" spans="1:23">
      <c r="A300" t="s">
        <v>23</v>
      </c>
      <c r="B300" t="s">
        <v>24</v>
      </c>
      <c r="C300" t="s">
        <v>25</v>
      </c>
      <c r="D300" t="s">
        <v>26</v>
      </c>
      <c r="E300" t="s">
        <v>27</v>
      </c>
      <c r="F300" t="s">
        <v>28</v>
      </c>
      <c r="G300" t="s">
        <v>29</v>
      </c>
      <c r="H300" t="s">
        <v>138</v>
      </c>
      <c r="I300" t="s">
        <v>139</v>
      </c>
      <c r="J300">
        <v>1058.912084</v>
      </c>
      <c r="K300">
        <v>4</v>
      </c>
      <c r="L300">
        <v>0.98</v>
      </c>
      <c r="M300">
        <v>0</v>
      </c>
      <c r="N300">
        <v>0</v>
      </c>
      <c r="O300">
        <v>0</v>
      </c>
      <c r="P300" t="s">
        <v>415</v>
      </c>
      <c r="Q300" t="s">
        <v>416</v>
      </c>
      <c r="R300" t="s">
        <v>67</v>
      </c>
      <c r="S300" t="s">
        <v>68</v>
      </c>
      <c r="T300" t="s">
        <v>36</v>
      </c>
      <c r="U300" t="s">
        <v>37</v>
      </c>
      <c r="V300">
        <v>27</v>
      </c>
      <c r="W300" t="s">
        <v>38</v>
      </c>
    </row>
    <row r="301" spans="1:23">
      <c r="A301" t="s">
        <v>23</v>
      </c>
      <c r="B301" t="s">
        <v>24</v>
      </c>
      <c r="C301" t="s">
        <v>25</v>
      </c>
      <c r="D301" t="s">
        <v>26</v>
      </c>
      <c r="E301" t="s">
        <v>27</v>
      </c>
      <c r="F301" t="s">
        <v>28</v>
      </c>
      <c r="G301" t="s">
        <v>29</v>
      </c>
      <c r="H301" t="s">
        <v>195</v>
      </c>
      <c r="I301" t="s">
        <v>196</v>
      </c>
      <c r="J301">
        <v>1317.0184999999999</v>
      </c>
      <c r="K301">
        <v>2</v>
      </c>
      <c r="L301">
        <v>1</v>
      </c>
      <c r="M301">
        <v>0</v>
      </c>
      <c r="N301">
        <v>0</v>
      </c>
      <c r="O301">
        <v>0</v>
      </c>
      <c r="P301" t="s">
        <v>415</v>
      </c>
      <c r="Q301" t="s">
        <v>416</v>
      </c>
      <c r="R301" t="s">
        <v>67</v>
      </c>
      <c r="S301" t="s">
        <v>68</v>
      </c>
      <c r="T301" t="s">
        <v>36</v>
      </c>
      <c r="U301" t="s">
        <v>37</v>
      </c>
      <c r="V301">
        <v>27</v>
      </c>
      <c r="W301" t="s">
        <v>38</v>
      </c>
    </row>
    <row r="302" spans="1:23">
      <c r="A302" t="s">
        <v>23</v>
      </c>
      <c r="B302" t="s">
        <v>24</v>
      </c>
      <c r="C302" t="s">
        <v>25</v>
      </c>
      <c r="D302" t="s">
        <v>39</v>
      </c>
      <c r="E302" t="s">
        <v>40</v>
      </c>
      <c r="F302" t="s">
        <v>41</v>
      </c>
      <c r="G302" t="s">
        <v>42</v>
      </c>
      <c r="I302" t="s">
        <v>43</v>
      </c>
      <c r="J302">
        <v>173.76151229999999</v>
      </c>
      <c r="K302">
        <v>8</v>
      </c>
      <c r="L302">
        <v>0.58099999999999996</v>
      </c>
      <c r="M302">
        <v>0</v>
      </c>
      <c r="N302">
        <v>0</v>
      </c>
      <c r="O302">
        <v>2</v>
      </c>
      <c r="P302" t="s">
        <v>415</v>
      </c>
      <c r="Q302" t="s">
        <v>416</v>
      </c>
      <c r="R302" t="s">
        <v>67</v>
      </c>
      <c r="S302" t="s">
        <v>68</v>
      </c>
      <c r="T302" t="s">
        <v>36</v>
      </c>
      <c r="U302" t="s">
        <v>37</v>
      </c>
      <c r="V302">
        <v>27</v>
      </c>
      <c r="W302" t="s">
        <v>38</v>
      </c>
    </row>
    <row r="303" spans="1:23">
      <c r="A303" t="s">
        <v>23</v>
      </c>
      <c r="B303" t="s">
        <v>24</v>
      </c>
      <c r="C303" t="s">
        <v>25</v>
      </c>
      <c r="D303" t="s">
        <v>39</v>
      </c>
      <c r="E303" t="s">
        <v>40</v>
      </c>
      <c r="F303" t="s">
        <v>53</v>
      </c>
      <c r="G303" t="s">
        <v>54</v>
      </c>
      <c r="I303" t="s">
        <v>43</v>
      </c>
      <c r="J303">
        <v>507.62444390000002</v>
      </c>
      <c r="K303">
        <v>56</v>
      </c>
      <c r="L303">
        <v>0.86799999999999999</v>
      </c>
      <c r="M303">
        <v>0</v>
      </c>
      <c r="N303">
        <v>0</v>
      </c>
      <c r="O303">
        <v>0</v>
      </c>
      <c r="P303" t="s">
        <v>415</v>
      </c>
      <c r="Q303" t="s">
        <v>416</v>
      </c>
      <c r="R303" t="s">
        <v>67</v>
      </c>
      <c r="S303" t="s">
        <v>68</v>
      </c>
      <c r="T303" t="s">
        <v>36</v>
      </c>
      <c r="U303" t="s">
        <v>37</v>
      </c>
      <c r="V303">
        <v>27</v>
      </c>
      <c r="W303" t="s">
        <v>38</v>
      </c>
    </row>
    <row r="304" spans="1:23">
      <c r="A304" t="s">
        <v>23</v>
      </c>
      <c r="B304" t="s">
        <v>24</v>
      </c>
      <c r="C304" t="s">
        <v>25</v>
      </c>
      <c r="D304" t="s">
        <v>39</v>
      </c>
      <c r="E304" t="s">
        <v>40</v>
      </c>
      <c r="F304" t="s">
        <v>41</v>
      </c>
      <c r="G304" t="s">
        <v>42</v>
      </c>
      <c r="I304" t="s">
        <v>43</v>
      </c>
      <c r="J304">
        <v>0</v>
      </c>
      <c r="K304">
        <v>0</v>
      </c>
      <c r="L304">
        <v>0</v>
      </c>
      <c r="M304">
        <v>0</v>
      </c>
      <c r="N304">
        <v>0</v>
      </c>
      <c r="O304">
        <v>1</v>
      </c>
      <c r="P304" t="s">
        <v>419</v>
      </c>
      <c r="Q304" t="s">
        <v>420</v>
      </c>
      <c r="R304" t="s">
        <v>114</v>
      </c>
      <c r="S304" t="s">
        <v>115</v>
      </c>
      <c r="T304" t="s">
        <v>36</v>
      </c>
      <c r="U304" t="s">
        <v>37</v>
      </c>
      <c r="V304">
        <v>27</v>
      </c>
      <c r="W304" t="s">
        <v>38</v>
      </c>
    </row>
    <row r="305" spans="1:23">
      <c r="A305" t="s">
        <v>23</v>
      </c>
      <c r="B305" t="s">
        <v>24</v>
      </c>
      <c r="C305" t="s">
        <v>25</v>
      </c>
      <c r="D305" t="s">
        <v>39</v>
      </c>
      <c r="E305" t="s">
        <v>40</v>
      </c>
      <c r="F305" t="s">
        <v>28</v>
      </c>
      <c r="G305" t="s">
        <v>29</v>
      </c>
      <c r="I305" t="s">
        <v>43</v>
      </c>
      <c r="J305">
        <v>0</v>
      </c>
      <c r="K305">
        <v>0</v>
      </c>
      <c r="L305">
        <v>0</v>
      </c>
      <c r="M305">
        <v>0</v>
      </c>
      <c r="N305">
        <v>0</v>
      </c>
      <c r="O305">
        <v>1</v>
      </c>
      <c r="P305" t="s">
        <v>419</v>
      </c>
      <c r="Q305" t="s">
        <v>420</v>
      </c>
      <c r="R305" t="s">
        <v>114</v>
      </c>
      <c r="S305" t="s">
        <v>115</v>
      </c>
      <c r="T305" t="s">
        <v>36</v>
      </c>
      <c r="U305" t="s">
        <v>37</v>
      </c>
      <c r="V305">
        <v>27</v>
      </c>
      <c r="W305" t="s">
        <v>38</v>
      </c>
    </row>
    <row r="306" spans="1:23">
      <c r="A306" t="s">
        <v>23</v>
      </c>
      <c r="B306" t="s">
        <v>24</v>
      </c>
      <c r="C306" t="s">
        <v>25</v>
      </c>
      <c r="D306" t="s">
        <v>39</v>
      </c>
      <c r="E306" t="s">
        <v>40</v>
      </c>
      <c r="F306" t="s">
        <v>28</v>
      </c>
      <c r="G306" t="s">
        <v>29</v>
      </c>
      <c r="I306" t="s">
        <v>43</v>
      </c>
      <c r="J306">
        <v>133.2458163</v>
      </c>
      <c r="K306">
        <v>4</v>
      </c>
      <c r="L306">
        <v>0.82899999999999996</v>
      </c>
      <c r="M306">
        <v>0</v>
      </c>
      <c r="N306">
        <v>0</v>
      </c>
      <c r="O306">
        <v>0</v>
      </c>
      <c r="P306" t="s">
        <v>421</v>
      </c>
      <c r="Q306" t="s">
        <v>422</v>
      </c>
      <c r="R306" t="s">
        <v>114</v>
      </c>
      <c r="S306" t="s">
        <v>115</v>
      </c>
      <c r="T306" t="s">
        <v>36</v>
      </c>
      <c r="U306" t="s">
        <v>37</v>
      </c>
      <c r="V306">
        <v>27</v>
      </c>
      <c r="W306" t="s">
        <v>38</v>
      </c>
    </row>
    <row r="307" spans="1:23">
      <c r="A307" t="s">
        <v>23</v>
      </c>
      <c r="B307" t="s">
        <v>24</v>
      </c>
      <c r="C307" t="s">
        <v>25</v>
      </c>
      <c r="D307" t="s">
        <v>39</v>
      </c>
      <c r="E307" t="s">
        <v>40</v>
      </c>
      <c r="F307" t="s">
        <v>28</v>
      </c>
      <c r="G307" t="s">
        <v>29</v>
      </c>
      <c r="I307" t="s">
        <v>43</v>
      </c>
      <c r="J307">
        <v>0</v>
      </c>
      <c r="K307">
        <v>0</v>
      </c>
      <c r="L307">
        <v>0</v>
      </c>
      <c r="M307">
        <v>0</v>
      </c>
      <c r="N307">
        <v>0</v>
      </c>
      <c r="O307">
        <v>1</v>
      </c>
      <c r="P307" t="s">
        <v>423</v>
      </c>
      <c r="Q307" t="s">
        <v>424</v>
      </c>
      <c r="R307" t="s">
        <v>67</v>
      </c>
      <c r="S307" t="s">
        <v>68</v>
      </c>
      <c r="T307" t="s">
        <v>36</v>
      </c>
      <c r="U307" t="s">
        <v>37</v>
      </c>
      <c r="V307">
        <v>27</v>
      </c>
      <c r="W307" t="s">
        <v>38</v>
      </c>
    </row>
    <row r="308" spans="1:23">
      <c r="A308" t="s">
        <v>23</v>
      </c>
      <c r="B308" t="s">
        <v>24</v>
      </c>
      <c r="C308" t="s">
        <v>25</v>
      </c>
      <c r="D308" t="s">
        <v>39</v>
      </c>
      <c r="E308" t="s">
        <v>40</v>
      </c>
      <c r="F308" t="s">
        <v>28</v>
      </c>
      <c r="G308" t="s">
        <v>29</v>
      </c>
      <c r="I308" t="s">
        <v>43</v>
      </c>
      <c r="J308">
        <v>66.328818560000002</v>
      </c>
      <c r="K308">
        <v>9</v>
      </c>
      <c r="L308">
        <v>0.877</v>
      </c>
      <c r="M308">
        <v>0</v>
      </c>
      <c r="N308">
        <v>0</v>
      </c>
      <c r="O308">
        <v>0</v>
      </c>
      <c r="P308" t="s">
        <v>425</v>
      </c>
      <c r="Q308" t="s">
        <v>426</v>
      </c>
      <c r="R308" t="s">
        <v>120</v>
      </c>
      <c r="S308" t="s">
        <v>121</v>
      </c>
      <c r="T308" t="s">
        <v>36</v>
      </c>
      <c r="U308" t="s">
        <v>37</v>
      </c>
      <c r="V308">
        <v>27</v>
      </c>
      <c r="W308" t="s">
        <v>38</v>
      </c>
    </row>
    <row r="309" spans="1:23">
      <c r="A309" t="s">
        <v>23</v>
      </c>
      <c r="B309" t="s">
        <v>24</v>
      </c>
      <c r="C309" t="s">
        <v>25</v>
      </c>
      <c r="D309" t="s">
        <v>39</v>
      </c>
      <c r="E309" t="s">
        <v>40</v>
      </c>
      <c r="F309" t="s">
        <v>41</v>
      </c>
      <c r="G309" t="s">
        <v>42</v>
      </c>
      <c r="I309" t="s">
        <v>43</v>
      </c>
      <c r="J309">
        <v>0</v>
      </c>
      <c r="K309">
        <v>0</v>
      </c>
      <c r="L309">
        <v>0</v>
      </c>
      <c r="M309">
        <v>0</v>
      </c>
      <c r="N309">
        <v>0</v>
      </c>
      <c r="O309">
        <v>1</v>
      </c>
      <c r="P309" t="s">
        <v>427</v>
      </c>
      <c r="Q309" t="s">
        <v>428</v>
      </c>
      <c r="R309" t="s">
        <v>67</v>
      </c>
      <c r="S309" t="s">
        <v>68</v>
      </c>
      <c r="T309" t="s">
        <v>36</v>
      </c>
      <c r="U309" t="s">
        <v>37</v>
      </c>
      <c r="V309">
        <v>27</v>
      </c>
      <c r="W309" t="s">
        <v>38</v>
      </c>
    </row>
    <row r="310" spans="1:23">
      <c r="A310" t="s">
        <v>23</v>
      </c>
      <c r="B310" t="s">
        <v>24</v>
      </c>
      <c r="C310" t="s">
        <v>25</v>
      </c>
      <c r="D310" t="s">
        <v>46</v>
      </c>
      <c r="E310" t="s">
        <v>47</v>
      </c>
      <c r="F310" t="s">
        <v>48</v>
      </c>
      <c r="G310" t="s">
        <v>47</v>
      </c>
      <c r="I310" t="s">
        <v>43</v>
      </c>
      <c r="J310">
        <v>308.2804276</v>
      </c>
      <c r="K310">
        <v>72</v>
      </c>
      <c r="L310">
        <v>0.875</v>
      </c>
      <c r="M310">
        <v>0</v>
      </c>
      <c r="N310">
        <v>0</v>
      </c>
      <c r="O310">
        <v>0</v>
      </c>
      <c r="P310" t="s">
        <v>427</v>
      </c>
      <c r="Q310" t="s">
        <v>428</v>
      </c>
      <c r="R310" t="s">
        <v>67</v>
      </c>
      <c r="S310" t="s">
        <v>68</v>
      </c>
      <c r="T310" t="s">
        <v>36</v>
      </c>
      <c r="U310" t="s">
        <v>37</v>
      </c>
      <c r="V310">
        <v>27</v>
      </c>
      <c r="W310" t="s">
        <v>38</v>
      </c>
    </row>
    <row r="311" spans="1:23">
      <c r="A311" t="s">
        <v>23</v>
      </c>
      <c r="B311" t="s">
        <v>24</v>
      </c>
      <c r="C311" t="s">
        <v>25</v>
      </c>
      <c r="D311" t="s">
        <v>39</v>
      </c>
      <c r="E311" t="s">
        <v>40</v>
      </c>
      <c r="F311" t="s">
        <v>41</v>
      </c>
      <c r="G311" t="s">
        <v>42</v>
      </c>
      <c r="I311" t="s">
        <v>43</v>
      </c>
      <c r="J311">
        <v>121.2414665</v>
      </c>
      <c r="K311">
        <v>9</v>
      </c>
      <c r="L311">
        <v>0.96</v>
      </c>
      <c r="M311">
        <v>0</v>
      </c>
      <c r="N311">
        <v>0</v>
      </c>
      <c r="O311">
        <v>0</v>
      </c>
      <c r="P311" t="s">
        <v>429</v>
      </c>
      <c r="Q311" t="s">
        <v>430</v>
      </c>
      <c r="R311" t="s">
        <v>67</v>
      </c>
      <c r="S311" t="s">
        <v>68</v>
      </c>
      <c r="T311" t="s">
        <v>36</v>
      </c>
      <c r="U311" t="s">
        <v>37</v>
      </c>
      <c r="V311">
        <v>27</v>
      </c>
      <c r="W311" t="s">
        <v>38</v>
      </c>
    </row>
    <row r="312" spans="1:23">
      <c r="A312" t="s">
        <v>23</v>
      </c>
      <c r="B312" t="s">
        <v>24</v>
      </c>
      <c r="C312" t="s">
        <v>25</v>
      </c>
      <c r="D312" t="s">
        <v>39</v>
      </c>
      <c r="E312" t="s">
        <v>40</v>
      </c>
      <c r="F312" t="s">
        <v>41</v>
      </c>
      <c r="G312" t="s">
        <v>42</v>
      </c>
      <c r="I312" t="s">
        <v>43</v>
      </c>
      <c r="J312">
        <v>59.693989330000001</v>
      </c>
      <c r="K312">
        <v>2</v>
      </c>
      <c r="L312">
        <v>0.93100000000000005</v>
      </c>
      <c r="M312">
        <v>0</v>
      </c>
      <c r="N312">
        <v>0</v>
      </c>
      <c r="O312">
        <v>0</v>
      </c>
      <c r="P312" t="s">
        <v>431</v>
      </c>
      <c r="Q312" t="s">
        <v>432</v>
      </c>
      <c r="R312" t="s">
        <v>67</v>
      </c>
      <c r="S312" t="s">
        <v>68</v>
      </c>
      <c r="T312" t="s">
        <v>36</v>
      </c>
      <c r="U312" t="s">
        <v>37</v>
      </c>
      <c r="V312">
        <v>27</v>
      </c>
      <c r="W312" t="s">
        <v>38</v>
      </c>
    </row>
    <row r="313" spans="1:23">
      <c r="A313" t="s">
        <v>23</v>
      </c>
      <c r="B313" t="s">
        <v>24</v>
      </c>
      <c r="C313" t="s">
        <v>25</v>
      </c>
      <c r="D313" t="s">
        <v>39</v>
      </c>
      <c r="E313" t="s">
        <v>40</v>
      </c>
      <c r="F313" t="s">
        <v>53</v>
      </c>
      <c r="G313" t="s">
        <v>54</v>
      </c>
      <c r="I313" t="s">
        <v>43</v>
      </c>
      <c r="J313">
        <v>0</v>
      </c>
      <c r="K313">
        <v>0</v>
      </c>
      <c r="L313">
        <v>0</v>
      </c>
      <c r="M313">
        <v>0</v>
      </c>
      <c r="N313">
        <v>0</v>
      </c>
      <c r="O313">
        <v>1</v>
      </c>
      <c r="P313" t="s">
        <v>431</v>
      </c>
      <c r="Q313" t="s">
        <v>432</v>
      </c>
      <c r="R313" t="s">
        <v>67</v>
      </c>
      <c r="S313" t="s">
        <v>68</v>
      </c>
      <c r="T313" t="s">
        <v>36</v>
      </c>
      <c r="U313" t="s">
        <v>37</v>
      </c>
      <c r="V313">
        <v>27</v>
      </c>
      <c r="W313" t="s">
        <v>38</v>
      </c>
    </row>
    <row r="314" spans="1:23">
      <c r="A314" t="s">
        <v>23</v>
      </c>
      <c r="B314" t="s">
        <v>24</v>
      </c>
      <c r="C314" t="s">
        <v>25</v>
      </c>
      <c r="D314" t="s">
        <v>39</v>
      </c>
      <c r="E314" t="s">
        <v>40</v>
      </c>
      <c r="F314" t="s">
        <v>44</v>
      </c>
      <c r="G314" t="s">
        <v>45</v>
      </c>
      <c r="I314" t="s">
        <v>43</v>
      </c>
      <c r="J314">
        <v>0</v>
      </c>
      <c r="K314">
        <v>0</v>
      </c>
      <c r="L314">
        <v>0</v>
      </c>
      <c r="M314">
        <v>0</v>
      </c>
      <c r="N314">
        <v>0</v>
      </c>
      <c r="O314">
        <v>1</v>
      </c>
      <c r="P314" t="s">
        <v>431</v>
      </c>
      <c r="Q314" t="s">
        <v>432</v>
      </c>
      <c r="R314" t="s">
        <v>67</v>
      </c>
      <c r="S314" t="s">
        <v>68</v>
      </c>
      <c r="T314" t="s">
        <v>36</v>
      </c>
      <c r="U314" t="s">
        <v>37</v>
      </c>
      <c r="V314">
        <v>27</v>
      </c>
      <c r="W314" t="s">
        <v>38</v>
      </c>
    </row>
    <row r="315" spans="1:23">
      <c r="A315" t="s">
        <v>23</v>
      </c>
      <c r="B315" t="s">
        <v>24</v>
      </c>
      <c r="C315" t="s">
        <v>25</v>
      </c>
      <c r="D315" t="s">
        <v>26</v>
      </c>
      <c r="E315" t="s">
        <v>27</v>
      </c>
      <c r="F315" t="s">
        <v>41</v>
      </c>
      <c r="G315" t="s">
        <v>42</v>
      </c>
      <c r="H315" t="s">
        <v>161</v>
      </c>
      <c r="I315" t="s">
        <v>43</v>
      </c>
      <c r="J315">
        <v>1.002166667</v>
      </c>
      <c r="K315">
        <v>1</v>
      </c>
      <c r="L315">
        <v>1</v>
      </c>
      <c r="M315">
        <v>0</v>
      </c>
      <c r="N315">
        <v>0</v>
      </c>
      <c r="O315">
        <v>0</v>
      </c>
      <c r="P315" t="s">
        <v>433</v>
      </c>
      <c r="Q315" t="s">
        <v>434</v>
      </c>
      <c r="R315" t="s">
        <v>34</v>
      </c>
      <c r="S315" t="s">
        <v>35</v>
      </c>
      <c r="T315" t="s">
        <v>36</v>
      </c>
      <c r="U315" t="s">
        <v>37</v>
      </c>
      <c r="V315">
        <v>27</v>
      </c>
      <c r="W315" t="s">
        <v>38</v>
      </c>
    </row>
    <row r="316" spans="1:23">
      <c r="A316" t="s">
        <v>23</v>
      </c>
      <c r="B316" t="s">
        <v>24</v>
      </c>
      <c r="C316" t="s">
        <v>25</v>
      </c>
      <c r="D316" t="s">
        <v>39</v>
      </c>
      <c r="E316" t="s">
        <v>40</v>
      </c>
      <c r="F316" t="s">
        <v>41</v>
      </c>
      <c r="G316" t="s">
        <v>42</v>
      </c>
      <c r="I316" t="s">
        <v>43</v>
      </c>
      <c r="J316">
        <v>55.481576740000001</v>
      </c>
      <c r="K316">
        <v>5</v>
      </c>
      <c r="L316">
        <v>0.874</v>
      </c>
      <c r="M316">
        <v>0</v>
      </c>
      <c r="N316">
        <v>0</v>
      </c>
      <c r="O316">
        <v>0</v>
      </c>
      <c r="P316" t="s">
        <v>433</v>
      </c>
      <c r="Q316" t="s">
        <v>434</v>
      </c>
      <c r="R316" t="s">
        <v>34</v>
      </c>
      <c r="S316" t="s">
        <v>35</v>
      </c>
      <c r="T316" t="s">
        <v>36</v>
      </c>
      <c r="U316" t="s">
        <v>37</v>
      </c>
      <c r="V316">
        <v>27</v>
      </c>
      <c r="W316" t="s">
        <v>38</v>
      </c>
    </row>
    <row r="317" spans="1:23">
      <c r="A317" t="s">
        <v>23</v>
      </c>
      <c r="B317" t="s">
        <v>24</v>
      </c>
      <c r="C317" t="s">
        <v>25</v>
      </c>
      <c r="D317" t="s">
        <v>26</v>
      </c>
      <c r="E317" t="s">
        <v>27</v>
      </c>
      <c r="F317" t="s">
        <v>53</v>
      </c>
      <c r="G317" t="s">
        <v>54</v>
      </c>
      <c r="H317" t="s">
        <v>185</v>
      </c>
      <c r="I317" t="s">
        <v>186</v>
      </c>
      <c r="J317">
        <v>102.90300000000001</v>
      </c>
      <c r="K317">
        <v>1</v>
      </c>
      <c r="L317">
        <v>1</v>
      </c>
      <c r="M317">
        <v>0</v>
      </c>
      <c r="N317">
        <v>0</v>
      </c>
      <c r="O317">
        <v>0</v>
      </c>
      <c r="P317" t="s">
        <v>435</v>
      </c>
      <c r="Q317" t="s">
        <v>436</v>
      </c>
      <c r="R317" t="s">
        <v>201</v>
      </c>
      <c r="S317" t="s">
        <v>202</v>
      </c>
      <c r="T317" t="s">
        <v>36</v>
      </c>
      <c r="U317" t="s">
        <v>37</v>
      </c>
      <c r="V317">
        <v>27</v>
      </c>
      <c r="W317" t="s">
        <v>38</v>
      </c>
    </row>
    <row r="318" spans="1:23">
      <c r="A318" t="s">
        <v>23</v>
      </c>
      <c r="B318" t="s">
        <v>24</v>
      </c>
      <c r="C318" t="s">
        <v>25</v>
      </c>
      <c r="D318" t="s">
        <v>26</v>
      </c>
      <c r="E318" t="s">
        <v>27</v>
      </c>
      <c r="F318" t="s">
        <v>28</v>
      </c>
      <c r="G318" t="s">
        <v>29</v>
      </c>
      <c r="H318" t="s">
        <v>148</v>
      </c>
      <c r="I318" t="s">
        <v>149</v>
      </c>
      <c r="J318">
        <v>2.5059999999999998</v>
      </c>
      <c r="K318">
        <v>1</v>
      </c>
      <c r="L318">
        <v>1</v>
      </c>
      <c r="M318">
        <v>0</v>
      </c>
      <c r="N318">
        <v>0</v>
      </c>
      <c r="O318">
        <v>0</v>
      </c>
      <c r="P318" t="s">
        <v>435</v>
      </c>
      <c r="Q318" t="s">
        <v>436</v>
      </c>
      <c r="R318" t="s">
        <v>201</v>
      </c>
      <c r="S318" t="s">
        <v>202</v>
      </c>
      <c r="T318" t="s">
        <v>36</v>
      </c>
      <c r="U318" t="s">
        <v>37</v>
      </c>
      <c r="V318">
        <v>27</v>
      </c>
      <c r="W318" t="s">
        <v>38</v>
      </c>
    </row>
    <row r="319" spans="1:23">
      <c r="A319" t="s">
        <v>23</v>
      </c>
      <c r="B319" t="s">
        <v>24</v>
      </c>
      <c r="C319" t="s">
        <v>25</v>
      </c>
      <c r="D319" t="s">
        <v>39</v>
      </c>
      <c r="E319" t="s">
        <v>40</v>
      </c>
      <c r="F319" t="s">
        <v>41</v>
      </c>
      <c r="G319" t="s">
        <v>42</v>
      </c>
      <c r="I319" t="s">
        <v>43</v>
      </c>
      <c r="J319">
        <v>91.760582810000002</v>
      </c>
      <c r="K319">
        <v>9</v>
      </c>
      <c r="L319">
        <v>0.83099999999999996</v>
      </c>
      <c r="M319">
        <v>0</v>
      </c>
      <c r="N319">
        <v>0</v>
      </c>
      <c r="O319">
        <v>0</v>
      </c>
      <c r="P319" t="s">
        <v>435</v>
      </c>
      <c r="Q319" t="s">
        <v>436</v>
      </c>
      <c r="R319" t="s">
        <v>201</v>
      </c>
      <c r="S319" t="s">
        <v>202</v>
      </c>
      <c r="T319" t="s">
        <v>36</v>
      </c>
      <c r="U319" t="s">
        <v>37</v>
      </c>
      <c r="V319">
        <v>27</v>
      </c>
      <c r="W319" t="s">
        <v>38</v>
      </c>
    </row>
    <row r="320" spans="1:23">
      <c r="A320" t="s">
        <v>23</v>
      </c>
      <c r="B320" t="s">
        <v>24</v>
      </c>
      <c r="C320" t="s">
        <v>25</v>
      </c>
      <c r="D320" t="s">
        <v>39</v>
      </c>
      <c r="E320" t="s">
        <v>40</v>
      </c>
      <c r="F320" t="s">
        <v>28</v>
      </c>
      <c r="G320" t="s">
        <v>29</v>
      </c>
      <c r="I320" t="s">
        <v>43</v>
      </c>
      <c r="J320">
        <v>96.42924094</v>
      </c>
      <c r="K320">
        <v>13</v>
      </c>
      <c r="L320">
        <v>0.86299999999999999</v>
      </c>
      <c r="M320">
        <v>0</v>
      </c>
      <c r="N320">
        <v>0</v>
      </c>
      <c r="O320">
        <v>0</v>
      </c>
      <c r="P320" t="s">
        <v>435</v>
      </c>
      <c r="Q320" t="s">
        <v>436</v>
      </c>
      <c r="R320" t="s">
        <v>201</v>
      </c>
      <c r="S320" t="s">
        <v>202</v>
      </c>
      <c r="T320" t="s">
        <v>36</v>
      </c>
      <c r="U320" t="s">
        <v>37</v>
      </c>
      <c r="V320">
        <v>27</v>
      </c>
      <c r="W320" t="s">
        <v>38</v>
      </c>
    </row>
    <row r="321" spans="1:23">
      <c r="A321" t="s">
        <v>23</v>
      </c>
      <c r="B321" t="s">
        <v>24</v>
      </c>
      <c r="C321" t="s">
        <v>25</v>
      </c>
      <c r="D321" t="s">
        <v>39</v>
      </c>
      <c r="E321" t="s">
        <v>40</v>
      </c>
      <c r="F321" t="s">
        <v>28</v>
      </c>
      <c r="G321" t="s">
        <v>29</v>
      </c>
      <c r="I321" t="s">
        <v>43</v>
      </c>
      <c r="J321">
        <v>0</v>
      </c>
      <c r="K321">
        <v>0</v>
      </c>
      <c r="L321">
        <v>0</v>
      </c>
      <c r="M321">
        <v>0</v>
      </c>
      <c r="N321">
        <v>0</v>
      </c>
      <c r="O321">
        <v>1</v>
      </c>
      <c r="P321" t="s">
        <v>437</v>
      </c>
      <c r="Q321" t="s">
        <v>438</v>
      </c>
      <c r="R321" t="s">
        <v>114</v>
      </c>
      <c r="S321" t="s">
        <v>115</v>
      </c>
      <c r="T321" t="s">
        <v>36</v>
      </c>
      <c r="U321" t="s">
        <v>37</v>
      </c>
      <c r="V321">
        <v>27</v>
      </c>
      <c r="W321" t="s">
        <v>38</v>
      </c>
    </row>
    <row r="322" spans="1:23">
      <c r="A322" t="s">
        <v>23</v>
      </c>
      <c r="B322" t="s">
        <v>24</v>
      </c>
      <c r="C322" t="s">
        <v>25</v>
      </c>
      <c r="D322" t="s">
        <v>46</v>
      </c>
      <c r="E322" t="s">
        <v>47</v>
      </c>
      <c r="F322" t="s">
        <v>48</v>
      </c>
      <c r="G322" t="s">
        <v>47</v>
      </c>
      <c r="I322" t="s">
        <v>43</v>
      </c>
      <c r="J322">
        <v>453.38661459999997</v>
      </c>
      <c r="K322">
        <v>91</v>
      </c>
      <c r="L322">
        <v>0.86299999999999999</v>
      </c>
      <c r="M322">
        <v>0</v>
      </c>
      <c r="N322">
        <v>0</v>
      </c>
      <c r="O322">
        <v>0</v>
      </c>
      <c r="P322" t="s">
        <v>437</v>
      </c>
      <c r="Q322" t="s">
        <v>438</v>
      </c>
      <c r="R322" t="s">
        <v>114</v>
      </c>
      <c r="S322" t="s">
        <v>115</v>
      </c>
      <c r="T322" t="s">
        <v>36</v>
      </c>
      <c r="U322" t="s">
        <v>37</v>
      </c>
      <c r="V322">
        <v>27</v>
      </c>
      <c r="W322" t="s">
        <v>38</v>
      </c>
    </row>
    <row r="323" spans="1:23">
      <c r="A323" t="s">
        <v>23</v>
      </c>
      <c r="B323" t="s">
        <v>24</v>
      </c>
      <c r="C323" t="s">
        <v>25</v>
      </c>
      <c r="D323" t="s">
        <v>39</v>
      </c>
      <c r="E323" t="s">
        <v>40</v>
      </c>
      <c r="F323" t="s">
        <v>28</v>
      </c>
      <c r="G323" t="s">
        <v>29</v>
      </c>
      <c r="I323" t="s">
        <v>43</v>
      </c>
      <c r="J323">
        <v>0</v>
      </c>
      <c r="K323">
        <v>0</v>
      </c>
      <c r="L323">
        <v>0</v>
      </c>
      <c r="M323">
        <v>0</v>
      </c>
      <c r="N323">
        <v>0</v>
      </c>
      <c r="O323">
        <v>1</v>
      </c>
      <c r="P323" t="s">
        <v>439</v>
      </c>
      <c r="Q323" t="s">
        <v>440</v>
      </c>
      <c r="R323" t="s">
        <v>67</v>
      </c>
      <c r="S323" t="s">
        <v>68</v>
      </c>
      <c r="T323" t="s">
        <v>36</v>
      </c>
      <c r="U323" t="s">
        <v>37</v>
      </c>
      <c r="V323">
        <v>27</v>
      </c>
      <c r="W323" t="s">
        <v>38</v>
      </c>
    </row>
    <row r="324" spans="1:23">
      <c r="A324" t="s">
        <v>23</v>
      </c>
      <c r="B324" t="s">
        <v>24</v>
      </c>
      <c r="C324" t="s">
        <v>25</v>
      </c>
      <c r="D324" t="s">
        <v>46</v>
      </c>
      <c r="E324" t="s">
        <v>47</v>
      </c>
      <c r="F324" t="s">
        <v>48</v>
      </c>
      <c r="G324" t="s">
        <v>47</v>
      </c>
      <c r="I324" t="s">
        <v>43</v>
      </c>
      <c r="J324">
        <v>254.59827709999999</v>
      </c>
      <c r="K324">
        <v>42</v>
      </c>
      <c r="L324">
        <v>0.82599999999999996</v>
      </c>
      <c r="M324">
        <v>0</v>
      </c>
      <c r="N324">
        <v>0</v>
      </c>
      <c r="O324">
        <v>0</v>
      </c>
      <c r="P324" t="s">
        <v>439</v>
      </c>
      <c r="Q324" t="s">
        <v>440</v>
      </c>
      <c r="R324" t="s">
        <v>67</v>
      </c>
      <c r="S324" t="s">
        <v>68</v>
      </c>
      <c r="T324" t="s">
        <v>36</v>
      </c>
      <c r="U324" t="s">
        <v>37</v>
      </c>
      <c r="V324">
        <v>27</v>
      </c>
      <c r="W324" t="s">
        <v>38</v>
      </c>
    </row>
    <row r="325" spans="1:23">
      <c r="A325" t="s">
        <v>23</v>
      </c>
      <c r="B325" t="s">
        <v>24</v>
      </c>
      <c r="C325" t="s">
        <v>25</v>
      </c>
      <c r="D325" t="s">
        <v>26</v>
      </c>
      <c r="E325" t="s">
        <v>27</v>
      </c>
      <c r="F325" t="s">
        <v>53</v>
      </c>
      <c r="G325" t="s">
        <v>54</v>
      </c>
      <c r="H325" t="s">
        <v>55</v>
      </c>
      <c r="I325" t="s">
        <v>56</v>
      </c>
      <c r="J325">
        <v>322.25595974999999</v>
      </c>
      <c r="K325">
        <v>3</v>
      </c>
      <c r="L325">
        <v>0.93899999999999995</v>
      </c>
      <c r="M325">
        <v>0</v>
      </c>
      <c r="N325">
        <v>0</v>
      </c>
      <c r="O325">
        <v>0</v>
      </c>
      <c r="P325" t="s">
        <v>441</v>
      </c>
      <c r="Q325" t="s">
        <v>442</v>
      </c>
      <c r="R325" t="s">
        <v>59</v>
      </c>
      <c r="S325" t="s">
        <v>60</v>
      </c>
      <c r="T325" t="s">
        <v>36</v>
      </c>
      <c r="U325" t="s">
        <v>37</v>
      </c>
      <c r="V325">
        <v>27</v>
      </c>
      <c r="W325" t="s">
        <v>38</v>
      </c>
    </row>
    <row r="326" spans="1:23">
      <c r="A326" t="s">
        <v>23</v>
      </c>
      <c r="B326" t="s">
        <v>24</v>
      </c>
      <c r="C326" t="s">
        <v>25</v>
      </c>
      <c r="D326" t="s">
        <v>26</v>
      </c>
      <c r="E326" t="s">
        <v>27</v>
      </c>
      <c r="F326" t="s">
        <v>53</v>
      </c>
      <c r="G326" t="s">
        <v>54</v>
      </c>
      <c r="H326" t="s">
        <v>227</v>
      </c>
      <c r="I326" t="s">
        <v>228</v>
      </c>
      <c r="J326">
        <v>10349.076499999999</v>
      </c>
      <c r="K326">
        <v>1</v>
      </c>
      <c r="L326">
        <v>1</v>
      </c>
      <c r="M326">
        <v>0</v>
      </c>
      <c r="N326">
        <v>0</v>
      </c>
      <c r="O326">
        <v>0</v>
      </c>
      <c r="P326" t="s">
        <v>441</v>
      </c>
      <c r="Q326" t="s">
        <v>442</v>
      </c>
      <c r="R326" t="s">
        <v>59</v>
      </c>
      <c r="S326" t="s">
        <v>60</v>
      </c>
      <c r="T326" t="s">
        <v>36</v>
      </c>
      <c r="U326" t="s">
        <v>37</v>
      </c>
      <c r="V326">
        <v>27</v>
      </c>
      <c r="W326" t="s">
        <v>38</v>
      </c>
    </row>
    <row r="327" spans="1:23">
      <c r="A327" t="s">
        <v>23</v>
      </c>
      <c r="B327" t="s">
        <v>24</v>
      </c>
      <c r="C327" t="s">
        <v>25</v>
      </c>
      <c r="D327" t="s">
        <v>26</v>
      </c>
      <c r="E327" t="s">
        <v>27</v>
      </c>
      <c r="F327" t="s">
        <v>53</v>
      </c>
      <c r="G327" t="s">
        <v>54</v>
      </c>
      <c r="H327" t="s">
        <v>323</v>
      </c>
      <c r="I327" t="s">
        <v>324</v>
      </c>
      <c r="J327">
        <v>6854.9553329999999</v>
      </c>
      <c r="K327">
        <v>3</v>
      </c>
      <c r="L327">
        <v>1</v>
      </c>
      <c r="M327">
        <v>0</v>
      </c>
      <c r="N327">
        <v>0</v>
      </c>
      <c r="O327">
        <v>0</v>
      </c>
      <c r="P327" t="s">
        <v>441</v>
      </c>
      <c r="Q327" t="s">
        <v>442</v>
      </c>
      <c r="R327" t="s">
        <v>59</v>
      </c>
      <c r="S327" t="s">
        <v>60</v>
      </c>
      <c r="T327" t="s">
        <v>36</v>
      </c>
      <c r="U327" t="s">
        <v>37</v>
      </c>
      <c r="V327">
        <v>27</v>
      </c>
      <c r="W327" t="s">
        <v>38</v>
      </c>
    </row>
    <row r="328" spans="1:23">
      <c r="A328" t="s">
        <v>23</v>
      </c>
      <c r="B328" t="s">
        <v>24</v>
      </c>
      <c r="C328" t="s">
        <v>25</v>
      </c>
      <c r="D328" t="s">
        <v>26</v>
      </c>
      <c r="E328" t="s">
        <v>27</v>
      </c>
      <c r="F328" t="s">
        <v>53</v>
      </c>
      <c r="G328" t="s">
        <v>54</v>
      </c>
      <c r="H328" t="s">
        <v>443</v>
      </c>
      <c r="I328" t="s">
        <v>444</v>
      </c>
      <c r="J328">
        <v>31.165735609999999</v>
      </c>
      <c r="K328">
        <v>1</v>
      </c>
      <c r="L328">
        <v>0.90200000000000002</v>
      </c>
      <c r="M328">
        <v>0</v>
      </c>
      <c r="N328">
        <v>0</v>
      </c>
      <c r="O328">
        <v>0</v>
      </c>
      <c r="P328" t="s">
        <v>441</v>
      </c>
      <c r="Q328" t="s">
        <v>442</v>
      </c>
      <c r="R328" t="s">
        <v>59</v>
      </c>
      <c r="S328" t="s">
        <v>60</v>
      </c>
      <c r="T328" t="s">
        <v>36</v>
      </c>
      <c r="U328" t="s">
        <v>37</v>
      </c>
      <c r="V328">
        <v>27</v>
      </c>
      <c r="W328" t="s">
        <v>38</v>
      </c>
    </row>
    <row r="329" spans="1:23">
      <c r="A329" t="s">
        <v>23</v>
      </c>
      <c r="B329" t="s">
        <v>24</v>
      </c>
      <c r="C329" t="s">
        <v>25</v>
      </c>
      <c r="D329" t="s">
        <v>26</v>
      </c>
      <c r="E329" t="s">
        <v>27</v>
      </c>
      <c r="F329" t="s">
        <v>53</v>
      </c>
      <c r="G329" t="s">
        <v>54</v>
      </c>
      <c r="H329" t="s">
        <v>183</v>
      </c>
      <c r="I329" t="s">
        <v>184</v>
      </c>
      <c r="J329">
        <v>279.15503389999998</v>
      </c>
      <c r="K329">
        <v>2</v>
      </c>
      <c r="L329">
        <v>0.996</v>
      </c>
      <c r="M329">
        <v>0</v>
      </c>
      <c r="N329">
        <v>0</v>
      </c>
      <c r="O329">
        <v>0</v>
      </c>
      <c r="P329" t="s">
        <v>441</v>
      </c>
      <c r="Q329" t="s">
        <v>442</v>
      </c>
      <c r="R329" t="s">
        <v>59</v>
      </c>
      <c r="S329" t="s">
        <v>60</v>
      </c>
      <c r="T329" t="s">
        <v>36</v>
      </c>
      <c r="U329" t="s">
        <v>37</v>
      </c>
      <c r="V329">
        <v>27</v>
      </c>
      <c r="W329" t="s">
        <v>38</v>
      </c>
    </row>
    <row r="330" spans="1:23">
      <c r="A330" t="s">
        <v>23</v>
      </c>
      <c r="B330" t="s">
        <v>24</v>
      </c>
      <c r="C330" t="s">
        <v>25</v>
      </c>
      <c r="D330" t="s">
        <v>26</v>
      </c>
      <c r="E330" t="s">
        <v>27</v>
      </c>
      <c r="F330" t="s">
        <v>53</v>
      </c>
      <c r="G330" t="s">
        <v>54</v>
      </c>
      <c r="H330" t="s">
        <v>229</v>
      </c>
      <c r="I330" t="s">
        <v>230</v>
      </c>
      <c r="J330">
        <v>48.2516465</v>
      </c>
      <c r="K330">
        <v>1</v>
      </c>
      <c r="L330">
        <v>0.89200000000000002</v>
      </c>
      <c r="M330">
        <v>0</v>
      </c>
      <c r="N330">
        <v>0</v>
      </c>
      <c r="O330">
        <v>0</v>
      </c>
      <c r="P330" t="s">
        <v>441</v>
      </c>
      <c r="Q330" t="s">
        <v>442</v>
      </c>
      <c r="R330" t="s">
        <v>59</v>
      </c>
      <c r="S330" t="s">
        <v>60</v>
      </c>
      <c r="T330" t="s">
        <v>36</v>
      </c>
      <c r="U330" t="s">
        <v>37</v>
      </c>
      <c r="V330">
        <v>27</v>
      </c>
      <c r="W330" t="s">
        <v>38</v>
      </c>
    </row>
    <row r="331" spans="1:23">
      <c r="A331" t="s">
        <v>23</v>
      </c>
      <c r="B331" t="s">
        <v>24</v>
      </c>
      <c r="C331" t="s">
        <v>25</v>
      </c>
      <c r="D331" t="s">
        <v>26</v>
      </c>
      <c r="E331" t="s">
        <v>27</v>
      </c>
      <c r="F331" t="s">
        <v>53</v>
      </c>
      <c r="G331" t="s">
        <v>54</v>
      </c>
      <c r="H331" t="s">
        <v>231</v>
      </c>
      <c r="I331" t="s">
        <v>232</v>
      </c>
      <c r="J331">
        <v>0.189</v>
      </c>
      <c r="K331">
        <v>1</v>
      </c>
      <c r="L331">
        <v>1</v>
      </c>
      <c r="M331">
        <v>0</v>
      </c>
      <c r="N331">
        <v>0</v>
      </c>
      <c r="O331">
        <v>0</v>
      </c>
      <c r="P331" t="s">
        <v>441</v>
      </c>
      <c r="Q331" t="s">
        <v>442</v>
      </c>
      <c r="R331" t="s">
        <v>59</v>
      </c>
      <c r="S331" t="s">
        <v>60</v>
      </c>
      <c r="T331" t="s">
        <v>36</v>
      </c>
      <c r="U331" t="s">
        <v>37</v>
      </c>
      <c r="V331">
        <v>27</v>
      </c>
      <c r="W331" t="s">
        <v>38</v>
      </c>
    </row>
    <row r="332" spans="1:23">
      <c r="A332" t="s">
        <v>23</v>
      </c>
      <c r="B332" t="s">
        <v>24</v>
      </c>
      <c r="C332" t="s">
        <v>25</v>
      </c>
      <c r="D332" t="s">
        <v>26</v>
      </c>
      <c r="E332" t="s">
        <v>27</v>
      </c>
      <c r="F332" t="s">
        <v>53</v>
      </c>
      <c r="G332" t="s">
        <v>54</v>
      </c>
      <c r="H332" t="s">
        <v>160</v>
      </c>
      <c r="I332" t="s">
        <v>43</v>
      </c>
      <c r="J332">
        <v>65.56554165</v>
      </c>
      <c r="K332">
        <v>2</v>
      </c>
      <c r="L332">
        <v>0.96799999999999997</v>
      </c>
      <c r="M332">
        <v>0</v>
      </c>
      <c r="N332">
        <v>0</v>
      </c>
      <c r="O332">
        <v>0</v>
      </c>
      <c r="P332" t="s">
        <v>441</v>
      </c>
      <c r="Q332" t="s">
        <v>442</v>
      </c>
      <c r="R332" t="s">
        <v>59</v>
      </c>
      <c r="S332" t="s">
        <v>60</v>
      </c>
      <c r="T332" t="s">
        <v>36</v>
      </c>
      <c r="U332" t="s">
        <v>37</v>
      </c>
      <c r="V332">
        <v>27</v>
      </c>
      <c r="W332" t="s">
        <v>38</v>
      </c>
    </row>
    <row r="333" spans="1:23">
      <c r="A333" t="s">
        <v>23</v>
      </c>
      <c r="B333" t="s">
        <v>24</v>
      </c>
      <c r="C333" t="s">
        <v>25</v>
      </c>
      <c r="D333" t="s">
        <v>26</v>
      </c>
      <c r="E333" t="s">
        <v>27</v>
      </c>
      <c r="F333" t="s">
        <v>28</v>
      </c>
      <c r="G333" t="s">
        <v>29</v>
      </c>
      <c r="H333" t="s">
        <v>61</v>
      </c>
      <c r="I333" t="s">
        <v>62</v>
      </c>
      <c r="J333">
        <v>1.214</v>
      </c>
      <c r="K333">
        <v>1</v>
      </c>
      <c r="L333">
        <v>1</v>
      </c>
      <c r="M333">
        <v>0</v>
      </c>
      <c r="N333">
        <v>0</v>
      </c>
      <c r="O333">
        <v>0</v>
      </c>
      <c r="P333" t="s">
        <v>441</v>
      </c>
      <c r="Q333" t="s">
        <v>442</v>
      </c>
      <c r="R333" t="s">
        <v>59</v>
      </c>
      <c r="S333" t="s">
        <v>60</v>
      </c>
      <c r="T333" t="s">
        <v>36</v>
      </c>
      <c r="U333" t="s">
        <v>37</v>
      </c>
      <c r="V333">
        <v>27</v>
      </c>
      <c r="W333" t="s">
        <v>38</v>
      </c>
    </row>
    <row r="334" spans="1:23">
      <c r="A334" t="s">
        <v>23</v>
      </c>
      <c r="B334" t="s">
        <v>24</v>
      </c>
      <c r="C334" t="s">
        <v>25</v>
      </c>
      <c r="D334" t="s">
        <v>26</v>
      </c>
      <c r="E334" t="s">
        <v>27</v>
      </c>
      <c r="F334" t="s">
        <v>28</v>
      </c>
      <c r="G334" t="s">
        <v>29</v>
      </c>
      <c r="H334" t="s">
        <v>281</v>
      </c>
      <c r="I334" t="s">
        <v>282</v>
      </c>
      <c r="J334">
        <v>43.735166669999998</v>
      </c>
      <c r="K334">
        <v>1</v>
      </c>
      <c r="L334">
        <v>1</v>
      </c>
      <c r="M334">
        <v>0</v>
      </c>
      <c r="N334">
        <v>0</v>
      </c>
      <c r="O334">
        <v>0</v>
      </c>
      <c r="P334" t="s">
        <v>441</v>
      </c>
      <c r="Q334" t="s">
        <v>442</v>
      </c>
      <c r="R334" t="s">
        <v>59</v>
      </c>
      <c r="S334" t="s">
        <v>60</v>
      </c>
      <c r="T334" t="s">
        <v>36</v>
      </c>
      <c r="U334" t="s">
        <v>37</v>
      </c>
      <c r="V334">
        <v>27</v>
      </c>
      <c r="W334" t="s">
        <v>38</v>
      </c>
    </row>
    <row r="335" spans="1:23">
      <c r="A335" t="s">
        <v>23</v>
      </c>
      <c r="B335" t="s">
        <v>24</v>
      </c>
      <c r="C335" t="s">
        <v>25</v>
      </c>
      <c r="D335" t="s">
        <v>26</v>
      </c>
      <c r="E335" t="s">
        <v>27</v>
      </c>
      <c r="F335" t="s">
        <v>28</v>
      </c>
      <c r="G335" t="s">
        <v>29</v>
      </c>
      <c r="H335" t="s">
        <v>63</v>
      </c>
      <c r="I335" t="s">
        <v>64</v>
      </c>
      <c r="J335">
        <v>1597.64266974</v>
      </c>
      <c r="K335">
        <v>14</v>
      </c>
      <c r="L335">
        <v>0.93700000000000006</v>
      </c>
      <c r="M335">
        <v>0</v>
      </c>
      <c r="N335">
        <v>0</v>
      </c>
      <c r="O335">
        <v>0</v>
      </c>
      <c r="P335" t="s">
        <v>441</v>
      </c>
      <c r="Q335" t="s">
        <v>442</v>
      </c>
      <c r="R335" t="s">
        <v>59</v>
      </c>
      <c r="S335" t="s">
        <v>60</v>
      </c>
      <c r="T335" t="s">
        <v>36</v>
      </c>
      <c r="U335" t="s">
        <v>37</v>
      </c>
      <c r="V335">
        <v>27</v>
      </c>
      <c r="W335" t="s">
        <v>38</v>
      </c>
    </row>
    <row r="336" spans="1:23">
      <c r="A336" t="s">
        <v>23</v>
      </c>
      <c r="B336" t="s">
        <v>24</v>
      </c>
      <c r="C336" t="s">
        <v>25</v>
      </c>
      <c r="D336" t="s">
        <v>26</v>
      </c>
      <c r="E336" t="s">
        <v>27</v>
      </c>
      <c r="F336" t="s">
        <v>28</v>
      </c>
      <c r="G336" t="s">
        <v>29</v>
      </c>
      <c r="H336" t="s">
        <v>445</v>
      </c>
      <c r="I336" t="s">
        <v>446</v>
      </c>
      <c r="J336">
        <v>272.08499819999997</v>
      </c>
      <c r="K336">
        <v>3</v>
      </c>
      <c r="L336">
        <v>0.86499999999999999</v>
      </c>
      <c r="M336">
        <v>0</v>
      </c>
      <c r="N336">
        <v>0</v>
      </c>
      <c r="O336">
        <v>0</v>
      </c>
      <c r="P336" t="s">
        <v>441</v>
      </c>
      <c r="Q336" t="s">
        <v>442</v>
      </c>
      <c r="R336" t="s">
        <v>59</v>
      </c>
      <c r="S336" t="s">
        <v>60</v>
      </c>
      <c r="T336" t="s">
        <v>36</v>
      </c>
      <c r="U336" t="s">
        <v>37</v>
      </c>
      <c r="V336">
        <v>27</v>
      </c>
      <c r="W336" t="s">
        <v>38</v>
      </c>
    </row>
    <row r="337" spans="1:23">
      <c r="A337" t="s">
        <v>23</v>
      </c>
      <c r="B337" t="s">
        <v>24</v>
      </c>
      <c r="C337" t="s">
        <v>25</v>
      </c>
      <c r="D337" t="s">
        <v>26</v>
      </c>
      <c r="E337" t="s">
        <v>27</v>
      </c>
      <c r="F337" t="s">
        <v>28</v>
      </c>
      <c r="G337" t="s">
        <v>29</v>
      </c>
      <c r="H337" t="s">
        <v>138</v>
      </c>
      <c r="I337" t="s">
        <v>139</v>
      </c>
      <c r="J337">
        <v>553.25879399999997</v>
      </c>
      <c r="K337">
        <v>3</v>
      </c>
      <c r="L337">
        <v>0.95799999999999996</v>
      </c>
      <c r="M337">
        <v>0</v>
      </c>
      <c r="N337">
        <v>0</v>
      </c>
      <c r="O337">
        <v>0</v>
      </c>
      <c r="P337" t="s">
        <v>441</v>
      </c>
      <c r="Q337" t="s">
        <v>442</v>
      </c>
      <c r="R337" t="s">
        <v>59</v>
      </c>
      <c r="S337" t="s">
        <v>60</v>
      </c>
      <c r="T337" t="s">
        <v>36</v>
      </c>
      <c r="U337" t="s">
        <v>37</v>
      </c>
      <c r="V337">
        <v>27</v>
      </c>
      <c r="W337" t="s">
        <v>38</v>
      </c>
    </row>
    <row r="338" spans="1:23">
      <c r="A338" t="s">
        <v>23</v>
      </c>
      <c r="B338" t="s">
        <v>24</v>
      </c>
      <c r="C338" t="s">
        <v>25</v>
      </c>
      <c r="D338" t="s">
        <v>26</v>
      </c>
      <c r="E338" t="s">
        <v>27</v>
      </c>
      <c r="F338" t="s">
        <v>28</v>
      </c>
      <c r="G338" t="s">
        <v>29</v>
      </c>
      <c r="H338" t="s">
        <v>80</v>
      </c>
      <c r="I338" t="s">
        <v>81</v>
      </c>
      <c r="J338">
        <v>101.16095349</v>
      </c>
      <c r="K338">
        <v>2</v>
      </c>
      <c r="L338">
        <v>0.873</v>
      </c>
      <c r="M338">
        <v>0</v>
      </c>
      <c r="N338">
        <v>0</v>
      </c>
      <c r="O338">
        <v>0</v>
      </c>
      <c r="P338" t="s">
        <v>441</v>
      </c>
      <c r="Q338" t="s">
        <v>442</v>
      </c>
      <c r="R338" t="s">
        <v>59</v>
      </c>
      <c r="S338" t="s">
        <v>60</v>
      </c>
      <c r="T338" t="s">
        <v>36</v>
      </c>
      <c r="U338" t="s">
        <v>37</v>
      </c>
      <c r="V338">
        <v>27</v>
      </c>
      <c r="W338" t="s">
        <v>38</v>
      </c>
    </row>
    <row r="339" spans="1:23">
      <c r="A339" t="s">
        <v>23</v>
      </c>
      <c r="B339" t="s">
        <v>24</v>
      </c>
      <c r="C339" t="s">
        <v>25</v>
      </c>
      <c r="D339" t="s">
        <v>26</v>
      </c>
      <c r="E339" t="s">
        <v>27</v>
      </c>
      <c r="F339" t="s">
        <v>28</v>
      </c>
      <c r="G339" t="s">
        <v>29</v>
      </c>
      <c r="H339" t="s">
        <v>241</v>
      </c>
      <c r="I339" t="s">
        <v>242</v>
      </c>
      <c r="J339">
        <v>238.9060212</v>
      </c>
      <c r="K339">
        <v>4</v>
      </c>
      <c r="L339">
        <v>0.82699999999999996</v>
      </c>
      <c r="M339">
        <v>0</v>
      </c>
      <c r="N339">
        <v>0</v>
      </c>
      <c r="O339">
        <v>0</v>
      </c>
      <c r="P339" t="s">
        <v>441</v>
      </c>
      <c r="Q339" t="s">
        <v>442</v>
      </c>
      <c r="R339" t="s">
        <v>59</v>
      </c>
      <c r="S339" t="s">
        <v>60</v>
      </c>
      <c r="T339" t="s">
        <v>36</v>
      </c>
      <c r="U339" t="s">
        <v>37</v>
      </c>
      <c r="V339">
        <v>27</v>
      </c>
      <c r="W339" t="s">
        <v>38</v>
      </c>
    </row>
    <row r="340" spans="1:23">
      <c r="A340" t="s">
        <v>23</v>
      </c>
      <c r="B340" t="s">
        <v>24</v>
      </c>
      <c r="C340" t="s">
        <v>25</v>
      </c>
      <c r="D340" t="s">
        <v>26</v>
      </c>
      <c r="E340" t="s">
        <v>27</v>
      </c>
      <c r="F340" t="s">
        <v>28</v>
      </c>
      <c r="G340" t="s">
        <v>29</v>
      </c>
      <c r="H340" t="s">
        <v>447</v>
      </c>
      <c r="I340" t="s">
        <v>448</v>
      </c>
      <c r="J340">
        <v>37.397957339999998</v>
      </c>
      <c r="K340">
        <v>1</v>
      </c>
      <c r="L340">
        <v>0.88900000000000001</v>
      </c>
      <c r="M340">
        <v>0</v>
      </c>
      <c r="N340">
        <v>0</v>
      </c>
      <c r="O340">
        <v>0</v>
      </c>
      <c r="P340" t="s">
        <v>441</v>
      </c>
      <c r="Q340" t="s">
        <v>442</v>
      </c>
      <c r="R340" t="s">
        <v>59</v>
      </c>
      <c r="S340" t="s">
        <v>60</v>
      </c>
      <c r="T340" t="s">
        <v>36</v>
      </c>
      <c r="U340" t="s">
        <v>37</v>
      </c>
      <c r="V340">
        <v>27</v>
      </c>
      <c r="W340" t="s">
        <v>38</v>
      </c>
    </row>
    <row r="341" spans="1:23">
      <c r="A341" t="s">
        <v>23</v>
      </c>
      <c r="B341" t="s">
        <v>24</v>
      </c>
      <c r="C341" t="s">
        <v>25</v>
      </c>
      <c r="D341" t="s">
        <v>39</v>
      </c>
      <c r="E341" t="s">
        <v>40</v>
      </c>
      <c r="F341" t="s">
        <v>53</v>
      </c>
      <c r="G341" t="s">
        <v>54</v>
      </c>
      <c r="I341" t="s">
        <v>43</v>
      </c>
      <c r="J341">
        <v>1058.87911035</v>
      </c>
      <c r="K341">
        <v>100</v>
      </c>
      <c r="L341">
        <v>0.872</v>
      </c>
      <c r="M341">
        <v>0</v>
      </c>
      <c r="N341">
        <v>0</v>
      </c>
      <c r="O341">
        <v>4</v>
      </c>
      <c r="P341" t="s">
        <v>441</v>
      </c>
      <c r="Q341" t="s">
        <v>442</v>
      </c>
      <c r="R341" t="s">
        <v>59</v>
      </c>
      <c r="S341" t="s">
        <v>60</v>
      </c>
      <c r="T341" t="s">
        <v>36</v>
      </c>
      <c r="U341" t="s">
        <v>37</v>
      </c>
      <c r="V341">
        <v>27</v>
      </c>
      <c r="W341" t="s">
        <v>38</v>
      </c>
    </row>
    <row r="342" spans="1:23">
      <c r="A342" t="s">
        <v>23</v>
      </c>
      <c r="B342" t="s">
        <v>24</v>
      </c>
      <c r="C342" t="s">
        <v>25</v>
      </c>
      <c r="D342" t="s">
        <v>46</v>
      </c>
      <c r="E342" t="s">
        <v>47</v>
      </c>
      <c r="F342" t="s">
        <v>48</v>
      </c>
      <c r="G342" t="s">
        <v>47</v>
      </c>
      <c r="I342" t="s">
        <v>43</v>
      </c>
      <c r="J342">
        <v>17609.694819299999</v>
      </c>
      <c r="K342">
        <v>6666</v>
      </c>
      <c r="L342">
        <v>0.85499999999999998</v>
      </c>
      <c r="M342">
        <v>0.93790277</v>
      </c>
      <c r="N342">
        <v>3.16E-3</v>
      </c>
      <c r="O342">
        <v>0</v>
      </c>
      <c r="P342" t="s">
        <v>441</v>
      </c>
      <c r="Q342" t="s">
        <v>442</v>
      </c>
      <c r="R342" t="s">
        <v>59</v>
      </c>
      <c r="S342" t="s">
        <v>60</v>
      </c>
      <c r="T342" t="s">
        <v>36</v>
      </c>
      <c r="U342" t="s">
        <v>37</v>
      </c>
      <c r="V342">
        <v>27</v>
      </c>
      <c r="W342" t="s">
        <v>38</v>
      </c>
    </row>
    <row r="343" spans="1:23">
      <c r="A343" t="s">
        <v>23</v>
      </c>
      <c r="B343" t="s">
        <v>24</v>
      </c>
      <c r="C343" t="s">
        <v>25</v>
      </c>
      <c r="D343" t="s">
        <v>39</v>
      </c>
      <c r="E343" t="s">
        <v>40</v>
      </c>
      <c r="F343" t="s">
        <v>44</v>
      </c>
      <c r="G343" t="s">
        <v>45</v>
      </c>
      <c r="I343" t="s">
        <v>43</v>
      </c>
      <c r="J343">
        <v>0</v>
      </c>
      <c r="K343">
        <v>0</v>
      </c>
      <c r="L343">
        <v>0</v>
      </c>
      <c r="M343">
        <v>0</v>
      </c>
      <c r="N343">
        <v>0</v>
      </c>
      <c r="O343">
        <v>1</v>
      </c>
      <c r="P343" t="s">
        <v>449</v>
      </c>
      <c r="Q343" t="s">
        <v>450</v>
      </c>
      <c r="R343" t="s">
        <v>120</v>
      </c>
      <c r="S343" t="s">
        <v>121</v>
      </c>
      <c r="T343" t="s">
        <v>36</v>
      </c>
      <c r="U343" t="s">
        <v>37</v>
      </c>
      <c r="V343">
        <v>27</v>
      </c>
      <c r="W343" t="s">
        <v>38</v>
      </c>
    </row>
    <row r="344" spans="1:23">
      <c r="A344" t="s">
        <v>23</v>
      </c>
      <c r="B344" t="s">
        <v>24</v>
      </c>
      <c r="C344" t="s">
        <v>25</v>
      </c>
      <c r="D344" t="s">
        <v>46</v>
      </c>
      <c r="E344" t="s">
        <v>47</v>
      </c>
      <c r="F344" t="s">
        <v>48</v>
      </c>
      <c r="G344" t="s">
        <v>47</v>
      </c>
      <c r="I344" t="s">
        <v>43</v>
      </c>
      <c r="J344">
        <v>439.6493643</v>
      </c>
      <c r="K344">
        <v>62</v>
      </c>
      <c r="L344">
        <v>0.67700000000000005</v>
      </c>
      <c r="M344">
        <v>0</v>
      </c>
      <c r="N344">
        <v>0</v>
      </c>
      <c r="O344">
        <v>0</v>
      </c>
      <c r="P344" t="s">
        <v>449</v>
      </c>
      <c r="Q344" t="s">
        <v>450</v>
      </c>
      <c r="R344" t="s">
        <v>120</v>
      </c>
      <c r="S344" t="s">
        <v>121</v>
      </c>
      <c r="T344" t="s">
        <v>36</v>
      </c>
      <c r="U344" t="s">
        <v>37</v>
      </c>
      <c r="V344">
        <v>27</v>
      </c>
      <c r="W344" t="s">
        <v>38</v>
      </c>
    </row>
    <row r="345" spans="1:23">
      <c r="A345" t="s">
        <v>23</v>
      </c>
      <c r="B345" t="s">
        <v>24</v>
      </c>
      <c r="C345" t="s">
        <v>25</v>
      </c>
      <c r="D345" t="s">
        <v>26</v>
      </c>
      <c r="E345" t="s">
        <v>27</v>
      </c>
      <c r="F345" t="s">
        <v>28</v>
      </c>
      <c r="G345" t="s">
        <v>29</v>
      </c>
      <c r="H345" t="s">
        <v>75</v>
      </c>
      <c r="I345" t="s">
        <v>76</v>
      </c>
      <c r="J345">
        <v>43.444000000000003</v>
      </c>
      <c r="K345">
        <v>1</v>
      </c>
      <c r="L345">
        <v>1</v>
      </c>
      <c r="M345">
        <v>0</v>
      </c>
      <c r="N345">
        <v>0</v>
      </c>
      <c r="O345">
        <v>0</v>
      </c>
      <c r="P345" t="s">
        <v>451</v>
      </c>
      <c r="Q345" t="s">
        <v>452</v>
      </c>
      <c r="R345" t="s">
        <v>84</v>
      </c>
      <c r="S345" t="s">
        <v>85</v>
      </c>
      <c r="T345" t="s">
        <v>36</v>
      </c>
      <c r="U345" t="s">
        <v>37</v>
      </c>
      <c r="V345">
        <v>27</v>
      </c>
      <c r="W345" t="s">
        <v>38</v>
      </c>
    </row>
    <row r="346" spans="1:23">
      <c r="A346" t="s">
        <v>23</v>
      </c>
      <c r="B346" t="s">
        <v>24</v>
      </c>
      <c r="C346" t="s">
        <v>25</v>
      </c>
      <c r="D346" t="s">
        <v>39</v>
      </c>
      <c r="E346" t="s">
        <v>40</v>
      </c>
      <c r="F346" t="s">
        <v>28</v>
      </c>
      <c r="G346" t="s">
        <v>29</v>
      </c>
      <c r="I346" t="s">
        <v>43</v>
      </c>
      <c r="J346">
        <v>0</v>
      </c>
      <c r="K346">
        <v>0</v>
      </c>
      <c r="L346">
        <v>0</v>
      </c>
      <c r="M346">
        <v>0</v>
      </c>
      <c r="N346">
        <v>0</v>
      </c>
      <c r="O346">
        <v>1</v>
      </c>
      <c r="P346" t="s">
        <v>453</v>
      </c>
      <c r="Q346" t="s">
        <v>454</v>
      </c>
      <c r="R346" t="s">
        <v>34</v>
      </c>
      <c r="S346" t="s">
        <v>35</v>
      </c>
      <c r="T346" t="s">
        <v>36</v>
      </c>
      <c r="U346" t="s">
        <v>37</v>
      </c>
      <c r="V346">
        <v>27</v>
      </c>
      <c r="W346" t="s">
        <v>38</v>
      </c>
    </row>
    <row r="347" spans="1:23">
      <c r="A347" t="s">
        <v>23</v>
      </c>
      <c r="B347" t="s">
        <v>24</v>
      </c>
      <c r="C347" t="s">
        <v>25</v>
      </c>
      <c r="D347" t="s">
        <v>46</v>
      </c>
      <c r="E347" t="s">
        <v>47</v>
      </c>
      <c r="F347" t="s">
        <v>48</v>
      </c>
      <c r="G347" t="s">
        <v>47</v>
      </c>
      <c r="I347" t="s">
        <v>43</v>
      </c>
      <c r="J347">
        <v>586.97772680000003</v>
      </c>
      <c r="K347">
        <v>94</v>
      </c>
      <c r="L347">
        <v>0.83199999999999996</v>
      </c>
      <c r="M347">
        <v>0</v>
      </c>
      <c r="N347">
        <v>0</v>
      </c>
      <c r="O347">
        <v>0</v>
      </c>
      <c r="P347" t="s">
        <v>453</v>
      </c>
      <c r="Q347" t="s">
        <v>454</v>
      </c>
      <c r="R347" t="s">
        <v>34</v>
      </c>
      <c r="S347" t="s">
        <v>35</v>
      </c>
      <c r="T347" t="s">
        <v>36</v>
      </c>
      <c r="U347" t="s">
        <v>37</v>
      </c>
      <c r="V347">
        <v>27</v>
      </c>
      <c r="W347" t="s">
        <v>38</v>
      </c>
    </row>
    <row r="348" spans="1:23">
      <c r="A348" t="s">
        <v>23</v>
      </c>
      <c r="B348" t="s">
        <v>24</v>
      </c>
      <c r="C348" t="s">
        <v>25</v>
      </c>
      <c r="D348" t="s">
        <v>39</v>
      </c>
      <c r="E348" t="s">
        <v>40</v>
      </c>
      <c r="F348" t="s">
        <v>44</v>
      </c>
      <c r="G348" t="s">
        <v>45</v>
      </c>
      <c r="I348" t="s">
        <v>43</v>
      </c>
      <c r="J348">
        <v>0</v>
      </c>
      <c r="K348">
        <v>0</v>
      </c>
      <c r="L348">
        <v>0</v>
      </c>
      <c r="M348">
        <v>0</v>
      </c>
      <c r="N348">
        <v>0</v>
      </c>
      <c r="O348">
        <v>1</v>
      </c>
      <c r="P348" t="s">
        <v>455</v>
      </c>
      <c r="Q348" t="s">
        <v>456</v>
      </c>
      <c r="R348" t="s">
        <v>100</v>
      </c>
      <c r="S348" t="s">
        <v>101</v>
      </c>
      <c r="T348" t="s">
        <v>36</v>
      </c>
      <c r="U348" t="s">
        <v>37</v>
      </c>
      <c r="V348">
        <v>27</v>
      </c>
      <c r="W348" t="s">
        <v>38</v>
      </c>
    </row>
    <row r="349" spans="1:23">
      <c r="A349" t="s">
        <v>23</v>
      </c>
      <c r="B349" t="s">
        <v>24</v>
      </c>
      <c r="C349" t="s">
        <v>25</v>
      </c>
      <c r="D349" t="s">
        <v>26</v>
      </c>
      <c r="E349" t="s">
        <v>27</v>
      </c>
      <c r="F349" t="s">
        <v>53</v>
      </c>
      <c r="G349" t="s">
        <v>54</v>
      </c>
      <c r="H349" t="s">
        <v>443</v>
      </c>
      <c r="I349" t="s">
        <v>444</v>
      </c>
      <c r="J349">
        <v>656.20814629999995</v>
      </c>
      <c r="K349">
        <v>1</v>
      </c>
      <c r="L349">
        <v>1</v>
      </c>
      <c r="M349">
        <v>0</v>
      </c>
      <c r="N349">
        <v>0</v>
      </c>
      <c r="O349">
        <v>0</v>
      </c>
      <c r="P349" t="s">
        <v>457</v>
      </c>
      <c r="Q349" t="s">
        <v>458</v>
      </c>
      <c r="R349" t="s">
        <v>59</v>
      </c>
      <c r="S349" t="s">
        <v>60</v>
      </c>
      <c r="T349" t="s">
        <v>36</v>
      </c>
      <c r="U349" t="s">
        <v>37</v>
      </c>
      <c r="V349">
        <v>27</v>
      </c>
      <c r="W349" t="s">
        <v>38</v>
      </c>
    </row>
    <row r="350" spans="1:23">
      <c r="A350" t="s">
        <v>23</v>
      </c>
      <c r="B350" t="s">
        <v>24</v>
      </c>
      <c r="C350" t="s">
        <v>25</v>
      </c>
      <c r="D350" t="s">
        <v>26</v>
      </c>
      <c r="E350" t="s">
        <v>27</v>
      </c>
      <c r="F350" t="s">
        <v>53</v>
      </c>
      <c r="G350" t="s">
        <v>54</v>
      </c>
      <c r="H350" t="s">
        <v>231</v>
      </c>
      <c r="I350" t="s">
        <v>232</v>
      </c>
      <c r="J350">
        <v>146.89240559999999</v>
      </c>
      <c r="K350">
        <v>2</v>
      </c>
      <c r="L350">
        <v>0.84399999999999997</v>
      </c>
      <c r="M350">
        <v>0</v>
      </c>
      <c r="N350">
        <v>0</v>
      </c>
      <c r="O350">
        <v>0</v>
      </c>
      <c r="P350" t="s">
        <v>457</v>
      </c>
      <c r="Q350" t="s">
        <v>458</v>
      </c>
      <c r="R350" t="s">
        <v>59</v>
      </c>
      <c r="S350" t="s">
        <v>60</v>
      </c>
      <c r="T350" t="s">
        <v>36</v>
      </c>
      <c r="U350" t="s">
        <v>37</v>
      </c>
      <c r="V350">
        <v>27</v>
      </c>
      <c r="W350" t="s">
        <v>38</v>
      </c>
    </row>
    <row r="351" spans="1:23">
      <c r="A351" t="s">
        <v>23</v>
      </c>
      <c r="B351" t="s">
        <v>24</v>
      </c>
      <c r="C351" t="s">
        <v>25</v>
      </c>
      <c r="D351" t="s">
        <v>26</v>
      </c>
      <c r="E351" t="s">
        <v>27</v>
      </c>
      <c r="F351" t="s">
        <v>53</v>
      </c>
      <c r="G351" t="s">
        <v>54</v>
      </c>
      <c r="H351" t="s">
        <v>106</v>
      </c>
      <c r="I351" t="s">
        <v>107</v>
      </c>
      <c r="J351">
        <v>109.79398114999999</v>
      </c>
      <c r="K351">
        <v>4</v>
      </c>
      <c r="L351">
        <v>0.88600000000000001</v>
      </c>
      <c r="M351">
        <v>0</v>
      </c>
      <c r="N351">
        <v>0</v>
      </c>
      <c r="O351">
        <v>0</v>
      </c>
      <c r="P351" t="s">
        <v>457</v>
      </c>
      <c r="Q351" t="s">
        <v>458</v>
      </c>
      <c r="R351" t="s">
        <v>59</v>
      </c>
      <c r="S351" t="s">
        <v>60</v>
      </c>
      <c r="T351" t="s">
        <v>36</v>
      </c>
      <c r="U351" t="s">
        <v>37</v>
      </c>
      <c r="V351">
        <v>27</v>
      </c>
      <c r="W351" t="s">
        <v>38</v>
      </c>
    </row>
    <row r="352" spans="1:23">
      <c r="A352" t="s">
        <v>23</v>
      </c>
      <c r="B352" t="s">
        <v>24</v>
      </c>
      <c r="C352" t="s">
        <v>25</v>
      </c>
      <c r="D352" t="s">
        <v>26</v>
      </c>
      <c r="E352" t="s">
        <v>27</v>
      </c>
      <c r="F352" t="s">
        <v>28</v>
      </c>
      <c r="G352" t="s">
        <v>29</v>
      </c>
      <c r="H352" t="s">
        <v>281</v>
      </c>
      <c r="I352" t="s">
        <v>282</v>
      </c>
      <c r="J352">
        <v>490.72162689999999</v>
      </c>
      <c r="K352">
        <v>4</v>
      </c>
      <c r="L352">
        <v>0.90900000000000003</v>
      </c>
      <c r="M352">
        <v>0</v>
      </c>
      <c r="N352">
        <v>0</v>
      </c>
      <c r="O352">
        <v>0</v>
      </c>
      <c r="P352" t="s">
        <v>457</v>
      </c>
      <c r="Q352" t="s">
        <v>458</v>
      </c>
      <c r="R352" t="s">
        <v>59</v>
      </c>
      <c r="S352" t="s">
        <v>60</v>
      </c>
      <c r="T352" t="s">
        <v>36</v>
      </c>
      <c r="U352" t="s">
        <v>37</v>
      </c>
      <c r="V352">
        <v>27</v>
      </c>
      <c r="W352" t="s">
        <v>38</v>
      </c>
    </row>
    <row r="353" spans="1:23">
      <c r="A353" t="s">
        <v>23</v>
      </c>
      <c r="B353" t="s">
        <v>24</v>
      </c>
      <c r="C353" t="s">
        <v>25</v>
      </c>
      <c r="D353" t="s">
        <v>26</v>
      </c>
      <c r="E353" t="s">
        <v>27</v>
      </c>
      <c r="F353" t="s">
        <v>28</v>
      </c>
      <c r="G353" t="s">
        <v>29</v>
      </c>
      <c r="H353" t="s">
        <v>369</v>
      </c>
      <c r="I353" t="s">
        <v>370</v>
      </c>
      <c r="J353">
        <v>85.837882309999998</v>
      </c>
      <c r="K353">
        <v>1</v>
      </c>
      <c r="L353">
        <v>0.85099999999999998</v>
      </c>
      <c r="M353">
        <v>0</v>
      </c>
      <c r="N353">
        <v>0</v>
      </c>
      <c r="O353">
        <v>0</v>
      </c>
      <c r="P353" t="s">
        <v>457</v>
      </c>
      <c r="Q353" t="s">
        <v>458</v>
      </c>
      <c r="R353" t="s">
        <v>59</v>
      </c>
      <c r="S353" t="s">
        <v>60</v>
      </c>
      <c r="T353" t="s">
        <v>36</v>
      </c>
      <c r="U353" t="s">
        <v>37</v>
      </c>
      <c r="V353">
        <v>27</v>
      </c>
      <c r="W353" t="s">
        <v>38</v>
      </c>
    </row>
    <row r="354" spans="1:23">
      <c r="A354" t="s">
        <v>23</v>
      </c>
      <c r="B354" t="s">
        <v>24</v>
      </c>
      <c r="C354" t="s">
        <v>25</v>
      </c>
      <c r="D354" t="s">
        <v>26</v>
      </c>
      <c r="E354" t="s">
        <v>27</v>
      </c>
      <c r="F354" t="s">
        <v>28</v>
      </c>
      <c r="G354" t="s">
        <v>29</v>
      </c>
      <c r="H354" t="s">
        <v>110</v>
      </c>
      <c r="I354" t="s">
        <v>111</v>
      </c>
      <c r="J354">
        <v>278.12901890000001</v>
      </c>
      <c r="K354">
        <v>1</v>
      </c>
      <c r="L354">
        <v>0.92200000000000004</v>
      </c>
      <c r="M354">
        <v>0</v>
      </c>
      <c r="N354">
        <v>0</v>
      </c>
      <c r="O354">
        <v>0</v>
      </c>
      <c r="P354" t="s">
        <v>457</v>
      </c>
      <c r="Q354" t="s">
        <v>458</v>
      </c>
      <c r="R354" t="s">
        <v>59</v>
      </c>
      <c r="S354" t="s">
        <v>60</v>
      </c>
      <c r="T354" t="s">
        <v>36</v>
      </c>
      <c r="U354" t="s">
        <v>37</v>
      </c>
      <c r="V354">
        <v>27</v>
      </c>
      <c r="W354" t="s">
        <v>38</v>
      </c>
    </row>
    <row r="355" spans="1:23">
      <c r="A355" t="s">
        <v>23</v>
      </c>
      <c r="B355" t="s">
        <v>24</v>
      </c>
      <c r="C355" t="s">
        <v>25</v>
      </c>
      <c r="D355" t="s">
        <v>26</v>
      </c>
      <c r="E355" t="s">
        <v>27</v>
      </c>
      <c r="F355" t="s">
        <v>28</v>
      </c>
      <c r="G355" t="s">
        <v>29</v>
      </c>
      <c r="H355" t="s">
        <v>237</v>
      </c>
      <c r="I355" t="s">
        <v>238</v>
      </c>
      <c r="J355">
        <v>130.18029379999999</v>
      </c>
      <c r="K355">
        <v>1</v>
      </c>
      <c r="L355">
        <v>0.86799999999999999</v>
      </c>
      <c r="M355">
        <v>0</v>
      </c>
      <c r="N355">
        <v>0</v>
      </c>
      <c r="O355">
        <v>0</v>
      </c>
      <c r="P355" t="s">
        <v>457</v>
      </c>
      <c r="Q355" t="s">
        <v>458</v>
      </c>
      <c r="R355" t="s">
        <v>59</v>
      </c>
      <c r="S355" t="s">
        <v>60</v>
      </c>
      <c r="T355" t="s">
        <v>36</v>
      </c>
      <c r="U355" t="s">
        <v>37</v>
      </c>
      <c r="V355">
        <v>27</v>
      </c>
      <c r="W355" t="s">
        <v>38</v>
      </c>
    </row>
    <row r="356" spans="1:23">
      <c r="A356" t="s">
        <v>23</v>
      </c>
      <c r="B356" t="s">
        <v>24</v>
      </c>
      <c r="C356" t="s">
        <v>25</v>
      </c>
      <c r="D356" t="s">
        <v>26</v>
      </c>
      <c r="E356" t="s">
        <v>27</v>
      </c>
      <c r="F356" t="s">
        <v>28</v>
      </c>
      <c r="G356" t="s">
        <v>29</v>
      </c>
      <c r="H356" t="s">
        <v>63</v>
      </c>
      <c r="I356" t="s">
        <v>64</v>
      </c>
      <c r="J356">
        <v>12766.3973515</v>
      </c>
      <c r="K356">
        <v>3</v>
      </c>
      <c r="L356">
        <v>0.97099999999999997</v>
      </c>
      <c r="M356">
        <v>0</v>
      </c>
      <c r="N356">
        <v>0</v>
      </c>
      <c r="O356">
        <v>0</v>
      </c>
      <c r="P356" t="s">
        <v>457</v>
      </c>
      <c r="Q356" t="s">
        <v>458</v>
      </c>
      <c r="R356" t="s">
        <v>59</v>
      </c>
      <c r="S356" t="s">
        <v>60</v>
      </c>
      <c r="T356" t="s">
        <v>36</v>
      </c>
      <c r="U356" t="s">
        <v>37</v>
      </c>
      <c r="V356">
        <v>27</v>
      </c>
      <c r="W356" t="s">
        <v>38</v>
      </c>
    </row>
    <row r="357" spans="1:23">
      <c r="A357" t="s">
        <v>23</v>
      </c>
      <c r="B357" t="s">
        <v>24</v>
      </c>
      <c r="C357" t="s">
        <v>25</v>
      </c>
      <c r="D357" t="s">
        <v>26</v>
      </c>
      <c r="E357" t="s">
        <v>27</v>
      </c>
      <c r="F357" t="s">
        <v>28</v>
      </c>
      <c r="G357" t="s">
        <v>29</v>
      </c>
      <c r="H357" t="s">
        <v>445</v>
      </c>
      <c r="I357" t="s">
        <v>446</v>
      </c>
      <c r="J357">
        <v>54.956933309999997</v>
      </c>
      <c r="K357">
        <v>1</v>
      </c>
      <c r="L357">
        <v>0.83199999999999996</v>
      </c>
      <c r="M357">
        <v>0</v>
      </c>
      <c r="N357">
        <v>0</v>
      </c>
      <c r="O357">
        <v>0</v>
      </c>
      <c r="P357" t="s">
        <v>457</v>
      </c>
      <c r="Q357" t="s">
        <v>458</v>
      </c>
      <c r="R357" t="s">
        <v>59</v>
      </c>
      <c r="S357" t="s">
        <v>60</v>
      </c>
      <c r="T357" t="s">
        <v>36</v>
      </c>
      <c r="U357" t="s">
        <v>37</v>
      </c>
      <c r="V357">
        <v>27</v>
      </c>
      <c r="W357" t="s">
        <v>38</v>
      </c>
    </row>
    <row r="358" spans="1:23">
      <c r="A358" t="s">
        <v>23</v>
      </c>
      <c r="B358" t="s">
        <v>24</v>
      </c>
      <c r="C358" t="s">
        <v>25</v>
      </c>
      <c r="D358" t="s">
        <v>26</v>
      </c>
      <c r="E358" t="s">
        <v>27</v>
      </c>
      <c r="F358" t="s">
        <v>28</v>
      </c>
      <c r="G358" t="s">
        <v>29</v>
      </c>
      <c r="H358" t="s">
        <v>195</v>
      </c>
      <c r="I358" t="s">
        <v>196</v>
      </c>
      <c r="J358">
        <v>16.873693662000001</v>
      </c>
      <c r="K358">
        <v>2</v>
      </c>
      <c r="L358">
        <v>0.88500000000000001</v>
      </c>
      <c r="M358">
        <v>0</v>
      </c>
      <c r="N358">
        <v>0</v>
      </c>
      <c r="O358">
        <v>0</v>
      </c>
      <c r="P358" t="s">
        <v>457</v>
      </c>
      <c r="Q358" t="s">
        <v>458</v>
      </c>
      <c r="R358" t="s">
        <v>59</v>
      </c>
      <c r="S358" t="s">
        <v>60</v>
      </c>
      <c r="T358" t="s">
        <v>36</v>
      </c>
      <c r="U358" t="s">
        <v>37</v>
      </c>
      <c r="V358">
        <v>27</v>
      </c>
      <c r="W358" t="s">
        <v>38</v>
      </c>
    </row>
    <row r="359" spans="1:23">
      <c r="A359" t="s">
        <v>23</v>
      </c>
      <c r="B359" t="s">
        <v>24</v>
      </c>
      <c r="C359" t="s">
        <v>25</v>
      </c>
      <c r="D359" t="s">
        <v>26</v>
      </c>
      <c r="E359" t="s">
        <v>27</v>
      </c>
      <c r="F359" t="s">
        <v>41</v>
      </c>
      <c r="G359" t="s">
        <v>42</v>
      </c>
      <c r="H359" t="s">
        <v>161</v>
      </c>
      <c r="I359" t="s">
        <v>43</v>
      </c>
      <c r="J359">
        <v>212.58595159999999</v>
      </c>
      <c r="K359">
        <v>5</v>
      </c>
      <c r="L359">
        <v>0.93799999999999994</v>
      </c>
      <c r="M359">
        <v>0</v>
      </c>
      <c r="N359">
        <v>0</v>
      </c>
      <c r="O359">
        <v>0</v>
      </c>
      <c r="P359" t="s">
        <v>459</v>
      </c>
      <c r="Q359" t="s">
        <v>460</v>
      </c>
      <c r="R359" t="s">
        <v>100</v>
      </c>
      <c r="S359" t="s">
        <v>101</v>
      </c>
      <c r="T359" t="s">
        <v>36</v>
      </c>
      <c r="U359" t="s">
        <v>37</v>
      </c>
      <c r="V359">
        <v>27</v>
      </c>
      <c r="W359" t="s">
        <v>38</v>
      </c>
    </row>
    <row r="360" spans="1:23">
      <c r="A360" t="s">
        <v>23</v>
      </c>
      <c r="B360" t="s">
        <v>24</v>
      </c>
      <c r="C360" t="s">
        <v>25</v>
      </c>
      <c r="D360" t="s">
        <v>26</v>
      </c>
      <c r="E360" t="s">
        <v>27</v>
      </c>
      <c r="F360" t="s">
        <v>28</v>
      </c>
      <c r="G360" t="s">
        <v>29</v>
      </c>
      <c r="H360" t="s">
        <v>285</v>
      </c>
      <c r="I360" t="s">
        <v>286</v>
      </c>
      <c r="J360">
        <v>125.6965694</v>
      </c>
      <c r="K360">
        <v>1</v>
      </c>
      <c r="L360">
        <v>0.88700000000000001</v>
      </c>
      <c r="M360">
        <v>0</v>
      </c>
      <c r="N360">
        <v>0</v>
      </c>
      <c r="O360">
        <v>0</v>
      </c>
      <c r="P360" t="s">
        <v>459</v>
      </c>
      <c r="Q360" t="s">
        <v>460</v>
      </c>
      <c r="R360" t="s">
        <v>100</v>
      </c>
      <c r="S360" t="s">
        <v>101</v>
      </c>
      <c r="T360" t="s">
        <v>36</v>
      </c>
      <c r="U360" t="s">
        <v>37</v>
      </c>
      <c r="V360">
        <v>27</v>
      </c>
      <c r="W360" t="s">
        <v>38</v>
      </c>
    </row>
    <row r="361" spans="1:23">
      <c r="A361" t="s">
        <v>23</v>
      </c>
      <c r="B361" t="s">
        <v>24</v>
      </c>
      <c r="C361" t="s">
        <v>25</v>
      </c>
      <c r="D361" t="s">
        <v>26</v>
      </c>
      <c r="E361" t="s">
        <v>27</v>
      </c>
      <c r="F361" t="s">
        <v>28</v>
      </c>
      <c r="G361" t="s">
        <v>29</v>
      </c>
      <c r="H361" t="s">
        <v>369</v>
      </c>
      <c r="I361" t="s">
        <v>370</v>
      </c>
      <c r="J361">
        <v>134.43061650000001</v>
      </c>
      <c r="K361">
        <v>1</v>
      </c>
      <c r="L361">
        <v>0.94899999999999995</v>
      </c>
      <c r="M361">
        <v>0</v>
      </c>
      <c r="N361">
        <v>0</v>
      </c>
      <c r="O361">
        <v>0</v>
      </c>
      <c r="P361" t="s">
        <v>459</v>
      </c>
      <c r="Q361" t="s">
        <v>460</v>
      </c>
      <c r="R361" t="s">
        <v>100</v>
      </c>
      <c r="S361" t="s">
        <v>101</v>
      </c>
      <c r="T361" t="s">
        <v>36</v>
      </c>
      <c r="U361" t="s">
        <v>37</v>
      </c>
      <c r="V361">
        <v>27</v>
      </c>
      <c r="W361" t="s">
        <v>38</v>
      </c>
    </row>
    <row r="362" spans="1:23">
      <c r="A362" t="s">
        <v>23</v>
      </c>
      <c r="B362" t="s">
        <v>24</v>
      </c>
      <c r="C362" t="s">
        <v>25</v>
      </c>
      <c r="D362" t="s">
        <v>39</v>
      </c>
      <c r="E362" t="s">
        <v>40</v>
      </c>
      <c r="F362" t="s">
        <v>41</v>
      </c>
      <c r="G362" t="s">
        <v>42</v>
      </c>
      <c r="I362" t="s">
        <v>43</v>
      </c>
      <c r="J362">
        <v>200.1479606</v>
      </c>
      <c r="K362">
        <v>25</v>
      </c>
      <c r="L362">
        <v>0.86199999999999999</v>
      </c>
      <c r="M362">
        <v>0</v>
      </c>
      <c r="N362">
        <v>0</v>
      </c>
      <c r="O362">
        <v>0</v>
      </c>
      <c r="P362" t="s">
        <v>459</v>
      </c>
      <c r="Q362" t="s">
        <v>460</v>
      </c>
      <c r="R362" t="s">
        <v>100</v>
      </c>
      <c r="S362" t="s">
        <v>101</v>
      </c>
      <c r="T362" t="s">
        <v>36</v>
      </c>
      <c r="U362" t="s">
        <v>37</v>
      </c>
      <c r="V362">
        <v>27</v>
      </c>
      <c r="W362" t="s">
        <v>38</v>
      </c>
    </row>
    <row r="363" spans="1:23">
      <c r="A363" t="s">
        <v>23</v>
      </c>
      <c r="B363" t="s">
        <v>24</v>
      </c>
      <c r="C363" t="s">
        <v>25</v>
      </c>
      <c r="D363" t="s">
        <v>39</v>
      </c>
      <c r="E363" t="s">
        <v>40</v>
      </c>
      <c r="F363" t="s">
        <v>53</v>
      </c>
      <c r="G363" t="s">
        <v>54</v>
      </c>
      <c r="I363" t="s">
        <v>43</v>
      </c>
      <c r="J363">
        <v>0</v>
      </c>
      <c r="K363">
        <v>0</v>
      </c>
      <c r="L363">
        <v>0</v>
      </c>
      <c r="M363">
        <v>0</v>
      </c>
      <c r="N363">
        <v>0</v>
      </c>
      <c r="O363">
        <v>1</v>
      </c>
      <c r="P363" t="s">
        <v>459</v>
      </c>
      <c r="Q363" t="s">
        <v>460</v>
      </c>
      <c r="R363" t="s">
        <v>100</v>
      </c>
      <c r="S363" t="s">
        <v>101</v>
      </c>
      <c r="T363" t="s">
        <v>36</v>
      </c>
      <c r="U363" t="s">
        <v>37</v>
      </c>
      <c r="V363">
        <v>27</v>
      </c>
      <c r="W363" t="s">
        <v>38</v>
      </c>
    </row>
    <row r="364" spans="1:23">
      <c r="A364" t="s">
        <v>23</v>
      </c>
      <c r="B364" t="s">
        <v>24</v>
      </c>
      <c r="C364" t="s">
        <v>25</v>
      </c>
      <c r="D364" t="s">
        <v>39</v>
      </c>
      <c r="E364" t="s">
        <v>40</v>
      </c>
      <c r="F364" t="s">
        <v>28</v>
      </c>
      <c r="G364" t="s">
        <v>29</v>
      </c>
      <c r="I364" t="s">
        <v>43</v>
      </c>
      <c r="J364">
        <v>124.2183905</v>
      </c>
      <c r="K364">
        <v>14</v>
      </c>
      <c r="L364">
        <v>0.69299999999999995</v>
      </c>
      <c r="M364">
        <v>0</v>
      </c>
      <c r="N364">
        <v>0</v>
      </c>
      <c r="O364">
        <v>0</v>
      </c>
      <c r="P364" t="s">
        <v>459</v>
      </c>
      <c r="Q364" t="s">
        <v>460</v>
      </c>
      <c r="R364" t="s">
        <v>100</v>
      </c>
      <c r="S364" t="s">
        <v>101</v>
      </c>
      <c r="T364" t="s">
        <v>36</v>
      </c>
      <c r="U364" t="s">
        <v>37</v>
      </c>
      <c r="V364">
        <v>27</v>
      </c>
      <c r="W364" t="s">
        <v>38</v>
      </c>
    </row>
    <row r="365" spans="1:23">
      <c r="A365" t="s">
        <v>23</v>
      </c>
      <c r="B365" t="s">
        <v>24</v>
      </c>
      <c r="C365" t="s">
        <v>25</v>
      </c>
      <c r="D365" t="s">
        <v>46</v>
      </c>
      <c r="E365" t="s">
        <v>47</v>
      </c>
      <c r="F365" t="s">
        <v>48</v>
      </c>
      <c r="G365" t="s">
        <v>47</v>
      </c>
      <c r="I365" t="s">
        <v>43</v>
      </c>
      <c r="J365">
        <v>1528.151486</v>
      </c>
      <c r="K365">
        <v>251</v>
      </c>
      <c r="L365">
        <v>0.86699999999999999</v>
      </c>
      <c r="M365">
        <v>0</v>
      </c>
      <c r="N365">
        <v>0</v>
      </c>
      <c r="O365">
        <v>0</v>
      </c>
      <c r="P365" t="s">
        <v>459</v>
      </c>
      <c r="Q365" t="s">
        <v>460</v>
      </c>
      <c r="R365" t="s">
        <v>100</v>
      </c>
      <c r="S365" t="s">
        <v>101</v>
      </c>
      <c r="T365" t="s">
        <v>36</v>
      </c>
      <c r="U365" t="s">
        <v>37</v>
      </c>
      <c r="V365">
        <v>27</v>
      </c>
      <c r="W365" t="s">
        <v>38</v>
      </c>
    </row>
    <row r="366" spans="1:23">
      <c r="A366" t="s">
        <v>23</v>
      </c>
      <c r="B366" t="s">
        <v>24</v>
      </c>
      <c r="C366" t="s">
        <v>25</v>
      </c>
      <c r="D366" t="s">
        <v>39</v>
      </c>
      <c r="E366" t="s">
        <v>40</v>
      </c>
      <c r="F366" t="s">
        <v>41</v>
      </c>
      <c r="G366" t="s">
        <v>42</v>
      </c>
      <c r="I366" t="s">
        <v>43</v>
      </c>
      <c r="J366">
        <v>0</v>
      </c>
      <c r="K366">
        <v>0</v>
      </c>
      <c r="L366">
        <v>0</v>
      </c>
      <c r="M366">
        <v>0</v>
      </c>
      <c r="N366">
        <v>0</v>
      </c>
      <c r="O366">
        <v>1</v>
      </c>
      <c r="P366" t="s">
        <v>461</v>
      </c>
      <c r="Q366" t="s">
        <v>462</v>
      </c>
      <c r="R366" t="s">
        <v>158</v>
      </c>
      <c r="S366" t="s">
        <v>159</v>
      </c>
      <c r="T366" t="s">
        <v>36</v>
      </c>
      <c r="U366" t="s">
        <v>37</v>
      </c>
      <c r="V366">
        <v>27</v>
      </c>
      <c r="W366" t="s">
        <v>38</v>
      </c>
    </row>
    <row r="367" spans="1:23">
      <c r="A367" t="s">
        <v>23</v>
      </c>
      <c r="B367" t="s">
        <v>24</v>
      </c>
      <c r="C367" t="s">
        <v>25</v>
      </c>
      <c r="D367" t="s">
        <v>46</v>
      </c>
      <c r="E367" t="s">
        <v>47</v>
      </c>
      <c r="F367" t="s">
        <v>48</v>
      </c>
      <c r="G367" t="s">
        <v>47</v>
      </c>
      <c r="I367" t="s">
        <v>43</v>
      </c>
      <c r="J367">
        <v>655.41040120000002</v>
      </c>
      <c r="K367">
        <v>85</v>
      </c>
      <c r="L367">
        <v>0.85399999999999998</v>
      </c>
      <c r="M367">
        <v>0</v>
      </c>
      <c r="N367">
        <v>0</v>
      </c>
      <c r="O367">
        <v>0</v>
      </c>
      <c r="P367" t="s">
        <v>461</v>
      </c>
      <c r="Q367" t="s">
        <v>462</v>
      </c>
      <c r="R367" t="s">
        <v>158</v>
      </c>
      <c r="S367" t="s">
        <v>159</v>
      </c>
      <c r="T367" t="s">
        <v>36</v>
      </c>
      <c r="U367" t="s">
        <v>37</v>
      </c>
      <c r="V367">
        <v>27</v>
      </c>
      <c r="W367" t="s">
        <v>38</v>
      </c>
    </row>
    <row r="368" spans="1:23">
      <c r="A368" t="s">
        <v>23</v>
      </c>
      <c r="B368" t="s">
        <v>24</v>
      </c>
      <c r="C368" t="s">
        <v>25</v>
      </c>
      <c r="D368" t="s">
        <v>39</v>
      </c>
      <c r="E368" t="s">
        <v>40</v>
      </c>
      <c r="F368" t="s">
        <v>41</v>
      </c>
      <c r="G368" t="s">
        <v>42</v>
      </c>
      <c r="I368" t="s">
        <v>43</v>
      </c>
      <c r="J368">
        <v>0</v>
      </c>
      <c r="K368">
        <v>0</v>
      </c>
      <c r="L368">
        <v>0</v>
      </c>
      <c r="M368">
        <v>0</v>
      </c>
      <c r="N368">
        <v>0</v>
      </c>
      <c r="O368">
        <v>1</v>
      </c>
      <c r="P368" t="s">
        <v>463</v>
      </c>
      <c r="Q368" t="s">
        <v>464</v>
      </c>
      <c r="R368" t="s">
        <v>114</v>
      </c>
      <c r="S368" t="s">
        <v>115</v>
      </c>
      <c r="T368" t="s">
        <v>36</v>
      </c>
      <c r="U368" t="s">
        <v>37</v>
      </c>
      <c r="V368">
        <v>27</v>
      </c>
      <c r="W368" t="s">
        <v>38</v>
      </c>
    </row>
    <row r="369" spans="1:23">
      <c r="A369" t="s">
        <v>23</v>
      </c>
      <c r="B369" t="s">
        <v>24</v>
      </c>
      <c r="C369" t="s">
        <v>25</v>
      </c>
      <c r="D369" t="s">
        <v>39</v>
      </c>
      <c r="E369" t="s">
        <v>40</v>
      </c>
      <c r="F369" t="s">
        <v>44</v>
      </c>
      <c r="G369" t="s">
        <v>45</v>
      </c>
      <c r="I369" t="s">
        <v>43</v>
      </c>
      <c r="J369">
        <v>0</v>
      </c>
      <c r="K369">
        <v>0</v>
      </c>
      <c r="L369">
        <v>0</v>
      </c>
      <c r="M369">
        <v>0</v>
      </c>
      <c r="N369">
        <v>0</v>
      </c>
      <c r="O369">
        <v>1</v>
      </c>
      <c r="P369" t="s">
        <v>465</v>
      </c>
      <c r="Q369" t="s">
        <v>466</v>
      </c>
      <c r="R369" t="s">
        <v>84</v>
      </c>
      <c r="S369" t="s">
        <v>85</v>
      </c>
      <c r="T369" t="s">
        <v>36</v>
      </c>
      <c r="U369" t="s">
        <v>37</v>
      </c>
      <c r="V369">
        <v>27</v>
      </c>
      <c r="W369" t="s">
        <v>38</v>
      </c>
    </row>
    <row r="370" spans="1:23">
      <c r="A370" t="s">
        <v>23</v>
      </c>
      <c r="B370" t="s">
        <v>24</v>
      </c>
      <c r="C370" t="s">
        <v>25</v>
      </c>
      <c r="D370" t="s">
        <v>26</v>
      </c>
      <c r="E370" t="s">
        <v>27</v>
      </c>
      <c r="F370" t="s">
        <v>28</v>
      </c>
      <c r="G370" t="s">
        <v>29</v>
      </c>
      <c r="H370" t="s">
        <v>69</v>
      </c>
      <c r="I370" t="s">
        <v>70</v>
      </c>
      <c r="J370">
        <v>6.181</v>
      </c>
      <c r="K370">
        <v>1</v>
      </c>
      <c r="L370">
        <v>1</v>
      </c>
      <c r="M370">
        <v>0</v>
      </c>
      <c r="N370">
        <v>0</v>
      </c>
      <c r="O370">
        <v>0</v>
      </c>
      <c r="P370" t="s">
        <v>467</v>
      </c>
      <c r="Q370" t="s">
        <v>468</v>
      </c>
      <c r="R370" t="s">
        <v>34</v>
      </c>
      <c r="S370" t="s">
        <v>35</v>
      </c>
      <c r="T370" t="s">
        <v>36</v>
      </c>
      <c r="U370" t="s">
        <v>37</v>
      </c>
      <c r="V370">
        <v>27</v>
      </c>
      <c r="W370" t="s">
        <v>38</v>
      </c>
    </row>
    <row r="371" spans="1:23">
      <c r="A371" t="s">
        <v>23</v>
      </c>
      <c r="B371" t="s">
        <v>24</v>
      </c>
      <c r="C371" t="s">
        <v>25</v>
      </c>
      <c r="D371" t="s">
        <v>26</v>
      </c>
      <c r="E371" t="s">
        <v>27</v>
      </c>
      <c r="F371" t="s">
        <v>28</v>
      </c>
      <c r="G371" t="s">
        <v>29</v>
      </c>
      <c r="H371" t="s">
        <v>148</v>
      </c>
      <c r="I371" t="s">
        <v>149</v>
      </c>
      <c r="J371">
        <v>14.48334302</v>
      </c>
      <c r="K371">
        <v>1</v>
      </c>
      <c r="L371">
        <v>0.98099999999999998</v>
      </c>
      <c r="M371">
        <v>0</v>
      </c>
      <c r="N371">
        <v>0</v>
      </c>
      <c r="O371">
        <v>0</v>
      </c>
      <c r="P371" t="s">
        <v>467</v>
      </c>
      <c r="Q371" t="s">
        <v>468</v>
      </c>
      <c r="R371" t="s">
        <v>34</v>
      </c>
      <c r="S371" t="s">
        <v>35</v>
      </c>
      <c r="T371" t="s">
        <v>36</v>
      </c>
      <c r="U371" t="s">
        <v>37</v>
      </c>
      <c r="V371">
        <v>27</v>
      </c>
      <c r="W371" t="s">
        <v>38</v>
      </c>
    </row>
    <row r="372" spans="1:23">
      <c r="A372" t="s">
        <v>23</v>
      </c>
      <c r="B372" t="s">
        <v>24</v>
      </c>
      <c r="C372" t="s">
        <v>25</v>
      </c>
      <c r="D372" t="s">
        <v>26</v>
      </c>
      <c r="E372" t="s">
        <v>27</v>
      </c>
      <c r="F372" t="s">
        <v>41</v>
      </c>
      <c r="G372" t="s">
        <v>42</v>
      </c>
      <c r="H372" t="s">
        <v>161</v>
      </c>
      <c r="I372" t="s">
        <v>43</v>
      </c>
      <c r="J372">
        <v>4.6790000000000003</v>
      </c>
      <c r="K372">
        <v>1</v>
      </c>
      <c r="L372">
        <v>1</v>
      </c>
      <c r="M372">
        <v>0</v>
      </c>
      <c r="N372">
        <v>0</v>
      </c>
      <c r="O372">
        <v>0</v>
      </c>
      <c r="P372" t="s">
        <v>469</v>
      </c>
      <c r="Q372" t="s">
        <v>470</v>
      </c>
      <c r="R372" t="s">
        <v>132</v>
      </c>
      <c r="S372" t="s">
        <v>133</v>
      </c>
      <c r="T372" t="s">
        <v>36</v>
      </c>
      <c r="U372" t="s">
        <v>37</v>
      </c>
      <c r="V372">
        <v>27</v>
      </c>
      <c r="W372" t="s">
        <v>38</v>
      </c>
    </row>
    <row r="373" spans="1:23">
      <c r="A373" t="s">
        <v>23</v>
      </c>
      <c r="B373" t="s">
        <v>24</v>
      </c>
      <c r="C373" t="s">
        <v>25</v>
      </c>
      <c r="D373" t="s">
        <v>26</v>
      </c>
      <c r="E373" t="s">
        <v>27</v>
      </c>
      <c r="F373" t="s">
        <v>53</v>
      </c>
      <c r="G373" t="s">
        <v>54</v>
      </c>
      <c r="H373" t="s">
        <v>471</v>
      </c>
      <c r="I373" t="s">
        <v>472</v>
      </c>
      <c r="J373">
        <v>192.6145961</v>
      </c>
      <c r="K373">
        <v>1</v>
      </c>
      <c r="L373">
        <v>1</v>
      </c>
      <c r="M373">
        <v>0</v>
      </c>
      <c r="N373">
        <v>0</v>
      </c>
      <c r="O373">
        <v>0</v>
      </c>
      <c r="P373" t="s">
        <v>469</v>
      </c>
      <c r="Q373" t="s">
        <v>470</v>
      </c>
      <c r="R373" t="s">
        <v>132</v>
      </c>
      <c r="S373" t="s">
        <v>133</v>
      </c>
      <c r="T373" t="s">
        <v>36</v>
      </c>
      <c r="U373" t="s">
        <v>37</v>
      </c>
      <c r="V373">
        <v>27</v>
      </c>
      <c r="W373" t="s">
        <v>38</v>
      </c>
    </row>
    <row r="374" spans="1:23">
      <c r="A374" t="s">
        <v>23</v>
      </c>
      <c r="B374" t="s">
        <v>24</v>
      </c>
      <c r="C374" t="s">
        <v>25</v>
      </c>
      <c r="D374" t="s">
        <v>39</v>
      </c>
      <c r="E374" t="s">
        <v>40</v>
      </c>
      <c r="F374" t="s">
        <v>28</v>
      </c>
      <c r="G374" t="s">
        <v>29</v>
      </c>
      <c r="I374" t="s">
        <v>43</v>
      </c>
      <c r="J374">
        <v>171.48417699999999</v>
      </c>
      <c r="K374">
        <v>20</v>
      </c>
      <c r="L374">
        <v>0.79400000000000004</v>
      </c>
      <c r="M374">
        <v>0</v>
      </c>
      <c r="N374">
        <v>0</v>
      </c>
      <c r="O374">
        <v>0</v>
      </c>
      <c r="P374" t="s">
        <v>469</v>
      </c>
      <c r="Q374" t="s">
        <v>470</v>
      </c>
      <c r="R374" t="s">
        <v>132</v>
      </c>
      <c r="S374" t="s">
        <v>133</v>
      </c>
      <c r="T374" t="s">
        <v>36</v>
      </c>
      <c r="U374" t="s">
        <v>37</v>
      </c>
      <c r="V374">
        <v>27</v>
      </c>
      <c r="W374" t="s">
        <v>38</v>
      </c>
    </row>
    <row r="375" spans="1:23">
      <c r="A375" t="s">
        <v>23</v>
      </c>
      <c r="B375" t="s">
        <v>24</v>
      </c>
      <c r="C375" t="s">
        <v>25</v>
      </c>
      <c r="D375" t="s">
        <v>46</v>
      </c>
      <c r="E375" t="s">
        <v>47</v>
      </c>
      <c r="F375" t="s">
        <v>48</v>
      </c>
      <c r="G375" t="s">
        <v>47</v>
      </c>
      <c r="I375" t="s">
        <v>43</v>
      </c>
      <c r="J375">
        <v>2348.0046900000002</v>
      </c>
      <c r="K375">
        <v>357</v>
      </c>
      <c r="L375">
        <v>0.81699999999999995</v>
      </c>
      <c r="M375">
        <v>0</v>
      </c>
      <c r="N375">
        <v>0</v>
      </c>
      <c r="O375">
        <v>0</v>
      </c>
      <c r="P375" t="s">
        <v>469</v>
      </c>
      <c r="Q375" t="s">
        <v>470</v>
      </c>
      <c r="R375" t="s">
        <v>132</v>
      </c>
      <c r="S375" t="s">
        <v>133</v>
      </c>
      <c r="T375" t="s">
        <v>36</v>
      </c>
      <c r="U375" t="s">
        <v>37</v>
      </c>
      <c r="V375">
        <v>27</v>
      </c>
      <c r="W375" t="s">
        <v>38</v>
      </c>
    </row>
    <row r="376" spans="1:23">
      <c r="A376" t="s">
        <v>23</v>
      </c>
      <c r="B376" t="s">
        <v>24</v>
      </c>
      <c r="C376" t="s">
        <v>25</v>
      </c>
      <c r="D376" t="s">
        <v>39</v>
      </c>
      <c r="E376" t="s">
        <v>40</v>
      </c>
      <c r="F376" t="s">
        <v>53</v>
      </c>
      <c r="G376" t="s">
        <v>54</v>
      </c>
      <c r="I376" t="s">
        <v>43</v>
      </c>
      <c r="J376">
        <v>0</v>
      </c>
      <c r="K376">
        <v>0</v>
      </c>
      <c r="L376">
        <v>0</v>
      </c>
      <c r="M376">
        <v>0</v>
      </c>
      <c r="N376">
        <v>0</v>
      </c>
      <c r="O376">
        <v>1</v>
      </c>
      <c r="P376" t="s">
        <v>473</v>
      </c>
      <c r="Q376" t="s">
        <v>474</v>
      </c>
      <c r="R376" t="s">
        <v>158</v>
      </c>
      <c r="S376" t="s">
        <v>159</v>
      </c>
      <c r="T376" t="s">
        <v>36</v>
      </c>
      <c r="U376" t="s">
        <v>37</v>
      </c>
      <c r="V376">
        <v>27</v>
      </c>
      <c r="W376" t="s">
        <v>38</v>
      </c>
    </row>
    <row r="377" spans="1:23">
      <c r="A377" t="s">
        <v>23</v>
      </c>
      <c r="B377" t="s">
        <v>24</v>
      </c>
      <c r="C377" t="s">
        <v>25</v>
      </c>
      <c r="D377" t="s">
        <v>46</v>
      </c>
      <c r="E377" t="s">
        <v>47</v>
      </c>
      <c r="F377" t="s">
        <v>48</v>
      </c>
      <c r="G377" t="s">
        <v>47</v>
      </c>
      <c r="I377" t="s">
        <v>43</v>
      </c>
      <c r="J377">
        <v>441.67039249999999</v>
      </c>
      <c r="K377">
        <v>68</v>
      </c>
      <c r="L377">
        <v>0.79700000000000004</v>
      </c>
      <c r="M377">
        <v>0</v>
      </c>
      <c r="N377">
        <v>0</v>
      </c>
      <c r="O377">
        <v>0</v>
      </c>
      <c r="P377" t="s">
        <v>473</v>
      </c>
      <c r="Q377" t="s">
        <v>474</v>
      </c>
      <c r="R377" t="s">
        <v>158</v>
      </c>
      <c r="S377" t="s">
        <v>159</v>
      </c>
      <c r="T377" t="s">
        <v>36</v>
      </c>
      <c r="U377" t="s">
        <v>37</v>
      </c>
      <c r="V377">
        <v>27</v>
      </c>
      <c r="W377" t="s">
        <v>38</v>
      </c>
    </row>
    <row r="378" spans="1:23">
      <c r="A378" t="s">
        <v>23</v>
      </c>
      <c r="B378" t="s">
        <v>24</v>
      </c>
      <c r="C378" t="s">
        <v>25</v>
      </c>
      <c r="D378" t="s">
        <v>39</v>
      </c>
      <c r="E378" t="s">
        <v>40</v>
      </c>
      <c r="F378" t="s">
        <v>41</v>
      </c>
      <c r="G378" t="s">
        <v>42</v>
      </c>
      <c r="I378" t="s">
        <v>43</v>
      </c>
      <c r="J378">
        <v>0</v>
      </c>
      <c r="K378">
        <v>0</v>
      </c>
      <c r="L378">
        <v>0</v>
      </c>
      <c r="M378">
        <v>0</v>
      </c>
      <c r="N378">
        <v>0</v>
      </c>
      <c r="O378">
        <v>1</v>
      </c>
      <c r="P378" t="s">
        <v>475</v>
      </c>
      <c r="Q378" t="s">
        <v>476</v>
      </c>
      <c r="R378" t="s">
        <v>94</v>
      </c>
      <c r="S378" t="s">
        <v>95</v>
      </c>
      <c r="T378" t="s">
        <v>36</v>
      </c>
      <c r="U378" t="s">
        <v>37</v>
      </c>
      <c r="V378">
        <v>27</v>
      </c>
      <c r="W378" t="s">
        <v>38</v>
      </c>
    </row>
    <row r="379" spans="1:23">
      <c r="A379" t="s">
        <v>23</v>
      </c>
      <c r="B379" t="s">
        <v>24</v>
      </c>
      <c r="C379" t="s">
        <v>25</v>
      </c>
      <c r="D379" t="s">
        <v>46</v>
      </c>
      <c r="E379" t="s">
        <v>47</v>
      </c>
      <c r="F379" t="s">
        <v>48</v>
      </c>
      <c r="G379" t="s">
        <v>47</v>
      </c>
      <c r="I379" t="s">
        <v>43</v>
      </c>
      <c r="J379">
        <v>519.46696429999997</v>
      </c>
      <c r="K379">
        <v>75</v>
      </c>
      <c r="L379">
        <v>0.82699999999999996</v>
      </c>
      <c r="M379">
        <v>0</v>
      </c>
      <c r="N379">
        <v>0</v>
      </c>
      <c r="O379">
        <v>0</v>
      </c>
      <c r="P379" t="s">
        <v>475</v>
      </c>
      <c r="Q379" t="s">
        <v>476</v>
      </c>
      <c r="R379" t="s">
        <v>94</v>
      </c>
      <c r="S379" t="s">
        <v>95</v>
      </c>
      <c r="T379" t="s">
        <v>36</v>
      </c>
      <c r="U379" t="s">
        <v>37</v>
      </c>
      <c r="V379">
        <v>27</v>
      </c>
      <c r="W379" t="s">
        <v>38</v>
      </c>
    </row>
    <row r="380" spans="1:23">
      <c r="A380" t="s">
        <v>23</v>
      </c>
      <c r="B380" t="s">
        <v>24</v>
      </c>
      <c r="C380" t="s">
        <v>25</v>
      </c>
      <c r="D380" t="s">
        <v>26</v>
      </c>
      <c r="E380" t="s">
        <v>27</v>
      </c>
      <c r="F380" t="s">
        <v>28</v>
      </c>
      <c r="G380" t="s">
        <v>29</v>
      </c>
      <c r="H380" t="s">
        <v>69</v>
      </c>
      <c r="I380" t="s">
        <v>70</v>
      </c>
      <c r="J380">
        <v>110.6292449</v>
      </c>
      <c r="K380">
        <v>1</v>
      </c>
      <c r="L380">
        <v>0.91100000000000003</v>
      </c>
      <c r="M380">
        <v>0</v>
      </c>
      <c r="N380">
        <v>0</v>
      </c>
      <c r="O380">
        <v>0</v>
      </c>
      <c r="P380" t="s">
        <v>477</v>
      </c>
      <c r="Q380" t="s">
        <v>478</v>
      </c>
      <c r="R380" t="s">
        <v>34</v>
      </c>
      <c r="S380" t="s">
        <v>35</v>
      </c>
      <c r="T380" t="s">
        <v>36</v>
      </c>
      <c r="U380" t="s">
        <v>37</v>
      </c>
      <c r="V380">
        <v>27</v>
      </c>
      <c r="W380" t="s">
        <v>38</v>
      </c>
    </row>
    <row r="381" spans="1:23">
      <c r="A381" t="s">
        <v>23</v>
      </c>
      <c r="B381" t="s">
        <v>24</v>
      </c>
      <c r="C381" t="s">
        <v>25</v>
      </c>
      <c r="D381" t="s">
        <v>46</v>
      </c>
      <c r="E381" t="s">
        <v>47</v>
      </c>
      <c r="F381" t="s">
        <v>48</v>
      </c>
      <c r="G381" t="s">
        <v>47</v>
      </c>
      <c r="I381" t="s">
        <v>43</v>
      </c>
      <c r="J381">
        <v>308.74884120000002</v>
      </c>
      <c r="K381">
        <v>46</v>
      </c>
      <c r="L381">
        <v>0.81499999999999995</v>
      </c>
      <c r="M381">
        <v>0</v>
      </c>
      <c r="N381">
        <v>0</v>
      </c>
      <c r="O381">
        <v>0</v>
      </c>
      <c r="P381" t="s">
        <v>477</v>
      </c>
      <c r="Q381" t="s">
        <v>478</v>
      </c>
      <c r="R381" t="s">
        <v>34</v>
      </c>
      <c r="S381" t="s">
        <v>35</v>
      </c>
      <c r="T381" t="s">
        <v>36</v>
      </c>
      <c r="U381" t="s">
        <v>37</v>
      </c>
      <c r="V381">
        <v>27</v>
      </c>
      <c r="W381" t="s">
        <v>38</v>
      </c>
    </row>
    <row r="382" spans="1:23">
      <c r="A382" t="s">
        <v>23</v>
      </c>
      <c r="B382" t="s">
        <v>24</v>
      </c>
      <c r="C382" t="s">
        <v>25</v>
      </c>
      <c r="D382" t="s">
        <v>26</v>
      </c>
      <c r="E382" t="s">
        <v>27</v>
      </c>
      <c r="F382" t="s">
        <v>28</v>
      </c>
      <c r="G382" t="s">
        <v>29</v>
      </c>
      <c r="H382" t="s">
        <v>148</v>
      </c>
      <c r="I382" t="s">
        <v>149</v>
      </c>
      <c r="J382">
        <v>349.97816669999997</v>
      </c>
      <c r="K382">
        <v>1</v>
      </c>
      <c r="L382">
        <v>1</v>
      </c>
      <c r="M382">
        <v>0</v>
      </c>
      <c r="N382">
        <v>0</v>
      </c>
      <c r="O382">
        <v>0</v>
      </c>
      <c r="P382" t="s">
        <v>479</v>
      </c>
      <c r="Q382" t="s">
        <v>480</v>
      </c>
      <c r="R382" t="s">
        <v>73</v>
      </c>
      <c r="S382" t="s">
        <v>74</v>
      </c>
      <c r="T382" t="s">
        <v>36</v>
      </c>
      <c r="U382" t="s">
        <v>37</v>
      </c>
      <c r="V382">
        <v>27</v>
      </c>
      <c r="W382" t="s">
        <v>38</v>
      </c>
    </row>
    <row r="383" spans="1:23">
      <c r="A383" t="s">
        <v>23</v>
      </c>
      <c r="B383" t="s">
        <v>24</v>
      </c>
      <c r="C383" t="s">
        <v>25</v>
      </c>
      <c r="D383" t="s">
        <v>26</v>
      </c>
      <c r="E383" t="s">
        <v>27</v>
      </c>
      <c r="F383" t="s">
        <v>28</v>
      </c>
      <c r="G383" t="s">
        <v>29</v>
      </c>
      <c r="H383" t="s">
        <v>281</v>
      </c>
      <c r="I383" t="s">
        <v>282</v>
      </c>
      <c r="J383">
        <v>155.708</v>
      </c>
      <c r="K383">
        <v>1</v>
      </c>
      <c r="L383">
        <v>1</v>
      </c>
      <c r="M383">
        <v>0</v>
      </c>
      <c r="N383">
        <v>0</v>
      </c>
      <c r="O383">
        <v>0</v>
      </c>
      <c r="P383" t="s">
        <v>479</v>
      </c>
      <c r="Q383" t="s">
        <v>480</v>
      </c>
      <c r="R383" t="s">
        <v>73</v>
      </c>
      <c r="S383" t="s">
        <v>74</v>
      </c>
      <c r="T383" t="s">
        <v>36</v>
      </c>
      <c r="U383" t="s">
        <v>37</v>
      </c>
      <c r="V383">
        <v>27</v>
      </c>
      <c r="W383" t="s">
        <v>38</v>
      </c>
    </row>
    <row r="384" spans="1:23">
      <c r="A384" t="s">
        <v>23</v>
      </c>
      <c r="B384" t="s">
        <v>24</v>
      </c>
      <c r="C384" t="s">
        <v>25</v>
      </c>
      <c r="D384" t="s">
        <v>39</v>
      </c>
      <c r="E384" t="s">
        <v>40</v>
      </c>
      <c r="F384" t="s">
        <v>41</v>
      </c>
      <c r="G384" t="s">
        <v>42</v>
      </c>
      <c r="I384" t="s">
        <v>43</v>
      </c>
      <c r="J384">
        <v>0</v>
      </c>
      <c r="K384">
        <v>0</v>
      </c>
      <c r="L384">
        <v>0</v>
      </c>
      <c r="M384">
        <v>0</v>
      </c>
      <c r="N384">
        <v>0</v>
      </c>
      <c r="O384">
        <v>1</v>
      </c>
      <c r="P384" t="s">
        <v>479</v>
      </c>
      <c r="Q384" t="s">
        <v>480</v>
      </c>
      <c r="R384" t="s">
        <v>73</v>
      </c>
      <c r="S384" t="s">
        <v>74</v>
      </c>
      <c r="T384" t="s">
        <v>36</v>
      </c>
      <c r="U384" t="s">
        <v>37</v>
      </c>
      <c r="V384">
        <v>27</v>
      </c>
      <c r="W384" t="s">
        <v>38</v>
      </c>
    </row>
    <row r="385" spans="1:23">
      <c r="A385" t="s">
        <v>23</v>
      </c>
      <c r="B385" t="s">
        <v>24</v>
      </c>
      <c r="C385" t="s">
        <v>25</v>
      </c>
      <c r="D385" t="s">
        <v>46</v>
      </c>
      <c r="E385" t="s">
        <v>47</v>
      </c>
      <c r="F385" t="s">
        <v>48</v>
      </c>
      <c r="G385" t="s">
        <v>47</v>
      </c>
      <c r="I385" t="s">
        <v>43</v>
      </c>
      <c r="J385">
        <v>3209.2162060000001</v>
      </c>
      <c r="K385">
        <v>402</v>
      </c>
      <c r="L385">
        <v>0.80100000000000005</v>
      </c>
      <c r="M385">
        <v>0</v>
      </c>
      <c r="N385">
        <v>0</v>
      </c>
      <c r="O385">
        <v>0</v>
      </c>
      <c r="P385" t="s">
        <v>479</v>
      </c>
      <c r="Q385" t="s">
        <v>480</v>
      </c>
      <c r="R385" t="s">
        <v>73</v>
      </c>
      <c r="S385" t="s">
        <v>74</v>
      </c>
      <c r="T385" t="s">
        <v>36</v>
      </c>
      <c r="U385" t="s">
        <v>37</v>
      </c>
      <c r="V385">
        <v>27</v>
      </c>
      <c r="W385" t="s">
        <v>38</v>
      </c>
    </row>
    <row r="386" spans="1:23">
      <c r="A386" t="s">
        <v>23</v>
      </c>
      <c r="B386" t="s">
        <v>24</v>
      </c>
      <c r="C386" t="s">
        <v>25</v>
      </c>
      <c r="D386" t="s">
        <v>39</v>
      </c>
      <c r="E386" t="s">
        <v>40</v>
      </c>
      <c r="F386" t="s">
        <v>53</v>
      </c>
      <c r="G386" t="s">
        <v>54</v>
      </c>
      <c r="I386" t="s">
        <v>43</v>
      </c>
      <c r="J386">
        <v>0</v>
      </c>
      <c r="K386">
        <v>0</v>
      </c>
      <c r="L386">
        <v>0</v>
      </c>
      <c r="M386">
        <v>0</v>
      </c>
      <c r="N386">
        <v>0</v>
      </c>
      <c r="O386">
        <v>1</v>
      </c>
      <c r="P386" t="s">
        <v>481</v>
      </c>
      <c r="Q386" t="s">
        <v>482</v>
      </c>
      <c r="R386" t="s">
        <v>114</v>
      </c>
      <c r="S386" t="s">
        <v>115</v>
      </c>
      <c r="T386" t="s">
        <v>36</v>
      </c>
      <c r="U386" t="s">
        <v>37</v>
      </c>
      <c r="V386">
        <v>27</v>
      </c>
      <c r="W386" t="s">
        <v>38</v>
      </c>
    </row>
    <row r="387" spans="1:23">
      <c r="A387" t="s">
        <v>23</v>
      </c>
      <c r="B387" t="s">
        <v>24</v>
      </c>
      <c r="C387" t="s">
        <v>25</v>
      </c>
      <c r="D387" t="s">
        <v>39</v>
      </c>
      <c r="E387" t="s">
        <v>40</v>
      </c>
      <c r="F387" t="s">
        <v>28</v>
      </c>
      <c r="G387" t="s">
        <v>29</v>
      </c>
      <c r="I387" t="s">
        <v>43</v>
      </c>
      <c r="J387">
        <v>0</v>
      </c>
      <c r="K387">
        <v>0</v>
      </c>
      <c r="L387">
        <v>0</v>
      </c>
      <c r="M387">
        <v>0</v>
      </c>
      <c r="N387">
        <v>0</v>
      </c>
      <c r="O387">
        <v>1</v>
      </c>
      <c r="P387" t="s">
        <v>481</v>
      </c>
      <c r="Q387" t="s">
        <v>482</v>
      </c>
      <c r="R387" t="s">
        <v>114</v>
      </c>
      <c r="S387" t="s">
        <v>115</v>
      </c>
      <c r="T387" t="s">
        <v>36</v>
      </c>
      <c r="U387" t="s">
        <v>37</v>
      </c>
      <c r="V387">
        <v>27</v>
      </c>
      <c r="W387" t="s">
        <v>38</v>
      </c>
    </row>
    <row r="388" spans="1:23">
      <c r="A388" t="s">
        <v>23</v>
      </c>
      <c r="B388" t="s">
        <v>24</v>
      </c>
      <c r="C388" t="s">
        <v>25</v>
      </c>
      <c r="D388" t="s">
        <v>26</v>
      </c>
      <c r="E388" t="s">
        <v>27</v>
      </c>
      <c r="F388" t="s">
        <v>53</v>
      </c>
      <c r="G388" t="s">
        <v>54</v>
      </c>
      <c r="H388" t="s">
        <v>134</v>
      </c>
      <c r="I388" t="s">
        <v>135</v>
      </c>
      <c r="J388">
        <v>4510.4907430000003</v>
      </c>
      <c r="K388">
        <v>7</v>
      </c>
      <c r="L388">
        <v>1</v>
      </c>
      <c r="M388">
        <v>0</v>
      </c>
      <c r="N388">
        <v>0</v>
      </c>
      <c r="O388">
        <v>0</v>
      </c>
      <c r="P388" t="s">
        <v>483</v>
      </c>
      <c r="Q388" t="s">
        <v>484</v>
      </c>
      <c r="R388" t="s">
        <v>34</v>
      </c>
      <c r="S388" t="s">
        <v>35</v>
      </c>
      <c r="T388" t="s">
        <v>36</v>
      </c>
      <c r="U388" t="s">
        <v>37</v>
      </c>
      <c r="V388">
        <v>27</v>
      </c>
      <c r="W388" t="s">
        <v>38</v>
      </c>
    </row>
    <row r="389" spans="1:23">
      <c r="A389" t="s">
        <v>23</v>
      </c>
      <c r="B389" t="s">
        <v>24</v>
      </c>
      <c r="C389" t="s">
        <v>25</v>
      </c>
      <c r="D389" t="s">
        <v>26</v>
      </c>
      <c r="E389" t="s">
        <v>27</v>
      </c>
      <c r="F389" t="s">
        <v>28</v>
      </c>
      <c r="G389" t="s">
        <v>29</v>
      </c>
      <c r="H389" t="s">
        <v>485</v>
      </c>
      <c r="I389" t="s">
        <v>486</v>
      </c>
      <c r="J389">
        <v>20.85630214</v>
      </c>
      <c r="K389">
        <v>1</v>
      </c>
      <c r="L389">
        <v>1</v>
      </c>
      <c r="M389">
        <v>0</v>
      </c>
      <c r="N389">
        <v>0</v>
      </c>
      <c r="O389">
        <v>0</v>
      </c>
      <c r="P389" t="s">
        <v>483</v>
      </c>
      <c r="Q389" t="s">
        <v>484</v>
      </c>
      <c r="R389" t="s">
        <v>34</v>
      </c>
      <c r="S389" t="s">
        <v>35</v>
      </c>
      <c r="T389" t="s">
        <v>36</v>
      </c>
      <c r="U389" t="s">
        <v>37</v>
      </c>
      <c r="V389">
        <v>27</v>
      </c>
      <c r="W389" t="s">
        <v>38</v>
      </c>
    </row>
    <row r="390" spans="1:23">
      <c r="A390" t="s">
        <v>23</v>
      </c>
      <c r="B390" t="s">
        <v>24</v>
      </c>
      <c r="C390" t="s">
        <v>25</v>
      </c>
      <c r="D390" t="s">
        <v>46</v>
      </c>
      <c r="E390" t="s">
        <v>47</v>
      </c>
      <c r="F390" t="s">
        <v>48</v>
      </c>
      <c r="G390" t="s">
        <v>47</v>
      </c>
      <c r="I390" t="s">
        <v>43</v>
      </c>
      <c r="J390">
        <v>1796.3041559999999</v>
      </c>
      <c r="K390">
        <v>325</v>
      </c>
      <c r="L390">
        <v>0.82499999999999996</v>
      </c>
      <c r="M390">
        <v>0</v>
      </c>
      <c r="N390">
        <v>0</v>
      </c>
      <c r="O390">
        <v>0</v>
      </c>
      <c r="P390" t="s">
        <v>483</v>
      </c>
      <c r="Q390" t="s">
        <v>484</v>
      </c>
      <c r="R390" t="s">
        <v>34</v>
      </c>
      <c r="S390" t="s">
        <v>35</v>
      </c>
      <c r="T390" t="s">
        <v>36</v>
      </c>
      <c r="U390" t="s">
        <v>37</v>
      </c>
      <c r="V390">
        <v>27</v>
      </c>
      <c r="W390" t="s">
        <v>38</v>
      </c>
    </row>
    <row r="391" spans="1:23">
      <c r="A391" t="s">
        <v>23</v>
      </c>
      <c r="B391" t="s">
        <v>24</v>
      </c>
      <c r="C391" t="s">
        <v>25</v>
      </c>
      <c r="D391" t="s">
        <v>26</v>
      </c>
      <c r="E391" t="s">
        <v>27</v>
      </c>
      <c r="F391" t="s">
        <v>53</v>
      </c>
      <c r="G391" t="s">
        <v>54</v>
      </c>
      <c r="H391" t="s">
        <v>55</v>
      </c>
      <c r="I391" t="s">
        <v>56</v>
      </c>
      <c r="J391">
        <v>90.166345250000006</v>
      </c>
      <c r="K391">
        <v>1</v>
      </c>
      <c r="L391">
        <v>0.9</v>
      </c>
      <c r="M391">
        <v>0</v>
      </c>
      <c r="N391">
        <v>0</v>
      </c>
      <c r="O391">
        <v>0</v>
      </c>
      <c r="P391" t="s">
        <v>487</v>
      </c>
      <c r="Q391" t="s">
        <v>488</v>
      </c>
      <c r="R391" t="s">
        <v>114</v>
      </c>
      <c r="S391" t="s">
        <v>115</v>
      </c>
      <c r="T391" t="s">
        <v>36</v>
      </c>
      <c r="U391" t="s">
        <v>37</v>
      </c>
      <c r="V391">
        <v>27</v>
      </c>
      <c r="W391" t="s">
        <v>38</v>
      </c>
    </row>
    <row r="392" spans="1:23">
      <c r="A392" t="s">
        <v>23</v>
      </c>
      <c r="B392" t="s">
        <v>24</v>
      </c>
      <c r="C392" t="s">
        <v>25</v>
      </c>
      <c r="D392" t="s">
        <v>39</v>
      </c>
      <c r="E392" t="s">
        <v>40</v>
      </c>
      <c r="F392" t="s">
        <v>41</v>
      </c>
      <c r="G392" t="s">
        <v>42</v>
      </c>
      <c r="I392" t="s">
        <v>43</v>
      </c>
      <c r="J392">
        <v>0</v>
      </c>
      <c r="K392">
        <v>0</v>
      </c>
      <c r="L392">
        <v>0</v>
      </c>
      <c r="M392">
        <v>0</v>
      </c>
      <c r="N392">
        <v>0</v>
      </c>
      <c r="O392">
        <v>1</v>
      </c>
      <c r="P392" t="s">
        <v>489</v>
      </c>
      <c r="Q392" t="s">
        <v>490</v>
      </c>
      <c r="R392" t="s">
        <v>100</v>
      </c>
      <c r="S392" t="s">
        <v>101</v>
      </c>
      <c r="T392" t="s">
        <v>36</v>
      </c>
      <c r="U392" t="s">
        <v>37</v>
      </c>
      <c r="V392">
        <v>27</v>
      </c>
      <c r="W392" t="s">
        <v>38</v>
      </c>
    </row>
    <row r="393" spans="1:23">
      <c r="A393" t="s">
        <v>23</v>
      </c>
      <c r="B393" t="s">
        <v>24</v>
      </c>
      <c r="C393" t="s">
        <v>25</v>
      </c>
      <c r="D393" t="s">
        <v>26</v>
      </c>
      <c r="E393" t="s">
        <v>27</v>
      </c>
      <c r="F393" t="s">
        <v>28</v>
      </c>
      <c r="G393" t="s">
        <v>29</v>
      </c>
      <c r="H393" t="s">
        <v>86</v>
      </c>
      <c r="I393" t="s">
        <v>87</v>
      </c>
      <c r="J393">
        <v>55.203248139999999</v>
      </c>
      <c r="K393">
        <v>1</v>
      </c>
      <c r="L393">
        <v>0.85699999999999998</v>
      </c>
      <c r="M393">
        <v>0</v>
      </c>
      <c r="N393">
        <v>0</v>
      </c>
      <c r="O393">
        <v>0</v>
      </c>
      <c r="P393" t="s">
        <v>491</v>
      </c>
      <c r="Q393" t="s">
        <v>492</v>
      </c>
      <c r="R393" t="s">
        <v>34</v>
      </c>
      <c r="S393" t="s">
        <v>35</v>
      </c>
      <c r="T393" t="s">
        <v>36</v>
      </c>
      <c r="U393" t="s">
        <v>37</v>
      </c>
      <c r="V393">
        <v>27</v>
      </c>
      <c r="W393" t="s">
        <v>38</v>
      </c>
    </row>
    <row r="394" spans="1:23">
      <c r="A394" t="s">
        <v>23</v>
      </c>
      <c r="B394" t="s">
        <v>24</v>
      </c>
      <c r="C394" t="s">
        <v>25</v>
      </c>
      <c r="D394" t="s">
        <v>46</v>
      </c>
      <c r="E394" t="s">
        <v>47</v>
      </c>
      <c r="F394" t="s">
        <v>48</v>
      </c>
      <c r="G394" t="s">
        <v>47</v>
      </c>
      <c r="I394" t="s">
        <v>43</v>
      </c>
      <c r="J394">
        <v>2207.9916480000002</v>
      </c>
      <c r="K394">
        <v>358</v>
      </c>
      <c r="L394">
        <v>0.85399999999999998</v>
      </c>
      <c r="M394">
        <v>0</v>
      </c>
      <c r="N394">
        <v>0</v>
      </c>
      <c r="O394">
        <v>0</v>
      </c>
      <c r="P394" t="s">
        <v>491</v>
      </c>
      <c r="Q394" t="s">
        <v>492</v>
      </c>
      <c r="R394" t="s">
        <v>34</v>
      </c>
      <c r="S394" t="s">
        <v>35</v>
      </c>
      <c r="T394" t="s">
        <v>36</v>
      </c>
      <c r="U394" t="s">
        <v>37</v>
      </c>
      <c r="V394">
        <v>27</v>
      </c>
      <c r="W394" t="s">
        <v>38</v>
      </c>
    </row>
    <row r="395" spans="1:23">
      <c r="A395" t="s">
        <v>23</v>
      </c>
      <c r="B395" t="s">
        <v>24</v>
      </c>
      <c r="C395" t="s">
        <v>25</v>
      </c>
      <c r="D395" t="s">
        <v>26</v>
      </c>
      <c r="E395" t="s">
        <v>27</v>
      </c>
      <c r="F395" t="s">
        <v>28</v>
      </c>
      <c r="G395" t="s">
        <v>29</v>
      </c>
      <c r="H395" t="s">
        <v>86</v>
      </c>
      <c r="I395" t="s">
        <v>87</v>
      </c>
      <c r="J395">
        <v>23.743927119999999</v>
      </c>
      <c r="K395">
        <v>1</v>
      </c>
      <c r="L395">
        <v>0.90700000000000003</v>
      </c>
      <c r="M395">
        <v>0</v>
      </c>
      <c r="N395">
        <v>0</v>
      </c>
      <c r="O395">
        <v>0</v>
      </c>
      <c r="P395" t="s">
        <v>493</v>
      </c>
      <c r="Q395" t="s">
        <v>494</v>
      </c>
      <c r="R395" t="s">
        <v>59</v>
      </c>
      <c r="S395" t="s">
        <v>60</v>
      </c>
      <c r="T395" t="s">
        <v>36</v>
      </c>
      <c r="U395" t="s">
        <v>37</v>
      </c>
      <c r="V395">
        <v>27</v>
      </c>
      <c r="W395" t="s">
        <v>38</v>
      </c>
    </row>
    <row r="396" spans="1:23">
      <c r="A396" t="s">
        <v>23</v>
      </c>
      <c r="B396" t="s">
        <v>24</v>
      </c>
      <c r="C396" t="s">
        <v>25</v>
      </c>
      <c r="D396" t="s">
        <v>39</v>
      </c>
      <c r="E396" t="s">
        <v>40</v>
      </c>
      <c r="F396" t="s">
        <v>41</v>
      </c>
      <c r="G396" t="s">
        <v>42</v>
      </c>
      <c r="I396" t="s">
        <v>43</v>
      </c>
      <c r="J396">
        <v>0</v>
      </c>
      <c r="K396">
        <v>0</v>
      </c>
      <c r="L396">
        <v>0</v>
      </c>
      <c r="M396">
        <v>0</v>
      </c>
      <c r="N396">
        <v>0</v>
      </c>
      <c r="O396">
        <v>1</v>
      </c>
      <c r="P396" t="s">
        <v>493</v>
      </c>
      <c r="Q396" t="s">
        <v>494</v>
      </c>
      <c r="R396" t="s">
        <v>59</v>
      </c>
      <c r="S396" t="s">
        <v>60</v>
      </c>
      <c r="T396" t="s">
        <v>36</v>
      </c>
      <c r="U396" t="s">
        <v>37</v>
      </c>
      <c r="V396">
        <v>27</v>
      </c>
      <c r="W396" t="s">
        <v>38</v>
      </c>
    </row>
    <row r="397" spans="1:23">
      <c r="A397" t="s">
        <v>23</v>
      </c>
      <c r="B397" t="s">
        <v>24</v>
      </c>
      <c r="C397" t="s">
        <v>25</v>
      </c>
      <c r="D397" t="s">
        <v>39</v>
      </c>
      <c r="E397" t="s">
        <v>40</v>
      </c>
      <c r="F397" t="s">
        <v>44</v>
      </c>
      <c r="G397" t="s">
        <v>45</v>
      </c>
      <c r="I397" t="s">
        <v>43</v>
      </c>
      <c r="J397">
        <v>0</v>
      </c>
      <c r="K397">
        <v>0</v>
      </c>
      <c r="L397">
        <v>0</v>
      </c>
      <c r="M397">
        <v>0</v>
      </c>
      <c r="N397">
        <v>0</v>
      </c>
      <c r="O397">
        <v>1</v>
      </c>
      <c r="P397" t="s">
        <v>495</v>
      </c>
      <c r="Q397" t="s">
        <v>496</v>
      </c>
      <c r="R397" t="s">
        <v>100</v>
      </c>
      <c r="S397" t="s">
        <v>101</v>
      </c>
      <c r="T397" t="s">
        <v>36</v>
      </c>
      <c r="U397" t="s">
        <v>37</v>
      </c>
      <c r="V397">
        <v>27</v>
      </c>
      <c r="W397" t="s">
        <v>38</v>
      </c>
    </row>
    <row r="398" spans="1:23">
      <c r="A398" t="s">
        <v>23</v>
      </c>
      <c r="B398" t="s">
        <v>24</v>
      </c>
      <c r="C398" t="s">
        <v>25</v>
      </c>
      <c r="D398" t="s">
        <v>46</v>
      </c>
      <c r="E398" t="s">
        <v>47</v>
      </c>
      <c r="F398" t="s">
        <v>48</v>
      </c>
      <c r="G398" t="s">
        <v>47</v>
      </c>
      <c r="I398" t="s">
        <v>43</v>
      </c>
      <c r="J398">
        <v>1284.656403</v>
      </c>
      <c r="K398">
        <v>167</v>
      </c>
      <c r="L398">
        <v>0.83899999999999997</v>
      </c>
      <c r="M398">
        <v>0</v>
      </c>
      <c r="N398">
        <v>0</v>
      </c>
      <c r="O398">
        <v>0</v>
      </c>
      <c r="P398" t="s">
        <v>495</v>
      </c>
      <c r="Q398" t="s">
        <v>496</v>
      </c>
      <c r="R398" t="s">
        <v>100</v>
      </c>
      <c r="S398" t="s">
        <v>101</v>
      </c>
      <c r="T398" t="s">
        <v>36</v>
      </c>
      <c r="U398" t="s">
        <v>37</v>
      </c>
      <c r="V398">
        <v>27</v>
      </c>
      <c r="W398" t="s">
        <v>38</v>
      </c>
    </row>
    <row r="399" spans="1:23">
      <c r="A399" t="s">
        <v>23</v>
      </c>
      <c r="B399" t="s">
        <v>24</v>
      </c>
      <c r="C399" t="s">
        <v>25</v>
      </c>
      <c r="D399" t="s">
        <v>26</v>
      </c>
      <c r="E399" t="s">
        <v>27</v>
      </c>
      <c r="F399" t="s">
        <v>28</v>
      </c>
      <c r="G399" t="s">
        <v>29</v>
      </c>
      <c r="H399" t="s">
        <v>148</v>
      </c>
      <c r="I399" t="s">
        <v>149</v>
      </c>
      <c r="J399">
        <v>18.521390220000001</v>
      </c>
      <c r="K399">
        <v>1</v>
      </c>
      <c r="L399">
        <v>0.90500000000000003</v>
      </c>
      <c r="M399">
        <v>0</v>
      </c>
      <c r="N399">
        <v>0</v>
      </c>
      <c r="O399">
        <v>0</v>
      </c>
      <c r="P399" t="s">
        <v>497</v>
      </c>
      <c r="Q399" t="s">
        <v>498</v>
      </c>
      <c r="R399" t="s">
        <v>34</v>
      </c>
      <c r="S399" t="s">
        <v>35</v>
      </c>
      <c r="T399" t="s">
        <v>36</v>
      </c>
      <c r="U399" t="s">
        <v>37</v>
      </c>
      <c r="V399">
        <v>27</v>
      </c>
      <c r="W399" t="s">
        <v>38</v>
      </c>
    </row>
    <row r="400" spans="1:23">
      <c r="A400" t="s">
        <v>23</v>
      </c>
      <c r="B400" t="s">
        <v>24</v>
      </c>
      <c r="C400" t="s">
        <v>25</v>
      </c>
      <c r="D400" t="s">
        <v>46</v>
      </c>
      <c r="E400" t="s">
        <v>47</v>
      </c>
      <c r="F400" t="s">
        <v>48</v>
      </c>
      <c r="G400" t="s">
        <v>47</v>
      </c>
      <c r="I400" t="s">
        <v>43</v>
      </c>
      <c r="J400">
        <v>1041.786032</v>
      </c>
      <c r="K400">
        <v>157</v>
      </c>
      <c r="L400">
        <v>0.78100000000000003</v>
      </c>
      <c r="M400">
        <v>0</v>
      </c>
      <c r="N400">
        <v>0</v>
      </c>
      <c r="O400">
        <v>0</v>
      </c>
      <c r="P400" t="s">
        <v>499</v>
      </c>
      <c r="Q400" t="s">
        <v>500</v>
      </c>
      <c r="R400" t="s">
        <v>100</v>
      </c>
      <c r="S400" t="s">
        <v>101</v>
      </c>
      <c r="T400" t="s">
        <v>36</v>
      </c>
      <c r="U400" t="s">
        <v>37</v>
      </c>
      <c r="V400">
        <v>27</v>
      </c>
      <c r="W400" t="s">
        <v>38</v>
      </c>
    </row>
    <row r="401" spans="1:23">
      <c r="A401" t="s">
        <v>23</v>
      </c>
      <c r="B401" t="s">
        <v>24</v>
      </c>
      <c r="C401" t="s">
        <v>25</v>
      </c>
      <c r="D401" t="s">
        <v>26</v>
      </c>
      <c r="E401" t="s">
        <v>27</v>
      </c>
      <c r="F401" t="s">
        <v>53</v>
      </c>
      <c r="G401" t="s">
        <v>54</v>
      </c>
      <c r="H401" t="s">
        <v>225</v>
      </c>
      <c r="I401" t="s">
        <v>226</v>
      </c>
      <c r="J401">
        <v>77.651933749999998</v>
      </c>
      <c r="K401">
        <v>1</v>
      </c>
      <c r="L401">
        <v>0.93200000000000005</v>
      </c>
      <c r="M401">
        <v>0</v>
      </c>
      <c r="N401">
        <v>0</v>
      </c>
      <c r="O401">
        <v>0</v>
      </c>
      <c r="P401" t="s">
        <v>501</v>
      </c>
      <c r="Q401" t="s">
        <v>502</v>
      </c>
      <c r="R401" t="s">
        <v>100</v>
      </c>
      <c r="S401" t="s">
        <v>101</v>
      </c>
      <c r="T401" t="s">
        <v>36</v>
      </c>
      <c r="U401" t="s">
        <v>37</v>
      </c>
      <c r="V401">
        <v>27</v>
      </c>
      <c r="W401" t="s">
        <v>38</v>
      </c>
    </row>
    <row r="402" spans="1:23">
      <c r="A402" t="s">
        <v>23</v>
      </c>
      <c r="B402" t="s">
        <v>24</v>
      </c>
      <c r="C402" t="s">
        <v>25</v>
      </c>
      <c r="D402" t="s">
        <v>26</v>
      </c>
      <c r="E402" t="s">
        <v>27</v>
      </c>
      <c r="F402" t="s">
        <v>28</v>
      </c>
      <c r="G402" t="s">
        <v>29</v>
      </c>
      <c r="H402" t="s">
        <v>285</v>
      </c>
      <c r="I402" t="s">
        <v>286</v>
      </c>
      <c r="J402">
        <v>246.74961099999999</v>
      </c>
      <c r="K402">
        <v>1</v>
      </c>
      <c r="L402">
        <v>0.84799999999999998</v>
      </c>
      <c r="M402">
        <v>0</v>
      </c>
      <c r="N402">
        <v>0</v>
      </c>
      <c r="O402">
        <v>0</v>
      </c>
      <c r="P402" t="s">
        <v>501</v>
      </c>
      <c r="Q402" t="s">
        <v>502</v>
      </c>
      <c r="R402" t="s">
        <v>100</v>
      </c>
      <c r="S402" t="s">
        <v>101</v>
      </c>
      <c r="T402" t="s">
        <v>36</v>
      </c>
      <c r="U402" t="s">
        <v>37</v>
      </c>
      <c r="V402">
        <v>27</v>
      </c>
      <c r="W402" t="s">
        <v>38</v>
      </c>
    </row>
    <row r="403" spans="1:23">
      <c r="A403" t="s">
        <v>23</v>
      </c>
      <c r="B403" t="s">
        <v>24</v>
      </c>
      <c r="C403" t="s">
        <v>25</v>
      </c>
      <c r="D403" t="s">
        <v>39</v>
      </c>
      <c r="E403" t="s">
        <v>40</v>
      </c>
      <c r="F403" t="s">
        <v>28</v>
      </c>
      <c r="G403" t="s">
        <v>29</v>
      </c>
      <c r="I403" t="s">
        <v>43</v>
      </c>
      <c r="J403">
        <v>0</v>
      </c>
      <c r="K403">
        <v>0</v>
      </c>
      <c r="L403">
        <v>0</v>
      </c>
      <c r="M403">
        <v>0</v>
      </c>
      <c r="N403">
        <v>0</v>
      </c>
      <c r="O403">
        <v>1</v>
      </c>
      <c r="P403" t="s">
        <v>503</v>
      </c>
      <c r="Q403" t="s">
        <v>504</v>
      </c>
      <c r="R403" t="s">
        <v>90</v>
      </c>
      <c r="S403" t="s">
        <v>91</v>
      </c>
      <c r="T403" t="s">
        <v>36</v>
      </c>
      <c r="U403" t="s">
        <v>37</v>
      </c>
      <c r="V403">
        <v>27</v>
      </c>
      <c r="W403" t="s">
        <v>38</v>
      </c>
    </row>
    <row r="404" spans="1:23">
      <c r="A404" t="s">
        <v>23</v>
      </c>
      <c r="B404" t="s">
        <v>24</v>
      </c>
      <c r="C404" t="s">
        <v>25</v>
      </c>
      <c r="D404" t="s">
        <v>46</v>
      </c>
      <c r="E404" t="s">
        <v>47</v>
      </c>
      <c r="F404" t="s">
        <v>48</v>
      </c>
      <c r="G404" t="s">
        <v>47</v>
      </c>
      <c r="I404" t="s">
        <v>43</v>
      </c>
      <c r="J404">
        <v>129.45855119999999</v>
      </c>
      <c r="K404">
        <v>25</v>
      </c>
      <c r="L404">
        <v>0.89300000000000002</v>
      </c>
      <c r="M404">
        <v>0</v>
      </c>
      <c r="N404">
        <v>0</v>
      </c>
      <c r="O404">
        <v>0</v>
      </c>
      <c r="P404" t="s">
        <v>503</v>
      </c>
      <c r="Q404" t="s">
        <v>504</v>
      </c>
      <c r="R404" t="s">
        <v>90</v>
      </c>
      <c r="S404" t="s">
        <v>91</v>
      </c>
      <c r="T404" t="s">
        <v>36</v>
      </c>
      <c r="U404" t="s">
        <v>37</v>
      </c>
      <c r="V404">
        <v>27</v>
      </c>
      <c r="W404" t="s">
        <v>38</v>
      </c>
    </row>
    <row r="405" spans="1:23">
      <c r="A405" t="s">
        <v>23</v>
      </c>
      <c r="B405" t="s">
        <v>24</v>
      </c>
      <c r="C405" t="s">
        <v>25</v>
      </c>
      <c r="D405" t="s">
        <v>39</v>
      </c>
      <c r="E405" t="s">
        <v>40</v>
      </c>
      <c r="F405" t="s">
        <v>28</v>
      </c>
      <c r="G405" t="s">
        <v>29</v>
      </c>
      <c r="I405" t="s">
        <v>43</v>
      </c>
      <c r="J405">
        <v>61.578732199999997</v>
      </c>
      <c r="K405">
        <v>7</v>
      </c>
      <c r="L405">
        <v>0.94</v>
      </c>
      <c r="M405">
        <v>0</v>
      </c>
      <c r="N405">
        <v>0</v>
      </c>
      <c r="O405">
        <v>0</v>
      </c>
      <c r="P405" t="s">
        <v>505</v>
      </c>
      <c r="Q405" t="s">
        <v>506</v>
      </c>
      <c r="R405" t="s">
        <v>84</v>
      </c>
      <c r="S405" t="s">
        <v>85</v>
      </c>
      <c r="T405" t="s">
        <v>36</v>
      </c>
      <c r="U405" t="s">
        <v>37</v>
      </c>
      <c r="V405">
        <v>27</v>
      </c>
      <c r="W405" t="s">
        <v>38</v>
      </c>
    </row>
    <row r="406" spans="1:23">
      <c r="A406" t="s">
        <v>23</v>
      </c>
      <c r="B406" t="s">
        <v>24</v>
      </c>
      <c r="C406" t="s">
        <v>25</v>
      </c>
      <c r="D406" t="s">
        <v>39</v>
      </c>
      <c r="E406" t="s">
        <v>40</v>
      </c>
      <c r="F406" t="s">
        <v>41</v>
      </c>
      <c r="G406" t="s">
        <v>42</v>
      </c>
      <c r="I406" t="s">
        <v>43</v>
      </c>
      <c r="J406">
        <v>0</v>
      </c>
      <c r="K406">
        <v>0</v>
      </c>
      <c r="L406">
        <v>0</v>
      </c>
      <c r="M406">
        <v>0</v>
      </c>
      <c r="N406">
        <v>0</v>
      </c>
      <c r="O406">
        <v>1</v>
      </c>
      <c r="P406" t="s">
        <v>507</v>
      </c>
      <c r="Q406" t="s">
        <v>508</v>
      </c>
      <c r="R406" t="s">
        <v>84</v>
      </c>
      <c r="S406" t="s">
        <v>85</v>
      </c>
      <c r="T406" t="s">
        <v>36</v>
      </c>
      <c r="U406" t="s">
        <v>37</v>
      </c>
      <c r="V406">
        <v>27</v>
      </c>
      <c r="W406" t="s">
        <v>38</v>
      </c>
    </row>
    <row r="407" spans="1:23">
      <c r="A407" t="s">
        <v>23</v>
      </c>
      <c r="B407" t="s">
        <v>24</v>
      </c>
      <c r="C407" t="s">
        <v>25</v>
      </c>
      <c r="D407" t="s">
        <v>39</v>
      </c>
      <c r="E407" t="s">
        <v>40</v>
      </c>
      <c r="F407" t="s">
        <v>28</v>
      </c>
      <c r="G407" t="s">
        <v>29</v>
      </c>
      <c r="I407" t="s">
        <v>43</v>
      </c>
      <c r="J407">
        <v>183.16834470000001</v>
      </c>
      <c r="K407">
        <v>15</v>
      </c>
      <c r="L407">
        <v>0.94499999999999995</v>
      </c>
      <c r="M407">
        <v>0</v>
      </c>
      <c r="N407">
        <v>0</v>
      </c>
      <c r="O407">
        <v>0</v>
      </c>
      <c r="P407" t="s">
        <v>507</v>
      </c>
      <c r="Q407" t="s">
        <v>508</v>
      </c>
      <c r="R407" t="s">
        <v>84</v>
      </c>
      <c r="S407" t="s">
        <v>85</v>
      </c>
      <c r="T407" t="s">
        <v>36</v>
      </c>
      <c r="U407" t="s">
        <v>37</v>
      </c>
      <c r="V407">
        <v>27</v>
      </c>
      <c r="W407" t="s">
        <v>38</v>
      </c>
    </row>
    <row r="408" spans="1:23">
      <c r="A408" t="s">
        <v>23</v>
      </c>
      <c r="B408" t="s">
        <v>24</v>
      </c>
      <c r="C408" t="s">
        <v>25</v>
      </c>
      <c r="D408" t="s">
        <v>26</v>
      </c>
      <c r="E408" t="s">
        <v>27</v>
      </c>
      <c r="F408" t="s">
        <v>53</v>
      </c>
      <c r="G408" t="s">
        <v>54</v>
      </c>
      <c r="H408" t="s">
        <v>417</v>
      </c>
      <c r="I408" t="s">
        <v>418</v>
      </c>
      <c r="J408">
        <v>207.69299330000001</v>
      </c>
      <c r="K408">
        <v>1</v>
      </c>
      <c r="L408">
        <v>0.998</v>
      </c>
      <c r="M408">
        <v>0</v>
      </c>
      <c r="N408">
        <v>0</v>
      </c>
      <c r="O408">
        <v>0</v>
      </c>
      <c r="P408" t="s">
        <v>509</v>
      </c>
      <c r="Q408" t="s">
        <v>510</v>
      </c>
      <c r="R408" t="s">
        <v>34</v>
      </c>
      <c r="S408" t="s">
        <v>35</v>
      </c>
      <c r="T408" t="s">
        <v>36</v>
      </c>
      <c r="U408" t="s">
        <v>37</v>
      </c>
      <c r="V408">
        <v>27</v>
      </c>
      <c r="W408" t="s">
        <v>38</v>
      </c>
    </row>
    <row r="409" spans="1:23">
      <c r="A409" t="s">
        <v>23</v>
      </c>
      <c r="B409" t="s">
        <v>24</v>
      </c>
      <c r="C409" t="s">
        <v>25</v>
      </c>
      <c r="D409" t="s">
        <v>26</v>
      </c>
      <c r="E409" t="s">
        <v>27</v>
      </c>
      <c r="F409" t="s">
        <v>53</v>
      </c>
      <c r="G409" t="s">
        <v>54</v>
      </c>
      <c r="H409" t="s">
        <v>106</v>
      </c>
      <c r="I409" t="s">
        <v>107</v>
      </c>
      <c r="J409">
        <v>160.07641039999999</v>
      </c>
      <c r="K409">
        <v>1</v>
      </c>
      <c r="L409">
        <v>0.92800000000000005</v>
      </c>
      <c r="M409">
        <v>0</v>
      </c>
      <c r="N409">
        <v>0</v>
      </c>
      <c r="O409">
        <v>0</v>
      </c>
      <c r="P409" t="s">
        <v>509</v>
      </c>
      <c r="Q409" t="s">
        <v>510</v>
      </c>
      <c r="R409" t="s">
        <v>34</v>
      </c>
      <c r="S409" t="s">
        <v>35</v>
      </c>
      <c r="T409" t="s">
        <v>36</v>
      </c>
      <c r="U409" t="s">
        <v>37</v>
      </c>
      <c r="V409">
        <v>27</v>
      </c>
      <c r="W409" t="s">
        <v>38</v>
      </c>
    </row>
    <row r="410" spans="1:23">
      <c r="A410" t="s">
        <v>23</v>
      </c>
      <c r="B410" t="s">
        <v>24</v>
      </c>
      <c r="C410" t="s">
        <v>25</v>
      </c>
      <c r="D410" t="s">
        <v>26</v>
      </c>
      <c r="E410" t="s">
        <v>27</v>
      </c>
      <c r="F410" t="s">
        <v>28</v>
      </c>
      <c r="G410" t="s">
        <v>29</v>
      </c>
      <c r="H410" t="s">
        <v>369</v>
      </c>
      <c r="I410" t="s">
        <v>370</v>
      </c>
      <c r="J410">
        <v>66.979063379999999</v>
      </c>
      <c r="K410">
        <v>1</v>
      </c>
      <c r="L410">
        <v>0.94799999999999995</v>
      </c>
      <c r="M410">
        <v>0</v>
      </c>
      <c r="N410">
        <v>0</v>
      </c>
      <c r="O410">
        <v>0</v>
      </c>
      <c r="P410" t="s">
        <v>509</v>
      </c>
      <c r="Q410" t="s">
        <v>510</v>
      </c>
      <c r="R410" t="s">
        <v>34</v>
      </c>
      <c r="S410" t="s">
        <v>35</v>
      </c>
      <c r="T410" t="s">
        <v>36</v>
      </c>
      <c r="U410" t="s">
        <v>37</v>
      </c>
      <c r="V410">
        <v>27</v>
      </c>
      <c r="W410" t="s">
        <v>38</v>
      </c>
    </row>
    <row r="411" spans="1:23">
      <c r="A411" t="s">
        <v>23</v>
      </c>
      <c r="B411" t="s">
        <v>24</v>
      </c>
      <c r="C411" t="s">
        <v>25</v>
      </c>
      <c r="D411" t="s">
        <v>39</v>
      </c>
      <c r="E411" t="s">
        <v>40</v>
      </c>
      <c r="F411" t="s">
        <v>41</v>
      </c>
      <c r="G411" t="s">
        <v>42</v>
      </c>
      <c r="I411" t="s">
        <v>43</v>
      </c>
      <c r="J411">
        <v>88.674391259999993</v>
      </c>
      <c r="K411">
        <v>11</v>
      </c>
      <c r="L411">
        <v>0.84399999999999997</v>
      </c>
      <c r="M411">
        <v>0</v>
      </c>
      <c r="N411">
        <v>0</v>
      </c>
      <c r="O411">
        <v>0</v>
      </c>
      <c r="P411" t="s">
        <v>509</v>
      </c>
      <c r="Q411" t="s">
        <v>510</v>
      </c>
      <c r="R411" t="s">
        <v>34</v>
      </c>
      <c r="S411" t="s">
        <v>35</v>
      </c>
      <c r="T411" t="s">
        <v>36</v>
      </c>
      <c r="U411" t="s">
        <v>37</v>
      </c>
      <c r="V411">
        <v>27</v>
      </c>
      <c r="W411" t="s">
        <v>38</v>
      </c>
    </row>
    <row r="412" spans="1:23">
      <c r="A412" t="s">
        <v>23</v>
      </c>
      <c r="B412" t="s">
        <v>24</v>
      </c>
      <c r="C412" t="s">
        <v>25</v>
      </c>
      <c r="D412" t="s">
        <v>26</v>
      </c>
      <c r="E412" t="s">
        <v>27</v>
      </c>
      <c r="F412" t="s">
        <v>28</v>
      </c>
      <c r="G412" t="s">
        <v>29</v>
      </c>
      <c r="H412" t="s">
        <v>63</v>
      </c>
      <c r="I412" t="s">
        <v>64</v>
      </c>
      <c r="J412">
        <v>2.1379999999999999</v>
      </c>
      <c r="K412">
        <v>1</v>
      </c>
      <c r="L412">
        <v>1</v>
      </c>
      <c r="M412">
        <v>0</v>
      </c>
      <c r="N412">
        <v>0</v>
      </c>
      <c r="O412">
        <v>0</v>
      </c>
      <c r="P412" t="s">
        <v>511</v>
      </c>
      <c r="Q412" t="s">
        <v>512</v>
      </c>
      <c r="R412" t="s">
        <v>67</v>
      </c>
      <c r="S412" t="s">
        <v>68</v>
      </c>
      <c r="T412" t="s">
        <v>36</v>
      </c>
      <c r="U412" t="s">
        <v>37</v>
      </c>
      <c r="V412">
        <v>27</v>
      </c>
      <c r="W412" t="s">
        <v>38</v>
      </c>
    </row>
    <row r="413" spans="1:23">
      <c r="A413" t="s">
        <v>23</v>
      </c>
      <c r="B413" t="s">
        <v>24</v>
      </c>
      <c r="C413" t="s">
        <v>25</v>
      </c>
      <c r="D413" t="s">
        <v>26</v>
      </c>
      <c r="E413" t="s">
        <v>27</v>
      </c>
      <c r="F413" t="s">
        <v>28</v>
      </c>
      <c r="G413" t="s">
        <v>29</v>
      </c>
      <c r="H413" t="s">
        <v>369</v>
      </c>
      <c r="I413" t="s">
        <v>370</v>
      </c>
      <c r="J413">
        <v>298.80133979999999</v>
      </c>
      <c r="K413">
        <v>1</v>
      </c>
      <c r="L413">
        <v>0.92300000000000004</v>
      </c>
      <c r="M413">
        <v>0</v>
      </c>
      <c r="N413">
        <v>0</v>
      </c>
      <c r="O413">
        <v>0</v>
      </c>
      <c r="P413" t="s">
        <v>513</v>
      </c>
      <c r="Q413" t="s">
        <v>514</v>
      </c>
      <c r="R413" t="s">
        <v>67</v>
      </c>
      <c r="S413" t="s">
        <v>68</v>
      </c>
      <c r="T413" t="s">
        <v>36</v>
      </c>
      <c r="U413" t="s">
        <v>37</v>
      </c>
      <c r="V413">
        <v>27</v>
      </c>
      <c r="W413" t="s">
        <v>38</v>
      </c>
    </row>
    <row r="414" spans="1:23">
      <c r="A414" t="s">
        <v>23</v>
      </c>
      <c r="B414" t="s">
        <v>24</v>
      </c>
      <c r="C414" t="s">
        <v>25</v>
      </c>
      <c r="D414" t="s">
        <v>26</v>
      </c>
      <c r="E414" t="s">
        <v>27</v>
      </c>
      <c r="F414" t="s">
        <v>28</v>
      </c>
      <c r="G414" t="s">
        <v>29</v>
      </c>
      <c r="H414" t="s">
        <v>63</v>
      </c>
      <c r="I414" t="s">
        <v>64</v>
      </c>
      <c r="J414">
        <v>19.09</v>
      </c>
      <c r="K414">
        <v>1</v>
      </c>
      <c r="L414">
        <v>1</v>
      </c>
      <c r="M414">
        <v>0</v>
      </c>
      <c r="N414">
        <v>0</v>
      </c>
      <c r="O414">
        <v>0</v>
      </c>
      <c r="P414" t="s">
        <v>515</v>
      </c>
      <c r="Q414" t="s">
        <v>516</v>
      </c>
      <c r="R414" t="s">
        <v>84</v>
      </c>
      <c r="S414" t="s">
        <v>85</v>
      </c>
      <c r="T414" t="s">
        <v>36</v>
      </c>
      <c r="U414" t="s">
        <v>37</v>
      </c>
      <c r="V414">
        <v>27</v>
      </c>
      <c r="W414" t="s">
        <v>38</v>
      </c>
    </row>
    <row r="415" spans="1:23">
      <c r="A415" t="s">
        <v>23</v>
      </c>
      <c r="B415" t="s">
        <v>24</v>
      </c>
      <c r="C415" t="s">
        <v>25</v>
      </c>
      <c r="D415" t="s">
        <v>39</v>
      </c>
      <c r="E415" t="s">
        <v>40</v>
      </c>
      <c r="F415" t="s">
        <v>28</v>
      </c>
      <c r="G415" t="s">
        <v>29</v>
      </c>
      <c r="I415" t="s">
        <v>43</v>
      </c>
      <c r="J415">
        <v>0</v>
      </c>
      <c r="K415">
        <v>0</v>
      </c>
      <c r="L415">
        <v>0</v>
      </c>
      <c r="M415">
        <v>0</v>
      </c>
      <c r="N415">
        <v>0</v>
      </c>
      <c r="O415">
        <v>1</v>
      </c>
      <c r="P415" t="s">
        <v>517</v>
      </c>
      <c r="Q415" t="s">
        <v>518</v>
      </c>
      <c r="R415" t="s">
        <v>100</v>
      </c>
      <c r="S415" t="s">
        <v>101</v>
      </c>
      <c r="T415" t="s">
        <v>36</v>
      </c>
      <c r="U415" t="s">
        <v>37</v>
      </c>
      <c r="V415">
        <v>27</v>
      </c>
      <c r="W415" t="s">
        <v>38</v>
      </c>
    </row>
    <row r="416" spans="1:23">
      <c r="A416" t="s">
        <v>23</v>
      </c>
      <c r="B416" t="s">
        <v>24</v>
      </c>
      <c r="C416" t="s">
        <v>25</v>
      </c>
      <c r="D416" t="s">
        <v>39</v>
      </c>
      <c r="E416" t="s">
        <v>40</v>
      </c>
      <c r="F416" t="s">
        <v>41</v>
      </c>
      <c r="G416" t="s">
        <v>42</v>
      </c>
      <c r="I416" t="s">
        <v>43</v>
      </c>
      <c r="J416">
        <v>59.650117119999997</v>
      </c>
      <c r="K416">
        <v>9</v>
      </c>
      <c r="L416">
        <v>0.83499999999999996</v>
      </c>
      <c r="M416">
        <v>0</v>
      </c>
      <c r="N416">
        <v>0</v>
      </c>
      <c r="O416">
        <v>0</v>
      </c>
      <c r="P416" t="s">
        <v>519</v>
      </c>
      <c r="Q416" t="s">
        <v>520</v>
      </c>
      <c r="R416" t="s">
        <v>146</v>
      </c>
      <c r="S416" t="s">
        <v>147</v>
      </c>
      <c r="T416" t="s">
        <v>36</v>
      </c>
      <c r="U416" t="s">
        <v>37</v>
      </c>
      <c r="V416">
        <v>27</v>
      </c>
      <c r="W416" t="s">
        <v>38</v>
      </c>
    </row>
    <row r="417" spans="1:23">
      <c r="A417" t="s">
        <v>23</v>
      </c>
      <c r="B417" t="s">
        <v>24</v>
      </c>
      <c r="C417" t="s">
        <v>25</v>
      </c>
      <c r="D417" t="s">
        <v>39</v>
      </c>
      <c r="E417" t="s">
        <v>40</v>
      </c>
      <c r="F417" t="s">
        <v>41</v>
      </c>
      <c r="G417" t="s">
        <v>42</v>
      </c>
      <c r="I417" t="s">
        <v>43</v>
      </c>
      <c r="J417">
        <v>0</v>
      </c>
      <c r="K417">
        <v>0</v>
      </c>
      <c r="L417">
        <v>0</v>
      </c>
      <c r="M417">
        <v>0</v>
      </c>
      <c r="N417">
        <v>0</v>
      </c>
      <c r="O417">
        <v>1</v>
      </c>
      <c r="P417" t="s">
        <v>521</v>
      </c>
      <c r="Q417" t="s">
        <v>522</v>
      </c>
      <c r="R417" t="s">
        <v>84</v>
      </c>
      <c r="S417" t="s">
        <v>85</v>
      </c>
      <c r="T417" t="s">
        <v>36</v>
      </c>
      <c r="U417" t="s">
        <v>37</v>
      </c>
      <c r="V417">
        <v>27</v>
      </c>
      <c r="W417" t="s">
        <v>38</v>
      </c>
    </row>
    <row r="418" spans="1:23">
      <c r="A418" t="s">
        <v>23</v>
      </c>
      <c r="B418" t="s">
        <v>24</v>
      </c>
      <c r="C418" t="s">
        <v>25</v>
      </c>
      <c r="D418" t="s">
        <v>39</v>
      </c>
      <c r="E418" t="s">
        <v>40</v>
      </c>
      <c r="F418" t="s">
        <v>41</v>
      </c>
      <c r="G418" t="s">
        <v>42</v>
      </c>
      <c r="I418" t="s">
        <v>43</v>
      </c>
      <c r="J418">
        <v>53.154996169999997</v>
      </c>
      <c r="K418">
        <v>4</v>
      </c>
      <c r="L418">
        <v>0.85199999999999998</v>
      </c>
      <c r="M418">
        <v>0</v>
      </c>
      <c r="N418">
        <v>0</v>
      </c>
      <c r="O418">
        <v>0</v>
      </c>
      <c r="P418" t="s">
        <v>523</v>
      </c>
      <c r="Q418" t="s">
        <v>524</v>
      </c>
      <c r="R418" t="s">
        <v>84</v>
      </c>
      <c r="S418" t="s">
        <v>85</v>
      </c>
      <c r="T418" t="s">
        <v>36</v>
      </c>
      <c r="U418" t="s">
        <v>37</v>
      </c>
      <c r="V418">
        <v>27</v>
      </c>
      <c r="W418" t="s">
        <v>38</v>
      </c>
    </row>
    <row r="419" spans="1:23">
      <c r="A419" t="s">
        <v>23</v>
      </c>
      <c r="B419" t="s">
        <v>24</v>
      </c>
      <c r="C419" t="s">
        <v>25</v>
      </c>
      <c r="D419" t="s">
        <v>39</v>
      </c>
      <c r="E419" t="s">
        <v>40</v>
      </c>
      <c r="F419" t="s">
        <v>53</v>
      </c>
      <c r="G419" t="s">
        <v>54</v>
      </c>
      <c r="I419" t="s">
        <v>43</v>
      </c>
      <c r="J419">
        <v>0</v>
      </c>
      <c r="K419">
        <v>0</v>
      </c>
      <c r="L419">
        <v>0</v>
      </c>
      <c r="M419">
        <v>0</v>
      </c>
      <c r="N419">
        <v>0</v>
      </c>
      <c r="O419">
        <v>1</v>
      </c>
      <c r="P419" t="s">
        <v>523</v>
      </c>
      <c r="Q419" t="s">
        <v>524</v>
      </c>
      <c r="R419" t="s">
        <v>84</v>
      </c>
      <c r="S419" t="s">
        <v>85</v>
      </c>
      <c r="T419" t="s">
        <v>36</v>
      </c>
      <c r="U419" t="s">
        <v>37</v>
      </c>
      <c r="V419">
        <v>27</v>
      </c>
      <c r="W419" t="s">
        <v>38</v>
      </c>
    </row>
    <row r="420" spans="1:23">
      <c r="A420" t="s">
        <v>23</v>
      </c>
      <c r="B420" t="s">
        <v>24</v>
      </c>
      <c r="C420" t="s">
        <v>25</v>
      </c>
      <c r="D420" t="s">
        <v>26</v>
      </c>
      <c r="E420" t="s">
        <v>27</v>
      </c>
      <c r="F420" t="s">
        <v>53</v>
      </c>
      <c r="G420" t="s">
        <v>54</v>
      </c>
      <c r="H420" t="s">
        <v>55</v>
      </c>
      <c r="I420" t="s">
        <v>56</v>
      </c>
      <c r="J420">
        <v>87.536658450000004</v>
      </c>
      <c r="K420">
        <v>1</v>
      </c>
      <c r="L420">
        <v>0.74399999999999999</v>
      </c>
      <c r="M420">
        <v>0</v>
      </c>
      <c r="N420">
        <v>0</v>
      </c>
      <c r="O420">
        <v>0</v>
      </c>
      <c r="P420" t="s">
        <v>525</v>
      </c>
      <c r="Q420" t="s">
        <v>526</v>
      </c>
      <c r="R420" t="s">
        <v>67</v>
      </c>
      <c r="S420" t="s">
        <v>68</v>
      </c>
      <c r="T420" t="s">
        <v>36</v>
      </c>
      <c r="U420" t="s">
        <v>37</v>
      </c>
      <c r="V420">
        <v>27</v>
      </c>
      <c r="W420" t="s">
        <v>38</v>
      </c>
    </row>
    <row r="421" spans="1:23">
      <c r="A421" t="s">
        <v>23</v>
      </c>
      <c r="B421" t="s">
        <v>24</v>
      </c>
      <c r="C421" t="s">
        <v>25</v>
      </c>
      <c r="D421" t="s">
        <v>26</v>
      </c>
      <c r="E421" t="s">
        <v>27</v>
      </c>
      <c r="F421" t="s">
        <v>28</v>
      </c>
      <c r="G421" t="s">
        <v>29</v>
      </c>
      <c r="H421" t="s">
        <v>86</v>
      </c>
      <c r="I421" t="s">
        <v>87</v>
      </c>
      <c r="J421">
        <v>11.55818642</v>
      </c>
      <c r="K421">
        <v>1</v>
      </c>
      <c r="L421">
        <v>0.93500000000000005</v>
      </c>
      <c r="M421">
        <v>0</v>
      </c>
      <c r="N421">
        <v>0</v>
      </c>
      <c r="O421">
        <v>0</v>
      </c>
      <c r="P421" t="s">
        <v>525</v>
      </c>
      <c r="Q421" t="s">
        <v>526</v>
      </c>
      <c r="R421" t="s">
        <v>67</v>
      </c>
      <c r="S421" t="s">
        <v>68</v>
      </c>
      <c r="T421" t="s">
        <v>36</v>
      </c>
      <c r="U421" t="s">
        <v>37</v>
      </c>
      <c r="V421">
        <v>27</v>
      </c>
      <c r="W421" t="s">
        <v>38</v>
      </c>
    </row>
    <row r="422" spans="1:23">
      <c r="A422" t="s">
        <v>23</v>
      </c>
      <c r="B422" t="s">
        <v>24</v>
      </c>
      <c r="C422" t="s">
        <v>25</v>
      </c>
      <c r="D422" t="s">
        <v>39</v>
      </c>
      <c r="E422" t="s">
        <v>40</v>
      </c>
      <c r="F422" t="s">
        <v>44</v>
      </c>
      <c r="G422" t="s">
        <v>45</v>
      </c>
      <c r="I422" t="s">
        <v>43</v>
      </c>
      <c r="J422">
        <v>64.175686310000003</v>
      </c>
      <c r="K422">
        <v>9</v>
      </c>
      <c r="L422">
        <v>0.89600000000000002</v>
      </c>
      <c r="M422">
        <v>0</v>
      </c>
      <c r="N422">
        <v>0</v>
      </c>
      <c r="O422">
        <v>0</v>
      </c>
      <c r="P422" t="s">
        <v>525</v>
      </c>
      <c r="Q422" t="s">
        <v>526</v>
      </c>
      <c r="R422" t="s">
        <v>67</v>
      </c>
      <c r="S422" t="s">
        <v>68</v>
      </c>
      <c r="T422" t="s">
        <v>36</v>
      </c>
      <c r="U422" t="s">
        <v>37</v>
      </c>
      <c r="V422">
        <v>27</v>
      </c>
      <c r="W422" t="s">
        <v>38</v>
      </c>
    </row>
    <row r="423" spans="1:23">
      <c r="A423" t="s">
        <v>23</v>
      </c>
      <c r="B423" t="s">
        <v>24</v>
      </c>
      <c r="C423" t="s">
        <v>25</v>
      </c>
      <c r="D423" t="s">
        <v>26</v>
      </c>
      <c r="E423" t="s">
        <v>27</v>
      </c>
      <c r="F423" t="s">
        <v>28</v>
      </c>
      <c r="G423" t="s">
        <v>29</v>
      </c>
      <c r="H423" t="s">
        <v>148</v>
      </c>
      <c r="I423" t="s">
        <v>149</v>
      </c>
      <c r="J423">
        <v>140.97242800000001</v>
      </c>
      <c r="K423">
        <v>1</v>
      </c>
      <c r="L423">
        <v>1</v>
      </c>
      <c r="M423">
        <v>0</v>
      </c>
      <c r="N423">
        <v>0</v>
      </c>
      <c r="O423">
        <v>0</v>
      </c>
      <c r="P423" t="s">
        <v>527</v>
      </c>
      <c r="Q423" t="s">
        <v>528</v>
      </c>
      <c r="R423" t="s">
        <v>120</v>
      </c>
      <c r="S423" t="s">
        <v>121</v>
      </c>
      <c r="T423" t="s">
        <v>36</v>
      </c>
      <c r="U423" t="s">
        <v>37</v>
      </c>
      <c r="V423">
        <v>27</v>
      </c>
      <c r="W423" t="s">
        <v>38</v>
      </c>
    </row>
    <row r="424" spans="1:23">
      <c r="A424" t="s">
        <v>23</v>
      </c>
      <c r="B424" t="s">
        <v>24</v>
      </c>
      <c r="C424" t="s">
        <v>25</v>
      </c>
      <c r="D424" t="s">
        <v>26</v>
      </c>
      <c r="E424" t="s">
        <v>27</v>
      </c>
      <c r="F424" t="s">
        <v>28</v>
      </c>
      <c r="G424" t="s">
        <v>29</v>
      </c>
      <c r="H424" t="s">
        <v>86</v>
      </c>
      <c r="I424" t="s">
        <v>87</v>
      </c>
      <c r="J424">
        <v>69.058691210000006</v>
      </c>
      <c r="K424">
        <v>3</v>
      </c>
      <c r="L424">
        <v>0.92400000000000004</v>
      </c>
      <c r="M424">
        <v>0</v>
      </c>
      <c r="N424">
        <v>0</v>
      </c>
      <c r="O424">
        <v>0</v>
      </c>
      <c r="P424" t="s">
        <v>527</v>
      </c>
      <c r="Q424" t="s">
        <v>528</v>
      </c>
      <c r="R424" t="s">
        <v>120</v>
      </c>
      <c r="S424" t="s">
        <v>121</v>
      </c>
      <c r="T424" t="s">
        <v>36</v>
      </c>
      <c r="U424" t="s">
        <v>37</v>
      </c>
      <c r="V424">
        <v>27</v>
      </c>
      <c r="W424" t="s">
        <v>38</v>
      </c>
    </row>
    <row r="425" spans="1:23">
      <c r="A425" t="s">
        <v>23</v>
      </c>
      <c r="B425" t="s">
        <v>24</v>
      </c>
      <c r="C425" t="s">
        <v>25</v>
      </c>
      <c r="D425" t="s">
        <v>26</v>
      </c>
      <c r="E425" t="s">
        <v>27</v>
      </c>
      <c r="F425" t="s">
        <v>28</v>
      </c>
      <c r="G425" t="s">
        <v>29</v>
      </c>
      <c r="H425" t="s">
        <v>529</v>
      </c>
      <c r="I425" t="s">
        <v>530</v>
      </c>
      <c r="J425">
        <v>7.9960000000000004</v>
      </c>
      <c r="K425">
        <v>1</v>
      </c>
      <c r="L425">
        <v>1</v>
      </c>
      <c r="M425">
        <v>0</v>
      </c>
      <c r="N425">
        <v>0</v>
      </c>
      <c r="O425">
        <v>0</v>
      </c>
      <c r="P425" t="s">
        <v>527</v>
      </c>
      <c r="Q425" t="s">
        <v>528</v>
      </c>
      <c r="R425" t="s">
        <v>120</v>
      </c>
      <c r="S425" t="s">
        <v>121</v>
      </c>
      <c r="T425" t="s">
        <v>36</v>
      </c>
      <c r="U425" t="s">
        <v>37</v>
      </c>
      <c r="V425">
        <v>27</v>
      </c>
      <c r="W425" t="s">
        <v>38</v>
      </c>
    </row>
    <row r="426" spans="1:23">
      <c r="A426" t="s">
        <v>23</v>
      </c>
      <c r="B426" t="s">
        <v>24</v>
      </c>
      <c r="C426" t="s">
        <v>25</v>
      </c>
      <c r="D426" t="s">
        <v>39</v>
      </c>
      <c r="E426" t="s">
        <v>40</v>
      </c>
      <c r="F426" t="s">
        <v>44</v>
      </c>
      <c r="G426" t="s">
        <v>45</v>
      </c>
      <c r="I426" t="s">
        <v>43</v>
      </c>
      <c r="J426">
        <v>0</v>
      </c>
      <c r="K426">
        <v>0</v>
      </c>
      <c r="L426">
        <v>0</v>
      </c>
      <c r="M426">
        <v>0</v>
      </c>
      <c r="N426">
        <v>0</v>
      </c>
      <c r="O426">
        <v>1</v>
      </c>
      <c r="P426" t="s">
        <v>527</v>
      </c>
      <c r="Q426" t="s">
        <v>528</v>
      </c>
      <c r="R426" t="s">
        <v>120</v>
      </c>
      <c r="S426" t="s">
        <v>121</v>
      </c>
      <c r="T426" t="s">
        <v>36</v>
      </c>
      <c r="U426" t="s">
        <v>37</v>
      </c>
      <c r="V426">
        <v>27</v>
      </c>
      <c r="W426" t="s">
        <v>38</v>
      </c>
    </row>
    <row r="427" spans="1:23">
      <c r="A427" t="s">
        <v>23</v>
      </c>
      <c r="B427" t="s">
        <v>24</v>
      </c>
      <c r="C427" t="s">
        <v>25</v>
      </c>
      <c r="D427" t="s">
        <v>39</v>
      </c>
      <c r="E427" t="s">
        <v>40</v>
      </c>
      <c r="F427" t="s">
        <v>41</v>
      </c>
      <c r="G427" t="s">
        <v>42</v>
      </c>
      <c r="I427" t="s">
        <v>43</v>
      </c>
      <c r="J427">
        <v>0</v>
      </c>
      <c r="K427">
        <v>0</v>
      </c>
      <c r="L427">
        <v>0</v>
      </c>
      <c r="M427">
        <v>0</v>
      </c>
      <c r="N427">
        <v>0</v>
      </c>
      <c r="O427">
        <v>1</v>
      </c>
      <c r="P427" t="s">
        <v>531</v>
      </c>
      <c r="Q427" t="s">
        <v>532</v>
      </c>
      <c r="R427" t="s">
        <v>84</v>
      </c>
      <c r="S427" t="s">
        <v>85</v>
      </c>
      <c r="T427" t="s">
        <v>36</v>
      </c>
      <c r="U427" t="s">
        <v>37</v>
      </c>
      <c r="V427">
        <v>27</v>
      </c>
      <c r="W427" t="s">
        <v>38</v>
      </c>
    </row>
    <row r="428" spans="1:23">
      <c r="A428" t="s">
        <v>23</v>
      </c>
      <c r="B428" t="s">
        <v>24</v>
      </c>
      <c r="C428" t="s">
        <v>25</v>
      </c>
      <c r="D428" t="s">
        <v>26</v>
      </c>
      <c r="E428" t="s">
        <v>27</v>
      </c>
      <c r="F428" t="s">
        <v>28</v>
      </c>
      <c r="G428" t="s">
        <v>29</v>
      </c>
      <c r="H428" t="s">
        <v>63</v>
      </c>
      <c r="I428" t="s">
        <v>64</v>
      </c>
      <c r="J428">
        <v>0.42039905799999999</v>
      </c>
      <c r="K428">
        <v>1</v>
      </c>
      <c r="L428">
        <v>0.28100000000000003</v>
      </c>
      <c r="M428">
        <v>0</v>
      </c>
      <c r="N428">
        <v>0</v>
      </c>
      <c r="O428">
        <v>0</v>
      </c>
      <c r="P428" t="s">
        <v>533</v>
      </c>
      <c r="Q428" t="s">
        <v>534</v>
      </c>
      <c r="R428" t="s">
        <v>67</v>
      </c>
      <c r="S428" t="s">
        <v>68</v>
      </c>
      <c r="T428" t="s">
        <v>36</v>
      </c>
      <c r="U428" t="s">
        <v>37</v>
      </c>
      <c r="V428">
        <v>27</v>
      </c>
      <c r="W428" t="s">
        <v>38</v>
      </c>
    </row>
    <row r="429" spans="1:23">
      <c r="A429" t="s">
        <v>23</v>
      </c>
      <c r="B429" t="s">
        <v>24</v>
      </c>
      <c r="C429" t="s">
        <v>25</v>
      </c>
      <c r="D429" t="s">
        <v>39</v>
      </c>
      <c r="E429" t="s">
        <v>40</v>
      </c>
      <c r="F429" t="s">
        <v>53</v>
      </c>
      <c r="G429" t="s">
        <v>54</v>
      </c>
      <c r="I429" t="s">
        <v>43</v>
      </c>
      <c r="J429">
        <v>0</v>
      </c>
      <c r="K429">
        <v>0</v>
      </c>
      <c r="L429">
        <v>0</v>
      </c>
      <c r="M429">
        <v>0</v>
      </c>
      <c r="N429">
        <v>0</v>
      </c>
      <c r="O429">
        <v>1</v>
      </c>
      <c r="P429" t="s">
        <v>533</v>
      </c>
      <c r="Q429" t="s">
        <v>534</v>
      </c>
      <c r="R429" t="s">
        <v>67</v>
      </c>
      <c r="S429" t="s">
        <v>68</v>
      </c>
      <c r="T429" t="s">
        <v>36</v>
      </c>
      <c r="U429" t="s">
        <v>37</v>
      </c>
      <c r="V429">
        <v>27</v>
      </c>
      <c r="W429" t="s">
        <v>38</v>
      </c>
    </row>
    <row r="430" spans="1:23">
      <c r="A430" t="s">
        <v>23</v>
      </c>
      <c r="B430" t="s">
        <v>24</v>
      </c>
      <c r="C430" t="s">
        <v>25</v>
      </c>
      <c r="D430" t="s">
        <v>46</v>
      </c>
      <c r="E430" t="s">
        <v>47</v>
      </c>
      <c r="F430" t="s">
        <v>48</v>
      </c>
      <c r="G430" t="s">
        <v>47</v>
      </c>
      <c r="I430" t="s">
        <v>43</v>
      </c>
      <c r="J430">
        <v>256.89057559999998</v>
      </c>
      <c r="K430">
        <v>60</v>
      </c>
      <c r="L430">
        <v>0.81399999999999995</v>
      </c>
      <c r="M430">
        <v>0</v>
      </c>
      <c r="N430">
        <v>0</v>
      </c>
      <c r="O430">
        <v>0</v>
      </c>
      <c r="P430" t="s">
        <v>535</v>
      </c>
      <c r="Q430" t="s">
        <v>536</v>
      </c>
      <c r="R430" t="s">
        <v>67</v>
      </c>
      <c r="S430" t="s">
        <v>68</v>
      </c>
      <c r="T430" t="s">
        <v>36</v>
      </c>
      <c r="U430" t="s">
        <v>37</v>
      </c>
      <c r="V430">
        <v>27</v>
      </c>
      <c r="W430" t="s">
        <v>38</v>
      </c>
    </row>
    <row r="431" spans="1:23">
      <c r="A431" t="s">
        <v>23</v>
      </c>
      <c r="B431" t="s">
        <v>24</v>
      </c>
      <c r="C431" t="s">
        <v>25</v>
      </c>
      <c r="D431" t="s">
        <v>26</v>
      </c>
      <c r="E431" t="s">
        <v>27</v>
      </c>
      <c r="F431" t="s">
        <v>28</v>
      </c>
      <c r="G431" t="s">
        <v>29</v>
      </c>
      <c r="H431" t="s">
        <v>191</v>
      </c>
      <c r="I431" t="s">
        <v>192</v>
      </c>
      <c r="J431">
        <v>37.931432340000001</v>
      </c>
      <c r="K431">
        <v>1</v>
      </c>
      <c r="L431">
        <v>0.874</v>
      </c>
      <c r="M431">
        <v>0</v>
      </c>
      <c r="N431">
        <v>0</v>
      </c>
      <c r="O431">
        <v>0</v>
      </c>
      <c r="P431" t="s">
        <v>537</v>
      </c>
      <c r="Q431" t="s">
        <v>538</v>
      </c>
      <c r="R431" t="s">
        <v>34</v>
      </c>
      <c r="S431" t="s">
        <v>35</v>
      </c>
      <c r="T431" t="s">
        <v>36</v>
      </c>
      <c r="U431" t="s">
        <v>37</v>
      </c>
      <c r="V431">
        <v>27</v>
      </c>
      <c r="W431" t="s">
        <v>38</v>
      </c>
    </row>
    <row r="432" spans="1:23">
      <c r="A432" t="s">
        <v>23</v>
      </c>
      <c r="B432" t="s">
        <v>24</v>
      </c>
      <c r="C432" t="s">
        <v>25</v>
      </c>
      <c r="D432" t="s">
        <v>39</v>
      </c>
      <c r="E432" t="s">
        <v>40</v>
      </c>
      <c r="F432" t="s">
        <v>53</v>
      </c>
      <c r="G432" t="s">
        <v>54</v>
      </c>
      <c r="I432" t="s">
        <v>43</v>
      </c>
      <c r="J432">
        <v>117.1445574</v>
      </c>
      <c r="K432">
        <v>7</v>
      </c>
      <c r="L432">
        <v>0.78200000000000003</v>
      </c>
      <c r="M432">
        <v>0</v>
      </c>
      <c r="N432">
        <v>0</v>
      </c>
      <c r="O432">
        <v>0</v>
      </c>
      <c r="P432" t="s">
        <v>537</v>
      </c>
      <c r="Q432" t="s">
        <v>538</v>
      </c>
      <c r="R432" t="s">
        <v>34</v>
      </c>
      <c r="S432" t="s">
        <v>35</v>
      </c>
      <c r="T432" t="s">
        <v>36</v>
      </c>
      <c r="U432" t="s">
        <v>37</v>
      </c>
      <c r="V432">
        <v>27</v>
      </c>
      <c r="W432" t="s">
        <v>38</v>
      </c>
    </row>
    <row r="433" spans="1:23">
      <c r="A433" t="s">
        <v>23</v>
      </c>
      <c r="B433" t="s">
        <v>24</v>
      </c>
      <c r="C433" t="s">
        <v>25</v>
      </c>
      <c r="D433" t="s">
        <v>26</v>
      </c>
      <c r="E433" t="s">
        <v>27</v>
      </c>
      <c r="F433" t="s">
        <v>28</v>
      </c>
      <c r="G433" t="s">
        <v>29</v>
      </c>
      <c r="H433" t="s">
        <v>148</v>
      </c>
      <c r="I433" t="s">
        <v>149</v>
      </c>
      <c r="J433">
        <v>23.766999999999999</v>
      </c>
      <c r="K433">
        <v>1</v>
      </c>
      <c r="L433">
        <v>1</v>
      </c>
      <c r="M433">
        <v>0</v>
      </c>
      <c r="N433">
        <v>0</v>
      </c>
      <c r="O433">
        <v>0</v>
      </c>
      <c r="P433" t="s">
        <v>539</v>
      </c>
      <c r="Q433" t="s">
        <v>540</v>
      </c>
      <c r="R433" t="s">
        <v>67</v>
      </c>
      <c r="S433" t="s">
        <v>68</v>
      </c>
      <c r="T433" t="s">
        <v>36</v>
      </c>
      <c r="U433" t="s">
        <v>37</v>
      </c>
      <c r="V433">
        <v>27</v>
      </c>
      <c r="W433" t="s">
        <v>38</v>
      </c>
    </row>
    <row r="434" spans="1:23">
      <c r="A434" t="s">
        <v>23</v>
      </c>
      <c r="B434" t="s">
        <v>24</v>
      </c>
      <c r="C434" t="s">
        <v>25</v>
      </c>
      <c r="D434" t="s">
        <v>39</v>
      </c>
      <c r="E434" t="s">
        <v>40</v>
      </c>
      <c r="F434" t="s">
        <v>41</v>
      </c>
      <c r="G434" t="s">
        <v>42</v>
      </c>
      <c r="I434" t="s">
        <v>43</v>
      </c>
      <c r="J434">
        <v>0</v>
      </c>
      <c r="K434">
        <v>0</v>
      </c>
      <c r="L434">
        <v>0</v>
      </c>
      <c r="M434">
        <v>0</v>
      </c>
      <c r="N434">
        <v>0</v>
      </c>
      <c r="O434">
        <v>1</v>
      </c>
      <c r="P434" t="s">
        <v>539</v>
      </c>
      <c r="Q434" t="s">
        <v>540</v>
      </c>
      <c r="R434" t="s">
        <v>67</v>
      </c>
      <c r="S434" t="s">
        <v>68</v>
      </c>
      <c r="T434" t="s">
        <v>36</v>
      </c>
      <c r="U434" t="s">
        <v>37</v>
      </c>
      <c r="V434">
        <v>27</v>
      </c>
      <c r="W434" t="s">
        <v>38</v>
      </c>
    </row>
    <row r="435" spans="1:23">
      <c r="A435" t="s">
        <v>23</v>
      </c>
      <c r="B435" t="s">
        <v>24</v>
      </c>
      <c r="C435" t="s">
        <v>25</v>
      </c>
      <c r="D435" t="s">
        <v>26</v>
      </c>
      <c r="E435" t="s">
        <v>27</v>
      </c>
      <c r="F435" t="s">
        <v>28</v>
      </c>
      <c r="G435" t="s">
        <v>29</v>
      </c>
      <c r="H435" t="s">
        <v>30</v>
      </c>
      <c r="I435" t="s">
        <v>31</v>
      </c>
      <c r="J435">
        <v>211.227</v>
      </c>
      <c r="K435">
        <v>1</v>
      </c>
      <c r="L435">
        <v>1</v>
      </c>
      <c r="M435">
        <v>0</v>
      </c>
      <c r="N435">
        <v>0</v>
      </c>
      <c r="O435">
        <v>0</v>
      </c>
      <c r="P435" t="s">
        <v>541</v>
      </c>
      <c r="Q435" t="s">
        <v>542</v>
      </c>
      <c r="R435" t="s">
        <v>146</v>
      </c>
      <c r="S435" t="s">
        <v>147</v>
      </c>
      <c r="T435" t="s">
        <v>36</v>
      </c>
      <c r="U435" t="s">
        <v>37</v>
      </c>
      <c r="V435">
        <v>27</v>
      </c>
      <c r="W435" t="s">
        <v>38</v>
      </c>
    </row>
    <row r="436" spans="1:23">
      <c r="A436" t="s">
        <v>23</v>
      </c>
      <c r="B436" t="s">
        <v>24</v>
      </c>
      <c r="C436" t="s">
        <v>25</v>
      </c>
      <c r="D436" t="s">
        <v>39</v>
      </c>
      <c r="E436" t="s">
        <v>40</v>
      </c>
      <c r="F436" t="s">
        <v>44</v>
      </c>
      <c r="G436" t="s">
        <v>45</v>
      </c>
      <c r="I436" t="s">
        <v>43</v>
      </c>
      <c r="J436">
        <v>0</v>
      </c>
      <c r="K436">
        <v>0</v>
      </c>
      <c r="L436">
        <v>0</v>
      </c>
      <c r="M436">
        <v>0</v>
      </c>
      <c r="N436">
        <v>0</v>
      </c>
      <c r="O436">
        <v>1</v>
      </c>
      <c r="P436" t="s">
        <v>541</v>
      </c>
      <c r="Q436" t="s">
        <v>542</v>
      </c>
      <c r="R436" t="s">
        <v>146</v>
      </c>
      <c r="S436" t="s">
        <v>147</v>
      </c>
      <c r="T436" t="s">
        <v>36</v>
      </c>
      <c r="U436" t="s">
        <v>37</v>
      </c>
      <c r="V436">
        <v>27</v>
      </c>
      <c r="W436" t="s">
        <v>38</v>
      </c>
    </row>
    <row r="437" spans="1:23">
      <c r="A437" t="s">
        <v>23</v>
      </c>
      <c r="B437" t="s">
        <v>24</v>
      </c>
      <c r="C437" t="s">
        <v>25</v>
      </c>
      <c r="D437" t="s">
        <v>46</v>
      </c>
      <c r="E437" t="s">
        <v>47</v>
      </c>
      <c r="F437" t="s">
        <v>48</v>
      </c>
      <c r="G437" t="s">
        <v>47</v>
      </c>
      <c r="I437" t="s">
        <v>43</v>
      </c>
      <c r="J437">
        <v>675.1061416</v>
      </c>
      <c r="K437">
        <v>120</v>
      </c>
      <c r="L437">
        <v>0.80600000000000005</v>
      </c>
      <c r="M437">
        <v>0</v>
      </c>
      <c r="N437">
        <v>0</v>
      </c>
      <c r="O437">
        <v>0</v>
      </c>
      <c r="P437" t="s">
        <v>541</v>
      </c>
      <c r="Q437" t="s">
        <v>542</v>
      </c>
      <c r="R437" t="s">
        <v>146</v>
      </c>
      <c r="S437" t="s">
        <v>147</v>
      </c>
      <c r="T437" t="s">
        <v>36</v>
      </c>
      <c r="U437" t="s">
        <v>37</v>
      </c>
      <c r="V437">
        <v>27</v>
      </c>
      <c r="W437" t="s">
        <v>38</v>
      </c>
    </row>
    <row r="438" spans="1:23">
      <c r="A438" t="s">
        <v>23</v>
      </c>
      <c r="B438" t="s">
        <v>24</v>
      </c>
      <c r="C438" t="s">
        <v>25</v>
      </c>
      <c r="D438" t="s">
        <v>39</v>
      </c>
      <c r="E438" t="s">
        <v>40</v>
      </c>
      <c r="F438" t="s">
        <v>28</v>
      </c>
      <c r="G438" t="s">
        <v>29</v>
      </c>
      <c r="I438" t="s">
        <v>43</v>
      </c>
      <c r="J438">
        <v>0</v>
      </c>
      <c r="K438">
        <v>0</v>
      </c>
      <c r="L438">
        <v>0</v>
      </c>
      <c r="M438">
        <v>0</v>
      </c>
      <c r="N438">
        <v>0</v>
      </c>
      <c r="O438">
        <v>1</v>
      </c>
      <c r="P438" t="s">
        <v>543</v>
      </c>
      <c r="Q438" t="s">
        <v>544</v>
      </c>
      <c r="R438" t="s">
        <v>94</v>
      </c>
      <c r="S438" t="s">
        <v>95</v>
      </c>
      <c r="T438" t="s">
        <v>36</v>
      </c>
      <c r="U438" t="s">
        <v>37</v>
      </c>
      <c r="V438">
        <v>27</v>
      </c>
      <c r="W438" t="s">
        <v>38</v>
      </c>
    </row>
    <row r="439" spans="1:23">
      <c r="A439" t="s">
        <v>23</v>
      </c>
      <c r="B439" t="s">
        <v>24</v>
      </c>
      <c r="C439" t="s">
        <v>25</v>
      </c>
      <c r="D439" t="s">
        <v>46</v>
      </c>
      <c r="E439" t="s">
        <v>47</v>
      </c>
      <c r="F439" t="s">
        <v>48</v>
      </c>
      <c r="G439" t="s">
        <v>47</v>
      </c>
      <c r="I439" t="s">
        <v>43</v>
      </c>
      <c r="J439">
        <v>220.10893899999999</v>
      </c>
      <c r="K439">
        <v>44</v>
      </c>
      <c r="L439">
        <v>0.78300000000000003</v>
      </c>
      <c r="M439">
        <v>0</v>
      </c>
      <c r="N439">
        <v>0</v>
      </c>
      <c r="O439">
        <v>0</v>
      </c>
      <c r="P439" t="s">
        <v>543</v>
      </c>
      <c r="Q439" t="s">
        <v>544</v>
      </c>
      <c r="R439" t="s">
        <v>94</v>
      </c>
      <c r="S439" t="s">
        <v>95</v>
      </c>
      <c r="T439" t="s">
        <v>36</v>
      </c>
      <c r="U439" t="s">
        <v>37</v>
      </c>
      <c r="V439">
        <v>27</v>
      </c>
      <c r="W439" t="s">
        <v>38</v>
      </c>
    </row>
    <row r="440" spans="1:23">
      <c r="A440" t="s">
        <v>23</v>
      </c>
      <c r="B440" t="s">
        <v>24</v>
      </c>
      <c r="C440" t="s">
        <v>25</v>
      </c>
      <c r="D440" t="s">
        <v>26</v>
      </c>
      <c r="E440" t="s">
        <v>27</v>
      </c>
      <c r="F440" t="s">
        <v>28</v>
      </c>
      <c r="G440" t="s">
        <v>29</v>
      </c>
      <c r="H440" t="s">
        <v>110</v>
      </c>
      <c r="I440" t="s">
        <v>111</v>
      </c>
      <c r="J440">
        <v>117.63800000000001</v>
      </c>
      <c r="K440">
        <v>1</v>
      </c>
      <c r="L440">
        <v>1</v>
      </c>
      <c r="M440">
        <v>0</v>
      </c>
      <c r="N440">
        <v>0</v>
      </c>
      <c r="O440">
        <v>0</v>
      </c>
      <c r="P440" t="s">
        <v>545</v>
      </c>
      <c r="Q440" t="s">
        <v>546</v>
      </c>
      <c r="R440" t="s">
        <v>90</v>
      </c>
      <c r="S440" t="s">
        <v>91</v>
      </c>
      <c r="T440" t="s">
        <v>36</v>
      </c>
      <c r="U440" t="s">
        <v>37</v>
      </c>
      <c r="V440">
        <v>27</v>
      </c>
      <c r="W440" t="s">
        <v>38</v>
      </c>
    </row>
    <row r="441" spans="1:23">
      <c r="A441" t="s">
        <v>23</v>
      </c>
      <c r="B441" t="s">
        <v>24</v>
      </c>
      <c r="C441" t="s">
        <v>25</v>
      </c>
      <c r="D441" t="s">
        <v>26</v>
      </c>
      <c r="E441" t="s">
        <v>27</v>
      </c>
      <c r="F441" t="s">
        <v>28</v>
      </c>
      <c r="G441" t="s">
        <v>29</v>
      </c>
      <c r="H441" t="s">
        <v>63</v>
      </c>
      <c r="I441" t="s">
        <v>64</v>
      </c>
      <c r="J441">
        <v>46.238</v>
      </c>
      <c r="K441">
        <v>1</v>
      </c>
      <c r="L441">
        <v>1</v>
      </c>
      <c r="M441">
        <v>0</v>
      </c>
      <c r="N441">
        <v>0</v>
      </c>
      <c r="O441">
        <v>0</v>
      </c>
      <c r="P441" t="s">
        <v>547</v>
      </c>
      <c r="Q441" t="s">
        <v>548</v>
      </c>
      <c r="R441" t="s">
        <v>84</v>
      </c>
      <c r="S441" t="s">
        <v>85</v>
      </c>
      <c r="T441" t="s">
        <v>36</v>
      </c>
      <c r="U441" t="s">
        <v>37</v>
      </c>
      <c r="V441">
        <v>27</v>
      </c>
      <c r="W441" t="s">
        <v>38</v>
      </c>
    </row>
    <row r="442" spans="1:23">
      <c r="A442" t="s">
        <v>23</v>
      </c>
      <c r="B442" t="s">
        <v>24</v>
      </c>
      <c r="C442" t="s">
        <v>25</v>
      </c>
      <c r="D442" t="s">
        <v>39</v>
      </c>
      <c r="E442" t="s">
        <v>40</v>
      </c>
      <c r="F442" t="s">
        <v>41</v>
      </c>
      <c r="G442" t="s">
        <v>42</v>
      </c>
      <c r="I442" t="s">
        <v>43</v>
      </c>
      <c r="J442">
        <v>0</v>
      </c>
      <c r="K442">
        <v>0</v>
      </c>
      <c r="L442">
        <v>0</v>
      </c>
      <c r="M442">
        <v>0</v>
      </c>
      <c r="N442">
        <v>0</v>
      </c>
      <c r="O442">
        <v>1</v>
      </c>
      <c r="P442" t="s">
        <v>547</v>
      </c>
      <c r="Q442" t="s">
        <v>548</v>
      </c>
      <c r="R442" t="s">
        <v>84</v>
      </c>
      <c r="S442" t="s">
        <v>85</v>
      </c>
      <c r="T442" t="s">
        <v>36</v>
      </c>
      <c r="U442" t="s">
        <v>37</v>
      </c>
      <c r="V442">
        <v>27</v>
      </c>
      <c r="W442" t="s">
        <v>38</v>
      </c>
    </row>
    <row r="443" spans="1:23">
      <c r="A443" t="s">
        <v>23</v>
      </c>
      <c r="B443" t="s">
        <v>24</v>
      </c>
      <c r="C443" t="s">
        <v>25</v>
      </c>
      <c r="D443" t="s">
        <v>39</v>
      </c>
      <c r="E443" t="s">
        <v>40</v>
      </c>
      <c r="F443" t="s">
        <v>28</v>
      </c>
      <c r="G443" t="s">
        <v>29</v>
      </c>
      <c r="I443" t="s">
        <v>43</v>
      </c>
      <c r="J443">
        <v>0</v>
      </c>
      <c r="K443">
        <v>0</v>
      </c>
      <c r="L443">
        <v>0</v>
      </c>
      <c r="M443">
        <v>0</v>
      </c>
      <c r="N443">
        <v>0</v>
      </c>
      <c r="O443">
        <v>1</v>
      </c>
      <c r="P443" t="s">
        <v>547</v>
      </c>
      <c r="Q443" t="s">
        <v>548</v>
      </c>
      <c r="R443" t="s">
        <v>84</v>
      </c>
      <c r="S443" t="s">
        <v>85</v>
      </c>
      <c r="T443" t="s">
        <v>36</v>
      </c>
      <c r="U443" t="s">
        <v>37</v>
      </c>
      <c r="V443">
        <v>27</v>
      </c>
      <c r="W443" t="s">
        <v>38</v>
      </c>
    </row>
    <row r="444" spans="1:23">
      <c r="A444" t="s">
        <v>23</v>
      </c>
      <c r="B444" t="s">
        <v>24</v>
      </c>
      <c r="C444" t="s">
        <v>25</v>
      </c>
      <c r="D444" t="s">
        <v>39</v>
      </c>
      <c r="E444" t="s">
        <v>40</v>
      </c>
      <c r="F444" t="s">
        <v>53</v>
      </c>
      <c r="G444" t="s">
        <v>54</v>
      </c>
      <c r="I444" t="s">
        <v>43</v>
      </c>
      <c r="J444">
        <v>0</v>
      </c>
      <c r="K444">
        <v>0</v>
      </c>
      <c r="L444">
        <v>0</v>
      </c>
      <c r="M444">
        <v>0</v>
      </c>
      <c r="N444">
        <v>0</v>
      </c>
      <c r="O444">
        <v>1</v>
      </c>
      <c r="P444" t="s">
        <v>549</v>
      </c>
      <c r="Q444" t="s">
        <v>550</v>
      </c>
      <c r="R444" t="s">
        <v>100</v>
      </c>
      <c r="S444" t="s">
        <v>101</v>
      </c>
      <c r="T444" t="s">
        <v>36</v>
      </c>
      <c r="U444" t="s">
        <v>37</v>
      </c>
      <c r="V444">
        <v>27</v>
      </c>
      <c r="W444" t="s">
        <v>38</v>
      </c>
    </row>
    <row r="445" spans="1:23">
      <c r="A445" t="s">
        <v>23</v>
      </c>
      <c r="B445" t="s">
        <v>24</v>
      </c>
      <c r="C445" t="s">
        <v>25</v>
      </c>
      <c r="D445" t="s">
        <v>39</v>
      </c>
      <c r="E445" t="s">
        <v>40</v>
      </c>
      <c r="F445" t="s">
        <v>41</v>
      </c>
      <c r="G445" t="s">
        <v>42</v>
      </c>
      <c r="I445" t="s">
        <v>43</v>
      </c>
      <c r="J445">
        <v>53.13005209</v>
      </c>
      <c r="K445">
        <v>10</v>
      </c>
      <c r="L445">
        <v>0.82899999999999996</v>
      </c>
      <c r="M445">
        <v>0</v>
      </c>
      <c r="N445">
        <v>0</v>
      </c>
      <c r="O445">
        <v>0</v>
      </c>
      <c r="P445" t="s">
        <v>551</v>
      </c>
      <c r="Q445" t="s">
        <v>552</v>
      </c>
      <c r="R445" t="s">
        <v>146</v>
      </c>
      <c r="S445" t="s">
        <v>147</v>
      </c>
      <c r="T445" t="s">
        <v>36</v>
      </c>
      <c r="U445" t="s">
        <v>37</v>
      </c>
      <c r="V445">
        <v>27</v>
      </c>
      <c r="W445" t="s">
        <v>38</v>
      </c>
    </row>
    <row r="446" spans="1:23">
      <c r="A446" t="s">
        <v>23</v>
      </c>
      <c r="B446" t="s">
        <v>24</v>
      </c>
      <c r="C446" t="s">
        <v>25</v>
      </c>
      <c r="D446" t="s">
        <v>39</v>
      </c>
      <c r="E446" t="s">
        <v>40</v>
      </c>
      <c r="F446" t="s">
        <v>53</v>
      </c>
      <c r="G446" t="s">
        <v>54</v>
      </c>
      <c r="I446" t="s">
        <v>43</v>
      </c>
      <c r="J446">
        <v>0</v>
      </c>
      <c r="K446">
        <v>0</v>
      </c>
      <c r="L446">
        <v>0</v>
      </c>
      <c r="M446">
        <v>0</v>
      </c>
      <c r="N446">
        <v>0</v>
      </c>
      <c r="O446">
        <v>1</v>
      </c>
      <c r="P446" t="s">
        <v>551</v>
      </c>
      <c r="Q446" t="s">
        <v>552</v>
      </c>
      <c r="R446" t="s">
        <v>146</v>
      </c>
      <c r="S446" t="s">
        <v>147</v>
      </c>
      <c r="T446" t="s">
        <v>36</v>
      </c>
      <c r="U446" t="s">
        <v>37</v>
      </c>
      <c r="V446">
        <v>27</v>
      </c>
      <c r="W446" t="s">
        <v>38</v>
      </c>
    </row>
    <row r="447" spans="1:23">
      <c r="A447" t="s">
        <v>23</v>
      </c>
      <c r="B447" t="s">
        <v>24</v>
      </c>
      <c r="C447" t="s">
        <v>25</v>
      </c>
      <c r="D447" t="s">
        <v>39</v>
      </c>
      <c r="E447" t="s">
        <v>40</v>
      </c>
      <c r="F447" t="s">
        <v>28</v>
      </c>
      <c r="G447" t="s">
        <v>29</v>
      </c>
      <c r="I447" t="s">
        <v>43</v>
      </c>
      <c r="J447">
        <v>76.548500540000006</v>
      </c>
      <c r="K447">
        <v>9</v>
      </c>
      <c r="L447">
        <v>0.88900000000000001</v>
      </c>
      <c r="M447">
        <v>0</v>
      </c>
      <c r="N447">
        <v>0</v>
      </c>
      <c r="O447">
        <v>0</v>
      </c>
      <c r="P447" t="s">
        <v>551</v>
      </c>
      <c r="Q447" t="s">
        <v>552</v>
      </c>
      <c r="R447" t="s">
        <v>146</v>
      </c>
      <c r="S447" t="s">
        <v>147</v>
      </c>
      <c r="T447" t="s">
        <v>36</v>
      </c>
      <c r="U447" t="s">
        <v>37</v>
      </c>
      <c r="V447">
        <v>27</v>
      </c>
      <c r="W447" t="s">
        <v>38</v>
      </c>
    </row>
    <row r="448" spans="1:23">
      <c r="A448" t="s">
        <v>23</v>
      </c>
      <c r="B448" t="s">
        <v>24</v>
      </c>
      <c r="C448" t="s">
        <v>25</v>
      </c>
      <c r="D448" t="s">
        <v>26</v>
      </c>
      <c r="E448" t="s">
        <v>27</v>
      </c>
      <c r="F448" t="s">
        <v>41</v>
      </c>
      <c r="G448" t="s">
        <v>42</v>
      </c>
      <c r="H448" t="s">
        <v>161</v>
      </c>
      <c r="I448" t="s">
        <v>43</v>
      </c>
      <c r="J448">
        <v>181.32309509999999</v>
      </c>
      <c r="K448">
        <v>2</v>
      </c>
      <c r="L448">
        <v>0.94899999999999995</v>
      </c>
      <c r="M448">
        <v>0</v>
      </c>
      <c r="N448">
        <v>0</v>
      </c>
      <c r="O448">
        <v>0</v>
      </c>
      <c r="P448" t="s">
        <v>553</v>
      </c>
      <c r="Q448" t="s">
        <v>554</v>
      </c>
      <c r="R448" t="s">
        <v>59</v>
      </c>
      <c r="S448" t="s">
        <v>60</v>
      </c>
      <c r="T448" t="s">
        <v>36</v>
      </c>
      <c r="U448" t="s">
        <v>37</v>
      </c>
      <c r="V448">
        <v>27</v>
      </c>
      <c r="W448" t="s">
        <v>38</v>
      </c>
    </row>
    <row r="449" spans="1:23">
      <c r="A449" t="s">
        <v>23</v>
      </c>
      <c r="B449" t="s">
        <v>24</v>
      </c>
      <c r="C449" t="s">
        <v>25</v>
      </c>
      <c r="D449" t="s">
        <v>26</v>
      </c>
      <c r="E449" t="s">
        <v>27</v>
      </c>
      <c r="F449" t="s">
        <v>28</v>
      </c>
      <c r="G449" t="s">
        <v>29</v>
      </c>
      <c r="H449" t="s">
        <v>86</v>
      </c>
      <c r="I449" t="s">
        <v>87</v>
      </c>
      <c r="J449">
        <v>43.88830248</v>
      </c>
      <c r="K449">
        <v>2</v>
      </c>
      <c r="L449">
        <v>0.99399999999999999</v>
      </c>
      <c r="M449">
        <v>0</v>
      </c>
      <c r="N449">
        <v>0</v>
      </c>
      <c r="O449">
        <v>0</v>
      </c>
      <c r="P449" t="s">
        <v>553</v>
      </c>
      <c r="Q449" t="s">
        <v>554</v>
      </c>
      <c r="R449" t="s">
        <v>59</v>
      </c>
      <c r="S449" t="s">
        <v>60</v>
      </c>
      <c r="T449" t="s">
        <v>36</v>
      </c>
      <c r="U449" t="s">
        <v>37</v>
      </c>
      <c r="V449">
        <v>27</v>
      </c>
      <c r="W449" t="s">
        <v>38</v>
      </c>
    </row>
    <row r="450" spans="1:23">
      <c r="A450" t="s">
        <v>23</v>
      </c>
      <c r="B450" t="s">
        <v>24</v>
      </c>
      <c r="C450" t="s">
        <v>25</v>
      </c>
      <c r="D450" t="s">
        <v>39</v>
      </c>
      <c r="E450" t="s">
        <v>40</v>
      </c>
      <c r="F450" t="s">
        <v>41</v>
      </c>
      <c r="G450" t="s">
        <v>42</v>
      </c>
      <c r="I450" t="s">
        <v>43</v>
      </c>
      <c r="J450">
        <v>0</v>
      </c>
      <c r="K450">
        <v>0</v>
      </c>
      <c r="L450">
        <v>0</v>
      </c>
      <c r="M450">
        <v>0</v>
      </c>
      <c r="N450">
        <v>0</v>
      </c>
      <c r="O450">
        <v>1</v>
      </c>
      <c r="P450" t="s">
        <v>553</v>
      </c>
      <c r="Q450" t="s">
        <v>554</v>
      </c>
      <c r="R450" t="s">
        <v>59</v>
      </c>
      <c r="S450" t="s">
        <v>60</v>
      </c>
      <c r="T450" t="s">
        <v>36</v>
      </c>
      <c r="U450" t="s">
        <v>37</v>
      </c>
      <c r="V450">
        <v>27</v>
      </c>
      <c r="W450" t="s">
        <v>38</v>
      </c>
    </row>
    <row r="451" spans="1:23">
      <c r="A451" t="s">
        <v>23</v>
      </c>
      <c r="B451" t="s">
        <v>24</v>
      </c>
      <c r="C451" t="s">
        <v>25</v>
      </c>
      <c r="D451" t="s">
        <v>39</v>
      </c>
      <c r="E451" t="s">
        <v>40</v>
      </c>
      <c r="F451" t="s">
        <v>44</v>
      </c>
      <c r="G451" t="s">
        <v>45</v>
      </c>
      <c r="I451" t="s">
        <v>43</v>
      </c>
      <c r="J451">
        <v>0</v>
      </c>
      <c r="K451">
        <v>0</v>
      </c>
      <c r="L451">
        <v>0</v>
      </c>
      <c r="M451">
        <v>0</v>
      </c>
      <c r="N451">
        <v>0</v>
      </c>
      <c r="O451">
        <v>1</v>
      </c>
      <c r="P451" t="s">
        <v>553</v>
      </c>
      <c r="Q451" t="s">
        <v>554</v>
      </c>
      <c r="R451" t="s">
        <v>59</v>
      </c>
      <c r="S451" t="s">
        <v>60</v>
      </c>
      <c r="T451" t="s">
        <v>36</v>
      </c>
      <c r="U451" t="s">
        <v>37</v>
      </c>
      <c r="V451">
        <v>27</v>
      </c>
      <c r="W451" t="s">
        <v>38</v>
      </c>
    </row>
    <row r="452" spans="1:23">
      <c r="A452" t="s">
        <v>23</v>
      </c>
      <c r="B452" t="s">
        <v>24</v>
      </c>
      <c r="C452" t="s">
        <v>25</v>
      </c>
      <c r="D452" t="s">
        <v>46</v>
      </c>
      <c r="E452" t="s">
        <v>47</v>
      </c>
      <c r="F452" t="s">
        <v>48</v>
      </c>
      <c r="G452" t="s">
        <v>47</v>
      </c>
      <c r="I452" t="s">
        <v>43</v>
      </c>
      <c r="J452">
        <v>6176.5737769999996</v>
      </c>
      <c r="K452">
        <v>1284</v>
      </c>
      <c r="L452">
        <v>0.83899999999999997</v>
      </c>
      <c r="M452">
        <v>0.58689470300000002</v>
      </c>
      <c r="N452">
        <v>3.3700000000000002E-3</v>
      </c>
      <c r="O452">
        <v>0</v>
      </c>
      <c r="P452" t="s">
        <v>553</v>
      </c>
      <c r="Q452" t="s">
        <v>554</v>
      </c>
      <c r="R452" t="s">
        <v>59</v>
      </c>
      <c r="S452" t="s">
        <v>60</v>
      </c>
      <c r="T452" t="s">
        <v>36</v>
      </c>
      <c r="U452" t="s">
        <v>37</v>
      </c>
      <c r="V452">
        <v>27</v>
      </c>
      <c r="W452" t="s">
        <v>38</v>
      </c>
    </row>
    <row r="453" spans="1:23">
      <c r="A453" t="s">
        <v>23</v>
      </c>
      <c r="B453" t="s">
        <v>24</v>
      </c>
      <c r="C453" t="s">
        <v>25</v>
      </c>
      <c r="D453" t="s">
        <v>46</v>
      </c>
      <c r="E453" t="s">
        <v>47</v>
      </c>
      <c r="F453" t="s">
        <v>48</v>
      </c>
      <c r="G453" t="s">
        <v>47</v>
      </c>
      <c r="I453" t="s">
        <v>43</v>
      </c>
      <c r="J453">
        <v>507.960892</v>
      </c>
      <c r="K453">
        <v>109</v>
      </c>
      <c r="L453">
        <v>0.83399999999999996</v>
      </c>
      <c r="M453">
        <v>0</v>
      </c>
      <c r="N453">
        <v>0</v>
      </c>
      <c r="O453">
        <v>0</v>
      </c>
      <c r="P453" t="s">
        <v>555</v>
      </c>
      <c r="Q453" t="s">
        <v>556</v>
      </c>
      <c r="R453" t="s">
        <v>67</v>
      </c>
      <c r="S453" t="s">
        <v>68</v>
      </c>
      <c r="T453" t="s">
        <v>36</v>
      </c>
      <c r="U453" t="s">
        <v>37</v>
      </c>
      <c r="V453">
        <v>27</v>
      </c>
      <c r="W453" t="s">
        <v>38</v>
      </c>
    </row>
    <row r="454" spans="1:23">
      <c r="A454" t="s">
        <v>23</v>
      </c>
      <c r="B454" t="s">
        <v>24</v>
      </c>
      <c r="C454" t="s">
        <v>25</v>
      </c>
      <c r="D454" t="s">
        <v>26</v>
      </c>
      <c r="E454" t="s">
        <v>27</v>
      </c>
      <c r="F454" t="s">
        <v>28</v>
      </c>
      <c r="G454" t="s">
        <v>29</v>
      </c>
      <c r="H454" t="s">
        <v>69</v>
      </c>
      <c r="I454" t="s">
        <v>70</v>
      </c>
      <c r="J454">
        <v>7.4459999999999997</v>
      </c>
      <c r="K454">
        <v>1</v>
      </c>
      <c r="L454">
        <v>1</v>
      </c>
      <c r="M454">
        <v>0</v>
      </c>
      <c r="N454">
        <v>0</v>
      </c>
      <c r="O454">
        <v>0</v>
      </c>
      <c r="P454" t="s">
        <v>557</v>
      </c>
      <c r="Q454" t="s">
        <v>558</v>
      </c>
      <c r="R454" t="s">
        <v>67</v>
      </c>
      <c r="S454" t="s">
        <v>68</v>
      </c>
      <c r="T454" t="s">
        <v>36</v>
      </c>
      <c r="U454" t="s">
        <v>37</v>
      </c>
      <c r="V454">
        <v>27</v>
      </c>
      <c r="W454" t="s">
        <v>38</v>
      </c>
    </row>
    <row r="455" spans="1:23">
      <c r="A455" t="s">
        <v>23</v>
      </c>
      <c r="B455" t="s">
        <v>24</v>
      </c>
      <c r="C455" t="s">
        <v>25</v>
      </c>
      <c r="D455" t="s">
        <v>39</v>
      </c>
      <c r="E455" t="s">
        <v>40</v>
      </c>
      <c r="F455" t="s">
        <v>41</v>
      </c>
      <c r="G455" t="s">
        <v>42</v>
      </c>
      <c r="I455" t="s">
        <v>43</v>
      </c>
      <c r="J455">
        <v>112.1003673</v>
      </c>
      <c r="K455">
        <v>12</v>
      </c>
      <c r="L455">
        <v>0.86299999999999999</v>
      </c>
      <c r="M455">
        <v>0</v>
      </c>
      <c r="N455">
        <v>0</v>
      </c>
      <c r="O455">
        <v>0</v>
      </c>
      <c r="P455" t="s">
        <v>559</v>
      </c>
      <c r="Q455" t="s">
        <v>560</v>
      </c>
      <c r="R455" t="s">
        <v>84</v>
      </c>
      <c r="S455" t="s">
        <v>85</v>
      </c>
      <c r="T455" t="s">
        <v>36</v>
      </c>
      <c r="U455" t="s">
        <v>37</v>
      </c>
      <c r="V455">
        <v>27</v>
      </c>
      <c r="W455" t="s">
        <v>38</v>
      </c>
    </row>
    <row r="456" spans="1:23">
      <c r="A456" t="s">
        <v>23</v>
      </c>
      <c r="B456" t="s">
        <v>24</v>
      </c>
      <c r="C456" t="s">
        <v>25</v>
      </c>
      <c r="D456" t="s">
        <v>46</v>
      </c>
      <c r="E456" t="s">
        <v>47</v>
      </c>
      <c r="F456" t="s">
        <v>48</v>
      </c>
      <c r="G456" t="s">
        <v>47</v>
      </c>
      <c r="I456" t="s">
        <v>43</v>
      </c>
      <c r="J456">
        <v>283.55725430000001</v>
      </c>
      <c r="K456">
        <v>55</v>
      </c>
      <c r="L456">
        <v>0.79800000000000004</v>
      </c>
      <c r="M456">
        <v>0</v>
      </c>
      <c r="N456">
        <v>0</v>
      </c>
      <c r="O456">
        <v>0</v>
      </c>
      <c r="P456" t="s">
        <v>559</v>
      </c>
      <c r="Q456" t="s">
        <v>560</v>
      </c>
      <c r="R456" t="s">
        <v>84</v>
      </c>
      <c r="S456" t="s">
        <v>85</v>
      </c>
      <c r="T456" t="s">
        <v>36</v>
      </c>
      <c r="U456" t="s">
        <v>37</v>
      </c>
      <c r="V456">
        <v>27</v>
      </c>
      <c r="W456" t="s">
        <v>38</v>
      </c>
    </row>
    <row r="457" spans="1:23">
      <c r="A457" t="s">
        <v>23</v>
      </c>
      <c r="B457" t="s">
        <v>24</v>
      </c>
      <c r="C457" t="s">
        <v>25</v>
      </c>
      <c r="D457" t="s">
        <v>26</v>
      </c>
      <c r="E457" t="s">
        <v>27</v>
      </c>
      <c r="F457" t="s">
        <v>53</v>
      </c>
      <c r="G457" t="s">
        <v>54</v>
      </c>
      <c r="H457" t="s">
        <v>55</v>
      </c>
      <c r="I457" t="s">
        <v>56</v>
      </c>
      <c r="J457">
        <v>99.301104510000002</v>
      </c>
      <c r="K457">
        <v>1</v>
      </c>
      <c r="L457">
        <v>0.92900000000000005</v>
      </c>
      <c r="M457">
        <v>0</v>
      </c>
      <c r="N457">
        <v>0</v>
      </c>
      <c r="O457">
        <v>0</v>
      </c>
      <c r="P457" t="s">
        <v>561</v>
      </c>
      <c r="Q457" t="s">
        <v>562</v>
      </c>
      <c r="R457" t="s">
        <v>34</v>
      </c>
      <c r="S457" t="s">
        <v>35</v>
      </c>
      <c r="T457" t="s">
        <v>36</v>
      </c>
      <c r="U457" t="s">
        <v>37</v>
      </c>
      <c r="V457">
        <v>27</v>
      </c>
      <c r="W457" t="s">
        <v>38</v>
      </c>
    </row>
    <row r="458" spans="1:23">
      <c r="A458" t="s">
        <v>23</v>
      </c>
      <c r="B458" t="s">
        <v>24</v>
      </c>
      <c r="C458" t="s">
        <v>25</v>
      </c>
      <c r="D458" t="s">
        <v>39</v>
      </c>
      <c r="E458" t="s">
        <v>40</v>
      </c>
      <c r="F458" t="s">
        <v>41</v>
      </c>
      <c r="G458" t="s">
        <v>42</v>
      </c>
      <c r="I458" t="s">
        <v>43</v>
      </c>
      <c r="J458">
        <v>0</v>
      </c>
      <c r="K458">
        <v>0</v>
      </c>
      <c r="L458">
        <v>0</v>
      </c>
      <c r="M458">
        <v>0</v>
      </c>
      <c r="N458">
        <v>0</v>
      </c>
      <c r="O458">
        <v>1</v>
      </c>
      <c r="P458" t="s">
        <v>561</v>
      </c>
      <c r="Q458" t="s">
        <v>562</v>
      </c>
      <c r="R458" t="s">
        <v>34</v>
      </c>
      <c r="S458" t="s">
        <v>35</v>
      </c>
      <c r="T458" t="s">
        <v>36</v>
      </c>
      <c r="U458" t="s">
        <v>37</v>
      </c>
      <c r="V458">
        <v>27</v>
      </c>
      <c r="W458" t="s">
        <v>38</v>
      </c>
    </row>
    <row r="459" spans="1:23">
      <c r="A459" t="s">
        <v>23</v>
      </c>
      <c r="B459" t="s">
        <v>24</v>
      </c>
      <c r="C459" t="s">
        <v>25</v>
      </c>
      <c r="D459" t="s">
        <v>39</v>
      </c>
      <c r="E459" t="s">
        <v>40</v>
      </c>
      <c r="F459" t="s">
        <v>44</v>
      </c>
      <c r="G459" t="s">
        <v>45</v>
      </c>
      <c r="I459" t="s">
        <v>43</v>
      </c>
      <c r="J459">
        <v>66.604260150000002</v>
      </c>
      <c r="K459">
        <v>6</v>
      </c>
      <c r="L459">
        <v>0.91400000000000003</v>
      </c>
      <c r="M459">
        <v>0</v>
      </c>
      <c r="N459">
        <v>0</v>
      </c>
      <c r="O459">
        <v>0</v>
      </c>
      <c r="P459" t="s">
        <v>561</v>
      </c>
      <c r="Q459" t="s">
        <v>562</v>
      </c>
      <c r="R459" t="s">
        <v>34</v>
      </c>
      <c r="S459" t="s">
        <v>35</v>
      </c>
      <c r="T459" t="s">
        <v>36</v>
      </c>
      <c r="U459" t="s">
        <v>37</v>
      </c>
      <c r="V459">
        <v>27</v>
      </c>
      <c r="W459" t="s">
        <v>38</v>
      </c>
    </row>
    <row r="460" spans="1:23">
      <c r="A460" t="s">
        <v>23</v>
      </c>
      <c r="B460" t="s">
        <v>24</v>
      </c>
      <c r="C460" t="s">
        <v>25</v>
      </c>
      <c r="D460" t="s">
        <v>39</v>
      </c>
      <c r="E460" t="s">
        <v>40</v>
      </c>
      <c r="F460" t="s">
        <v>28</v>
      </c>
      <c r="G460" t="s">
        <v>29</v>
      </c>
      <c r="I460" t="s">
        <v>43</v>
      </c>
      <c r="J460">
        <v>0</v>
      </c>
      <c r="K460">
        <v>0</v>
      </c>
      <c r="L460">
        <v>0</v>
      </c>
      <c r="M460">
        <v>0</v>
      </c>
      <c r="N460">
        <v>0</v>
      </c>
      <c r="O460">
        <v>1</v>
      </c>
      <c r="P460" t="s">
        <v>563</v>
      </c>
      <c r="Q460" t="s">
        <v>564</v>
      </c>
      <c r="R460" t="s">
        <v>67</v>
      </c>
      <c r="S460" t="s">
        <v>68</v>
      </c>
      <c r="T460" t="s">
        <v>36</v>
      </c>
      <c r="U460" t="s">
        <v>37</v>
      </c>
      <c r="V460">
        <v>27</v>
      </c>
      <c r="W460" t="s">
        <v>38</v>
      </c>
    </row>
    <row r="461" spans="1:23">
      <c r="A461" t="s">
        <v>23</v>
      </c>
      <c r="B461" t="s">
        <v>24</v>
      </c>
      <c r="C461" t="s">
        <v>25</v>
      </c>
      <c r="D461" t="s">
        <v>26</v>
      </c>
      <c r="E461" t="s">
        <v>27</v>
      </c>
      <c r="F461" t="s">
        <v>53</v>
      </c>
      <c r="G461" t="s">
        <v>54</v>
      </c>
      <c r="H461" t="s">
        <v>106</v>
      </c>
      <c r="I461" t="s">
        <v>107</v>
      </c>
      <c r="J461">
        <v>25.199320920000002</v>
      </c>
      <c r="K461">
        <v>1</v>
      </c>
      <c r="L461">
        <v>0.88100000000000001</v>
      </c>
      <c r="M461">
        <v>0</v>
      </c>
      <c r="N461">
        <v>0</v>
      </c>
      <c r="O461">
        <v>0</v>
      </c>
      <c r="P461" t="s">
        <v>565</v>
      </c>
      <c r="Q461" t="s">
        <v>566</v>
      </c>
      <c r="R461" t="s">
        <v>100</v>
      </c>
      <c r="S461" t="s">
        <v>101</v>
      </c>
      <c r="T461" t="s">
        <v>36</v>
      </c>
      <c r="U461" t="s">
        <v>37</v>
      </c>
      <c r="V461">
        <v>27</v>
      </c>
      <c r="W461" t="s">
        <v>38</v>
      </c>
    </row>
    <row r="462" spans="1:23">
      <c r="A462" t="s">
        <v>23</v>
      </c>
      <c r="B462" t="s">
        <v>24</v>
      </c>
      <c r="C462" t="s">
        <v>25</v>
      </c>
      <c r="D462" t="s">
        <v>26</v>
      </c>
      <c r="E462" t="s">
        <v>27</v>
      </c>
      <c r="F462" t="s">
        <v>28</v>
      </c>
      <c r="G462" t="s">
        <v>29</v>
      </c>
      <c r="H462" t="s">
        <v>69</v>
      </c>
      <c r="I462" t="s">
        <v>70</v>
      </c>
      <c r="J462">
        <v>57.500999999999998</v>
      </c>
      <c r="K462">
        <v>1</v>
      </c>
      <c r="L462">
        <v>1</v>
      </c>
      <c r="M462">
        <v>0</v>
      </c>
      <c r="N462">
        <v>0</v>
      </c>
      <c r="O462">
        <v>0</v>
      </c>
      <c r="P462" t="s">
        <v>565</v>
      </c>
      <c r="Q462" t="s">
        <v>566</v>
      </c>
      <c r="R462" t="s">
        <v>100</v>
      </c>
      <c r="S462" t="s">
        <v>101</v>
      </c>
      <c r="T462" t="s">
        <v>36</v>
      </c>
      <c r="U462" t="s">
        <v>37</v>
      </c>
      <c r="V462">
        <v>27</v>
      </c>
      <c r="W462" t="s">
        <v>38</v>
      </c>
    </row>
    <row r="463" spans="1:23">
      <c r="A463" t="s">
        <v>23</v>
      </c>
      <c r="B463" t="s">
        <v>24</v>
      </c>
      <c r="C463" t="s">
        <v>25</v>
      </c>
      <c r="D463" t="s">
        <v>26</v>
      </c>
      <c r="E463" t="s">
        <v>27</v>
      </c>
      <c r="F463" t="s">
        <v>28</v>
      </c>
      <c r="G463" t="s">
        <v>29</v>
      </c>
      <c r="H463" t="s">
        <v>189</v>
      </c>
      <c r="I463" t="s">
        <v>190</v>
      </c>
      <c r="J463">
        <v>45.878</v>
      </c>
      <c r="K463">
        <v>1</v>
      </c>
      <c r="L463">
        <v>1</v>
      </c>
      <c r="M463">
        <v>0</v>
      </c>
      <c r="N463">
        <v>0</v>
      </c>
      <c r="O463">
        <v>0</v>
      </c>
      <c r="P463" t="s">
        <v>565</v>
      </c>
      <c r="Q463" t="s">
        <v>566</v>
      </c>
      <c r="R463" t="s">
        <v>100</v>
      </c>
      <c r="S463" t="s">
        <v>101</v>
      </c>
      <c r="T463" t="s">
        <v>36</v>
      </c>
      <c r="U463" t="s">
        <v>37</v>
      </c>
      <c r="V463">
        <v>27</v>
      </c>
      <c r="W463" t="s">
        <v>38</v>
      </c>
    </row>
    <row r="464" spans="1:23">
      <c r="A464" t="s">
        <v>23</v>
      </c>
      <c r="B464" t="s">
        <v>24</v>
      </c>
      <c r="C464" t="s">
        <v>25</v>
      </c>
      <c r="D464" t="s">
        <v>26</v>
      </c>
      <c r="E464" t="s">
        <v>27</v>
      </c>
      <c r="F464" t="s">
        <v>28</v>
      </c>
      <c r="G464" t="s">
        <v>29</v>
      </c>
      <c r="H464" t="s">
        <v>152</v>
      </c>
      <c r="I464" t="s">
        <v>153</v>
      </c>
      <c r="J464">
        <v>198.27371020000001</v>
      </c>
      <c r="K464">
        <v>1</v>
      </c>
      <c r="L464">
        <v>0.93899999999999995</v>
      </c>
      <c r="M464">
        <v>0</v>
      </c>
      <c r="N464">
        <v>0</v>
      </c>
      <c r="O464">
        <v>0</v>
      </c>
      <c r="P464" t="s">
        <v>565</v>
      </c>
      <c r="Q464" t="s">
        <v>566</v>
      </c>
      <c r="R464" t="s">
        <v>100</v>
      </c>
      <c r="S464" t="s">
        <v>101</v>
      </c>
      <c r="T464" t="s">
        <v>36</v>
      </c>
      <c r="U464" t="s">
        <v>37</v>
      </c>
      <c r="V464">
        <v>27</v>
      </c>
      <c r="W464" t="s">
        <v>38</v>
      </c>
    </row>
    <row r="465" spans="1:23">
      <c r="A465" t="s">
        <v>23</v>
      </c>
      <c r="B465" t="s">
        <v>24</v>
      </c>
      <c r="C465" t="s">
        <v>25</v>
      </c>
      <c r="D465" t="s">
        <v>26</v>
      </c>
      <c r="E465" t="s">
        <v>27</v>
      </c>
      <c r="F465" t="s">
        <v>28</v>
      </c>
      <c r="G465" t="s">
        <v>29</v>
      </c>
      <c r="H465" t="s">
        <v>63</v>
      </c>
      <c r="I465" t="s">
        <v>64</v>
      </c>
      <c r="J465">
        <v>617.30253100000004</v>
      </c>
      <c r="K465">
        <v>2</v>
      </c>
      <c r="L465">
        <v>0.98</v>
      </c>
      <c r="M465">
        <v>0</v>
      </c>
      <c r="N465">
        <v>0</v>
      </c>
      <c r="O465">
        <v>0</v>
      </c>
      <c r="P465" t="s">
        <v>565</v>
      </c>
      <c r="Q465" t="s">
        <v>566</v>
      </c>
      <c r="R465" t="s">
        <v>100</v>
      </c>
      <c r="S465" t="s">
        <v>101</v>
      </c>
      <c r="T465" t="s">
        <v>36</v>
      </c>
      <c r="U465" t="s">
        <v>37</v>
      </c>
      <c r="V465">
        <v>27</v>
      </c>
      <c r="W465" t="s">
        <v>38</v>
      </c>
    </row>
    <row r="466" spans="1:23">
      <c r="A466" t="s">
        <v>23</v>
      </c>
      <c r="B466" t="s">
        <v>24</v>
      </c>
      <c r="C466" t="s">
        <v>25</v>
      </c>
      <c r="D466" t="s">
        <v>26</v>
      </c>
      <c r="E466" t="s">
        <v>27</v>
      </c>
      <c r="F466" t="s">
        <v>28</v>
      </c>
      <c r="G466" t="s">
        <v>29</v>
      </c>
      <c r="H466" t="s">
        <v>86</v>
      </c>
      <c r="I466" t="s">
        <v>87</v>
      </c>
      <c r="J466">
        <v>11.59151417</v>
      </c>
      <c r="K466">
        <v>1</v>
      </c>
      <c r="L466">
        <v>0.89700000000000002</v>
      </c>
      <c r="M466">
        <v>0</v>
      </c>
      <c r="N466">
        <v>0</v>
      </c>
      <c r="O466">
        <v>0</v>
      </c>
      <c r="P466" t="s">
        <v>565</v>
      </c>
      <c r="Q466" t="s">
        <v>566</v>
      </c>
      <c r="R466" t="s">
        <v>100</v>
      </c>
      <c r="S466" t="s">
        <v>101</v>
      </c>
      <c r="T466" t="s">
        <v>36</v>
      </c>
      <c r="U466" t="s">
        <v>37</v>
      </c>
      <c r="V466">
        <v>27</v>
      </c>
      <c r="W466" t="s">
        <v>38</v>
      </c>
    </row>
    <row r="467" spans="1:23">
      <c r="A467" t="s">
        <v>23</v>
      </c>
      <c r="B467" t="s">
        <v>24</v>
      </c>
      <c r="C467" t="s">
        <v>25</v>
      </c>
      <c r="D467" t="s">
        <v>46</v>
      </c>
      <c r="E467" t="s">
        <v>47</v>
      </c>
      <c r="F467" t="s">
        <v>48</v>
      </c>
      <c r="G467" t="s">
        <v>47</v>
      </c>
      <c r="I467" t="s">
        <v>43</v>
      </c>
      <c r="J467">
        <v>3945.978728</v>
      </c>
      <c r="K467">
        <v>854</v>
      </c>
      <c r="L467">
        <v>0.80800000000000005</v>
      </c>
      <c r="M467">
        <v>0.469777695</v>
      </c>
      <c r="N467">
        <v>6.6E-3</v>
      </c>
      <c r="O467">
        <v>0</v>
      </c>
      <c r="P467" t="s">
        <v>565</v>
      </c>
      <c r="Q467" t="s">
        <v>566</v>
      </c>
      <c r="R467" t="s">
        <v>100</v>
      </c>
      <c r="S467" t="s">
        <v>101</v>
      </c>
      <c r="T467" t="s">
        <v>36</v>
      </c>
      <c r="U467" t="s">
        <v>37</v>
      </c>
      <c r="V467">
        <v>27</v>
      </c>
      <c r="W467" t="s">
        <v>38</v>
      </c>
    </row>
    <row r="468" spans="1:23">
      <c r="A468" t="s">
        <v>23</v>
      </c>
      <c r="B468" t="s">
        <v>24</v>
      </c>
      <c r="C468" t="s">
        <v>25</v>
      </c>
      <c r="D468" t="s">
        <v>26</v>
      </c>
      <c r="E468" t="s">
        <v>27</v>
      </c>
      <c r="F468" t="s">
        <v>53</v>
      </c>
      <c r="G468" t="s">
        <v>54</v>
      </c>
      <c r="H468" t="s">
        <v>223</v>
      </c>
      <c r="I468" t="s">
        <v>224</v>
      </c>
      <c r="J468">
        <v>13.224046359999999</v>
      </c>
      <c r="K468">
        <v>1</v>
      </c>
      <c r="L468">
        <v>0.88500000000000001</v>
      </c>
      <c r="M468">
        <v>0</v>
      </c>
      <c r="N468">
        <v>0</v>
      </c>
      <c r="O468">
        <v>0</v>
      </c>
      <c r="P468" t="s">
        <v>567</v>
      </c>
      <c r="Q468" t="s">
        <v>568</v>
      </c>
      <c r="R468" t="s">
        <v>132</v>
      </c>
      <c r="S468" t="s">
        <v>133</v>
      </c>
      <c r="T468" t="s">
        <v>36</v>
      </c>
      <c r="U468" t="s">
        <v>37</v>
      </c>
      <c r="V468">
        <v>27</v>
      </c>
      <c r="W468" t="s">
        <v>38</v>
      </c>
    </row>
    <row r="469" spans="1:23">
      <c r="A469" t="s">
        <v>23</v>
      </c>
      <c r="B469" t="s">
        <v>24</v>
      </c>
      <c r="C469" t="s">
        <v>25</v>
      </c>
      <c r="D469" t="s">
        <v>26</v>
      </c>
      <c r="E469" t="s">
        <v>27</v>
      </c>
      <c r="F469" t="s">
        <v>28</v>
      </c>
      <c r="G469" t="s">
        <v>29</v>
      </c>
      <c r="H469" t="s">
        <v>187</v>
      </c>
      <c r="I469" t="s">
        <v>188</v>
      </c>
      <c r="J469">
        <v>491.0247976</v>
      </c>
      <c r="K469">
        <v>1</v>
      </c>
      <c r="L469">
        <v>1</v>
      </c>
      <c r="M469">
        <v>0</v>
      </c>
      <c r="N469">
        <v>0</v>
      </c>
      <c r="O469">
        <v>0</v>
      </c>
      <c r="P469" t="s">
        <v>567</v>
      </c>
      <c r="Q469" t="s">
        <v>568</v>
      </c>
      <c r="R469" t="s">
        <v>132</v>
      </c>
      <c r="S469" t="s">
        <v>133</v>
      </c>
      <c r="T469" t="s">
        <v>36</v>
      </c>
      <c r="U469" t="s">
        <v>37</v>
      </c>
      <c r="V469">
        <v>27</v>
      </c>
      <c r="W469" t="s">
        <v>38</v>
      </c>
    </row>
    <row r="470" spans="1:23">
      <c r="A470" t="s">
        <v>23</v>
      </c>
      <c r="B470" t="s">
        <v>24</v>
      </c>
      <c r="C470" t="s">
        <v>25</v>
      </c>
      <c r="D470" t="s">
        <v>26</v>
      </c>
      <c r="E470" t="s">
        <v>27</v>
      </c>
      <c r="F470" t="s">
        <v>28</v>
      </c>
      <c r="G470" t="s">
        <v>29</v>
      </c>
      <c r="H470" t="s">
        <v>75</v>
      </c>
      <c r="I470" t="s">
        <v>76</v>
      </c>
      <c r="J470">
        <v>57.804607939999997</v>
      </c>
      <c r="K470">
        <v>1</v>
      </c>
      <c r="L470">
        <v>0.94399999999999995</v>
      </c>
      <c r="M470">
        <v>0</v>
      </c>
      <c r="N470">
        <v>0</v>
      </c>
      <c r="O470">
        <v>0</v>
      </c>
      <c r="P470" t="s">
        <v>567</v>
      </c>
      <c r="Q470" t="s">
        <v>568</v>
      </c>
      <c r="R470" t="s">
        <v>132</v>
      </c>
      <c r="S470" t="s">
        <v>133</v>
      </c>
      <c r="T470" t="s">
        <v>36</v>
      </c>
      <c r="U470" t="s">
        <v>37</v>
      </c>
      <c r="V470">
        <v>27</v>
      </c>
      <c r="W470" t="s">
        <v>38</v>
      </c>
    </row>
    <row r="471" spans="1:23">
      <c r="A471" t="s">
        <v>23</v>
      </c>
      <c r="B471" t="s">
        <v>24</v>
      </c>
      <c r="C471" t="s">
        <v>25</v>
      </c>
      <c r="D471" t="s">
        <v>46</v>
      </c>
      <c r="E471" t="s">
        <v>47</v>
      </c>
      <c r="F471" t="s">
        <v>48</v>
      </c>
      <c r="G471" t="s">
        <v>47</v>
      </c>
      <c r="I471" t="s">
        <v>43</v>
      </c>
      <c r="J471">
        <v>2193.9347539999999</v>
      </c>
      <c r="K471">
        <v>364</v>
      </c>
      <c r="L471">
        <v>0.79100000000000004</v>
      </c>
      <c r="M471">
        <v>0</v>
      </c>
      <c r="N471">
        <v>0</v>
      </c>
      <c r="O471">
        <v>0</v>
      </c>
      <c r="P471" t="s">
        <v>567</v>
      </c>
      <c r="Q471" t="s">
        <v>568</v>
      </c>
      <c r="R471" t="s">
        <v>132</v>
      </c>
      <c r="S471" t="s">
        <v>133</v>
      </c>
      <c r="T471" t="s">
        <v>36</v>
      </c>
      <c r="U471" t="s">
        <v>37</v>
      </c>
      <c r="V471">
        <v>27</v>
      </c>
      <c r="W471" t="s">
        <v>38</v>
      </c>
    </row>
    <row r="472" spans="1:23">
      <c r="A472" t="s">
        <v>23</v>
      </c>
      <c r="B472" t="s">
        <v>24</v>
      </c>
      <c r="C472" t="s">
        <v>25</v>
      </c>
      <c r="D472" t="s">
        <v>46</v>
      </c>
      <c r="E472" t="s">
        <v>47</v>
      </c>
      <c r="F472" t="s">
        <v>48</v>
      </c>
      <c r="G472" t="s">
        <v>47</v>
      </c>
      <c r="I472" t="s">
        <v>43</v>
      </c>
      <c r="J472">
        <v>158.34331900000001</v>
      </c>
      <c r="K472">
        <v>29</v>
      </c>
      <c r="L472">
        <v>0.80500000000000005</v>
      </c>
      <c r="M472">
        <v>0</v>
      </c>
      <c r="N472">
        <v>0</v>
      </c>
      <c r="O472">
        <v>0</v>
      </c>
      <c r="P472" t="s">
        <v>569</v>
      </c>
      <c r="Q472" t="s">
        <v>570</v>
      </c>
      <c r="R472" t="s">
        <v>84</v>
      </c>
      <c r="S472" t="s">
        <v>85</v>
      </c>
      <c r="T472" t="s">
        <v>36</v>
      </c>
      <c r="U472" t="s">
        <v>37</v>
      </c>
      <c r="V472">
        <v>27</v>
      </c>
      <c r="W472" t="s">
        <v>38</v>
      </c>
    </row>
    <row r="473" spans="1:23">
      <c r="A473" t="s">
        <v>23</v>
      </c>
      <c r="B473" t="s">
        <v>24</v>
      </c>
      <c r="C473" t="s">
        <v>25</v>
      </c>
      <c r="D473" t="s">
        <v>26</v>
      </c>
      <c r="E473" t="s">
        <v>27</v>
      </c>
      <c r="F473" t="s">
        <v>53</v>
      </c>
      <c r="G473" t="s">
        <v>54</v>
      </c>
      <c r="H473" t="s">
        <v>55</v>
      </c>
      <c r="I473" t="s">
        <v>56</v>
      </c>
      <c r="J473">
        <v>2330.2715143</v>
      </c>
      <c r="K473">
        <v>5</v>
      </c>
      <c r="L473">
        <v>0.97899999999999998</v>
      </c>
      <c r="M473">
        <v>0</v>
      </c>
      <c r="N473">
        <v>0</v>
      </c>
      <c r="O473">
        <v>0</v>
      </c>
      <c r="P473" t="s">
        <v>571</v>
      </c>
      <c r="Q473" t="s">
        <v>572</v>
      </c>
      <c r="R473" t="s">
        <v>34</v>
      </c>
      <c r="S473" t="s">
        <v>35</v>
      </c>
      <c r="T473" t="s">
        <v>36</v>
      </c>
      <c r="U473" t="s">
        <v>37</v>
      </c>
      <c r="V473">
        <v>27</v>
      </c>
      <c r="W473" t="s">
        <v>38</v>
      </c>
    </row>
    <row r="474" spans="1:23">
      <c r="A474" t="s">
        <v>23</v>
      </c>
      <c r="B474" t="s">
        <v>24</v>
      </c>
      <c r="C474" t="s">
        <v>25</v>
      </c>
      <c r="D474" t="s">
        <v>26</v>
      </c>
      <c r="E474" t="s">
        <v>27</v>
      </c>
      <c r="F474" t="s">
        <v>53</v>
      </c>
      <c r="G474" t="s">
        <v>54</v>
      </c>
      <c r="H474" t="s">
        <v>134</v>
      </c>
      <c r="I474" t="s">
        <v>135</v>
      </c>
      <c r="J474">
        <v>96.110703349999994</v>
      </c>
      <c r="K474">
        <v>1</v>
      </c>
      <c r="L474">
        <v>0.98899999999999999</v>
      </c>
      <c r="M474">
        <v>0</v>
      </c>
      <c r="N474">
        <v>0</v>
      </c>
      <c r="O474">
        <v>0</v>
      </c>
      <c r="P474" t="s">
        <v>571</v>
      </c>
      <c r="Q474" t="s">
        <v>572</v>
      </c>
      <c r="R474" t="s">
        <v>34</v>
      </c>
      <c r="S474" t="s">
        <v>35</v>
      </c>
      <c r="T474" t="s">
        <v>36</v>
      </c>
      <c r="U474" t="s">
        <v>37</v>
      </c>
      <c r="V474">
        <v>27</v>
      </c>
      <c r="W474" t="s">
        <v>38</v>
      </c>
    </row>
    <row r="475" spans="1:23">
      <c r="A475" t="s">
        <v>23</v>
      </c>
      <c r="B475" t="s">
        <v>24</v>
      </c>
      <c r="C475" t="s">
        <v>25</v>
      </c>
      <c r="D475" t="s">
        <v>26</v>
      </c>
      <c r="E475" t="s">
        <v>27</v>
      </c>
      <c r="F475" t="s">
        <v>53</v>
      </c>
      <c r="G475" t="s">
        <v>54</v>
      </c>
      <c r="H475" t="s">
        <v>185</v>
      </c>
      <c r="I475" t="s">
        <v>186</v>
      </c>
      <c r="J475">
        <v>5.1171130580000002</v>
      </c>
      <c r="K475">
        <v>1</v>
      </c>
      <c r="L475">
        <v>0.88400000000000001</v>
      </c>
      <c r="M475">
        <v>0</v>
      </c>
      <c r="N475">
        <v>0</v>
      </c>
      <c r="O475">
        <v>0</v>
      </c>
      <c r="P475" t="s">
        <v>571</v>
      </c>
      <c r="Q475" t="s">
        <v>572</v>
      </c>
      <c r="R475" t="s">
        <v>34</v>
      </c>
      <c r="S475" t="s">
        <v>35</v>
      </c>
      <c r="T475" t="s">
        <v>36</v>
      </c>
      <c r="U475" t="s">
        <v>37</v>
      </c>
      <c r="V475">
        <v>27</v>
      </c>
      <c r="W475" t="s">
        <v>38</v>
      </c>
    </row>
    <row r="476" spans="1:23">
      <c r="A476" t="s">
        <v>23</v>
      </c>
      <c r="B476" t="s">
        <v>24</v>
      </c>
      <c r="C476" t="s">
        <v>25</v>
      </c>
      <c r="D476" t="s">
        <v>26</v>
      </c>
      <c r="E476" t="s">
        <v>27</v>
      </c>
      <c r="F476" t="s">
        <v>53</v>
      </c>
      <c r="G476" t="s">
        <v>54</v>
      </c>
      <c r="H476" t="s">
        <v>106</v>
      </c>
      <c r="I476" t="s">
        <v>107</v>
      </c>
      <c r="J476">
        <v>31.308228320000001</v>
      </c>
      <c r="K476">
        <v>1</v>
      </c>
      <c r="L476">
        <v>0.81</v>
      </c>
      <c r="M476">
        <v>0</v>
      </c>
      <c r="N476">
        <v>0</v>
      </c>
      <c r="O476">
        <v>0</v>
      </c>
      <c r="P476" t="s">
        <v>571</v>
      </c>
      <c r="Q476" t="s">
        <v>572</v>
      </c>
      <c r="R476" t="s">
        <v>34</v>
      </c>
      <c r="S476" t="s">
        <v>35</v>
      </c>
      <c r="T476" t="s">
        <v>36</v>
      </c>
      <c r="U476" t="s">
        <v>37</v>
      </c>
      <c r="V476">
        <v>27</v>
      </c>
      <c r="W476" t="s">
        <v>38</v>
      </c>
    </row>
    <row r="477" spans="1:23">
      <c r="A477" t="s">
        <v>23</v>
      </c>
      <c r="B477" t="s">
        <v>24</v>
      </c>
      <c r="C477" t="s">
        <v>25</v>
      </c>
      <c r="D477" t="s">
        <v>26</v>
      </c>
      <c r="E477" t="s">
        <v>27</v>
      </c>
      <c r="F477" t="s">
        <v>28</v>
      </c>
      <c r="G477" t="s">
        <v>29</v>
      </c>
      <c r="H477" t="s">
        <v>152</v>
      </c>
      <c r="I477" t="s">
        <v>153</v>
      </c>
      <c r="J477">
        <v>1578.7414900000001</v>
      </c>
      <c r="K477">
        <v>5</v>
      </c>
      <c r="L477">
        <v>0.97499999999999998</v>
      </c>
      <c r="M477">
        <v>0</v>
      </c>
      <c r="N477">
        <v>0</v>
      </c>
      <c r="O477">
        <v>0</v>
      </c>
      <c r="P477" t="s">
        <v>571</v>
      </c>
      <c r="Q477" t="s">
        <v>572</v>
      </c>
      <c r="R477" t="s">
        <v>34</v>
      </c>
      <c r="S477" t="s">
        <v>35</v>
      </c>
      <c r="T477" t="s">
        <v>36</v>
      </c>
      <c r="U477" t="s">
        <v>37</v>
      </c>
      <c r="V477">
        <v>27</v>
      </c>
      <c r="W477" t="s">
        <v>38</v>
      </c>
    </row>
    <row r="478" spans="1:23">
      <c r="A478" t="s">
        <v>23</v>
      </c>
      <c r="B478" t="s">
        <v>24</v>
      </c>
      <c r="C478" t="s">
        <v>25</v>
      </c>
      <c r="D478" t="s">
        <v>26</v>
      </c>
      <c r="E478" t="s">
        <v>27</v>
      </c>
      <c r="F478" t="s">
        <v>28</v>
      </c>
      <c r="G478" t="s">
        <v>29</v>
      </c>
      <c r="H478" t="s">
        <v>285</v>
      </c>
      <c r="I478" t="s">
        <v>286</v>
      </c>
      <c r="J478">
        <v>436.20713050000001</v>
      </c>
      <c r="K478">
        <v>4</v>
      </c>
      <c r="L478">
        <v>0.997</v>
      </c>
      <c r="M478">
        <v>0</v>
      </c>
      <c r="N478">
        <v>0</v>
      </c>
      <c r="O478">
        <v>0</v>
      </c>
      <c r="P478" t="s">
        <v>571</v>
      </c>
      <c r="Q478" t="s">
        <v>572</v>
      </c>
      <c r="R478" t="s">
        <v>34</v>
      </c>
      <c r="S478" t="s">
        <v>35</v>
      </c>
      <c r="T478" t="s">
        <v>36</v>
      </c>
      <c r="U478" t="s">
        <v>37</v>
      </c>
      <c r="V478">
        <v>27</v>
      </c>
      <c r="W478" t="s">
        <v>38</v>
      </c>
    </row>
    <row r="479" spans="1:23">
      <c r="A479" t="s">
        <v>23</v>
      </c>
      <c r="B479" t="s">
        <v>24</v>
      </c>
      <c r="C479" t="s">
        <v>25</v>
      </c>
      <c r="D479" t="s">
        <v>26</v>
      </c>
      <c r="E479" t="s">
        <v>27</v>
      </c>
      <c r="F479" t="s">
        <v>28</v>
      </c>
      <c r="G479" t="s">
        <v>29</v>
      </c>
      <c r="H479" t="s">
        <v>369</v>
      </c>
      <c r="I479" t="s">
        <v>370</v>
      </c>
      <c r="J479">
        <v>700.61012659999994</v>
      </c>
      <c r="K479">
        <v>5</v>
      </c>
      <c r="L479">
        <v>0.94199999999999995</v>
      </c>
      <c r="M479">
        <v>0</v>
      </c>
      <c r="N479">
        <v>0</v>
      </c>
      <c r="O479">
        <v>0</v>
      </c>
      <c r="P479" t="s">
        <v>571</v>
      </c>
      <c r="Q479" t="s">
        <v>572</v>
      </c>
      <c r="R479" t="s">
        <v>34</v>
      </c>
      <c r="S479" t="s">
        <v>35</v>
      </c>
      <c r="T479" t="s">
        <v>36</v>
      </c>
      <c r="U479" t="s">
        <v>37</v>
      </c>
      <c r="V479">
        <v>27</v>
      </c>
      <c r="W479" t="s">
        <v>38</v>
      </c>
    </row>
    <row r="480" spans="1:23">
      <c r="A480" t="s">
        <v>23</v>
      </c>
      <c r="B480" t="s">
        <v>24</v>
      </c>
      <c r="C480" t="s">
        <v>25</v>
      </c>
      <c r="D480" t="s">
        <v>26</v>
      </c>
      <c r="E480" t="s">
        <v>27</v>
      </c>
      <c r="F480" t="s">
        <v>28</v>
      </c>
      <c r="G480" t="s">
        <v>29</v>
      </c>
      <c r="H480" t="s">
        <v>110</v>
      </c>
      <c r="I480" t="s">
        <v>111</v>
      </c>
      <c r="J480">
        <v>671.71151759999998</v>
      </c>
      <c r="K480">
        <v>2</v>
      </c>
      <c r="L480">
        <v>0.98199999999999998</v>
      </c>
      <c r="M480">
        <v>0</v>
      </c>
      <c r="N480">
        <v>0</v>
      </c>
      <c r="O480">
        <v>0</v>
      </c>
      <c r="P480" t="s">
        <v>571</v>
      </c>
      <c r="Q480" t="s">
        <v>572</v>
      </c>
      <c r="R480" t="s">
        <v>34</v>
      </c>
      <c r="S480" t="s">
        <v>35</v>
      </c>
      <c r="T480" t="s">
        <v>36</v>
      </c>
      <c r="U480" t="s">
        <v>37</v>
      </c>
      <c r="V480">
        <v>27</v>
      </c>
      <c r="W480" t="s">
        <v>38</v>
      </c>
    </row>
    <row r="481" spans="1:23">
      <c r="A481" t="s">
        <v>23</v>
      </c>
      <c r="B481" t="s">
        <v>24</v>
      </c>
      <c r="C481" t="s">
        <v>25</v>
      </c>
      <c r="D481" t="s">
        <v>26</v>
      </c>
      <c r="E481" t="s">
        <v>27</v>
      </c>
      <c r="F481" t="s">
        <v>28</v>
      </c>
      <c r="G481" t="s">
        <v>29</v>
      </c>
      <c r="H481" t="s">
        <v>193</v>
      </c>
      <c r="I481" t="s">
        <v>194</v>
      </c>
      <c r="J481">
        <v>346.03472490000001</v>
      </c>
      <c r="K481">
        <v>6</v>
      </c>
      <c r="L481">
        <v>0.93200000000000005</v>
      </c>
      <c r="M481">
        <v>0</v>
      </c>
      <c r="N481">
        <v>0</v>
      </c>
      <c r="O481">
        <v>0</v>
      </c>
      <c r="P481" t="s">
        <v>571</v>
      </c>
      <c r="Q481" t="s">
        <v>572</v>
      </c>
      <c r="R481" t="s">
        <v>34</v>
      </c>
      <c r="S481" t="s">
        <v>35</v>
      </c>
      <c r="T481" t="s">
        <v>36</v>
      </c>
      <c r="U481" t="s">
        <v>37</v>
      </c>
      <c r="V481">
        <v>27</v>
      </c>
      <c r="W481" t="s">
        <v>38</v>
      </c>
    </row>
    <row r="482" spans="1:23">
      <c r="A482" t="s">
        <v>23</v>
      </c>
      <c r="B482" t="s">
        <v>24</v>
      </c>
      <c r="C482" t="s">
        <v>25</v>
      </c>
      <c r="D482" t="s">
        <v>26</v>
      </c>
      <c r="E482" t="s">
        <v>27</v>
      </c>
      <c r="F482" t="s">
        <v>28</v>
      </c>
      <c r="G482" t="s">
        <v>29</v>
      </c>
      <c r="H482" t="s">
        <v>445</v>
      </c>
      <c r="I482" t="s">
        <v>446</v>
      </c>
      <c r="J482">
        <v>374.34547579999997</v>
      </c>
      <c r="K482">
        <v>1</v>
      </c>
      <c r="L482">
        <v>0.93200000000000005</v>
      </c>
      <c r="M482">
        <v>0</v>
      </c>
      <c r="N482">
        <v>0</v>
      </c>
      <c r="O482">
        <v>0</v>
      </c>
      <c r="P482" t="s">
        <v>571</v>
      </c>
      <c r="Q482" t="s">
        <v>572</v>
      </c>
      <c r="R482" t="s">
        <v>34</v>
      </c>
      <c r="S482" t="s">
        <v>35</v>
      </c>
      <c r="T482" t="s">
        <v>36</v>
      </c>
      <c r="U482" t="s">
        <v>37</v>
      </c>
      <c r="V482">
        <v>27</v>
      </c>
      <c r="W482" t="s">
        <v>38</v>
      </c>
    </row>
    <row r="483" spans="1:23">
      <c r="A483" t="s">
        <v>23</v>
      </c>
      <c r="B483" t="s">
        <v>24</v>
      </c>
      <c r="C483" t="s">
        <v>25</v>
      </c>
      <c r="D483" t="s">
        <v>26</v>
      </c>
      <c r="E483" t="s">
        <v>27</v>
      </c>
      <c r="F483" t="s">
        <v>28</v>
      </c>
      <c r="G483" t="s">
        <v>29</v>
      </c>
      <c r="H483" t="s">
        <v>138</v>
      </c>
      <c r="I483" t="s">
        <v>139</v>
      </c>
      <c r="J483">
        <v>169.96373800000001</v>
      </c>
      <c r="K483">
        <v>1</v>
      </c>
      <c r="L483">
        <v>0.998</v>
      </c>
      <c r="M483">
        <v>0</v>
      </c>
      <c r="N483">
        <v>0</v>
      </c>
      <c r="O483">
        <v>0</v>
      </c>
      <c r="P483" t="s">
        <v>571</v>
      </c>
      <c r="Q483" t="s">
        <v>572</v>
      </c>
      <c r="R483" t="s">
        <v>34</v>
      </c>
      <c r="S483" t="s">
        <v>35</v>
      </c>
      <c r="T483" t="s">
        <v>36</v>
      </c>
      <c r="U483" t="s">
        <v>37</v>
      </c>
      <c r="V483">
        <v>27</v>
      </c>
      <c r="W483" t="s">
        <v>38</v>
      </c>
    </row>
    <row r="484" spans="1:23">
      <c r="A484" t="s">
        <v>23</v>
      </c>
      <c r="B484" t="s">
        <v>24</v>
      </c>
      <c r="C484" t="s">
        <v>25</v>
      </c>
      <c r="D484" t="s">
        <v>39</v>
      </c>
      <c r="E484" t="s">
        <v>40</v>
      </c>
      <c r="F484" t="s">
        <v>41</v>
      </c>
      <c r="G484" t="s">
        <v>42</v>
      </c>
      <c r="I484" t="s">
        <v>43</v>
      </c>
      <c r="J484">
        <v>576.10877930000004</v>
      </c>
      <c r="K484">
        <v>58</v>
      </c>
      <c r="L484">
        <v>0.83</v>
      </c>
      <c r="M484">
        <v>0</v>
      </c>
      <c r="N484">
        <v>0</v>
      </c>
      <c r="O484">
        <v>0</v>
      </c>
      <c r="P484" t="s">
        <v>571</v>
      </c>
      <c r="Q484" t="s">
        <v>572</v>
      </c>
      <c r="R484" t="s">
        <v>34</v>
      </c>
      <c r="S484" t="s">
        <v>35</v>
      </c>
      <c r="T484" t="s">
        <v>36</v>
      </c>
      <c r="U484" t="s">
        <v>37</v>
      </c>
      <c r="V484">
        <v>27</v>
      </c>
      <c r="W484" t="s">
        <v>38</v>
      </c>
    </row>
    <row r="485" spans="1:23">
      <c r="A485" t="s">
        <v>23</v>
      </c>
      <c r="B485" t="s">
        <v>24</v>
      </c>
      <c r="C485" t="s">
        <v>25</v>
      </c>
      <c r="D485" t="s">
        <v>39</v>
      </c>
      <c r="E485" t="s">
        <v>40</v>
      </c>
      <c r="F485" t="s">
        <v>44</v>
      </c>
      <c r="G485" t="s">
        <v>45</v>
      </c>
      <c r="I485" t="s">
        <v>43</v>
      </c>
      <c r="J485">
        <v>358.95144520000002</v>
      </c>
      <c r="K485">
        <v>40</v>
      </c>
      <c r="L485">
        <v>0.871</v>
      </c>
      <c r="M485">
        <v>0</v>
      </c>
      <c r="N485">
        <v>0</v>
      </c>
      <c r="O485">
        <v>0</v>
      </c>
      <c r="P485" t="s">
        <v>571</v>
      </c>
      <c r="Q485" t="s">
        <v>572</v>
      </c>
      <c r="R485" t="s">
        <v>34</v>
      </c>
      <c r="S485" t="s">
        <v>35</v>
      </c>
      <c r="T485" t="s">
        <v>36</v>
      </c>
      <c r="U485" t="s">
        <v>37</v>
      </c>
      <c r="V485">
        <v>27</v>
      </c>
      <c r="W485" t="s">
        <v>38</v>
      </c>
    </row>
    <row r="486" spans="1:23">
      <c r="A486" t="s">
        <v>23</v>
      </c>
      <c r="B486" t="s">
        <v>24</v>
      </c>
      <c r="C486" t="s">
        <v>25</v>
      </c>
      <c r="D486" t="s">
        <v>46</v>
      </c>
      <c r="E486" t="s">
        <v>47</v>
      </c>
      <c r="F486" t="s">
        <v>48</v>
      </c>
      <c r="G486" t="s">
        <v>47</v>
      </c>
      <c r="I486" t="s">
        <v>43</v>
      </c>
      <c r="J486">
        <v>12455.793322</v>
      </c>
      <c r="K486">
        <v>2866</v>
      </c>
      <c r="L486">
        <v>0.82799999999999996</v>
      </c>
      <c r="M486">
        <v>1.251110119</v>
      </c>
      <c r="N486">
        <v>3.5000000000000001E-3</v>
      </c>
      <c r="O486">
        <v>1</v>
      </c>
      <c r="P486" t="s">
        <v>571</v>
      </c>
      <c r="Q486" t="s">
        <v>572</v>
      </c>
      <c r="R486" t="s">
        <v>34</v>
      </c>
      <c r="S486" t="s">
        <v>35</v>
      </c>
      <c r="T486" t="s">
        <v>36</v>
      </c>
      <c r="U486" t="s">
        <v>37</v>
      </c>
      <c r="V486">
        <v>27</v>
      </c>
      <c r="W486" t="s">
        <v>38</v>
      </c>
    </row>
    <row r="487" spans="1:23">
      <c r="A487" t="s">
        <v>23</v>
      </c>
      <c r="B487" t="s">
        <v>24</v>
      </c>
      <c r="C487" t="s">
        <v>25</v>
      </c>
      <c r="D487" t="s">
        <v>39</v>
      </c>
      <c r="E487" t="s">
        <v>40</v>
      </c>
      <c r="F487" t="s">
        <v>28</v>
      </c>
      <c r="G487" t="s">
        <v>29</v>
      </c>
      <c r="I487" t="s">
        <v>43</v>
      </c>
      <c r="J487">
        <v>0</v>
      </c>
      <c r="K487">
        <v>0</v>
      </c>
      <c r="L487">
        <v>0</v>
      </c>
      <c r="M487">
        <v>0</v>
      </c>
      <c r="N487">
        <v>0</v>
      </c>
      <c r="O487">
        <v>1</v>
      </c>
      <c r="P487" t="s">
        <v>573</v>
      </c>
      <c r="Q487" t="s">
        <v>574</v>
      </c>
      <c r="R487" t="s">
        <v>67</v>
      </c>
      <c r="S487" t="s">
        <v>68</v>
      </c>
      <c r="T487" t="s">
        <v>36</v>
      </c>
      <c r="U487" t="s">
        <v>37</v>
      </c>
      <c r="V487">
        <v>27</v>
      </c>
      <c r="W487" t="s">
        <v>38</v>
      </c>
    </row>
    <row r="488" spans="1:23">
      <c r="A488" t="s">
        <v>23</v>
      </c>
      <c r="B488" t="s">
        <v>24</v>
      </c>
      <c r="C488" t="s">
        <v>25</v>
      </c>
      <c r="D488" t="s">
        <v>39</v>
      </c>
      <c r="E488" t="s">
        <v>40</v>
      </c>
      <c r="F488" t="s">
        <v>28</v>
      </c>
      <c r="G488" t="s">
        <v>29</v>
      </c>
      <c r="I488" t="s">
        <v>43</v>
      </c>
      <c r="J488">
        <v>0</v>
      </c>
      <c r="K488">
        <v>0</v>
      </c>
      <c r="L488">
        <v>0</v>
      </c>
      <c r="M488">
        <v>0</v>
      </c>
      <c r="N488">
        <v>0</v>
      </c>
      <c r="O488">
        <v>1</v>
      </c>
      <c r="P488" t="s">
        <v>575</v>
      </c>
      <c r="Q488" t="s">
        <v>576</v>
      </c>
      <c r="R488" t="s">
        <v>67</v>
      </c>
      <c r="S488" t="s">
        <v>68</v>
      </c>
      <c r="T488" t="s">
        <v>36</v>
      </c>
      <c r="U488" t="s">
        <v>37</v>
      </c>
      <c r="V488">
        <v>27</v>
      </c>
      <c r="W488" t="s">
        <v>38</v>
      </c>
    </row>
    <row r="489" spans="1:23">
      <c r="A489" t="s">
        <v>23</v>
      </c>
      <c r="B489" t="s">
        <v>24</v>
      </c>
      <c r="C489" t="s">
        <v>25</v>
      </c>
      <c r="D489" t="s">
        <v>46</v>
      </c>
      <c r="E489" t="s">
        <v>47</v>
      </c>
      <c r="F489" t="s">
        <v>48</v>
      </c>
      <c r="G489" t="s">
        <v>47</v>
      </c>
      <c r="I489" t="s">
        <v>43</v>
      </c>
      <c r="J489">
        <v>128.76582740000001</v>
      </c>
      <c r="K489">
        <v>21</v>
      </c>
      <c r="L489">
        <v>0.83799999999999997</v>
      </c>
      <c r="M489">
        <v>0</v>
      </c>
      <c r="N489">
        <v>0</v>
      </c>
      <c r="O489">
        <v>0</v>
      </c>
      <c r="P489" t="s">
        <v>575</v>
      </c>
      <c r="Q489" t="s">
        <v>576</v>
      </c>
      <c r="R489" t="s">
        <v>67</v>
      </c>
      <c r="S489" t="s">
        <v>68</v>
      </c>
      <c r="T489" t="s">
        <v>36</v>
      </c>
      <c r="U489" t="s">
        <v>37</v>
      </c>
      <c r="V489">
        <v>27</v>
      </c>
      <c r="W489" t="s">
        <v>38</v>
      </c>
    </row>
    <row r="490" spans="1:23">
      <c r="A490" t="s">
        <v>23</v>
      </c>
      <c r="B490" t="s">
        <v>24</v>
      </c>
      <c r="C490" t="s">
        <v>25</v>
      </c>
      <c r="D490" t="s">
        <v>39</v>
      </c>
      <c r="E490" t="s">
        <v>40</v>
      </c>
      <c r="F490" t="s">
        <v>28</v>
      </c>
      <c r="G490" t="s">
        <v>29</v>
      </c>
      <c r="I490" t="s">
        <v>43</v>
      </c>
      <c r="J490">
        <v>24.750093629999999</v>
      </c>
      <c r="K490">
        <v>11</v>
      </c>
      <c r="L490">
        <v>0.85399999999999998</v>
      </c>
      <c r="M490">
        <v>0</v>
      </c>
      <c r="N490">
        <v>0</v>
      </c>
      <c r="O490">
        <v>0</v>
      </c>
      <c r="P490" t="s">
        <v>577</v>
      </c>
      <c r="Q490" t="s">
        <v>578</v>
      </c>
      <c r="R490" t="s">
        <v>120</v>
      </c>
      <c r="S490" t="s">
        <v>121</v>
      </c>
      <c r="T490" t="s">
        <v>36</v>
      </c>
      <c r="U490" t="s">
        <v>37</v>
      </c>
      <c r="V490">
        <v>27</v>
      </c>
      <c r="W490" t="s">
        <v>38</v>
      </c>
    </row>
    <row r="491" spans="1:23">
      <c r="A491" t="s">
        <v>23</v>
      </c>
      <c r="B491" t="s">
        <v>24</v>
      </c>
      <c r="C491" t="s">
        <v>25</v>
      </c>
      <c r="D491" t="s">
        <v>39</v>
      </c>
      <c r="E491" t="s">
        <v>40</v>
      </c>
      <c r="F491" t="s">
        <v>41</v>
      </c>
      <c r="G491" t="s">
        <v>42</v>
      </c>
      <c r="I491" t="s">
        <v>43</v>
      </c>
      <c r="J491">
        <v>0</v>
      </c>
      <c r="K491">
        <v>0</v>
      </c>
      <c r="L491">
        <v>0</v>
      </c>
      <c r="M491">
        <v>0</v>
      </c>
      <c r="N491">
        <v>0</v>
      </c>
      <c r="O491">
        <v>1</v>
      </c>
      <c r="P491" t="s">
        <v>579</v>
      </c>
      <c r="Q491" t="s">
        <v>580</v>
      </c>
      <c r="R491" t="s">
        <v>120</v>
      </c>
      <c r="S491" t="s">
        <v>121</v>
      </c>
      <c r="T491" t="s">
        <v>36</v>
      </c>
      <c r="U491" t="s">
        <v>37</v>
      </c>
      <c r="V491">
        <v>27</v>
      </c>
      <c r="W491" t="s">
        <v>38</v>
      </c>
    </row>
    <row r="492" spans="1:23">
      <c r="A492" t="s">
        <v>23</v>
      </c>
      <c r="B492" t="s">
        <v>24</v>
      </c>
      <c r="C492" t="s">
        <v>25</v>
      </c>
      <c r="D492" t="s">
        <v>39</v>
      </c>
      <c r="E492" t="s">
        <v>40</v>
      </c>
      <c r="F492" t="s">
        <v>53</v>
      </c>
      <c r="G492" t="s">
        <v>54</v>
      </c>
      <c r="I492" t="s">
        <v>43</v>
      </c>
      <c r="J492">
        <v>0</v>
      </c>
      <c r="K492">
        <v>0</v>
      </c>
      <c r="L492">
        <v>0</v>
      </c>
      <c r="M492">
        <v>0</v>
      </c>
      <c r="N492">
        <v>0</v>
      </c>
      <c r="O492">
        <v>1</v>
      </c>
      <c r="P492" t="s">
        <v>579</v>
      </c>
      <c r="Q492" t="s">
        <v>580</v>
      </c>
      <c r="R492" t="s">
        <v>120</v>
      </c>
      <c r="S492" t="s">
        <v>121</v>
      </c>
      <c r="T492" t="s">
        <v>36</v>
      </c>
      <c r="U492" t="s">
        <v>37</v>
      </c>
      <c r="V492">
        <v>27</v>
      </c>
      <c r="W492" t="s">
        <v>38</v>
      </c>
    </row>
    <row r="493" spans="1:23">
      <c r="A493" t="s">
        <v>23</v>
      </c>
      <c r="B493" t="s">
        <v>24</v>
      </c>
      <c r="C493" t="s">
        <v>25</v>
      </c>
      <c r="D493" t="s">
        <v>46</v>
      </c>
      <c r="E493" t="s">
        <v>47</v>
      </c>
      <c r="F493" t="s">
        <v>48</v>
      </c>
      <c r="G493" t="s">
        <v>47</v>
      </c>
      <c r="I493" t="s">
        <v>43</v>
      </c>
      <c r="J493">
        <v>315.15943529999998</v>
      </c>
      <c r="K493">
        <v>65</v>
      </c>
      <c r="L493">
        <v>0.76700000000000002</v>
      </c>
      <c r="M493">
        <v>0</v>
      </c>
      <c r="N493">
        <v>0</v>
      </c>
      <c r="O493">
        <v>0</v>
      </c>
      <c r="P493" t="s">
        <v>579</v>
      </c>
      <c r="Q493" t="s">
        <v>580</v>
      </c>
      <c r="R493" t="s">
        <v>120</v>
      </c>
      <c r="S493" t="s">
        <v>121</v>
      </c>
      <c r="T493" t="s">
        <v>36</v>
      </c>
      <c r="U493" t="s">
        <v>37</v>
      </c>
      <c r="V493">
        <v>27</v>
      </c>
      <c r="W493" t="s">
        <v>38</v>
      </c>
    </row>
    <row r="494" spans="1:23">
      <c r="A494" t="s">
        <v>23</v>
      </c>
      <c r="B494" t="s">
        <v>24</v>
      </c>
      <c r="C494" t="s">
        <v>25</v>
      </c>
      <c r="D494" t="s">
        <v>39</v>
      </c>
      <c r="E494" t="s">
        <v>40</v>
      </c>
      <c r="F494" t="s">
        <v>41</v>
      </c>
      <c r="G494" t="s">
        <v>42</v>
      </c>
      <c r="I494" t="s">
        <v>43</v>
      </c>
      <c r="J494">
        <v>0</v>
      </c>
      <c r="K494">
        <v>0</v>
      </c>
      <c r="L494">
        <v>0</v>
      </c>
      <c r="M494">
        <v>0</v>
      </c>
      <c r="N494">
        <v>0</v>
      </c>
      <c r="O494">
        <v>1</v>
      </c>
      <c r="P494" t="s">
        <v>581</v>
      </c>
      <c r="Q494" t="s">
        <v>582</v>
      </c>
      <c r="R494" t="s">
        <v>132</v>
      </c>
      <c r="S494" t="s">
        <v>133</v>
      </c>
      <c r="T494" t="s">
        <v>36</v>
      </c>
      <c r="U494" t="s">
        <v>37</v>
      </c>
      <c r="V494">
        <v>27</v>
      </c>
      <c r="W494" t="s">
        <v>38</v>
      </c>
    </row>
    <row r="495" spans="1:23">
      <c r="A495" t="s">
        <v>23</v>
      </c>
      <c r="B495" t="s">
        <v>24</v>
      </c>
      <c r="C495" t="s">
        <v>25</v>
      </c>
      <c r="D495" t="s">
        <v>26</v>
      </c>
      <c r="E495" t="s">
        <v>27</v>
      </c>
      <c r="F495" t="s">
        <v>41</v>
      </c>
      <c r="G495" t="s">
        <v>42</v>
      </c>
      <c r="H495" t="s">
        <v>161</v>
      </c>
      <c r="I495" t="s">
        <v>43</v>
      </c>
      <c r="J495">
        <v>98.394376289999997</v>
      </c>
      <c r="K495">
        <v>1</v>
      </c>
      <c r="L495">
        <v>0.96699999999999997</v>
      </c>
      <c r="M495">
        <v>0</v>
      </c>
      <c r="N495">
        <v>0</v>
      </c>
      <c r="O495">
        <v>0</v>
      </c>
      <c r="P495" t="s">
        <v>583</v>
      </c>
      <c r="Q495" t="s">
        <v>584</v>
      </c>
      <c r="R495" t="s">
        <v>67</v>
      </c>
      <c r="S495" t="s">
        <v>68</v>
      </c>
      <c r="T495" t="s">
        <v>36</v>
      </c>
      <c r="U495" t="s">
        <v>37</v>
      </c>
      <c r="V495">
        <v>27</v>
      </c>
      <c r="W495" t="s">
        <v>38</v>
      </c>
    </row>
    <row r="496" spans="1:23">
      <c r="A496" t="s">
        <v>23</v>
      </c>
      <c r="B496" t="s">
        <v>24</v>
      </c>
      <c r="C496" t="s">
        <v>25</v>
      </c>
      <c r="D496" t="s">
        <v>39</v>
      </c>
      <c r="E496" t="s">
        <v>40</v>
      </c>
      <c r="F496" t="s">
        <v>41</v>
      </c>
      <c r="G496" t="s">
        <v>42</v>
      </c>
      <c r="I496" t="s">
        <v>43</v>
      </c>
      <c r="J496">
        <v>0</v>
      </c>
      <c r="K496">
        <v>0</v>
      </c>
      <c r="L496">
        <v>0</v>
      </c>
      <c r="M496">
        <v>0</v>
      </c>
      <c r="N496">
        <v>0</v>
      </c>
      <c r="O496">
        <v>1</v>
      </c>
      <c r="P496" t="s">
        <v>583</v>
      </c>
      <c r="Q496" t="s">
        <v>584</v>
      </c>
      <c r="R496" t="s">
        <v>67</v>
      </c>
      <c r="S496" t="s">
        <v>68</v>
      </c>
      <c r="T496" t="s">
        <v>36</v>
      </c>
      <c r="U496" t="s">
        <v>37</v>
      </c>
      <c r="V496">
        <v>27</v>
      </c>
      <c r="W496" t="s">
        <v>38</v>
      </c>
    </row>
    <row r="497" spans="1:23">
      <c r="A497" t="s">
        <v>23</v>
      </c>
      <c r="B497" t="s">
        <v>24</v>
      </c>
      <c r="C497" t="s">
        <v>25</v>
      </c>
      <c r="D497" t="s">
        <v>39</v>
      </c>
      <c r="E497" t="s">
        <v>40</v>
      </c>
      <c r="F497" t="s">
        <v>28</v>
      </c>
      <c r="G497" t="s">
        <v>29</v>
      </c>
      <c r="I497" t="s">
        <v>43</v>
      </c>
      <c r="J497">
        <v>0</v>
      </c>
      <c r="K497">
        <v>0</v>
      </c>
      <c r="L497">
        <v>0</v>
      </c>
      <c r="M497">
        <v>0</v>
      </c>
      <c r="N497">
        <v>0</v>
      </c>
      <c r="O497">
        <v>1</v>
      </c>
      <c r="P497" t="s">
        <v>585</v>
      </c>
      <c r="Q497" t="s">
        <v>586</v>
      </c>
      <c r="R497" t="s">
        <v>67</v>
      </c>
      <c r="S497" t="s">
        <v>68</v>
      </c>
      <c r="T497" t="s">
        <v>36</v>
      </c>
      <c r="U497" t="s">
        <v>37</v>
      </c>
      <c r="V497">
        <v>27</v>
      </c>
      <c r="W497" t="s">
        <v>38</v>
      </c>
    </row>
    <row r="498" spans="1:23">
      <c r="A498" t="s">
        <v>23</v>
      </c>
      <c r="B498" t="s">
        <v>24</v>
      </c>
      <c r="C498" t="s">
        <v>25</v>
      </c>
      <c r="D498" t="s">
        <v>39</v>
      </c>
      <c r="E498" t="s">
        <v>40</v>
      </c>
      <c r="F498" t="s">
        <v>41</v>
      </c>
      <c r="G498" t="s">
        <v>42</v>
      </c>
      <c r="I498" t="s">
        <v>43</v>
      </c>
      <c r="J498">
        <v>0</v>
      </c>
      <c r="K498">
        <v>0</v>
      </c>
      <c r="L498">
        <v>0</v>
      </c>
      <c r="M498">
        <v>0</v>
      </c>
      <c r="N498">
        <v>0</v>
      </c>
      <c r="O498">
        <v>1</v>
      </c>
      <c r="P498" t="s">
        <v>587</v>
      </c>
      <c r="Q498" t="s">
        <v>588</v>
      </c>
      <c r="R498" t="s">
        <v>201</v>
      </c>
      <c r="S498" t="s">
        <v>202</v>
      </c>
      <c r="T498" t="s">
        <v>36</v>
      </c>
      <c r="U498" t="s">
        <v>37</v>
      </c>
      <c r="V498">
        <v>27</v>
      </c>
      <c r="W498" t="s">
        <v>38</v>
      </c>
    </row>
    <row r="499" spans="1:23">
      <c r="A499" t="s">
        <v>23</v>
      </c>
      <c r="B499" t="s">
        <v>24</v>
      </c>
      <c r="C499" t="s">
        <v>25</v>
      </c>
      <c r="D499" t="s">
        <v>46</v>
      </c>
      <c r="E499" t="s">
        <v>47</v>
      </c>
      <c r="F499" t="s">
        <v>48</v>
      </c>
      <c r="G499" t="s">
        <v>47</v>
      </c>
      <c r="I499" t="s">
        <v>43</v>
      </c>
      <c r="J499">
        <v>536.97166319999997</v>
      </c>
      <c r="K499">
        <v>97</v>
      </c>
      <c r="L499">
        <v>0.74099999999999999</v>
      </c>
      <c r="M499">
        <v>0</v>
      </c>
      <c r="N499">
        <v>0</v>
      </c>
      <c r="O499">
        <v>0</v>
      </c>
      <c r="P499" t="s">
        <v>587</v>
      </c>
      <c r="Q499" t="s">
        <v>588</v>
      </c>
      <c r="R499" t="s">
        <v>201</v>
      </c>
      <c r="S499" t="s">
        <v>202</v>
      </c>
      <c r="T499" t="s">
        <v>36</v>
      </c>
      <c r="U499" t="s">
        <v>37</v>
      </c>
      <c r="V499">
        <v>27</v>
      </c>
      <c r="W499" t="s">
        <v>38</v>
      </c>
    </row>
    <row r="500" spans="1:23">
      <c r="A500" t="s">
        <v>23</v>
      </c>
      <c r="B500" t="s">
        <v>24</v>
      </c>
      <c r="C500" t="s">
        <v>25</v>
      </c>
      <c r="D500" t="s">
        <v>46</v>
      </c>
      <c r="E500" t="s">
        <v>47</v>
      </c>
      <c r="F500" t="s">
        <v>48</v>
      </c>
      <c r="G500" t="s">
        <v>47</v>
      </c>
      <c r="I500" t="s">
        <v>43</v>
      </c>
      <c r="J500">
        <v>1552.4280670000001</v>
      </c>
      <c r="K500">
        <v>247</v>
      </c>
      <c r="L500">
        <v>0.78800000000000003</v>
      </c>
      <c r="M500">
        <v>0</v>
      </c>
      <c r="N500">
        <v>0</v>
      </c>
      <c r="O500">
        <v>0</v>
      </c>
      <c r="P500" t="s">
        <v>589</v>
      </c>
      <c r="Q500" t="s">
        <v>590</v>
      </c>
      <c r="R500" t="s">
        <v>168</v>
      </c>
      <c r="S500" t="s">
        <v>169</v>
      </c>
      <c r="T500" t="s">
        <v>36</v>
      </c>
      <c r="U500" t="s">
        <v>37</v>
      </c>
      <c r="V500">
        <v>27</v>
      </c>
      <c r="W500" t="s">
        <v>38</v>
      </c>
    </row>
    <row r="501" spans="1:23">
      <c r="A501" t="s">
        <v>23</v>
      </c>
      <c r="B501" t="s">
        <v>24</v>
      </c>
      <c r="C501" t="s">
        <v>25</v>
      </c>
      <c r="D501" t="s">
        <v>26</v>
      </c>
      <c r="E501" t="s">
        <v>27</v>
      </c>
      <c r="F501" t="s">
        <v>28</v>
      </c>
      <c r="G501" t="s">
        <v>29</v>
      </c>
      <c r="H501" t="s">
        <v>110</v>
      </c>
      <c r="I501" t="s">
        <v>111</v>
      </c>
      <c r="J501">
        <v>150.5</v>
      </c>
      <c r="K501">
        <v>2</v>
      </c>
      <c r="L501">
        <v>1</v>
      </c>
      <c r="M501">
        <v>0</v>
      </c>
      <c r="N501">
        <v>0</v>
      </c>
      <c r="O501">
        <v>0</v>
      </c>
      <c r="P501" t="s">
        <v>591</v>
      </c>
      <c r="Q501" t="s">
        <v>592</v>
      </c>
      <c r="R501" t="s">
        <v>114</v>
      </c>
      <c r="S501" t="s">
        <v>115</v>
      </c>
      <c r="T501" t="s">
        <v>36</v>
      </c>
      <c r="U501" t="s">
        <v>37</v>
      </c>
      <c r="V501">
        <v>27</v>
      </c>
      <c r="W501" t="s">
        <v>38</v>
      </c>
    </row>
    <row r="502" spans="1:23">
      <c r="A502" t="s">
        <v>23</v>
      </c>
      <c r="B502" t="s">
        <v>24</v>
      </c>
      <c r="C502" t="s">
        <v>25</v>
      </c>
      <c r="D502" t="s">
        <v>39</v>
      </c>
      <c r="E502" t="s">
        <v>40</v>
      </c>
      <c r="F502" t="s">
        <v>41</v>
      </c>
      <c r="G502" t="s">
        <v>42</v>
      </c>
      <c r="I502" t="s">
        <v>43</v>
      </c>
      <c r="J502">
        <v>0</v>
      </c>
      <c r="K502">
        <v>0</v>
      </c>
      <c r="L502">
        <v>0</v>
      </c>
      <c r="M502">
        <v>0</v>
      </c>
      <c r="N502">
        <v>0</v>
      </c>
      <c r="O502">
        <v>1</v>
      </c>
      <c r="P502" t="s">
        <v>591</v>
      </c>
      <c r="Q502" t="s">
        <v>592</v>
      </c>
      <c r="R502" t="s">
        <v>114</v>
      </c>
      <c r="S502" t="s">
        <v>115</v>
      </c>
      <c r="T502" t="s">
        <v>36</v>
      </c>
      <c r="U502" t="s">
        <v>37</v>
      </c>
      <c r="V502">
        <v>27</v>
      </c>
      <c r="W502" t="s">
        <v>38</v>
      </c>
    </row>
    <row r="503" spans="1:23">
      <c r="A503" t="s">
        <v>23</v>
      </c>
      <c r="B503" t="s">
        <v>24</v>
      </c>
      <c r="C503" t="s">
        <v>25</v>
      </c>
      <c r="D503" t="s">
        <v>46</v>
      </c>
      <c r="E503" t="s">
        <v>47</v>
      </c>
      <c r="F503" t="s">
        <v>48</v>
      </c>
      <c r="G503" t="s">
        <v>47</v>
      </c>
      <c r="I503" t="s">
        <v>43</v>
      </c>
      <c r="J503">
        <v>299.55387359999997</v>
      </c>
      <c r="K503">
        <v>45</v>
      </c>
      <c r="L503">
        <v>0.72</v>
      </c>
      <c r="M503">
        <v>0</v>
      </c>
      <c r="N503">
        <v>0</v>
      </c>
      <c r="O503">
        <v>0</v>
      </c>
      <c r="P503" t="s">
        <v>593</v>
      </c>
      <c r="Q503" t="s">
        <v>594</v>
      </c>
      <c r="R503" t="s">
        <v>297</v>
      </c>
      <c r="S503" t="s">
        <v>298</v>
      </c>
      <c r="T503" t="s">
        <v>36</v>
      </c>
      <c r="U503" t="s">
        <v>37</v>
      </c>
      <c r="V503">
        <v>27</v>
      </c>
      <c r="W503" t="s">
        <v>38</v>
      </c>
    </row>
    <row r="504" spans="1:23">
      <c r="A504" t="s">
        <v>23</v>
      </c>
      <c r="B504" t="s">
        <v>24</v>
      </c>
      <c r="C504" t="s">
        <v>25</v>
      </c>
      <c r="D504" t="s">
        <v>39</v>
      </c>
      <c r="E504" t="s">
        <v>40</v>
      </c>
      <c r="F504" t="s">
        <v>41</v>
      </c>
      <c r="G504" t="s">
        <v>42</v>
      </c>
      <c r="I504" t="s">
        <v>43</v>
      </c>
      <c r="J504">
        <v>0</v>
      </c>
      <c r="K504">
        <v>0</v>
      </c>
      <c r="L504">
        <v>0</v>
      </c>
      <c r="M504">
        <v>0</v>
      </c>
      <c r="N504">
        <v>0</v>
      </c>
      <c r="O504">
        <v>1</v>
      </c>
      <c r="P504" t="s">
        <v>595</v>
      </c>
      <c r="Q504" t="s">
        <v>596</v>
      </c>
      <c r="R504" t="s">
        <v>51</v>
      </c>
      <c r="S504" t="s">
        <v>52</v>
      </c>
      <c r="T504" t="s">
        <v>36</v>
      </c>
      <c r="U504" t="s">
        <v>37</v>
      </c>
      <c r="V504">
        <v>27</v>
      </c>
      <c r="W504" t="s">
        <v>38</v>
      </c>
    </row>
    <row r="505" spans="1:23">
      <c r="A505" t="s">
        <v>23</v>
      </c>
      <c r="B505" t="s">
        <v>24</v>
      </c>
      <c r="C505" t="s">
        <v>25</v>
      </c>
      <c r="D505" t="s">
        <v>39</v>
      </c>
      <c r="E505" t="s">
        <v>40</v>
      </c>
      <c r="F505" t="s">
        <v>28</v>
      </c>
      <c r="G505" t="s">
        <v>29</v>
      </c>
      <c r="I505" t="s">
        <v>43</v>
      </c>
      <c r="J505">
        <v>0</v>
      </c>
      <c r="K505">
        <v>0</v>
      </c>
      <c r="L505">
        <v>0</v>
      </c>
      <c r="M505">
        <v>0</v>
      </c>
      <c r="N505">
        <v>0</v>
      </c>
      <c r="O505">
        <v>1</v>
      </c>
      <c r="P505" t="s">
        <v>597</v>
      </c>
      <c r="Q505" t="s">
        <v>598</v>
      </c>
      <c r="R505" t="s">
        <v>297</v>
      </c>
      <c r="S505" t="s">
        <v>298</v>
      </c>
      <c r="T505" t="s">
        <v>36</v>
      </c>
      <c r="U505" t="s">
        <v>37</v>
      </c>
      <c r="V505">
        <v>27</v>
      </c>
      <c r="W505" t="s">
        <v>38</v>
      </c>
    </row>
    <row r="506" spans="1:23">
      <c r="A506" t="s">
        <v>23</v>
      </c>
      <c r="B506" t="s">
        <v>24</v>
      </c>
      <c r="C506" t="s">
        <v>25</v>
      </c>
      <c r="D506" t="s">
        <v>39</v>
      </c>
      <c r="E506" t="s">
        <v>40</v>
      </c>
      <c r="F506" t="s">
        <v>44</v>
      </c>
      <c r="G506" t="s">
        <v>45</v>
      </c>
      <c r="I506" t="s">
        <v>43</v>
      </c>
      <c r="J506">
        <v>0</v>
      </c>
      <c r="K506">
        <v>0</v>
      </c>
      <c r="L506">
        <v>0</v>
      </c>
      <c r="M506">
        <v>0</v>
      </c>
      <c r="N506">
        <v>0</v>
      </c>
      <c r="O506">
        <v>1</v>
      </c>
      <c r="P506" t="s">
        <v>597</v>
      </c>
      <c r="Q506" t="s">
        <v>598</v>
      </c>
      <c r="R506" t="s">
        <v>297</v>
      </c>
      <c r="S506" t="s">
        <v>298</v>
      </c>
      <c r="T506" t="s">
        <v>36</v>
      </c>
      <c r="U506" t="s">
        <v>37</v>
      </c>
      <c r="V506">
        <v>27</v>
      </c>
      <c r="W506" t="s">
        <v>38</v>
      </c>
    </row>
    <row r="507" spans="1:23">
      <c r="A507" t="s">
        <v>23</v>
      </c>
      <c r="B507" t="s">
        <v>24</v>
      </c>
      <c r="C507" t="s">
        <v>25</v>
      </c>
      <c r="D507" t="s">
        <v>46</v>
      </c>
      <c r="E507" t="s">
        <v>47</v>
      </c>
      <c r="F507" t="s">
        <v>48</v>
      </c>
      <c r="G507" t="s">
        <v>47</v>
      </c>
      <c r="I507" t="s">
        <v>43</v>
      </c>
      <c r="J507">
        <v>275.59286059999999</v>
      </c>
      <c r="K507">
        <v>66</v>
      </c>
      <c r="L507">
        <v>0.73099999999999998</v>
      </c>
      <c r="M507">
        <v>0</v>
      </c>
      <c r="N507">
        <v>0</v>
      </c>
      <c r="O507">
        <v>0</v>
      </c>
      <c r="P507" t="s">
        <v>597</v>
      </c>
      <c r="Q507" t="s">
        <v>598</v>
      </c>
      <c r="R507" t="s">
        <v>297</v>
      </c>
      <c r="S507" t="s">
        <v>298</v>
      </c>
      <c r="T507" t="s">
        <v>36</v>
      </c>
      <c r="U507" t="s">
        <v>37</v>
      </c>
      <c r="V507">
        <v>27</v>
      </c>
      <c r="W507" t="s">
        <v>38</v>
      </c>
    </row>
    <row r="508" spans="1:23">
      <c r="A508" t="s">
        <v>23</v>
      </c>
      <c r="B508" t="s">
        <v>24</v>
      </c>
      <c r="C508" t="s">
        <v>25</v>
      </c>
      <c r="D508" t="s">
        <v>26</v>
      </c>
      <c r="E508" t="s">
        <v>27</v>
      </c>
      <c r="F508" t="s">
        <v>53</v>
      </c>
      <c r="G508" t="s">
        <v>54</v>
      </c>
      <c r="H508" t="s">
        <v>599</v>
      </c>
      <c r="I508" t="s">
        <v>600</v>
      </c>
      <c r="J508">
        <v>23.269568700000001</v>
      </c>
      <c r="K508">
        <v>1</v>
      </c>
      <c r="L508">
        <v>0.91500000000000004</v>
      </c>
      <c r="M508">
        <v>0</v>
      </c>
      <c r="N508">
        <v>0</v>
      </c>
      <c r="O508">
        <v>0</v>
      </c>
      <c r="P508" t="s">
        <v>601</v>
      </c>
      <c r="Q508" t="s">
        <v>602</v>
      </c>
      <c r="R508" t="s">
        <v>59</v>
      </c>
      <c r="S508" t="s">
        <v>60</v>
      </c>
      <c r="T508" t="s">
        <v>36</v>
      </c>
      <c r="U508" t="s">
        <v>37</v>
      </c>
      <c r="V508">
        <v>27</v>
      </c>
      <c r="W508" t="s">
        <v>38</v>
      </c>
    </row>
    <row r="509" spans="1:23">
      <c r="A509" t="s">
        <v>23</v>
      </c>
      <c r="B509" t="s">
        <v>24</v>
      </c>
      <c r="C509" t="s">
        <v>25</v>
      </c>
      <c r="D509" t="s">
        <v>26</v>
      </c>
      <c r="E509" t="s">
        <v>27</v>
      </c>
      <c r="F509" t="s">
        <v>28</v>
      </c>
      <c r="G509" t="s">
        <v>29</v>
      </c>
      <c r="H509" t="s">
        <v>152</v>
      </c>
      <c r="I509" t="s">
        <v>153</v>
      </c>
      <c r="J509">
        <v>3186.2632100000001</v>
      </c>
      <c r="K509">
        <v>2</v>
      </c>
      <c r="L509">
        <v>0.998</v>
      </c>
      <c r="M509">
        <v>0</v>
      </c>
      <c r="N509">
        <v>0</v>
      </c>
      <c r="O509">
        <v>0</v>
      </c>
      <c r="P509" t="s">
        <v>601</v>
      </c>
      <c r="Q509" t="s">
        <v>602</v>
      </c>
      <c r="R509" t="s">
        <v>59</v>
      </c>
      <c r="S509" t="s">
        <v>60</v>
      </c>
      <c r="T509" t="s">
        <v>36</v>
      </c>
      <c r="U509" t="s">
        <v>37</v>
      </c>
      <c r="V509">
        <v>27</v>
      </c>
      <c r="W509" t="s">
        <v>38</v>
      </c>
    </row>
    <row r="510" spans="1:23">
      <c r="A510" t="s">
        <v>23</v>
      </c>
      <c r="B510" t="s">
        <v>24</v>
      </c>
      <c r="C510" t="s">
        <v>25</v>
      </c>
      <c r="D510" t="s">
        <v>26</v>
      </c>
      <c r="E510" t="s">
        <v>27</v>
      </c>
      <c r="F510" t="s">
        <v>28</v>
      </c>
      <c r="G510" t="s">
        <v>29</v>
      </c>
      <c r="H510" t="s">
        <v>485</v>
      </c>
      <c r="I510" t="s">
        <v>486</v>
      </c>
      <c r="J510">
        <v>21.893999999999998</v>
      </c>
      <c r="K510">
        <v>1</v>
      </c>
      <c r="L510">
        <v>1</v>
      </c>
      <c r="M510">
        <v>0</v>
      </c>
      <c r="N510">
        <v>0</v>
      </c>
      <c r="O510">
        <v>0</v>
      </c>
      <c r="P510" t="s">
        <v>601</v>
      </c>
      <c r="Q510" t="s">
        <v>602</v>
      </c>
      <c r="R510" t="s">
        <v>59</v>
      </c>
      <c r="S510" t="s">
        <v>60</v>
      </c>
      <c r="T510" t="s">
        <v>36</v>
      </c>
      <c r="U510" t="s">
        <v>37</v>
      </c>
      <c r="V510">
        <v>27</v>
      </c>
      <c r="W510" t="s">
        <v>38</v>
      </c>
    </row>
    <row r="511" spans="1:23">
      <c r="A511" t="s">
        <v>23</v>
      </c>
      <c r="B511" t="s">
        <v>24</v>
      </c>
      <c r="C511" t="s">
        <v>25</v>
      </c>
      <c r="D511" t="s">
        <v>26</v>
      </c>
      <c r="E511" t="s">
        <v>27</v>
      </c>
      <c r="F511" t="s">
        <v>28</v>
      </c>
      <c r="G511" t="s">
        <v>29</v>
      </c>
      <c r="H511" t="s">
        <v>86</v>
      </c>
      <c r="I511" t="s">
        <v>87</v>
      </c>
      <c r="J511">
        <v>135.11560510000001</v>
      </c>
      <c r="K511">
        <v>4</v>
      </c>
      <c r="L511">
        <v>0.93500000000000005</v>
      </c>
      <c r="M511">
        <v>0</v>
      </c>
      <c r="N511">
        <v>0</v>
      </c>
      <c r="O511">
        <v>0</v>
      </c>
      <c r="P511" t="s">
        <v>601</v>
      </c>
      <c r="Q511" t="s">
        <v>602</v>
      </c>
      <c r="R511" t="s">
        <v>59</v>
      </c>
      <c r="S511" t="s">
        <v>60</v>
      </c>
      <c r="T511" t="s">
        <v>36</v>
      </c>
      <c r="U511" t="s">
        <v>37</v>
      </c>
      <c r="V511">
        <v>27</v>
      </c>
      <c r="W511" t="s">
        <v>38</v>
      </c>
    </row>
    <row r="512" spans="1:23">
      <c r="A512" t="s">
        <v>23</v>
      </c>
      <c r="B512" t="s">
        <v>24</v>
      </c>
      <c r="C512" t="s">
        <v>25</v>
      </c>
      <c r="D512" t="s">
        <v>26</v>
      </c>
      <c r="E512" t="s">
        <v>27</v>
      </c>
      <c r="F512" t="s">
        <v>28</v>
      </c>
      <c r="G512" t="s">
        <v>29</v>
      </c>
      <c r="H512" t="s">
        <v>30</v>
      </c>
      <c r="I512" t="s">
        <v>31</v>
      </c>
      <c r="J512">
        <v>34.798178679999999</v>
      </c>
      <c r="K512">
        <v>1</v>
      </c>
      <c r="L512">
        <v>0.90700000000000003</v>
      </c>
      <c r="M512">
        <v>0</v>
      </c>
      <c r="N512">
        <v>0</v>
      </c>
      <c r="O512">
        <v>0</v>
      </c>
      <c r="P512" t="s">
        <v>601</v>
      </c>
      <c r="Q512" t="s">
        <v>602</v>
      </c>
      <c r="R512" t="s">
        <v>59</v>
      </c>
      <c r="S512" t="s">
        <v>60</v>
      </c>
      <c r="T512" t="s">
        <v>36</v>
      </c>
      <c r="U512" t="s">
        <v>37</v>
      </c>
      <c r="V512">
        <v>27</v>
      </c>
      <c r="W512" t="s">
        <v>38</v>
      </c>
    </row>
    <row r="513" spans="1:23">
      <c r="A513" t="s">
        <v>23</v>
      </c>
      <c r="B513" t="s">
        <v>24</v>
      </c>
      <c r="C513" t="s">
        <v>25</v>
      </c>
      <c r="D513" t="s">
        <v>39</v>
      </c>
      <c r="E513" t="s">
        <v>40</v>
      </c>
      <c r="F513" t="s">
        <v>53</v>
      </c>
      <c r="G513" t="s">
        <v>54</v>
      </c>
      <c r="I513" t="s">
        <v>43</v>
      </c>
      <c r="J513">
        <v>171.00319500000001</v>
      </c>
      <c r="K513">
        <v>9</v>
      </c>
      <c r="L513">
        <v>0.92800000000000005</v>
      </c>
      <c r="M513">
        <v>0</v>
      </c>
      <c r="N513">
        <v>0</v>
      </c>
      <c r="O513">
        <v>0</v>
      </c>
      <c r="P513" t="s">
        <v>601</v>
      </c>
      <c r="Q513" t="s">
        <v>602</v>
      </c>
      <c r="R513" t="s">
        <v>59</v>
      </c>
      <c r="S513" t="s">
        <v>60</v>
      </c>
      <c r="T513" t="s">
        <v>36</v>
      </c>
      <c r="U513" t="s">
        <v>37</v>
      </c>
      <c r="V513">
        <v>27</v>
      </c>
      <c r="W513" t="s">
        <v>38</v>
      </c>
    </row>
    <row r="514" spans="1:23">
      <c r="A514" t="s">
        <v>23</v>
      </c>
      <c r="B514" t="s">
        <v>24</v>
      </c>
      <c r="C514" t="s">
        <v>25</v>
      </c>
      <c r="D514" t="s">
        <v>39</v>
      </c>
      <c r="E514" t="s">
        <v>40</v>
      </c>
      <c r="F514" t="s">
        <v>44</v>
      </c>
      <c r="G514" t="s">
        <v>45</v>
      </c>
      <c r="I514" t="s">
        <v>43</v>
      </c>
      <c r="J514">
        <v>0</v>
      </c>
      <c r="K514">
        <v>0</v>
      </c>
      <c r="L514">
        <v>0</v>
      </c>
      <c r="M514">
        <v>0</v>
      </c>
      <c r="N514">
        <v>0</v>
      </c>
      <c r="O514">
        <v>1</v>
      </c>
      <c r="P514" t="s">
        <v>601</v>
      </c>
      <c r="Q514" t="s">
        <v>602</v>
      </c>
      <c r="R514" t="s">
        <v>59</v>
      </c>
      <c r="S514" t="s">
        <v>60</v>
      </c>
      <c r="T514" t="s">
        <v>36</v>
      </c>
      <c r="U514" t="s">
        <v>37</v>
      </c>
      <c r="V514">
        <v>27</v>
      </c>
      <c r="W514" t="s">
        <v>38</v>
      </c>
    </row>
    <row r="515" spans="1:23">
      <c r="A515" t="s">
        <v>23</v>
      </c>
      <c r="B515" t="s">
        <v>24</v>
      </c>
      <c r="C515" t="s">
        <v>25</v>
      </c>
      <c r="D515" t="s">
        <v>39</v>
      </c>
      <c r="E515" t="s">
        <v>40</v>
      </c>
      <c r="F515" t="s">
        <v>28</v>
      </c>
      <c r="G515" t="s">
        <v>29</v>
      </c>
      <c r="I515" t="s">
        <v>43</v>
      </c>
      <c r="J515">
        <v>207.89000469999999</v>
      </c>
      <c r="K515">
        <v>25</v>
      </c>
      <c r="L515">
        <v>0.85399999999999998</v>
      </c>
      <c r="M515">
        <v>0</v>
      </c>
      <c r="N515">
        <v>0</v>
      </c>
      <c r="O515">
        <v>0</v>
      </c>
      <c r="P515" t="s">
        <v>603</v>
      </c>
      <c r="Q515" t="s">
        <v>604</v>
      </c>
      <c r="R515" t="s">
        <v>158</v>
      </c>
      <c r="S515" t="s">
        <v>159</v>
      </c>
      <c r="T515" t="s">
        <v>36</v>
      </c>
      <c r="U515" t="s">
        <v>37</v>
      </c>
      <c r="V515">
        <v>27</v>
      </c>
      <c r="W515" t="s">
        <v>38</v>
      </c>
    </row>
    <row r="516" spans="1:23">
      <c r="A516" t="s">
        <v>23</v>
      </c>
      <c r="B516" t="s">
        <v>24</v>
      </c>
      <c r="C516" t="s">
        <v>25</v>
      </c>
      <c r="D516" t="s">
        <v>26</v>
      </c>
      <c r="E516" t="s">
        <v>27</v>
      </c>
      <c r="F516" t="s">
        <v>28</v>
      </c>
      <c r="G516" t="s">
        <v>29</v>
      </c>
      <c r="H516" t="s">
        <v>148</v>
      </c>
      <c r="I516" t="s">
        <v>149</v>
      </c>
      <c r="J516">
        <v>22.143877280000002</v>
      </c>
      <c r="K516">
        <v>1</v>
      </c>
      <c r="L516">
        <v>0.93600000000000005</v>
      </c>
      <c r="M516">
        <v>0</v>
      </c>
      <c r="N516">
        <v>0</v>
      </c>
      <c r="O516">
        <v>0</v>
      </c>
      <c r="P516" t="s">
        <v>605</v>
      </c>
      <c r="Q516" t="s">
        <v>606</v>
      </c>
      <c r="R516" t="s">
        <v>146</v>
      </c>
      <c r="S516" t="s">
        <v>147</v>
      </c>
      <c r="T516" t="s">
        <v>36</v>
      </c>
      <c r="U516" t="s">
        <v>37</v>
      </c>
      <c r="V516">
        <v>27</v>
      </c>
      <c r="W516" t="s">
        <v>38</v>
      </c>
    </row>
    <row r="517" spans="1:23">
      <c r="A517" t="s">
        <v>23</v>
      </c>
      <c r="B517" t="s">
        <v>24</v>
      </c>
      <c r="C517" t="s">
        <v>25</v>
      </c>
      <c r="D517" t="s">
        <v>39</v>
      </c>
      <c r="E517" t="s">
        <v>40</v>
      </c>
      <c r="F517" t="s">
        <v>41</v>
      </c>
      <c r="G517" t="s">
        <v>42</v>
      </c>
      <c r="I517" t="s">
        <v>43</v>
      </c>
      <c r="J517">
        <v>0</v>
      </c>
      <c r="K517">
        <v>0</v>
      </c>
      <c r="L517">
        <v>0</v>
      </c>
      <c r="M517">
        <v>0</v>
      </c>
      <c r="N517">
        <v>0</v>
      </c>
      <c r="O517">
        <v>1</v>
      </c>
      <c r="P517" t="s">
        <v>605</v>
      </c>
      <c r="Q517" t="s">
        <v>606</v>
      </c>
      <c r="R517" t="s">
        <v>146</v>
      </c>
      <c r="S517" t="s">
        <v>147</v>
      </c>
      <c r="T517" t="s">
        <v>36</v>
      </c>
      <c r="U517" t="s">
        <v>37</v>
      </c>
      <c r="V517">
        <v>27</v>
      </c>
      <c r="W517" t="s">
        <v>38</v>
      </c>
    </row>
    <row r="518" spans="1:23">
      <c r="A518" t="s">
        <v>23</v>
      </c>
      <c r="B518" t="s">
        <v>24</v>
      </c>
      <c r="C518" t="s">
        <v>25</v>
      </c>
      <c r="D518" t="s">
        <v>39</v>
      </c>
      <c r="E518" t="s">
        <v>40</v>
      </c>
      <c r="F518" t="s">
        <v>28</v>
      </c>
      <c r="G518" t="s">
        <v>29</v>
      </c>
      <c r="I518" t="s">
        <v>43</v>
      </c>
      <c r="J518">
        <v>80.553609440000002</v>
      </c>
      <c r="K518">
        <v>7</v>
      </c>
      <c r="L518">
        <v>0.89800000000000002</v>
      </c>
      <c r="M518">
        <v>0</v>
      </c>
      <c r="N518">
        <v>0</v>
      </c>
      <c r="O518">
        <v>0</v>
      </c>
      <c r="P518" t="s">
        <v>605</v>
      </c>
      <c r="Q518" t="s">
        <v>606</v>
      </c>
      <c r="R518" t="s">
        <v>146</v>
      </c>
      <c r="S518" t="s">
        <v>147</v>
      </c>
      <c r="T518" t="s">
        <v>36</v>
      </c>
      <c r="U518" t="s">
        <v>37</v>
      </c>
      <c r="V518">
        <v>27</v>
      </c>
      <c r="W518" t="s">
        <v>38</v>
      </c>
    </row>
    <row r="519" spans="1:23">
      <c r="A519" t="s">
        <v>23</v>
      </c>
      <c r="B519" t="s">
        <v>24</v>
      </c>
      <c r="C519" t="s">
        <v>25</v>
      </c>
      <c r="D519" t="s">
        <v>46</v>
      </c>
      <c r="E519" t="s">
        <v>47</v>
      </c>
      <c r="F519" t="s">
        <v>48</v>
      </c>
      <c r="G519" t="s">
        <v>47</v>
      </c>
      <c r="I519" t="s">
        <v>43</v>
      </c>
      <c r="J519">
        <v>112.74095269999999</v>
      </c>
      <c r="K519">
        <v>26</v>
      </c>
      <c r="L519">
        <v>0.79</v>
      </c>
      <c r="M519">
        <v>0</v>
      </c>
      <c r="N519">
        <v>0</v>
      </c>
      <c r="O519">
        <v>0</v>
      </c>
      <c r="P519" t="s">
        <v>605</v>
      </c>
      <c r="Q519" t="s">
        <v>606</v>
      </c>
      <c r="R519" t="s">
        <v>146</v>
      </c>
      <c r="S519" t="s">
        <v>147</v>
      </c>
      <c r="T519" t="s">
        <v>36</v>
      </c>
      <c r="U519" t="s">
        <v>37</v>
      </c>
      <c r="V519">
        <v>27</v>
      </c>
      <c r="W519" t="s">
        <v>38</v>
      </c>
    </row>
    <row r="520" spans="1:23">
      <c r="A520" t="s">
        <v>23</v>
      </c>
      <c r="B520" t="s">
        <v>24</v>
      </c>
      <c r="C520" t="s">
        <v>25</v>
      </c>
      <c r="D520" t="s">
        <v>26</v>
      </c>
      <c r="E520" t="s">
        <v>27</v>
      </c>
      <c r="F520" t="s">
        <v>53</v>
      </c>
      <c r="G520" t="s">
        <v>54</v>
      </c>
      <c r="H520" t="s">
        <v>160</v>
      </c>
      <c r="I520" t="s">
        <v>43</v>
      </c>
      <c r="J520">
        <v>474.572</v>
      </c>
      <c r="K520">
        <v>1</v>
      </c>
      <c r="L520">
        <v>1</v>
      </c>
      <c r="M520">
        <v>0</v>
      </c>
      <c r="N520">
        <v>0</v>
      </c>
      <c r="O520">
        <v>0</v>
      </c>
      <c r="P520" t="s">
        <v>607</v>
      </c>
      <c r="Q520" t="s">
        <v>608</v>
      </c>
      <c r="R520" t="s">
        <v>59</v>
      </c>
      <c r="S520" t="s">
        <v>60</v>
      </c>
      <c r="T520" t="s">
        <v>36</v>
      </c>
      <c r="U520" t="s">
        <v>37</v>
      </c>
      <c r="V520">
        <v>27</v>
      </c>
      <c r="W520" t="s">
        <v>38</v>
      </c>
    </row>
    <row r="521" spans="1:23">
      <c r="A521" t="s">
        <v>23</v>
      </c>
      <c r="B521" t="s">
        <v>24</v>
      </c>
      <c r="C521" t="s">
        <v>25</v>
      </c>
      <c r="D521" t="s">
        <v>26</v>
      </c>
      <c r="E521" t="s">
        <v>27</v>
      </c>
      <c r="F521" t="s">
        <v>28</v>
      </c>
      <c r="G521" t="s">
        <v>29</v>
      </c>
      <c r="H521" t="s">
        <v>63</v>
      </c>
      <c r="I521" t="s">
        <v>64</v>
      </c>
      <c r="J521">
        <v>6.7539999999999996</v>
      </c>
      <c r="K521">
        <v>1</v>
      </c>
      <c r="L521">
        <v>1</v>
      </c>
      <c r="M521">
        <v>0</v>
      </c>
      <c r="N521">
        <v>0</v>
      </c>
      <c r="O521">
        <v>0</v>
      </c>
      <c r="P521" t="s">
        <v>607</v>
      </c>
      <c r="Q521" t="s">
        <v>608</v>
      </c>
      <c r="R521" t="s">
        <v>59</v>
      </c>
      <c r="S521" t="s">
        <v>60</v>
      </c>
      <c r="T521" t="s">
        <v>36</v>
      </c>
      <c r="U521" t="s">
        <v>37</v>
      </c>
      <c r="V521">
        <v>27</v>
      </c>
      <c r="W521" t="s">
        <v>38</v>
      </c>
    </row>
    <row r="522" spans="1:23">
      <c r="A522" t="s">
        <v>23</v>
      </c>
      <c r="B522" t="s">
        <v>24</v>
      </c>
      <c r="C522" t="s">
        <v>25</v>
      </c>
      <c r="D522" t="s">
        <v>26</v>
      </c>
      <c r="E522" t="s">
        <v>27</v>
      </c>
      <c r="F522" t="s">
        <v>28</v>
      </c>
      <c r="G522" t="s">
        <v>29</v>
      </c>
      <c r="H522" t="s">
        <v>138</v>
      </c>
      <c r="I522" t="s">
        <v>139</v>
      </c>
      <c r="J522">
        <v>199.62753420000001</v>
      </c>
      <c r="K522">
        <v>1</v>
      </c>
      <c r="L522">
        <v>0.997</v>
      </c>
      <c r="M522">
        <v>0</v>
      </c>
      <c r="N522">
        <v>0</v>
      </c>
      <c r="O522">
        <v>0</v>
      </c>
      <c r="P522" t="s">
        <v>607</v>
      </c>
      <c r="Q522" t="s">
        <v>608</v>
      </c>
      <c r="R522" t="s">
        <v>59</v>
      </c>
      <c r="S522" t="s">
        <v>60</v>
      </c>
      <c r="T522" t="s">
        <v>36</v>
      </c>
      <c r="U522" t="s">
        <v>37</v>
      </c>
      <c r="V522">
        <v>27</v>
      </c>
      <c r="W522" t="s">
        <v>38</v>
      </c>
    </row>
    <row r="523" spans="1:23">
      <c r="A523" t="s">
        <v>23</v>
      </c>
      <c r="B523" t="s">
        <v>24</v>
      </c>
      <c r="C523" t="s">
        <v>25</v>
      </c>
      <c r="D523" t="s">
        <v>39</v>
      </c>
      <c r="E523" t="s">
        <v>40</v>
      </c>
      <c r="F523" t="s">
        <v>28</v>
      </c>
      <c r="G523" t="s">
        <v>29</v>
      </c>
      <c r="I523" t="s">
        <v>43</v>
      </c>
      <c r="J523">
        <v>971.5033257</v>
      </c>
      <c r="K523">
        <v>106</v>
      </c>
      <c r="L523">
        <v>0.878</v>
      </c>
      <c r="M523">
        <v>0</v>
      </c>
      <c r="N523">
        <v>0</v>
      </c>
      <c r="O523">
        <v>0</v>
      </c>
      <c r="P523" t="s">
        <v>607</v>
      </c>
      <c r="Q523" t="s">
        <v>608</v>
      </c>
      <c r="R523" t="s">
        <v>59</v>
      </c>
      <c r="S523" t="s">
        <v>60</v>
      </c>
      <c r="T523" t="s">
        <v>36</v>
      </c>
      <c r="U523" t="s">
        <v>37</v>
      </c>
      <c r="V523">
        <v>27</v>
      </c>
      <c r="W523" t="s">
        <v>38</v>
      </c>
    </row>
    <row r="524" spans="1:23">
      <c r="A524" t="s">
        <v>23</v>
      </c>
      <c r="B524" t="s">
        <v>24</v>
      </c>
      <c r="C524" t="s">
        <v>25</v>
      </c>
      <c r="D524" t="s">
        <v>39</v>
      </c>
      <c r="E524" t="s">
        <v>40</v>
      </c>
      <c r="F524" t="s">
        <v>44</v>
      </c>
      <c r="G524" t="s">
        <v>45</v>
      </c>
      <c r="I524" t="s">
        <v>43</v>
      </c>
      <c r="J524">
        <v>0</v>
      </c>
      <c r="K524">
        <v>0</v>
      </c>
      <c r="L524">
        <v>0</v>
      </c>
      <c r="M524">
        <v>0</v>
      </c>
      <c r="N524">
        <v>0</v>
      </c>
      <c r="O524">
        <v>1</v>
      </c>
      <c r="P524" t="s">
        <v>607</v>
      </c>
      <c r="Q524" t="s">
        <v>608</v>
      </c>
      <c r="R524" t="s">
        <v>59</v>
      </c>
      <c r="S524" t="s">
        <v>60</v>
      </c>
      <c r="T524" t="s">
        <v>36</v>
      </c>
      <c r="U524" t="s">
        <v>37</v>
      </c>
      <c r="V524">
        <v>27</v>
      </c>
      <c r="W524" t="s">
        <v>38</v>
      </c>
    </row>
    <row r="525" spans="1:23">
      <c r="A525" t="s">
        <v>23</v>
      </c>
      <c r="B525" t="s">
        <v>24</v>
      </c>
      <c r="C525" t="s">
        <v>25</v>
      </c>
      <c r="D525" t="s">
        <v>39</v>
      </c>
      <c r="E525" t="s">
        <v>40</v>
      </c>
      <c r="F525" t="s">
        <v>41</v>
      </c>
      <c r="G525" t="s">
        <v>42</v>
      </c>
      <c r="I525" t="s">
        <v>43</v>
      </c>
      <c r="J525">
        <v>0</v>
      </c>
      <c r="K525">
        <v>0</v>
      </c>
      <c r="L525">
        <v>0</v>
      </c>
      <c r="M525">
        <v>0</v>
      </c>
      <c r="N525">
        <v>0</v>
      </c>
      <c r="O525">
        <v>1</v>
      </c>
      <c r="P525" t="s">
        <v>609</v>
      </c>
      <c r="Q525" t="s">
        <v>610</v>
      </c>
      <c r="R525" t="s">
        <v>73</v>
      </c>
      <c r="S525" t="s">
        <v>74</v>
      </c>
      <c r="T525" t="s">
        <v>36</v>
      </c>
      <c r="U525" t="s">
        <v>37</v>
      </c>
      <c r="V525">
        <v>27</v>
      </c>
      <c r="W525" t="s">
        <v>38</v>
      </c>
    </row>
    <row r="526" spans="1:23">
      <c r="A526" t="s">
        <v>23</v>
      </c>
      <c r="B526" t="s">
        <v>24</v>
      </c>
      <c r="C526" t="s">
        <v>25</v>
      </c>
      <c r="D526" t="s">
        <v>39</v>
      </c>
      <c r="E526" t="s">
        <v>40</v>
      </c>
      <c r="F526" t="s">
        <v>28</v>
      </c>
      <c r="G526" t="s">
        <v>29</v>
      </c>
      <c r="I526" t="s">
        <v>43</v>
      </c>
      <c r="J526">
        <v>65.434958030000004</v>
      </c>
      <c r="K526">
        <v>9</v>
      </c>
      <c r="L526">
        <v>0.85</v>
      </c>
      <c r="M526">
        <v>0</v>
      </c>
      <c r="N526">
        <v>0</v>
      </c>
      <c r="O526">
        <v>0</v>
      </c>
      <c r="P526" t="s">
        <v>609</v>
      </c>
      <c r="Q526" t="s">
        <v>610</v>
      </c>
      <c r="R526" t="s">
        <v>73</v>
      </c>
      <c r="S526" t="s">
        <v>74</v>
      </c>
      <c r="T526" t="s">
        <v>36</v>
      </c>
      <c r="U526" t="s">
        <v>37</v>
      </c>
      <c r="V526">
        <v>27</v>
      </c>
      <c r="W526" t="s">
        <v>38</v>
      </c>
    </row>
    <row r="527" spans="1:23">
      <c r="A527" t="s">
        <v>23</v>
      </c>
      <c r="B527" t="s">
        <v>24</v>
      </c>
      <c r="C527" t="s">
        <v>25</v>
      </c>
      <c r="D527" t="s">
        <v>39</v>
      </c>
      <c r="E527" t="s">
        <v>40</v>
      </c>
      <c r="F527" t="s">
        <v>28</v>
      </c>
      <c r="G527" t="s">
        <v>29</v>
      </c>
      <c r="I527" t="s">
        <v>43</v>
      </c>
      <c r="J527">
        <v>80.752433339999996</v>
      </c>
      <c r="K527">
        <v>13</v>
      </c>
      <c r="L527">
        <v>0.84799999999999998</v>
      </c>
      <c r="M527">
        <v>0</v>
      </c>
      <c r="N527">
        <v>0</v>
      </c>
      <c r="O527">
        <v>0</v>
      </c>
      <c r="P527" t="s">
        <v>611</v>
      </c>
      <c r="Q527" t="s">
        <v>612</v>
      </c>
      <c r="R527" t="s">
        <v>67</v>
      </c>
      <c r="S527" t="s">
        <v>68</v>
      </c>
      <c r="T527" t="s">
        <v>36</v>
      </c>
      <c r="U527" t="s">
        <v>37</v>
      </c>
      <c r="V527">
        <v>27</v>
      </c>
      <c r="W527" t="s">
        <v>38</v>
      </c>
    </row>
    <row r="528" spans="1:23">
      <c r="A528" t="s">
        <v>23</v>
      </c>
      <c r="B528" t="s">
        <v>24</v>
      </c>
      <c r="C528" t="s">
        <v>25</v>
      </c>
      <c r="D528" t="s">
        <v>26</v>
      </c>
      <c r="E528" t="s">
        <v>27</v>
      </c>
      <c r="F528" t="s">
        <v>41</v>
      </c>
      <c r="G528" t="s">
        <v>42</v>
      </c>
      <c r="H528" t="s">
        <v>161</v>
      </c>
      <c r="I528" t="s">
        <v>43</v>
      </c>
      <c r="J528">
        <v>51.657921289999997</v>
      </c>
      <c r="K528">
        <v>1</v>
      </c>
      <c r="L528">
        <v>0.90600000000000003</v>
      </c>
      <c r="M528">
        <v>0</v>
      </c>
      <c r="N528">
        <v>0</v>
      </c>
      <c r="O528">
        <v>0</v>
      </c>
      <c r="P528" t="s">
        <v>613</v>
      </c>
      <c r="Q528" t="s">
        <v>614</v>
      </c>
      <c r="R528" t="s">
        <v>297</v>
      </c>
      <c r="S528" t="s">
        <v>298</v>
      </c>
      <c r="T528" t="s">
        <v>36</v>
      </c>
      <c r="U528" t="s">
        <v>37</v>
      </c>
      <c r="V528">
        <v>27</v>
      </c>
      <c r="W528" t="s">
        <v>38</v>
      </c>
    </row>
    <row r="529" spans="1:23">
      <c r="A529" t="s">
        <v>23</v>
      </c>
      <c r="B529" t="s">
        <v>24</v>
      </c>
      <c r="C529" t="s">
        <v>25</v>
      </c>
      <c r="D529" t="s">
        <v>26</v>
      </c>
      <c r="E529" t="s">
        <v>27</v>
      </c>
      <c r="F529" t="s">
        <v>53</v>
      </c>
      <c r="G529" t="s">
        <v>54</v>
      </c>
      <c r="H529" t="s">
        <v>185</v>
      </c>
      <c r="I529" t="s">
        <v>186</v>
      </c>
      <c r="J529">
        <v>75.287999999999997</v>
      </c>
      <c r="K529">
        <v>1</v>
      </c>
      <c r="L529">
        <v>1</v>
      </c>
      <c r="M529">
        <v>0</v>
      </c>
      <c r="N529">
        <v>0</v>
      </c>
      <c r="O529">
        <v>0</v>
      </c>
      <c r="P529" t="s">
        <v>613</v>
      </c>
      <c r="Q529" t="s">
        <v>614</v>
      </c>
      <c r="R529" t="s">
        <v>297</v>
      </c>
      <c r="S529" t="s">
        <v>298</v>
      </c>
      <c r="T529" t="s">
        <v>36</v>
      </c>
      <c r="U529" t="s">
        <v>37</v>
      </c>
      <c r="V529">
        <v>27</v>
      </c>
      <c r="W529" t="s">
        <v>38</v>
      </c>
    </row>
    <row r="530" spans="1:23">
      <c r="A530" t="s">
        <v>23</v>
      </c>
      <c r="B530" t="s">
        <v>24</v>
      </c>
      <c r="C530" t="s">
        <v>25</v>
      </c>
      <c r="D530" t="s">
        <v>39</v>
      </c>
      <c r="E530" t="s">
        <v>40</v>
      </c>
      <c r="F530" t="s">
        <v>53</v>
      </c>
      <c r="G530" t="s">
        <v>54</v>
      </c>
      <c r="I530" t="s">
        <v>43</v>
      </c>
      <c r="J530">
        <v>0</v>
      </c>
      <c r="K530">
        <v>0</v>
      </c>
      <c r="L530">
        <v>0</v>
      </c>
      <c r="M530">
        <v>0</v>
      </c>
      <c r="N530">
        <v>0</v>
      </c>
      <c r="O530">
        <v>1</v>
      </c>
      <c r="P530" t="s">
        <v>613</v>
      </c>
      <c r="Q530" t="s">
        <v>614</v>
      </c>
      <c r="R530" t="s">
        <v>297</v>
      </c>
      <c r="S530" t="s">
        <v>298</v>
      </c>
      <c r="T530" t="s">
        <v>36</v>
      </c>
      <c r="U530" t="s">
        <v>37</v>
      </c>
      <c r="V530">
        <v>27</v>
      </c>
      <c r="W530" t="s">
        <v>38</v>
      </c>
    </row>
    <row r="531" spans="1:23">
      <c r="A531" t="s">
        <v>23</v>
      </c>
      <c r="B531" t="s">
        <v>24</v>
      </c>
      <c r="C531" t="s">
        <v>25</v>
      </c>
      <c r="D531" t="s">
        <v>39</v>
      </c>
      <c r="E531" t="s">
        <v>40</v>
      </c>
      <c r="F531" t="s">
        <v>28</v>
      </c>
      <c r="G531" t="s">
        <v>29</v>
      </c>
      <c r="I531" t="s">
        <v>43</v>
      </c>
      <c r="J531">
        <v>47.454503160000002</v>
      </c>
      <c r="K531">
        <v>10</v>
      </c>
      <c r="L531">
        <v>0.89600000000000002</v>
      </c>
      <c r="M531">
        <v>0</v>
      </c>
      <c r="N531">
        <v>0</v>
      </c>
      <c r="O531">
        <v>0</v>
      </c>
      <c r="P531" t="s">
        <v>613</v>
      </c>
      <c r="Q531" t="s">
        <v>614</v>
      </c>
      <c r="R531" t="s">
        <v>297</v>
      </c>
      <c r="S531" t="s">
        <v>298</v>
      </c>
      <c r="T531" t="s">
        <v>36</v>
      </c>
      <c r="U531" t="s">
        <v>37</v>
      </c>
      <c r="V531">
        <v>27</v>
      </c>
      <c r="W531" t="s">
        <v>38</v>
      </c>
    </row>
    <row r="532" spans="1:23">
      <c r="A532" t="s">
        <v>23</v>
      </c>
      <c r="B532" t="s">
        <v>24</v>
      </c>
      <c r="C532" t="s">
        <v>25</v>
      </c>
      <c r="D532" t="s">
        <v>46</v>
      </c>
      <c r="E532" t="s">
        <v>47</v>
      </c>
      <c r="F532" t="s">
        <v>48</v>
      </c>
      <c r="G532" t="s">
        <v>47</v>
      </c>
      <c r="I532" t="s">
        <v>43</v>
      </c>
      <c r="J532">
        <v>205.76969589999999</v>
      </c>
      <c r="K532">
        <v>43</v>
      </c>
      <c r="L532">
        <v>0.79</v>
      </c>
      <c r="M532">
        <v>0</v>
      </c>
      <c r="N532">
        <v>0</v>
      </c>
      <c r="O532">
        <v>0</v>
      </c>
      <c r="P532" t="s">
        <v>613</v>
      </c>
      <c r="Q532" t="s">
        <v>614</v>
      </c>
      <c r="R532" t="s">
        <v>297</v>
      </c>
      <c r="S532" t="s">
        <v>298</v>
      </c>
      <c r="T532" t="s">
        <v>36</v>
      </c>
      <c r="U532" t="s">
        <v>37</v>
      </c>
      <c r="V532">
        <v>27</v>
      </c>
      <c r="W532" t="s">
        <v>38</v>
      </c>
    </row>
    <row r="533" spans="1:23">
      <c r="A533" t="s">
        <v>23</v>
      </c>
      <c r="B533" t="s">
        <v>24</v>
      </c>
      <c r="C533" t="s">
        <v>25</v>
      </c>
      <c r="D533" t="s">
        <v>46</v>
      </c>
      <c r="E533" t="s">
        <v>47</v>
      </c>
      <c r="F533" t="s">
        <v>48</v>
      </c>
      <c r="G533" t="s">
        <v>47</v>
      </c>
      <c r="I533" t="s">
        <v>43</v>
      </c>
      <c r="J533">
        <v>487.3005837</v>
      </c>
      <c r="K533">
        <v>90</v>
      </c>
      <c r="L533">
        <v>0.82399999999999995</v>
      </c>
      <c r="M533">
        <v>0</v>
      </c>
      <c r="N533">
        <v>0</v>
      </c>
      <c r="O533">
        <v>0</v>
      </c>
      <c r="P533" t="s">
        <v>615</v>
      </c>
      <c r="Q533" t="s">
        <v>616</v>
      </c>
      <c r="R533" t="s">
        <v>67</v>
      </c>
      <c r="S533" t="s">
        <v>68</v>
      </c>
      <c r="T533" t="s">
        <v>36</v>
      </c>
      <c r="U533" t="s">
        <v>37</v>
      </c>
      <c r="V533">
        <v>27</v>
      </c>
      <c r="W533" t="s">
        <v>38</v>
      </c>
    </row>
    <row r="534" spans="1:23">
      <c r="A534" t="s">
        <v>23</v>
      </c>
      <c r="B534" t="s">
        <v>24</v>
      </c>
      <c r="C534" t="s">
        <v>25</v>
      </c>
      <c r="D534" t="s">
        <v>39</v>
      </c>
      <c r="E534" t="s">
        <v>40</v>
      </c>
      <c r="F534" t="s">
        <v>44</v>
      </c>
      <c r="G534" t="s">
        <v>45</v>
      </c>
      <c r="I534" t="s">
        <v>43</v>
      </c>
      <c r="J534">
        <v>0</v>
      </c>
      <c r="K534">
        <v>0</v>
      </c>
      <c r="L534">
        <v>0</v>
      </c>
      <c r="M534">
        <v>0</v>
      </c>
      <c r="N534">
        <v>0</v>
      </c>
      <c r="O534">
        <v>1</v>
      </c>
      <c r="P534" t="s">
        <v>617</v>
      </c>
      <c r="Q534" t="s">
        <v>618</v>
      </c>
      <c r="R534" t="s">
        <v>365</v>
      </c>
      <c r="S534" t="s">
        <v>366</v>
      </c>
      <c r="T534" t="s">
        <v>36</v>
      </c>
      <c r="U534" t="s">
        <v>37</v>
      </c>
      <c r="V534">
        <v>27</v>
      </c>
      <c r="W534" t="s">
        <v>38</v>
      </c>
    </row>
    <row r="535" spans="1:23">
      <c r="A535" t="s">
        <v>23</v>
      </c>
      <c r="B535" t="s">
        <v>24</v>
      </c>
      <c r="C535" t="s">
        <v>25</v>
      </c>
      <c r="D535" t="s">
        <v>26</v>
      </c>
      <c r="E535" t="s">
        <v>27</v>
      </c>
      <c r="F535" t="s">
        <v>41</v>
      </c>
      <c r="G535" t="s">
        <v>42</v>
      </c>
      <c r="H535" t="s">
        <v>161</v>
      </c>
      <c r="I535" t="s">
        <v>43</v>
      </c>
      <c r="J535">
        <v>279.54360059999999</v>
      </c>
      <c r="K535">
        <v>2</v>
      </c>
      <c r="L535">
        <v>0.88</v>
      </c>
      <c r="M535">
        <v>0</v>
      </c>
      <c r="N535">
        <v>0</v>
      </c>
      <c r="O535">
        <v>0</v>
      </c>
      <c r="P535" t="s">
        <v>619</v>
      </c>
      <c r="Q535" t="s">
        <v>620</v>
      </c>
      <c r="R535" t="s">
        <v>100</v>
      </c>
      <c r="S535" t="s">
        <v>101</v>
      </c>
      <c r="T535" t="s">
        <v>36</v>
      </c>
      <c r="U535" t="s">
        <v>37</v>
      </c>
      <c r="V535">
        <v>27</v>
      </c>
      <c r="W535" t="s">
        <v>38</v>
      </c>
    </row>
    <row r="536" spans="1:23">
      <c r="A536" t="s">
        <v>23</v>
      </c>
      <c r="B536" t="s">
        <v>24</v>
      </c>
      <c r="C536" t="s">
        <v>25</v>
      </c>
      <c r="D536" t="s">
        <v>26</v>
      </c>
      <c r="E536" t="s">
        <v>27</v>
      </c>
      <c r="F536" t="s">
        <v>28</v>
      </c>
      <c r="G536" t="s">
        <v>29</v>
      </c>
      <c r="H536" t="s">
        <v>148</v>
      </c>
      <c r="I536" t="s">
        <v>149</v>
      </c>
      <c r="J536">
        <v>63.61683008</v>
      </c>
      <c r="K536">
        <v>1</v>
      </c>
      <c r="L536">
        <v>0.90900000000000003</v>
      </c>
      <c r="M536">
        <v>0</v>
      </c>
      <c r="N536">
        <v>0</v>
      </c>
      <c r="O536">
        <v>0</v>
      </c>
      <c r="P536" t="s">
        <v>619</v>
      </c>
      <c r="Q536" t="s">
        <v>620</v>
      </c>
      <c r="R536" t="s">
        <v>100</v>
      </c>
      <c r="S536" t="s">
        <v>101</v>
      </c>
      <c r="T536" t="s">
        <v>36</v>
      </c>
      <c r="U536" t="s">
        <v>37</v>
      </c>
      <c r="V536">
        <v>27</v>
      </c>
      <c r="W536" t="s">
        <v>38</v>
      </c>
    </row>
    <row r="537" spans="1:23">
      <c r="A537" t="s">
        <v>23</v>
      </c>
      <c r="B537" t="s">
        <v>24</v>
      </c>
      <c r="C537" t="s">
        <v>25</v>
      </c>
      <c r="D537" t="s">
        <v>39</v>
      </c>
      <c r="E537" t="s">
        <v>40</v>
      </c>
      <c r="F537" t="s">
        <v>41</v>
      </c>
      <c r="G537" t="s">
        <v>42</v>
      </c>
      <c r="I537" t="s">
        <v>43</v>
      </c>
      <c r="J537">
        <v>599.166292</v>
      </c>
      <c r="K537">
        <v>66</v>
      </c>
      <c r="L537">
        <v>0.84</v>
      </c>
      <c r="M537">
        <v>0</v>
      </c>
      <c r="N537">
        <v>0</v>
      </c>
      <c r="O537">
        <v>0</v>
      </c>
      <c r="P537" t="s">
        <v>619</v>
      </c>
      <c r="Q537" t="s">
        <v>620</v>
      </c>
      <c r="R537" t="s">
        <v>100</v>
      </c>
      <c r="S537" t="s">
        <v>101</v>
      </c>
      <c r="T537" t="s">
        <v>36</v>
      </c>
      <c r="U537" t="s">
        <v>37</v>
      </c>
      <c r="V537">
        <v>27</v>
      </c>
      <c r="W537" t="s">
        <v>38</v>
      </c>
    </row>
    <row r="538" spans="1:23">
      <c r="A538" t="s">
        <v>23</v>
      </c>
      <c r="B538" t="s">
        <v>24</v>
      </c>
      <c r="C538" t="s">
        <v>25</v>
      </c>
      <c r="D538" t="s">
        <v>39</v>
      </c>
      <c r="E538" t="s">
        <v>40</v>
      </c>
      <c r="F538" t="s">
        <v>53</v>
      </c>
      <c r="G538" t="s">
        <v>54</v>
      </c>
      <c r="I538" t="s">
        <v>43</v>
      </c>
      <c r="J538">
        <v>106.16073110000001</v>
      </c>
      <c r="K538">
        <v>8</v>
      </c>
      <c r="L538">
        <v>0.71599999999999997</v>
      </c>
      <c r="M538">
        <v>0</v>
      </c>
      <c r="N538">
        <v>0</v>
      </c>
      <c r="O538">
        <v>0</v>
      </c>
      <c r="P538" t="s">
        <v>619</v>
      </c>
      <c r="Q538" t="s">
        <v>620</v>
      </c>
      <c r="R538" t="s">
        <v>100</v>
      </c>
      <c r="S538" t="s">
        <v>101</v>
      </c>
      <c r="T538" t="s">
        <v>36</v>
      </c>
      <c r="U538" t="s">
        <v>37</v>
      </c>
      <c r="V538">
        <v>27</v>
      </c>
      <c r="W538" t="s">
        <v>38</v>
      </c>
    </row>
    <row r="539" spans="1:23">
      <c r="A539" t="s">
        <v>23</v>
      </c>
      <c r="B539" t="s">
        <v>24</v>
      </c>
      <c r="C539" t="s">
        <v>25</v>
      </c>
      <c r="D539" t="s">
        <v>39</v>
      </c>
      <c r="E539" t="s">
        <v>40</v>
      </c>
      <c r="F539" t="s">
        <v>28</v>
      </c>
      <c r="G539" t="s">
        <v>29</v>
      </c>
      <c r="I539" t="s">
        <v>43</v>
      </c>
      <c r="J539">
        <v>516.04765150000003</v>
      </c>
      <c r="K539">
        <v>54</v>
      </c>
      <c r="L539">
        <v>0.871</v>
      </c>
      <c r="M539">
        <v>0</v>
      </c>
      <c r="N539">
        <v>0</v>
      </c>
      <c r="O539">
        <v>0</v>
      </c>
      <c r="P539" t="s">
        <v>619</v>
      </c>
      <c r="Q539" t="s">
        <v>620</v>
      </c>
      <c r="R539" t="s">
        <v>100</v>
      </c>
      <c r="S539" t="s">
        <v>101</v>
      </c>
      <c r="T539" t="s">
        <v>36</v>
      </c>
      <c r="U539" t="s">
        <v>37</v>
      </c>
      <c r="V539">
        <v>27</v>
      </c>
      <c r="W539" t="s">
        <v>38</v>
      </c>
    </row>
    <row r="540" spans="1:23">
      <c r="A540" t="s">
        <v>23</v>
      </c>
      <c r="B540" t="s">
        <v>24</v>
      </c>
      <c r="C540" t="s">
        <v>25</v>
      </c>
      <c r="D540" t="s">
        <v>39</v>
      </c>
      <c r="E540" t="s">
        <v>40</v>
      </c>
      <c r="F540" t="s">
        <v>53</v>
      </c>
      <c r="G540" t="s">
        <v>54</v>
      </c>
      <c r="I540" t="s">
        <v>43</v>
      </c>
      <c r="J540">
        <v>0</v>
      </c>
      <c r="K540">
        <v>0</v>
      </c>
      <c r="L540">
        <v>0</v>
      </c>
      <c r="M540">
        <v>0</v>
      </c>
      <c r="N540">
        <v>0</v>
      </c>
      <c r="O540">
        <v>1</v>
      </c>
      <c r="P540" t="s">
        <v>621</v>
      </c>
      <c r="Q540" t="s">
        <v>622</v>
      </c>
      <c r="R540" t="s">
        <v>158</v>
      </c>
      <c r="S540" t="s">
        <v>159</v>
      </c>
      <c r="T540" t="s">
        <v>36</v>
      </c>
      <c r="U540" t="s">
        <v>37</v>
      </c>
      <c r="V540">
        <v>27</v>
      </c>
      <c r="W540" t="s">
        <v>38</v>
      </c>
    </row>
    <row r="541" spans="1:23">
      <c r="A541" t="s">
        <v>23</v>
      </c>
      <c r="B541" t="s">
        <v>24</v>
      </c>
      <c r="C541" t="s">
        <v>25</v>
      </c>
      <c r="D541" t="s">
        <v>26</v>
      </c>
      <c r="E541" t="s">
        <v>27</v>
      </c>
      <c r="F541" t="s">
        <v>53</v>
      </c>
      <c r="G541" t="s">
        <v>54</v>
      </c>
      <c r="H541" t="s">
        <v>55</v>
      </c>
      <c r="I541" t="s">
        <v>56</v>
      </c>
      <c r="J541">
        <v>155.6973797</v>
      </c>
      <c r="K541">
        <v>2</v>
      </c>
      <c r="L541">
        <v>0.90600000000000003</v>
      </c>
      <c r="M541">
        <v>0</v>
      </c>
      <c r="N541">
        <v>0</v>
      </c>
      <c r="O541">
        <v>0</v>
      </c>
      <c r="P541" t="s">
        <v>623</v>
      </c>
      <c r="Q541" t="s">
        <v>624</v>
      </c>
      <c r="R541" t="s">
        <v>158</v>
      </c>
      <c r="S541" t="s">
        <v>159</v>
      </c>
      <c r="T541" t="s">
        <v>36</v>
      </c>
      <c r="U541" t="s">
        <v>37</v>
      </c>
      <c r="V541">
        <v>27</v>
      </c>
      <c r="W541" t="s">
        <v>38</v>
      </c>
    </row>
    <row r="542" spans="1:23">
      <c r="A542" t="s">
        <v>23</v>
      </c>
      <c r="B542" t="s">
        <v>24</v>
      </c>
      <c r="C542" t="s">
        <v>25</v>
      </c>
      <c r="D542" t="s">
        <v>26</v>
      </c>
      <c r="E542" t="s">
        <v>27</v>
      </c>
      <c r="F542" t="s">
        <v>28</v>
      </c>
      <c r="G542" t="s">
        <v>29</v>
      </c>
      <c r="H542" t="s">
        <v>152</v>
      </c>
      <c r="I542" t="s">
        <v>153</v>
      </c>
      <c r="J542">
        <v>916.58325460000003</v>
      </c>
      <c r="K542">
        <v>1</v>
      </c>
      <c r="L542">
        <v>0.998</v>
      </c>
      <c r="M542">
        <v>0</v>
      </c>
      <c r="N542">
        <v>0</v>
      </c>
      <c r="O542">
        <v>0</v>
      </c>
      <c r="P542" t="s">
        <v>623</v>
      </c>
      <c r="Q542" t="s">
        <v>624</v>
      </c>
      <c r="R542" t="s">
        <v>158</v>
      </c>
      <c r="S542" t="s">
        <v>159</v>
      </c>
      <c r="T542" t="s">
        <v>36</v>
      </c>
      <c r="U542" t="s">
        <v>37</v>
      </c>
      <c r="V542">
        <v>27</v>
      </c>
      <c r="W542" t="s">
        <v>38</v>
      </c>
    </row>
    <row r="543" spans="1:23">
      <c r="A543" t="s">
        <v>23</v>
      </c>
      <c r="B543" t="s">
        <v>24</v>
      </c>
      <c r="C543" t="s">
        <v>25</v>
      </c>
      <c r="D543" t="s">
        <v>26</v>
      </c>
      <c r="E543" t="s">
        <v>27</v>
      </c>
      <c r="F543" t="s">
        <v>28</v>
      </c>
      <c r="G543" t="s">
        <v>29</v>
      </c>
      <c r="H543" t="s">
        <v>285</v>
      </c>
      <c r="I543" t="s">
        <v>286</v>
      </c>
      <c r="J543">
        <v>288.66800000000001</v>
      </c>
      <c r="K543">
        <v>2</v>
      </c>
      <c r="L543">
        <v>1</v>
      </c>
      <c r="M543">
        <v>0</v>
      </c>
      <c r="N543">
        <v>0</v>
      </c>
      <c r="O543">
        <v>0</v>
      </c>
      <c r="P543" t="s">
        <v>623</v>
      </c>
      <c r="Q543" t="s">
        <v>624</v>
      </c>
      <c r="R543" t="s">
        <v>158</v>
      </c>
      <c r="S543" t="s">
        <v>159</v>
      </c>
      <c r="T543" t="s">
        <v>36</v>
      </c>
      <c r="U543" t="s">
        <v>37</v>
      </c>
      <c r="V543">
        <v>27</v>
      </c>
      <c r="W543" t="s">
        <v>38</v>
      </c>
    </row>
    <row r="544" spans="1:23">
      <c r="A544" t="s">
        <v>23</v>
      </c>
      <c r="B544" t="s">
        <v>24</v>
      </c>
      <c r="C544" t="s">
        <v>25</v>
      </c>
      <c r="D544" t="s">
        <v>26</v>
      </c>
      <c r="E544" t="s">
        <v>27</v>
      </c>
      <c r="F544" t="s">
        <v>28</v>
      </c>
      <c r="G544" t="s">
        <v>29</v>
      </c>
      <c r="H544" t="s">
        <v>69</v>
      </c>
      <c r="I544" t="s">
        <v>70</v>
      </c>
      <c r="J544">
        <v>677.05133330000001</v>
      </c>
      <c r="K544">
        <v>1</v>
      </c>
      <c r="L544">
        <v>1</v>
      </c>
      <c r="M544">
        <v>0</v>
      </c>
      <c r="N544">
        <v>0</v>
      </c>
      <c r="O544">
        <v>0</v>
      </c>
      <c r="P544" t="s">
        <v>625</v>
      </c>
      <c r="Q544" t="s">
        <v>626</v>
      </c>
      <c r="R544" t="s">
        <v>84</v>
      </c>
      <c r="S544" t="s">
        <v>85</v>
      </c>
      <c r="T544" t="s">
        <v>36</v>
      </c>
      <c r="U544" t="s">
        <v>37</v>
      </c>
      <c r="V544">
        <v>27</v>
      </c>
      <c r="W544" t="s">
        <v>38</v>
      </c>
    </row>
    <row r="545" spans="1:23">
      <c r="A545" t="s">
        <v>23</v>
      </c>
      <c r="B545" t="s">
        <v>24</v>
      </c>
      <c r="C545" t="s">
        <v>25</v>
      </c>
      <c r="D545" t="s">
        <v>39</v>
      </c>
      <c r="E545" t="s">
        <v>40</v>
      </c>
      <c r="F545" t="s">
        <v>53</v>
      </c>
      <c r="G545" t="s">
        <v>54</v>
      </c>
      <c r="I545" t="s">
        <v>43</v>
      </c>
      <c r="J545">
        <v>0</v>
      </c>
      <c r="K545">
        <v>0</v>
      </c>
      <c r="L545">
        <v>0</v>
      </c>
      <c r="M545">
        <v>0</v>
      </c>
      <c r="N545">
        <v>0</v>
      </c>
      <c r="O545">
        <v>1</v>
      </c>
      <c r="P545" t="s">
        <v>625</v>
      </c>
      <c r="Q545" t="s">
        <v>626</v>
      </c>
      <c r="R545" t="s">
        <v>84</v>
      </c>
      <c r="S545" t="s">
        <v>85</v>
      </c>
      <c r="T545" t="s">
        <v>36</v>
      </c>
      <c r="U545" t="s">
        <v>37</v>
      </c>
      <c r="V545">
        <v>27</v>
      </c>
      <c r="W545" t="s">
        <v>38</v>
      </c>
    </row>
    <row r="546" spans="1:23">
      <c r="A546" t="s">
        <v>23</v>
      </c>
      <c r="B546" t="s">
        <v>24</v>
      </c>
      <c r="C546" t="s">
        <v>25</v>
      </c>
      <c r="D546" t="s">
        <v>39</v>
      </c>
      <c r="E546" t="s">
        <v>40</v>
      </c>
      <c r="F546" t="s">
        <v>44</v>
      </c>
      <c r="G546" t="s">
        <v>45</v>
      </c>
      <c r="I546" t="s">
        <v>43</v>
      </c>
      <c r="J546">
        <v>0</v>
      </c>
      <c r="K546">
        <v>0</v>
      </c>
      <c r="L546">
        <v>0</v>
      </c>
      <c r="M546">
        <v>0</v>
      </c>
      <c r="N546">
        <v>0</v>
      </c>
      <c r="O546">
        <v>1</v>
      </c>
      <c r="P546" t="s">
        <v>625</v>
      </c>
      <c r="Q546" t="s">
        <v>626</v>
      </c>
      <c r="R546" t="s">
        <v>84</v>
      </c>
      <c r="S546" t="s">
        <v>85</v>
      </c>
      <c r="T546" t="s">
        <v>36</v>
      </c>
      <c r="U546" t="s">
        <v>37</v>
      </c>
      <c r="V546">
        <v>27</v>
      </c>
      <c r="W546" t="s">
        <v>38</v>
      </c>
    </row>
    <row r="547" spans="1:23">
      <c r="A547" t="s">
        <v>23</v>
      </c>
      <c r="B547" t="s">
        <v>24</v>
      </c>
      <c r="C547" t="s">
        <v>25</v>
      </c>
      <c r="D547" t="s">
        <v>26</v>
      </c>
      <c r="E547" t="s">
        <v>27</v>
      </c>
      <c r="F547" t="s">
        <v>28</v>
      </c>
      <c r="G547" t="s">
        <v>29</v>
      </c>
      <c r="H547" t="s">
        <v>193</v>
      </c>
      <c r="I547" t="s">
        <v>194</v>
      </c>
      <c r="J547">
        <v>9.5820000000000007</v>
      </c>
      <c r="K547">
        <v>1</v>
      </c>
      <c r="L547">
        <v>1</v>
      </c>
      <c r="M547">
        <v>0</v>
      </c>
      <c r="N547">
        <v>0</v>
      </c>
      <c r="O547">
        <v>0</v>
      </c>
      <c r="P547" t="s">
        <v>627</v>
      </c>
      <c r="Q547" t="s">
        <v>628</v>
      </c>
      <c r="R547" t="s">
        <v>84</v>
      </c>
      <c r="S547" t="s">
        <v>85</v>
      </c>
      <c r="T547" t="s">
        <v>36</v>
      </c>
      <c r="U547" t="s">
        <v>37</v>
      </c>
      <c r="V547">
        <v>27</v>
      </c>
      <c r="W547" t="s">
        <v>38</v>
      </c>
    </row>
    <row r="548" spans="1:23">
      <c r="A548" t="s">
        <v>23</v>
      </c>
      <c r="B548" t="s">
        <v>24</v>
      </c>
      <c r="C548" t="s">
        <v>25</v>
      </c>
      <c r="D548" t="s">
        <v>46</v>
      </c>
      <c r="E548" t="s">
        <v>47</v>
      </c>
      <c r="F548" t="s">
        <v>48</v>
      </c>
      <c r="G548" t="s">
        <v>47</v>
      </c>
      <c r="I548" t="s">
        <v>43</v>
      </c>
      <c r="J548">
        <v>157.3713257</v>
      </c>
      <c r="K548">
        <v>37</v>
      </c>
      <c r="L548">
        <v>0.73099999999999998</v>
      </c>
      <c r="M548">
        <v>0</v>
      </c>
      <c r="N548">
        <v>0</v>
      </c>
      <c r="O548">
        <v>0</v>
      </c>
      <c r="P548" t="s">
        <v>627</v>
      </c>
      <c r="Q548" t="s">
        <v>628</v>
      </c>
      <c r="R548" t="s">
        <v>84</v>
      </c>
      <c r="S548" t="s">
        <v>85</v>
      </c>
      <c r="T548" t="s">
        <v>36</v>
      </c>
      <c r="U548" t="s">
        <v>37</v>
      </c>
      <c r="V548">
        <v>27</v>
      </c>
      <c r="W548" t="s">
        <v>38</v>
      </c>
    </row>
    <row r="549" spans="1:23">
      <c r="A549" t="s">
        <v>23</v>
      </c>
      <c r="B549" t="s">
        <v>24</v>
      </c>
      <c r="C549" t="s">
        <v>25</v>
      </c>
      <c r="D549" t="s">
        <v>39</v>
      </c>
      <c r="E549" t="s">
        <v>40</v>
      </c>
      <c r="F549" t="s">
        <v>41</v>
      </c>
      <c r="G549" t="s">
        <v>42</v>
      </c>
      <c r="I549" t="s">
        <v>43</v>
      </c>
      <c r="J549">
        <v>174.45022700000001</v>
      </c>
      <c r="K549">
        <v>7</v>
      </c>
      <c r="L549">
        <v>0.878</v>
      </c>
      <c r="M549">
        <v>0</v>
      </c>
      <c r="N549">
        <v>0</v>
      </c>
      <c r="O549">
        <v>0</v>
      </c>
      <c r="P549" t="s">
        <v>629</v>
      </c>
      <c r="Q549" t="s">
        <v>630</v>
      </c>
      <c r="R549" t="s">
        <v>67</v>
      </c>
      <c r="S549" t="s">
        <v>68</v>
      </c>
      <c r="T549" t="s">
        <v>36</v>
      </c>
      <c r="U549" t="s">
        <v>37</v>
      </c>
      <c r="V549">
        <v>27</v>
      </c>
      <c r="W549" t="s">
        <v>38</v>
      </c>
    </row>
    <row r="550" spans="1:23">
      <c r="A550" t="s">
        <v>23</v>
      </c>
      <c r="B550" t="s">
        <v>24</v>
      </c>
      <c r="C550" t="s">
        <v>25</v>
      </c>
      <c r="D550" t="s">
        <v>39</v>
      </c>
      <c r="E550" t="s">
        <v>40</v>
      </c>
      <c r="F550" t="s">
        <v>28</v>
      </c>
      <c r="G550" t="s">
        <v>29</v>
      </c>
      <c r="I550" t="s">
        <v>43</v>
      </c>
      <c r="J550">
        <v>129.84007109999999</v>
      </c>
      <c r="K550">
        <v>15</v>
      </c>
      <c r="L550">
        <v>0.90300000000000002</v>
      </c>
      <c r="M550">
        <v>0</v>
      </c>
      <c r="N550">
        <v>0</v>
      </c>
      <c r="O550">
        <v>0</v>
      </c>
      <c r="P550" t="s">
        <v>629</v>
      </c>
      <c r="Q550" t="s">
        <v>630</v>
      </c>
      <c r="R550" t="s">
        <v>67</v>
      </c>
      <c r="S550" t="s">
        <v>68</v>
      </c>
      <c r="T550" t="s">
        <v>36</v>
      </c>
      <c r="U550" t="s">
        <v>37</v>
      </c>
      <c r="V550">
        <v>27</v>
      </c>
      <c r="W550" t="s">
        <v>38</v>
      </c>
    </row>
    <row r="551" spans="1:23">
      <c r="A551" t="s">
        <v>23</v>
      </c>
      <c r="B551" t="s">
        <v>24</v>
      </c>
      <c r="C551" t="s">
        <v>25</v>
      </c>
      <c r="D551" t="s">
        <v>39</v>
      </c>
      <c r="E551" t="s">
        <v>40</v>
      </c>
      <c r="F551" t="s">
        <v>41</v>
      </c>
      <c r="G551" t="s">
        <v>42</v>
      </c>
      <c r="I551" t="s">
        <v>43</v>
      </c>
      <c r="J551">
        <v>0</v>
      </c>
      <c r="K551">
        <v>0</v>
      </c>
      <c r="L551">
        <v>0</v>
      </c>
      <c r="M551">
        <v>0</v>
      </c>
      <c r="N551">
        <v>0</v>
      </c>
      <c r="O551">
        <v>1</v>
      </c>
      <c r="P551" t="s">
        <v>631</v>
      </c>
      <c r="Q551" t="s">
        <v>632</v>
      </c>
      <c r="R551" t="s">
        <v>90</v>
      </c>
      <c r="S551" t="s">
        <v>91</v>
      </c>
      <c r="T551" t="s">
        <v>36</v>
      </c>
      <c r="U551" t="s">
        <v>37</v>
      </c>
      <c r="V551">
        <v>27</v>
      </c>
      <c r="W551" t="s">
        <v>38</v>
      </c>
    </row>
    <row r="552" spans="1:23">
      <c r="A552" t="s">
        <v>23</v>
      </c>
      <c r="B552" t="s">
        <v>24</v>
      </c>
      <c r="C552" t="s">
        <v>25</v>
      </c>
      <c r="D552" t="s">
        <v>39</v>
      </c>
      <c r="E552" t="s">
        <v>40</v>
      </c>
      <c r="F552" t="s">
        <v>44</v>
      </c>
      <c r="G552" t="s">
        <v>45</v>
      </c>
      <c r="I552" t="s">
        <v>43</v>
      </c>
      <c r="J552">
        <v>0</v>
      </c>
      <c r="K552">
        <v>0</v>
      </c>
      <c r="L552">
        <v>0</v>
      </c>
      <c r="M552">
        <v>0</v>
      </c>
      <c r="N552">
        <v>0</v>
      </c>
      <c r="O552">
        <v>1</v>
      </c>
      <c r="P552" t="s">
        <v>631</v>
      </c>
      <c r="Q552" t="s">
        <v>632</v>
      </c>
      <c r="R552" t="s">
        <v>90</v>
      </c>
      <c r="S552" t="s">
        <v>91</v>
      </c>
      <c r="T552" t="s">
        <v>36</v>
      </c>
      <c r="U552" t="s">
        <v>37</v>
      </c>
      <c r="V552">
        <v>27</v>
      </c>
      <c r="W552" t="s">
        <v>38</v>
      </c>
    </row>
    <row r="553" spans="1:23">
      <c r="A553" t="s">
        <v>23</v>
      </c>
      <c r="B553" t="s">
        <v>24</v>
      </c>
      <c r="C553" t="s">
        <v>25</v>
      </c>
      <c r="D553" t="s">
        <v>46</v>
      </c>
      <c r="E553" t="s">
        <v>47</v>
      </c>
      <c r="F553" t="s">
        <v>48</v>
      </c>
      <c r="G553" t="s">
        <v>47</v>
      </c>
      <c r="I553" t="s">
        <v>43</v>
      </c>
      <c r="J553">
        <v>1695.8755530000001</v>
      </c>
      <c r="K553">
        <v>308</v>
      </c>
      <c r="L553">
        <v>0.83299999999999996</v>
      </c>
      <c r="M553">
        <v>0</v>
      </c>
      <c r="N553">
        <v>0</v>
      </c>
      <c r="O553">
        <v>0</v>
      </c>
      <c r="P553" t="s">
        <v>631</v>
      </c>
      <c r="Q553" t="s">
        <v>632</v>
      </c>
      <c r="R553" t="s">
        <v>90</v>
      </c>
      <c r="S553" t="s">
        <v>91</v>
      </c>
      <c r="T553" t="s">
        <v>36</v>
      </c>
      <c r="U553" t="s">
        <v>37</v>
      </c>
      <c r="V553">
        <v>27</v>
      </c>
      <c r="W553" t="s">
        <v>38</v>
      </c>
    </row>
    <row r="554" spans="1:23">
      <c r="A554" t="s">
        <v>23</v>
      </c>
      <c r="B554" t="s">
        <v>24</v>
      </c>
      <c r="C554" t="s">
        <v>25</v>
      </c>
      <c r="D554" t="s">
        <v>26</v>
      </c>
      <c r="E554" t="s">
        <v>27</v>
      </c>
      <c r="F554" t="s">
        <v>53</v>
      </c>
      <c r="G554" t="s">
        <v>54</v>
      </c>
      <c r="H554" t="s">
        <v>323</v>
      </c>
      <c r="I554" t="s">
        <v>324</v>
      </c>
      <c r="J554">
        <v>413.92745889999998</v>
      </c>
      <c r="K554">
        <v>2</v>
      </c>
      <c r="L554">
        <v>0.96699999999999997</v>
      </c>
      <c r="M554">
        <v>0</v>
      </c>
      <c r="N554">
        <v>0</v>
      </c>
      <c r="O554">
        <v>0</v>
      </c>
      <c r="P554" t="s">
        <v>633</v>
      </c>
      <c r="Q554" t="s">
        <v>634</v>
      </c>
      <c r="R554" t="s">
        <v>114</v>
      </c>
      <c r="S554" t="s">
        <v>115</v>
      </c>
      <c r="T554" t="s">
        <v>36</v>
      </c>
      <c r="U554" t="s">
        <v>37</v>
      </c>
      <c r="V554">
        <v>27</v>
      </c>
      <c r="W554" t="s">
        <v>38</v>
      </c>
    </row>
    <row r="555" spans="1:23">
      <c r="A555" t="s">
        <v>23</v>
      </c>
      <c r="B555" t="s">
        <v>24</v>
      </c>
      <c r="C555" t="s">
        <v>25</v>
      </c>
      <c r="D555" t="s">
        <v>26</v>
      </c>
      <c r="E555" t="s">
        <v>27</v>
      </c>
      <c r="F555" t="s">
        <v>53</v>
      </c>
      <c r="G555" t="s">
        <v>54</v>
      </c>
      <c r="H555" t="s">
        <v>106</v>
      </c>
      <c r="I555" t="s">
        <v>107</v>
      </c>
      <c r="J555">
        <v>9.3840127140000007</v>
      </c>
      <c r="K555">
        <v>1</v>
      </c>
      <c r="L555">
        <v>0.88900000000000001</v>
      </c>
      <c r="M555">
        <v>0</v>
      </c>
      <c r="N555">
        <v>0</v>
      </c>
      <c r="O555">
        <v>0</v>
      </c>
      <c r="P555" t="s">
        <v>633</v>
      </c>
      <c r="Q555" t="s">
        <v>634</v>
      </c>
      <c r="R555" t="s">
        <v>114</v>
      </c>
      <c r="S555" t="s">
        <v>115</v>
      </c>
      <c r="T555" t="s">
        <v>36</v>
      </c>
      <c r="U555" t="s">
        <v>37</v>
      </c>
      <c r="V555">
        <v>27</v>
      </c>
      <c r="W555" t="s">
        <v>38</v>
      </c>
    </row>
    <row r="556" spans="1:23">
      <c r="A556" t="s">
        <v>23</v>
      </c>
      <c r="B556" t="s">
        <v>24</v>
      </c>
      <c r="C556" t="s">
        <v>25</v>
      </c>
      <c r="D556" t="s">
        <v>26</v>
      </c>
      <c r="E556" t="s">
        <v>27</v>
      </c>
      <c r="F556" t="s">
        <v>28</v>
      </c>
      <c r="G556" t="s">
        <v>29</v>
      </c>
      <c r="H556" t="s">
        <v>152</v>
      </c>
      <c r="I556" t="s">
        <v>153</v>
      </c>
      <c r="J556">
        <v>1000.943625</v>
      </c>
      <c r="K556">
        <v>3</v>
      </c>
      <c r="L556">
        <v>0.995</v>
      </c>
      <c r="M556">
        <v>0</v>
      </c>
      <c r="N556">
        <v>0</v>
      </c>
      <c r="O556">
        <v>0</v>
      </c>
      <c r="P556" t="s">
        <v>633</v>
      </c>
      <c r="Q556" t="s">
        <v>634</v>
      </c>
      <c r="R556" t="s">
        <v>114</v>
      </c>
      <c r="S556" t="s">
        <v>115</v>
      </c>
      <c r="T556" t="s">
        <v>36</v>
      </c>
      <c r="U556" t="s">
        <v>37</v>
      </c>
      <c r="V556">
        <v>27</v>
      </c>
      <c r="W556" t="s">
        <v>38</v>
      </c>
    </row>
    <row r="557" spans="1:23">
      <c r="A557" t="s">
        <v>23</v>
      </c>
      <c r="B557" t="s">
        <v>24</v>
      </c>
      <c r="C557" t="s">
        <v>25</v>
      </c>
      <c r="D557" t="s">
        <v>26</v>
      </c>
      <c r="E557" t="s">
        <v>27</v>
      </c>
      <c r="F557" t="s">
        <v>28</v>
      </c>
      <c r="G557" t="s">
        <v>29</v>
      </c>
      <c r="H557" t="s">
        <v>75</v>
      </c>
      <c r="I557" t="s">
        <v>76</v>
      </c>
      <c r="J557">
        <v>415.91594900000001</v>
      </c>
      <c r="K557">
        <v>1</v>
      </c>
      <c r="L557">
        <v>0.997</v>
      </c>
      <c r="M557">
        <v>0</v>
      </c>
      <c r="N557">
        <v>0</v>
      </c>
      <c r="O557">
        <v>0</v>
      </c>
      <c r="P557" t="s">
        <v>633</v>
      </c>
      <c r="Q557" t="s">
        <v>634</v>
      </c>
      <c r="R557" t="s">
        <v>114</v>
      </c>
      <c r="S557" t="s">
        <v>115</v>
      </c>
      <c r="T557" t="s">
        <v>36</v>
      </c>
      <c r="U557" t="s">
        <v>37</v>
      </c>
      <c r="V557">
        <v>27</v>
      </c>
      <c r="W557" t="s">
        <v>38</v>
      </c>
    </row>
    <row r="558" spans="1:23">
      <c r="A558" t="s">
        <v>23</v>
      </c>
      <c r="B558" t="s">
        <v>24</v>
      </c>
      <c r="C558" t="s">
        <v>25</v>
      </c>
      <c r="D558" t="s">
        <v>26</v>
      </c>
      <c r="E558" t="s">
        <v>27</v>
      </c>
      <c r="F558" t="s">
        <v>28</v>
      </c>
      <c r="G558" t="s">
        <v>29</v>
      </c>
      <c r="H558" t="s">
        <v>110</v>
      </c>
      <c r="I558" t="s">
        <v>111</v>
      </c>
      <c r="J558">
        <v>55.232999999999997</v>
      </c>
      <c r="K558">
        <v>2</v>
      </c>
      <c r="L558">
        <v>1</v>
      </c>
      <c r="M558">
        <v>0</v>
      </c>
      <c r="N558">
        <v>0</v>
      </c>
      <c r="O558">
        <v>0</v>
      </c>
      <c r="P558" t="s">
        <v>633</v>
      </c>
      <c r="Q558" t="s">
        <v>634</v>
      </c>
      <c r="R558" t="s">
        <v>114</v>
      </c>
      <c r="S558" t="s">
        <v>115</v>
      </c>
      <c r="T558" t="s">
        <v>36</v>
      </c>
      <c r="U558" t="s">
        <v>37</v>
      </c>
      <c r="V558">
        <v>27</v>
      </c>
      <c r="W558" t="s">
        <v>38</v>
      </c>
    </row>
    <row r="559" spans="1:23">
      <c r="A559" t="s">
        <v>23</v>
      </c>
      <c r="B559" t="s">
        <v>24</v>
      </c>
      <c r="C559" t="s">
        <v>25</v>
      </c>
      <c r="D559" t="s">
        <v>26</v>
      </c>
      <c r="E559" t="s">
        <v>27</v>
      </c>
      <c r="F559" t="s">
        <v>28</v>
      </c>
      <c r="G559" t="s">
        <v>29</v>
      </c>
      <c r="H559" t="s">
        <v>63</v>
      </c>
      <c r="I559" t="s">
        <v>64</v>
      </c>
      <c r="J559">
        <v>218.72</v>
      </c>
      <c r="K559">
        <v>1</v>
      </c>
      <c r="L559">
        <v>1</v>
      </c>
      <c r="M559">
        <v>0</v>
      </c>
      <c r="N559">
        <v>0</v>
      </c>
      <c r="O559">
        <v>0</v>
      </c>
      <c r="P559" t="s">
        <v>633</v>
      </c>
      <c r="Q559" t="s">
        <v>634</v>
      </c>
      <c r="R559" t="s">
        <v>114</v>
      </c>
      <c r="S559" t="s">
        <v>115</v>
      </c>
      <c r="T559" t="s">
        <v>36</v>
      </c>
      <c r="U559" t="s">
        <v>37</v>
      </c>
      <c r="V559">
        <v>27</v>
      </c>
      <c r="W559" t="s">
        <v>38</v>
      </c>
    </row>
    <row r="560" spans="1:23">
      <c r="A560" t="s">
        <v>23</v>
      </c>
      <c r="B560" t="s">
        <v>24</v>
      </c>
      <c r="C560" t="s">
        <v>25</v>
      </c>
      <c r="D560" t="s">
        <v>26</v>
      </c>
      <c r="E560" t="s">
        <v>27</v>
      </c>
      <c r="F560" t="s">
        <v>28</v>
      </c>
      <c r="G560" t="s">
        <v>29</v>
      </c>
      <c r="H560" t="s">
        <v>445</v>
      </c>
      <c r="I560" t="s">
        <v>446</v>
      </c>
      <c r="J560">
        <v>18.94621639</v>
      </c>
      <c r="K560">
        <v>1</v>
      </c>
      <c r="L560">
        <v>0.85899999999999999</v>
      </c>
      <c r="M560">
        <v>0</v>
      </c>
      <c r="N560">
        <v>0</v>
      </c>
      <c r="O560">
        <v>0</v>
      </c>
      <c r="P560" t="s">
        <v>633</v>
      </c>
      <c r="Q560" t="s">
        <v>634</v>
      </c>
      <c r="R560" t="s">
        <v>114</v>
      </c>
      <c r="S560" t="s">
        <v>115</v>
      </c>
      <c r="T560" t="s">
        <v>36</v>
      </c>
      <c r="U560" t="s">
        <v>37</v>
      </c>
      <c r="V560">
        <v>27</v>
      </c>
      <c r="W560" t="s">
        <v>38</v>
      </c>
    </row>
    <row r="561" spans="1:23">
      <c r="A561" t="s">
        <v>23</v>
      </c>
      <c r="B561" t="s">
        <v>24</v>
      </c>
      <c r="C561" t="s">
        <v>25</v>
      </c>
      <c r="D561" t="s">
        <v>46</v>
      </c>
      <c r="E561" t="s">
        <v>47</v>
      </c>
      <c r="F561" t="s">
        <v>48</v>
      </c>
      <c r="G561" t="s">
        <v>47</v>
      </c>
      <c r="I561" t="s">
        <v>43</v>
      </c>
      <c r="J561">
        <v>1929.218625</v>
      </c>
      <c r="K561">
        <v>361</v>
      </c>
      <c r="L561">
        <v>0.79700000000000004</v>
      </c>
      <c r="M561">
        <v>0</v>
      </c>
      <c r="N561">
        <v>0</v>
      </c>
      <c r="O561">
        <v>0</v>
      </c>
      <c r="P561" t="s">
        <v>635</v>
      </c>
      <c r="Q561" t="s">
        <v>636</v>
      </c>
      <c r="R561" t="s">
        <v>168</v>
      </c>
      <c r="S561" t="s">
        <v>169</v>
      </c>
      <c r="T561" t="s">
        <v>36</v>
      </c>
      <c r="U561" t="s">
        <v>37</v>
      </c>
      <c r="V561">
        <v>27</v>
      </c>
      <c r="W561" t="s">
        <v>38</v>
      </c>
    </row>
    <row r="562" spans="1:23">
      <c r="A562" t="s">
        <v>23</v>
      </c>
      <c r="B562" t="s">
        <v>24</v>
      </c>
      <c r="C562" t="s">
        <v>25</v>
      </c>
      <c r="D562" t="s">
        <v>26</v>
      </c>
      <c r="E562" t="s">
        <v>27</v>
      </c>
      <c r="F562" t="s">
        <v>28</v>
      </c>
      <c r="G562" t="s">
        <v>29</v>
      </c>
      <c r="H562" t="s">
        <v>69</v>
      </c>
      <c r="I562" t="s">
        <v>70</v>
      </c>
      <c r="J562">
        <v>37.777000000000001</v>
      </c>
      <c r="K562">
        <v>1</v>
      </c>
      <c r="L562">
        <v>1</v>
      </c>
      <c r="M562">
        <v>0</v>
      </c>
      <c r="N562">
        <v>0</v>
      </c>
      <c r="O562">
        <v>0</v>
      </c>
      <c r="P562" t="s">
        <v>637</v>
      </c>
      <c r="Q562" t="s">
        <v>638</v>
      </c>
      <c r="R562" t="s">
        <v>84</v>
      </c>
      <c r="S562" t="s">
        <v>85</v>
      </c>
      <c r="T562" t="s">
        <v>36</v>
      </c>
      <c r="U562" t="s">
        <v>37</v>
      </c>
      <c r="V562">
        <v>27</v>
      </c>
      <c r="W562" t="s">
        <v>38</v>
      </c>
    </row>
    <row r="563" spans="1:23">
      <c r="A563" t="s">
        <v>23</v>
      </c>
      <c r="B563" t="s">
        <v>24</v>
      </c>
      <c r="C563" t="s">
        <v>25</v>
      </c>
      <c r="D563" t="s">
        <v>26</v>
      </c>
      <c r="E563" t="s">
        <v>27</v>
      </c>
      <c r="F563" t="s">
        <v>28</v>
      </c>
      <c r="G563" t="s">
        <v>29</v>
      </c>
      <c r="H563" t="s">
        <v>152</v>
      </c>
      <c r="I563" t="s">
        <v>153</v>
      </c>
      <c r="J563">
        <v>397.46454219999998</v>
      </c>
      <c r="K563">
        <v>1</v>
      </c>
      <c r="L563">
        <v>0.91600000000000004</v>
      </c>
      <c r="M563">
        <v>0</v>
      </c>
      <c r="N563">
        <v>0</v>
      </c>
      <c r="O563">
        <v>0</v>
      </c>
      <c r="P563" t="s">
        <v>637</v>
      </c>
      <c r="Q563" t="s">
        <v>638</v>
      </c>
      <c r="R563" t="s">
        <v>84</v>
      </c>
      <c r="S563" t="s">
        <v>85</v>
      </c>
      <c r="T563" t="s">
        <v>36</v>
      </c>
      <c r="U563" t="s">
        <v>37</v>
      </c>
      <c r="V563">
        <v>27</v>
      </c>
      <c r="W563" t="s">
        <v>38</v>
      </c>
    </row>
    <row r="564" spans="1:23">
      <c r="A564" t="s">
        <v>23</v>
      </c>
      <c r="B564" t="s">
        <v>24</v>
      </c>
      <c r="C564" t="s">
        <v>25</v>
      </c>
      <c r="D564" t="s">
        <v>26</v>
      </c>
      <c r="E564" t="s">
        <v>27</v>
      </c>
      <c r="F564" t="s">
        <v>28</v>
      </c>
      <c r="G564" t="s">
        <v>29</v>
      </c>
      <c r="H564" t="s">
        <v>86</v>
      </c>
      <c r="I564" t="s">
        <v>87</v>
      </c>
      <c r="J564">
        <v>100.2565793</v>
      </c>
      <c r="K564">
        <v>1</v>
      </c>
      <c r="L564">
        <v>0.86599999999999999</v>
      </c>
      <c r="M564">
        <v>0</v>
      </c>
      <c r="N564">
        <v>0</v>
      </c>
      <c r="O564">
        <v>0</v>
      </c>
      <c r="P564" t="s">
        <v>637</v>
      </c>
      <c r="Q564" t="s">
        <v>638</v>
      </c>
      <c r="R564" t="s">
        <v>84</v>
      </c>
      <c r="S564" t="s">
        <v>85</v>
      </c>
      <c r="T564" t="s">
        <v>36</v>
      </c>
      <c r="U564" t="s">
        <v>37</v>
      </c>
      <c r="V564">
        <v>27</v>
      </c>
      <c r="W564" t="s">
        <v>38</v>
      </c>
    </row>
    <row r="565" spans="1:23">
      <c r="A565" t="s">
        <v>23</v>
      </c>
      <c r="B565" t="s">
        <v>24</v>
      </c>
      <c r="C565" t="s">
        <v>25</v>
      </c>
      <c r="D565" t="s">
        <v>26</v>
      </c>
      <c r="E565" t="s">
        <v>27</v>
      </c>
      <c r="F565" t="s">
        <v>28</v>
      </c>
      <c r="G565" t="s">
        <v>29</v>
      </c>
      <c r="H565" t="s">
        <v>30</v>
      </c>
      <c r="I565" t="s">
        <v>31</v>
      </c>
      <c r="J565">
        <v>178.44790549999999</v>
      </c>
      <c r="K565">
        <v>1</v>
      </c>
      <c r="L565">
        <v>0.89400000000000002</v>
      </c>
      <c r="M565">
        <v>0</v>
      </c>
      <c r="N565">
        <v>0</v>
      </c>
      <c r="O565">
        <v>0</v>
      </c>
      <c r="P565" t="s">
        <v>637</v>
      </c>
      <c r="Q565" t="s">
        <v>638</v>
      </c>
      <c r="R565" t="s">
        <v>84</v>
      </c>
      <c r="S565" t="s">
        <v>85</v>
      </c>
      <c r="T565" t="s">
        <v>36</v>
      </c>
      <c r="U565" t="s">
        <v>37</v>
      </c>
      <c r="V565">
        <v>27</v>
      </c>
      <c r="W565" t="s">
        <v>38</v>
      </c>
    </row>
    <row r="566" spans="1:23">
      <c r="A566" t="s">
        <v>23</v>
      </c>
      <c r="B566" t="s">
        <v>24</v>
      </c>
      <c r="C566" t="s">
        <v>25</v>
      </c>
      <c r="D566" t="s">
        <v>39</v>
      </c>
      <c r="E566" t="s">
        <v>40</v>
      </c>
      <c r="F566" t="s">
        <v>28</v>
      </c>
      <c r="G566" t="s">
        <v>29</v>
      </c>
      <c r="I566" t="s">
        <v>43</v>
      </c>
      <c r="J566">
        <v>589.12632770000005</v>
      </c>
      <c r="K566">
        <v>55</v>
      </c>
      <c r="L566">
        <v>0.81299999999999994</v>
      </c>
      <c r="M566">
        <v>0</v>
      </c>
      <c r="N566">
        <v>0</v>
      </c>
      <c r="O566">
        <v>0</v>
      </c>
      <c r="P566" t="s">
        <v>637</v>
      </c>
      <c r="Q566" t="s">
        <v>638</v>
      </c>
      <c r="R566" t="s">
        <v>84</v>
      </c>
      <c r="S566" t="s">
        <v>85</v>
      </c>
      <c r="T566" t="s">
        <v>36</v>
      </c>
      <c r="U566" t="s">
        <v>37</v>
      </c>
      <c r="V566">
        <v>27</v>
      </c>
      <c r="W566" t="s">
        <v>38</v>
      </c>
    </row>
    <row r="567" spans="1:23">
      <c r="A567" t="s">
        <v>23</v>
      </c>
      <c r="B567" t="s">
        <v>24</v>
      </c>
      <c r="C567" t="s">
        <v>25</v>
      </c>
      <c r="D567" t="s">
        <v>39</v>
      </c>
      <c r="E567" t="s">
        <v>40</v>
      </c>
      <c r="F567" t="s">
        <v>28</v>
      </c>
      <c r="G567" t="s">
        <v>29</v>
      </c>
      <c r="I567" t="s">
        <v>43</v>
      </c>
      <c r="J567">
        <v>268.05895609999999</v>
      </c>
      <c r="K567">
        <v>33</v>
      </c>
      <c r="L567">
        <v>0.88200000000000001</v>
      </c>
      <c r="M567">
        <v>0</v>
      </c>
      <c r="N567">
        <v>0</v>
      </c>
      <c r="O567">
        <v>0</v>
      </c>
      <c r="P567" t="s">
        <v>639</v>
      </c>
      <c r="Q567" t="s">
        <v>640</v>
      </c>
      <c r="R567" t="s">
        <v>34</v>
      </c>
      <c r="S567" t="s">
        <v>35</v>
      </c>
      <c r="T567" t="s">
        <v>36</v>
      </c>
      <c r="U567" t="s">
        <v>37</v>
      </c>
      <c r="V567">
        <v>27</v>
      </c>
      <c r="W567" t="s">
        <v>38</v>
      </c>
    </row>
    <row r="568" spans="1:23">
      <c r="A568" t="s">
        <v>23</v>
      </c>
      <c r="B568" t="s">
        <v>24</v>
      </c>
      <c r="C568" t="s">
        <v>25</v>
      </c>
      <c r="D568" t="s">
        <v>26</v>
      </c>
      <c r="E568" t="s">
        <v>27</v>
      </c>
      <c r="F568" t="s">
        <v>28</v>
      </c>
      <c r="G568" t="s">
        <v>29</v>
      </c>
      <c r="H568" t="s">
        <v>148</v>
      </c>
      <c r="I568" t="s">
        <v>149</v>
      </c>
      <c r="J568">
        <v>66.937863879999995</v>
      </c>
      <c r="K568">
        <v>1</v>
      </c>
      <c r="L568">
        <v>0.81499999999999995</v>
      </c>
      <c r="M568">
        <v>0</v>
      </c>
      <c r="N568">
        <v>0</v>
      </c>
      <c r="O568">
        <v>0</v>
      </c>
      <c r="P568" t="s">
        <v>501</v>
      </c>
      <c r="Q568" t="s">
        <v>502</v>
      </c>
      <c r="R568" t="s">
        <v>100</v>
      </c>
      <c r="S568" t="s">
        <v>101</v>
      </c>
      <c r="T568" t="s">
        <v>36</v>
      </c>
      <c r="U568" t="s">
        <v>37</v>
      </c>
      <c r="V568">
        <v>27</v>
      </c>
      <c r="W568" t="s">
        <v>38</v>
      </c>
    </row>
    <row r="569" spans="1:23">
      <c r="A569" t="s">
        <v>23</v>
      </c>
      <c r="B569" t="s">
        <v>24</v>
      </c>
      <c r="C569" t="s">
        <v>25</v>
      </c>
      <c r="D569" t="s">
        <v>26</v>
      </c>
      <c r="E569" t="s">
        <v>27</v>
      </c>
      <c r="F569" t="s">
        <v>28</v>
      </c>
      <c r="G569" t="s">
        <v>29</v>
      </c>
      <c r="H569" t="s">
        <v>193</v>
      </c>
      <c r="I569" t="s">
        <v>194</v>
      </c>
      <c r="J569">
        <v>196.6331965</v>
      </c>
      <c r="K569">
        <v>2</v>
      </c>
      <c r="L569">
        <v>0.86</v>
      </c>
      <c r="M569">
        <v>0</v>
      </c>
      <c r="N569">
        <v>0</v>
      </c>
      <c r="O569">
        <v>0</v>
      </c>
      <c r="P569" t="s">
        <v>509</v>
      </c>
      <c r="Q569" t="s">
        <v>510</v>
      </c>
      <c r="R569" t="s">
        <v>34</v>
      </c>
      <c r="S569" t="s">
        <v>35</v>
      </c>
      <c r="T569" t="s">
        <v>36</v>
      </c>
      <c r="U569" t="s">
        <v>37</v>
      </c>
      <c r="V569">
        <v>27</v>
      </c>
      <c r="W569" t="s">
        <v>38</v>
      </c>
    </row>
    <row r="570" spans="1:23">
      <c r="A570" t="s">
        <v>23</v>
      </c>
      <c r="B570" t="s">
        <v>24</v>
      </c>
      <c r="C570" t="s">
        <v>25</v>
      </c>
      <c r="D570" t="s">
        <v>39</v>
      </c>
      <c r="E570" t="s">
        <v>40</v>
      </c>
      <c r="F570" t="s">
        <v>53</v>
      </c>
      <c r="G570" t="s">
        <v>54</v>
      </c>
      <c r="I570" t="s">
        <v>43</v>
      </c>
      <c r="J570">
        <v>99.4553583</v>
      </c>
      <c r="K570">
        <v>11</v>
      </c>
      <c r="L570">
        <v>0.88900000000000001</v>
      </c>
      <c r="M570">
        <v>0</v>
      </c>
      <c r="N570">
        <v>0</v>
      </c>
      <c r="O570">
        <v>0</v>
      </c>
      <c r="P570" t="s">
        <v>509</v>
      </c>
      <c r="Q570" t="s">
        <v>510</v>
      </c>
      <c r="R570" t="s">
        <v>34</v>
      </c>
      <c r="S570" t="s">
        <v>35</v>
      </c>
      <c r="T570" t="s">
        <v>36</v>
      </c>
      <c r="U570" t="s">
        <v>37</v>
      </c>
      <c r="V570">
        <v>27</v>
      </c>
      <c r="W570" t="s">
        <v>38</v>
      </c>
    </row>
    <row r="571" spans="1:23">
      <c r="A571" t="s">
        <v>23</v>
      </c>
      <c r="B571" t="s">
        <v>24</v>
      </c>
      <c r="C571" t="s">
        <v>25</v>
      </c>
      <c r="D571" t="s">
        <v>39</v>
      </c>
      <c r="E571" t="s">
        <v>40</v>
      </c>
      <c r="F571" t="s">
        <v>53</v>
      </c>
      <c r="G571" t="s">
        <v>54</v>
      </c>
      <c r="I571" t="s">
        <v>43</v>
      </c>
      <c r="J571">
        <v>0</v>
      </c>
      <c r="K571">
        <v>0</v>
      </c>
      <c r="L571">
        <v>0</v>
      </c>
      <c r="M571">
        <v>0</v>
      </c>
      <c r="N571">
        <v>0</v>
      </c>
      <c r="O571">
        <v>1</v>
      </c>
      <c r="P571" t="s">
        <v>511</v>
      </c>
      <c r="Q571" t="s">
        <v>512</v>
      </c>
      <c r="R571" t="s">
        <v>67</v>
      </c>
      <c r="S571" t="s">
        <v>68</v>
      </c>
      <c r="T571" t="s">
        <v>36</v>
      </c>
      <c r="U571" t="s">
        <v>37</v>
      </c>
      <c r="V571">
        <v>27</v>
      </c>
      <c r="W571" t="s">
        <v>38</v>
      </c>
    </row>
    <row r="572" spans="1:23">
      <c r="A572" t="s">
        <v>23</v>
      </c>
      <c r="B572" t="s">
        <v>24</v>
      </c>
      <c r="C572" t="s">
        <v>25</v>
      </c>
      <c r="D572" t="s">
        <v>39</v>
      </c>
      <c r="E572" t="s">
        <v>40</v>
      </c>
      <c r="F572" t="s">
        <v>28</v>
      </c>
      <c r="G572" t="s">
        <v>29</v>
      </c>
      <c r="I572" t="s">
        <v>43</v>
      </c>
      <c r="J572">
        <v>149.3113118</v>
      </c>
      <c r="K572">
        <v>9</v>
      </c>
      <c r="L572">
        <v>0.91500000000000004</v>
      </c>
      <c r="M572">
        <v>0</v>
      </c>
      <c r="N572">
        <v>0</v>
      </c>
      <c r="O572">
        <v>0</v>
      </c>
      <c r="P572" t="s">
        <v>641</v>
      </c>
      <c r="Q572" t="s">
        <v>642</v>
      </c>
      <c r="R572" t="s">
        <v>84</v>
      </c>
      <c r="S572" t="s">
        <v>85</v>
      </c>
      <c r="T572" t="s">
        <v>36</v>
      </c>
      <c r="U572" t="s">
        <v>37</v>
      </c>
      <c r="V572">
        <v>27</v>
      </c>
      <c r="W572" t="s">
        <v>38</v>
      </c>
    </row>
    <row r="573" spans="1:23">
      <c r="A573" t="s">
        <v>23</v>
      </c>
      <c r="B573" t="s">
        <v>24</v>
      </c>
      <c r="C573" t="s">
        <v>25</v>
      </c>
      <c r="D573" t="s">
        <v>39</v>
      </c>
      <c r="E573" t="s">
        <v>40</v>
      </c>
      <c r="F573" t="s">
        <v>53</v>
      </c>
      <c r="G573" t="s">
        <v>54</v>
      </c>
      <c r="I573" t="s">
        <v>43</v>
      </c>
      <c r="J573">
        <v>0</v>
      </c>
      <c r="K573">
        <v>0</v>
      </c>
      <c r="L573">
        <v>0</v>
      </c>
      <c r="M573">
        <v>0</v>
      </c>
      <c r="N573">
        <v>0</v>
      </c>
      <c r="O573">
        <v>1</v>
      </c>
      <c r="P573" t="s">
        <v>515</v>
      </c>
      <c r="Q573" t="s">
        <v>516</v>
      </c>
      <c r="R573" t="s">
        <v>84</v>
      </c>
      <c r="S573" t="s">
        <v>85</v>
      </c>
      <c r="T573" t="s">
        <v>36</v>
      </c>
      <c r="U573" t="s">
        <v>37</v>
      </c>
      <c r="V573">
        <v>27</v>
      </c>
      <c r="W573" t="s">
        <v>38</v>
      </c>
    </row>
    <row r="574" spans="1:23">
      <c r="A574" t="s">
        <v>23</v>
      </c>
      <c r="B574" t="s">
        <v>24</v>
      </c>
      <c r="C574" t="s">
        <v>25</v>
      </c>
      <c r="D574" t="s">
        <v>26</v>
      </c>
      <c r="E574" t="s">
        <v>27</v>
      </c>
      <c r="F574" t="s">
        <v>28</v>
      </c>
      <c r="G574" t="s">
        <v>29</v>
      </c>
      <c r="H574" t="s">
        <v>86</v>
      </c>
      <c r="I574" t="s">
        <v>87</v>
      </c>
      <c r="J574">
        <v>19.315000000000001</v>
      </c>
      <c r="K574">
        <v>1</v>
      </c>
      <c r="L574">
        <v>1</v>
      </c>
      <c r="M574">
        <v>0</v>
      </c>
      <c r="N574">
        <v>0</v>
      </c>
      <c r="O574">
        <v>0</v>
      </c>
      <c r="P574" t="s">
        <v>643</v>
      </c>
      <c r="Q574" t="s">
        <v>644</v>
      </c>
      <c r="R574" t="s">
        <v>365</v>
      </c>
      <c r="S574" t="s">
        <v>366</v>
      </c>
      <c r="T574" t="s">
        <v>36</v>
      </c>
      <c r="U574" t="s">
        <v>37</v>
      </c>
      <c r="V574">
        <v>27</v>
      </c>
      <c r="W574" t="s">
        <v>38</v>
      </c>
    </row>
    <row r="575" spans="1:23">
      <c r="A575" t="s">
        <v>23</v>
      </c>
      <c r="B575" t="s">
        <v>24</v>
      </c>
      <c r="C575" t="s">
        <v>25</v>
      </c>
      <c r="D575" t="s">
        <v>26</v>
      </c>
      <c r="E575" t="s">
        <v>27</v>
      </c>
      <c r="F575" t="s">
        <v>41</v>
      </c>
      <c r="G575" t="s">
        <v>42</v>
      </c>
      <c r="H575" t="s">
        <v>161</v>
      </c>
      <c r="I575" t="s">
        <v>43</v>
      </c>
      <c r="J575">
        <v>56.744677629999998</v>
      </c>
      <c r="K575">
        <v>1</v>
      </c>
      <c r="L575">
        <v>0.93</v>
      </c>
      <c r="M575">
        <v>0</v>
      </c>
      <c r="N575">
        <v>0</v>
      </c>
      <c r="O575">
        <v>0</v>
      </c>
      <c r="P575" t="s">
        <v>645</v>
      </c>
      <c r="Q575" t="s">
        <v>646</v>
      </c>
      <c r="R575" t="s">
        <v>132</v>
      </c>
      <c r="S575" t="s">
        <v>133</v>
      </c>
      <c r="T575" t="s">
        <v>36</v>
      </c>
      <c r="U575" t="s">
        <v>37</v>
      </c>
      <c r="V575">
        <v>27</v>
      </c>
      <c r="W575" t="s">
        <v>38</v>
      </c>
    </row>
    <row r="576" spans="1:23">
      <c r="A576" t="s">
        <v>23</v>
      </c>
      <c r="B576" t="s">
        <v>24</v>
      </c>
      <c r="C576" t="s">
        <v>25</v>
      </c>
      <c r="D576" t="s">
        <v>26</v>
      </c>
      <c r="E576" t="s">
        <v>27</v>
      </c>
      <c r="F576" t="s">
        <v>28</v>
      </c>
      <c r="G576" t="s">
        <v>29</v>
      </c>
      <c r="H576" t="s">
        <v>69</v>
      </c>
      <c r="I576" t="s">
        <v>70</v>
      </c>
      <c r="J576">
        <v>155.13300000000001</v>
      </c>
      <c r="K576">
        <v>1</v>
      </c>
      <c r="L576">
        <v>1</v>
      </c>
      <c r="M576">
        <v>0</v>
      </c>
      <c r="N576">
        <v>0</v>
      </c>
      <c r="O576">
        <v>0</v>
      </c>
      <c r="P576" t="s">
        <v>645</v>
      </c>
      <c r="Q576" t="s">
        <v>646</v>
      </c>
      <c r="R576" t="s">
        <v>132</v>
      </c>
      <c r="S576" t="s">
        <v>133</v>
      </c>
      <c r="T576" t="s">
        <v>36</v>
      </c>
      <c r="U576" t="s">
        <v>37</v>
      </c>
      <c r="V576">
        <v>27</v>
      </c>
      <c r="W576" t="s">
        <v>38</v>
      </c>
    </row>
    <row r="577" spans="1:23">
      <c r="A577" t="s">
        <v>23</v>
      </c>
      <c r="B577" t="s">
        <v>24</v>
      </c>
      <c r="C577" t="s">
        <v>25</v>
      </c>
      <c r="D577" t="s">
        <v>39</v>
      </c>
      <c r="E577" t="s">
        <v>40</v>
      </c>
      <c r="F577" t="s">
        <v>41</v>
      </c>
      <c r="G577" t="s">
        <v>42</v>
      </c>
      <c r="I577" t="s">
        <v>43</v>
      </c>
      <c r="J577">
        <v>0</v>
      </c>
      <c r="K577">
        <v>0</v>
      </c>
      <c r="L577">
        <v>0</v>
      </c>
      <c r="M577">
        <v>0</v>
      </c>
      <c r="N577">
        <v>0</v>
      </c>
      <c r="O577">
        <v>1</v>
      </c>
      <c r="P577" t="s">
        <v>645</v>
      </c>
      <c r="Q577" t="s">
        <v>646</v>
      </c>
      <c r="R577" t="s">
        <v>132</v>
      </c>
      <c r="S577" t="s">
        <v>133</v>
      </c>
      <c r="T577" t="s">
        <v>36</v>
      </c>
      <c r="U577" t="s">
        <v>37</v>
      </c>
      <c r="V577">
        <v>27</v>
      </c>
      <c r="W577" t="s">
        <v>38</v>
      </c>
    </row>
    <row r="578" spans="1:23">
      <c r="A578" t="s">
        <v>23</v>
      </c>
      <c r="B578" t="s">
        <v>24</v>
      </c>
      <c r="C578" t="s">
        <v>25</v>
      </c>
      <c r="D578" t="s">
        <v>26</v>
      </c>
      <c r="E578" t="s">
        <v>27</v>
      </c>
      <c r="F578" t="s">
        <v>53</v>
      </c>
      <c r="G578" t="s">
        <v>54</v>
      </c>
      <c r="H578" t="s">
        <v>227</v>
      </c>
      <c r="I578" t="s">
        <v>228</v>
      </c>
      <c r="J578">
        <v>390.17083330000003</v>
      </c>
      <c r="K578">
        <v>1</v>
      </c>
      <c r="L578">
        <v>1</v>
      </c>
      <c r="M578">
        <v>0</v>
      </c>
      <c r="N578">
        <v>0</v>
      </c>
      <c r="O578">
        <v>0</v>
      </c>
      <c r="P578" t="s">
        <v>647</v>
      </c>
      <c r="Q578" t="s">
        <v>648</v>
      </c>
      <c r="R578" t="s">
        <v>114</v>
      </c>
      <c r="S578" t="s">
        <v>115</v>
      </c>
      <c r="T578" t="s">
        <v>36</v>
      </c>
      <c r="U578" t="s">
        <v>37</v>
      </c>
      <c r="V578">
        <v>27</v>
      </c>
      <c r="W578" t="s">
        <v>38</v>
      </c>
    </row>
    <row r="579" spans="1:23">
      <c r="A579" t="s">
        <v>23</v>
      </c>
      <c r="B579" t="s">
        <v>24</v>
      </c>
      <c r="C579" t="s">
        <v>25</v>
      </c>
      <c r="D579" t="s">
        <v>26</v>
      </c>
      <c r="E579" t="s">
        <v>27</v>
      </c>
      <c r="F579" t="s">
        <v>53</v>
      </c>
      <c r="G579" t="s">
        <v>54</v>
      </c>
      <c r="H579" t="s">
        <v>106</v>
      </c>
      <c r="I579" t="s">
        <v>107</v>
      </c>
      <c r="J579">
        <v>101.3319996</v>
      </c>
      <c r="K579">
        <v>1</v>
      </c>
      <c r="L579">
        <v>0.91300000000000003</v>
      </c>
      <c r="M579">
        <v>0</v>
      </c>
      <c r="N579">
        <v>0</v>
      </c>
      <c r="O579">
        <v>0</v>
      </c>
      <c r="P579" t="s">
        <v>647</v>
      </c>
      <c r="Q579" t="s">
        <v>648</v>
      </c>
      <c r="R579" t="s">
        <v>114</v>
      </c>
      <c r="S579" t="s">
        <v>115</v>
      </c>
      <c r="T579" t="s">
        <v>36</v>
      </c>
      <c r="U579" t="s">
        <v>37</v>
      </c>
      <c r="V579">
        <v>27</v>
      </c>
      <c r="W579" t="s">
        <v>38</v>
      </c>
    </row>
    <row r="580" spans="1:23">
      <c r="A580" t="s">
        <v>23</v>
      </c>
      <c r="B580" t="s">
        <v>24</v>
      </c>
      <c r="C580" t="s">
        <v>25</v>
      </c>
      <c r="D580" t="s">
        <v>26</v>
      </c>
      <c r="E580" t="s">
        <v>27</v>
      </c>
      <c r="F580" t="s">
        <v>28</v>
      </c>
      <c r="G580" t="s">
        <v>29</v>
      </c>
      <c r="H580" t="s">
        <v>369</v>
      </c>
      <c r="I580" t="s">
        <v>370</v>
      </c>
      <c r="J580">
        <v>307.35484969999999</v>
      </c>
      <c r="K580">
        <v>2</v>
      </c>
      <c r="L580">
        <v>0.89800000000000002</v>
      </c>
      <c r="M580">
        <v>0</v>
      </c>
      <c r="N580">
        <v>0</v>
      </c>
      <c r="O580">
        <v>0</v>
      </c>
      <c r="P580" t="s">
        <v>647</v>
      </c>
      <c r="Q580" t="s">
        <v>648</v>
      </c>
      <c r="R580" t="s">
        <v>114</v>
      </c>
      <c r="S580" t="s">
        <v>115</v>
      </c>
      <c r="T580" t="s">
        <v>36</v>
      </c>
      <c r="U580" t="s">
        <v>37</v>
      </c>
      <c r="V580">
        <v>27</v>
      </c>
      <c r="W580" t="s">
        <v>38</v>
      </c>
    </row>
    <row r="581" spans="1:23">
      <c r="A581" t="s">
        <v>23</v>
      </c>
      <c r="B581" t="s">
        <v>24</v>
      </c>
      <c r="C581" t="s">
        <v>25</v>
      </c>
      <c r="D581" t="s">
        <v>26</v>
      </c>
      <c r="E581" t="s">
        <v>27</v>
      </c>
      <c r="F581" t="s">
        <v>28</v>
      </c>
      <c r="G581" t="s">
        <v>29</v>
      </c>
      <c r="H581" t="s">
        <v>75</v>
      </c>
      <c r="I581" t="s">
        <v>76</v>
      </c>
      <c r="J581">
        <v>142.8677778</v>
      </c>
      <c r="K581">
        <v>2</v>
      </c>
      <c r="L581">
        <v>0.96299999999999997</v>
      </c>
      <c r="M581">
        <v>0</v>
      </c>
      <c r="N581">
        <v>0</v>
      </c>
      <c r="O581">
        <v>0</v>
      </c>
      <c r="P581" t="s">
        <v>647</v>
      </c>
      <c r="Q581" t="s">
        <v>648</v>
      </c>
      <c r="R581" t="s">
        <v>114</v>
      </c>
      <c r="S581" t="s">
        <v>115</v>
      </c>
      <c r="T581" t="s">
        <v>36</v>
      </c>
      <c r="U581" t="s">
        <v>37</v>
      </c>
      <c r="V581">
        <v>27</v>
      </c>
      <c r="W581" t="s">
        <v>38</v>
      </c>
    </row>
    <row r="582" spans="1:23">
      <c r="A582" t="s">
        <v>23</v>
      </c>
      <c r="B582" t="s">
        <v>24</v>
      </c>
      <c r="C582" t="s">
        <v>25</v>
      </c>
      <c r="D582" t="s">
        <v>26</v>
      </c>
      <c r="E582" t="s">
        <v>27</v>
      </c>
      <c r="F582" t="s">
        <v>28</v>
      </c>
      <c r="G582" t="s">
        <v>29</v>
      </c>
      <c r="H582" t="s">
        <v>124</v>
      </c>
      <c r="I582" t="s">
        <v>125</v>
      </c>
      <c r="J582">
        <v>0.550666667</v>
      </c>
      <c r="K582">
        <v>1</v>
      </c>
      <c r="L582">
        <v>1</v>
      </c>
      <c r="M582">
        <v>0</v>
      </c>
      <c r="N582">
        <v>0</v>
      </c>
      <c r="O582">
        <v>0</v>
      </c>
      <c r="P582" t="s">
        <v>647</v>
      </c>
      <c r="Q582" t="s">
        <v>648</v>
      </c>
      <c r="R582" t="s">
        <v>114</v>
      </c>
      <c r="S582" t="s">
        <v>115</v>
      </c>
      <c r="T582" t="s">
        <v>36</v>
      </c>
      <c r="U582" t="s">
        <v>37</v>
      </c>
      <c r="V582">
        <v>27</v>
      </c>
      <c r="W582" t="s">
        <v>38</v>
      </c>
    </row>
    <row r="583" spans="1:23">
      <c r="A583" t="s">
        <v>23</v>
      </c>
      <c r="B583" t="s">
        <v>24</v>
      </c>
      <c r="C583" t="s">
        <v>25</v>
      </c>
      <c r="D583" t="s">
        <v>26</v>
      </c>
      <c r="E583" t="s">
        <v>27</v>
      </c>
      <c r="F583" t="s">
        <v>28</v>
      </c>
      <c r="G583" t="s">
        <v>29</v>
      </c>
      <c r="H583" t="s">
        <v>86</v>
      </c>
      <c r="I583" t="s">
        <v>87</v>
      </c>
      <c r="J583">
        <v>86.038922619999994</v>
      </c>
      <c r="K583">
        <v>1</v>
      </c>
      <c r="L583">
        <v>0.96</v>
      </c>
      <c r="M583">
        <v>0</v>
      </c>
      <c r="N583">
        <v>0</v>
      </c>
      <c r="O583">
        <v>0</v>
      </c>
      <c r="P583" t="s">
        <v>647</v>
      </c>
      <c r="Q583" t="s">
        <v>648</v>
      </c>
      <c r="R583" t="s">
        <v>114</v>
      </c>
      <c r="S583" t="s">
        <v>115</v>
      </c>
      <c r="T583" t="s">
        <v>36</v>
      </c>
      <c r="U583" t="s">
        <v>37</v>
      </c>
      <c r="V583">
        <v>27</v>
      </c>
      <c r="W583" t="s">
        <v>38</v>
      </c>
    </row>
    <row r="584" spans="1:23">
      <c r="A584" t="s">
        <v>23</v>
      </c>
      <c r="B584" t="s">
        <v>24</v>
      </c>
      <c r="C584" t="s">
        <v>25</v>
      </c>
      <c r="D584" t="s">
        <v>39</v>
      </c>
      <c r="E584" t="s">
        <v>40</v>
      </c>
      <c r="F584" t="s">
        <v>53</v>
      </c>
      <c r="G584" t="s">
        <v>54</v>
      </c>
      <c r="I584" t="s">
        <v>43</v>
      </c>
      <c r="J584">
        <v>85.035918129999999</v>
      </c>
      <c r="K584">
        <v>9</v>
      </c>
      <c r="L584">
        <v>0.82499999999999996</v>
      </c>
      <c r="M584">
        <v>0</v>
      </c>
      <c r="N584">
        <v>0</v>
      </c>
      <c r="O584">
        <v>0</v>
      </c>
      <c r="P584" t="s">
        <v>647</v>
      </c>
      <c r="Q584" t="s">
        <v>648</v>
      </c>
      <c r="R584" t="s">
        <v>114</v>
      </c>
      <c r="S584" t="s">
        <v>115</v>
      </c>
      <c r="T584" t="s">
        <v>36</v>
      </c>
      <c r="U584" t="s">
        <v>37</v>
      </c>
      <c r="V584">
        <v>27</v>
      </c>
      <c r="W584" t="s">
        <v>38</v>
      </c>
    </row>
    <row r="585" spans="1:23">
      <c r="A585" t="s">
        <v>23</v>
      </c>
      <c r="B585" t="s">
        <v>24</v>
      </c>
      <c r="C585" t="s">
        <v>25</v>
      </c>
      <c r="D585" t="s">
        <v>39</v>
      </c>
      <c r="E585" t="s">
        <v>40</v>
      </c>
      <c r="F585" t="s">
        <v>44</v>
      </c>
      <c r="G585" t="s">
        <v>45</v>
      </c>
      <c r="I585" t="s">
        <v>43</v>
      </c>
      <c r="J585">
        <v>0</v>
      </c>
      <c r="K585">
        <v>0</v>
      </c>
      <c r="L585">
        <v>0</v>
      </c>
      <c r="M585">
        <v>0</v>
      </c>
      <c r="N585">
        <v>0</v>
      </c>
      <c r="O585">
        <v>1</v>
      </c>
      <c r="P585" t="s">
        <v>647</v>
      </c>
      <c r="Q585" t="s">
        <v>648</v>
      </c>
      <c r="R585" t="s">
        <v>114</v>
      </c>
      <c r="S585" t="s">
        <v>115</v>
      </c>
      <c r="T585" t="s">
        <v>36</v>
      </c>
      <c r="U585" t="s">
        <v>37</v>
      </c>
      <c r="V585">
        <v>27</v>
      </c>
      <c r="W585" t="s">
        <v>38</v>
      </c>
    </row>
    <row r="586" spans="1:23">
      <c r="A586" t="s">
        <v>23</v>
      </c>
      <c r="B586" t="s">
        <v>24</v>
      </c>
      <c r="C586" t="s">
        <v>25</v>
      </c>
      <c r="D586" t="s">
        <v>46</v>
      </c>
      <c r="E586" t="s">
        <v>47</v>
      </c>
      <c r="F586" t="s">
        <v>48</v>
      </c>
      <c r="G586" t="s">
        <v>47</v>
      </c>
      <c r="I586" t="s">
        <v>43</v>
      </c>
      <c r="J586">
        <v>1970.6416400000001</v>
      </c>
      <c r="K586">
        <v>296</v>
      </c>
      <c r="L586">
        <v>0.84</v>
      </c>
      <c r="M586">
        <v>0</v>
      </c>
      <c r="N586">
        <v>0</v>
      </c>
      <c r="O586">
        <v>0</v>
      </c>
      <c r="P586" t="s">
        <v>647</v>
      </c>
      <c r="Q586" t="s">
        <v>648</v>
      </c>
      <c r="R586" t="s">
        <v>114</v>
      </c>
      <c r="S586" t="s">
        <v>115</v>
      </c>
      <c r="T586" t="s">
        <v>36</v>
      </c>
      <c r="U586" t="s">
        <v>37</v>
      </c>
      <c r="V586">
        <v>27</v>
      </c>
      <c r="W586" t="s">
        <v>38</v>
      </c>
    </row>
    <row r="587" spans="1:23">
      <c r="A587" t="s">
        <v>23</v>
      </c>
      <c r="B587" t="s">
        <v>24</v>
      </c>
      <c r="C587" t="s">
        <v>25</v>
      </c>
      <c r="D587" t="s">
        <v>39</v>
      </c>
      <c r="E587" t="s">
        <v>40</v>
      </c>
      <c r="F587" t="s">
        <v>41</v>
      </c>
      <c r="G587" t="s">
        <v>42</v>
      </c>
      <c r="I587" t="s">
        <v>43</v>
      </c>
      <c r="J587">
        <v>0</v>
      </c>
      <c r="K587">
        <v>0</v>
      </c>
      <c r="L587">
        <v>0</v>
      </c>
      <c r="M587">
        <v>0</v>
      </c>
      <c r="N587">
        <v>0</v>
      </c>
      <c r="O587">
        <v>1</v>
      </c>
      <c r="P587" t="s">
        <v>649</v>
      </c>
      <c r="Q587" t="s">
        <v>650</v>
      </c>
      <c r="R587" t="s">
        <v>365</v>
      </c>
      <c r="S587" t="s">
        <v>366</v>
      </c>
      <c r="T587" t="s">
        <v>36</v>
      </c>
      <c r="U587" t="s">
        <v>37</v>
      </c>
      <c r="V587">
        <v>27</v>
      </c>
      <c r="W587" t="s">
        <v>38</v>
      </c>
    </row>
    <row r="588" spans="1:23">
      <c r="A588" t="s">
        <v>23</v>
      </c>
      <c r="B588" t="s">
        <v>24</v>
      </c>
      <c r="C588" t="s">
        <v>25</v>
      </c>
      <c r="D588" t="s">
        <v>39</v>
      </c>
      <c r="E588" t="s">
        <v>40</v>
      </c>
      <c r="F588" t="s">
        <v>28</v>
      </c>
      <c r="G588" t="s">
        <v>29</v>
      </c>
      <c r="I588" t="s">
        <v>43</v>
      </c>
      <c r="J588">
        <v>0</v>
      </c>
      <c r="K588">
        <v>0</v>
      </c>
      <c r="L588">
        <v>0</v>
      </c>
      <c r="M588">
        <v>0</v>
      </c>
      <c r="N588">
        <v>0</v>
      </c>
      <c r="O588">
        <v>1</v>
      </c>
      <c r="P588" t="s">
        <v>649</v>
      </c>
      <c r="Q588" t="s">
        <v>650</v>
      </c>
      <c r="R588" t="s">
        <v>365</v>
      </c>
      <c r="S588" t="s">
        <v>366</v>
      </c>
      <c r="T588" t="s">
        <v>36</v>
      </c>
      <c r="U588" t="s">
        <v>37</v>
      </c>
      <c r="V588">
        <v>27</v>
      </c>
      <c r="W588" t="s">
        <v>38</v>
      </c>
    </row>
    <row r="589" spans="1:23">
      <c r="A589" t="s">
        <v>23</v>
      </c>
      <c r="B589" t="s">
        <v>24</v>
      </c>
      <c r="C589" t="s">
        <v>25</v>
      </c>
      <c r="D589" t="s">
        <v>46</v>
      </c>
      <c r="E589" t="s">
        <v>47</v>
      </c>
      <c r="F589" t="s">
        <v>48</v>
      </c>
      <c r="G589" t="s">
        <v>47</v>
      </c>
      <c r="I589" t="s">
        <v>43</v>
      </c>
      <c r="J589">
        <v>415.19112699999999</v>
      </c>
      <c r="K589">
        <v>72</v>
      </c>
      <c r="L589">
        <v>0.77600000000000002</v>
      </c>
      <c r="M589">
        <v>0</v>
      </c>
      <c r="N589">
        <v>0</v>
      </c>
      <c r="O589">
        <v>0</v>
      </c>
      <c r="P589" t="s">
        <v>649</v>
      </c>
      <c r="Q589" t="s">
        <v>650</v>
      </c>
      <c r="R589" t="s">
        <v>365</v>
      </c>
      <c r="S589" t="s">
        <v>366</v>
      </c>
      <c r="T589" t="s">
        <v>36</v>
      </c>
      <c r="U589" t="s">
        <v>37</v>
      </c>
      <c r="V589">
        <v>27</v>
      </c>
      <c r="W589" t="s">
        <v>38</v>
      </c>
    </row>
    <row r="590" spans="1:23">
      <c r="A590" t="s">
        <v>23</v>
      </c>
      <c r="B590" t="s">
        <v>24</v>
      </c>
      <c r="C590" t="s">
        <v>25</v>
      </c>
      <c r="D590" t="s">
        <v>26</v>
      </c>
      <c r="E590" t="s">
        <v>27</v>
      </c>
      <c r="F590" t="s">
        <v>28</v>
      </c>
      <c r="G590" t="s">
        <v>29</v>
      </c>
      <c r="H590" t="s">
        <v>61</v>
      </c>
      <c r="I590" t="s">
        <v>62</v>
      </c>
      <c r="J590">
        <v>94.629274670000001</v>
      </c>
      <c r="K590">
        <v>2</v>
      </c>
      <c r="L590">
        <v>0.95399999999999996</v>
      </c>
      <c r="M590">
        <v>0</v>
      </c>
      <c r="N590">
        <v>0</v>
      </c>
      <c r="O590">
        <v>0</v>
      </c>
      <c r="P590" t="s">
        <v>651</v>
      </c>
      <c r="Q590" t="s">
        <v>652</v>
      </c>
      <c r="R590" t="s">
        <v>146</v>
      </c>
      <c r="S590" t="s">
        <v>147</v>
      </c>
      <c r="T590" t="s">
        <v>36</v>
      </c>
      <c r="U590" t="s">
        <v>37</v>
      </c>
      <c r="V590">
        <v>27</v>
      </c>
      <c r="W590" t="s">
        <v>38</v>
      </c>
    </row>
    <row r="591" spans="1:23">
      <c r="A591" t="s">
        <v>23</v>
      </c>
      <c r="B591" t="s">
        <v>24</v>
      </c>
      <c r="C591" t="s">
        <v>25</v>
      </c>
      <c r="D591" t="s">
        <v>39</v>
      </c>
      <c r="E591" t="s">
        <v>40</v>
      </c>
      <c r="F591" t="s">
        <v>53</v>
      </c>
      <c r="G591" t="s">
        <v>54</v>
      </c>
      <c r="I591" t="s">
        <v>43</v>
      </c>
      <c r="J591">
        <v>0</v>
      </c>
      <c r="K591">
        <v>0</v>
      </c>
      <c r="L591">
        <v>0</v>
      </c>
      <c r="M591">
        <v>0</v>
      </c>
      <c r="N591">
        <v>0</v>
      </c>
      <c r="O591">
        <v>1</v>
      </c>
      <c r="P591" t="s">
        <v>651</v>
      </c>
      <c r="Q591" t="s">
        <v>652</v>
      </c>
      <c r="R591" t="s">
        <v>146</v>
      </c>
      <c r="S591" t="s">
        <v>147</v>
      </c>
      <c r="T591" t="s">
        <v>36</v>
      </c>
      <c r="U591" t="s">
        <v>37</v>
      </c>
      <c r="V591">
        <v>27</v>
      </c>
      <c r="W591" t="s">
        <v>38</v>
      </c>
    </row>
    <row r="592" spans="1:23">
      <c r="A592" t="s">
        <v>23</v>
      </c>
      <c r="B592" t="s">
        <v>24</v>
      </c>
      <c r="C592" t="s">
        <v>25</v>
      </c>
      <c r="D592" t="s">
        <v>39</v>
      </c>
      <c r="E592" t="s">
        <v>40</v>
      </c>
      <c r="F592" t="s">
        <v>28</v>
      </c>
      <c r="G592" t="s">
        <v>29</v>
      </c>
      <c r="I592" t="s">
        <v>43</v>
      </c>
      <c r="J592">
        <v>51.484173120000001</v>
      </c>
      <c r="K592">
        <v>18</v>
      </c>
      <c r="L592">
        <v>0.88200000000000001</v>
      </c>
      <c r="M592">
        <v>0</v>
      </c>
      <c r="N592">
        <v>0</v>
      </c>
      <c r="O592">
        <v>0</v>
      </c>
      <c r="P592" t="s">
        <v>653</v>
      </c>
      <c r="Q592" t="s">
        <v>654</v>
      </c>
      <c r="R592" t="s">
        <v>114</v>
      </c>
      <c r="S592" t="s">
        <v>115</v>
      </c>
      <c r="T592" t="s">
        <v>36</v>
      </c>
      <c r="U592" t="s">
        <v>37</v>
      </c>
      <c r="V592">
        <v>27</v>
      </c>
      <c r="W592" t="s">
        <v>38</v>
      </c>
    </row>
    <row r="593" spans="1:23">
      <c r="A593" t="s">
        <v>23</v>
      </c>
      <c r="B593" t="s">
        <v>24</v>
      </c>
      <c r="C593" t="s">
        <v>25</v>
      </c>
      <c r="D593" t="s">
        <v>39</v>
      </c>
      <c r="E593" t="s">
        <v>40</v>
      </c>
      <c r="F593" t="s">
        <v>41</v>
      </c>
      <c r="G593" t="s">
        <v>42</v>
      </c>
      <c r="I593" t="s">
        <v>43</v>
      </c>
      <c r="J593">
        <v>0</v>
      </c>
      <c r="K593">
        <v>0</v>
      </c>
      <c r="L593">
        <v>0</v>
      </c>
      <c r="M593">
        <v>0</v>
      </c>
      <c r="N593">
        <v>0</v>
      </c>
      <c r="O593">
        <v>1</v>
      </c>
      <c r="P593" t="s">
        <v>655</v>
      </c>
      <c r="Q593" t="s">
        <v>656</v>
      </c>
      <c r="R593" t="s">
        <v>94</v>
      </c>
      <c r="S593" t="s">
        <v>95</v>
      </c>
      <c r="T593" t="s">
        <v>36</v>
      </c>
      <c r="U593" t="s">
        <v>37</v>
      </c>
      <c r="V593">
        <v>27</v>
      </c>
      <c r="W593" t="s">
        <v>38</v>
      </c>
    </row>
    <row r="594" spans="1:23">
      <c r="A594" t="s">
        <v>23</v>
      </c>
      <c r="B594" t="s">
        <v>24</v>
      </c>
      <c r="C594" t="s">
        <v>25</v>
      </c>
      <c r="D594" t="s">
        <v>46</v>
      </c>
      <c r="E594" t="s">
        <v>47</v>
      </c>
      <c r="F594" t="s">
        <v>48</v>
      </c>
      <c r="G594" t="s">
        <v>47</v>
      </c>
      <c r="I594" t="s">
        <v>43</v>
      </c>
      <c r="J594">
        <v>433.34541840000003</v>
      </c>
      <c r="K594">
        <v>62</v>
      </c>
      <c r="L594">
        <v>0.81899999999999995</v>
      </c>
      <c r="M594">
        <v>0</v>
      </c>
      <c r="N594">
        <v>0</v>
      </c>
      <c r="O594">
        <v>0</v>
      </c>
      <c r="P594" t="s">
        <v>657</v>
      </c>
      <c r="Q594" t="s">
        <v>658</v>
      </c>
      <c r="R594" t="s">
        <v>34</v>
      </c>
      <c r="S594" t="s">
        <v>35</v>
      </c>
      <c r="T594" t="s">
        <v>36</v>
      </c>
      <c r="U594" t="s">
        <v>37</v>
      </c>
      <c r="V594">
        <v>27</v>
      </c>
      <c r="W594" t="s">
        <v>38</v>
      </c>
    </row>
    <row r="595" spans="1:23">
      <c r="A595" t="s">
        <v>23</v>
      </c>
      <c r="B595" t="s">
        <v>24</v>
      </c>
      <c r="C595" t="s">
        <v>25</v>
      </c>
      <c r="D595" t="s">
        <v>46</v>
      </c>
      <c r="E595" t="s">
        <v>47</v>
      </c>
      <c r="F595" t="s">
        <v>48</v>
      </c>
      <c r="G595" t="s">
        <v>47</v>
      </c>
      <c r="I595" t="s">
        <v>43</v>
      </c>
      <c r="J595">
        <v>408.58945089999997</v>
      </c>
      <c r="K595">
        <v>57</v>
      </c>
      <c r="L595">
        <v>0.64700000000000002</v>
      </c>
      <c r="M595">
        <v>0</v>
      </c>
      <c r="N595">
        <v>0</v>
      </c>
      <c r="O595">
        <v>0</v>
      </c>
      <c r="P595" t="s">
        <v>659</v>
      </c>
      <c r="Q595" t="s">
        <v>660</v>
      </c>
      <c r="R595" t="s">
        <v>297</v>
      </c>
      <c r="S595" t="s">
        <v>298</v>
      </c>
      <c r="T595" t="s">
        <v>36</v>
      </c>
      <c r="U595" t="s">
        <v>37</v>
      </c>
      <c r="V595">
        <v>27</v>
      </c>
      <c r="W595" t="s">
        <v>38</v>
      </c>
    </row>
    <row r="596" spans="1:23">
      <c r="A596" t="s">
        <v>23</v>
      </c>
      <c r="B596" t="s">
        <v>24</v>
      </c>
      <c r="C596" t="s">
        <v>25</v>
      </c>
      <c r="D596" t="s">
        <v>39</v>
      </c>
      <c r="E596" t="s">
        <v>40</v>
      </c>
      <c r="F596" t="s">
        <v>41</v>
      </c>
      <c r="G596" t="s">
        <v>42</v>
      </c>
      <c r="I596" t="s">
        <v>43</v>
      </c>
      <c r="J596">
        <v>0</v>
      </c>
      <c r="K596">
        <v>0</v>
      </c>
      <c r="L596">
        <v>0</v>
      </c>
      <c r="M596">
        <v>0</v>
      </c>
      <c r="N596">
        <v>0</v>
      </c>
      <c r="O596">
        <v>1</v>
      </c>
      <c r="P596" t="s">
        <v>661</v>
      </c>
      <c r="Q596" t="s">
        <v>662</v>
      </c>
      <c r="R596" t="s">
        <v>201</v>
      </c>
      <c r="S596" t="s">
        <v>202</v>
      </c>
      <c r="T596" t="s">
        <v>36</v>
      </c>
      <c r="U596" t="s">
        <v>37</v>
      </c>
      <c r="V596">
        <v>27</v>
      </c>
      <c r="W596" t="s">
        <v>38</v>
      </c>
    </row>
    <row r="597" spans="1:23">
      <c r="A597" t="s">
        <v>23</v>
      </c>
      <c r="B597" t="s">
        <v>24</v>
      </c>
      <c r="C597" t="s">
        <v>25</v>
      </c>
      <c r="D597" t="s">
        <v>39</v>
      </c>
      <c r="E597" t="s">
        <v>40</v>
      </c>
      <c r="F597" t="s">
        <v>44</v>
      </c>
      <c r="G597" t="s">
        <v>45</v>
      </c>
      <c r="I597" t="s">
        <v>43</v>
      </c>
      <c r="J597">
        <v>0</v>
      </c>
      <c r="K597">
        <v>0</v>
      </c>
      <c r="L597">
        <v>0</v>
      </c>
      <c r="M597">
        <v>0</v>
      </c>
      <c r="N597">
        <v>0</v>
      </c>
      <c r="O597">
        <v>1</v>
      </c>
      <c r="P597" t="s">
        <v>661</v>
      </c>
      <c r="Q597" t="s">
        <v>662</v>
      </c>
      <c r="R597" t="s">
        <v>201</v>
      </c>
      <c r="S597" t="s">
        <v>202</v>
      </c>
      <c r="T597" t="s">
        <v>36</v>
      </c>
      <c r="U597" t="s">
        <v>37</v>
      </c>
      <c r="V597">
        <v>27</v>
      </c>
      <c r="W597" t="s">
        <v>38</v>
      </c>
    </row>
    <row r="598" spans="1:23">
      <c r="A598" t="s">
        <v>23</v>
      </c>
      <c r="B598" t="s">
        <v>24</v>
      </c>
      <c r="C598" t="s">
        <v>25</v>
      </c>
      <c r="D598" t="s">
        <v>26</v>
      </c>
      <c r="E598" t="s">
        <v>27</v>
      </c>
      <c r="F598" t="s">
        <v>28</v>
      </c>
      <c r="G598" t="s">
        <v>29</v>
      </c>
      <c r="H598" t="s">
        <v>148</v>
      </c>
      <c r="I598" t="s">
        <v>149</v>
      </c>
      <c r="J598">
        <v>4.7489999999999997</v>
      </c>
      <c r="K598">
        <v>1</v>
      </c>
      <c r="L598">
        <v>1</v>
      </c>
      <c r="M598">
        <v>0</v>
      </c>
      <c r="N598">
        <v>0</v>
      </c>
      <c r="O598">
        <v>0</v>
      </c>
      <c r="P598" t="s">
        <v>663</v>
      </c>
      <c r="Q598" t="s">
        <v>664</v>
      </c>
      <c r="R598" t="s">
        <v>94</v>
      </c>
      <c r="S598" t="s">
        <v>95</v>
      </c>
      <c r="T598" t="s">
        <v>36</v>
      </c>
      <c r="U598" t="s">
        <v>37</v>
      </c>
      <c r="V598">
        <v>27</v>
      </c>
      <c r="W598" t="s">
        <v>38</v>
      </c>
    </row>
    <row r="599" spans="1:23">
      <c r="A599" t="s">
        <v>23</v>
      </c>
      <c r="B599" t="s">
        <v>24</v>
      </c>
      <c r="C599" t="s">
        <v>25</v>
      </c>
      <c r="D599" t="s">
        <v>39</v>
      </c>
      <c r="E599" t="s">
        <v>40</v>
      </c>
      <c r="F599" t="s">
        <v>28</v>
      </c>
      <c r="G599" t="s">
        <v>29</v>
      </c>
      <c r="I599" t="s">
        <v>43</v>
      </c>
      <c r="J599">
        <v>0</v>
      </c>
      <c r="K599">
        <v>0</v>
      </c>
      <c r="L599">
        <v>0</v>
      </c>
      <c r="M599">
        <v>0</v>
      </c>
      <c r="N599">
        <v>0</v>
      </c>
      <c r="O599">
        <v>1</v>
      </c>
      <c r="P599" t="s">
        <v>663</v>
      </c>
      <c r="Q599" t="s">
        <v>664</v>
      </c>
      <c r="R599" t="s">
        <v>94</v>
      </c>
      <c r="S599" t="s">
        <v>95</v>
      </c>
      <c r="T599" t="s">
        <v>36</v>
      </c>
      <c r="U599" t="s">
        <v>37</v>
      </c>
      <c r="V599">
        <v>27</v>
      </c>
      <c r="W599" t="s">
        <v>38</v>
      </c>
    </row>
    <row r="600" spans="1:23">
      <c r="A600" t="s">
        <v>23</v>
      </c>
      <c r="B600" t="s">
        <v>24</v>
      </c>
      <c r="C600" t="s">
        <v>25</v>
      </c>
      <c r="D600" t="s">
        <v>39</v>
      </c>
      <c r="E600" t="s">
        <v>40</v>
      </c>
      <c r="F600" t="s">
        <v>44</v>
      </c>
      <c r="G600" t="s">
        <v>45</v>
      </c>
      <c r="I600" t="s">
        <v>43</v>
      </c>
      <c r="J600">
        <v>0</v>
      </c>
      <c r="K600">
        <v>0</v>
      </c>
      <c r="L600">
        <v>0</v>
      </c>
      <c r="M600">
        <v>0</v>
      </c>
      <c r="N600">
        <v>0</v>
      </c>
      <c r="O600">
        <v>1</v>
      </c>
      <c r="P600" t="s">
        <v>663</v>
      </c>
      <c r="Q600" t="s">
        <v>664</v>
      </c>
      <c r="R600" t="s">
        <v>94</v>
      </c>
      <c r="S600" t="s">
        <v>95</v>
      </c>
      <c r="T600" t="s">
        <v>36</v>
      </c>
      <c r="U600" t="s">
        <v>37</v>
      </c>
      <c r="V600">
        <v>27</v>
      </c>
      <c r="W600" t="s">
        <v>38</v>
      </c>
    </row>
    <row r="601" spans="1:23">
      <c r="A601" t="s">
        <v>23</v>
      </c>
      <c r="B601" t="s">
        <v>24</v>
      </c>
      <c r="C601" t="s">
        <v>25</v>
      </c>
      <c r="D601" t="s">
        <v>26</v>
      </c>
      <c r="E601" t="s">
        <v>27</v>
      </c>
      <c r="F601" t="s">
        <v>53</v>
      </c>
      <c r="G601" t="s">
        <v>54</v>
      </c>
      <c r="H601" t="s">
        <v>231</v>
      </c>
      <c r="I601" t="s">
        <v>232</v>
      </c>
      <c r="J601">
        <v>29.714617830000002</v>
      </c>
      <c r="K601">
        <v>1</v>
      </c>
      <c r="L601">
        <v>1</v>
      </c>
      <c r="M601">
        <v>0</v>
      </c>
      <c r="N601">
        <v>0</v>
      </c>
      <c r="O601">
        <v>0</v>
      </c>
      <c r="P601" t="s">
        <v>665</v>
      </c>
      <c r="Q601" t="s">
        <v>666</v>
      </c>
      <c r="R601" t="s">
        <v>59</v>
      </c>
      <c r="S601" t="s">
        <v>60</v>
      </c>
      <c r="T601" t="s">
        <v>36</v>
      </c>
      <c r="U601" t="s">
        <v>37</v>
      </c>
      <c r="V601">
        <v>27</v>
      </c>
      <c r="W601" t="s">
        <v>38</v>
      </c>
    </row>
    <row r="602" spans="1:23">
      <c r="A602" t="s">
        <v>23</v>
      </c>
      <c r="B602" t="s">
        <v>24</v>
      </c>
      <c r="C602" t="s">
        <v>25</v>
      </c>
      <c r="D602" t="s">
        <v>26</v>
      </c>
      <c r="E602" t="s">
        <v>27</v>
      </c>
      <c r="F602" t="s">
        <v>28</v>
      </c>
      <c r="G602" t="s">
        <v>29</v>
      </c>
      <c r="H602" t="s">
        <v>69</v>
      </c>
      <c r="I602" t="s">
        <v>70</v>
      </c>
      <c r="J602">
        <v>111.1603023</v>
      </c>
      <c r="K602">
        <v>2</v>
      </c>
      <c r="L602">
        <v>0.98</v>
      </c>
      <c r="M602">
        <v>0</v>
      </c>
      <c r="N602">
        <v>0</v>
      </c>
      <c r="O602">
        <v>0</v>
      </c>
      <c r="P602" t="s">
        <v>665</v>
      </c>
      <c r="Q602" t="s">
        <v>666</v>
      </c>
      <c r="R602" t="s">
        <v>59</v>
      </c>
      <c r="S602" t="s">
        <v>60</v>
      </c>
      <c r="T602" t="s">
        <v>36</v>
      </c>
      <c r="U602" t="s">
        <v>37</v>
      </c>
      <c r="V602">
        <v>27</v>
      </c>
      <c r="W602" t="s">
        <v>38</v>
      </c>
    </row>
    <row r="603" spans="1:23">
      <c r="A603" t="s">
        <v>23</v>
      </c>
      <c r="B603" t="s">
        <v>24</v>
      </c>
      <c r="C603" t="s">
        <v>25</v>
      </c>
      <c r="D603" t="s">
        <v>26</v>
      </c>
      <c r="E603" t="s">
        <v>27</v>
      </c>
      <c r="F603" t="s">
        <v>28</v>
      </c>
      <c r="G603" t="s">
        <v>29</v>
      </c>
      <c r="H603" t="s">
        <v>86</v>
      </c>
      <c r="I603" t="s">
        <v>87</v>
      </c>
      <c r="J603">
        <v>54.90488654</v>
      </c>
      <c r="K603">
        <v>2</v>
      </c>
      <c r="L603">
        <v>0.85</v>
      </c>
      <c r="M603">
        <v>0</v>
      </c>
      <c r="N603">
        <v>0</v>
      </c>
      <c r="O603">
        <v>0</v>
      </c>
      <c r="P603" t="s">
        <v>665</v>
      </c>
      <c r="Q603" t="s">
        <v>666</v>
      </c>
      <c r="R603" t="s">
        <v>59</v>
      </c>
      <c r="S603" t="s">
        <v>60</v>
      </c>
      <c r="T603" t="s">
        <v>36</v>
      </c>
      <c r="U603" t="s">
        <v>37</v>
      </c>
      <c r="V603">
        <v>27</v>
      </c>
      <c r="W603" t="s">
        <v>38</v>
      </c>
    </row>
    <row r="604" spans="1:23">
      <c r="A604" t="s">
        <v>23</v>
      </c>
      <c r="B604" t="s">
        <v>24</v>
      </c>
      <c r="C604" t="s">
        <v>25</v>
      </c>
      <c r="D604" t="s">
        <v>26</v>
      </c>
      <c r="E604" t="s">
        <v>27</v>
      </c>
      <c r="F604" t="s">
        <v>28</v>
      </c>
      <c r="G604" t="s">
        <v>29</v>
      </c>
      <c r="H604" t="s">
        <v>195</v>
      </c>
      <c r="I604" t="s">
        <v>196</v>
      </c>
      <c r="J604">
        <v>1.276</v>
      </c>
      <c r="K604">
        <v>1</v>
      </c>
      <c r="L604">
        <v>1</v>
      </c>
      <c r="M604">
        <v>0</v>
      </c>
      <c r="N604">
        <v>0</v>
      </c>
      <c r="O604">
        <v>0</v>
      </c>
      <c r="P604" t="s">
        <v>665</v>
      </c>
      <c r="Q604" t="s">
        <v>666</v>
      </c>
      <c r="R604" t="s">
        <v>59</v>
      </c>
      <c r="S604" t="s">
        <v>60</v>
      </c>
      <c r="T604" t="s">
        <v>36</v>
      </c>
      <c r="U604" t="s">
        <v>37</v>
      </c>
      <c r="V604">
        <v>27</v>
      </c>
      <c r="W604" t="s">
        <v>38</v>
      </c>
    </row>
    <row r="605" spans="1:23">
      <c r="A605" t="s">
        <v>23</v>
      </c>
      <c r="B605" t="s">
        <v>24</v>
      </c>
      <c r="C605" t="s">
        <v>25</v>
      </c>
      <c r="D605" t="s">
        <v>26</v>
      </c>
      <c r="E605" t="s">
        <v>27</v>
      </c>
      <c r="F605" t="s">
        <v>28</v>
      </c>
      <c r="G605" t="s">
        <v>29</v>
      </c>
      <c r="H605" t="s">
        <v>30</v>
      </c>
      <c r="I605" t="s">
        <v>31</v>
      </c>
      <c r="J605">
        <v>143.23410620000001</v>
      </c>
      <c r="K605">
        <v>1</v>
      </c>
      <c r="L605">
        <v>0.90500000000000003</v>
      </c>
      <c r="M605">
        <v>0</v>
      </c>
      <c r="N605">
        <v>0</v>
      </c>
      <c r="O605">
        <v>0</v>
      </c>
      <c r="P605" t="s">
        <v>665</v>
      </c>
      <c r="Q605" t="s">
        <v>666</v>
      </c>
      <c r="R605" t="s">
        <v>59</v>
      </c>
      <c r="S605" t="s">
        <v>60</v>
      </c>
      <c r="T605" t="s">
        <v>36</v>
      </c>
      <c r="U605" t="s">
        <v>37</v>
      </c>
      <c r="V605">
        <v>27</v>
      </c>
      <c r="W605" t="s">
        <v>38</v>
      </c>
    </row>
    <row r="606" spans="1:23">
      <c r="A606" t="s">
        <v>23</v>
      </c>
      <c r="B606" t="s">
        <v>24</v>
      </c>
      <c r="C606" t="s">
        <v>25</v>
      </c>
      <c r="D606" t="s">
        <v>39</v>
      </c>
      <c r="E606" t="s">
        <v>40</v>
      </c>
      <c r="F606" t="s">
        <v>41</v>
      </c>
      <c r="G606" t="s">
        <v>42</v>
      </c>
      <c r="I606" t="s">
        <v>43</v>
      </c>
      <c r="J606">
        <v>0</v>
      </c>
      <c r="K606">
        <v>0</v>
      </c>
      <c r="L606">
        <v>0</v>
      </c>
      <c r="M606">
        <v>0</v>
      </c>
      <c r="N606">
        <v>0</v>
      </c>
      <c r="O606">
        <v>1</v>
      </c>
      <c r="P606" t="s">
        <v>665</v>
      </c>
      <c r="Q606" t="s">
        <v>666</v>
      </c>
      <c r="R606" t="s">
        <v>59</v>
      </c>
      <c r="S606" t="s">
        <v>60</v>
      </c>
      <c r="T606" t="s">
        <v>36</v>
      </c>
      <c r="U606" t="s">
        <v>37</v>
      </c>
      <c r="V606">
        <v>27</v>
      </c>
      <c r="W606" t="s">
        <v>38</v>
      </c>
    </row>
    <row r="607" spans="1:23">
      <c r="A607" t="s">
        <v>23</v>
      </c>
      <c r="B607" t="s">
        <v>24</v>
      </c>
      <c r="C607" t="s">
        <v>25</v>
      </c>
      <c r="D607" t="s">
        <v>46</v>
      </c>
      <c r="E607" t="s">
        <v>47</v>
      </c>
      <c r="F607" t="s">
        <v>48</v>
      </c>
      <c r="G607" t="s">
        <v>47</v>
      </c>
      <c r="I607" t="s">
        <v>43</v>
      </c>
      <c r="J607">
        <v>4853.7329309999996</v>
      </c>
      <c r="K607">
        <v>673</v>
      </c>
      <c r="L607">
        <v>0.74</v>
      </c>
      <c r="M607">
        <v>0.49003770699999999</v>
      </c>
      <c r="N607">
        <v>4.5500000000000002E-3</v>
      </c>
      <c r="O607">
        <v>0</v>
      </c>
      <c r="P607" t="s">
        <v>665</v>
      </c>
      <c r="Q607" t="s">
        <v>666</v>
      </c>
      <c r="R607" t="s">
        <v>59</v>
      </c>
      <c r="S607" t="s">
        <v>60</v>
      </c>
      <c r="T607" t="s">
        <v>36</v>
      </c>
      <c r="U607" t="s">
        <v>37</v>
      </c>
      <c r="V607">
        <v>27</v>
      </c>
      <c r="W607" t="s">
        <v>38</v>
      </c>
    </row>
    <row r="608" spans="1:23">
      <c r="A608" t="s">
        <v>23</v>
      </c>
      <c r="B608" t="s">
        <v>24</v>
      </c>
      <c r="C608" t="s">
        <v>25</v>
      </c>
      <c r="D608" t="s">
        <v>39</v>
      </c>
      <c r="E608" t="s">
        <v>40</v>
      </c>
      <c r="F608" t="s">
        <v>41</v>
      </c>
      <c r="G608" t="s">
        <v>42</v>
      </c>
      <c r="I608" t="s">
        <v>43</v>
      </c>
      <c r="J608">
        <v>122.3932909</v>
      </c>
      <c r="K608">
        <v>3</v>
      </c>
      <c r="L608">
        <v>0.9</v>
      </c>
      <c r="M608">
        <v>0</v>
      </c>
      <c r="N608">
        <v>0</v>
      </c>
      <c r="O608">
        <v>0</v>
      </c>
      <c r="P608" t="s">
        <v>667</v>
      </c>
      <c r="Q608" t="s">
        <v>668</v>
      </c>
      <c r="R608" t="s">
        <v>120</v>
      </c>
      <c r="S608" t="s">
        <v>121</v>
      </c>
      <c r="T608" t="s">
        <v>36</v>
      </c>
      <c r="U608" t="s">
        <v>37</v>
      </c>
      <c r="V608">
        <v>27</v>
      </c>
      <c r="W608" t="s">
        <v>38</v>
      </c>
    </row>
    <row r="609" spans="1:23">
      <c r="A609" t="s">
        <v>23</v>
      </c>
      <c r="B609" t="s">
        <v>24</v>
      </c>
      <c r="C609" t="s">
        <v>25</v>
      </c>
      <c r="D609" t="s">
        <v>46</v>
      </c>
      <c r="E609" t="s">
        <v>47</v>
      </c>
      <c r="F609" t="s">
        <v>48</v>
      </c>
      <c r="G609" t="s">
        <v>47</v>
      </c>
      <c r="I609" t="s">
        <v>43</v>
      </c>
      <c r="J609">
        <v>499.8395984</v>
      </c>
      <c r="K609">
        <v>79</v>
      </c>
      <c r="L609">
        <v>0.752</v>
      </c>
      <c r="M609">
        <v>0</v>
      </c>
      <c r="N609">
        <v>0</v>
      </c>
      <c r="O609">
        <v>0</v>
      </c>
      <c r="P609" t="s">
        <v>667</v>
      </c>
      <c r="Q609" t="s">
        <v>668</v>
      </c>
      <c r="R609" t="s">
        <v>120</v>
      </c>
      <c r="S609" t="s">
        <v>121</v>
      </c>
      <c r="T609" t="s">
        <v>36</v>
      </c>
      <c r="U609" t="s">
        <v>37</v>
      </c>
      <c r="V609">
        <v>27</v>
      </c>
      <c r="W609" t="s">
        <v>38</v>
      </c>
    </row>
    <row r="610" spans="1:23">
      <c r="A610" t="s">
        <v>23</v>
      </c>
      <c r="B610" t="s">
        <v>24</v>
      </c>
      <c r="C610" t="s">
        <v>25</v>
      </c>
      <c r="D610" t="s">
        <v>26</v>
      </c>
      <c r="E610" t="s">
        <v>27</v>
      </c>
      <c r="F610" t="s">
        <v>53</v>
      </c>
      <c r="G610" t="s">
        <v>54</v>
      </c>
      <c r="H610" t="s">
        <v>185</v>
      </c>
      <c r="I610" t="s">
        <v>186</v>
      </c>
      <c r="J610">
        <v>0.23400000000000001</v>
      </c>
      <c r="K610">
        <v>1</v>
      </c>
      <c r="L610">
        <v>1</v>
      </c>
      <c r="M610">
        <v>0</v>
      </c>
      <c r="N610">
        <v>0</v>
      </c>
      <c r="O610">
        <v>0</v>
      </c>
      <c r="P610" t="s">
        <v>669</v>
      </c>
      <c r="Q610" t="s">
        <v>670</v>
      </c>
      <c r="R610" t="s">
        <v>90</v>
      </c>
      <c r="S610" t="s">
        <v>91</v>
      </c>
      <c r="T610" t="s">
        <v>36</v>
      </c>
      <c r="U610" t="s">
        <v>37</v>
      </c>
      <c r="V610">
        <v>27</v>
      </c>
      <c r="W610" t="s">
        <v>38</v>
      </c>
    </row>
    <row r="611" spans="1:23">
      <c r="A611" t="s">
        <v>23</v>
      </c>
      <c r="B611" t="s">
        <v>24</v>
      </c>
      <c r="C611" t="s">
        <v>25</v>
      </c>
      <c r="D611" t="s">
        <v>26</v>
      </c>
      <c r="E611" t="s">
        <v>27</v>
      </c>
      <c r="F611" t="s">
        <v>28</v>
      </c>
      <c r="G611" t="s">
        <v>29</v>
      </c>
      <c r="H611" t="s">
        <v>148</v>
      </c>
      <c r="I611" t="s">
        <v>149</v>
      </c>
      <c r="J611">
        <v>1203.1697979999999</v>
      </c>
      <c r="K611">
        <v>2</v>
      </c>
      <c r="L611">
        <v>0.98199999999999998</v>
      </c>
      <c r="M611">
        <v>0</v>
      </c>
      <c r="N611">
        <v>0</v>
      </c>
      <c r="O611">
        <v>0</v>
      </c>
      <c r="P611" t="s">
        <v>669</v>
      </c>
      <c r="Q611" t="s">
        <v>670</v>
      </c>
      <c r="R611" t="s">
        <v>90</v>
      </c>
      <c r="S611" t="s">
        <v>91</v>
      </c>
      <c r="T611" t="s">
        <v>36</v>
      </c>
      <c r="U611" t="s">
        <v>37</v>
      </c>
      <c r="V611">
        <v>27</v>
      </c>
      <c r="W611" t="s">
        <v>38</v>
      </c>
    </row>
    <row r="612" spans="1:23">
      <c r="A612" t="s">
        <v>23</v>
      </c>
      <c r="B612" t="s">
        <v>24</v>
      </c>
      <c r="C612" t="s">
        <v>25</v>
      </c>
      <c r="D612" t="s">
        <v>39</v>
      </c>
      <c r="E612" t="s">
        <v>40</v>
      </c>
      <c r="F612" t="s">
        <v>28</v>
      </c>
      <c r="G612" t="s">
        <v>29</v>
      </c>
      <c r="I612" t="s">
        <v>43</v>
      </c>
      <c r="J612">
        <v>214.3991273</v>
      </c>
      <c r="K612">
        <v>29</v>
      </c>
      <c r="L612">
        <v>0.76800000000000002</v>
      </c>
      <c r="M612">
        <v>0</v>
      </c>
      <c r="N612">
        <v>0</v>
      </c>
      <c r="O612">
        <v>0</v>
      </c>
      <c r="P612" t="s">
        <v>669</v>
      </c>
      <c r="Q612" t="s">
        <v>670</v>
      </c>
      <c r="R612" t="s">
        <v>90</v>
      </c>
      <c r="S612" t="s">
        <v>91</v>
      </c>
      <c r="T612" t="s">
        <v>36</v>
      </c>
      <c r="U612" t="s">
        <v>37</v>
      </c>
      <c r="V612">
        <v>27</v>
      </c>
      <c r="W612" t="s">
        <v>38</v>
      </c>
    </row>
    <row r="613" spans="1:23">
      <c r="A613" t="s">
        <v>23</v>
      </c>
      <c r="B613" t="s">
        <v>24</v>
      </c>
      <c r="C613" t="s">
        <v>25</v>
      </c>
      <c r="D613" t="s">
        <v>39</v>
      </c>
      <c r="E613" t="s">
        <v>40</v>
      </c>
      <c r="F613" t="s">
        <v>44</v>
      </c>
      <c r="G613" t="s">
        <v>45</v>
      </c>
      <c r="I613" t="s">
        <v>43</v>
      </c>
      <c r="J613">
        <v>0</v>
      </c>
      <c r="K613">
        <v>0</v>
      </c>
      <c r="L613">
        <v>0</v>
      </c>
      <c r="M613">
        <v>0</v>
      </c>
      <c r="N613">
        <v>0</v>
      </c>
      <c r="O613">
        <v>1</v>
      </c>
      <c r="P613" t="s">
        <v>669</v>
      </c>
      <c r="Q613" t="s">
        <v>670</v>
      </c>
      <c r="R613" t="s">
        <v>90</v>
      </c>
      <c r="S613" t="s">
        <v>91</v>
      </c>
      <c r="T613" t="s">
        <v>36</v>
      </c>
      <c r="U613" t="s">
        <v>37</v>
      </c>
      <c r="V613">
        <v>27</v>
      </c>
      <c r="W613" t="s">
        <v>38</v>
      </c>
    </row>
    <row r="614" spans="1:23">
      <c r="A614" t="s">
        <v>23</v>
      </c>
      <c r="B614" t="s">
        <v>24</v>
      </c>
      <c r="C614" t="s">
        <v>25</v>
      </c>
      <c r="D614" t="s">
        <v>46</v>
      </c>
      <c r="E614" t="s">
        <v>47</v>
      </c>
      <c r="F614" t="s">
        <v>48</v>
      </c>
      <c r="G614" t="s">
        <v>47</v>
      </c>
      <c r="I614" t="s">
        <v>43</v>
      </c>
      <c r="J614">
        <v>995.7809049</v>
      </c>
      <c r="K614">
        <v>160</v>
      </c>
      <c r="L614">
        <v>0.85399999999999998</v>
      </c>
      <c r="M614">
        <v>0</v>
      </c>
      <c r="N614">
        <v>0</v>
      </c>
      <c r="O614">
        <v>0</v>
      </c>
      <c r="P614" t="s">
        <v>669</v>
      </c>
      <c r="Q614" t="s">
        <v>670</v>
      </c>
      <c r="R614" t="s">
        <v>90</v>
      </c>
      <c r="S614" t="s">
        <v>91</v>
      </c>
      <c r="T614" t="s">
        <v>36</v>
      </c>
      <c r="U614" t="s">
        <v>37</v>
      </c>
      <c r="V614">
        <v>27</v>
      </c>
      <c r="W614" t="s">
        <v>38</v>
      </c>
    </row>
    <row r="615" spans="1:23">
      <c r="A615" t="s">
        <v>23</v>
      </c>
      <c r="B615" t="s">
        <v>24</v>
      </c>
      <c r="C615" t="s">
        <v>25</v>
      </c>
      <c r="D615" t="s">
        <v>26</v>
      </c>
      <c r="E615" t="s">
        <v>27</v>
      </c>
      <c r="F615" t="s">
        <v>28</v>
      </c>
      <c r="G615" t="s">
        <v>29</v>
      </c>
      <c r="H615" t="s">
        <v>69</v>
      </c>
      <c r="I615" t="s">
        <v>70</v>
      </c>
      <c r="J615">
        <v>6.8920000000000003</v>
      </c>
      <c r="K615">
        <v>1</v>
      </c>
      <c r="L615">
        <v>1</v>
      </c>
      <c r="M615">
        <v>0</v>
      </c>
      <c r="N615">
        <v>0</v>
      </c>
      <c r="O615">
        <v>0</v>
      </c>
      <c r="P615" t="s">
        <v>671</v>
      </c>
      <c r="Q615" t="s">
        <v>672</v>
      </c>
      <c r="R615" t="s">
        <v>297</v>
      </c>
      <c r="S615" t="s">
        <v>298</v>
      </c>
      <c r="T615" t="s">
        <v>36</v>
      </c>
      <c r="U615" t="s">
        <v>37</v>
      </c>
      <c r="V615">
        <v>27</v>
      </c>
      <c r="W615" t="s">
        <v>38</v>
      </c>
    </row>
    <row r="616" spans="1:23">
      <c r="A616" t="s">
        <v>23</v>
      </c>
      <c r="B616" t="s">
        <v>24</v>
      </c>
      <c r="C616" t="s">
        <v>25</v>
      </c>
      <c r="D616" t="s">
        <v>26</v>
      </c>
      <c r="E616" t="s">
        <v>27</v>
      </c>
      <c r="F616" t="s">
        <v>28</v>
      </c>
      <c r="G616" t="s">
        <v>29</v>
      </c>
      <c r="H616" t="s">
        <v>148</v>
      </c>
      <c r="I616" t="s">
        <v>149</v>
      </c>
      <c r="J616">
        <v>95.643418130000001</v>
      </c>
      <c r="K616">
        <v>2</v>
      </c>
      <c r="L616">
        <v>0.90800000000000003</v>
      </c>
      <c r="M616">
        <v>0</v>
      </c>
      <c r="N616">
        <v>0</v>
      </c>
      <c r="O616">
        <v>0</v>
      </c>
      <c r="P616" t="s">
        <v>671</v>
      </c>
      <c r="Q616" t="s">
        <v>672</v>
      </c>
      <c r="R616" t="s">
        <v>297</v>
      </c>
      <c r="S616" t="s">
        <v>298</v>
      </c>
      <c r="T616" t="s">
        <v>36</v>
      </c>
      <c r="U616" t="s">
        <v>37</v>
      </c>
      <c r="V616">
        <v>27</v>
      </c>
      <c r="W616" t="s">
        <v>38</v>
      </c>
    </row>
    <row r="617" spans="1:23">
      <c r="A617" t="s">
        <v>23</v>
      </c>
      <c r="B617" t="s">
        <v>24</v>
      </c>
      <c r="C617" t="s">
        <v>25</v>
      </c>
      <c r="D617" t="s">
        <v>26</v>
      </c>
      <c r="E617" t="s">
        <v>27</v>
      </c>
      <c r="F617" t="s">
        <v>28</v>
      </c>
      <c r="G617" t="s">
        <v>29</v>
      </c>
      <c r="H617" t="s">
        <v>30</v>
      </c>
      <c r="I617" t="s">
        <v>31</v>
      </c>
      <c r="J617">
        <v>246.97708370000001</v>
      </c>
      <c r="K617">
        <v>1</v>
      </c>
      <c r="L617">
        <v>0.90900000000000003</v>
      </c>
      <c r="M617">
        <v>0</v>
      </c>
      <c r="N617">
        <v>0</v>
      </c>
      <c r="O617">
        <v>0</v>
      </c>
      <c r="P617" t="s">
        <v>671</v>
      </c>
      <c r="Q617" t="s">
        <v>672</v>
      </c>
      <c r="R617" t="s">
        <v>297</v>
      </c>
      <c r="S617" t="s">
        <v>298</v>
      </c>
      <c r="T617" t="s">
        <v>36</v>
      </c>
      <c r="U617" t="s">
        <v>37</v>
      </c>
      <c r="V617">
        <v>27</v>
      </c>
      <c r="W617" t="s">
        <v>38</v>
      </c>
    </row>
    <row r="618" spans="1:23">
      <c r="A618" t="s">
        <v>23</v>
      </c>
      <c r="B618" t="s">
        <v>24</v>
      </c>
      <c r="C618" t="s">
        <v>25</v>
      </c>
      <c r="D618" t="s">
        <v>39</v>
      </c>
      <c r="E618" t="s">
        <v>40</v>
      </c>
      <c r="F618" t="s">
        <v>53</v>
      </c>
      <c r="G618" t="s">
        <v>54</v>
      </c>
      <c r="I618" t="s">
        <v>43</v>
      </c>
      <c r="J618">
        <v>0</v>
      </c>
      <c r="K618">
        <v>0</v>
      </c>
      <c r="L618">
        <v>0</v>
      </c>
      <c r="M618">
        <v>0</v>
      </c>
      <c r="N618">
        <v>0</v>
      </c>
      <c r="O618">
        <v>1</v>
      </c>
      <c r="P618" t="s">
        <v>673</v>
      </c>
      <c r="Q618" t="s">
        <v>674</v>
      </c>
      <c r="R618" t="s">
        <v>34</v>
      </c>
      <c r="S618" t="s">
        <v>35</v>
      </c>
      <c r="T618" t="s">
        <v>36</v>
      </c>
      <c r="U618" t="s">
        <v>37</v>
      </c>
      <c r="V618">
        <v>27</v>
      </c>
      <c r="W618" t="s">
        <v>38</v>
      </c>
    </row>
    <row r="619" spans="1:23">
      <c r="A619" t="s">
        <v>23</v>
      </c>
      <c r="B619" t="s">
        <v>24</v>
      </c>
      <c r="C619" t="s">
        <v>25</v>
      </c>
      <c r="D619" t="s">
        <v>39</v>
      </c>
      <c r="E619" t="s">
        <v>40</v>
      </c>
      <c r="F619" t="s">
        <v>28</v>
      </c>
      <c r="G619" t="s">
        <v>29</v>
      </c>
      <c r="I619" t="s">
        <v>43</v>
      </c>
      <c r="J619">
        <v>0</v>
      </c>
      <c r="K619">
        <v>0</v>
      </c>
      <c r="L619">
        <v>0</v>
      </c>
      <c r="M619">
        <v>0</v>
      </c>
      <c r="N619">
        <v>0</v>
      </c>
      <c r="O619">
        <v>1</v>
      </c>
      <c r="P619" t="s">
        <v>673</v>
      </c>
      <c r="Q619" t="s">
        <v>674</v>
      </c>
      <c r="R619" t="s">
        <v>34</v>
      </c>
      <c r="S619" t="s">
        <v>35</v>
      </c>
      <c r="T619" t="s">
        <v>36</v>
      </c>
      <c r="U619" t="s">
        <v>37</v>
      </c>
      <c r="V619">
        <v>27</v>
      </c>
      <c r="W619" t="s">
        <v>38</v>
      </c>
    </row>
    <row r="620" spans="1:23">
      <c r="A620" t="s">
        <v>23</v>
      </c>
      <c r="B620" t="s">
        <v>24</v>
      </c>
      <c r="C620" t="s">
        <v>25</v>
      </c>
      <c r="D620" t="s">
        <v>26</v>
      </c>
      <c r="E620" t="s">
        <v>27</v>
      </c>
      <c r="F620" t="s">
        <v>53</v>
      </c>
      <c r="G620" t="s">
        <v>54</v>
      </c>
      <c r="H620" t="s">
        <v>443</v>
      </c>
      <c r="I620" t="s">
        <v>444</v>
      </c>
      <c r="J620">
        <v>0.32700000000000001</v>
      </c>
      <c r="K620">
        <v>1</v>
      </c>
      <c r="L620">
        <v>1</v>
      </c>
      <c r="M620">
        <v>0</v>
      </c>
      <c r="N620">
        <v>0</v>
      </c>
      <c r="O620">
        <v>0</v>
      </c>
      <c r="P620" t="s">
        <v>675</v>
      </c>
      <c r="Q620" t="s">
        <v>676</v>
      </c>
      <c r="R620" t="s">
        <v>59</v>
      </c>
      <c r="S620" t="s">
        <v>60</v>
      </c>
      <c r="T620" t="s">
        <v>36</v>
      </c>
      <c r="U620" t="s">
        <v>37</v>
      </c>
      <c r="V620">
        <v>27</v>
      </c>
      <c r="W620" t="s">
        <v>38</v>
      </c>
    </row>
    <row r="621" spans="1:23">
      <c r="A621" t="s">
        <v>23</v>
      </c>
      <c r="B621" t="s">
        <v>24</v>
      </c>
      <c r="C621" t="s">
        <v>25</v>
      </c>
      <c r="D621" t="s">
        <v>26</v>
      </c>
      <c r="E621" t="s">
        <v>27</v>
      </c>
      <c r="F621" t="s">
        <v>53</v>
      </c>
      <c r="G621" t="s">
        <v>54</v>
      </c>
      <c r="H621" t="s">
        <v>677</v>
      </c>
      <c r="I621" t="s">
        <v>678</v>
      </c>
      <c r="J621">
        <v>2463.0928386999999</v>
      </c>
      <c r="K621">
        <v>2</v>
      </c>
      <c r="L621">
        <v>0.999</v>
      </c>
      <c r="M621">
        <v>0</v>
      </c>
      <c r="N621">
        <v>0</v>
      </c>
      <c r="O621">
        <v>0</v>
      </c>
      <c r="P621" t="s">
        <v>675</v>
      </c>
      <c r="Q621" t="s">
        <v>676</v>
      </c>
      <c r="R621" t="s">
        <v>59</v>
      </c>
      <c r="S621" t="s">
        <v>60</v>
      </c>
      <c r="T621" t="s">
        <v>36</v>
      </c>
      <c r="U621" t="s">
        <v>37</v>
      </c>
      <c r="V621">
        <v>27</v>
      </c>
      <c r="W621" t="s">
        <v>38</v>
      </c>
    </row>
    <row r="622" spans="1:23">
      <c r="A622" t="s">
        <v>23</v>
      </c>
      <c r="B622" t="s">
        <v>24</v>
      </c>
      <c r="C622" t="s">
        <v>25</v>
      </c>
      <c r="D622" t="s">
        <v>26</v>
      </c>
      <c r="E622" t="s">
        <v>27</v>
      </c>
      <c r="F622" t="s">
        <v>53</v>
      </c>
      <c r="G622" t="s">
        <v>54</v>
      </c>
      <c r="H622" t="s">
        <v>679</v>
      </c>
      <c r="I622" t="s">
        <v>680</v>
      </c>
      <c r="J622">
        <v>179.83099999999999</v>
      </c>
      <c r="K622">
        <v>1</v>
      </c>
      <c r="L622">
        <v>1</v>
      </c>
      <c r="M622">
        <v>0</v>
      </c>
      <c r="N622">
        <v>0</v>
      </c>
      <c r="O622">
        <v>0</v>
      </c>
      <c r="P622" t="s">
        <v>675</v>
      </c>
      <c r="Q622" t="s">
        <v>676</v>
      </c>
      <c r="R622" t="s">
        <v>59</v>
      </c>
      <c r="S622" t="s">
        <v>60</v>
      </c>
      <c r="T622" t="s">
        <v>36</v>
      </c>
      <c r="U622" t="s">
        <v>37</v>
      </c>
      <c r="V622">
        <v>27</v>
      </c>
      <c r="W622" t="s">
        <v>38</v>
      </c>
    </row>
    <row r="623" spans="1:23">
      <c r="A623" t="s">
        <v>23</v>
      </c>
      <c r="B623" t="s">
        <v>24</v>
      </c>
      <c r="C623" t="s">
        <v>25</v>
      </c>
      <c r="D623" t="s">
        <v>26</v>
      </c>
      <c r="E623" t="s">
        <v>27</v>
      </c>
      <c r="F623" t="s">
        <v>28</v>
      </c>
      <c r="G623" t="s">
        <v>29</v>
      </c>
      <c r="H623" t="s">
        <v>61</v>
      </c>
      <c r="I623" t="s">
        <v>62</v>
      </c>
      <c r="J623">
        <v>515.7507402</v>
      </c>
      <c r="K623">
        <v>2</v>
      </c>
      <c r="L623">
        <v>0.95699999999999996</v>
      </c>
      <c r="M623">
        <v>0</v>
      </c>
      <c r="N623">
        <v>0</v>
      </c>
      <c r="O623">
        <v>0</v>
      </c>
      <c r="P623" t="s">
        <v>675</v>
      </c>
      <c r="Q623" t="s">
        <v>676</v>
      </c>
      <c r="R623" t="s">
        <v>59</v>
      </c>
      <c r="S623" t="s">
        <v>60</v>
      </c>
      <c r="T623" t="s">
        <v>36</v>
      </c>
      <c r="U623" t="s">
        <v>37</v>
      </c>
      <c r="V623">
        <v>27</v>
      </c>
      <c r="W623" t="s">
        <v>38</v>
      </c>
    </row>
    <row r="624" spans="1:23">
      <c r="A624" t="s">
        <v>23</v>
      </c>
      <c r="B624" t="s">
        <v>24</v>
      </c>
      <c r="C624" t="s">
        <v>25</v>
      </c>
      <c r="D624" t="s">
        <v>26</v>
      </c>
      <c r="E624" t="s">
        <v>27</v>
      </c>
      <c r="F624" t="s">
        <v>28</v>
      </c>
      <c r="G624" t="s">
        <v>29</v>
      </c>
      <c r="H624" t="s">
        <v>69</v>
      </c>
      <c r="I624" t="s">
        <v>70</v>
      </c>
      <c r="J624">
        <v>2673.4189956599998</v>
      </c>
      <c r="K624">
        <v>6</v>
      </c>
      <c r="L624">
        <v>0.98299999999999998</v>
      </c>
      <c r="M624">
        <v>0</v>
      </c>
      <c r="N624">
        <v>0</v>
      </c>
      <c r="O624">
        <v>0</v>
      </c>
      <c r="P624" t="s">
        <v>675</v>
      </c>
      <c r="Q624" t="s">
        <v>676</v>
      </c>
      <c r="R624" t="s">
        <v>59</v>
      </c>
      <c r="S624" t="s">
        <v>60</v>
      </c>
      <c r="T624" t="s">
        <v>36</v>
      </c>
      <c r="U624" t="s">
        <v>37</v>
      </c>
      <c r="V624">
        <v>27</v>
      </c>
      <c r="W624" t="s">
        <v>38</v>
      </c>
    </row>
    <row r="625" spans="1:23">
      <c r="A625" t="s">
        <v>23</v>
      </c>
      <c r="B625" t="s">
        <v>24</v>
      </c>
      <c r="C625" t="s">
        <v>25</v>
      </c>
      <c r="D625" t="s">
        <v>26</v>
      </c>
      <c r="E625" t="s">
        <v>27</v>
      </c>
      <c r="F625" t="s">
        <v>28</v>
      </c>
      <c r="G625" t="s">
        <v>29</v>
      </c>
      <c r="H625" t="s">
        <v>281</v>
      </c>
      <c r="I625" t="s">
        <v>282</v>
      </c>
      <c r="J625">
        <v>6944.4499882199998</v>
      </c>
      <c r="K625">
        <v>20</v>
      </c>
      <c r="L625">
        <v>0.96899999999999997</v>
      </c>
      <c r="M625">
        <v>0</v>
      </c>
      <c r="N625">
        <v>0</v>
      </c>
      <c r="O625">
        <v>0</v>
      </c>
      <c r="P625" t="s">
        <v>675</v>
      </c>
      <c r="Q625" t="s">
        <v>676</v>
      </c>
      <c r="R625" t="s">
        <v>59</v>
      </c>
      <c r="S625" t="s">
        <v>60</v>
      </c>
      <c r="T625" t="s">
        <v>36</v>
      </c>
      <c r="U625" t="s">
        <v>37</v>
      </c>
      <c r="V625">
        <v>27</v>
      </c>
      <c r="W625" t="s">
        <v>38</v>
      </c>
    </row>
    <row r="626" spans="1:23">
      <c r="A626" t="s">
        <v>23</v>
      </c>
      <c r="B626" t="s">
        <v>24</v>
      </c>
      <c r="C626" t="s">
        <v>25</v>
      </c>
      <c r="D626" t="s">
        <v>26</v>
      </c>
      <c r="E626" t="s">
        <v>27</v>
      </c>
      <c r="F626" t="s">
        <v>28</v>
      </c>
      <c r="G626" t="s">
        <v>29</v>
      </c>
      <c r="H626" t="s">
        <v>75</v>
      </c>
      <c r="I626" t="s">
        <v>76</v>
      </c>
      <c r="J626">
        <v>11720.979215740001</v>
      </c>
      <c r="K626">
        <v>105</v>
      </c>
      <c r="L626">
        <v>0.94499999999999995</v>
      </c>
      <c r="M626">
        <v>0</v>
      </c>
      <c r="N626">
        <v>0</v>
      </c>
      <c r="O626">
        <v>0</v>
      </c>
      <c r="P626" t="s">
        <v>675</v>
      </c>
      <c r="Q626" t="s">
        <v>676</v>
      </c>
      <c r="R626" t="s">
        <v>59</v>
      </c>
      <c r="S626" t="s">
        <v>60</v>
      </c>
      <c r="T626" t="s">
        <v>36</v>
      </c>
      <c r="U626" t="s">
        <v>37</v>
      </c>
      <c r="V626">
        <v>27</v>
      </c>
      <c r="W626" t="s">
        <v>38</v>
      </c>
    </row>
    <row r="627" spans="1:23">
      <c r="A627" t="s">
        <v>23</v>
      </c>
      <c r="B627" t="s">
        <v>24</v>
      </c>
      <c r="C627" t="s">
        <v>25</v>
      </c>
      <c r="D627" t="s">
        <v>26</v>
      </c>
      <c r="E627" t="s">
        <v>27</v>
      </c>
      <c r="F627" t="s">
        <v>28</v>
      </c>
      <c r="G627" t="s">
        <v>29</v>
      </c>
      <c r="H627" t="s">
        <v>681</v>
      </c>
      <c r="I627" t="s">
        <v>682</v>
      </c>
      <c r="J627">
        <v>278.666</v>
      </c>
      <c r="K627">
        <v>1</v>
      </c>
      <c r="L627">
        <v>1</v>
      </c>
      <c r="M627">
        <v>0</v>
      </c>
      <c r="N627">
        <v>0</v>
      </c>
      <c r="O627">
        <v>0</v>
      </c>
      <c r="P627" t="s">
        <v>675</v>
      </c>
      <c r="Q627" t="s">
        <v>676</v>
      </c>
      <c r="R627" t="s">
        <v>59</v>
      </c>
      <c r="S627" t="s">
        <v>60</v>
      </c>
      <c r="T627" t="s">
        <v>36</v>
      </c>
      <c r="U627" t="s">
        <v>37</v>
      </c>
      <c r="V627">
        <v>27</v>
      </c>
      <c r="W627" t="s">
        <v>38</v>
      </c>
    </row>
    <row r="628" spans="1:23">
      <c r="A628" t="s">
        <v>23</v>
      </c>
      <c r="B628" t="s">
        <v>24</v>
      </c>
      <c r="C628" t="s">
        <v>25</v>
      </c>
      <c r="D628" t="s">
        <v>26</v>
      </c>
      <c r="E628" t="s">
        <v>27</v>
      </c>
      <c r="F628" t="s">
        <v>28</v>
      </c>
      <c r="G628" t="s">
        <v>29</v>
      </c>
      <c r="H628" t="s">
        <v>110</v>
      </c>
      <c r="I628" t="s">
        <v>111</v>
      </c>
      <c r="J628">
        <v>7686.409807391</v>
      </c>
      <c r="K628">
        <v>13</v>
      </c>
      <c r="L628">
        <v>0.94299999999999995</v>
      </c>
      <c r="M628">
        <v>0</v>
      </c>
      <c r="N628">
        <v>0</v>
      </c>
      <c r="O628">
        <v>0</v>
      </c>
      <c r="P628" t="s">
        <v>675</v>
      </c>
      <c r="Q628" t="s">
        <v>676</v>
      </c>
      <c r="R628" t="s">
        <v>59</v>
      </c>
      <c r="S628" t="s">
        <v>60</v>
      </c>
      <c r="T628" t="s">
        <v>36</v>
      </c>
      <c r="U628" t="s">
        <v>37</v>
      </c>
      <c r="V628">
        <v>27</v>
      </c>
      <c r="W628" t="s">
        <v>38</v>
      </c>
    </row>
    <row r="629" spans="1:23">
      <c r="A629" t="s">
        <v>23</v>
      </c>
      <c r="B629" t="s">
        <v>24</v>
      </c>
      <c r="C629" t="s">
        <v>25</v>
      </c>
      <c r="D629" t="s">
        <v>26</v>
      </c>
      <c r="E629" t="s">
        <v>27</v>
      </c>
      <c r="F629" t="s">
        <v>28</v>
      </c>
      <c r="G629" t="s">
        <v>29</v>
      </c>
      <c r="H629" t="s">
        <v>191</v>
      </c>
      <c r="I629" t="s">
        <v>192</v>
      </c>
      <c r="J629">
        <v>8020.7906636600001</v>
      </c>
      <c r="K629">
        <v>44</v>
      </c>
      <c r="L629">
        <v>0.90500000000000003</v>
      </c>
      <c r="M629">
        <v>0</v>
      </c>
      <c r="N629">
        <v>0</v>
      </c>
      <c r="O629">
        <v>0</v>
      </c>
      <c r="P629" t="s">
        <v>675</v>
      </c>
      <c r="Q629" t="s">
        <v>676</v>
      </c>
      <c r="R629" t="s">
        <v>59</v>
      </c>
      <c r="S629" t="s">
        <v>60</v>
      </c>
      <c r="T629" t="s">
        <v>36</v>
      </c>
      <c r="U629" t="s">
        <v>37</v>
      </c>
      <c r="V629">
        <v>27</v>
      </c>
      <c r="W629" t="s">
        <v>38</v>
      </c>
    </row>
    <row r="630" spans="1:23">
      <c r="A630" t="s">
        <v>23</v>
      </c>
      <c r="B630" t="s">
        <v>24</v>
      </c>
      <c r="C630" t="s">
        <v>25</v>
      </c>
      <c r="D630" t="s">
        <v>26</v>
      </c>
      <c r="E630" t="s">
        <v>27</v>
      </c>
      <c r="F630" t="s">
        <v>28</v>
      </c>
      <c r="G630" t="s">
        <v>29</v>
      </c>
      <c r="H630" t="s">
        <v>193</v>
      </c>
      <c r="I630" t="s">
        <v>194</v>
      </c>
      <c r="J630">
        <v>18002.28772312</v>
      </c>
      <c r="K630">
        <v>121</v>
      </c>
      <c r="L630">
        <v>0.94299999999999995</v>
      </c>
      <c r="M630">
        <v>0</v>
      </c>
      <c r="N630">
        <v>0</v>
      </c>
      <c r="O630">
        <v>0</v>
      </c>
      <c r="P630" t="s">
        <v>675</v>
      </c>
      <c r="Q630" t="s">
        <v>676</v>
      </c>
      <c r="R630" t="s">
        <v>59</v>
      </c>
      <c r="S630" t="s">
        <v>60</v>
      </c>
      <c r="T630" t="s">
        <v>36</v>
      </c>
      <c r="U630" t="s">
        <v>37</v>
      </c>
      <c r="V630">
        <v>27</v>
      </c>
      <c r="W630" t="s">
        <v>38</v>
      </c>
    </row>
    <row r="631" spans="1:23">
      <c r="A631" t="s">
        <v>23</v>
      </c>
      <c r="B631" t="s">
        <v>24</v>
      </c>
      <c r="C631" t="s">
        <v>25</v>
      </c>
      <c r="D631" t="s">
        <v>26</v>
      </c>
      <c r="E631" t="s">
        <v>27</v>
      </c>
      <c r="F631" t="s">
        <v>28</v>
      </c>
      <c r="G631" t="s">
        <v>29</v>
      </c>
      <c r="H631" t="s">
        <v>63</v>
      </c>
      <c r="I631" t="s">
        <v>64</v>
      </c>
      <c r="J631">
        <v>5593.7904620500003</v>
      </c>
      <c r="K631">
        <v>43</v>
      </c>
      <c r="L631">
        <v>0.92900000000000005</v>
      </c>
      <c r="M631">
        <v>0</v>
      </c>
      <c r="N631">
        <v>0</v>
      </c>
      <c r="O631">
        <v>0</v>
      </c>
      <c r="P631" t="s">
        <v>675</v>
      </c>
      <c r="Q631" t="s">
        <v>676</v>
      </c>
      <c r="R631" t="s">
        <v>59</v>
      </c>
      <c r="S631" t="s">
        <v>60</v>
      </c>
      <c r="T631" t="s">
        <v>36</v>
      </c>
      <c r="U631" t="s">
        <v>37</v>
      </c>
      <c r="V631">
        <v>27</v>
      </c>
      <c r="W631" t="s">
        <v>38</v>
      </c>
    </row>
    <row r="632" spans="1:23">
      <c r="A632" t="s">
        <v>23</v>
      </c>
      <c r="B632" t="s">
        <v>24</v>
      </c>
      <c r="C632" t="s">
        <v>25</v>
      </c>
      <c r="D632" t="s">
        <v>26</v>
      </c>
      <c r="E632" t="s">
        <v>27</v>
      </c>
      <c r="F632" t="s">
        <v>28</v>
      </c>
      <c r="G632" t="s">
        <v>29</v>
      </c>
      <c r="H632" t="s">
        <v>124</v>
      </c>
      <c r="I632" t="s">
        <v>125</v>
      </c>
      <c r="J632">
        <v>1346.0853406799999</v>
      </c>
      <c r="K632">
        <v>10</v>
      </c>
      <c r="L632">
        <v>0.91300000000000003</v>
      </c>
      <c r="M632">
        <v>0</v>
      </c>
      <c r="N632">
        <v>0</v>
      </c>
      <c r="O632">
        <v>0</v>
      </c>
      <c r="P632" t="s">
        <v>675</v>
      </c>
      <c r="Q632" t="s">
        <v>676</v>
      </c>
      <c r="R632" t="s">
        <v>59</v>
      </c>
      <c r="S632" t="s">
        <v>60</v>
      </c>
      <c r="T632" t="s">
        <v>36</v>
      </c>
      <c r="U632" t="s">
        <v>37</v>
      </c>
      <c r="V632">
        <v>27</v>
      </c>
      <c r="W632" t="s">
        <v>38</v>
      </c>
    </row>
    <row r="633" spans="1:23">
      <c r="A633" t="s">
        <v>23</v>
      </c>
      <c r="B633" t="s">
        <v>24</v>
      </c>
      <c r="C633" t="s">
        <v>25</v>
      </c>
      <c r="D633" t="s">
        <v>26</v>
      </c>
      <c r="E633" t="s">
        <v>27</v>
      </c>
      <c r="F633" t="s">
        <v>28</v>
      </c>
      <c r="G633" t="s">
        <v>29</v>
      </c>
      <c r="H633" t="s">
        <v>683</v>
      </c>
      <c r="I633" t="s">
        <v>684</v>
      </c>
      <c r="J633">
        <v>5767.2359780400002</v>
      </c>
      <c r="K633">
        <v>6</v>
      </c>
      <c r="L633">
        <v>0.96899999999999997</v>
      </c>
      <c r="M633">
        <v>0</v>
      </c>
      <c r="N633">
        <v>0</v>
      </c>
      <c r="O633">
        <v>0</v>
      </c>
      <c r="P633" t="s">
        <v>675</v>
      </c>
      <c r="Q633" t="s">
        <v>676</v>
      </c>
      <c r="R633" t="s">
        <v>59</v>
      </c>
      <c r="S633" t="s">
        <v>60</v>
      </c>
      <c r="T633" t="s">
        <v>36</v>
      </c>
      <c r="U633" t="s">
        <v>37</v>
      </c>
      <c r="V633">
        <v>27</v>
      </c>
      <c r="W633" t="s">
        <v>38</v>
      </c>
    </row>
    <row r="634" spans="1:23">
      <c r="A634" t="s">
        <v>23</v>
      </c>
      <c r="B634" t="s">
        <v>24</v>
      </c>
      <c r="C634" t="s">
        <v>25</v>
      </c>
      <c r="D634" t="s">
        <v>26</v>
      </c>
      <c r="E634" t="s">
        <v>27</v>
      </c>
      <c r="F634" t="s">
        <v>28</v>
      </c>
      <c r="G634" t="s">
        <v>29</v>
      </c>
      <c r="H634" t="s">
        <v>195</v>
      </c>
      <c r="I634" t="s">
        <v>196</v>
      </c>
      <c r="J634">
        <v>51798.587219939996</v>
      </c>
      <c r="K634">
        <v>27</v>
      </c>
      <c r="L634">
        <v>0.97199999999999998</v>
      </c>
      <c r="M634">
        <v>0</v>
      </c>
      <c r="N634">
        <v>0</v>
      </c>
      <c r="O634">
        <v>0</v>
      </c>
      <c r="P634" t="s">
        <v>675</v>
      </c>
      <c r="Q634" t="s">
        <v>676</v>
      </c>
      <c r="R634" t="s">
        <v>59</v>
      </c>
      <c r="S634" t="s">
        <v>60</v>
      </c>
      <c r="T634" t="s">
        <v>36</v>
      </c>
      <c r="U634" t="s">
        <v>37</v>
      </c>
      <c r="V634">
        <v>27</v>
      </c>
      <c r="W634" t="s">
        <v>38</v>
      </c>
    </row>
    <row r="635" spans="1:23">
      <c r="A635" t="s">
        <v>23</v>
      </c>
      <c r="B635" t="s">
        <v>24</v>
      </c>
      <c r="C635" t="s">
        <v>25</v>
      </c>
      <c r="D635" t="s">
        <v>26</v>
      </c>
      <c r="E635" t="s">
        <v>27</v>
      </c>
      <c r="F635" t="s">
        <v>28</v>
      </c>
      <c r="G635" t="s">
        <v>29</v>
      </c>
      <c r="H635" t="s">
        <v>80</v>
      </c>
      <c r="I635" t="s">
        <v>81</v>
      </c>
      <c r="J635">
        <v>4084.7522770420001</v>
      </c>
      <c r="K635">
        <v>23</v>
      </c>
      <c r="L635">
        <v>0.95199999999999996</v>
      </c>
      <c r="M635">
        <v>0</v>
      </c>
      <c r="N635">
        <v>0</v>
      </c>
      <c r="O635">
        <v>0</v>
      </c>
      <c r="P635" t="s">
        <v>675</v>
      </c>
      <c r="Q635" t="s">
        <v>676</v>
      </c>
      <c r="R635" t="s">
        <v>59</v>
      </c>
      <c r="S635" t="s">
        <v>60</v>
      </c>
      <c r="T635" t="s">
        <v>36</v>
      </c>
      <c r="U635" t="s">
        <v>37</v>
      </c>
      <c r="V635">
        <v>27</v>
      </c>
      <c r="W635" t="s">
        <v>38</v>
      </c>
    </row>
    <row r="636" spans="1:23">
      <c r="A636" t="s">
        <v>23</v>
      </c>
      <c r="B636" t="s">
        <v>24</v>
      </c>
      <c r="C636" t="s">
        <v>25</v>
      </c>
      <c r="D636" t="s">
        <v>26</v>
      </c>
      <c r="E636" t="s">
        <v>27</v>
      </c>
      <c r="F636" t="s">
        <v>28</v>
      </c>
      <c r="G636" t="s">
        <v>29</v>
      </c>
      <c r="H636" t="s">
        <v>142</v>
      </c>
      <c r="I636" t="s">
        <v>143</v>
      </c>
      <c r="J636">
        <v>193.51401859999999</v>
      </c>
      <c r="K636">
        <v>1</v>
      </c>
      <c r="L636">
        <v>0.998</v>
      </c>
      <c r="M636">
        <v>0</v>
      </c>
      <c r="N636">
        <v>0</v>
      </c>
      <c r="O636">
        <v>0</v>
      </c>
      <c r="P636" t="s">
        <v>675</v>
      </c>
      <c r="Q636" t="s">
        <v>676</v>
      </c>
      <c r="R636" t="s">
        <v>59</v>
      </c>
      <c r="S636" t="s">
        <v>60</v>
      </c>
      <c r="T636" t="s">
        <v>36</v>
      </c>
      <c r="U636" t="s">
        <v>37</v>
      </c>
      <c r="V636">
        <v>27</v>
      </c>
      <c r="W636" t="s">
        <v>38</v>
      </c>
    </row>
    <row r="637" spans="1:23">
      <c r="A637" t="s">
        <v>23</v>
      </c>
      <c r="B637" t="s">
        <v>24</v>
      </c>
      <c r="C637" t="s">
        <v>25</v>
      </c>
      <c r="D637" t="s">
        <v>39</v>
      </c>
      <c r="E637" t="s">
        <v>40</v>
      </c>
      <c r="F637" t="s">
        <v>53</v>
      </c>
      <c r="G637" t="s">
        <v>54</v>
      </c>
      <c r="I637" t="s">
        <v>43</v>
      </c>
      <c r="J637">
        <v>6746.65586334</v>
      </c>
      <c r="K637">
        <v>556</v>
      </c>
      <c r="L637">
        <v>0.77300000000000002</v>
      </c>
      <c r="M637">
        <v>0</v>
      </c>
      <c r="N637">
        <v>0</v>
      </c>
      <c r="O637">
        <v>21</v>
      </c>
      <c r="P637" t="s">
        <v>675</v>
      </c>
      <c r="Q637" t="s">
        <v>676</v>
      </c>
      <c r="R637" t="s">
        <v>59</v>
      </c>
      <c r="S637" t="s">
        <v>60</v>
      </c>
      <c r="T637" t="s">
        <v>36</v>
      </c>
      <c r="U637" t="s">
        <v>37</v>
      </c>
      <c r="V637">
        <v>27</v>
      </c>
      <c r="W637" t="s">
        <v>38</v>
      </c>
    </row>
    <row r="638" spans="1:23">
      <c r="A638" t="s">
        <v>23</v>
      </c>
      <c r="B638" t="s">
        <v>24</v>
      </c>
      <c r="C638" t="s">
        <v>25</v>
      </c>
      <c r="D638" t="s">
        <v>39</v>
      </c>
      <c r="E638" t="s">
        <v>40</v>
      </c>
      <c r="F638" t="s">
        <v>41</v>
      </c>
      <c r="G638" t="s">
        <v>42</v>
      </c>
      <c r="I638" t="s">
        <v>43</v>
      </c>
      <c r="J638">
        <v>0</v>
      </c>
      <c r="K638">
        <v>0</v>
      </c>
      <c r="L638">
        <v>0</v>
      </c>
      <c r="M638">
        <v>0</v>
      </c>
      <c r="N638">
        <v>0</v>
      </c>
      <c r="O638">
        <v>1</v>
      </c>
      <c r="P638" t="s">
        <v>685</v>
      </c>
      <c r="Q638" t="s">
        <v>686</v>
      </c>
      <c r="R638" t="s">
        <v>84</v>
      </c>
      <c r="S638" t="s">
        <v>85</v>
      </c>
      <c r="T638" t="s">
        <v>36</v>
      </c>
      <c r="U638" t="s">
        <v>37</v>
      </c>
      <c r="V638">
        <v>27</v>
      </c>
      <c r="W638" t="s">
        <v>38</v>
      </c>
    </row>
    <row r="639" spans="1:23">
      <c r="A639" t="s">
        <v>23</v>
      </c>
      <c r="B639" t="s">
        <v>24</v>
      </c>
      <c r="C639" t="s">
        <v>25</v>
      </c>
      <c r="D639" t="s">
        <v>26</v>
      </c>
      <c r="E639" t="s">
        <v>27</v>
      </c>
      <c r="F639" t="s">
        <v>53</v>
      </c>
      <c r="G639" t="s">
        <v>54</v>
      </c>
      <c r="H639" t="s">
        <v>185</v>
      </c>
      <c r="I639" t="s">
        <v>186</v>
      </c>
      <c r="J639">
        <v>45.021999999999998</v>
      </c>
      <c r="K639">
        <v>1</v>
      </c>
      <c r="L639">
        <v>1</v>
      </c>
      <c r="M639">
        <v>0</v>
      </c>
      <c r="N639">
        <v>0</v>
      </c>
      <c r="O639">
        <v>0</v>
      </c>
      <c r="P639" t="s">
        <v>687</v>
      </c>
      <c r="Q639" t="s">
        <v>688</v>
      </c>
      <c r="R639" t="s">
        <v>158</v>
      </c>
      <c r="S639" t="s">
        <v>159</v>
      </c>
      <c r="T639" t="s">
        <v>36</v>
      </c>
      <c r="U639" t="s">
        <v>37</v>
      </c>
      <c r="V639">
        <v>27</v>
      </c>
      <c r="W639" t="s">
        <v>38</v>
      </c>
    </row>
    <row r="640" spans="1:23">
      <c r="A640" t="s">
        <v>23</v>
      </c>
      <c r="B640" t="s">
        <v>24</v>
      </c>
      <c r="C640" t="s">
        <v>25</v>
      </c>
      <c r="D640" t="s">
        <v>46</v>
      </c>
      <c r="E640" t="s">
        <v>47</v>
      </c>
      <c r="F640" t="s">
        <v>48</v>
      </c>
      <c r="G640" t="s">
        <v>47</v>
      </c>
      <c r="I640" t="s">
        <v>43</v>
      </c>
      <c r="J640">
        <v>643.64263389999996</v>
      </c>
      <c r="K640">
        <v>89</v>
      </c>
      <c r="L640">
        <v>0.76200000000000001</v>
      </c>
      <c r="M640">
        <v>0</v>
      </c>
      <c r="N640">
        <v>0</v>
      </c>
      <c r="O640">
        <v>0</v>
      </c>
      <c r="P640" t="s">
        <v>687</v>
      </c>
      <c r="Q640" t="s">
        <v>688</v>
      </c>
      <c r="R640" t="s">
        <v>158</v>
      </c>
      <c r="S640" t="s">
        <v>159</v>
      </c>
      <c r="T640" t="s">
        <v>36</v>
      </c>
      <c r="U640" t="s">
        <v>37</v>
      </c>
      <c r="V640">
        <v>27</v>
      </c>
      <c r="W640" t="s">
        <v>38</v>
      </c>
    </row>
    <row r="641" spans="1:23">
      <c r="A641" t="s">
        <v>23</v>
      </c>
      <c r="B641" t="s">
        <v>24</v>
      </c>
      <c r="C641" t="s">
        <v>25</v>
      </c>
      <c r="D641" t="s">
        <v>39</v>
      </c>
      <c r="E641" t="s">
        <v>40</v>
      </c>
      <c r="F641" t="s">
        <v>41</v>
      </c>
      <c r="G641" t="s">
        <v>42</v>
      </c>
      <c r="I641" t="s">
        <v>43</v>
      </c>
      <c r="J641">
        <v>0</v>
      </c>
      <c r="K641">
        <v>0</v>
      </c>
      <c r="L641">
        <v>0</v>
      </c>
      <c r="M641">
        <v>0</v>
      </c>
      <c r="N641">
        <v>0</v>
      </c>
      <c r="O641">
        <v>1</v>
      </c>
      <c r="P641" t="s">
        <v>689</v>
      </c>
      <c r="Q641" t="s">
        <v>690</v>
      </c>
      <c r="R641" t="s">
        <v>67</v>
      </c>
      <c r="S641" t="s">
        <v>68</v>
      </c>
      <c r="T641" t="s">
        <v>36</v>
      </c>
      <c r="U641" t="s">
        <v>37</v>
      </c>
      <c r="V641">
        <v>27</v>
      </c>
      <c r="W641" t="s">
        <v>38</v>
      </c>
    </row>
    <row r="642" spans="1:23">
      <c r="A642" t="s">
        <v>23</v>
      </c>
      <c r="B642" t="s">
        <v>24</v>
      </c>
      <c r="C642" t="s">
        <v>25</v>
      </c>
      <c r="D642" t="s">
        <v>39</v>
      </c>
      <c r="E642" t="s">
        <v>40</v>
      </c>
      <c r="F642" t="s">
        <v>28</v>
      </c>
      <c r="G642" t="s">
        <v>29</v>
      </c>
      <c r="I642" t="s">
        <v>43</v>
      </c>
      <c r="J642">
        <v>0</v>
      </c>
      <c r="K642">
        <v>0</v>
      </c>
      <c r="L642">
        <v>0</v>
      </c>
      <c r="M642">
        <v>0</v>
      </c>
      <c r="N642">
        <v>0</v>
      </c>
      <c r="O642">
        <v>1</v>
      </c>
      <c r="P642" t="s">
        <v>689</v>
      </c>
      <c r="Q642" t="s">
        <v>690</v>
      </c>
      <c r="R642" t="s">
        <v>67</v>
      </c>
      <c r="S642" t="s">
        <v>68</v>
      </c>
      <c r="T642" t="s">
        <v>36</v>
      </c>
      <c r="U642" t="s">
        <v>37</v>
      </c>
      <c r="V642">
        <v>27</v>
      </c>
      <c r="W642" t="s">
        <v>38</v>
      </c>
    </row>
    <row r="643" spans="1:23">
      <c r="A643" t="s">
        <v>23</v>
      </c>
      <c r="B643" t="s">
        <v>24</v>
      </c>
      <c r="C643" t="s">
        <v>25</v>
      </c>
      <c r="D643" t="s">
        <v>46</v>
      </c>
      <c r="E643" t="s">
        <v>47</v>
      </c>
      <c r="F643" t="s">
        <v>48</v>
      </c>
      <c r="G643" t="s">
        <v>47</v>
      </c>
      <c r="I643" t="s">
        <v>43</v>
      </c>
      <c r="J643">
        <v>109.2036097</v>
      </c>
      <c r="K643">
        <v>32</v>
      </c>
      <c r="L643">
        <v>0.93100000000000005</v>
      </c>
      <c r="M643">
        <v>0</v>
      </c>
      <c r="N643">
        <v>0</v>
      </c>
      <c r="O643">
        <v>0</v>
      </c>
      <c r="P643" t="s">
        <v>689</v>
      </c>
      <c r="Q643" t="s">
        <v>690</v>
      </c>
      <c r="R643" t="s">
        <v>67</v>
      </c>
      <c r="S643" t="s">
        <v>68</v>
      </c>
      <c r="T643" t="s">
        <v>36</v>
      </c>
      <c r="U643" t="s">
        <v>37</v>
      </c>
      <c r="V643">
        <v>27</v>
      </c>
      <c r="W643" t="s">
        <v>38</v>
      </c>
    </row>
    <row r="644" spans="1:23">
      <c r="A644" t="s">
        <v>23</v>
      </c>
      <c r="B644" t="s">
        <v>24</v>
      </c>
      <c r="C644" t="s">
        <v>25</v>
      </c>
      <c r="D644" t="s">
        <v>39</v>
      </c>
      <c r="E644" t="s">
        <v>40</v>
      </c>
      <c r="F644" t="s">
        <v>28</v>
      </c>
      <c r="G644" t="s">
        <v>29</v>
      </c>
      <c r="I644" t="s">
        <v>43</v>
      </c>
      <c r="J644">
        <v>0</v>
      </c>
      <c r="K644">
        <v>0</v>
      </c>
      <c r="L644">
        <v>0</v>
      </c>
      <c r="M644">
        <v>0</v>
      </c>
      <c r="N644">
        <v>0</v>
      </c>
      <c r="O644">
        <v>1</v>
      </c>
      <c r="P644" t="s">
        <v>691</v>
      </c>
      <c r="Q644" t="s">
        <v>692</v>
      </c>
      <c r="R644" t="s">
        <v>100</v>
      </c>
      <c r="S644" t="s">
        <v>101</v>
      </c>
      <c r="T644" t="s">
        <v>36</v>
      </c>
      <c r="U644" t="s">
        <v>37</v>
      </c>
      <c r="V644">
        <v>27</v>
      </c>
      <c r="W644" t="s">
        <v>38</v>
      </c>
    </row>
    <row r="645" spans="1:23">
      <c r="A645" t="s">
        <v>23</v>
      </c>
      <c r="B645" t="s">
        <v>24</v>
      </c>
      <c r="C645" t="s">
        <v>25</v>
      </c>
      <c r="D645" t="s">
        <v>26</v>
      </c>
      <c r="E645" t="s">
        <v>27</v>
      </c>
      <c r="F645" t="s">
        <v>41</v>
      </c>
      <c r="G645" t="s">
        <v>42</v>
      </c>
      <c r="H645" t="s">
        <v>161</v>
      </c>
      <c r="I645" t="s">
        <v>43</v>
      </c>
      <c r="J645">
        <v>86.891564990000006</v>
      </c>
      <c r="K645">
        <v>1</v>
      </c>
      <c r="L645">
        <v>0.90800000000000003</v>
      </c>
      <c r="M645">
        <v>0</v>
      </c>
      <c r="N645">
        <v>0</v>
      </c>
      <c r="O645">
        <v>0</v>
      </c>
      <c r="P645" t="s">
        <v>693</v>
      </c>
      <c r="Q645" t="s">
        <v>694</v>
      </c>
      <c r="R645" t="s">
        <v>67</v>
      </c>
      <c r="S645" t="s">
        <v>68</v>
      </c>
      <c r="T645" t="s">
        <v>36</v>
      </c>
      <c r="U645" t="s">
        <v>37</v>
      </c>
      <c r="V645">
        <v>27</v>
      </c>
      <c r="W645" t="s">
        <v>38</v>
      </c>
    </row>
    <row r="646" spans="1:23">
      <c r="A646" t="s">
        <v>23</v>
      </c>
      <c r="B646" t="s">
        <v>24</v>
      </c>
      <c r="C646" t="s">
        <v>25</v>
      </c>
      <c r="D646" t="s">
        <v>26</v>
      </c>
      <c r="E646" t="s">
        <v>27</v>
      </c>
      <c r="F646" t="s">
        <v>53</v>
      </c>
      <c r="G646" t="s">
        <v>54</v>
      </c>
      <c r="H646" t="s">
        <v>223</v>
      </c>
      <c r="I646" t="s">
        <v>224</v>
      </c>
      <c r="J646">
        <v>292.3590931</v>
      </c>
      <c r="K646">
        <v>1</v>
      </c>
      <c r="L646">
        <v>1</v>
      </c>
      <c r="M646">
        <v>0</v>
      </c>
      <c r="N646">
        <v>0</v>
      </c>
      <c r="O646">
        <v>0</v>
      </c>
      <c r="P646" t="s">
        <v>693</v>
      </c>
      <c r="Q646" t="s">
        <v>694</v>
      </c>
      <c r="R646" t="s">
        <v>67</v>
      </c>
      <c r="S646" t="s">
        <v>68</v>
      </c>
      <c r="T646" t="s">
        <v>36</v>
      </c>
      <c r="U646" t="s">
        <v>37</v>
      </c>
      <c r="V646">
        <v>27</v>
      </c>
      <c r="W646" t="s">
        <v>38</v>
      </c>
    </row>
    <row r="647" spans="1:23">
      <c r="A647" t="s">
        <v>23</v>
      </c>
      <c r="B647" t="s">
        <v>24</v>
      </c>
      <c r="C647" t="s">
        <v>25</v>
      </c>
      <c r="D647" t="s">
        <v>26</v>
      </c>
      <c r="E647" t="s">
        <v>27</v>
      </c>
      <c r="F647" t="s">
        <v>53</v>
      </c>
      <c r="G647" t="s">
        <v>54</v>
      </c>
      <c r="H647" t="s">
        <v>185</v>
      </c>
      <c r="I647" t="s">
        <v>186</v>
      </c>
      <c r="J647">
        <v>558.84368659999996</v>
      </c>
      <c r="K647">
        <v>3</v>
      </c>
      <c r="L647">
        <v>0.998</v>
      </c>
      <c r="M647">
        <v>0</v>
      </c>
      <c r="N647">
        <v>0</v>
      </c>
      <c r="O647">
        <v>0</v>
      </c>
      <c r="P647" t="s">
        <v>693</v>
      </c>
      <c r="Q647" t="s">
        <v>694</v>
      </c>
      <c r="R647" t="s">
        <v>67</v>
      </c>
      <c r="S647" t="s">
        <v>68</v>
      </c>
      <c r="T647" t="s">
        <v>36</v>
      </c>
      <c r="U647" t="s">
        <v>37</v>
      </c>
      <c r="V647">
        <v>27</v>
      </c>
      <c r="W647" t="s">
        <v>38</v>
      </c>
    </row>
    <row r="648" spans="1:23">
      <c r="A648" t="s">
        <v>23</v>
      </c>
      <c r="B648" t="s">
        <v>24</v>
      </c>
      <c r="C648" t="s">
        <v>25</v>
      </c>
      <c r="D648" t="s">
        <v>39</v>
      </c>
      <c r="E648" t="s">
        <v>40</v>
      </c>
      <c r="F648" t="s">
        <v>41</v>
      </c>
      <c r="G648" t="s">
        <v>42</v>
      </c>
      <c r="I648" t="s">
        <v>43</v>
      </c>
      <c r="J648">
        <v>69.913695379999993</v>
      </c>
      <c r="K648">
        <v>6</v>
      </c>
      <c r="L648">
        <v>0.82099999999999995</v>
      </c>
      <c r="M648">
        <v>0</v>
      </c>
      <c r="N648">
        <v>0</v>
      </c>
      <c r="O648">
        <v>0</v>
      </c>
      <c r="P648" t="s">
        <v>693</v>
      </c>
      <c r="Q648" t="s">
        <v>694</v>
      </c>
      <c r="R648" t="s">
        <v>67</v>
      </c>
      <c r="S648" t="s">
        <v>68</v>
      </c>
      <c r="T648" t="s">
        <v>36</v>
      </c>
      <c r="U648" t="s">
        <v>37</v>
      </c>
      <c r="V648">
        <v>27</v>
      </c>
      <c r="W648" t="s">
        <v>38</v>
      </c>
    </row>
    <row r="649" spans="1:23">
      <c r="A649" t="s">
        <v>23</v>
      </c>
      <c r="B649" t="s">
        <v>24</v>
      </c>
      <c r="C649" t="s">
        <v>25</v>
      </c>
      <c r="D649" t="s">
        <v>46</v>
      </c>
      <c r="E649" t="s">
        <v>47</v>
      </c>
      <c r="F649" t="s">
        <v>48</v>
      </c>
      <c r="G649" t="s">
        <v>47</v>
      </c>
      <c r="I649" t="s">
        <v>43</v>
      </c>
      <c r="J649">
        <v>275.04868800000003</v>
      </c>
      <c r="K649">
        <v>66</v>
      </c>
      <c r="L649">
        <v>0.81</v>
      </c>
      <c r="M649">
        <v>0</v>
      </c>
      <c r="N649">
        <v>0</v>
      </c>
      <c r="O649">
        <v>0</v>
      </c>
      <c r="P649" t="s">
        <v>693</v>
      </c>
      <c r="Q649" t="s">
        <v>694</v>
      </c>
      <c r="R649" t="s">
        <v>67</v>
      </c>
      <c r="S649" t="s">
        <v>68</v>
      </c>
      <c r="T649" t="s">
        <v>36</v>
      </c>
      <c r="U649" t="s">
        <v>37</v>
      </c>
      <c r="V649">
        <v>27</v>
      </c>
      <c r="W649" t="s">
        <v>38</v>
      </c>
    </row>
    <row r="650" spans="1:23">
      <c r="A650" t="s">
        <v>23</v>
      </c>
      <c r="B650" t="s">
        <v>24</v>
      </c>
      <c r="C650" t="s">
        <v>25</v>
      </c>
      <c r="D650" t="s">
        <v>26</v>
      </c>
      <c r="E650" t="s">
        <v>27</v>
      </c>
      <c r="F650" t="s">
        <v>28</v>
      </c>
      <c r="G650" t="s">
        <v>29</v>
      </c>
      <c r="H650" t="s">
        <v>69</v>
      </c>
      <c r="I650" t="s">
        <v>70</v>
      </c>
      <c r="J650">
        <v>51.192999999999998</v>
      </c>
      <c r="K650">
        <v>1</v>
      </c>
      <c r="L650">
        <v>1</v>
      </c>
      <c r="M650">
        <v>0</v>
      </c>
      <c r="N650">
        <v>0</v>
      </c>
      <c r="O650">
        <v>0</v>
      </c>
      <c r="P650" t="s">
        <v>695</v>
      </c>
      <c r="Q650" t="s">
        <v>696</v>
      </c>
      <c r="R650" t="s">
        <v>168</v>
      </c>
      <c r="S650" t="s">
        <v>169</v>
      </c>
      <c r="T650" t="s">
        <v>36</v>
      </c>
      <c r="U650" t="s">
        <v>37</v>
      </c>
      <c r="V650">
        <v>27</v>
      </c>
      <c r="W650" t="s">
        <v>38</v>
      </c>
    </row>
    <row r="651" spans="1:23">
      <c r="A651" t="s">
        <v>23</v>
      </c>
      <c r="B651" t="s">
        <v>24</v>
      </c>
      <c r="C651" t="s">
        <v>25</v>
      </c>
      <c r="D651" t="s">
        <v>46</v>
      </c>
      <c r="E651" t="s">
        <v>47</v>
      </c>
      <c r="F651" t="s">
        <v>48</v>
      </c>
      <c r="G651" t="s">
        <v>47</v>
      </c>
      <c r="I651" t="s">
        <v>43</v>
      </c>
      <c r="J651">
        <v>2148.4246560000001</v>
      </c>
      <c r="K651">
        <v>337</v>
      </c>
      <c r="L651">
        <v>0.84</v>
      </c>
      <c r="M651">
        <v>0</v>
      </c>
      <c r="N651">
        <v>0</v>
      </c>
      <c r="O651">
        <v>0</v>
      </c>
      <c r="P651" t="s">
        <v>695</v>
      </c>
      <c r="Q651" t="s">
        <v>696</v>
      </c>
      <c r="R651" t="s">
        <v>168</v>
      </c>
      <c r="S651" t="s">
        <v>169</v>
      </c>
      <c r="T651" t="s">
        <v>36</v>
      </c>
      <c r="U651" t="s">
        <v>37</v>
      </c>
      <c r="V651">
        <v>27</v>
      </c>
      <c r="W651" t="s">
        <v>38</v>
      </c>
    </row>
    <row r="652" spans="1:23">
      <c r="A652" t="s">
        <v>23</v>
      </c>
      <c r="B652" t="s">
        <v>24</v>
      </c>
      <c r="C652" t="s">
        <v>25</v>
      </c>
      <c r="D652" t="s">
        <v>26</v>
      </c>
      <c r="E652" t="s">
        <v>27</v>
      </c>
      <c r="F652" t="s">
        <v>28</v>
      </c>
      <c r="G652" t="s">
        <v>29</v>
      </c>
      <c r="H652" t="s">
        <v>69</v>
      </c>
      <c r="I652" t="s">
        <v>70</v>
      </c>
      <c r="J652">
        <v>36.969000000000001</v>
      </c>
      <c r="K652">
        <v>1</v>
      </c>
      <c r="L652">
        <v>1</v>
      </c>
      <c r="M652">
        <v>0</v>
      </c>
      <c r="N652">
        <v>0</v>
      </c>
      <c r="O652">
        <v>0</v>
      </c>
      <c r="P652" t="s">
        <v>697</v>
      </c>
      <c r="Q652" t="s">
        <v>698</v>
      </c>
      <c r="R652" t="s">
        <v>365</v>
      </c>
      <c r="S652" t="s">
        <v>366</v>
      </c>
      <c r="T652" t="s">
        <v>36</v>
      </c>
      <c r="U652" t="s">
        <v>37</v>
      </c>
      <c r="V652">
        <v>27</v>
      </c>
      <c r="W652" t="s">
        <v>38</v>
      </c>
    </row>
    <row r="653" spans="1:23">
      <c r="A653" t="s">
        <v>23</v>
      </c>
      <c r="B653" t="s">
        <v>24</v>
      </c>
      <c r="C653" t="s">
        <v>25</v>
      </c>
      <c r="D653" t="s">
        <v>39</v>
      </c>
      <c r="E653" t="s">
        <v>40</v>
      </c>
      <c r="F653" t="s">
        <v>44</v>
      </c>
      <c r="G653" t="s">
        <v>45</v>
      </c>
      <c r="I653" t="s">
        <v>43</v>
      </c>
      <c r="J653">
        <v>0</v>
      </c>
      <c r="K653">
        <v>0</v>
      </c>
      <c r="L653">
        <v>0</v>
      </c>
      <c r="M653">
        <v>0</v>
      </c>
      <c r="N653">
        <v>0</v>
      </c>
      <c r="O653">
        <v>1</v>
      </c>
      <c r="P653" t="s">
        <v>697</v>
      </c>
      <c r="Q653" t="s">
        <v>698</v>
      </c>
      <c r="R653" t="s">
        <v>365</v>
      </c>
      <c r="S653" t="s">
        <v>366</v>
      </c>
      <c r="T653" t="s">
        <v>36</v>
      </c>
      <c r="U653" t="s">
        <v>37</v>
      </c>
      <c r="V653">
        <v>27</v>
      </c>
      <c r="W653" t="s">
        <v>38</v>
      </c>
    </row>
    <row r="654" spans="1:23">
      <c r="A654" t="s">
        <v>23</v>
      </c>
      <c r="B654" t="s">
        <v>24</v>
      </c>
      <c r="C654" t="s">
        <v>25</v>
      </c>
      <c r="D654" t="s">
        <v>39</v>
      </c>
      <c r="E654" t="s">
        <v>40</v>
      </c>
      <c r="F654" t="s">
        <v>28</v>
      </c>
      <c r="G654" t="s">
        <v>29</v>
      </c>
      <c r="I654" t="s">
        <v>43</v>
      </c>
      <c r="J654">
        <v>87.138241500000007</v>
      </c>
      <c r="K654">
        <v>9</v>
      </c>
      <c r="L654">
        <v>0.81200000000000006</v>
      </c>
      <c r="M654">
        <v>0</v>
      </c>
      <c r="N654">
        <v>0</v>
      </c>
      <c r="O654">
        <v>0</v>
      </c>
      <c r="P654" t="s">
        <v>699</v>
      </c>
      <c r="Q654" t="s">
        <v>700</v>
      </c>
      <c r="R654" t="s">
        <v>100</v>
      </c>
      <c r="S654" t="s">
        <v>101</v>
      </c>
      <c r="T654" t="s">
        <v>36</v>
      </c>
      <c r="U654" t="s">
        <v>37</v>
      </c>
      <c r="V654">
        <v>27</v>
      </c>
      <c r="W654" t="s">
        <v>38</v>
      </c>
    </row>
    <row r="655" spans="1:23">
      <c r="A655" t="s">
        <v>23</v>
      </c>
      <c r="B655" t="s">
        <v>24</v>
      </c>
      <c r="C655" t="s">
        <v>25</v>
      </c>
      <c r="D655" t="s">
        <v>39</v>
      </c>
      <c r="E655" t="s">
        <v>40</v>
      </c>
      <c r="F655" t="s">
        <v>44</v>
      </c>
      <c r="G655" t="s">
        <v>45</v>
      </c>
      <c r="I655" t="s">
        <v>43</v>
      </c>
      <c r="J655">
        <v>0</v>
      </c>
      <c r="K655">
        <v>0</v>
      </c>
      <c r="L655">
        <v>0</v>
      </c>
      <c r="M655">
        <v>0</v>
      </c>
      <c r="N655">
        <v>0</v>
      </c>
      <c r="O655">
        <v>1</v>
      </c>
      <c r="P655" t="s">
        <v>699</v>
      </c>
      <c r="Q655" t="s">
        <v>700</v>
      </c>
      <c r="R655" t="s">
        <v>100</v>
      </c>
      <c r="S655" t="s">
        <v>101</v>
      </c>
      <c r="T655" t="s">
        <v>36</v>
      </c>
      <c r="U655" t="s">
        <v>37</v>
      </c>
      <c r="V655">
        <v>27</v>
      </c>
      <c r="W655" t="s">
        <v>38</v>
      </c>
    </row>
    <row r="656" spans="1:23">
      <c r="A656" t="s">
        <v>23</v>
      </c>
      <c r="B656" t="s">
        <v>24</v>
      </c>
      <c r="C656" t="s">
        <v>25</v>
      </c>
      <c r="D656" t="s">
        <v>46</v>
      </c>
      <c r="E656" t="s">
        <v>47</v>
      </c>
      <c r="F656" t="s">
        <v>48</v>
      </c>
      <c r="G656" t="s">
        <v>47</v>
      </c>
      <c r="I656" t="s">
        <v>43</v>
      </c>
      <c r="J656">
        <v>1139.172319</v>
      </c>
      <c r="K656">
        <v>150</v>
      </c>
      <c r="L656">
        <v>0.83</v>
      </c>
      <c r="M656">
        <v>0</v>
      </c>
      <c r="N656">
        <v>0</v>
      </c>
      <c r="O656">
        <v>0</v>
      </c>
      <c r="P656" t="s">
        <v>699</v>
      </c>
      <c r="Q656" t="s">
        <v>700</v>
      </c>
      <c r="R656" t="s">
        <v>100</v>
      </c>
      <c r="S656" t="s">
        <v>101</v>
      </c>
      <c r="T656" t="s">
        <v>36</v>
      </c>
      <c r="U656" t="s">
        <v>37</v>
      </c>
      <c r="V656">
        <v>27</v>
      </c>
      <c r="W656" t="s">
        <v>38</v>
      </c>
    </row>
    <row r="657" spans="1:23">
      <c r="A657" t="s">
        <v>23</v>
      </c>
      <c r="B657" t="s">
        <v>24</v>
      </c>
      <c r="C657" t="s">
        <v>25</v>
      </c>
      <c r="D657" t="s">
        <v>39</v>
      </c>
      <c r="E657" t="s">
        <v>40</v>
      </c>
      <c r="F657" t="s">
        <v>53</v>
      </c>
      <c r="G657" t="s">
        <v>54</v>
      </c>
      <c r="I657" t="s">
        <v>43</v>
      </c>
      <c r="J657">
        <v>0</v>
      </c>
      <c r="K657">
        <v>0</v>
      </c>
      <c r="L657">
        <v>0</v>
      </c>
      <c r="M657">
        <v>0</v>
      </c>
      <c r="N657">
        <v>0</v>
      </c>
      <c r="O657">
        <v>1</v>
      </c>
      <c r="P657" t="s">
        <v>701</v>
      </c>
      <c r="Q657" t="s">
        <v>702</v>
      </c>
      <c r="R657" t="s">
        <v>73</v>
      </c>
      <c r="S657" t="s">
        <v>74</v>
      </c>
      <c r="T657" t="s">
        <v>36</v>
      </c>
      <c r="U657" t="s">
        <v>37</v>
      </c>
      <c r="V657">
        <v>27</v>
      </c>
      <c r="W657" t="s">
        <v>38</v>
      </c>
    </row>
    <row r="658" spans="1:23">
      <c r="A658" t="s">
        <v>23</v>
      </c>
      <c r="B658" t="s">
        <v>24</v>
      </c>
      <c r="C658" t="s">
        <v>25</v>
      </c>
      <c r="D658" t="s">
        <v>39</v>
      </c>
      <c r="E658" t="s">
        <v>40</v>
      </c>
      <c r="F658" t="s">
        <v>28</v>
      </c>
      <c r="G658" t="s">
        <v>29</v>
      </c>
      <c r="I658" t="s">
        <v>43</v>
      </c>
      <c r="J658">
        <v>0</v>
      </c>
      <c r="K658">
        <v>0</v>
      </c>
      <c r="L658">
        <v>0</v>
      </c>
      <c r="M658">
        <v>0</v>
      </c>
      <c r="N658">
        <v>0</v>
      </c>
      <c r="O658">
        <v>1</v>
      </c>
      <c r="P658" t="s">
        <v>703</v>
      </c>
      <c r="Q658" t="s">
        <v>704</v>
      </c>
      <c r="R658" t="s">
        <v>114</v>
      </c>
      <c r="S658" t="s">
        <v>115</v>
      </c>
      <c r="T658" t="s">
        <v>36</v>
      </c>
      <c r="U658" t="s">
        <v>37</v>
      </c>
      <c r="V658">
        <v>27</v>
      </c>
      <c r="W658" t="s">
        <v>38</v>
      </c>
    </row>
    <row r="659" spans="1:23">
      <c r="A659" t="s">
        <v>23</v>
      </c>
      <c r="B659" t="s">
        <v>24</v>
      </c>
      <c r="C659" t="s">
        <v>25</v>
      </c>
      <c r="D659" t="s">
        <v>46</v>
      </c>
      <c r="E659" t="s">
        <v>47</v>
      </c>
      <c r="F659" t="s">
        <v>48</v>
      </c>
      <c r="G659" t="s">
        <v>47</v>
      </c>
      <c r="I659" t="s">
        <v>43</v>
      </c>
      <c r="J659">
        <v>306.39538709999999</v>
      </c>
      <c r="K659">
        <v>47</v>
      </c>
      <c r="L659">
        <v>0.746</v>
      </c>
      <c r="M659">
        <v>0</v>
      </c>
      <c r="N659">
        <v>0</v>
      </c>
      <c r="O659">
        <v>0</v>
      </c>
      <c r="P659" t="s">
        <v>703</v>
      </c>
      <c r="Q659" t="s">
        <v>704</v>
      </c>
      <c r="R659" t="s">
        <v>114</v>
      </c>
      <c r="S659" t="s">
        <v>115</v>
      </c>
      <c r="T659" t="s">
        <v>36</v>
      </c>
      <c r="U659" t="s">
        <v>37</v>
      </c>
      <c r="V659">
        <v>27</v>
      </c>
      <c r="W659" t="s">
        <v>38</v>
      </c>
    </row>
    <row r="660" spans="1:23">
      <c r="A660" t="s">
        <v>23</v>
      </c>
      <c r="B660" t="s">
        <v>24</v>
      </c>
      <c r="C660" t="s">
        <v>25</v>
      </c>
      <c r="D660" t="s">
        <v>26</v>
      </c>
      <c r="E660" t="s">
        <v>27</v>
      </c>
      <c r="F660" t="s">
        <v>53</v>
      </c>
      <c r="G660" t="s">
        <v>54</v>
      </c>
      <c r="H660" t="s">
        <v>106</v>
      </c>
      <c r="I660" t="s">
        <v>107</v>
      </c>
      <c r="J660">
        <v>162.614</v>
      </c>
      <c r="K660">
        <v>1</v>
      </c>
      <c r="L660">
        <v>1</v>
      </c>
      <c r="M660">
        <v>0</v>
      </c>
      <c r="N660">
        <v>0</v>
      </c>
      <c r="O660">
        <v>0</v>
      </c>
      <c r="P660" t="s">
        <v>705</v>
      </c>
      <c r="Q660" t="s">
        <v>706</v>
      </c>
      <c r="R660" t="s">
        <v>114</v>
      </c>
      <c r="S660" t="s">
        <v>115</v>
      </c>
      <c r="T660" t="s">
        <v>36</v>
      </c>
      <c r="U660" t="s">
        <v>37</v>
      </c>
      <c r="V660">
        <v>27</v>
      </c>
      <c r="W660" t="s">
        <v>38</v>
      </c>
    </row>
    <row r="661" spans="1:23">
      <c r="A661" t="s">
        <v>23</v>
      </c>
      <c r="B661" t="s">
        <v>24</v>
      </c>
      <c r="C661" t="s">
        <v>25</v>
      </c>
      <c r="D661" t="s">
        <v>26</v>
      </c>
      <c r="E661" t="s">
        <v>27</v>
      </c>
      <c r="F661" t="s">
        <v>28</v>
      </c>
      <c r="G661" t="s">
        <v>29</v>
      </c>
      <c r="H661" t="s">
        <v>148</v>
      </c>
      <c r="I661" t="s">
        <v>149</v>
      </c>
      <c r="J661">
        <v>706.71992320000004</v>
      </c>
      <c r="K661">
        <v>1</v>
      </c>
      <c r="L661">
        <v>1</v>
      </c>
      <c r="M661">
        <v>0</v>
      </c>
      <c r="N661">
        <v>0</v>
      </c>
      <c r="O661">
        <v>0</v>
      </c>
      <c r="P661" t="s">
        <v>705</v>
      </c>
      <c r="Q661" t="s">
        <v>706</v>
      </c>
      <c r="R661" t="s">
        <v>114</v>
      </c>
      <c r="S661" t="s">
        <v>115</v>
      </c>
      <c r="T661" t="s">
        <v>36</v>
      </c>
      <c r="U661" t="s">
        <v>37</v>
      </c>
      <c r="V661">
        <v>27</v>
      </c>
      <c r="W661" t="s">
        <v>38</v>
      </c>
    </row>
    <row r="662" spans="1:23">
      <c r="A662" t="s">
        <v>23</v>
      </c>
      <c r="B662" t="s">
        <v>24</v>
      </c>
      <c r="C662" t="s">
        <v>25</v>
      </c>
      <c r="D662" t="s">
        <v>26</v>
      </c>
      <c r="E662" t="s">
        <v>27</v>
      </c>
      <c r="F662" t="s">
        <v>28</v>
      </c>
      <c r="G662" t="s">
        <v>29</v>
      </c>
      <c r="H662" t="s">
        <v>152</v>
      </c>
      <c r="I662" t="s">
        <v>153</v>
      </c>
      <c r="J662">
        <v>269.08537799999999</v>
      </c>
      <c r="K662">
        <v>1</v>
      </c>
      <c r="L662">
        <v>1</v>
      </c>
      <c r="M662">
        <v>0</v>
      </c>
      <c r="N662">
        <v>0</v>
      </c>
      <c r="O662">
        <v>0</v>
      </c>
      <c r="P662" t="s">
        <v>705</v>
      </c>
      <c r="Q662" t="s">
        <v>706</v>
      </c>
      <c r="R662" t="s">
        <v>114</v>
      </c>
      <c r="S662" t="s">
        <v>115</v>
      </c>
      <c r="T662" t="s">
        <v>36</v>
      </c>
      <c r="U662" t="s">
        <v>37</v>
      </c>
      <c r="V662">
        <v>27</v>
      </c>
      <c r="W662" t="s">
        <v>38</v>
      </c>
    </row>
    <row r="663" spans="1:23">
      <c r="A663" t="s">
        <v>23</v>
      </c>
      <c r="B663" t="s">
        <v>24</v>
      </c>
      <c r="C663" t="s">
        <v>25</v>
      </c>
      <c r="D663" t="s">
        <v>39</v>
      </c>
      <c r="E663" t="s">
        <v>40</v>
      </c>
      <c r="F663" t="s">
        <v>28</v>
      </c>
      <c r="G663" t="s">
        <v>29</v>
      </c>
      <c r="I663" t="s">
        <v>43</v>
      </c>
      <c r="J663">
        <v>51.678817109999997</v>
      </c>
      <c r="K663">
        <v>14</v>
      </c>
      <c r="L663">
        <v>0.78600000000000003</v>
      </c>
      <c r="M663">
        <v>0</v>
      </c>
      <c r="N663">
        <v>0</v>
      </c>
      <c r="O663">
        <v>0</v>
      </c>
      <c r="P663" t="s">
        <v>707</v>
      </c>
      <c r="Q663" t="s">
        <v>708</v>
      </c>
      <c r="R663" t="s">
        <v>365</v>
      </c>
      <c r="S663" t="s">
        <v>366</v>
      </c>
      <c r="T663" t="s">
        <v>36</v>
      </c>
      <c r="U663" t="s">
        <v>37</v>
      </c>
      <c r="V663">
        <v>27</v>
      </c>
      <c r="W663" t="s">
        <v>38</v>
      </c>
    </row>
    <row r="664" spans="1:23">
      <c r="A664" t="s">
        <v>23</v>
      </c>
      <c r="B664" t="s">
        <v>24</v>
      </c>
      <c r="C664" t="s">
        <v>25</v>
      </c>
      <c r="D664" t="s">
        <v>26</v>
      </c>
      <c r="E664" t="s">
        <v>27</v>
      </c>
      <c r="F664" t="s">
        <v>41</v>
      </c>
      <c r="G664" t="s">
        <v>42</v>
      </c>
      <c r="H664" t="s">
        <v>161</v>
      </c>
      <c r="I664" t="s">
        <v>43</v>
      </c>
      <c r="J664">
        <v>578.77679780000005</v>
      </c>
      <c r="K664">
        <v>2</v>
      </c>
      <c r="L664">
        <v>1</v>
      </c>
      <c r="M664">
        <v>0</v>
      </c>
      <c r="N664">
        <v>0</v>
      </c>
      <c r="O664">
        <v>0</v>
      </c>
      <c r="P664" t="s">
        <v>709</v>
      </c>
      <c r="Q664" t="s">
        <v>710</v>
      </c>
      <c r="R664" t="s">
        <v>34</v>
      </c>
      <c r="S664" t="s">
        <v>35</v>
      </c>
      <c r="T664" t="s">
        <v>36</v>
      </c>
      <c r="U664" t="s">
        <v>37</v>
      </c>
      <c r="V664">
        <v>27</v>
      </c>
      <c r="W664" t="s">
        <v>38</v>
      </c>
    </row>
    <row r="665" spans="1:23">
      <c r="A665" t="s">
        <v>23</v>
      </c>
      <c r="B665" t="s">
        <v>24</v>
      </c>
      <c r="C665" t="s">
        <v>25</v>
      </c>
      <c r="D665" t="s">
        <v>39</v>
      </c>
      <c r="E665" t="s">
        <v>40</v>
      </c>
      <c r="F665" t="s">
        <v>28</v>
      </c>
      <c r="G665" t="s">
        <v>29</v>
      </c>
      <c r="I665" t="s">
        <v>43</v>
      </c>
      <c r="J665">
        <v>0</v>
      </c>
      <c r="K665">
        <v>0</v>
      </c>
      <c r="L665">
        <v>0</v>
      </c>
      <c r="M665">
        <v>0</v>
      </c>
      <c r="N665">
        <v>0</v>
      </c>
      <c r="O665">
        <v>1</v>
      </c>
      <c r="P665" t="s">
        <v>709</v>
      </c>
      <c r="Q665" t="s">
        <v>710</v>
      </c>
      <c r="R665" t="s">
        <v>34</v>
      </c>
      <c r="S665" t="s">
        <v>35</v>
      </c>
      <c r="T665" t="s">
        <v>36</v>
      </c>
      <c r="U665" t="s">
        <v>37</v>
      </c>
      <c r="V665">
        <v>27</v>
      </c>
      <c r="W665" t="s">
        <v>38</v>
      </c>
    </row>
    <row r="666" spans="1:23">
      <c r="A666" t="s">
        <v>23</v>
      </c>
      <c r="B666" t="s">
        <v>24</v>
      </c>
      <c r="C666" t="s">
        <v>25</v>
      </c>
      <c r="D666" t="s">
        <v>26</v>
      </c>
      <c r="E666" t="s">
        <v>27</v>
      </c>
      <c r="F666" t="s">
        <v>53</v>
      </c>
      <c r="G666" t="s">
        <v>54</v>
      </c>
      <c r="H666" t="s">
        <v>55</v>
      </c>
      <c r="I666" t="s">
        <v>56</v>
      </c>
      <c r="J666">
        <v>2517.0988259999999</v>
      </c>
      <c r="K666">
        <v>3</v>
      </c>
      <c r="L666">
        <v>0.98799999999999999</v>
      </c>
      <c r="M666">
        <v>0</v>
      </c>
      <c r="N666">
        <v>0</v>
      </c>
      <c r="O666">
        <v>0</v>
      </c>
      <c r="P666" t="s">
        <v>711</v>
      </c>
      <c r="Q666" t="s">
        <v>712</v>
      </c>
      <c r="R666" t="s">
        <v>84</v>
      </c>
      <c r="S666" t="s">
        <v>85</v>
      </c>
      <c r="T666" t="s">
        <v>36</v>
      </c>
      <c r="U666" t="s">
        <v>37</v>
      </c>
      <c r="V666">
        <v>27</v>
      </c>
      <c r="W666" t="s">
        <v>38</v>
      </c>
    </row>
    <row r="667" spans="1:23">
      <c r="A667" t="s">
        <v>23</v>
      </c>
      <c r="B667" t="s">
        <v>24</v>
      </c>
      <c r="C667" t="s">
        <v>25</v>
      </c>
      <c r="D667" t="s">
        <v>26</v>
      </c>
      <c r="E667" t="s">
        <v>27</v>
      </c>
      <c r="F667" t="s">
        <v>28</v>
      </c>
      <c r="G667" t="s">
        <v>29</v>
      </c>
      <c r="H667" t="s">
        <v>148</v>
      </c>
      <c r="I667" t="s">
        <v>149</v>
      </c>
      <c r="J667">
        <v>682.68266670000003</v>
      </c>
      <c r="K667">
        <v>1</v>
      </c>
      <c r="L667">
        <v>1</v>
      </c>
      <c r="M667">
        <v>0</v>
      </c>
      <c r="N667">
        <v>0</v>
      </c>
      <c r="O667">
        <v>0</v>
      </c>
      <c r="P667" t="s">
        <v>711</v>
      </c>
      <c r="Q667" t="s">
        <v>712</v>
      </c>
      <c r="R667" t="s">
        <v>84</v>
      </c>
      <c r="S667" t="s">
        <v>85</v>
      </c>
      <c r="T667" t="s">
        <v>36</v>
      </c>
      <c r="U667" t="s">
        <v>37</v>
      </c>
      <c r="V667">
        <v>27</v>
      </c>
      <c r="W667" t="s">
        <v>38</v>
      </c>
    </row>
    <row r="668" spans="1:23">
      <c r="A668" t="s">
        <v>23</v>
      </c>
      <c r="B668" t="s">
        <v>24</v>
      </c>
      <c r="C668" t="s">
        <v>25</v>
      </c>
      <c r="D668" t="s">
        <v>26</v>
      </c>
      <c r="E668" t="s">
        <v>27</v>
      </c>
      <c r="F668" t="s">
        <v>28</v>
      </c>
      <c r="G668" t="s">
        <v>29</v>
      </c>
      <c r="H668" t="s">
        <v>152</v>
      </c>
      <c r="I668" t="s">
        <v>153</v>
      </c>
      <c r="J668">
        <v>525.73739699999999</v>
      </c>
      <c r="K668">
        <v>1</v>
      </c>
      <c r="L668">
        <v>0.997</v>
      </c>
      <c r="M668">
        <v>0</v>
      </c>
      <c r="N668">
        <v>0</v>
      </c>
      <c r="O668">
        <v>0</v>
      </c>
      <c r="P668" t="s">
        <v>711</v>
      </c>
      <c r="Q668" t="s">
        <v>712</v>
      </c>
      <c r="R668" t="s">
        <v>84</v>
      </c>
      <c r="S668" t="s">
        <v>85</v>
      </c>
      <c r="T668" t="s">
        <v>36</v>
      </c>
      <c r="U668" t="s">
        <v>37</v>
      </c>
      <c r="V668">
        <v>27</v>
      </c>
      <c r="W668" t="s">
        <v>38</v>
      </c>
    </row>
    <row r="669" spans="1:23">
      <c r="A669" t="s">
        <v>23</v>
      </c>
      <c r="B669" t="s">
        <v>24</v>
      </c>
      <c r="C669" t="s">
        <v>25</v>
      </c>
      <c r="D669" t="s">
        <v>26</v>
      </c>
      <c r="E669" t="s">
        <v>27</v>
      </c>
      <c r="F669" t="s">
        <v>28</v>
      </c>
      <c r="G669" t="s">
        <v>29</v>
      </c>
      <c r="H669" t="s">
        <v>63</v>
      </c>
      <c r="I669" t="s">
        <v>64</v>
      </c>
      <c r="J669">
        <v>96.562518359999999</v>
      </c>
      <c r="K669">
        <v>1</v>
      </c>
      <c r="L669">
        <v>0.89300000000000002</v>
      </c>
      <c r="M669">
        <v>0</v>
      </c>
      <c r="N669">
        <v>0</v>
      </c>
      <c r="O669">
        <v>0</v>
      </c>
      <c r="P669" t="s">
        <v>711</v>
      </c>
      <c r="Q669" t="s">
        <v>712</v>
      </c>
      <c r="R669" t="s">
        <v>84</v>
      </c>
      <c r="S669" t="s">
        <v>85</v>
      </c>
      <c r="T669" t="s">
        <v>36</v>
      </c>
      <c r="U669" t="s">
        <v>37</v>
      </c>
      <c r="V669">
        <v>27</v>
      </c>
      <c r="W669" t="s">
        <v>38</v>
      </c>
    </row>
    <row r="670" spans="1:23">
      <c r="A670" t="s">
        <v>23</v>
      </c>
      <c r="B670" t="s">
        <v>24</v>
      </c>
      <c r="C670" t="s">
        <v>25</v>
      </c>
      <c r="D670" t="s">
        <v>26</v>
      </c>
      <c r="E670" t="s">
        <v>27</v>
      </c>
      <c r="F670" t="s">
        <v>28</v>
      </c>
      <c r="G670" t="s">
        <v>29</v>
      </c>
      <c r="H670" t="s">
        <v>80</v>
      </c>
      <c r="I670" t="s">
        <v>81</v>
      </c>
      <c r="J670">
        <v>60.452589119999999</v>
      </c>
      <c r="K670">
        <v>1</v>
      </c>
      <c r="L670">
        <v>0.89100000000000001</v>
      </c>
      <c r="M670">
        <v>0</v>
      </c>
      <c r="N670">
        <v>0</v>
      </c>
      <c r="O670">
        <v>0</v>
      </c>
      <c r="P670" t="s">
        <v>711</v>
      </c>
      <c r="Q670" t="s">
        <v>712</v>
      </c>
      <c r="R670" t="s">
        <v>84</v>
      </c>
      <c r="S670" t="s">
        <v>85</v>
      </c>
      <c r="T670" t="s">
        <v>36</v>
      </c>
      <c r="U670" t="s">
        <v>37</v>
      </c>
      <c r="V670">
        <v>27</v>
      </c>
      <c r="W670" t="s">
        <v>38</v>
      </c>
    </row>
    <row r="671" spans="1:23">
      <c r="A671" t="s">
        <v>23</v>
      </c>
      <c r="B671" t="s">
        <v>24</v>
      </c>
      <c r="C671" t="s">
        <v>25</v>
      </c>
      <c r="D671" t="s">
        <v>39</v>
      </c>
      <c r="E671" t="s">
        <v>40</v>
      </c>
      <c r="F671" t="s">
        <v>41</v>
      </c>
      <c r="G671" t="s">
        <v>42</v>
      </c>
      <c r="I671" t="s">
        <v>43</v>
      </c>
      <c r="J671">
        <v>156.23176079999999</v>
      </c>
      <c r="K671">
        <v>12</v>
      </c>
      <c r="L671">
        <v>0.90100000000000002</v>
      </c>
      <c r="M671">
        <v>0</v>
      </c>
      <c r="N671">
        <v>0</v>
      </c>
      <c r="O671">
        <v>0</v>
      </c>
      <c r="P671" t="s">
        <v>711</v>
      </c>
      <c r="Q671" t="s">
        <v>712</v>
      </c>
      <c r="R671" t="s">
        <v>84</v>
      </c>
      <c r="S671" t="s">
        <v>85</v>
      </c>
      <c r="T671" t="s">
        <v>36</v>
      </c>
      <c r="U671" t="s">
        <v>37</v>
      </c>
      <c r="V671">
        <v>27</v>
      </c>
      <c r="W671" t="s">
        <v>38</v>
      </c>
    </row>
    <row r="672" spans="1:23">
      <c r="A672" t="s">
        <v>23</v>
      </c>
      <c r="B672" t="s">
        <v>24</v>
      </c>
      <c r="C672" t="s">
        <v>25</v>
      </c>
      <c r="D672" t="s">
        <v>39</v>
      </c>
      <c r="E672" t="s">
        <v>40</v>
      </c>
      <c r="F672" t="s">
        <v>53</v>
      </c>
      <c r="G672" t="s">
        <v>54</v>
      </c>
      <c r="I672" t="s">
        <v>43</v>
      </c>
      <c r="J672">
        <v>98.947584259999999</v>
      </c>
      <c r="K672">
        <v>9</v>
      </c>
      <c r="L672">
        <v>0.88200000000000001</v>
      </c>
      <c r="M672">
        <v>0</v>
      </c>
      <c r="N672">
        <v>0</v>
      </c>
      <c r="O672">
        <v>0</v>
      </c>
      <c r="P672" t="s">
        <v>711</v>
      </c>
      <c r="Q672" t="s">
        <v>712</v>
      </c>
      <c r="R672" t="s">
        <v>84</v>
      </c>
      <c r="S672" t="s">
        <v>85</v>
      </c>
      <c r="T672" t="s">
        <v>36</v>
      </c>
      <c r="U672" t="s">
        <v>37</v>
      </c>
      <c r="V672">
        <v>27</v>
      </c>
      <c r="W672" t="s">
        <v>38</v>
      </c>
    </row>
    <row r="673" spans="1:23">
      <c r="A673" t="s">
        <v>23</v>
      </c>
      <c r="B673" t="s">
        <v>24</v>
      </c>
      <c r="C673" t="s">
        <v>25</v>
      </c>
      <c r="D673" t="s">
        <v>39</v>
      </c>
      <c r="E673" t="s">
        <v>40</v>
      </c>
      <c r="F673" t="s">
        <v>28</v>
      </c>
      <c r="G673" t="s">
        <v>29</v>
      </c>
      <c r="I673" t="s">
        <v>43</v>
      </c>
      <c r="J673">
        <v>453.5093033</v>
      </c>
      <c r="K673">
        <v>47</v>
      </c>
      <c r="L673">
        <v>0.84899999999999998</v>
      </c>
      <c r="M673">
        <v>0</v>
      </c>
      <c r="N673">
        <v>0</v>
      </c>
      <c r="O673">
        <v>0</v>
      </c>
      <c r="P673" t="s">
        <v>711</v>
      </c>
      <c r="Q673" t="s">
        <v>712</v>
      </c>
      <c r="R673" t="s">
        <v>84</v>
      </c>
      <c r="S673" t="s">
        <v>85</v>
      </c>
      <c r="T673" t="s">
        <v>36</v>
      </c>
      <c r="U673" t="s">
        <v>37</v>
      </c>
      <c r="V673">
        <v>27</v>
      </c>
      <c r="W673" t="s">
        <v>38</v>
      </c>
    </row>
    <row r="674" spans="1:23">
      <c r="A674" t="s">
        <v>23</v>
      </c>
      <c r="B674" t="s">
        <v>24</v>
      </c>
      <c r="C674" t="s">
        <v>25</v>
      </c>
      <c r="D674" t="s">
        <v>39</v>
      </c>
      <c r="E674" t="s">
        <v>40</v>
      </c>
      <c r="F674" t="s">
        <v>41</v>
      </c>
      <c r="G674" t="s">
        <v>42</v>
      </c>
      <c r="I674" t="s">
        <v>43</v>
      </c>
      <c r="J674">
        <v>126.85129209999999</v>
      </c>
      <c r="K674">
        <v>10</v>
      </c>
      <c r="L674">
        <v>0.81699999999999995</v>
      </c>
      <c r="M674">
        <v>0</v>
      </c>
      <c r="N674">
        <v>0</v>
      </c>
      <c r="O674">
        <v>0</v>
      </c>
      <c r="P674" t="s">
        <v>713</v>
      </c>
      <c r="Q674" t="s">
        <v>714</v>
      </c>
      <c r="R674" t="s">
        <v>146</v>
      </c>
      <c r="S674" t="s">
        <v>147</v>
      </c>
      <c r="T674" t="s">
        <v>36</v>
      </c>
      <c r="U674" t="s">
        <v>37</v>
      </c>
      <c r="V674">
        <v>27</v>
      </c>
      <c r="W674" t="s">
        <v>38</v>
      </c>
    </row>
    <row r="675" spans="1:23">
      <c r="A675" t="s">
        <v>23</v>
      </c>
      <c r="B675" t="s">
        <v>24</v>
      </c>
      <c r="C675" t="s">
        <v>25</v>
      </c>
      <c r="D675" t="s">
        <v>46</v>
      </c>
      <c r="E675" t="s">
        <v>47</v>
      </c>
      <c r="F675" t="s">
        <v>48</v>
      </c>
      <c r="G675" t="s">
        <v>47</v>
      </c>
      <c r="I675" t="s">
        <v>43</v>
      </c>
      <c r="J675">
        <v>131.70179529999999</v>
      </c>
      <c r="K675">
        <v>33</v>
      </c>
      <c r="L675">
        <v>0.76900000000000002</v>
      </c>
      <c r="M675">
        <v>0</v>
      </c>
      <c r="N675">
        <v>0</v>
      </c>
      <c r="O675">
        <v>0</v>
      </c>
      <c r="P675" t="s">
        <v>713</v>
      </c>
      <c r="Q675" t="s">
        <v>714</v>
      </c>
      <c r="R675" t="s">
        <v>146</v>
      </c>
      <c r="S675" t="s">
        <v>147</v>
      </c>
      <c r="T675" t="s">
        <v>36</v>
      </c>
      <c r="U675" t="s">
        <v>37</v>
      </c>
      <c r="V675">
        <v>27</v>
      </c>
      <c r="W675" t="s">
        <v>38</v>
      </c>
    </row>
    <row r="676" spans="1:23">
      <c r="A676" t="s">
        <v>23</v>
      </c>
      <c r="B676" t="s">
        <v>24</v>
      </c>
      <c r="C676" t="s">
        <v>25</v>
      </c>
      <c r="D676" t="s">
        <v>26</v>
      </c>
      <c r="E676" t="s">
        <v>27</v>
      </c>
      <c r="F676" t="s">
        <v>53</v>
      </c>
      <c r="G676" t="s">
        <v>54</v>
      </c>
      <c r="H676" t="s">
        <v>55</v>
      </c>
      <c r="I676" t="s">
        <v>56</v>
      </c>
      <c r="J676">
        <v>3101.5713329999999</v>
      </c>
      <c r="K676">
        <v>1</v>
      </c>
      <c r="L676">
        <v>1</v>
      </c>
      <c r="M676">
        <v>0</v>
      </c>
      <c r="N676">
        <v>0</v>
      </c>
      <c r="O676">
        <v>0</v>
      </c>
      <c r="P676" t="s">
        <v>715</v>
      </c>
      <c r="Q676" t="s">
        <v>716</v>
      </c>
      <c r="R676" t="s">
        <v>168</v>
      </c>
      <c r="S676" t="s">
        <v>169</v>
      </c>
      <c r="T676" t="s">
        <v>36</v>
      </c>
      <c r="U676" t="s">
        <v>37</v>
      </c>
      <c r="V676">
        <v>27</v>
      </c>
      <c r="W676" t="s">
        <v>38</v>
      </c>
    </row>
    <row r="677" spans="1:23">
      <c r="A677" t="s">
        <v>23</v>
      </c>
      <c r="B677" t="s">
        <v>24</v>
      </c>
      <c r="C677" t="s">
        <v>25</v>
      </c>
      <c r="D677" t="s">
        <v>26</v>
      </c>
      <c r="E677" t="s">
        <v>27</v>
      </c>
      <c r="F677" t="s">
        <v>28</v>
      </c>
      <c r="G677" t="s">
        <v>29</v>
      </c>
      <c r="H677" t="s">
        <v>61</v>
      </c>
      <c r="I677" t="s">
        <v>62</v>
      </c>
      <c r="J677">
        <v>5.266</v>
      </c>
      <c r="K677">
        <v>1</v>
      </c>
      <c r="L677">
        <v>1</v>
      </c>
      <c r="M677">
        <v>0</v>
      </c>
      <c r="N677">
        <v>0</v>
      </c>
      <c r="O677">
        <v>0</v>
      </c>
      <c r="P677" t="s">
        <v>715</v>
      </c>
      <c r="Q677" t="s">
        <v>716</v>
      </c>
      <c r="R677" t="s">
        <v>168</v>
      </c>
      <c r="S677" t="s">
        <v>169</v>
      </c>
      <c r="T677" t="s">
        <v>36</v>
      </c>
      <c r="U677" t="s">
        <v>37</v>
      </c>
      <c r="V677">
        <v>27</v>
      </c>
      <c r="W677" t="s">
        <v>38</v>
      </c>
    </row>
    <row r="678" spans="1:23">
      <c r="A678" t="s">
        <v>23</v>
      </c>
      <c r="B678" t="s">
        <v>24</v>
      </c>
      <c r="C678" t="s">
        <v>25</v>
      </c>
      <c r="D678" t="s">
        <v>26</v>
      </c>
      <c r="E678" t="s">
        <v>27</v>
      </c>
      <c r="F678" t="s">
        <v>28</v>
      </c>
      <c r="G678" t="s">
        <v>29</v>
      </c>
      <c r="H678" t="s">
        <v>86</v>
      </c>
      <c r="I678" t="s">
        <v>87</v>
      </c>
      <c r="J678">
        <v>129.57401110000001</v>
      </c>
      <c r="K678">
        <v>3</v>
      </c>
      <c r="L678">
        <v>0.77700000000000002</v>
      </c>
      <c r="M678">
        <v>0</v>
      </c>
      <c r="N678">
        <v>0</v>
      </c>
      <c r="O678">
        <v>0</v>
      </c>
      <c r="P678" t="s">
        <v>715</v>
      </c>
      <c r="Q678" t="s">
        <v>716</v>
      </c>
      <c r="R678" t="s">
        <v>168</v>
      </c>
      <c r="S678" t="s">
        <v>169</v>
      </c>
      <c r="T678" t="s">
        <v>36</v>
      </c>
      <c r="U678" t="s">
        <v>37</v>
      </c>
      <c r="V678">
        <v>27</v>
      </c>
      <c r="W678" t="s">
        <v>38</v>
      </c>
    </row>
    <row r="679" spans="1:23">
      <c r="A679" t="s">
        <v>23</v>
      </c>
      <c r="B679" t="s">
        <v>24</v>
      </c>
      <c r="C679" t="s">
        <v>25</v>
      </c>
      <c r="D679" t="s">
        <v>39</v>
      </c>
      <c r="E679" t="s">
        <v>40</v>
      </c>
      <c r="F679" t="s">
        <v>53</v>
      </c>
      <c r="G679" t="s">
        <v>54</v>
      </c>
      <c r="I679" t="s">
        <v>43</v>
      </c>
      <c r="J679">
        <v>0</v>
      </c>
      <c r="K679">
        <v>0</v>
      </c>
      <c r="L679">
        <v>0</v>
      </c>
      <c r="M679">
        <v>0</v>
      </c>
      <c r="N679">
        <v>0</v>
      </c>
      <c r="O679">
        <v>1</v>
      </c>
      <c r="P679" t="s">
        <v>715</v>
      </c>
      <c r="Q679" t="s">
        <v>716</v>
      </c>
      <c r="R679" t="s">
        <v>168</v>
      </c>
      <c r="S679" t="s">
        <v>169</v>
      </c>
      <c r="T679" t="s">
        <v>36</v>
      </c>
      <c r="U679" t="s">
        <v>37</v>
      </c>
      <c r="V679">
        <v>27</v>
      </c>
      <c r="W679" t="s">
        <v>38</v>
      </c>
    </row>
    <row r="680" spans="1:23">
      <c r="A680" t="s">
        <v>23</v>
      </c>
      <c r="B680" t="s">
        <v>24</v>
      </c>
      <c r="C680" t="s">
        <v>25</v>
      </c>
      <c r="D680" t="s">
        <v>26</v>
      </c>
      <c r="E680" t="s">
        <v>27</v>
      </c>
      <c r="F680" t="s">
        <v>28</v>
      </c>
      <c r="G680" t="s">
        <v>29</v>
      </c>
      <c r="H680" t="s">
        <v>193</v>
      </c>
      <c r="I680" t="s">
        <v>194</v>
      </c>
      <c r="J680">
        <v>26.81120688</v>
      </c>
      <c r="K680">
        <v>1</v>
      </c>
      <c r="L680">
        <v>0.68899999999999995</v>
      </c>
      <c r="M680">
        <v>0</v>
      </c>
      <c r="N680">
        <v>0</v>
      </c>
      <c r="O680">
        <v>0</v>
      </c>
      <c r="P680" t="s">
        <v>717</v>
      </c>
      <c r="Q680" t="s">
        <v>718</v>
      </c>
      <c r="R680" t="s">
        <v>67</v>
      </c>
      <c r="S680" t="s">
        <v>68</v>
      </c>
      <c r="T680" t="s">
        <v>36</v>
      </c>
      <c r="U680" t="s">
        <v>37</v>
      </c>
      <c r="V680">
        <v>27</v>
      </c>
      <c r="W680" t="s">
        <v>38</v>
      </c>
    </row>
    <row r="681" spans="1:23">
      <c r="A681" t="s">
        <v>23</v>
      </c>
      <c r="B681" t="s">
        <v>24</v>
      </c>
      <c r="C681" t="s">
        <v>25</v>
      </c>
      <c r="D681" t="s">
        <v>39</v>
      </c>
      <c r="E681" t="s">
        <v>40</v>
      </c>
      <c r="F681" t="s">
        <v>41</v>
      </c>
      <c r="G681" t="s">
        <v>42</v>
      </c>
      <c r="I681" t="s">
        <v>43</v>
      </c>
      <c r="J681">
        <v>74.827171840000005</v>
      </c>
      <c r="K681">
        <v>4</v>
      </c>
      <c r="L681">
        <v>0.91</v>
      </c>
      <c r="M681">
        <v>0</v>
      </c>
      <c r="N681">
        <v>0</v>
      </c>
      <c r="O681">
        <v>0</v>
      </c>
      <c r="P681" t="s">
        <v>717</v>
      </c>
      <c r="Q681" t="s">
        <v>718</v>
      </c>
      <c r="R681" t="s">
        <v>67</v>
      </c>
      <c r="S681" t="s">
        <v>68</v>
      </c>
      <c r="T681" t="s">
        <v>36</v>
      </c>
      <c r="U681" t="s">
        <v>37</v>
      </c>
      <c r="V681">
        <v>27</v>
      </c>
      <c r="W681" t="s">
        <v>38</v>
      </c>
    </row>
    <row r="682" spans="1:23">
      <c r="A682" t="s">
        <v>23</v>
      </c>
      <c r="B682" t="s">
        <v>24</v>
      </c>
      <c r="C682" t="s">
        <v>25</v>
      </c>
      <c r="D682" t="s">
        <v>39</v>
      </c>
      <c r="E682" t="s">
        <v>40</v>
      </c>
      <c r="F682" t="s">
        <v>28</v>
      </c>
      <c r="G682" t="s">
        <v>29</v>
      </c>
      <c r="I682" t="s">
        <v>43</v>
      </c>
      <c r="J682">
        <v>74.874260039999996</v>
      </c>
      <c r="K682">
        <v>14</v>
      </c>
      <c r="L682">
        <v>0.79</v>
      </c>
      <c r="M682">
        <v>0</v>
      </c>
      <c r="N682">
        <v>0</v>
      </c>
      <c r="O682">
        <v>0</v>
      </c>
      <c r="P682" t="s">
        <v>719</v>
      </c>
      <c r="Q682" t="s">
        <v>720</v>
      </c>
      <c r="R682" t="s">
        <v>114</v>
      </c>
      <c r="S682" t="s">
        <v>115</v>
      </c>
      <c r="T682" t="s">
        <v>36</v>
      </c>
      <c r="U682" t="s">
        <v>37</v>
      </c>
      <c r="V682">
        <v>27</v>
      </c>
      <c r="W682" t="s">
        <v>38</v>
      </c>
    </row>
    <row r="683" spans="1:23">
      <c r="A683" t="s">
        <v>23</v>
      </c>
      <c r="B683" t="s">
        <v>24</v>
      </c>
      <c r="C683" t="s">
        <v>25</v>
      </c>
      <c r="D683" t="s">
        <v>46</v>
      </c>
      <c r="E683" t="s">
        <v>47</v>
      </c>
      <c r="F683" t="s">
        <v>48</v>
      </c>
      <c r="G683" t="s">
        <v>47</v>
      </c>
      <c r="I683" t="s">
        <v>43</v>
      </c>
      <c r="J683">
        <v>1319.1408300000001</v>
      </c>
      <c r="K683">
        <v>163</v>
      </c>
      <c r="L683">
        <v>0.77800000000000002</v>
      </c>
      <c r="M683">
        <v>0</v>
      </c>
      <c r="N683">
        <v>0</v>
      </c>
      <c r="O683">
        <v>0</v>
      </c>
      <c r="P683" t="s">
        <v>719</v>
      </c>
      <c r="Q683" t="s">
        <v>720</v>
      </c>
      <c r="R683" t="s">
        <v>114</v>
      </c>
      <c r="S683" t="s">
        <v>115</v>
      </c>
      <c r="T683" t="s">
        <v>36</v>
      </c>
      <c r="U683" t="s">
        <v>37</v>
      </c>
      <c r="V683">
        <v>27</v>
      </c>
      <c r="W683" t="s">
        <v>38</v>
      </c>
    </row>
    <row r="684" spans="1:23">
      <c r="A684" t="s">
        <v>23</v>
      </c>
      <c r="B684" t="s">
        <v>24</v>
      </c>
      <c r="C684" t="s">
        <v>25</v>
      </c>
      <c r="D684" t="s">
        <v>46</v>
      </c>
      <c r="E684" t="s">
        <v>47</v>
      </c>
      <c r="F684" t="s">
        <v>48</v>
      </c>
      <c r="G684" t="s">
        <v>47</v>
      </c>
      <c r="I684" t="s">
        <v>43</v>
      </c>
      <c r="J684">
        <v>223.60141189999999</v>
      </c>
      <c r="K684">
        <v>43</v>
      </c>
      <c r="L684">
        <v>0.873</v>
      </c>
      <c r="M684">
        <v>0</v>
      </c>
      <c r="N684">
        <v>0</v>
      </c>
      <c r="O684">
        <v>0</v>
      </c>
      <c r="P684" t="s">
        <v>721</v>
      </c>
      <c r="Q684" t="s">
        <v>722</v>
      </c>
      <c r="R684" t="s">
        <v>146</v>
      </c>
      <c r="S684" t="s">
        <v>147</v>
      </c>
      <c r="T684" t="s">
        <v>36</v>
      </c>
      <c r="U684" t="s">
        <v>37</v>
      </c>
      <c r="V684">
        <v>27</v>
      </c>
      <c r="W684" t="s">
        <v>38</v>
      </c>
    </row>
    <row r="685" spans="1:23">
      <c r="A685" t="s">
        <v>23</v>
      </c>
      <c r="B685" t="s">
        <v>24</v>
      </c>
      <c r="C685" t="s">
        <v>25</v>
      </c>
      <c r="D685" t="s">
        <v>26</v>
      </c>
      <c r="E685" t="s">
        <v>27</v>
      </c>
      <c r="F685" t="s">
        <v>28</v>
      </c>
      <c r="G685" t="s">
        <v>29</v>
      </c>
      <c r="H685" t="s">
        <v>86</v>
      </c>
      <c r="I685" t="s">
        <v>87</v>
      </c>
      <c r="J685">
        <v>53.641042570000003</v>
      </c>
      <c r="K685">
        <v>2</v>
      </c>
      <c r="L685">
        <v>0.90500000000000003</v>
      </c>
      <c r="M685">
        <v>0</v>
      </c>
      <c r="N685">
        <v>0</v>
      </c>
      <c r="O685">
        <v>0</v>
      </c>
      <c r="P685" t="s">
        <v>723</v>
      </c>
      <c r="Q685" t="s">
        <v>724</v>
      </c>
      <c r="R685" t="s">
        <v>34</v>
      </c>
      <c r="S685" t="s">
        <v>35</v>
      </c>
      <c r="T685" t="s">
        <v>36</v>
      </c>
      <c r="U685" t="s">
        <v>37</v>
      </c>
      <c r="V685">
        <v>27</v>
      </c>
      <c r="W685" t="s">
        <v>38</v>
      </c>
    </row>
    <row r="686" spans="1:23">
      <c r="A686" t="s">
        <v>23</v>
      </c>
      <c r="B686" t="s">
        <v>24</v>
      </c>
      <c r="C686" t="s">
        <v>25</v>
      </c>
      <c r="D686" t="s">
        <v>39</v>
      </c>
      <c r="E686" t="s">
        <v>40</v>
      </c>
      <c r="F686" t="s">
        <v>41</v>
      </c>
      <c r="G686" t="s">
        <v>42</v>
      </c>
      <c r="I686" t="s">
        <v>43</v>
      </c>
      <c r="J686">
        <v>63.485864769999999</v>
      </c>
      <c r="K686">
        <v>6</v>
      </c>
      <c r="L686">
        <v>0.92300000000000004</v>
      </c>
      <c r="M686">
        <v>0</v>
      </c>
      <c r="N686">
        <v>0</v>
      </c>
      <c r="O686">
        <v>0</v>
      </c>
      <c r="P686" t="s">
        <v>725</v>
      </c>
      <c r="Q686" t="s">
        <v>726</v>
      </c>
      <c r="R686" t="s">
        <v>158</v>
      </c>
      <c r="S686" t="s">
        <v>159</v>
      </c>
      <c r="T686" t="s">
        <v>36</v>
      </c>
      <c r="U686" t="s">
        <v>37</v>
      </c>
      <c r="V686">
        <v>27</v>
      </c>
      <c r="W686" t="s">
        <v>38</v>
      </c>
    </row>
    <row r="687" spans="1:23">
      <c r="A687" t="s">
        <v>23</v>
      </c>
      <c r="B687" t="s">
        <v>24</v>
      </c>
      <c r="C687" t="s">
        <v>25</v>
      </c>
      <c r="D687" t="s">
        <v>39</v>
      </c>
      <c r="E687" t="s">
        <v>40</v>
      </c>
      <c r="F687" t="s">
        <v>53</v>
      </c>
      <c r="G687" t="s">
        <v>54</v>
      </c>
      <c r="I687" t="s">
        <v>43</v>
      </c>
      <c r="J687">
        <v>0</v>
      </c>
      <c r="K687">
        <v>0</v>
      </c>
      <c r="L687">
        <v>0</v>
      </c>
      <c r="M687">
        <v>0</v>
      </c>
      <c r="N687">
        <v>0</v>
      </c>
      <c r="O687">
        <v>1</v>
      </c>
      <c r="P687" t="s">
        <v>725</v>
      </c>
      <c r="Q687" t="s">
        <v>726</v>
      </c>
      <c r="R687" t="s">
        <v>158</v>
      </c>
      <c r="S687" t="s">
        <v>159</v>
      </c>
      <c r="T687" t="s">
        <v>36</v>
      </c>
      <c r="U687" t="s">
        <v>37</v>
      </c>
      <c r="V687">
        <v>27</v>
      </c>
      <c r="W687" t="s">
        <v>38</v>
      </c>
    </row>
    <row r="688" spans="1:23">
      <c r="A688" t="s">
        <v>23</v>
      </c>
      <c r="B688" t="s">
        <v>24</v>
      </c>
      <c r="C688" t="s">
        <v>25</v>
      </c>
      <c r="D688" t="s">
        <v>39</v>
      </c>
      <c r="E688" t="s">
        <v>40</v>
      </c>
      <c r="F688" t="s">
        <v>41</v>
      </c>
      <c r="G688" t="s">
        <v>42</v>
      </c>
      <c r="I688" t="s">
        <v>43</v>
      </c>
      <c r="J688">
        <v>0</v>
      </c>
      <c r="K688">
        <v>0</v>
      </c>
      <c r="L688">
        <v>0</v>
      </c>
      <c r="M688">
        <v>0</v>
      </c>
      <c r="N688">
        <v>0</v>
      </c>
      <c r="O688">
        <v>1</v>
      </c>
      <c r="P688" t="s">
        <v>727</v>
      </c>
      <c r="Q688" t="s">
        <v>728</v>
      </c>
      <c r="R688" t="s">
        <v>67</v>
      </c>
      <c r="S688" t="s">
        <v>68</v>
      </c>
      <c r="T688" t="s">
        <v>36</v>
      </c>
      <c r="U688" t="s">
        <v>37</v>
      </c>
      <c r="V688">
        <v>27</v>
      </c>
      <c r="W688" t="s">
        <v>38</v>
      </c>
    </row>
    <row r="689" spans="1:23">
      <c r="A689" t="s">
        <v>23</v>
      </c>
      <c r="B689" t="s">
        <v>24</v>
      </c>
      <c r="C689" t="s">
        <v>25</v>
      </c>
      <c r="D689" t="s">
        <v>26</v>
      </c>
      <c r="E689" t="s">
        <v>27</v>
      </c>
      <c r="F689" t="s">
        <v>28</v>
      </c>
      <c r="G689" t="s">
        <v>29</v>
      </c>
      <c r="H689" t="s">
        <v>447</v>
      </c>
      <c r="I689" t="s">
        <v>448</v>
      </c>
      <c r="J689">
        <v>40.850255269999998</v>
      </c>
      <c r="K689">
        <v>1</v>
      </c>
      <c r="L689">
        <v>0.94499999999999995</v>
      </c>
      <c r="M689">
        <v>0</v>
      </c>
      <c r="N689">
        <v>0</v>
      </c>
      <c r="O689">
        <v>0</v>
      </c>
      <c r="P689" t="s">
        <v>729</v>
      </c>
      <c r="Q689" t="s">
        <v>730</v>
      </c>
      <c r="R689" t="s">
        <v>67</v>
      </c>
      <c r="S689" t="s">
        <v>68</v>
      </c>
      <c r="T689" t="s">
        <v>36</v>
      </c>
      <c r="U689" t="s">
        <v>37</v>
      </c>
      <c r="V689">
        <v>27</v>
      </c>
      <c r="W689" t="s">
        <v>38</v>
      </c>
    </row>
    <row r="690" spans="1:23">
      <c r="A690" t="s">
        <v>23</v>
      </c>
      <c r="B690" t="s">
        <v>24</v>
      </c>
      <c r="C690" t="s">
        <v>25</v>
      </c>
      <c r="D690" t="s">
        <v>46</v>
      </c>
      <c r="E690" t="s">
        <v>47</v>
      </c>
      <c r="F690" t="s">
        <v>48</v>
      </c>
      <c r="G690" t="s">
        <v>47</v>
      </c>
      <c r="I690" t="s">
        <v>43</v>
      </c>
      <c r="J690">
        <v>510.1289223</v>
      </c>
      <c r="K690">
        <v>88</v>
      </c>
      <c r="L690">
        <v>0.87</v>
      </c>
      <c r="M690">
        <v>0</v>
      </c>
      <c r="N690">
        <v>0</v>
      </c>
      <c r="O690">
        <v>0</v>
      </c>
      <c r="P690" t="s">
        <v>729</v>
      </c>
      <c r="Q690" t="s">
        <v>730</v>
      </c>
      <c r="R690" t="s">
        <v>67</v>
      </c>
      <c r="S690" t="s">
        <v>68</v>
      </c>
      <c r="T690" t="s">
        <v>36</v>
      </c>
      <c r="U690" t="s">
        <v>37</v>
      </c>
      <c r="V690">
        <v>27</v>
      </c>
      <c r="W690" t="s">
        <v>38</v>
      </c>
    </row>
    <row r="691" spans="1:23">
      <c r="A691" t="s">
        <v>23</v>
      </c>
      <c r="B691" t="s">
        <v>24</v>
      </c>
      <c r="C691" t="s">
        <v>25</v>
      </c>
      <c r="D691" t="s">
        <v>26</v>
      </c>
      <c r="E691" t="s">
        <v>27</v>
      </c>
      <c r="F691" t="s">
        <v>53</v>
      </c>
      <c r="G691" t="s">
        <v>54</v>
      </c>
      <c r="H691" t="s">
        <v>417</v>
      </c>
      <c r="I691" t="s">
        <v>418</v>
      </c>
      <c r="J691">
        <v>70.254028329999997</v>
      </c>
      <c r="K691">
        <v>1</v>
      </c>
      <c r="L691">
        <v>0.99399999999999999</v>
      </c>
      <c r="M691">
        <v>0</v>
      </c>
      <c r="N691">
        <v>0</v>
      </c>
      <c r="O691">
        <v>0</v>
      </c>
      <c r="P691" t="s">
        <v>731</v>
      </c>
      <c r="Q691" t="s">
        <v>732</v>
      </c>
      <c r="R691" t="s">
        <v>146</v>
      </c>
      <c r="S691" t="s">
        <v>147</v>
      </c>
      <c r="T691" t="s">
        <v>36</v>
      </c>
      <c r="U691" t="s">
        <v>37</v>
      </c>
      <c r="V691">
        <v>27</v>
      </c>
      <c r="W691" t="s">
        <v>38</v>
      </c>
    </row>
    <row r="692" spans="1:23">
      <c r="A692" t="s">
        <v>23</v>
      </c>
      <c r="B692" t="s">
        <v>24</v>
      </c>
      <c r="C692" t="s">
        <v>25</v>
      </c>
      <c r="D692" t="s">
        <v>26</v>
      </c>
      <c r="E692" t="s">
        <v>27</v>
      </c>
      <c r="F692" t="s">
        <v>28</v>
      </c>
      <c r="G692" t="s">
        <v>29</v>
      </c>
      <c r="H692" t="s">
        <v>189</v>
      </c>
      <c r="I692" t="s">
        <v>190</v>
      </c>
      <c r="J692">
        <v>63.369298120000003</v>
      </c>
      <c r="K692">
        <v>1</v>
      </c>
      <c r="L692">
        <v>0.997</v>
      </c>
      <c r="M692">
        <v>0</v>
      </c>
      <c r="N692">
        <v>0</v>
      </c>
      <c r="O692">
        <v>0</v>
      </c>
      <c r="P692" t="s">
        <v>731</v>
      </c>
      <c r="Q692" t="s">
        <v>732</v>
      </c>
      <c r="R692" t="s">
        <v>146</v>
      </c>
      <c r="S692" t="s">
        <v>147</v>
      </c>
      <c r="T692" t="s">
        <v>36</v>
      </c>
      <c r="U692" t="s">
        <v>37</v>
      </c>
      <c r="V692">
        <v>27</v>
      </c>
      <c r="W692" t="s">
        <v>38</v>
      </c>
    </row>
    <row r="693" spans="1:23">
      <c r="A693" t="s">
        <v>23</v>
      </c>
      <c r="B693" t="s">
        <v>24</v>
      </c>
      <c r="C693" t="s">
        <v>25</v>
      </c>
      <c r="D693" t="s">
        <v>26</v>
      </c>
      <c r="E693" t="s">
        <v>27</v>
      </c>
      <c r="F693" t="s">
        <v>53</v>
      </c>
      <c r="G693" t="s">
        <v>54</v>
      </c>
      <c r="H693" t="s">
        <v>231</v>
      </c>
      <c r="I693" t="s">
        <v>232</v>
      </c>
      <c r="J693">
        <v>16.305833329999999</v>
      </c>
      <c r="K693">
        <v>1</v>
      </c>
      <c r="L693">
        <v>1</v>
      </c>
      <c r="M693">
        <v>0</v>
      </c>
      <c r="N693">
        <v>0</v>
      </c>
      <c r="O693">
        <v>0</v>
      </c>
      <c r="P693" t="s">
        <v>733</v>
      </c>
      <c r="Q693" t="s">
        <v>734</v>
      </c>
      <c r="R693" t="s">
        <v>73</v>
      </c>
      <c r="S693" t="s">
        <v>74</v>
      </c>
      <c r="T693" t="s">
        <v>36</v>
      </c>
      <c r="U693" t="s">
        <v>37</v>
      </c>
      <c r="V693">
        <v>27</v>
      </c>
      <c r="W693" t="s">
        <v>38</v>
      </c>
    </row>
    <row r="694" spans="1:23">
      <c r="A694" t="s">
        <v>23</v>
      </c>
      <c r="B694" t="s">
        <v>24</v>
      </c>
      <c r="C694" t="s">
        <v>25</v>
      </c>
      <c r="D694" t="s">
        <v>26</v>
      </c>
      <c r="E694" t="s">
        <v>27</v>
      </c>
      <c r="F694" t="s">
        <v>28</v>
      </c>
      <c r="G694" t="s">
        <v>29</v>
      </c>
      <c r="H694" t="s">
        <v>69</v>
      </c>
      <c r="I694" t="s">
        <v>70</v>
      </c>
      <c r="J694">
        <v>225.715</v>
      </c>
      <c r="K694">
        <v>1</v>
      </c>
      <c r="L694">
        <v>1</v>
      </c>
      <c r="M694">
        <v>0</v>
      </c>
      <c r="N694">
        <v>0</v>
      </c>
      <c r="O694">
        <v>0</v>
      </c>
      <c r="P694" t="s">
        <v>733</v>
      </c>
      <c r="Q694" t="s">
        <v>734</v>
      </c>
      <c r="R694" t="s">
        <v>73</v>
      </c>
      <c r="S694" t="s">
        <v>74</v>
      </c>
      <c r="T694" t="s">
        <v>36</v>
      </c>
      <c r="U694" t="s">
        <v>37</v>
      </c>
      <c r="V694">
        <v>27</v>
      </c>
      <c r="W694" t="s">
        <v>38</v>
      </c>
    </row>
    <row r="695" spans="1:23">
      <c r="A695" t="s">
        <v>23</v>
      </c>
      <c r="B695" t="s">
        <v>24</v>
      </c>
      <c r="C695" t="s">
        <v>25</v>
      </c>
      <c r="D695" t="s">
        <v>26</v>
      </c>
      <c r="E695" t="s">
        <v>27</v>
      </c>
      <c r="F695" t="s">
        <v>28</v>
      </c>
      <c r="G695" t="s">
        <v>29</v>
      </c>
      <c r="H695" t="s">
        <v>285</v>
      </c>
      <c r="I695" t="s">
        <v>286</v>
      </c>
      <c r="J695">
        <v>6226.4559529999997</v>
      </c>
      <c r="K695">
        <v>2</v>
      </c>
      <c r="L695">
        <v>1</v>
      </c>
      <c r="M695">
        <v>0</v>
      </c>
      <c r="N695">
        <v>0</v>
      </c>
      <c r="O695">
        <v>0</v>
      </c>
      <c r="P695" t="s">
        <v>733</v>
      </c>
      <c r="Q695" t="s">
        <v>734</v>
      </c>
      <c r="R695" t="s">
        <v>73</v>
      </c>
      <c r="S695" t="s">
        <v>74</v>
      </c>
      <c r="T695" t="s">
        <v>36</v>
      </c>
      <c r="U695" t="s">
        <v>37</v>
      </c>
      <c r="V695">
        <v>27</v>
      </c>
      <c r="W695" t="s">
        <v>38</v>
      </c>
    </row>
    <row r="696" spans="1:23">
      <c r="A696" t="s">
        <v>23</v>
      </c>
      <c r="B696" t="s">
        <v>24</v>
      </c>
      <c r="C696" t="s">
        <v>25</v>
      </c>
      <c r="D696" t="s">
        <v>39</v>
      </c>
      <c r="E696" t="s">
        <v>40</v>
      </c>
      <c r="F696" t="s">
        <v>41</v>
      </c>
      <c r="G696" t="s">
        <v>42</v>
      </c>
      <c r="I696" t="s">
        <v>43</v>
      </c>
      <c r="J696">
        <v>0</v>
      </c>
      <c r="K696">
        <v>0</v>
      </c>
      <c r="L696">
        <v>0</v>
      </c>
      <c r="M696">
        <v>0</v>
      </c>
      <c r="N696">
        <v>0</v>
      </c>
      <c r="O696">
        <v>1</v>
      </c>
      <c r="P696" t="s">
        <v>735</v>
      </c>
      <c r="Q696" t="s">
        <v>736</v>
      </c>
      <c r="R696" t="s">
        <v>67</v>
      </c>
      <c r="S696" t="s">
        <v>68</v>
      </c>
      <c r="T696" t="s">
        <v>36</v>
      </c>
      <c r="U696" t="s">
        <v>37</v>
      </c>
      <c r="V696">
        <v>27</v>
      </c>
      <c r="W696" t="s">
        <v>38</v>
      </c>
    </row>
    <row r="697" spans="1:23">
      <c r="A697" t="s">
        <v>23</v>
      </c>
      <c r="B697" t="s">
        <v>24</v>
      </c>
      <c r="C697" t="s">
        <v>25</v>
      </c>
      <c r="D697" t="s">
        <v>39</v>
      </c>
      <c r="E697" t="s">
        <v>40</v>
      </c>
      <c r="F697" t="s">
        <v>28</v>
      </c>
      <c r="G697" t="s">
        <v>29</v>
      </c>
      <c r="I697" t="s">
        <v>43</v>
      </c>
      <c r="J697">
        <v>0</v>
      </c>
      <c r="K697">
        <v>0</v>
      </c>
      <c r="L697">
        <v>0</v>
      </c>
      <c r="M697">
        <v>0</v>
      </c>
      <c r="N697">
        <v>0</v>
      </c>
      <c r="O697">
        <v>1</v>
      </c>
      <c r="P697" t="s">
        <v>735</v>
      </c>
      <c r="Q697" t="s">
        <v>736</v>
      </c>
      <c r="R697" t="s">
        <v>67</v>
      </c>
      <c r="S697" t="s">
        <v>68</v>
      </c>
      <c r="T697" t="s">
        <v>36</v>
      </c>
      <c r="U697" t="s">
        <v>37</v>
      </c>
      <c r="V697">
        <v>27</v>
      </c>
      <c r="W697" t="s">
        <v>38</v>
      </c>
    </row>
    <row r="698" spans="1:23">
      <c r="A698" t="s">
        <v>23</v>
      </c>
      <c r="B698" t="s">
        <v>24</v>
      </c>
      <c r="C698" t="s">
        <v>25</v>
      </c>
      <c r="D698" t="s">
        <v>46</v>
      </c>
      <c r="E698" t="s">
        <v>47</v>
      </c>
      <c r="F698" t="s">
        <v>48</v>
      </c>
      <c r="G698" t="s">
        <v>47</v>
      </c>
      <c r="I698" t="s">
        <v>43</v>
      </c>
      <c r="J698">
        <v>92.458914300000004</v>
      </c>
      <c r="K698">
        <v>26</v>
      </c>
      <c r="L698">
        <v>0.78200000000000003</v>
      </c>
      <c r="M698">
        <v>0</v>
      </c>
      <c r="N698">
        <v>0</v>
      </c>
      <c r="O698">
        <v>0</v>
      </c>
      <c r="P698" t="s">
        <v>735</v>
      </c>
      <c r="Q698" t="s">
        <v>736</v>
      </c>
      <c r="R698" t="s">
        <v>67</v>
      </c>
      <c r="S698" t="s">
        <v>68</v>
      </c>
      <c r="T698" t="s">
        <v>36</v>
      </c>
      <c r="U698" t="s">
        <v>37</v>
      </c>
      <c r="V698">
        <v>27</v>
      </c>
      <c r="W698" t="s">
        <v>38</v>
      </c>
    </row>
    <row r="699" spans="1:23">
      <c r="A699" t="s">
        <v>23</v>
      </c>
      <c r="B699" t="s">
        <v>24</v>
      </c>
      <c r="C699" t="s">
        <v>25</v>
      </c>
      <c r="D699" t="s">
        <v>26</v>
      </c>
      <c r="E699" t="s">
        <v>27</v>
      </c>
      <c r="F699" t="s">
        <v>28</v>
      </c>
      <c r="G699" t="s">
        <v>29</v>
      </c>
      <c r="H699" t="s">
        <v>69</v>
      </c>
      <c r="I699" t="s">
        <v>70</v>
      </c>
      <c r="J699">
        <v>215.3250342</v>
      </c>
      <c r="K699">
        <v>1</v>
      </c>
      <c r="L699">
        <v>0.91300000000000003</v>
      </c>
      <c r="M699">
        <v>0</v>
      </c>
      <c r="N699">
        <v>0</v>
      </c>
      <c r="O699">
        <v>0</v>
      </c>
      <c r="P699" t="s">
        <v>737</v>
      </c>
      <c r="Q699" t="s">
        <v>738</v>
      </c>
      <c r="R699" t="s">
        <v>59</v>
      </c>
      <c r="S699" t="s">
        <v>60</v>
      </c>
      <c r="T699" t="s">
        <v>36</v>
      </c>
      <c r="U699" t="s">
        <v>37</v>
      </c>
      <c r="V699">
        <v>27</v>
      </c>
      <c r="W699" t="s">
        <v>38</v>
      </c>
    </row>
    <row r="700" spans="1:23">
      <c r="A700" t="s">
        <v>23</v>
      </c>
      <c r="B700" t="s">
        <v>24</v>
      </c>
      <c r="C700" t="s">
        <v>25</v>
      </c>
      <c r="D700" t="s">
        <v>26</v>
      </c>
      <c r="E700" t="s">
        <v>27</v>
      </c>
      <c r="F700" t="s">
        <v>28</v>
      </c>
      <c r="G700" t="s">
        <v>29</v>
      </c>
      <c r="H700" t="s">
        <v>80</v>
      </c>
      <c r="I700" t="s">
        <v>81</v>
      </c>
      <c r="J700">
        <v>51.205157550000003</v>
      </c>
      <c r="K700">
        <v>1</v>
      </c>
      <c r="L700">
        <v>0.92100000000000004</v>
      </c>
      <c r="M700">
        <v>0</v>
      </c>
      <c r="N700">
        <v>0</v>
      </c>
      <c r="O700">
        <v>0</v>
      </c>
      <c r="P700" t="s">
        <v>737</v>
      </c>
      <c r="Q700" t="s">
        <v>738</v>
      </c>
      <c r="R700" t="s">
        <v>59</v>
      </c>
      <c r="S700" t="s">
        <v>60</v>
      </c>
      <c r="T700" t="s">
        <v>36</v>
      </c>
      <c r="U700" t="s">
        <v>37</v>
      </c>
      <c r="V700">
        <v>27</v>
      </c>
      <c r="W700" t="s">
        <v>38</v>
      </c>
    </row>
    <row r="701" spans="1:23">
      <c r="A701" t="s">
        <v>23</v>
      </c>
      <c r="B701" t="s">
        <v>24</v>
      </c>
      <c r="C701" t="s">
        <v>25</v>
      </c>
      <c r="D701" t="s">
        <v>26</v>
      </c>
      <c r="E701" t="s">
        <v>27</v>
      </c>
      <c r="F701" t="s">
        <v>28</v>
      </c>
      <c r="G701" t="s">
        <v>29</v>
      </c>
      <c r="H701" t="s">
        <v>739</v>
      </c>
      <c r="I701" t="s">
        <v>740</v>
      </c>
      <c r="J701">
        <v>88.670329260000003</v>
      </c>
      <c r="K701">
        <v>1</v>
      </c>
      <c r="L701">
        <v>0.96199999999999997</v>
      </c>
      <c r="M701">
        <v>0</v>
      </c>
      <c r="N701">
        <v>0</v>
      </c>
      <c r="O701">
        <v>0</v>
      </c>
      <c r="P701" t="s">
        <v>737</v>
      </c>
      <c r="Q701" t="s">
        <v>738</v>
      </c>
      <c r="R701" t="s">
        <v>59</v>
      </c>
      <c r="S701" t="s">
        <v>60</v>
      </c>
      <c r="T701" t="s">
        <v>36</v>
      </c>
      <c r="U701" t="s">
        <v>37</v>
      </c>
      <c r="V701">
        <v>27</v>
      </c>
      <c r="W701" t="s">
        <v>38</v>
      </c>
    </row>
    <row r="702" spans="1:23">
      <c r="A702" t="s">
        <v>23</v>
      </c>
      <c r="B702" t="s">
        <v>24</v>
      </c>
      <c r="C702" t="s">
        <v>25</v>
      </c>
      <c r="D702" t="s">
        <v>39</v>
      </c>
      <c r="E702" t="s">
        <v>40</v>
      </c>
      <c r="F702" t="s">
        <v>44</v>
      </c>
      <c r="G702" t="s">
        <v>45</v>
      </c>
      <c r="I702" t="s">
        <v>43</v>
      </c>
      <c r="J702">
        <v>0</v>
      </c>
      <c r="K702">
        <v>0</v>
      </c>
      <c r="L702">
        <v>0</v>
      </c>
      <c r="M702">
        <v>0</v>
      </c>
      <c r="N702">
        <v>0</v>
      </c>
      <c r="O702">
        <v>1</v>
      </c>
      <c r="P702" t="s">
        <v>737</v>
      </c>
      <c r="Q702" t="s">
        <v>738</v>
      </c>
      <c r="R702" t="s">
        <v>59</v>
      </c>
      <c r="S702" t="s">
        <v>60</v>
      </c>
      <c r="T702" t="s">
        <v>36</v>
      </c>
      <c r="U702" t="s">
        <v>37</v>
      </c>
      <c r="V702">
        <v>27</v>
      </c>
      <c r="W702" t="s">
        <v>38</v>
      </c>
    </row>
    <row r="703" spans="1:23">
      <c r="A703" t="s">
        <v>23</v>
      </c>
      <c r="B703" t="s">
        <v>24</v>
      </c>
      <c r="C703" t="s">
        <v>25</v>
      </c>
      <c r="D703" t="s">
        <v>39</v>
      </c>
      <c r="E703" t="s">
        <v>40</v>
      </c>
      <c r="F703" t="s">
        <v>28</v>
      </c>
      <c r="G703" t="s">
        <v>29</v>
      </c>
      <c r="I703" t="s">
        <v>43</v>
      </c>
      <c r="J703">
        <v>0</v>
      </c>
      <c r="K703">
        <v>0</v>
      </c>
      <c r="L703">
        <v>0</v>
      </c>
      <c r="M703">
        <v>0</v>
      </c>
      <c r="N703">
        <v>0</v>
      </c>
      <c r="O703">
        <v>1</v>
      </c>
      <c r="P703" t="s">
        <v>741</v>
      </c>
      <c r="Q703" t="s">
        <v>742</v>
      </c>
      <c r="R703" t="s">
        <v>94</v>
      </c>
      <c r="S703" t="s">
        <v>95</v>
      </c>
      <c r="T703" t="s">
        <v>36</v>
      </c>
      <c r="U703" t="s">
        <v>37</v>
      </c>
      <c r="V703">
        <v>27</v>
      </c>
      <c r="W703" t="s">
        <v>38</v>
      </c>
    </row>
    <row r="704" spans="1:23">
      <c r="A704" t="s">
        <v>23</v>
      </c>
      <c r="B704" t="s">
        <v>24</v>
      </c>
      <c r="C704" t="s">
        <v>25</v>
      </c>
      <c r="D704" t="s">
        <v>46</v>
      </c>
      <c r="E704" t="s">
        <v>47</v>
      </c>
      <c r="F704" t="s">
        <v>48</v>
      </c>
      <c r="G704" t="s">
        <v>47</v>
      </c>
      <c r="I704" t="s">
        <v>43</v>
      </c>
      <c r="J704">
        <v>184.47844459999999</v>
      </c>
      <c r="K704">
        <v>27</v>
      </c>
      <c r="L704">
        <v>0.79600000000000004</v>
      </c>
      <c r="M704">
        <v>0</v>
      </c>
      <c r="N704">
        <v>0</v>
      </c>
      <c r="O704">
        <v>0</v>
      </c>
      <c r="P704" t="s">
        <v>741</v>
      </c>
      <c r="Q704" t="s">
        <v>742</v>
      </c>
      <c r="R704" t="s">
        <v>94</v>
      </c>
      <c r="S704" t="s">
        <v>95</v>
      </c>
      <c r="T704" t="s">
        <v>36</v>
      </c>
      <c r="U704" t="s">
        <v>37</v>
      </c>
      <c r="V704">
        <v>27</v>
      </c>
      <c r="W704" t="s">
        <v>38</v>
      </c>
    </row>
    <row r="705" spans="1:23">
      <c r="A705" t="s">
        <v>23</v>
      </c>
      <c r="B705" t="s">
        <v>24</v>
      </c>
      <c r="C705" t="s">
        <v>25</v>
      </c>
      <c r="D705" t="s">
        <v>26</v>
      </c>
      <c r="E705" t="s">
        <v>27</v>
      </c>
      <c r="F705" t="s">
        <v>53</v>
      </c>
      <c r="G705" t="s">
        <v>54</v>
      </c>
      <c r="H705" t="s">
        <v>471</v>
      </c>
      <c r="I705" t="s">
        <v>472</v>
      </c>
      <c r="J705">
        <v>41.3195628</v>
      </c>
      <c r="K705">
        <v>1</v>
      </c>
      <c r="L705">
        <v>0.91200000000000003</v>
      </c>
      <c r="M705">
        <v>0</v>
      </c>
      <c r="N705">
        <v>0</v>
      </c>
      <c r="O705">
        <v>0</v>
      </c>
      <c r="P705" t="s">
        <v>743</v>
      </c>
      <c r="Q705" t="s">
        <v>744</v>
      </c>
      <c r="R705" t="s">
        <v>34</v>
      </c>
      <c r="S705" t="s">
        <v>35</v>
      </c>
      <c r="T705" t="s">
        <v>36</v>
      </c>
      <c r="U705" t="s">
        <v>37</v>
      </c>
      <c r="V705">
        <v>27</v>
      </c>
      <c r="W705" t="s">
        <v>38</v>
      </c>
    </row>
    <row r="706" spans="1:23">
      <c r="A706" t="s">
        <v>23</v>
      </c>
      <c r="B706" t="s">
        <v>24</v>
      </c>
      <c r="C706" t="s">
        <v>25</v>
      </c>
      <c r="D706" t="s">
        <v>39</v>
      </c>
      <c r="E706" t="s">
        <v>40</v>
      </c>
      <c r="F706" t="s">
        <v>53</v>
      </c>
      <c r="G706" t="s">
        <v>54</v>
      </c>
      <c r="I706" t="s">
        <v>43</v>
      </c>
      <c r="J706">
        <v>131.08952690000001</v>
      </c>
      <c r="K706">
        <v>8</v>
      </c>
      <c r="L706">
        <v>0.82399999999999995</v>
      </c>
      <c r="M706">
        <v>0</v>
      </c>
      <c r="N706">
        <v>0</v>
      </c>
      <c r="O706">
        <v>0</v>
      </c>
      <c r="P706" t="s">
        <v>743</v>
      </c>
      <c r="Q706" t="s">
        <v>744</v>
      </c>
      <c r="R706" t="s">
        <v>34</v>
      </c>
      <c r="S706" t="s">
        <v>35</v>
      </c>
      <c r="T706" t="s">
        <v>36</v>
      </c>
      <c r="U706" t="s">
        <v>37</v>
      </c>
      <c r="V706">
        <v>27</v>
      </c>
      <c r="W706" t="s">
        <v>38</v>
      </c>
    </row>
    <row r="707" spans="1:23">
      <c r="A707" t="s">
        <v>23</v>
      </c>
      <c r="B707" t="s">
        <v>24</v>
      </c>
      <c r="C707" t="s">
        <v>25</v>
      </c>
      <c r="D707" t="s">
        <v>39</v>
      </c>
      <c r="E707" t="s">
        <v>40</v>
      </c>
      <c r="F707" t="s">
        <v>41</v>
      </c>
      <c r="G707" t="s">
        <v>42</v>
      </c>
      <c r="I707" t="s">
        <v>43</v>
      </c>
      <c r="J707">
        <v>0</v>
      </c>
      <c r="K707">
        <v>0</v>
      </c>
      <c r="L707">
        <v>0</v>
      </c>
      <c r="M707">
        <v>0</v>
      </c>
      <c r="N707">
        <v>0</v>
      </c>
      <c r="O707">
        <v>1</v>
      </c>
      <c r="P707" t="s">
        <v>745</v>
      </c>
      <c r="Q707" t="s">
        <v>746</v>
      </c>
      <c r="R707" t="s">
        <v>132</v>
      </c>
      <c r="S707" t="s">
        <v>133</v>
      </c>
      <c r="T707" t="s">
        <v>36</v>
      </c>
      <c r="U707" t="s">
        <v>37</v>
      </c>
      <c r="V707">
        <v>27</v>
      </c>
      <c r="W707" t="s">
        <v>38</v>
      </c>
    </row>
    <row r="708" spans="1:23">
      <c r="A708" t="s">
        <v>23</v>
      </c>
      <c r="B708" t="s">
        <v>24</v>
      </c>
      <c r="C708" t="s">
        <v>25</v>
      </c>
      <c r="D708" t="s">
        <v>46</v>
      </c>
      <c r="E708" t="s">
        <v>47</v>
      </c>
      <c r="F708" t="s">
        <v>48</v>
      </c>
      <c r="G708" t="s">
        <v>47</v>
      </c>
      <c r="I708" t="s">
        <v>43</v>
      </c>
      <c r="J708">
        <v>816.82478979999996</v>
      </c>
      <c r="K708">
        <v>87</v>
      </c>
      <c r="L708">
        <v>0.79100000000000004</v>
      </c>
      <c r="M708">
        <v>0</v>
      </c>
      <c r="N708">
        <v>0</v>
      </c>
      <c r="O708">
        <v>0</v>
      </c>
      <c r="P708" t="s">
        <v>745</v>
      </c>
      <c r="Q708" t="s">
        <v>746</v>
      </c>
      <c r="R708" t="s">
        <v>132</v>
      </c>
      <c r="S708" t="s">
        <v>133</v>
      </c>
      <c r="T708" t="s">
        <v>36</v>
      </c>
      <c r="U708" t="s">
        <v>37</v>
      </c>
      <c r="V708">
        <v>27</v>
      </c>
      <c r="W708" t="s">
        <v>38</v>
      </c>
    </row>
    <row r="709" spans="1:23">
      <c r="A709" t="s">
        <v>23</v>
      </c>
      <c r="B709" t="s">
        <v>24</v>
      </c>
      <c r="C709" t="s">
        <v>25</v>
      </c>
      <c r="D709" t="s">
        <v>26</v>
      </c>
      <c r="E709" t="s">
        <v>27</v>
      </c>
      <c r="F709" t="s">
        <v>28</v>
      </c>
      <c r="G709" t="s">
        <v>29</v>
      </c>
      <c r="H709" t="s">
        <v>86</v>
      </c>
      <c r="I709" t="s">
        <v>87</v>
      </c>
      <c r="J709">
        <v>401.3747065</v>
      </c>
      <c r="K709">
        <v>1</v>
      </c>
      <c r="L709">
        <v>0.998</v>
      </c>
      <c r="M709">
        <v>0</v>
      </c>
      <c r="N709">
        <v>0</v>
      </c>
      <c r="O709">
        <v>0</v>
      </c>
      <c r="P709" t="s">
        <v>747</v>
      </c>
      <c r="Q709" t="s">
        <v>748</v>
      </c>
      <c r="R709" t="s">
        <v>34</v>
      </c>
      <c r="S709" t="s">
        <v>35</v>
      </c>
      <c r="T709" t="s">
        <v>36</v>
      </c>
      <c r="U709" t="s">
        <v>37</v>
      </c>
      <c r="V709">
        <v>27</v>
      </c>
      <c r="W709" t="s">
        <v>38</v>
      </c>
    </row>
    <row r="710" spans="1:23">
      <c r="A710" t="s">
        <v>23</v>
      </c>
      <c r="B710" t="s">
        <v>24</v>
      </c>
      <c r="C710" t="s">
        <v>25</v>
      </c>
      <c r="D710" t="s">
        <v>39</v>
      </c>
      <c r="E710" t="s">
        <v>40</v>
      </c>
      <c r="F710" t="s">
        <v>41</v>
      </c>
      <c r="G710" t="s">
        <v>42</v>
      </c>
      <c r="I710" t="s">
        <v>43</v>
      </c>
      <c r="J710">
        <v>61.937293490000002</v>
      </c>
      <c r="K710">
        <v>5</v>
      </c>
      <c r="L710">
        <v>0.96799999999999997</v>
      </c>
      <c r="M710">
        <v>0</v>
      </c>
      <c r="N710">
        <v>0</v>
      </c>
      <c r="O710">
        <v>0</v>
      </c>
      <c r="P710" t="s">
        <v>747</v>
      </c>
      <c r="Q710" t="s">
        <v>748</v>
      </c>
      <c r="R710" t="s">
        <v>34</v>
      </c>
      <c r="S710" t="s">
        <v>35</v>
      </c>
      <c r="T710" t="s">
        <v>36</v>
      </c>
      <c r="U710" t="s">
        <v>37</v>
      </c>
      <c r="V710">
        <v>27</v>
      </c>
      <c r="W710" t="s">
        <v>38</v>
      </c>
    </row>
    <row r="711" spans="1:23">
      <c r="A711" t="s">
        <v>23</v>
      </c>
      <c r="B711" t="s">
        <v>24</v>
      </c>
      <c r="C711" t="s">
        <v>25</v>
      </c>
      <c r="D711" t="s">
        <v>39</v>
      </c>
      <c r="E711" t="s">
        <v>40</v>
      </c>
      <c r="F711" t="s">
        <v>28</v>
      </c>
      <c r="G711" t="s">
        <v>29</v>
      </c>
      <c r="I711" t="s">
        <v>43</v>
      </c>
      <c r="J711">
        <v>111.97904629999999</v>
      </c>
      <c r="K711">
        <v>12</v>
      </c>
      <c r="L711">
        <v>0.88800000000000001</v>
      </c>
      <c r="M711">
        <v>0</v>
      </c>
      <c r="N711">
        <v>0</v>
      </c>
      <c r="O711">
        <v>0</v>
      </c>
      <c r="P711" t="s">
        <v>747</v>
      </c>
      <c r="Q711" t="s">
        <v>748</v>
      </c>
      <c r="R711" t="s">
        <v>34</v>
      </c>
      <c r="S711" t="s">
        <v>35</v>
      </c>
      <c r="T711" t="s">
        <v>36</v>
      </c>
      <c r="U711" t="s">
        <v>37</v>
      </c>
      <c r="V711">
        <v>27</v>
      </c>
      <c r="W711" t="s">
        <v>38</v>
      </c>
    </row>
    <row r="712" spans="1:23">
      <c r="A712" t="s">
        <v>23</v>
      </c>
      <c r="B712" t="s">
        <v>24</v>
      </c>
      <c r="C712" t="s">
        <v>25</v>
      </c>
      <c r="D712" t="s">
        <v>26</v>
      </c>
      <c r="E712" t="s">
        <v>27</v>
      </c>
      <c r="F712" t="s">
        <v>28</v>
      </c>
      <c r="G712" t="s">
        <v>29</v>
      </c>
      <c r="H712" t="s">
        <v>69</v>
      </c>
      <c r="I712" t="s">
        <v>70</v>
      </c>
      <c r="J712">
        <v>47.241999999999997</v>
      </c>
      <c r="K712">
        <v>1</v>
      </c>
      <c r="L712">
        <v>1</v>
      </c>
      <c r="M712">
        <v>0</v>
      </c>
      <c r="N712">
        <v>0</v>
      </c>
      <c r="O712">
        <v>0</v>
      </c>
      <c r="P712" t="s">
        <v>749</v>
      </c>
      <c r="Q712" t="s">
        <v>750</v>
      </c>
      <c r="R712" t="s">
        <v>158</v>
      </c>
      <c r="S712" t="s">
        <v>159</v>
      </c>
      <c r="T712" t="s">
        <v>36</v>
      </c>
      <c r="U712" t="s">
        <v>37</v>
      </c>
      <c r="V712">
        <v>27</v>
      </c>
      <c r="W712" t="s">
        <v>38</v>
      </c>
    </row>
    <row r="713" spans="1:23">
      <c r="A713" t="s">
        <v>23</v>
      </c>
      <c r="B713" t="s">
        <v>24</v>
      </c>
      <c r="C713" t="s">
        <v>25</v>
      </c>
      <c r="D713" t="s">
        <v>39</v>
      </c>
      <c r="E713" t="s">
        <v>40</v>
      </c>
      <c r="F713" t="s">
        <v>44</v>
      </c>
      <c r="G713" t="s">
        <v>45</v>
      </c>
      <c r="I713" t="s">
        <v>43</v>
      </c>
      <c r="J713">
        <v>0</v>
      </c>
      <c r="K713">
        <v>0</v>
      </c>
      <c r="L713">
        <v>0</v>
      </c>
      <c r="M713">
        <v>0</v>
      </c>
      <c r="N713">
        <v>0</v>
      </c>
      <c r="O713">
        <v>1</v>
      </c>
      <c r="P713" t="s">
        <v>749</v>
      </c>
      <c r="Q713" t="s">
        <v>750</v>
      </c>
      <c r="R713" t="s">
        <v>158</v>
      </c>
      <c r="S713" t="s">
        <v>159</v>
      </c>
      <c r="T713" t="s">
        <v>36</v>
      </c>
      <c r="U713" t="s">
        <v>37</v>
      </c>
      <c r="V713">
        <v>27</v>
      </c>
      <c r="W713" t="s">
        <v>38</v>
      </c>
    </row>
    <row r="714" spans="1:23">
      <c r="A714" t="s">
        <v>23</v>
      </c>
      <c r="B714" t="s">
        <v>24</v>
      </c>
      <c r="C714" t="s">
        <v>25</v>
      </c>
      <c r="D714" t="s">
        <v>46</v>
      </c>
      <c r="E714" t="s">
        <v>47</v>
      </c>
      <c r="F714" t="s">
        <v>48</v>
      </c>
      <c r="G714" t="s">
        <v>47</v>
      </c>
      <c r="I714" t="s">
        <v>43</v>
      </c>
      <c r="J714">
        <v>581.49552349999999</v>
      </c>
      <c r="K714">
        <v>85</v>
      </c>
      <c r="L714">
        <v>0.82399999999999995</v>
      </c>
      <c r="M714">
        <v>0</v>
      </c>
      <c r="N714">
        <v>0</v>
      </c>
      <c r="O714">
        <v>0</v>
      </c>
      <c r="P714" t="s">
        <v>749</v>
      </c>
      <c r="Q714" t="s">
        <v>750</v>
      </c>
      <c r="R714" t="s">
        <v>158</v>
      </c>
      <c r="S714" t="s">
        <v>159</v>
      </c>
      <c r="T714" t="s">
        <v>36</v>
      </c>
      <c r="U714" t="s">
        <v>37</v>
      </c>
      <c r="V714">
        <v>27</v>
      </c>
      <c r="W714" t="s">
        <v>38</v>
      </c>
    </row>
    <row r="715" spans="1:23">
      <c r="A715" t="s">
        <v>23</v>
      </c>
      <c r="B715" t="s">
        <v>24</v>
      </c>
      <c r="C715" t="s">
        <v>25</v>
      </c>
      <c r="D715" t="s">
        <v>39</v>
      </c>
      <c r="E715" t="s">
        <v>40</v>
      </c>
      <c r="F715" t="s">
        <v>41</v>
      </c>
      <c r="G715" t="s">
        <v>42</v>
      </c>
      <c r="I715" t="s">
        <v>43</v>
      </c>
      <c r="J715">
        <v>60.372799790000002</v>
      </c>
      <c r="K715">
        <v>2</v>
      </c>
      <c r="L715">
        <v>0.46800000000000003</v>
      </c>
      <c r="M715">
        <v>0</v>
      </c>
      <c r="N715">
        <v>0</v>
      </c>
      <c r="O715">
        <v>0</v>
      </c>
      <c r="P715" t="s">
        <v>751</v>
      </c>
      <c r="Q715" t="s">
        <v>752</v>
      </c>
      <c r="R715" t="s">
        <v>158</v>
      </c>
      <c r="S715" t="s">
        <v>159</v>
      </c>
      <c r="T715" t="s">
        <v>36</v>
      </c>
      <c r="U715" t="s">
        <v>37</v>
      </c>
      <c r="V715">
        <v>27</v>
      </c>
      <c r="W715" t="s">
        <v>38</v>
      </c>
    </row>
    <row r="716" spans="1:23">
      <c r="A716" t="s">
        <v>23</v>
      </c>
      <c r="B716" t="s">
        <v>24</v>
      </c>
      <c r="C716" t="s">
        <v>25</v>
      </c>
      <c r="D716" t="s">
        <v>39</v>
      </c>
      <c r="E716" t="s">
        <v>40</v>
      </c>
      <c r="F716" t="s">
        <v>28</v>
      </c>
      <c r="G716" t="s">
        <v>29</v>
      </c>
      <c r="I716" t="s">
        <v>43</v>
      </c>
      <c r="J716">
        <v>130.59429040000001</v>
      </c>
      <c r="K716">
        <v>21</v>
      </c>
      <c r="L716">
        <v>0.91300000000000003</v>
      </c>
      <c r="M716">
        <v>0</v>
      </c>
      <c r="N716">
        <v>0</v>
      </c>
      <c r="O716">
        <v>0</v>
      </c>
      <c r="P716" t="s">
        <v>751</v>
      </c>
      <c r="Q716" t="s">
        <v>752</v>
      </c>
      <c r="R716" t="s">
        <v>158</v>
      </c>
      <c r="S716" t="s">
        <v>159</v>
      </c>
      <c r="T716" t="s">
        <v>36</v>
      </c>
      <c r="U716" t="s">
        <v>37</v>
      </c>
      <c r="V716">
        <v>27</v>
      </c>
      <c r="W716" t="s">
        <v>38</v>
      </c>
    </row>
    <row r="717" spans="1:23">
      <c r="A717" t="s">
        <v>23</v>
      </c>
      <c r="B717" t="s">
        <v>24</v>
      </c>
      <c r="C717" t="s">
        <v>25</v>
      </c>
      <c r="D717" t="s">
        <v>26</v>
      </c>
      <c r="E717" t="s">
        <v>27</v>
      </c>
      <c r="F717" t="s">
        <v>28</v>
      </c>
      <c r="G717" t="s">
        <v>29</v>
      </c>
      <c r="H717" t="s">
        <v>447</v>
      </c>
      <c r="I717" t="s">
        <v>448</v>
      </c>
      <c r="J717">
        <v>191.33221019999999</v>
      </c>
      <c r="K717">
        <v>1</v>
      </c>
      <c r="L717">
        <v>1</v>
      </c>
      <c r="M717">
        <v>0</v>
      </c>
      <c r="N717">
        <v>0</v>
      </c>
      <c r="O717">
        <v>0</v>
      </c>
      <c r="P717" t="s">
        <v>753</v>
      </c>
      <c r="Q717" t="s">
        <v>754</v>
      </c>
      <c r="R717" t="s">
        <v>59</v>
      </c>
      <c r="S717" t="s">
        <v>60</v>
      </c>
      <c r="T717" t="s">
        <v>36</v>
      </c>
      <c r="U717" t="s">
        <v>37</v>
      </c>
      <c r="V717">
        <v>27</v>
      </c>
      <c r="W717" t="s">
        <v>38</v>
      </c>
    </row>
    <row r="718" spans="1:23">
      <c r="A718" t="s">
        <v>23</v>
      </c>
      <c r="B718" t="s">
        <v>24</v>
      </c>
      <c r="C718" t="s">
        <v>25</v>
      </c>
      <c r="D718" t="s">
        <v>39</v>
      </c>
      <c r="E718" t="s">
        <v>40</v>
      </c>
      <c r="F718" t="s">
        <v>41</v>
      </c>
      <c r="G718" t="s">
        <v>42</v>
      </c>
      <c r="I718" t="s">
        <v>43</v>
      </c>
      <c r="J718">
        <v>0</v>
      </c>
      <c r="K718">
        <v>0</v>
      </c>
      <c r="L718">
        <v>0</v>
      </c>
      <c r="M718">
        <v>0</v>
      </c>
      <c r="N718">
        <v>0</v>
      </c>
      <c r="O718">
        <v>1</v>
      </c>
      <c r="P718" t="s">
        <v>753</v>
      </c>
      <c r="Q718" t="s">
        <v>754</v>
      </c>
      <c r="R718" t="s">
        <v>59</v>
      </c>
      <c r="S718" t="s">
        <v>60</v>
      </c>
      <c r="T718" t="s">
        <v>36</v>
      </c>
      <c r="U718" t="s">
        <v>37</v>
      </c>
      <c r="V718">
        <v>27</v>
      </c>
      <c r="W718" t="s">
        <v>38</v>
      </c>
    </row>
    <row r="719" spans="1:23">
      <c r="A719" t="s">
        <v>23</v>
      </c>
      <c r="B719" t="s">
        <v>24</v>
      </c>
      <c r="C719" t="s">
        <v>25</v>
      </c>
      <c r="D719" t="s">
        <v>26</v>
      </c>
      <c r="E719" t="s">
        <v>27</v>
      </c>
      <c r="F719" t="s">
        <v>41</v>
      </c>
      <c r="G719" t="s">
        <v>42</v>
      </c>
      <c r="H719" t="s">
        <v>161</v>
      </c>
      <c r="I719" t="s">
        <v>43</v>
      </c>
      <c r="J719">
        <v>36.643765989999999</v>
      </c>
      <c r="K719">
        <v>1</v>
      </c>
      <c r="L719">
        <v>0.81699999999999995</v>
      </c>
      <c r="M719">
        <v>0</v>
      </c>
      <c r="N719">
        <v>0</v>
      </c>
      <c r="O719">
        <v>0</v>
      </c>
      <c r="P719" t="s">
        <v>755</v>
      </c>
      <c r="Q719" t="s">
        <v>756</v>
      </c>
      <c r="R719" t="s">
        <v>90</v>
      </c>
      <c r="S719" t="s">
        <v>91</v>
      </c>
      <c r="T719" t="s">
        <v>36</v>
      </c>
      <c r="U719" t="s">
        <v>37</v>
      </c>
      <c r="V719">
        <v>27</v>
      </c>
      <c r="W719" t="s">
        <v>38</v>
      </c>
    </row>
    <row r="720" spans="1:23">
      <c r="A720" t="s">
        <v>23</v>
      </c>
      <c r="B720" t="s">
        <v>24</v>
      </c>
      <c r="C720" t="s">
        <v>25</v>
      </c>
      <c r="D720" t="s">
        <v>26</v>
      </c>
      <c r="E720" t="s">
        <v>27</v>
      </c>
      <c r="F720" t="s">
        <v>53</v>
      </c>
      <c r="G720" t="s">
        <v>54</v>
      </c>
      <c r="H720" t="s">
        <v>55</v>
      </c>
      <c r="I720" t="s">
        <v>56</v>
      </c>
      <c r="J720">
        <v>351.74776109999999</v>
      </c>
      <c r="K720">
        <v>2</v>
      </c>
      <c r="L720">
        <v>0.94799999999999995</v>
      </c>
      <c r="M720">
        <v>0</v>
      </c>
      <c r="N720">
        <v>0</v>
      </c>
      <c r="O720">
        <v>0</v>
      </c>
      <c r="P720" t="s">
        <v>755</v>
      </c>
      <c r="Q720" t="s">
        <v>756</v>
      </c>
      <c r="R720" t="s">
        <v>90</v>
      </c>
      <c r="S720" t="s">
        <v>91</v>
      </c>
      <c r="T720" t="s">
        <v>36</v>
      </c>
      <c r="U720" t="s">
        <v>37</v>
      </c>
      <c r="V720">
        <v>27</v>
      </c>
      <c r="W720" t="s">
        <v>38</v>
      </c>
    </row>
    <row r="721" spans="1:23">
      <c r="A721" t="s">
        <v>23</v>
      </c>
      <c r="B721" t="s">
        <v>24</v>
      </c>
      <c r="C721" t="s">
        <v>25</v>
      </c>
      <c r="D721" t="s">
        <v>26</v>
      </c>
      <c r="E721" t="s">
        <v>27</v>
      </c>
      <c r="F721" t="s">
        <v>28</v>
      </c>
      <c r="G721" t="s">
        <v>29</v>
      </c>
      <c r="H721" t="s">
        <v>138</v>
      </c>
      <c r="I721" t="s">
        <v>139</v>
      </c>
      <c r="J721">
        <v>86.420542729999994</v>
      </c>
      <c r="K721">
        <v>1</v>
      </c>
      <c r="L721">
        <v>0.86399999999999999</v>
      </c>
      <c r="M721">
        <v>0</v>
      </c>
      <c r="N721">
        <v>0</v>
      </c>
      <c r="O721">
        <v>0</v>
      </c>
      <c r="P721" t="s">
        <v>755</v>
      </c>
      <c r="Q721" t="s">
        <v>756</v>
      </c>
      <c r="R721" t="s">
        <v>90</v>
      </c>
      <c r="S721" t="s">
        <v>91</v>
      </c>
      <c r="T721" t="s">
        <v>36</v>
      </c>
      <c r="U721" t="s">
        <v>37</v>
      </c>
      <c r="V721">
        <v>27</v>
      </c>
      <c r="W721" t="s">
        <v>38</v>
      </c>
    </row>
    <row r="722" spans="1:23">
      <c r="A722" t="s">
        <v>23</v>
      </c>
      <c r="B722" t="s">
        <v>24</v>
      </c>
      <c r="C722" t="s">
        <v>25</v>
      </c>
      <c r="D722" t="s">
        <v>39</v>
      </c>
      <c r="E722" t="s">
        <v>40</v>
      </c>
      <c r="F722" t="s">
        <v>28</v>
      </c>
      <c r="G722" t="s">
        <v>29</v>
      </c>
      <c r="I722" t="s">
        <v>43</v>
      </c>
      <c r="J722">
        <v>133.9049851</v>
      </c>
      <c r="K722">
        <v>22</v>
      </c>
      <c r="L722">
        <v>0.85399999999999998</v>
      </c>
      <c r="M722">
        <v>0</v>
      </c>
      <c r="N722">
        <v>0</v>
      </c>
      <c r="O722">
        <v>0</v>
      </c>
      <c r="P722" t="s">
        <v>755</v>
      </c>
      <c r="Q722" t="s">
        <v>756</v>
      </c>
      <c r="R722" t="s">
        <v>90</v>
      </c>
      <c r="S722" t="s">
        <v>91</v>
      </c>
      <c r="T722" t="s">
        <v>36</v>
      </c>
      <c r="U722" t="s">
        <v>37</v>
      </c>
      <c r="V722">
        <v>27</v>
      </c>
      <c r="W722" t="s">
        <v>38</v>
      </c>
    </row>
    <row r="723" spans="1:23">
      <c r="A723" t="s">
        <v>23</v>
      </c>
      <c r="B723" t="s">
        <v>24</v>
      </c>
      <c r="C723" t="s">
        <v>25</v>
      </c>
      <c r="D723" t="s">
        <v>26</v>
      </c>
      <c r="E723" t="s">
        <v>27</v>
      </c>
      <c r="F723" t="s">
        <v>28</v>
      </c>
      <c r="G723" t="s">
        <v>29</v>
      </c>
      <c r="H723" t="s">
        <v>63</v>
      </c>
      <c r="I723" t="s">
        <v>64</v>
      </c>
      <c r="J723">
        <v>95.944999999999993</v>
      </c>
      <c r="K723">
        <v>1</v>
      </c>
      <c r="L723">
        <v>1</v>
      </c>
      <c r="M723">
        <v>0</v>
      </c>
      <c r="N723">
        <v>0</v>
      </c>
      <c r="O723">
        <v>0</v>
      </c>
      <c r="P723" t="s">
        <v>757</v>
      </c>
      <c r="Q723" t="s">
        <v>758</v>
      </c>
      <c r="R723" t="s">
        <v>84</v>
      </c>
      <c r="S723" t="s">
        <v>85</v>
      </c>
      <c r="T723" t="s">
        <v>36</v>
      </c>
      <c r="U723" t="s">
        <v>37</v>
      </c>
      <c r="V723">
        <v>27</v>
      </c>
      <c r="W723" t="s">
        <v>38</v>
      </c>
    </row>
    <row r="724" spans="1:23">
      <c r="A724" t="s">
        <v>23</v>
      </c>
      <c r="B724" t="s">
        <v>24</v>
      </c>
      <c r="C724" t="s">
        <v>25</v>
      </c>
      <c r="D724" t="s">
        <v>39</v>
      </c>
      <c r="E724" t="s">
        <v>40</v>
      </c>
      <c r="F724" t="s">
        <v>41</v>
      </c>
      <c r="G724" t="s">
        <v>42</v>
      </c>
      <c r="I724" t="s">
        <v>43</v>
      </c>
      <c r="J724">
        <v>0</v>
      </c>
      <c r="K724">
        <v>0</v>
      </c>
      <c r="L724">
        <v>0</v>
      </c>
      <c r="M724">
        <v>0</v>
      </c>
      <c r="N724">
        <v>0</v>
      </c>
      <c r="O724">
        <v>1</v>
      </c>
      <c r="P724" t="s">
        <v>757</v>
      </c>
      <c r="Q724" t="s">
        <v>758</v>
      </c>
      <c r="R724" t="s">
        <v>84</v>
      </c>
      <c r="S724" t="s">
        <v>85</v>
      </c>
      <c r="T724" t="s">
        <v>36</v>
      </c>
      <c r="U724" t="s">
        <v>37</v>
      </c>
      <c r="V724">
        <v>27</v>
      </c>
      <c r="W724" t="s">
        <v>38</v>
      </c>
    </row>
    <row r="725" spans="1:23">
      <c r="A725" t="s">
        <v>23</v>
      </c>
      <c r="B725" t="s">
        <v>24</v>
      </c>
      <c r="C725" t="s">
        <v>25</v>
      </c>
      <c r="D725" t="s">
        <v>26</v>
      </c>
      <c r="E725" t="s">
        <v>27</v>
      </c>
      <c r="F725" t="s">
        <v>53</v>
      </c>
      <c r="G725" t="s">
        <v>54</v>
      </c>
      <c r="H725" t="s">
        <v>106</v>
      </c>
      <c r="I725" t="s">
        <v>107</v>
      </c>
      <c r="J725">
        <v>8.6800580309999997</v>
      </c>
      <c r="K725">
        <v>1</v>
      </c>
      <c r="L725">
        <v>0.93100000000000005</v>
      </c>
      <c r="M725">
        <v>0</v>
      </c>
      <c r="N725">
        <v>0</v>
      </c>
      <c r="O725">
        <v>0</v>
      </c>
      <c r="P725" t="s">
        <v>759</v>
      </c>
      <c r="Q725" t="s">
        <v>760</v>
      </c>
      <c r="R725" t="s">
        <v>51</v>
      </c>
      <c r="S725" t="s">
        <v>52</v>
      </c>
      <c r="T725" t="s">
        <v>36</v>
      </c>
      <c r="U725" t="s">
        <v>37</v>
      </c>
      <c r="V725">
        <v>27</v>
      </c>
      <c r="W725" t="s">
        <v>38</v>
      </c>
    </row>
    <row r="726" spans="1:23">
      <c r="A726" t="s">
        <v>23</v>
      </c>
      <c r="B726" t="s">
        <v>24</v>
      </c>
      <c r="C726" t="s">
        <v>25</v>
      </c>
      <c r="D726" t="s">
        <v>26</v>
      </c>
      <c r="E726" t="s">
        <v>27</v>
      </c>
      <c r="F726" t="s">
        <v>28</v>
      </c>
      <c r="G726" t="s">
        <v>29</v>
      </c>
      <c r="H726" t="s">
        <v>148</v>
      </c>
      <c r="I726" t="s">
        <v>149</v>
      </c>
      <c r="J726">
        <v>34.652666670000002</v>
      </c>
      <c r="K726">
        <v>1</v>
      </c>
      <c r="L726">
        <v>1</v>
      </c>
      <c r="M726">
        <v>0</v>
      </c>
      <c r="N726">
        <v>0</v>
      </c>
      <c r="O726">
        <v>0</v>
      </c>
      <c r="P726" t="s">
        <v>759</v>
      </c>
      <c r="Q726" t="s">
        <v>760</v>
      </c>
      <c r="R726" t="s">
        <v>51</v>
      </c>
      <c r="S726" t="s">
        <v>52</v>
      </c>
      <c r="T726" t="s">
        <v>36</v>
      </c>
      <c r="U726" t="s">
        <v>37</v>
      </c>
      <c r="V726">
        <v>27</v>
      </c>
      <c r="W726" t="s">
        <v>38</v>
      </c>
    </row>
    <row r="727" spans="1:23">
      <c r="A727" t="s">
        <v>23</v>
      </c>
      <c r="B727" t="s">
        <v>24</v>
      </c>
      <c r="C727" t="s">
        <v>25</v>
      </c>
      <c r="D727" t="s">
        <v>39</v>
      </c>
      <c r="E727" t="s">
        <v>40</v>
      </c>
      <c r="F727" t="s">
        <v>28</v>
      </c>
      <c r="G727" t="s">
        <v>29</v>
      </c>
      <c r="I727" t="s">
        <v>43</v>
      </c>
      <c r="J727">
        <v>757.27538249999998</v>
      </c>
      <c r="K727">
        <v>68</v>
      </c>
      <c r="L727">
        <v>0.84299999999999997</v>
      </c>
      <c r="M727">
        <v>0</v>
      </c>
      <c r="N727">
        <v>0</v>
      </c>
      <c r="O727">
        <v>0</v>
      </c>
      <c r="P727" t="s">
        <v>759</v>
      </c>
      <c r="Q727" t="s">
        <v>760</v>
      </c>
      <c r="R727" t="s">
        <v>51</v>
      </c>
      <c r="S727" t="s">
        <v>52</v>
      </c>
      <c r="T727" t="s">
        <v>36</v>
      </c>
      <c r="U727" t="s">
        <v>37</v>
      </c>
      <c r="V727">
        <v>27</v>
      </c>
      <c r="W727" t="s">
        <v>38</v>
      </c>
    </row>
    <row r="728" spans="1:23">
      <c r="A728" t="s">
        <v>23</v>
      </c>
      <c r="B728" t="s">
        <v>24</v>
      </c>
      <c r="C728" t="s">
        <v>25</v>
      </c>
      <c r="D728" t="s">
        <v>39</v>
      </c>
      <c r="E728" t="s">
        <v>40</v>
      </c>
      <c r="F728" t="s">
        <v>44</v>
      </c>
      <c r="G728" t="s">
        <v>45</v>
      </c>
      <c r="I728" t="s">
        <v>43</v>
      </c>
      <c r="J728">
        <v>0</v>
      </c>
      <c r="K728">
        <v>0</v>
      </c>
      <c r="L728">
        <v>0</v>
      </c>
      <c r="M728">
        <v>0</v>
      </c>
      <c r="N728">
        <v>0</v>
      </c>
      <c r="O728">
        <v>1</v>
      </c>
      <c r="P728" t="s">
        <v>761</v>
      </c>
      <c r="Q728" t="s">
        <v>762</v>
      </c>
      <c r="R728" t="s">
        <v>201</v>
      </c>
      <c r="S728" t="s">
        <v>202</v>
      </c>
      <c r="T728" t="s">
        <v>36</v>
      </c>
      <c r="U728" t="s">
        <v>37</v>
      </c>
      <c r="V728">
        <v>27</v>
      </c>
      <c r="W728" t="s">
        <v>38</v>
      </c>
    </row>
    <row r="729" spans="1:23">
      <c r="A729" t="s">
        <v>23</v>
      </c>
      <c r="B729" t="s">
        <v>24</v>
      </c>
      <c r="C729" t="s">
        <v>25</v>
      </c>
      <c r="D729" t="s">
        <v>46</v>
      </c>
      <c r="E729" t="s">
        <v>47</v>
      </c>
      <c r="F729" t="s">
        <v>48</v>
      </c>
      <c r="G729" t="s">
        <v>47</v>
      </c>
      <c r="I729" t="s">
        <v>43</v>
      </c>
      <c r="J729">
        <v>443.49837009999999</v>
      </c>
      <c r="K729">
        <v>68</v>
      </c>
      <c r="L729">
        <v>0.78700000000000003</v>
      </c>
      <c r="M729">
        <v>0</v>
      </c>
      <c r="N729">
        <v>0</v>
      </c>
      <c r="O729">
        <v>0</v>
      </c>
      <c r="P729" t="s">
        <v>761</v>
      </c>
      <c r="Q729" t="s">
        <v>762</v>
      </c>
      <c r="R729" t="s">
        <v>201</v>
      </c>
      <c r="S729" t="s">
        <v>202</v>
      </c>
      <c r="T729" t="s">
        <v>36</v>
      </c>
      <c r="U729" t="s">
        <v>37</v>
      </c>
      <c r="V729">
        <v>27</v>
      </c>
      <c r="W729" t="s">
        <v>38</v>
      </c>
    </row>
    <row r="730" spans="1:23">
      <c r="A730" t="s">
        <v>23</v>
      </c>
      <c r="B730" t="s">
        <v>24</v>
      </c>
      <c r="C730" t="s">
        <v>25</v>
      </c>
      <c r="D730" t="s">
        <v>39</v>
      </c>
      <c r="E730" t="s">
        <v>40</v>
      </c>
      <c r="F730" t="s">
        <v>41</v>
      </c>
      <c r="G730" t="s">
        <v>42</v>
      </c>
      <c r="I730" t="s">
        <v>43</v>
      </c>
      <c r="J730">
        <v>159.0557719</v>
      </c>
      <c r="K730">
        <v>17</v>
      </c>
      <c r="L730">
        <v>0.89600000000000002</v>
      </c>
      <c r="M730">
        <v>0</v>
      </c>
      <c r="N730">
        <v>0</v>
      </c>
      <c r="O730">
        <v>0</v>
      </c>
      <c r="P730" t="s">
        <v>763</v>
      </c>
      <c r="Q730" t="s">
        <v>764</v>
      </c>
      <c r="R730" t="s">
        <v>67</v>
      </c>
      <c r="S730" t="s">
        <v>68</v>
      </c>
      <c r="T730" t="s">
        <v>36</v>
      </c>
      <c r="U730" t="s">
        <v>37</v>
      </c>
      <c r="V730">
        <v>27</v>
      </c>
      <c r="W730" t="s">
        <v>38</v>
      </c>
    </row>
    <row r="731" spans="1:23">
      <c r="A731" t="s">
        <v>23</v>
      </c>
      <c r="B731" t="s">
        <v>24</v>
      </c>
      <c r="C731" t="s">
        <v>25</v>
      </c>
      <c r="D731" t="s">
        <v>39</v>
      </c>
      <c r="E731" t="s">
        <v>40</v>
      </c>
      <c r="F731" t="s">
        <v>28</v>
      </c>
      <c r="G731" t="s">
        <v>29</v>
      </c>
      <c r="I731" t="s">
        <v>43</v>
      </c>
      <c r="J731">
        <v>34.590254059999999</v>
      </c>
      <c r="K731">
        <v>11</v>
      </c>
      <c r="L731">
        <v>0.872</v>
      </c>
      <c r="M731">
        <v>0</v>
      </c>
      <c r="N731">
        <v>0</v>
      </c>
      <c r="O731">
        <v>0</v>
      </c>
      <c r="P731" t="s">
        <v>763</v>
      </c>
      <c r="Q731" t="s">
        <v>764</v>
      </c>
      <c r="R731" t="s">
        <v>67</v>
      </c>
      <c r="S731" t="s">
        <v>68</v>
      </c>
      <c r="T731" t="s">
        <v>36</v>
      </c>
      <c r="U731" t="s">
        <v>37</v>
      </c>
      <c r="V731">
        <v>27</v>
      </c>
      <c r="W731" t="s">
        <v>38</v>
      </c>
    </row>
    <row r="732" spans="1:23">
      <c r="A732" t="s">
        <v>23</v>
      </c>
      <c r="B732" t="s">
        <v>24</v>
      </c>
      <c r="C732" t="s">
        <v>25</v>
      </c>
      <c r="D732" t="s">
        <v>26</v>
      </c>
      <c r="E732" t="s">
        <v>27</v>
      </c>
      <c r="F732" t="s">
        <v>53</v>
      </c>
      <c r="G732" t="s">
        <v>54</v>
      </c>
      <c r="H732" t="s">
        <v>55</v>
      </c>
      <c r="I732" t="s">
        <v>56</v>
      </c>
      <c r="J732">
        <v>48.770620860000001</v>
      </c>
      <c r="K732">
        <v>1</v>
      </c>
      <c r="L732">
        <v>0.91400000000000003</v>
      </c>
      <c r="M732">
        <v>0</v>
      </c>
      <c r="N732">
        <v>0</v>
      </c>
      <c r="O732">
        <v>0</v>
      </c>
      <c r="P732" t="s">
        <v>765</v>
      </c>
      <c r="Q732" t="s">
        <v>766</v>
      </c>
      <c r="R732" t="s">
        <v>120</v>
      </c>
      <c r="S732" t="s">
        <v>121</v>
      </c>
      <c r="T732" t="s">
        <v>36</v>
      </c>
      <c r="U732" t="s">
        <v>37</v>
      </c>
      <c r="V732">
        <v>27</v>
      </c>
      <c r="W732" t="s">
        <v>38</v>
      </c>
    </row>
    <row r="733" spans="1:23">
      <c r="A733" t="s">
        <v>23</v>
      </c>
      <c r="B733" t="s">
        <v>24</v>
      </c>
      <c r="C733" t="s">
        <v>25</v>
      </c>
      <c r="D733" t="s">
        <v>26</v>
      </c>
      <c r="E733" t="s">
        <v>27</v>
      </c>
      <c r="F733" t="s">
        <v>28</v>
      </c>
      <c r="G733" t="s">
        <v>29</v>
      </c>
      <c r="H733" t="s">
        <v>138</v>
      </c>
      <c r="I733" t="s">
        <v>139</v>
      </c>
      <c r="J733">
        <v>115.6785675</v>
      </c>
      <c r="K733">
        <v>1</v>
      </c>
      <c r="L733">
        <v>0.89400000000000002</v>
      </c>
      <c r="M733">
        <v>0</v>
      </c>
      <c r="N733">
        <v>0</v>
      </c>
      <c r="O733">
        <v>0</v>
      </c>
      <c r="P733" t="s">
        <v>765</v>
      </c>
      <c r="Q733" t="s">
        <v>766</v>
      </c>
      <c r="R733" t="s">
        <v>120</v>
      </c>
      <c r="S733" t="s">
        <v>121</v>
      </c>
      <c r="T733" t="s">
        <v>36</v>
      </c>
      <c r="U733" t="s">
        <v>37</v>
      </c>
      <c r="V733">
        <v>27</v>
      </c>
      <c r="W733" t="s">
        <v>38</v>
      </c>
    </row>
    <row r="734" spans="1:23">
      <c r="A734" t="s">
        <v>23</v>
      </c>
      <c r="B734" t="s">
        <v>24</v>
      </c>
      <c r="C734" t="s">
        <v>25</v>
      </c>
      <c r="D734" t="s">
        <v>26</v>
      </c>
      <c r="E734" t="s">
        <v>27</v>
      </c>
      <c r="F734" t="s">
        <v>28</v>
      </c>
      <c r="G734" t="s">
        <v>29</v>
      </c>
      <c r="H734" t="s">
        <v>30</v>
      </c>
      <c r="I734" t="s">
        <v>31</v>
      </c>
      <c r="J734">
        <v>425.1533723</v>
      </c>
      <c r="K734">
        <v>2</v>
      </c>
      <c r="L734">
        <v>0.89800000000000002</v>
      </c>
      <c r="M734">
        <v>0</v>
      </c>
      <c r="N734">
        <v>0</v>
      </c>
      <c r="O734">
        <v>0</v>
      </c>
      <c r="P734" t="s">
        <v>765</v>
      </c>
      <c r="Q734" t="s">
        <v>766</v>
      </c>
      <c r="R734" t="s">
        <v>120</v>
      </c>
      <c r="S734" t="s">
        <v>121</v>
      </c>
      <c r="T734" t="s">
        <v>36</v>
      </c>
      <c r="U734" t="s">
        <v>37</v>
      </c>
      <c r="V734">
        <v>27</v>
      </c>
      <c r="W734" t="s">
        <v>38</v>
      </c>
    </row>
    <row r="735" spans="1:23">
      <c r="A735" t="s">
        <v>23</v>
      </c>
      <c r="B735" t="s">
        <v>24</v>
      </c>
      <c r="C735" t="s">
        <v>25</v>
      </c>
      <c r="D735" t="s">
        <v>39</v>
      </c>
      <c r="E735" t="s">
        <v>40</v>
      </c>
      <c r="F735" t="s">
        <v>41</v>
      </c>
      <c r="G735" t="s">
        <v>42</v>
      </c>
      <c r="I735" t="s">
        <v>43</v>
      </c>
      <c r="J735">
        <v>82.466816359999996</v>
      </c>
      <c r="K735">
        <v>7</v>
      </c>
      <c r="L735">
        <v>0.91100000000000003</v>
      </c>
      <c r="M735">
        <v>0</v>
      </c>
      <c r="N735">
        <v>0</v>
      </c>
      <c r="O735">
        <v>0</v>
      </c>
      <c r="P735" t="s">
        <v>765</v>
      </c>
      <c r="Q735" t="s">
        <v>766</v>
      </c>
      <c r="R735" t="s">
        <v>120</v>
      </c>
      <c r="S735" t="s">
        <v>121</v>
      </c>
      <c r="T735" t="s">
        <v>36</v>
      </c>
      <c r="U735" t="s">
        <v>37</v>
      </c>
      <c r="V735">
        <v>27</v>
      </c>
      <c r="W735" t="s">
        <v>38</v>
      </c>
    </row>
    <row r="736" spans="1:23">
      <c r="A736" t="s">
        <v>23</v>
      </c>
      <c r="B736" t="s">
        <v>24</v>
      </c>
      <c r="C736" t="s">
        <v>25</v>
      </c>
      <c r="D736" t="s">
        <v>39</v>
      </c>
      <c r="E736" t="s">
        <v>40</v>
      </c>
      <c r="F736" t="s">
        <v>53</v>
      </c>
      <c r="G736" t="s">
        <v>54</v>
      </c>
      <c r="I736" t="s">
        <v>43</v>
      </c>
      <c r="J736">
        <v>125.285712</v>
      </c>
      <c r="K736">
        <v>6</v>
      </c>
      <c r="L736">
        <v>0.91900000000000004</v>
      </c>
      <c r="M736">
        <v>0</v>
      </c>
      <c r="N736">
        <v>0</v>
      </c>
      <c r="O736">
        <v>0</v>
      </c>
      <c r="P736" t="s">
        <v>765</v>
      </c>
      <c r="Q736" t="s">
        <v>766</v>
      </c>
      <c r="R736" t="s">
        <v>120</v>
      </c>
      <c r="S736" t="s">
        <v>121</v>
      </c>
      <c r="T736" t="s">
        <v>36</v>
      </c>
      <c r="U736" t="s">
        <v>37</v>
      </c>
      <c r="V736">
        <v>27</v>
      </c>
      <c r="W736" t="s">
        <v>38</v>
      </c>
    </row>
    <row r="737" spans="1:23">
      <c r="A737" t="s">
        <v>23</v>
      </c>
      <c r="B737" t="s">
        <v>24</v>
      </c>
      <c r="C737" t="s">
        <v>25</v>
      </c>
      <c r="D737" t="s">
        <v>26</v>
      </c>
      <c r="E737" t="s">
        <v>27</v>
      </c>
      <c r="F737" t="s">
        <v>53</v>
      </c>
      <c r="G737" t="s">
        <v>54</v>
      </c>
      <c r="H737" t="s">
        <v>36</v>
      </c>
      <c r="I737" t="s">
        <v>767</v>
      </c>
      <c r="J737">
        <v>7445.7211669999997</v>
      </c>
      <c r="K737">
        <v>1</v>
      </c>
      <c r="L737">
        <v>1</v>
      </c>
      <c r="M737">
        <v>0</v>
      </c>
      <c r="N737">
        <v>0</v>
      </c>
      <c r="O737">
        <v>0</v>
      </c>
      <c r="P737" t="s">
        <v>768</v>
      </c>
      <c r="Q737" t="s">
        <v>769</v>
      </c>
      <c r="R737" t="s">
        <v>59</v>
      </c>
      <c r="S737" t="s">
        <v>60</v>
      </c>
      <c r="T737" t="s">
        <v>36</v>
      </c>
      <c r="U737" t="s">
        <v>37</v>
      </c>
      <c r="V737">
        <v>27</v>
      </c>
      <c r="W737" t="s">
        <v>38</v>
      </c>
    </row>
    <row r="738" spans="1:23">
      <c r="A738" t="s">
        <v>23</v>
      </c>
      <c r="B738" t="s">
        <v>24</v>
      </c>
      <c r="C738" t="s">
        <v>25</v>
      </c>
      <c r="D738" t="s">
        <v>26</v>
      </c>
      <c r="E738" t="s">
        <v>27</v>
      </c>
      <c r="F738" t="s">
        <v>53</v>
      </c>
      <c r="G738" t="s">
        <v>54</v>
      </c>
      <c r="H738" t="s">
        <v>128</v>
      </c>
      <c r="I738" t="s">
        <v>129</v>
      </c>
      <c r="J738">
        <v>88.858652250000006</v>
      </c>
      <c r="K738">
        <v>2</v>
      </c>
      <c r="L738">
        <v>0.88600000000000001</v>
      </c>
      <c r="M738">
        <v>0</v>
      </c>
      <c r="N738">
        <v>0</v>
      </c>
      <c r="O738">
        <v>0</v>
      </c>
      <c r="P738" t="s">
        <v>768</v>
      </c>
      <c r="Q738" t="s">
        <v>769</v>
      </c>
      <c r="R738" t="s">
        <v>59</v>
      </c>
      <c r="S738" t="s">
        <v>60</v>
      </c>
      <c r="T738" t="s">
        <v>36</v>
      </c>
      <c r="U738" t="s">
        <v>37</v>
      </c>
      <c r="V738">
        <v>27</v>
      </c>
      <c r="W738" t="s">
        <v>38</v>
      </c>
    </row>
    <row r="739" spans="1:23">
      <c r="A739" t="s">
        <v>23</v>
      </c>
      <c r="B739" t="s">
        <v>24</v>
      </c>
      <c r="C739" t="s">
        <v>25</v>
      </c>
      <c r="D739" t="s">
        <v>26</v>
      </c>
      <c r="E739" t="s">
        <v>27</v>
      </c>
      <c r="F739" t="s">
        <v>53</v>
      </c>
      <c r="G739" t="s">
        <v>54</v>
      </c>
      <c r="H739" t="s">
        <v>106</v>
      </c>
      <c r="I739" t="s">
        <v>107</v>
      </c>
      <c r="J739">
        <v>399.93003438</v>
      </c>
      <c r="K739">
        <v>7</v>
      </c>
      <c r="L739">
        <v>0.97599999999999998</v>
      </c>
      <c r="M739">
        <v>0</v>
      </c>
      <c r="N739">
        <v>0</v>
      </c>
      <c r="O739">
        <v>0</v>
      </c>
      <c r="P739" t="s">
        <v>768</v>
      </c>
      <c r="Q739" t="s">
        <v>769</v>
      </c>
      <c r="R739" t="s">
        <v>59</v>
      </c>
      <c r="S739" t="s">
        <v>60</v>
      </c>
      <c r="T739" t="s">
        <v>36</v>
      </c>
      <c r="U739" t="s">
        <v>37</v>
      </c>
      <c r="V739">
        <v>27</v>
      </c>
      <c r="W739" t="s">
        <v>38</v>
      </c>
    </row>
    <row r="740" spans="1:23">
      <c r="A740" t="s">
        <v>23</v>
      </c>
      <c r="B740" t="s">
        <v>24</v>
      </c>
      <c r="C740" t="s">
        <v>25</v>
      </c>
      <c r="D740" t="s">
        <v>26</v>
      </c>
      <c r="E740" t="s">
        <v>27</v>
      </c>
      <c r="F740" t="s">
        <v>28</v>
      </c>
      <c r="G740" t="s">
        <v>29</v>
      </c>
      <c r="H740" t="s">
        <v>61</v>
      </c>
      <c r="I740" t="s">
        <v>62</v>
      </c>
      <c r="J740">
        <v>29.349466320000001</v>
      </c>
      <c r="K740">
        <v>1</v>
      </c>
      <c r="L740">
        <v>0.88800000000000001</v>
      </c>
      <c r="M740">
        <v>0</v>
      </c>
      <c r="N740">
        <v>0</v>
      </c>
      <c r="O740">
        <v>0</v>
      </c>
      <c r="P740" t="s">
        <v>768</v>
      </c>
      <c r="Q740" t="s">
        <v>769</v>
      </c>
      <c r="R740" t="s">
        <v>59</v>
      </c>
      <c r="S740" t="s">
        <v>60</v>
      </c>
      <c r="T740" t="s">
        <v>36</v>
      </c>
      <c r="U740" t="s">
        <v>37</v>
      </c>
      <c r="V740">
        <v>27</v>
      </c>
      <c r="W740" t="s">
        <v>38</v>
      </c>
    </row>
    <row r="741" spans="1:23">
      <c r="A741" t="s">
        <v>23</v>
      </c>
      <c r="B741" t="s">
        <v>24</v>
      </c>
      <c r="C741" t="s">
        <v>25</v>
      </c>
      <c r="D741" t="s">
        <v>26</v>
      </c>
      <c r="E741" t="s">
        <v>27</v>
      </c>
      <c r="F741" t="s">
        <v>28</v>
      </c>
      <c r="G741" t="s">
        <v>29</v>
      </c>
      <c r="H741" t="s">
        <v>69</v>
      </c>
      <c r="I741" t="s">
        <v>70</v>
      </c>
      <c r="J741">
        <v>189.37859184000001</v>
      </c>
      <c r="K741">
        <v>3</v>
      </c>
      <c r="L741">
        <v>0.999</v>
      </c>
      <c r="M741">
        <v>0</v>
      </c>
      <c r="N741">
        <v>0</v>
      </c>
      <c r="O741">
        <v>0</v>
      </c>
      <c r="P741" t="s">
        <v>768</v>
      </c>
      <c r="Q741" t="s">
        <v>769</v>
      </c>
      <c r="R741" t="s">
        <v>59</v>
      </c>
      <c r="S741" t="s">
        <v>60</v>
      </c>
      <c r="T741" t="s">
        <v>36</v>
      </c>
      <c r="U741" t="s">
        <v>37</v>
      </c>
      <c r="V741">
        <v>27</v>
      </c>
      <c r="W741" t="s">
        <v>38</v>
      </c>
    </row>
    <row r="742" spans="1:23">
      <c r="A742" t="s">
        <v>23</v>
      </c>
      <c r="B742" t="s">
        <v>24</v>
      </c>
      <c r="C742" t="s">
        <v>25</v>
      </c>
      <c r="D742" t="s">
        <v>26</v>
      </c>
      <c r="E742" t="s">
        <v>27</v>
      </c>
      <c r="F742" t="s">
        <v>28</v>
      </c>
      <c r="G742" t="s">
        <v>29</v>
      </c>
      <c r="H742" t="s">
        <v>189</v>
      </c>
      <c r="I742" t="s">
        <v>190</v>
      </c>
      <c r="J742">
        <v>64.798168390000001</v>
      </c>
      <c r="K742">
        <v>1</v>
      </c>
      <c r="L742">
        <v>0.91200000000000003</v>
      </c>
      <c r="M742">
        <v>0</v>
      </c>
      <c r="N742">
        <v>0</v>
      </c>
      <c r="O742">
        <v>0</v>
      </c>
      <c r="P742" t="s">
        <v>768</v>
      </c>
      <c r="Q742" t="s">
        <v>769</v>
      </c>
      <c r="R742" t="s">
        <v>59</v>
      </c>
      <c r="S742" t="s">
        <v>60</v>
      </c>
      <c r="T742" t="s">
        <v>36</v>
      </c>
      <c r="U742" t="s">
        <v>37</v>
      </c>
      <c r="V742">
        <v>27</v>
      </c>
      <c r="W742" t="s">
        <v>38</v>
      </c>
    </row>
    <row r="743" spans="1:23">
      <c r="A743" t="s">
        <v>23</v>
      </c>
      <c r="B743" t="s">
        <v>24</v>
      </c>
      <c r="C743" t="s">
        <v>25</v>
      </c>
      <c r="D743" t="s">
        <v>26</v>
      </c>
      <c r="E743" t="s">
        <v>27</v>
      </c>
      <c r="F743" t="s">
        <v>28</v>
      </c>
      <c r="G743" t="s">
        <v>29</v>
      </c>
      <c r="H743" t="s">
        <v>148</v>
      </c>
      <c r="I743" t="s">
        <v>149</v>
      </c>
      <c r="J743">
        <v>658.34874830000001</v>
      </c>
      <c r="K743">
        <v>2</v>
      </c>
      <c r="L743">
        <v>0.97399999999999998</v>
      </c>
      <c r="M743">
        <v>0</v>
      </c>
      <c r="N743">
        <v>0</v>
      </c>
      <c r="O743">
        <v>0</v>
      </c>
      <c r="P743" t="s">
        <v>768</v>
      </c>
      <c r="Q743" t="s">
        <v>769</v>
      </c>
      <c r="R743" t="s">
        <v>59</v>
      </c>
      <c r="S743" t="s">
        <v>60</v>
      </c>
      <c r="T743" t="s">
        <v>36</v>
      </c>
      <c r="U743" t="s">
        <v>37</v>
      </c>
      <c r="V743">
        <v>27</v>
      </c>
      <c r="W743" t="s">
        <v>38</v>
      </c>
    </row>
    <row r="744" spans="1:23">
      <c r="A744" t="s">
        <v>23</v>
      </c>
      <c r="B744" t="s">
        <v>24</v>
      </c>
      <c r="C744" t="s">
        <v>25</v>
      </c>
      <c r="D744" t="s">
        <v>26</v>
      </c>
      <c r="E744" t="s">
        <v>27</v>
      </c>
      <c r="F744" t="s">
        <v>28</v>
      </c>
      <c r="G744" t="s">
        <v>29</v>
      </c>
      <c r="H744" t="s">
        <v>152</v>
      </c>
      <c r="I744" t="s">
        <v>153</v>
      </c>
      <c r="J744">
        <v>5388.8549406000002</v>
      </c>
      <c r="K744">
        <v>8</v>
      </c>
      <c r="L744">
        <v>0.98799999999999999</v>
      </c>
      <c r="M744">
        <v>0</v>
      </c>
      <c r="N744">
        <v>0</v>
      </c>
      <c r="O744">
        <v>0</v>
      </c>
      <c r="P744" t="s">
        <v>768</v>
      </c>
      <c r="Q744" t="s">
        <v>769</v>
      </c>
      <c r="R744" t="s">
        <v>59</v>
      </c>
      <c r="S744" t="s">
        <v>60</v>
      </c>
      <c r="T744" t="s">
        <v>36</v>
      </c>
      <c r="U744" t="s">
        <v>37</v>
      </c>
      <c r="V744">
        <v>27</v>
      </c>
      <c r="W744" t="s">
        <v>38</v>
      </c>
    </row>
    <row r="745" spans="1:23">
      <c r="A745" t="s">
        <v>23</v>
      </c>
      <c r="B745" t="s">
        <v>24</v>
      </c>
      <c r="C745" t="s">
        <v>25</v>
      </c>
      <c r="D745" t="s">
        <v>26</v>
      </c>
      <c r="E745" t="s">
        <v>27</v>
      </c>
      <c r="F745" t="s">
        <v>28</v>
      </c>
      <c r="G745" t="s">
        <v>29</v>
      </c>
      <c r="H745" t="s">
        <v>193</v>
      </c>
      <c r="I745" t="s">
        <v>194</v>
      </c>
      <c r="J745">
        <v>205.14157270999999</v>
      </c>
      <c r="K745">
        <v>4</v>
      </c>
      <c r="L745">
        <v>0.89400000000000002</v>
      </c>
      <c r="M745">
        <v>0</v>
      </c>
      <c r="N745">
        <v>0</v>
      </c>
      <c r="O745">
        <v>0</v>
      </c>
      <c r="P745" t="s">
        <v>768</v>
      </c>
      <c r="Q745" t="s">
        <v>769</v>
      </c>
      <c r="R745" t="s">
        <v>59</v>
      </c>
      <c r="S745" t="s">
        <v>60</v>
      </c>
      <c r="T745" t="s">
        <v>36</v>
      </c>
      <c r="U745" t="s">
        <v>37</v>
      </c>
      <c r="V745">
        <v>27</v>
      </c>
      <c r="W745" t="s">
        <v>38</v>
      </c>
    </row>
    <row r="746" spans="1:23">
      <c r="A746" t="s">
        <v>23</v>
      </c>
      <c r="B746" t="s">
        <v>24</v>
      </c>
      <c r="C746" t="s">
        <v>25</v>
      </c>
      <c r="D746" t="s">
        <v>26</v>
      </c>
      <c r="E746" t="s">
        <v>27</v>
      </c>
      <c r="F746" t="s">
        <v>28</v>
      </c>
      <c r="G746" t="s">
        <v>29</v>
      </c>
      <c r="H746" t="s">
        <v>63</v>
      </c>
      <c r="I746" t="s">
        <v>64</v>
      </c>
      <c r="J746">
        <v>107.32438327</v>
      </c>
      <c r="K746">
        <v>2</v>
      </c>
      <c r="L746">
        <v>0.88500000000000001</v>
      </c>
      <c r="M746">
        <v>0</v>
      </c>
      <c r="N746">
        <v>0</v>
      </c>
      <c r="O746">
        <v>0</v>
      </c>
      <c r="P746" t="s">
        <v>768</v>
      </c>
      <c r="Q746" t="s">
        <v>769</v>
      </c>
      <c r="R746" t="s">
        <v>59</v>
      </c>
      <c r="S746" t="s">
        <v>60</v>
      </c>
      <c r="T746" t="s">
        <v>36</v>
      </c>
      <c r="U746" t="s">
        <v>37</v>
      </c>
      <c r="V746">
        <v>27</v>
      </c>
      <c r="W746" t="s">
        <v>38</v>
      </c>
    </row>
    <row r="747" spans="1:23">
      <c r="A747" t="s">
        <v>23</v>
      </c>
      <c r="B747" t="s">
        <v>24</v>
      </c>
      <c r="C747" t="s">
        <v>25</v>
      </c>
      <c r="D747" t="s">
        <v>26</v>
      </c>
      <c r="E747" t="s">
        <v>27</v>
      </c>
      <c r="F747" t="s">
        <v>28</v>
      </c>
      <c r="G747" t="s">
        <v>29</v>
      </c>
      <c r="H747" t="s">
        <v>241</v>
      </c>
      <c r="I747" t="s">
        <v>242</v>
      </c>
      <c r="J747">
        <v>175.50246067</v>
      </c>
      <c r="K747">
        <v>3</v>
      </c>
      <c r="L747">
        <v>0.91100000000000003</v>
      </c>
      <c r="M747">
        <v>0</v>
      </c>
      <c r="N747">
        <v>0</v>
      </c>
      <c r="O747">
        <v>0</v>
      </c>
      <c r="P747" t="s">
        <v>768</v>
      </c>
      <c r="Q747" t="s">
        <v>769</v>
      </c>
      <c r="R747" t="s">
        <v>59</v>
      </c>
      <c r="S747" t="s">
        <v>60</v>
      </c>
      <c r="T747" t="s">
        <v>36</v>
      </c>
      <c r="U747" t="s">
        <v>37</v>
      </c>
      <c r="V747">
        <v>27</v>
      </c>
      <c r="W747" t="s">
        <v>38</v>
      </c>
    </row>
    <row r="748" spans="1:23">
      <c r="A748" t="s">
        <v>23</v>
      </c>
      <c r="B748" t="s">
        <v>24</v>
      </c>
      <c r="C748" t="s">
        <v>25</v>
      </c>
      <c r="D748" t="s">
        <v>26</v>
      </c>
      <c r="E748" t="s">
        <v>27</v>
      </c>
      <c r="F748" t="s">
        <v>28</v>
      </c>
      <c r="G748" t="s">
        <v>29</v>
      </c>
      <c r="H748" t="s">
        <v>739</v>
      </c>
      <c r="I748" t="s">
        <v>740</v>
      </c>
      <c r="J748">
        <v>19.690337289999999</v>
      </c>
      <c r="K748">
        <v>1</v>
      </c>
      <c r="L748">
        <v>0.93100000000000005</v>
      </c>
      <c r="M748">
        <v>0</v>
      </c>
      <c r="N748">
        <v>0</v>
      </c>
      <c r="O748">
        <v>0</v>
      </c>
      <c r="P748" t="s">
        <v>768</v>
      </c>
      <c r="Q748" t="s">
        <v>769</v>
      </c>
      <c r="R748" t="s">
        <v>59</v>
      </c>
      <c r="S748" t="s">
        <v>60</v>
      </c>
      <c r="T748" t="s">
        <v>36</v>
      </c>
      <c r="U748" t="s">
        <v>37</v>
      </c>
      <c r="V748">
        <v>27</v>
      </c>
      <c r="W748" t="s">
        <v>38</v>
      </c>
    </row>
    <row r="749" spans="1:23">
      <c r="A749" t="s">
        <v>23</v>
      </c>
      <c r="B749" t="s">
        <v>24</v>
      </c>
      <c r="C749" t="s">
        <v>25</v>
      </c>
      <c r="D749" t="s">
        <v>46</v>
      </c>
      <c r="E749" t="s">
        <v>47</v>
      </c>
      <c r="F749" t="s">
        <v>48</v>
      </c>
      <c r="G749" t="s">
        <v>47</v>
      </c>
      <c r="I749" t="s">
        <v>43</v>
      </c>
      <c r="J749">
        <v>20377.451966199998</v>
      </c>
      <c r="K749">
        <v>4853</v>
      </c>
      <c r="L749">
        <v>0.83099999999999996</v>
      </c>
      <c r="M749">
        <v>1.9696377650000001</v>
      </c>
      <c r="N749">
        <v>4.2500000000000003E-3</v>
      </c>
      <c r="O749">
        <v>0</v>
      </c>
      <c r="P749" t="s">
        <v>768</v>
      </c>
      <c r="Q749" t="s">
        <v>769</v>
      </c>
      <c r="R749" t="s">
        <v>59</v>
      </c>
      <c r="S749" t="s">
        <v>60</v>
      </c>
      <c r="T749" t="s">
        <v>36</v>
      </c>
      <c r="U749" t="s">
        <v>37</v>
      </c>
      <c r="V749">
        <v>27</v>
      </c>
      <c r="W749" t="s">
        <v>38</v>
      </c>
    </row>
    <row r="750" spans="1:23">
      <c r="A750" t="s">
        <v>23</v>
      </c>
      <c r="B750" t="s">
        <v>24</v>
      </c>
      <c r="C750" t="s">
        <v>25</v>
      </c>
      <c r="D750" t="s">
        <v>39</v>
      </c>
      <c r="E750" t="s">
        <v>40</v>
      </c>
      <c r="F750" t="s">
        <v>44</v>
      </c>
      <c r="G750" t="s">
        <v>45</v>
      </c>
      <c r="I750" t="s">
        <v>43</v>
      </c>
      <c r="J750">
        <v>0</v>
      </c>
      <c r="K750">
        <v>0</v>
      </c>
      <c r="L750">
        <v>0</v>
      </c>
      <c r="M750">
        <v>0</v>
      </c>
      <c r="N750">
        <v>0</v>
      </c>
      <c r="O750">
        <v>1</v>
      </c>
      <c r="P750" t="s">
        <v>770</v>
      </c>
      <c r="Q750" t="s">
        <v>771</v>
      </c>
      <c r="R750" t="s">
        <v>146</v>
      </c>
      <c r="S750" t="s">
        <v>147</v>
      </c>
      <c r="T750" t="s">
        <v>36</v>
      </c>
      <c r="U750" t="s">
        <v>37</v>
      </c>
      <c r="V750">
        <v>27</v>
      </c>
      <c r="W750" t="s">
        <v>38</v>
      </c>
    </row>
    <row r="751" spans="1:23">
      <c r="A751" t="s">
        <v>23</v>
      </c>
      <c r="B751" t="s">
        <v>24</v>
      </c>
      <c r="C751" t="s">
        <v>25</v>
      </c>
      <c r="D751" t="s">
        <v>26</v>
      </c>
      <c r="E751" t="s">
        <v>27</v>
      </c>
      <c r="F751" t="s">
        <v>28</v>
      </c>
      <c r="G751" t="s">
        <v>29</v>
      </c>
      <c r="H751" t="s">
        <v>110</v>
      </c>
      <c r="I751" t="s">
        <v>111</v>
      </c>
      <c r="J751">
        <v>99.615895769999995</v>
      </c>
      <c r="K751">
        <v>1</v>
      </c>
      <c r="L751">
        <v>0.92200000000000004</v>
      </c>
      <c r="M751">
        <v>0</v>
      </c>
      <c r="N751">
        <v>0</v>
      </c>
      <c r="O751">
        <v>0</v>
      </c>
      <c r="P751" t="s">
        <v>772</v>
      </c>
      <c r="Q751" t="s">
        <v>773</v>
      </c>
      <c r="R751" t="s">
        <v>84</v>
      </c>
      <c r="S751" t="s">
        <v>85</v>
      </c>
      <c r="T751" t="s">
        <v>36</v>
      </c>
      <c r="U751" t="s">
        <v>37</v>
      </c>
      <c r="V751">
        <v>27</v>
      </c>
      <c r="W751" t="s">
        <v>38</v>
      </c>
    </row>
    <row r="752" spans="1:23">
      <c r="A752" t="s">
        <v>23</v>
      </c>
      <c r="B752" t="s">
        <v>24</v>
      </c>
      <c r="C752" t="s">
        <v>25</v>
      </c>
      <c r="D752" t="s">
        <v>46</v>
      </c>
      <c r="E752" t="s">
        <v>47</v>
      </c>
      <c r="F752" t="s">
        <v>48</v>
      </c>
      <c r="G752" t="s">
        <v>47</v>
      </c>
      <c r="I752" t="s">
        <v>43</v>
      </c>
      <c r="J752">
        <v>506.7809254</v>
      </c>
      <c r="K752">
        <v>91</v>
      </c>
      <c r="L752">
        <v>0.78600000000000003</v>
      </c>
      <c r="M752">
        <v>0</v>
      </c>
      <c r="N752">
        <v>0</v>
      </c>
      <c r="O752">
        <v>0</v>
      </c>
      <c r="P752" t="s">
        <v>772</v>
      </c>
      <c r="Q752" t="s">
        <v>773</v>
      </c>
      <c r="R752" t="s">
        <v>84</v>
      </c>
      <c r="S752" t="s">
        <v>85</v>
      </c>
      <c r="T752" t="s">
        <v>36</v>
      </c>
      <c r="U752" t="s">
        <v>37</v>
      </c>
      <c r="V752">
        <v>27</v>
      </c>
      <c r="W752" t="s">
        <v>38</v>
      </c>
    </row>
    <row r="753" spans="1:23">
      <c r="A753" t="s">
        <v>23</v>
      </c>
      <c r="B753" t="s">
        <v>24</v>
      </c>
      <c r="C753" t="s">
        <v>25</v>
      </c>
      <c r="D753" t="s">
        <v>26</v>
      </c>
      <c r="E753" t="s">
        <v>27</v>
      </c>
      <c r="F753" t="s">
        <v>28</v>
      </c>
      <c r="G753" t="s">
        <v>29</v>
      </c>
      <c r="H753" t="s">
        <v>61</v>
      </c>
      <c r="I753" t="s">
        <v>62</v>
      </c>
      <c r="J753">
        <v>6.2296246389999999</v>
      </c>
      <c r="K753">
        <v>1</v>
      </c>
      <c r="L753">
        <v>0</v>
      </c>
      <c r="M753">
        <v>0</v>
      </c>
      <c r="N753">
        <v>0</v>
      </c>
      <c r="O753">
        <v>0</v>
      </c>
      <c r="P753" t="s">
        <v>774</v>
      </c>
      <c r="Q753" t="s">
        <v>775</v>
      </c>
      <c r="R753" t="s">
        <v>120</v>
      </c>
      <c r="S753" t="s">
        <v>121</v>
      </c>
      <c r="T753" t="s">
        <v>36</v>
      </c>
      <c r="U753" t="s">
        <v>37</v>
      </c>
      <c r="V753">
        <v>27</v>
      </c>
      <c r="W753" t="s">
        <v>38</v>
      </c>
    </row>
    <row r="754" spans="1:23">
      <c r="A754" t="s">
        <v>23</v>
      </c>
      <c r="B754" t="s">
        <v>24</v>
      </c>
      <c r="C754" t="s">
        <v>25</v>
      </c>
      <c r="D754" t="s">
        <v>39</v>
      </c>
      <c r="E754" t="s">
        <v>40</v>
      </c>
      <c r="F754" t="s">
        <v>28</v>
      </c>
      <c r="G754" t="s">
        <v>29</v>
      </c>
      <c r="I754" t="s">
        <v>43</v>
      </c>
      <c r="J754">
        <v>0</v>
      </c>
      <c r="K754">
        <v>0</v>
      </c>
      <c r="L754">
        <v>0</v>
      </c>
      <c r="M754">
        <v>0</v>
      </c>
      <c r="N754">
        <v>0</v>
      </c>
      <c r="O754">
        <v>1</v>
      </c>
      <c r="P754" t="s">
        <v>776</v>
      </c>
      <c r="Q754" t="s">
        <v>777</v>
      </c>
      <c r="R754" t="s">
        <v>201</v>
      </c>
      <c r="S754" t="s">
        <v>202</v>
      </c>
      <c r="T754" t="s">
        <v>36</v>
      </c>
      <c r="U754" t="s">
        <v>37</v>
      </c>
      <c r="V754">
        <v>27</v>
      </c>
      <c r="W754" t="s">
        <v>38</v>
      </c>
    </row>
    <row r="755" spans="1:23">
      <c r="A755" t="s">
        <v>23</v>
      </c>
      <c r="B755" t="s">
        <v>24</v>
      </c>
      <c r="C755" t="s">
        <v>25</v>
      </c>
      <c r="D755" t="s">
        <v>46</v>
      </c>
      <c r="E755" t="s">
        <v>47</v>
      </c>
      <c r="F755" t="s">
        <v>48</v>
      </c>
      <c r="G755" t="s">
        <v>47</v>
      </c>
      <c r="I755" t="s">
        <v>43</v>
      </c>
      <c r="J755">
        <v>335.06758459999998</v>
      </c>
      <c r="K755">
        <v>38</v>
      </c>
      <c r="L755">
        <v>0.70499999999999996</v>
      </c>
      <c r="M755">
        <v>0</v>
      </c>
      <c r="N755">
        <v>0</v>
      </c>
      <c r="O755">
        <v>0</v>
      </c>
      <c r="P755" t="s">
        <v>776</v>
      </c>
      <c r="Q755" t="s">
        <v>777</v>
      </c>
      <c r="R755" t="s">
        <v>201</v>
      </c>
      <c r="S755" t="s">
        <v>202</v>
      </c>
      <c r="T755" t="s">
        <v>36</v>
      </c>
      <c r="U755" t="s">
        <v>37</v>
      </c>
      <c r="V755">
        <v>27</v>
      </c>
      <c r="W755" t="s">
        <v>38</v>
      </c>
    </row>
    <row r="756" spans="1:23">
      <c r="A756" t="s">
        <v>23</v>
      </c>
      <c r="B756" t="s">
        <v>24</v>
      </c>
      <c r="C756" t="s">
        <v>25</v>
      </c>
      <c r="D756" t="s">
        <v>26</v>
      </c>
      <c r="E756" t="s">
        <v>27</v>
      </c>
      <c r="F756" t="s">
        <v>28</v>
      </c>
      <c r="G756" t="s">
        <v>29</v>
      </c>
      <c r="H756" t="s">
        <v>86</v>
      </c>
      <c r="I756" t="s">
        <v>87</v>
      </c>
      <c r="J756">
        <v>2.6829999999999998</v>
      </c>
      <c r="K756">
        <v>1</v>
      </c>
      <c r="L756">
        <v>1</v>
      </c>
      <c r="M756">
        <v>0</v>
      </c>
      <c r="N756">
        <v>0</v>
      </c>
      <c r="O756">
        <v>0</v>
      </c>
      <c r="P756" t="s">
        <v>778</v>
      </c>
      <c r="Q756" t="s">
        <v>779</v>
      </c>
      <c r="R756" t="s">
        <v>297</v>
      </c>
      <c r="S756" t="s">
        <v>298</v>
      </c>
      <c r="T756" t="s">
        <v>36</v>
      </c>
      <c r="U756" t="s">
        <v>37</v>
      </c>
      <c r="V756">
        <v>27</v>
      </c>
      <c r="W756" t="s">
        <v>38</v>
      </c>
    </row>
    <row r="757" spans="1:23">
      <c r="A757" t="s">
        <v>23</v>
      </c>
      <c r="B757" t="s">
        <v>24</v>
      </c>
      <c r="C757" t="s">
        <v>25</v>
      </c>
      <c r="D757" t="s">
        <v>46</v>
      </c>
      <c r="E757" t="s">
        <v>47</v>
      </c>
      <c r="F757" t="s">
        <v>48</v>
      </c>
      <c r="G757" t="s">
        <v>47</v>
      </c>
      <c r="I757" t="s">
        <v>43</v>
      </c>
      <c r="J757">
        <v>1547.5792779999999</v>
      </c>
      <c r="K757">
        <v>219</v>
      </c>
      <c r="L757">
        <v>0.79800000000000004</v>
      </c>
      <c r="M757">
        <v>0</v>
      </c>
      <c r="N757">
        <v>0</v>
      </c>
      <c r="O757">
        <v>0</v>
      </c>
      <c r="P757" t="s">
        <v>780</v>
      </c>
      <c r="Q757" t="s">
        <v>781</v>
      </c>
      <c r="R757" t="s">
        <v>168</v>
      </c>
      <c r="S757" t="s">
        <v>169</v>
      </c>
      <c r="T757" t="s">
        <v>36</v>
      </c>
      <c r="U757" t="s">
        <v>37</v>
      </c>
      <c r="V757">
        <v>27</v>
      </c>
      <c r="W757" t="s">
        <v>38</v>
      </c>
    </row>
    <row r="758" spans="1:23">
      <c r="A758" t="s">
        <v>23</v>
      </c>
      <c r="B758" t="s">
        <v>24</v>
      </c>
      <c r="C758" t="s">
        <v>25</v>
      </c>
      <c r="D758" t="s">
        <v>26</v>
      </c>
      <c r="E758" t="s">
        <v>27</v>
      </c>
      <c r="F758" t="s">
        <v>41</v>
      </c>
      <c r="G758" t="s">
        <v>42</v>
      </c>
      <c r="H758" t="s">
        <v>161</v>
      </c>
      <c r="I758" t="s">
        <v>43</v>
      </c>
      <c r="J758">
        <v>55.438450940000003</v>
      </c>
      <c r="K758">
        <v>1</v>
      </c>
      <c r="L758">
        <v>0.88400000000000001</v>
      </c>
      <c r="M758">
        <v>0</v>
      </c>
      <c r="N758">
        <v>0</v>
      </c>
      <c r="O758">
        <v>0</v>
      </c>
      <c r="P758" t="s">
        <v>782</v>
      </c>
      <c r="Q758" t="s">
        <v>783</v>
      </c>
      <c r="R758" t="s">
        <v>297</v>
      </c>
      <c r="S758" t="s">
        <v>298</v>
      </c>
      <c r="T758" t="s">
        <v>36</v>
      </c>
      <c r="U758" t="s">
        <v>37</v>
      </c>
      <c r="V758">
        <v>27</v>
      </c>
      <c r="W758" t="s">
        <v>38</v>
      </c>
    </row>
    <row r="759" spans="1:23">
      <c r="A759" t="s">
        <v>23</v>
      </c>
      <c r="B759" t="s">
        <v>24</v>
      </c>
      <c r="C759" t="s">
        <v>25</v>
      </c>
      <c r="D759" t="s">
        <v>26</v>
      </c>
      <c r="E759" t="s">
        <v>27</v>
      </c>
      <c r="F759" t="s">
        <v>28</v>
      </c>
      <c r="G759" t="s">
        <v>29</v>
      </c>
      <c r="H759" t="s">
        <v>148</v>
      </c>
      <c r="I759" t="s">
        <v>149</v>
      </c>
      <c r="J759">
        <v>1.299522638</v>
      </c>
      <c r="K759">
        <v>1</v>
      </c>
      <c r="L759">
        <v>0.95499999999999996</v>
      </c>
      <c r="M759">
        <v>0</v>
      </c>
      <c r="N759">
        <v>0</v>
      </c>
      <c r="O759">
        <v>0</v>
      </c>
      <c r="P759" t="s">
        <v>784</v>
      </c>
      <c r="Q759" t="s">
        <v>785</v>
      </c>
      <c r="R759" t="s">
        <v>90</v>
      </c>
      <c r="S759" t="s">
        <v>91</v>
      </c>
      <c r="T759" t="s">
        <v>36</v>
      </c>
      <c r="U759" t="s">
        <v>37</v>
      </c>
      <c r="V759">
        <v>27</v>
      </c>
      <c r="W759" t="s">
        <v>38</v>
      </c>
    </row>
    <row r="760" spans="1:23">
      <c r="A760" t="s">
        <v>23</v>
      </c>
      <c r="B760" t="s">
        <v>24</v>
      </c>
      <c r="C760" t="s">
        <v>25</v>
      </c>
      <c r="D760" t="s">
        <v>26</v>
      </c>
      <c r="E760" t="s">
        <v>27</v>
      </c>
      <c r="F760" t="s">
        <v>28</v>
      </c>
      <c r="G760" t="s">
        <v>29</v>
      </c>
      <c r="H760" t="s">
        <v>86</v>
      </c>
      <c r="I760" t="s">
        <v>87</v>
      </c>
      <c r="J760">
        <v>29.268000000000001</v>
      </c>
      <c r="K760">
        <v>1</v>
      </c>
      <c r="L760">
        <v>1</v>
      </c>
      <c r="M760">
        <v>0</v>
      </c>
      <c r="N760">
        <v>0</v>
      </c>
      <c r="O760">
        <v>0</v>
      </c>
      <c r="P760" t="s">
        <v>784</v>
      </c>
      <c r="Q760" t="s">
        <v>785</v>
      </c>
      <c r="R760" t="s">
        <v>90</v>
      </c>
      <c r="S760" t="s">
        <v>91</v>
      </c>
      <c r="T760" t="s">
        <v>36</v>
      </c>
      <c r="U760" t="s">
        <v>37</v>
      </c>
      <c r="V760">
        <v>27</v>
      </c>
      <c r="W760" t="s">
        <v>38</v>
      </c>
    </row>
    <row r="761" spans="1:23">
      <c r="A761" t="s">
        <v>23</v>
      </c>
      <c r="B761" t="s">
        <v>24</v>
      </c>
      <c r="C761" t="s">
        <v>25</v>
      </c>
      <c r="D761" t="s">
        <v>46</v>
      </c>
      <c r="E761" t="s">
        <v>47</v>
      </c>
      <c r="F761" t="s">
        <v>48</v>
      </c>
      <c r="G761" t="s">
        <v>47</v>
      </c>
      <c r="I761" t="s">
        <v>43</v>
      </c>
      <c r="J761">
        <v>591.17428289999998</v>
      </c>
      <c r="K761">
        <v>156</v>
      </c>
      <c r="L761">
        <v>0.77800000000000002</v>
      </c>
      <c r="M761">
        <v>0</v>
      </c>
      <c r="N761">
        <v>0</v>
      </c>
      <c r="O761">
        <v>0</v>
      </c>
      <c r="P761" t="s">
        <v>784</v>
      </c>
      <c r="Q761" t="s">
        <v>785</v>
      </c>
      <c r="R761" t="s">
        <v>90</v>
      </c>
      <c r="S761" t="s">
        <v>91</v>
      </c>
      <c r="T761" t="s">
        <v>36</v>
      </c>
      <c r="U761" t="s">
        <v>37</v>
      </c>
      <c r="V761">
        <v>27</v>
      </c>
      <c r="W761" t="s">
        <v>38</v>
      </c>
    </row>
    <row r="762" spans="1:23">
      <c r="A762" t="s">
        <v>23</v>
      </c>
      <c r="B762" t="s">
        <v>24</v>
      </c>
      <c r="C762" t="s">
        <v>25</v>
      </c>
      <c r="D762" t="s">
        <v>39</v>
      </c>
      <c r="E762" t="s">
        <v>40</v>
      </c>
      <c r="F762" t="s">
        <v>41</v>
      </c>
      <c r="G762" t="s">
        <v>42</v>
      </c>
      <c r="I762" t="s">
        <v>43</v>
      </c>
      <c r="J762">
        <v>0</v>
      </c>
      <c r="K762">
        <v>0</v>
      </c>
      <c r="L762">
        <v>0</v>
      </c>
      <c r="M762">
        <v>0</v>
      </c>
      <c r="N762">
        <v>0</v>
      </c>
      <c r="O762">
        <v>1</v>
      </c>
      <c r="P762" t="s">
        <v>786</v>
      </c>
      <c r="Q762" t="s">
        <v>787</v>
      </c>
      <c r="R762" t="s">
        <v>34</v>
      </c>
      <c r="S762" t="s">
        <v>35</v>
      </c>
      <c r="T762" t="s">
        <v>36</v>
      </c>
      <c r="U762" t="s">
        <v>37</v>
      </c>
      <c r="V762">
        <v>27</v>
      </c>
      <c r="W762" t="s">
        <v>38</v>
      </c>
    </row>
    <row r="763" spans="1:23">
      <c r="A763" t="s">
        <v>23</v>
      </c>
      <c r="B763" t="s">
        <v>24</v>
      </c>
      <c r="C763" t="s">
        <v>25</v>
      </c>
      <c r="D763" t="s">
        <v>39</v>
      </c>
      <c r="E763" t="s">
        <v>40</v>
      </c>
      <c r="F763" t="s">
        <v>44</v>
      </c>
      <c r="G763" t="s">
        <v>45</v>
      </c>
      <c r="I763" t="s">
        <v>43</v>
      </c>
      <c r="J763">
        <v>0</v>
      </c>
      <c r="K763">
        <v>0</v>
      </c>
      <c r="L763">
        <v>0</v>
      </c>
      <c r="M763">
        <v>0</v>
      </c>
      <c r="N763">
        <v>0</v>
      </c>
      <c r="O763">
        <v>1</v>
      </c>
      <c r="P763" t="s">
        <v>786</v>
      </c>
      <c r="Q763" t="s">
        <v>787</v>
      </c>
      <c r="R763" t="s">
        <v>34</v>
      </c>
      <c r="S763" t="s">
        <v>35</v>
      </c>
      <c r="T763" t="s">
        <v>36</v>
      </c>
      <c r="U763" t="s">
        <v>37</v>
      </c>
      <c r="V763">
        <v>27</v>
      </c>
      <c r="W763" t="s">
        <v>38</v>
      </c>
    </row>
    <row r="764" spans="1:23">
      <c r="A764" t="s">
        <v>23</v>
      </c>
      <c r="B764" t="s">
        <v>24</v>
      </c>
      <c r="C764" t="s">
        <v>25</v>
      </c>
      <c r="D764" t="s">
        <v>26</v>
      </c>
      <c r="E764" t="s">
        <v>27</v>
      </c>
      <c r="F764" t="s">
        <v>28</v>
      </c>
      <c r="G764" t="s">
        <v>29</v>
      </c>
      <c r="H764" t="s">
        <v>69</v>
      </c>
      <c r="I764" t="s">
        <v>70</v>
      </c>
      <c r="J764">
        <v>99.10777349</v>
      </c>
      <c r="K764">
        <v>1</v>
      </c>
      <c r="L764">
        <v>0.89500000000000002</v>
      </c>
      <c r="M764">
        <v>0</v>
      </c>
      <c r="N764">
        <v>0</v>
      </c>
      <c r="O764">
        <v>0</v>
      </c>
      <c r="P764" t="s">
        <v>788</v>
      </c>
      <c r="Q764" t="s">
        <v>789</v>
      </c>
      <c r="R764" t="s">
        <v>365</v>
      </c>
      <c r="S764" t="s">
        <v>366</v>
      </c>
      <c r="T764" t="s">
        <v>36</v>
      </c>
      <c r="U764" t="s">
        <v>37</v>
      </c>
      <c r="V764">
        <v>27</v>
      </c>
      <c r="W764" t="s">
        <v>38</v>
      </c>
    </row>
    <row r="765" spans="1:23">
      <c r="A765" t="s">
        <v>23</v>
      </c>
      <c r="B765" t="s">
        <v>24</v>
      </c>
      <c r="C765" t="s">
        <v>25</v>
      </c>
      <c r="D765" t="s">
        <v>39</v>
      </c>
      <c r="E765" t="s">
        <v>40</v>
      </c>
      <c r="F765" t="s">
        <v>41</v>
      </c>
      <c r="G765" t="s">
        <v>42</v>
      </c>
      <c r="I765" t="s">
        <v>43</v>
      </c>
      <c r="J765">
        <v>0</v>
      </c>
      <c r="K765">
        <v>0</v>
      </c>
      <c r="L765">
        <v>0</v>
      </c>
      <c r="M765">
        <v>0</v>
      </c>
      <c r="N765">
        <v>0</v>
      </c>
      <c r="O765">
        <v>1</v>
      </c>
      <c r="P765" t="s">
        <v>788</v>
      </c>
      <c r="Q765" t="s">
        <v>789</v>
      </c>
      <c r="R765" t="s">
        <v>365</v>
      </c>
      <c r="S765" t="s">
        <v>366</v>
      </c>
      <c r="T765" t="s">
        <v>36</v>
      </c>
      <c r="U765" t="s">
        <v>37</v>
      </c>
      <c r="V765">
        <v>27</v>
      </c>
      <c r="W765" t="s">
        <v>38</v>
      </c>
    </row>
    <row r="766" spans="1:23">
      <c r="A766" t="s">
        <v>23</v>
      </c>
      <c r="B766" t="s">
        <v>24</v>
      </c>
      <c r="C766" t="s">
        <v>25</v>
      </c>
      <c r="D766" t="s">
        <v>39</v>
      </c>
      <c r="E766" t="s">
        <v>40</v>
      </c>
      <c r="F766" t="s">
        <v>53</v>
      </c>
      <c r="G766" t="s">
        <v>54</v>
      </c>
      <c r="I766" t="s">
        <v>43</v>
      </c>
      <c r="J766">
        <v>0</v>
      </c>
      <c r="K766">
        <v>0</v>
      </c>
      <c r="L766">
        <v>0</v>
      </c>
      <c r="M766">
        <v>0</v>
      </c>
      <c r="N766">
        <v>0</v>
      </c>
      <c r="O766">
        <v>1</v>
      </c>
      <c r="P766" t="s">
        <v>788</v>
      </c>
      <c r="Q766" t="s">
        <v>789</v>
      </c>
      <c r="R766" t="s">
        <v>365</v>
      </c>
      <c r="S766" t="s">
        <v>366</v>
      </c>
      <c r="T766" t="s">
        <v>36</v>
      </c>
      <c r="U766" t="s">
        <v>37</v>
      </c>
      <c r="V766">
        <v>27</v>
      </c>
      <c r="W766" t="s">
        <v>38</v>
      </c>
    </row>
    <row r="767" spans="1:23">
      <c r="A767" t="s">
        <v>23</v>
      </c>
      <c r="B767" t="s">
        <v>24</v>
      </c>
      <c r="C767" t="s">
        <v>25</v>
      </c>
      <c r="D767" t="s">
        <v>26</v>
      </c>
      <c r="E767" t="s">
        <v>27</v>
      </c>
      <c r="F767" t="s">
        <v>28</v>
      </c>
      <c r="G767" t="s">
        <v>29</v>
      </c>
      <c r="H767" t="s">
        <v>193</v>
      </c>
      <c r="I767" t="s">
        <v>194</v>
      </c>
      <c r="J767">
        <v>105.889765</v>
      </c>
      <c r="K767">
        <v>1</v>
      </c>
      <c r="L767">
        <v>0.86199999999999999</v>
      </c>
      <c r="M767">
        <v>0</v>
      </c>
      <c r="N767">
        <v>0</v>
      </c>
      <c r="O767">
        <v>0</v>
      </c>
      <c r="P767" t="s">
        <v>790</v>
      </c>
      <c r="Q767" t="s">
        <v>791</v>
      </c>
      <c r="R767" t="s">
        <v>84</v>
      </c>
      <c r="S767" t="s">
        <v>85</v>
      </c>
      <c r="T767" t="s">
        <v>36</v>
      </c>
      <c r="U767" t="s">
        <v>37</v>
      </c>
      <c r="V767">
        <v>27</v>
      </c>
      <c r="W767" t="s">
        <v>38</v>
      </c>
    </row>
    <row r="768" spans="1:23">
      <c r="A768" t="s">
        <v>23</v>
      </c>
      <c r="B768" t="s">
        <v>24</v>
      </c>
      <c r="C768" t="s">
        <v>25</v>
      </c>
      <c r="D768" t="s">
        <v>39</v>
      </c>
      <c r="E768" t="s">
        <v>40</v>
      </c>
      <c r="F768" t="s">
        <v>53</v>
      </c>
      <c r="G768" t="s">
        <v>54</v>
      </c>
      <c r="I768" t="s">
        <v>43</v>
      </c>
      <c r="J768">
        <v>0</v>
      </c>
      <c r="K768">
        <v>0</v>
      </c>
      <c r="L768">
        <v>0</v>
      </c>
      <c r="M768">
        <v>0</v>
      </c>
      <c r="N768">
        <v>0</v>
      </c>
      <c r="O768">
        <v>1</v>
      </c>
      <c r="P768" t="s">
        <v>790</v>
      </c>
      <c r="Q768" t="s">
        <v>791</v>
      </c>
      <c r="R768" t="s">
        <v>84</v>
      </c>
      <c r="S768" t="s">
        <v>85</v>
      </c>
      <c r="T768" t="s">
        <v>36</v>
      </c>
      <c r="U768" t="s">
        <v>37</v>
      </c>
      <c r="V768">
        <v>27</v>
      </c>
      <c r="W768" t="s">
        <v>38</v>
      </c>
    </row>
    <row r="769" spans="1:23">
      <c r="A769" t="s">
        <v>23</v>
      </c>
      <c r="B769" t="s">
        <v>24</v>
      </c>
      <c r="C769" t="s">
        <v>25</v>
      </c>
      <c r="D769" t="s">
        <v>26</v>
      </c>
      <c r="E769" t="s">
        <v>27</v>
      </c>
      <c r="F769" t="s">
        <v>53</v>
      </c>
      <c r="G769" t="s">
        <v>54</v>
      </c>
      <c r="H769" t="s">
        <v>417</v>
      </c>
      <c r="I769" t="s">
        <v>418</v>
      </c>
      <c r="J769">
        <v>184.1310909</v>
      </c>
      <c r="K769">
        <v>1</v>
      </c>
      <c r="L769">
        <v>0.997</v>
      </c>
      <c r="M769">
        <v>0</v>
      </c>
      <c r="N769">
        <v>0</v>
      </c>
      <c r="O769">
        <v>0</v>
      </c>
      <c r="P769" t="s">
        <v>792</v>
      </c>
      <c r="Q769" t="s">
        <v>793</v>
      </c>
      <c r="R769" t="s">
        <v>73</v>
      </c>
      <c r="S769" t="s">
        <v>74</v>
      </c>
      <c r="T769" t="s">
        <v>36</v>
      </c>
      <c r="U769" t="s">
        <v>37</v>
      </c>
      <c r="V769">
        <v>27</v>
      </c>
      <c r="W769" t="s">
        <v>38</v>
      </c>
    </row>
    <row r="770" spans="1:23">
      <c r="A770" t="s">
        <v>23</v>
      </c>
      <c r="B770" t="s">
        <v>24</v>
      </c>
      <c r="C770" t="s">
        <v>25</v>
      </c>
      <c r="D770" t="s">
        <v>26</v>
      </c>
      <c r="E770" t="s">
        <v>27</v>
      </c>
      <c r="F770" t="s">
        <v>53</v>
      </c>
      <c r="G770" t="s">
        <v>54</v>
      </c>
      <c r="H770" t="s">
        <v>183</v>
      </c>
      <c r="I770" t="s">
        <v>184</v>
      </c>
      <c r="J770">
        <v>1578.016167</v>
      </c>
      <c r="K770">
        <v>1</v>
      </c>
      <c r="L770">
        <v>1</v>
      </c>
      <c r="M770">
        <v>0</v>
      </c>
      <c r="N770">
        <v>0</v>
      </c>
      <c r="O770">
        <v>0</v>
      </c>
      <c r="P770" t="s">
        <v>792</v>
      </c>
      <c r="Q770" t="s">
        <v>793</v>
      </c>
      <c r="R770" t="s">
        <v>73</v>
      </c>
      <c r="S770" t="s">
        <v>74</v>
      </c>
      <c r="T770" t="s">
        <v>36</v>
      </c>
      <c r="U770" t="s">
        <v>37</v>
      </c>
      <c r="V770">
        <v>27</v>
      </c>
      <c r="W770" t="s">
        <v>38</v>
      </c>
    </row>
    <row r="771" spans="1:23">
      <c r="A771" t="s">
        <v>23</v>
      </c>
      <c r="B771" t="s">
        <v>24</v>
      </c>
      <c r="C771" t="s">
        <v>25</v>
      </c>
      <c r="D771" t="s">
        <v>26</v>
      </c>
      <c r="E771" t="s">
        <v>27</v>
      </c>
      <c r="F771" t="s">
        <v>53</v>
      </c>
      <c r="G771" t="s">
        <v>54</v>
      </c>
      <c r="H771" t="s">
        <v>599</v>
      </c>
      <c r="I771" t="s">
        <v>600</v>
      </c>
      <c r="J771">
        <v>111.29076860000001</v>
      </c>
      <c r="K771">
        <v>1</v>
      </c>
      <c r="L771">
        <v>0.874</v>
      </c>
      <c r="M771">
        <v>0</v>
      </c>
      <c r="N771">
        <v>0</v>
      </c>
      <c r="O771">
        <v>0</v>
      </c>
      <c r="P771" t="s">
        <v>792</v>
      </c>
      <c r="Q771" t="s">
        <v>793</v>
      </c>
      <c r="R771" t="s">
        <v>73</v>
      </c>
      <c r="S771" t="s">
        <v>74</v>
      </c>
      <c r="T771" t="s">
        <v>36</v>
      </c>
      <c r="U771" t="s">
        <v>37</v>
      </c>
      <c r="V771">
        <v>27</v>
      </c>
      <c r="W771" t="s">
        <v>38</v>
      </c>
    </row>
    <row r="772" spans="1:23">
      <c r="A772" t="s">
        <v>23</v>
      </c>
      <c r="B772" t="s">
        <v>24</v>
      </c>
      <c r="C772" t="s">
        <v>25</v>
      </c>
      <c r="D772" t="s">
        <v>26</v>
      </c>
      <c r="E772" t="s">
        <v>27</v>
      </c>
      <c r="F772" t="s">
        <v>53</v>
      </c>
      <c r="G772" t="s">
        <v>54</v>
      </c>
      <c r="H772" t="s">
        <v>106</v>
      </c>
      <c r="I772" t="s">
        <v>107</v>
      </c>
      <c r="J772">
        <v>53.72601599</v>
      </c>
      <c r="K772">
        <v>2</v>
      </c>
      <c r="L772">
        <v>0.5</v>
      </c>
      <c r="M772">
        <v>0</v>
      </c>
      <c r="N772">
        <v>0</v>
      </c>
      <c r="O772">
        <v>0</v>
      </c>
      <c r="P772" t="s">
        <v>792</v>
      </c>
      <c r="Q772" t="s">
        <v>793</v>
      </c>
      <c r="R772" t="s">
        <v>73</v>
      </c>
      <c r="S772" t="s">
        <v>74</v>
      </c>
      <c r="T772" t="s">
        <v>36</v>
      </c>
      <c r="U772" t="s">
        <v>37</v>
      </c>
      <c r="V772">
        <v>27</v>
      </c>
      <c r="W772" t="s">
        <v>38</v>
      </c>
    </row>
    <row r="773" spans="1:23">
      <c r="A773" t="s">
        <v>23</v>
      </c>
      <c r="B773" t="s">
        <v>24</v>
      </c>
      <c r="C773" t="s">
        <v>25</v>
      </c>
      <c r="D773" t="s">
        <v>26</v>
      </c>
      <c r="E773" t="s">
        <v>27</v>
      </c>
      <c r="F773" t="s">
        <v>28</v>
      </c>
      <c r="G773" t="s">
        <v>29</v>
      </c>
      <c r="H773" t="s">
        <v>189</v>
      </c>
      <c r="I773" t="s">
        <v>190</v>
      </c>
      <c r="J773">
        <v>174.1871022</v>
      </c>
      <c r="K773">
        <v>2</v>
      </c>
      <c r="L773">
        <v>0.88100000000000001</v>
      </c>
      <c r="M773">
        <v>0</v>
      </c>
      <c r="N773">
        <v>0</v>
      </c>
      <c r="O773">
        <v>0</v>
      </c>
      <c r="P773" t="s">
        <v>792</v>
      </c>
      <c r="Q773" t="s">
        <v>793</v>
      </c>
      <c r="R773" t="s">
        <v>73</v>
      </c>
      <c r="S773" t="s">
        <v>74</v>
      </c>
      <c r="T773" t="s">
        <v>36</v>
      </c>
      <c r="U773" t="s">
        <v>37</v>
      </c>
      <c r="V773">
        <v>27</v>
      </c>
      <c r="W773" t="s">
        <v>38</v>
      </c>
    </row>
    <row r="774" spans="1:23">
      <c r="A774" t="s">
        <v>23</v>
      </c>
      <c r="B774" t="s">
        <v>24</v>
      </c>
      <c r="C774" t="s">
        <v>25</v>
      </c>
      <c r="D774" t="s">
        <v>26</v>
      </c>
      <c r="E774" t="s">
        <v>27</v>
      </c>
      <c r="F774" t="s">
        <v>28</v>
      </c>
      <c r="G774" t="s">
        <v>29</v>
      </c>
      <c r="H774" t="s">
        <v>152</v>
      </c>
      <c r="I774" t="s">
        <v>153</v>
      </c>
      <c r="J774">
        <v>1596.7825359999999</v>
      </c>
      <c r="K774">
        <v>6</v>
      </c>
      <c r="L774">
        <v>0.97399999999999998</v>
      </c>
      <c r="M774">
        <v>0</v>
      </c>
      <c r="N774">
        <v>0</v>
      </c>
      <c r="O774">
        <v>0</v>
      </c>
      <c r="P774" t="s">
        <v>792</v>
      </c>
      <c r="Q774" t="s">
        <v>793</v>
      </c>
      <c r="R774" t="s">
        <v>73</v>
      </c>
      <c r="S774" t="s">
        <v>74</v>
      </c>
      <c r="T774" t="s">
        <v>36</v>
      </c>
      <c r="U774" t="s">
        <v>37</v>
      </c>
      <c r="V774">
        <v>27</v>
      </c>
      <c r="W774" t="s">
        <v>38</v>
      </c>
    </row>
    <row r="775" spans="1:23">
      <c r="A775" t="s">
        <v>23</v>
      </c>
      <c r="B775" t="s">
        <v>24</v>
      </c>
      <c r="C775" t="s">
        <v>25</v>
      </c>
      <c r="D775" t="s">
        <v>26</v>
      </c>
      <c r="E775" t="s">
        <v>27</v>
      </c>
      <c r="F775" t="s">
        <v>28</v>
      </c>
      <c r="G775" t="s">
        <v>29</v>
      </c>
      <c r="H775" t="s">
        <v>281</v>
      </c>
      <c r="I775" t="s">
        <v>282</v>
      </c>
      <c r="J775">
        <v>72.376000000000005</v>
      </c>
      <c r="K775">
        <v>1</v>
      </c>
      <c r="L775">
        <v>1</v>
      </c>
      <c r="M775">
        <v>0</v>
      </c>
      <c r="N775">
        <v>0</v>
      </c>
      <c r="O775">
        <v>0</v>
      </c>
      <c r="P775" t="s">
        <v>792</v>
      </c>
      <c r="Q775" t="s">
        <v>793</v>
      </c>
      <c r="R775" t="s">
        <v>73</v>
      </c>
      <c r="S775" t="s">
        <v>74</v>
      </c>
      <c r="T775" t="s">
        <v>36</v>
      </c>
      <c r="U775" t="s">
        <v>37</v>
      </c>
      <c r="V775">
        <v>27</v>
      </c>
      <c r="W775" t="s">
        <v>38</v>
      </c>
    </row>
    <row r="776" spans="1:23">
      <c r="A776" t="s">
        <v>23</v>
      </c>
      <c r="B776" t="s">
        <v>24</v>
      </c>
      <c r="C776" t="s">
        <v>25</v>
      </c>
      <c r="D776" t="s">
        <v>26</v>
      </c>
      <c r="E776" t="s">
        <v>27</v>
      </c>
      <c r="F776" t="s">
        <v>28</v>
      </c>
      <c r="G776" t="s">
        <v>29</v>
      </c>
      <c r="H776" t="s">
        <v>191</v>
      </c>
      <c r="I776" t="s">
        <v>192</v>
      </c>
      <c r="J776">
        <v>63.016184320000001</v>
      </c>
      <c r="K776">
        <v>1</v>
      </c>
      <c r="L776">
        <v>0.85599999999999998</v>
      </c>
      <c r="M776">
        <v>0</v>
      </c>
      <c r="N776">
        <v>0</v>
      </c>
      <c r="O776">
        <v>0</v>
      </c>
      <c r="P776" t="s">
        <v>792</v>
      </c>
      <c r="Q776" t="s">
        <v>793</v>
      </c>
      <c r="R776" t="s">
        <v>73</v>
      </c>
      <c r="S776" t="s">
        <v>74</v>
      </c>
      <c r="T776" t="s">
        <v>36</v>
      </c>
      <c r="U776" t="s">
        <v>37</v>
      </c>
      <c r="V776">
        <v>27</v>
      </c>
      <c r="W776" t="s">
        <v>38</v>
      </c>
    </row>
    <row r="777" spans="1:23">
      <c r="A777" t="s">
        <v>23</v>
      </c>
      <c r="B777" t="s">
        <v>24</v>
      </c>
      <c r="C777" t="s">
        <v>25</v>
      </c>
      <c r="D777" t="s">
        <v>26</v>
      </c>
      <c r="E777" t="s">
        <v>27</v>
      </c>
      <c r="F777" t="s">
        <v>28</v>
      </c>
      <c r="G777" t="s">
        <v>29</v>
      </c>
      <c r="H777" t="s">
        <v>30</v>
      </c>
      <c r="I777" t="s">
        <v>31</v>
      </c>
      <c r="J777">
        <v>219.51914099999999</v>
      </c>
      <c r="K777">
        <v>1</v>
      </c>
      <c r="L777">
        <v>0.89400000000000002</v>
      </c>
      <c r="M777">
        <v>0</v>
      </c>
      <c r="N777">
        <v>0</v>
      </c>
      <c r="O777">
        <v>0</v>
      </c>
      <c r="P777" t="s">
        <v>792</v>
      </c>
      <c r="Q777" t="s">
        <v>793</v>
      </c>
      <c r="R777" t="s">
        <v>73</v>
      </c>
      <c r="S777" t="s">
        <v>74</v>
      </c>
      <c r="T777" t="s">
        <v>36</v>
      </c>
      <c r="U777" t="s">
        <v>37</v>
      </c>
      <c r="V777">
        <v>27</v>
      </c>
      <c r="W777" t="s">
        <v>38</v>
      </c>
    </row>
    <row r="778" spans="1:23">
      <c r="A778" t="s">
        <v>23</v>
      </c>
      <c r="B778" t="s">
        <v>24</v>
      </c>
      <c r="C778" t="s">
        <v>25</v>
      </c>
      <c r="D778" t="s">
        <v>39</v>
      </c>
      <c r="E778" t="s">
        <v>40</v>
      </c>
      <c r="F778" t="s">
        <v>41</v>
      </c>
      <c r="G778" t="s">
        <v>42</v>
      </c>
      <c r="I778" t="s">
        <v>43</v>
      </c>
      <c r="J778">
        <v>0</v>
      </c>
      <c r="K778">
        <v>0</v>
      </c>
      <c r="L778">
        <v>0</v>
      </c>
      <c r="M778">
        <v>0</v>
      </c>
      <c r="N778">
        <v>0</v>
      </c>
      <c r="O778">
        <v>2</v>
      </c>
      <c r="P778" t="s">
        <v>792</v>
      </c>
      <c r="Q778" t="s">
        <v>793</v>
      </c>
      <c r="R778" t="s">
        <v>73</v>
      </c>
      <c r="S778" t="s">
        <v>74</v>
      </c>
      <c r="T778" t="s">
        <v>36</v>
      </c>
      <c r="U778" t="s">
        <v>37</v>
      </c>
      <c r="V778">
        <v>27</v>
      </c>
      <c r="W778" t="s">
        <v>38</v>
      </c>
    </row>
    <row r="779" spans="1:23">
      <c r="A779" t="s">
        <v>23</v>
      </c>
      <c r="B779" t="s">
        <v>24</v>
      </c>
      <c r="C779" t="s">
        <v>25</v>
      </c>
      <c r="D779" t="s">
        <v>39</v>
      </c>
      <c r="E779" t="s">
        <v>40</v>
      </c>
      <c r="F779" t="s">
        <v>53</v>
      </c>
      <c r="G779" t="s">
        <v>54</v>
      </c>
      <c r="I779" t="s">
        <v>43</v>
      </c>
      <c r="J779">
        <v>305.39841699999999</v>
      </c>
      <c r="K779">
        <v>26</v>
      </c>
      <c r="L779">
        <v>0.89400000000000002</v>
      </c>
      <c r="M779">
        <v>0</v>
      </c>
      <c r="N779">
        <v>0</v>
      </c>
      <c r="O779">
        <v>0</v>
      </c>
      <c r="P779" t="s">
        <v>792</v>
      </c>
      <c r="Q779" t="s">
        <v>793</v>
      </c>
      <c r="R779" t="s">
        <v>73</v>
      </c>
      <c r="S779" t="s">
        <v>74</v>
      </c>
      <c r="T779" t="s">
        <v>36</v>
      </c>
      <c r="U779" t="s">
        <v>37</v>
      </c>
      <c r="V779">
        <v>27</v>
      </c>
      <c r="W779" t="s">
        <v>38</v>
      </c>
    </row>
    <row r="780" spans="1:23">
      <c r="A780" t="s">
        <v>23</v>
      </c>
      <c r="B780" t="s">
        <v>24</v>
      </c>
      <c r="C780" t="s">
        <v>25</v>
      </c>
      <c r="D780" t="s">
        <v>39</v>
      </c>
      <c r="E780" t="s">
        <v>40</v>
      </c>
      <c r="F780" t="s">
        <v>28</v>
      </c>
      <c r="G780" t="s">
        <v>29</v>
      </c>
      <c r="I780" t="s">
        <v>43</v>
      </c>
      <c r="J780">
        <v>2686.6448107000001</v>
      </c>
      <c r="K780">
        <v>285</v>
      </c>
      <c r="L780">
        <v>0.88100000000000001</v>
      </c>
      <c r="M780">
        <v>0</v>
      </c>
      <c r="N780">
        <v>0</v>
      </c>
      <c r="O780">
        <v>1</v>
      </c>
      <c r="P780" t="s">
        <v>792</v>
      </c>
      <c r="Q780" t="s">
        <v>793</v>
      </c>
      <c r="R780" t="s">
        <v>73</v>
      </c>
      <c r="S780" t="s">
        <v>74</v>
      </c>
      <c r="T780" t="s">
        <v>36</v>
      </c>
      <c r="U780" t="s">
        <v>37</v>
      </c>
      <c r="V780">
        <v>27</v>
      </c>
      <c r="W780" t="s">
        <v>38</v>
      </c>
    </row>
    <row r="781" spans="1:23">
      <c r="A781" t="s">
        <v>23</v>
      </c>
      <c r="B781" t="s">
        <v>24</v>
      </c>
      <c r="C781" t="s">
        <v>25</v>
      </c>
      <c r="D781" t="s">
        <v>39</v>
      </c>
      <c r="E781" t="s">
        <v>40</v>
      </c>
      <c r="F781" t="s">
        <v>44</v>
      </c>
      <c r="G781" t="s">
        <v>45</v>
      </c>
      <c r="I781" t="s">
        <v>43</v>
      </c>
      <c r="J781">
        <v>0</v>
      </c>
      <c r="K781">
        <v>0</v>
      </c>
      <c r="L781">
        <v>0</v>
      </c>
      <c r="M781">
        <v>0</v>
      </c>
      <c r="N781">
        <v>0</v>
      </c>
      <c r="O781">
        <v>1</v>
      </c>
      <c r="P781" t="s">
        <v>794</v>
      </c>
      <c r="Q781" t="s">
        <v>795</v>
      </c>
      <c r="R781" t="s">
        <v>51</v>
      </c>
      <c r="S781" t="s">
        <v>52</v>
      </c>
      <c r="T781" t="s">
        <v>36</v>
      </c>
      <c r="U781" t="s">
        <v>37</v>
      </c>
      <c r="V781">
        <v>27</v>
      </c>
      <c r="W781" t="s">
        <v>38</v>
      </c>
    </row>
    <row r="782" spans="1:23">
      <c r="A782" t="s">
        <v>23</v>
      </c>
      <c r="B782" t="s">
        <v>24</v>
      </c>
      <c r="C782" t="s">
        <v>25</v>
      </c>
      <c r="D782" t="s">
        <v>46</v>
      </c>
      <c r="E782" t="s">
        <v>47</v>
      </c>
      <c r="F782" t="s">
        <v>48</v>
      </c>
      <c r="G782" t="s">
        <v>47</v>
      </c>
      <c r="I782" t="s">
        <v>43</v>
      </c>
      <c r="J782">
        <v>453.79594279999998</v>
      </c>
      <c r="K782">
        <v>78</v>
      </c>
      <c r="L782">
        <v>0.78400000000000003</v>
      </c>
      <c r="M782">
        <v>0</v>
      </c>
      <c r="N782">
        <v>0</v>
      </c>
      <c r="O782">
        <v>0</v>
      </c>
      <c r="P782" t="s">
        <v>794</v>
      </c>
      <c r="Q782" t="s">
        <v>795</v>
      </c>
      <c r="R782" t="s">
        <v>51</v>
      </c>
      <c r="S782" t="s">
        <v>52</v>
      </c>
      <c r="T782" t="s">
        <v>36</v>
      </c>
      <c r="U782" t="s">
        <v>37</v>
      </c>
      <c r="V782">
        <v>27</v>
      </c>
      <c r="W782" t="s">
        <v>38</v>
      </c>
    </row>
    <row r="783" spans="1:23">
      <c r="A783" t="s">
        <v>23</v>
      </c>
      <c r="B783" t="s">
        <v>24</v>
      </c>
      <c r="C783" t="s">
        <v>25</v>
      </c>
      <c r="D783" t="s">
        <v>39</v>
      </c>
      <c r="E783" t="s">
        <v>40</v>
      </c>
      <c r="F783" t="s">
        <v>41</v>
      </c>
      <c r="G783" t="s">
        <v>42</v>
      </c>
      <c r="I783" t="s">
        <v>43</v>
      </c>
      <c r="J783">
        <v>0</v>
      </c>
      <c r="K783">
        <v>0</v>
      </c>
      <c r="L783">
        <v>0</v>
      </c>
      <c r="M783">
        <v>0</v>
      </c>
      <c r="N783">
        <v>0</v>
      </c>
      <c r="O783">
        <v>1</v>
      </c>
      <c r="P783" t="s">
        <v>796</v>
      </c>
      <c r="Q783" t="s">
        <v>797</v>
      </c>
      <c r="R783" t="s">
        <v>34</v>
      </c>
      <c r="S783" t="s">
        <v>35</v>
      </c>
      <c r="T783" t="s">
        <v>36</v>
      </c>
      <c r="U783" t="s">
        <v>37</v>
      </c>
      <c r="V783">
        <v>27</v>
      </c>
      <c r="W783" t="s">
        <v>38</v>
      </c>
    </row>
    <row r="784" spans="1:23">
      <c r="A784" t="s">
        <v>23</v>
      </c>
      <c r="B784" t="s">
        <v>24</v>
      </c>
      <c r="C784" t="s">
        <v>25</v>
      </c>
      <c r="D784" t="s">
        <v>46</v>
      </c>
      <c r="E784" t="s">
        <v>47</v>
      </c>
      <c r="F784" t="s">
        <v>48</v>
      </c>
      <c r="G784" t="s">
        <v>47</v>
      </c>
      <c r="I784" t="s">
        <v>43</v>
      </c>
      <c r="J784">
        <v>1369.034973</v>
      </c>
      <c r="K784">
        <v>180</v>
      </c>
      <c r="L784">
        <v>0.91100000000000003</v>
      </c>
      <c r="M784">
        <v>0</v>
      </c>
      <c r="N784">
        <v>0</v>
      </c>
      <c r="O784">
        <v>0</v>
      </c>
      <c r="P784" t="s">
        <v>796</v>
      </c>
      <c r="Q784" t="s">
        <v>797</v>
      </c>
      <c r="R784" t="s">
        <v>34</v>
      </c>
      <c r="S784" t="s">
        <v>35</v>
      </c>
      <c r="T784" t="s">
        <v>36</v>
      </c>
      <c r="U784" t="s">
        <v>37</v>
      </c>
      <c r="V784">
        <v>27</v>
      </c>
      <c r="W784" t="s">
        <v>38</v>
      </c>
    </row>
    <row r="785" spans="1:23">
      <c r="A785" t="s">
        <v>23</v>
      </c>
      <c r="B785" t="s">
        <v>24</v>
      </c>
      <c r="C785" t="s">
        <v>25</v>
      </c>
      <c r="D785" t="s">
        <v>26</v>
      </c>
      <c r="E785" t="s">
        <v>27</v>
      </c>
      <c r="F785" t="s">
        <v>53</v>
      </c>
      <c r="G785" t="s">
        <v>54</v>
      </c>
      <c r="H785" t="s">
        <v>223</v>
      </c>
      <c r="I785" t="s">
        <v>224</v>
      </c>
      <c r="J785">
        <v>365.5309484</v>
      </c>
      <c r="K785">
        <v>1</v>
      </c>
      <c r="L785">
        <v>1</v>
      </c>
      <c r="M785">
        <v>0</v>
      </c>
      <c r="N785">
        <v>0</v>
      </c>
      <c r="O785">
        <v>0</v>
      </c>
      <c r="P785" t="s">
        <v>798</v>
      </c>
      <c r="Q785" t="s">
        <v>799</v>
      </c>
      <c r="R785" t="s">
        <v>34</v>
      </c>
      <c r="S785" t="s">
        <v>35</v>
      </c>
      <c r="T785" t="s">
        <v>36</v>
      </c>
      <c r="U785" t="s">
        <v>37</v>
      </c>
      <c r="V785">
        <v>27</v>
      </c>
      <c r="W785" t="s">
        <v>38</v>
      </c>
    </row>
    <row r="786" spans="1:23">
      <c r="A786" t="s">
        <v>23</v>
      </c>
      <c r="B786" t="s">
        <v>24</v>
      </c>
      <c r="C786" t="s">
        <v>25</v>
      </c>
      <c r="D786" t="s">
        <v>26</v>
      </c>
      <c r="E786" t="s">
        <v>27</v>
      </c>
      <c r="F786" t="s">
        <v>53</v>
      </c>
      <c r="G786" t="s">
        <v>54</v>
      </c>
      <c r="H786" t="s">
        <v>323</v>
      </c>
      <c r="I786" t="s">
        <v>324</v>
      </c>
      <c r="J786">
        <v>119.21950750000001</v>
      </c>
      <c r="K786">
        <v>1</v>
      </c>
      <c r="L786">
        <v>0.995</v>
      </c>
      <c r="M786">
        <v>0</v>
      </c>
      <c r="N786">
        <v>0</v>
      </c>
      <c r="O786">
        <v>0</v>
      </c>
      <c r="P786" t="s">
        <v>798</v>
      </c>
      <c r="Q786" t="s">
        <v>799</v>
      </c>
      <c r="R786" t="s">
        <v>34</v>
      </c>
      <c r="S786" t="s">
        <v>35</v>
      </c>
      <c r="T786" t="s">
        <v>36</v>
      </c>
      <c r="U786" t="s">
        <v>37</v>
      </c>
      <c r="V786">
        <v>27</v>
      </c>
      <c r="W786" t="s">
        <v>38</v>
      </c>
    </row>
    <row r="787" spans="1:23">
      <c r="A787" t="s">
        <v>23</v>
      </c>
      <c r="B787" t="s">
        <v>24</v>
      </c>
      <c r="C787" t="s">
        <v>25</v>
      </c>
      <c r="D787" t="s">
        <v>26</v>
      </c>
      <c r="E787" t="s">
        <v>27</v>
      </c>
      <c r="F787" t="s">
        <v>53</v>
      </c>
      <c r="G787" t="s">
        <v>54</v>
      </c>
      <c r="H787" t="s">
        <v>677</v>
      </c>
      <c r="I787" t="s">
        <v>678</v>
      </c>
      <c r="J787">
        <v>85.728624969999998</v>
      </c>
      <c r="K787">
        <v>1</v>
      </c>
      <c r="L787">
        <v>0.86</v>
      </c>
      <c r="M787">
        <v>0</v>
      </c>
      <c r="N787">
        <v>0</v>
      </c>
      <c r="O787">
        <v>0</v>
      </c>
      <c r="P787" t="s">
        <v>798</v>
      </c>
      <c r="Q787" t="s">
        <v>799</v>
      </c>
      <c r="R787" t="s">
        <v>34</v>
      </c>
      <c r="S787" t="s">
        <v>35</v>
      </c>
      <c r="T787" t="s">
        <v>36</v>
      </c>
      <c r="U787" t="s">
        <v>37</v>
      </c>
      <c r="V787">
        <v>27</v>
      </c>
      <c r="W787" t="s">
        <v>38</v>
      </c>
    </row>
    <row r="788" spans="1:23">
      <c r="A788" t="s">
        <v>23</v>
      </c>
      <c r="B788" t="s">
        <v>24</v>
      </c>
      <c r="C788" t="s">
        <v>25</v>
      </c>
      <c r="D788" t="s">
        <v>26</v>
      </c>
      <c r="E788" t="s">
        <v>27</v>
      </c>
      <c r="F788" t="s">
        <v>53</v>
      </c>
      <c r="G788" t="s">
        <v>54</v>
      </c>
      <c r="H788" t="s">
        <v>800</v>
      </c>
      <c r="I788" t="s">
        <v>801</v>
      </c>
      <c r="J788">
        <v>1448.3974820000001</v>
      </c>
      <c r="K788">
        <v>4</v>
      </c>
      <c r="L788">
        <v>1</v>
      </c>
      <c r="M788">
        <v>0</v>
      </c>
      <c r="N788">
        <v>0</v>
      </c>
      <c r="O788">
        <v>0</v>
      </c>
      <c r="P788" t="s">
        <v>798</v>
      </c>
      <c r="Q788" t="s">
        <v>799</v>
      </c>
      <c r="R788" t="s">
        <v>34</v>
      </c>
      <c r="S788" t="s">
        <v>35</v>
      </c>
      <c r="T788" t="s">
        <v>36</v>
      </c>
      <c r="U788" t="s">
        <v>37</v>
      </c>
      <c r="V788">
        <v>27</v>
      </c>
      <c r="W788" t="s">
        <v>38</v>
      </c>
    </row>
    <row r="789" spans="1:23">
      <c r="A789" t="s">
        <v>23</v>
      </c>
      <c r="B789" t="s">
        <v>24</v>
      </c>
      <c r="C789" t="s">
        <v>25</v>
      </c>
      <c r="D789" t="s">
        <v>26</v>
      </c>
      <c r="E789" t="s">
        <v>27</v>
      </c>
      <c r="F789" t="s">
        <v>28</v>
      </c>
      <c r="G789" t="s">
        <v>29</v>
      </c>
      <c r="H789" t="s">
        <v>187</v>
      </c>
      <c r="I789" t="s">
        <v>188</v>
      </c>
      <c r="J789">
        <v>34.814087979999996</v>
      </c>
      <c r="K789">
        <v>1</v>
      </c>
      <c r="L789">
        <v>0.88800000000000001</v>
      </c>
      <c r="M789">
        <v>0</v>
      </c>
      <c r="N789">
        <v>0</v>
      </c>
      <c r="O789">
        <v>0</v>
      </c>
      <c r="P789" t="s">
        <v>798</v>
      </c>
      <c r="Q789" t="s">
        <v>799</v>
      </c>
      <c r="R789" t="s">
        <v>34</v>
      </c>
      <c r="S789" t="s">
        <v>35</v>
      </c>
      <c r="T789" t="s">
        <v>36</v>
      </c>
      <c r="U789" t="s">
        <v>37</v>
      </c>
      <c r="V789">
        <v>27</v>
      </c>
      <c r="W789" t="s">
        <v>38</v>
      </c>
    </row>
    <row r="790" spans="1:23">
      <c r="A790" t="s">
        <v>23</v>
      </c>
      <c r="B790" t="s">
        <v>24</v>
      </c>
      <c r="C790" t="s">
        <v>25</v>
      </c>
      <c r="D790" t="s">
        <v>26</v>
      </c>
      <c r="E790" t="s">
        <v>27</v>
      </c>
      <c r="F790" t="s">
        <v>28</v>
      </c>
      <c r="G790" t="s">
        <v>29</v>
      </c>
      <c r="H790" t="s">
        <v>285</v>
      </c>
      <c r="I790" t="s">
        <v>286</v>
      </c>
      <c r="J790">
        <v>448.96774160000001</v>
      </c>
      <c r="K790">
        <v>3</v>
      </c>
      <c r="L790">
        <v>0.99099999999999999</v>
      </c>
      <c r="M790">
        <v>0</v>
      </c>
      <c r="N790">
        <v>0</v>
      </c>
      <c r="O790">
        <v>0</v>
      </c>
      <c r="P790" t="s">
        <v>798</v>
      </c>
      <c r="Q790" t="s">
        <v>799</v>
      </c>
      <c r="R790" t="s">
        <v>34</v>
      </c>
      <c r="S790" t="s">
        <v>35</v>
      </c>
      <c r="T790" t="s">
        <v>36</v>
      </c>
      <c r="U790" t="s">
        <v>37</v>
      </c>
      <c r="V790">
        <v>27</v>
      </c>
      <c r="W790" t="s">
        <v>38</v>
      </c>
    </row>
    <row r="791" spans="1:23">
      <c r="A791" t="s">
        <v>23</v>
      </c>
      <c r="B791" t="s">
        <v>24</v>
      </c>
      <c r="C791" t="s">
        <v>25</v>
      </c>
      <c r="D791" t="s">
        <v>26</v>
      </c>
      <c r="E791" t="s">
        <v>27</v>
      </c>
      <c r="F791" t="s">
        <v>28</v>
      </c>
      <c r="G791" t="s">
        <v>29</v>
      </c>
      <c r="H791" t="s">
        <v>369</v>
      </c>
      <c r="I791" t="s">
        <v>370</v>
      </c>
      <c r="J791">
        <v>66.911027520000005</v>
      </c>
      <c r="K791">
        <v>1</v>
      </c>
      <c r="L791">
        <v>0.84899999999999998</v>
      </c>
      <c r="M791">
        <v>0</v>
      </c>
      <c r="N791">
        <v>0</v>
      </c>
      <c r="O791">
        <v>0</v>
      </c>
      <c r="P791" t="s">
        <v>798</v>
      </c>
      <c r="Q791" t="s">
        <v>799</v>
      </c>
      <c r="R791" t="s">
        <v>34</v>
      </c>
      <c r="S791" t="s">
        <v>35</v>
      </c>
      <c r="T791" t="s">
        <v>36</v>
      </c>
      <c r="U791" t="s">
        <v>37</v>
      </c>
      <c r="V791">
        <v>27</v>
      </c>
      <c r="W791" t="s">
        <v>38</v>
      </c>
    </row>
    <row r="792" spans="1:23">
      <c r="A792" t="s">
        <v>23</v>
      </c>
      <c r="B792" t="s">
        <v>24</v>
      </c>
      <c r="C792" t="s">
        <v>25</v>
      </c>
      <c r="D792" t="s">
        <v>26</v>
      </c>
      <c r="E792" t="s">
        <v>27</v>
      </c>
      <c r="F792" t="s">
        <v>28</v>
      </c>
      <c r="G792" t="s">
        <v>29</v>
      </c>
      <c r="H792" t="s">
        <v>75</v>
      </c>
      <c r="I792" t="s">
        <v>76</v>
      </c>
      <c r="J792">
        <v>762.07956379999996</v>
      </c>
      <c r="K792">
        <v>6</v>
      </c>
      <c r="L792">
        <v>0.98399999999999999</v>
      </c>
      <c r="M792">
        <v>0</v>
      </c>
      <c r="N792">
        <v>0</v>
      </c>
      <c r="O792">
        <v>0</v>
      </c>
      <c r="P792" t="s">
        <v>798</v>
      </c>
      <c r="Q792" t="s">
        <v>799</v>
      </c>
      <c r="R792" t="s">
        <v>34</v>
      </c>
      <c r="S792" t="s">
        <v>35</v>
      </c>
      <c r="T792" t="s">
        <v>36</v>
      </c>
      <c r="U792" t="s">
        <v>37</v>
      </c>
      <c r="V792">
        <v>27</v>
      </c>
      <c r="W792" t="s">
        <v>38</v>
      </c>
    </row>
    <row r="793" spans="1:23">
      <c r="A793" t="s">
        <v>23</v>
      </c>
      <c r="B793" t="s">
        <v>24</v>
      </c>
      <c r="C793" t="s">
        <v>25</v>
      </c>
      <c r="D793" t="s">
        <v>26</v>
      </c>
      <c r="E793" t="s">
        <v>27</v>
      </c>
      <c r="F793" t="s">
        <v>28</v>
      </c>
      <c r="G793" t="s">
        <v>29</v>
      </c>
      <c r="H793" t="s">
        <v>138</v>
      </c>
      <c r="I793" t="s">
        <v>139</v>
      </c>
      <c r="J793">
        <v>204.3527857</v>
      </c>
      <c r="K793">
        <v>2</v>
      </c>
      <c r="L793">
        <v>0.96899999999999997</v>
      </c>
      <c r="M793">
        <v>0</v>
      </c>
      <c r="N793">
        <v>0</v>
      </c>
      <c r="O793">
        <v>0</v>
      </c>
      <c r="P793" t="s">
        <v>798</v>
      </c>
      <c r="Q793" t="s">
        <v>799</v>
      </c>
      <c r="R793" t="s">
        <v>34</v>
      </c>
      <c r="S793" t="s">
        <v>35</v>
      </c>
      <c r="T793" t="s">
        <v>36</v>
      </c>
      <c r="U793" t="s">
        <v>37</v>
      </c>
      <c r="V793">
        <v>27</v>
      </c>
      <c r="W793" t="s">
        <v>38</v>
      </c>
    </row>
    <row r="794" spans="1:23">
      <c r="A794" t="s">
        <v>23</v>
      </c>
      <c r="B794" t="s">
        <v>24</v>
      </c>
      <c r="C794" t="s">
        <v>25</v>
      </c>
      <c r="D794" t="s">
        <v>39</v>
      </c>
      <c r="E794" t="s">
        <v>40</v>
      </c>
      <c r="F794" t="s">
        <v>41</v>
      </c>
      <c r="G794" t="s">
        <v>42</v>
      </c>
      <c r="I794" t="s">
        <v>43</v>
      </c>
      <c r="J794">
        <v>1241.832711</v>
      </c>
      <c r="K794">
        <v>109</v>
      </c>
      <c r="L794">
        <v>0.81699999999999995</v>
      </c>
      <c r="M794">
        <v>0</v>
      </c>
      <c r="N794">
        <v>0</v>
      </c>
      <c r="O794">
        <v>0</v>
      </c>
      <c r="P794" t="s">
        <v>798</v>
      </c>
      <c r="Q794" t="s">
        <v>799</v>
      </c>
      <c r="R794" t="s">
        <v>34</v>
      </c>
      <c r="S794" t="s">
        <v>35</v>
      </c>
      <c r="T794" t="s">
        <v>36</v>
      </c>
      <c r="U794" t="s">
        <v>37</v>
      </c>
      <c r="V794">
        <v>27</v>
      </c>
      <c r="W794" t="s">
        <v>38</v>
      </c>
    </row>
    <row r="795" spans="1:23">
      <c r="A795" t="s">
        <v>23</v>
      </c>
      <c r="B795" t="s">
        <v>24</v>
      </c>
      <c r="C795" t="s">
        <v>25</v>
      </c>
      <c r="D795" t="s">
        <v>26</v>
      </c>
      <c r="E795" t="s">
        <v>27</v>
      </c>
      <c r="F795" t="s">
        <v>28</v>
      </c>
      <c r="G795" t="s">
        <v>29</v>
      </c>
      <c r="H795" t="s">
        <v>193</v>
      </c>
      <c r="I795" t="s">
        <v>194</v>
      </c>
      <c r="J795">
        <v>63.795999999999999</v>
      </c>
      <c r="K795">
        <v>1</v>
      </c>
      <c r="L795">
        <v>1</v>
      </c>
      <c r="M795">
        <v>0</v>
      </c>
      <c r="N795">
        <v>0</v>
      </c>
      <c r="O795">
        <v>0</v>
      </c>
      <c r="P795" t="s">
        <v>802</v>
      </c>
      <c r="Q795" t="s">
        <v>803</v>
      </c>
      <c r="R795" t="s">
        <v>67</v>
      </c>
      <c r="S795" t="s">
        <v>68</v>
      </c>
      <c r="T795" t="s">
        <v>36</v>
      </c>
      <c r="U795" t="s">
        <v>37</v>
      </c>
      <c r="V795">
        <v>27</v>
      </c>
      <c r="W795" t="s">
        <v>38</v>
      </c>
    </row>
    <row r="796" spans="1:23">
      <c r="A796" t="s">
        <v>23</v>
      </c>
      <c r="B796" t="s">
        <v>24</v>
      </c>
      <c r="C796" t="s">
        <v>25</v>
      </c>
      <c r="D796" t="s">
        <v>39</v>
      </c>
      <c r="E796" t="s">
        <v>40</v>
      </c>
      <c r="F796" t="s">
        <v>41</v>
      </c>
      <c r="G796" t="s">
        <v>42</v>
      </c>
      <c r="I796" t="s">
        <v>43</v>
      </c>
      <c r="J796">
        <v>68.424224820000006</v>
      </c>
      <c r="K796">
        <v>8</v>
      </c>
      <c r="L796">
        <v>0.89100000000000001</v>
      </c>
      <c r="M796">
        <v>0</v>
      </c>
      <c r="N796">
        <v>0</v>
      </c>
      <c r="O796">
        <v>0</v>
      </c>
      <c r="P796" t="s">
        <v>802</v>
      </c>
      <c r="Q796" t="s">
        <v>803</v>
      </c>
      <c r="R796" t="s">
        <v>67</v>
      </c>
      <c r="S796" t="s">
        <v>68</v>
      </c>
      <c r="T796" t="s">
        <v>36</v>
      </c>
      <c r="U796" t="s">
        <v>37</v>
      </c>
      <c r="V796">
        <v>27</v>
      </c>
      <c r="W796" t="s">
        <v>38</v>
      </c>
    </row>
    <row r="797" spans="1:23">
      <c r="A797" t="s">
        <v>23</v>
      </c>
      <c r="B797" t="s">
        <v>24</v>
      </c>
      <c r="C797" t="s">
        <v>25</v>
      </c>
      <c r="D797" t="s">
        <v>26</v>
      </c>
      <c r="E797" t="s">
        <v>27</v>
      </c>
      <c r="F797" t="s">
        <v>41</v>
      </c>
      <c r="G797" t="s">
        <v>42</v>
      </c>
      <c r="H797" t="s">
        <v>161</v>
      </c>
      <c r="I797" t="s">
        <v>43</v>
      </c>
      <c r="J797">
        <v>1.0680000000000001</v>
      </c>
      <c r="K797">
        <v>1</v>
      </c>
      <c r="L797">
        <v>1</v>
      </c>
      <c r="M797">
        <v>0</v>
      </c>
      <c r="N797">
        <v>0</v>
      </c>
      <c r="O797">
        <v>0</v>
      </c>
      <c r="P797" t="s">
        <v>804</v>
      </c>
      <c r="Q797" t="s">
        <v>805</v>
      </c>
      <c r="R797" t="s">
        <v>34</v>
      </c>
      <c r="S797" t="s">
        <v>35</v>
      </c>
      <c r="T797" t="s">
        <v>36</v>
      </c>
      <c r="U797" t="s">
        <v>37</v>
      </c>
      <c r="V797">
        <v>27</v>
      </c>
      <c r="W797" t="s">
        <v>38</v>
      </c>
    </row>
    <row r="798" spans="1:23">
      <c r="A798" t="s">
        <v>23</v>
      </c>
      <c r="B798" t="s">
        <v>24</v>
      </c>
      <c r="C798" t="s">
        <v>25</v>
      </c>
      <c r="D798" t="s">
        <v>26</v>
      </c>
      <c r="E798" t="s">
        <v>27</v>
      </c>
      <c r="F798" t="s">
        <v>53</v>
      </c>
      <c r="G798" t="s">
        <v>54</v>
      </c>
      <c r="H798" t="s">
        <v>96</v>
      </c>
      <c r="I798" t="s">
        <v>97</v>
      </c>
      <c r="J798">
        <v>156.90649999999999</v>
      </c>
      <c r="K798">
        <v>1</v>
      </c>
      <c r="L798">
        <v>1</v>
      </c>
      <c r="M798">
        <v>0</v>
      </c>
      <c r="N798">
        <v>0</v>
      </c>
      <c r="O798">
        <v>0</v>
      </c>
      <c r="P798" t="s">
        <v>804</v>
      </c>
      <c r="Q798" t="s">
        <v>805</v>
      </c>
      <c r="R798" t="s">
        <v>34</v>
      </c>
      <c r="S798" t="s">
        <v>35</v>
      </c>
      <c r="T798" t="s">
        <v>36</v>
      </c>
      <c r="U798" t="s">
        <v>37</v>
      </c>
      <c r="V798">
        <v>27</v>
      </c>
      <c r="W798" t="s">
        <v>38</v>
      </c>
    </row>
    <row r="799" spans="1:23">
      <c r="A799" t="s">
        <v>23</v>
      </c>
      <c r="B799" t="s">
        <v>24</v>
      </c>
      <c r="C799" t="s">
        <v>25</v>
      </c>
      <c r="D799" t="s">
        <v>39</v>
      </c>
      <c r="E799" t="s">
        <v>40</v>
      </c>
      <c r="F799" t="s">
        <v>41</v>
      </c>
      <c r="G799" t="s">
        <v>42</v>
      </c>
      <c r="I799" t="s">
        <v>43</v>
      </c>
      <c r="J799">
        <v>89.374416269999998</v>
      </c>
      <c r="K799">
        <v>16</v>
      </c>
      <c r="L799">
        <v>0.81399999999999995</v>
      </c>
      <c r="M799">
        <v>0</v>
      </c>
      <c r="N799">
        <v>0</v>
      </c>
      <c r="O799">
        <v>0</v>
      </c>
      <c r="P799" t="s">
        <v>804</v>
      </c>
      <c r="Q799" t="s">
        <v>805</v>
      </c>
      <c r="R799" t="s">
        <v>34</v>
      </c>
      <c r="S799" t="s">
        <v>35</v>
      </c>
      <c r="T799" t="s">
        <v>36</v>
      </c>
      <c r="U799" t="s">
        <v>37</v>
      </c>
      <c r="V799">
        <v>27</v>
      </c>
      <c r="W799" t="s">
        <v>38</v>
      </c>
    </row>
    <row r="800" spans="1:23">
      <c r="A800" t="s">
        <v>23</v>
      </c>
      <c r="B800" t="s">
        <v>24</v>
      </c>
      <c r="C800" t="s">
        <v>25</v>
      </c>
      <c r="D800" t="s">
        <v>39</v>
      </c>
      <c r="E800" t="s">
        <v>40</v>
      </c>
      <c r="F800" t="s">
        <v>44</v>
      </c>
      <c r="G800" t="s">
        <v>45</v>
      </c>
      <c r="I800" t="s">
        <v>43</v>
      </c>
      <c r="J800">
        <v>0</v>
      </c>
      <c r="K800">
        <v>0</v>
      </c>
      <c r="L800">
        <v>0</v>
      </c>
      <c r="M800">
        <v>0</v>
      </c>
      <c r="N800">
        <v>0</v>
      </c>
      <c r="O800">
        <v>1</v>
      </c>
      <c r="P800" t="s">
        <v>804</v>
      </c>
      <c r="Q800" t="s">
        <v>805</v>
      </c>
      <c r="R800" t="s">
        <v>34</v>
      </c>
      <c r="S800" t="s">
        <v>35</v>
      </c>
      <c r="T800" t="s">
        <v>36</v>
      </c>
      <c r="U800" t="s">
        <v>37</v>
      </c>
      <c r="V800">
        <v>27</v>
      </c>
      <c r="W800" t="s">
        <v>38</v>
      </c>
    </row>
    <row r="801" spans="1:23">
      <c r="A801" t="s">
        <v>23</v>
      </c>
      <c r="B801" t="s">
        <v>24</v>
      </c>
      <c r="C801" t="s">
        <v>25</v>
      </c>
      <c r="D801" t="s">
        <v>26</v>
      </c>
      <c r="E801" t="s">
        <v>27</v>
      </c>
      <c r="F801" t="s">
        <v>28</v>
      </c>
      <c r="G801" t="s">
        <v>29</v>
      </c>
      <c r="H801" t="s">
        <v>148</v>
      </c>
      <c r="I801" t="s">
        <v>149</v>
      </c>
      <c r="J801">
        <v>88.241</v>
      </c>
      <c r="K801">
        <v>1</v>
      </c>
      <c r="L801">
        <v>1</v>
      </c>
      <c r="M801">
        <v>0</v>
      </c>
      <c r="N801">
        <v>0</v>
      </c>
      <c r="O801">
        <v>0</v>
      </c>
      <c r="P801" t="s">
        <v>806</v>
      </c>
      <c r="Q801" t="s">
        <v>807</v>
      </c>
      <c r="R801" t="s">
        <v>90</v>
      </c>
      <c r="S801" t="s">
        <v>91</v>
      </c>
      <c r="T801" t="s">
        <v>36</v>
      </c>
      <c r="U801" t="s">
        <v>37</v>
      </c>
      <c r="V801">
        <v>27</v>
      </c>
      <c r="W801" t="s">
        <v>38</v>
      </c>
    </row>
    <row r="802" spans="1:23">
      <c r="A802" t="s">
        <v>23</v>
      </c>
      <c r="B802" t="s">
        <v>24</v>
      </c>
      <c r="C802" t="s">
        <v>25</v>
      </c>
      <c r="D802" t="s">
        <v>26</v>
      </c>
      <c r="E802" t="s">
        <v>27</v>
      </c>
      <c r="F802" t="s">
        <v>28</v>
      </c>
      <c r="G802" t="s">
        <v>29</v>
      </c>
      <c r="H802" t="s">
        <v>281</v>
      </c>
      <c r="I802" t="s">
        <v>282</v>
      </c>
      <c r="J802">
        <v>186.955175</v>
      </c>
      <c r="K802">
        <v>1</v>
      </c>
      <c r="L802">
        <v>1</v>
      </c>
      <c r="M802">
        <v>0</v>
      </c>
      <c r="N802">
        <v>0</v>
      </c>
      <c r="O802">
        <v>0</v>
      </c>
      <c r="P802" t="s">
        <v>806</v>
      </c>
      <c r="Q802" t="s">
        <v>807</v>
      </c>
      <c r="R802" t="s">
        <v>90</v>
      </c>
      <c r="S802" t="s">
        <v>91</v>
      </c>
      <c r="T802" t="s">
        <v>36</v>
      </c>
      <c r="U802" t="s">
        <v>37</v>
      </c>
      <c r="V802">
        <v>27</v>
      </c>
      <c r="W802" t="s">
        <v>38</v>
      </c>
    </row>
    <row r="803" spans="1:23">
      <c r="A803" t="s">
        <v>23</v>
      </c>
      <c r="B803" t="s">
        <v>24</v>
      </c>
      <c r="C803" t="s">
        <v>25</v>
      </c>
      <c r="D803" t="s">
        <v>39</v>
      </c>
      <c r="E803" t="s">
        <v>40</v>
      </c>
      <c r="F803" t="s">
        <v>41</v>
      </c>
      <c r="G803" t="s">
        <v>42</v>
      </c>
      <c r="I803" t="s">
        <v>43</v>
      </c>
      <c r="J803">
        <v>0</v>
      </c>
      <c r="K803">
        <v>0</v>
      </c>
      <c r="L803">
        <v>0</v>
      </c>
      <c r="M803">
        <v>0</v>
      </c>
      <c r="N803">
        <v>0</v>
      </c>
      <c r="O803">
        <v>1</v>
      </c>
      <c r="P803" t="s">
        <v>806</v>
      </c>
      <c r="Q803" t="s">
        <v>807</v>
      </c>
      <c r="R803" t="s">
        <v>90</v>
      </c>
      <c r="S803" t="s">
        <v>91</v>
      </c>
      <c r="T803" t="s">
        <v>36</v>
      </c>
      <c r="U803" t="s">
        <v>37</v>
      </c>
      <c r="V803">
        <v>27</v>
      </c>
      <c r="W803" t="s">
        <v>38</v>
      </c>
    </row>
    <row r="804" spans="1:23">
      <c r="A804" t="s">
        <v>23</v>
      </c>
      <c r="B804" t="s">
        <v>24</v>
      </c>
      <c r="C804" t="s">
        <v>25</v>
      </c>
      <c r="D804" t="s">
        <v>39</v>
      </c>
      <c r="E804" t="s">
        <v>40</v>
      </c>
      <c r="F804" t="s">
        <v>41</v>
      </c>
      <c r="G804" t="s">
        <v>42</v>
      </c>
      <c r="I804" t="s">
        <v>43</v>
      </c>
      <c r="J804">
        <v>0</v>
      </c>
      <c r="K804">
        <v>0</v>
      </c>
      <c r="L804">
        <v>0</v>
      </c>
      <c r="M804">
        <v>0</v>
      </c>
      <c r="N804">
        <v>0</v>
      </c>
      <c r="O804">
        <v>1</v>
      </c>
      <c r="P804" t="s">
        <v>808</v>
      </c>
      <c r="Q804" t="s">
        <v>809</v>
      </c>
      <c r="R804" t="s">
        <v>51</v>
      </c>
      <c r="S804" t="s">
        <v>52</v>
      </c>
      <c r="T804" t="s">
        <v>36</v>
      </c>
      <c r="U804" t="s">
        <v>37</v>
      </c>
      <c r="V804">
        <v>27</v>
      </c>
      <c r="W804" t="s">
        <v>38</v>
      </c>
    </row>
    <row r="805" spans="1:23">
      <c r="A805" t="s">
        <v>23</v>
      </c>
      <c r="B805" t="s">
        <v>24</v>
      </c>
      <c r="C805" t="s">
        <v>25</v>
      </c>
      <c r="D805" t="s">
        <v>26</v>
      </c>
      <c r="E805" t="s">
        <v>27</v>
      </c>
      <c r="F805" t="s">
        <v>28</v>
      </c>
      <c r="G805" t="s">
        <v>29</v>
      </c>
      <c r="H805" t="s">
        <v>69</v>
      </c>
      <c r="I805" t="s">
        <v>70</v>
      </c>
      <c r="J805">
        <v>137.624</v>
      </c>
      <c r="K805">
        <v>1</v>
      </c>
      <c r="L805">
        <v>1</v>
      </c>
      <c r="M805">
        <v>0</v>
      </c>
      <c r="N805">
        <v>0</v>
      </c>
      <c r="O805">
        <v>0</v>
      </c>
      <c r="P805" t="s">
        <v>810</v>
      </c>
      <c r="Q805" t="s">
        <v>811</v>
      </c>
      <c r="R805" t="s">
        <v>168</v>
      </c>
      <c r="S805" t="s">
        <v>169</v>
      </c>
      <c r="T805" t="s">
        <v>36</v>
      </c>
      <c r="U805" t="s">
        <v>37</v>
      </c>
      <c r="V805">
        <v>27</v>
      </c>
      <c r="W805" t="s">
        <v>38</v>
      </c>
    </row>
    <row r="806" spans="1:23">
      <c r="A806" t="s">
        <v>23</v>
      </c>
      <c r="B806" t="s">
        <v>24</v>
      </c>
      <c r="C806" t="s">
        <v>25</v>
      </c>
      <c r="D806" t="s">
        <v>26</v>
      </c>
      <c r="E806" t="s">
        <v>27</v>
      </c>
      <c r="F806" t="s">
        <v>28</v>
      </c>
      <c r="G806" t="s">
        <v>29</v>
      </c>
      <c r="H806" t="s">
        <v>285</v>
      </c>
      <c r="I806" t="s">
        <v>286</v>
      </c>
      <c r="J806">
        <v>7.4669999999999996</v>
      </c>
      <c r="K806">
        <v>1</v>
      </c>
      <c r="L806">
        <v>1</v>
      </c>
      <c r="M806">
        <v>0</v>
      </c>
      <c r="N806">
        <v>0</v>
      </c>
      <c r="O806">
        <v>0</v>
      </c>
      <c r="P806" t="s">
        <v>810</v>
      </c>
      <c r="Q806" t="s">
        <v>811</v>
      </c>
      <c r="R806" t="s">
        <v>168</v>
      </c>
      <c r="S806" t="s">
        <v>169</v>
      </c>
      <c r="T806" t="s">
        <v>36</v>
      </c>
      <c r="U806" t="s">
        <v>37</v>
      </c>
      <c r="V806">
        <v>27</v>
      </c>
      <c r="W806" t="s">
        <v>38</v>
      </c>
    </row>
    <row r="807" spans="1:23">
      <c r="A807" t="s">
        <v>23</v>
      </c>
      <c r="B807" t="s">
        <v>24</v>
      </c>
      <c r="C807" t="s">
        <v>25</v>
      </c>
      <c r="D807" t="s">
        <v>26</v>
      </c>
      <c r="E807" t="s">
        <v>27</v>
      </c>
      <c r="F807" t="s">
        <v>28</v>
      </c>
      <c r="G807" t="s">
        <v>29</v>
      </c>
      <c r="H807" t="s">
        <v>110</v>
      </c>
      <c r="I807" t="s">
        <v>111</v>
      </c>
      <c r="J807">
        <v>1.26</v>
      </c>
      <c r="K807">
        <v>1</v>
      </c>
      <c r="L807">
        <v>1</v>
      </c>
      <c r="M807">
        <v>0</v>
      </c>
      <c r="N807">
        <v>0</v>
      </c>
      <c r="O807">
        <v>0</v>
      </c>
      <c r="P807" t="s">
        <v>810</v>
      </c>
      <c r="Q807" t="s">
        <v>811</v>
      </c>
      <c r="R807" t="s">
        <v>168</v>
      </c>
      <c r="S807" t="s">
        <v>169</v>
      </c>
      <c r="T807" t="s">
        <v>36</v>
      </c>
      <c r="U807" t="s">
        <v>37</v>
      </c>
      <c r="V807">
        <v>27</v>
      </c>
      <c r="W807" t="s">
        <v>38</v>
      </c>
    </row>
    <row r="808" spans="1:23">
      <c r="A808" t="s">
        <v>23</v>
      </c>
      <c r="B808" t="s">
        <v>24</v>
      </c>
      <c r="C808" t="s">
        <v>25</v>
      </c>
      <c r="D808" t="s">
        <v>39</v>
      </c>
      <c r="E808" t="s">
        <v>40</v>
      </c>
      <c r="F808" t="s">
        <v>53</v>
      </c>
      <c r="G808" t="s">
        <v>54</v>
      </c>
      <c r="I808" t="s">
        <v>43</v>
      </c>
      <c r="J808">
        <v>0</v>
      </c>
      <c r="K808">
        <v>0</v>
      </c>
      <c r="L808">
        <v>0</v>
      </c>
      <c r="M808">
        <v>0</v>
      </c>
      <c r="N808">
        <v>0</v>
      </c>
      <c r="O808">
        <v>1</v>
      </c>
      <c r="P808" t="s">
        <v>810</v>
      </c>
      <c r="Q808" t="s">
        <v>811</v>
      </c>
      <c r="R808" t="s">
        <v>168</v>
      </c>
      <c r="S808" t="s">
        <v>169</v>
      </c>
      <c r="T808" t="s">
        <v>36</v>
      </c>
      <c r="U808" t="s">
        <v>37</v>
      </c>
      <c r="V808">
        <v>27</v>
      </c>
      <c r="W808" t="s">
        <v>38</v>
      </c>
    </row>
    <row r="809" spans="1:23">
      <c r="A809" t="s">
        <v>23</v>
      </c>
      <c r="B809" t="s">
        <v>24</v>
      </c>
      <c r="C809" t="s">
        <v>25</v>
      </c>
      <c r="D809" t="s">
        <v>39</v>
      </c>
      <c r="E809" t="s">
        <v>40</v>
      </c>
      <c r="F809" t="s">
        <v>28</v>
      </c>
      <c r="G809" t="s">
        <v>29</v>
      </c>
      <c r="I809" t="s">
        <v>43</v>
      </c>
      <c r="J809">
        <v>0</v>
      </c>
      <c r="K809">
        <v>0</v>
      </c>
      <c r="L809">
        <v>0</v>
      </c>
      <c r="M809">
        <v>0</v>
      </c>
      <c r="N809">
        <v>0</v>
      </c>
      <c r="O809">
        <v>1</v>
      </c>
      <c r="P809" t="s">
        <v>810</v>
      </c>
      <c r="Q809" t="s">
        <v>811</v>
      </c>
      <c r="R809" t="s">
        <v>168</v>
      </c>
      <c r="S809" t="s">
        <v>169</v>
      </c>
      <c r="T809" t="s">
        <v>36</v>
      </c>
      <c r="U809" t="s">
        <v>37</v>
      </c>
      <c r="V809">
        <v>27</v>
      </c>
      <c r="W809" t="s">
        <v>38</v>
      </c>
    </row>
    <row r="810" spans="1:23">
      <c r="A810" t="s">
        <v>23</v>
      </c>
      <c r="B810" t="s">
        <v>24</v>
      </c>
      <c r="C810" t="s">
        <v>25</v>
      </c>
      <c r="D810" t="s">
        <v>39</v>
      </c>
      <c r="E810" t="s">
        <v>40</v>
      </c>
      <c r="F810" t="s">
        <v>44</v>
      </c>
      <c r="G810" t="s">
        <v>45</v>
      </c>
      <c r="I810" t="s">
        <v>43</v>
      </c>
      <c r="J810">
        <v>0</v>
      </c>
      <c r="K810">
        <v>0</v>
      </c>
      <c r="L810">
        <v>0</v>
      </c>
      <c r="M810">
        <v>0</v>
      </c>
      <c r="N810">
        <v>0</v>
      </c>
      <c r="O810">
        <v>1</v>
      </c>
      <c r="P810" t="s">
        <v>810</v>
      </c>
      <c r="Q810" t="s">
        <v>811</v>
      </c>
      <c r="R810" t="s">
        <v>168</v>
      </c>
      <c r="S810" t="s">
        <v>169</v>
      </c>
      <c r="T810" t="s">
        <v>36</v>
      </c>
      <c r="U810" t="s">
        <v>37</v>
      </c>
      <c r="V810">
        <v>27</v>
      </c>
      <c r="W810" t="s">
        <v>38</v>
      </c>
    </row>
    <row r="811" spans="1:23">
      <c r="A811" t="s">
        <v>23</v>
      </c>
      <c r="B811" t="s">
        <v>24</v>
      </c>
      <c r="C811" t="s">
        <v>25</v>
      </c>
      <c r="D811" t="s">
        <v>46</v>
      </c>
      <c r="E811" t="s">
        <v>47</v>
      </c>
      <c r="F811" t="s">
        <v>48</v>
      </c>
      <c r="G811" t="s">
        <v>47</v>
      </c>
      <c r="I811" t="s">
        <v>43</v>
      </c>
      <c r="J811">
        <v>1002.739635</v>
      </c>
      <c r="K811">
        <v>132</v>
      </c>
      <c r="L811">
        <v>0.79500000000000004</v>
      </c>
      <c r="M811">
        <v>0</v>
      </c>
      <c r="N811">
        <v>0</v>
      </c>
      <c r="O811">
        <v>0</v>
      </c>
      <c r="P811" t="s">
        <v>810</v>
      </c>
      <c r="Q811" t="s">
        <v>811</v>
      </c>
      <c r="R811" t="s">
        <v>168</v>
      </c>
      <c r="S811" t="s">
        <v>169</v>
      </c>
      <c r="T811" t="s">
        <v>36</v>
      </c>
      <c r="U811" t="s">
        <v>37</v>
      </c>
      <c r="V811">
        <v>27</v>
      </c>
      <c r="W811" t="s">
        <v>38</v>
      </c>
    </row>
    <row r="812" spans="1:23">
      <c r="A812" t="s">
        <v>23</v>
      </c>
      <c r="B812" t="s">
        <v>24</v>
      </c>
      <c r="C812" t="s">
        <v>25</v>
      </c>
      <c r="D812" t="s">
        <v>39</v>
      </c>
      <c r="E812" t="s">
        <v>40</v>
      </c>
      <c r="F812" t="s">
        <v>41</v>
      </c>
      <c r="G812" t="s">
        <v>42</v>
      </c>
      <c r="I812" t="s">
        <v>43</v>
      </c>
      <c r="J812">
        <v>0</v>
      </c>
      <c r="K812">
        <v>0</v>
      </c>
      <c r="L812">
        <v>0</v>
      </c>
      <c r="M812">
        <v>0</v>
      </c>
      <c r="N812">
        <v>0</v>
      </c>
      <c r="O812">
        <v>1</v>
      </c>
      <c r="P812" t="s">
        <v>812</v>
      </c>
      <c r="Q812" t="s">
        <v>813</v>
      </c>
      <c r="R812" t="s">
        <v>67</v>
      </c>
      <c r="S812" t="s">
        <v>68</v>
      </c>
      <c r="T812" t="s">
        <v>36</v>
      </c>
      <c r="U812" t="s">
        <v>37</v>
      </c>
      <c r="V812">
        <v>27</v>
      </c>
      <c r="W812" t="s">
        <v>38</v>
      </c>
    </row>
    <row r="813" spans="1:23">
      <c r="A813" t="s">
        <v>23</v>
      </c>
      <c r="B813" t="s">
        <v>24</v>
      </c>
      <c r="C813" t="s">
        <v>25</v>
      </c>
      <c r="D813" t="s">
        <v>39</v>
      </c>
      <c r="E813" t="s">
        <v>40</v>
      </c>
      <c r="F813" t="s">
        <v>28</v>
      </c>
      <c r="G813" t="s">
        <v>29</v>
      </c>
      <c r="I813" t="s">
        <v>43</v>
      </c>
      <c r="J813">
        <v>0</v>
      </c>
      <c r="K813">
        <v>0</v>
      </c>
      <c r="L813">
        <v>0</v>
      </c>
      <c r="M813">
        <v>0</v>
      </c>
      <c r="N813">
        <v>0</v>
      </c>
      <c r="O813">
        <v>1</v>
      </c>
      <c r="P813" t="s">
        <v>812</v>
      </c>
      <c r="Q813" t="s">
        <v>813</v>
      </c>
      <c r="R813" t="s">
        <v>67</v>
      </c>
      <c r="S813" t="s">
        <v>68</v>
      </c>
      <c r="T813" t="s">
        <v>36</v>
      </c>
      <c r="U813" t="s">
        <v>37</v>
      </c>
      <c r="V813">
        <v>27</v>
      </c>
      <c r="W813" t="s">
        <v>38</v>
      </c>
    </row>
    <row r="814" spans="1:23">
      <c r="A814" t="s">
        <v>23</v>
      </c>
      <c r="B814" t="s">
        <v>24</v>
      </c>
      <c r="C814" t="s">
        <v>25</v>
      </c>
      <c r="D814" t="s">
        <v>46</v>
      </c>
      <c r="E814" t="s">
        <v>47</v>
      </c>
      <c r="F814" t="s">
        <v>48</v>
      </c>
      <c r="G814" t="s">
        <v>47</v>
      </c>
      <c r="I814" t="s">
        <v>43</v>
      </c>
      <c r="J814">
        <v>295.73620620000003</v>
      </c>
      <c r="K814">
        <v>73</v>
      </c>
      <c r="L814">
        <v>0.73399999999999999</v>
      </c>
      <c r="M814">
        <v>0</v>
      </c>
      <c r="N814">
        <v>0</v>
      </c>
      <c r="O814">
        <v>0</v>
      </c>
      <c r="P814" t="s">
        <v>812</v>
      </c>
      <c r="Q814" t="s">
        <v>813</v>
      </c>
      <c r="R814" t="s">
        <v>67</v>
      </c>
      <c r="S814" t="s">
        <v>68</v>
      </c>
      <c r="T814" t="s">
        <v>36</v>
      </c>
      <c r="U814" t="s">
        <v>37</v>
      </c>
      <c r="V814">
        <v>27</v>
      </c>
      <c r="W814" t="s">
        <v>38</v>
      </c>
    </row>
    <row r="815" spans="1:23">
      <c r="A815" t="s">
        <v>23</v>
      </c>
      <c r="B815" t="s">
        <v>24</v>
      </c>
      <c r="C815" t="s">
        <v>25</v>
      </c>
      <c r="D815" t="s">
        <v>39</v>
      </c>
      <c r="E815" t="s">
        <v>40</v>
      </c>
      <c r="F815" t="s">
        <v>28</v>
      </c>
      <c r="G815" t="s">
        <v>29</v>
      </c>
      <c r="I815" t="s">
        <v>43</v>
      </c>
      <c r="J815">
        <v>0</v>
      </c>
      <c r="K815">
        <v>0</v>
      </c>
      <c r="L815">
        <v>0</v>
      </c>
      <c r="M815">
        <v>0</v>
      </c>
      <c r="N815">
        <v>0</v>
      </c>
      <c r="O815">
        <v>1</v>
      </c>
      <c r="P815" t="s">
        <v>814</v>
      </c>
      <c r="Q815" t="s">
        <v>815</v>
      </c>
      <c r="R815" t="s">
        <v>67</v>
      </c>
      <c r="S815" t="s">
        <v>68</v>
      </c>
      <c r="T815" t="s">
        <v>36</v>
      </c>
      <c r="U815" t="s">
        <v>37</v>
      </c>
      <c r="V815">
        <v>27</v>
      </c>
      <c r="W815" t="s">
        <v>38</v>
      </c>
    </row>
    <row r="816" spans="1:23">
      <c r="A816" t="s">
        <v>23</v>
      </c>
      <c r="B816" t="s">
        <v>24</v>
      </c>
      <c r="C816" t="s">
        <v>25</v>
      </c>
      <c r="D816" t="s">
        <v>46</v>
      </c>
      <c r="E816" t="s">
        <v>47</v>
      </c>
      <c r="F816" t="s">
        <v>48</v>
      </c>
      <c r="G816" t="s">
        <v>47</v>
      </c>
      <c r="I816" t="s">
        <v>43</v>
      </c>
      <c r="J816">
        <v>0</v>
      </c>
      <c r="K816">
        <v>0</v>
      </c>
      <c r="L816">
        <v>0</v>
      </c>
      <c r="M816">
        <v>0</v>
      </c>
      <c r="N816">
        <v>0</v>
      </c>
      <c r="O816">
        <v>1</v>
      </c>
      <c r="P816" t="s">
        <v>814</v>
      </c>
      <c r="Q816" t="s">
        <v>815</v>
      </c>
      <c r="R816" t="s">
        <v>67</v>
      </c>
      <c r="S816" t="s">
        <v>68</v>
      </c>
      <c r="T816" t="s">
        <v>36</v>
      </c>
      <c r="U816" t="s">
        <v>37</v>
      </c>
      <c r="V816">
        <v>27</v>
      </c>
      <c r="W816" t="s">
        <v>38</v>
      </c>
    </row>
    <row r="817" spans="1:23">
      <c r="A817" t="s">
        <v>23</v>
      </c>
      <c r="B817" t="s">
        <v>24</v>
      </c>
      <c r="C817" t="s">
        <v>25</v>
      </c>
      <c r="D817" t="s">
        <v>26</v>
      </c>
      <c r="E817" t="s">
        <v>27</v>
      </c>
      <c r="F817" t="s">
        <v>53</v>
      </c>
      <c r="G817" t="s">
        <v>54</v>
      </c>
      <c r="H817" t="s">
        <v>599</v>
      </c>
      <c r="I817" t="s">
        <v>600</v>
      </c>
      <c r="J817">
        <v>67.754994940000003</v>
      </c>
      <c r="K817">
        <v>1</v>
      </c>
      <c r="L817">
        <v>0.92800000000000005</v>
      </c>
      <c r="M817">
        <v>0</v>
      </c>
      <c r="N817">
        <v>0</v>
      </c>
      <c r="O817">
        <v>0</v>
      </c>
      <c r="P817" t="s">
        <v>816</v>
      </c>
      <c r="Q817" t="s">
        <v>817</v>
      </c>
      <c r="R817" t="s">
        <v>201</v>
      </c>
      <c r="S817" t="s">
        <v>202</v>
      </c>
      <c r="T817" t="s">
        <v>36</v>
      </c>
      <c r="U817" t="s">
        <v>37</v>
      </c>
      <c r="V817">
        <v>27</v>
      </c>
      <c r="W817" t="s">
        <v>38</v>
      </c>
    </row>
    <row r="818" spans="1:23">
      <c r="A818" t="s">
        <v>23</v>
      </c>
      <c r="B818" t="s">
        <v>24</v>
      </c>
      <c r="C818" t="s">
        <v>25</v>
      </c>
      <c r="D818" t="s">
        <v>39</v>
      </c>
      <c r="E818" t="s">
        <v>40</v>
      </c>
      <c r="F818" t="s">
        <v>41</v>
      </c>
      <c r="G818" t="s">
        <v>42</v>
      </c>
      <c r="I818" t="s">
        <v>43</v>
      </c>
      <c r="J818">
        <v>60.070677209999999</v>
      </c>
      <c r="K818">
        <v>5</v>
      </c>
      <c r="L818">
        <v>0.82099999999999995</v>
      </c>
      <c r="M818">
        <v>0</v>
      </c>
      <c r="N818">
        <v>0</v>
      </c>
      <c r="O818">
        <v>0</v>
      </c>
      <c r="P818" t="s">
        <v>816</v>
      </c>
      <c r="Q818" t="s">
        <v>817</v>
      </c>
      <c r="R818" t="s">
        <v>201</v>
      </c>
      <c r="S818" t="s">
        <v>202</v>
      </c>
      <c r="T818" t="s">
        <v>36</v>
      </c>
      <c r="U818" t="s">
        <v>37</v>
      </c>
      <c r="V818">
        <v>27</v>
      </c>
      <c r="W818" t="s">
        <v>38</v>
      </c>
    </row>
    <row r="819" spans="1:23">
      <c r="A819" t="s">
        <v>23</v>
      </c>
      <c r="B819" t="s">
        <v>24</v>
      </c>
      <c r="C819" t="s">
        <v>25</v>
      </c>
      <c r="D819" t="s">
        <v>46</v>
      </c>
      <c r="E819" t="s">
        <v>47</v>
      </c>
      <c r="F819" t="s">
        <v>48</v>
      </c>
      <c r="G819" t="s">
        <v>47</v>
      </c>
      <c r="I819" t="s">
        <v>43</v>
      </c>
      <c r="J819">
        <v>866.38733649999995</v>
      </c>
      <c r="K819">
        <v>150</v>
      </c>
      <c r="L819">
        <v>0.76100000000000001</v>
      </c>
      <c r="M819">
        <v>0</v>
      </c>
      <c r="N819">
        <v>0</v>
      </c>
      <c r="O819">
        <v>0</v>
      </c>
      <c r="P819" t="s">
        <v>816</v>
      </c>
      <c r="Q819" t="s">
        <v>817</v>
      </c>
      <c r="R819" t="s">
        <v>201</v>
      </c>
      <c r="S819" t="s">
        <v>202</v>
      </c>
      <c r="T819" t="s">
        <v>36</v>
      </c>
      <c r="U819" t="s">
        <v>37</v>
      </c>
      <c r="V819">
        <v>27</v>
      </c>
      <c r="W819" t="s">
        <v>38</v>
      </c>
    </row>
    <row r="820" spans="1:23">
      <c r="A820" t="s">
        <v>23</v>
      </c>
      <c r="B820" t="s">
        <v>24</v>
      </c>
      <c r="C820" t="s">
        <v>25</v>
      </c>
      <c r="D820" t="s">
        <v>39</v>
      </c>
      <c r="E820" t="s">
        <v>40</v>
      </c>
      <c r="F820" t="s">
        <v>28</v>
      </c>
      <c r="G820" t="s">
        <v>29</v>
      </c>
      <c r="I820" t="s">
        <v>43</v>
      </c>
      <c r="J820">
        <v>0</v>
      </c>
      <c r="K820">
        <v>0</v>
      </c>
      <c r="L820">
        <v>0</v>
      </c>
      <c r="M820">
        <v>0</v>
      </c>
      <c r="N820">
        <v>0</v>
      </c>
      <c r="O820">
        <v>1</v>
      </c>
      <c r="P820" t="s">
        <v>818</v>
      </c>
      <c r="Q820" t="s">
        <v>819</v>
      </c>
      <c r="R820" t="s">
        <v>67</v>
      </c>
      <c r="S820" t="s">
        <v>68</v>
      </c>
      <c r="T820" t="s">
        <v>36</v>
      </c>
      <c r="U820" t="s">
        <v>37</v>
      </c>
      <c r="V820">
        <v>27</v>
      </c>
      <c r="W820" t="s">
        <v>38</v>
      </c>
    </row>
    <row r="821" spans="1:23">
      <c r="A821" t="s">
        <v>23</v>
      </c>
      <c r="B821" t="s">
        <v>24</v>
      </c>
      <c r="C821" t="s">
        <v>25</v>
      </c>
      <c r="D821" t="s">
        <v>39</v>
      </c>
      <c r="E821" t="s">
        <v>40</v>
      </c>
      <c r="F821" t="s">
        <v>44</v>
      </c>
      <c r="G821" t="s">
        <v>45</v>
      </c>
      <c r="I821" t="s">
        <v>43</v>
      </c>
      <c r="J821">
        <v>0</v>
      </c>
      <c r="K821">
        <v>0</v>
      </c>
      <c r="L821">
        <v>0</v>
      </c>
      <c r="M821">
        <v>0</v>
      </c>
      <c r="N821">
        <v>0</v>
      </c>
      <c r="O821">
        <v>1</v>
      </c>
      <c r="P821" t="s">
        <v>818</v>
      </c>
      <c r="Q821" t="s">
        <v>819</v>
      </c>
      <c r="R821" t="s">
        <v>67</v>
      </c>
      <c r="S821" t="s">
        <v>68</v>
      </c>
      <c r="T821" t="s">
        <v>36</v>
      </c>
      <c r="U821" t="s">
        <v>37</v>
      </c>
      <c r="V821">
        <v>27</v>
      </c>
      <c r="W821" t="s">
        <v>38</v>
      </c>
    </row>
    <row r="822" spans="1:23">
      <c r="A822" t="s">
        <v>23</v>
      </c>
      <c r="B822" t="s">
        <v>24</v>
      </c>
      <c r="C822" t="s">
        <v>25</v>
      </c>
      <c r="D822" t="s">
        <v>26</v>
      </c>
      <c r="E822" t="s">
        <v>27</v>
      </c>
      <c r="F822" t="s">
        <v>28</v>
      </c>
      <c r="G822" t="s">
        <v>29</v>
      </c>
      <c r="H822" t="s">
        <v>86</v>
      </c>
      <c r="I822" t="s">
        <v>87</v>
      </c>
      <c r="J822">
        <v>115.65300000000001</v>
      </c>
      <c r="K822">
        <v>1</v>
      </c>
      <c r="L822">
        <v>1</v>
      </c>
      <c r="M822">
        <v>0</v>
      </c>
      <c r="N822">
        <v>0</v>
      </c>
      <c r="O822">
        <v>0</v>
      </c>
      <c r="P822" t="s">
        <v>820</v>
      </c>
      <c r="Q822" t="s">
        <v>821</v>
      </c>
      <c r="R822" t="s">
        <v>90</v>
      </c>
      <c r="S822" t="s">
        <v>91</v>
      </c>
      <c r="T822" t="s">
        <v>36</v>
      </c>
      <c r="U822" t="s">
        <v>37</v>
      </c>
      <c r="V822">
        <v>27</v>
      </c>
      <c r="W822" t="s">
        <v>38</v>
      </c>
    </row>
    <row r="823" spans="1:23">
      <c r="A823" t="s">
        <v>23</v>
      </c>
      <c r="B823" t="s">
        <v>24</v>
      </c>
      <c r="C823" t="s">
        <v>25</v>
      </c>
      <c r="D823" t="s">
        <v>46</v>
      </c>
      <c r="E823" t="s">
        <v>47</v>
      </c>
      <c r="F823" t="s">
        <v>48</v>
      </c>
      <c r="G823" t="s">
        <v>47</v>
      </c>
      <c r="I823" t="s">
        <v>43</v>
      </c>
      <c r="J823">
        <v>510.01880749999998</v>
      </c>
      <c r="K823">
        <v>82</v>
      </c>
      <c r="L823">
        <v>0.81499999999999995</v>
      </c>
      <c r="M823">
        <v>0</v>
      </c>
      <c r="N823">
        <v>0</v>
      </c>
      <c r="O823">
        <v>0</v>
      </c>
      <c r="P823" t="s">
        <v>820</v>
      </c>
      <c r="Q823" t="s">
        <v>821</v>
      </c>
      <c r="R823" t="s">
        <v>90</v>
      </c>
      <c r="S823" t="s">
        <v>91</v>
      </c>
      <c r="T823" t="s">
        <v>36</v>
      </c>
      <c r="U823" t="s">
        <v>37</v>
      </c>
      <c r="V823">
        <v>27</v>
      </c>
      <c r="W823" t="s">
        <v>38</v>
      </c>
    </row>
    <row r="824" spans="1:23">
      <c r="A824" t="s">
        <v>23</v>
      </c>
      <c r="B824" t="s">
        <v>24</v>
      </c>
      <c r="C824" t="s">
        <v>25</v>
      </c>
      <c r="D824" t="s">
        <v>26</v>
      </c>
      <c r="E824" t="s">
        <v>27</v>
      </c>
      <c r="F824" t="s">
        <v>28</v>
      </c>
      <c r="G824" t="s">
        <v>29</v>
      </c>
      <c r="H824" t="s">
        <v>69</v>
      </c>
      <c r="I824" t="s">
        <v>70</v>
      </c>
      <c r="J824">
        <v>287.41721710000002</v>
      </c>
      <c r="K824">
        <v>2</v>
      </c>
      <c r="L824">
        <v>1</v>
      </c>
      <c r="M824">
        <v>0</v>
      </c>
      <c r="N824">
        <v>0</v>
      </c>
      <c r="O824">
        <v>0</v>
      </c>
      <c r="P824" t="s">
        <v>822</v>
      </c>
      <c r="Q824" t="s">
        <v>823</v>
      </c>
      <c r="R824" t="s">
        <v>90</v>
      </c>
      <c r="S824" t="s">
        <v>91</v>
      </c>
      <c r="T824" t="s">
        <v>36</v>
      </c>
      <c r="U824" t="s">
        <v>37</v>
      </c>
      <c r="V824">
        <v>27</v>
      </c>
      <c r="W824" t="s">
        <v>38</v>
      </c>
    </row>
    <row r="825" spans="1:23">
      <c r="A825" t="s">
        <v>23</v>
      </c>
      <c r="B825" t="s">
        <v>24</v>
      </c>
      <c r="C825" t="s">
        <v>25</v>
      </c>
      <c r="D825" t="s">
        <v>39</v>
      </c>
      <c r="E825" t="s">
        <v>40</v>
      </c>
      <c r="F825" t="s">
        <v>41</v>
      </c>
      <c r="G825" t="s">
        <v>42</v>
      </c>
      <c r="I825" t="s">
        <v>43</v>
      </c>
      <c r="J825">
        <v>83.274203979999996</v>
      </c>
      <c r="K825">
        <v>7</v>
      </c>
      <c r="L825">
        <v>0.89500000000000002</v>
      </c>
      <c r="M825">
        <v>0</v>
      </c>
      <c r="N825">
        <v>0</v>
      </c>
      <c r="O825">
        <v>0</v>
      </c>
      <c r="P825" t="s">
        <v>822</v>
      </c>
      <c r="Q825" t="s">
        <v>823</v>
      </c>
      <c r="R825" t="s">
        <v>90</v>
      </c>
      <c r="S825" t="s">
        <v>91</v>
      </c>
      <c r="T825" t="s">
        <v>36</v>
      </c>
      <c r="U825" t="s">
        <v>37</v>
      </c>
      <c r="V825">
        <v>27</v>
      </c>
      <c r="W825" t="s">
        <v>38</v>
      </c>
    </row>
    <row r="826" spans="1:23">
      <c r="A826" t="s">
        <v>23</v>
      </c>
      <c r="B826" t="s">
        <v>24</v>
      </c>
      <c r="C826" t="s">
        <v>25</v>
      </c>
      <c r="D826" t="s">
        <v>26</v>
      </c>
      <c r="E826" t="s">
        <v>27</v>
      </c>
      <c r="F826" t="s">
        <v>41</v>
      </c>
      <c r="G826" t="s">
        <v>42</v>
      </c>
      <c r="H826" t="s">
        <v>161</v>
      </c>
      <c r="I826" t="s">
        <v>43</v>
      </c>
      <c r="J826">
        <v>50.062900480000003</v>
      </c>
      <c r="K826">
        <v>1</v>
      </c>
      <c r="L826">
        <v>0.90100000000000002</v>
      </c>
      <c r="M826">
        <v>0</v>
      </c>
      <c r="N826">
        <v>0</v>
      </c>
      <c r="O826">
        <v>0</v>
      </c>
      <c r="P826" t="s">
        <v>824</v>
      </c>
      <c r="Q826" t="s">
        <v>825</v>
      </c>
      <c r="R826" t="s">
        <v>67</v>
      </c>
      <c r="S826" t="s">
        <v>68</v>
      </c>
      <c r="T826" t="s">
        <v>36</v>
      </c>
      <c r="U826" t="s">
        <v>37</v>
      </c>
      <c r="V826">
        <v>27</v>
      </c>
      <c r="W826" t="s">
        <v>38</v>
      </c>
    </row>
    <row r="827" spans="1:23">
      <c r="A827" t="s">
        <v>23</v>
      </c>
      <c r="B827" t="s">
        <v>24</v>
      </c>
      <c r="C827" t="s">
        <v>25</v>
      </c>
      <c r="D827" t="s">
        <v>39</v>
      </c>
      <c r="E827" t="s">
        <v>40</v>
      </c>
      <c r="F827" t="s">
        <v>44</v>
      </c>
      <c r="G827" t="s">
        <v>45</v>
      </c>
      <c r="I827" t="s">
        <v>43</v>
      </c>
      <c r="J827">
        <v>0</v>
      </c>
      <c r="K827">
        <v>0</v>
      </c>
      <c r="L827">
        <v>0</v>
      </c>
      <c r="M827">
        <v>0</v>
      </c>
      <c r="N827">
        <v>0</v>
      </c>
      <c r="O827">
        <v>1</v>
      </c>
      <c r="P827" t="s">
        <v>826</v>
      </c>
      <c r="Q827" t="s">
        <v>827</v>
      </c>
      <c r="R827" t="s">
        <v>51</v>
      </c>
      <c r="S827" t="s">
        <v>52</v>
      </c>
      <c r="T827" t="s">
        <v>36</v>
      </c>
      <c r="U827" t="s">
        <v>37</v>
      </c>
      <c r="V827">
        <v>27</v>
      </c>
      <c r="W827" t="s">
        <v>38</v>
      </c>
    </row>
    <row r="828" spans="1:23">
      <c r="A828" t="s">
        <v>23</v>
      </c>
      <c r="B828" t="s">
        <v>24</v>
      </c>
      <c r="C828" t="s">
        <v>25</v>
      </c>
      <c r="D828" t="s">
        <v>46</v>
      </c>
      <c r="E828" t="s">
        <v>47</v>
      </c>
      <c r="F828" t="s">
        <v>48</v>
      </c>
      <c r="G828" t="s">
        <v>47</v>
      </c>
      <c r="I828" t="s">
        <v>43</v>
      </c>
      <c r="J828">
        <v>395.54470850000001</v>
      </c>
      <c r="K828">
        <v>75</v>
      </c>
      <c r="L828">
        <v>0.83899999999999997</v>
      </c>
      <c r="M828">
        <v>0</v>
      </c>
      <c r="N828">
        <v>0</v>
      </c>
      <c r="O828">
        <v>0</v>
      </c>
      <c r="P828" t="s">
        <v>826</v>
      </c>
      <c r="Q828" t="s">
        <v>827</v>
      </c>
      <c r="R828" t="s">
        <v>51</v>
      </c>
      <c r="S828" t="s">
        <v>52</v>
      </c>
      <c r="T828" t="s">
        <v>36</v>
      </c>
      <c r="U828" t="s">
        <v>37</v>
      </c>
      <c r="V828">
        <v>27</v>
      </c>
      <c r="W828" t="s">
        <v>38</v>
      </c>
    </row>
    <row r="829" spans="1:23">
      <c r="A829" t="s">
        <v>23</v>
      </c>
      <c r="B829" t="s">
        <v>24</v>
      </c>
      <c r="C829" t="s">
        <v>25</v>
      </c>
      <c r="D829" t="s">
        <v>39</v>
      </c>
      <c r="E829" t="s">
        <v>40</v>
      </c>
      <c r="F829" t="s">
        <v>28</v>
      </c>
      <c r="G829" t="s">
        <v>29</v>
      </c>
      <c r="I829" t="s">
        <v>43</v>
      </c>
      <c r="J829">
        <v>0</v>
      </c>
      <c r="K829">
        <v>0</v>
      </c>
      <c r="L829">
        <v>0</v>
      </c>
      <c r="M829">
        <v>0</v>
      </c>
      <c r="N829">
        <v>0</v>
      </c>
      <c r="O829">
        <v>1</v>
      </c>
      <c r="P829" t="s">
        <v>828</v>
      </c>
      <c r="Q829" t="s">
        <v>829</v>
      </c>
      <c r="R829" t="s">
        <v>67</v>
      </c>
      <c r="S829" t="s">
        <v>68</v>
      </c>
      <c r="T829" t="s">
        <v>36</v>
      </c>
      <c r="U829" t="s">
        <v>37</v>
      </c>
      <c r="V829">
        <v>27</v>
      </c>
      <c r="W829" t="s">
        <v>38</v>
      </c>
    </row>
    <row r="830" spans="1:23">
      <c r="A830" t="s">
        <v>23</v>
      </c>
      <c r="B830" t="s">
        <v>24</v>
      </c>
      <c r="C830" t="s">
        <v>25</v>
      </c>
      <c r="D830" t="s">
        <v>46</v>
      </c>
      <c r="E830" t="s">
        <v>47</v>
      </c>
      <c r="F830" t="s">
        <v>48</v>
      </c>
      <c r="G830" t="s">
        <v>47</v>
      </c>
      <c r="I830" t="s">
        <v>43</v>
      </c>
      <c r="J830">
        <v>365.38409139999999</v>
      </c>
      <c r="K830">
        <v>82</v>
      </c>
      <c r="L830">
        <v>0.877</v>
      </c>
      <c r="M830">
        <v>0</v>
      </c>
      <c r="N830">
        <v>0</v>
      </c>
      <c r="O830">
        <v>0</v>
      </c>
      <c r="P830" t="s">
        <v>830</v>
      </c>
      <c r="Q830" t="s">
        <v>831</v>
      </c>
      <c r="R830" t="s">
        <v>90</v>
      </c>
      <c r="S830" t="s">
        <v>91</v>
      </c>
      <c r="T830" t="s">
        <v>36</v>
      </c>
      <c r="U830" t="s">
        <v>37</v>
      </c>
      <c r="V830">
        <v>27</v>
      </c>
      <c r="W830" t="s">
        <v>38</v>
      </c>
    </row>
    <row r="831" spans="1:23">
      <c r="A831" t="s">
        <v>23</v>
      </c>
      <c r="B831" t="s">
        <v>24</v>
      </c>
      <c r="C831" t="s">
        <v>25</v>
      </c>
      <c r="D831" t="s">
        <v>26</v>
      </c>
      <c r="E831" t="s">
        <v>27</v>
      </c>
      <c r="F831" t="s">
        <v>28</v>
      </c>
      <c r="G831" t="s">
        <v>29</v>
      </c>
      <c r="H831" t="s">
        <v>30</v>
      </c>
      <c r="I831" t="s">
        <v>31</v>
      </c>
      <c r="J831">
        <v>192.27488059999999</v>
      </c>
      <c r="K831">
        <v>1</v>
      </c>
      <c r="L831">
        <v>0.91</v>
      </c>
      <c r="M831">
        <v>0</v>
      </c>
      <c r="N831">
        <v>0</v>
      </c>
      <c r="O831">
        <v>0</v>
      </c>
      <c r="P831" t="s">
        <v>832</v>
      </c>
      <c r="Q831" t="s">
        <v>833</v>
      </c>
      <c r="R831" t="s">
        <v>59</v>
      </c>
      <c r="S831" t="s">
        <v>60</v>
      </c>
      <c r="T831" t="s">
        <v>36</v>
      </c>
      <c r="U831" t="s">
        <v>37</v>
      </c>
      <c r="V831">
        <v>27</v>
      </c>
      <c r="W831" t="s">
        <v>38</v>
      </c>
    </row>
    <row r="832" spans="1:23">
      <c r="A832" t="s">
        <v>23</v>
      </c>
      <c r="B832" t="s">
        <v>24</v>
      </c>
      <c r="C832" t="s">
        <v>25</v>
      </c>
      <c r="D832" t="s">
        <v>39</v>
      </c>
      <c r="E832" t="s">
        <v>40</v>
      </c>
      <c r="F832" t="s">
        <v>28</v>
      </c>
      <c r="G832" t="s">
        <v>29</v>
      </c>
      <c r="I832" t="s">
        <v>43</v>
      </c>
      <c r="J832">
        <v>280.57508790000003</v>
      </c>
      <c r="K832">
        <v>22</v>
      </c>
      <c r="L832">
        <v>0.90900000000000003</v>
      </c>
      <c r="M832">
        <v>0</v>
      </c>
      <c r="N832">
        <v>0</v>
      </c>
      <c r="O832">
        <v>0</v>
      </c>
      <c r="P832" t="s">
        <v>832</v>
      </c>
      <c r="Q832" t="s">
        <v>833</v>
      </c>
      <c r="R832" t="s">
        <v>59</v>
      </c>
      <c r="S832" t="s">
        <v>60</v>
      </c>
      <c r="T832" t="s">
        <v>36</v>
      </c>
      <c r="U832" t="s">
        <v>37</v>
      </c>
      <c r="V832">
        <v>27</v>
      </c>
      <c r="W832" t="s">
        <v>38</v>
      </c>
    </row>
    <row r="833" spans="1:23">
      <c r="A833" t="s">
        <v>23</v>
      </c>
      <c r="B833" t="s">
        <v>24</v>
      </c>
      <c r="C833" t="s">
        <v>25</v>
      </c>
      <c r="D833" t="s">
        <v>46</v>
      </c>
      <c r="E833" t="s">
        <v>47</v>
      </c>
      <c r="F833" t="s">
        <v>48</v>
      </c>
      <c r="G833" t="s">
        <v>47</v>
      </c>
      <c r="I833" t="s">
        <v>43</v>
      </c>
      <c r="J833">
        <v>3180.0354710000001</v>
      </c>
      <c r="K833">
        <v>483</v>
      </c>
      <c r="L833">
        <v>0.82499999999999996</v>
      </c>
      <c r="M833">
        <v>0</v>
      </c>
      <c r="N833">
        <v>0</v>
      </c>
      <c r="O833">
        <v>0</v>
      </c>
      <c r="P833" t="s">
        <v>832</v>
      </c>
      <c r="Q833" t="s">
        <v>833</v>
      </c>
      <c r="R833" t="s">
        <v>59</v>
      </c>
      <c r="S833" t="s">
        <v>60</v>
      </c>
      <c r="T833" t="s">
        <v>36</v>
      </c>
      <c r="U833" t="s">
        <v>37</v>
      </c>
      <c r="V833">
        <v>27</v>
      </c>
      <c r="W833" t="s">
        <v>38</v>
      </c>
    </row>
    <row r="834" spans="1:23">
      <c r="A834" t="s">
        <v>23</v>
      </c>
      <c r="B834" t="s">
        <v>24</v>
      </c>
      <c r="C834" t="s">
        <v>25</v>
      </c>
      <c r="D834" t="s">
        <v>26</v>
      </c>
      <c r="E834" t="s">
        <v>27</v>
      </c>
      <c r="F834" t="s">
        <v>53</v>
      </c>
      <c r="G834" t="s">
        <v>54</v>
      </c>
      <c r="H834" t="s">
        <v>185</v>
      </c>
      <c r="I834" t="s">
        <v>186</v>
      </c>
      <c r="J834">
        <v>2.4725000000000001</v>
      </c>
      <c r="K834">
        <v>1</v>
      </c>
      <c r="L834">
        <v>1</v>
      </c>
      <c r="M834">
        <v>0</v>
      </c>
      <c r="N834">
        <v>0</v>
      </c>
      <c r="O834">
        <v>0</v>
      </c>
      <c r="P834" t="s">
        <v>834</v>
      </c>
      <c r="Q834" t="s">
        <v>835</v>
      </c>
      <c r="R834" t="s">
        <v>158</v>
      </c>
      <c r="S834" t="s">
        <v>159</v>
      </c>
      <c r="T834" t="s">
        <v>36</v>
      </c>
      <c r="U834" t="s">
        <v>37</v>
      </c>
      <c r="V834">
        <v>27</v>
      </c>
      <c r="W834" t="s">
        <v>38</v>
      </c>
    </row>
    <row r="835" spans="1:23">
      <c r="A835" t="s">
        <v>23</v>
      </c>
      <c r="B835" t="s">
        <v>24</v>
      </c>
      <c r="C835" t="s">
        <v>25</v>
      </c>
      <c r="D835" t="s">
        <v>39</v>
      </c>
      <c r="E835" t="s">
        <v>40</v>
      </c>
      <c r="F835" t="s">
        <v>44</v>
      </c>
      <c r="G835" t="s">
        <v>45</v>
      </c>
      <c r="I835" t="s">
        <v>43</v>
      </c>
      <c r="J835">
        <v>0</v>
      </c>
      <c r="K835">
        <v>0</v>
      </c>
      <c r="L835">
        <v>0</v>
      </c>
      <c r="M835">
        <v>0</v>
      </c>
      <c r="N835">
        <v>0</v>
      </c>
      <c r="O835">
        <v>1</v>
      </c>
      <c r="P835" t="s">
        <v>834</v>
      </c>
      <c r="Q835" t="s">
        <v>835</v>
      </c>
      <c r="R835" t="s">
        <v>158</v>
      </c>
      <c r="S835" t="s">
        <v>159</v>
      </c>
      <c r="T835" t="s">
        <v>36</v>
      </c>
      <c r="U835" t="s">
        <v>37</v>
      </c>
      <c r="V835">
        <v>27</v>
      </c>
      <c r="W835" t="s">
        <v>38</v>
      </c>
    </row>
    <row r="836" spans="1:23">
      <c r="A836" t="s">
        <v>23</v>
      </c>
      <c r="B836" t="s">
        <v>24</v>
      </c>
      <c r="C836" t="s">
        <v>25</v>
      </c>
      <c r="D836" t="s">
        <v>26</v>
      </c>
      <c r="E836" t="s">
        <v>27</v>
      </c>
      <c r="F836" t="s">
        <v>28</v>
      </c>
      <c r="G836" t="s">
        <v>29</v>
      </c>
      <c r="H836" t="s">
        <v>152</v>
      </c>
      <c r="I836" t="s">
        <v>153</v>
      </c>
      <c r="J836">
        <v>2452.7034079999999</v>
      </c>
      <c r="K836">
        <v>7</v>
      </c>
      <c r="L836">
        <v>0.95799999999999996</v>
      </c>
      <c r="M836">
        <v>0</v>
      </c>
      <c r="N836">
        <v>0</v>
      </c>
      <c r="O836">
        <v>0</v>
      </c>
      <c r="P836" t="s">
        <v>836</v>
      </c>
      <c r="Q836" t="s">
        <v>837</v>
      </c>
      <c r="R836" t="s">
        <v>365</v>
      </c>
      <c r="S836" t="s">
        <v>366</v>
      </c>
      <c r="T836" t="s">
        <v>36</v>
      </c>
      <c r="U836" t="s">
        <v>37</v>
      </c>
      <c r="V836">
        <v>27</v>
      </c>
      <c r="W836" t="s">
        <v>38</v>
      </c>
    </row>
    <row r="837" spans="1:23">
      <c r="A837" t="s">
        <v>23</v>
      </c>
      <c r="B837" t="s">
        <v>24</v>
      </c>
      <c r="C837" t="s">
        <v>25</v>
      </c>
      <c r="D837" t="s">
        <v>26</v>
      </c>
      <c r="E837" t="s">
        <v>27</v>
      </c>
      <c r="F837" t="s">
        <v>28</v>
      </c>
      <c r="G837" t="s">
        <v>29</v>
      </c>
      <c r="H837" t="s">
        <v>138</v>
      </c>
      <c r="I837" t="s">
        <v>139</v>
      </c>
      <c r="J837">
        <v>231.84371830000001</v>
      </c>
      <c r="K837">
        <v>1</v>
      </c>
      <c r="L837">
        <v>0.998</v>
      </c>
      <c r="M837">
        <v>0</v>
      </c>
      <c r="N837">
        <v>0</v>
      </c>
      <c r="O837">
        <v>0</v>
      </c>
      <c r="P837" t="s">
        <v>836</v>
      </c>
      <c r="Q837" t="s">
        <v>837</v>
      </c>
      <c r="R837" t="s">
        <v>365</v>
      </c>
      <c r="S837" t="s">
        <v>366</v>
      </c>
      <c r="T837" t="s">
        <v>36</v>
      </c>
      <c r="U837" t="s">
        <v>37</v>
      </c>
      <c r="V837">
        <v>27</v>
      </c>
      <c r="W837" t="s">
        <v>38</v>
      </c>
    </row>
    <row r="838" spans="1:23">
      <c r="A838" t="s">
        <v>23</v>
      </c>
      <c r="B838" t="s">
        <v>24</v>
      </c>
      <c r="C838" t="s">
        <v>25</v>
      </c>
      <c r="D838" t="s">
        <v>26</v>
      </c>
      <c r="E838" t="s">
        <v>27</v>
      </c>
      <c r="F838" t="s">
        <v>28</v>
      </c>
      <c r="G838" t="s">
        <v>29</v>
      </c>
      <c r="H838" t="s">
        <v>838</v>
      </c>
      <c r="I838" t="s">
        <v>839</v>
      </c>
      <c r="J838">
        <v>2085.1275000000001</v>
      </c>
      <c r="K838">
        <v>1</v>
      </c>
      <c r="L838">
        <v>1</v>
      </c>
      <c r="M838">
        <v>0</v>
      </c>
      <c r="N838">
        <v>0</v>
      </c>
      <c r="O838">
        <v>0</v>
      </c>
      <c r="P838" t="s">
        <v>836</v>
      </c>
      <c r="Q838" t="s">
        <v>837</v>
      </c>
      <c r="R838" t="s">
        <v>365</v>
      </c>
      <c r="S838" t="s">
        <v>366</v>
      </c>
      <c r="T838" t="s">
        <v>36</v>
      </c>
      <c r="U838" t="s">
        <v>37</v>
      </c>
      <c r="V838">
        <v>27</v>
      </c>
      <c r="W838" t="s">
        <v>38</v>
      </c>
    </row>
    <row r="839" spans="1:23">
      <c r="A839" t="s">
        <v>23</v>
      </c>
      <c r="B839" t="s">
        <v>24</v>
      </c>
      <c r="C839" t="s">
        <v>25</v>
      </c>
      <c r="D839" t="s">
        <v>39</v>
      </c>
      <c r="E839" t="s">
        <v>40</v>
      </c>
      <c r="F839" t="s">
        <v>28</v>
      </c>
      <c r="G839" t="s">
        <v>29</v>
      </c>
      <c r="I839" t="s">
        <v>43</v>
      </c>
      <c r="J839">
        <v>2638.260522</v>
      </c>
      <c r="K839">
        <v>253</v>
      </c>
      <c r="L839">
        <v>0.80500000000000005</v>
      </c>
      <c r="M839">
        <v>0</v>
      </c>
      <c r="N839">
        <v>0</v>
      </c>
      <c r="O839">
        <v>0</v>
      </c>
      <c r="P839" t="s">
        <v>836</v>
      </c>
      <c r="Q839" t="s">
        <v>837</v>
      </c>
      <c r="R839" t="s">
        <v>365</v>
      </c>
      <c r="S839" t="s">
        <v>366</v>
      </c>
      <c r="T839" t="s">
        <v>36</v>
      </c>
      <c r="U839" t="s">
        <v>37</v>
      </c>
      <c r="V839">
        <v>27</v>
      </c>
      <c r="W839" t="s">
        <v>38</v>
      </c>
    </row>
    <row r="840" spans="1:23">
      <c r="A840" t="s">
        <v>23</v>
      </c>
      <c r="B840" t="s">
        <v>24</v>
      </c>
      <c r="C840" t="s">
        <v>25</v>
      </c>
      <c r="D840" t="s">
        <v>39</v>
      </c>
      <c r="E840" t="s">
        <v>40</v>
      </c>
      <c r="F840" t="s">
        <v>41</v>
      </c>
      <c r="G840" t="s">
        <v>42</v>
      </c>
      <c r="I840" t="s">
        <v>43</v>
      </c>
      <c r="J840">
        <v>0</v>
      </c>
      <c r="K840">
        <v>0</v>
      </c>
      <c r="L840">
        <v>0</v>
      </c>
      <c r="M840">
        <v>0</v>
      </c>
      <c r="N840">
        <v>0</v>
      </c>
      <c r="O840">
        <v>1</v>
      </c>
      <c r="P840" t="s">
        <v>840</v>
      </c>
      <c r="Q840" t="s">
        <v>841</v>
      </c>
      <c r="R840" t="s">
        <v>73</v>
      </c>
      <c r="S840" t="s">
        <v>74</v>
      </c>
      <c r="T840" t="s">
        <v>36</v>
      </c>
      <c r="U840" t="s">
        <v>37</v>
      </c>
      <c r="V840">
        <v>27</v>
      </c>
      <c r="W840" t="s">
        <v>38</v>
      </c>
    </row>
    <row r="841" spans="1:23">
      <c r="A841" t="s">
        <v>23</v>
      </c>
      <c r="B841" t="s">
        <v>24</v>
      </c>
      <c r="C841" t="s">
        <v>25</v>
      </c>
      <c r="D841" t="s">
        <v>39</v>
      </c>
      <c r="E841" t="s">
        <v>40</v>
      </c>
      <c r="F841" t="s">
        <v>44</v>
      </c>
      <c r="G841" t="s">
        <v>45</v>
      </c>
      <c r="I841" t="s">
        <v>43</v>
      </c>
      <c r="J841">
        <v>0</v>
      </c>
      <c r="K841">
        <v>0</v>
      </c>
      <c r="L841">
        <v>0</v>
      </c>
      <c r="M841">
        <v>0</v>
      </c>
      <c r="N841">
        <v>0</v>
      </c>
      <c r="O841">
        <v>1</v>
      </c>
      <c r="P841" t="s">
        <v>840</v>
      </c>
      <c r="Q841" t="s">
        <v>841</v>
      </c>
      <c r="R841" t="s">
        <v>73</v>
      </c>
      <c r="S841" t="s">
        <v>74</v>
      </c>
      <c r="T841" t="s">
        <v>36</v>
      </c>
      <c r="U841" t="s">
        <v>37</v>
      </c>
      <c r="V841">
        <v>27</v>
      </c>
      <c r="W841" t="s">
        <v>38</v>
      </c>
    </row>
    <row r="842" spans="1:23">
      <c r="A842" t="s">
        <v>23</v>
      </c>
      <c r="B842" t="s">
        <v>24</v>
      </c>
      <c r="C842" t="s">
        <v>25</v>
      </c>
      <c r="D842" t="s">
        <v>46</v>
      </c>
      <c r="E842" t="s">
        <v>47</v>
      </c>
      <c r="F842" t="s">
        <v>48</v>
      </c>
      <c r="G842" t="s">
        <v>47</v>
      </c>
      <c r="I842" t="s">
        <v>43</v>
      </c>
      <c r="J842">
        <v>2050.334621</v>
      </c>
      <c r="K842">
        <v>302</v>
      </c>
      <c r="L842">
        <v>0.85799999999999998</v>
      </c>
      <c r="M842">
        <v>0</v>
      </c>
      <c r="N842">
        <v>0</v>
      </c>
      <c r="O842">
        <v>0</v>
      </c>
      <c r="P842" t="s">
        <v>840</v>
      </c>
      <c r="Q842" t="s">
        <v>841</v>
      </c>
      <c r="R842" t="s">
        <v>73</v>
      </c>
      <c r="S842" t="s">
        <v>74</v>
      </c>
      <c r="T842" t="s">
        <v>36</v>
      </c>
      <c r="U842" t="s">
        <v>37</v>
      </c>
      <c r="V842">
        <v>27</v>
      </c>
      <c r="W842" t="s">
        <v>38</v>
      </c>
    </row>
    <row r="843" spans="1:23">
      <c r="A843" t="s">
        <v>23</v>
      </c>
      <c r="B843" t="s">
        <v>24</v>
      </c>
      <c r="C843" t="s">
        <v>25</v>
      </c>
      <c r="D843" t="s">
        <v>39</v>
      </c>
      <c r="E843" t="s">
        <v>40</v>
      </c>
      <c r="F843" t="s">
        <v>53</v>
      </c>
      <c r="G843" t="s">
        <v>54</v>
      </c>
      <c r="I843" t="s">
        <v>43</v>
      </c>
      <c r="J843">
        <v>0</v>
      </c>
      <c r="K843">
        <v>0</v>
      </c>
      <c r="L843">
        <v>0</v>
      </c>
      <c r="M843">
        <v>0</v>
      </c>
      <c r="N843">
        <v>0</v>
      </c>
      <c r="O843">
        <v>1</v>
      </c>
      <c r="P843" t="s">
        <v>842</v>
      </c>
      <c r="Q843" t="s">
        <v>843</v>
      </c>
      <c r="R843" t="s">
        <v>168</v>
      </c>
      <c r="S843" t="s">
        <v>169</v>
      </c>
      <c r="T843" t="s">
        <v>36</v>
      </c>
      <c r="U843" t="s">
        <v>37</v>
      </c>
      <c r="V843">
        <v>27</v>
      </c>
      <c r="W843" t="s">
        <v>38</v>
      </c>
    </row>
    <row r="844" spans="1:23">
      <c r="A844" t="s">
        <v>23</v>
      </c>
      <c r="B844" t="s">
        <v>24</v>
      </c>
      <c r="C844" t="s">
        <v>25</v>
      </c>
      <c r="D844" t="s">
        <v>39</v>
      </c>
      <c r="E844" t="s">
        <v>40</v>
      </c>
      <c r="F844" t="s">
        <v>28</v>
      </c>
      <c r="G844" t="s">
        <v>29</v>
      </c>
      <c r="I844" t="s">
        <v>43</v>
      </c>
      <c r="J844">
        <v>66.652805439999995</v>
      </c>
      <c r="K844">
        <v>8</v>
      </c>
      <c r="L844">
        <v>0.86499999999999999</v>
      </c>
      <c r="M844">
        <v>0</v>
      </c>
      <c r="N844">
        <v>0</v>
      </c>
      <c r="O844">
        <v>0</v>
      </c>
      <c r="P844" t="s">
        <v>842</v>
      </c>
      <c r="Q844" t="s">
        <v>843</v>
      </c>
      <c r="R844" t="s">
        <v>168</v>
      </c>
      <c r="S844" t="s">
        <v>169</v>
      </c>
      <c r="T844" t="s">
        <v>36</v>
      </c>
      <c r="U844" t="s">
        <v>37</v>
      </c>
      <c r="V844">
        <v>27</v>
      </c>
      <c r="W844" t="s">
        <v>38</v>
      </c>
    </row>
    <row r="845" spans="1:23">
      <c r="A845" t="s">
        <v>23</v>
      </c>
      <c r="B845" t="s">
        <v>24</v>
      </c>
      <c r="C845" t="s">
        <v>25</v>
      </c>
      <c r="D845" t="s">
        <v>46</v>
      </c>
      <c r="E845" t="s">
        <v>47</v>
      </c>
      <c r="F845" t="s">
        <v>48</v>
      </c>
      <c r="G845" t="s">
        <v>47</v>
      </c>
      <c r="I845" t="s">
        <v>43</v>
      </c>
      <c r="J845">
        <v>787.37912619999997</v>
      </c>
      <c r="K845">
        <v>151</v>
      </c>
      <c r="L845">
        <v>0.84</v>
      </c>
      <c r="M845">
        <v>0</v>
      </c>
      <c r="N845">
        <v>0</v>
      </c>
      <c r="O845">
        <v>0</v>
      </c>
      <c r="P845" t="s">
        <v>842</v>
      </c>
      <c r="Q845" t="s">
        <v>843</v>
      </c>
      <c r="R845" t="s">
        <v>168</v>
      </c>
      <c r="S845" t="s">
        <v>169</v>
      </c>
      <c r="T845" t="s">
        <v>36</v>
      </c>
      <c r="U845" t="s">
        <v>37</v>
      </c>
      <c r="V845">
        <v>27</v>
      </c>
      <c r="W845" t="s">
        <v>38</v>
      </c>
    </row>
    <row r="846" spans="1:23">
      <c r="A846" t="s">
        <v>23</v>
      </c>
      <c r="B846" t="s">
        <v>24</v>
      </c>
      <c r="C846" t="s">
        <v>25</v>
      </c>
      <c r="D846" t="s">
        <v>46</v>
      </c>
      <c r="E846" t="s">
        <v>47</v>
      </c>
      <c r="F846" t="s">
        <v>48</v>
      </c>
      <c r="G846" t="s">
        <v>47</v>
      </c>
      <c r="I846" t="s">
        <v>43</v>
      </c>
      <c r="J846">
        <v>486.06090510000001</v>
      </c>
      <c r="K846">
        <v>73</v>
      </c>
      <c r="L846">
        <v>0.755</v>
      </c>
      <c r="M846">
        <v>0</v>
      </c>
      <c r="N846">
        <v>0</v>
      </c>
      <c r="O846">
        <v>0</v>
      </c>
      <c r="P846" t="s">
        <v>844</v>
      </c>
      <c r="Q846" t="s">
        <v>845</v>
      </c>
      <c r="R846" t="s">
        <v>120</v>
      </c>
      <c r="S846" t="s">
        <v>121</v>
      </c>
      <c r="T846" t="s">
        <v>36</v>
      </c>
      <c r="U846" t="s">
        <v>37</v>
      </c>
      <c r="V846">
        <v>27</v>
      </c>
      <c r="W846" t="s">
        <v>38</v>
      </c>
    </row>
    <row r="847" spans="1:23">
      <c r="A847" t="s">
        <v>23</v>
      </c>
      <c r="B847" t="s">
        <v>24</v>
      </c>
      <c r="C847" t="s">
        <v>25</v>
      </c>
      <c r="D847" t="s">
        <v>39</v>
      </c>
      <c r="E847" t="s">
        <v>40</v>
      </c>
      <c r="F847" t="s">
        <v>41</v>
      </c>
      <c r="G847" t="s">
        <v>42</v>
      </c>
      <c r="I847" t="s">
        <v>43</v>
      </c>
      <c r="J847">
        <v>0</v>
      </c>
      <c r="K847">
        <v>0</v>
      </c>
      <c r="L847">
        <v>0</v>
      </c>
      <c r="M847">
        <v>0</v>
      </c>
      <c r="N847">
        <v>0</v>
      </c>
      <c r="O847">
        <v>1</v>
      </c>
      <c r="P847" t="s">
        <v>846</v>
      </c>
      <c r="Q847" t="s">
        <v>847</v>
      </c>
      <c r="R847" t="s">
        <v>84</v>
      </c>
      <c r="S847" t="s">
        <v>85</v>
      </c>
      <c r="T847" t="s">
        <v>36</v>
      </c>
      <c r="U847" t="s">
        <v>37</v>
      </c>
      <c r="V847">
        <v>27</v>
      </c>
      <c r="W847" t="s">
        <v>38</v>
      </c>
    </row>
    <row r="848" spans="1:23">
      <c r="A848" t="s">
        <v>23</v>
      </c>
      <c r="B848" t="s">
        <v>24</v>
      </c>
      <c r="C848" t="s">
        <v>25</v>
      </c>
      <c r="D848" t="s">
        <v>39</v>
      </c>
      <c r="E848" t="s">
        <v>40</v>
      </c>
      <c r="F848" t="s">
        <v>28</v>
      </c>
      <c r="G848" t="s">
        <v>29</v>
      </c>
      <c r="I848" t="s">
        <v>43</v>
      </c>
      <c r="J848">
        <v>0</v>
      </c>
      <c r="K848">
        <v>0</v>
      </c>
      <c r="L848">
        <v>0</v>
      </c>
      <c r="M848">
        <v>0</v>
      </c>
      <c r="N848">
        <v>0</v>
      </c>
      <c r="O848">
        <v>1</v>
      </c>
      <c r="P848" t="s">
        <v>846</v>
      </c>
      <c r="Q848" t="s">
        <v>847</v>
      </c>
      <c r="R848" t="s">
        <v>84</v>
      </c>
      <c r="S848" t="s">
        <v>85</v>
      </c>
      <c r="T848" t="s">
        <v>36</v>
      </c>
      <c r="U848" t="s">
        <v>37</v>
      </c>
      <c r="V848">
        <v>27</v>
      </c>
      <c r="W848" t="s">
        <v>38</v>
      </c>
    </row>
    <row r="849" spans="1:23">
      <c r="A849" t="s">
        <v>23</v>
      </c>
      <c r="B849" t="s">
        <v>24</v>
      </c>
      <c r="C849" t="s">
        <v>25</v>
      </c>
      <c r="D849" t="s">
        <v>39</v>
      </c>
      <c r="E849" t="s">
        <v>40</v>
      </c>
      <c r="F849" t="s">
        <v>41</v>
      </c>
      <c r="G849" t="s">
        <v>42</v>
      </c>
      <c r="I849" t="s">
        <v>43</v>
      </c>
      <c r="J849">
        <v>53.487736460000001</v>
      </c>
      <c r="K849">
        <v>5</v>
      </c>
      <c r="L849">
        <v>0.89800000000000002</v>
      </c>
      <c r="M849">
        <v>0</v>
      </c>
      <c r="N849">
        <v>0</v>
      </c>
      <c r="O849">
        <v>0</v>
      </c>
      <c r="P849" t="s">
        <v>848</v>
      </c>
      <c r="Q849" t="s">
        <v>849</v>
      </c>
      <c r="R849" t="s">
        <v>67</v>
      </c>
      <c r="S849" t="s">
        <v>68</v>
      </c>
      <c r="T849" t="s">
        <v>36</v>
      </c>
      <c r="U849" t="s">
        <v>37</v>
      </c>
      <c r="V849">
        <v>27</v>
      </c>
      <c r="W849" t="s">
        <v>38</v>
      </c>
    </row>
    <row r="850" spans="1:23">
      <c r="A850" t="s">
        <v>23</v>
      </c>
      <c r="B850" t="s">
        <v>24</v>
      </c>
      <c r="C850" t="s">
        <v>25</v>
      </c>
      <c r="D850" t="s">
        <v>39</v>
      </c>
      <c r="E850" t="s">
        <v>40</v>
      </c>
      <c r="F850" t="s">
        <v>28</v>
      </c>
      <c r="G850" t="s">
        <v>29</v>
      </c>
      <c r="I850" t="s">
        <v>43</v>
      </c>
      <c r="J850">
        <v>38.501326380000002</v>
      </c>
      <c r="K850">
        <v>10</v>
      </c>
      <c r="L850">
        <v>0.90500000000000003</v>
      </c>
      <c r="M850">
        <v>0</v>
      </c>
      <c r="N850">
        <v>0</v>
      </c>
      <c r="O850">
        <v>0</v>
      </c>
      <c r="P850" t="s">
        <v>848</v>
      </c>
      <c r="Q850" t="s">
        <v>849</v>
      </c>
      <c r="R850" t="s">
        <v>67</v>
      </c>
      <c r="S850" t="s">
        <v>68</v>
      </c>
      <c r="T850" t="s">
        <v>36</v>
      </c>
      <c r="U850" t="s">
        <v>37</v>
      </c>
      <c r="V850">
        <v>27</v>
      </c>
      <c r="W850" t="s">
        <v>38</v>
      </c>
    </row>
    <row r="851" spans="1:23">
      <c r="A851" t="s">
        <v>23</v>
      </c>
      <c r="B851" t="s">
        <v>24</v>
      </c>
      <c r="C851" t="s">
        <v>25</v>
      </c>
      <c r="D851" t="s">
        <v>46</v>
      </c>
      <c r="E851" t="s">
        <v>47</v>
      </c>
      <c r="F851" t="s">
        <v>48</v>
      </c>
      <c r="G851" t="s">
        <v>47</v>
      </c>
      <c r="I851" t="s">
        <v>43</v>
      </c>
      <c r="J851">
        <v>254.38546170000001</v>
      </c>
      <c r="K851">
        <v>44</v>
      </c>
      <c r="L851">
        <v>0.80600000000000005</v>
      </c>
      <c r="M851">
        <v>0</v>
      </c>
      <c r="N851">
        <v>0</v>
      </c>
      <c r="O851">
        <v>0</v>
      </c>
      <c r="P851" t="s">
        <v>848</v>
      </c>
      <c r="Q851" t="s">
        <v>849</v>
      </c>
      <c r="R851" t="s">
        <v>67</v>
      </c>
      <c r="S851" t="s">
        <v>68</v>
      </c>
      <c r="T851" t="s">
        <v>36</v>
      </c>
      <c r="U851" t="s">
        <v>37</v>
      </c>
      <c r="V851">
        <v>27</v>
      </c>
      <c r="W851" t="s">
        <v>38</v>
      </c>
    </row>
    <row r="852" spans="1:23">
      <c r="A852" t="s">
        <v>23</v>
      </c>
      <c r="B852" t="s">
        <v>24</v>
      </c>
      <c r="C852" t="s">
        <v>25</v>
      </c>
      <c r="D852" t="s">
        <v>26</v>
      </c>
      <c r="E852" t="s">
        <v>27</v>
      </c>
      <c r="F852" t="s">
        <v>53</v>
      </c>
      <c r="G852" t="s">
        <v>54</v>
      </c>
      <c r="H852" t="s">
        <v>185</v>
      </c>
      <c r="I852" t="s">
        <v>186</v>
      </c>
      <c r="J852">
        <v>47.965000000000003</v>
      </c>
      <c r="K852">
        <v>1</v>
      </c>
      <c r="L852">
        <v>1</v>
      </c>
      <c r="M852">
        <v>0</v>
      </c>
      <c r="N852">
        <v>0</v>
      </c>
      <c r="O852">
        <v>0</v>
      </c>
      <c r="P852" t="s">
        <v>850</v>
      </c>
      <c r="Q852" t="s">
        <v>851</v>
      </c>
      <c r="R852" t="s">
        <v>100</v>
      </c>
      <c r="S852" t="s">
        <v>101</v>
      </c>
      <c r="T852" t="s">
        <v>36</v>
      </c>
      <c r="U852" t="s">
        <v>37</v>
      </c>
      <c r="V852">
        <v>27</v>
      </c>
      <c r="W852" t="s">
        <v>38</v>
      </c>
    </row>
    <row r="853" spans="1:23">
      <c r="A853" t="s">
        <v>23</v>
      </c>
      <c r="B853" t="s">
        <v>24</v>
      </c>
      <c r="C853" t="s">
        <v>25</v>
      </c>
      <c r="D853" t="s">
        <v>39</v>
      </c>
      <c r="E853" t="s">
        <v>40</v>
      </c>
      <c r="F853" t="s">
        <v>41</v>
      </c>
      <c r="G853" t="s">
        <v>42</v>
      </c>
      <c r="I853" t="s">
        <v>43</v>
      </c>
      <c r="J853">
        <v>0</v>
      </c>
      <c r="K853">
        <v>0</v>
      </c>
      <c r="L853">
        <v>0</v>
      </c>
      <c r="M853">
        <v>0</v>
      </c>
      <c r="N853">
        <v>0</v>
      </c>
      <c r="O853">
        <v>1</v>
      </c>
      <c r="P853" t="s">
        <v>852</v>
      </c>
      <c r="Q853" t="s">
        <v>853</v>
      </c>
      <c r="R853" t="s">
        <v>84</v>
      </c>
      <c r="S853" t="s">
        <v>85</v>
      </c>
      <c r="T853" t="s">
        <v>36</v>
      </c>
      <c r="U853" t="s">
        <v>37</v>
      </c>
      <c r="V853">
        <v>27</v>
      </c>
      <c r="W853" t="s">
        <v>38</v>
      </c>
    </row>
    <row r="854" spans="1:23">
      <c r="A854" t="s">
        <v>23</v>
      </c>
      <c r="B854" t="s">
        <v>24</v>
      </c>
      <c r="C854" t="s">
        <v>25</v>
      </c>
      <c r="D854" t="s">
        <v>26</v>
      </c>
      <c r="E854" t="s">
        <v>27</v>
      </c>
      <c r="F854" t="s">
        <v>28</v>
      </c>
      <c r="G854" t="s">
        <v>29</v>
      </c>
      <c r="H854" t="s">
        <v>148</v>
      </c>
      <c r="I854" t="s">
        <v>149</v>
      </c>
      <c r="J854">
        <v>70.340311200000002</v>
      </c>
      <c r="K854">
        <v>1</v>
      </c>
      <c r="L854">
        <v>0.997</v>
      </c>
      <c r="M854">
        <v>0</v>
      </c>
      <c r="N854">
        <v>0</v>
      </c>
      <c r="O854">
        <v>0</v>
      </c>
      <c r="P854" t="s">
        <v>854</v>
      </c>
      <c r="Q854" t="s">
        <v>855</v>
      </c>
      <c r="R854" t="s">
        <v>84</v>
      </c>
      <c r="S854" t="s">
        <v>85</v>
      </c>
      <c r="T854" t="s">
        <v>36</v>
      </c>
      <c r="U854" t="s">
        <v>37</v>
      </c>
      <c r="V854">
        <v>27</v>
      </c>
      <c r="W854" t="s">
        <v>38</v>
      </c>
    </row>
    <row r="855" spans="1:23">
      <c r="A855" t="s">
        <v>23</v>
      </c>
      <c r="B855" t="s">
        <v>24</v>
      </c>
      <c r="C855" t="s">
        <v>25</v>
      </c>
      <c r="D855" t="s">
        <v>39</v>
      </c>
      <c r="E855" t="s">
        <v>40</v>
      </c>
      <c r="F855" t="s">
        <v>41</v>
      </c>
      <c r="G855" t="s">
        <v>42</v>
      </c>
      <c r="I855" t="s">
        <v>43</v>
      </c>
      <c r="J855">
        <v>0</v>
      </c>
      <c r="K855">
        <v>0</v>
      </c>
      <c r="L855">
        <v>0</v>
      </c>
      <c r="M855">
        <v>0</v>
      </c>
      <c r="N855">
        <v>0</v>
      </c>
      <c r="O855">
        <v>1</v>
      </c>
      <c r="P855" t="s">
        <v>854</v>
      </c>
      <c r="Q855" t="s">
        <v>855</v>
      </c>
      <c r="R855" t="s">
        <v>84</v>
      </c>
      <c r="S855" t="s">
        <v>85</v>
      </c>
      <c r="T855" t="s">
        <v>36</v>
      </c>
      <c r="U855" t="s">
        <v>37</v>
      </c>
      <c r="V855">
        <v>27</v>
      </c>
      <c r="W855" t="s">
        <v>38</v>
      </c>
    </row>
    <row r="856" spans="1:23">
      <c r="A856" t="s">
        <v>23</v>
      </c>
      <c r="B856" t="s">
        <v>24</v>
      </c>
      <c r="C856" t="s">
        <v>25</v>
      </c>
      <c r="D856" t="s">
        <v>46</v>
      </c>
      <c r="E856" t="s">
        <v>47</v>
      </c>
      <c r="F856" t="s">
        <v>48</v>
      </c>
      <c r="G856" t="s">
        <v>47</v>
      </c>
      <c r="I856" t="s">
        <v>43</v>
      </c>
      <c r="J856">
        <v>128.75183960000001</v>
      </c>
      <c r="K856">
        <v>25</v>
      </c>
      <c r="L856">
        <v>0.81799999999999995</v>
      </c>
      <c r="M856">
        <v>0</v>
      </c>
      <c r="N856">
        <v>0</v>
      </c>
      <c r="O856">
        <v>0</v>
      </c>
      <c r="P856" t="s">
        <v>854</v>
      </c>
      <c r="Q856" t="s">
        <v>855</v>
      </c>
      <c r="R856" t="s">
        <v>84</v>
      </c>
      <c r="S856" t="s">
        <v>85</v>
      </c>
      <c r="T856" t="s">
        <v>36</v>
      </c>
      <c r="U856" t="s">
        <v>37</v>
      </c>
      <c r="V856">
        <v>27</v>
      </c>
      <c r="W856" t="s">
        <v>38</v>
      </c>
    </row>
    <row r="857" spans="1:23">
      <c r="A857" t="s">
        <v>23</v>
      </c>
      <c r="B857" t="s">
        <v>24</v>
      </c>
      <c r="C857" t="s">
        <v>25</v>
      </c>
      <c r="D857" t="s">
        <v>39</v>
      </c>
      <c r="E857" t="s">
        <v>40</v>
      </c>
      <c r="F857" t="s">
        <v>53</v>
      </c>
      <c r="G857" t="s">
        <v>54</v>
      </c>
      <c r="I857" t="s">
        <v>43</v>
      </c>
      <c r="J857">
        <v>0</v>
      </c>
      <c r="K857">
        <v>0</v>
      </c>
      <c r="L857">
        <v>0</v>
      </c>
      <c r="M857">
        <v>0</v>
      </c>
      <c r="N857">
        <v>0</v>
      </c>
      <c r="O857">
        <v>1</v>
      </c>
      <c r="P857" t="s">
        <v>856</v>
      </c>
      <c r="Q857" t="s">
        <v>857</v>
      </c>
      <c r="R857" t="s">
        <v>158</v>
      </c>
      <c r="S857" t="s">
        <v>159</v>
      </c>
      <c r="T857" t="s">
        <v>36</v>
      </c>
      <c r="U857" t="s">
        <v>37</v>
      </c>
      <c r="V857">
        <v>27</v>
      </c>
      <c r="W857" t="s">
        <v>38</v>
      </c>
    </row>
    <row r="858" spans="1:23">
      <c r="A858" t="s">
        <v>23</v>
      </c>
      <c r="B858" t="s">
        <v>24</v>
      </c>
      <c r="C858" t="s">
        <v>25</v>
      </c>
      <c r="D858" t="s">
        <v>26</v>
      </c>
      <c r="E858" t="s">
        <v>27</v>
      </c>
      <c r="F858" t="s">
        <v>28</v>
      </c>
      <c r="G858" t="s">
        <v>29</v>
      </c>
      <c r="H858" t="s">
        <v>148</v>
      </c>
      <c r="I858" t="s">
        <v>149</v>
      </c>
      <c r="J858">
        <v>202.2043333</v>
      </c>
      <c r="K858">
        <v>1</v>
      </c>
      <c r="L858">
        <v>1</v>
      </c>
      <c r="M858">
        <v>0</v>
      </c>
      <c r="N858">
        <v>0</v>
      </c>
      <c r="O858">
        <v>0</v>
      </c>
      <c r="P858" t="s">
        <v>858</v>
      </c>
      <c r="Q858" t="s">
        <v>859</v>
      </c>
      <c r="R858" t="s">
        <v>168</v>
      </c>
      <c r="S858" t="s">
        <v>169</v>
      </c>
      <c r="T858" t="s">
        <v>36</v>
      </c>
      <c r="U858" t="s">
        <v>37</v>
      </c>
      <c r="V858">
        <v>27</v>
      </c>
      <c r="W858" t="s">
        <v>38</v>
      </c>
    </row>
    <row r="859" spans="1:23">
      <c r="A859" t="s">
        <v>23</v>
      </c>
      <c r="B859" t="s">
        <v>24</v>
      </c>
      <c r="C859" t="s">
        <v>25</v>
      </c>
      <c r="D859" t="s">
        <v>39</v>
      </c>
      <c r="E859" t="s">
        <v>40</v>
      </c>
      <c r="F859" t="s">
        <v>41</v>
      </c>
      <c r="G859" t="s">
        <v>42</v>
      </c>
      <c r="I859" t="s">
        <v>43</v>
      </c>
      <c r="J859">
        <v>0</v>
      </c>
      <c r="K859">
        <v>0</v>
      </c>
      <c r="L859">
        <v>0</v>
      </c>
      <c r="M859">
        <v>0</v>
      </c>
      <c r="N859">
        <v>0</v>
      </c>
      <c r="O859">
        <v>1</v>
      </c>
      <c r="P859" t="s">
        <v>858</v>
      </c>
      <c r="Q859" t="s">
        <v>859</v>
      </c>
      <c r="R859" t="s">
        <v>168</v>
      </c>
      <c r="S859" t="s">
        <v>169</v>
      </c>
      <c r="T859" t="s">
        <v>36</v>
      </c>
      <c r="U859" t="s">
        <v>37</v>
      </c>
      <c r="V859">
        <v>27</v>
      </c>
      <c r="W859" t="s">
        <v>38</v>
      </c>
    </row>
    <row r="860" spans="1:23">
      <c r="A860" t="s">
        <v>23</v>
      </c>
      <c r="B860" t="s">
        <v>24</v>
      </c>
      <c r="C860" t="s">
        <v>25</v>
      </c>
      <c r="D860" t="s">
        <v>39</v>
      </c>
      <c r="E860" t="s">
        <v>40</v>
      </c>
      <c r="F860" t="s">
        <v>44</v>
      </c>
      <c r="G860" t="s">
        <v>45</v>
      </c>
      <c r="I860" t="s">
        <v>43</v>
      </c>
      <c r="J860">
        <v>0</v>
      </c>
      <c r="K860">
        <v>0</v>
      </c>
      <c r="L860">
        <v>0</v>
      </c>
      <c r="M860">
        <v>0</v>
      </c>
      <c r="N860">
        <v>0</v>
      </c>
      <c r="O860">
        <v>1</v>
      </c>
      <c r="P860" t="s">
        <v>858</v>
      </c>
      <c r="Q860" t="s">
        <v>859</v>
      </c>
      <c r="R860" t="s">
        <v>168</v>
      </c>
      <c r="S860" t="s">
        <v>169</v>
      </c>
      <c r="T860" t="s">
        <v>36</v>
      </c>
      <c r="U860" t="s">
        <v>37</v>
      </c>
      <c r="V860">
        <v>27</v>
      </c>
      <c r="W860" t="s">
        <v>38</v>
      </c>
    </row>
    <row r="861" spans="1:23">
      <c r="A861" t="s">
        <v>23</v>
      </c>
      <c r="B861" t="s">
        <v>24</v>
      </c>
      <c r="C861" t="s">
        <v>25</v>
      </c>
      <c r="D861" t="s">
        <v>39</v>
      </c>
      <c r="E861" t="s">
        <v>40</v>
      </c>
      <c r="F861" t="s">
        <v>28</v>
      </c>
      <c r="G861" t="s">
        <v>29</v>
      </c>
      <c r="I861" t="s">
        <v>43</v>
      </c>
      <c r="J861">
        <v>48.847848050000003</v>
      </c>
      <c r="K861">
        <v>10</v>
      </c>
      <c r="L861">
        <v>0.78300000000000003</v>
      </c>
      <c r="M861">
        <v>0</v>
      </c>
      <c r="N861">
        <v>0</v>
      </c>
      <c r="O861">
        <v>0</v>
      </c>
      <c r="P861" t="s">
        <v>860</v>
      </c>
      <c r="Q861" t="s">
        <v>861</v>
      </c>
      <c r="R861" t="s">
        <v>168</v>
      </c>
      <c r="S861" t="s">
        <v>169</v>
      </c>
      <c r="T861" t="s">
        <v>36</v>
      </c>
      <c r="U861" t="s">
        <v>37</v>
      </c>
      <c r="V861">
        <v>27</v>
      </c>
      <c r="W861" t="s">
        <v>38</v>
      </c>
    </row>
    <row r="862" spans="1:23">
      <c r="A862" t="s">
        <v>23</v>
      </c>
      <c r="B862" t="s">
        <v>24</v>
      </c>
      <c r="C862" t="s">
        <v>25</v>
      </c>
      <c r="D862" t="s">
        <v>39</v>
      </c>
      <c r="E862" t="s">
        <v>40</v>
      </c>
      <c r="F862" t="s">
        <v>53</v>
      </c>
      <c r="G862" t="s">
        <v>54</v>
      </c>
      <c r="I862" t="s">
        <v>43</v>
      </c>
      <c r="J862">
        <v>0</v>
      </c>
      <c r="K862">
        <v>0</v>
      </c>
      <c r="L862">
        <v>0</v>
      </c>
      <c r="M862">
        <v>0</v>
      </c>
      <c r="N862">
        <v>0</v>
      </c>
      <c r="O862">
        <v>1</v>
      </c>
      <c r="P862" t="s">
        <v>862</v>
      </c>
      <c r="Q862" t="s">
        <v>863</v>
      </c>
      <c r="R862" t="s">
        <v>94</v>
      </c>
      <c r="S862" t="s">
        <v>95</v>
      </c>
      <c r="T862" t="s">
        <v>36</v>
      </c>
      <c r="U862" t="s">
        <v>37</v>
      </c>
      <c r="V862">
        <v>27</v>
      </c>
      <c r="W862" t="s">
        <v>38</v>
      </c>
    </row>
    <row r="863" spans="1:23">
      <c r="A863" t="s">
        <v>23</v>
      </c>
      <c r="B863" t="s">
        <v>24</v>
      </c>
      <c r="C863" t="s">
        <v>25</v>
      </c>
      <c r="D863" t="s">
        <v>26</v>
      </c>
      <c r="E863" t="s">
        <v>27</v>
      </c>
      <c r="F863" t="s">
        <v>28</v>
      </c>
      <c r="G863" t="s">
        <v>29</v>
      </c>
      <c r="H863" t="s">
        <v>281</v>
      </c>
      <c r="I863" t="s">
        <v>282</v>
      </c>
      <c r="J863">
        <v>117.649</v>
      </c>
      <c r="K863">
        <v>1</v>
      </c>
      <c r="L863">
        <v>1</v>
      </c>
      <c r="M863">
        <v>0</v>
      </c>
      <c r="N863">
        <v>0</v>
      </c>
      <c r="O863">
        <v>0</v>
      </c>
      <c r="P863" t="s">
        <v>864</v>
      </c>
      <c r="Q863" t="s">
        <v>865</v>
      </c>
      <c r="R863" t="s">
        <v>84</v>
      </c>
      <c r="S863" t="s">
        <v>85</v>
      </c>
      <c r="T863" t="s">
        <v>36</v>
      </c>
      <c r="U863" t="s">
        <v>37</v>
      </c>
      <c r="V863">
        <v>27</v>
      </c>
      <c r="W863" t="s">
        <v>38</v>
      </c>
    </row>
    <row r="864" spans="1:23">
      <c r="A864" t="s">
        <v>23</v>
      </c>
      <c r="B864" t="s">
        <v>24</v>
      </c>
      <c r="C864" t="s">
        <v>25</v>
      </c>
      <c r="D864" t="s">
        <v>39</v>
      </c>
      <c r="E864" t="s">
        <v>40</v>
      </c>
      <c r="F864" t="s">
        <v>44</v>
      </c>
      <c r="G864" t="s">
        <v>45</v>
      </c>
      <c r="I864" t="s">
        <v>43</v>
      </c>
      <c r="J864">
        <v>0</v>
      </c>
      <c r="K864">
        <v>0</v>
      </c>
      <c r="L864">
        <v>0</v>
      </c>
      <c r="M864">
        <v>0</v>
      </c>
      <c r="N864">
        <v>0</v>
      </c>
      <c r="O864">
        <v>1</v>
      </c>
      <c r="P864" t="s">
        <v>864</v>
      </c>
      <c r="Q864" t="s">
        <v>865</v>
      </c>
      <c r="R864" t="s">
        <v>84</v>
      </c>
      <c r="S864" t="s">
        <v>85</v>
      </c>
      <c r="T864" t="s">
        <v>36</v>
      </c>
      <c r="U864" t="s">
        <v>37</v>
      </c>
      <c r="V864">
        <v>27</v>
      </c>
      <c r="W864" t="s">
        <v>38</v>
      </c>
    </row>
    <row r="865" spans="1:23">
      <c r="A865" t="s">
        <v>23</v>
      </c>
      <c r="B865" t="s">
        <v>24</v>
      </c>
      <c r="C865" t="s">
        <v>25</v>
      </c>
      <c r="D865" t="s">
        <v>26</v>
      </c>
      <c r="E865" t="s">
        <v>27</v>
      </c>
      <c r="F865" t="s">
        <v>28</v>
      </c>
      <c r="G865" t="s">
        <v>29</v>
      </c>
      <c r="H865" t="s">
        <v>152</v>
      </c>
      <c r="I865" t="s">
        <v>153</v>
      </c>
      <c r="J865">
        <v>104.9066924</v>
      </c>
      <c r="K865">
        <v>1</v>
      </c>
      <c r="L865">
        <v>0.92400000000000004</v>
      </c>
      <c r="M865">
        <v>0</v>
      </c>
      <c r="N865">
        <v>0</v>
      </c>
      <c r="O865">
        <v>0</v>
      </c>
      <c r="P865" t="s">
        <v>866</v>
      </c>
      <c r="Q865" t="s">
        <v>867</v>
      </c>
      <c r="R865" t="s">
        <v>67</v>
      </c>
      <c r="S865" t="s">
        <v>68</v>
      </c>
      <c r="T865" t="s">
        <v>36</v>
      </c>
      <c r="U865" t="s">
        <v>37</v>
      </c>
      <c r="V865">
        <v>27</v>
      </c>
      <c r="W865" t="s">
        <v>38</v>
      </c>
    </row>
    <row r="866" spans="1:23">
      <c r="A866" t="s">
        <v>23</v>
      </c>
      <c r="B866" t="s">
        <v>24</v>
      </c>
      <c r="C866" t="s">
        <v>25</v>
      </c>
      <c r="D866" t="s">
        <v>26</v>
      </c>
      <c r="E866" t="s">
        <v>27</v>
      </c>
      <c r="F866" t="s">
        <v>28</v>
      </c>
      <c r="G866" t="s">
        <v>29</v>
      </c>
      <c r="H866" t="s">
        <v>138</v>
      </c>
      <c r="I866" t="s">
        <v>139</v>
      </c>
      <c r="J866">
        <v>39.845642339999998</v>
      </c>
      <c r="K866">
        <v>1</v>
      </c>
      <c r="L866">
        <v>0.90700000000000003</v>
      </c>
      <c r="M866">
        <v>0</v>
      </c>
      <c r="N866">
        <v>0</v>
      </c>
      <c r="O866">
        <v>0</v>
      </c>
      <c r="P866" t="s">
        <v>866</v>
      </c>
      <c r="Q866" t="s">
        <v>867</v>
      </c>
      <c r="R866" t="s">
        <v>67</v>
      </c>
      <c r="S866" t="s">
        <v>68</v>
      </c>
      <c r="T866" t="s">
        <v>36</v>
      </c>
      <c r="U866" t="s">
        <v>37</v>
      </c>
      <c r="V866">
        <v>27</v>
      </c>
      <c r="W866" t="s">
        <v>38</v>
      </c>
    </row>
    <row r="867" spans="1:23">
      <c r="A867" t="s">
        <v>23</v>
      </c>
      <c r="B867" t="s">
        <v>24</v>
      </c>
      <c r="C867" t="s">
        <v>25</v>
      </c>
      <c r="D867" t="s">
        <v>46</v>
      </c>
      <c r="E867" t="s">
        <v>47</v>
      </c>
      <c r="F867" t="s">
        <v>48</v>
      </c>
      <c r="G867" t="s">
        <v>47</v>
      </c>
      <c r="I867" t="s">
        <v>43</v>
      </c>
      <c r="J867">
        <v>2046.9716470000001</v>
      </c>
      <c r="K867">
        <v>437</v>
      </c>
      <c r="L867">
        <v>0.83499999999999996</v>
      </c>
      <c r="M867">
        <v>0</v>
      </c>
      <c r="N867">
        <v>0</v>
      </c>
      <c r="O867">
        <v>0</v>
      </c>
      <c r="P867" t="s">
        <v>866</v>
      </c>
      <c r="Q867" t="s">
        <v>867</v>
      </c>
      <c r="R867" t="s">
        <v>67</v>
      </c>
      <c r="S867" t="s">
        <v>68</v>
      </c>
      <c r="T867" t="s">
        <v>36</v>
      </c>
      <c r="U867" t="s">
        <v>37</v>
      </c>
      <c r="V867">
        <v>27</v>
      </c>
      <c r="W867" t="s">
        <v>38</v>
      </c>
    </row>
    <row r="868" spans="1:23">
      <c r="A868" t="s">
        <v>23</v>
      </c>
      <c r="B868" t="s">
        <v>24</v>
      </c>
      <c r="C868" t="s">
        <v>25</v>
      </c>
      <c r="D868" t="s">
        <v>26</v>
      </c>
      <c r="E868" t="s">
        <v>27</v>
      </c>
      <c r="F868" t="s">
        <v>53</v>
      </c>
      <c r="G868" t="s">
        <v>54</v>
      </c>
      <c r="H868" t="s">
        <v>417</v>
      </c>
      <c r="I868" t="s">
        <v>418</v>
      </c>
      <c r="J868">
        <v>306.5140596</v>
      </c>
      <c r="K868">
        <v>1</v>
      </c>
      <c r="L868">
        <v>1</v>
      </c>
      <c r="M868">
        <v>0</v>
      </c>
      <c r="N868">
        <v>0</v>
      </c>
      <c r="O868">
        <v>0</v>
      </c>
      <c r="P868" t="s">
        <v>868</v>
      </c>
      <c r="Q868" t="s">
        <v>869</v>
      </c>
      <c r="R868" t="s">
        <v>158</v>
      </c>
      <c r="S868" t="s">
        <v>159</v>
      </c>
      <c r="T868" t="s">
        <v>36</v>
      </c>
      <c r="U868" t="s">
        <v>37</v>
      </c>
      <c r="V868">
        <v>27</v>
      </c>
      <c r="W868" t="s">
        <v>38</v>
      </c>
    </row>
    <row r="869" spans="1:23">
      <c r="A869" t="s">
        <v>23</v>
      </c>
      <c r="B869" t="s">
        <v>24</v>
      </c>
      <c r="C869" t="s">
        <v>25</v>
      </c>
      <c r="D869" t="s">
        <v>39</v>
      </c>
      <c r="E869" t="s">
        <v>40</v>
      </c>
      <c r="F869" t="s">
        <v>41</v>
      </c>
      <c r="G869" t="s">
        <v>42</v>
      </c>
      <c r="I869" t="s">
        <v>43</v>
      </c>
      <c r="J869">
        <v>0</v>
      </c>
      <c r="K869">
        <v>0</v>
      </c>
      <c r="L869">
        <v>0</v>
      </c>
      <c r="M869">
        <v>0</v>
      </c>
      <c r="N869">
        <v>0</v>
      </c>
      <c r="O869">
        <v>1</v>
      </c>
      <c r="P869" t="s">
        <v>868</v>
      </c>
      <c r="Q869" t="s">
        <v>869</v>
      </c>
      <c r="R869" t="s">
        <v>158</v>
      </c>
      <c r="S869" t="s">
        <v>159</v>
      </c>
      <c r="T869" t="s">
        <v>36</v>
      </c>
      <c r="U869" t="s">
        <v>37</v>
      </c>
      <c r="V869">
        <v>27</v>
      </c>
      <c r="W869" t="s">
        <v>38</v>
      </c>
    </row>
    <row r="870" spans="1:23">
      <c r="A870" t="s">
        <v>23</v>
      </c>
      <c r="B870" t="s">
        <v>24</v>
      </c>
      <c r="C870" t="s">
        <v>25</v>
      </c>
      <c r="D870" t="s">
        <v>39</v>
      </c>
      <c r="E870" t="s">
        <v>40</v>
      </c>
      <c r="F870" t="s">
        <v>28</v>
      </c>
      <c r="G870" t="s">
        <v>29</v>
      </c>
      <c r="I870" t="s">
        <v>43</v>
      </c>
      <c r="J870">
        <v>450.06190570000001</v>
      </c>
      <c r="K870">
        <v>49</v>
      </c>
      <c r="L870">
        <v>0.84899999999999998</v>
      </c>
      <c r="M870">
        <v>0</v>
      </c>
      <c r="N870">
        <v>0</v>
      </c>
      <c r="O870">
        <v>0</v>
      </c>
      <c r="P870" t="s">
        <v>868</v>
      </c>
      <c r="Q870" t="s">
        <v>869</v>
      </c>
      <c r="R870" t="s">
        <v>158</v>
      </c>
      <c r="S870" t="s">
        <v>159</v>
      </c>
      <c r="T870" t="s">
        <v>36</v>
      </c>
      <c r="U870" t="s">
        <v>37</v>
      </c>
      <c r="V870">
        <v>27</v>
      </c>
      <c r="W870" t="s">
        <v>38</v>
      </c>
    </row>
    <row r="871" spans="1:23">
      <c r="A871" t="s">
        <v>23</v>
      </c>
      <c r="B871" t="s">
        <v>24</v>
      </c>
      <c r="C871" t="s">
        <v>25</v>
      </c>
      <c r="D871" t="s">
        <v>39</v>
      </c>
      <c r="E871" t="s">
        <v>40</v>
      </c>
      <c r="F871" t="s">
        <v>44</v>
      </c>
      <c r="G871" t="s">
        <v>45</v>
      </c>
      <c r="I871" t="s">
        <v>43</v>
      </c>
      <c r="J871">
        <v>0</v>
      </c>
      <c r="K871">
        <v>0</v>
      </c>
      <c r="L871">
        <v>0</v>
      </c>
      <c r="M871">
        <v>0</v>
      </c>
      <c r="N871">
        <v>0</v>
      </c>
      <c r="O871">
        <v>1</v>
      </c>
      <c r="P871" t="s">
        <v>868</v>
      </c>
      <c r="Q871" t="s">
        <v>869</v>
      </c>
      <c r="R871" t="s">
        <v>158</v>
      </c>
      <c r="S871" t="s">
        <v>159</v>
      </c>
      <c r="T871" t="s">
        <v>36</v>
      </c>
      <c r="U871" t="s">
        <v>37</v>
      </c>
      <c r="V871">
        <v>27</v>
      </c>
      <c r="W871" t="s">
        <v>38</v>
      </c>
    </row>
    <row r="872" spans="1:23">
      <c r="A872" t="s">
        <v>23</v>
      </c>
      <c r="B872" t="s">
        <v>24</v>
      </c>
      <c r="C872" t="s">
        <v>25</v>
      </c>
      <c r="D872" t="s">
        <v>26</v>
      </c>
      <c r="E872" t="s">
        <v>27</v>
      </c>
      <c r="F872" t="s">
        <v>28</v>
      </c>
      <c r="G872" t="s">
        <v>29</v>
      </c>
      <c r="H872" t="s">
        <v>86</v>
      </c>
      <c r="I872" t="s">
        <v>87</v>
      </c>
      <c r="J872">
        <v>19.568697749999998</v>
      </c>
      <c r="K872">
        <v>1</v>
      </c>
      <c r="L872">
        <v>0.85799999999999998</v>
      </c>
      <c r="M872">
        <v>0</v>
      </c>
      <c r="N872">
        <v>0</v>
      </c>
      <c r="O872">
        <v>0</v>
      </c>
      <c r="P872" t="s">
        <v>870</v>
      </c>
      <c r="Q872" t="s">
        <v>871</v>
      </c>
      <c r="R872" t="s">
        <v>297</v>
      </c>
      <c r="S872" t="s">
        <v>298</v>
      </c>
      <c r="T872" t="s">
        <v>36</v>
      </c>
      <c r="U872" t="s">
        <v>37</v>
      </c>
      <c r="V872">
        <v>27</v>
      </c>
      <c r="W872" t="s">
        <v>38</v>
      </c>
    </row>
    <row r="873" spans="1:23">
      <c r="A873" t="s">
        <v>23</v>
      </c>
      <c r="B873" t="s">
        <v>24</v>
      </c>
      <c r="C873" t="s">
        <v>25</v>
      </c>
      <c r="D873" t="s">
        <v>26</v>
      </c>
      <c r="E873" t="s">
        <v>27</v>
      </c>
      <c r="F873" t="s">
        <v>28</v>
      </c>
      <c r="G873" t="s">
        <v>29</v>
      </c>
      <c r="H873" t="s">
        <v>86</v>
      </c>
      <c r="I873" t="s">
        <v>87</v>
      </c>
      <c r="J873">
        <v>13.82386395</v>
      </c>
      <c r="K873">
        <v>1</v>
      </c>
      <c r="L873">
        <v>0.97399999999999998</v>
      </c>
      <c r="M873">
        <v>0</v>
      </c>
      <c r="N873">
        <v>0</v>
      </c>
      <c r="O873">
        <v>0</v>
      </c>
      <c r="P873" t="s">
        <v>872</v>
      </c>
      <c r="Q873" t="s">
        <v>873</v>
      </c>
      <c r="R873" t="s">
        <v>51</v>
      </c>
      <c r="S873" t="s">
        <v>52</v>
      </c>
      <c r="T873" t="s">
        <v>36</v>
      </c>
      <c r="U873" t="s">
        <v>37</v>
      </c>
      <c r="V873">
        <v>27</v>
      </c>
      <c r="W873" t="s">
        <v>38</v>
      </c>
    </row>
    <row r="874" spans="1:23">
      <c r="A874" t="s">
        <v>23</v>
      </c>
      <c r="B874" t="s">
        <v>24</v>
      </c>
      <c r="C874" t="s">
        <v>25</v>
      </c>
      <c r="D874" t="s">
        <v>26</v>
      </c>
      <c r="E874" t="s">
        <v>27</v>
      </c>
      <c r="F874" t="s">
        <v>41</v>
      </c>
      <c r="G874" t="s">
        <v>42</v>
      </c>
      <c r="H874" t="s">
        <v>161</v>
      </c>
      <c r="I874" t="s">
        <v>43</v>
      </c>
      <c r="J874">
        <v>23.279</v>
      </c>
      <c r="K874">
        <v>1</v>
      </c>
      <c r="L874">
        <v>1</v>
      </c>
      <c r="M874">
        <v>0</v>
      </c>
      <c r="N874">
        <v>0</v>
      </c>
      <c r="O874">
        <v>0</v>
      </c>
      <c r="P874" t="s">
        <v>874</v>
      </c>
      <c r="Q874" t="s">
        <v>875</v>
      </c>
      <c r="R874" t="s">
        <v>168</v>
      </c>
      <c r="S874" t="s">
        <v>169</v>
      </c>
      <c r="T874" t="s">
        <v>36</v>
      </c>
      <c r="U874" t="s">
        <v>37</v>
      </c>
      <c r="V874">
        <v>27</v>
      </c>
      <c r="W874" t="s">
        <v>38</v>
      </c>
    </row>
    <row r="875" spans="1:23">
      <c r="A875" t="s">
        <v>23</v>
      </c>
      <c r="B875" t="s">
        <v>24</v>
      </c>
      <c r="C875" t="s">
        <v>25</v>
      </c>
      <c r="D875" t="s">
        <v>39</v>
      </c>
      <c r="E875" t="s">
        <v>40</v>
      </c>
      <c r="F875" t="s">
        <v>53</v>
      </c>
      <c r="G875" t="s">
        <v>54</v>
      </c>
      <c r="I875" t="s">
        <v>43</v>
      </c>
      <c r="J875">
        <v>0</v>
      </c>
      <c r="K875">
        <v>0</v>
      </c>
      <c r="L875">
        <v>0</v>
      </c>
      <c r="M875">
        <v>0</v>
      </c>
      <c r="N875">
        <v>0</v>
      </c>
      <c r="O875">
        <v>1</v>
      </c>
      <c r="P875" t="s">
        <v>874</v>
      </c>
      <c r="Q875" t="s">
        <v>875</v>
      </c>
      <c r="R875" t="s">
        <v>168</v>
      </c>
      <c r="S875" t="s">
        <v>169</v>
      </c>
      <c r="T875" t="s">
        <v>36</v>
      </c>
      <c r="U875" t="s">
        <v>37</v>
      </c>
      <c r="V875">
        <v>27</v>
      </c>
      <c r="W875" t="s">
        <v>38</v>
      </c>
    </row>
    <row r="876" spans="1:23">
      <c r="A876" t="s">
        <v>23</v>
      </c>
      <c r="B876" t="s">
        <v>24</v>
      </c>
      <c r="C876" t="s">
        <v>25</v>
      </c>
      <c r="D876" t="s">
        <v>39</v>
      </c>
      <c r="E876" t="s">
        <v>40</v>
      </c>
      <c r="F876" t="s">
        <v>53</v>
      </c>
      <c r="G876" t="s">
        <v>54</v>
      </c>
      <c r="I876" t="s">
        <v>43</v>
      </c>
      <c r="J876">
        <v>0</v>
      </c>
      <c r="K876">
        <v>0</v>
      </c>
      <c r="L876">
        <v>0</v>
      </c>
      <c r="M876">
        <v>0</v>
      </c>
      <c r="N876">
        <v>0</v>
      </c>
      <c r="O876">
        <v>1</v>
      </c>
      <c r="P876" t="s">
        <v>876</v>
      </c>
      <c r="Q876" t="s">
        <v>877</v>
      </c>
      <c r="R876" t="s">
        <v>84</v>
      </c>
      <c r="S876" t="s">
        <v>85</v>
      </c>
      <c r="T876" t="s">
        <v>36</v>
      </c>
      <c r="U876" t="s">
        <v>37</v>
      </c>
      <c r="V876">
        <v>27</v>
      </c>
      <c r="W876" t="s">
        <v>38</v>
      </c>
    </row>
    <row r="877" spans="1:23">
      <c r="A877" t="s">
        <v>23</v>
      </c>
      <c r="B877" t="s">
        <v>24</v>
      </c>
      <c r="C877" t="s">
        <v>25</v>
      </c>
      <c r="D877" t="s">
        <v>39</v>
      </c>
      <c r="E877" t="s">
        <v>40</v>
      </c>
      <c r="F877" t="s">
        <v>28</v>
      </c>
      <c r="G877" t="s">
        <v>29</v>
      </c>
      <c r="I877" t="s">
        <v>43</v>
      </c>
      <c r="J877">
        <v>0</v>
      </c>
      <c r="K877">
        <v>0</v>
      </c>
      <c r="L877">
        <v>0</v>
      </c>
      <c r="M877">
        <v>0</v>
      </c>
      <c r="N877">
        <v>0</v>
      </c>
      <c r="O877">
        <v>1</v>
      </c>
      <c r="P877" t="s">
        <v>876</v>
      </c>
      <c r="Q877" t="s">
        <v>877</v>
      </c>
      <c r="R877" t="s">
        <v>84</v>
      </c>
      <c r="S877" t="s">
        <v>85</v>
      </c>
      <c r="T877" t="s">
        <v>36</v>
      </c>
      <c r="U877" t="s">
        <v>37</v>
      </c>
      <c r="V877">
        <v>27</v>
      </c>
      <c r="W877" t="s">
        <v>38</v>
      </c>
    </row>
    <row r="878" spans="1:23">
      <c r="A878" t="s">
        <v>23</v>
      </c>
      <c r="B878" t="s">
        <v>24</v>
      </c>
      <c r="C878" t="s">
        <v>25</v>
      </c>
      <c r="D878" t="s">
        <v>39</v>
      </c>
      <c r="E878" t="s">
        <v>40</v>
      </c>
      <c r="F878" t="s">
        <v>28</v>
      </c>
      <c r="G878" t="s">
        <v>29</v>
      </c>
      <c r="I878" t="s">
        <v>43</v>
      </c>
      <c r="J878">
        <v>0</v>
      </c>
      <c r="K878">
        <v>0</v>
      </c>
      <c r="L878">
        <v>0</v>
      </c>
      <c r="M878">
        <v>0</v>
      </c>
      <c r="N878">
        <v>0</v>
      </c>
      <c r="O878">
        <v>1</v>
      </c>
      <c r="P878" t="s">
        <v>878</v>
      </c>
      <c r="Q878" t="s">
        <v>879</v>
      </c>
      <c r="R878" t="s">
        <v>67</v>
      </c>
      <c r="S878" t="s">
        <v>68</v>
      </c>
      <c r="T878" t="s">
        <v>36</v>
      </c>
      <c r="U878" t="s">
        <v>37</v>
      </c>
      <c r="V878">
        <v>27</v>
      </c>
      <c r="W878" t="s">
        <v>38</v>
      </c>
    </row>
    <row r="879" spans="1:23">
      <c r="A879" t="s">
        <v>23</v>
      </c>
      <c r="B879" t="s">
        <v>24</v>
      </c>
      <c r="C879" t="s">
        <v>25</v>
      </c>
      <c r="D879" t="s">
        <v>26</v>
      </c>
      <c r="E879" t="s">
        <v>27</v>
      </c>
      <c r="F879" t="s">
        <v>28</v>
      </c>
      <c r="G879" t="s">
        <v>29</v>
      </c>
      <c r="H879" t="s">
        <v>369</v>
      </c>
      <c r="I879" t="s">
        <v>370</v>
      </c>
      <c r="J879">
        <v>28.128601499999998</v>
      </c>
      <c r="K879">
        <v>1</v>
      </c>
      <c r="L879">
        <v>0.91900000000000004</v>
      </c>
      <c r="M879">
        <v>0</v>
      </c>
      <c r="N879">
        <v>0</v>
      </c>
      <c r="O879">
        <v>0</v>
      </c>
      <c r="P879" t="s">
        <v>880</v>
      </c>
      <c r="Q879" t="s">
        <v>881</v>
      </c>
      <c r="R879" t="s">
        <v>168</v>
      </c>
      <c r="S879" t="s">
        <v>169</v>
      </c>
      <c r="T879" t="s">
        <v>36</v>
      </c>
      <c r="U879" t="s">
        <v>37</v>
      </c>
      <c r="V879">
        <v>27</v>
      </c>
      <c r="W879" t="s">
        <v>38</v>
      </c>
    </row>
    <row r="880" spans="1:23">
      <c r="A880" t="s">
        <v>23</v>
      </c>
      <c r="B880" t="s">
        <v>24</v>
      </c>
      <c r="C880" t="s">
        <v>25</v>
      </c>
      <c r="D880" t="s">
        <v>39</v>
      </c>
      <c r="E880" t="s">
        <v>40</v>
      </c>
      <c r="F880" t="s">
        <v>28</v>
      </c>
      <c r="G880" t="s">
        <v>29</v>
      </c>
      <c r="I880" t="s">
        <v>43</v>
      </c>
      <c r="J880">
        <v>46.445748379999998</v>
      </c>
      <c r="K880">
        <v>10</v>
      </c>
      <c r="L880">
        <v>0.67200000000000004</v>
      </c>
      <c r="M880">
        <v>0</v>
      </c>
      <c r="N880">
        <v>0</v>
      </c>
      <c r="O880">
        <v>0</v>
      </c>
      <c r="P880" t="s">
        <v>880</v>
      </c>
      <c r="Q880" t="s">
        <v>881</v>
      </c>
      <c r="R880" t="s">
        <v>168</v>
      </c>
      <c r="S880" t="s">
        <v>169</v>
      </c>
      <c r="T880" t="s">
        <v>36</v>
      </c>
      <c r="U880" t="s">
        <v>37</v>
      </c>
      <c r="V880">
        <v>27</v>
      </c>
      <c r="W880" t="s">
        <v>38</v>
      </c>
    </row>
    <row r="881" spans="1:23">
      <c r="A881" t="s">
        <v>23</v>
      </c>
      <c r="B881" t="s">
        <v>24</v>
      </c>
      <c r="C881" t="s">
        <v>25</v>
      </c>
      <c r="D881" t="s">
        <v>39</v>
      </c>
      <c r="E881" t="s">
        <v>40</v>
      </c>
      <c r="F881" t="s">
        <v>28</v>
      </c>
      <c r="G881" t="s">
        <v>29</v>
      </c>
      <c r="I881" t="s">
        <v>43</v>
      </c>
      <c r="J881">
        <v>119.19299580000001</v>
      </c>
      <c r="K881">
        <v>13</v>
      </c>
      <c r="L881">
        <v>0.88400000000000001</v>
      </c>
      <c r="M881">
        <v>0</v>
      </c>
      <c r="N881">
        <v>0</v>
      </c>
      <c r="O881">
        <v>0</v>
      </c>
      <c r="P881" t="s">
        <v>882</v>
      </c>
      <c r="Q881" t="s">
        <v>883</v>
      </c>
      <c r="R881" t="s">
        <v>297</v>
      </c>
      <c r="S881" t="s">
        <v>298</v>
      </c>
      <c r="T881" t="s">
        <v>36</v>
      </c>
      <c r="U881" t="s">
        <v>37</v>
      </c>
      <c r="V881">
        <v>27</v>
      </c>
      <c r="W881" t="s">
        <v>38</v>
      </c>
    </row>
    <row r="882" spans="1:23">
      <c r="A882" t="s">
        <v>23</v>
      </c>
      <c r="B882" t="s">
        <v>24</v>
      </c>
      <c r="C882" t="s">
        <v>25</v>
      </c>
      <c r="D882" t="s">
        <v>46</v>
      </c>
      <c r="E882" t="s">
        <v>47</v>
      </c>
      <c r="F882" t="s">
        <v>48</v>
      </c>
      <c r="G882" t="s">
        <v>47</v>
      </c>
      <c r="I882" t="s">
        <v>43</v>
      </c>
      <c r="J882">
        <v>639.3580048</v>
      </c>
      <c r="K882">
        <v>120</v>
      </c>
      <c r="L882">
        <v>0.73299999999999998</v>
      </c>
      <c r="M882">
        <v>0</v>
      </c>
      <c r="N882">
        <v>0</v>
      </c>
      <c r="O882">
        <v>0</v>
      </c>
      <c r="P882" t="s">
        <v>882</v>
      </c>
      <c r="Q882" t="s">
        <v>883</v>
      </c>
      <c r="R882" t="s">
        <v>297</v>
      </c>
      <c r="S882" t="s">
        <v>298</v>
      </c>
      <c r="T882" t="s">
        <v>36</v>
      </c>
      <c r="U882" t="s">
        <v>37</v>
      </c>
      <c r="V882">
        <v>27</v>
      </c>
      <c r="W882" t="s">
        <v>38</v>
      </c>
    </row>
    <row r="883" spans="1:23">
      <c r="A883" t="s">
        <v>23</v>
      </c>
      <c r="B883" t="s">
        <v>24</v>
      </c>
      <c r="C883" t="s">
        <v>25</v>
      </c>
      <c r="D883" t="s">
        <v>39</v>
      </c>
      <c r="E883" t="s">
        <v>40</v>
      </c>
      <c r="F883" t="s">
        <v>41</v>
      </c>
      <c r="G883" t="s">
        <v>42</v>
      </c>
      <c r="I883" t="s">
        <v>43</v>
      </c>
      <c r="J883">
        <v>155.75630960000001</v>
      </c>
      <c r="K883">
        <v>5</v>
      </c>
      <c r="L883">
        <v>0.67100000000000004</v>
      </c>
      <c r="M883">
        <v>0</v>
      </c>
      <c r="N883">
        <v>0</v>
      </c>
      <c r="O883">
        <v>0</v>
      </c>
      <c r="P883" t="s">
        <v>884</v>
      </c>
      <c r="Q883" t="s">
        <v>885</v>
      </c>
      <c r="R883" t="s">
        <v>67</v>
      </c>
      <c r="S883" t="s">
        <v>68</v>
      </c>
      <c r="T883" t="s">
        <v>36</v>
      </c>
      <c r="U883" t="s">
        <v>37</v>
      </c>
      <c r="V883">
        <v>27</v>
      </c>
      <c r="W883" t="s">
        <v>38</v>
      </c>
    </row>
    <row r="884" spans="1:23">
      <c r="A884" t="s">
        <v>23</v>
      </c>
      <c r="B884" t="s">
        <v>24</v>
      </c>
      <c r="C884" t="s">
        <v>25</v>
      </c>
      <c r="D884" t="s">
        <v>39</v>
      </c>
      <c r="E884" t="s">
        <v>40</v>
      </c>
      <c r="F884" t="s">
        <v>41</v>
      </c>
      <c r="G884" t="s">
        <v>42</v>
      </c>
      <c r="I884" t="s">
        <v>43</v>
      </c>
      <c r="J884">
        <v>0</v>
      </c>
      <c r="K884">
        <v>0</v>
      </c>
      <c r="L884">
        <v>0</v>
      </c>
      <c r="M884">
        <v>0</v>
      </c>
      <c r="N884">
        <v>0</v>
      </c>
      <c r="O884">
        <v>1</v>
      </c>
      <c r="P884" t="s">
        <v>886</v>
      </c>
      <c r="Q884" t="s">
        <v>887</v>
      </c>
      <c r="R884" t="s">
        <v>100</v>
      </c>
      <c r="S884" t="s">
        <v>101</v>
      </c>
      <c r="T884" t="s">
        <v>36</v>
      </c>
      <c r="U884" t="s">
        <v>37</v>
      </c>
      <c r="V884">
        <v>27</v>
      </c>
      <c r="W884" t="s">
        <v>38</v>
      </c>
    </row>
    <row r="885" spans="1:23">
      <c r="A885" t="s">
        <v>23</v>
      </c>
      <c r="B885" t="s">
        <v>24</v>
      </c>
      <c r="C885" t="s">
        <v>25</v>
      </c>
      <c r="D885" t="s">
        <v>39</v>
      </c>
      <c r="E885" t="s">
        <v>40</v>
      </c>
      <c r="F885" t="s">
        <v>53</v>
      </c>
      <c r="G885" t="s">
        <v>54</v>
      </c>
      <c r="I885" t="s">
        <v>43</v>
      </c>
      <c r="J885">
        <v>0</v>
      </c>
      <c r="K885">
        <v>0</v>
      </c>
      <c r="L885">
        <v>0</v>
      </c>
      <c r="M885">
        <v>0</v>
      </c>
      <c r="N885">
        <v>0</v>
      </c>
      <c r="O885">
        <v>1</v>
      </c>
      <c r="P885" t="s">
        <v>886</v>
      </c>
      <c r="Q885" t="s">
        <v>887</v>
      </c>
      <c r="R885" t="s">
        <v>100</v>
      </c>
      <c r="S885" t="s">
        <v>101</v>
      </c>
      <c r="T885" t="s">
        <v>36</v>
      </c>
      <c r="U885" t="s">
        <v>37</v>
      </c>
      <c r="V885">
        <v>27</v>
      </c>
      <c r="W885" t="s">
        <v>38</v>
      </c>
    </row>
    <row r="886" spans="1:23">
      <c r="A886" t="s">
        <v>23</v>
      </c>
      <c r="B886" t="s">
        <v>24</v>
      </c>
      <c r="C886" t="s">
        <v>25</v>
      </c>
      <c r="D886" t="s">
        <v>39</v>
      </c>
      <c r="E886" t="s">
        <v>40</v>
      </c>
      <c r="F886" t="s">
        <v>44</v>
      </c>
      <c r="G886" t="s">
        <v>45</v>
      </c>
      <c r="I886" t="s">
        <v>43</v>
      </c>
      <c r="J886">
        <v>0</v>
      </c>
      <c r="K886">
        <v>0</v>
      </c>
      <c r="L886">
        <v>0</v>
      </c>
      <c r="M886">
        <v>0</v>
      </c>
      <c r="N886">
        <v>0</v>
      </c>
      <c r="O886">
        <v>1</v>
      </c>
      <c r="P886" t="s">
        <v>888</v>
      </c>
      <c r="Q886" t="s">
        <v>889</v>
      </c>
      <c r="R886" t="s">
        <v>120</v>
      </c>
      <c r="S886" t="s">
        <v>121</v>
      </c>
      <c r="T886" t="s">
        <v>36</v>
      </c>
      <c r="U886" t="s">
        <v>37</v>
      </c>
      <c r="V886">
        <v>27</v>
      </c>
      <c r="W886" t="s">
        <v>38</v>
      </c>
    </row>
    <row r="887" spans="1:23">
      <c r="A887" t="s">
        <v>23</v>
      </c>
      <c r="B887" t="s">
        <v>24</v>
      </c>
      <c r="C887" t="s">
        <v>25</v>
      </c>
      <c r="D887" t="s">
        <v>46</v>
      </c>
      <c r="E887" t="s">
        <v>47</v>
      </c>
      <c r="F887" t="s">
        <v>48</v>
      </c>
      <c r="G887" t="s">
        <v>47</v>
      </c>
      <c r="I887" t="s">
        <v>43</v>
      </c>
      <c r="J887">
        <v>302.1601119</v>
      </c>
      <c r="K887">
        <v>58</v>
      </c>
      <c r="L887">
        <v>0.79100000000000004</v>
      </c>
      <c r="M887">
        <v>0</v>
      </c>
      <c r="N887">
        <v>0</v>
      </c>
      <c r="O887">
        <v>0</v>
      </c>
      <c r="P887" t="s">
        <v>888</v>
      </c>
      <c r="Q887" t="s">
        <v>889</v>
      </c>
      <c r="R887" t="s">
        <v>120</v>
      </c>
      <c r="S887" t="s">
        <v>121</v>
      </c>
      <c r="T887" t="s">
        <v>36</v>
      </c>
      <c r="U887" t="s">
        <v>37</v>
      </c>
      <c r="V887">
        <v>27</v>
      </c>
      <c r="W887" t="s">
        <v>38</v>
      </c>
    </row>
    <row r="888" spans="1:23">
      <c r="A888" t="s">
        <v>23</v>
      </c>
      <c r="B888" t="s">
        <v>24</v>
      </c>
      <c r="C888" t="s">
        <v>25</v>
      </c>
      <c r="D888" t="s">
        <v>26</v>
      </c>
      <c r="E888" t="s">
        <v>27</v>
      </c>
      <c r="F888" t="s">
        <v>53</v>
      </c>
      <c r="G888" t="s">
        <v>54</v>
      </c>
      <c r="H888" t="s">
        <v>55</v>
      </c>
      <c r="I888" t="s">
        <v>56</v>
      </c>
      <c r="J888">
        <v>63.993124960000003</v>
      </c>
      <c r="K888">
        <v>1</v>
      </c>
      <c r="L888">
        <v>0.90500000000000003</v>
      </c>
      <c r="M888">
        <v>0</v>
      </c>
      <c r="N888">
        <v>0</v>
      </c>
      <c r="O888">
        <v>0</v>
      </c>
      <c r="P888" t="s">
        <v>890</v>
      </c>
      <c r="Q888" t="s">
        <v>891</v>
      </c>
      <c r="R888" t="s">
        <v>94</v>
      </c>
      <c r="S888" t="s">
        <v>95</v>
      </c>
      <c r="T888" t="s">
        <v>36</v>
      </c>
      <c r="U888" t="s">
        <v>37</v>
      </c>
      <c r="V888">
        <v>27</v>
      </c>
      <c r="W888" t="s">
        <v>38</v>
      </c>
    </row>
    <row r="889" spans="1:23">
      <c r="A889" t="s">
        <v>23</v>
      </c>
      <c r="B889" t="s">
        <v>24</v>
      </c>
      <c r="C889" t="s">
        <v>25</v>
      </c>
      <c r="D889" t="s">
        <v>39</v>
      </c>
      <c r="E889" t="s">
        <v>40</v>
      </c>
      <c r="F889" t="s">
        <v>28</v>
      </c>
      <c r="G889" t="s">
        <v>29</v>
      </c>
      <c r="I889" t="s">
        <v>43</v>
      </c>
      <c r="J889">
        <v>679.88709340000003</v>
      </c>
      <c r="K889">
        <v>66</v>
      </c>
      <c r="L889">
        <v>0.91</v>
      </c>
      <c r="M889">
        <v>0</v>
      </c>
      <c r="N889">
        <v>0</v>
      </c>
      <c r="O889">
        <v>0</v>
      </c>
      <c r="P889" t="s">
        <v>890</v>
      </c>
      <c r="Q889" t="s">
        <v>891</v>
      </c>
      <c r="R889" t="s">
        <v>94</v>
      </c>
      <c r="S889" t="s">
        <v>95</v>
      </c>
      <c r="T889" t="s">
        <v>36</v>
      </c>
      <c r="U889" t="s">
        <v>37</v>
      </c>
      <c r="V889">
        <v>27</v>
      </c>
      <c r="W889" t="s">
        <v>38</v>
      </c>
    </row>
    <row r="890" spans="1:23">
      <c r="A890" t="s">
        <v>23</v>
      </c>
      <c r="B890" t="s">
        <v>24</v>
      </c>
      <c r="C890" t="s">
        <v>25</v>
      </c>
      <c r="D890" t="s">
        <v>26</v>
      </c>
      <c r="E890" t="s">
        <v>27</v>
      </c>
      <c r="F890" t="s">
        <v>28</v>
      </c>
      <c r="G890" t="s">
        <v>29</v>
      </c>
      <c r="H890" t="s">
        <v>86</v>
      </c>
      <c r="I890" t="s">
        <v>87</v>
      </c>
      <c r="J890">
        <v>4.4550000000000001</v>
      </c>
      <c r="K890">
        <v>1</v>
      </c>
      <c r="L890">
        <v>1</v>
      </c>
      <c r="M890">
        <v>0</v>
      </c>
      <c r="N890">
        <v>0</v>
      </c>
      <c r="O890">
        <v>0</v>
      </c>
      <c r="P890" t="s">
        <v>892</v>
      </c>
      <c r="Q890" t="s">
        <v>893</v>
      </c>
      <c r="R890" t="s">
        <v>67</v>
      </c>
      <c r="S890" t="s">
        <v>68</v>
      </c>
      <c r="T890" t="s">
        <v>36</v>
      </c>
      <c r="U890" t="s">
        <v>37</v>
      </c>
      <c r="V890">
        <v>27</v>
      </c>
      <c r="W890" t="s">
        <v>38</v>
      </c>
    </row>
    <row r="891" spans="1:23">
      <c r="A891" t="s">
        <v>23</v>
      </c>
      <c r="B891" t="s">
        <v>24</v>
      </c>
      <c r="C891" t="s">
        <v>25</v>
      </c>
      <c r="D891" t="s">
        <v>46</v>
      </c>
      <c r="E891" t="s">
        <v>47</v>
      </c>
      <c r="F891" t="s">
        <v>48</v>
      </c>
      <c r="G891" t="s">
        <v>47</v>
      </c>
      <c r="I891" t="s">
        <v>43</v>
      </c>
      <c r="J891">
        <v>129.80609490000001</v>
      </c>
      <c r="K891">
        <v>31</v>
      </c>
      <c r="L891">
        <v>0.81299999999999994</v>
      </c>
      <c r="M891">
        <v>0</v>
      </c>
      <c r="N891">
        <v>0</v>
      </c>
      <c r="O891">
        <v>0</v>
      </c>
      <c r="P891" t="s">
        <v>892</v>
      </c>
      <c r="Q891" t="s">
        <v>893</v>
      </c>
      <c r="R891" t="s">
        <v>67</v>
      </c>
      <c r="S891" t="s">
        <v>68</v>
      </c>
      <c r="T891" t="s">
        <v>36</v>
      </c>
      <c r="U891" t="s">
        <v>37</v>
      </c>
      <c r="V891">
        <v>27</v>
      </c>
      <c r="W891" t="s">
        <v>38</v>
      </c>
    </row>
    <row r="892" spans="1:23">
      <c r="A892" t="s">
        <v>23</v>
      </c>
      <c r="B892" t="s">
        <v>24</v>
      </c>
      <c r="C892" t="s">
        <v>25</v>
      </c>
      <c r="D892" t="s">
        <v>26</v>
      </c>
      <c r="E892" t="s">
        <v>27</v>
      </c>
      <c r="F892" t="s">
        <v>28</v>
      </c>
      <c r="G892" t="s">
        <v>29</v>
      </c>
      <c r="H892" t="s">
        <v>193</v>
      </c>
      <c r="I892" t="s">
        <v>194</v>
      </c>
      <c r="J892">
        <v>116.06699999999999</v>
      </c>
      <c r="K892">
        <v>1</v>
      </c>
      <c r="L892">
        <v>1</v>
      </c>
      <c r="M892">
        <v>0</v>
      </c>
      <c r="N892">
        <v>0</v>
      </c>
      <c r="O892">
        <v>0</v>
      </c>
      <c r="P892" t="s">
        <v>894</v>
      </c>
      <c r="Q892" t="s">
        <v>895</v>
      </c>
      <c r="R892" t="s">
        <v>73</v>
      </c>
      <c r="S892" t="s">
        <v>74</v>
      </c>
      <c r="T892" t="s">
        <v>36</v>
      </c>
      <c r="U892" t="s">
        <v>37</v>
      </c>
      <c r="V892">
        <v>27</v>
      </c>
      <c r="W892" t="s">
        <v>38</v>
      </c>
    </row>
    <row r="893" spans="1:23">
      <c r="A893" t="s">
        <v>23</v>
      </c>
      <c r="B893" t="s">
        <v>24</v>
      </c>
      <c r="C893" t="s">
        <v>25</v>
      </c>
      <c r="D893" t="s">
        <v>39</v>
      </c>
      <c r="E893" t="s">
        <v>40</v>
      </c>
      <c r="F893" t="s">
        <v>53</v>
      </c>
      <c r="G893" t="s">
        <v>54</v>
      </c>
      <c r="I893" t="s">
        <v>43</v>
      </c>
      <c r="J893">
        <v>70.008338519999995</v>
      </c>
      <c r="K893">
        <v>3</v>
      </c>
      <c r="L893">
        <v>0.93700000000000006</v>
      </c>
      <c r="M893">
        <v>0</v>
      </c>
      <c r="N893">
        <v>0</v>
      </c>
      <c r="O893">
        <v>0</v>
      </c>
      <c r="P893" t="s">
        <v>894</v>
      </c>
      <c r="Q893" t="s">
        <v>895</v>
      </c>
      <c r="R893" t="s">
        <v>73</v>
      </c>
      <c r="S893" t="s">
        <v>74</v>
      </c>
      <c r="T893" t="s">
        <v>36</v>
      </c>
      <c r="U893" t="s">
        <v>37</v>
      </c>
      <c r="V893">
        <v>27</v>
      </c>
      <c r="W893" t="s">
        <v>38</v>
      </c>
    </row>
    <row r="894" spans="1:23">
      <c r="A894" t="s">
        <v>23</v>
      </c>
      <c r="B894" t="s">
        <v>24</v>
      </c>
      <c r="C894" t="s">
        <v>25</v>
      </c>
      <c r="D894" t="s">
        <v>39</v>
      </c>
      <c r="E894" t="s">
        <v>40</v>
      </c>
      <c r="F894" t="s">
        <v>28</v>
      </c>
      <c r="G894" t="s">
        <v>29</v>
      </c>
      <c r="I894" t="s">
        <v>43</v>
      </c>
      <c r="J894">
        <v>192.5494582</v>
      </c>
      <c r="K894">
        <v>28</v>
      </c>
      <c r="L894">
        <v>0.84199999999999997</v>
      </c>
      <c r="M894">
        <v>0</v>
      </c>
      <c r="N894">
        <v>0</v>
      </c>
      <c r="O894">
        <v>0</v>
      </c>
      <c r="P894" t="s">
        <v>894</v>
      </c>
      <c r="Q894" t="s">
        <v>895</v>
      </c>
      <c r="R894" t="s">
        <v>73</v>
      </c>
      <c r="S894" t="s">
        <v>74</v>
      </c>
      <c r="T894" t="s">
        <v>36</v>
      </c>
      <c r="U894" t="s">
        <v>37</v>
      </c>
      <c r="V894">
        <v>27</v>
      </c>
      <c r="W894" t="s">
        <v>38</v>
      </c>
    </row>
    <row r="895" spans="1:23">
      <c r="A895" t="s">
        <v>23</v>
      </c>
      <c r="B895" t="s">
        <v>24</v>
      </c>
      <c r="C895" t="s">
        <v>25</v>
      </c>
      <c r="D895" t="s">
        <v>39</v>
      </c>
      <c r="E895" t="s">
        <v>40</v>
      </c>
      <c r="F895" t="s">
        <v>44</v>
      </c>
      <c r="G895" t="s">
        <v>45</v>
      </c>
      <c r="I895" t="s">
        <v>43</v>
      </c>
      <c r="J895">
        <v>58.092627110000002</v>
      </c>
      <c r="K895">
        <v>9</v>
      </c>
      <c r="L895">
        <v>0.78100000000000003</v>
      </c>
      <c r="M895">
        <v>0</v>
      </c>
      <c r="N895">
        <v>0</v>
      </c>
      <c r="O895">
        <v>0</v>
      </c>
      <c r="P895" t="s">
        <v>894</v>
      </c>
      <c r="Q895" t="s">
        <v>895</v>
      </c>
      <c r="R895" t="s">
        <v>73</v>
      </c>
      <c r="S895" t="s">
        <v>74</v>
      </c>
      <c r="T895" t="s">
        <v>36</v>
      </c>
      <c r="U895" t="s">
        <v>37</v>
      </c>
      <c r="V895">
        <v>27</v>
      </c>
      <c r="W895" t="s">
        <v>38</v>
      </c>
    </row>
    <row r="896" spans="1:23">
      <c r="A896" t="s">
        <v>23</v>
      </c>
      <c r="B896" t="s">
        <v>24</v>
      </c>
      <c r="C896" t="s">
        <v>25</v>
      </c>
      <c r="D896" t="s">
        <v>26</v>
      </c>
      <c r="E896" t="s">
        <v>27</v>
      </c>
      <c r="F896" t="s">
        <v>28</v>
      </c>
      <c r="G896" t="s">
        <v>29</v>
      </c>
      <c r="H896" t="s">
        <v>61</v>
      </c>
      <c r="I896" t="s">
        <v>62</v>
      </c>
      <c r="J896">
        <v>79.738284699999994</v>
      </c>
      <c r="K896">
        <v>1</v>
      </c>
      <c r="L896">
        <v>0.90700000000000003</v>
      </c>
      <c r="M896">
        <v>0</v>
      </c>
      <c r="N896">
        <v>0</v>
      </c>
      <c r="O896">
        <v>0</v>
      </c>
      <c r="P896" t="s">
        <v>896</v>
      </c>
      <c r="Q896" t="s">
        <v>897</v>
      </c>
      <c r="R896" t="s">
        <v>73</v>
      </c>
      <c r="S896" t="s">
        <v>74</v>
      </c>
      <c r="T896" t="s">
        <v>36</v>
      </c>
      <c r="U896" t="s">
        <v>37</v>
      </c>
      <c r="V896">
        <v>27</v>
      </c>
      <c r="W896" t="s">
        <v>38</v>
      </c>
    </row>
    <row r="897" spans="1:23">
      <c r="A897" t="s">
        <v>23</v>
      </c>
      <c r="B897" t="s">
        <v>24</v>
      </c>
      <c r="C897" t="s">
        <v>25</v>
      </c>
      <c r="D897" t="s">
        <v>26</v>
      </c>
      <c r="E897" t="s">
        <v>27</v>
      </c>
      <c r="F897" t="s">
        <v>28</v>
      </c>
      <c r="G897" t="s">
        <v>29</v>
      </c>
      <c r="H897" t="s">
        <v>148</v>
      </c>
      <c r="I897" t="s">
        <v>149</v>
      </c>
      <c r="J897">
        <v>199.78538270000001</v>
      </c>
      <c r="K897">
        <v>2</v>
      </c>
      <c r="L897">
        <v>0.96299999999999997</v>
      </c>
      <c r="M897">
        <v>0</v>
      </c>
      <c r="N897">
        <v>0</v>
      </c>
      <c r="O897">
        <v>0</v>
      </c>
      <c r="P897" t="s">
        <v>896</v>
      </c>
      <c r="Q897" t="s">
        <v>897</v>
      </c>
      <c r="R897" t="s">
        <v>73</v>
      </c>
      <c r="S897" t="s">
        <v>74</v>
      </c>
      <c r="T897" t="s">
        <v>36</v>
      </c>
      <c r="U897" t="s">
        <v>37</v>
      </c>
      <c r="V897">
        <v>27</v>
      </c>
      <c r="W897" t="s">
        <v>38</v>
      </c>
    </row>
    <row r="898" spans="1:23">
      <c r="A898" t="s">
        <v>23</v>
      </c>
      <c r="B898" t="s">
        <v>24</v>
      </c>
      <c r="C898" t="s">
        <v>25</v>
      </c>
      <c r="D898" t="s">
        <v>39</v>
      </c>
      <c r="E898" t="s">
        <v>40</v>
      </c>
      <c r="F898" t="s">
        <v>53</v>
      </c>
      <c r="G898" t="s">
        <v>54</v>
      </c>
      <c r="I898" t="s">
        <v>43</v>
      </c>
      <c r="J898">
        <v>96.767396869999999</v>
      </c>
      <c r="K898">
        <v>4</v>
      </c>
      <c r="L898">
        <v>0.85299999999999998</v>
      </c>
      <c r="M898">
        <v>0</v>
      </c>
      <c r="N898">
        <v>0</v>
      </c>
      <c r="O898">
        <v>0</v>
      </c>
      <c r="P898" t="s">
        <v>896</v>
      </c>
      <c r="Q898" t="s">
        <v>897</v>
      </c>
      <c r="R898" t="s">
        <v>73</v>
      </c>
      <c r="S898" t="s">
        <v>74</v>
      </c>
      <c r="T898" t="s">
        <v>36</v>
      </c>
      <c r="U898" t="s">
        <v>37</v>
      </c>
      <c r="V898">
        <v>27</v>
      </c>
      <c r="W898" t="s">
        <v>38</v>
      </c>
    </row>
    <row r="899" spans="1:23">
      <c r="A899" t="s">
        <v>23</v>
      </c>
      <c r="B899" t="s">
        <v>24</v>
      </c>
      <c r="C899" t="s">
        <v>25</v>
      </c>
      <c r="D899" t="s">
        <v>39</v>
      </c>
      <c r="E899" t="s">
        <v>40</v>
      </c>
      <c r="F899" t="s">
        <v>44</v>
      </c>
      <c r="G899" t="s">
        <v>45</v>
      </c>
      <c r="I899" t="s">
        <v>43</v>
      </c>
      <c r="J899">
        <v>0</v>
      </c>
      <c r="K899">
        <v>0</v>
      </c>
      <c r="L899">
        <v>0</v>
      </c>
      <c r="M899">
        <v>0</v>
      </c>
      <c r="N899">
        <v>0</v>
      </c>
      <c r="O899">
        <v>1</v>
      </c>
      <c r="P899" t="s">
        <v>896</v>
      </c>
      <c r="Q899" t="s">
        <v>897</v>
      </c>
      <c r="R899" t="s">
        <v>73</v>
      </c>
      <c r="S899" t="s">
        <v>74</v>
      </c>
      <c r="T899" t="s">
        <v>36</v>
      </c>
      <c r="U899" t="s">
        <v>37</v>
      </c>
      <c r="V899">
        <v>27</v>
      </c>
      <c r="W899" t="s">
        <v>38</v>
      </c>
    </row>
    <row r="900" spans="1:23">
      <c r="A900" t="s">
        <v>23</v>
      </c>
      <c r="B900" t="s">
        <v>24</v>
      </c>
      <c r="C900" t="s">
        <v>25</v>
      </c>
      <c r="D900" t="s">
        <v>26</v>
      </c>
      <c r="E900" t="s">
        <v>27</v>
      </c>
      <c r="F900" t="s">
        <v>41</v>
      </c>
      <c r="G900" t="s">
        <v>42</v>
      </c>
      <c r="H900" t="s">
        <v>161</v>
      </c>
      <c r="I900" t="s">
        <v>43</v>
      </c>
      <c r="J900">
        <v>291.02546969999997</v>
      </c>
      <c r="K900">
        <v>2</v>
      </c>
      <c r="L900">
        <v>1</v>
      </c>
      <c r="M900">
        <v>0</v>
      </c>
      <c r="N900">
        <v>0</v>
      </c>
      <c r="O900">
        <v>0</v>
      </c>
      <c r="P900" t="s">
        <v>898</v>
      </c>
      <c r="Q900" t="s">
        <v>899</v>
      </c>
      <c r="R900" t="s">
        <v>73</v>
      </c>
      <c r="S900" t="s">
        <v>74</v>
      </c>
      <c r="T900" t="s">
        <v>36</v>
      </c>
      <c r="U900" t="s">
        <v>37</v>
      </c>
      <c r="V900">
        <v>27</v>
      </c>
      <c r="W900" t="s">
        <v>38</v>
      </c>
    </row>
    <row r="901" spans="1:23">
      <c r="A901" t="s">
        <v>23</v>
      </c>
      <c r="B901" t="s">
        <v>24</v>
      </c>
      <c r="C901" t="s">
        <v>25</v>
      </c>
      <c r="D901" t="s">
        <v>46</v>
      </c>
      <c r="E901" t="s">
        <v>47</v>
      </c>
      <c r="F901" t="s">
        <v>48</v>
      </c>
      <c r="G901" t="s">
        <v>47</v>
      </c>
      <c r="I901" t="s">
        <v>43</v>
      </c>
      <c r="J901">
        <v>3453.968738</v>
      </c>
      <c r="K901">
        <v>534</v>
      </c>
      <c r="L901">
        <v>0.82899999999999996</v>
      </c>
      <c r="M901">
        <v>0.38906206100000001</v>
      </c>
      <c r="N901">
        <v>7.1399999999999996E-3</v>
      </c>
      <c r="O901">
        <v>0</v>
      </c>
      <c r="P901" t="s">
        <v>898</v>
      </c>
      <c r="Q901" t="s">
        <v>899</v>
      </c>
      <c r="R901" t="s">
        <v>73</v>
      </c>
      <c r="S901" t="s">
        <v>74</v>
      </c>
      <c r="T901" t="s">
        <v>36</v>
      </c>
      <c r="U901" t="s">
        <v>37</v>
      </c>
      <c r="V901">
        <v>27</v>
      </c>
      <c r="W901" t="s">
        <v>38</v>
      </c>
    </row>
    <row r="902" spans="1:23">
      <c r="A902" t="s">
        <v>23</v>
      </c>
      <c r="B902" t="s">
        <v>24</v>
      </c>
      <c r="C902" t="s">
        <v>25</v>
      </c>
      <c r="D902" t="s">
        <v>39</v>
      </c>
      <c r="E902" t="s">
        <v>40</v>
      </c>
      <c r="F902" t="s">
        <v>28</v>
      </c>
      <c r="G902" t="s">
        <v>29</v>
      </c>
      <c r="I902" t="s">
        <v>43</v>
      </c>
      <c r="J902">
        <v>0</v>
      </c>
      <c r="K902">
        <v>0</v>
      </c>
      <c r="L902">
        <v>0</v>
      </c>
      <c r="M902">
        <v>0</v>
      </c>
      <c r="N902">
        <v>0</v>
      </c>
      <c r="O902">
        <v>1</v>
      </c>
      <c r="P902" t="s">
        <v>900</v>
      </c>
      <c r="Q902" t="s">
        <v>901</v>
      </c>
      <c r="R902" t="s">
        <v>94</v>
      </c>
      <c r="S902" t="s">
        <v>95</v>
      </c>
      <c r="T902" t="s">
        <v>36</v>
      </c>
      <c r="U902" t="s">
        <v>37</v>
      </c>
      <c r="V902">
        <v>27</v>
      </c>
      <c r="W902" t="s">
        <v>38</v>
      </c>
    </row>
    <row r="903" spans="1:23">
      <c r="A903" t="s">
        <v>23</v>
      </c>
      <c r="B903" t="s">
        <v>24</v>
      </c>
      <c r="C903" t="s">
        <v>25</v>
      </c>
      <c r="D903" t="s">
        <v>46</v>
      </c>
      <c r="E903" t="s">
        <v>47</v>
      </c>
      <c r="F903" t="s">
        <v>48</v>
      </c>
      <c r="G903" t="s">
        <v>47</v>
      </c>
      <c r="I903" t="s">
        <v>43</v>
      </c>
      <c r="J903">
        <v>209.07200570000001</v>
      </c>
      <c r="K903">
        <v>34</v>
      </c>
      <c r="L903">
        <v>0.81100000000000005</v>
      </c>
      <c r="M903">
        <v>0</v>
      </c>
      <c r="N903">
        <v>0</v>
      </c>
      <c r="O903">
        <v>0</v>
      </c>
      <c r="P903" t="s">
        <v>900</v>
      </c>
      <c r="Q903" t="s">
        <v>901</v>
      </c>
      <c r="R903" t="s">
        <v>94</v>
      </c>
      <c r="S903" t="s">
        <v>95</v>
      </c>
      <c r="T903" t="s">
        <v>36</v>
      </c>
      <c r="U903" t="s">
        <v>37</v>
      </c>
      <c r="V903">
        <v>27</v>
      </c>
      <c r="W903" t="s">
        <v>38</v>
      </c>
    </row>
    <row r="904" spans="1:23">
      <c r="A904" t="s">
        <v>23</v>
      </c>
      <c r="B904" t="s">
        <v>24</v>
      </c>
      <c r="C904" t="s">
        <v>25</v>
      </c>
      <c r="D904" t="s">
        <v>26</v>
      </c>
      <c r="E904" t="s">
        <v>27</v>
      </c>
      <c r="F904" t="s">
        <v>41</v>
      </c>
      <c r="G904" t="s">
        <v>42</v>
      </c>
      <c r="H904" t="s">
        <v>180</v>
      </c>
      <c r="I904" t="s">
        <v>43</v>
      </c>
      <c r="J904">
        <v>61.376081329999998</v>
      </c>
      <c r="K904">
        <v>1</v>
      </c>
      <c r="L904">
        <v>0.88900000000000001</v>
      </c>
      <c r="M904">
        <v>0</v>
      </c>
      <c r="N904">
        <v>0</v>
      </c>
      <c r="O904">
        <v>0</v>
      </c>
      <c r="P904" t="s">
        <v>902</v>
      </c>
      <c r="Q904" t="s">
        <v>903</v>
      </c>
      <c r="R904" t="s">
        <v>59</v>
      </c>
      <c r="S904" t="s">
        <v>60</v>
      </c>
      <c r="T904" t="s">
        <v>36</v>
      </c>
      <c r="U904" t="s">
        <v>37</v>
      </c>
      <c r="V904">
        <v>27</v>
      </c>
      <c r="W904" t="s">
        <v>38</v>
      </c>
    </row>
    <row r="905" spans="1:23">
      <c r="A905" t="s">
        <v>23</v>
      </c>
      <c r="B905" t="s">
        <v>24</v>
      </c>
      <c r="C905" t="s">
        <v>25</v>
      </c>
      <c r="D905" t="s">
        <v>26</v>
      </c>
      <c r="E905" t="s">
        <v>27</v>
      </c>
      <c r="F905" t="s">
        <v>53</v>
      </c>
      <c r="G905" t="s">
        <v>54</v>
      </c>
      <c r="H905" t="s">
        <v>904</v>
      </c>
      <c r="I905" t="s">
        <v>905</v>
      </c>
      <c r="J905">
        <v>22745.551670000001</v>
      </c>
      <c r="K905">
        <v>2</v>
      </c>
      <c r="L905">
        <v>1</v>
      </c>
      <c r="M905">
        <v>0</v>
      </c>
      <c r="N905">
        <v>0</v>
      </c>
      <c r="O905">
        <v>0</v>
      </c>
      <c r="P905" t="s">
        <v>902</v>
      </c>
      <c r="Q905" t="s">
        <v>903</v>
      </c>
      <c r="R905" t="s">
        <v>59</v>
      </c>
      <c r="S905" t="s">
        <v>60</v>
      </c>
      <c r="T905" t="s">
        <v>36</v>
      </c>
      <c r="U905" t="s">
        <v>37</v>
      </c>
      <c r="V905">
        <v>27</v>
      </c>
      <c r="W905" t="s">
        <v>38</v>
      </c>
    </row>
    <row r="906" spans="1:23">
      <c r="A906" t="s">
        <v>23</v>
      </c>
      <c r="B906" t="s">
        <v>24</v>
      </c>
      <c r="C906" t="s">
        <v>25</v>
      </c>
      <c r="D906" t="s">
        <v>26</v>
      </c>
      <c r="E906" t="s">
        <v>27</v>
      </c>
      <c r="F906" t="s">
        <v>53</v>
      </c>
      <c r="G906" t="s">
        <v>54</v>
      </c>
      <c r="H906" t="s">
        <v>227</v>
      </c>
      <c r="I906" t="s">
        <v>228</v>
      </c>
      <c r="J906">
        <v>423.05496340000002</v>
      </c>
      <c r="K906">
        <v>1</v>
      </c>
      <c r="L906">
        <v>1</v>
      </c>
      <c r="M906">
        <v>0</v>
      </c>
      <c r="N906">
        <v>0</v>
      </c>
      <c r="O906">
        <v>0</v>
      </c>
      <c r="P906" t="s">
        <v>902</v>
      </c>
      <c r="Q906" t="s">
        <v>903</v>
      </c>
      <c r="R906" t="s">
        <v>59</v>
      </c>
      <c r="S906" t="s">
        <v>60</v>
      </c>
      <c r="T906" t="s">
        <v>36</v>
      </c>
      <c r="U906" t="s">
        <v>37</v>
      </c>
      <c r="V906">
        <v>27</v>
      </c>
      <c r="W906" t="s">
        <v>38</v>
      </c>
    </row>
    <row r="907" spans="1:23">
      <c r="A907" t="s">
        <v>23</v>
      </c>
      <c r="B907" t="s">
        <v>24</v>
      </c>
      <c r="C907" t="s">
        <v>25</v>
      </c>
      <c r="D907" t="s">
        <v>26</v>
      </c>
      <c r="E907" t="s">
        <v>27</v>
      </c>
      <c r="F907" t="s">
        <v>53</v>
      </c>
      <c r="G907" t="s">
        <v>54</v>
      </c>
      <c r="H907" t="s">
        <v>443</v>
      </c>
      <c r="I907" t="s">
        <v>444</v>
      </c>
      <c r="J907">
        <v>1368.6569999999999</v>
      </c>
      <c r="K907">
        <v>1</v>
      </c>
      <c r="L907">
        <v>1</v>
      </c>
      <c r="M907">
        <v>0</v>
      </c>
      <c r="N907">
        <v>0</v>
      </c>
      <c r="O907">
        <v>0</v>
      </c>
      <c r="P907" t="s">
        <v>902</v>
      </c>
      <c r="Q907" t="s">
        <v>903</v>
      </c>
      <c r="R907" t="s">
        <v>59</v>
      </c>
      <c r="S907" t="s">
        <v>60</v>
      </c>
      <c r="T907" t="s">
        <v>36</v>
      </c>
      <c r="U907" t="s">
        <v>37</v>
      </c>
      <c r="V907">
        <v>27</v>
      </c>
      <c r="W907" t="s">
        <v>38</v>
      </c>
    </row>
    <row r="908" spans="1:23">
      <c r="A908" t="s">
        <v>23</v>
      </c>
      <c r="B908" t="s">
        <v>24</v>
      </c>
      <c r="C908" t="s">
        <v>25</v>
      </c>
      <c r="D908" t="s">
        <v>26</v>
      </c>
      <c r="E908" t="s">
        <v>27</v>
      </c>
      <c r="F908" t="s">
        <v>53</v>
      </c>
      <c r="G908" t="s">
        <v>54</v>
      </c>
      <c r="H908" t="s">
        <v>800</v>
      </c>
      <c r="I908" t="s">
        <v>801</v>
      </c>
      <c r="J908">
        <v>284.09613539999998</v>
      </c>
      <c r="K908">
        <v>3</v>
      </c>
      <c r="L908">
        <v>0.96799999999999997</v>
      </c>
      <c r="M908">
        <v>0</v>
      </c>
      <c r="N908">
        <v>0</v>
      </c>
      <c r="O908">
        <v>0</v>
      </c>
      <c r="P908" t="s">
        <v>902</v>
      </c>
      <c r="Q908" t="s">
        <v>903</v>
      </c>
      <c r="R908" t="s">
        <v>59</v>
      </c>
      <c r="S908" t="s">
        <v>60</v>
      </c>
      <c r="T908" t="s">
        <v>36</v>
      </c>
      <c r="U908" t="s">
        <v>37</v>
      </c>
      <c r="V908">
        <v>27</v>
      </c>
      <c r="W908" t="s">
        <v>38</v>
      </c>
    </row>
    <row r="909" spans="1:23">
      <c r="A909" t="s">
        <v>23</v>
      </c>
      <c r="B909" t="s">
        <v>24</v>
      </c>
      <c r="C909" t="s">
        <v>25</v>
      </c>
      <c r="D909" t="s">
        <v>26</v>
      </c>
      <c r="E909" t="s">
        <v>27</v>
      </c>
      <c r="F909" t="s">
        <v>53</v>
      </c>
      <c r="G909" t="s">
        <v>54</v>
      </c>
      <c r="H909" t="s">
        <v>185</v>
      </c>
      <c r="I909" t="s">
        <v>186</v>
      </c>
      <c r="J909">
        <v>906.04988609999998</v>
      </c>
      <c r="K909">
        <v>4</v>
      </c>
      <c r="L909">
        <v>0.94399999999999995</v>
      </c>
      <c r="M909">
        <v>0</v>
      </c>
      <c r="N909">
        <v>0</v>
      </c>
      <c r="O909">
        <v>0</v>
      </c>
      <c r="P909" t="s">
        <v>902</v>
      </c>
      <c r="Q909" t="s">
        <v>903</v>
      </c>
      <c r="R909" t="s">
        <v>59</v>
      </c>
      <c r="S909" t="s">
        <v>60</v>
      </c>
      <c r="T909" t="s">
        <v>36</v>
      </c>
      <c r="U909" t="s">
        <v>37</v>
      </c>
      <c r="V909">
        <v>27</v>
      </c>
      <c r="W909" t="s">
        <v>38</v>
      </c>
    </row>
    <row r="910" spans="1:23">
      <c r="A910" t="s">
        <v>23</v>
      </c>
      <c r="B910" t="s">
        <v>24</v>
      </c>
      <c r="C910" t="s">
        <v>25</v>
      </c>
      <c r="D910" t="s">
        <v>26</v>
      </c>
      <c r="E910" t="s">
        <v>27</v>
      </c>
      <c r="F910" t="s">
        <v>28</v>
      </c>
      <c r="G910" t="s">
        <v>29</v>
      </c>
      <c r="H910" t="s">
        <v>61</v>
      </c>
      <c r="I910" t="s">
        <v>62</v>
      </c>
      <c r="J910">
        <v>860.18141360000004</v>
      </c>
      <c r="K910">
        <v>5</v>
      </c>
      <c r="L910">
        <v>0.97799999999999998</v>
      </c>
      <c r="M910">
        <v>0</v>
      </c>
      <c r="N910">
        <v>0</v>
      </c>
      <c r="O910">
        <v>0</v>
      </c>
      <c r="P910" t="s">
        <v>902</v>
      </c>
      <c r="Q910" t="s">
        <v>903</v>
      </c>
      <c r="R910" t="s">
        <v>59</v>
      </c>
      <c r="S910" t="s">
        <v>60</v>
      </c>
      <c r="T910" t="s">
        <v>36</v>
      </c>
      <c r="U910" t="s">
        <v>37</v>
      </c>
      <c r="V910">
        <v>27</v>
      </c>
      <c r="W910" t="s">
        <v>38</v>
      </c>
    </row>
    <row r="911" spans="1:23">
      <c r="A911" t="s">
        <v>23</v>
      </c>
      <c r="B911" t="s">
        <v>24</v>
      </c>
      <c r="C911" t="s">
        <v>25</v>
      </c>
      <c r="D911" t="s">
        <v>26</v>
      </c>
      <c r="E911" t="s">
        <v>27</v>
      </c>
      <c r="F911" t="s">
        <v>28</v>
      </c>
      <c r="G911" t="s">
        <v>29</v>
      </c>
      <c r="H911" t="s">
        <v>69</v>
      </c>
      <c r="I911" t="s">
        <v>70</v>
      </c>
      <c r="J911">
        <v>9909.7268431100001</v>
      </c>
      <c r="K911">
        <v>2</v>
      </c>
      <c r="L911">
        <v>0.95299999999999996</v>
      </c>
      <c r="M911">
        <v>0</v>
      </c>
      <c r="N911">
        <v>0</v>
      </c>
      <c r="O911">
        <v>0</v>
      </c>
      <c r="P911" t="s">
        <v>902</v>
      </c>
      <c r="Q911" t="s">
        <v>903</v>
      </c>
      <c r="R911" t="s">
        <v>59</v>
      </c>
      <c r="S911" t="s">
        <v>60</v>
      </c>
      <c r="T911" t="s">
        <v>36</v>
      </c>
      <c r="U911" t="s">
        <v>37</v>
      </c>
      <c r="V911">
        <v>27</v>
      </c>
      <c r="W911" t="s">
        <v>38</v>
      </c>
    </row>
    <row r="912" spans="1:23">
      <c r="A912" t="s">
        <v>23</v>
      </c>
      <c r="B912" t="s">
        <v>24</v>
      </c>
      <c r="C912" t="s">
        <v>25</v>
      </c>
      <c r="D912" t="s">
        <v>26</v>
      </c>
      <c r="E912" t="s">
        <v>27</v>
      </c>
      <c r="F912" t="s">
        <v>28</v>
      </c>
      <c r="G912" t="s">
        <v>29</v>
      </c>
      <c r="H912" t="s">
        <v>187</v>
      </c>
      <c r="I912" t="s">
        <v>188</v>
      </c>
      <c r="J912">
        <v>2844.529513</v>
      </c>
      <c r="K912">
        <v>3</v>
      </c>
      <c r="L912">
        <v>0.997</v>
      </c>
      <c r="M912">
        <v>0</v>
      </c>
      <c r="N912">
        <v>0</v>
      </c>
      <c r="O912">
        <v>0</v>
      </c>
      <c r="P912" t="s">
        <v>902</v>
      </c>
      <c r="Q912" t="s">
        <v>903</v>
      </c>
      <c r="R912" t="s">
        <v>59</v>
      </c>
      <c r="S912" t="s">
        <v>60</v>
      </c>
      <c r="T912" t="s">
        <v>36</v>
      </c>
      <c r="U912" t="s">
        <v>37</v>
      </c>
      <c r="V912">
        <v>27</v>
      </c>
      <c r="W912" t="s">
        <v>38</v>
      </c>
    </row>
    <row r="913" spans="1:23">
      <c r="A913" t="s">
        <v>23</v>
      </c>
      <c r="B913" t="s">
        <v>24</v>
      </c>
      <c r="C913" t="s">
        <v>25</v>
      </c>
      <c r="D913" t="s">
        <v>26</v>
      </c>
      <c r="E913" t="s">
        <v>27</v>
      </c>
      <c r="F913" t="s">
        <v>28</v>
      </c>
      <c r="G913" t="s">
        <v>29</v>
      </c>
      <c r="H913" t="s">
        <v>148</v>
      </c>
      <c r="I913" t="s">
        <v>149</v>
      </c>
      <c r="J913">
        <v>2536.6675817</v>
      </c>
      <c r="K913">
        <v>13</v>
      </c>
      <c r="L913">
        <v>0.96699999999999997</v>
      </c>
      <c r="M913">
        <v>0</v>
      </c>
      <c r="N913">
        <v>0</v>
      </c>
      <c r="O913">
        <v>0</v>
      </c>
      <c r="P913" t="s">
        <v>902</v>
      </c>
      <c r="Q913" t="s">
        <v>903</v>
      </c>
      <c r="R913" t="s">
        <v>59</v>
      </c>
      <c r="S913" t="s">
        <v>60</v>
      </c>
      <c r="T913" t="s">
        <v>36</v>
      </c>
      <c r="U913" t="s">
        <v>37</v>
      </c>
      <c r="V913">
        <v>27</v>
      </c>
      <c r="W913" t="s">
        <v>38</v>
      </c>
    </row>
    <row r="914" spans="1:23">
      <c r="A914" t="s">
        <v>23</v>
      </c>
      <c r="B914" t="s">
        <v>24</v>
      </c>
      <c r="C914" t="s">
        <v>25</v>
      </c>
      <c r="D914" t="s">
        <v>26</v>
      </c>
      <c r="E914" t="s">
        <v>27</v>
      </c>
      <c r="F914" t="s">
        <v>28</v>
      </c>
      <c r="G914" t="s">
        <v>29</v>
      </c>
      <c r="H914" t="s">
        <v>191</v>
      </c>
      <c r="I914" t="s">
        <v>192</v>
      </c>
      <c r="J914">
        <v>1059.6019349999999</v>
      </c>
      <c r="K914">
        <v>2</v>
      </c>
      <c r="L914">
        <v>0.995</v>
      </c>
      <c r="M914">
        <v>0</v>
      </c>
      <c r="N914">
        <v>0</v>
      </c>
      <c r="O914">
        <v>0</v>
      </c>
      <c r="P914" t="s">
        <v>902</v>
      </c>
      <c r="Q914" t="s">
        <v>903</v>
      </c>
      <c r="R914" t="s">
        <v>59</v>
      </c>
      <c r="S914" t="s">
        <v>60</v>
      </c>
      <c r="T914" t="s">
        <v>36</v>
      </c>
      <c r="U914" t="s">
        <v>37</v>
      </c>
      <c r="V914">
        <v>27</v>
      </c>
      <c r="W914" t="s">
        <v>38</v>
      </c>
    </row>
    <row r="915" spans="1:23">
      <c r="A915" t="s">
        <v>23</v>
      </c>
      <c r="B915" t="s">
        <v>24</v>
      </c>
      <c r="C915" t="s">
        <v>25</v>
      </c>
      <c r="D915" t="s">
        <v>26</v>
      </c>
      <c r="E915" t="s">
        <v>27</v>
      </c>
      <c r="F915" t="s">
        <v>28</v>
      </c>
      <c r="G915" t="s">
        <v>29</v>
      </c>
      <c r="H915" t="s">
        <v>906</v>
      </c>
      <c r="I915" t="s">
        <v>907</v>
      </c>
      <c r="J915">
        <v>172.18030239999999</v>
      </c>
      <c r="K915">
        <v>2</v>
      </c>
      <c r="L915">
        <v>0.99199999999999999</v>
      </c>
      <c r="M915">
        <v>0</v>
      </c>
      <c r="N915">
        <v>0</v>
      </c>
      <c r="O915">
        <v>0</v>
      </c>
      <c r="P915" t="s">
        <v>902</v>
      </c>
      <c r="Q915" t="s">
        <v>903</v>
      </c>
      <c r="R915" t="s">
        <v>59</v>
      </c>
      <c r="S915" t="s">
        <v>60</v>
      </c>
      <c r="T915" t="s">
        <v>36</v>
      </c>
      <c r="U915" t="s">
        <v>37</v>
      </c>
      <c r="V915">
        <v>27</v>
      </c>
      <c r="W915" t="s">
        <v>38</v>
      </c>
    </row>
    <row r="916" spans="1:23">
      <c r="A916" t="s">
        <v>23</v>
      </c>
      <c r="B916" t="s">
        <v>24</v>
      </c>
      <c r="C916" t="s">
        <v>25</v>
      </c>
      <c r="D916" t="s">
        <v>26</v>
      </c>
      <c r="E916" t="s">
        <v>27</v>
      </c>
      <c r="F916" t="s">
        <v>28</v>
      </c>
      <c r="G916" t="s">
        <v>29</v>
      </c>
      <c r="H916" t="s">
        <v>445</v>
      </c>
      <c r="I916" t="s">
        <v>446</v>
      </c>
      <c r="J916">
        <v>626.09005620000005</v>
      </c>
      <c r="K916">
        <v>1</v>
      </c>
      <c r="L916">
        <v>0.998</v>
      </c>
      <c r="M916">
        <v>0</v>
      </c>
      <c r="N916">
        <v>0</v>
      </c>
      <c r="O916">
        <v>0</v>
      </c>
      <c r="P916" t="s">
        <v>902</v>
      </c>
      <c r="Q916" t="s">
        <v>903</v>
      </c>
      <c r="R916" t="s">
        <v>59</v>
      </c>
      <c r="S916" t="s">
        <v>60</v>
      </c>
      <c r="T916" t="s">
        <v>36</v>
      </c>
      <c r="U916" t="s">
        <v>37</v>
      </c>
      <c r="V916">
        <v>27</v>
      </c>
      <c r="W916" t="s">
        <v>38</v>
      </c>
    </row>
    <row r="917" spans="1:23">
      <c r="A917" t="s">
        <v>23</v>
      </c>
      <c r="B917" t="s">
        <v>24</v>
      </c>
      <c r="C917" t="s">
        <v>25</v>
      </c>
      <c r="D917" t="s">
        <v>26</v>
      </c>
      <c r="E917" t="s">
        <v>27</v>
      </c>
      <c r="F917" t="s">
        <v>28</v>
      </c>
      <c r="G917" t="s">
        <v>29</v>
      </c>
      <c r="H917" t="s">
        <v>86</v>
      </c>
      <c r="I917" t="s">
        <v>87</v>
      </c>
      <c r="J917">
        <v>680.79795114000001</v>
      </c>
      <c r="K917">
        <v>8</v>
      </c>
      <c r="L917">
        <v>0.96699999999999997</v>
      </c>
      <c r="M917">
        <v>0</v>
      </c>
      <c r="N917">
        <v>0</v>
      </c>
      <c r="O917">
        <v>0</v>
      </c>
      <c r="P917" t="s">
        <v>902</v>
      </c>
      <c r="Q917" t="s">
        <v>903</v>
      </c>
      <c r="R917" t="s">
        <v>59</v>
      </c>
      <c r="S917" t="s">
        <v>60</v>
      </c>
      <c r="T917" t="s">
        <v>36</v>
      </c>
      <c r="U917" t="s">
        <v>37</v>
      </c>
      <c r="V917">
        <v>27</v>
      </c>
      <c r="W917" t="s">
        <v>38</v>
      </c>
    </row>
    <row r="918" spans="1:23">
      <c r="A918" t="s">
        <v>23</v>
      </c>
      <c r="B918" t="s">
        <v>24</v>
      </c>
      <c r="C918" t="s">
        <v>25</v>
      </c>
      <c r="D918" t="s">
        <v>26</v>
      </c>
      <c r="E918" t="s">
        <v>27</v>
      </c>
      <c r="F918" t="s">
        <v>28</v>
      </c>
      <c r="G918" t="s">
        <v>29</v>
      </c>
      <c r="H918" t="s">
        <v>80</v>
      </c>
      <c r="I918" t="s">
        <v>81</v>
      </c>
      <c r="J918">
        <v>428.38532370000001</v>
      </c>
      <c r="K918">
        <v>3</v>
      </c>
      <c r="L918">
        <v>0.94599999999999995</v>
      </c>
      <c r="M918">
        <v>0</v>
      </c>
      <c r="N918">
        <v>0</v>
      </c>
      <c r="O918">
        <v>0</v>
      </c>
      <c r="P918" t="s">
        <v>902</v>
      </c>
      <c r="Q918" t="s">
        <v>903</v>
      </c>
      <c r="R918" t="s">
        <v>59</v>
      </c>
      <c r="S918" t="s">
        <v>60</v>
      </c>
      <c r="T918" t="s">
        <v>36</v>
      </c>
      <c r="U918" t="s">
        <v>37</v>
      </c>
      <c r="V918">
        <v>27</v>
      </c>
      <c r="W918" t="s">
        <v>38</v>
      </c>
    </row>
    <row r="919" spans="1:23">
      <c r="A919" t="s">
        <v>23</v>
      </c>
      <c r="B919" t="s">
        <v>24</v>
      </c>
      <c r="C919" t="s">
        <v>25</v>
      </c>
      <c r="D919" t="s">
        <v>26</v>
      </c>
      <c r="E919" t="s">
        <v>27</v>
      </c>
      <c r="F919" t="s">
        <v>28</v>
      </c>
      <c r="G919" t="s">
        <v>29</v>
      </c>
      <c r="H919" t="s">
        <v>838</v>
      </c>
      <c r="I919" t="s">
        <v>839</v>
      </c>
      <c r="J919">
        <v>719.99151949999998</v>
      </c>
      <c r="K919">
        <v>3</v>
      </c>
      <c r="L919">
        <v>0.99399999999999999</v>
      </c>
      <c r="M919">
        <v>0</v>
      </c>
      <c r="N919">
        <v>0</v>
      </c>
      <c r="O919">
        <v>0</v>
      </c>
      <c r="P919" t="s">
        <v>902</v>
      </c>
      <c r="Q919" t="s">
        <v>903</v>
      </c>
      <c r="R919" t="s">
        <v>59</v>
      </c>
      <c r="S919" t="s">
        <v>60</v>
      </c>
      <c r="T919" t="s">
        <v>36</v>
      </c>
      <c r="U919" t="s">
        <v>37</v>
      </c>
      <c r="V919">
        <v>27</v>
      </c>
      <c r="W919" t="s">
        <v>38</v>
      </c>
    </row>
    <row r="920" spans="1:23">
      <c r="A920" t="s">
        <v>23</v>
      </c>
      <c r="B920" t="s">
        <v>24</v>
      </c>
      <c r="C920" t="s">
        <v>25</v>
      </c>
      <c r="D920" t="s">
        <v>39</v>
      </c>
      <c r="E920" t="s">
        <v>40</v>
      </c>
      <c r="F920" t="s">
        <v>53</v>
      </c>
      <c r="G920" t="s">
        <v>54</v>
      </c>
      <c r="I920" t="s">
        <v>43</v>
      </c>
      <c r="J920">
        <v>876.42629030000001</v>
      </c>
      <c r="K920">
        <v>60</v>
      </c>
      <c r="L920">
        <v>0.84399999999999997</v>
      </c>
      <c r="M920">
        <v>0</v>
      </c>
      <c r="N920">
        <v>0</v>
      </c>
      <c r="O920">
        <v>0</v>
      </c>
      <c r="P920" t="s">
        <v>902</v>
      </c>
      <c r="Q920" t="s">
        <v>903</v>
      </c>
      <c r="R920" t="s">
        <v>59</v>
      </c>
      <c r="S920" t="s">
        <v>60</v>
      </c>
      <c r="T920" t="s">
        <v>36</v>
      </c>
      <c r="U920" t="s">
        <v>37</v>
      </c>
      <c r="V920">
        <v>27</v>
      </c>
      <c r="W920" t="s">
        <v>38</v>
      </c>
    </row>
    <row r="921" spans="1:23">
      <c r="A921" t="s">
        <v>23</v>
      </c>
      <c r="B921" t="s">
        <v>24</v>
      </c>
      <c r="C921" t="s">
        <v>25</v>
      </c>
      <c r="D921" t="s">
        <v>46</v>
      </c>
      <c r="E921" t="s">
        <v>47</v>
      </c>
      <c r="F921" t="s">
        <v>48</v>
      </c>
      <c r="G921" t="s">
        <v>47</v>
      </c>
      <c r="I921" t="s">
        <v>43</v>
      </c>
      <c r="J921">
        <v>14379.697794</v>
      </c>
      <c r="K921">
        <v>4553</v>
      </c>
      <c r="L921">
        <v>0.84899999999999998</v>
      </c>
      <c r="M921">
        <v>1.0551117729999999</v>
      </c>
      <c r="N921">
        <v>3.2299999999999998E-3</v>
      </c>
      <c r="O921">
        <v>1</v>
      </c>
      <c r="P921" t="s">
        <v>902</v>
      </c>
      <c r="Q921" t="s">
        <v>903</v>
      </c>
      <c r="R921" t="s">
        <v>59</v>
      </c>
      <c r="S921" t="s">
        <v>60</v>
      </c>
      <c r="T921" t="s">
        <v>36</v>
      </c>
      <c r="U921" t="s">
        <v>37</v>
      </c>
      <c r="V921">
        <v>27</v>
      </c>
      <c r="W921" t="s">
        <v>38</v>
      </c>
    </row>
    <row r="922" spans="1:23">
      <c r="A922" t="s">
        <v>23</v>
      </c>
      <c r="B922" t="s">
        <v>24</v>
      </c>
      <c r="C922" t="s">
        <v>25</v>
      </c>
      <c r="D922" t="s">
        <v>26</v>
      </c>
      <c r="E922" t="s">
        <v>27</v>
      </c>
      <c r="F922" t="s">
        <v>28</v>
      </c>
      <c r="G922" t="s">
        <v>29</v>
      </c>
      <c r="H922" t="s">
        <v>369</v>
      </c>
      <c r="I922" t="s">
        <v>370</v>
      </c>
      <c r="J922">
        <v>15.051510690000001</v>
      </c>
      <c r="K922">
        <v>1</v>
      </c>
      <c r="L922">
        <v>0.92300000000000004</v>
      </c>
      <c r="M922">
        <v>0</v>
      </c>
      <c r="N922">
        <v>0</v>
      </c>
      <c r="O922">
        <v>0</v>
      </c>
      <c r="P922" t="s">
        <v>908</v>
      </c>
      <c r="Q922" t="s">
        <v>909</v>
      </c>
      <c r="R922" t="s">
        <v>168</v>
      </c>
      <c r="S922" t="s">
        <v>169</v>
      </c>
      <c r="T922" t="s">
        <v>36</v>
      </c>
      <c r="U922" t="s">
        <v>37</v>
      </c>
      <c r="V922">
        <v>27</v>
      </c>
      <c r="W922" t="s">
        <v>38</v>
      </c>
    </row>
    <row r="923" spans="1:23">
      <c r="A923" t="s">
        <v>23</v>
      </c>
      <c r="B923" t="s">
        <v>24</v>
      </c>
      <c r="C923" t="s">
        <v>25</v>
      </c>
      <c r="D923" t="s">
        <v>26</v>
      </c>
      <c r="E923" t="s">
        <v>27</v>
      </c>
      <c r="F923" t="s">
        <v>28</v>
      </c>
      <c r="G923" t="s">
        <v>29</v>
      </c>
      <c r="H923" t="s">
        <v>75</v>
      </c>
      <c r="I923" t="s">
        <v>76</v>
      </c>
      <c r="J923">
        <v>29.348584500000001</v>
      </c>
      <c r="K923">
        <v>1</v>
      </c>
      <c r="L923">
        <v>0.88800000000000001</v>
      </c>
      <c r="M923">
        <v>0</v>
      </c>
      <c r="N923">
        <v>0</v>
      </c>
      <c r="O923">
        <v>0</v>
      </c>
      <c r="P923" t="s">
        <v>908</v>
      </c>
      <c r="Q923" t="s">
        <v>909</v>
      </c>
      <c r="R923" t="s">
        <v>168</v>
      </c>
      <c r="S923" t="s">
        <v>169</v>
      </c>
      <c r="T923" t="s">
        <v>36</v>
      </c>
      <c r="U923" t="s">
        <v>37</v>
      </c>
      <c r="V923">
        <v>27</v>
      </c>
      <c r="W923" t="s">
        <v>38</v>
      </c>
    </row>
    <row r="924" spans="1:23">
      <c r="A924" t="s">
        <v>23</v>
      </c>
      <c r="B924" t="s">
        <v>24</v>
      </c>
      <c r="C924" t="s">
        <v>25</v>
      </c>
      <c r="D924" t="s">
        <v>39</v>
      </c>
      <c r="E924" t="s">
        <v>40</v>
      </c>
      <c r="F924" t="s">
        <v>41</v>
      </c>
      <c r="G924" t="s">
        <v>42</v>
      </c>
      <c r="I924" t="s">
        <v>43</v>
      </c>
      <c r="J924">
        <v>63.547880620000001</v>
      </c>
      <c r="K924">
        <v>11</v>
      </c>
      <c r="L924">
        <v>0.90600000000000003</v>
      </c>
      <c r="M924">
        <v>0</v>
      </c>
      <c r="N924">
        <v>0</v>
      </c>
      <c r="O924">
        <v>0</v>
      </c>
      <c r="P924" t="s">
        <v>908</v>
      </c>
      <c r="Q924" t="s">
        <v>909</v>
      </c>
      <c r="R924" t="s">
        <v>168</v>
      </c>
      <c r="S924" t="s">
        <v>169</v>
      </c>
      <c r="T924" t="s">
        <v>36</v>
      </c>
      <c r="U924" t="s">
        <v>37</v>
      </c>
      <c r="V924">
        <v>27</v>
      </c>
      <c r="W924" t="s">
        <v>38</v>
      </c>
    </row>
    <row r="925" spans="1:23">
      <c r="A925" t="s">
        <v>23</v>
      </c>
      <c r="B925" t="s">
        <v>24</v>
      </c>
      <c r="C925" t="s">
        <v>25</v>
      </c>
      <c r="D925" t="s">
        <v>39</v>
      </c>
      <c r="E925" t="s">
        <v>40</v>
      </c>
      <c r="F925" t="s">
        <v>53</v>
      </c>
      <c r="G925" t="s">
        <v>54</v>
      </c>
      <c r="I925" t="s">
        <v>43</v>
      </c>
      <c r="J925">
        <v>169.7856611</v>
      </c>
      <c r="K925">
        <v>4</v>
      </c>
      <c r="L925">
        <v>0.89400000000000002</v>
      </c>
      <c r="M925">
        <v>0</v>
      </c>
      <c r="N925">
        <v>0</v>
      </c>
      <c r="O925">
        <v>0</v>
      </c>
      <c r="P925" t="s">
        <v>908</v>
      </c>
      <c r="Q925" t="s">
        <v>909</v>
      </c>
      <c r="R925" t="s">
        <v>168</v>
      </c>
      <c r="S925" t="s">
        <v>169</v>
      </c>
      <c r="T925" t="s">
        <v>36</v>
      </c>
      <c r="U925" t="s">
        <v>37</v>
      </c>
      <c r="V925">
        <v>27</v>
      </c>
      <c r="W925" t="s">
        <v>38</v>
      </c>
    </row>
    <row r="926" spans="1:23">
      <c r="A926" t="s">
        <v>23</v>
      </c>
      <c r="B926" t="s">
        <v>24</v>
      </c>
      <c r="C926" t="s">
        <v>25</v>
      </c>
      <c r="D926" t="s">
        <v>39</v>
      </c>
      <c r="E926" t="s">
        <v>40</v>
      </c>
      <c r="F926" t="s">
        <v>44</v>
      </c>
      <c r="G926" t="s">
        <v>45</v>
      </c>
      <c r="I926" t="s">
        <v>43</v>
      </c>
      <c r="J926">
        <v>65.560556079999998</v>
      </c>
      <c r="K926">
        <v>11</v>
      </c>
      <c r="L926">
        <v>0.88500000000000001</v>
      </c>
      <c r="M926">
        <v>0</v>
      </c>
      <c r="N926">
        <v>0</v>
      </c>
      <c r="O926">
        <v>0</v>
      </c>
      <c r="P926" t="s">
        <v>908</v>
      </c>
      <c r="Q926" t="s">
        <v>909</v>
      </c>
      <c r="R926" t="s">
        <v>168</v>
      </c>
      <c r="S926" t="s">
        <v>169</v>
      </c>
      <c r="T926" t="s">
        <v>36</v>
      </c>
      <c r="U926" t="s">
        <v>37</v>
      </c>
      <c r="V926">
        <v>27</v>
      </c>
      <c r="W926" t="s">
        <v>38</v>
      </c>
    </row>
    <row r="927" spans="1:23">
      <c r="A927" t="s">
        <v>23</v>
      </c>
      <c r="B927" t="s">
        <v>24</v>
      </c>
      <c r="C927" t="s">
        <v>25</v>
      </c>
      <c r="D927" t="s">
        <v>46</v>
      </c>
      <c r="E927" t="s">
        <v>47</v>
      </c>
      <c r="F927" t="s">
        <v>48</v>
      </c>
      <c r="G927" t="s">
        <v>47</v>
      </c>
      <c r="I927" t="s">
        <v>43</v>
      </c>
      <c r="J927">
        <v>4050.0063409999998</v>
      </c>
      <c r="K927">
        <v>779</v>
      </c>
      <c r="L927">
        <v>0.82899999999999996</v>
      </c>
      <c r="M927">
        <v>0.38998055999999998</v>
      </c>
      <c r="N927">
        <v>5.1999999999999998E-3</v>
      </c>
      <c r="O927">
        <v>0</v>
      </c>
      <c r="P927" t="s">
        <v>908</v>
      </c>
      <c r="Q927" t="s">
        <v>909</v>
      </c>
      <c r="R927" t="s">
        <v>168</v>
      </c>
      <c r="S927" t="s">
        <v>169</v>
      </c>
      <c r="T927" t="s">
        <v>36</v>
      </c>
      <c r="U927" t="s">
        <v>37</v>
      </c>
      <c r="V927">
        <v>27</v>
      </c>
      <c r="W927" t="s">
        <v>38</v>
      </c>
    </row>
    <row r="928" spans="1:23">
      <c r="A928" t="s">
        <v>23</v>
      </c>
      <c r="B928" t="s">
        <v>24</v>
      </c>
      <c r="C928" t="s">
        <v>25</v>
      </c>
      <c r="D928" t="s">
        <v>39</v>
      </c>
      <c r="E928" t="s">
        <v>40</v>
      </c>
      <c r="F928" t="s">
        <v>41</v>
      </c>
      <c r="G928" t="s">
        <v>42</v>
      </c>
      <c r="I928" t="s">
        <v>43</v>
      </c>
      <c r="J928">
        <v>0</v>
      </c>
      <c r="K928">
        <v>0</v>
      </c>
      <c r="L928">
        <v>0</v>
      </c>
      <c r="M928">
        <v>0</v>
      </c>
      <c r="N928">
        <v>0</v>
      </c>
      <c r="O928">
        <v>1</v>
      </c>
      <c r="P928" t="s">
        <v>910</v>
      </c>
      <c r="Q928" t="s">
        <v>911</v>
      </c>
      <c r="R928" t="s">
        <v>67</v>
      </c>
      <c r="S928" t="s">
        <v>68</v>
      </c>
      <c r="T928" t="s">
        <v>36</v>
      </c>
      <c r="U928" t="s">
        <v>37</v>
      </c>
      <c r="V928">
        <v>27</v>
      </c>
      <c r="W928" t="s">
        <v>38</v>
      </c>
    </row>
    <row r="929" spans="1:23">
      <c r="A929" t="s">
        <v>23</v>
      </c>
      <c r="B929" t="s">
        <v>24</v>
      </c>
      <c r="C929" t="s">
        <v>25</v>
      </c>
      <c r="D929" t="s">
        <v>39</v>
      </c>
      <c r="E929" t="s">
        <v>40</v>
      </c>
      <c r="F929" t="s">
        <v>53</v>
      </c>
      <c r="G929" t="s">
        <v>54</v>
      </c>
      <c r="I929" t="s">
        <v>43</v>
      </c>
      <c r="J929">
        <v>0</v>
      </c>
      <c r="K929">
        <v>0</v>
      </c>
      <c r="L929">
        <v>0</v>
      </c>
      <c r="M929">
        <v>0</v>
      </c>
      <c r="N929">
        <v>0</v>
      </c>
      <c r="O929">
        <v>1</v>
      </c>
      <c r="P929" t="s">
        <v>910</v>
      </c>
      <c r="Q929" t="s">
        <v>911</v>
      </c>
      <c r="R929" t="s">
        <v>67</v>
      </c>
      <c r="S929" t="s">
        <v>68</v>
      </c>
      <c r="T929" t="s">
        <v>36</v>
      </c>
      <c r="U929" t="s">
        <v>37</v>
      </c>
      <c r="V929">
        <v>27</v>
      </c>
      <c r="W929" t="s">
        <v>38</v>
      </c>
    </row>
    <row r="930" spans="1:23">
      <c r="A930" t="s">
        <v>23</v>
      </c>
      <c r="B930" t="s">
        <v>24</v>
      </c>
      <c r="C930" t="s">
        <v>25</v>
      </c>
      <c r="D930" t="s">
        <v>46</v>
      </c>
      <c r="E930" t="s">
        <v>47</v>
      </c>
      <c r="F930" t="s">
        <v>48</v>
      </c>
      <c r="G930" t="s">
        <v>47</v>
      </c>
      <c r="I930" t="s">
        <v>43</v>
      </c>
      <c r="J930">
        <v>240.7319559</v>
      </c>
      <c r="K930">
        <v>58</v>
      </c>
      <c r="L930">
        <v>0.89200000000000002</v>
      </c>
      <c r="M930">
        <v>0</v>
      </c>
      <c r="N930">
        <v>0</v>
      </c>
      <c r="O930">
        <v>0</v>
      </c>
      <c r="P930" t="s">
        <v>910</v>
      </c>
      <c r="Q930" t="s">
        <v>911</v>
      </c>
      <c r="R930" t="s">
        <v>67</v>
      </c>
      <c r="S930" t="s">
        <v>68</v>
      </c>
      <c r="T930" t="s">
        <v>36</v>
      </c>
      <c r="U930" t="s">
        <v>37</v>
      </c>
      <c r="V930">
        <v>27</v>
      </c>
      <c r="W930" t="s">
        <v>38</v>
      </c>
    </row>
    <row r="931" spans="1:23">
      <c r="A931" t="s">
        <v>23</v>
      </c>
      <c r="B931" t="s">
        <v>24</v>
      </c>
      <c r="C931" t="s">
        <v>25</v>
      </c>
      <c r="D931" t="s">
        <v>26</v>
      </c>
      <c r="E931" t="s">
        <v>27</v>
      </c>
      <c r="F931" t="s">
        <v>28</v>
      </c>
      <c r="G931" t="s">
        <v>29</v>
      </c>
      <c r="H931" t="s">
        <v>148</v>
      </c>
      <c r="I931" t="s">
        <v>149</v>
      </c>
      <c r="J931">
        <v>2.5561468939999998</v>
      </c>
      <c r="K931">
        <v>1</v>
      </c>
      <c r="L931">
        <v>0.81200000000000006</v>
      </c>
      <c r="M931">
        <v>0</v>
      </c>
      <c r="N931">
        <v>0</v>
      </c>
      <c r="O931">
        <v>0</v>
      </c>
      <c r="P931" t="s">
        <v>912</v>
      </c>
      <c r="Q931" t="s">
        <v>913</v>
      </c>
      <c r="R931" t="s">
        <v>146</v>
      </c>
      <c r="S931" t="s">
        <v>147</v>
      </c>
      <c r="T931" t="s">
        <v>36</v>
      </c>
      <c r="U931" t="s">
        <v>37</v>
      </c>
      <c r="V931">
        <v>27</v>
      </c>
      <c r="W931" t="s">
        <v>38</v>
      </c>
    </row>
    <row r="932" spans="1:23">
      <c r="A932" t="s">
        <v>23</v>
      </c>
      <c r="B932" t="s">
        <v>24</v>
      </c>
      <c r="C932" t="s">
        <v>25</v>
      </c>
      <c r="D932" t="s">
        <v>39</v>
      </c>
      <c r="E932" t="s">
        <v>40</v>
      </c>
      <c r="F932" t="s">
        <v>28</v>
      </c>
      <c r="G932" t="s">
        <v>29</v>
      </c>
      <c r="I932" t="s">
        <v>43</v>
      </c>
      <c r="J932">
        <v>0</v>
      </c>
      <c r="K932">
        <v>0</v>
      </c>
      <c r="L932">
        <v>0</v>
      </c>
      <c r="M932">
        <v>0</v>
      </c>
      <c r="N932">
        <v>0</v>
      </c>
      <c r="O932">
        <v>1</v>
      </c>
      <c r="P932" t="s">
        <v>914</v>
      </c>
      <c r="Q932" t="s">
        <v>915</v>
      </c>
      <c r="R932" t="s">
        <v>114</v>
      </c>
      <c r="S932" t="s">
        <v>115</v>
      </c>
      <c r="T932" t="s">
        <v>36</v>
      </c>
      <c r="U932" t="s">
        <v>37</v>
      </c>
      <c r="V932">
        <v>27</v>
      </c>
      <c r="W932" t="s">
        <v>38</v>
      </c>
    </row>
    <row r="933" spans="1:23">
      <c r="A933" t="s">
        <v>23</v>
      </c>
      <c r="B933" t="s">
        <v>24</v>
      </c>
      <c r="C933" t="s">
        <v>25</v>
      </c>
      <c r="D933" t="s">
        <v>26</v>
      </c>
      <c r="E933" t="s">
        <v>27</v>
      </c>
      <c r="F933" t="s">
        <v>28</v>
      </c>
      <c r="G933" t="s">
        <v>29</v>
      </c>
      <c r="H933" t="s">
        <v>148</v>
      </c>
      <c r="I933" t="s">
        <v>149</v>
      </c>
      <c r="J933">
        <v>480.65192869999998</v>
      </c>
      <c r="K933">
        <v>2</v>
      </c>
      <c r="L933">
        <v>1</v>
      </c>
      <c r="M933">
        <v>0</v>
      </c>
      <c r="N933">
        <v>0</v>
      </c>
      <c r="O933">
        <v>0</v>
      </c>
      <c r="P933" t="s">
        <v>916</v>
      </c>
      <c r="Q933" t="s">
        <v>917</v>
      </c>
      <c r="R933" t="s">
        <v>365</v>
      </c>
      <c r="S933" t="s">
        <v>366</v>
      </c>
      <c r="T933" t="s">
        <v>36</v>
      </c>
      <c r="U933" t="s">
        <v>37</v>
      </c>
      <c r="V933">
        <v>27</v>
      </c>
      <c r="W933" t="s">
        <v>38</v>
      </c>
    </row>
    <row r="934" spans="1:23">
      <c r="A934" t="s">
        <v>23</v>
      </c>
      <c r="B934" t="s">
        <v>24</v>
      </c>
      <c r="C934" t="s">
        <v>25</v>
      </c>
      <c r="D934" t="s">
        <v>39</v>
      </c>
      <c r="E934" t="s">
        <v>40</v>
      </c>
      <c r="F934" t="s">
        <v>53</v>
      </c>
      <c r="G934" t="s">
        <v>54</v>
      </c>
      <c r="I934" t="s">
        <v>43</v>
      </c>
      <c r="J934">
        <v>0</v>
      </c>
      <c r="K934">
        <v>0</v>
      </c>
      <c r="L934">
        <v>0</v>
      </c>
      <c r="M934">
        <v>0</v>
      </c>
      <c r="N934">
        <v>0</v>
      </c>
      <c r="O934">
        <v>1</v>
      </c>
      <c r="P934" t="s">
        <v>916</v>
      </c>
      <c r="Q934" t="s">
        <v>917</v>
      </c>
      <c r="R934" t="s">
        <v>365</v>
      </c>
      <c r="S934" t="s">
        <v>366</v>
      </c>
      <c r="T934" t="s">
        <v>36</v>
      </c>
      <c r="U934" t="s">
        <v>37</v>
      </c>
      <c r="V934">
        <v>27</v>
      </c>
      <c r="W934" t="s">
        <v>38</v>
      </c>
    </row>
    <row r="935" spans="1:23">
      <c r="A935" t="s">
        <v>23</v>
      </c>
      <c r="B935" t="s">
        <v>24</v>
      </c>
      <c r="C935" t="s">
        <v>25</v>
      </c>
      <c r="D935" t="s">
        <v>46</v>
      </c>
      <c r="E935" t="s">
        <v>47</v>
      </c>
      <c r="F935" t="s">
        <v>48</v>
      </c>
      <c r="G935" t="s">
        <v>47</v>
      </c>
      <c r="I935" t="s">
        <v>43</v>
      </c>
      <c r="J935">
        <v>1524.500141</v>
      </c>
      <c r="K935">
        <v>242</v>
      </c>
      <c r="L935">
        <v>0.78</v>
      </c>
      <c r="M935">
        <v>0</v>
      </c>
      <c r="N935">
        <v>0</v>
      </c>
      <c r="O935">
        <v>0</v>
      </c>
      <c r="P935" t="s">
        <v>916</v>
      </c>
      <c r="Q935" t="s">
        <v>917</v>
      </c>
      <c r="R935" t="s">
        <v>365</v>
      </c>
      <c r="S935" t="s">
        <v>366</v>
      </c>
      <c r="T935" t="s">
        <v>36</v>
      </c>
      <c r="U935" t="s">
        <v>37</v>
      </c>
      <c r="V935">
        <v>27</v>
      </c>
      <c r="W935" t="s">
        <v>38</v>
      </c>
    </row>
    <row r="936" spans="1:23">
      <c r="A936" t="s">
        <v>23</v>
      </c>
      <c r="B936" t="s">
        <v>24</v>
      </c>
      <c r="C936" t="s">
        <v>25</v>
      </c>
      <c r="D936" t="s">
        <v>26</v>
      </c>
      <c r="E936" t="s">
        <v>27</v>
      </c>
      <c r="F936" t="s">
        <v>28</v>
      </c>
      <c r="G936" t="s">
        <v>29</v>
      </c>
      <c r="H936" t="s">
        <v>63</v>
      </c>
      <c r="I936" t="s">
        <v>64</v>
      </c>
      <c r="J936">
        <v>10.112</v>
      </c>
      <c r="K936">
        <v>1</v>
      </c>
      <c r="L936">
        <v>1</v>
      </c>
      <c r="M936">
        <v>0</v>
      </c>
      <c r="N936">
        <v>0</v>
      </c>
      <c r="O936">
        <v>0</v>
      </c>
      <c r="P936" t="s">
        <v>918</v>
      </c>
      <c r="Q936" t="s">
        <v>919</v>
      </c>
      <c r="R936" t="s">
        <v>114</v>
      </c>
      <c r="S936" t="s">
        <v>115</v>
      </c>
      <c r="T936" t="s">
        <v>36</v>
      </c>
      <c r="U936" t="s">
        <v>37</v>
      </c>
      <c r="V936">
        <v>27</v>
      </c>
      <c r="W936" t="s">
        <v>38</v>
      </c>
    </row>
    <row r="937" spans="1:23">
      <c r="A937" t="s">
        <v>23</v>
      </c>
      <c r="B937" t="s">
        <v>24</v>
      </c>
      <c r="C937" t="s">
        <v>25</v>
      </c>
      <c r="D937" t="s">
        <v>39</v>
      </c>
      <c r="E937" t="s">
        <v>40</v>
      </c>
      <c r="F937" t="s">
        <v>41</v>
      </c>
      <c r="G937" t="s">
        <v>42</v>
      </c>
      <c r="I937" t="s">
        <v>43</v>
      </c>
      <c r="J937">
        <v>0</v>
      </c>
      <c r="K937">
        <v>0</v>
      </c>
      <c r="L937">
        <v>0</v>
      </c>
      <c r="M937">
        <v>0</v>
      </c>
      <c r="N937">
        <v>0</v>
      </c>
      <c r="O937">
        <v>1</v>
      </c>
      <c r="P937" t="s">
        <v>918</v>
      </c>
      <c r="Q937" t="s">
        <v>919</v>
      </c>
      <c r="R937" t="s">
        <v>114</v>
      </c>
      <c r="S937" t="s">
        <v>115</v>
      </c>
      <c r="T937" t="s">
        <v>36</v>
      </c>
      <c r="U937" t="s">
        <v>37</v>
      </c>
      <c r="V937">
        <v>27</v>
      </c>
      <c r="W937" t="s">
        <v>38</v>
      </c>
    </row>
    <row r="938" spans="1:23">
      <c r="A938" t="s">
        <v>23</v>
      </c>
      <c r="B938" t="s">
        <v>24</v>
      </c>
      <c r="C938" t="s">
        <v>25</v>
      </c>
      <c r="D938" t="s">
        <v>39</v>
      </c>
      <c r="E938" t="s">
        <v>40</v>
      </c>
      <c r="F938" t="s">
        <v>53</v>
      </c>
      <c r="G938" t="s">
        <v>54</v>
      </c>
      <c r="I938" t="s">
        <v>43</v>
      </c>
      <c r="J938">
        <v>0</v>
      </c>
      <c r="K938">
        <v>0</v>
      </c>
      <c r="L938">
        <v>0</v>
      </c>
      <c r="M938">
        <v>0</v>
      </c>
      <c r="N938">
        <v>0</v>
      </c>
      <c r="O938">
        <v>1</v>
      </c>
      <c r="P938" t="s">
        <v>918</v>
      </c>
      <c r="Q938" t="s">
        <v>919</v>
      </c>
      <c r="R938" t="s">
        <v>114</v>
      </c>
      <c r="S938" t="s">
        <v>115</v>
      </c>
      <c r="T938" t="s">
        <v>36</v>
      </c>
      <c r="U938" t="s">
        <v>37</v>
      </c>
      <c r="V938">
        <v>27</v>
      </c>
      <c r="W938" t="s">
        <v>38</v>
      </c>
    </row>
    <row r="939" spans="1:23">
      <c r="A939" t="s">
        <v>23</v>
      </c>
      <c r="B939" t="s">
        <v>24</v>
      </c>
      <c r="C939" t="s">
        <v>25</v>
      </c>
      <c r="D939" t="s">
        <v>39</v>
      </c>
      <c r="E939" t="s">
        <v>40</v>
      </c>
      <c r="F939" t="s">
        <v>28</v>
      </c>
      <c r="G939" t="s">
        <v>29</v>
      </c>
      <c r="I939" t="s">
        <v>43</v>
      </c>
      <c r="J939">
        <v>31.897298060000001</v>
      </c>
      <c r="K939">
        <v>11</v>
      </c>
      <c r="L939">
        <v>0.76</v>
      </c>
      <c r="M939">
        <v>0</v>
      </c>
      <c r="N939">
        <v>0</v>
      </c>
      <c r="O939">
        <v>0</v>
      </c>
      <c r="P939" t="s">
        <v>918</v>
      </c>
      <c r="Q939" t="s">
        <v>919</v>
      </c>
      <c r="R939" t="s">
        <v>114</v>
      </c>
      <c r="S939" t="s">
        <v>115</v>
      </c>
      <c r="T939" t="s">
        <v>36</v>
      </c>
      <c r="U939" t="s">
        <v>37</v>
      </c>
      <c r="V939">
        <v>27</v>
      </c>
      <c r="W939" t="s">
        <v>38</v>
      </c>
    </row>
    <row r="940" spans="1:23">
      <c r="A940" t="s">
        <v>23</v>
      </c>
      <c r="B940" t="s">
        <v>24</v>
      </c>
      <c r="C940" t="s">
        <v>25</v>
      </c>
      <c r="D940" t="s">
        <v>46</v>
      </c>
      <c r="E940" t="s">
        <v>47</v>
      </c>
      <c r="F940" t="s">
        <v>48</v>
      </c>
      <c r="G940" t="s">
        <v>47</v>
      </c>
      <c r="I940" t="s">
        <v>43</v>
      </c>
      <c r="J940">
        <v>427.42570640000002</v>
      </c>
      <c r="K940">
        <v>74</v>
      </c>
      <c r="L940">
        <v>0.71899999999999997</v>
      </c>
      <c r="M940">
        <v>0</v>
      </c>
      <c r="N940">
        <v>0</v>
      </c>
      <c r="O940">
        <v>0</v>
      </c>
      <c r="P940" t="s">
        <v>918</v>
      </c>
      <c r="Q940" t="s">
        <v>919</v>
      </c>
      <c r="R940" t="s">
        <v>114</v>
      </c>
      <c r="S940" t="s">
        <v>115</v>
      </c>
      <c r="T940" t="s">
        <v>36</v>
      </c>
      <c r="U940" t="s">
        <v>37</v>
      </c>
      <c r="V940">
        <v>27</v>
      </c>
      <c r="W940" t="s">
        <v>38</v>
      </c>
    </row>
    <row r="941" spans="1:23">
      <c r="A941" t="s">
        <v>23</v>
      </c>
      <c r="B941" t="s">
        <v>24</v>
      </c>
      <c r="C941" t="s">
        <v>25</v>
      </c>
      <c r="D941" t="s">
        <v>39</v>
      </c>
      <c r="E941" t="s">
        <v>40</v>
      </c>
      <c r="F941" t="s">
        <v>53</v>
      </c>
      <c r="G941" t="s">
        <v>54</v>
      </c>
      <c r="I941" t="s">
        <v>43</v>
      </c>
      <c r="J941">
        <v>0</v>
      </c>
      <c r="K941">
        <v>0</v>
      </c>
      <c r="L941">
        <v>0</v>
      </c>
      <c r="M941">
        <v>0</v>
      </c>
      <c r="N941">
        <v>0</v>
      </c>
      <c r="O941">
        <v>1</v>
      </c>
      <c r="P941" t="s">
        <v>920</v>
      </c>
      <c r="Q941" t="s">
        <v>921</v>
      </c>
      <c r="R941" t="s">
        <v>94</v>
      </c>
      <c r="S941" t="s">
        <v>95</v>
      </c>
      <c r="T941" t="s">
        <v>36</v>
      </c>
      <c r="U941" t="s">
        <v>37</v>
      </c>
      <c r="V941">
        <v>27</v>
      </c>
      <c r="W941" t="s">
        <v>38</v>
      </c>
    </row>
    <row r="942" spans="1:23">
      <c r="A942" t="s">
        <v>23</v>
      </c>
      <c r="B942" t="s">
        <v>24</v>
      </c>
      <c r="C942" t="s">
        <v>25</v>
      </c>
      <c r="D942" t="s">
        <v>39</v>
      </c>
      <c r="E942" t="s">
        <v>40</v>
      </c>
      <c r="F942" t="s">
        <v>28</v>
      </c>
      <c r="G942" t="s">
        <v>29</v>
      </c>
      <c r="I942" t="s">
        <v>43</v>
      </c>
      <c r="J942">
        <v>123.8982939</v>
      </c>
      <c r="K942">
        <v>18</v>
      </c>
      <c r="L942">
        <v>0.83499999999999996</v>
      </c>
      <c r="M942">
        <v>0</v>
      </c>
      <c r="N942">
        <v>0</v>
      </c>
      <c r="O942">
        <v>0</v>
      </c>
      <c r="P942" t="s">
        <v>920</v>
      </c>
      <c r="Q942" t="s">
        <v>921</v>
      </c>
      <c r="R942" t="s">
        <v>94</v>
      </c>
      <c r="S942" t="s">
        <v>95</v>
      </c>
      <c r="T942" t="s">
        <v>36</v>
      </c>
      <c r="U942" t="s">
        <v>37</v>
      </c>
      <c r="V942">
        <v>27</v>
      </c>
      <c r="W942" t="s">
        <v>38</v>
      </c>
    </row>
    <row r="943" spans="1:23">
      <c r="A943" t="s">
        <v>23</v>
      </c>
      <c r="B943" t="s">
        <v>24</v>
      </c>
      <c r="C943" t="s">
        <v>25</v>
      </c>
      <c r="D943" t="s">
        <v>39</v>
      </c>
      <c r="E943" t="s">
        <v>40</v>
      </c>
      <c r="F943" t="s">
        <v>53</v>
      </c>
      <c r="G943" t="s">
        <v>54</v>
      </c>
      <c r="I943" t="s">
        <v>43</v>
      </c>
      <c r="J943">
        <v>0</v>
      </c>
      <c r="K943">
        <v>0</v>
      </c>
      <c r="L943">
        <v>0</v>
      </c>
      <c r="M943">
        <v>0</v>
      </c>
      <c r="N943">
        <v>0</v>
      </c>
      <c r="O943">
        <v>1</v>
      </c>
      <c r="P943" t="s">
        <v>922</v>
      </c>
      <c r="Q943" t="s">
        <v>923</v>
      </c>
      <c r="R943" t="s">
        <v>84</v>
      </c>
      <c r="S943" t="s">
        <v>85</v>
      </c>
      <c r="T943" t="s">
        <v>36</v>
      </c>
      <c r="U943" t="s">
        <v>37</v>
      </c>
      <c r="V943">
        <v>27</v>
      </c>
      <c r="W943" t="s">
        <v>38</v>
      </c>
    </row>
    <row r="944" spans="1:23">
      <c r="A944" t="s">
        <v>23</v>
      </c>
      <c r="B944" t="s">
        <v>24</v>
      </c>
      <c r="C944" t="s">
        <v>25</v>
      </c>
      <c r="D944" t="s">
        <v>39</v>
      </c>
      <c r="E944" t="s">
        <v>40</v>
      </c>
      <c r="F944" t="s">
        <v>41</v>
      </c>
      <c r="G944" t="s">
        <v>42</v>
      </c>
      <c r="I944" t="s">
        <v>43</v>
      </c>
      <c r="J944">
        <v>0</v>
      </c>
      <c r="K944">
        <v>0</v>
      </c>
      <c r="L944">
        <v>0</v>
      </c>
      <c r="M944">
        <v>0</v>
      </c>
      <c r="N944">
        <v>0</v>
      </c>
      <c r="O944">
        <v>1</v>
      </c>
      <c r="P944" t="s">
        <v>924</v>
      </c>
      <c r="Q944" t="s">
        <v>925</v>
      </c>
      <c r="R944" t="s">
        <v>168</v>
      </c>
      <c r="S944" t="s">
        <v>169</v>
      </c>
      <c r="T944" t="s">
        <v>36</v>
      </c>
      <c r="U944" t="s">
        <v>37</v>
      </c>
      <c r="V944">
        <v>27</v>
      </c>
      <c r="W944" t="s">
        <v>38</v>
      </c>
    </row>
    <row r="945" spans="1:23">
      <c r="A945" t="s">
        <v>23</v>
      </c>
      <c r="B945" t="s">
        <v>24</v>
      </c>
      <c r="C945" t="s">
        <v>25</v>
      </c>
      <c r="D945" t="s">
        <v>39</v>
      </c>
      <c r="E945" t="s">
        <v>40</v>
      </c>
      <c r="F945" t="s">
        <v>53</v>
      </c>
      <c r="G945" t="s">
        <v>54</v>
      </c>
      <c r="I945" t="s">
        <v>43</v>
      </c>
      <c r="J945">
        <v>0</v>
      </c>
      <c r="K945">
        <v>0</v>
      </c>
      <c r="L945">
        <v>0</v>
      </c>
      <c r="M945">
        <v>0</v>
      </c>
      <c r="N945">
        <v>0</v>
      </c>
      <c r="O945">
        <v>1</v>
      </c>
      <c r="P945" t="s">
        <v>924</v>
      </c>
      <c r="Q945" t="s">
        <v>925</v>
      </c>
      <c r="R945" t="s">
        <v>168</v>
      </c>
      <c r="S945" t="s">
        <v>169</v>
      </c>
      <c r="T945" t="s">
        <v>36</v>
      </c>
      <c r="U945" t="s">
        <v>37</v>
      </c>
      <c r="V945">
        <v>27</v>
      </c>
      <c r="W945" t="s">
        <v>38</v>
      </c>
    </row>
    <row r="946" spans="1:23">
      <c r="A946" t="s">
        <v>23</v>
      </c>
      <c r="B946" t="s">
        <v>24</v>
      </c>
      <c r="C946" t="s">
        <v>25</v>
      </c>
      <c r="D946" t="s">
        <v>26</v>
      </c>
      <c r="E946" t="s">
        <v>27</v>
      </c>
      <c r="F946" t="s">
        <v>53</v>
      </c>
      <c r="G946" t="s">
        <v>54</v>
      </c>
      <c r="H946" t="s">
        <v>160</v>
      </c>
      <c r="I946" t="s">
        <v>43</v>
      </c>
      <c r="J946">
        <v>153.81408640000001</v>
      </c>
      <c r="K946">
        <v>1</v>
      </c>
      <c r="L946">
        <v>1</v>
      </c>
      <c r="M946">
        <v>0</v>
      </c>
      <c r="N946">
        <v>0</v>
      </c>
      <c r="O946">
        <v>0</v>
      </c>
      <c r="P946" t="s">
        <v>926</v>
      </c>
      <c r="Q946" t="s">
        <v>927</v>
      </c>
      <c r="R946" t="s">
        <v>34</v>
      </c>
      <c r="S946" t="s">
        <v>35</v>
      </c>
      <c r="T946" t="s">
        <v>36</v>
      </c>
      <c r="U946" t="s">
        <v>37</v>
      </c>
      <c r="V946">
        <v>27</v>
      </c>
      <c r="W946" t="s">
        <v>38</v>
      </c>
    </row>
    <row r="947" spans="1:23">
      <c r="A947" t="s">
        <v>23</v>
      </c>
      <c r="B947" t="s">
        <v>24</v>
      </c>
      <c r="C947" t="s">
        <v>25</v>
      </c>
      <c r="D947" t="s">
        <v>26</v>
      </c>
      <c r="E947" t="s">
        <v>27</v>
      </c>
      <c r="F947" t="s">
        <v>41</v>
      </c>
      <c r="G947" t="s">
        <v>42</v>
      </c>
      <c r="H947" t="s">
        <v>161</v>
      </c>
      <c r="I947" t="s">
        <v>43</v>
      </c>
      <c r="J947">
        <v>17.809739870000001</v>
      </c>
      <c r="K947">
        <v>1</v>
      </c>
      <c r="L947">
        <v>0.95599999999999996</v>
      </c>
      <c r="M947">
        <v>0</v>
      </c>
      <c r="N947">
        <v>0</v>
      </c>
      <c r="O947">
        <v>0</v>
      </c>
      <c r="P947" t="s">
        <v>928</v>
      </c>
      <c r="Q947" t="s">
        <v>929</v>
      </c>
      <c r="R947" t="s">
        <v>120</v>
      </c>
      <c r="S947" t="s">
        <v>121</v>
      </c>
      <c r="T947" t="s">
        <v>36</v>
      </c>
      <c r="U947" t="s">
        <v>37</v>
      </c>
      <c r="V947">
        <v>27</v>
      </c>
      <c r="W947" t="s">
        <v>38</v>
      </c>
    </row>
    <row r="948" spans="1:23">
      <c r="A948" t="s">
        <v>23</v>
      </c>
      <c r="B948" t="s">
        <v>24</v>
      </c>
      <c r="C948" t="s">
        <v>25</v>
      </c>
      <c r="D948" t="s">
        <v>26</v>
      </c>
      <c r="E948" t="s">
        <v>27</v>
      </c>
      <c r="F948" t="s">
        <v>28</v>
      </c>
      <c r="G948" t="s">
        <v>29</v>
      </c>
      <c r="H948" t="s">
        <v>189</v>
      </c>
      <c r="I948" t="s">
        <v>190</v>
      </c>
      <c r="J948">
        <v>23.08786774</v>
      </c>
      <c r="K948">
        <v>1</v>
      </c>
      <c r="L948">
        <v>0.84199999999999997</v>
      </c>
      <c r="M948">
        <v>0</v>
      </c>
      <c r="N948">
        <v>0</v>
      </c>
      <c r="O948">
        <v>0</v>
      </c>
      <c r="P948" t="s">
        <v>928</v>
      </c>
      <c r="Q948" t="s">
        <v>929</v>
      </c>
      <c r="R948" t="s">
        <v>120</v>
      </c>
      <c r="S948" t="s">
        <v>121</v>
      </c>
      <c r="T948" t="s">
        <v>36</v>
      </c>
      <c r="U948" t="s">
        <v>37</v>
      </c>
      <c r="V948">
        <v>27</v>
      </c>
      <c r="W948" t="s">
        <v>38</v>
      </c>
    </row>
    <row r="949" spans="1:23">
      <c r="A949" t="s">
        <v>23</v>
      </c>
      <c r="B949" t="s">
        <v>24</v>
      </c>
      <c r="C949" t="s">
        <v>25</v>
      </c>
      <c r="D949" t="s">
        <v>46</v>
      </c>
      <c r="E949" t="s">
        <v>47</v>
      </c>
      <c r="F949" t="s">
        <v>48</v>
      </c>
      <c r="G949" t="s">
        <v>47</v>
      </c>
      <c r="I949" t="s">
        <v>43</v>
      </c>
      <c r="J949">
        <v>1045.198056</v>
      </c>
      <c r="K949">
        <v>146</v>
      </c>
      <c r="L949">
        <v>0.76300000000000001</v>
      </c>
      <c r="M949">
        <v>0</v>
      </c>
      <c r="N949">
        <v>0</v>
      </c>
      <c r="O949">
        <v>0</v>
      </c>
      <c r="P949" t="s">
        <v>928</v>
      </c>
      <c r="Q949" t="s">
        <v>929</v>
      </c>
      <c r="R949" t="s">
        <v>120</v>
      </c>
      <c r="S949" t="s">
        <v>121</v>
      </c>
      <c r="T949" t="s">
        <v>36</v>
      </c>
      <c r="U949" t="s">
        <v>37</v>
      </c>
      <c r="V949">
        <v>27</v>
      </c>
      <c r="W949" t="s">
        <v>38</v>
      </c>
    </row>
    <row r="950" spans="1:23">
      <c r="A950" t="s">
        <v>23</v>
      </c>
      <c r="B950" t="s">
        <v>24</v>
      </c>
      <c r="C950" t="s">
        <v>25</v>
      </c>
      <c r="D950" t="s">
        <v>46</v>
      </c>
      <c r="E950" t="s">
        <v>47</v>
      </c>
      <c r="F950" t="s">
        <v>48</v>
      </c>
      <c r="G950" t="s">
        <v>47</v>
      </c>
      <c r="I950" t="s">
        <v>43</v>
      </c>
      <c r="J950">
        <v>2246.2920760000002</v>
      </c>
      <c r="K950">
        <v>351</v>
      </c>
      <c r="L950">
        <v>0.84799999999999998</v>
      </c>
      <c r="M950">
        <v>0</v>
      </c>
      <c r="N950">
        <v>0</v>
      </c>
      <c r="O950">
        <v>0</v>
      </c>
      <c r="P950" t="s">
        <v>930</v>
      </c>
      <c r="Q950" t="s">
        <v>931</v>
      </c>
      <c r="R950" t="s">
        <v>59</v>
      </c>
      <c r="S950" t="s">
        <v>60</v>
      </c>
      <c r="T950" t="s">
        <v>36</v>
      </c>
      <c r="U950" t="s">
        <v>37</v>
      </c>
      <c r="V950">
        <v>27</v>
      </c>
      <c r="W950" t="s">
        <v>38</v>
      </c>
    </row>
    <row r="951" spans="1:23">
      <c r="A951" t="s">
        <v>23</v>
      </c>
      <c r="B951" t="s">
        <v>24</v>
      </c>
      <c r="C951" t="s">
        <v>25</v>
      </c>
      <c r="D951" t="s">
        <v>26</v>
      </c>
      <c r="E951" t="s">
        <v>27</v>
      </c>
      <c r="F951" t="s">
        <v>53</v>
      </c>
      <c r="G951" t="s">
        <v>54</v>
      </c>
      <c r="H951" t="s">
        <v>55</v>
      </c>
      <c r="I951" t="s">
        <v>56</v>
      </c>
      <c r="J951">
        <v>672.70716670000002</v>
      </c>
      <c r="K951">
        <v>2</v>
      </c>
      <c r="L951">
        <v>1</v>
      </c>
      <c r="M951">
        <v>0</v>
      </c>
      <c r="N951">
        <v>0</v>
      </c>
      <c r="O951">
        <v>0</v>
      </c>
      <c r="P951" t="s">
        <v>932</v>
      </c>
      <c r="Q951" t="s">
        <v>933</v>
      </c>
      <c r="R951" t="s">
        <v>158</v>
      </c>
      <c r="S951" t="s">
        <v>159</v>
      </c>
      <c r="T951" t="s">
        <v>36</v>
      </c>
      <c r="U951" t="s">
        <v>37</v>
      </c>
      <c r="V951">
        <v>27</v>
      </c>
      <c r="W951" t="s">
        <v>38</v>
      </c>
    </row>
    <row r="952" spans="1:23">
      <c r="A952" t="s">
        <v>23</v>
      </c>
      <c r="B952" t="s">
        <v>24</v>
      </c>
      <c r="C952" t="s">
        <v>25</v>
      </c>
      <c r="D952" t="s">
        <v>39</v>
      </c>
      <c r="E952" t="s">
        <v>40</v>
      </c>
      <c r="F952" t="s">
        <v>53</v>
      </c>
      <c r="G952" t="s">
        <v>54</v>
      </c>
      <c r="I952" t="s">
        <v>43</v>
      </c>
      <c r="J952">
        <v>119.6177543</v>
      </c>
      <c r="K952">
        <v>3</v>
      </c>
      <c r="L952">
        <v>0.92200000000000004</v>
      </c>
      <c r="M952">
        <v>0</v>
      </c>
      <c r="N952">
        <v>0</v>
      </c>
      <c r="O952">
        <v>0</v>
      </c>
      <c r="P952" t="s">
        <v>932</v>
      </c>
      <c r="Q952" t="s">
        <v>933</v>
      </c>
      <c r="R952" t="s">
        <v>158</v>
      </c>
      <c r="S952" t="s">
        <v>159</v>
      </c>
      <c r="T952" t="s">
        <v>36</v>
      </c>
      <c r="U952" t="s">
        <v>37</v>
      </c>
      <c r="V952">
        <v>27</v>
      </c>
      <c r="W952" t="s">
        <v>38</v>
      </c>
    </row>
    <row r="953" spans="1:23">
      <c r="A953" t="s">
        <v>23</v>
      </c>
      <c r="B953" t="s">
        <v>24</v>
      </c>
      <c r="C953" t="s">
        <v>25</v>
      </c>
      <c r="D953" t="s">
        <v>39</v>
      </c>
      <c r="E953" t="s">
        <v>40</v>
      </c>
      <c r="F953" t="s">
        <v>28</v>
      </c>
      <c r="G953" t="s">
        <v>29</v>
      </c>
      <c r="I953" t="s">
        <v>43</v>
      </c>
      <c r="J953">
        <v>0</v>
      </c>
      <c r="K953">
        <v>0</v>
      </c>
      <c r="L953">
        <v>0</v>
      </c>
      <c r="M953">
        <v>0</v>
      </c>
      <c r="N953">
        <v>0</v>
      </c>
      <c r="O953">
        <v>1</v>
      </c>
      <c r="P953" t="s">
        <v>934</v>
      </c>
      <c r="Q953" t="s">
        <v>935</v>
      </c>
      <c r="R953" t="s">
        <v>67</v>
      </c>
      <c r="S953" t="s">
        <v>68</v>
      </c>
      <c r="T953" t="s">
        <v>36</v>
      </c>
      <c r="U953" t="s">
        <v>37</v>
      </c>
      <c r="V953">
        <v>27</v>
      </c>
      <c r="W953" t="s">
        <v>38</v>
      </c>
    </row>
    <row r="954" spans="1:23">
      <c r="A954" t="s">
        <v>23</v>
      </c>
      <c r="B954" t="s">
        <v>24</v>
      </c>
      <c r="C954" t="s">
        <v>25</v>
      </c>
      <c r="D954" t="s">
        <v>26</v>
      </c>
      <c r="E954" t="s">
        <v>27</v>
      </c>
      <c r="F954" t="s">
        <v>28</v>
      </c>
      <c r="G954" t="s">
        <v>29</v>
      </c>
      <c r="H954" t="s">
        <v>86</v>
      </c>
      <c r="I954" t="s">
        <v>87</v>
      </c>
      <c r="J954">
        <v>18.611902799999999</v>
      </c>
      <c r="K954">
        <v>1</v>
      </c>
      <c r="L954">
        <v>0.83699999999999997</v>
      </c>
      <c r="M954">
        <v>0</v>
      </c>
      <c r="N954">
        <v>0</v>
      </c>
      <c r="O954">
        <v>0</v>
      </c>
      <c r="P954" t="s">
        <v>936</v>
      </c>
      <c r="Q954" t="s">
        <v>937</v>
      </c>
      <c r="R954" t="s">
        <v>51</v>
      </c>
      <c r="S954" t="s">
        <v>52</v>
      </c>
      <c r="T954" t="s">
        <v>36</v>
      </c>
      <c r="U954" t="s">
        <v>37</v>
      </c>
      <c r="V954">
        <v>27</v>
      </c>
      <c r="W954" t="s">
        <v>38</v>
      </c>
    </row>
    <row r="955" spans="1:23">
      <c r="A955" t="s">
        <v>23</v>
      </c>
      <c r="B955" t="s">
        <v>24</v>
      </c>
      <c r="C955" t="s">
        <v>25</v>
      </c>
      <c r="D955" t="s">
        <v>39</v>
      </c>
      <c r="E955" t="s">
        <v>40</v>
      </c>
      <c r="F955" t="s">
        <v>28</v>
      </c>
      <c r="G955" t="s">
        <v>29</v>
      </c>
      <c r="I955" t="s">
        <v>43</v>
      </c>
      <c r="J955">
        <v>280.85990620000001</v>
      </c>
      <c r="K955">
        <v>34</v>
      </c>
      <c r="L955">
        <v>0.748</v>
      </c>
      <c r="M955">
        <v>0</v>
      </c>
      <c r="N955">
        <v>0</v>
      </c>
      <c r="O955">
        <v>0</v>
      </c>
      <c r="P955" t="s">
        <v>936</v>
      </c>
      <c r="Q955" t="s">
        <v>937</v>
      </c>
      <c r="R955" t="s">
        <v>51</v>
      </c>
      <c r="S955" t="s">
        <v>52</v>
      </c>
      <c r="T955" t="s">
        <v>36</v>
      </c>
      <c r="U955" t="s">
        <v>37</v>
      </c>
      <c r="V955">
        <v>27</v>
      </c>
      <c r="W955" t="s">
        <v>38</v>
      </c>
    </row>
    <row r="956" spans="1:23">
      <c r="A956" t="s">
        <v>23</v>
      </c>
      <c r="B956" t="s">
        <v>24</v>
      </c>
      <c r="C956" t="s">
        <v>25</v>
      </c>
      <c r="D956" t="s">
        <v>39</v>
      </c>
      <c r="E956" t="s">
        <v>40</v>
      </c>
      <c r="F956" t="s">
        <v>28</v>
      </c>
      <c r="G956" t="s">
        <v>29</v>
      </c>
      <c r="I956" t="s">
        <v>43</v>
      </c>
      <c r="J956">
        <v>99.023933380000003</v>
      </c>
      <c r="K956">
        <v>10</v>
      </c>
      <c r="L956">
        <v>0.84199999999999997</v>
      </c>
      <c r="M956">
        <v>0</v>
      </c>
      <c r="N956">
        <v>0</v>
      </c>
      <c r="O956">
        <v>0</v>
      </c>
      <c r="P956" t="s">
        <v>938</v>
      </c>
      <c r="Q956" t="s">
        <v>939</v>
      </c>
      <c r="R956" t="s">
        <v>94</v>
      </c>
      <c r="S956" t="s">
        <v>95</v>
      </c>
      <c r="T956" t="s">
        <v>36</v>
      </c>
      <c r="U956" t="s">
        <v>37</v>
      </c>
      <c r="V956">
        <v>27</v>
      </c>
      <c r="W956" t="s">
        <v>38</v>
      </c>
    </row>
    <row r="957" spans="1:23">
      <c r="A957" t="s">
        <v>23</v>
      </c>
      <c r="B957" t="s">
        <v>24</v>
      </c>
      <c r="C957" t="s">
        <v>25</v>
      </c>
      <c r="D957" t="s">
        <v>39</v>
      </c>
      <c r="E957" t="s">
        <v>40</v>
      </c>
      <c r="F957" t="s">
        <v>28</v>
      </c>
      <c r="G957" t="s">
        <v>29</v>
      </c>
      <c r="I957" t="s">
        <v>43</v>
      </c>
      <c r="J957">
        <v>0</v>
      </c>
      <c r="K957">
        <v>0</v>
      </c>
      <c r="L957">
        <v>0</v>
      </c>
      <c r="M957">
        <v>0</v>
      </c>
      <c r="N957">
        <v>0</v>
      </c>
      <c r="O957">
        <v>1</v>
      </c>
      <c r="P957" t="s">
        <v>940</v>
      </c>
      <c r="Q957" t="s">
        <v>941</v>
      </c>
      <c r="R957" t="s">
        <v>158</v>
      </c>
      <c r="S957" t="s">
        <v>159</v>
      </c>
      <c r="T957" t="s">
        <v>36</v>
      </c>
      <c r="U957" t="s">
        <v>37</v>
      </c>
      <c r="V957">
        <v>27</v>
      </c>
      <c r="W957" t="s">
        <v>38</v>
      </c>
    </row>
    <row r="958" spans="1:23">
      <c r="A958" t="s">
        <v>23</v>
      </c>
      <c r="B958" t="s">
        <v>24</v>
      </c>
      <c r="C958" t="s">
        <v>25</v>
      </c>
      <c r="D958" t="s">
        <v>46</v>
      </c>
      <c r="E958" t="s">
        <v>47</v>
      </c>
      <c r="F958" t="s">
        <v>48</v>
      </c>
      <c r="G958" t="s">
        <v>47</v>
      </c>
      <c r="I958" t="s">
        <v>43</v>
      </c>
      <c r="J958">
        <v>344.03782990000002</v>
      </c>
      <c r="K958">
        <v>45</v>
      </c>
      <c r="L958">
        <v>0.75900000000000001</v>
      </c>
      <c r="M958">
        <v>0</v>
      </c>
      <c r="N958">
        <v>0</v>
      </c>
      <c r="O958">
        <v>0</v>
      </c>
      <c r="P958" t="s">
        <v>940</v>
      </c>
      <c r="Q958" t="s">
        <v>941</v>
      </c>
      <c r="R958" t="s">
        <v>158</v>
      </c>
      <c r="S958" t="s">
        <v>159</v>
      </c>
      <c r="T958" t="s">
        <v>36</v>
      </c>
      <c r="U958" t="s">
        <v>37</v>
      </c>
      <c r="V958">
        <v>27</v>
      </c>
      <c r="W958" t="s">
        <v>38</v>
      </c>
    </row>
    <row r="959" spans="1:23">
      <c r="A959" t="s">
        <v>23</v>
      </c>
      <c r="B959" t="s">
        <v>24</v>
      </c>
      <c r="C959" t="s">
        <v>25</v>
      </c>
      <c r="D959" t="s">
        <v>39</v>
      </c>
      <c r="E959" t="s">
        <v>40</v>
      </c>
      <c r="F959" t="s">
        <v>28</v>
      </c>
      <c r="G959" t="s">
        <v>29</v>
      </c>
      <c r="I959" t="s">
        <v>43</v>
      </c>
      <c r="J959">
        <v>0</v>
      </c>
      <c r="K959">
        <v>0</v>
      </c>
      <c r="L959">
        <v>0</v>
      </c>
      <c r="M959">
        <v>0</v>
      </c>
      <c r="N959">
        <v>0</v>
      </c>
      <c r="O959">
        <v>1</v>
      </c>
      <c r="P959" t="s">
        <v>942</v>
      </c>
      <c r="Q959" t="s">
        <v>943</v>
      </c>
      <c r="R959" t="s">
        <v>84</v>
      </c>
      <c r="S959" t="s">
        <v>85</v>
      </c>
      <c r="T959" t="s">
        <v>36</v>
      </c>
      <c r="U959" t="s">
        <v>37</v>
      </c>
      <c r="V959">
        <v>27</v>
      </c>
      <c r="W959" t="s">
        <v>38</v>
      </c>
    </row>
    <row r="960" spans="1:23">
      <c r="A960" t="s">
        <v>23</v>
      </c>
      <c r="B960" t="s">
        <v>24</v>
      </c>
      <c r="C960" t="s">
        <v>25</v>
      </c>
      <c r="D960" t="s">
        <v>39</v>
      </c>
      <c r="E960" t="s">
        <v>40</v>
      </c>
      <c r="F960" t="s">
        <v>41</v>
      </c>
      <c r="G960" t="s">
        <v>42</v>
      </c>
      <c r="I960" t="s">
        <v>43</v>
      </c>
      <c r="J960">
        <v>0</v>
      </c>
      <c r="K960">
        <v>0</v>
      </c>
      <c r="L960">
        <v>0</v>
      </c>
      <c r="M960">
        <v>0</v>
      </c>
      <c r="N960">
        <v>0</v>
      </c>
      <c r="O960">
        <v>1</v>
      </c>
      <c r="P960" t="s">
        <v>944</v>
      </c>
      <c r="Q960" t="s">
        <v>945</v>
      </c>
      <c r="R960" t="s">
        <v>67</v>
      </c>
      <c r="S960" t="s">
        <v>68</v>
      </c>
      <c r="T960" t="s">
        <v>36</v>
      </c>
      <c r="U960" t="s">
        <v>37</v>
      </c>
      <c r="V960">
        <v>27</v>
      </c>
      <c r="W960" t="s">
        <v>38</v>
      </c>
    </row>
    <row r="961" spans="1:23">
      <c r="A961" t="s">
        <v>23</v>
      </c>
      <c r="B961" t="s">
        <v>24</v>
      </c>
      <c r="C961" t="s">
        <v>25</v>
      </c>
      <c r="D961" t="s">
        <v>39</v>
      </c>
      <c r="E961" t="s">
        <v>40</v>
      </c>
      <c r="F961" t="s">
        <v>28</v>
      </c>
      <c r="G961" t="s">
        <v>29</v>
      </c>
      <c r="I961" t="s">
        <v>43</v>
      </c>
      <c r="J961">
        <v>54.542414880000003</v>
      </c>
      <c r="K961">
        <v>15</v>
      </c>
      <c r="L961">
        <v>0.86299999999999999</v>
      </c>
      <c r="M961">
        <v>0</v>
      </c>
      <c r="N961">
        <v>0</v>
      </c>
      <c r="O961">
        <v>0</v>
      </c>
      <c r="P961" t="s">
        <v>944</v>
      </c>
      <c r="Q961" t="s">
        <v>945</v>
      </c>
      <c r="R961" t="s">
        <v>67</v>
      </c>
      <c r="S961" t="s">
        <v>68</v>
      </c>
      <c r="T961" t="s">
        <v>36</v>
      </c>
      <c r="U961" t="s">
        <v>37</v>
      </c>
      <c r="V961">
        <v>27</v>
      </c>
      <c r="W961" t="s">
        <v>38</v>
      </c>
    </row>
    <row r="962" spans="1:23">
      <c r="A962" t="s">
        <v>23</v>
      </c>
      <c r="B962" t="s">
        <v>24</v>
      </c>
      <c r="C962" t="s">
        <v>25</v>
      </c>
      <c r="D962" t="s">
        <v>46</v>
      </c>
      <c r="E962" t="s">
        <v>47</v>
      </c>
      <c r="F962" t="s">
        <v>48</v>
      </c>
      <c r="G962" t="s">
        <v>47</v>
      </c>
      <c r="I962" t="s">
        <v>43</v>
      </c>
      <c r="J962">
        <v>680.17168230000004</v>
      </c>
      <c r="K962">
        <v>127</v>
      </c>
      <c r="L962">
        <v>0.82399999999999995</v>
      </c>
      <c r="M962">
        <v>0</v>
      </c>
      <c r="N962">
        <v>0</v>
      </c>
      <c r="O962">
        <v>0</v>
      </c>
      <c r="P962" t="s">
        <v>946</v>
      </c>
      <c r="Q962" t="s">
        <v>947</v>
      </c>
      <c r="R962" t="s">
        <v>94</v>
      </c>
      <c r="S962" t="s">
        <v>95</v>
      </c>
      <c r="T962" t="s">
        <v>36</v>
      </c>
      <c r="U962" t="s">
        <v>37</v>
      </c>
      <c r="V962">
        <v>27</v>
      </c>
      <c r="W962" t="s">
        <v>38</v>
      </c>
    </row>
    <row r="963" spans="1:23">
      <c r="A963" t="s">
        <v>23</v>
      </c>
      <c r="B963" t="s">
        <v>24</v>
      </c>
      <c r="C963" t="s">
        <v>25</v>
      </c>
      <c r="D963" t="s">
        <v>26</v>
      </c>
      <c r="E963" t="s">
        <v>27</v>
      </c>
      <c r="F963" t="s">
        <v>53</v>
      </c>
      <c r="G963" t="s">
        <v>54</v>
      </c>
      <c r="H963" t="s">
        <v>160</v>
      </c>
      <c r="I963" t="s">
        <v>43</v>
      </c>
      <c r="J963">
        <v>1397.57</v>
      </c>
      <c r="K963">
        <v>1</v>
      </c>
      <c r="L963">
        <v>1</v>
      </c>
      <c r="M963">
        <v>0</v>
      </c>
      <c r="N963">
        <v>0</v>
      </c>
      <c r="O963">
        <v>0</v>
      </c>
      <c r="P963" t="s">
        <v>948</v>
      </c>
      <c r="Q963" t="s">
        <v>949</v>
      </c>
      <c r="R963" t="s">
        <v>84</v>
      </c>
      <c r="S963" t="s">
        <v>85</v>
      </c>
      <c r="T963" t="s">
        <v>36</v>
      </c>
      <c r="U963" t="s">
        <v>37</v>
      </c>
      <c r="V963">
        <v>27</v>
      </c>
      <c r="W963" t="s">
        <v>38</v>
      </c>
    </row>
    <row r="964" spans="1:23">
      <c r="A964" t="s">
        <v>23</v>
      </c>
      <c r="B964" t="s">
        <v>24</v>
      </c>
      <c r="C964" t="s">
        <v>25</v>
      </c>
      <c r="D964" t="s">
        <v>39</v>
      </c>
      <c r="E964" t="s">
        <v>40</v>
      </c>
      <c r="F964" t="s">
        <v>28</v>
      </c>
      <c r="G964" t="s">
        <v>29</v>
      </c>
      <c r="I964" t="s">
        <v>43</v>
      </c>
      <c r="J964">
        <v>0</v>
      </c>
      <c r="K964">
        <v>0</v>
      </c>
      <c r="L964">
        <v>0</v>
      </c>
      <c r="M964">
        <v>0</v>
      </c>
      <c r="N964">
        <v>0</v>
      </c>
      <c r="O964">
        <v>1</v>
      </c>
      <c r="P964" t="s">
        <v>948</v>
      </c>
      <c r="Q964" t="s">
        <v>949</v>
      </c>
      <c r="R964" t="s">
        <v>84</v>
      </c>
      <c r="S964" t="s">
        <v>85</v>
      </c>
      <c r="T964" t="s">
        <v>36</v>
      </c>
      <c r="U964" t="s">
        <v>37</v>
      </c>
      <c r="V964">
        <v>27</v>
      </c>
      <c r="W964" t="s">
        <v>38</v>
      </c>
    </row>
    <row r="965" spans="1:23">
      <c r="A965" t="s">
        <v>23</v>
      </c>
      <c r="B965" t="s">
        <v>24</v>
      </c>
      <c r="C965" t="s">
        <v>25</v>
      </c>
      <c r="D965" t="s">
        <v>46</v>
      </c>
      <c r="E965" t="s">
        <v>47</v>
      </c>
      <c r="F965" t="s">
        <v>48</v>
      </c>
      <c r="G965" t="s">
        <v>47</v>
      </c>
      <c r="I965" t="s">
        <v>43</v>
      </c>
      <c r="J965">
        <v>171.35518519999999</v>
      </c>
      <c r="K965">
        <v>31</v>
      </c>
      <c r="L965">
        <v>0.78900000000000003</v>
      </c>
      <c r="M965">
        <v>0</v>
      </c>
      <c r="N965">
        <v>0</v>
      </c>
      <c r="O965">
        <v>0</v>
      </c>
      <c r="P965" t="s">
        <v>948</v>
      </c>
      <c r="Q965" t="s">
        <v>949</v>
      </c>
      <c r="R965" t="s">
        <v>84</v>
      </c>
      <c r="S965" t="s">
        <v>85</v>
      </c>
      <c r="T965" t="s">
        <v>36</v>
      </c>
      <c r="U965" t="s">
        <v>37</v>
      </c>
      <c r="V965">
        <v>27</v>
      </c>
      <c r="W965" t="s">
        <v>38</v>
      </c>
    </row>
    <row r="966" spans="1:23">
      <c r="A966" t="s">
        <v>23</v>
      </c>
      <c r="B966" t="s">
        <v>24</v>
      </c>
      <c r="C966" t="s">
        <v>25</v>
      </c>
      <c r="D966" t="s">
        <v>39</v>
      </c>
      <c r="E966" t="s">
        <v>40</v>
      </c>
      <c r="F966" t="s">
        <v>41</v>
      </c>
      <c r="G966" t="s">
        <v>42</v>
      </c>
      <c r="I966" t="s">
        <v>43</v>
      </c>
      <c r="J966">
        <v>47.048895369999997</v>
      </c>
      <c r="K966">
        <v>11</v>
      </c>
      <c r="L966">
        <v>0.89900000000000002</v>
      </c>
      <c r="M966">
        <v>0</v>
      </c>
      <c r="N966">
        <v>0</v>
      </c>
      <c r="O966">
        <v>0</v>
      </c>
      <c r="P966" t="s">
        <v>950</v>
      </c>
      <c r="Q966" t="s">
        <v>951</v>
      </c>
      <c r="R966" t="s">
        <v>114</v>
      </c>
      <c r="S966" t="s">
        <v>115</v>
      </c>
      <c r="T966" t="s">
        <v>36</v>
      </c>
      <c r="U966" t="s">
        <v>37</v>
      </c>
      <c r="V966">
        <v>27</v>
      </c>
      <c r="W966" t="s">
        <v>38</v>
      </c>
    </row>
    <row r="967" spans="1:23">
      <c r="A967" t="s">
        <v>23</v>
      </c>
      <c r="B967" t="s">
        <v>24</v>
      </c>
      <c r="C967" t="s">
        <v>25</v>
      </c>
      <c r="D967" t="s">
        <v>39</v>
      </c>
      <c r="E967" t="s">
        <v>40</v>
      </c>
      <c r="F967" t="s">
        <v>28</v>
      </c>
      <c r="G967" t="s">
        <v>29</v>
      </c>
      <c r="I967" t="s">
        <v>43</v>
      </c>
      <c r="J967">
        <v>25.24425956</v>
      </c>
      <c r="K967">
        <v>13</v>
      </c>
      <c r="L967">
        <v>0.877</v>
      </c>
      <c r="M967">
        <v>0</v>
      </c>
      <c r="N967">
        <v>0</v>
      </c>
      <c r="O967">
        <v>0</v>
      </c>
      <c r="P967" t="s">
        <v>950</v>
      </c>
      <c r="Q967" t="s">
        <v>951</v>
      </c>
      <c r="R967" t="s">
        <v>114</v>
      </c>
      <c r="S967" t="s">
        <v>115</v>
      </c>
      <c r="T967" t="s">
        <v>36</v>
      </c>
      <c r="U967" t="s">
        <v>37</v>
      </c>
      <c r="V967">
        <v>27</v>
      </c>
      <c r="W967" t="s">
        <v>38</v>
      </c>
    </row>
    <row r="968" spans="1:23">
      <c r="A968" t="s">
        <v>23</v>
      </c>
      <c r="B968" t="s">
        <v>24</v>
      </c>
      <c r="C968" t="s">
        <v>25</v>
      </c>
      <c r="D968" t="s">
        <v>26</v>
      </c>
      <c r="E968" t="s">
        <v>27</v>
      </c>
      <c r="F968" t="s">
        <v>28</v>
      </c>
      <c r="G968" t="s">
        <v>29</v>
      </c>
      <c r="H968" t="s">
        <v>152</v>
      </c>
      <c r="I968" t="s">
        <v>153</v>
      </c>
      <c r="J968">
        <v>272.47080310000001</v>
      </c>
      <c r="K968">
        <v>2</v>
      </c>
      <c r="L968">
        <v>0.89900000000000002</v>
      </c>
      <c r="M968">
        <v>0</v>
      </c>
      <c r="N968">
        <v>0</v>
      </c>
      <c r="O968">
        <v>0</v>
      </c>
      <c r="P968" t="s">
        <v>952</v>
      </c>
      <c r="Q968" t="s">
        <v>953</v>
      </c>
      <c r="R968" t="s">
        <v>365</v>
      </c>
      <c r="S968" t="s">
        <v>366</v>
      </c>
      <c r="T968" t="s">
        <v>36</v>
      </c>
      <c r="U968" t="s">
        <v>37</v>
      </c>
      <c r="V968">
        <v>27</v>
      </c>
      <c r="W968" t="s">
        <v>38</v>
      </c>
    </row>
    <row r="969" spans="1:23">
      <c r="A969" t="s">
        <v>23</v>
      </c>
      <c r="B969" t="s">
        <v>24</v>
      </c>
      <c r="C969" t="s">
        <v>25</v>
      </c>
      <c r="D969" t="s">
        <v>26</v>
      </c>
      <c r="E969" t="s">
        <v>27</v>
      </c>
      <c r="F969" t="s">
        <v>28</v>
      </c>
      <c r="G969" t="s">
        <v>29</v>
      </c>
      <c r="H969" t="s">
        <v>110</v>
      </c>
      <c r="I969" t="s">
        <v>111</v>
      </c>
      <c r="J969">
        <v>5.7174131109999999</v>
      </c>
      <c r="K969">
        <v>1</v>
      </c>
      <c r="L969">
        <v>0.91500000000000004</v>
      </c>
      <c r="M969">
        <v>0</v>
      </c>
      <c r="N969">
        <v>0</v>
      </c>
      <c r="O969">
        <v>0</v>
      </c>
      <c r="P969" t="s">
        <v>952</v>
      </c>
      <c r="Q969" t="s">
        <v>953</v>
      </c>
      <c r="R969" t="s">
        <v>365</v>
      </c>
      <c r="S969" t="s">
        <v>366</v>
      </c>
      <c r="T969" t="s">
        <v>36</v>
      </c>
      <c r="U969" t="s">
        <v>37</v>
      </c>
      <c r="V969">
        <v>27</v>
      </c>
      <c r="W969" t="s">
        <v>38</v>
      </c>
    </row>
    <row r="970" spans="1:23">
      <c r="A970" t="s">
        <v>23</v>
      </c>
      <c r="B970" t="s">
        <v>24</v>
      </c>
      <c r="C970" t="s">
        <v>25</v>
      </c>
      <c r="D970" t="s">
        <v>26</v>
      </c>
      <c r="E970" t="s">
        <v>27</v>
      </c>
      <c r="F970" t="s">
        <v>28</v>
      </c>
      <c r="G970" t="s">
        <v>29</v>
      </c>
      <c r="H970" t="s">
        <v>241</v>
      </c>
      <c r="I970" t="s">
        <v>242</v>
      </c>
      <c r="J970">
        <v>19.646703080000002</v>
      </c>
      <c r="K970">
        <v>1</v>
      </c>
      <c r="L970">
        <v>0.746</v>
      </c>
      <c r="M970">
        <v>0</v>
      </c>
      <c r="N970">
        <v>0</v>
      </c>
      <c r="O970">
        <v>0</v>
      </c>
      <c r="P970" t="s">
        <v>952</v>
      </c>
      <c r="Q970" t="s">
        <v>953</v>
      </c>
      <c r="R970" t="s">
        <v>365</v>
      </c>
      <c r="S970" t="s">
        <v>366</v>
      </c>
      <c r="T970" t="s">
        <v>36</v>
      </c>
      <c r="U970" t="s">
        <v>37</v>
      </c>
      <c r="V970">
        <v>27</v>
      </c>
      <c r="W970" t="s">
        <v>38</v>
      </c>
    </row>
    <row r="971" spans="1:23">
      <c r="A971" t="s">
        <v>23</v>
      </c>
      <c r="B971" t="s">
        <v>24</v>
      </c>
      <c r="C971" t="s">
        <v>25</v>
      </c>
      <c r="D971" t="s">
        <v>39</v>
      </c>
      <c r="E971" t="s">
        <v>40</v>
      </c>
      <c r="F971" t="s">
        <v>53</v>
      </c>
      <c r="G971" t="s">
        <v>54</v>
      </c>
      <c r="I971" t="s">
        <v>43</v>
      </c>
      <c r="J971">
        <v>85.825173019999994</v>
      </c>
      <c r="K971">
        <v>15</v>
      </c>
      <c r="L971">
        <v>0.69599999999999995</v>
      </c>
      <c r="M971">
        <v>0</v>
      </c>
      <c r="N971">
        <v>0</v>
      </c>
      <c r="O971">
        <v>0</v>
      </c>
      <c r="P971" t="s">
        <v>952</v>
      </c>
      <c r="Q971" t="s">
        <v>953</v>
      </c>
      <c r="R971" t="s">
        <v>365</v>
      </c>
      <c r="S971" t="s">
        <v>366</v>
      </c>
      <c r="T971" t="s">
        <v>36</v>
      </c>
      <c r="U971" t="s">
        <v>37</v>
      </c>
      <c r="V971">
        <v>27</v>
      </c>
      <c r="W971" t="s">
        <v>38</v>
      </c>
    </row>
    <row r="972" spans="1:23">
      <c r="A972" t="s">
        <v>23</v>
      </c>
      <c r="B972" t="s">
        <v>24</v>
      </c>
      <c r="C972" t="s">
        <v>25</v>
      </c>
      <c r="D972" t="s">
        <v>39</v>
      </c>
      <c r="E972" t="s">
        <v>40</v>
      </c>
      <c r="F972" t="s">
        <v>28</v>
      </c>
      <c r="G972" t="s">
        <v>29</v>
      </c>
      <c r="I972" t="s">
        <v>43</v>
      </c>
      <c r="J972">
        <v>479.40052439999999</v>
      </c>
      <c r="K972">
        <v>52</v>
      </c>
      <c r="L972">
        <v>0.83299999999999996</v>
      </c>
      <c r="M972">
        <v>0</v>
      </c>
      <c r="N972">
        <v>0</v>
      </c>
      <c r="O972">
        <v>0</v>
      </c>
      <c r="P972" t="s">
        <v>952</v>
      </c>
      <c r="Q972" t="s">
        <v>953</v>
      </c>
      <c r="R972" t="s">
        <v>365</v>
      </c>
      <c r="S972" t="s">
        <v>366</v>
      </c>
      <c r="T972" t="s">
        <v>36</v>
      </c>
      <c r="U972" t="s">
        <v>37</v>
      </c>
      <c r="V972">
        <v>27</v>
      </c>
      <c r="W972" t="s">
        <v>38</v>
      </c>
    </row>
    <row r="973" spans="1:23">
      <c r="A973" t="s">
        <v>23</v>
      </c>
      <c r="B973" t="s">
        <v>24</v>
      </c>
      <c r="C973" t="s">
        <v>25</v>
      </c>
      <c r="D973" t="s">
        <v>46</v>
      </c>
      <c r="E973" t="s">
        <v>47</v>
      </c>
      <c r="F973" t="s">
        <v>48</v>
      </c>
      <c r="G973" t="s">
        <v>47</v>
      </c>
      <c r="I973" t="s">
        <v>43</v>
      </c>
      <c r="J973">
        <v>3868.0244299999999</v>
      </c>
      <c r="K973">
        <v>761</v>
      </c>
      <c r="L973">
        <v>0.77300000000000002</v>
      </c>
      <c r="M973">
        <v>0.46912871099999998</v>
      </c>
      <c r="N973">
        <v>6.8599999999999998E-3</v>
      </c>
      <c r="O973">
        <v>0</v>
      </c>
      <c r="P973" t="s">
        <v>952</v>
      </c>
      <c r="Q973" t="s">
        <v>953</v>
      </c>
      <c r="R973" t="s">
        <v>365</v>
      </c>
      <c r="S973" t="s">
        <v>366</v>
      </c>
      <c r="T973" t="s">
        <v>36</v>
      </c>
      <c r="U973" t="s">
        <v>37</v>
      </c>
      <c r="V973">
        <v>27</v>
      </c>
      <c r="W973" t="s">
        <v>38</v>
      </c>
    </row>
    <row r="974" spans="1:23">
      <c r="A974" t="s">
        <v>23</v>
      </c>
      <c r="B974" t="s">
        <v>24</v>
      </c>
      <c r="C974" t="s">
        <v>25</v>
      </c>
      <c r="D974" t="s">
        <v>39</v>
      </c>
      <c r="E974" t="s">
        <v>40</v>
      </c>
      <c r="F974" t="s">
        <v>41</v>
      </c>
      <c r="G974" t="s">
        <v>42</v>
      </c>
      <c r="I974" t="s">
        <v>43</v>
      </c>
      <c r="J974">
        <v>96.408906189999996</v>
      </c>
      <c r="K974">
        <v>5</v>
      </c>
      <c r="L974">
        <v>0.874</v>
      </c>
      <c r="M974">
        <v>0</v>
      </c>
      <c r="N974">
        <v>0</v>
      </c>
      <c r="O974">
        <v>0</v>
      </c>
      <c r="P974" t="s">
        <v>954</v>
      </c>
      <c r="Q974" t="s">
        <v>955</v>
      </c>
      <c r="R974" t="s">
        <v>34</v>
      </c>
      <c r="S974" t="s">
        <v>35</v>
      </c>
      <c r="T974" t="s">
        <v>36</v>
      </c>
      <c r="U974" t="s">
        <v>37</v>
      </c>
      <c r="V974">
        <v>27</v>
      </c>
      <c r="W974" t="s">
        <v>38</v>
      </c>
    </row>
    <row r="975" spans="1:23">
      <c r="A975" t="s">
        <v>23</v>
      </c>
      <c r="B975" t="s">
        <v>24</v>
      </c>
      <c r="C975" t="s">
        <v>25</v>
      </c>
      <c r="D975" t="s">
        <v>46</v>
      </c>
      <c r="E975" t="s">
        <v>47</v>
      </c>
      <c r="F975" t="s">
        <v>48</v>
      </c>
      <c r="G975" t="s">
        <v>47</v>
      </c>
      <c r="I975" t="s">
        <v>43</v>
      </c>
      <c r="J975">
        <v>255.9968508</v>
      </c>
      <c r="K975">
        <v>34</v>
      </c>
      <c r="L975">
        <v>0.76300000000000001</v>
      </c>
      <c r="M975">
        <v>0</v>
      </c>
      <c r="N975">
        <v>0</v>
      </c>
      <c r="O975">
        <v>0</v>
      </c>
      <c r="P975" t="s">
        <v>954</v>
      </c>
      <c r="Q975" t="s">
        <v>955</v>
      </c>
      <c r="R975" t="s">
        <v>34</v>
      </c>
      <c r="S975" t="s">
        <v>35</v>
      </c>
      <c r="T975" t="s">
        <v>36</v>
      </c>
      <c r="U975" t="s">
        <v>37</v>
      </c>
      <c r="V975">
        <v>27</v>
      </c>
      <c r="W975" t="s">
        <v>38</v>
      </c>
    </row>
    <row r="976" spans="1:23">
      <c r="A976" t="s">
        <v>23</v>
      </c>
      <c r="B976" t="s">
        <v>24</v>
      </c>
      <c r="C976" t="s">
        <v>25</v>
      </c>
      <c r="D976" t="s">
        <v>26</v>
      </c>
      <c r="E976" t="s">
        <v>27</v>
      </c>
      <c r="F976" t="s">
        <v>28</v>
      </c>
      <c r="G976" t="s">
        <v>29</v>
      </c>
      <c r="H976" t="s">
        <v>148</v>
      </c>
      <c r="I976" t="s">
        <v>149</v>
      </c>
      <c r="J976">
        <v>10.05070007</v>
      </c>
      <c r="K976">
        <v>1</v>
      </c>
      <c r="L976">
        <v>0.90100000000000002</v>
      </c>
      <c r="M976">
        <v>0</v>
      </c>
      <c r="N976">
        <v>0</v>
      </c>
      <c r="O976">
        <v>0</v>
      </c>
      <c r="P976" t="s">
        <v>956</v>
      </c>
      <c r="Q976" t="s">
        <v>957</v>
      </c>
      <c r="R976" t="s">
        <v>365</v>
      </c>
      <c r="S976" t="s">
        <v>366</v>
      </c>
      <c r="T976" t="s">
        <v>36</v>
      </c>
      <c r="U976" t="s">
        <v>37</v>
      </c>
      <c r="V976">
        <v>27</v>
      </c>
      <c r="W976" t="s">
        <v>38</v>
      </c>
    </row>
    <row r="977" spans="1:23">
      <c r="A977" t="s">
        <v>23</v>
      </c>
      <c r="B977" t="s">
        <v>24</v>
      </c>
      <c r="C977" t="s">
        <v>25</v>
      </c>
      <c r="D977" t="s">
        <v>39</v>
      </c>
      <c r="E977" t="s">
        <v>40</v>
      </c>
      <c r="F977" t="s">
        <v>41</v>
      </c>
      <c r="G977" t="s">
        <v>42</v>
      </c>
      <c r="I977" t="s">
        <v>43</v>
      </c>
      <c r="J977">
        <v>0</v>
      </c>
      <c r="K977">
        <v>0</v>
      </c>
      <c r="L977">
        <v>0</v>
      </c>
      <c r="M977">
        <v>0</v>
      </c>
      <c r="N977">
        <v>0</v>
      </c>
      <c r="O977">
        <v>1</v>
      </c>
      <c r="P977" t="s">
        <v>956</v>
      </c>
      <c r="Q977" t="s">
        <v>957</v>
      </c>
      <c r="R977" t="s">
        <v>365</v>
      </c>
      <c r="S977" t="s">
        <v>366</v>
      </c>
      <c r="T977" t="s">
        <v>36</v>
      </c>
      <c r="U977" t="s">
        <v>37</v>
      </c>
      <c r="V977">
        <v>27</v>
      </c>
      <c r="W977" t="s">
        <v>38</v>
      </c>
    </row>
    <row r="978" spans="1:23">
      <c r="A978" t="s">
        <v>23</v>
      </c>
      <c r="B978" t="s">
        <v>24</v>
      </c>
      <c r="C978" t="s">
        <v>25</v>
      </c>
      <c r="D978" t="s">
        <v>39</v>
      </c>
      <c r="E978" t="s">
        <v>40</v>
      </c>
      <c r="F978" t="s">
        <v>28</v>
      </c>
      <c r="G978" t="s">
        <v>29</v>
      </c>
      <c r="I978" t="s">
        <v>43</v>
      </c>
      <c r="J978">
        <v>100.7708648</v>
      </c>
      <c r="K978">
        <v>33</v>
      </c>
      <c r="L978">
        <v>0.85099999999999998</v>
      </c>
      <c r="M978">
        <v>0</v>
      </c>
      <c r="N978">
        <v>0</v>
      </c>
      <c r="O978">
        <v>0</v>
      </c>
      <c r="P978" t="s">
        <v>958</v>
      </c>
      <c r="Q978" t="s">
        <v>959</v>
      </c>
      <c r="R978" t="s">
        <v>90</v>
      </c>
      <c r="S978" t="s">
        <v>91</v>
      </c>
      <c r="T978" t="s">
        <v>36</v>
      </c>
      <c r="U978" t="s">
        <v>37</v>
      </c>
      <c r="V978">
        <v>27</v>
      </c>
      <c r="W978" t="s">
        <v>38</v>
      </c>
    </row>
    <row r="979" spans="1:23">
      <c r="A979" t="s">
        <v>23</v>
      </c>
      <c r="B979" t="s">
        <v>24</v>
      </c>
      <c r="C979" t="s">
        <v>25</v>
      </c>
      <c r="D979" t="s">
        <v>39</v>
      </c>
      <c r="E979" t="s">
        <v>40</v>
      </c>
      <c r="F979" t="s">
        <v>41</v>
      </c>
      <c r="G979" t="s">
        <v>42</v>
      </c>
      <c r="I979" t="s">
        <v>43</v>
      </c>
      <c r="J979">
        <v>52.423999999999999</v>
      </c>
      <c r="K979">
        <v>1</v>
      </c>
      <c r="L979">
        <v>1</v>
      </c>
      <c r="M979">
        <v>0</v>
      </c>
      <c r="N979">
        <v>0</v>
      </c>
      <c r="O979">
        <v>0</v>
      </c>
      <c r="P979" t="s">
        <v>960</v>
      </c>
      <c r="Q979" t="s">
        <v>961</v>
      </c>
      <c r="R979" t="s">
        <v>73</v>
      </c>
      <c r="S979" t="s">
        <v>74</v>
      </c>
      <c r="T979" t="s">
        <v>36</v>
      </c>
      <c r="U979" t="s">
        <v>37</v>
      </c>
      <c r="V979">
        <v>27</v>
      </c>
      <c r="W979" t="s">
        <v>38</v>
      </c>
    </row>
    <row r="980" spans="1:23">
      <c r="A980" t="s">
        <v>23</v>
      </c>
      <c r="B980" t="s">
        <v>24</v>
      </c>
      <c r="C980" t="s">
        <v>25</v>
      </c>
      <c r="D980" t="s">
        <v>46</v>
      </c>
      <c r="E980" t="s">
        <v>47</v>
      </c>
      <c r="F980" t="s">
        <v>48</v>
      </c>
      <c r="G980" t="s">
        <v>47</v>
      </c>
      <c r="I980" t="s">
        <v>43</v>
      </c>
      <c r="J980">
        <v>1692.8405310000001</v>
      </c>
      <c r="K980">
        <v>226</v>
      </c>
      <c r="L980">
        <v>0.88</v>
      </c>
      <c r="M980">
        <v>0</v>
      </c>
      <c r="N980">
        <v>0</v>
      </c>
      <c r="O980">
        <v>0</v>
      </c>
      <c r="P980" t="s">
        <v>960</v>
      </c>
      <c r="Q980" t="s">
        <v>961</v>
      </c>
      <c r="R980" t="s">
        <v>73</v>
      </c>
      <c r="S980" t="s">
        <v>74</v>
      </c>
      <c r="T980" t="s">
        <v>36</v>
      </c>
      <c r="U980" t="s">
        <v>37</v>
      </c>
      <c r="V980">
        <v>27</v>
      </c>
      <c r="W980" t="s">
        <v>38</v>
      </c>
    </row>
    <row r="981" spans="1:23">
      <c r="A981" t="s">
        <v>23</v>
      </c>
      <c r="B981" t="s">
        <v>24</v>
      </c>
      <c r="C981" t="s">
        <v>25</v>
      </c>
      <c r="D981" t="s">
        <v>39</v>
      </c>
      <c r="E981" t="s">
        <v>40</v>
      </c>
      <c r="F981" t="s">
        <v>53</v>
      </c>
      <c r="G981" t="s">
        <v>54</v>
      </c>
      <c r="I981" t="s">
        <v>43</v>
      </c>
      <c r="J981">
        <v>0</v>
      </c>
      <c r="K981">
        <v>0</v>
      </c>
      <c r="L981">
        <v>0</v>
      </c>
      <c r="M981">
        <v>0</v>
      </c>
      <c r="N981">
        <v>0</v>
      </c>
      <c r="O981">
        <v>1</v>
      </c>
      <c r="P981" t="s">
        <v>962</v>
      </c>
      <c r="Q981" t="s">
        <v>963</v>
      </c>
      <c r="R981" t="s">
        <v>146</v>
      </c>
      <c r="S981" t="s">
        <v>147</v>
      </c>
      <c r="T981" t="s">
        <v>36</v>
      </c>
      <c r="U981" t="s">
        <v>37</v>
      </c>
      <c r="V981">
        <v>27</v>
      </c>
      <c r="W981" t="s">
        <v>38</v>
      </c>
    </row>
    <row r="982" spans="1:23">
      <c r="A982" t="s">
        <v>23</v>
      </c>
      <c r="B982" t="s">
        <v>24</v>
      </c>
      <c r="C982" t="s">
        <v>25</v>
      </c>
      <c r="D982" t="s">
        <v>39</v>
      </c>
      <c r="E982" t="s">
        <v>40</v>
      </c>
      <c r="F982" t="s">
        <v>28</v>
      </c>
      <c r="G982" t="s">
        <v>29</v>
      </c>
      <c r="I982" t="s">
        <v>43</v>
      </c>
      <c r="J982">
        <v>152.15804539999999</v>
      </c>
      <c r="K982">
        <v>15</v>
      </c>
      <c r="L982">
        <v>0.88400000000000001</v>
      </c>
      <c r="M982">
        <v>0</v>
      </c>
      <c r="N982">
        <v>0</v>
      </c>
      <c r="O982">
        <v>0</v>
      </c>
      <c r="P982" t="s">
        <v>962</v>
      </c>
      <c r="Q982" t="s">
        <v>963</v>
      </c>
      <c r="R982" t="s">
        <v>146</v>
      </c>
      <c r="S982" t="s">
        <v>147</v>
      </c>
      <c r="T982" t="s">
        <v>36</v>
      </c>
      <c r="U982" t="s">
        <v>37</v>
      </c>
      <c r="V982">
        <v>27</v>
      </c>
      <c r="W982" t="s">
        <v>38</v>
      </c>
    </row>
    <row r="983" spans="1:23">
      <c r="A983" t="s">
        <v>23</v>
      </c>
      <c r="B983" t="s">
        <v>24</v>
      </c>
      <c r="C983" t="s">
        <v>25</v>
      </c>
      <c r="D983" t="s">
        <v>46</v>
      </c>
      <c r="E983" t="s">
        <v>47</v>
      </c>
      <c r="F983" t="s">
        <v>48</v>
      </c>
      <c r="G983" t="s">
        <v>47</v>
      </c>
      <c r="I983" t="s">
        <v>43</v>
      </c>
      <c r="J983">
        <v>682.99009469999999</v>
      </c>
      <c r="K983">
        <v>126</v>
      </c>
      <c r="L983">
        <v>0.82399999999999995</v>
      </c>
      <c r="M983">
        <v>0</v>
      </c>
      <c r="N983">
        <v>0</v>
      </c>
      <c r="O983">
        <v>0</v>
      </c>
      <c r="P983" t="s">
        <v>962</v>
      </c>
      <c r="Q983" t="s">
        <v>963</v>
      </c>
      <c r="R983" t="s">
        <v>146</v>
      </c>
      <c r="S983" t="s">
        <v>147</v>
      </c>
      <c r="T983" t="s">
        <v>36</v>
      </c>
      <c r="U983" t="s">
        <v>37</v>
      </c>
      <c r="V983">
        <v>27</v>
      </c>
      <c r="W983" t="s">
        <v>38</v>
      </c>
    </row>
    <row r="984" spans="1:23">
      <c r="A984" t="s">
        <v>23</v>
      </c>
      <c r="B984" t="s">
        <v>24</v>
      </c>
      <c r="C984" t="s">
        <v>25</v>
      </c>
      <c r="D984" t="s">
        <v>26</v>
      </c>
      <c r="E984" t="s">
        <v>27</v>
      </c>
      <c r="F984" t="s">
        <v>53</v>
      </c>
      <c r="G984" t="s">
        <v>54</v>
      </c>
      <c r="H984" t="s">
        <v>225</v>
      </c>
      <c r="I984" t="s">
        <v>226</v>
      </c>
      <c r="J984">
        <v>27.383711420000001</v>
      </c>
      <c r="K984">
        <v>1</v>
      </c>
      <c r="L984">
        <v>0.90100000000000002</v>
      </c>
      <c r="M984">
        <v>0</v>
      </c>
      <c r="N984">
        <v>0</v>
      </c>
      <c r="O984">
        <v>0</v>
      </c>
      <c r="P984" t="s">
        <v>964</v>
      </c>
      <c r="Q984" t="s">
        <v>965</v>
      </c>
      <c r="R984" t="s">
        <v>59</v>
      </c>
      <c r="S984" t="s">
        <v>60</v>
      </c>
      <c r="T984" t="s">
        <v>36</v>
      </c>
      <c r="U984" t="s">
        <v>37</v>
      </c>
      <c r="V984">
        <v>27</v>
      </c>
      <c r="W984" t="s">
        <v>38</v>
      </c>
    </row>
    <row r="985" spans="1:23">
      <c r="A985" t="s">
        <v>23</v>
      </c>
      <c r="B985" t="s">
        <v>24</v>
      </c>
      <c r="C985" t="s">
        <v>25</v>
      </c>
      <c r="D985" t="s">
        <v>26</v>
      </c>
      <c r="E985" t="s">
        <v>27</v>
      </c>
      <c r="F985" t="s">
        <v>28</v>
      </c>
      <c r="G985" t="s">
        <v>29</v>
      </c>
      <c r="H985" t="s">
        <v>69</v>
      </c>
      <c r="I985" t="s">
        <v>70</v>
      </c>
      <c r="J985">
        <v>688.08844260000001</v>
      </c>
      <c r="K985">
        <v>1</v>
      </c>
      <c r="L985">
        <v>1</v>
      </c>
      <c r="M985">
        <v>0</v>
      </c>
      <c r="N985">
        <v>0</v>
      </c>
      <c r="O985">
        <v>0</v>
      </c>
      <c r="P985" t="s">
        <v>964</v>
      </c>
      <c r="Q985" t="s">
        <v>965</v>
      </c>
      <c r="R985" t="s">
        <v>59</v>
      </c>
      <c r="S985" t="s">
        <v>60</v>
      </c>
      <c r="T985" t="s">
        <v>36</v>
      </c>
      <c r="U985" t="s">
        <v>37</v>
      </c>
      <c r="V985">
        <v>27</v>
      </c>
      <c r="W985" t="s">
        <v>38</v>
      </c>
    </row>
    <row r="986" spans="1:23">
      <c r="A986" t="s">
        <v>23</v>
      </c>
      <c r="B986" t="s">
        <v>24</v>
      </c>
      <c r="C986" t="s">
        <v>25</v>
      </c>
      <c r="D986" t="s">
        <v>26</v>
      </c>
      <c r="E986" t="s">
        <v>27</v>
      </c>
      <c r="F986" t="s">
        <v>28</v>
      </c>
      <c r="G986" t="s">
        <v>29</v>
      </c>
      <c r="H986" t="s">
        <v>189</v>
      </c>
      <c r="I986" t="s">
        <v>190</v>
      </c>
      <c r="J986">
        <v>258.6788019</v>
      </c>
      <c r="K986">
        <v>2</v>
      </c>
      <c r="L986">
        <v>0.88100000000000001</v>
      </c>
      <c r="M986">
        <v>0</v>
      </c>
      <c r="N986">
        <v>0</v>
      </c>
      <c r="O986">
        <v>0</v>
      </c>
      <c r="P986" t="s">
        <v>964</v>
      </c>
      <c r="Q986" t="s">
        <v>965</v>
      </c>
      <c r="R986" t="s">
        <v>59</v>
      </c>
      <c r="S986" t="s">
        <v>60</v>
      </c>
      <c r="T986" t="s">
        <v>36</v>
      </c>
      <c r="U986" t="s">
        <v>37</v>
      </c>
      <c r="V986">
        <v>27</v>
      </c>
      <c r="W986" t="s">
        <v>38</v>
      </c>
    </row>
    <row r="987" spans="1:23">
      <c r="A987" t="s">
        <v>23</v>
      </c>
      <c r="B987" t="s">
        <v>24</v>
      </c>
      <c r="C987" t="s">
        <v>25</v>
      </c>
      <c r="D987" t="s">
        <v>26</v>
      </c>
      <c r="E987" t="s">
        <v>27</v>
      </c>
      <c r="F987" t="s">
        <v>28</v>
      </c>
      <c r="G987" t="s">
        <v>29</v>
      </c>
      <c r="H987" t="s">
        <v>148</v>
      </c>
      <c r="I987" t="s">
        <v>149</v>
      </c>
      <c r="J987">
        <v>1828.918447</v>
      </c>
      <c r="K987">
        <v>7</v>
      </c>
      <c r="L987">
        <v>0.98199999999999998</v>
      </c>
      <c r="M987">
        <v>0</v>
      </c>
      <c r="N987">
        <v>0</v>
      </c>
      <c r="O987">
        <v>0</v>
      </c>
      <c r="P987" t="s">
        <v>964</v>
      </c>
      <c r="Q987" t="s">
        <v>965</v>
      </c>
      <c r="R987" t="s">
        <v>59</v>
      </c>
      <c r="S987" t="s">
        <v>60</v>
      </c>
      <c r="T987" t="s">
        <v>36</v>
      </c>
      <c r="U987" t="s">
        <v>37</v>
      </c>
      <c r="V987">
        <v>27</v>
      </c>
      <c r="W987" t="s">
        <v>38</v>
      </c>
    </row>
    <row r="988" spans="1:23">
      <c r="A988" t="s">
        <v>23</v>
      </c>
      <c r="B988" t="s">
        <v>24</v>
      </c>
      <c r="C988" t="s">
        <v>25</v>
      </c>
      <c r="D988" t="s">
        <v>26</v>
      </c>
      <c r="E988" t="s">
        <v>27</v>
      </c>
      <c r="F988" t="s">
        <v>28</v>
      </c>
      <c r="G988" t="s">
        <v>29</v>
      </c>
      <c r="H988" t="s">
        <v>369</v>
      </c>
      <c r="I988" t="s">
        <v>370</v>
      </c>
      <c r="J988">
        <v>1311.8424066</v>
      </c>
      <c r="K988">
        <v>5</v>
      </c>
      <c r="L988">
        <v>0.95599999999999996</v>
      </c>
      <c r="M988">
        <v>0</v>
      </c>
      <c r="N988">
        <v>0</v>
      </c>
      <c r="O988">
        <v>0</v>
      </c>
      <c r="P988" t="s">
        <v>964</v>
      </c>
      <c r="Q988" t="s">
        <v>965</v>
      </c>
      <c r="R988" t="s">
        <v>59</v>
      </c>
      <c r="S988" t="s">
        <v>60</v>
      </c>
      <c r="T988" t="s">
        <v>36</v>
      </c>
      <c r="U988" t="s">
        <v>37</v>
      </c>
      <c r="V988">
        <v>27</v>
      </c>
      <c r="W988" t="s">
        <v>38</v>
      </c>
    </row>
    <row r="989" spans="1:23">
      <c r="A989" t="s">
        <v>23</v>
      </c>
      <c r="B989" t="s">
        <v>24</v>
      </c>
      <c r="C989" t="s">
        <v>25</v>
      </c>
      <c r="D989" t="s">
        <v>26</v>
      </c>
      <c r="E989" t="s">
        <v>27</v>
      </c>
      <c r="F989" t="s">
        <v>28</v>
      </c>
      <c r="G989" t="s">
        <v>29</v>
      </c>
      <c r="H989" t="s">
        <v>75</v>
      </c>
      <c r="I989" t="s">
        <v>76</v>
      </c>
      <c r="J989">
        <v>1193.3585667299999</v>
      </c>
      <c r="K989">
        <v>9</v>
      </c>
      <c r="L989">
        <v>0.95599999999999996</v>
      </c>
      <c r="M989">
        <v>0</v>
      </c>
      <c r="N989">
        <v>0</v>
      </c>
      <c r="O989">
        <v>0</v>
      </c>
      <c r="P989" t="s">
        <v>964</v>
      </c>
      <c r="Q989" t="s">
        <v>965</v>
      </c>
      <c r="R989" t="s">
        <v>59</v>
      </c>
      <c r="S989" t="s">
        <v>60</v>
      </c>
      <c r="T989" t="s">
        <v>36</v>
      </c>
      <c r="U989" t="s">
        <v>37</v>
      </c>
      <c r="V989">
        <v>27</v>
      </c>
      <c r="W989" t="s">
        <v>38</v>
      </c>
    </row>
    <row r="990" spans="1:23">
      <c r="A990" t="s">
        <v>23</v>
      </c>
      <c r="B990" t="s">
        <v>24</v>
      </c>
      <c r="C990" t="s">
        <v>25</v>
      </c>
      <c r="D990" t="s">
        <v>26</v>
      </c>
      <c r="E990" t="s">
        <v>27</v>
      </c>
      <c r="F990" t="s">
        <v>28</v>
      </c>
      <c r="G990" t="s">
        <v>29</v>
      </c>
      <c r="H990" t="s">
        <v>110</v>
      </c>
      <c r="I990" t="s">
        <v>111</v>
      </c>
      <c r="J990">
        <v>344.67658779999999</v>
      </c>
      <c r="K990">
        <v>1</v>
      </c>
      <c r="L990">
        <v>0.91900000000000004</v>
      </c>
      <c r="M990">
        <v>0</v>
      </c>
      <c r="N990">
        <v>0</v>
      </c>
      <c r="O990">
        <v>0</v>
      </c>
      <c r="P990" t="s">
        <v>964</v>
      </c>
      <c r="Q990" t="s">
        <v>965</v>
      </c>
      <c r="R990" t="s">
        <v>59</v>
      </c>
      <c r="S990" t="s">
        <v>60</v>
      </c>
      <c r="T990" t="s">
        <v>36</v>
      </c>
      <c r="U990" t="s">
        <v>37</v>
      </c>
      <c r="V990">
        <v>27</v>
      </c>
      <c r="W990" t="s">
        <v>38</v>
      </c>
    </row>
    <row r="991" spans="1:23">
      <c r="A991" t="s">
        <v>23</v>
      </c>
      <c r="B991" t="s">
        <v>24</v>
      </c>
      <c r="C991" t="s">
        <v>25</v>
      </c>
      <c r="D991" t="s">
        <v>39</v>
      </c>
      <c r="E991" t="s">
        <v>40</v>
      </c>
      <c r="F991" t="s">
        <v>53</v>
      </c>
      <c r="G991" t="s">
        <v>54</v>
      </c>
      <c r="I991" t="s">
        <v>43</v>
      </c>
      <c r="J991">
        <v>726.607664</v>
      </c>
      <c r="K991">
        <v>46</v>
      </c>
      <c r="L991">
        <v>0.876</v>
      </c>
      <c r="M991">
        <v>0</v>
      </c>
      <c r="N991">
        <v>0</v>
      </c>
      <c r="O991">
        <v>2</v>
      </c>
      <c r="P991" t="s">
        <v>964</v>
      </c>
      <c r="Q991" t="s">
        <v>965</v>
      </c>
      <c r="R991" t="s">
        <v>59</v>
      </c>
      <c r="S991" t="s">
        <v>60</v>
      </c>
      <c r="T991" t="s">
        <v>36</v>
      </c>
      <c r="U991" t="s">
        <v>37</v>
      </c>
      <c r="V991">
        <v>27</v>
      </c>
      <c r="W991" t="s">
        <v>38</v>
      </c>
    </row>
    <row r="992" spans="1:23">
      <c r="A992" t="s">
        <v>23</v>
      </c>
      <c r="B992" t="s">
        <v>24</v>
      </c>
      <c r="C992" t="s">
        <v>25</v>
      </c>
      <c r="D992" t="s">
        <v>39</v>
      </c>
      <c r="E992" t="s">
        <v>40</v>
      </c>
      <c r="F992" t="s">
        <v>44</v>
      </c>
      <c r="G992" t="s">
        <v>45</v>
      </c>
      <c r="I992" t="s">
        <v>43</v>
      </c>
      <c r="J992">
        <v>0</v>
      </c>
      <c r="K992">
        <v>0</v>
      </c>
      <c r="L992">
        <v>0</v>
      </c>
      <c r="M992">
        <v>0</v>
      </c>
      <c r="N992">
        <v>0</v>
      </c>
      <c r="O992">
        <v>2</v>
      </c>
      <c r="P992" t="s">
        <v>964</v>
      </c>
      <c r="Q992" t="s">
        <v>965</v>
      </c>
      <c r="R992" t="s">
        <v>59</v>
      </c>
      <c r="S992" t="s">
        <v>60</v>
      </c>
      <c r="T992" t="s">
        <v>36</v>
      </c>
      <c r="U992" t="s">
        <v>37</v>
      </c>
      <c r="V992">
        <v>27</v>
      </c>
      <c r="W992" t="s">
        <v>38</v>
      </c>
    </row>
    <row r="993" spans="1:23">
      <c r="A993" t="s">
        <v>23</v>
      </c>
      <c r="B993" t="s">
        <v>24</v>
      </c>
      <c r="C993" t="s">
        <v>25</v>
      </c>
      <c r="D993" t="s">
        <v>39</v>
      </c>
      <c r="E993" t="s">
        <v>40</v>
      </c>
      <c r="F993" t="s">
        <v>28</v>
      </c>
      <c r="G993" t="s">
        <v>29</v>
      </c>
      <c r="I993" t="s">
        <v>43</v>
      </c>
      <c r="J993">
        <v>209.40756920000001</v>
      </c>
      <c r="K993">
        <v>20</v>
      </c>
      <c r="L993">
        <v>0.90500000000000003</v>
      </c>
      <c r="M993">
        <v>0</v>
      </c>
      <c r="N993">
        <v>0</v>
      </c>
      <c r="O993">
        <v>0</v>
      </c>
      <c r="P993" t="s">
        <v>966</v>
      </c>
      <c r="Q993" t="s">
        <v>967</v>
      </c>
      <c r="R993" t="s">
        <v>365</v>
      </c>
      <c r="S993" t="s">
        <v>366</v>
      </c>
      <c r="T993" t="s">
        <v>36</v>
      </c>
      <c r="U993" t="s">
        <v>37</v>
      </c>
      <c r="V993">
        <v>27</v>
      </c>
      <c r="W993" t="s">
        <v>38</v>
      </c>
    </row>
    <row r="994" spans="1:23">
      <c r="A994" t="s">
        <v>23</v>
      </c>
      <c r="B994" t="s">
        <v>24</v>
      </c>
      <c r="C994" t="s">
        <v>25</v>
      </c>
      <c r="D994" t="s">
        <v>39</v>
      </c>
      <c r="E994" t="s">
        <v>40</v>
      </c>
      <c r="F994" t="s">
        <v>53</v>
      </c>
      <c r="G994" t="s">
        <v>54</v>
      </c>
      <c r="I994" t="s">
        <v>43</v>
      </c>
      <c r="J994">
        <v>0</v>
      </c>
      <c r="K994">
        <v>0</v>
      </c>
      <c r="L994">
        <v>0</v>
      </c>
      <c r="M994">
        <v>0</v>
      </c>
      <c r="N994">
        <v>0</v>
      </c>
      <c r="O994">
        <v>1</v>
      </c>
      <c r="P994" t="s">
        <v>968</v>
      </c>
      <c r="Q994" t="s">
        <v>969</v>
      </c>
      <c r="R994" t="s">
        <v>67</v>
      </c>
      <c r="S994" t="s">
        <v>68</v>
      </c>
      <c r="T994" t="s">
        <v>36</v>
      </c>
      <c r="U994" t="s">
        <v>37</v>
      </c>
      <c r="V994">
        <v>27</v>
      </c>
      <c r="W994" t="s">
        <v>38</v>
      </c>
    </row>
    <row r="995" spans="1:23">
      <c r="A995" t="s">
        <v>23</v>
      </c>
      <c r="B995" t="s">
        <v>24</v>
      </c>
      <c r="C995" t="s">
        <v>25</v>
      </c>
      <c r="D995" t="s">
        <v>46</v>
      </c>
      <c r="E995" t="s">
        <v>47</v>
      </c>
      <c r="F995" t="s">
        <v>48</v>
      </c>
      <c r="G995" t="s">
        <v>47</v>
      </c>
      <c r="I995" t="s">
        <v>43</v>
      </c>
      <c r="J995">
        <v>493.75479630000001</v>
      </c>
      <c r="K995">
        <v>90</v>
      </c>
      <c r="L995">
        <v>0.79400000000000004</v>
      </c>
      <c r="M995">
        <v>0</v>
      </c>
      <c r="N995">
        <v>0</v>
      </c>
      <c r="O995">
        <v>0</v>
      </c>
      <c r="P995" t="s">
        <v>970</v>
      </c>
      <c r="Q995" t="s">
        <v>971</v>
      </c>
      <c r="R995" t="s">
        <v>84</v>
      </c>
      <c r="S995" t="s">
        <v>85</v>
      </c>
      <c r="T995" t="s">
        <v>36</v>
      </c>
      <c r="U995" t="s">
        <v>37</v>
      </c>
      <c r="V995">
        <v>27</v>
      </c>
      <c r="W995" t="s">
        <v>38</v>
      </c>
    </row>
    <row r="996" spans="1:23">
      <c r="A996" t="s">
        <v>23</v>
      </c>
      <c r="B996" t="s">
        <v>24</v>
      </c>
      <c r="C996" t="s">
        <v>25</v>
      </c>
      <c r="D996" t="s">
        <v>26</v>
      </c>
      <c r="E996" t="s">
        <v>27</v>
      </c>
      <c r="F996" t="s">
        <v>53</v>
      </c>
      <c r="G996" t="s">
        <v>54</v>
      </c>
      <c r="H996" t="s">
        <v>185</v>
      </c>
      <c r="I996" t="s">
        <v>186</v>
      </c>
      <c r="J996">
        <v>95.128603119999994</v>
      </c>
      <c r="K996">
        <v>1</v>
      </c>
      <c r="L996">
        <v>1</v>
      </c>
      <c r="M996">
        <v>0</v>
      </c>
      <c r="N996">
        <v>0</v>
      </c>
      <c r="O996">
        <v>0</v>
      </c>
      <c r="P996" t="s">
        <v>972</v>
      </c>
      <c r="Q996" t="s">
        <v>973</v>
      </c>
      <c r="R996" t="s">
        <v>84</v>
      </c>
      <c r="S996" t="s">
        <v>85</v>
      </c>
      <c r="T996" t="s">
        <v>36</v>
      </c>
      <c r="U996" t="s">
        <v>37</v>
      </c>
      <c r="V996">
        <v>27</v>
      </c>
      <c r="W996" t="s">
        <v>38</v>
      </c>
    </row>
    <row r="997" spans="1:23">
      <c r="A997" t="s">
        <v>23</v>
      </c>
      <c r="B997" t="s">
        <v>24</v>
      </c>
      <c r="C997" t="s">
        <v>25</v>
      </c>
      <c r="D997" t="s">
        <v>39</v>
      </c>
      <c r="E997" t="s">
        <v>40</v>
      </c>
      <c r="F997" t="s">
        <v>41</v>
      </c>
      <c r="G997" t="s">
        <v>42</v>
      </c>
      <c r="I997" t="s">
        <v>43</v>
      </c>
      <c r="J997">
        <v>96.176276430000001</v>
      </c>
      <c r="K997">
        <v>6</v>
      </c>
      <c r="L997">
        <v>0.91800000000000004</v>
      </c>
      <c r="M997">
        <v>0</v>
      </c>
      <c r="N997">
        <v>0</v>
      </c>
      <c r="O997">
        <v>0</v>
      </c>
      <c r="P997" t="s">
        <v>974</v>
      </c>
      <c r="Q997" t="s">
        <v>975</v>
      </c>
      <c r="R997" t="s">
        <v>67</v>
      </c>
      <c r="S997" t="s">
        <v>68</v>
      </c>
      <c r="T997" t="s">
        <v>36</v>
      </c>
      <c r="U997" t="s">
        <v>37</v>
      </c>
      <c r="V997">
        <v>27</v>
      </c>
      <c r="W997" t="s">
        <v>38</v>
      </c>
    </row>
    <row r="998" spans="1:23">
      <c r="A998" t="s">
        <v>23</v>
      </c>
      <c r="B998" t="s">
        <v>24</v>
      </c>
      <c r="C998" t="s">
        <v>25</v>
      </c>
      <c r="D998" t="s">
        <v>39</v>
      </c>
      <c r="E998" t="s">
        <v>40</v>
      </c>
      <c r="F998" t="s">
        <v>28</v>
      </c>
      <c r="G998" t="s">
        <v>29</v>
      </c>
      <c r="I998" t="s">
        <v>43</v>
      </c>
      <c r="J998">
        <v>208.67155510000001</v>
      </c>
      <c r="K998">
        <v>18</v>
      </c>
      <c r="L998">
        <v>0.91300000000000003</v>
      </c>
      <c r="M998">
        <v>0</v>
      </c>
      <c r="N998">
        <v>0</v>
      </c>
      <c r="O998">
        <v>0</v>
      </c>
      <c r="P998" t="s">
        <v>976</v>
      </c>
      <c r="Q998" t="s">
        <v>977</v>
      </c>
      <c r="R998" t="s">
        <v>114</v>
      </c>
      <c r="S998" t="s">
        <v>115</v>
      </c>
      <c r="T998" t="s">
        <v>36</v>
      </c>
      <c r="U998" t="s">
        <v>37</v>
      </c>
      <c r="V998">
        <v>27</v>
      </c>
      <c r="W998" t="s">
        <v>38</v>
      </c>
    </row>
    <row r="999" spans="1:23">
      <c r="A999" t="s">
        <v>23</v>
      </c>
      <c r="B999" t="s">
        <v>24</v>
      </c>
      <c r="C999" t="s">
        <v>25</v>
      </c>
      <c r="D999" t="s">
        <v>39</v>
      </c>
      <c r="E999" t="s">
        <v>40</v>
      </c>
      <c r="F999" t="s">
        <v>44</v>
      </c>
      <c r="G999" t="s">
        <v>45</v>
      </c>
      <c r="I999" t="s">
        <v>43</v>
      </c>
      <c r="J999">
        <v>0</v>
      </c>
      <c r="K999">
        <v>0</v>
      </c>
      <c r="L999">
        <v>0</v>
      </c>
      <c r="M999">
        <v>0</v>
      </c>
      <c r="N999">
        <v>0</v>
      </c>
      <c r="O999">
        <v>1</v>
      </c>
      <c r="P999" t="s">
        <v>976</v>
      </c>
      <c r="Q999" t="s">
        <v>977</v>
      </c>
      <c r="R999" t="s">
        <v>114</v>
      </c>
      <c r="S999" t="s">
        <v>115</v>
      </c>
      <c r="T999" t="s">
        <v>36</v>
      </c>
      <c r="U999" t="s">
        <v>37</v>
      </c>
      <c r="V999">
        <v>27</v>
      </c>
      <c r="W999" t="s">
        <v>38</v>
      </c>
    </row>
    <row r="1000" spans="1:23">
      <c r="A1000" t="s">
        <v>23</v>
      </c>
      <c r="B1000" t="s">
        <v>24</v>
      </c>
      <c r="C1000" t="s">
        <v>25</v>
      </c>
      <c r="D1000" t="s">
        <v>39</v>
      </c>
      <c r="E1000" t="s">
        <v>40</v>
      </c>
      <c r="F1000" t="s">
        <v>41</v>
      </c>
      <c r="G1000" t="s">
        <v>42</v>
      </c>
      <c r="I1000" t="s">
        <v>43</v>
      </c>
      <c r="J1000">
        <v>88.687386759999995</v>
      </c>
      <c r="K1000">
        <v>6</v>
      </c>
      <c r="L1000">
        <v>0.88400000000000001</v>
      </c>
      <c r="M1000">
        <v>0</v>
      </c>
      <c r="N1000">
        <v>0</v>
      </c>
      <c r="O1000">
        <v>0</v>
      </c>
      <c r="P1000" t="s">
        <v>978</v>
      </c>
      <c r="Q1000" t="s">
        <v>979</v>
      </c>
      <c r="R1000" t="s">
        <v>201</v>
      </c>
      <c r="S1000" t="s">
        <v>202</v>
      </c>
      <c r="T1000" t="s">
        <v>36</v>
      </c>
      <c r="U1000" t="s">
        <v>37</v>
      </c>
      <c r="V1000">
        <v>27</v>
      </c>
      <c r="W1000" t="s">
        <v>38</v>
      </c>
    </row>
    <row r="1001" spans="1:23">
      <c r="A1001" t="s">
        <v>23</v>
      </c>
      <c r="B1001" t="s">
        <v>24</v>
      </c>
      <c r="C1001" t="s">
        <v>25</v>
      </c>
      <c r="D1001" t="s">
        <v>26</v>
      </c>
      <c r="E1001" t="s">
        <v>27</v>
      </c>
      <c r="F1001" t="s">
        <v>53</v>
      </c>
      <c r="G1001" t="s">
        <v>54</v>
      </c>
      <c r="H1001" t="s">
        <v>106</v>
      </c>
      <c r="I1001" t="s">
        <v>107</v>
      </c>
      <c r="J1001">
        <v>208.38933700000001</v>
      </c>
      <c r="K1001">
        <v>1</v>
      </c>
      <c r="L1001">
        <v>0.998</v>
      </c>
      <c r="M1001">
        <v>0</v>
      </c>
      <c r="N1001">
        <v>0</v>
      </c>
      <c r="O1001">
        <v>0</v>
      </c>
      <c r="P1001" t="s">
        <v>980</v>
      </c>
      <c r="Q1001" t="s">
        <v>981</v>
      </c>
      <c r="R1001" t="s">
        <v>100</v>
      </c>
      <c r="S1001" t="s">
        <v>101</v>
      </c>
      <c r="T1001" t="s">
        <v>36</v>
      </c>
      <c r="U1001" t="s">
        <v>37</v>
      </c>
      <c r="V1001">
        <v>27</v>
      </c>
      <c r="W1001" t="s">
        <v>38</v>
      </c>
    </row>
    <row r="1002" spans="1:23">
      <c r="A1002" t="s">
        <v>23</v>
      </c>
      <c r="B1002" t="s">
        <v>24</v>
      </c>
      <c r="C1002" t="s">
        <v>25</v>
      </c>
      <c r="D1002" t="s">
        <v>46</v>
      </c>
      <c r="E1002" t="s">
        <v>47</v>
      </c>
      <c r="F1002" t="s">
        <v>48</v>
      </c>
      <c r="G1002" t="s">
        <v>47</v>
      </c>
      <c r="I1002" t="s">
        <v>43</v>
      </c>
      <c r="J1002">
        <v>1453.11988</v>
      </c>
      <c r="K1002">
        <v>196</v>
      </c>
      <c r="L1002">
        <v>0.80600000000000005</v>
      </c>
      <c r="M1002">
        <v>0</v>
      </c>
      <c r="N1002">
        <v>0</v>
      </c>
      <c r="O1002">
        <v>0</v>
      </c>
      <c r="P1002" t="s">
        <v>980</v>
      </c>
      <c r="Q1002" t="s">
        <v>981</v>
      </c>
      <c r="R1002" t="s">
        <v>100</v>
      </c>
      <c r="S1002" t="s">
        <v>101</v>
      </c>
      <c r="T1002" t="s">
        <v>36</v>
      </c>
      <c r="U1002" t="s">
        <v>37</v>
      </c>
      <c r="V1002">
        <v>27</v>
      </c>
      <c r="W1002" t="s">
        <v>38</v>
      </c>
    </row>
    <row r="1003" spans="1:23">
      <c r="A1003" t="s">
        <v>23</v>
      </c>
      <c r="B1003" t="s">
        <v>24</v>
      </c>
      <c r="C1003" t="s">
        <v>25</v>
      </c>
      <c r="D1003" t="s">
        <v>39</v>
      </c>
      <c r="E1003" t="s">
        <v>40</v>
      </c>
      <c r="F1003" t="s">
        <v>28</v>
      </c>
      <c r="G1003" t="s">
        <v>29</v>
      </c>
      <c r="I1003" t="s">
        <v>43</v>
      </c>
      <c r="J1003">
        <v>0</v>
      </c>
      <c r="K1003">
        <v>0</v>
      </c>
      <c r="L1003">
        <v>0</v>
      </c>
      <c r="M1003">
        <v>0</v>
      </c>
      <c r="N1003">
        <v>0</v>
      </c>
      <c r="O1003">
        <v>1</v>
      </c>
      <c r="P1003" t="s">
        <v>982</v>
      </c>
      <c r="Q1003" t="s">
        <v>983</v>
      </c>
      <c r="R1003" t="s">
        <v>67</v>
      </c>
      <c r="S1003" t="s">
        <v>68</v>
      </c>
      <c r="T1003" t="s">
        <v>36</v>
      </c>
      <c r="U1003" t="s">
        <v>37</v>
      </c>
      <c r="V1003">
        <v>27</v>
      </c>
      <c r="W1003" t="s">
        <v>38</v>
      </c>
    </row>
    <row r="1004" spans="1:23">
      <c r="A1004" t="s">
        <v>23</v>
      </c>
      <c r="B1004" t="s">
        <v>24</v>
      </c>
      <c r="C1004" t="s">
        <v>25</v>
      </c>
      <c r="D1004" t="s">
        <v>26</v>
      </c>
      <c r="E1004" t="s">
        <v>27</v>
      </c>
      <c r="F1004" t="s">
        <v>28</v>
      </c>
      <c r="G1004" t="s">
        <v>29</v>
      </c>
      <c r="H1004" t="s">
        <v>148</v>
      </c>
      <c r="I1004" t="s">
        <v>149</v>
      </c>
      <c r="J1004">
        <v>30.260047780000001</v>
      </c>
      <c r="K1004">
        <v>1</v>
      </c>
      <c r="L1004">
        <v>0.96499999999999997</v>
      </c>
      <c r="M1004">
        <v>0</v>
      </c>
      <c r="N1004">
        <v>0</v>
      </c>
      <c r="O1004">
        <v>0</v>
      </c>
      <c r="P1004" t="s">
        <v>984</v>
      </c>
      <c r="Q1004" t="s">
        <v>985</v>
      </c>
      <c r="R1004" t="s">
        <v>90</v>
      </c>
      <c r="S1004" t="s">
        <v>91</v>
      </c>
      <c r="T1004" t="s">
        <v>36</v>
      </c>
      <c r="U1004" t="s">
        <v>37</v>
      </c>
      <c r="V1004">
        <v>27</v>
      </c>
      <c r="W1004" t="s">
        <v>38</v>
      </c>
    </row>
    <row r="1005" spans="1:23">
      <c r="A1005" t="s">
        <v>23</v>
      </c>
      <c r="B1005" t="s">
        <v>24</v>
      </c>
      <c r="C1005" t="s">
        <v>25</v>
      </c>
      <c r="D1005" t="s">
        <v>39</v>
      </c>
      <c r="E1005" t="s">
        <v>40</v>
      </c>
      <c r="F1005" t="s">
        <v>28</v>
      </c>
      <c r="G1005" t="s">
        <v>29</v>
      </c>
      <c r="I1005" t="s">
        <v>43</v>
      </c>
      <c r="J1005">
        <v>204.07440310000001</v>
      </c>
      <c r="K1005">
        <v>20</v>
      </c>
      <c r="L1005">
        <v>0.75800000000000001</v>
      </c>
      <c r="M1005">
        <v>0</v>
      </c>
      <c r="N1005">
        <v>0</v>
      </c>
      <c r="O1005">
        <v>0</v>
      </c>
      <c r="P1005" t="s">
        <v>984</v>
      </c>
      <c r="Q1005" t="s">
        <v>985</v>
      </c>
      <c r="R1005" t="s">
        <v>90</v>
      </c>
      <c r="S1005" t="s">
        <v>91</v>
      </c>
      <c r="T1005" t="s">
        <v>36</v>
      </c>
      <c r="U1005" t="s">
        <v>37</v>
      </c>
      <c r="V1005">
        <v>27</v>
      </c>
      <c r="W1005" t="s">
        <v>38</v>
      </c>
    </row>
    <row r="1006" spans="1:23">
      <c r="A1006" t="s">
        <v>23</v>
      </c>
      <c r="B1006" t="s">
        <v>24</v>
      </c>
      <c r="C1006" t="s">
        <v>25</v>
      </c>
      <c r="D1006" t="s">
        <v>26</v>
      </c>
      <c r="E1006" t="s">
        <v>27</v>
      </c>
      <c r="F1006" t="s">
        <v>28</v>
      </c>
      <c r="G1006" t="s">
        <v>29</v>
      </c>
      <c r="H1006" t="s">
        <v>152</v>
      </c>
      <c r="I1006" t="s">
        <v>153</v>
      </c>
      <c r="J1006">
        <v>434.44332329999997</v>
      </c>
      <c r="K1006">
        <v>2</v>
      </c>
      <c r="L1006">
        <v>0.92700000000000005</v>
      </c>
      <c r="M1006">
        <v>0</v>
      </c>
      <c r="N1006">
        <v>0</v>
      </c>
      <c r="O1006">
        <v>0</v>
      </c>
      <c r="P1006" t="s">
        <v>986</v>
      </c>
      <c r="Q1006" t="s">
        <v>987</v>
      </c>
      <c r="R1006" t="s">
        <v>100</v>
      </c>
      <c r="S1006" t="s">
        <v>101</v>
      </c>
      <c r="T1006" t="s">
        <v>36</v>
      </c>
      <c r="U1006" t="s">
        <v>37</v>
      </c>
      <c r="V1006">
        <v>27</v>
      </c>
      <c r="W1006" t="s">
        <v>38</v>
      </c>
    </row>
    <row r="1007" spans="1:23">
      <c r="A1007" t="s">
        <v>23</v>
      </c>
      <c r="B1007" t="s">
        <v>24</v>
      </c>
      <c r="C1007" t="s">
        <v>25</v>
      </c>
      <c r="D1007" t="s">
        <v>26</v>
      </c>
      <c r="E1007" t="s">
        <v>27</v>
      </c>
      <c r="F1007" t="s">
        <v>28</v>
      </c>
      <c r="G1007" t="s">
        <v>29</v>
      </c>
      <c r="H1007" t="s">
        <v>285</v>
      </c>
      <c r="I1007" t="s">
        <v>286</v>
      </c>
      <c r="J1007">
        <v>158.39516130000001</v>
      </c>
      <c r="K1007">
        <v>2</v>
      </c>
      <c r="L1007">
        <v>0.999</v>
      </c>
      <c r="M1007">
        <v>0</v>
      </c>
      <c r="N1007">
        <v>0</v>
      </c>
      <c r="O1007">
        <v>0</v>
      </c>
      <c r="P1007" t="s">
        <v>986</v>
      </c>
      <c r="Q1007" t="s">
        <v>987</v>
      </c>
      <c r="R1007" t="s">
        <v>100</v>
      </c>
      <c r="S1007" t="s">
        <v>101</v>
      </c>
      <c r="T1007" t="s">
        <v>36</v>
      </c>
      <c r="U1007" t="s">
        <v>37</v>
      </c>
      <c r="V1007">
        <v>27</v>
      </c>
      <c r="W1007" t="s">
        <v>38</v>
      </c>
    </row>
    <row r="1008" spans="1:23">
      <c r="A1008" t="s">
        <v>23</v>
      </c>
      <c r="B1008" t="s">
        <v>24</v>
      </c>
      <c r="C1008" t="s">
        <v>25</v>
      </c>
      <c r="D1008" t="s">
        <v>26</v>
      </c>
      <c r="E1008" t="s">
        <v>27</v>
      </c>
      <c r="F1008" t="s">
        <v>28</v>
      </c>
      <c r="G1008" t="s">
        <v>29</v>
      </c>
      <c r="H1008" t="s">
        <v>241</v>
      </c>
      <c r="I1008" t="s">
        <v>242</v>
      </c>
      <c r="J1008">
        <v>43.266321210000001</v>
      </c>
      <c r="K1008">
        <v>1</v>
      </c>
      <c r="L1008">
        <v>1</v>
      </c>
      <c r="M1008">
        <v>0</v>
      </c>
      <c r="N1008">
        <v>0</v>
      </c>
      <c r="O1008">
        <v>0</v>
      </c>
      <c r="P1008" t="s">
        <v>986</v>
      </c>
      <c r="Q1008" t="s">
        <v>987</v>
      </c>
      <c r="R1008" t="s">
        <v>100</v>
      </c>
      <c r="S1008" t="s">
        <v>101</v>
      </c>
      <c r="T1008" t="s">
        <v>36</v>
      </c>
      <c r="U1008" t="s">
        <v>37</v>
      </c>
      <c r="V1008">
        <v>27</v>
      </c>
      <c r="W1008" t="s">
        <v>38</v>
      </c>
    </row>
    <row r="1009" spans="1:23">
      <c r="A1009" t="s">
        <v>23</v>
      </c>
      <c r="B1009" t="s">
        <v>24</v>
      </c>
      <c r="C1009" t="s">
        <v>25</v>
      </c>
      <c r="D1009" t="s">
        <v>39</v>
      </c>
      <c r="E1009" t="s">
        <v>40</v>
      </c>
      <c r="F1009" t="s">
        <v>53</v>
      </c>
      <c r="G1009" t="s">
        <v>54</v>
      </c>
      <c r="I1009" t="s">
        <v>43</v>
      </c>
      <c r="J1009">
        <v>0</v>
      </c>
      <c r="K1009">
        <v>0</v>
      </c>
      <c r="L1009">
        <v>0</v>
      </c>
      <c r="M1009">
        <v>0</v>
      </c>
      <c r="N1009">
        <v>0</v>
      </c>
      <c r="O1009">
        <v>1</v>
      </c>
      <c r="P1009" t="s">
        <v>986</v>
      </c>
      <c r="Q1009" t="s">
        <v>987</v>
      </c>
      <c r="R1009" t="s">
        <v>100</v>
      </c>
      <c r="S1009" t="s">
        <v>101</v>
      </c>
      <c r="T1009" t="s">
        <v>36</v>
      </c>
      <c r="U1009" t="s">
        <v>37</v>
      </c>
      <c r="V1009">
        <v>27</v>
      </c>
      <c r="W1009" t="s">
        <v>38</v>
      </c>
    </row>
    <row r="1010" spans="1:23">
      <c r="A1010" t="s">
        <v>23</v>
      </c>
      <c r="B1010" t="s">
        <v>24</v>
      </c>
      <c r="C1010" t="s">
        <v>25</v>
      </c>
      <c r="D1010" t="s">
        <v>26</v>
      </c>
      <c r="E1010" t="s">
        <v>27</v>
      </c>
      <c r="F1010" t="s">
        <v>53</v>
      </c>
      <c r="G1010" t="s">
        <v>54</v>
      </c>
      <c r="H1010" t="s">
        <v>106</v>
      </c>
      <c r="I1010" t="s">
        <v>107</v>
      </c>
      <c r="J1010">
        <v>92.632386100000005</v>
      </c>
      <c r="K1010">
        <v>1</v>
      </c>
      <c r="L1010">
        <v>0.89500000000000002</v>
      </c>
      <c r="M1010">
        <v>0</v>
      </c>
      <c r="N1010">
        <v>0</v>
      </c>
      <c r="O1010">
        <v>0</v>
      </c>
      <c r="P1010" t="s">
        <v>988</v>
      </c>
      <c r="Q1010" t="s">
        <v>989</v>
      </c>
      <c r="R1010" t="s">
        <v>51</v>
      </c>
      <c r="S1010" t="s">
        <v>52</v>
      </c>
      <c r="T1010" t="s">
        <v>36</v>
      </c>
      <c r="U1010" t="s">
        <v>37</v>
      </c>
      <c r="V1010">
        <v>27</v>
      </c>
      <c r="W1010" t="s">
        <v>38</v>
      </c>
    </row>
    <row r="1011" spans="1:23">
      <c r="A1011" t="s">
        <v>23</v>
      </c>
      <c r="B1011" t="s">
        <v>24</v>
      </c>
      <c r="C1011" t="s">
        <v>25</v>
      </c>
      <c r="D1011" t="s">
        <v>39</v>
      </c>
      <c r="E1011" t="s">
        <v>40</v>
      </c>
      <c r="F1011" t="s">
        <v>41</v>
      </c>
      <c r="G1011" t="s">
        <v>42</v>
      </c>
      <c r="I1011" t="s">
        <v>43</v>
      </c>
      <c r="J1011">
        <v>0</v>
      </c>
      <c r="K1011">
        <v>0</v>
      </c>
      <c r="L1011">
        <v>0</v>
      </c>
      <c r="M1011">
        <v>0</v>
      </c>
      <c r="N1011">
        <v>0</v>
      </c>
      <c r="O1011">
        <v>1</v>
      </c>
      <c r="P1011" t="s">
        <v>988</v>
      </c>
      <c r="Q1011" t="s">
        <v>989</v>
      </c>
      <c r="R1011" t="s">
        <v>51</v>
      </c>
      <c r="S1011" t="s">
        <v>52</v>
      </c>
      <c r="T1011" t="s">
        <v>36</v>
      </c>
      <c r="U1011" t="s">
        <v>37</v>
      </c>
      <c r="V1011">
        <v>27</v>
      </c>
      <c r="W1011" t="s">
        <v>38</v>
      </c>
    </row>
    <row r="1012" spans="1:23">
      <c r="A1012" t="s">
        <v>23</v>
      </c>
      <c r="B1012" t="s">
        <v>24</v>
      </c>
      <c r="C1012" t="s">
        <v>25</v>
      </c>
      <c r="D1012" t="s">
        <v>39</v>
      </c>
      <c r="E1012" t="s">
        <v>40</v>
      </c>
      <c r="F1012" t="s">
        <v>53</v>
      </c>
      <c r="G1012" t="s">
        <v>54</v>
      </c>
      <c r="I1012" t="s">
        <v>43</v>
      </c>
      <c r="J1012">
        <v>0</v>
      </c>
      <c r="K1012">
        <v>0</v>
      </c>
      <c r="L1012">
        <v>0</v>
      </c>
      <c r="M1012">
        <v>0</v>
      </c>
      <c r="N1012">
        <v>0</v>
      </c>
      <c r="O1012">
        <v>1</v>
      </c>
      <c r="P1012" t="s">
        <v>988</v>
      </c>
      <c r="Q1012" t="s">
        <v>989</v>
      </c>
      <c r="R1012" t="s">
        <v>51</v>
      </c>
      <c r="S1012" t="s">
        <v>52</v>
      </c>
      <c r="T1012" t="s">
        <v>36</v>
      </c>
      <c r="U1012" t="s">
        <v>37</v>
      </c>
      <c r="V1012">
        <v>27</v>
      </c>
      <c r="W1012" t="s">
        <v>38</v>
      </c>
    </row>
    <row r="1013" spans="1:23">
      <c r="A1013" t="s">
        <v>23</v>
      </c>
      <c r="B1013" t="s">
        <v>24</v>
      </c>
      <c r="C1013" t="s">
        <v>25</v>
      </c>
      <c r="D1013" t="s">
        <v>39</v>
      </c>
      <c r="E1013" t="s">
        <v>40</v>
      </c>
      <c r="F1013" t="s">
        <v>28</v>
      </c>
      <c r="G1013" t="s">
        <v>29</v>
      </c>
      <c r="I1013" t="s">
        <v>43</v>
      </c>
      <c r="J1013">
        <v>0</v>
      </c>
      <c r="K1013">
        <v>0</v>
      </c>
      <c r="L1013">
        <v>0</v>
      </c>
      <c r="M1013">
        <v>0</v>
      </c>
      <c r="N1013">
        <v>0</v>
      </c>
      <c r="O1013">
        <v>1</v>
      </c>
      <c r="P1013" t="s">
        <v>988</v>
      </c>
      <c r="Q1013" t="s">
        <v>989</v>
      </c>
      <c r="R1013" t="s">
        <v>51</v>
      </c>
      <c r="S1013" t="s">
        <v>52</v>
      </c>
      <c r="T1013" t="s">
        <v>36</v>
      </c>
      <c r="U1013" t="s">
        <v>37</v>
      </c>
      <c r="V1013">
        <v>27</v>
      </c>
      <c r="W1013" t="s">
        <v>38</v>
      </c>
    </row>
    <row r="1014" spans="1:23">
      <c r="A1014" t="s">
        <v>23</v>
      </c>
      <c r="B1014" t="s">
        <v>24</v>
      </c>
      <c r="C1014" t="s">
        <v>25</v>
      </c>
      <c r="D1014" t="s">
        <v>39</v>
      </c>
      <c r="E1014" t="s">
        <v>40</v>
      </c>
      <c r="F1014" t="s">
        <v>44</v>
      </c>
      <c r="G1014" t="s">
        <v>45</v>
      </c>
      <c r="I1014" t="s">
        <v>43</v>
      </c>
      <c r="J1014">
        <v>0</v>
      </c>
      <c r="K1014">
        <v>0</v>
      </c>
      <c r="L1014">
        <v>0</v>
      </c>
      <c r="M1014">
        <v>0</v>
      </c>
      <c r="N1014">
        <v>0</v>
      </c>
      <c r="O1014">
        <v>1</v>
      </c>
      <c r="P1014" t="s">
        <v>988</v>
      </c>
      <c r="Q1014" t="s">
        <v>989</v>
      </c>
      <c r="R1014" t="s">
        <v>51</v>
      </c>
      <c r="S1014" t="s">
        <v>52</v>
      </c>
      <c r="T1014" t="s">
        <v>36</v>
      </c>
      <c r="U1014" t="s">
        <v>37</v>
      </c>
      <c r="V1014">
        <v>27</v>
      </c>
      <c r="W1014" t="s">
        <v>38</v>
      </c>
    </row>
    <row r="1015" spans="1:23">
      <c r="A1015" t="s">
        <v>23</v>
      </c>
      <c r="B1015" t="s">
        <v>24</v>
      </c>
      <c r="C1015" t="s">
        <v>25</v>
      </c>
      <c r="D1015" t="s">
        <v>46</v>
      </c>
      <c r="E1015" t="s">
        <v>47</v>
      </c>
      <c r="F1015" t="s">
        <v>48</v>
      </c>
      <c r="G1015" t="s">
        <v>47</v>
      </c>
      <c r="I1015" t="s">
        <v>43</v>
      </c>
      <c r="J1015">
        <v>709.36209310000004</v>
      </c>
      <c r="K1015">
        <v>102</v>
      </c>
      <c r="L1015">
        <v>0.81699999999999995</v>
      </c>
      <c r="M1015">
        <v>0</v>
      </c>
      <c r="N1015">
        <v>0</v>
      </c>
      <c r="O1015">
        <v>0</v>
      </c>
      <c r="P1015" t="s">
        <v>988</v>
      </c>
      <c r="Q1015" t="s">
        <v>989</v>
      </c>
      <c r="R1015" t="s">
        <v>51</v>
      </c>
      <c r="S1015" t="s">
        <v>52</v>
      </c>
      <c r="T1015" t="s">
        <v>36</v>
      </c>
      <c r="U1015" t="s">
        <v>37</v>
      </c>
      <c r="V1015">
        <v>27</v>
      </c>
      <c r="W1015" t="s">
        <v>38</v>
      </c>
    </row>
    <row r="1016" spans="1:23">
      <c r="A1016" t="s">
        <v>23</v>
      </c>
      <c r="B1016" t="s">
        <v>24</v>
      </c>
      <c r="C1016" t="s">
        <v>25</v>
      </c>
      <c r="D1016" t="s">
        <v>39</v>
      </c>
      <c r="E1016" t="s">
        <v>40</v>
      </c>
      <c r="F1016" t="s">
        <v>28</v>
      </c>
      <c r="G1016" t="s">
        <v>29</v>
      </c>
      <c r="I1016" t="s">
        <v>43</v>
      </c>
      <c r="J1016">
        <v>0</v>
      </c>
      <c r="K1016">
        <v>0</v>
      </c>
      <c r="L1016">
        <v>0</v>
      </c>
      <c r="M1016">
        <v>0</v>
      </c>
      <c r="N1016">
        <v>0</v>
      </c>
      <c r="O1016">
        <v>1</v>
      </c>
      <c r="P1016" t="s">
        <v>990</v>
      </c>
      <c r="Q1016" t="s">
        <v>991</v>
      </c>
      <c r="R1016" t="s">
        <v>34</v>
      </c>
      <c r="S1016" t="s">
        <v>35</v>
      </c>
      <c r="T1016" t="s">
        <v>36</v>
      </c>
      <c r="U1016" t="s">
        <v>37</v>
      </c>
      <c r="V1016">
        <v>27</v>
      </c>
      <c r="W1016" t="s">
        <v>38</v>
      </c>
    </row>
    <row r="1017" spans="1:23">
      <c r="A1017" t="s">
        <v>23</v>
      </c>
      <c r="B1017" t="s">
        <v>24</v>
      </c>
      <c r="C1017" t="s">
        <v>25</v>
      </c>
      <c r="D1017" t="s">
        <v>26</v>
      </c>
      <c r="E1017" t="s">
        <v>27</v>
      </c>
      <c r="F1017" t="s">
        <v>28</v>
      </c>
      <c r="G1017" t="s">
        <v>29</v>
      </c>
      <c r="H1017" t="s">
        <v>69</v>
      </c>
      <c r="I1017" t="s">
        <v>70</v>
      </c>
      <c r="J1017">
        <v>38.662999999999997</v>
      </c>
      <c r="K1017">
        <v>2</v>
      </c>
      <c r="L1017">
        <v>1</v>
      </c>
      <c r="M1017">
        <v>0</v>
      </c>
      <c r="N1017">
        <v>0</v>
      </c>
      <c r="O1017">
        <v>0</v>
      </c>
      <c r="P1017" t="s">
        <v>992</v>
      </c>
      <c r="Q1017" t="s">
        <v>993</v>
      </c>
      <c r="R1017" t="s">
        <v>297</v>
      </c>
      <c r="S1017" t="s">
        <v>298</v>
      </c>
      <c r="T1017" t="s">
        <v>36</v>
      </c>
      <c r="U1017" t="s">
        <v>37</v>
      </c>
      <c r="V1017">
        <v>27</v>
      </c>
      <c r="W1017" t="s">
        <v>38</v>
      </c>
    </row>
    <row r="1018" spans="1:23">
      <c r="A1018" t="s">
        <v>23</v>
      </c>
      <c r="B1018" t="s">
        <v>24</v>
      </c>
      <c r="C1018" t="s">
        <v>25</v>
      </c>
      <c r="D1018" t="s">
        <v>26</v>
      </c>
      <c r="E1018" t="s">
        <v>27</v>
      </c>
      <c r="F1018" t="s">
        <v>28</v>
      </c>
      <c r="G1018" t="s">
        <v>29</v>
      </c>
      <c r="H1018" t="s">
        <v>86</v>
      </c>
      <c r="I1018" t="s">
        <v>87</v>
      </c>
      <c r="J1018">
        <v>41.69170544</v>
      </c>
      <c r="K1018">
        <v>2</v>
      </c>
      <c r="L1018">
        <v>0.91</v>
      </c>
      <c r="M1018">
        <v>0</v>
      </c>
      <c r="N1018">
        <v>0</v>
      </c>
      <c r="O1018">
        <v>0</v>
      </c>
      <c r="P1018" t="s">
        <v>992</v>
      </c>
      <c r="Q1018" t="s">
        <v>993</v>
      </c>
      <c r="R1018" t="s">
        <v>297</v>
      </c>
      <c r="S1018" t="s">
        <v>298</v>
      </c>
      <c r="T1018" t="s">
        <v>36</v>
      </c>
      <c r="U1018" t="s">
        <v>37</v>
      </c>
      <c r="V1018">
        <v>27</v>
      </c>
      <c r="W1018" t="s">
        <v>38</v>
      </c>
    </row>
    <row r="1019" spans="1:23">
      <c r="A1019" t="s">
        <v>23</v>
      </c>
      <c r="B1019" t="s">
        <v>24</v>
      </c>
      <c r="C1019" t="s">
        <v>25</v>
      </c>
      <c r="D1019" t="s">
        <v>26</v>
      </c>
      <c r="E1019" t="s">
        <v>27</v>
      </c>
      <c r="F1019" t="s">
        <v>28</v>
      </c>
      <c r="G1019" t="s">
        <v>29</v>
      </c>
      <c r="H1019" t="s">
        <v>195</v>
      </c>
      <c r="I1019" t="s">
        <v>196</v>
      </c>
      <c r="J1019">
        <v>371.16236520000001</v>
      </c>
      <c r="K1019">
        <v>2</v>
      </c>
      <c r="L1019">
        <v>0.92500000000000004</v>
      </c>
      <c r="M1019">
        <v>0</v>
      </c>
      <c r="N1019">
        <v>0</v>
      </c>
      <c r="O1019">
        <v>0</v>
      </c>
      <c r="P1019" t="s">
        <v>992</v>
      </c>
      <c r="Q1019" t="s">
        <v>993</v>
      </c>
      <c r="R1019" t="s">
        <v>297</v>
      </c>
      <c r="S1019" t="s">
        <v>298</v>
      </c>
      <c r="T1019" t="s">
        <v>36</v>
      </c>
      <c r="U1019" t="s">
        <v>37</v>
      </c>
      <c r="V1019">
        <v>27</v>
      </c>
      <c r="W1019" t="s">
        <v>38</v>
      </c>
    </row>
    <row r="1020" spans="1:23">
      <c r="A1020" t="s">
        <v>23</v>
      </c>
      <c r="B1020" t="s">
        <v>24</v>
      </c>
      <c r="C1020" t="s">
        <v>25</v>
      </c>
      <c r="D1020" t="s">
        <v>26</v>
      </c>
      <c r="E1020" t="s">
        <v>27</v>
      </c>
      <c r="F1020" t="s">
        <v>28</v>
      </c>
      <c r="G1020" t="s">
        <v>29</v>
      </c>
      <c r="H1020" t="s">
        <v>30</v>
      </c>
      <c r="I1020" t="s">
        <v>31</v>
      </c>
      <c r="J1020">
        <v>1108.386692</v>
      </c>
      <c r="K1020">
        <v>3</v>
      </c>
      <c r="L1020">
        <v>0.96599999999999997</v>
      </c>
      <c r="M1020">
        <v>0</v>
      </c>
      <c r="N1020">
        <v>0</v>
      </c>
      <c r="O1020">
        <v>0</v>
      </c>
      <c r="P1020" t="s">
        <v>992</v>
      </c>
      <c r="Q1020" t="s">
        <v>993</v>
      </c>
      <c r="R1020" t="s">
        <v>297</v>
      </c>
      <c r="S1020" t="s">
        <v>298</v>
      </c>
      <c r="T1020" t="s">
        <v>36</v>
      </c>
      <c r="U1020" t="s">
        <v>37</v>
      </c>
      <c r="V1020">
        <v>27</v>
      </c>
      <c r="W1020" t="s">
        <v>38</v>
      </c>
    </row>
    <row r="1021" spans="1:23">
      <c r="A1021" t="s">
        <v>23</v>
      </c>
      <c r="B1021" t="s">
        <v>24</v>
      </c>
      <c r="C1021" t="s">
        <v>25</v>
      </c>
      <c r="D1021" t="s">
        <v>39</v>
      </c>
      <c r="E1021" t="s">
        <v>40</v>
      </c>
      <c r="F1021" t="s">
        <v>44</v>
      </c>
      <c r="G1021" t="s">
        <v>45</v>
      </c>
      <c r="I1021" t="s">
        <v>43</v>
      </c>
      <c r="J1021">
        <v>0</v>
      </c>
      <c r="K1021">
        <v>0</v>
      </c>
      <c r="L1021">
        <v>0</v>
      </c>
      <c r="M1021">
        <v>0</v>
      </c>
      <c r="N1021">
        <v>0</v>
      </c>
      <c r="O1021">
        <v>1</v>
      </c>
      <c r="P1021" t="s">
        <v>992</v>
      </c>
      <c r="Q1021" t="s">
        <v>993</v>
      </c>
      <c r="R1021" t="s">
        <v>297</v>
      </c>
      <c r="S1021" t="s">
        <v>298</v>
      </c>
      <c r="T1021" t="s">
        <v>36</v>
      </c>
      <c r="U1021" t="s">
        <v>37</v>
      </c>
      <c r="V1021">
        <v>27</v>
      </c>
      <c r="W1021" t="s">
        <v>38</v>
      </c>
    </row>
    <row r="1022" spans="1:23">
      <c r="A1022" t="s">
        <v>23</v>
      </c>
      <c r="B1022" t="s">
        <v>24</v>
      </c>
      <c r="C1022" t="s">
        <v>25</v>
      </c>
      <c r="D1022" t="s">
        <v>26</v>
      </c>
      <c r="E1022" t="s">
        <v>27</v>
      </c>
      <c r="F1022" t="s">
        <v>28</v>
      </c>
      <c r="G1022" t="s">
        <v>29</v>
      </c>
      <c r="H1022" t="s">
        <v>148</v>
      </c>
      <c r="I1022" t="s">
        <v>149</v>
      </c>
      <c r="J1022">
        <v>11.647</v>
      </c>
      <c r="K1022">
        <v>1</v>
      </c>
      <c r="L1022">
        <v>1</v>
      </c>
      <c r="M1022">
        <v>0</v>
      </c>
      <c r="N1022">
        <v>0</v>
      </c>
      <c r="O1022">
        <v>0</v>
      </c>
      <c r="P1022" t="s">
        <v>994</v>
      </c>
      <c r="Q1022" t="s">
        <v>995</v>
      </c>
      <c r="R1022" t="s">
        <v>100</v>
      </c>
      <c r="S1022" t="s">
        <v>101</v>
      </c>
      <c r="T1022" t="s">
        <v>36</v>
      </c>
      <c r="U1022" t="s">
        <v>37</v>
      </c>
      <c r="V1022">
        <v>27</v>
      </c>
      <c r="W1022" t="s">
        <v>38</v>
      </c>
    </row>
    <row r="1023" spans="1:23">
      <c r="A1023" t="s">
        <v>23</v>
      </c>
      <c r="B1023" t="s">
        <v>24</v>
      </c>
      <c r="C1023" t="s">
        <v>25</v>
      </c>
      <c r="D1023" t="s">
        <v>39</v>
      </c>
      <c r="E1023" t="s">
        <v>40</v>
      </c>
      <c r="F1023" t="s">
        <v>41</v>
      </c>
      <c r="G1023" t="s">
        <v>42</v>
      </c>
      <c r="I1023" t="s">
        <v>43</v>
      </c>
      <c r="J1023">
        <v>60.050248209999999</v>
      </c>
      <c r="K1023">
        <v>5</v>
      </c>
      <c r="L1023">
        <v>0.84199999999999997</v>
      </c>
      <c r="M1023">
        <v>0</v>
      </c>
      <c r="N1023">
        <v>0</v>
      </c>
      <c r="O1023">
        <v>0</v>
      </c>
      <c r="P1023" t="s">
        <v>994</v>
      </c>
      <c r="Q1023" t="s">
        <v>995</v>
      </c>
      <c r="R1023" t="s">
        <v>100</v>
      </c>
      <c r="S1023" t="s">
        <v>101</v>
      </c>
      <c r="T1023" t="s">
        <v>36</v>
      </c>
      <c r="U1023" t="s">
        <v>37</v>
      </c>
      <c r="V1023">
        <v>27</v>
      </c>
      <c r="W1023" t="s">
        <v>38</v>
      </c>
    </row>
    <row r="1024" spans="1:23">
      <c r="A1024" t="s">
        <v>23</v>
      </c>
      <c r="B1024" t="s">
        <v>24</v>
      </c>
      <c r="C1024" t="s">
        <v>25</v>
      </c>
      <c r="D1024" t="s">
        <v>26</v>
      </c>
      <c r="E1024" t="s">
        <v>27</v>
      </c>
      <c r="F1024" t="s">
        <v>53</v>
      </c>
      <c r="G1024" t="s">
        <v>54</v>
      </c>
      <c r="H1024" t="s">
        <v>96</v>
      </c>
      <c r="I1024" t="s">
        <v>97</v>
      </c>
      <c r="J1024">
        <v>2168.8591740000002</v>
      </c>
      <c r="K1024">
        <v>2</v>
      </c>
      <c r="L1024">
        <v>1</v>
      </c>
      <c r="M1024">
        <v>0</v>
      </c>
      <c r="N1024">
        <v>0</v>
      </c>
      <c r="O1024">
        <v>0</v>
      </c>
      <c r="P1024" t="s">
        <v>996</v>
      </c>
      <c r="Q1024" t="s">
        <v>997</v>
      </c>
      <c r="R1024" t="s">
        <v>100</v>
      </c>
      <c r="S1024" t="s">
        <v>101</v>
      </c>
      <c r="T1024" t="s">
        <v>36</v>
      </c>
      <c r="U1024" t="s">
        <v>37</v>
      </c>
      <c r="V1024">
        <v>27</v>
      </c>
      <c r="W1024" t="s">
        <v>38</v>
      </c>
    </row>
    <row r="1025" spans="1:23">
      <c r="A1025" t="s">
        <v>23</v>
      </c>
      <c r="B1025" t="s">
        <v>24</v>
      </c>
      <c r="C1025" t="s">
        <v>25</v>
      </c>
      <c r="D1025" t="s">
        <v>26</v>
      </c>
      <c r="E1025" t="s">
        <v>27</v>
      </c>
      <c r="F1025" t="s">
        <v>53</v>
      </c>
      <c r="G1025" t="s">
        <v>54</v>
      </c>
      <c r="H1025" t="s">
        <v>225</v>
      </c>
      <c r="I1025" t="s">
        <v>226</v>
      </c>
      <c r="J1025">
        <v>223.72883630000001</v>
      </c>
      <c r="K1025">
        <v>1</v>
      </c>
      <c r="L1025">
        <v>0.94599999999999995</v>
      </c>
      <c r="M1025">
        <v>0</v>
      </c>
      <c r="N1025">
        <v>0</v>
      </c>
      <c r="O1025">
        <v>0</v>
      </c>
      <c r="P1025" t="s">
        <v>996</v>
      </c>
      <c r="Q1025" t="s">
        <v>997</v>
      </c>
      <c r="R1025" t="s">
        <v>100</v>
      </c>
      <c r="S1025" t="s">
        <v>101</v>
      </c>
      <c r="T1025" t="s">
        <v>36</v>
      </c>
      <c r="U1025" t="s">
        <v>37</v>
      </c>
      <c r="V1025">
        <v>27</v>
      </c>
      <c r="W1025" t="s">
        <v>38</v>
      </c>
    </row>
    <row r="1026" spans="1:23">
      <c r="A1026" t="s">
        <v>23</v>
      </c>
      <c r="B1026" t="s">
        <v>24</v>
      </c>
      <c r="C1026" t="s">
        <v>25</v>
      </c>
      <c r="D1026" t="s">
        <v>26</v>
      </c>
      <c r="E1026" t="s">
        <v>27</v>
      </c>
      <c r="F1026" t="s">
        <v>53</v>
      </c>
      <c r="G1026" t="s">
        <v>54</v>
      </c>
      <c r="H1026" t="s">
        <v>231</v>
      </c>
      <c r="I1026" t="s">
        <v>232</v>
      </c>
      <c r="J1026">
        <v>51.816469329999997</v>
      </c>
      <c r="K1026">
        <v>1</v>
      </c>
      <c r="L1026">
        <v>0.88300000000000001</v>
      </c>
      <c r="M1026">
        <v>0</v>
      </c>
      <c r="N1026">
        <v>0</v>
      </c>
      <c r="O1026">
        <v>0</v>
      </c>
      <c r="P1026" t="s">
        <v>996</v>
      </c>
      <c r="Q1026" t="s">
        <v>997</v>
      </c>
      <c r="R1026" t="s">
        <v>100</v>
      </c>
      <c r="S1026" t="s">
        <v>101</v>
      </c>
      <c r="T1026" t="s">
        <v>36</v>
      </c>
      <c r="U1026" t="s">
        <v>37</v>
      </c>
      <c r="V1026">
        <v>27</v>
      </c>
      <c r="W1026" t="s">
        <v>38</v>
      </c>
    </row>
    <row r="1027" spans="1:23">
      <c r="A1027" t="s">
        <v>23</v>
      </c>
      <c r="B1027" t="s">
        <v>24</v>
      </c>
      <c r="C1027" t="s">
        <v>25</v>
      </c>
      <c r="D1027" t="s">
        <v>26</v>
      </c>
      <c r="E1027" t="s">
        <v>27</v>
      </c>
      <c r="F1027" t="s">
        <v>28</v>
      </c>
      <c r="G1027" t="s">
        <v>29</v>
      </c>
      <c r="H1027" t="s">
        <v>148</v>
      </c>
      <c r="I1027" t="s">
        <v>149</v>
      </c>
      <c r="J1027">
        <v>1134.6041310000001</v>
      </c>
      <c r="K1027">
        <v>13</v>
      </c>
      <c r="L1027">
        <v>0.93400000000000005</v>
      </c>
      <c r="M1027">
        <v>0</v>
      </c>
      <c r="N1027">
        <v>0</v>
      </c>
      <c r="O1027">
        <v>0</v>
      </c>
      <c r="P1027" t="s">
        <v>996</v>
      </c>
      <c r="Q1027" t="s">
        <v>997</v>
      </c>
      <c r="R1027" t="s">
        <v>100</v>
      </c>
      <c r="S1027" t="s">
        <v>101</v>
      </c>
      <c r="T1027" t="s">
        <v>36</v>
      </c>
      <c r="U1027" t="s">
        <v>37</v>
      </c>
      <c r="V1027">
        <v>27</v>
      </c>
      <c r="W1027" t="s">
        <v>38</v>
      </c>
    </row>
    <row r="1028" spans="1:23">
      <c r="A1028" t="s">
        <v>23</v>
      </c>
      <c r="B1028" t="s">
        <v>24</v>
      </c>
      <c r="C1028" t="s">
        <v>25</v>
      </c>
      <c r="D1028" t="s">
        <v>26</v>
      </c>
      <c r="E1028" t="s">
        <v>27</v>
      </c>
      <c r="F1028" t="s">
        <v>28</v>
      </c>
      <c r="G1028" t="s">
        <v>29</v>
      </c>
      <c r="H1028" t="s">
        <v>152</v>
      </c>
      <c r="I1028" t="s">
        <v>153</v>
      </c>
      <c r="J1028">
        <v>131.4655076</v>
      </c>
      <c r="K1028">
        <v>1</v>
      </c>
      <c r="L1028">
        <v>0.93100000000000005</v>
      </c>
      <c r="M1028">
        <v>0</v>
      </c>
      <c r="N1028">
        <v>0</v>
      </c>
      <c r="O1028">
        <v>0</v>
      </c>
      <c r="P1028" t="s">
        <v>996</v>
      </c>
      <c r="Q1028" t="s">
        <v>997</v>
      </c>
      <c r="R1028" t="s">
        <v>100</v>
      </c>
      <c r="S1028" t="s">
        <v>101</v>
      </c>
      <c r="T1028" t="s">
        <v>36</v>
      </c>
      <c r="U1028" t="s">
        <v>37</v>
      </c>
      <c r="V1028">
        <v>27</v>
      </c>
      <c r="W1028" t="s">
        <v>38</v>
      </c>
    </row>
    <row r="1029" spans="1:23">
      <c r="A1029" t="s">
        <v>23</v>
      </c>
      <c r="B1029" t="s">
        <v>24</v>
      </c>
      <c r="C1029" t="s">
        <v>25</v>
      </c>
      <c r="D1029" t="s">
        <v>26</v>
      </c>
      <c r="E1029" t="s">
        <v>27</v>
      </c>
      <c r="F1029" t="s">
        <v>28</v>
      </c>
      <c r="G1029" t="s">
        <v>29</v>
      </c>
      <c r="H1029" t="s">
        <v>285</v>
      </c>
      <c r="I1029" t="s">
        <v>286</v>
      </c>
      <c r="J1029">
        <v>210.43920439999999</v>
      </c>
      <c r="K1029">
        <v>1</v>
      </c>
      <c r="L1029">
        <v>0.997</v>
      </c>
      <c r="M1029">
        <v>0</v>
      </c>
      <c r="N1029">
        <v>0</v>
      </c>
      <c r="O1029">
        <v>0</v>
      </c>
      <c r="P1029" t="s">
        <v>996</v>
      </c>
      <c r="Q1029" t="s">
        <v>997</v>
      </c>
      <c r="R1029" t="s">
        <v>100</v>
      </c>
      <c r="S1029" t="s">
        <v>101</v>
      </c>
      <c r="T1029" t="s">
        <v>36</v>
      </c>
      <c r="U1029" t="s">
        <v>37</v>
      </c>
      <c r="V1029">
        <v>27</v>
      </c>
      <c r="W1029" t="s">
        <v>38</v>
      </c>
    </row>
    <row r="1030" spans="1:23">
      <c r="A1030" t="s">
        <v>23</v>
      </c>
      <c r="B1030" t="s">
        <v>24</v>
      </c>
      <c r="C1030" t="s">
        <v>25</v>
      </c>
      <c r="D1030" t="s">
        <v>26</v>
      </c>
      <c r="E1030" t="s">
        <v>27</v>
      </c>
      <c r="F1030" t="s">
        <v>28</v>
      </c>
      <c r="G1030" t="s">
        <v>29</v>
      </c>
      <c r="H1030" t="s">
        <v>63</v>
      </c>
      <c r="I1030" t="s">
        <v>64</v>
      </c>
      <c r="J1030">
        <v>205.26134999999999</v>
      </c>
      <c r="K1030">
        <v>2</v>
      </c>
      <c r="L1030">
        <v>0.90900000000000003</v>
      </c>
      <c r="M1030">
        <v>0</v>
      </c>
      <c r="N1030">
        <v>0</v>
      </c>
      <c r="O1030">
        <v>0</v>
      </c>
      <c r="P1030" t="s">
        <v>996</v>
      </c>
      <c r="Q1030" t="s">
        <v>997</v>
      </c>
      <c r="R1030" t="s">
        <v>100</v>
      </c>
      <c r="S1030" t="s">
        <v>101</v>
      </c>
      <c r="T1030" t="s">
        <v>36</v>
      </c>
      <c r="U1030" t="s">
        <v>37</v>
      </c>
      <c r="V1030">
        <v>27</v>
      </c>
      <c r="W1030" t="s">
        <v>38</v>
      </c>
    </row>
    <row r="1031" spans="1:23">
      <c r="A1031" t="s">
        <v>23</v>
      </c>
      <c r="B1031" t="s">
        <v>24</v>
      </c>
      <c r="C1031" t="s">
        <v>25</v>
      </c>
      <c r="D1031" t="s">
        <v>39</v>
      </c>
      <c r="E1031" t="s">
        <v>40</v>
      </c>
      <c r="F1031" t="s">
        <v>28</v>
      </c>
      <c r="G1031" t="s">
        <v>29</v>
      </c>
      <c r="I1031" t="s">
        <v>43</v>
      </c>
      <c r="J1031">
        <v>2145.2256830000001</v>
      </c>
      <c r="K1031">
        <v>158</v>
      </c>
      <c r="L1031">
        <v>0.78</v>
      </c>
      <c r="M1031">
        <v>0</v>
      </c>
      <c r="N1031">
        <v>0</v>
      </c>
      <c r="O1031">
        <v>0</v>
      </c>
      <c r="P1031" t="s">
        <v>996</v>
      </c>
      <c r="Q1031" t="s">
        <v>997</v>
      </c>
      <c r="R1031" t="s">
        <v>100</v>
      </c>
      <c r="S1031" t="s">
        <v>101</v>
      </c>
      <c r="T1031" t="s">
        <v>36</v>
      </c>
      <c r="U1031" t="s">
        <v>37</v>
      </c>
      <c r="V1031">
        <v>27</v>
      </c>
      <c r="W1031" t="s">
        <v>38</v>
      </c>
    </row>
    <row r="1032" spans="1:23">
      <c r="A1032" t="s">
        <v>23</v>
      </c>
      <c r="B1032" t="s">
        <v>24</v>
      </c>
      <c r="C1032" t="s">
        <v>25</v>
      </c>
      <c r="D1032" t="s">
        <v>39</v>
      </c>
      <c r="E1032" t="s">
        <v>40</v>
      </c>
      <c r="F1032" t="s">
        <v>41</v>
      </c>
      <c r="G1032" t="s">
        <v>42</v>
      </c>
      <c r="I1032" t="s">
        <v>43</v>
      </c>
      <c r="J1032">
        <v>0</v>
      </c>
      <c r="K1032">
        <v>0</v>
      </c>
      <c r="L1032">
        <v>0</v>
      </c>
      <c r="M1032">
        <v>0</v>
      </c>
      <c r="N1032">
        <v>0</v>
      </c>
      <c r="O1032">
        <v>1</v>
      </c>
      <c r="P1032" t="s">
        <v>998</v>
      </c>
      <c r="Q1032" t="s">
        <v>999</v>
      </c>
      <c r="R1032" t="s">
        <v>84</v>
      </c>
      <c r="S1032" t="s">
        <v>85</v>
      </c>
      <c r="T1032" t="s">
        <v>36</v>
      </c>
      <c r="U1032" t="s">
        <v>37</v>
      </c>
      <c r="V1032">
        <v>27</v>
      </c>
      <c r="W1032" t="s">
        <v>38</v>
      </c>
    </row>
    <row r="1033" spans="1:23">
      <c r="A1033" t="s">
        <v>23</v>
      </c>
      <c r="B1033" t="s">
        <v>24</v>
      </c>
      <c r="C1033" t="s">
        <v>25</v>
      </c>
      <c r="D1033" t="s">
        <v>39</v>
      </c>
      <c r="E1033" t="s">
        <v>40</v>
      </c>
      <c r="F1033" t="s">
        <v>28</v>
      </c>
      <c r="G1033" t="s">
        <v>29</v>
      </c>
      <c r="I1033" t="s">
        <v>43</v>
      </c>
      <c r="J1033">
        <v>38.498418729999997</v>
      </c>
      <c r="K1033">
        <v>13</v>
      </c>
      <c r="L1033">
        <v>0.77900000000000003</v>
      </c>
      <c r="M1033">
        <v>0</v>
      </c>
      <c r="N1033">
        <v>0</v>
      </c>
      <c r="O1033">
        <v>0</v>
      </c>
      <c r="P1033" t="s">
        <v>998</v>
      </c>
      <c r="Q1033" t="s">
        <v>999</v>
      </c>
      <c r="R1033" t="s">
        <v>84</v>
      </c>
      <c r="S1033" t="s">
        <v>85</v>
      </c>
      <c r="T1033" t="s">
        <v>36</v>
      </c>
      <c r="U1033" t="s">
        <v>37</v>
      </c>
      <c r="V1033">
        <v>27</v>
      </c>
      <c r="W1033" t="s">
        <v>38</v>
      </c>
    </row>
    <row r="1034" spans="1:23">
      <c r="A1034" t="s">
        <v>23</v>
      </c>
      <c r="B1034" t="s">
        <v>24</v>
      </c>
      <c r="C1034" t="s">
        <v>25</v>
      </c>
      <c r="D1034" t="s">
        <v>39</v>
      </c>
      <c r="E1034" t="s">
        <v>40</v>
      </c>
      <c r="F1034" t="s">
        <v>44</v>
      </c>
      <c r="G1034" t="s">
        <v>45</v>
      </c>
      <c r="I1034" t="s">
        <v>43</v>
      </c>
      <c r="J1034">
        <v>0</v>
      </c>
      <c r="K1034">
        <v>0</v>
      </c>
      <c r="L1034">
        <v>0</v>
      </c>
      <c r="M1034">
        <v>0</v>
      </c>
      <c r="N1034">
        <v>0</v>
      </c>
      <c r="O1034">
        <v>1</v>
      </c>
      <c r="P1034" t="s">
        <v>998</v>
      </c>
      <c r="Q1034" t="s">
        <v>999</v>
      </c>
      <c r="R1034" t="s">
        <v>84</v>
      </c>
      <c r="S1034" t="s">
        <v>85</v>
      </c>
      <c r="T1034" t="s">
        <v>36</v>
      </c>
      <c r="U1034" t="s">
        <v>37</v>
      </c>
      <c r="V1034">
        <v>27</v>
      </c>
      <c r="W1034" t="s">
        <v>38</v>
      </c>
    </row>
    <row r="1035" spans="1:23">
      <c r="A1035" t="s">
        <v>23</v>
      </c>
      <c r="B1035" t="s">
        <v>24</v>
      </c>
      <c r="C1035" t="s">
        <v>25</v>
      </c>
      <c r="D1035" t="s">
        <v>39</v>
      </c>
      <c r="E1035" t="s">
        <v>40</v>
      </c>
      <c r="F1035" t="s">
        <v>28</v>
      </c>
      <c r="G1035" t="s">
        <v>29</v>
      </c>
      <c r="I1035" t="s">
        <v>43</v>
      </c>
      <c r="J1035">
        <v>36.255937500000002</v>
      </c>
      <c r="K1035">
        <v>11</v>
      </c>
      <c r="L1035">
        <v>0.88600000000000001</v>
      </c>
      <c r="M1035">
        <v>0</v>
      </c>
      <c r="N1035">
        <v>0</v>
      </c>
      <c r="O1035">
        <v>0</v>
      </c>
      <c r="P1035" t="s">
        <v>1000</v>
      </c>
      <c r="Q1035" t="s">
        <v>1001</v>
      </c>
      <c r="R1035" t="s">
        <v>94</v>
      </c>
      <c r="S1035" t="s">
        <v>95</v>
      </c>
      <c r="T1035" t="s">
        <v>36</v>
      </c>
      <c r="U1035" t="s">
        <v>37</v>
      </c>
      <c r="V1035">
        <v>27</v>
      </c>
      <c r="W1035" t="s">
        <v>38</v>
      </c>
    </row>
    <row r="1036" spans="1:23">
      <c r="A1036" t="s">
        <v>23</v>
      </c>
      <c r="B1036" t="s">
        <v>24</v>
      </c>
      <c r="C1036" t="s">
        <v>25</v>
      </c>
      <c r="D1036" t="s">
        <v>46</v>
      </c>
      <c r="E1036" t="s">
        <v>47</v>
      </c>
      <c r="F1036" t="s">
        <v>48</v>
      </c>
      <c r="G1036" t="s">
        <v>47</v>
      </c>
      <c r="I1036" t="s">
        <v>43</v>
      </c>
      <c r="J1036">
        <v>1128.81332</v>
      </c>
      <c r="K1036">
        <v>149</v>
      </c>
      <c r="L1036">
        <v>0.83</v>
      </c>
      <c r="M1036">
        <v>0</v>
      </c>
      <c r="N1036">
        <v>0</v>
      </c>
      <c r="O1036">
        <v>0</v>
      </c>
      <c r="P1036" t="s">
        <v>1000</v>
      </c>
      <c r="Q1036" t="s">
        <v>1001</v>
      </c>
      <c r="R1036" t="s">
        <v>94</v>
      </c>
      <c r="S1036" t="s">
        <v>95</v>
      </c>
      <c r="T1036" t="s">
        <v>36</v>
      </c>
      <c r="U1036" t="s">
        <v>37</v>
      </c>
      <c r="V1036">
        <v>27</v>
      </c>
      <c r="W1036" t="s">
        <v>38</v>
      </c>
    </row>
    <row r="1037" spans="1:23">
      <c r="A1037" t="s">
        <v>23</v>
      </c>
      <c r="B1037" t="s">
        <v>24</v>
      </c>
      <c r="C1037" t="s">
        <v>25</v>
      </c>
      <c r="D1037" t="s">
        <v>26</v>
      </c>
      <c r="E1037" t="s">
        <v>27</v>
      </c>
      <c r="F1037" t="s">
        <v>28</v>
      </c>
      <c r="G1037" t="s">
        <v>29</v>
      </c>
      <c r="H1037" t="s">
        <v>69</v>
      </c>
      <c r="I1037" t="s">
        <v>70</v>
      </c>
      <c r="J1037">
        <v>13.433</v>
      </c>
      <c r="K1037">
        <v>1</v>
      </c>
      <c r="L1037">
        <v>1</v>
      </c>
      <c r="M1037">
        <v>0</v>
      </c>
      <c r="N1037">
        <v>0</v>
      </c>
      <c r="O1037">
        <v>0</v>
      </c>
      <c r="P1037" t="s">
        <v>1002</v>
      </c>
      <c r="Q1037" t="s">
        <v>1003</v>
      </c>
      <c r="R1037" t="s">
        <v>67</v>
      </c>
      <c r="S1037" t="s">
        <v>68</v>
      </c>
      <c r="T1037" t="s">
        <v>36</v>
      </c>
      <c r="U1037" t="s">
        <v>37</v>
      </c>
      <c r="V1037">
        <v>27</v>
      </c>
      <c r="W1037" t="s">
        <v>38</v>
      </c>
    </row>
    <row r="1038" spans="1:23">
      <c r="A1038" t="s">
        <v>23</v>
      </c>
      <c r="B1038" t="s">
        <v>24</v>
      </c>
      <c r="C1038" t="s">
        <v>25</v>
      </c>
      <c r="D1038" t="s">
        <v>26</v>
      </c>
      <c r="E1038" t="s">
        <v>27</v>
      </c>
      <c r="F1038" t="s">
        <v>28</v>
      </c>
      <c r="G1038" t="s">
        <v>29</v>
      </c>
      <c r="H1038" t="s">
        <v>189</v>
      </c>
      <c r="I1038" t="s">
        <v>190</v>
      </c>
      <c r="J1038">
        <v>27.094690809999999</v>
      </c>
      <c r="K1038">
        <v>1</v>
      </c>
      <c r="L1038">
        <v>0.88600000000000001</v>
      </c>
      <c r="M1038">
        <v>0</v>
      </c>
      <c r="N1038">
        <v>0</v>
      </c>
      <c r="O1038">
        <v>0</v>
      </c>
      <c r="P1038" t="s">
        <v>1004</v>
      </c>
      <c r="Q1038" t="s">
        <v>1005</v>
      </c>
      <c r="R1038" t="s">
        <v>120</v>
      </c>
      <c r="S1038" t="s">
        <v>121</v>
      </c>
      <c r="T1038" t="s">
        <v>36</v>
      </c>
      <c r="U1038" t="s">
        <v>37</v>
      </c>
      <c r="V1038">
        <v>27</v>
      </c>
      <c r="W1038" t="s">
        <v>38</v>
      </c>
    </row>
    <row r="1039" spans="1:23">
      <c r="A1039" t="s">
        <v>23</v>
      </c>
      <c r="B1039" t="s">
        <v>24</v>
      </c>
      <c r="C1039" t="s">
        <v>25</v>
      </c>
      <c r="D1039" t="s">
        <v>26</v>
      </c>
      <c r="E1039" t="s">
        <v>27</v>
      </c>
      <c r="F1039" t="s">
        <v>28</v>
      </c>
      <c r="G1039" t="s">
        <v>29</v>
      </c>
      <c r="H1039" t="s">
        <v>138</v>
      </c>
      <c r="I1039" t="s">
        <v>139</v>
      </c>
      <c r="J1039">
        <v>133.24910610000001</v>
      </c>
      <c r="K1039">
        <v>1</v>
      </c>
      <c r="L1039">
        <v>0.90700000000000003</v>
      </c>
      <c r="M1039">
        <v>0</v>
      </c>
      <c r="N1039">
        <v>0</v>
      </c>
      <c r="O1039">
        <v>0</v>
      </c>
      <c r="P1039" t="s">
        <v>1004</v>
      </c>
      <c r="Q1039" t="s">
        <v>1005</v>
      </c>
      <c r="R1039" t="s">
        <v>120</v>
      </c>
      <c r="S1039" t="s">
        <v>121</v>
      </c>
      <c r="T1039" t="s">
        <v>36</v>
      </c>
      <c r="U1039" t="s">
        <v>37</v>
      </c>
      <c r="V1039">
        <v>27</v>
      </c>
      <c r="W1039" t="s">
        <v>38</v>
      </c>
    </row>
    <row r="1040" spans="1:23">
      <c r="A1040" t="s">
        <v>23</v>
      </c>
      <c r="B1040" t="s">
        <v>24</v>
      </c>
      <c r="C1040" t="s">
        <v>25</v>
      </c>
      <c r="D1040" t="s">
        <v>26</v>
      </c>
      <c r="E1040" t="s">
        <v>27</v>
      </c>
      <c r="F1040" t="s">
        <v>28</v>
      </c>
      <c r="G1040" t="s">
        <v>29</v>
      </c>
      <c r="H1040" t="s">
        <v>30</v>
      </c>
      <c r="I1040" t="s">
        <v>31</v>
      </c>
      <c r="J1040">
        <v>438.50532800000002</v>
      </c>
      <c r="K1040">
        <v>2</v>
      </c>
      <c r="L1040">
        <v>0.995</v>
      </c>
      <c r="M1040">
        <v>0</v>
      </c>
      <c r="N1040">
        <v>0</v>
      </c>
      <c r="O1040">
        <v>0</v>
      </c>
      <c r="P1040" t="s">
        <v>1004</v>
      </c>
      <c r="Q1040" t="s">
        <v>1005</v>
      </c>
      <c r="R1040" t="s">
        <v>120</v>
      </c>
      <c r="S1040" t="s">
        <v>121</v>
      </c>
      <c r="T1040" t="s">
        <v>36</v>
      </c>
      <c r="U1040" t="s">
        <v>37</v>
      </c>
      <c r="V1040">
        <v>27</v>
      </c>
      <c r="W1040" t="s">
        <v>38</v>
      </c>
    </row>
    <row r="1041" spans="1:23">
      <c r="A1041" t="s">
        <v>23</v>
      </c>
      <c r="B1041" t="s">
        <v>24</v>
      </c>
      <c r="C1041" t="s">
        <v>25</v>
      </c>
      <c r="D1041" t="s">
        <v>39</v>
      </c>
      <c r="E1041" t="s">
        <v>40</v>
      </c>
      <c r="F1041" t="s">
        <v>41</v>
      </c>
      <c r="G1041" t="s">
        <v>42</v>
      </c>
      <c r="I1041" t="s">
        <v>43</v>
      </c>
      <c r="J1041">
        <v>53.36139867</v>
      </c>
      <c r="K1041">
        <v>3</v>
      </c>
      <c r="L1041">
        <v>0.83499999999999996</v>
      </c>
      <c r="M1041">
        <v>0</v>
      </c>
      <c r="N1041">
        <v>0</v>
      </c>
      <c r="O1041">
        <v>0</v>
      </c>
      <c r="P1041" t="s">
        <v>1004</v>
      </c>
      <c r="Q1041" t="s">
        <v>1005</v>
      </c>
      <c r="R1041" t="s">
        <v>120</v>
      </c>
      <c r="S1041" t="s">
        <v>121</v>
      </c>
      <c r="T1041" t="s">
        <v>36</v>
      </c>
      <c r="U1041" t="s">
        <v>37</v>
      </c>
      <c r="V1041">
        <v>27</v>
      </c>
      <c r="W1041" t="s">
        <v>38</v>
      </c>
    </row>
    <row r="1042" spans="1:23">
      <c r="A1042" t="s">
        <v>23</v>
      </c>
      <c r="B1042" t="s">
        <v>24</v>
      </c>
      <c r="C1042" t="s">
        <v>25</v>
      </c>
      <c r="D1042" t="s">
        <v>39</v>
      </c>
      <c r="E1042" t="s">
        <v>40</v>
      </c>
      <c r="F1042" t="s">
        <v>44</v>
      </c>
      <c r="G1042" t="s">
        <v>45</v>
      </c>
      <c r="I1042" t="s">
        <v>43</v>
      </c>
      <c r="J1042">
        <v>290.0840728</v>
      </c>
      <c r="K1042">
        <v>20</v>
      </c>
      <c r="L1042">
        <v>0.86199999999999999</v>
      </c>
      <c r="M1042">
        <v>0</v>
      </c>
      <c r="N1042">
        <v>0</v>
      </c>
      <c r="O1042">
        <v>0</v>
      </c>
      <c r="P1042" t="s">
        <v>1004</v>
      </c>
      <c r="Q1042" t="s">
        <v>1005</v>
      </c>
      <c r="R1042" t="s">
        <v>120</v>
      </c>
      <c r="S1042" t="s">
        <v>121</v>
      </c>
      <c r="T1042" t="s">
        <v>36</v>
      </c>
      <c r="U1042" t="s">
        <v>37</v>
      </c>
      <c r="V1042">
        <v>27</v>
      </c>
      <c r="W1042" t="s">
        <v>38</v>
      </c>
    </row>
    <row r="1043" spans="1:23">
      <c r="A1043" t="s">
        <v>23</v>
      </c>
      <c r="B1043" t="s">
        <v>24</v>
      </c>
      <c r="C1043" t="s">
        <v>25</v>
      </c>
      <c r="D1043" t="s">
        <v>46</v>
      </c>
      <c r="E1043" t="s">
        <v>47</v>
      </c>
      <c r="F1043" t="s">
        <v>48</v>
      </c>
      <c r="G1043" t="s">
        <v>47</v>
      </c>
      <c r="I1043" t="s">
        <v>43</v>
      </c>
      <c r="J1043">
        <v>4516.8724540000003</v>
      </c>
      <c r="K1043">
        <v>906</v>
      </c>
      <c r="L1043">
        <v>0.81200000000000006</v>
      </c>
      <c r="M1043">
        <v>0.50752023899999998</v>
      </c>
      <c r="N1043">
        <v>5.4400000000000004E-3</v>
      </c>
      <c r="O1043">
        <v>0</v>
      </c>
      <c r="P1043" t="s">
        <v>1004</v>
      </c>
      <c r="Q1043" t="s">
        <v>1005</v>
      </c>
      <c r="R1043" t="s">
        <v>120</v>
      </c>
      <c r="S1043" t="s">
        <v>121</v>
      </c>
      <c r="T1043" t="s">
        <v>36</v>
      </c>
      <c r="U1043" t="s">
        <v>37</v>
      </c>
      <c r="V1043">
        <v>27</v>
      </c>
      <c r="W1043" t="s">
        <v>38</v>
      </c>
    </row>
    <row r="1044" spans="1:23">
      <c r="A1044" t="s">
        <v>23</v>
      </c>
      <c r="B1044" t="s">
        <v>24</v>
      </c>
      <c r="C1044" t="s">
        <v>25</v>
      </c>
      <c r="D1044" t="s">
        <v>39</v>
      </c>
      <c r="E1044" t="s">
        <v>40</v>
      </c>
      <c r="F1044" t="s">
        <v>41</v>
      </c>
      <c r="G1044" t="s">
        <v>42</v>
      </c>
      <c r="I1044" t="s">
        <v>43</v>
      </c>
      <c r="J1044">
        <v>0</v>
      </c>
      <c r="K1044">
        <v>0</v>
      </c>
      <c r="L1044">
        <v>0</v>
      </c>
      <c r="M1044">
        <v>0</v>
      </c>
      <c r="N1044">
        <v>0</v>
      </c>
      <c r="O1044">
        <v>1</v>
      </c>
      <c r="P1044" t="s">
        <v>1006</v>
      </c>
      <c r="Q1044" t="s">
        <v>1007</v>
      </c>
      <c r="R1044" t="s">
        <v>84</v>
      </c>
      <c r="S1044" t="s">
        <v>85</v>
      </c>
      <c r="T1044" t="s">
        <v>36</v>
      </c>
      <c r="U1044" t="s">
        <v>37</v>
      </c>
      <c r="V1044">
        <v>27</v>
      </c>
      <c r="W1044" t="s">
        <v>38</v>
      </c>
    </row>
    <row r="1045" spans="1:23">
      <c r="A1045" t="s">
        <v>23</v>
      </c>
      <c r="B1045" t="s">
        <v>24</v>
      </c>
      <c r="C1045" t="s">
        <v>25</v>
      </c>
      <c r="D1045" t="s">
        <v>39</v>
      </c>
      <c r="E1045" t="s">
        <v>40</v>
      </c>
      <c r="F1045" t="s">
        <v>28</v>
      </c>
      <c r="G1045" t="s">
        <v>29</v>
      </c>
      <c r="I1045" t="s">
        <v>43</v>
      </c>
      <c r="J1045">
        <v>54.672495570000002</v>
      </c>
      <c r="K1045">
        <v>13</v>
      </c>
      <c r="L1045">
        <v>0.90400000000000003</v>
      </c>
      <c r="M1045">
        <v>0</v>
      </c>
      <c r="N1045">
        <v>0</v>
      </c>
      <c r="O1045">
        <v>0</v>
      </c>
      <c r="P1045" t="s">
        <v>1006</v>
      </c>
      <c r="Q1045" t="s">
        <v>1007</v>
      </c>
      <c r="R1045" t="s">
        <v>84</v>
      </c>
      <c r="S1045" t="s">
        <v>85</v>
      </c>
      <c r="T1045" t="s">
        <v>36</v>
      </c>
      <c r="U1045" t="s">
        <v>37</v>
      </c>
      <c r="V1045">
        <v>27</v>
      </c>
      <c r="W1045" t="s">
        <v>38</v>
      </c>
    </row>
    <row r="1046" spans="1:23">
      <c r="A1046" t="s">
        <v>23</v>
      </c>
      <c r="B1046" t="s">
        <v>24</v>
      </c>
      <c r="C1046" t="s">
        <v>25</v>
      </c>
      <c r="D1046" t="s">
        <v>39</v>
      </c>
      <c r="E1046" t="s">
        <v>40</v>
      </c>
      <c r="F1046" t="s">
        <v>41</v>
      </c>
      <c r="G1046" t="s">
        <v>42</v>
      </c>
      <c r="I1046" t="s">
        <v>43</v>
      </c>
      <c r="J1046">
        <v>0</v>
      </c>
      <c r="K1046">
        <v>0</v>
      </c>
      <c r="L1046">
        <v>0</v>
      </c>
      <c r="M1046">
        <v>0</v>
      </c>
      <c r="N1046">
        <v>0</v>
      </c>
      <c r="O1046">
        <v>1</v>
      </c>
      <c r="P1046" t="s">
        <v>1008</v>
      </c>
      <c r="Q1046" t="s">
        <v>1009</v>
      </c>
      <c r="R1046" t="s">
        <v>67</v>
      </c>
      <c r="S1046" t="s">
        <v>68</v>
      </c>
      <c r="T1046" t="s">
        <v>36</v>
      </c>
      <c r="U1046" t="s">
        <v>37</v>
      </c>
      <c r="V1046">
        <v>27</v>
      </c>
      <c r="W1046" t="s">
        <v>38</v>
      </c>
    </row>
    <row r="1047" spans="1:23">
      <c r="A1047" t="s">
        <v>23</v>
      </c>
      <c r="B1047" t="s">
        <v>24</v>
      </c>
      <c r="C1047" t="s">
        <v>25</v>
      </c>
      <c r="D1047" t="s">
        <v>39</v>
      </c>
      <c r="E1047" t="s">
        <v>40</v>
      </c>
      <c r="F1047" t="s">
        <v>53</v>
      </c>
      <c r="G1047" t="s">
        <v>54</v>
      </c>
      <c r="I1047" t="s">
        <v>43</v>
      </c>
      <c r="J1047">
        <v>0</v>
      </c>
      <c r="K1047">
        <v>0</v>
      </c>
      <c r="L1047">
        <v>0</v>
      </c>
      <c r="M1047">
        <v>0</v>
      </c>
      <c r="N1047">
        <v>0</v>
      </c>
      <c r="O1047">
        <v>1</v>
      </c>
      <c r="P1047" t="s">
        <v>1010</v>
      </c>
      <c r="Q1047" t="s">
        <v>1011</v>
      </c>
      <c r="R1047" t="s">
        <v>67</v>
      </c>
      <c r="S1047" t="s">
        <v>68</v>
      </c>
      <c r="T1047" t="s">
        <v>36</v>
      </c>
      <c r="U1047" t="s">
        <v>37</v>
      </c>
      <c r="V1047">
        <v>27</v>
      </c>
      <c r="W1047" t="s">
        <v>38</v>
      </c>
    </row>
    <row r="1048" spans="1:23">
      <c r="A1048" t="s">
        <v>23</v>
      </c>
      <c r="B1048" t="s">
        <v>24</v>
      </c>
      <c r="C1048" t="s">
        <v>25</v>
      </c>
      <c r="D1048" t="s">
        <v>39</v>
      </c>
      <c r="E1048" t="s">
        <v>40</v>
      </c>
      <c r="F1048" t="s">
        <v>41</v>
      </c>
      <c r="G1048" t="s">
        <v>42</v>
      </c>
      <c r="I1048" t="s">
        <v>43</v>
      </c>
      <c r="J1048">
        <v>0</v>
      </c>
      <c r="K1048">
        <v>0</v>
      </c>
      <c r="L1048">
        <v>0</v>
      </c>
      <c r="M1048">
        <v>0</v>
      </c>
      <c r="N1048">
        <v>0</v>
      </c>
      <c r="O1048">
        <v>1</v>
      </c>
      <c r="P1048" t="s">
        <v>1012</v>
      </c>
      <c r="Q1048" t="s">
        <v>1013</v>
      </c>
      <c r="R1048" t="s">
        <v>100</v>
      </c>
      <c r="S1048" t="s">
        <v>101</v>
      </c>
      <c r="T1048" t="s">
        <v>36</v>
      </c>
      <c r="U1048" t="s">
        <v>37</v>
      </c>
      <c r="V1048">
        <v>27</v>
      </c>
      <c r="W1048" t="s">
        <v>38</v>
      </c>
    </row>
    <row r="1049" spans="1:23">
      <c r="A1049" t="s">
        <v>23</v>
      </c>
      <c r="B1049" t="s">
        <v>24</v>
      </c>
      <c r="C1049" t="s">
        <v>25</v>
      </c>
      <c r="D1049" t="s">
        <v>46</v>
      </c>
      <c r="E1049" t="s">
        <v>47</v>
      </c>
      <c r="F1049" t="s">
        <v>48</v>
      </c>
      <c r="G1049" t="s">
        <v>47</v>
      </c>
      <c r="I1049" t="s">
        <v>43</v>
      </c>
      <c r="J1049">
        <v>586.15538890000005</v>
      </c>
      <c r="K1049">
        <v>132</v>
      </c>
      <c r="L1049">
        <v>0.82199999999999995</v>
      </c>
      <c r="M1049">
        <v>0</v>
      </c>
      <c r="N1049">
        <v>0</v>
      </c>
      <c r="O1049">
        <v>0</v>
      </c>
      <c r="P1049" t="s">
        <v>1012</v>
      </c>
      <c r="Q1049" t="s">
        <v>1013</v>
      </c>
      <c r="R1049" t="s">
        <v>100</v>
      </c>
      <c r="S1049" t="s">
        <v>101</v>
      </c>
      <c r="T1049" t="s">
        <v>36</v>
      </c>
      <c r="U1049" t="s">
        <v>37</v>
      </c>
      <c r="V1049">
        <v>27</v>
      </c>
      <c r="W1049" t="s">
        <v>38</v>
      </c>
    </row>
    <row r="1050" spans="1:23">
      <c r="A1050" t="s">
        <v>23</v>
      </c>
      <c r="B1050" t="s">
        <v>24</v>
      </c>
      <c r="C1050" t="s">
        <v>25</v>
      </c>
      <c r="D1050" t="s">
        <v>39</v>
      </c>
      <c r="E1050" t="s">
        <v>40</v>
      </c>
      <c r="F1050" t="s">
        <v>53</v>
      </c>
      <c r="G1050" t="s">
        <v>54</v>
      </c>
      <c r="I1050" t="s">
        <v>43</v>
      </c>
      <c r="J1050">
        <v>0</v>
      </c>
      <c r="K1050">
        <v>0</v>
      </c>
      <c r="L1050">
        <v>0</v>
      </c>
      <c r="M1050">
        <v>0</v>
      </c>
      <c r="N1050">
        <v>0</v>
      </c>
      <c r="O1050">
        <v>1</v>
      </c>
      <c r="P1050" t="s">
        <v>1014</v>
      </c>
      <c r="Q1050" t="s">
        <v>1015</v>
      </c>
      <c r="R1050" t="s">
        <v>365</v>
      </c>
      <c r="S1050" t="s">
        <v>366</v>
      </c>
      <c r="T1050" t="s">
        <v>36</v>
      </c>
      <c r="U1050" t="s">
        <v>37</v>
      </c>
      <c r="V1050">
        <v>27</v>
      </c>
      <c r="W1050" t="s">
        <v>38</v>
      </c>
    </row>
    <row r="1051" spans="1:23">
      <c r="A1051" t="s">
        <v>23</v>
      </c>
      <c r="B1051" t="s">
        <v>24</v>
      </c>
      <c r="C1051" t="s">
        <v>25</v>
      </c>
      <c r="D1051" t="s">
        <v>26</v>
      </c>
      <c r="E1051" t="s">
        <v>27</v>
      </c>
      <c r="F1051" t="s">
        <v>53</v>
      </c>
      <c r="G1051" t="s">
        <v>54</v>
      </c>
      <c r="H1051" t="s">
        <v>96</v>
      </c>
      <c r="I1051" t="s">
        <v>97</v>
      </c>
      <c r="J1051">
        <v>3842.7764999999999</v>
      </c>
      <c r="K1051">
        <v>1</v>
      </c>
      <c r="L1051">
        <v>1</v>
      </c>
      <c r="M1051">
        <v>0</v>
      </c>
      <c r="N1051">
        <v>0</v>
      </c>
      <c r="O1051">
        <v>0</v>
      </c>
      <c r="P1051" t="s">
        <v>1016</v>
      </c>
      <c r="Q1051" t="s">
        <v>1017</v>
      </c>
      <c r="R1051" t="s">
        <v>100</v>
      </c>
      <c r="S1051" t="s">
        <v>101</v>
      </c>
      <c r="T1051" t="s">
        <v>36</v>
      </c>
      <c r="U1051" t="s">
        <v>37</v>
      </c>
      <c r="V1051">
        <v>27</v>
      </c>
      <c r="W1051" t="s">
        <v>38</v>
      </c>
    </row>
    <row r="1052" spans="1:23">
      <c r="A1052" t="s">
        <v>23</v>
      </c>
      <c r="B1052" t="s">
        <v>24</v>
      </c>
      <c r="C1052" t="s">
        <v>25</v>
      </c>
      <c r="D1052" t="s">
        <v>26</v>
      </c>
      <c r="E1052" t="s">
        <v>27</v>
      </c>
      <c r="F1052" t="s">
        <v>28</v>
      </c>
      <c r="G1052" t="s">
        <v>29</v>
      </c>
      <c r="H1052" t="s">
        <v>61</v>
      </c>
      <c r="I1052" t="s">
        <v>62</v>
      </c>
      <c r="J1052">
        <v>31.87939634</v>
      </c>
      <c r="K1052">
        <v>1</v>
      </c>
      <c r="L1052">
        <v>0.79900000000000004</v>
      </c>
      <c r="M1052">
        <v>0</v>
      </c>
      <c r="N1052">
        <v>0</v>
      </c>
      <c r="O1052">
        <v>0</v>
      </c>
      <c r="P1052" t="s">
        <v>1016</v>
      </c>
      <c r="Q1052" t="s">
        <v>1017</v>
      </c>
      <c r="R1052" t="s">
        <v>100</v>
      </c>
      <c r="S1052" t="s">
        <v>101</v>
      </c>
      <c r="T1052" t="s">
        <v>36</v>
      </c>
      <c r="U1052" t="s">
        <v>37</v>
      </c>
      <c r="V1052">
        <v>27</v>
      </c>
      <c r="W1052" t="s">
        <v>38</v>
      </c>
    </row>
    <row r="1053" spans="1:23">
      <c r="A1053" t="s">
        <v>23</v>
      </c>
      <c r="B1053" t="s">
        <v>24</v>
      </c>
      <c r="C1053" t="s">
        <v>25</v>
      </c>
      <c r="D1053" t="s">
        <v>26</v>
      </c>
      <c r="E1053" t="s">
        <v>27</v>
      </c>
      <c r="F1053" t="s">
        <v>28</v>
      </c>
      <c r="G1053" t="s">
        <v>29</v>
      </c>
      <c r="H1053" t="s">
        <v>75</v>
      </c>
      <c r="I1053" t="s">
        <v>76</v>
      </c>
      <c r="J1053">
        <v>119.6142418</v>
      </c>
      <c r="K1053">
        <v>1</v>
      </c>
      <c r="L1053">
        <v>0.94199999999999995</v>
      </c>
      <c r="M1053">
        <v>0</v>
      </c>
      <c r="N1053">
        <v>0</v>
      </c>
      <c r="O1053">
        <v>0</v>
      </c>
      <c r="P1053" t="s">
        <v>1016</v>
      </c>
      <c r="Q1053" t="s">
        <v>1017</v>
      </c>
      <c r="R1053" t="s">
        <v>100</v>
      </c>
      <c r="S1053" t="s">
        <v>101</v>
      </c>
      <c r="T1053" t="s">
        <v>36</v>
      </c>
      <c r="U1053" t="s">
        <v>37</v>
      </c>
      <c r="V1053">
        <v>27</v>
      </c>
      <c r="W1053" t="s">
        <v>38</v>
      </c>
    </row>
    <row r="1054" spans="1:23">
      <c r="A1054" t="s">
        <v>23</v>
      </c>
      <c r="B1054" t="s">
        <v>24</v>
      </c>
      <c r="C1054" t="s">
        <v>25</v>
      </c>
      <c r="D1054" t="s">
        <v>39</v>
      </c>
      <c r="E1054" t="s">
        <v>40</v>
      </c>
      <c r="F1054" t="s">
        <v>28</v>
      </c>
      <c r="G1054" t="s">
        <v>29</v>
      </c>
      <c r="I1054" t="s">
        <v>43</v>
      </c>
      <c r="J1054">
        <v>262.68525160000002</v>
      </c>
      <c r="K1054">
        <v>29</v>
      </c>
      <c r="L1054">
        <v>0.89600000000000002</v>
      </c>
      <c r="M1054">
        <v>0</v>
      </c>
      <c r="N1054">
        <v>0</v>
      </c>
      <c r="O1054">
        <v>0</v>
      </c>
      <c r="P1054" t="s">
        <v>1016</v>
      </c>
      <c r="Q1054" t="s">
        <v>1017</v>
      </c>
      <c r="R1054" t="s">
        <v>100</v>
      </c>
      <c r="S1054" t="s">
        <v>101</v>
      </c>
      <c r="T1054" t="s">
        <v>36</v>
      </c>
      <c r="U1054" t="s">
        <v>37</v>
      </c>
      <c r="V1054">
        <v>27</v>
      </c>
      <c r="W1054" t="s">
        <v>38</v>
      </c>
    </row>
    <row r="1055" spans="1:23">
      <c r="A1055" t="s">
        <v>23</v>
      </c>
      <c r="B1055" t="s">
        <v>24</v>
      </c>
      <c r="C1055" t="s">
        <v>25</v>
      </c>
      <c r="D1055" t="s">
        <v>39</v>
      </c>
      <c r="E1055" t="s">
        <v>40</v>
      </c>
      <c r="F1055" t="s">
        <v>44</v>
      </c>
      <c r="G1055" t="s">
        <v>45</v>
      </c>
      <c r="I1055" t="s">
        <v>43</v>
      </c>
      <c r="J1055">
        <v>0</v>
      </c>
      <c r="K1055">
        <v>0</v>
      </c>
      <c r="L1055">
        <v>0</v>
      </c>
      <c r="M1055">
        <v>0</v>
      </c>
      <c r="N1055">
        <v>0</v>
      </c>
      <c r="O1055">
        <v>1</v>
      </c>
      <c r="P1055" t="s">
        <v>1016</v>
      </c>
      <c r="Q1055" t="s">
        <v>1017</v>
      </c>
      <c r="R1055" t="s">
        <v>100</v>
      </c>
      <c r="S1055" t="s">
        <v>101</v>
      </c>
      <c r="T1055" t="s">
        <v>36</v>
      </c>
      <c r="U1055" t="s">
        <v>37</v>
      </c>
      <c r="V1055">
        <v>27</v>
      </c>
      <c r="W1055" t="s">
        <v>38</v>
      </c>
    </row>
    <row r="1056" spans="1:23">
      <c r="A1056" t="s">
        <v>23</v>
      </c>
      <c r="B1056" t="s">
        <v>24</v>
      </c>
      <c r="C1056" t="s">
        <v>25</v>
      </c>
      <c r="D1056" t="s">
        <v>46</v>
      </c>
      <c r="E1056" t="s">
        <v>47</v>
      </c>
      <c r="F1056" t="s">
        <v>48</v>
      </c>
      <c r="G1056" t="s">
        <v>47</v>
      </c>
      <c r="I1056" t="s">
        <v>43</v>
      </c>
      <c r="J1056">
        <v>2159.1868810000001</v>
      </c>
      <c r="K1056">
        <v>345</v>
      </c>
      <c r="L1056">
        <v>0.83699999999999997</v>
      </c>
      <c r="M1056">
        <v>0</v>
      </c>
      <c r="N1056">
        <v>0</v>
      </c>
      <c r="O1056">
        <v>0</v>
      </c>
      <c r="P1056" t="s">
        <v>1016</v>
      </c>
      <c r="Q1056" t="s">
        <v>1017</v>
      </c>
      <c r="R1056" t="s">
        <v>100</v>
      </c>
      <c r="S1056" t="s">
        <v>101</v>
      </c>
      <c r="T1056" t="s">
        <v>36</v>
      </c>
      <c r="U1056" t="s">
        <v>37</v>
      </c>
      <c r="V1056">
        <v>27</v>
      </c>
      <c r="W1056" t="s">
        <v>38</v>
      </c>
    </row>
    <row r="1057" spans="1:23">
      <c r="A1057" t="s">
        <v>23</v>
      </c>
      <c r="B1057" t="s">
        <v>24</v>
      </c>
      <c r="C1057" t="s">
        <v>25</v>
      </c>
      <c r="D1057" t="s">
        <v>39</v>
      </c>
      <c r="E1057" t="s">
        <v>40</v>
      </c>
      <c r="F1057" t="s">
        <v>28</v>
      </c>
      <c r="G1057" t="s">
        <v>29</v>
      </c>
      <c r="I1057" t="s">
        <v>43</v>
      </c>
      <c r="J1057">
        <v>0</v>
      </c>
      <c r="K1057">
        <v>0</v>
      </c>
      <c r="L1057">
        <v>0</v>
      </c>
      <c r="M1057">
        <v>0</v>
      </c>
      <c r="N1057">
        <v>0</v>
      </c>
      <c r="O1057">
        <v>1</v>
      </c>
      <c r="P1057" t="s">
        <v>1018</v>
      </c>
      <c r="Q1057" t="s">
        <v>1019</v>
      </c>
      <c r="R1057" t="s">
        <v>168</v>
      </c>
      <c r="S1057" t="s">
        <v>169</v>
      </c>
      <c r="T1057" t="s">
        <v>36</v>
      </c>
      <c r="U1057" t="s">
        <v>37</v>
      </c>
      <c r="V1057">
        <v>27</v>
      </c>
      <c r="W1057" t="s">
        <v>38</v>
      </c>
    </row>
    <row r="1058" spans="1:23">
      <c r="A1058" t="s">
        <v>23</v>
      </c>
      <c r="B1058" t="s">
        <v>24</v>
      </c>
      <c r="C1058" t="s">
        <v>25</v>
      </c>
      <c r="D1058" t="s">
        <v>26</v>
      </c>
      <c r="E1058" t="s">
        <v>27</v>
      </c>
      <c r="F1058" t="s">
        <v>53</v>
      </c>
      <c r="G1058" t="s">
        <v>54</v>
      </c>
      <c r="H1058" t="s">
        <v>471</v>
      </c>
      <c r="I1058" t="s">
        <v>472</v>
      </c>
      <c r="J1058">
        <v>2148.4627890000002</v>
      </c>
      <c r="K1058">
        <v>4</v>
      </c>
      <c r="L1058">
        <v>0.99399999999999999</v>
      </c>
      <c r="M1058">
        <v>0</v>
      </c>
      <c r="N1058">
        <v>0</v>
      </c>
      <c r="O1058">
        <v>0</v>
      </c>
      <c r="P1058" t="s">
        <v>1020</v>
      </c>
      <c r="Q1058" t="s">
        <v>1021</v>
      </c>
      <c r="R1058" t="s">
        <v>146</v>
      </c>
      <c r="S1058" t="s">
        <v>147</v>
      </c>
      <c r="T1058" t="s">
        <v>36</v>
      </c>
      <c r="U1058" t="s">
        <v>37</v>
      </c>
      <c r="V1058">
        <v>27</v>
      </c>
      <c r="W1058" t="s">
        <v>38</v>
      </c>
    </row>
    <row r="1059" spans="1:23">
      <c r="A1059" t="s">
        <v>23</v>
      </c>
      <c r="B1059" t="s">
        <v>24</v>
      </c>
      <c r="C1059" t="s">
        <v>25</v>
      </c>
      <c r="D1059" t="s">
        <v>26</v>
      </c>
      <c r="E1059" t="s">
        <v>27</v>
      </c>
      <c r="F1059" t="s">
        <v>53</v>
      </c>
      <c r="G1059" t="s">
        <v>54</v>
      </c>
      <c r="H1059" t="s">
        <v>185</v>
      </c>
      <c r="I1059" t="s">
        <v>186</v>
      </c>
      <c r="J1059">
        <v>289.70334159999999</v>
      </c>
      <c r="K1059">
        <v>1</v>
      </c>
      <c r="L1059">
        <v>1</v>
      </c>
      <c r="M1059">
        <v>0</v>
      </c>
      <c r="N1059">
        <v>0</v>
      </c>
      <c r="O1059">
        <v>0</v>
      </c>
      <c r="P1059" t="s">
        <v>1020</v>
      </c>
      <c r="Q1059" t="s">
        <v>1021</v>
      </c>
      <c r="R1059" t="s">
        <v>146</v>
      </c>
      <c r="S1059" t="s">
        <v>147</v>
      </c>
      <c r="T1059" t="s">
        <v>36</v>
      </c>
      <c r="U1059" t="s">
        <v>37</v>
      </c>
      <c r="V1059">
        <v>27</v>
      </c>
      <c r="W1059" t="s">
        <v>38</v>
      </c>
    </row>
    <row r="1060" spans="1:23">
      <c r="A1060" t="s">
        <v>23</v>
      </c>
      <c r="B1060" t="s">
        <v>24</v>
      </c>
      <c r="C1060" t="s">
        <v>25</v>
      </c>
      <c r="D1060" t="s">
        <v>26</v>
      </c>
      <c r="E1060" t="s">
        <v>27</v>
      </c>
      <c r="F1060" t="s">
        <v>28</v>
      </c>
      <c r="G1060" t="s">
        <v>29</v>
      </c>
      <c r="H1060" t="s">
        <v>369</v>
      </c>
      <c r="I1060" t="s">
        <v>370</v>
      </c>
      <c r="J1060">
        <v>78.622347559999994</v>
      </c>
      <c r="K1060">
        <v>2</v>
      </c>
      <c r="L1060">
        <v>0.876</v>
      </c>
      <c r="M1060">
        <v>0</v>
      </c>
      <c r="N1060">
        <v>0</v>
      </c>
      <c r="O1060">
        <v>0</v>
      </c>
      <c r="P1060" t="s">
        <v>1020</v>
      </c>
      <c r="Q1060" t="s">
        <v>1021</v>
      </c>
      <c r="R1060" t="s">
        <v>146</v>
      </c>
      <c r="S1060" t="s">
        <v>147</v>
      </c>
      <c r="T1060" t="s">
        <v>36</v>
      </c>
      <c r="U1060" t="s">
        <v>37</v>
      </c>
      <c r="V1060">
        <v>27</v>
      </c>
      <c r="W1060" t="s">
        <v>38</v>
      </c>
    </row>
    <row r="1061" spans="1:23">
      <c r="A1061" t="s">
        <v>23</v>
      </c>
      <c r="B1061" t="s">
        <v>24</v>
      </c>
      <c r="C1061" t="s">
        <v>25</v>
      </c>
      <c r="D1061" t="s">
        <v>26</v>
      </c>
      <c r="E1061" t="s">
        <v>27</v>
      </c>
      <c r="F1061" t="s">
        <v>28</v>
      </c>
      <c r="G1061" t="s">
        <v>29</v>
      </c>
      <c r="H1061" t="s">
        <v>75</v>
      </c>
      <c r="I1061" t="s">
        <v>76</v>
      </c>
      <c r="J1061">
        <v>35.492066350000002</v>
      </c>
      <c r="K1061">
        <v>1</v>
      </c>
      <c r="L1061">
        <v>0.86099999999999999</v>
      </c>
      <c r="M1061">
        <v>0</v>
      </c>
      <c r="N1061">
        <v>0</v>
      </c>
      <c r="O1061">
        <v>0</v>
      </c>
      <c r="P1061" t="s">
        <v>1020</v>
      </c>
      <c r="Q1061" t="s">
        <v>1021</v>
      </c>
      <c r="R1061" t="s">
        <v>146</v>
      </c>
      <c r="S1061" t="s">
        <v>147</v>
      </c>
      <c r="T1061" t="s">
        <v>36</v>
      </c>
      <c r="U1061" t="s">
        <v>37</v>
      </c>
      <c r="V1061">
        <v>27</v>
      </c>
      <c r="W1061" t="s">
        <v>38</v>
      </c>
    </row>
    <row r="1062" spans="1:23">
      <c r="A1062" t="s">
        <v>23</v>
      </c>
      <c r="B1062" t="s">
        <v>24</v>
      </c>
      <c r="C1062" t="s">
        <v>25</v>
      </c>
      <c r="D1062" t="s">
        <v>26</v>
      </c>
      <c r="E1062" t="s">
        <v>27</v>
      </c>
      <c r="F1062" t="s">
        <v>28</v>
      </c>
      <c r="G1062" t="s">
        <v>29</v>
      </c>
      <c r="H1062" t="s">
        <v>110</v>
      </c>
      <c r="I1062" t="s">
        <v>111</v>
      </c>
      <c r="J1062">
        <v>457.61700000000002</v>
      </c>
      <c r="K1062">
        <v>3</v>
      </c>
      <c r="L1062">
        <v>1</v>
      </c>
      <c r="M1062">
        <v>0</v>
      </c>
      <c r="N1062">
        <v>0</v>
      </c>
      <c r="O1062">
        <v>0</v>
      </c>
      <c r="P1062" t="s">
        <v>1020</v>
      </c>
      <c r="Q1062" t="s">
        <v>1021</v>
      </c>
      <c r="R1062" t="s">
        <v>146</v>
      </c>
      <c r="S1062" t="s">
        <v>147</v>
      </c>
      <c r="T1062" t="s">
        <v>36</v>
      </c>
      <c r="U1062" t="s">
        <v>37</v>
      </c>
      <c r="V1062">
        <v>27</v>
      </c>
      <c r="W1062" t="s">
        <v>38</v>
      </c>
    </row>
    <row r="1063" spans="1:23">
      <c r="A1063" t="s">
        <v>23</v>
      </c>
      <c r="B1063" t="s">
        <v>24</v>
      </c>
      <c r="C1063" t="s">
        <v>25</v>
      </c>
      <c r="D1063" t="s">
        <v>26</v>
      </c>
      <c r="E1063" t="s">
        <v>27</v>
      </c>
      <c r="F1063" t="s">
        <v>28</v>
      </c>
      <c r="G1063" t="s">
        <v>29</v>
      </c>
      <c r="H1063" t="s">
        <v>445</v>
      </c>
      <c r="I1063" t="s">
        <v>446</v>
      </c>
      <c r="J1063">
        <v>34.045796719999998</v>
      </c>
      <c r="K1063">
        <v>1</v>
      </c>
      <c r="L1063">
        <v>0.91200000000000003</v>
      </c>
      <c r="M1063">
        <v>0</v>
      </c>
      <c r="N1063">
        <v>0</v>
      </c>
      <c r="O1063">
        <v>0</v>
      </c>
      <c r="P1063" t="s">
        <v>1020</v>
      </c>
      <c r="Q1063" t="s">
        <v>1021</v>
      </c>
      <c r="R1063" t="s">
        <v>146</v>
      </c>
      <c r="S1063" t="s">
        <v>147</v>
      </c>
      <c r="T1063" t="s">
        <v>36</v>
      </c>
      <c r="U1063" t="s">
        <v>37</v>
      </c>
      <c r="V1063">
        <v>27</v>
      </c>
      <c r="W1063" t="s">
        <v>38</v>
      </c>
    </row>
    <row r="1064" spans="1:23">
      <c r="A1064" t="s">
        <v>23</v>
      </c>
      <c r="B1064" t="s">
        <v>24</v>
      </c>
      <c r="C1064" t="s">
        <v>25</v>
      </c>
      <c r="D1064" t="s">
        <v>39</v>
      </c>
      <c r="E1064" t="s">
        <v>40</v>
      </c>
      <c r="F1064" t="s">
        <v>41</v>
      </c>
      <c r="G1064" t="s">
        <v>42</v>
      </c>
      <c r="I1064" t="s">
        <v>43</v>
      </c>
      <c r="J1064">
        <v>56.678996089999998</v>
      </c>
      <c r="K1064">
        <v>2</v>
      </c>
      <c r="L1064">
        <v>0.92200000000000004</v>
      </c>
      <c r="M1064">
        <v>0</v>
      </c>
      <c r="N1064">
        <v>0</v>
      </c>
      <c r="O1064">
        <v>0</v>
      </c>
      <c r="P1064" t="s">
        <v>1022</v>
      </c>
      <c r="Q1064" t="s">
        <v>1023</v>
      </c>
      <c r="R1064" t="s">
        <v>114</v>
      </c>
      <c r="S1064" t="s">
        <v>115</v>
      </c>
      <c r="T1064" t="s">
        <v>36</v>
      </c>
      <c r="U1064" t="s">
        <v>37</v>
      </c>
      <c r="V1064">
        <v>27</v>
      </c>
      <c r="W1064" t="s">
        <v>38</v>
      </c>
    </row>
    <row r="1065" spans="1:23">
      <c r="A1065" t="s">
        <v>23</v>
      </c>
      <c r="B1065" t="s">
        <v>24</v>
      </c>
      <c r="C1065" t="s">
        <v>25</v>
      </c>
      <c r="D1065" t="s">
        <v>46</v>
      </c>
      <c r="E1065" t="s">
        <v>47</v>
      </c>
      <c r="F1065" t="s">
        <v>48</v>
      </c>
      <c r="G1065" t="s">
        <v>47</v>
      </c>
      <c r="I1065" t="s">
        <v>43</v>
      </c>
      <c r="J1065">
        <v>493.58509090000001</v>
      </c>
      <c r="K1065">
        <v>90</v>
      </c>
      <c r="L1065">
        <v>0.79500000000000004</v>
      </c>
      <c r="M1065">
        <v>0</v>
      </c>
      <c r="N1065">
        <v>0</v>
      </c>
      <c r="O1065">
        <v>0</v>
      </c>
      <c r="P1065" t="s">
        <v>523</v>
      </c>
      <c r="Q1065" t="s">
        <v>524</v>
      </c>
      <c r="R1065" t="s">
        <v>84</v>
      </c>
      <c r="S1065" t="s">
        <v>85</v>
      </c>
      <c r="T1065" t="s">
        <v>36</v>
      </c>
      <c r="U1065" t="s">
        <v>37</v>
      </c>
      <c r="V1065">
        <v>27</v>
      </c>
      <c r="W1065" t="s">
        <v>38</v>
      </c>
    </row>
    <row r="1066" spans="1:23">
      <c r="A1066" t="s">
        <v>23</v>
      </c>
      <c r="B1066" t="s">
        <v>24</v>
      </c>
      <c r="C1066" t="s">
        <v>25</v>
      </c>
      <c r="D1066" t="s">
        <v>39</v>
      </c>
      <c r="E1066" t="s">
        <v>40</v>
      </c>
      <c r="F1066" t="s">
        <v>53</v>
      </c>
      <c r="G1066" t="s">
        <v>54</v>
      </c>
      <c r="I1066" t="s">
        <v>43</v>
      </c>
      <c r="J1066">
        <v>0</v>
      </c>
      <c r="K1066">
        <v>0</v>
      </c>
      <c r="L1066">
        <v>0</v>
      </c>
      <c r="M1066">
        <v>0</v>
      </c>
      <c r="N1066">
        <v>0</v>
      </c>
      <c r="O1066">
        <v>1</v>
      </c>
      <c r="P1066" t="s">
        <v>527</v>
      </c>
      <c r="Q1066" t="s">
        <v>528</v>
      </c>
      <c r="R1066" t="s">
        <v>120</v>
      </c>
      <c r="S1066" t="s">
        <v>121</v>
      </c>
      <c r="T1066" t="s">
        <v>36</v>
      </c>
      <c r="U1066" t="s">
        <v>37</v>
      </c>
      <c r="V1066">
        <v>27</v>
      </c>
      <c r="W1066" t="s">
        <v>38</v>
      </c>
    </row>
    <row r="1067" spans="1:23">
      <c r="A1067" t="s">
        <v>23</v>
      </c>
      <c r="B1067" t="s">
        <v>24</v>
      </c>
      <c r="C1067" t="s">
        <v>25</v>
      </c>
      <c r="D1067" t="s">
        <v>39</v>
      </c>
      <c r="E1067" t="s">
        <v>40</v>
      </c>
      <c r="F1067" t="s">
        <v>28</v>
      </c>
      <c r="G1067" t="s">
        <v>29</v>
      </c>
      <c r="I1067" t="s">
        <v>43</v>
      </c>
      <c r="J1067">
        <v>93.944273809999999</v>
      </c>
      <c r="K1067">
        <v>14</v>
      </c>
      <c r="L1067">
        <v>0.92900000000000005</v>
      </c>
      <c r="M1067">
        <v>0</v>
      </c>
      <c r="N1067">
        <v>0</v>
      </c>
      <c r="O1067">
        <v>0</v>
      </c>
      <c r="P1067" t="s">
        <v>531</v>
      </c>
      <c r="Q1067" t="s">
        <v>532</v>
      </c>
      <c r="R1067" t="s">
        <v>84</v>
      </c>
      <c r="S1067" t="s">
        <v>85</v>
      </c>
      <c r="T1067" t="s">
        <v>36</v>
      </c>
      <c r="U1067" t="s">
        <v>37</v>
      </c>
      <c r="V1067">
        <v>27</v>
      </c>
      <c r="W1067" t="s">
        <v>38</v>
      </c>
    </row>
    <row r="1068" spans="1:23">
      <c r="A1068" t="s">
        <v>23</v>
      </c>
      <c r="B1068" t="s">
        <v>24</v>
      </c>
      <c r="C1068" t="s">
        <v>25</v>
      </c>
      <c r="D1068" t="s">
        <v>39</v>
      </c>
      <c r="E1068" t="s">
        <v>40</v>
      </c>
      <c r="F1068" t="s">
        <v>28</v>
      </c>
      <c r="G1068" t="s">
        <v>29</v>
      </c>
      <c r="I1068" t="s">
        <v>43</v>
      </c>
      <c r="J1068">
        <v>123.930316</v>
      </c>
      <c r="K1068">
        <v>17</v>
      </c>
      <c r="L1068">
        <v>0.85399999999999998</v>
      </c>
      <c r="M1068">
        <v>0</v>
      </c>
      <c r="N1068">
        <v>0</v>
      </c>
      <c r="O1068">
        <v>0</v>
      </c>
      <c r="P1068" t="s">
        <v>533</v>
      </c>
      <c r="Q1068" t="s">
        <v>534</v>
      </c>
      <c r="R1068" t="s">
        <v>67</v>
      </c>
      <c r="S1068" t="s">
        <v>68</v>
      </c>
      <c r="T1068" t="s">
        <v>36</v>
      </c>
      <c r="U1068" t="s">
        <v>37</v>
      </c>
      <c r="V1068">
        <v>27</v>
      </c>
      <c r="W1068" t="s">
        <v>38</v>
      </c>
    </row>
    <row r="1069" spans="1:23">
      <c r="A1069" t="s">
        <v>23</v>
      </c>
      <c r="B1069" t="s">
        <v>24</v>
      </c>
      <c r="C1069" t="s">
        <v>25</v>
      </c>
      <c r="D1069" t="s">
        <v>39</v>
      </c>
      <c r="E1069" t="s">
        <v>40</v>
      </c>
      <c r="F1069" t="s">
        <v>28</v>
      </c>
      <c r="G1069" t="s">
        <v>29</v>
      </c>
      <c r="I1069" t="s">
        <v>43</v>
      </c>
      <c r="J1069">
        <v>0</v>
      </c>
      <c r="K1069">
        <v>0</v>
      </c>
      <c r="L1069">
        <v>0</v>
      </c>
      <c r="M1069">
        <v>0</v>
      </c>
      <c r="N1069">
        <v>0</v>
      </c>
      <c r="O1069">
        <v>1</v>
      </c>
      <c r="P1069" t="s">
        <v>1024</v>
      </c>
      <c r="Q1069" t="s">
        <v>1025</v>
      </c>
      <c r="R1069" t="s">
        <v>168</v>
      </c>
      <c r="S1069" t="s">
        <v>169</v>
      </c>
      <c r="T1069" t="s">
        <v>36</v>
      </c>
      <c r="U1069" t="s">
        <v>37</v>
      </c>
      <c r="V1069">
        <v>27</v>
      </c>
      <c r="W1069" t="s">
        <v>38</v>
      </c>
    </row>
    <row r="1070" spans="1:23">
      <c r="A1070" t="s">
        <v>23</v>
      </c>
      <c r="B1070" t="s">
        <v>24</v>
      </c>
      <c r="C1070" t="s">
        <v>25</v>
      </c>
      <c r="D1070" t="s">
        <v>26</v>
      </c>
      <c r="E1070" t="s">
        <v>27</v>
      </c>
      <c r="F1070" t="s">
        <v>28</v>
      </c>
      <c r="G1070" t="s">
        <v>29</v>
      </c>
      <c r="H1070" t="s">
        <v>86</v>
      </c>
      <c r="I1070" t="s">
        <v>87</v>
      </c>
      <c r="J1070">
        <v>9.3010000000000002</v>
      </c>
      <c r="K1070">
        <v>1</v>
      </c>
      <c r="L1070">
        <v>1</v>
      </c>
      <c r="M1070">
        <v>0</v>
      </c>
      <c r="N1070">
        <v>0</v>
      </c>
      <c r="O1070">
        <v>0</v>
      </c>
      <c r="P1070" t="s">
        <v>535</v>
      </c>
      <c r="Q1070" t="s">
        <v>536</v>
      </c>
      <c r="R1070" t="s">
        <v>67</v>
      </c>
      <c r="S1070" t="s">
        <v>68</v>
      </c>
      <c r="T1070" t="s">
        <v>36</v>
      </c>
      <c r="U1070" t="s">
        <v>37</v>
      </c>
      <c r="V1070">
        <v>27</v>
      </c>
      <c r="W1070" t="s">
        <v>38</v>
      </c>
    </row>
    <row r="1071" spans="1:23">
      <c r="A1071" t="s">
        <v>23</v>
      </c>
      <c r="B1071" t="s">
        <v>24</v>
      </c>
      <c r="C1071" t="s">
        <v>25</v>
      </c>
      <c r="D1071" t="s">
        <v>39</v>
      </c>
      <c r="E1071" t="s">
        <v>40</v>
      </c>
      <c r="F1071" t="s">
        <v>28</v>
      </c>
      <c r="G1071" t="s">
        <v>29</v>
      </c>
      <c r="I1071" t="s">
        <v>43</v>
      </c>
      <c r="J1071">
        <v>0</v>
      </c>
      <c r="K1071">
        <v>0</v>
      </c>
      <c r="L1071">
        <v>0</v>
      </c>
      <c r="M1071">
        <v>0</v>
      </c>
      <c r="N1071">
        <v>0</v>
      </c>
      <c r="O1071">
        <v>1</v>
      </c>
      <c r="P1071" t="s">
        <v>1026</v>
      </c>
      <c r="Q1071" t="s">
        <v>1027</v>
      </c>
      <c r="R1071" t="s">
        <v>51</v>
      </c>
      <c r="S1071" t="s">
        <v>52</v>
      </c>
      <c r="T1071" t="s">
        <v>36</v>
      </c>
      <c r="U1071" t="s">
        <v>37</v>
      </c>
      <c r="V1071">
        <v>27</v>
      </c>
      <c r="W1071" t="s">
        <v>38</v>
      </c>
    </row>
    <row r="1072" spans="1:23">
      <c r="A1072" t="s">
        <v>23</v>
      </c>
      <c r="B1072" t="s">
        <v>24</v>
      </c>
      <c r="C1072" t="s">
        <v>25</v>
      </c>
      <c r="D1072" t="s">
        <v>46</v>
      </c>
      <c r="E1072" t="s">
        <v>47</v>
      </c>
      <c r="F1072" t="s">
        <v>48</v>
      </c>
      <c r="G1072" t="s">
        <v>47</v>
      </c>
      <c r="I1072" t="s">
        <v>43</v>
      </c>
      <c r="J1072">
        <v>392.48300799999998</v>
      </c>
      <c r="K1072">
        <v>59</v>
      </c>
      <c r="L1072">
        <v>0.84499999999999997</v>
      </c>
      <c r="M1072">
        <v>0</v>
      </c>
      <c r="N1072">
        <v>0</v>
      </c>
      <c r="O1072">
        <v>0</v>
      </c>
      <c r="P1072" t="s">
        <v>1026</v>
      </c>
      <c r="Q1072" t="s">
        <v>1027</v>
      </c>
      <c r="R1072" t="s">
        <v>51</v>
      </c>
      <c r="S1072" t="s">
        <v>52</v>
      </c>
      <c r="T1072" t="s">
        <v>36</v>
      </c>
      <c r="U1072" t="s">
        <v>37</v>
      </c>
      <c r="V1072">
        <v>27</v>
      </c>
      <c r="W1072" t="s">
        <v>38</v>
      </c>
    </row>
    <row r="1073" spans="1:23">
      <c r="A1073" t="s">
        <v>23</v>
      </c>
      <c r="B1073" t="s">
        <v>24</v>
      </c>
      <c r="C1073" t="s">
        <v>25</v>
      </c>
      <c r="D1073" t="s">
        <v>39</v>
      </c>
      <c r="E1073" t="s">
        <v>40</v>
      </c>
      <c r="F1073" t="s">
        <v>44</v>
      </c>
      <c r="G1073" t="s">
        <v>45</v>
      </c>
      <c r="I1073" t="s">
        <v>43</v>
      </c>
      <c r="J1073">
        <v>0</v>
      </c>
      <c r="K1073">
        <v>0</v>
      </c>
      <c r="L1073">
        <v>0</v>
      </c>
      <c r="M1073">
        <v>0</v>
      </c>
      <c r="N1073">
        <v>0</v>
      </c>
      <c r="O1073">
        <v>1</v>
      </c>
      <c r="P1073" t="s">
        <v>1028</v>
      </c>
      <c r="Q1073" t="s">
        <v>1029</v>
      </c>
      <c r="R1073" t="s">
        <v>168</v>
      </c>
      <c r="S1073" t="s">
        <v>169</v>
      </c>
      <c r="T1073" t="s">
        <v>36</v>
      </c>
      <c r="U1073" t="s">
        <v>37</v>
      </c>
      <c r="V1073">
        <v>27</v>
      </c>
      <c r="W1073" t="s">
        <v>38</v>
      </c>
    </row>
    <row r="1074" spans="1:23">
      <c r="A1074" t="s">
        <v>23</v>
      </c>
      <c r="B1074" t="s">
        <v>24</v>
      </c>
      <c r="C1074" t="s">
        <v>25</v>
      </c>
      <c r="D1074" t="s">
        <v>46</v>
      </c>
      <c r="E1074" t="s">
        <v>47</v>
      </c>
      <c r="F1074" t="s">
        <v>48</v>
      </c>
      <c r="G1074" t="s">
        <v>47</v>
      </c>
      <c r="I1074" t="s">
        <v>43</v>
      </c>
      <c r="J1074">
        <v>546.79707359999998</v>
      </c>
      <c r="K1074">
        <v>96</v>
      </c>
      <c r="L1074">
        <v>0.82</v>
      </c>
      <c r="M1074">
        <v>0</v>
      </c>
      <c r="N1074">
        <v>0</v>
      </c>
      <c r="O1074">
        <v>0</v>
      </c>
      <c r="P1074" t="s">
        <v>1028</v>
      </c>
      <c r="Q1074" t="s">
        <v>1029</v>
      </c>
      <c r="R1074" t="s">
        <v>168</v>
      </c>
      <c r="S1074" t="s">
        <v>169</v>
      </c>
      <c r="T1074" t="s">
        <v>36</v>
      </c>
      <c r="U1074" t="s">
        <v>37</v>
      </c>
      <c r="V1074">
        <v>27</v>
      </c>
      <c r="W1074" t="s">
        <v>38</v>
      </c>
    </row>
    <row r="1075" spans="1:23">
      <c r="A1075" t="s">
        <v>1030</v>
      </c>
      <c r="B1075" t="s">
        <v>24</v>
      </c>
      <c r="C1075" t="s">
        <v>1031</v>
      </c>
      <c r="D1075" t="s">
        <v>26</v>
      </c>
      <c r="E1075" t="s">
        <v>27</v>
      </c>
      <c r="F1075" t="s">
        <v>53</v>
      </c>
      <c r="G1075" t="s">
        <v>54</v>
      </c>
      <c r="I1075" t="s">
        <v>43</v>
      </c>
      <c r="J1075">
        <v>10500.611000000001</v>
      </c>
      <c r="K1075">
        <v>1</v>
      </c>
      <c r="L1075">
        <v>1</v>
      </c>
      <c r="M1075">
        <v>0</v>
      </c>
      <c r="N1075">
        <v>0</v>
      </c>
      <c r="O1075">
        <v>0</v>
      </c>
      <c r="P1075" t="s">
        <v>221</v>
      </c>
      <c r="Q1075" t="s">
        <v>222</v>
      </c>
      <c r="R1075" t="s">
        <v>100</v>
      </c>
      <c r="S1075" t="s">
        <v>101</v>
      </c>
      <c r="T1075" t="s">
        <v>36</v>
      </c>
      <c r="U1075" t="s">
        <v>37</v>
      </c>
      <c r="V1075">
        <v>27</v>
      </c>
      <c r="W1075" t="s">
        <v>38</v>
      </c>
    </row>
    <row r="1076" spans="1:23">
      <c r="A1076" t="s">
        <v>1030</v>
      </c>
      <c r="B1076" t="s">
        <v>24</v>
      </c>
      <c r="C1076" t="s">
        <v>1031</v>
      </c>
      <c r="D1076" t="s">
        <v>26</v>
      </c>
      <c r="E1076" t="s">
        <v>27</v>
      </c>
      <c r="F1076" t="s">
        <v>28</v>
      </c>
      <c r="G1076" t="s">
        <v>29</v>
      </c>
      <c r="H1076" t="s">
        <v>152</v>
      </c>
      <c r="I1076" t="s">
        <v>153</v>
      </c>
      <c r="J1076">
        <v>5288.6844799999999</v>
      </c>
      <c r="K1076">
        <v>6</v>
      </c>
      <c r="L1076">
        <v>1</v>
      </c>
      <c r="M1076">
        <v>0</v>
      </c>
      <c r="N1076">
        <v>0</v>
      </c>
      <c r="O1076">
        <v>0</v>
      </c>
      <c r="P1076" t="s">
        <v>221</v>
      </c>
      <c r="Q1076" t="s">
        <v>222</v>
      </c>
      <c r="R1076" t="s">
        <v>100</v>
      </c>
      <c r="S1076" t="s">
        <v>101</v>
      </c>
      <c r="T1076" t="s">
        <v>36</v>
      </c>
      <c r="U1076" t="s">
        <v>37</v>
      </c>
      <c r="V1076">
        <v>27</v>
      </c>
      <c r="W1076" t="s">
        <v>38</v>
      </c>
    </row>
    <row r="1077" spans="1:23">
      <c r="A1077" t="s">
        <v>1030</v>
      </c>
      <c r="B1077" t="s">
        <v>24</v>
      </c>
      <c r="C1077" t="s">
        <v>1031</v>
      </c>
      <c r="D1077" t="s">
        <v>26</v>
      </c>
      <c r="E1077" t="s">
        <v>27</v>
      </c>
      <c r="F1077" t="s">
        <v>28</v>
      </c>
      <c r="G1077" t="s">
        <v>29</v>
      </c>
      <c r="H1077" t="s">
        <v>138</v>
      </c>
      <c r="I1077" t="s">
        <v>139</v>
      </c>
      <c r="J1077">
        <v>8926.9110700000001</v>
      </c>
      <c r="K1077">
        <v>10</v>
      </c>
      <c r="L1077">
        <v>1</v>
      </c>
      <c r="M1077">
        <v>0</v>
      </c>
      <c r="N1077">
        <v>0</v>
      </c>
      <c r="O1077">
        <v>0</v>
      </c>
      <c r="P1077" t="s">
        <v>221</v>
      </c>
      <c r="Q1077" t="s">
        <v>222</v>
      </c>
      <c r="R1077" t="s">
        <v>100</v>
      </c>
      <c r="S1077" t="s">
        <v>101</v>
      </c>
      <c r="T1077" t="s">
        <v>36</v>
      </c>
      <c r="U1077" t="s">
        <v>37</v>
      </c>
      <c r="V1077">
        <v>27</v>
      </c>
      <c r="W1077" t="s">
        <v>38</v>
      </c>
    </row>
    <row r="1078" spans="1:23">
      <c r="A1078" t="s">
        <v>1030</v>
      </c>
      <c r="B1078" t="s">
        <v>24</v>
      </c>
      <c r="C1078" t="s">
        <v>1031</v>
      </c>
      <c r="D1078" t="s">
        <v>39</v>
      </c>
      <c r="E1078" t="s">
        <v>40</v>
      </c>
      <c r="F1078" t="s">
        <v>53</v>
      </c>
      <c r="G1078" t="s">
        <v>54</v>
      </c>
      <c r="I1078" t="s">
        <v>43</v>
      </c>
      <c r="J1078">
        <v>540.43778999999995</v>
      </c>
      <c r="K1078">
        <v>2</v>
      </c>
      <c r="L1078">
        <v>1</v>
      </c>
      <c r="M1078">
        <v>0</v>
      </c>
      <c r="N1078">
        <v>0</v>
      </c>
      <c r="O1078">
        <v>0</v>
      </c>
      <c r="P1078" t="s">
        <v>245</v>
      </c>
      <c r="Q1078" t="s">
        <v>246</v>
      </c>
      <c r="R1078" t="s">
        <v>120</v>
      </c>
      <c r="S1078" t="s">
        <v>121</v>
      </c>
      <c r="T1078" t="s">
        <v>36</v>
      </c>
      <c r="U1078" t="s">
        <v>37</v>
      </c>
      <c r="V1078">
        <v>27</v>
      </c>
      <c r="W1078" t="s">
        <v>38</v>
      </c>
    </row>
    <row r="1079" spans="1:23">
      <c r="A1079" t="s">
        <v>1030</v>
      </c>
      <c r="B1079" t="s">
        <v>24</v>
      </c>
      <c r="C1079" t="s">
        <v>1031</v>
      </c>
      <c r="D1079" t="s">
        <v>39</v>
      </c>
      <c r="E1079" t="s">
        <v>40</v>
      </c>
      <c r="F1079" t="s">
        <v>28</v>
      </c>
      <c r="G1079" t="s">
        <v>29</v>
      </c>
      <c r="I1079" t="s">
        <v>43</v>
      </c>
      <c r="J1079">
        <v>369.12594000000001</v>
      </c>
      <c r="K1079">
        <v>3</v>
      </c>
      <c r="L1079">
        <v>0.97099999999999997</v>
      </c>
      <c r="M1079">
        <v>0</v>
      </c>
      <c r="N1079">
        <v>0</v>
      </c>
      <c r="O1079">
        <v>0</v>
      </c>
      <c r="P1079" t="s">
        <v>251</v>
      </c>
      <c r="Q1079" t="s">
        <v>252</v>
      </c>
      <c r="R1079" t="s">
        <v>132</v>
      </c>
      <c r="S1079" t="s">
        <v>133</v>
      </c>
      <c r="T1079" t="s">
        <v>36</v>
      </c>
      <c r="U1079" t="s">
        <v>37</v>
      </c>
      <c r="V1079">
        <v>27</v>
      </c>
      <c r="W1079" t="s">
        <v>38</v>
      </c>
    </row>
    <row r="1080" spans="1:23">
      <c r="A1080" t="s">
        <v>1030</v>
      </c>
      <c r="B1080" t="s">
        <v>24</v>
      </c>
      <c r="C1080" t="s">
        <v>1031</v>
      </c>
      <c r="D1080" t="s">
        <v>46</v>
      </c>
      <c r="E1080" t="s">
        <v>47</v>
      </c>
      <c r="F1080" t="s">
        <v>48</v>
      </c>
      <c r="G1080" t="s">
        <v>47</v>
      </c>
      <c r="I1080" t="s">
        <v>43</v>
      </c>
      <c r="J1080">
        <v>2062.3309899999999</v>
      </c>
      <c r="K1080">
        <v>148</v>
      </c>
      <c r="L1080">
        <v>0.90500000000000003</v>
      </c>
      <c r="M1080">
        <v>0</v>
      </c>
      <c r="N1080">
        <v>0</v>
      </c>
      <c r="O1080">
        <v>0</v>
      </c>
      <c r="P1080" t="s">
        <v>327</v>
      </c>
      <c r="Q1080" t="s">
        <v>328</v>
      </c>
      <c r="R1080" t="s">
        <v>59</v>
      </c>
      <c r="S1080" t="s">
        <v>60</v>
      </c>
      <c r="T1080" t="s">
        <v>36</v>
      </c>
      <c r="U1080" t="s">
        <v>37</v>
      </c>
      <c r="V1080">
        <v>27</v>
      </c>
      <c r="W1080" t="s">
        <v>38</v>
      </c>
    </row>
    <row r="1081" spans="1:23">
      <c r="A1081" t="s">
        <v>1030</v>
      </c>
      <c r="B1081" t="s">
        <v>24</v>
      </c>
      <c r="C1081" t="s">
        <v>1031</v>
      </c>
      <c r="D1081" t="s">
        <v>26</v>
      </c>
      <c r="E1081" t="s">
        <v>27</v>
      </c>
      <c r="F1081" t="s">
        <v>53</v>
      </c>
      <c r="G1081" t="s">
        <v>54</v>
      </c>
      <c r="H1081" t="s">
        <v>55</v>
      </c>
      <c r="I1081" t="s">
        <v>56</v>
      </c>
      <c r="J1081">
        <v>1200.2258200000001</v>
      </c>
      <c r="K1081">
        <v>1</v>
      </c>
      <c r="L1081">
        <v>1</v>
      </c>
      <c r="M1081">
        <v>0</v>
      </c>
      <c r="N1081">
        <v>0</v>
      </c>
      <c r="O1081">
        <v>0</v>
      </c>
      <c r="P1081" t="s">
        <v>335</v>
      </c>
      <c r="Q1081" t="s">
        <v>336</v>
      </c>
      <c r="R1081" t="s">
        <v>34</v>
      </c>
      <c r="S1081" t="s">
        <v>35</v>
      </c>
      <c r="T1081" t="s">
        <v>36</v>
      </c>
      <c r="U1081" t="s">
        <v>37</v>
      </c>
      <c r="V1081">
        <v>27</v>
      </c>
      <c r="W1081" t="s">
        <v>38</v>
      </c>
    </row>
    <row r="1082" spans="1:23">
      <c r="A1082" t="s">
        <v>1030</v>
      </c>
      <c r="B1082" t="s">
        <v>24</v>
      </c>
      <c r="C1082" t="s">
        <v>1031</v>
      </c>
      <c r="D1082" t="s">
        <v>39</v>
      </c>
      <c r="E1082" t="s">
        <v>40</v>
      </c>
      <c r="F1082" t="s">
        <v>41</v>
      </c>
      <c r="G1082" t="s">
        <v>42</v>
      </c>
      <c r="I1082" t="s">
        <v>43</v>
      </c>
      <c r="J1082">
        <v>518.24468000000002</v>
      </c>
      <c r="K1082">
        <v>14</v>
      </c>
      <c r="L1082">
        <v>0.66700000000000004</v>
      </c>
      <c r="M1082">
        <v>0</v>
      </c>
      <c r="N1082">
        <v>0</v>
      </c>
      <c r="O1082">
        <v>0</v>
      </c>
      <c r="P1082" t="s">
        <v>377</v>
      </c>
      <c r="Q1082" t="s">
        <v>378</v>
      </c>
      <c r="R1082" t="s">
        <v>34</v>
      </c>
      <c r="S1082" t="s">
        <v>35</v>
      </c>
      <c r="T1082" t="s">
        <v>36</v>
      </c>
      <c r="U1082" t="s">
        <v>37</v>
      </c>
      <c r="V1082">
        <v>27</v>
      </c>
      <c r="W1082" t="s">
        <v>38</v>
      </c>
    </row>
    <row r="1083" spans="1:23">
      <c r="A1083" t="s">
        <v>1030</v>
      </c>
      <c r="B1083" t="s">
        <v>24</v>
      </c>
      <c r="C1083" t="s">
        <v>1031</v>
      </c>
      <c r="D1083" t="s">
        <v>46</v>
      </c>
      <c r="E1083" t="s">
        <v>47</v>
      </c>
      <c r="F1083" t="s">
        <v>48</v>
      </c>
      <c r="G1083" t="s">
        <v>47</v>
      </c>
      <c r="I1083" t="s">
        <v>43</v>
      </c>
      <c r="J1083">
        <v>2003.8906099999999</v>
      </c>
      <c r="K1083">
        <v>97</v>
      </c>
      <c r="L1083">
        <v>0.81599999999999995</v>
      </c>
      <c r="M1083">
        <v>0</v>
      </c>
      <c r="N1083">
        <v>0</v>
      </c>
      <c r="O1083">
        <v>0</v>
      </c>
      <c r="P1083" t="s">
        <v>377</v>
      </c>
      <c r="Q1083" t="s">
        <v>378</v>
      </c>
      <c r="R1083" t="s">
        <v>34</v>
      </c>
      <c r="S1083" t="s">
        <v>35</v>
      </c>
      <c r="T1083" t="s">
        <v>36</v>
      </c>
      <c r="U1083" t="s">
        <v>37</v>
      </c>
      <c r="V1083">
        <v>27</v>
      </c>
      <c r="W1083" t="s">
        <v>38</v>
      </c>
    </row>
    <row r="1084" spans="1:23">
      <c r="A1084" t="s">
        <v>1030</v>
      </c>
      <c r="B1084" t="s">
        <v>24</v>
      </c>
      <c r="C1084" t="s">
        <v>1031</v>
      </c>
      <c r="D1084" t="s">
        <v>39</v>
      </c>
      <c r="E1084" t="s">
        <v>40</v>
      </c>
      <c r="F1084" t="s">
        <v>41</v>
      </c>
      <c r="G1084" t="s">
        <v>42</v>
      </c>
      <c r="I1084" t="s">
        <v>43</v>
      </c>
      <c r="J1084">
        <v>1315.2367300000001</v>
      </c>
      <c r="K1084">
        <v>30</v>
      </c>
      <c r="L1084">
        <v>0.52700000000000002</v>
      </c>
      <c r="M1084">
        <v>0</v>
      </c>
      <c r="N1084">
        <v>0</v>
      </c>
      <c r="O1084">
        <v>0</v>
      </c>
      <c r="P1084" t="s">
        <v>407</v>
      </c>
      <c r="Q1084" t="s">
        <v>408</v>
      </c>
      <c r="R1084" t="s">
        <v>100</v>
      </c>
      <c r="S1084" t="s">
        <v>101</v>
      </c>
      <c r="T1084" t="s">
        <v>36</v>
      </c>
      <c r="U1084" t="s">
        <v>37</v>
      </c>
      <c r="V1084">
        <v>27</v>
      </c>
      <c r="W1084" t="s">
        <v>38</v>
      </c>
    </row>
    <row r="1085" spans="1:23">
      <c r="A1085" t="s">
        <v>1030</v>
      </c>
      <c r="B1085" t="s">
        <v>24</v>
      </c>
      <c r="C1085" t="s">
        <v>1031</v>
      </c>
      <c r="D1085" t="s">
        <v>39</v>
      </c>
      <c r="E1085" t="s">
        <v>40</v>
      </c>
      <c r="F1085" t="s">
        <v>28</v>
      </c>
      <c r="G1085" t="s">
        <v>29</v>
      </c>
      <c r="I1085" t="s">
        <v>43</v>
      </c>
      <c r="J1085">
        <v>1002.2498399999999</v>
      </c>
      <c r="K1085">
        <v>19</v>
      </c>
      <c r="L1085">
        <v>0.51600000000000001</v>
      </c>
      <c r="M1085">
        <v>0</v>
      </c>
      <c r="N1085">
        <v>0</v>
      </c>
      <c r="O1085">
        <v>0</v>
      </c>
      <c r="P1085" t="s">
        <v>407</v>
      </c>
      <c r="Q1085" t="s">
        <v>408</v>
      </c>
      <c r="R1085" t="s">
        <v>100</v>
      </c>
      <c r="S1085" t="s">
        <v>101</v>
      </c>
      <c r="T1085" t="s">
        <v>36</v>
      </c>
      <c r="U1085" t="s">
        <v>37</v>
      </c>
      <c r="V1085">
        <v>27</v>
      </c>
      <c r="W1085" t="s">
        <v>38</v>
      </c>
    </row>
    <row r="1086" spans="1:23">
      <c r="A1086" t="s">
        <v>1030</v>
      </c>
      <c r="B1086" t="s">
        <v>24</v>
      </c>
      <c r="C1086" t="s">
        <v>1031</v>
      </c>
      <c r="D1086" t="s">
        <v>26</v>
      </c>
      <c r="E1086" t="s">
        <v>27</v>
      </c>
      <c r="F1086" t="s">
        <v>53</v>
      </c>
      <c r="G1086" t="s">
        <v>54</v>
      </c>
      <c r="H1086" t="s">
        <v>223</v>
      </c>
      <c r="I1086" t="s">
        <v>224</v>
      </c>
      <c r="J1086">
        <v>0</v>
      </c>
      <c r="K1086">
        <v>1</v>
      </c>
      <c r="L1086">
        <v>0</v>
      </c>
      <c r="M1086">
        <v>0</v>
      </c>
      <c r="N1086">
        <v>0</v>
      </c>
      <c r="O1086">
        <v>0</v>
      </c>
      <c r="P1086" t="s">
        <v>415</v>
      </c>
      <c r="Q1086" t="s">
        <v>416</v>
      </c>
      <c r="R1086" t="s">
        <v>67</v>
      </c>
      <c r="S1086" t="s">
        <v>68</v>
      </c>
      <c r="T1086" t="s">
        <v>36</v>
      </c>
      <c r="U1086" t="s">
        <v>37</v>
      </c>
      <c r="V1086">
        <v>27</v>
      </c>
      <c r="W1086" t="s">
        <v>38</v>
      </c>
    </row>
    <row r="1087" spans="1:23">
      <c r="A1087" t="s">
        <v>1030</v>
      </c>
      <c r="B1087" t="s">
        <v>24</v>
      </c>
      <c r="C1087" t="s">
        <v>1031</v>
      </c>
      <c r="D1087" t="s">
        <v>26</v>
      </c>
      <c r="E1087" t="s">
        <v>27</v>
      </c>
      <c r="F1087" t="s">
        <v>28</v>
      </c>
      <c r="G1087" t="s">
        <v>29</v>
      </c>
      <c r="H1087" t="s">
        <v>86</v>
      </c>
      <c r="I1087" t="s">
        <v>87</v>
      </c>
      <c r="J1087">
        <v>2892.6089299999999</v>
      </c>
      <c r="K1087">
        <v>7</v>
      </c>
      <c r="L1087">
        <v>1</v>
      </c>
      <c r="M1087">
        <v>0</v>
      </c>
      <c r="N1087">
        <v>0</v>
      </c>
      <c r="O1087">
        <v>0</v>
      </c>
      <c r="P1087" t="s">
        <v>415</v>
      </c>
      <c r="Q1087" t="s">
        <v>416</v>
      </c>
      <c r="R1087" t="s">
        <v>67</v>
      </c>
      <c r="S1087" t="s">
        <v>68</v>
      </c>
      <c r="T1087" t="s">
        <v>36</v>
      </c>
      <c r="U1087" t="s">
        <v>37</v>
      </c>
      <c r="V1087">
        <v>27</v>
      </c>
      <c r="W1087" t="s">
        <v>38</v>
      </c>
    </row>
    <row r="1088" spans="1:23">
      <c r="A1088" t="s">
        <v>1030</v>
      </c>
      <c r="B1088" t="s">
        <v>24</v>
      </c>
      <c r="C1088" t="s">
        <v>1031</v>
      </c>
      <c r="D1088" t="s">
        <v>26</v>
      </c>
      <c r="E1088" t="s">
        <v>27</v>
      </c>
      <c r="F1088" t="s">
        <v>28</v>
      </c>
      <c r="G1088" t="s">
        <v>29</v>
      </c>
      <c r="H1088" t="s">
        <v>285</v>
      </c>
      <c r="I1088" t="s">
        <v>286</v>
      </c>
      <c r="J1088">
        <v>354.94287000000003</v>
      </c>
      <c r="K1088">
        <v>1</v>
      </c>
      <c r="L1088">
        <v>1</v>
      </c>
      <c r="M1088">
        <v>0</v>
      </c>
      <c r="N1088">
        <v>0</v>
      </c>
      <c r="O1088">
        <v>0</v>
      </c>
      <c r="P1088" t="s">
        <v>441</v>
      </c>
      <c r="Q1088" t="s">
        <v>442</v>
      </c>
      <c r="R1088" t="s">
        <v>59</v>
      </c>
      <c r="S1088" t="s">
        <v>60</v>
      </c>
      <c r="T1088" t="s">
        <v>36</v>
      </c>
      <c r="U1088" t="s">
        <v>37</v>
      </c>
      <c r="V1088">
        <v>27</v>
      </c>
      <c r="W1088" t="s">
        <v>38</v>
      </c>
    </row>
    <row r="1089" spans="1:23">
      <c r="A1089" t="s">
        <v>1030</v>
      </c>
      <c r="B1089" t="s">
        <v>24</v>
      </c>
      <c r="C1089" t="s">
        <v>1031</v>
      </c>
      <c r="D1089" t="s">
        <v>26</v>
      </c>
      <c r="E1089" t="s">
        <v>27</v>
      </c>
      <c r="F1089" t="s">
        <v>28</v>
      </c>
      <c r="G1089" t="s">
        <v>29</v>
      </c>
      <c r="H1089" t="s">
        <v>369</v>
      </c>
      <c r="I1089" t="s">
        <v>370</v>
      </c>
      <c r="J1089">
        <v>133.58408</v>
      </c>
      <c r="K1089">
        <v>1</v>
      </c>
      <c r="L1089">
        <v>1</v>
      </c>
      <c r="M1089">
        <v>0</v>
      </c>
      <c r="N1089">
        <v>0</v>
      </c>
      <c r="O1089">
        <v>0</v>
      </c>
      <c r="P1089" t="s">
        <v>441</v>
      </c>
      <c r="Q1089" t="s">
        <v>442</v>
      </c>
      <c r="R1089" t="s">
        <v>59</v>
      </c>
      <c r="S1089" t="s">
        <v>60</v>
      </c>
      <c r="T1089" t="s">
        <v>36</v>
      </c>
      <c r="U1089" t="s">
        <v>37</v>
      </c>
      <c r="V1089">
        <v>27</v>
      </c>
      <c r="W1089" t="s">
        <v>38</v>
      </c>
    </row>
    <row r="1090" spans="1:23">
      <c r="A1090" t="s">
        <v>1030</v>
      </c>
      <c r="B1090" t="s">
        <v>24</v>
      </c>
      <c r="C1090" t="s">
        <v>1031</v>
      </c>
      <c r="D1090" t="s">
        <v>26</v>
      </c>
      <c r="E1090" t="s">
        <v>27</v>
      </c>
      <c r="F1090" t="s">
        <v>28</v>
      </c>
      <c r="G1090" t="s">
        <v>29</v>
      </c>
      <c r="H1090" t="s">
        <v>195</v>
      </c>
      <c r="I1090" t="s">
        <v>196</v>
      </c>
      <c r="J1090">
        <v>129.74323000000001</v>
      </c>
      <c r="K1090">
        <v>1</v>
      </c>
      <c r="L1090">
        <v>1</v>
      </c>
      <c r="M1090">
        <v>0</v>
      </c>
      <c r="N1090">
        <v>0</v>
      </c>
      <c r="O1090">
        <v>0</v>
      </c>
      <c r="P1090" t="s">
        <v>441</v>
      </c>
      <c r="Q1090" t="s">
        <v>442</v>
      </c>
      <c r="R1090" t="s">
        <v>59</v>
      </c>
      <c r="S1090" t="s">
        <v>60</v>
      </c>
      <c r="T1090" t="s">
        <v>36</v>
      </c>
      <c r="U1090" t="s">
        <v>37</v>
      </c>
      <c r="V1090">
        <v>27</v>
      </c>
      <c r="W1090" t="s">
        <v>38</v>
      </c>
    </row>
    <row r="1091" spans="1:23">
      <c r="A1091" t="s">
        <v>1030</v>
      </c>
      <c r="B1091" t="s">
        <v>24</v>
      </c>
      <c r="C1091" t="s">
        <v>1031</v>
      </c>
      <c r="D1091" t="s">
        <v>26</v>
      </c>
      <c r="E1091" t="s">
        <v>27</v>
      </c>
      <c r="F1091" t="s">
        <v>28</v>
      </c>
      <c r="G1091" t="s">
        <v>29</v>
      </c>
      <c r="H1091" t="s">
        <v>80</v>
      </c>
      <c r="I1091" t="s">
        <v>81</v>
      </c>
      <c r="J1091">
        <v>696.06194000000005</v>
      </c>
      <c r="K1091">
        <v>2</v>
      </c>
      <c r="L1091">
        <v>1</v>
      </c>
      <c r="M1091">
        <v>0</v>
      </c>
      <c r="N1091">
        <v>0</v>
      </c>
      <c r="O1091">
        <v>0</v>
      </c>
      <c r="P1091" t="s">
        <v>441</v>
      </c>
      <c r="Q1091" t="s">
        <v>442</v>
      </c>
      <c r="R1091" t="s">
        <v>59</v>
      </c>
      <c r="S1091" t="s">
        <v>60</v>
      </c>
      <c r="T1091" t="s">
        <v>36</v>
      </c>
      <c r="U1091" t="s">
        <v>37</v>
      </c>
      <c r="V1091">
        <v>27</v>
      </c>
      <c r="W1091" t="s">
        <v>38</v>
      </c>
    </row>
    <row r="1092" spans="1:23">
      <c r="A1092" t="s">
        <v>1030</v>
      </c>
      <c r="B1092" t="s">
        <v>24</v>
      </c>
      <c r="C1092" t="s">
        <v>1031</v>
      </c>
      <c r="D1092" t="s">
        <v>39</v>
      </c>
      <c r="E1092" t="s">
        <v>40</v>
      </c>
      <c r="F1092" t="s">
        <v>53</v>
      </c>
      <c r="G1092" t="s">
        <v>54</v>
      </c>
      <c r="I1092" t="s">
        <v>43</v>
      </c>
      <c r="J1092">
        <v>1756.0899400000001</v>
      </c>
      <c r="K1092">
        <v>17</v>
      </c>
      <c r="L1092">
        <v>0.98799999999999999</v>
      </c>
      <c r="M1092">
        <v>0</v>
      </c>
      <c r="N1092">
        <v>0</v>
      </c>
      <c r="O1092">
        <v>2</v>
      </c>
      <c r="P1092" t="s">
        <v>441</v>
      </c>
      <c r="Q1092" t="s">
        <v>442</v>
      </c>
      <c r="R1092" t="s">
        <v>59</v>
      </c>
      <c r="S1092" t="s">
        <v>60</v>
      </c>
      <c r="T1092" t="s">
        <v>36</v>
      </c>
      <c r="U1092" t="s">
        <v>37</v>
      </c>
      <c r="V1092">
        <v>27</v>
      </c>
      <c r="W1092" t="s">
        <v>38</v>
      </c>
    </row>
    <row r="1093" spans="1:23">
      <c r="A1093" t="s">
        <v>1030</v>
      </c>
      <c r="B1093" t="s">
        <v>24</v>
      </c>
      <c r="C1093" t="s">
        <v>1031</v>
      </c>
      <c r="D1093" t="s">
        <v>46</v>
      </c>
      <c r="E1093" t="s">
        <v>47</v>
      </c>
      <c r="F1093" t="s">
        <v>48</v>
      </c>
      <c r="G1093" t="s">
        <v>47</v>
      </c>
      <c r="I1093" t="s">
        <v>43</v>
      </c>
      <c r="J1093">
        <v>32185.074369999998</v>
      </c>
      <c r="K1093">
        <v>3754</v>
      </c>
      <c r="L1093">
        <v>0.91900000000000004</v>
      </c>
      <c r="M1093">
        <v>0</v>
      </c>
      <c r="N1093">
        <v>0</v>
      </c>
      <c r="O1093">
        <v>0</v>
      </c>
      <c r="P1093" t="s">
        <v>441</v>
      </c>
      <c r="Q1093" t="s">
        <v>442</v>
      </c>
      <c r="R1093" t="s">
        <v>59</v>
      </c>
      <c r="S1093" t="s">
        <v>60</v>
      </c>
      <c r="T1093" t="s">
        <v>36</v>
      </c>
      <c r="U1093" t="s">
        <v>37</v>
      </c>
      <c r="V1093">
        <v>27</v>
      </c>
      <c r="W1093" t="s">
        <v>38</v>
      </c>
    </row>
    <row r="1094" spans="1:23">
      <c r="A1094" t="s">
        <v>1030</v>
      </c>
      <c r="B1094" t="s">
        <v>24</v>
      </c>
      <c r="C1094" t="s">
        <v>1031</v>
      </c>
      <c r="D1094" t="s">
        <v>26</v>
      </c>
      <c r="E1094" t="s">
        <v>27</v>
      </c>
      <c r="F1094" t="s">
        <v>53</v>
      </c>
      <c r="G1094" t="s">
        <v>54</v>
      </c>
      <c r="I1094" t="s">
        <v>43</v>
      </c>
      <c r="J1094">
        <v>19579.874</v>
      </c>
      <c r="K1094">
        <v>1</v>
      </c>
      <c r="L1094">
        <v>1</v>
      </c>
      <c r="M1094">
        <v>0</v>
      </c>
      <c r="N1094">
        <v>0</v>
      </c>
      <c r="O1094">
        <v>0</v>
      </c>
      <c r="P1094" t="s">
        <v>457</v>
      </c>
      <c r="Q1094" t="s">
        <v>458</v>
      </c>
      <c r="R1094" t="s">
        <v>59</v>
      </c>
      <c r="S1094" t="s">
        <v>60</v>
      </c>
      <c r="T1094" t="s">
        <v>36</v>
      </c>
      <c r="U1094" t="s">
        <v>37</v>
      </c>
      <c r="V1094">
        <v>27</v>
      </c>
      <c r="W1094" t="s">
        <v>38</v>
      </c>
    </row>
    <row r="1095" spans="1:23">
      <c r="A1095" t="s">
        <v>1030</v>
      </c>
      <c r="B1095" t="s">
        <v>24</v>
      </c>
      <c r="C1095" t="s">
        <v>1031</v>
      </c>
      <c r="D1095" t="s">
        <v>26</v>
      </c>
      <c r="E1095" t="s">
        <v>27</v>
      </c>
      <c r="F1095" t="s">
        <v>53</v>
      </c>
      <c r="G1095" t="s">
        <v>54</v>
      </c>
      <c r="H1095" t="s">
        <v>417</v>
      </c>
      <c r="I1095" t="s">
        <v>418</v>
      </c>
      <c r="J1095">
        <v>455.67916000000002</v>
      </c>
      <c r="K1095">
        <v>1</v>
      </c>
      <c r="L1095">
        <v>1</v>
      </c>
      <c r="M1095">
        <v>0</v>
      </c>
      <c r="N1095">
        <v>0</v>
      </c>
      <c r="O1095">
        <v>0</v>
      </c>
      <c r="P1095" t="s">
        <v>457</v>
      </c>
      <c r="Q1095" t="s">
        <v>458</v>
      </c>
      <c r="R1095" t="s">
        <v>59</v>
      </c>
      <c r="S1095" t="s">
        <v>60</v>
      </c>
      <c r="T1095" t="s">
        <v>36</v>
      </c>
      <c r="U1095" t="s">
        <v>37</v>
      </c>
      <c r="V1095">
        <v>27</v>
      </c>
      <c r="W1095" t="s">
        <v>38</v>
      </c>
    </row>
    <row r="1096" spans="1:23">
      <c r="A1096" t="s">
        <v>1030</v>
      </c>
      <c r="B1096" t="s">
        <v>24</v>
      </c>
      <c r="C1096" t="s">
        <v>1031</v>
      </c>
      <c r="D1096" t="s">
        <v>26</v>
      </c>
      <c r="E1096" t="s">
        <v>27</v>
      </c>
      <c r="F1096" t="s">
        <v>28</v>
      </c>
      <c r="G1096" t="s">
        <v>29</v>
      </c>
      <c r="H1096" t="s">
        <v>187</v>
      </c>
      <c r="I1096" t="s">
        <v>188</v>
      </c>
      <c r="J1096">
        <v>1492.7704799999999</v>
      </c>
      <c r="K1096">
        <v>1</v>
      </c>
      <c r="L1096">
        <v>1</v>
      </c>
      <c r="M1096">
        <v>0</v>
      </c>
      <c r="N1096">
        <v>0</v>
      </c>
      <c r="O1096">
        <v>0</v>
      </c>
      <c r="P1096" t="s">
        <v>457</v>
      </c>
      <c r="Q1096" t="s">
        <v>458</v>
      </c>
      <c r="R1096" t="s">
        <v>59</v>
      </c>
      <c r="S1096" t="s">
        <v>60</v>
      </c>
      <c r="T1096" t="s">
        <v>36</v>
      </c>
      <c r="U1096" t="s">
        <v>37</v>
      </c>
      <c r="V1096">
        <v>27</v>
      </c>
      <c r="W1096" t="s">
        <v>38</v>
      </c>
    </row>
    <row r="1097" spans="1:23">
      <c r="A1097" t="s">
        <v>1030</v>
      </c>
      <c r="B1097" t="s">
        <v>24</v>
      </c>
      <c r="C1097" t="s">
        <v>1031</v>
      </c>
      <c r="D1097" t="s">
        <v>26</v>
      </c>
      <c r="E1097" t="s">
        <v>27</v>
      </c>
      <c r="F1097" t="s">
        <v>44</v>
      </c>
      <c r="G1097" t="s">
        <v>45</v>
      </c>
      <c r="I1097" t="s">
        <v>43</v>
      </c>
      <c r="J1097">
        <v>0</v>
      </c>
      <c r="K1097">
        <v>0</v>
      </c>
      <c r="L1097">
        <v>0</v>
      </c>
      <c r="M1097">
        <v>0</v>
      </c>
      <c r="N1097">
        <v>0</v>
      </c>
      <c r="O1097">
        <v>1</v>
      </c>
      <c r="P1097" t="s">
        <v>457</v>
      </c>
      <c r="Q1097" t="s">
        <v>458</v>
      </c>
      <c r="R1097" t="s">
        <v>59</v>
      </c>
      <c r="S1097" t="s">
        <v>60</v>
      </c>
      <c r="T1097" t="s">
        <v>36</v>
      </c>
      <c r="U1097" t="s">
        <v>37</v>
      </c>
      <c r="V1097">
        <v>27</v>
      </c>
      <c r="W1097" t="s">
        <v>38</v>
      </c>
    </row>
    <row r="1098" spans="1:23">
      <c r="A1098" t="s">
        <v>1030</v>
      </c>
      <c r="B1098" t="s">
        <v>24</v>
      </c>
      <c r="C1098" t="s">
        <v>1031</v>
      </c>
      <c r="D1098" t="s">
        <v>39</v>
      </c>
      <c r="E1098" t="s">
        <v>40</v>
      </c>
      <c r="F1098" t="s">
        <v>41</v>
      </c>
      <c r="G1098" t="s">
        <v>42</v>
      </c>
      <c r="I1098" t="s">
        <v>43</v>
      </c>
      <c r="J1098">
        <v>0</v>
      </c>
      <c r="K1098">
        <v>0</v>
      </c>
      <c r="L1098">
        <v>0</v>
      </c>
      <c r="M1098">
        <v>0</v>
      </c>
      <c r="N1098">
        <v>0</v>
      </c>
      <c r="O1098">
        <v>1</v>
      </c>
      <c r="P1098" t="s">
        <v>457</v>
      </c>
      <c r="Q1098" t="s">
        <v>458</v>
      </c>
      <c r="R1098" t="s">
        <v>59</v>
      </c>
      <c r="S1098" t="s">
        <v>60</v>
      </c>
      <c r="T1098" t="s">
        <v>36</v>
      </c>
      <c r="U1098" t="s">
        <v>37</v>
      </c>
      <c r="V1098">
        <v>27</v>
      </c>
      <c r="W1098" t="s">
        <v>38</v>
      </c>
    </row>
    <row r="1099" spans="1:23">
      <c r="A1099" t="s">
        <v>1030</v>
      </c>
      <c r="B1099" t="s">
        <v>24</v>
      </c>
      <c r="C1099" t="s">
        <v>1031</v>
      </c>
      <c r="D1099" t="s">
        <v>39</v>
      </c>
      <c r="E1099" t="s">
        <v>40</v>
      </c>
      <c r="F1099" t="s">
        <v>28</v>
      </c>
      <c r="G1099" t="s">
        <v>29</v>
      </c>
      <c r="I1099" t="s">
        <v>43</v>
      </c>
      <c r="J1099">
        <v>601.36962000000005</v>
      </c>
      <c r="K1099">
        <v>10</v>
      </c>
      <c r="L1099">
        <v>0.85</v>
      </c>
      <c r="M1099">
        <v>0</v>
      </c>
      <c r="N1099">
        <v>0</v>
      </c>
      <c r="O1099">
        <v>0</v>
      </c>
      <c r="P1099" t="s">
        <v>459</v>
      </c>
      <c r="Q1099" t="s">
        <v>460</v>
      </c>
      <c r="R1099" t="s">
        <v>100</v>
      </c>
      <c r="S1099" t="s">
        <v>101</v>
      </c>
      <c r="T1099" t="s">
        <v>36</v>
      </c>
      <c r="U1099" t="s">
        <v>37</v>
      </c>
      <c r="V1099">
        <v>27</v>
      </c>
      <c r="W1099" t="s">
        <v>38</v>
      </c>
    </row>
    <row r="1100" spans="1:23">
      <c r="A1100" t="s">
        <v>1030</v>
      </c>
      <c r="B1100" t="s">
        <v>24</v>
      </c>
      <c r="C1100" t="s">
        <v>1031</v>
      </c>
      <c r="D1100" t="s">
        <v>46</v>
      </c>
      <c r="E1100" t="s">
        <v>47</v>
      </c>
      <c r="F1100" t="s">
        <v>48</v>
      </c>
      <c r="G1100" t="s">
        <v>47</v>
      </c>
      <c r="I1100" t="s">
        <v>43</v>
      </c>
      <c r="J1100">
        <v>2690.8903799999998</v>
      </c>
      <c r="K1100">
        <v>139</v>
      </c>
      <c r="L1100">
        <v>0.91800000000000004</v>
      </c>
      <c r="M1100">
        <v>0</v>
      </c>
      <c r="N1100">
        <v>0</v>
      </c>
      <c r="O1100">
        <v>0</v>
      </c>
      <c r="P1100" t="s">
        <v>459</v>
      </c>
      <c r="Q1100" t="s">
        <v>460</v>
      </c>
      <c r="R1100" t="s">
        <v>100</v>
      </c>
      <c r="S1100" t="s">
        <v>101</v>
      </c>
      <c r="T1100" t="s">
        <v>36</v>
      </c>
      <c r="U1100" t="s">
        <v>37</v>
      </c>
      <c r="V1100">
        <v>27</v>
      </c>
      <c r="W1100" t="s">
        <v>38</v>
      </c>
    </row>
    <row r="1101" spans="1:23">
      <c r="A1101" t="s">
        <v>1030</v>
      </c>
      <c r="B1101" t="s">
        <v>24</v>
      </c>
      <c r="C1101" t="s">
        <v>1031</v>
      </c>
      <c r="D1101" t="s">
        <v>26</v>
      </c>
      <c r="E1101" t="s">
        <v>27</v>
      </c>
      <c r="F1101" t="s">
        <v>53</v>
      </c>
      <c r="G1101" t="s">
        <v>54</v>
      </c>
      <c r="H1101" t="s">
        <v>471</v>
      </c>
      <c r="I1101" t="s">
        <v>472</v>
      </c>
      <c r="J1101">
        <v>928.28887999999995</v>
      </c>
      <c r="K1101">
        <v>1</v>
      </c>
      <c r="L1101">
        <v>1</v>
      </c>
      <c r="M1101">
        <v>0</v>
      </c>
      <c r="N1101">
        <v>0</v>
      </c>
      <c r="O1101">
        <v>0</v>
      </c>
      <c r="P1101" t="s">
        <v>469</v>
      </c>
      <c r="Q1101" t="s">
        <v>470</v>
      </c>
      <c r="R1101" t="s">
        <v>132</v>
      </c>
      <c r="S1101" t="s">
        <v>133</v>
      </c>
      <c r="T1101" t="s">
        <v>36</v>
      </c>
      <c r="U1101" t="s">
        <v>37</v>
      </c>
      <c r="V1101">
        <v>27</v>
      </c>
      <c r="W1101" t="s">
        <v>38</v>
      </c>
    </row>
    <row r="1102" spans="1:23">
      <c r="A1102" t="s">
        <v>1030</v>
      </c>
      <c r="B1102" t="s">
        <v>24</v>
      </c>
      <c r="C1102" t="s">
        <v>1031</v>
      </c>
      <c r="D1102" t="s">
        <v>39</v>
      </c>
      <c r="E1102" t="s">
        <v>40</v>
      </c>
      <c r="F1102" t="s">
        <v>28</v>
      </c>
      <c r="G1102" t="s">
        <v>29</v>
      </c>
      <c r="I1102" t="s">
        <v>43</v>
      </c>
      <c r="J1102">
        <v>216.49645000000001</v>
      </c>
      <c r="K1102">
        <v>3</v>
      </c>
      <c r="L1102">
        <v>1</v>
      </c>
      <c r="M1102">
        <v>0</v>
      </c>
      <c r="N1102">
        <v>0</v>
      </c>
      <c r="O1102">
        <v>0</v>
      </c>
      <c r="P1102" t="s">
        <v>469</v>
      </c>
      <c r="Q1102" t="s">
        <v>470</v>
      </c>
      <c r="R1102" t="s">
        <v>132</v>
      </c>
      <c r="S1102" t="s">
        <v>133</v>
      </c>
      <c r="T1102" t="s">
        <v>36</v>
      </c>
      <c r="U1102" t="s">
        <v>37</v>
      </c>
      <c r="V1102">
        <v>27</v>
      </c>
      <c r="W1102" t="s">
        <v>38</v>
      </c>
    </row>
    <row r="1103" spans="1:23">
      <c r="A1103" t="s">
        <v>1030</v>
      </c>
      <c r="B1103" t="s">
        <v>24</v>
      </c>
      <c r="C1103" t="s">
        <v>1031</v>
      </c>
      <c r="D1103" t="s">
        <v>39</v>
      </c>
      <c r="E1103" t="s">
        <v>40</v>
      </c>
      <c r="F1103" t="s">
        <v>28</v>
      </c>
      <c r="G1103" t="s">
        <v>29</v>
      </c>
      <c r="I1103" t="s">
        <v>43</v>
      </c>
      <c r="J1103">
        <v>50.331690000000002</v>
      </c>
      <c r="K1103">
        <v>1</v>
      </c>
      <c r="L1103">
        <v>0</v>
      </c>
      <c r="M1103">
        <v>0</v>
      </c>
      <c r="N1103">
        <v>0</v>
      </c>
      <c r="O1103">
        <v>0</v>
      </c>
      <c r="P1103" t="s">
        <v>1032</v>
      </c>
      <c r="Q1103" t="s">
        <v>1033</v>
      </c>
      <c r="R1103" t="s">
        <v>100</v>
      </c>
      <c r="S1103" t="s">
        <v>101</v>
      </c>
      <c r="T1103" t="s">
        <v>36</v>
      </c>
      <c r="U1103" t="s">
        <v>37</v>
      </c>
      <c r="V1103">
        <v>27</v>
      </c>
      <c r="W1103" t="s">
        <v>38</v>
      </c>
    </row>
    <row r="1104" spans="1:23">
      <c r="A1104" t="s">
        <v>1030</v>
      </c>
      <c r="B1104" t="s">
        <v>24</v>
      </c>
      <c r="C1104" t="s">
        <v>1031</v>
      </c>
      <c r="D1104" t="s">
        <v>26</v>
      </c>
      <c r="E1104" t="s">
        <v>27</v>
      </c>
      <c r="F1104" t="s">
        <v>28</v>
      </c>
      <c r="G1104" t="s">
        <v>29</v>
      </c>
      <c r="H1104" t="s">
        <v>61</v>
      </c>
      <c r="I1104" t="s">
        <v>62</v>
      </c>
      <c r="J1104">
        <v>1053.48101</v>
      </c>
      <c r="K1104">
        <v>2</v>
      </c>
      <c r="L1104">
        <v>1</v>
      </c>
      <c r="M1104">
        <v>0</v>
      </c>
      <c r="N1104">
        <v>0</v>
      </c>
      <c r="O1104">
        <v>0</v>
      </c>
      <c r="P1104" t="s">
        <v>902</v>
      </c>
      <c r="Q1104" t="s">
        <v>903</v>
      </c>
      <c r="R1104" t="s">
        <v>59</v>
      </c>
      <c r="S1104" t="s">
        <v>60</v>
      </c>
      <c r="T1104" t="s">
        <v>36</v>
      </c>
      <c r="U1104" t="s">
        <v>37</v>
      </c>
      <c r="V1104">
        <v>27</v>
      </c>
      <c r="W1104" t="s">
        <v>38</v>
      </c>
    </row>
    <row r="1105" spans="1:23">
      <c r="A1105" t="s">
        <v>1030</v>
      </c>
      <c r="B1105" t="s">
        <v>24</v>
      </c>
      <c r="C1105" t="s">
        <v>1031</v>
      </c>
      <c r="D1105" t="s">
        <v>26</v>
      </c>
      <c r="E1105" t="s">
        <v>27</v>
      </c>
      <c r="F1105" t="s">
        <v>28</v>
      </c>
      <c r="G1105" t="s">
        <v>29</v>
      </c>
      <c r="H1105" t="s">
        <v>148</v>
      </c>
      <c r="I1105" t="s">
        <v>149</v>
      </c>
      <c r="J1105">
        <v>2386.1816399999998</v>
      </c>
      <c r="K1105">
        <v>2</v>
      </c>
      <c r="L1105">
        <v>1</v>
      </c>
      <c r="M1105">
        <v>0</v>
      </c>
      <c r="N1105">
        <v>0</v>
      </c>
      <c r="O1105">
        <v>0</v>
      </c>
      <c r="P1105" t="s">
        <v>902</v>
      </c>
      <c r="Q1105" t="s">
        <v>903</v>
      </c>
      <c r="R1105" t="s">
        <v>59</v>
      </c>
      <c r="S1105" t="s">
        <v>60</v>
      </c>
      <c r="T1105" t="s">
        <v>36</v>
      </c>
      <c r="U1105" t="s">
        <v>37</v>
      </c>
      <c r="V1105">
        <v>27</v>
      </c>
      <c r="W1105" t="s">
        <v>38</v>
      </c>
    </row>
    <row r="1106" spans="1:23">
      <c r="A1106" t="s">
        <v>1030</v>
      </c>
      <c r="B1106" t="s">
        <v>24</v>
      </c>
      <c r="C1106" t="s">
        <v>1031</v>
      </c>
      <c r="D1106" t="s">
        <v>26</v>
      </c>
      <c r="E1106" t="s">
        <v>27</v>
      </c>
      <c r="F1106" t="s">
        <v>28</v>
      </c>
      <c r="G1106" t="s">
        <v>29</v>
      </c>
      <c r="H1106" t="s">
        <v>152</v>
      </c>
      <c r="I1106" t="s">
        <v>153</v>
      </c>
      <c r="J1106">
        <v>259.58875999999998</v>
      </c>
      <c r="K1106">
        <v>1</v>
      </c>
      <c r="L1106">
        <v>1</v>
      </c>
      <c r="M1106">
        <v>0</v>
      </c>
      <c r="N1106">
        <v>0</v>
      </c>
      <c r="O1106">
        <v>0</v>
      </c>
      <c r="P1106" t="s">
        <v>902</v>
      </c>
      <c r="Q1106" t="s">
        <v>903</v>
      </c>
      <c r="R1106" t="s">
        <v>59</v>
      </c>
      <c r="S1106" t="s">
        <v>60</v>
      </c>
      <c r="T1106" t="s">
        <v>36</v>
      </c>
      <c r="U1106" t="s">
        <v>37</v>
      </c>
      <c r="V1106">
        <v>27</v>
      </c>
      <c r="W1106" t="s">
        <v>38</v>
      </c>
    </row>
    <row r="1107" spans="1:23">
      <c r="A1107" t="s">
        <v>1030</v>
      </c>
      <c r="B1107" t="s">
        <v>24</v>
      </c>
      <c r="C1107" t="s">
        <v>1031</v>
      </c>
      <c r="D1107" t="s">
        <v>26</v>
      </c>
      <c r="E1107" t="s">
        <v>27</v>
      </c>
      <c r="F1107" t="s">
        <v>44</v>
      </c>
      <c r="G1107" t="s">
        <v>45</v>
      </c>
      <c r="I1107" t="s">
        <v>43</v>
      </c>
      <c r="J1107">
        <v>0</v>
      </c>
      <c r="K1107">
        <v>0</v>
      </c>
      <c r="L1107">
        <v>0</v>
      </c>
      <c r="M1107">
        <v>0</v>
      </c>
      <c r="N1107">
        <v>0</v>
      </c>
      <c r="O1107">
        <v>2</v>
      </c>
      <c r="P1107" t="s">
        <v>902</v>
      </c>
      <c r="Q1107" t="s">
        <v>903</v>
      </c>
      <c r="R1107" t="s">
        <v>59</v>
      </c>
      <c r="S1107" t="s">
        <v>60</v>
      </c>
      <c r="T1107" t="s">
        <v>36</v>
      </c>
      <c r="U1107" t="s">
        <v>37</v>
      </c>
      <c r="V1107">
        <v>27</v>
      </c>
      <c r="W1107" t="s">
        <v>38</v>
      </c>
    </row>
    <row r="1108" spans="1:23">
      <c r="A1108" t="s">
        <v>1030</v>
      </c>
      <c r="B1108" t="s">
        <v>24</v>
      </c>
      <c r="C1108" t="s">
        <v>1031</v>
      </c>
      <c r="D1108" t="s">
        <v>39</v>
      </c>
      <c r="E1108" t="s">
        <v>40</v>
      </c>
      <c r="F1108" t="s">
        <v>28</v>
      </c>
      <c r="G1108" t="s">
        <v>29</v>
      </c>
      <c r="I1108" t="s">
        <v>43</v>
      </c>
      <c r="J1108">
        <v>915.12150999999994</v>
      </c>
      <c r="K1108">
        <v>17</v>
      </c>
      <c r="L1108">
        <v>0.623</v>
      </c>
      <c r="M1108">
        <v>0</v>
      </c>
      <c r="N1108">
        <v>0</v>
      </c>
      <c r="O1108">
        <v>0</v>
      </c>
      <c r="P1108" t="s">
        <v>908</v>
      </c>
      <c r="Q1108" t="s">
        <v>909</v>
      </c>
      <c r="R1108" t="s">
        <v>168</v>
      </c>
      <c r="S1108" t="s">
        <v>169</v>
      </c>
      <c r="T1108" t="s">
        <v>36</v>
      </c>
      <c r="U1108" t="s">
        <v>37</v>
      </c>
      <c r="V1108">
        <v>27</v>
      </c>
      <c r="W1108" t="s">
        <v>38</v>
      </c>
    </row>
    <row r="1109" spans="1:23">
      <c r="A1109" t="s">
        <v>1030</v>
      </c>
      <c r="B1109" t="s">
        <v>24</v>
      </c>
      <c r="C1109" t="s">
        <v>1031</v>
      </c>
      <c r="D1109" t="s">
        <v>26</v>
      </c>
      <c r="E1109" t="s">
        <v>27</v>
      </c>
      <c r="F1109" t="s">
        <v>53</v>
      </c>
      <c r="G1109" t="s">
        <v>54</v>
      </c>
      <c r="H1109" t="s">
        <v>128</v>
      </c>
      <c r="I1109" t="s">
        <v>129</v>
      </c>
      <c r="J1109">
        <v>905.01804000000004</v>
      </c>
      <c r="K1109">
        <v>1</v>
      </c>
      <c r="L1109">
        <v>1</v>
      </c>
      <c r="M1109">
        <v>0</v>
      </c>
      <c r="N1109">
        <v>0</v>
      </c>
      <c r="O1109">
        <v>0</v>
      </c>
      <c r="P1109" t="s">
        <v>952</v>
      </c>
      <c r="Q1109" t="s">
        <v>953</v>
      </c>
      <c r="R1109" t="s">
        <v>365</v>
      </c>
      <c r="S1109" t="s">
        <v>366</v>
      </c>
      <c r="T1109" t="s">
        <v>36</v>
      </c>
      <c r="U1109" t="s">
        <v>37</v>
      </c>
      <c r="V1109">
        <v>27</v>
      </c>
      <c r="W1109" t="s">
        <v>38</v>
      </c>
    </row>
    <row r="1110" spans="1:23">
      <c r="A1110" t="s">
        <v>1030</v>
      </c>
      <c r="B1110" t="s">
        <v>24</v>
      </c>
      <c r="C1110" t="s">
        <v>1031</v>
      </c>
      <c r="D1110" t="s">
        <v>26</v>
      </c>
      <c r="E1110" t="s">
        <v>27</v>
      </c>
      <c r="F1110" t="s">
        <v>53</v>
      </c>
      <c r="G1110" t="s">
        <v>54</v>
      </c>
      <c r="H1110" t="s">
        <v>128</v>
      </c>
      <c r="I1110" t="s">
        <v>129</v>
      </c>
      <c r="J1110">
        <v>380.15629999999999</v>
      </c>
      <c r="K1110">
        <v>1</v>
      </c>
      <c r="L1110">
        <v>1</v>
      </c>
      <c r="M1110">
        <v>0</v>
      </c>
      <c r="N1110">
        <v>0</v>
      </c>
      <c r="O1110">
        <v>0</v>
      </c>
      <c r="P1110" t="s">
        <v>964</v>
      </c>
      <c r="Q1110" t="s">
        <v>965</v>
      </c>
      <c r="R1110" t="s">
        <v>59</v>
      </c>
      <c r="S1110" t="s">
        <v>60</v>
      </c>
      <c r="T1110" t="s">
        <v>36</v>
      </c>
      <c r="U1110" t="s">
        <v>37</v>
      </c>
      <c r="V1110">
        <v>27</v>
      </c>
      <c r="W1110" t="s">
        <v>38</v>
      </c>
    </row>
    <row r="1111" spans="1:23">
      <c r="A1111" t="s">
        <v>1030</v>
      </c>
      <c r="B1111" t="s">
        <v>24</v>
      </c>
      <c r="C1111" t="s">
        <v>1031</v>
      </c>
      <c r="D1111" t="s">
        <v>26</v>
      </c>
      <c r="E1111" t="s">
        <v>27</v>
      </c>
      <c r="F1111" t="s">
        <v>28</v>
      </c>
      <c r="G1111" t="s">
        <v>29</v>
      </c>
      <c r="H1111" t="s">
        <v>86</v>
      </c>
      <c r="I1111" t="s">
        <v>87</v>
      </c>
      <c r="J1111">
        <v>2111.87104</v>
      </c>
      <c r="K1111">
        <v>7</v>
      </c>
      <c r="L1111">
        <v>1</v>
      </c>
      <c r="M1111">
        <v>0</v>
      </c>
      <c r="N1111">
        <v>0</v>
      </c>
      <c r="O1111">
        <v>0</v>
      </c>
      <c r="P1111" t="s">
        <v>964</v>
      </c>
      <c r="Q1111" t="s">
        <v>965</v>
      </c>
      <c r="R1111" t="s">
        <v>59</v>
      </c>
      <c r="S1111" t="s">
        <v>60</v>
      </c>
      <c r="T1111" t="s">
        <v>36</v>
      </c>
      <c r="U1111" t="s">
        <v>37</v>
      </c>
      <c r="V1111">
        <v>27</v>
      </c>
      <c r="W1111" t="s">
        <v>38</v>
      </c>
    </row>
    <row r="1112" spans="1:23">
      <c r="A1112" t="s">
        <v>1030</v>
      </c>
      <c r="B1112" t="s">
        <v>24</v>
      </c>
      <c r="C1112" t="s">
        <v>1031</v>
      </c>
      <c r="D1112" t="s">
        <v>26</v>
      </c>
      <c r="E1112" t="s">
        <v>27</v>
      </c>
      <c r="F1112" t="s">
        <v>28</v>
      </c>
      <c r="G1112" t="s">
        <v>29</v>
      </c>
      <c r="H1112" t="s">
        <v>80</v>
      </c>
      <c r="I1112" t="s">
        <v>81</v>
      </c>
      <c r="J1112">
        <v>769.65097000000003</v>
      </c>
      <c r="K1112">
        <v>2</v>
      </c>
      <c r="L1112">
        <v>1</v>
      </c>
      <c r="M1112">
        <v>0</v>
      </c>
      <c r="N1112">
        <v>0</v>
      </c>
      <c r="O1112">
        <v>0</v>
      </c>
      <c r="P1112" t="s">
        <v>964</v>
      </c>
      <c r="Q1112" t="s">
        <v>965</v>
      </c>
      <c r="R1112" t="s">
        <v>59</v>
      </c>
      <c r="S1112" t="s">
        <v>60</v>
      </c>
      <c r="T1112" t="s">
        <v>36</v>
      </c>
      <c r="U1112" t="s">
        <v>37</v>
      </c>
      <c r="V1112">
        <v>27</v>
      </c>
      <c r="W1112" t="s">
        <v>38</v>
      </c>
    </row>
    <row r="1113" spans="1:23">
      <c r="A1113" t="s">
        <v>1030</v>
      </c>
      <c r="B1113" t="s">
        <v>24</v>
      </c>
      <c r="C1113" t="s">
        <v>1031</v>
      </c>
      <c r="D1113" t="s">
        <v>39</v>
      </c>
      <c r="E1113" t="s">
        <v>40</v>
      </c>
      <c r="F1113" t="s">
        <v>28</v>
      </c>
      <c r="G1113" t="s">
        <v>29</v>
      </c>
      <c r="I1113" t="s">
        <v>43</v>
      </c>
      <c r="J1113">
        <v>60.052619999999997</v>
      </c>
      <c r="K1113">
        <v>5</v>
      </c>
      <c r="L1113">
        <v>0.53800000000000003</v>
      </c>
      <c r="M1113">
        <v>0</v>
      </c>
      <c r="N1113">
        <v>0</v>
      </c>
      <c r="O1113">
        <v>0</v>
      </c>
      <c r="P1113" t="s">
        <v>966</v>
      </c>
      <c r="Q1113" t="s">
        <v>967</v>
      </c>
      <c r="R1113" t="s">
        <v>365</v>
      </c>
      <c r="S1113" t="s">
        <v>366</v>
      </c>
      <c r="T1113" t="s">
        <v>36</v>
      </c>
      <c r="U1113" t="s">
        <v>37</v>
      </c>
      <c r="V1113">
        <v>27</v>
      </c>
      <c r="W1113" t="s">
        <v>38</v>
      </c>
    </row>
    <row r="1114" spans="1:23">
      <c r="A1114" t="s">
        <v>1030</v>
      </c>
      <c r="B1114" t="s">
        <v>24</v>
      </c>
      <c r="C1114" t="s">
        <v>1031</v>
      </c>
      <c r="D1114" t="s">
        <v>46</v>
      </c>
      <c r="E1114" t="s">
        <v>47</v>
      </c>
      <c r="F1114" t="s">
        <v>48</v>
      </c>
      <c r="G1114" t="s">
        <v>47</v>
      </c>
      <c r="I1114" t="s">
        <v>43</v>
      </c>
      <c r="J1114">
        <v>585.16858000000002</v>
      </c>
      <c r="K1114">
        <v>27</v>
      </c>
      <c r="L1114">
        <v>0.96599999999999997</v>
      </c>
      <c r="M1114">
        <v>0</v>
      </c>
      <c r="N1114">
        <v>0</v>
      </c>
      <c r="O1114">
        <v>0</v>
      </c>
      <c r="P1114" t="s">
        <v>1034</v>
      </c>
      <c r="Q1114" t="s">
        <v>1035</v>
      </c>
      <c r="R1114" t="s">
        <v>158</v>
      </c>
      <c r="S1114" t="s">
        <v>159</v>
      </c>
      <c r="T1114" t="s">
        <v>36</v>
      </c>
      <c r="U1114" t="s">
        <v>37</v>
      </c>
      <c r="V1114">
        <v>27</v>
      </c>
      <c r="W1114" t="s">
        <v>38</v>
      </c>
    </row>
    <row r="1115" spans="1:23">
      <c r="A1115" t="s">
        <v>1030</v>
      </c>
      <c r="B1115" t="s">
        <v>24</v>
      </c>
      <c r="C1115" t="s">
        <v>1031</v>
      </c>
      <c r="D1115" t="s">
        <v>26</v>
      </c>
      <c r="E1115" t="s">
        <v>27</v>
      </c>
      <c r="F1115" t="s">
        <v>28</v>
      </c>
      <c r="G1115" t="s">
        <v>29</v>
      </c>
      <c r="H1115" t="s">
        <v>369</v>
      </c>
      <c r="I1115" t="s">
        <v>370</v>
      </c>
      <c r="J1115">
        <v>973.28557000000001</v>
      </c>
      <c r="K1115">
        <v>1</v>
      </c>
      <c r="L1115">
        <v>1</v>
      </c>
      <c r="M1115">
        <v>0</v>
      </c>
      <c r="N1115">
        <v>0</v>
      </c>
      <c r="O1115">
        <v>0</v>
      </c>
      <c r="P1115" t="s">
        <v>984</v>
      </c>
      <c r="Q1115" t="s">
        <v>985</v>
      </c>
      <c r="R1115" t="s">
        <v>90</v>
      </c>
      <c r="S1115" t="s">
        <v>91</v>
      </c>
      <c r="T1115" t="s">
        <v>36</v>
      </c>
      <c r="U1115" t="s">
        <v>37</v>
      </c>
      <c r="V1115">
        <v>27</v>
      </c>
      <c r="W1115" t="s">
        <v>38</v>
      </c>
    </row>
    <row r="1116" spans="1:23">
      <c r="A1116" t="s">
        <v>1030</v>
      </c>
      <c r="B1116" t="s">
        <v>24</v>
      </c>
      <c r="C1116" t="s">
        <v>1031</v>
      </c>
      <c r="D1116" t="s">
        <v>26</v>
      </c>
      <c r="E1116" t="s">
        <v>27</v>
      </c>
      <c r="F1116" t="s">
        <v>53</v>
      </c>
      <c r="G1116" t="s">
        <v>54</v>
      </c>
      <c r="H1116" t="s">
        <v>185</v>
      </c>
      <c r="I1116" t="s">
        <v>186</v>
      </c>
      <c r="J1116">
        <v>769.73278000000005</v>
      </c>
      <c r="K1116">
        <v>2</v>
      </c>
      <c r="L1116">
        <v>1</v>
      </c>
      <c r="M1116">
        <v>0</v>
      </c>
      <c r="N1116">
        <v>0</v>
      </c>
      <c r="O1116">
        <v>0</v>
      </c>
      <c r="P1116" t="s">
        <v>992</v>
      </c>
      <c r="Q1116" t="s">
        <v>993</v>
      </c>
      <c r="R1116" t="s">
        <v>297</v>
      </c>
      <c r="S1116" t="s">
        <v>298</v>
      </c>
      <c r="T1116" t="s">
        <v>36</v>
      </c>
      <c r="U1116" t="s">
        <v>37</v>
      </c>
      <c r="V1116">
        <v>27</v>
      </c>
      <c r="W1116" t="s">
        <v>38</v>
      </c>
    </row>
    <row r="1117" spans="1:23">
      <c r="A1117" t="s">
        <v>1030</v>
      </c>
      <c r="B1117" t="s">
        <v>24</v>
      </c>
      <c r="C1117" t="s">
        <v>1031</v>
      </c>
      <c r="D1117" t="s">
        <v>26</v>
      </c>
      <c r="E1117" t="s">
        <v>27</v>
      </c>
      <c r="F1117" t="s">
        <v>28</v>
      </c>
      <c r="G1117" t="s">
        <v>29</v>
      </c>
      <c r="H1117" t="s">
        <v>30</v>
      </c>
      <c r="I1117" t="s">
        <v>31</v>
      </c>
      <c r="J1117">
        <v>681.58496000000002</v>
      </c>
      <c r="K1117">
        <v>2</v>
      </c>
      <c r="L1117">
        <v>1</v>
      </c>
      <c r="M1117">
        <v>0</v>
      </c>
      <c r="N1117">
        <v>0</v>
      </c>
      <c r="O1117">
        <v>0</v>
      </c>
      <c r="P1117" t="s">
        <v>992</v>
      </c>
      <c r="Q1117" t="s">
        <v>993</v>
      </c>
      <c r="R1117" t="s">
        <v>297</v>
      </c>
      <c r="S1117" t="s">
        <v>298</v>
      </c>
      <c r="T1117" t="s">
        <v>36</v>
      </c>
      <c r="U1117" t="s">
        <v>37</v>
      </c>
      <c r="V1117">
        <v>27</v>
      </c>
      <c r="W1117" t="s">
        <v>38</v>
      </c>
    </row>
    <row r="1118" spans="1:23">
      <c r="A1118" t="s">
        <v>1030</v>
      </c>
      <c r="B1118" t="s">
        <v>24</v>
      </c>
      <c r="C1118" t="s">
        <v>1031</v>
      </c>
      <c r="D1118" t="s">
        <v>26</v>
      </c>
      <c r="E1118" t="s">
        <v>27</v>
      </c>
      <c r="F1118" t="s">
        <v>28</v>
      </c>
      <c r="G1118" t="s">
        <v>29</v>
      </c>
      <c r="H1118" t="s">
        <v>80</v>
      </c>
      <c r="I1118" t="s">
        <v>81</v>
      </c>
      <c r="J1118">
        <v>854.01831000000004</v>
      </c>
      <c r="K1118">
        <v>1</v>
      </c>
      <c r="L1118">
        <v>1</v>
      </c>
      <c r="M1118">
        <v>0</v>
      </c>
      <c r="N1118">
        <v>0</v>
      </c>
      <c r="O1118">
        <v>0</v>
      </c>
      <c r="P1118" t="s">
        <v>992</v>
      </c>
      <c r="Q1118" t="s">
        <v>993</v>
      </c>
      <c r="R1118" t="s">
        <v>297</v>
      </c>
      <c r="S1118" t="s">
        <v>298</v>
      </c>
      <c r="T1118" t="s">
        <v>36</v>
      </c>
      <c r="U1118" t="s">
        <v>37</v>
      </c>
      <c r="V1118">
        <v>27</v>
      </c>
      <c r="W1118" t="s">
        <v>38</v>
      </c>
    </row>
    <row r="1119" spans="1:23">
      <c r="A1119" t="s">
        <v>1030</v>
      </c>
      <c r="B1119" t="s">
        <v>24</v>
      </c>
      <c r="C1119" t="s">
        <v>1031</v>
      </c>
      <c r="D1119" t="s">
        <v>39</v>
      </c>
      <c r="E1119" t="s">
        <v>40</v>
      </c>
      <c r="F1119" t="s">
        <v>28</v>
      </c>
      <c r="G1119" t="s">
        <v>29</v>
      </c>
      <c r="I1119" t="s">
        <v>43</v>
      </c>
      <c r="J1119">
        <v>997.08180000000004</v>
      </c>
      <c r="K1119">
        <v>24</v>
      </c>
      <c r="L1119">
        <v>0.58599999999999997</v>
      </c>
      <c r="M1119">
        <v>0</v>
      </c>
      <c r="N1119">
        <v>0</v>
      </c>
      <c r="O1119">
        <v>0</v>
      </c>
      <c r="P1119" t="s">
        <v>992</v>
      </c>
      <c r="Q1119" t="s">
        <v>993</v>
      </c>
      <c r="R1119" t="s">
        <v>297</v>
      </c>
      <c r="S1119" t="s">
        <v>298</v>
      </c>
      <c r="T1119" t="s">
        <v>36</v>
      </c>
      <c r="U1119" t="s">
        <v>37</v>
      </c>
      <c r="V1119">
        <v>27</v>
      </c>
      <c r="W1119" t="s">
        <v>38</v>
      </c>
    </row>
    <row r="1120" spans="1:23">
      <c r="A1120" t="s">
        <v>1030</v>
      </c>
      <c r="B1120" t="s">
        <v>24</v>
      </c>
      <c r="C1120" t="s">
        <v>1031</v>
      </c>
      <c r="D1120" t="s">
        <v>46</v>
      </c>
      <c r="E1120" t="s">
        <v>47</v>
      </c>
      <c r="F1120" t="s">
        <v>48</v>
      </c>
      <c r="G1120" t="s">
        <v>47</v>
      </c>
      <c r="I1120" t="s">
        <v>43</v>
      </c>
      <c r="J1120">
        <v>8423.8878700000005</v>
      </c>
      <c r="K1120">
        <v>400</v>
      </c>
      <c r="L1120">
        <v>0.82799999999999996</v>
      </c>
      <c r="M1120">
        <v>0</v>
      </c>
      <c r="N1120">
        <v>0</v>
      </c>
      <c r="O1120">
        <v>0</v>
      </c>
      <c r="P1120" t="s">
        <v>992</v>
      </c>
      <c r="Q1120" t="s">
        <v>993</v>
      </c>
      <c r="R1120" t="s">
        <v>297</v>
      </c>
      <c r="S1120" t="s">
        <v>298</v>
      </c>
      <c r="T1120" t="s">
        <v>36</v>
      </c>
      <c r="U1120" t="s">
        <v>37</v>
      </c>
      <c r="V1120">
        <v>27</v>
      </c>
      <c r="W1120" t="s">
        <v>38</v>
      </c>
    </row>
    <row r="1121" spans="1:23">
      <c r="A1121" t="s">
        <v>1030</v>
      </c>
      <c r="B1121" t="s">
        <v>24</v>
      </c>
      <c r="C1121" t="s">
        <v>1031</v>
      </c>
      <c r="D1121" t="s">
        <v>26</v>
      </c>
      <c r="E1121" t="s">
        <v>27</v>
      </c>
      <c r="F1121" t="s">
        <v>53</v>
      </c>
      <c r="G1121" t="s">
        <v>54</v>
      </c>
      <c r="H1121" t="s">
        <v>185</v>
      </c>
      <c r="I1121" t="s">
        <v>186</v>
      </c>
      <c r="J1121">
        <v>605.44799</v>
      </c>
      <c r="K1121">
        <v>1</v>
      </c>
      <c r="L1121">
        <v>1</v>
      </c>
      <c r="M1121">
        <v>0</v>
      </c>
      <c r="N1121">
        <v>0</v>
      </c>
      <c r="O1121">
        <v>0</v>
      </c>
      <c r="P1121" t="s">
        <v>996</v>
      </c>
      <c r="Q1121" t="s">
        <v>997</v>
      </c>
      <c r="R1121" t="s">
        <v>100</v>
      </c>
      <c r="S1121" t="s">
        <v>101</v>
      </c>
      <c r="T1121" t="s">
        <v>36</v>
      </c>
      <c r="U1121" t="s">
        <v>37</v>
      </c>
      <c r="V1121">
        <v>27</v>
      </c>
      <c r="W1121" t="s">
        <v>38</v>
      </c>
    </row>
    <row r="1122" spans="1:23">
      <c r="A1122" t="s">
        <v>1030</v>
      </c>
      <c r="B1122" t="s">
        <v>24</v>
      </c>
      <c r="C1122" t="s">
        <v>1031</v>
      </c>
      <c r="D1122" t="s">
        <v>26</v>
      </c>
      <c r="E1122" t="s">
        <v>27</v>
      </c>
      <c r="F1122" t="s">
        <v>28</v>
      </c>
      <c r="G1122" t="s">
        <v>29</v>
      </c>
      <c r="H1122" t="s">
        <v>75</v>
      </c>
      <c r="I1122" t="s">
        <v>76</v>
      </c>
      <c r="J1122">
        <v>28.651620000000001</v>
      </c>
      <c r="K1122">
        <v>1</v>
      </c>
      <c r="L1122">
        <v>1</v>
      </c>
      <c r="M1122">
        <v>0</v>
      </c>
      <c r="N1122">
        <v>0</v>
      </c>
      <c r="O1122">
        <v>0</v>
      </c>
      <c r="P1122" t="s">
        <v>996</v>
      </c>
      <c r="Q1122" t="s">
        <v>997</v>
      </c>
      <c r="R1122" t="s">
        <v>100</v>
      </c>
      <c r="S1122" t="s">
        <v>101</v>
      </c>
      <c r="T1122" t="s">
        <v>36</v>
      </c>
      <c r="U1122" t="s">
        <v>37</v>
      </c>
      <c r="V1122">
        <v>27</v>
      </c>
      <c r="W1122" t="s">
        <v>38</v>
      </c>
    </row>
    <row r="1123" spans="1:23">
      <c r="A1123" t="s">
        <v>1030</v>
      </c>
      <c r="B1123" t="s">
        <v>24</v>
      </c>
      <c r="C1123" t="s">
        <v>1031</v>
      </c>
      <c r="D1123" t="s">
        <v>46</v>
      </c>
      <c r="E1123" t="s">
        <v>47</v>
      </c>
      <c r="F1123" t="s">
        <v>48</v>
      </c>
      <c r="G1123" t="s">
        <v>47</v>
      </c>
      <c r="I1123" t="s">
        <v>43</v>
      </c>
      <c r="J1123">
        <v>9317.7478200000005</v>
      </c>
      <c r="K1123">
        <v>429</v>
      </c>
      <c r="L1123">
        <v>0.72399999999999998</v>
      </c>
      <c r="M1123">
        <v>0</v>
      </c>
      <c r="N1123">
        <v>0</v>
      </c>
      <c r="O1123">
        <v>0</v>
      </c>
      <c r="P1123" t="s">
        <v>996</v>
      </c>
      <c r="Q1123" t="s">
        <v>997</v>
      </c>
      <c r="R1123" t="s">
        <v>100</v>
      </c>
      <c r="S1123" t="s">
        <v>101</v>
      </c>
      <c r="T1123" t="s">
        <v>36</v>
      </c>
      <c r="U1123" t="s">
        <v>37</v>
      </c>
      <c r="V1123">
        <v>27</v>
      </c>
      <c r="W1123" t="s">
        <v>38</v>
      </c>
    </row>
    <row r="1124" spans="1:23">
      <c r="A1124" t="s">
        <v>1030</v>
      </c>
      <c r="B1124" t="s">
        <v>24</v>
      </c>
      <c r="C1124" t="s">
        <v>1031</v>
      </c>
      <c r="D1124" t="s">
        <v>26</v>
      </c>
      <c r="E1124" t="s">
        <v>27</v>
      </c>
      <c r="F1124" t="s">
        <v>28</v>
      </c>
      <c r="G1124" t="s">
        <v>29</v>
      </c>
      <c r="H1124" t="s">
        <v>86</v>
      </c>
      <c r="I1124" t="s">
        <v>87</v>
      </c>
      <c r="J1124">
        <v>83.219009999999997</v>
      </c>
      <c r="K1124">
        <v>1</v>
      </c>
      <c r="L1124">
        <v>1</v>
      </c>
      <c r="M1124">
        <v>0</v>
      </c>
      <c r="N1124">
        <v>0</v>
      </c>
      <c r="O1124">
        <v>0</v>
      </c>
      <c r="P1124" t="s">
        <v>1004</v>
      </c>
      <c r="Q1124" t="s">
        <v>1005</v>
      </c>
      <c r="R1124" t="s">
        <v>120</v>
      </c>
      <c r="S1124" t="s">
        <v>121</v>
      </c>
      <c r="T1124" t="s">
        <v>36</v>
      </c>
      <c r="U1124" t="s">
        <v>37</v>
      </c>
      <c r="V1124">
        <v>27</v>
      </c>
      <c r="W1124" t="s">
        <v>38</v>
      </c>
    </row>
    <row r="1125" spans="1:23">
      <c r="A1125" t="s">
        <v>1030</v>
      </c>
      <c r="B1125" t="s">
        <v>24</v>
      </c>
      <c r="C1125" t="s">
        <v>1031</v>
      </c>
      <c r="D1125" t="s">
        <v>46</v>
      </c>
      <c r="E1125" t="s">
        <v>47</v>
      </c>
      <c r="F1125" t="s">
        <v>48</v>
      </c>
      <c r="G1125" t="s">
        <v>47</v>
      </c>
      <c r="I1125" t="s">
        <v>43</v>
      </c>
      <c r="J1125">
        <v>7329.2201699999996</v>
      </c>
      <c r="K1125">
        <v>450</v>
      </c>
      <c r="L1125">
        <v>0.84599999999999997</v>
      </c>
      <c r="M1125">
        <v>0</v>
      </c>
      <c r="N1125">
        <v>0</v>
      </c>
      <c r="O1125">
        <v>0</v>
      </c>
      <c r="P1125" t="s">
        <v>1004</v>
      </c>
      <c r="Q1125" t="s">
        <v>1005</v>
      </c>
      <c r="R1125" t="s">
        <v>120</v>
      </c>
      <c r="S1125" t="s">
        <v>121</v>
      </c>
      <c r="T1125" t="s">
        <v>36</v>
      </c>
      <c r="U1125" t="s">
        <v>37</v>
      </c>
      <c r="V1125">
        <v>27</v>
      </c>
      <c r="W1125" t="s">
        <v>38</v>
      </c>
    </row>
    <row r="1126" spans="1:23">
      <c r="A1126" t="s">
        <v>1030</v>
      </c>
      <c r="B1126" t="s">
        <v>24</v>
      </c>
      <c r="C1126" t="s">
        <v>1031</v>
      </c>
      <c r="D1126" t="s">
        <v>26</v>
      </c>
      <c r="E1126" t="s">
        <v>27</v>
      </c>
      <c r="F1126" t="s">
        <v>53</v>
      </c>
      <c r="G1126" t="s">
        <v>54</v>
      </c>
      <c r="H1126" t="s">
        <v>183</v>
      </c>
      <c r="I1126" t="s">
        <v>184</v>
      </c>
      <c r="J1126">
        <v>830.80292999999995</v>
      </c>
      <c r="K1126">
        <v>1</v>
      </c>
      <c r="L1126">
        <v>1</v>
      </c>
      <c r="M1126">
        <v>0</v>
      </c>
      <c r="N1126">
        <v>0</v>
      </c>
      <c r="O1126">
        <v>0</v>
      </c>
      <c r="P1126" t="s">
        <v>1016</v>
      </c>
      <c r="Q1126" t="s">
        <v>1017</v>
      </c>
      <c r="R1126" t="s">
        <v>100</v>
      </c>
      <c r="S1126" t="s">
        <v>101</v>
      </c>
      <c r="T1126" t="s">
        <v>36</v>
      </c>
      <c r="U1126" t="s">
        <v>37</v>
      </c>
      <c r="V1126">
        <v>27</v>
      </c>
      <c r="W1126" t="s">
        <v>38</v>
      </c>
    </row>
    <row r="1127" spans="1:23">
      <c r="A1127" t="s">
        <v>1030</v>
      </c>
      <c r="B1127" t="s">
        <v>24</v>
      </c>
      <c r="C1127" t="s">
        <v>1031</v>
      </c>
      <c r="D1127" t="s">
        <v>26</v>
      </c>
      <c r="E1127" t="s">
        <v>27</v>
      </c>
      <c r="F1127" t="s">
        <v>28</v>
      </c>
      <c r="G1127" t="s">
        <v>29</v>
      </c>
      <c r="H1127" t="s">
        <v>75</v>
      </c>
      <c r="I1127" t="s">
        <v>76</v>
      </c>
      <c r="J1127">
        <v>91.475380000000001</v>
      </c>
      <c r="K1127">
        <v>1</v>
      </c>
      <c r="L1127">
        <v>1</v>
      </c>
      <c r="M1127">
        <v>0</v>
      </c>
      <c r="N1127">
        <v>0</v>
      </c>
      <c r="O1127">
        <v>0</v>
      </c>
      <c r="P1127" t="s">
        <v>1020</v>
      </c>
      <c r="Q1127" t="s">
        <v>1021</v>
      </c>
      <c r="R1127" t="s">
        <v>146</v>
      </c>
      <c r="S1127" t="s">
        <v>147</v>
      </c>
      <c r="T1127" t="s">
        <v>36</v>
      </c>
      <c r="U1127" t="s">
        <v>37</v>
      </c>
      <c r="V1127">
        <v>27</v>
      </c>
      <c r="W1127" t="s">
        <v>38</v>
      </c>
    </row>
    <row r="1128" spans="1:23">
      <c r="A1128" t="s">
        <v>1030</v>
      </c>
      <c r="B1128" t="s">
        <v>24</v>
      </c>
      <c r="C1128" t="s">
        <v>1031</v>
      </c>
      <c r="D1128" t="s">
        <v>26</v>
      </c>
      <c r="E1128" t="s">
        <v>27</v>
      </c>
      <c r="F1128" t="s">
        <v>28</v>
      </c>
      <c r="G1128" t="s">
        <v>29</v>
      </c>
      <c r="H1128" t="s">
        <v>193</v>
      </c>
      <c r="I1128" t="s">
        <v>194</v>
      </c>
      <c r="J1128">
        <v>4825.1694399999997</v>
      </c>
      <c r="K1128">
        <v>8</v>
      </c>
      <c r="L1128">
        <v>1</v>
      </c>
      <c r="M1128">
        <v>0</v>
      </c>
      <c r="N1128">
        <v>0</v>
      </c>
      <c r="O1128">
        <v>0</v>
      </c>
      <c r="P1128" t="s">
        <v>1020</v>
      </c>
      <c r="Q1128" t="s">
        <v>1021</v>
      </c>
      <c r="R1128" t="s">
        <v>146</v>
      </c>
      <c r="S1128" t="s">
        <v>147</v>
      </c>
      <c r="T1128" t="s">
        <v>36</v>
      </c>
      <c r="U1128" t="s">
        <v>37</v>
      </c>
      <c r="V1128">
        <v>27</v>
      </c>
      <c r="W1128" t="s">
        <v>38</v>
      </c>
    </row>
    <row r="1129" spans="1:23">
      <c r="A1129" t="s">
        <v>1030</v>
      </c>
      <c r="B1129" t="s">
        <v>24</v>
      </c>
      <c r="C1129" t="s">
        <v>1031</v>
      </c>
      <c r="D1129" t="s">
        <v>26</v>
      </c>
      <c r="E1129" t="s">
        <v>27</v>
      </c>
      <c r="F1129" t="s">
        <v>28</v>
      </c>
      <c r="G1129" t="s">
        <v>29</v>
      </c>
      <c r="H1129" t="s">
        <v>138</v>
      </c>
      <c r="I1129" t="s">
        <v>139</v>
      </c>
      <c r="J1129">
        <v>2041.3509899999999</v>
      </c>
      <c r="K1129">
        <v>2</v>
      </c>
      <c r="L1129">
        <v>1</v>
      </c>
      <c r="M1129">
        <v>0</v>
      </c>
      <c r="N1129">
        <v>0</v>
      </c>
      <c r="O1129">
        <v>0</v>
      </c>
      <c r="P1129" t="s">
        <v>1020</v>
      </c>
      <c r="Q1129" t="s">
        <v>1021</v>
      </c>
      <c r="R1129" t="s">
        <v>146</v>
      </c>
      <c r="S1129" t="s">
        <v>147</v>
      </c>
      <c r="T1129" t="s">
        <v>36</v>
      </c>
      <c r="U1129" t="s">
        <v>37</v>
      </c>
      <c r="V1129">
        <v>27</v>
      </c>
      <c r="W1129" t="s">
        <v>38</v>
      </c>
    </row>
    <row r="1130" spans="1:23">
      <c r="A1130" t="s">
        <v>1030</v>
      </c>
      <c r="B1130" t="s">
        <v>24</v>
      </c>
      <c r="C1130" t="s">
        <v>1031</v>
      </c>
      <c r="D1130" t="s">
        <v>39</v>
      </c>
      <c r="E1130" t="s">
        <v>40</v>
      </c>
      <c r="F1130" t="s">
        <v>41</v>
      </c>
      <c r="G1130" t="s">
        <v>42</v>
      </c>
      <c r="I1130" t="s">
        <v>43</v>
      </c>
      <c r="J1130">
        <v>459.53255999999999</v>
      </c>
      <c r="K1130">
        <v>15</v>
      </c>
      <c r="L1130">
        <v>0.6</v>
      </c>
      <c r="M1130">
        <v>0</v>
      </c>
      <c r="N1130">
        <v>0</v>
      </c>
      <c r="O1130">
        <v>0</v>
      </c>
      <c r="P1130" t="s">
        <v>517</v>
      </c>
      <c r="Q1130" t="s">
        <v>518</v>
      </c>
      <c r="R1130" t="s">
        <v>100</v>
      </c>
      <c r="S1130" t="s">
        <v>101</v>
      </c>
      <c r="T1130" t="s">
        <v>36</v>
      </c>
      <c r="U1130" t="s">
        <v>37</v>
      </c>
      <c r="V1130">
        <v>27</v>
      </c>
      <c r="W1130" t="s">
        <v>38</v>
      </c>
    </row>
    <row r="1131" spans="1:23">
      <c r="A1131" t="s">
        <v>1030</v>
      </c>
      <c r="B1131" t="s">
        <v>24</v>
      </c>
      <c r="C1131" t="s">
        <v>1031</v>
      </c>
      <c r="D1131" t="s">
        <v>39</v>
      </c>
      <c r="E1131" t="s">
        <v>40</v>
      </c>
      <c r="F1131" t="s">
        <v>41</v>
      </c>
      <c r="G1131" t="s">
        <v>42</v>
      </c>
      <c r="I1131" t="s">
        <v>43</v>
      </c>
      <c r="J1131">
        <v>677.84607000000005</v>
      </c>
      <c r="K1131">
        <v>16</v>
      </c>
      <c r="L1131">
        <v>0.874</v>
      </c>
      <c r="M1131">
        <v>0</v>
      </c>
      <c r="N1131">
        <v>0</v>
      </c>
      <c r="O1131">
        <v>0</v>
      </c>
      <c r="P1131" t="s">
        <v>537</v>
      </c>
      <c r="Q1131" t="s">
        <v>538</v>
      </c>
      <c r="R1131" t="s">
        <v>34</v>
      </c>
      <c r="S1131" t="s">
        <v>35</v>
      </c>
      <c r="T1131" t="s">
        <v>36</v>
      </c>
      <c r="U1131" t="s">
        <v>37</v>
      </c>
      <c r="V1131">
        <v>27</v>
      </c>
      <c r="W1131" t="s">
        <v>38</v>
      </c>
    </row>
    <row r="1132" spans="1:23">
      <c r="A1132" t="s">
        <v>1030</v>
      </c>
      <c r="B1132" t="s">
        <v>24</v>
      </c>
      <c r="C1132" t="s">
        <v>1031</v>
      </c>
      <c r="D1132" t="s">
        <v>39</v>
      </c>
      <c r="E1132" t="s">
        <v>40</v>
      </c>
      <c r="F1132" t="s">
        <v>28</v>
      </c>
      <c r="G1132" t="s">
        <v>29</v>
      </c>
      <c r="I1132" t="s">
        <v>43</v>
      </c>
      <c r="J1132">
        <v>898.70961999999997</v>
      </c>
      <c r="K1132">
        <v>20</v>
      </c>
      <c r="L1132">
        <v>0.73799999999999999</v>
      </c>
      <c r="M1132">
        <v>0</v>
      </c>
      <c r="N1132">
        <v>0</v>
      </c>
      <c r="O1132">
        <v>0</v>
      </c>
      <c r="P1132" t="s">
        <v>537</v>
      </c>
      <c r="Q1132" t="s">
        <v>538</v>
      </c>
      <c r="R1132" t="s">
        <v>34</v>
      </c>
      <c r="S1132" t="s">
        <v>35</v>
      </c>
      <c r="T1132" t="s">
        <v>36</v>
      </c>
      <c r="U1132" t="s">
        <v>37</v>
      </c>
      <c r="V1132">
        <v>27</v>
      </c>
      <c r="W1132" t="s">
        <v>38</v>
      </c>
    </row>
    <row r="1133" spans="1:23">
      <c r="A1133" t="s">
        <v>1030</v>
      </c>
      <c r="B1133" t="s">
        <v>24</v>
      </c>
      <c r="C1133" t="s">
        <v>1031</v>
      </c>
      <c r="D1133" t="s">
        <v>46</v>
      </c>
      <c r="E1133" t="s">
        <v>47</v>
      </c>
      <c r="F1133" t="s">
        <v>48</v>
      </c>
      <c r="G1133" t="s">
        <v>47</v>
      </c>
      <c r="I1133" t="s">
        <v>43</v>
      </c>
      <c r="J1133">
        <v>3582.37572</v>
      </c>
      <c r="K1133">
        <v>177</v>
      </c>
      <c r="L1133">
        <v>0.9</v>
      </c>
      <c r="M1133">
        <v>0</v>
      </c>
      <c r="N1133">
        <v>0</v>
      </c>
      <c r="O1133">
        <v>0</v>
      </c>
      <c r="P1133" t="s">
        <v>537</v>
      </c>
      <c r="Q1133" t="s">
        <v>538</v>
      </c>
      <c r="R1133" t="s">
        <v>34</v>
      </c>
      <c r="S1133" t="s">
        <v>35</v>
      </c>
      <c r="T1133" t="s">
        <v>36</v>
      </c>
      <c r="U1133" t="s">
        <v>37</v>
      </c>
      <c r="V1133">
        <v>27</v>
      </c>
      <c r="W1133" t="s">
        <v>38</v>
      </c>
    </row>
    <row r="1134" spans="1:23">
      <c r="A1134" t="s">
        <v>1030</v>
      </c>
      <c r="B1134" t="s">
        <v>24</v>
      </c>
      <c r="C1134" t="s">
        <v>1031</v>
      </c>
      <c r="D1134" t="s">
        <v>26</v>
      </c>
      <c r="E1134" t="s">
        <v>27</v>
      </c>
      <c r="F1134" t="s">
        <v>28</v>
      </c>
      <c r="G1134" t="s">
        <v>29</v>
      </c>
      <c r="H1134" t="s">
        <v>30</v>
      </c>
      <c r="I1134" t="s">
        <v>31</v>
      </c>
      <c r="J1134">
        <v>457.44508000000002</v>
      </c>
      <c r="K1134">
        <v>1</v>
      </c>
      <c r="L1134">
        <v>1</v>
      </c>
      <c r="M1134">
        <v>0</v>
      </c>
      <c r="N1134">
        <v>0</v>
      </c>
      <c r="O1134">
        <v>0</v>
      </c>
      <c r="P1134" t="s">
        <v>553</v>
      </c>
      <c r="Q1134" t="s">
        <v>554</v>
      </c>
      <c r="R1134" t="s">
        <v>59</v>
      </c>
      <c r="S1134" t="s">
        <v>60</v>
      </c>
      <c r="T1134" t="s">
        <v>36</v>
      </c>
      <c r="U1134" t="s">
        <v>37</v>
      </c>
      <c r="V1134">
        <v>27</v>
      </c>
      <c r="W1134" t="s">
        <v>38</v>
      </c>
    </row>
    <row r="1135" spans="1:23">
      <c r="A1135" t="s">
        <v>1030</v>
      </c>
      <c r="B1135" t="s">
        <v>24</v>
      </c>
      <c r="C1135" t="s">
        <v>1031</v>
      </c>
      <c r="D1135" t="s">
        <v>39</v>
      </c>
      <c r="E1135" t="s">
        <v>40</v>
      </c>
      <c r="F1135" t="s">
        <v>41</v>
      </c>
      <c r="G1135" t="s">
        <v>42</v>
      </c>
      <c r="I1135" t="s">
        <v>43</v>
      </c>
      <c r="J1135">
        <v>0</v>
      </c>
      <c r="K1135">
        <v>0</v>
      </c>
      <c r="L1135">
        <v>0</v>
      </c>
      <c r="M1135">
        <v>0</v>
      </c>
      <c r="N1135">
        <v>0</v>
      </c>
      <c r="O1135">
        <v>1</v>
      </c>
      <c r="P1135" t="s">
        <v>553</v>
      </c>
      <c r="Q1135" t="s">
        <v>554</v>
      </c>
      <c r="R1135" t="s">
        <v>59</v>
      </c>
      <c r="S1135" t="s">
        <v>60</v>
      </c>
      <c r="T1135" t="s">
        <v>36</v>
      </c>
      <c r="U1135" t="s">
        <v>37</v>
      </c>
      <c r="V1135">
        <v>27</v>
      </c>
      <c r="W1135" t="s">
        <v>38</v>
      </c>
    </row>
    <row r="1136" spans="1:23">
      <c r="A1136" t="s">
        <v>1030</v>
      </c>
      <c r="B1136" t="s">
        <v>24</v>
      </c>
      <c r="C1136" t="s">
        <v>1031</v>
      </c>
      <c r="D1136" t="s">
        <v>39</v>
      </c>
      <c r="E1136" t="s">
        <v>40</v>
      </c>
      <c r="F1136" t="s">
        <v>28</v>
      </c>
      <c r="G1136" t="s">
        <v>29</v>
      </c>
      <c r="I1136" t="s">
        <v>43</v>
      </c>
      <c r="J1136">
        <v>1655.1114500000001</v>
      </c>
      <c r="K1136">
        <v>23</v>
      </c>
      <c r="L1136">
        <v>0.65800000000000003</v>
      </c>
      <c r="M1136">
        <v>0</v>
      </c>
      <c r="N1136">
        <v>0</v>
      </c>
      <c r="O1136">
        <v>0</v>
      </c>
      <c r="P1136" t="s">
        <v>553</v>
      </c>
      <c r="Q1136" t="s">
        <v>554</v>
      </c>
      <c r="R1136" t="s">
        <v>59</v>
      </c>
      <c r="S1136" t="s">
        <v>60</v>
      </c>
      <c r="T1136" t="s">
        <v>36</v>
      </c>
      <c r="U1136" t="s">
        <v>37</v>
      </c>
      <c r="V1136">
        <v>27</v>
      </c>
      <c r="W1136" t="s">
        <v>38</v>
      </c>
    </row>
    <row r="1137" spans="1:23">
      <c r="A1137" t="s">
        <v>1030</v>
      </c>
      <c r="B1137" t="s">
        <v>24</v>
      </c>
      <c r="C1137" t="s">
        <v>1031</v>
      </c>
      <c r="D1137" t="s">
        <v>39</v>
      </c>
      <c r="E1137" t="s">
        <v>40</v>
      </c>
      <c r="F1137" t="s">
        <v>28</v>
      </c>
      <c r="G1137" t="s">
        <v>29</v>
      </c>
      <c r="I1137" t="s">
        <v>43</v>
      </c>
      <c r="J1137">
        <v>549.97450000000003</v>
      </c>
      <c r="K1137">
        <v>6</v>
      </c>
      <c r="L1137">
        <v>0.48699999999999999</v>
      </c>
      <c r="M1137">
        <v>0</v>
      </c>
      <c r="N1137">
        <v>0</v>
      </c>
      <c r="O1137">
        <v>0</v>
      </c>
      <c r="P1137" t="s">
        <v>561</v>
      </c>
      <c r="Q1137" t="s">
        <v>562</v>
      </c>
      <c r="R1137" t="s">
        <v>34</v>
      </c>
      <c r="S1137" t="s">
        <v>35</v>
      </c>
      <c r="T1137" t="s">
        <v>36</v>
      </c>
      <c r="U1137" t="s">
        <v>37</v>
      </c>
      <c r="V1137">
        <v>27</v>
      </c>
      <c r="W1137" t="s">
        <v>38</v>
      </c>
    </row>
    <row r="1138" spans="1:23">
      <c r="A1138" t="s">
        <v>1030</v>
      </c>
      <c r="B1138" t="s">
        <v>24</v>
      </c>
      <c r="C1138" t="s">
        <v>1031</v>
      </c>
      <c r="D1138" t="s">
        <v>46</v>
      </c>
      <c r="E1138" t="s">
        <v>47</v>
      </c>
      <c r="F1138" t="s">
        <v>48</v>
      </c>
      <c r="G1138" t="s">
        <v>47</v>
      </c>
      <c r="I1138" t="s">
        <v>43</v>
      </c>
      <c r="J1138">
        <v>3157.0207</v>
      </c>
      <c r="K1138">
        <v>193</v>
      </c>
      <c r="L1138">
        <v>0.90900000000000003</v>
      </c>
      <c r="M1138">
        <v>0</v>
      </c>
      <c r="N1138">
        <v>0</v>
      </c>
      <c r="O1138">
        <v>0</v>
      </c>
      <c r="P1138" t="s">
        <v>567</v>
      </c>
      <c r="Q1138" t="s">
        <v>568</v>
      </c>
      <c r="R1138" t="s">
        <v>132</v>
      </c>
      <c r="S1138" t="s">
        <v>133</v>
      </c>
      <c r="T1138" t="s">
        <v>36</v>
      </c>
      <c r="U1138" t="s">
        <v>37</v>
      </c>
      <c r="V1138">
        <v>27</v>
      </c>
      <c r="W1138" t="s">
        <v>38</v>
      </c>
    </row>
    <row r="1139" spans="1:23">
      <c r="A1139" t="s">
        <v>1030</v>
      </c>
      <c r="B1139" t="s">
        <v>24</v>
      </c>
      <c r="C1139" t="s">
        <v>1031</v>
      </c>
      <c r="D1139" t="s">
        <v>26</v>
      </c>
      <c r="E1139" t="s">
        <v>27</v>
      </c>
      <c r="F1139" t="s">
        <v>53</v>
      </c>
      <c r="G1139" t="s">
        <v>54</v>
      </c>
      <c r="H1139" t="s">
        <v>443</v>
      </c>
      <c r="I1139" t="s">
        <v>444</v>
      </c>
      <c r="J1139">
        <v>16060.362999999999</v>
      </c>
      <c r="K1139">
        <v>1</v>
      </c>
      <c r="L1139">
        <v>1</v>
      </c>
      <c r="M1139">
        <v>0</v>
      </c>
      <c r="N1139">
        <v>0</v>
      </c>
      <c r="O1139">
        <v>0</v>
      </c>
      <c r="P1139" t="s">
        <v>571</v>
      </c>
      <c r="Q1139" t="s">
        <v>572</v>
      </c>
      <c r="R1139" t="s">
        <v>34</v>
      </c>
      <c r="S1139" t="s">
        <v>35</v>
      </c>
      <c r="T1139" t="s">
        <v>36</v>
      </c>
      <c r="U1139" t="s">
        <v>37</v>
      </c>
      <c r="V1139">
        <v>27</v>
      </c>
      <c r="W1139" t="s">
        <v>38</v>
      </c>
    </row>
    <row r="1140" spans="1:23">
      <c r="A1140" t="s">
        <v>1030</v>
      </c>
      <c r="B1140" t="s">
        <v>24</v>
      </c>
      <c r="C1140" t="s">
        <v>1031</v>
      </c>
      <c r="D1140" t="s">
        <v>26</v>
      </c>
      <c r="E1140" t="s">
        <v>27</v>
      </c>
      <c r="F1140" t="s">
        <v>53</v>
      </c>
      <c r="G1140" t="s">
        <v>54</v>
      </c>
      <c r="H1140" t="s">
        <v>185</v>
      </c>
      <c r="I1140" t="s">
        <v>186</v>
      </c>
      <c r="J1140">
        <v>1054.3317</v>
      </c>
      <c r="K1140">
        <v>2</v>
      </c>
      <c r="L1140">
        <v>1</v>
      </c>
      <c r="M1140">
        <v>0</v>
      </c>
      <c r="N1140">
        <v>0</v>
      </c>
      <c r="O1140">
        <v>0</v>
      </c>
      <c r="P1140" t="s">
        <v>571</v>
      </c>
      <c r="Q1140" t="s">
        <v>572</v>
      </c>
      <c r="R1140" t="s">
        <v>34</v>
      </c>
      <c r="S1140" t="s">
        <v>35</v>
      </c>
      <c r="T1140" t="s">
        <v>36</v>
      </c>
      <c r="U1140" t="s">
        <v>37</v>
      </c>
      <c r="V1140">
        <v>27</v>
      </c>
      <c r="W1140" t="s">
        <v>38</v>
      </c>
    </row>
    <row r="1141" spans="1:23">
      <c r="A1141" t="s">
        <v>1030</v>
      </c>
      <c r="B1141" t="s">
        <v>24</v>
      </c>
      <c r="C1141" t="s">
        <v>1031</v>
      </c>
      <c r="D1141" t="s">
        <v>39</v>
      </c>
      <c r="E1141" t="s">
        <v>40</v>
      </c>
      <c r="F1141" t="s">
        <v>53</v>
      </c>
      <c r="G1141" t="s">
        <v>54</v>
      </c>
      <c r="I1141" t="s">
        <v>43</v>
      </c>
      <c r="J1141">
        <v>576.46991000000003</v>
      </c>
      <c r="K1141">
        <v>15</v>
      </c>
      <c r="L1141">
        <v>0.82099999999999995</v>
      </c>
      <c r="M1141">
        <v>0</v>
      </c>
      <c r="N1141">
        <v>0</v>
      </c>
      <c r="O1141">
        <v>0</v>
      </c>
      <c r="P1141" t="s">
        <v>571</v>
      </c>
      <c r="Q1141" t="s">
        <v>572</v>
      </c>
      <c r="R1141" t="s">
        <v>34</v>
      </c>
      <c r="S1141" t="s">
        <v>35</v>
      </c>
      <c r="T1141" t="s">
        <v>36</v>
      </c>
      <c r="U1141" t="s">
        <v>37</v>
      </c>
      <c r="V1141">
        <v>27</v>
      </c>
      <c r="W1141" t="s">
        <v>38</v>
      </c>
    </row>
    <row r="1142" spans="1:23">
      <c r="A1142" t="s">
        <v>1030</v>
      </c>
      <c r="B1142" t="s">
        <v>24</v>
      </c>
      <c r="C1142" t="s">
        <v>1031</v>
      </c>
      <c r="D1142" t="s">
        <v>39</v>
      </c>
      <c r="E1142" t="s">
        <v>40</v>
      </c>
      <c r="F1142" t="s">
        <v>28</v>
      </c>
      <c r="G1142" t="s">
        <v>29</v>
      </c>
      <c r="I1142" t="s">
        <v>43</v>
      </c>
      <c r="J1142">
        <v>8629.4262099999996</v>
      </c>
      <c r="K1142">
        <v>135</v>
      </c>
      <c r="L1142">
        <v>0.56999999999999995</v>
      </c>
      <c r="M1142">
        <v>0</v>
      </c>
      <c r="N1142">
        <v>0</v>
      </c>
      <c r="O1142">
        <v>0</v>
      </c>
      <c r="P1142" t="s">
        <v>571</v>
      </c>
      <c r="Q1142" t="s">
        <v>572</v>
      </c>
      <c r="R1142" t="s">
        <v>34</v>
      </c>
      <c r="S1142" t="s">
        <v>35</v>
      </c>
      <c r="T1142" t="s">
        <v>36</v>
      </c>
      <c r="U1142" t="s">
        <v>37</v>
      </c>
      <c r="V1142">
        <v>27</v>
      </c>
      <c r="W1142" t="s">
        <v>38</v>
      </c>
    </row>
    <row r="1143" spans="1:23">
      <c r="A1143" t="s">
        <v>1030</v>
      </c>
      <c r="B1143" t="s">
        <v>24</v>
      </c>
      <c r="C1143" t="s">
        <v>1031</v>
      </c>
      <c r="D1143" t="s">
        <v>46</v>
      </c>
      <c r="E1143" t="s">
        <v>47</v>
      </c>
      <c r="F1143" t="s">
        <v>48</v>
      </c>
      <c r="G1143" t="s">
        <v>47</v>
      </c>
      <c r="I1143" t="s">
        <v>43</v>
      </c>
      <c r="J1143">
        <v>2196.4038</v>
      </c>
      <c r="K1143">
        <v>114</v>
      </c>
      <c r="L1143">
        <v>0.88100000000000001</v>
      </c>
      <c r="M1143">
        <v>0</v>
      </c>
      <c r="N1143">
        <v>0</v>
      </c>
      <c r="O1143">
        <v>0</v>
      </c>
      <c r="P1143" t="s">
        <v>581</v>
      </c>
      <c r="Q1143" t="s">
        <v>582</v>
      </c>
      <c r="R1143" t="s">
        <v>132</v>
      </c>
      <c r="S1143" t="s">
        <v>133</v>
      </c>
      <c r="T1143" t="s">
        <v>36</v>
      </c>
      <c r="U1143" t="s">
        <v>37</v>
      </c>
      <c r="V1143">
        <v>27</v>
      </c>
      <c r="W1143" t="s">
        <v>38</v>
      </c>
    </row>
    <row r="1144" spans="1:23">
      <c r="A1144" t="s">
        <v>1030</v>
      </c>
      <c r="B1144" t="s">
        <v>24</v>
      </c>
      <c r="C1144" t="s">
        <v>1031</v>
      </c>
      <c r="D1144" t="s">
        <v>26</v>
      </c>
      <c r="E1144" t="s">
        <v>27</v>
      </c>
      <c r="F1144" t="s">
        <v>44</v>
      </c>
      <c r="G1144" t="s">
        <v>45</v>
      </c>
      <c r="I1144" t="s">
        <v>43</v>
      </c>
      <c r="J1144">
        <v>0</v>
      </c>
      <c r="K1144">
        <v>0</v>
      </c>
      <c r="L1144">
        <v>0</v>
      </c>
      <c r="M1144">
        <v>0</v>
      </c>
      <c r="N1144">
        <v>0</v>
      </c>
      <c r="O1144">
        <v>1</v>
      </c>
      <c r="P1144" t="s">
        <v>1036</v>
      </c>
      <c r="Q1144" t="s">
        <v>1037</v>
      </c>
      <c r="R1144" t="s">
        <v>59</v>
      </c>
      <c r="S1144" t="s">
        <v>60</v>
      </c>
      <c r="T1144" t="s">
        <v>36</v>
      </c>
      <c r="U1144" t="s">
        <v>37</v>
      </c>
      <c r="V1144">
        <v>27</v>
      </c>
      <c r="W1144" t="s">
        <v>38</v>
      </c>
    </row>
    <row r="1145" spans="1:23">
      <c r="A1145" t="s">
        <v>1030</v>
      </c>
      <c r="B1145" t="s">
        <v>24</v>
      </c>
      <c r="C1145" t="s">
        <v>1031</v>
      </c>
      <c r="D1145" t="s">
        <v>46</v>
      </c>
      <c r="E1145" t="s">
        <v>47</v>
      </c>
      <c r="F1145" t="s">
        <v>48</v>
      </c>
      <c r="G1145" t="s">
        <v>47</v>
      </c>
      <c r="I1145" t="s">
        <v>43</v>
      </c>
      <c r="J1145">
        <v>4622.4340899999997</v>
      </c>
      <c r="K1145">
        <v>270</v>
      </c>
      <c r="L1145">
        <v>0.96499999999999997</v>
      </c>
      <c r="M1145">
        <v>0</v>
      </c>
      <c r="N1145">
        <v>0</v>
      </c>
      <c r="O1145">
        <v>0</v>
      </c>
      <c r="P1145" t="s">
        <v>1036</v>
      </c>
      <c r="Q1145" t="s">
        <v>1037</v>
      </c>
      <c r="R1145" t="s">
        <v>59</v>
      </c>
      <c r="S1145" t="s">
        <v>60</v>
      </c>
      <c r="T1145" t="s">
        <v>36</v>
      </c>
      <c r="U1145" t="s">
        <v>37</v>
      </c>
      <c r="V1145">
        <v>27</v>
      </c>
      <c r="W1145" t="s">
        <v>38</v>
      </c>
    </row>
    <row r="1146" spans="1:23">
      <c r="A1146" t="s">
        <v>1030</v>
      </c>
      <c r="B1146" t="s">
        <v>24</v>
      </c>
      <c r="C1146" t="s">
        <v>1031</v>
      </c>
      <c r="D1146" t="s">
        <v>39</v>
      </c>
      <c r="E1146" t="s">
        <v>40</v>
      </c>
      <c r="F1146" t="s">
        <v>28</v>
      </c>
      <c r="G1146" t="s">
        <v>29</v>
      </c>
      <c r="I1146" t="s">
        <v>43</v>
      </c>
      <c r="J1146">
        <v>1383.75584</v>
      </c>
      <c r="K1146">
        <v>19</v>
      </c>
      <c r="L1146">
        <v>0.68600000000000005</v>
      </c>
      <c r="M1146">
        <v>0</v>
      </c>
      <c r="N1146">
        <v>0</v>
      </c>
      <c r="O1146">
        <v>0</v>
      </c>
      <c r="P1146" t="s">
        <v>607</v>
      </c>
      <c r="Q1146" t="s">
        <v>608</v>
      </c>
      <c r="R1146" t="s">
        <v>59</v>
      </c>
      <c r="S1146" t="s">
        <v>60</v>
      </c>
      <c r="T1146" t="s">
        <v>36</v>
      </c>
      <c r="U1146" t="s">
        <v>37</v>
      </c>
      <c r="V1146">
        <v>27</v>
      </c>
      <c r="W1146" t="s">
        <v>38</v>
      </c>
    </row>
    <row r="1147" spans="1:23">
      <c r="A1147" t="s">
        <v>1030</v>
      </c>
      <c r="B1147" t="s">
        <v>24</v>
      </c>
      <c r="C1147" t="s">
        <v>1031</v>
      </c>
      <c r="D1147" t="s">
        <v>39</v>
      </c>
      <c r="E1147" t="s">
        <v>40</v>
      </c>
      <c r="F1147" t="s">
        <v>28</v>
      </c>
      <c r="G1147" t="s">
        <v>29</v>
      </c>
      <c r="I1147" t="s">
        <v>43</v>
      </c>
      <c r="J1147">
        <v>158.91076000000001</v>
      </c>
      <c r="K1147">
        <v>7</v>
      </c>
      <c r="L1147">
        <v>0.254</v>
      </c>
      <c r="M1147">
        <v>0</v>
      </c>
      <c r="N1147">
        <v>0</v>
      </c>
      <c r="O1147">
        <v>0</v>
      </c>
      <c r="P1147" t="s">
        <v>639</v>
      </c>
      <c r="Q1147" t="s">
        <v>640</v>
      </c>
      <c r="R1147" t="s">
        <v>34</v>
      </c>
      <c r="S1147" t="s">
        <v>35</v>
      </c>
      <c r="T1147" t="s">
        <v>36</v>
      </c>
      <c r="U1147" t="s">
        <v>37</v>
      </c>
      <c r="V1147">
        <v>27</v>
      </c>
      <c r="W1147" t="s">
        <v>38</v>
      </c>
    </row>
    <row r="1148" spans="1:23">
      <c r="A1148" t="s">
        <v>1030</v>
      </c>
      <c r="B1148" t="s">
        <v>24</v>
      </c>
      <c r="C1148" t="s">
        <v>1031</v>
      </c>
      <c r="D1148" t="s">
        <v>39</v>
      </c>
      <c r="E1148" t="s">
        <v>40</v>
      </c>
      <c r="F1148" t="s">
        <v>28</v>
      </c>
      <c r="G1148" t="s">
        <v>29</v>
      </c>
      <c r="I1148" t="s">
        <v>43</v>
      </c>
      <c r="J1148">
        <v>670.57273999999995</v>
      </c>
      <c r="K1148">
        <v>24</v>
      </c>
      <c r="L1148">
        <v>0.56799999999999995</v>
      </c>
      <c r="M1148">
        <v>0</v>
      </c>
      <c r="N1148">
        <v>0</v>
      </c>
      <c r="O1148">
        <v>0</v>
      </c>
      <c r="P1148" t="s">
        <v>1038</v>
      </c>
      <c r="Q1148" t="s">
        <v>1039</v>
      </c>
      <c r="R1148" t="s">
        <v>100</v>
      </c>
      <c r="S1148" t="s">
        <v>101</v>
      </c>
      <c r="T1148" t="s">
        <v>36</v>
      </c>
      <c r="U1148" t="s">
        <v>37</v>
      </c>
      <c r="V1148">
        <v>27</v>
      </c>
      <c r="W1148" t="s">
        <v>38</v>
      </c>
    </row>
    <row r="1149" spans="1:23">
      <c r="A1149" t="s">
        <v>1030</v>
      </c>
      <c r="B1149" t="s">
        <v>24</v>
      </c>
      <c r="C1149" t="s">
        <v>1031</v>
      </c>
      <c r="D1149" t="s">
        <v>26</v>
      </c>
      <c r="E1149" t="s">
        <v>27</v>
      </c>
      <c r="F1149" t="s">
        <v>28</v>
      </c>
      <c r="G1149" t="s">
        <v>29</v>
      </c>
      <c r="H1149" t="s">
        <v>138</v>
      </c>
      <c r="I1149" t="s">
        <v>139</v>
      </c>
      <c r="J1149">
        <v>609.71178999999995</v>
      </c>
      <c r="K1149">
        <v>1</v>
      </c>
      <c r="L1149">
        <v>1</v>
      </c>
      <c r="M1149">
        <v>0</v>
      </c>
      <c r="N1149">
        <v>0</v>
      </c>
      <c r="O1149">
        <v>0</v>
      </c>
      <c r="P1149" t="s">
        <v>1040</v>
      </c>
      <c r="Q1149" t="s">
        <v>1041</v>
      </c>
      <c r="R1149" t="s">
        <v>59</v>
      </c>
      <c r="S1149" t="s">
        <v>60</v>
      </c>
      <c r="T1149" t="s">
        <v>36</v>
      </c>
      <c r="U1149" t="s">
        <v>37</v>
      </c>
      <c r="V1149">
        <v>27</v>
      </c>
      <c r="W1149" t="s">
        <v>38</v>
      </c>
    </row>
    <row r="1150" spans="1:23">
      <c r="A1150" t="s">
        <v>1030</v>
      </c>
      <c r="B1150" t="s">
        <v>24</v>
      </c>
      <c r="C1150" t="s">
        <v>1031</v>
      </c>
      <c r="D1150" t="s">
        <v>46</v>
      </c>
      <c r="E1150" t="s">
        <v>47</v>
      </c>
      <c r="F1150" t="s">
        <v>48</v>
      </c>
      <c r="G1150" t="s">
        <v>47</v>
      </c>
      <c r="I1150" t="s">
        <v>43</v>
      </c>
      <c r="J1150">
        <v>2166.2523900000001</v>
      </c>
      <c r="K1150">
        <v>137</v>
      </c>
      <c r="L1150">
        <v>0.93600000000000005</v>
      </c>
      <c r="M1150">
        <v>0</v>
      </c>
      <c r="N1150">
        <v>0</v>
      </c>
      <c r="O1150">
        <v>0</v>
      </c>
      <c r="P1150" t="s">
        <v>1042</v>
      </c>
      <c r="Q1150" t="s">
        <v>1043</v>
      </c>
      <c r="R1150" t="s">
        <v>132</v>
      </c>
      <c r="S1150" t="s">
        <v>133</v>
      </c>
      <c r="T1150" t="s">
        <v>36</v>
      </c>
      <c r="U1150" t="s">
        <v>37</v>
      </c>
      <c r="V1150">
        <v>27</v>
      </c>
      <c r="W1150" t="s">
        <v>38</v>
      </c>
    </row>
    <row r="1151" spans="1:23">
      <c r="A1151" t="s">
        <v>1030</v>
      </c>
      <c r="B1151" t="s">
        <v>24</v>
      </c>
      <c r="C1151" t="s">
        <v>1031</v>
      </c>
      <c r="D1151" t="s">
        <v>39</v>
      </c>
      <c r="E1151" t="s">
        <v>40</v>
      </c>
      <c r="F1151" t="s">
        <v>53</v>
      </c>
      <c r="G1151" t="s">
        <v>54</v>
      </c>
      <c r="I1151" t="s">
        <v>43</v>
      </c>
      <c r="J1151">
        <v>0</v>
      </c>
      <c r="K1151">
        <v>0</v>
      </c>
      <c r="L1151">
        <v>0</v>
      </c>
      <c r="M1151">
        <v>0</v>
      </c>
      <c r="N1151">
        <v>0</v>
      </c>
      <c r="O1151">
        <v>1</v>
      </c>
      <c r="P1151" t="s">
        <v>1044</v>
      </c>
      <c r="Q1151" t="s">
        <v>1045</v>
      </c>
      <c r="R1151" t="s">
        <v>73</v>
      </c>
      <c r="S1151" t="s">
        <v>74</v>
      </c>
      <c r="T1151" t="s">
        <v>36</v>
      </c>
      <c r="U1151" t="s">
        <v>37</v>
      </c>
      <c r="V1151">
        <v>27</v>
      </c>
      <c r="W1151" t="s">
        <v>38</v>
      </c>
    </row>
    <row r="1152" spans="1:23">
      <c r="A1152" t="s">
        <v>1030</v>
      </c>
      <c r="B1152" t="s">
        <v>24</v>
      </c>
      <c r="C1152" t="s">
        <v>1031</v>
      </c>
      <c r="D1152" t="s">
        <v>39</v>
      </c>
      <c r="E1152" t="s">
        <v>40</v>
      </c>
      <c r="F1152" t="s">
        <v>41</v>
      </c>
      <c r="G1152" t="s">
        <v>42</v>
      </c>
      <c r="I1152" t="s">
        <v>43</v>
      </c>
      <c r="J1152">
        <v>0</v>
      </c>
      <c r="K1152">
        <v>0</v>
      </c>
      <c r="L1152">
        <v>0</v>
      </c>
      <c r="M1152">
        <v>0</v>
      </c>
      <c r="N1152">
        <v>0</v>
      </c>
      <c r="O1152">
        <v>1</v>
      </c>
      <c r="P1152" t="s">
        <v>1046</v>
      </c>
      <c r="Q1152" t="s">
        <v>1047</v>
      </c>
      <c r="R1152" t="s">
        <v>132</v>
      </c>
      <c r="S1152" t="s">
        <v>133</v>
      </c>
      <c r="T1152" t="s">
        <v>36</v>
      </c>
      <c r="U1152" t="s">
        <v>37</v>
      </c>
      <c r="V1152">
        <v>27</v>
      </c>
      <c r="W1152" t="s">
        <v>38</v>
      </c>
    </row>
    <row r="1153" spans="1:23">
      <c r="A1153" t="s">
        <v>1030</v>
      </c>
      <c r="B1153" t="s">
        <v>24</v>
      </c>
      <c r="C1153" t="s">
        <v>1031</v>
      </c>
      <c r="D1153" t="s">
        <v>39</v>
      </c>
      <c r="E1153" t="s">
        <v>40</v>
      </c>
      <c r="F1153" t="s">
        <v>28</v>
      </c>
      <c r="G1153" t="s">
        <v>29</v>
      </c>
      <c r="I1153" t="s">
        <v>43</v>
      </c>
      <c r="J1153">
        <v>465.798</v>
      </c>
      <c r="K1153">
        <v>16</v>
      </c>
      <c r="L1153">
        <v>0.91500000000000004</v>
      </c>
      <c r="M1153">
        <v>0</v>
      </c>
      <c r="N1153">
        <v>0</v>
      </c>
      <c r="O1153">
        <v>0</v>
      </c>
      <c r="P1153" t="s">
        <v>1046</v>
      </c>
      <c r="Q1153" t="s">
        <v>1047</v>
      </c>
      <c r="R1153" t="s">
        <v>132</v>
      </c>
      <c r="S1153" t="s">
        <v>133</v>
      </c>
      <c r="T1153" t="s">
        <v>36</v>
      </c>
      <c r="U1153" t="s">
        <v>37</v>
      </c>
      <c r="V1153">
        <v>27</v>
      </c>
      <c r="W1153" t="s">
        <v>38</v>
      </c>
    </row>
    <row r="1154" spans="1:23">
      <c r="A1154" t="s">
        <v>1030</v>
      </c>
      <c r="B1154" t="s">
        <v>24</v>
      </c>
      <c r="C1154" t="s">
        <v>1031</v>
      </c>
      <c r="D1154" t="s">
        <v>46</v>
      </c>
      <c r="E1154" t="s">
        <v>47</v>
      </c>
      <c r="F1154" t="s">
        <v>48</v>
      </c>
      <c r="G1154" t="s">
        <v>47</v>
      </c>
      <c r="I1154" t="s">
        <v>43</v>
      </c>
      <c r="J1154">
        <v>5801.6458199999997</v>
      </c>
      <c r="K1154">
        <v>318</v>
      </c>
      <c r="L1154">
        <v>0.94299999999999995</v>
      </c>
      <c r="M1154">
        <v>0</v>
      </c>
      <c r="N1154">
        <v>0</v>
      </c>
      <c r="O1154">
        <v>0</v>
      </c>
      <c r="P1154" t="s">
        <v>1046</v>
      </c>
      <c r="Q1154" t="s">
        <v>1047</v>
      </c>
      <c r="R1154" t="s">
        <v>132</v>
      </c>
      <c r="S1154" t="s">
        <v>133</v>
      </c>
      <c r="T1154" t="s">
        <v>36</v>
      </c>
      <c r="U1154" t="s">
        <v>37</v>
      </c>
      <c r="V1154">
        <v>27</v>
      </c>
      <c r="W1154" t="s">
        <v>38</v>
      </c>
    </row>
    <row r="1155" spans="1:23">
      <c r="A1155" t="s">
        <v>1030</v>
      </c>
      <c r="B1155" t="s">
        <v>24</v>
      </c>
      <c r="C1155" t="s">
        <v>1031</v>
      </c>
      <c r="D1155" t="s">
        <v>46</v>
      </c>
      <c r="E1155" t="s">
        <v>47</v>
      </c>
      <c r="F1155" t="s">
        <v>48</v>
      </c>
      <c r="G1155" t="s">
        <v>47</v>
      </c>
      <c r="I1155" t="s">
        <v>43</v>
      </c>
      <c r="J1155">
        <v>2630.2815799999998</v>
      </c>
      <c r="K1155">
        <v>173</v>
      </c>
      <c r="L1155">
        <v>0.22600000000000001</v>
      </c>
      <c r="M1155">
        <v>0</v>
      </c>
      <c r="N1155">
        <v>0</v>
      </c>
      <c r="O1155">
        <v>0</v>
      </c>
      <c r="P1155" t="s">
        <v>1048</v>
      </c>
      <c r="Q1155" t="s">
        <v>1049</v>
      </c>
      <c r="R1155" t="s">
        <v>67</v>
      </c>
      <c r="S1155" t="s">
        <v>68</v>
      </c>
      <c r="T1155" t="s">
        <v>36</v>
      </c>
      <c r="U1155" t="s">
        <v>37</v>
      </c>
      <c r="V1155">
        <v>27</v>
      </c>
      <c r="W1155" t="s">
        <v>38</v>
      </c>
    </row>
    <row r="1156" spans="1:23">
      <c r="A1156" t="s">
        <v>1030</v>
      </c>
      <c r="B1156" t="s">
        <v>24</v>
      </c>
      <c r="C1156" t="s">
        <v>1031</v>
      </c>
      <c r="D1156" t="s">
        <v>26</v>
      </c>
      <c r="E1156" t="s">
        <v>27</v>
      </c>
      <c r="F1156" t="s">
        <v>53</v>
      </c>
      <c r="G1156" t="s">
        <v>54</v>
      </c>
      <c r="H1156" t="s">
        <v>55</v>
      </c>
      <c r="I1156" t="s">
        <v>56</v>
      </c>
      <c r="J1156">
        <v>532.43938000000003</v>
      </c>
      <c r="K1156">
        <v>1</v>
      </c>
      <c r="L1156">
        <v>1</v>
      </c>
      <c r="M1156">
        <v>0</v>
      </c>
      <c r="N1156">
        <v>0</v>
      </c>
      <c r="O1156">
        <v>0</v>
      </c>
      <c r="P1156" t="s">
        <v>1050</v>
      </c>
      <c r="Q1156" t="s">
        <v>1051</v>
      </c>
      <c r="R1156" t="s">
        <v>100</v>
      </c>
      <c r="S1156" t="s">
        <v>101</v>
      </c>
      <c r="T1156" t="s">
        <v>36</v>
      </c>
      <c r="U1156" t="s">
        <v>37</v>
      </c>
      <c r="V1156">
        <v>27</v>
      </c>
      <c r="W1156" t="s">
        <v>38</v>
      </c>
    </row>
    <row r="1157" spans="1:23">
      <c r="A1157" t="s">
        <v>1030</v>
      </c>
      <c r="B1157" t="s">
        <v>24</v>
      </c>
      <c r="C1157" t="s">
        <v>1031</v>
      </c>
      <c r="D1157" t="s">
        <v>39</v>
      </c>
      <c r="E1157" t="s">
        <v>40</v>
      </c>
      <c r="F1157" t="s">
        <v>41</v>
      </c>
      <c r="G1157" t="s">
        <v>42</v>
      </c>
      <c r="I1157" t="s">
        <v>43</v>
      </c>
      <c r="J1157">
        <v>0</v>
      </c>
      <c r="K1157">
        <v>0</v>
      </c>
      <c r="L1157">
        <v>0</v>
      </c>
      <c r="M1157">
        <v>0</v>
      </c>
      <c r="N1157">
        <v>0</v>
      </c>
      <c r="O1157">
        <v>1</v>
      </c>
      <c r="P1157" t="s">
        <v>1050</v>
      </c>
      <c r="Q1157" t="s">
        <v>1051</v>
      </c>
      <c r="R1157" t="s">
        <v>100</v>
      </c>
      <c r="S1157" t="s">
        <v>101</v>
      </c>
      <c r="T1157" t="s">
        <v>36</v>
      </c>
      <c r="U1157" t="s">
        <v>37</v>
      </c>
      <c r="V1157">
        <v>27</v>
      </c>
      <c r="W1157" t="s">
        <v>38</v>
      </c>
    </row>
    <row r="1158" spans="1:23">
      <c r="A1158" t="s">
        <v>1030</v>
      </c>
      <c r="B1158" t="s">
        <v>24</v>
      </c>
      <c r="C1158" t="s">
        <v>1031</v>
      </c>
      <c r="D1158" t="s">
        <v>39</v>
      </c>
      <c r="E1158" t="s">
        <v>40</v>
      </c>
      <c r="F1158" t="s">
        <v>28</v>
      </c>
      <c r="G1158" t="s">
        <v>29</v>
      </c>
      <c r="I1158" t="s">
        <v>43</v>
      </c>
      <c r="J1158">
        <v>1387.90335</v>
      </c>
      <c r="K1158">
        <v>22</v>
      </c>
      <c r="L1158">
        <v>0.33300000000000002</v>
      </c>
      <c r="M1158">
        <v>0</v>
      </c>
      <c r="N1158">
        <v>0</v>
      </c>
      <c r="O1158">
        <v>0</v>
      </c>
      <c r="P1158" t="s">
        <v>1052</v>
      </c>
      <c r="Q1158" t="s">
        <v>1053</v>
      </c>
      <c r="R1158" t="s">
        <v>168</v>
      </c>
      <c r="S1158" t="s">
        <v>169</v>
      </c>
      <c r="T1158" t="s">
        <v>36</v>
      </c>
      <c r="U1158" t="s">
        <v>37</v>
      </c>
      <c r="V1158">
        <v>27</v>
      </c>
      <c r="W1158" t="s">
        <v>38</v>
      </c>
    </row>
    <row r="1159" spans="1:23">
      <c r="A1159" t="s">
        <v>1030</v>
      </c>
      <c r="B1159" t="s">
        <v>24</v>
      </c>
      <c r="C1159" t="s">
        <v>1031</v>
      </c>
      <c r="D1159" t="s">
        <v>26</v>
      </c>
      <c r="E1159" t="s">
        <v>27</v>
      </c>
      <c r="F1159" t="s">
        <v>28</v>
      </c>
      <c r="G1159" t="s">
        <v>29</v>
      </c>
      <c r="H1159" t="s">
        <v>739</v>
      </c>
      <c r="I1159" t="s">
        <v>740</v>
      </c>
      <c r="J1159">
        <v>525.34670000000006</v>
      </c>
      <c r="K1159">
        <v>2</v>
      </c>
      <c r="L1159">
        <v>1</v>
      </c>
      <c r="M1159">
        <v>0</v>
      </c>
      <c r="N1159">
        <v>0</v>
      </c>
      <c r="O1159">
        <v>0</v>
      </c>
      <c r="P1159" t="s">
        <v>1054</v>
      </c>
      <c r="Q1159" t="s">
        <v>1055</v>
      </c>
      <c r="R1159" t="s">
        <v>100</v>
      </c>
      <c r="S1159" t="s">
        <v>101</v>
      </c>
      <c r="T1159" t="s">
        <v>36</v>
      </c>
      <c r="U1159" t="s">
        <v>37</v>
      </c>
      <c r="V1159">
        <v>27</v>
      </c>
      <c r="W1159" t="s">
        <v>38</v>
      </c>
    </row>
    <row r="1160" spans="1:23">
      <c r="A1160" t="s">
        <v>1030</v>
      </c>
      <c r="B1160" t="s">
        <v>24</v>
      </c>
      <c r="C1160" t="s">
        <v>1031</v>
      </c>
      <c r="D1160" t="s">
        <v>46</v>
      </c>
      <c r="E1160" t="s">
        <v>47</v>
      </c>
      <c r="F1160" t="s">
        <v>48</v>
      </c>
      <c r="G1160" t="s">
        <v>47</v>
      </c>
      <c r="I1160" t="s">
        <v>43</v>
      </c>
      <c r="J1160">
        <v>5061.2652699999999</v>
      </c>
      <c r="K1160">
        <v>221</v>
      </c>
      <c r="L1160">
        <v>0.70099999999999996</v>
      </c>
      <c r="M1160">
        <v>0</v>
      </c>
      <c r="N1160">
        <v>0</v>
      </c>
      <c r="O1160">
        <v>0</v>
      </c>
      <c r="P1160" t="s">
        <v>1054</v>
      </c>
      <c r="Q1160" t="s">
        <v>1055</v>
      </c>
      <c r="R1160" t="s">
        <v>100</v>
      </c>
      <c r="S1160" t="s">
        <v>101</v>
      </c>
      <c r="T1160" t="s">
        <v>36</v>
      </c>
      <c r="U1160" t="s">
        <v>37</v>
      </c>
      <c r="V1160">
        <v>27</v>
      </c>
      <c r="W1160" t="s">
        <v>38</v>
      </c>
    </row>
    <row r="1161" spans="1:23">
      <c r="A1161" t="s">
        <v>1030</v>
      </c>
      <c r="B1161" t="s">
        <v>24</v>
      </c>
      <c r="C1161" t="s">
        <v>1031</v>
      </c>
      <c r="D1161" t="s">
        <v>26</v>
      </c>
      <c r="E1161" t="s">
        <v>27</v>
      </c>
      <c r="F1161" t="s">
        <v>28</v>
      </c>
      <c r="G1161" t="s">
        <v>29</v>
      </c>
      <c r="H1161" t="s">
        <v>148</v>
      </c>
      <c r="I1161" t="s">
        <v>149</v>
      </c>
      <c r="J1161">
        <v>2477.7939999999999</v>
      </c>
      <c r="K1161">
        <v>1</v>
      </c>
      <c r="L1161">
        <v>1</v>
      </c>
      <c r="M1161">
        <v>0</v>
      </c>
      <c r="N1161">
        <v>0</v>
      </c>
      <c r="O1161">
        <v>0</v>
      </c>
      <c r="P1161" t="s">
        <v>1056</v>
      </c>
      <c r="Q1161" t="s">
        <v>1057</v>
      </c>
      <c r="R1161" t="s">
        <v>34</v>
      </c>
      <c r="S1161" t="s">
        <v>35</v>
      </c>
      <c r="T1161" t="s">
        <v>36</v>
      </c>
      <c r="U1161" t="s">
        <v>37</v>
      </c>
      <c r="V1161">
        <v>27</v>
      </c>
      <c r="W1161" t="s">
        <v>38</v>
      </c>
    </row>
    <row r="1162" spans="1:23">
      <c r="A1162" t="s">
        <v>1030</v>
      </c>
      <c r="B1162" t="s">
        <v>24</v>
      </c>
      <c r="C1162" t="s">
        <v>1031</v>
      </c>
      <c r="D1162" t="s">
        <v>39</v>
      </c>
      <c r="E1162" t="s">
        <v>40</v>
      </c>
      <c r="F1162" t="s">
        <v>28</v>
      </c>
      <c r="G1162" t="s">
        <v>29</v>
      </c>
      <c r="I1162" t="s">
        <v>43</v>
      </c>
      <c r="J1162">
        <v>659.95632999999998</v>
      </c>
      <c r="K1162">
        <v>7</v>
      </c>
      <c r="L1162">
        <v>0.28100000000000003</v>
      </c>
      <c r="M1162">
        <v>0</v>
      </c>
      <c r="N1162">
        <v>0</v>
      </c>
      <c r="O1162">
        <v>0</v>
      </c>
      <c r="P1162" t="s">
        <v>1058</v>
      </c>
      <c r="Q1162" t="s">
        <v>1059</v>
      </c>
      <c r="R1162" t="s">
        <v>34</v>
      </c>
      <c r="S1162" t="s">
        <v>35</v>
      </c>
      <c r="T1162" t="s">
        <v>36</v>
      </c>
      <c r="U1162" t="s">
        <v>37</v>
      </c>
      <c r="V1162">
        <v>27</v>
      </c>
      <c r="W1162" t="s">
        <v>38</v>
      </c>
    </row>
    <row r="1163" spans="1:23">
      <c r="A1163" t="s">
        <v>1030</v>
      </c>
      <c r="B1163" t="s">
        <v>24</v>
      </c>
      <c r="C1163" t="s">
        <v>1031</v>
      </c>
      <c r="D1163" t="s">
        <v>39</v>
      </c>
      <c r="E1163" t="s">
        <v>40</v>
      </c>
      <c r="F1163" t="s">
        <v>28</v>
      </c>
      <c r="G1163" t="s">
        <v>29</v>
      </c>
      <c r="I1163" t="s">
        <v>43</v>
      </c>
      <c r="J1163">
        <v>1221.1436799999999</v>
      </c>
      <c r="K1163">
        <v>28</v>
      </c>
      <c r="L1163">
        <v>0.33600000000000002</v>
      </c>
      <c r="M1163">
        <v>0</v>
      </c>
      <c r="N1163">
        <v>0</v>
      </c>
      <c r="O1163">
        <v>0</v>
      </c>
      <c r="P1163" t="s">
        <v>1060</v>
      </c>
      <c r="Q1163" t="s">
        <v>1061</v>
      </c>
      <c r="R1163" t="s">
        <v>100</v>
      </c>
      <c r="S1163" t="s">
        <v>101</v>
      </c>
      <c r="T1163" t="s">
        <v>36</v>
      </c>
      <c r="U1163" t="s">
        <v>37</v>
      </c>
      <c r="V1163">
        <v>27</v>
      </c>
      <c r="W1163" t="s">
        <v>38</v>
      </c>
    </row>
    <row r="1164" spans="1:23">
      <c r="A1164" t="s">
        <v>1030</v>
      </c>
      <c r="B1164" t="s">
        <v>24</v>
      </c>
      <c r="C1164" t="s">
        <v>1031</v>
      </c>
      <c r="D1164" t="s">
        <v>26</v>
      </c>
      <c r="E1164" t="s">
        <v>27</v>
      </c>
      <c r="F1164" t="s">
        <v>53</v>
      </c>
      <c r="G1164" t="s">
        <v>54</v>
      </c>
      <c r="H1164" t="s">
        <v>134</v>
      </c>
      <c r="I1164" t="s">
        <v>135</v>
      </c>
      <c r="J1164">
        <v>7523.7420000000002</v>
      </c>
      <c r="K1164">
        <v>1</v>
      </c>
      <c r="L1164">
        <v>1</v>
      </c>
      <c r="M1164">
        <v>0</v>
      </c>
      <c r="N1164">
        <v>0</v>
      </c>
      <c r="O1164">
        <v>0</v>
      </c>
      <c r="P1164" t="s">
        <v>1062</v>
      </c>
      <c r="Q1164" t="s">
        <v>1063</v>
      </c>
      <c r="R1164" t="s">
        <v>297</v>
      </c>
      <c r="S1164" t="s">
        <v>298</v>
      </c>
      <c r="T1164" t="s">
        <v>36</v>
      </c>
      <c r="U1164" t="s">
        <v>37</v>
      </c>
      <c r="V1164">
        <v>27</v>
      </c>
      <c r="W1164" t="s">
        <v>38</v>
      </c>
    </row>
    <row r="1165" spans="1:23">
      <c r="A1165" t="s">
        <v>1030</v>
      </c>
      <c r="B1165" t="s">
        <v>24</v>
      </c>
      <c r="C1165" t="s">
        <v>1031</v>
      </c>
      <c r="D1165" t="s">
        <v>39</v>
      </c>
      <c r="E1165" t="s">
        <v>40</v>
      </c>
      <c r="F1165" t="s">
        <v>53</v>
      </c>
      <c r="G1165" t="s">
        <v>54</v>
      </c>
      <c r="I1165" t="s">
        <v>43</v>
      </c>
      <c r="J1165">
        <v>0</v>
      </c>
      <c r="K1165">
        <v>0</v>
      </c>
      <c r="L1165">
        <v>0</v>
      </c>
      <c r="M1165">
        <v>0</v>
      </c>
      <c r="N1165">
        <v>0</v>
      </c>
      <c r="O1165">
        <v>1</v>
      </c>
      <c r="P1165" t="s">
        <v>1062</v>
      </c>
      <c r="Q1165" t="s">
        <v>1063</v>
      </c>
      <c r="R1165" t="s">
        <v>297</v>
      </c>
      <c r="S1165" t="s">
        <v>298</v>
      </c>
      <c r="T1165" t="s">
        <v>36</v>
      </c>
      <c r="U1165" t="s">
        <v>37</v>
      </c>
      <c r="V1165">
        <v>27</v>
      </c>
      <c r="W1165" t="s">
        <v>38</v>
      </c>
    </row>
    <row r="1166" spans="1:23">
      <c r="A1166" t="s">
        <v>1030</v>
      </c>
      <c r="B1166" t="s">
        <v>24</v>
      </c>
      <c r="C1166" t="s">
        <v>1031</v>
      </c>
      <c r="D1166" t="s">
        <v>26</v>
      </c>
      <c r="E1166" t="s">
        <v>27</v>
      </c>
      <c r="F1166" t="s">
        <v>53</v>
      </c>
      <c r="G1166" t="s">
        <v>54</v>
      </c>
      <c r="H1166" t="s">
        <v>55</v>
      </c>
      <c r="I1166" t="s">
        <v>56</v>
      </c>
      <c r="J1166">
        <v>1370.63823</v>
      </c>
      <c r="K1166">
        <v>2</v>
      </c>
      <c r="L1166">
        <v>1</v>
      </c>
      <c r="M1166">
        <v>0</v>
      </c>
      <c r="N1166">
        <v>0</v>
      </c>
      <c r="O1166">
        <v>0</v>
      </c>
      <c r="P1166" t="s">
        <v>1064</v>
      </c>
      <c r="Q1166" t="s">
        <v>1065</v>
      </c>
      <c r="R1166" t="s">
        <v>84</v>
      </c>
      <c r="S1166" t="s">
        <v>85</v>
      </c>
      <c r="T1166" t="s">
        <v>36</v>
      </c>
      <c r="U1166" t="s">
        <v>37</v>
      </c>
      <c r="V1166">
        <v>27</v>
      </c>
      <c r="W1166" t="s">
        <v>38</v>
      </c>
    </row>
    <row r="1167" spans="1:23">
      <c r="A1167" t="s">
        <v>1030</v>
      </c>
      <c r="B1167" t="s">
        <v>24</v>
      </c>
      <c r="C1167" t="s">
        <v>1031</v>
      </c>
      <c r="D1167" t="s">
        <v>26</v>
      </c>
      <c r="E1167" t="s">
        <v>27</v>
      </c>
      <c r="F1167" t="s">
        <v>53</v>
      </c>
      <c r="G1167" t="s">
        <v>54</v>
      </c>
      <c r="H1167" t="s">
        <v>1066</v>
      </c>
      <c r="I1167" t="s">
        <v>1067</v>
      </c>
      <c r="J1167">
        <v>702.17867000000001</v>
      </c>
      <c r="K1167">
        <v>2</v>
      </c>
      <c r="L1167">
        <v>1</v>
      </c>
      <c r="M1167">
        <v>0</v>
      </c>
      <c r="N1167">
        <v>0</v>
      </c>
      <c r="O1167">
        <v>0</v>
      </c>
      <c r="P1167" t="s">
        <v>1064</v>
      </c>
      <c r="Q1167" t="s">
        <v>1065</v>
      </c>
      <c r="R1167" t="s">
        <v>84</v>
      </c>
      <c r="S1167" t="s">
        <v>85</v>
      </c>
      <c r="T1167" t="s">
        <v>36</v>
      </c>
      <c r="U1167" t="s">
        <v>37</v>
      </c>
      <c r="V1167">
        <v>27</v>
      </c>
      <c r="W1167" t="s">
        <v>38</v>
      </c>
    </row>
    <row r="1168" spans="1:23">
      <c r="A1168" t="s">
        <v>1030</v>
      </c>
      <c r="B1168" t="s">
        <v>24</v>
      </c>
      <c r="C1168" t="s">
        <v>1031</v>
      </c>
      <c r="D1168" t="s">
        <v>26</v>
      </c>
      <c r="E1168" t="s">
        <v>27</v>
      </c>
      <c r="F1168" t="s">
        <v>53</v>
      </c>
      <c r="G1168" t="s">
        <v>54</v>
      </c>
      <c r="H1168" t="s">
        <v>185</v>
      </c>
      <c r="I1168" t="s">
        <v>186</v>
      </c>
      <c r="J1168">
        <v>4243.6017700000002</v>
      </c>
      <c r="K1168">
        <v>6</v>
      </c>
      <c r="L1168">
        <v>1</v>
      </c>
      <c r="M1168">
        <v>0</v>
      </c>
      <c r="N1168">
        <v>0</v>
      </c>
      <c r="O1168">
        <v>0</v>
      </c>
      <c r="P1168" t="s">
        <v>1064</v>
      </c>
      <c r="Q1168" t="s">
        <v>1065</v>
      </c>
      <c r="R1168" t="s">
        <v>84</v>
      </c>
      <c r="S1168" t="s">
        <v>85</v>
      </c>
      <c r="T1168" t="s">
        <v>36</v>
      </c>
      <c r="U1168" t="s">
        <v>37</v>
      </c>
      <c r="V1168">
        <v>27</v>
      </c>
      <c r="W1168" t="s">
        <v>38</v>
      </c>
    </row>
    <row r="1169" spans="1:23">
      <c r="A1169" t="s">
        <v>1030</v>
      </c>
      <c r="B1169" t="s">
        <v>24</v>
      </c>
      <c r="C1169" t="s">
        <v>1031</v>
      </c>
      <c r="D1169" t="s">
        <v>26</v>
      </c>
      <c r="E1169" t="s">
        <v>27</v>
      </c>
      <c r="F1169" t="s">
        <v>28</v>
      </c>
      <c r="G1169" t="s">
        <v>29</v>
      </c>
      <c r="H1169" t="s">
        <v>369</v>
      </c>
      <c r="I1169" t="s">
        <v>370</v>
      </c>
      <c r="J1169">
        <v>428.30793</v>
      </c>
      <c r="K1169">
        <v>1</v>
      </c>
      <c r="L1169">
        <v>1</v>
      </c>
      <c r="M1169">
        <v>0</v>
      </c>
      <c r="N1169">
        <v>0</v>
      </c>
      <c r="O1169">
        <v>0</v>
      </c>
      <c r="P1169" t="s">
        <v>1064</v>
      </c>
      <c r="Q1169" t="s">
        <v>1065</v>
      </c>
      <c r="R1169" t="s">
        <v>84</v>
      </c>
      <c r="S1169" t="s">
        <v>85</v>
      </c>
      <c r="T1169" t="s">
        <v>36</v>
      </c>
      <c r="U1169" t="s">
        <v>37</v>
      </c>
      <c r="V1169">
        <v>27</v>
      </c>
      <c r="W1169" t="s">
        <v>38</v>
      </c>
    </row>
    <row r="1170" spans="1:23">
      <c r="A1170" t="s">
        <v>1030</v>
      </c>
      <c r="B1170" t="s">
        <v>24</v>
      </c>
      <c r="C1170" t="s">
        <v>1031</v>
      </c>
      <c r="D1170" t="s">
        <v>26</v>
      </c>
      <c r="E1170" t="s">
        <v>27</v>
      </c>
      <c r="F1170" t="s">
        <v>28</v>
      </c>
      <c r="G1170" t="s">
        <v>29</v>
      </c>
      <c r="H1170" t="s">
        <v>30</v>
      </c>
      <c r="I1170" t="s">
        <v>31</v>
      </c>
      <c r="J1170">
        <v>1156.5768499999999</v>
      </c>
      <c r="K1170">
        <v>2</v>
      </c>
      <c r="L1170">
        <v>1</v>
      </c>
      <c r="M1170">
        <v>0</v>
      </c>
      <c r="N1170">
        <v>0</v>
      </c>
      <c r="O1170">
        <v>0</v>
      </c>
      <c r="P1170" t="s">
        <v>1064</v>
      </c>
      <c r="Q1170" t="s">
        <v>1065</v>
      </c>
      <c r="R1170" t="s">
        <v>84</v>
      </c>
      <c r="S1170" t="s">
        <v>85</v>
      </c>
      <c r="T1170" t="s">
        <v>36</v>
      </c>
      <c r="U1170" t="s">
        <v>37</v>
      </c>
      <c r="V1170">
        <v>27</v>
      </c>
      <c r="W1170" t="s">
        <v>38</v>
      </c>
    </row>
    <row r="1171" spans="1:23">
      <c r="A1171" t="s">
        <v>1030</v>
      </c>
      <c r="B1171" t="s">
        <v>24</v>
      </c>
      <c r="C1171" t="s">
        <v>1031</v>
      </c>
      <c r="D1171" t="s">
        <v>26</v>
      </c>
      <c r="E1171" t="s">
        <v>27</v>
      </c>
      <c r="F1171" t="s">
        <v>28</v>
      </c>
      <c r="G1171" t="s">
        <v>29</v>
      </c>
      <c r="H1171" t="s">
        <v>739</v>
      </c>
      <c r="I1171" t="s">
        <v>740</v>
      </c>
      <c r="J1171">
        <v>511.96793000000002</v>
      </c>
      <c r="K1171">
        <v>1</v>
      </c>
      <c r="L1171">
        <v>1</v>
      </c>
      <c r="M1171">
        <v>0</v>
      </c>
      <c r="N1171">
        <v>0</v>
      </c>
      <c r="O1171">
        <v>0</v>
      </c>
      <c r="P1171" t="s">
        <v>1064</v>
      </c>
      <c r="Q1171" t="s">
        <v>1065</v>
      </c>
      <c r="R1171" t="s">
        <v>84</v>
      </c>
      <c r="S1171" t="s">
        <v>85</v>
      </c>
      <c r="T1171" t="s">
        <v>36</v>
      </c>
      <c r="U1171" t="s">
        <v>37</v>
      </c>
      <c r="V1171">
        <v>27</v>
      </c>
      <c r="W1171" t="s">
        <v>38</v>
      </c>
    </row>
    <row r="1172" spans="1:23">
      <c r="A1172" t="s">
        <v>1030</v>
      </c>
      <c r="B1172" t="s">
        <v>24</v>
      </c>
      <c r="C1172" t="s">
        <v>1031</v>
      </c>
      <c r="D1172" t="s">
        <v>26</v>
      </c>
      <c r="E1172" t="s">
        <v>27</v>
      </c>
      <c r="F1172" t="s">
        <v>44</v>
      </c>
      <c r="G1172" t="s">
        <v>45</v>
      </c>
      <c r="I1172" t="s">
        <v>43</v>
      </c>
      <c r="J1172">
        <v>0</v>
      </c>
      <c r="K1172">
        <v>0</v>
      </c>
      <c r="L1172">
        <v>0</v>
      </c>
      <c r="M1172">
        <v>0</v>
      </c>
      <c r="N1172">
        <v>0</v>
      </c>
      <c r="O1172">
        <v>1</v>
      </c>
      <c r="P1172" t="s">
        <v>1064</v>
      </c>
      <c r="Q1172" t="s">
        <v>1065</v>
      </c>
      <c r="R1172" t="s">
        <v>84</v>
      </c>
      <c r="S1172" t="s">
        <v>85</v>
      </c>
      <c r="T1172" t="s">
        <v>36</v>
      </c>
      <c r="U1172" t="s">
        <v>37</v>
      </c>
      <c r="V1172">
        <v>27</v>
      </c>
      <c r="W1172" t="s">
        <v>38</v>
      </c>
    </row>
    <row r="1173" spans="1:23">
      <c r="A1173" t="s">
        <v>1030</v>
      </c>
      <c r="B1173" t="s">
        <v>24</v>
      </c>
      <c r="C1173" t="s">
        <v>1031</v>
      </c>
      <c r="D1173" t="s">
        <v>39</v>
      </c>
      <c r="E1173" t="s">
        <v>40</v>
      </c>
      <c r="F1173" t="s">
        <v>41</v>
      </c>
      <c r="G1173" t="s">
        <v>42</v>
      </c>
      <c r="I1173" t="s">
        <v>43</v>
      </c>
      <c r="J1173">
        <v>0</v>
      </c>
      <c r="K1173">
        <v>0</v>
      </c>
      <c r="L1173">
        <v>0</v>
      </c>
      <c r="M1173">
        <v>0</v>
      </c>
      <c r="N1173">
        <v>0</v>
      </c>
      <c r="O1173">
        <v>1</v>
      </c>
      <c r="P1173" t="s">
        <v>1064</v>
      </c>
      <c r="Q1173" t="s">
        <v>1065</v>
      </c>
      <c r="R1173" t="s">
        <v>84</v>
      </c>
      <c r="S1173" t="s">
        <v>85</v>
      </c>
      <c r="T1173" t="s">
        <v>36</v>
      </c>
      <c r="U1173" t="s">
        <v>37</v>
      </c>
      <c r="V1173">
        <v>27</v>
      </c>
      <c r="W1173" t="s">
        <v>38</v>
      </c>
    </row>
    <row r="1174" spans="1:23">
      <c r="A1174" t="s">
        <v>1030</v>
      </c>
      <c r="B1174" t="s">
        <v>24</v>
      </c>
      <c r="C1174" t="s">
        <v>1031</v>
      </c>
      <c r="D1174" t="s">
        <v>46</v>
      </c>
      <c r="E1174" t="s">
        <v>47</v>
      </c>
      <c r="F1174" t="s">
        <v>48</v>
      </c>
      <c r="G1174" t="s">
        <v>47</v>
      </c>
      <c r="I1174" t="s">
        <v>43</v>
      </c>
      <c r="J1174">
        <v>17368.304349999999</v>
      </c>
      <c r="K1174">
        <v>971</v>
      </c>
      <c r="L1174">
        <v>0.45500000000000002</v>
      </c>
      <c r="M1174">
        <v>0</v>
      </c>
      <c r="N1174">
        <v>0</v>
      </c>
      <c r="O1174">
        <v>0</v>
      </c>
      <c r="P1174" t="s">
        <v>1064</v>
      </c>
      <c r="Q1174" t="s">
        <v>1065</v>
      </c>
      <c r="R1174" t="s">
        <v>84</v>
      </c>
      <c r="S1174" t="s">
        <v>85</v>
      </c>
      <c r="T1174" t="s">
        <v>36</v>
      </c>
      <c r="U1174" t="s">
        <v>37</v>
      </c>
      <c r="V1174">
        <v>27</v>
      </c>
      <c r="W1174" t="s">
        <v>38</v>
      </c>
    </row>
    <row r="1175" spans="1:23">
      <c r="A1175" t="s">
        <v>1030</v>
      </c>
      <c r="B1175" t="s">
        <v>24</v>
      </c>
      <c r="C1175" t="s">
        <v>1031</v>
      </c>
      <c r="D1175" t="s">
        <v>26</v>
      </c>
      <c r="E1175" t="s">
        <v>27</v>
      </c>
      <c r="F1175" t="s">
        <v>53</v>
      </c>
      <c r="G1175" t="s">
        <v>54</v>
      </c>
      <c r="H1175" t="s">
        <v>55</v>
      </c>
      <c r="I1175" t="s">
        <v>56</v>
      </c>
      <c r="J1175">
        <v>96.247929999999997</v>
      </c>
      <c r="K1175">
        <v>1</v>
      </c>
      <c r="L1175">
        <v>0</v>
      </c>
      <c r="M1175">
        <v>0</v>
      </c>
      <c r="N1175">
        <v>0</v>
      </c>
      <c r="O1175">
        <v>0</v>
      </c>
      <c r="P1175" t="s">
        <v>1068</v>
      </c>
      <c r="Q1175" t="s">
        <v>1069</v>
      </c>
      <c r="R1175" t="s">
        <v>168</v>
      </c>
      <c r="S1175" t="s">
        <v>169</v>
      </c>
      <c r="T1175" t="s">
        <v>36</v>
      </c>
      <c r="U1175" t="s">
        <v>37</v>
      </c>
      <c r="V1175">
        <v>27</v>
      </c>
      <c r="W1175" t="s">
        <v>38</v>
      </c>
    </row>
    <row r="1176" spans="1:23">
      <c r="A1176" t="s">
        <v>1030</v>
      </c>
      <c r="B1176" t="s">
        <v>24</v>
      </c>
      <c r="C1176" t="s">
        <v>1031</v>
      </c>
      <c r="D1176" t="s">
        <v>26</v>
      </c>
      <c r="E1176" t="s">
        <v>27</v>
      </c>
      <c r="F1176" t="s">
        <v>28</v>
      </c>
      <c r="G1176" t="s">
        <v>29</v>
      </c>
      <c r="H1176" t="s">
        <v>148</v>
      </c>
      <c r="I1176" t="s">
        <v>149</v>
      </c>
      <c r="J1176">
        <v>5022.0320000000002</v>
      </c>
      <c r="K1176">
        <v>2</v>
      </c>
      <c r="L1176">
        <v>1</v>
      </c>
      <c r="M1176">
        <v>0</v>
      </c>
      <c r="N1176">
        <v>0</v>
      </c>
      <c r="O1176">
        <v>0</v>
      </c>
      <c r="P1176" t="s">
        <v>1068</v>
      </c>
      <c r="Q1176" t="s">
        <v>1069</v>
      </c>
      <c r="R1176" t="s">
        <v>168</v>
      </c>
      <c r="S1176" t="s">
        <v>169</v>
      </c>
      <c r="T1176" t="s">
        <v>36</v>
      </c>
      <c r="U1176" t="s">
        <v>37</v>
      </c>
      <c r="V1176">
        <v>27</v>
      </c>
      <c r="W1176" t="s">
        <v>38</v>
      </c>
    </row>
    <row r="1177" spans="1:23">
      <c r="A1177" t="s">
        <v>1030</v>
      </c>
      <c r="B1177" t="s">
        <v>24</v>
      </c>
      <c r="C1177" t="s">
        <v>1031</v>
      </c>
      <c r="D1177" t="s">
        <v>26</v>
      </c>
      <c r="E1177" t="s">
        <v>27</v>
      </c>
      <c r="F1177" t="s">
        <v>28</v>
      </c>
      <c r="G1177" t="s">
        <v>29</v>
      </c>
      <c r="H1177" t="s">
        <v>195</v>
      </c>
      <c r="I1177" t="s">
        <v>196</v>
      </c>
      <c r="J1177">
        <v>992.98101999999994</v>
      </c>
      <c r="K1177">
        <v>1</v>
      </c>
      <c r="L1177">
        <v>1</v>
      </c>
      <c r="M1177">
        <v>0</v>
      </c>
      <c r="N1177">
        <v>0</v>
      </c>
      <c r="O1177">
        <v>0</v>
      </c>
      <c r="P1177" t="s">
        <v>1068</v>
      </c>
      <c r="Q1177" t="s">
        <v>1069</v>
      </c>
      <c r="R1177" t="s">
        <v>168</v>
      </c>
      <c r="S1177" t="s">
        <v>169</v>
      </c>
      <c r="T1177" t="s">
        <v>36</v>
      </c>
      <c r="U1177" t="s">
        <v>37</v>
      </c>
      <c r="V1177">
        <v>27</v>
      </c>
      <c r="W1177" t="s">
        <v>38</v>
      </c>
    </row>
    <row r="1178" spans="1:23">
      <c r="A1178" t="s">
        <v>1030</v>
      </c>
      <c r="B1178" t="s">
        <v>24</v>
      </c>
      <c r="C1178" t="s">
        <v>1031</v>
      </c>
      <c r="D1178" t="s">
        <v>39</v>
      </c>
      <c r="E1178" t="s">
        <v>40</v>
      </c>
      <c r="F1178" t="s">
        <v>53</v>
      </c>
      <c r="G1178" t="s">
        <v>54</v>
      </c>
      <c r="I1178" t="s">
        <v>43</v>
      </c>
      <c r="J1178">
        <v>753.34159999999997</v>
      </c>
      <c r="K1178">
        <v>9</v>
      </c>
      <c r="L1178">
        <v>0.37</v>
      </c>
      <c r="M1178">
        <v>0</v>
      </c>
      <c r="N1178">
        <v>0</v>
      </c>
      <c r="O1178">
        <v>0</v>
      </c>
      <c r="P1178" t="s">
        <v>1068</v>
      </c>
      <c r="Q1178" t="s">
        <v>1069</v>
      </c>
      <c r="R1178" t="s">
        <v>168</v>
      </c>
      <c r="S1178" t="s">
        <v>169</v>
      </c>
      <c r="T1178" t="s">
        <v>36</v>
      </c>
      <c r="U1178" t="s">
        <v>37</v>
      </c>
      <c r="V1178">
        <v>27</v>
      </c>
      <c r="W1178" t="s">
        <v>38</v>
      </c>
    </row>
    <row r="1179" spans="1:23">
      <c r="A1179" t="s">
        <v>1030</v>
      </c>
      <c r="B1179" t="s">
        <v>24</v>
      </c>
      <c r="C1179" t="s">
        <v>1031</v>
      </c>
      <c r="D1179" t="s">
        <v>39</v>
      </c>
      <c r="E1179" t="s">
        <v>40</v>
      </c>
      <c r="F1179" t="s">
        <v>28</v>
      </c>
      <c r="G1179" t="s">
        <v>29</v>
      </c>
      <c r="I1179" t="s">
        <v>43</v>
      </c>
      <c r="J1179">
        <v>97.578670000000002</v>
      </c>
      <c r="K1179">
        <v>4</v>
      </c>
      <c r="L1179">
        <v>1</v>
      </c>
      <c r="M1179">
        <v>0</v>
      </c>
      <c r="N1179">
        <v>0</v>
      </c>
      <c r="O1179">
        <v>0</v>
      </c>
      <c r="P1179" t="s">
        <v>1070</v>
      </c>
      <c r="Q1179" t="s">
        <v>1071</v>
      </c>
      <c r="R1179" t="s">
        <v>158</v>
      </c>
      <c r="S1179" t="s">
        <v>159</v>
      </c>
      <c r="T1179" t="s">
        <v>36</v>
      </c>
      <c r="U1179" t="s">
        <v>37</v>
      </c>
      <c r="V1179">
        <v>27</v>
      </c>
      <c r="W1179" t="s">
        <v>38</v>
      </c>
    </row>
    <row r="1180" spans="1:23">
      <c r="A1180" t="s">
        <v>1030</v>
      </c>
      <c r="B1180" t="s">
        <v>24</v>
      </c>
      <c r="C1180" t="s">
        <v>1031</v>
      </c>
      <c r="D1180" t="s">
        <v>26</v>
      </c>
      <c r="E1180" t="s">
        <v>27</v>
      </c>
      <c r="F1180" t="s">
        <v>28</v>
      </c>
      <c r="G1180" t="s">
        <v>29</v>
      </c>
      <c r="H1180" t="s">
        <v>63</v>
      </c>
      <c r="I1180" t="s">
        <v>64</v>
      </c>
      <c r="J1180">
        <v>1039.3367699999999</v>
      </c>
      <c r="K1180">
        <v>1</v>
      </c>
      <c r="L1180">
        <v>1</v>
      </c>
      <c r="M1180">
        <v>0</v>
      </c>
      <c r="N1180">
        <v>0</v>
      </c>
      <c r="O1180">
        <v>0</v>
      </c>
      <c r="P1180" t="s">
        <v>1072</v>
      </c>
      <c r="Q1180" t="s">
        <v>1073</v>
      </c>
      <c r="R1180" t="s">
        <v>59</v>
      </c>
      <c r="S1180" t="s">
        <v>60</v>
      </c>
      <c r="T1180" t="s">
        <v>36</v>
      </c>
      <c r="U1180" t="s">
        <v>37</v>
      </c>
      <c r="V1180">
        <v>27</v>
      </c>
      <c r="W1180" t="s">
        <v>38</v>
      </c>
    </row>
    <row r="1181" spans="1:23">
      <c r="A1181" t="s">
        <v>1030</v>
      </c>
      <c r="B1181" t="s">
        <v>24</v>
      </c>
      <c r="C1181" t="s">
        <v>1031</v>
      </c>
      <c r="D1181" t="s">
        <v>26</v>
      </c>
      <c r="E1181" t="s">
        <v>27</v>
      </c>
      <c r="F1181" t="s">
        <v>28</v>
      </c>
      <c r="G1181" t="s">
        <v>29</v>
      </c>
      <c r="H1181" t="s">
        <v>138</v>
      </c>
      <c r="I1181" t="s">
        <v>139</v>
      </c>
      <c r="J1181">
        <v>404.60516999999999</v>
      </c>
      <c r="K1181">
        <v>1</v>
      </c>
      <c r="L1181">
        <v>1</v>
      </c>
      <c r="M1181">
        <v>0</v>
      </c>
      <c r="N1181">
        <v>0</v>
      </c>
      <c r="O1181">
        <v>0</v>
      </c>
      <c r="P1181" t="s">
        <v>1072</v>
      </c>
      <c r="Q1181" t="s">
        <v>1073</v>
      </c>
      <c r="R1181" t="s">
        <v>59</v>
      </c>
      <c r="S1181" t="s">
        <v>60</v>
      </c>
      <c r="T1181" t="s">
        <v>36</v>
      </c>
      <c r="U1181" t="s">
        <v>37</v>
      </c>
      <c r="V1181">
        <v>27</v>
      </c>
      <c r="W1181" t="s">
        <v>38</v>
      </c>
    </row>
    <row r="1182" spans="1:23">
      <c r="A1182" t="s">
        <v>1030</v>
      </c>
      <c r="B1182" t="s">
        <v>24</v>
      </c>
      <c r="C1182" t="s">
        <v>1031</v>
      </c>
      <c r="D1182" t="s">
        <v>26</v>
      </c>
      <c r="E1182" t="s">
        <v>27</v>
      </c>
      <c r="F1182" t="s">
        <v>28</v>
      </c>
      <c r="G1182" t="s">
        <v>29</v>
      </c>
      <c r="H1182" t="s">
        <v>195</v>
      </c>
      <c r="I1182" t="s">
        <v>196</v>
      </c>
      <c r="J1182">
        <v>19.838439999999999</v>
      </c>
      <c r="K1182">
        <v>1</v>
      </c>
      <c r="L1182">
        <v>1</v>
      </c>
      <c r="M1182">
        <v>0</v>
      </c>
      <c r="N1182">
        <v>0</v>
      </c>
      <c r="O1182">
        <v>0</v>
      </c>
      <c r="P1182" t="s">
        <v>1072</v>
      </c>
      <c r="Q1182" t="s">
        <v>1073</v>
      </c>
      <c r="R1182" t="s">
        <v>59</v>
      </c>
      <c r="S1182" t="s">
        <v>60</v>
      </c>
      <c r="T1182" t="s">
        <v>36</v>
      </c>
      <c r="U1182" t="s">
        <v>37</v>
      </c>
      <c r="V1182">
        <v>27</v>
      </c>
      <c r="W1182" t="s">
        <v>38</v>
      </c>
    </row>
    <row r="1183" spans="1:23">
      <c r="A1183" t="s">
        <v>1030</v>
      </c>
      <c r="B1183" t="s">
        <v>24</v>
      </c>
      <c r="C1183" t="s">
        <v>1031</v>
      </c>
      <c r="D1183" t="s">
        <v>39</v>
      </c>
      <c r="E1183" t="s">
        <v>40</v>
      </c>
      <c r="F1183" t="s">
        <v>28</v>
      </c>
      <c r="G1183" t="s">
        <v>29</v>
      </c>
      <c r="I1183" t="s">
        <v>43</v>
      </c>
      <c r="J1183">
        <v>110.77343999999999</v>
      </c>
      <c r="K1183">
        <v>4</v>
      </c>
      <c r="L1183">
        <v>0.78900000000000003</v>
      </c>
      <c r="M1183">
        <v>0</v>
      </c>
      <c r="N1183">
        <v>0</v>
      </c>
      <c r="O1183">
        <v>0</v>
      </c>
      <c r="P1183" t="s">
        <v>1074</v>
      </c>
      <c r="Q1183" t="s">
        <v>1075</v>
      </c>
      <c r="R1183" t="s">
        <v>73</v>
      </c>
      <c r="S1183" t="s">
        <v>74</v>
      </c>
      <c r="T1183" t="s">
        <v>36</v>
      </c>
      <c r="U1183" t="s">
        <v>37</v>
      </c>
      <c r="V1183">
        <v>27</v>
      </c>
      <c r="W1183" t="s">
        <v>38</v>
      </c>
    </row>
    <row r="1184" spans="1:23">
      <c r="A1184" t="s">
        <v>1030</v>
      </c>
      <c r="B1184" t="s">
        <v>24</v>
      </c>
      <c r="C1184" t="s">
        <v>1031</v>
      </c>
      <c r="D1184" t="s">
        <v>26</v>
      </c>
      <c r="E1184" t="s">
        <v>27</v>
      </c>
      <c r="F1184" t="s">
        <v>53</v>
      </c>
      <c r="G1184" t="s">
        <v>54</v>
      </c>
      <c r="H1184" t="s">
        <v>417</v>
      </c>
      <c r="I1184" t="s">
        <v>418</v>
      </c>
      <c r="J1184">
        <v>1137.24208</v>
      </c>
      <c r="K1184">
        <v>2</v>
      </c>
      <c r="L1184">
        <v>1</v>
      </c>
      <c r="M1184">
        <v>0</v>
      </c>
      <c r="N1184">
        <v>0</v>
      </c>
      <c r="O1184">
        <v>0</v>
      </c>
      <c r="P1184" t="s">
        <v>1076</v>
      </c>
      <c r="Q1184" t="s">
        <v>1077</v>
      </c>
      <c r="R1184" t="s">
        <v>365</v>
      </c>
      <c r="S1184" t="s">
        <v>366</v>
      </c>
      <c r="T1184" t="s">
        <v>36</v>
      </c>
      <c r="U1184" t="s">
        <v>37</v>
      </c>
      <c r="V1184">
        <v>27</v>
      </c>
      <c r="W1184" t="s">
        <v>38</v>
      </c>
    </row>
    <row r="1185" spans="1:23">
      <c r="A1185" t="s">
        <v>1030</v>
      </c>
      <c r="B1185" t="s">
        <v>24</v>
      </c>
      <c r="C1185" t="s">
        <v>1031</v>
      </c>
      <c r="D1185" t="s">
        <v>39</v>
      </c>
      <c r="E1185" t="s">
        <v>40</v>
      </c>
      <c r="F1185" t="s">
        <v>53</v>
      </c>
      <c r="G1185" t="s">
        <v>54</v>
      </c>
      <c r="I1185" t="s">
        <v>43</v>
      </c>
      <c r="J1185">
        <v>0</v>
      </c>
      <c r="K1185">
        <v>0</v>
      </c>
      <c r="L1185">
        <v>0</v>
      </c>
      <c r="M1185">
        <v>0</v>
      </c>
      <c r="N1185">
        <v>0</v>
      </c>
      <c r="O1185">
        <v>1</v>
      </c>
      <c r="P1185" t="s">
        <v>1078</v>
      </c>
      <c r="Q1185" t="s">
        <v>1079</v>
      </c>
      <c r="R1185" t="s">
        <v>158</v>
      </c>
      <c r="S1185" t="s">
        <v>159</v>
      </c>
      <c r="T1185" t="s">
        <v>36</v>
      </c>
      <c r="U1185" t="s">
        <v>37</v>
      </c>
      <c r="V1185">
        <v>27</v>
      </c>
      <c r="W1185" t="s">
        <v>38</v>
      </c>
    </row>
    <row r="1186" spans="1:23">
      <c r="A1186" t="s">
        <v>1030</v>
      </c>
      <c r="B1186" t="s">
        <v>24</v>
      </c>
      <c r="C1186" t="s">
        <v>1031</v>
      </c>
      <c r="D1186" t="s">
        <v>46</v>
      </c>
      <c r="E1186" t="s">
        <v>47</v>
      </c>
      <c r="F1186" t="s">
        <v>48</v>
      </c>
      <c r="G1186" t="s">
        <v>47</v>
      </c>
      <c r="I1186" t="s">
        <v>43</v>
      </c>
      <c r="J1186">
        <v>2090.0343800000001</v>
      </c>
      <c r="K1186">
        <v>106</v>
      </c>
      <c r="L1186">
        <v>0.96499999999999997</v>
      </c>
      <c r="M1186">
        <v>0</v>
      </c>
      <c r="N1186">
        <v>0</v>
      </c>
      <c r="O1186">
        <v>0</v>
      </c>
      <c r="P1186" t="s">
        <v>1078</v>
      </c>
      <c r="Q1186" t="s">
        <v>1079</v>
      </c>
      <c r="R1186" t="s">
        <v>158</v>
      </c>
      <c r="S1186" t="s">
        <v>159</v>
      </c>
      <c r="T1186" t="s">
        <v>36</v>
      </c>
      <c r="U1186" t="s">
        <v>37</v>
      </c>
      <c r="V1186">
        <v>27</v>
      </c>
      <c r="W1186" t="s">
        <v>38</v>
      </c>
    </row>
    <row r="1187" spans="1:23">
      <c r="A1187" t="s">
        <v>1030</v>
      </c>
      <c r="B1187" t="s">
        <v>24</v>
      </c>
      <c r="C1187" t="s">
        <v>1031</v>
      </c>
      <c r="D1187" t="s">
        <v>39</v>
      </c>
      <c r="E1187" t="s">
        <v>40</v>
      </c>
      <c r="F1187" t="s">
        <v>53</v>
      </c>
      <c r="G1187" t="s">
        <v>54</v>
      </c>
      <c r="I1187" t="s">
        <v>43</v>
      </c>
      <c r="J1187">
        <v>57.728029999999997</v>
      </c>
      <c r="K1187">
        <v>2</v>
      </c>
      <c r="L1187">
        <v>0.35799999999999998</v>
      </c>
      <c r="M1187">
        <v>0</v>
      </c>
      <c r="N1187">
        <v>0</v>
      </c>
      <c r="O1187">
        <v>0</v>
      </c>
      <c r="P1187" t="s">
        <v>1080</v>
      </c>
      <c r="Q1187" t="s">
        <v>1081</v>
      </c>
      <c r="R1187" t="s">
        <v>73</v>
      </c>
      <c r="S1187" t="s">
        <v>74</v>
      </c>
      <c r="T1187" t="s">
        <v>36</v>
      </c>
      <c r="U1187" t="s">
        <v>37</v>
      </c>
      <c r="V1187">
        <v>27</v>
      </c>
      <c r="W1187" t="s">
        <v>38</v>
      </c>
    </row>
    <row r="1188" spans="1:23">
      <c r="A1188" t="s">
        <v>1030</v>
      </c>
      <c r="B1188" t="s">
        <v>24</v>
      </c>
      <c r="C1188" t="s">
        <v>1031</v>
      </c>
      <c r="D1188" t="s">
        <v>26</v>
      </c>
      <c r="E1188" t="s">
        <v>27</v>
      </c>
      <c r="F1188" t="s">
        <v>28</v>
      </c>
      <c r="G1188" t="s">
        <v>29</v>
      </c>
      <c r="H1188" t="s">
        <v>148</v>
      </c>
      <c r="I1188" t="s">
        <v>149</v>
      </c>
      <c r="J1188">
        <v>352.15366999999998</v>
      </c>
      <c r="K1188">
        <v>1</v>
      </c>
      <c r="L1188">
        <v>1</v>
      </c>
      <c r="M1188">
        <v>0</v>
      </c>
      <c r="N1188">
        <v>0</v>
      </c>
      <c r="O1188">
        <v>0</v>
      </c>
      <c r="P1188" t="s">
        <v>1082</v>
      </c>
      <c r="Q1188" t="s">
        <v>1083</v>
      </c>
      <c r="R1188" t="s">
        <v>132</v>
      </c>
      <c r="S1188" t="s">
        <v>133</v>
      </c>
      <c r="T1188" t="s">
        <v>36</v>
      </c>
      <c r="U1188" t="s">
        <v>37</v>
      </c>
      <c r="V1188">
        <v>27</v>
      </c>
      <c r="W1188" t="s">
        <v>38</v>
      </c>
    </row>
    <row r="1189" spans="1:23">
      <c r="A1189" t="s">
        <v>1030</v>
      </c>
      <c r="B1189" t="s">
        <v>24</v>
      </c>
      <c r="C1189" t="s">
        <v>1031</v>
      </c>
      <c r="D1189" t="s">
        <v>39</v>
      </c>
      <c r="E1189" t="s">
        <v>40</v>
      </c>
      <c r="F1189" t="s">
        <v>28</v>
      </c>
      <c r="G1189" t="s">
        <v>29</v>
      </c>
      <c r="I1189" t="s">
        <v>43</v>
      </c>
      <c r="J1189">
        <v>749.30377999999996</v>
      </c>
      <c r="K1189">
        <v>16</v>
      </c>
      <c r="L1189">
        <v>0.68899999999999995</v>
      </c>
      <c r="M1189">
        <v>0</v>
      </c>
      <c r="N1189">
        <v>0</v>
      </c>
      <c r="O1189">
        <v>0</v>
      </c>
      <c r="P1189" t="s">
        <v>1084</v>
      </c>
      <c r="Q1189" t="s">
        <v>1085</v>
      </c>
      <c r="R1189" t="s">
        <v>51</v>
      </c>
      <c r="S1189" t="s">
        <v>52</v>
      </c>
      <c r="T1189" t="s">
        <v>36</v>
      </c>
      <c r="U1189" t="s">
        <v>37</v>
      </c>
      <c r="V1189">
        <v>27</v>
      </c>
      <c r="W1189" t="s">
        <v>38</v>
      </c>
    </row>
    <row r="1190" spans="1:23">
      <c r="A1190" t="s">
        <v>1030</v>
      </c>
      <c r="B1190" t="s">
        <v>24</v>
      </c>
      <c r="C1190" t="s">
        <v>1031</v>
      </c>
      <c r="D1190" t="s">
        <v>26</v>
      </c>
      <c r="E1190" t="s">
        <v>27</v>
      </c>
      <c r="F1190" t="s">
        <v>53</v>
      </c>
      <c r="G1190" t="s">
        <v>54</v>
      </c>
      <c r="H1190" t="s">
        <v>55</v>
      </c>
      <c r="I1190" t="s">
        <v>56</v>
      </c>
      <c r="J1190">
        <v>2822.3550700000001</v>
      </c>
      <c r="K1190">
        <v>1</v>
      </c>
      <c r="L1190">
        <v>1</v>
      </c>
      <c r="M1190">
        <v>0</v>
      </c>
      <c r="N1190">
        <v>0</v>
      </c>
      <c r="O1190">
        <v>0</v>
      </c>
      <c r="P1190" t="s">
        <v>1086</v>
      </c>
      <c r="Q1190" t="s">
        <v>1087</v>
      </c>
      <c r="R1190" t="s">
        <v>90</v>
      </c>
      <c r="S1190" t="s">
        <v>91</v>
      </c>
      <c r="T1190" t="s">
        <v>36</v>
      </c>
      <c r="U1190" t="s">
        <v>37</v>
      </c>
      <c r="V1190">
        <v>27</v>
      </c>
      <c r="W1190" t="s">
        <v>38</v>
      </c>
    </row>
    <row r="1191" spans="1:23">
      <c r="A1191" t="s">
        <v>1030</v>
      </c>
      <c r="B1191" t="s">
        <v>24</v>
      </c>
      <c r="C1191" t="s">
        <v>1031</v>
      </c>
      <c r="D1191" t="s">
        <v>26</v>
      </c>
      <c r="E1191" t="s">
        <v>27</v>
      </c>
      <c r="F1191" t="s">
        <v>28</v>
      </c>
      <c r="G1191" t="s">
        <v>29</v>
      </c>
      <c r="H1191" t="s">
        <v>148</v>
      </c>
      <c r="I1191" t="s">
        <v>149</v>
      </c>
      <c r="J1191">
        <v>2369.2939999999999</v>
      </c>
      <c r="K1191">
        <v>1</v>
      </c>
      <c r="L1191">
        <v>1</v>
      </c>
      <c r="M1191">
        <v>0</v>
      </c>
      <c r="N1191">
        <v>0</v>
      </c>
      <c r="O1191">
        <v>0</v>
      </c>
      <c r="P1191" t="s">
        <v>1086</v>
      </c>
      <c r="Q1191" t="s">
        <v>1087</v>
      </c>
      <c r="R1191" t="s">
        <v>90</v>
      </c>
      <c r="S1191" t="s">
        <v>91</v>
      </c>
      <c r="T1191" t="s">
        <v>36</v>
      </c>
      <c r="U1191" t="s">
        <v>37</v>
      </c>
      <c r="V1191">
        <v>27</v>
      </c>
      <c r="W1191" t="s">
        <v>38</v>
      </c>
    </row>
    <row r="1192" spans="1:23">
      <c r="A1192" t="s">
        <v>1030</v>
      </c>
      <c r="B1192" t="s">
        <v>24</v>
      </c>
      <c r="C1192" t="s">
        <v>1031</v>
      </c>
      <c r="D1192" t="s">
        <v>26</v>
      </c>
      <c r="E1192" t="s">
        <v>27</v>
      </c>
      <c r="F1192" t="s">
        <v>28</v>
      </c>
      <c r="G1192" t="s">
        <v>29</v>
      </c>
      <c r="H1192" t="s">
        <v>152</v>
      </c>
      <c r="I1192" t="s">
        <v>153</v>
      </c>
      <c r="J1192">
        <v>131.60149000000001</v>
      </c>
      <c r="K1192">
        <v>1</v>
      </c>
      <c r="L1192">
        <v>1</v>
      </c>
      <c r="M1192">
        <v>0</v>
      </c>
      <c r="N1192">
        <v>0</v>
      </c>
      <c r="O1192">
        <v>0</v>
      </c>
      <c r="P1192" t="s">
        <v>1086</v>
      </c>
      <c r="Q1192" t="s">
        <v>1087</v>
      </c>
      <c r="R1192" t="s">
        <v>90</v>
      </c>
      <c r="S1192" t="s">
        <v>91</v>
      </c>
      <c r="T1192" t="s">
        <v>36</v>
      </c>
      <c r="U1192" t="s">
        <v>37</v>
      </c>
      <c r="V1192">
        <v>27</v>
      </c>
      <c r="W1192" t="s">
        <v>38</v>
      </c>
    </row>
    <row r="1193" spans="1:23">
      <c r="A1193" t="s">
        <v>1030</v>
      </c>
      <c r="B1193" t="s">
        <v>24</v>
      </c>
      <c r="C1193" t="s">
        <v>1031</v>
      </c>
      <c r="D1193" t="s">
        <v>46</v>
      </c>
      <c r="E1193" t="s">
        <v>47</v>
      </c>
      <c r="F1193" t="s">
        <v>48</v>
      </c>
      <c r="G1193" t="s">
        <v>47</v>
      </c>
      <c r="I1193" t="s">
        <v>43</v>
      </c>
      <c r="J1193">
        <v>12615.137129999999</v>
      </c>
      <c r="K1193">
        <v>899</v>
      </c>
      <c r="L1193">
        <v>0.53400000000000003</v>
      </c>
      <c r="M1193">
        <v>0</v>
      </c>
      <c r="N1193">
        <v>0</v>
      </c>
      <c r="O1193">
        <v>0</v>
      </c>
      <c r="P1193" t="s">
        <v>1086</v>
      </c>
      <c r="Q1193" t="s">
        <v>1087</v>
      </c>
      <c r="R1193" t="s">
        <v>90</v>
      </c>
      <c r="S1193" t="s">
        <v>91</v>
      </c>
      <c r="T1193" t="s">
        <v>36</v>
      </c>
      <c r="U1193" t="s">
        <v>37</v>
      </c>
      <c r="V1193">
        <v>27</v>
      </c>
      <c r="W1193" t="s">
        <v>38</v>
      </c>
    </row>
    <row r="1194" spans="1:23">
      <c r="A1194" t="s">
        <v>1030</v>
      </c>
      <c r="B1194" t="s">
        <v>24</v>
      </c>
      <c r="C1194" t="s">
        <v>1031</v>
      </c>
      <c r="D1194" t="s">
        <v>26</v>
      </c>
      <c r="E1194" t="s">
        <v>27</v>
      </c>
      <c r="F1194" t="s">
        <v>41</v>
      </c>
      <c r="G1194" t="s">
        <v>42</v>
      </c>
      <c r="H1194" t="s">
        <v>161</v>
      </c>
      <c r="I1194" t="s">
        <v>43</v>
      </c>
      <c r="J1194">
        <v>798.54801999999995</v>
      </c>
      <c r="K1194">
        <v>1</v>
      </c>
      <c r="L1194">
        <v>1</v>
      </c>
      <c r="M1194">
        <v>0</v>
      </c>
      <c r="N1194">
        <v>0</v>
      </c>
      <c r="O1194">
        <v>0</v>
      </c>
      <c r="P1194" t="s">
        <v>1088</v>
      </c>
      <c r="Q1194" t="s">
        <v>1089</v>
      </c>
      <c r="R1194" t="s">
        <v>158</v>
      </c>
      <c r="S1194" t="s">
        <v>159</v>
      </c>
      <c r="T1194" t="s">
        <v>36</v>
      </c>
      <c r="U1194" t="s">
        <v>37</v>
      </c>
      <c r="V1194">
        <v>27</v>
      </c>
      <c r="W1194" t="s">
        <v>38</v>
      </c>
    </row>
    <row r="1195" spans="1:23">
      <c r="A1195" t="s">
        <v>1030</v>
      </c>
      <c r="B1195" t="s">
        <v>24</v>
      </c>
      <c r="C1195" t="s">
        <v>1031</v>
      </c>
      <c r="D1195" t="s">
        <v>26</v>
      </c>
      <c r="E1195" t="s">
        <v>27</v>
      </c>
      <c r="F1195" t="s">
        <v>44</v>
      </c>
      <c r="G1195" t="s">
        <v>45</v>
      </c>
      <c r="I1195" t="s">
        <v>43</v>
      </c>
      <c r="J1195">
        <v>0</v>
      </c>
      <c r="K1195">
        <v>0</v>
      </c>
      <c r="L1195">
        <v>0</v>
      </c>
      <c r="M1195">
        <v>0</v>
      </c>
      <c r="N1195">
        <v>0</v>
      </c>
      <c r="O1195">
        <v>1</v>
      </c>
      <c r="P1195" t="s">
        <v>1088</v>
      </c>
      <c r="Q1195" t="s">
        <v>1089</v>
      </c>
      <c r="R1195" t="s">
        <v>158</v>
      </c>
      <c r="S1195" t="s">
        <v>159</v>
      </c>
      <c r="T1195" t="s">
        <v>36</v>
      </c>
      <c r="U1195" t="s">
        <v>37</v>
      </c>
      <c r="V1195">
        <v>27</v>
      </c>
      <c r="W1195" t="s">
        <v>38</v>
      </c>
    </row>
    <row r="1196" spans="1:23">
      <c r="A1196" t="s">
        <v>1030</v>
      </c>
      <c r="B1196" t="s">
        <v>24</v>
      </c>
      <c r="C1196" t="s">
        <v>1031</v>
      </c>
      <c r="D1196" t="s">
        <v>39</v>
      </c>
      <c r="E1196" t="s">
        <v>40</v>
      </c>
      <c r="F1196" t="s">
        <v>41</v>
      </c>
      <c r="G1196" t="s">
        <v>42</v>
      </c>
      <c r="I1196" t="s">
        <v>43</v>
      </c>
      <c r="J1196">
        <v>1408.81107</v>
      </c>
      <c r="K1196">
        <v>45</v>
      </c>
      <c r="L1196">
        <v>0.51400000000000001</v>
      </c>
      <c r="M1196">
        <v>0</v>
      </c>
      <c r="N1196">
        <v>0</v>
      </c>
      <c r="O1196">
        <v>0</v>
      </c>
      <c r="P1196" t="s">
        <v>1090</v>
      </c>
      <c r="Q1196" t="s">
        <v>1091</v>
      </c>
      <c r="R1196" t="s">
        <v>100</v>
      </c>
      <c r="S1196" t="s">
        <v>101</v>
      </c>
      <c r="T1196" t="s">
        <v>36</v>
      </c>
      <c r="U1196" t="s">
        <v>37</v>
      </c>
      <c r="V1196">
        <v>27</v>
      </c>
      <c r="W1196" t="s">
        <v>38</v>
      </c>
    </row>
    <row r="1197" spans="1:23">
      <c r="A1197" t="s">
        <v>1030</v>
      </c>
      <c r="B1197" t="s">
        <v>24</v>
      </c>
      <c r="C1197" t="s">
        <v>1031</v>
      </c>
      <c r="D1197" t="s">
        <v>46</v>
      </c>
      <c r="E1197" t="s">
        <v>47</v>
      </c>
      <c r="F1197" t="s">
        <v>48</v>
      </c>
      <c r="G1197" t="s">
        <v>47</v>
      </c>
      <c r="I1197" t="s">
        <v>43</v>
      </c>
      <c r="J1197">
        <v>2007.2814499999999</v>
      </c>
      <c r="K1197">
        <v>94</v>
      </c>
      <c r="L1197">
        <v>0.63800000000000001</v>
      </c>
      <c r="M1197">
        <v>0</v>
      </c>
      <c r="N1197">
        <v>0</v>
      </c>
      <c r="O1197">
        <v>0</v>
      </c>
      <c r="P1197" t="s">
        <v>1090</v>
      </c>
      <c r="Q1197" t="s">
        <v>1091</v>
      </c>
      <c r="R1197" t="s">
        <v>100</v>
      </c>
      <c r="S1197" t="s">
        <v>101</v>
      </c>
      <c r="T1197" t="s">
        <v>36</v>
      </c>
      <c r="U1197" t="s">
        <v>37</v>
      </c>
      <c r="V1197">
        <v>27</v>
      </c>
      <c r="W1197" t="s">
        <v>38</v>
      </c>
    </row>
    <row r="1198" spans="1:23">
      <c r="A1198" t="s">
        <v>1030</v>
      </c>
      <c r="B1198" t="s">
        <v>24</v>
      </c>
      <c r="C1198" t="s">
        <v>1031</v>
      </c>
      <c r="D1198" t="s">
        <v>26</v>
      </c>
      <c r="E1198" t="s">
        <v>27</v>
      </c>
      <c r="F1198" t="s">
        <v>53</v>
      </c>
      <c r="G1198" t="s">
        <v>54</v>
      </c>
      <c r="H1198" t="s">
        <v>227</v>
      </c>
      <c r="I1198" t="s">
        <v>228</v>
      </c>
      <c r="J1198">
        <v>471.59235000000001</v>
      </c>
      <c r="K1198">
        <v>2</v>
      </c>
      <c r="L1198">
        <v>1</v>
      </c>
      <c r="M1198">
        <v>0</v>
      </c>
      <c r="N1198">
        <v>0</v>
      </c>
      <c r="O1198">
        <v>0</v>
      </c>
      <c r="P1198" t="s">
        <v>1092</v>
      </c>
      <c r="Q1198" t="s">
        <v>1093</v>
      </c>
      <c r="R1198" t="s">
        <v>158</v>
      </c>
      <c r="S1198" t="s">
        <v>159</v>
      </c>
      <c r="T1198" t="s">
        <v>36</v>
      </c>
      <c r="U1198" t="s">
        <v>37</v>
      </c>
      <c r="V1198">
        <v>27</v>
      </c>
      <c r="W1198" t="s">
        <v>38</v>
      </c>
    </row>
    <row r="1199" spans="1:23">
      <c r="A1199" t="s">
        <v>1030</v>
      </c>
      <c r="B1199" t="s">
        <v>24</v>
      </c>
      <c r="C1199" t="s">
        <v>1031</v>
      </c>
      <c r="D1199" t="s">
        <v>26</v>
      </c>
      <c r="E1199" t="s">
        <v>27</v>
      </c>
      <c r="F1199" t="s">
        <v>53</v>
      </c>
      <c r="G1199" t="s">
        <v>54</v>
      </c>
      <c r="H1199" t="s">
        <v>96</v>
      </c>
      <c r="I1199" t="s">
        <v>97</v>
      </c>
      <c r="J1199">
        <v>91.190809999999999</v>
      </c>
      <c r="K1199">
        <v>2</v>
      </c>
      <c r="L1199">
        <v>0.72</v>
      </c>
      <c r="M1199">
        <v>0</v>
      </c>
      <c r="N1199">
        <v>0</v>
      </c>
      <c r="O1199">
        <v>0</v>
      </c>
      <c r="P1199" t="s">
        <v>1094</v>
      </c>
      <c r="Q1199" t="s">
        <v>1095</v>
      </c>
      <c r="R1199" t="s">
        <v>34</v>
      </c>
      <c r="S1199" t="s">
        <v>35</v>
      </c>
      <c r="T1199" t="s">
        <v>36</v>
      </c>
      <c r="U1199" t="s">
        <v>37</v>
      </c>
      <c r="V1199">
        <v>27</v>
      </c>
      <c r="W1199" t="s">
        <v>38</v>
      </c>
    </row>
    <row r="1200" spans="1:23">
      <c r="A1200" t="s">
        <v>1030</v>
      </c>
      <c r="B1200" t="s">
        <v>24</v>
      </c>
      <c r="C1200" t="s">
        <v>1031</v>
      </c>
      <c r="D1200" t="s">
        <v>26</v>
      </c>
      <c r="E1200" t="s">
        <v>27</v>
      </c>
      <c r="F1200" t="s">
        <v>28</v>
      </c>
      <c r="G1200" t="s">
        <v>29</v>
      </c>
      <c r="H1200" t="s">
        <v>369</v>
      </c>
      <c r="I1200" t="s">
        <v>370</v>
      </c>
      <c r="J1200">
        <v>85.255830000000003</v>
      </c>
      <c r="K1200">
        <v>1</v>
      </c>
      <c r="L1200">
        <v>1</v>
      </c>
      <c r="M1200">
        <v>0</v>
      </c>
      <c r="N1200">
        <v>0</v>
      </c>
      <c r="O1200">
        <v>0</v>
      </c>
      <c r="P1200" t="s">
        <v>1094</v>
      </c>
      <c r="Q1200" t="s">
        <v>1095</v>
      </c>
      <c r="R1200" t="s">
        <v>34</v>
      </c>
      <c r="S1200" t="s">
        <v>35</v>
      </c>
      <c r="T1200" t="s">
        <v>36</v>
      </c>
      <c r="U1200" t="s">
        <v>37</v>
      </c>
      <c r="V1200">
        <v>27</v>
      </c>
      <c r="W1200" t="s">
        <v>38</v>
      </c>
    </row>
    <row r="1201" spans="1:23">
      <c r="A1201" t="s">
        <v>1030</v>
      </c>
      <c r="B1201" t="s">
        <v>24</v>
      </c>
      <c r="C1201" t="s">
        <v>1031</v>
      </c>
      <c r="D1201" t="s">
        <v>46</v>
      </c>
      <c r="E1201" t="s">
        <v>47</v>
      </c>
      <c r="F1201" t="s">
        <v>48</v>
      </c>
      <c r="G1201" t="s">
        <v>47</v>
      </c>
      <c r="I1201" t="s">
        <v>43</v>
      </c>
      <c r="J1201">
        <v>1502.7030600000001</v>
      </c>
      <c r="K1201">
        <v>80</v>
      </c>
      <c r="L1201">
        <v>0.89900000000000002</v>
      </c>
      <c r="M1201">
        <v>0</v>
      </c>
      <c r="N1201">
        <v>0</v>
      </c>
      <c r="O1201">
        <v>0</v>
      </c>
      <c r="P1201" t="s">
        <v>32</v>
      </c>
      <c r="Q1201" t="s">
        <v>33</v>
      </c>
      <c r="R1201" t="s">
        <v>34</v>
      </c>
      <c r="S1201" t="s">
        <v>35</v>
      </c>
      <c r="T1201" t="s">
        <v>36</v>
      </c>
      <c r="U1201" t="s">
        <v>37</v>
      </c>
      <c r="V1201">
        <v>27</v>
      </c>
      <c r="W1201" t="s">
        <v>38</v>
      </c>
    </row>
    <row r="1202" spans="1:23">
      <c r="A1202" t="s">
        <v>1030</v>
      </c>
      <c r="B1202" t="s">
        <v>24</v>
      </c>
      <c r="C1202" t="s">
        <v>1031</v>
      </c>
      <c r="D1202" t="s">
        <v>26</v>
      </c>
      <c r="E1202" t="s">
        <v>27</v>
      </c>
      <c r="F1202" t="s">
        <v>28</v>
      </c>
      <c r="G1202" t="s">
        <v>29</v>
      </c>
      <c r="H1202" t="s">
        <v>191</v>
      </c>
      <c r="I1202" t="s">
        <v>192</v>
      </c>
      <c r="J1202">
        <v>968.83978000000002</v>
      </c>
      <c r="K1202">
        <v>1</v>
      </c>
      <c r="L1202">
        <v>1</v>
      </c>
      <c r="M1202">
        <v>0</v>
      </c>
      <c r="N1202">
        <v>0</v>
      </c>
      <c r="O1202">
        <v>0</v>
      </c>
      <c r="P1202" t="s">
        <v>57</v>
      </c>
      <c r="Q1202" t="s">
        <v>58</v>
      </c>
      <c r="R1202" t="s">
        <v>59</v>
      </c>
      <c r="S1202" t="s">
        <v>60</v>
      </c>
      <c r="T1202" t="s">
        <v>36</v>
      </c>
      <c r="U1202" t="s">
        <v>37</v>
      </c>
      <c r="V1202">
        <v>27</v>
      </c>
      <c r="W1202" t="s">
        <v>38</v>
      </c>
    </row>
    <row r="1203" spans="1:23">
      <c r="A1203" t="s">
        <v>1030</v>
      </c>
      <c r="B1203" t="s">
        <v>24</v>
      </c>
      <c r="C1203" t="s">
        <v>1031</v>
      </c>
      <c r="D1203" t="s">
        <v>39</v>
      </c>
      <c r="E1203" t="s">
        <v>40</v>
      </c>
      <c r="F1203" t="s">
        <v>28</v>
      </c>
      <c r="G1203" t="s">
        <v>29</v>
      </c>
      <c r="I1203" t="s">
        <v>43</v>
      </c>
      <c r="J1203">
        <v>2838.5304000000001</v>
      </c>
      <c r="K1203">
        <v>35</v>
      </c>
      <c r="L1203">
        <v>0.876</v>
      </c>
      <c r="M1203">
        <v>0</v>
      </c>
      <c r="N1203">
        <v>0</v>
      </c>
      <c r="O1203">
        <v>0</v>
      </c>
      <c r="P1203" t="s">
        <v>57</v>
      </c>
      <c r="Q1203" t="s">
        <v>58</v>
      </c>
      <c r="R1203" t="s">
        <v>59</v>
      </c>
      <c r="S1203" t="s">
        <v>60</v>
      </c>
      <c r="T1203" t="s">
        <v>36</v>
      </c>
      <c r="U1203" t="s">
        <v>37</v>
      </c>
      <c r="V1203">
        <v>27</v>
      </c>
      <c r="W1203" t="s">
        <v>38</v>
      </c>
    </row>
    <row r="1204" spans="1:23">
      <c r="A1204" t="s">
        <v>1030</v>
      </c>
      <c r="B1204" t="s">
        <v>24</v>
      </c>
      <c r="C1204" t="s">
        <v>1031</v>
      </c>
      <c r="D1204" t="s">
        <v>46</v>
      </c>
      <c r="E1204" t="s">
        <v>47</v>
      </c>
      <c r="F1204" t="s">
        <v>48</v>
      </c>
      <c r="G1204" t="s">
        <v>47</v>
      </c>
      <c r="I1204" t="s">
        <v>43</v>
      </c>
      <c r="J1204">
        <v>8028.4791699999996</v>
      </c>
      <c r="K1204">
        <v>547</v>
      </c>
      <c r="L1204">
        <v>0.91700000000000004</v>
      </c>
      <c r="M1204">
        <v>0</v>
      </c>
      <c r="N1204">
        <v>0</v>
      </c>
      <c r="O1204">
        <v>0</v>
      </c>
      <c r="P1204" t="s">
        <v>57</v>
      </c>
      <c r="Q1204" t="s">
        <v>58</v>
      </c>
      <c r="R1204" t="s">
        <v>59</v>
      </c>
      <c r="S1204" t="s">
        <v>60</v>
      </c>
      <c r="T1204" t="s">
        <v>36</v>
      </c>
      <c r="U1204" t="s">
        <v>37</v>
      </c>
      <c r="V1204">
        <v>27</v>
      </c>
      <c r="W1204" t="s">
        <v>38</v>
      </c>
    </row>
    <row r="1205" spans="1:23">
      <c r="A1205" t="s">
        <v>1030</v>
      </c>
      <c r="B1205" t="s">
        <v>24</v>
      </c>
      <c r="C1205" t="s">
        <v>1031</v>
      </c>
      <c r="D1205" t="s">
        <v>46</v>
      </c>
      <c r="E1205" t="s">
        <v>47</v>
      </c>
      <c r="F1205" t="s">
        <v>48</v>
      </c>
      <c r="G1205" t="s">
        <v>47</v>
      </c>
      <c r="I1205" t="s">
        <v>43</v>
      </c>
      <c r="J1205">
        <v>3598.2018400000002</v>
      </c>
      <c r="K1205">
        <v>244</v>
      </c>
      <c r="L1205">
        <v>0.93600000000000005</v>
      </c>
      <c r="M1205">
        <v>0</v>
      </c>
      <c r="N1205">
        <v>0</v>
      </c>
      <c r="O1205">
        <v>0</v>
      </c>
      <c r="P1205" t="s">
        <v>71</v>
      </c>
      <c r="Q1205" t="s">
        <v>72</v>
      </c>
      <c r="R1205" t="s">
        <v>73</v>
      </c>
      <c r="S1205" t="s">
        <v>74</v>
      </c>
      <c r="T1205" t="s">
        <v>36</v>
      </c>
      <c r="U1205" t="s">
        <v>37</v>
      </c>
      <c r="V1205">
        <v>27</v>
      </c>
      <c r="W1205" t="s">
        <v>38</v>
      </c>
    </row>
    <row r="1206" spans="1:23">
      <c r="A1206" t="s">
        <v>1030</v>
      </c>
      <c r="B1206" t="s">
        <v>24</v>
      </c>
      <c r="C1206" t="s">
        <v>1031</v>
      </c>
      <c r="D1206" t="s">
        <v>26</v>
      </c>
      <c r="E1206" t="s">
        <v>27</v>
      </c>
      <c r="F1206" t="s">
        <v>28</v>
      </c>
      <c r="G1206" t="s">
        <v>29</v>
      </c>
      <c r="H1206" t="s">
        <v>195</v>
      </c>
      <c r="I1206" t="s">
        <v>196</v>
      </c>
      <c r="J1206">
        <v>2177.4227799999999</v>
      </c>
      <c r="K1206">
        <v>1</v>
      </c>
      <c r="L1206">
        <v>1</v>
      </c>
      <c r="M1206">
        <v>0</v>
      </c>
      <c r="N1206">
        <v>0</v>
      </c>
      <c r="O1206">
        <v>0</v>
      </c>
      <c r="P1206" t="s">
        <v>88</v>
      </c>
      <c r="Q1206" t="s">
        <v>89</v>
      </c>
      <c r="R1206" t="s">
        <v>90</v>
      </c>
      <c r="S1206" t="s">
        <v>91</v>
      </c>
      <c r="T1206" t="s">
        <v>36</v>
      </c>
      <c r="U1206" t="s">
        <v>37</v>
      </c>
      <c r="V1206">
        <v>27</v>
      </c>
      <c r="W1206" t="s">
        <v>38</v>
      </c>
    </row>
    <row r="1207" spans="1:23">
      <c r="A1207" t="s">
        <v>1030</v>
      </c>
      <c r="B1207" t="s">
        <v>24</v>
      </c>
      <c r="C1207" t="s">
        <v>1031</v>
      </c>
      <c r="D1207" t="s">
        <v>39</v>
      </c>
      <c r="E1207" t="s">
        <v>40</v>
      </c>
      <c r="F1207" t="s">
        <v>28</v>
      </c>
      <c r="G1207" t="s">
        <v>29</v>
      </c>
      <c r="I1207" t="s">
        <v>43</v>
      </c>
      <c r="J1207">
        <v>169.87846999999999</v>
      </c>
      <c r="K1207">
        <v>4</v>
      </c>
      <c r="L1207">
        <v>4.3099999999999999E-2</v>
      </c>
      <c r="M1207">
        <v>0</v>
      </c>
      <c r="N1207">
        <v>0</v>
      </c>
      <c r="O1207">
        <v>0</v>
      </c>
      <c r="P1207" t="s">
        <v>88</v>
      </c>
      <c r="Q1207" t="s">
        <v>89</v>
      </c>
      <c r="R1207" t="s">
        <v>90</v>
      </c>
      <c r="S1207" t="s">
        <v>91</v>
      </c>
      <c r="T1207" t="s">
        <v>36</v>
      </c>
      <c r="U1207" t="s">
        <v>37</v>
      </c>
      <c r="V1207">
        <v>27</v>
      </c>
      <c r="W1207" t="s">
        <v>38</v>
      </c>
    </row>
    <row r="1208" spans="1:23">
      <c r="A1208" t="s">
        <v>1030</v>
      </c>
      <c r="B1208" t="s">
        <v>24</v>
      </c>
      <c r="C1208" t="s">
        <v>1031</v>
      </c>
      <c r="D1208" t="s">
        <v>46</v>
      </c>
      <c r="E1208" t="s">
        <v>47</v>
      </c>
      <c r="F1208" t="s">
        <v>48</v>
      </c>
      <c r="G1208" t="s">
        <v>47</v>
      </c>
      <c r="I1208" t="s">
        <v>43</v>
      </c>
      <c r="J1208">
        <v>2017.02034</v>
      </c>
      <c r="K1208">
        <v>113</v>
      </c>
      <c r="L1208">
        <v>0.17499999999999999</v>
      </c>
      <c r="M1208">
        <v>0</v>
      </c>
      <c r="N1208">
        <v>0</v>
      </c>
      <c r="O1208">
        <v>0</v>
      </c>
      <c r="P1208" t="s">
        <v>88</v>
      </c>
      <c r="Q1208" t="s">
        <v>89</v>
      </c>
      <c r="R1208" t="s">
        <v>90</v>
      </c>
      <c r="S1208" t="s">
        <v>91</v>
      </c>
      <c r="T1208" t="s">
        <v>36</v>
      </c>
      <c r="U1208" t="s">
        <v>37</v>
      </c>
      <c r="V1208">
        <v>27</v>
      </c>
      <c r="W1208" t="s">
        <v>38</v>
      </c>
    </row>
    <row r="1209" spans="1:23">
      <c r="A1209" t="s">
        <v>1030</v>
      </c>
      <c r="B1209" t="s">
        <v>24</v>
      </c>
      <c r="C1209" t="s">
        <v>1031</v>
      </c>
      <c r="D1209" t="s">
        <v>26</v>
      </c>
      <c r="E1209" t="s">
        <v>27</v>
      </c>
      <c r="F1209" t="s">
        <v>28</v>
      </c>
      <c r="G1209" t="s">
        <v>29</v>
      </c>
      <c r="H1209" t="s">
        <v>152</v>
      </c>
      <c r="I1209" t="s">
        <v>153</v>
      </c>
      <c r="J1209">
        <v>667.03511000000003</v>
      </c>
      <c r="K1209">
        <v>1</v>
      </c>
      <c r="L1209">
        <v>1</v>
      </c>
      <c r="M1209">
        <v>0</v>
      </c>
      <c r="N1209">
        <v>0</v>
      </c>
      <c r="O1209">
        <v>0</v>
      </c>
      <c r="P1209" t="s">
        <v>130</v>
      </c>
      <c r="Q1209" t="s">
        <v>131</v>
      </c>
      <c r="R1209" t="s">
        <v>132</v>
      </c>
      <c r="S1209" t="s">
        <v>133</v>
      </c>
      <c r="T1209" t="s">
        <v>36</v>
      </c>
      <c r="U1209" t="s">
        <v>37</v>
      </c>
      <c r="V1209">
        <v>27</v>
      </c>
      <c r="W1209" t="s">
        <v>38</v>
      </c>
    </row>
    <row r="1210" spans="1:23">
      <c r="A1210" t="s">
        <v>1030</v>
      </c>
      <c r="B1210" t="s">
        <v>24</v>
      </c>
      <c r="C1210" t="s">
        <v>1031</v>
      </c>
      <c r="D1210" t="s">
        <v>39</v>
      </c>
      <c r="E1210" t="s">
        <v>40</v>
      </c>
      <c r="F1210" t="s">
        <v>53</v>
      </c>
      <c r="G1210" t="s">
        <v>54</v>
      </c>
      <c r="I1210" t="s">
        <v>43</v>
      </c>
      <c r="J1210">
        <v>0</v>
      </c>
      <c r="K1210">
        <v>0</v>
      </c>
      <c r="L1210">
        <v>0</v>
      </c>
      <c r="M1210">
        <v>0</v>
      </c>
      <c r="N1210">
        <v>0</v>
      </c>
      <c r="O1210">
        <v>1</v>
      </c>
      <c r="P1210" t="s">
        <v>130</v>
      </c>
      <c r="Q1210" t="s">
        <v>131</v>
      </c>
      <c r="R1210" t="s">
        <v>132</v>
      </c>
      <c r="S1210" t="s">
        <v>133</v>
      </c>
      <c r="T1210" t="s">
        <v>36</v>
      </c>
      <c r="U1210" t="s">
        <v>37</v>
      </c>
      <c r="V1210">
        <v>27</v>
      </c>
      <c r="W1210" t="s">
        <v>38</v>
      </c>
    </row>
    <row r="1211" spans="1:23">
      <c r="A1211" t="s">
        <v>1030</v>
      </c>
      <c r="B1211" t="s">
        <v>24</v>
      </c>
      <c r="C1211" t="s">
        <v>1031</v>
      </c>
      <c r="D1211" t="s">
        <v>39</v>
      </c>
      <c r="E1211" t="s">
        <v>40</v>
      </c>
      <c r="F1211" t="s">
        <v>28</v>
      </c>
      <c r="G1211" t="s">
        <v>29</v>
      </c>
      <c r="I1211" t="s">
        <v>43</v>
      </c>
      <c r="J1211">
        <v>861.66696000000002</v>
      </c>
      <c r="K1211">
        <v>15</v>
      </c>
      <c r="L1211">
        <v>0.88800000000000001</v>
      </c>
      <c r="M1211">
        <v>0</v>
      </c>
      <c r="N1211">
        <v>0</v>
      </c>
      <c r="O1211">
        <v>0</v>
      </c>
      <c r="P1211" t="s">
        <v>130</v>
      </c>
      <c r="Q1211" t="s">
        <v>131</v>
      </c>
      <c r="R1211" t="s">
        <v>132</v>
      </c>
      <c r="S1211" t="s">
        <v>133</v>
      </c>
      <c r="T1211" t="s">
        <v>36</v>
      </c>
      <c r="U1211" t="s">
        <v>37</v>
      </c>
      <c r="V1211">
        <v>27</v>
      </c>
      <c r="W1211" t="s">
        <v>38</v>
      </c>
    </row>
    <row r="1212" spans="1:23">
      <c r="A1212" t="s">
        <v>1030</v>
      </c>
      <c r="B1212" t="s">
        <v>24</v>
      </c>
      <c r="C1212" t="s">
        <v>1031</v>
      </c>
      <c r="D1212" t="s">
        <v>46</v>
      </c>
      <c r="E1212" t="s">
        <v>47</v>
      </c>
      <c r="F1212" t="s">
        <v>48</v>
      </c>
      <c r="G1212" t="s">
        <v>47</v>
      </c>
      <c r="I1212" t="s">
        <v>43</v>
      </c>
      <c r="J1212">
        <v>6155.2332299999998</v>
      </c>
      <c r="K1212">
        <v>325</v>
      </c>
      <c r="L1212">
        <v>0.96499999999999997</v>
      </c>
      <c r="M1212">
        <v>0</v>
      </c>
      <c r="N1212">
        <v>0</v>
      </c>
      <c r="O1212">
        <v>0</v>
      </c>
      <c r="P1212" t="s">
        <v>154</v>
      </c>
      <c r="Q1212" t="s">
        <v>155</v>
      </c>
      <c r="R1212" t="s">
        <v>132</v>
      </c>
      <c r="S1212" t="s">
        <v>133</v>
      </c>
      <c r="T1212" t="s">
        <v>36</v>
      </c>
      <c r="U1212" t="s">
        <v>37</v>
      </c>
      <c r="V1212">
        <v>27</v>
      </c>
      <c r="W1212" t="s">
        <v>38</v>
      </c>
    </row>
    <row r="1213" spans="1:23">
      <c r="A1213" t="s">
        <v>1030</v>
      </c>
      <c r="B1213" t="s">
        <v>24</v>
      </c>
      <c r="C1213" t="s">
        <v>1031</v>
      </c>
      <c r="D1213" t="s">
        <v>39</v>
      </c>
      <c r="E1213" t="s">
        <v>40</v>
      </c>
      <c r="F1213" t="s">
        <v>28</v>
      </c>
      <c r="G1213" t="s">
        <v>29</v>
      </c>
      <c r="I1213" t="s">
        <v>43</v>
      </c>
      <c r="J1213">
        <v>262.16843999999998</v>
      </c>
      <c r="K1213">
        <v>11</v>
      </c>
      <c r="L1213">
        <v>0.47499999999999998</v>
      </c>
      <c r="M1213">
        <v>0</v>
      </c>
      <c r="N1213">
        <v>0</v>
      </c>
      <c r="O1213">
        <v>0</v>
      </c>
      <c r="P1213" t="s">
        <v>156</v>
      </c>
      <c r="Q1213" t="s">
        <v>157</v>
      </c>
      <c r="R1213" t="s">
        <v>158</v>
      </c>
      <c r="S1213" t="s">
        <v>159</v>
      </c>
      <c r="T1213" t="s">
        <v>36</v>
      </c>
      <c r="U1213" t="s">
        <v>37</v>
      </c>
      <c r="V1213">
        <v>27</v>
      </c>
      <c r="W1213" t="s">
        <v>38</v>
      </c>
    </row>
    <row r="1214" spans="1:23">
      <c r="A1214" t="s">
        <v>1030</v>
      </c>
      <c r="B1214" t="s">
        <v>24</v>
      </c>
      <c r="C1214" t="s">
        <v>1031</v>
      </c>
      <c r="D1214" t="s">
        <v>46</v>
      </c>
      <c r="E1214" t="s">
        <v>47</v>
      </c>
      <c r="F1214" t="s">
        <v>48</v>
      </c>
      <c r="G1214" t="s">
        <v>47</v>
      </c>
      <c r="I1214" t="s">
        <v>43</v>
      </c>
      <c r="J1214">
        <v>2238.6853099999998</v>
      </c>
      <c r="K1214">
        <v>134</v>
      </c>
      <c r="L1214">
        <v>0.95899999999999996</v>
      </c>
      <c r="M1214">
        <v>0</v>
      </c>
      <c r="N1214">
        <v>0</v>
      </c>
      <c r="O1214">
        <v>0</v>
      </c>
      <c r="P1214" t="s">
        <v>156</v>
      </c>
      <c r="Q1214" t="s">
        <v>157</v>
      </c>
      <c r="R1214" t="s">
        <v>158</v>
      </c>
      <c r="S1214" t="s">
        <v>159</v>
      </c>
      <c r="T1214" t="s">
        <v>36</v>
      </c>
      <c r="U1214" t="s">
        <v>37</v>
      </c>
      <c r="V1214">
        <v>27</v>
      </c>
      <c r="W1214" t="s">
        <v>38</v>
      </c>
    </row>
    <row r="1215" spans="1:23">
      <c r="A1215" t="s">
        <v>1030</v>
      </c>
      <c r="B1215" t="s">
        <v>24</v>
      </c>
      <c r="C1215" t="s">
        <v>1031</v>
      </c>
      <c r="D1215" t="s">
        <v>46</v>
      </c>
      <c r="E1215" t="s">
        <v>47</v>
      </c>
      <c r="F1215" t="s">
        <v>48</v>
      </c>
      <c r="G1215" t="s">
        <v>47</v>
      </c>
      <c r="I1215" t="s">
        <v>43</v>
      </c>
      <c r="J1215">
        <v>1860.1829399999999</v>
      </c>
      <c r="K1215">
        <v>88</v>
      </c>
      <c r="L1215">
        <v>0.71199999999999997</v>
      </c>
      <c r="M1215">
        <v>0</v>
      </c>
      <c r="N1215">
        <v>0</v>
      </c>
      <c r="O1215">
        <v>0</v>
      </c>
      <c r="P1215" t="s">
        <v>178</v>
      </c>
      <c r="Q1215" t="s">
        <v>179</v>
      </c>
      <c r="R1215" t="s">
        <v>100</v>
      </c>
      <c r="S1215" t="s">
        <v>101</v>
      </c>
      <c r="T1215" t="s">
        <v>36</v>
      </c>
      <c r="U1215" t="s">
        <v>37</v>
      </c>
      <c r="V1215">
        <v>27</v>
      </c>
      <c r="W1215" t="s">
        <v>38</v>
      </c>
    </row>
    <row r="1216" spans="1:23">
      <c r="A1216" t="s">
        <v>1030</v>
      </c>
      <c r="B1216" t="s">
        <v>24</v>
      </c>
      <c r="C1216" t="s">
        <v>1031</v>
      </c>
      <c r="D1216" t="s">
        <v>26</v>
      </c>
      <c r="E1216" t="s">
        <v>27</v>
      </c>
      <c r="F1216" t="s">
        <v>28</v>
      </c>
      <c r="G1216" t="s">
        <v>29</v>
      </c>
      <c r="H1216" t="s">
        <v>193</v>
      </c>
      <c r="I1216" t="s">
        <v>194</v>
      </c>
      <c r="J1216">
        <v>3058.81621</v>
      </c>
      <c r="K1216">
        <v>5</v>
      </c>
      <c r="L1216">
        <v>1</v>
      </c>
      <c r="M1216">
        <v>0</v>
      </c>
      <c r="N1216">
        <v>0</v>
      </c>
      <c r="O1216">
        <v>0</v>
      </c>
      <c r="P1216" t="s">
        <v>181</v>
      </c>
      <c r="Q1216" t="s">
        <v>182</v>
      </c>
      <c r="R1216" t="s">
        <v>158</v>
      </c>
      <c r="S1216" t="s">
        <v>159</v>
      </c>
      <c r="T1216" t="s">
        <v>36</v>
      </c>
      <c r="U1216" t="s">
        <v>37</v>
      </c>
      <c r="V1216">
        <v>27</v>
      </c>
      <c r="W1216" t="s">
        <v>38</v>
      </c>
    </row>
    <row r="1217" spans="1:23">
      <c r="A1217" t="s">
        <v>1030</v>
      </c>
      <c r="B1217" t="s">
        <v>24</v>
      </c>
      <c r="C1217" t="s">
        <v>1031</v>
      </c>
      <c r="D1217" t="s">
        <v>26</v>
      </c>
      <c r="E1217" t="s">
        <v>27</v>
      </c>
      <c r="F1217" t="s">
        <v>28</v>
      </c>
      <c r="G1217" t="s">
        <v>29</v>
      </c>
      <c r="H1217" t="s">
        <v>30</v>
      </c>
      <c r="I1217" t="s">
        <v>31</v>
      </c>
      <c r="J1217">
        <v>677.18476999999996</v>
      </c>
      <c r="K1217">
        <v>1</v>
      </c>
      <c r="L1217">
        <v>1</v>
      </c>
      <c r="M1217">
        <v>0</v>
      </c>
      <c r="N1217">
        <v>0</v>
      </c>
      <c r="O1217">
        <v>0</v>
      </c>
      <c r="P1217" t="s">
        <v>181</v>
      </c>
      <c r="Q1217" t="s">
        <v>182</v>
      </c>
      <c r="R1217" t="s">
        <v>158</v>
      </c>
      <c r="S1217" t="s">
        <v>159</v>
      </c>
      <c r="T1217" t="s">
        <v>36</v>
      </c>
      <c r="U1217" t="s">
        <v>37</v>
      </c>
      <c r="V1217">
        <v>27</v>
      </c>
      <c r="W1217" t="s">
        <v>38</v>
      </c>
    </row>
    <row r="1218" spans="1:23">
      <c r="A1218" t="s">
        <v>1030</v>
      </c>
      <c r="B1218" t="s">
        <v>24</v>
      </c>
      <c r="C1218" t="s">
        <v>1031</v>
      </c>
      <c r="D1218" t="s">
        <v>26</v>
      </c>
      <c r="E1218" t="s">
        <v>27</v>
      </c>
      <c r="F1218" t="s">
        <v>44</v>
      </c>
      <c r="G1218" t="s">
        <v>45</v>
      </c>
      <c r="I1218" t="s">
        <v>43</v>
      </c>
      <c r="J1218">
        <v>0</v>
      </c>
      <c r="K1218">
        <v>0</v>
      </c>
      <c r="L1218">
        <v>0</v>
      </c>
      <c r="M1218">
        <v>0</v>
      </c>
      <c r="N1218">
        <v>0</v>
      </c>
      <c r="O1218">
        <v>1</v>
      </c>
      <c r="P1218" t="s">
        <v>181</v>
      </c>
      <c r="Q1218" t="s">
        <v>182</v>
      </c>
      <c r="R1218" t="s">
        <v>158</v>
      </c>
      <c r="S1218" t="s">
        <v>159</v>
      </c>
      <c r="T1218" t="s">
        <v>36</v>
      </c>
      <c r="U1218" t="s">
        <v>37</v>
      </c>
      <c r="V1218">
        <v>27</v>
      </c>
      <c r="W1218" t="s">
        <v>38</v>
      </c>
    </row>
    <row r="1219" spans="1:23">
      <c r="A1219" t="s">
        <v>1030</v>
      </c>
      <c r="B1219" t="s">
        <v>24</v>
      </c>
      <c r="C1219" t="s">
        <v>1031</v>
      </c>
      <c r="D1219" t="s">
        <v>39</v>
      </c>
      <c r="E1219" t="s">
        <v>40</v>
      </c>
      <c r="F1219" t="s">
        <v>53</v>
      </c>
      <c r="G1219" t="s">
        <v>54</v>
      </c>
      <c r="I1219" t="s">
        <v>43</v>
      </c>
      <c r="J1219">
        <v>749.59241999999995</v>
      </c>
      <c r="K1219">
        <v>10</v>
      </c>
      <c r="L1219">
        <v>0.59299999999999997</v>
      </c>
      <c r="M1219">
        <v>0</v>
      </c>
      <c r="N1219">
        <v>0</v>
      </c>
      <c r="O1219">
        <v>0</v>
      </c>
      <c r="P1219" t="s">
        <v>181</v>
      </c>
      <c r="Q1219" t="s">
        <v>182</v>
      </c>
      <c r="R1219" t="s">
        <v>158</v>
      </c>
      <c r="S1219" t="s">
        <v>159</v>
      </c>
      <c r="T1219" t="s">
        <v>36</v>
      </c>
      <c r="U1219" t="s">
        <v>37</v>
      </c>
      <c r="V1219">
        <v>27</v>
      </c>
      <c r="W1219" t="s">
        <v>38</v>
      </c>
    </row>
    <row r="1220" spans="1:23">
      <c r="A1220" t="s">
        <v>1030</v>
      </c>
      <c r="B1220" t="s">
        <v>24</v>
      </c>
      <c r="C1220" t="s">
        <v>1031</v>
      </c>
      <c r="D1220" t="s">
        <v>39</v>
      </c>
      <c r="E1220" t="s">
        <v>40</v>
      </c>
      <c r="F1220" t="s">
        <v>28</v>
      </c>
      <c r="G1220" t="s">
        <v>29</v>
      </c>
      <c r="I1220" t="s">
        <v>43</v>
      </c>
      <c r="J1220">
        <v>6401.10239</v>
      </c>
      <c r="K1220">
        <v>124</v>
      </c>
      <c r="L1220">
        <v>0.63300000000000001</v>
      </c>
      <c r="M1220">
        <v>0</v>
      </c>
      <c r="N1220">
        <v>0</v>
      </c>
      <c r="O1220">
        <v>0</v>
      </c>
      <c r="P1220" t="s">
        <v>181</v>
      </c>
      <c r="Q1220" t="s">
        <v>182</v>
      </c>
      <c r="R1220" t="s">
        <v>158</v>
      </c>
      <c r="S1220" t="s">
        <v>159</v>
      </c>
      <c r="T1220" t="s">
        <v>36</v>
      </c>
      <c r="U1220" t="s">
        <v>37</v>
      </c>
      <c r="V1220">
        <v>27</v>
      </c>
      <c r="W1220" t="s">
        <v>38</v>
      </c>
    </row>
    <row r="1221" spans="1:23">
      <c r="A1221" t="s">
        <v>1030</v>
      </c>
      <c r="B1221" t="s">
        <v>24</v>
      </c>
      <c r="C1221" t="s">
        <v>1031</v>
      </c>
      <c r="D1221" t="s">
        <v>26</v>
      </c>
      <c r="E1221" t="s">
        <v>27</v>
      </c>
      <c r="F1221" t="s">
        <v>41</v>
      </c>
      <c r="G1221" t="s">
        <v>42</v>
      </c>
      <c r="H1221" t="s">
        <v>161</v>
      </c>
      <c r="I1221" t="s">
        <v>43</v>
      </c>
      <c r="J1221">
        <v>290.50913000000003</v>
      </c>
      <c r="K1221">
        <v>1</v>
      </c>
      <c r="L1221">
        <v>1</v>
      </c>
      <c r="M1221">
        <v>0</v>
      </c>
      <c r="N1221">
        <v>0</v>
      </c>
      <c r="O1221">
        <v>0</v>
      </c>
      <c r="P1221" t="s">
        <v>221</v>
      </c>
      <c r="Q1221" t="s">
        <v>222</v>
      </c>
      <c r="R1221" t="s">
        <v>100</v>
      </c>
      <c r="S1221" t="s">
        <v>101</v>
      </c>
      <c r="T1221" t="s">
        <v>36</v>
      </c>
      <c r="U1221" t="s">
        <v>37</v>
      </c>
      <c r="V1221">
        <v>27</v>
      </c>
      <c r="W1221" t="s">
        <v>38</v>
      </c>
    </row>
    <row r="1222" spans="1:23">
      <c r="A1222" t="s">
        <v>1030</v>
      </c>
      <c r="B1222" t="s">
        <v>24</v>
      </c>
      <c r="C1222" t="s">
        <v>1031</v>
      </c>
      <c r="D1222" t="s">
        <v>26</v>
      </c>
      <c r="E1222" t="s">
        <v>27</v>
      </c>
      <c r="F1222" t="s">
        <v>53</v>
      </c>
      <c r="G1222" t="s">
        <v>54</v>
      </c>
      <c r="H1222" t="s">
        <v>183</v>
      </c>
      <c r="I1222" t="s">
        <v>184</v>
      </c>
      <c r="J1222">
        <v>1873.0476000000001</v>
      </c>
      <c r="K1222">
        <v>1</v>
      </c>
      <c r="L1222">
        <v>1</v>
      </c>
      <c r="M1222">
        <v>0</v>
      </c>
      <c r="N1222">
        <v>0</v>
      </c>
      <c r="O1222">
        <v>0</v>
      </c>
      <c r="P1222" t="s">
        <v>221</v>
      </c>
      <c r="Q1222" t="s">
        <v>222</v>
      </c>
      <c r="R1222" t="s">
        <v>100</v>
      </c>
      <c r="S1222" t="s">
        <v>101</v>
      </c>
      <c r="T1222" t="s">
        <v>36</v>
      </c>
      <c r="U1222" t="s">
        <v>37</v>
      </c>
      <c r="V1222">
        <v>27</v>
      </c>
      <c r="W1222" t="s">
        <v>38</v>
      </c>
    </row>
    <row r="1223" spans="1:23">
      <c r="A1223" t="s">
        <v>1030</v>
      </c>
      <c r="B1223" t="s">
        <v>24</v>
      </c>
      <c r="C1223" t="s">
        <v>1031</v>
      </c>
      <c r="D1223" t="s">
        <v>26</v>
      </c>
      <c r="E1223" t="s">
        <v>27</v>
      </c>
      <c r="F1223" t="s">
        <v>28</v>
      </c>
      <c r="G1223" t="s">
        <v>29</v>
      </c>
      <c r="I1223" t="s">
        <v>43</v>
      </c>
      <c r="J1223">
        <v>366.99493999999999</v>
      </c>
      <c r="K1223">
        <v>1</v>
      </c>
      <c r="L1223">
        <v>1</v>
      </c>
      <c r="M1223">
        <v>0</v>
      </c>
      <c r="N1223">
        <v>0</v>
      </c>
      <c r="O1223">
        <v>0</v>
      </c>
      <c r="P1223" t="s">
        <v>221</v>
      </c>
      <c r="Q1223" t="s">
        <v>222</v>
      </c>
      <c r="R1223" t="s">
        <v>100</v>
      </c>
      <c r="S1223" t="s">
        <v>101</v>
      </c>
      <c r="T1223" t="s">
        <v>36</v>
      </c>
      <c r="U1223" t="s">
        <v>37</v>
      </c>
      <c r="V1223">
        <v>27</v>
      </c>
      <c r="W1223" t="s">
        <v>38</v>
      </c>
    </row>
    <row r="1224" spans="1:23">
      <c r="A1224" t="s">
        <v>1030</v>
      </c>
      <c r="B1224" t="s">
        <v>24</v>
      </c>
      <c r="C1224" t="s">
        <v>1031</v>
      </c>
      <c r="D1224" t="s">
        <v>26</v>
      </c>
      <c r="E1224" t="s">
        <v>27</v>
      </c>
      <c r="F1224" t="s">
        <v>28</v>
      </c>
      <c r="G1224" t="s">
        <v>29</v>
      </c>
      <c r="H1224" t="s">
        <v>189</v>
      </c>
      <c r="I1224" t="s">
        <v>190</v>
      </c>
      <c r="J1224">
        <v>771.64613999999995</v>
      </c>
      <c r="K1224">
        <v>4</v>
      </c>
      <c r="L1224">
        <v>1</v>
      </c>
      <c r="M1224">
        <v>0</v>
      </c>
      <c r="N1224">
        <v>0</v>
      </c>
      <c r="O1224">
        <v>0</v>
      </c>
      <c r="P1224" t="s">
        <v>221</v>
      </c>
      <c r="Q1224" t="s">
        <v>222</v>
      </c>
      <c r="R1224" t="s">
        <v>100</v>
      </c>
      <c r="S1224" t="s">
        <v>101</v>
      </c>
      <c r="T1224" t="s">
        <v>36</v>
      </c>
      <c r="U1224" t="s">
        <v>37</v>
      </c>
      <c r="V1224">
        <v>27</v>
      </c>
      <c r="W1224" t="s">
        <v>38</v>
      </c>
    </row>
    <row r="1225" spans="1:23">
      <c r="A1225" t="s">
        <v>1030</v>
      </c>
      <c r="B1225" t="s">
        <v>24</v>
      </c>
      <c r="C1225" t="s">
        <v>1031</v>
      </c>
      <c r="D1225" t="s">
        <v>26</v>
      </c>
      <c r="E1225" t="s">
        <v>27</v>
      </c>
      <c r="F1225" t="s">
        <v>28</v>
      </c>
      <c r="G1225" t="s">
        <v>29</v>
      </c>
      <c r="H1225" t="s">
        <v>285</v>
      </c>
      <c r="I1225" t="s">
        <v>286</v>
      </c>
      <c r="J1225">
        <v>304.91923000000003</v>
      </c>
      <c r="K1225">
        <v>1</v>
      </c>
      <c r="L1225">
        <v>1</v>
      </c>
      <c r="M1225">
        <v>0</v>
      </c>
      <c r="N1225">
        <v>0</v>
      </c>
      <c r="O1225">
        <v>0</v>
      </c>
      <c r="P1225" t="s">
        <v>221</v>
      </c>
      <c r="Q1225" t="s">
        <v>222</v>
      </c>
      <c r="R1225" t="s">
        <v>100</v>
      </c>
      <c r="S1225" t="s">
        <v>101</v>
      </c>
      <c r="T1225" t="s">
        <v>36</v>
      </c>
      <c r="U1225" t="s">
        <v>37</v>
      </c>
      <c r="V1225">
        <v>27</v>
      </c>
      <c r="W1225" t="s">
        <v>38</v>
      </c>
    </row>
    <row r="1226" spans="1:23">
      <c r="A1226" t="s">
        <v>1030</v>
      </c>
      <c r="B1226" t="s">
        <v>24</v>
      </c>
      <c r="C1226" t="s">
        <v>1031</v>
      </c>
      <c r="D1226" t="s">
        <v>26</v>
      </c>
      <c r="E1226" t="s">
        <v>27</v>
      </c>
      <c r="F1226" t="s">
        <v>28</v>
      </c>
      <c r="G1226" t="s">
        <v>29</v>
      </c>
      <c r="H1226" t="s">
        <v>86</v>
      </c>
      <c r="I1226" t="s">
        <v>87</v>
      </c>
      <c r="J1226">
        <v>8802.0622800000001</v>
      </c>
      <c r="K1226">
        <v>18</v>
      </c>
      <c r="L1226">
        <v>1</v>
      </c>
      <c r="M1226">
        <v>0</v>
      </c>
      <c r="N1226">
        <v>0</v>
      </c>
      <c r="O1226">
        <v>0</v>
      </c>
      <c r="P1226" t="s">
        <v>221</v>
      </c>
      <c r="Q1226" t="s">
        <v>222</v>
      </c>
      <c r="R1226" t="s">
        <v>100</v>
      </c>
      <c r="S1226" t="s">
        <v>101</v>
      </c>
      <c r="T1226" t="s">
        <v>36</v>
      </c>
      <c r="U1226" t="s">
        <v>37</v>
      </c>
      <c r="V1226">
        <v>27</v>
      </c>
      <c r="W1226" t="s">
        <v>38</v>
      </c>
    </row>
    <row r="1227" spans="1:23">
      <c r="A1227" t="s">
        <v>1030</v>
      </c>
      <c r="B1227" t="s">
        <v>24</v>
      </c>
      <c r="C1227" t="s">
        <v>1031</v>
      </c>
      <c r="D1227" t="s">
        <v>26</v>
      </c>
      <c r="E1227" t="s">
        <v>27</v>
      </c>
      <c r="F1227" t="s">
        <v>53</v>
      </c>
      <c r="G1227" t="s">
        <v>54</v>
      </c>
      <c r="H1227" t="s">
        <v>134</v>
      </c>
      <c r="I1227" t="s">
        <v>135</v>
      </c>
      <c r="J1227">
        <v>5275.2629800000004</v>
      </c>
      <c r="K1227">
        <v>1</v>
      </c>
      <c r="L1227">
        <v>1</v>
      </c>
      <c r="M1227">
        <v>0</v>
      </c>
      <c r="N1227">
        <v>0</v>
      </c>
      <c r="O1227">
        <v>0</v>
      </c>
      <c r="P1227" t="s">
        <v>269</v>
      </c>
      <c r="Q1227" t="s">
        <v>270</v>
      </c>
      <c r="R1227" t="s">
        <v>120</v>
      </c>
      <c r="S1227" t="s">
        <v>121</v>
      </c>
      <c r="T1227" t="s">
        <v>36</v>
      </c>
      <c r="U1227" t="s">
        <v>37</v>
      </c>
      <c r="V1227">
        <v>27</v>
      </c>
      <c r="W1227" t="s">
        <v>38</v>
      </c>
    </row>
    <row r="1228" spans="1:23">
      <c r="A1228" t="s">
        <v>1030</v>
      </c>
      <c r="B1228" t="s">
        <v>24</v>
      </c>
      <c r="C1228" t="s">
        <v>1031</v>
      </c>
      <c r="D1228" t="s">
        <v>39</v>
      </c>
      <c r="E1228" t="s">
        <v>40</v>
      </c>
      <c r="F1228" t="s">
        <v>28</v>
      </c>
      <c r="G1228" t="s">
        <v>29</v>
      </c>
      <c r="I1228" t="s">
        <v>43</v>
      </c>
      <c r="J1228">
        <v>116.98548</v>
      </c>
      <c r="K1228">
        <v>4</v>
      </c>
      <c r="L1228">
        <v>1</v>
      </c>
      <c r="M1228">
        <v>0</v>
      </c>
      <c r="N1228">
        <v>0</v>
      </c>
      <c r="O1228">
        <v>0</v>
      </c>
      <c r="P1228" t="s">
        <v>269</v>
      </c>
      <c r="Q1228" t="s">
        <v>270</v>
      </c>
      <c r="R1228" t="s">
        <v>120</v>
      </c>
      <c r="S1228" t="s">
        <v>121</v>
      </c>
      <c r="T1228" t="s">
        <v>36</v>
      </c>
      <c r="U1228" t="s">
        <v>37</v>
      </c>
      <c r="V1228">
        <v>27</v>
      </c>
      <c r="W1228" t="s">
        <v>38</v>
      </c>
    </row>
    <row r="1229" spans="1:23">
      <c r="A1229" t="s">
        <v>1030</v>
      </c>
      <c r="B1229" t="s">
        <v>24</v>
      </c>
      <c r="C1229" t="s">
        <v>1031</v>
      </c>
      <c r="D1229" t="s">
        <v>26</v>
      </c>
      <c r="E1229" t="s">
        <v>27</v>
      </c>
      <c r="F1229" t="s">
        <v>53</v>
      </c>
      <c r="G1229" t="s">
        <v>54</v>
      </c>
      <c r="H1229" t="s">
        <v>183</v>
      </c>
      <c r="I1229" t="s">
        <v>184</v>
      </c>
      <c r="J1229">
        <v>587.39508000000001</v>
      </c>
      <c r="K1229">
        <v>1</v>
      </c>
      <c r="L1229">
        <v>1</v>
      </c>
      <c r="M1229">
        <v>0</v>
      </c>
      <c r="N1229">
        <v>0</v>
      </c>
      <c r="O1229">
        <v>0</v>
      </c>
      <c r="P1229" t="s">
        <v>325</v>
      </c>
      <c r="Q1229" t="s">
        <v>326</v>
      </c>
      <c r="R1229" t="s">
        <v>168</v>
      </c>
      <c r="S1229" t="s">
        <v>169</v>
      </c>
      <c r="T1229" t="s">
        <v>36</v>
      </c>
      <c r="U1229" t="s">
        <v>37</v>
      </c>
      <c r="V1229">
        <v>27</v>
      </c>
      <c r="W1229" t="s">
        <v>38</v>
      </c>
    </row>
    <row r="1230" spans="1:23">
      <c r="A1230" t="s">
        <v>1030</v>
      </c>
      <c r="B1230" t="s">
        <v>24</v>
      </c>
      <c r="C1230" t="s">
        <v>1031</v>
      </c>
      <c r="D1230" t="s">
        <v>39</v>
      </c>
      <c r="E1230" t="s">
        <v>40</v>
      </c>
      <c r="F1230" t="s">
        <v>28</v>
      </c>
      <c r="G1230" t="s">
        <v>29</v>
      </c>
      <c r="I1230" t="s">
        <v>43</v>
      </c>
      <c r="J1230">
        <v>1106.3313599999999</v>
      </c>
      <c r="K1230">
        <v>9</v>
      </c>
      <c r="L1230">
        <v>0.86599999999999999</v>
      </c>
      <c r="M1230">
        <v>0</v>
      </c>
      <c r="N1230">
        <v>0</v>
      </c>
      <c r="O1230">
        <v>0</v>
      </c>
      <c r="P1230" t="s">
        <v>329</v>
      </c>
      <c r="Q1230" t="s">
        <v>330</v>
      </c>
      <c r="R1230" t="s">
        <v>59</v>
      </c>
      <c r="S1230" t="s">
        <v>60</v>
      </c>
      <c r="T1230" t="s">
        <v>36</v>
      </c>
      <c r="U1230" t="s">
        <v>37</v>
      </c>
      <c r="V1230">
        <v>27</v>
      </c>
      <c r="W1230" t="s">
        <v>38</v>
      </c>
    </row>
    <row r="1231" spans="1:23">
      <c r="A1231" t="s">
        <v>1030</v>
      </c>
      <c r="B1231" t="s">
        <v>24</v>
      </c>
      <c r="C1231" t="s">
        <v>1031</v>
      </c>
      <c r="D1231" t="s">
        <v>46</v>
      </c>
      <c r="E1231" t="s">
        <v>47</v>
      </c>
      <c r="F1231" t="s">
        <v>48</v>
      </c>
      <c r="G1231" t="s">
        <v>47</v>
      </c>
      <c r="I1231" t="s">
        <v>43</v>
      </c>
      <c r="J1231">
        <v>2708.8601600000002</v>
      </c>
      <c r="K1231">
        <v>186</v>
      </c>
      <c r="L1231">
        <v>0.93100000000000005</v>
      </c>
      <c r="M1231">
        <v>0</v>
      </c>
      <c r="N1231">
        <v>0</v>
      </c>
      <c r="O1231">
        <v>0</v>
      </c>
      <c r="P1231" t="s">
        <v>329</v>
      </c>
      <c r="Q1231" t="s">
        <v>330</v>
      </c>
      <c r="R1231" t="s">
        <v>59</v>
      </c>
      <c r="S1231" t="s">
        <v>60</v>
      </c>
      <c r="T1231" t="s">
        <v>36</v>
      </c>
      <c r="U1231" t="s">
        <v>37</v>
      </c>
      <c r="V1231">
        <v>27</v>
      </c>
      <c r="W1231" t="s">
        <v>38</v>
      </c>
    </row>
    <row r="1232" spans="1:23">
      <c r="A1232" t="s">
        <v>1030</v>
      </c>
      <c r="B1232" t="s">
        <v>24</v>
      </c>
      <c r="C1232" t="s">
        <v>1031</v>
      </c>
      <c r="D1232" t="s">
        <v>39</v>
      </c>
      <c r="E1232" t="s">
        <v>40</v>
      </c>
      <c r="F1232" t="s">
        <v>28</v>
      </c>
      <c r="G1232" t="s">
        <v>29</v>
      </c>
      <c r="I1232" t="s">
        <v>43</v>
      </c>
      <c r="J1232">
        <v>164.76722000000001</v>
      </c>
      <c r="K1232">
        <v>5</v>
      </c>
      <c r="L1232">
        <v>0.99199999999999999</v>
      </c>
      <c r="M1232">
        <v>0</v>
      </c>
      <c r="N1232">
        <v>0</v>
      </c>
      <c r="O1232">
        <v>0</v>
      </c>
      <c r="P1232" t="s">
        <v>331</v>
      </c>
      <c r="Q1232" t="s">
        <v>332</v>
      </c>
      <c r="R1232" t="s">
        <v>132</v>
      </c>
      <c r="S1232" t="s">
        <v>133</v>
      </c>
      <c r="T1232" t="s">
        <v>36</v>
      </c>
      <c r="U1232" t="s">
        <v>37</v>
      </c>
      <c r="V1232">
        <v>27</v>
      </c>
      <c r="W1232" t="s">
        <v>38</v>
      </c>
    </row>
    <row r="1233" spans="1:23">
      <c r="A1233" t="s">
        <v>1030</v>
      </c>
      <c r="B1233" t="s">
        <v>24</v>
      </c>
      <c r="C1233" t="s">
        <v>1031</v>
      </c>
      <c r="D1233" t="s">
        <v>46</v>
      </c>
      <c r="E1233" t="s">
        <v>47</v>
      </c>
      <c r="F1233" t="s">
        <v>48</v>
      </c>
      <c r="G1233" t="s">
        <v>47</v>
      </c>
      <c r="I1233" t="s">
        <v>43</v>
      </c>
      <c r="J1233">
        <v>3119.5198099999998</v>
      </c>
      <c r="K1233">
        <v>166</v>
      </c>
      <c r="L1233">
        <v>0.879</v>
      </c>
      <c r="M1233">
        <v>0</v>
      </c>
      <c r="N1233">
        <v>0</v>
      </c>
      <c r="O1233">
        <v>0</v>
      </c>
      <c r="P1233" t="s">
        <v>335</v>
      </c>
      <c r="Q1233" t="s">
        <v>336</v>
      </c>
      <c r="R1233" t="s">
        <v>34</v>
      </c>
      <c r="S1233" t="s">
        <v>35</v>
      </c>
      <c r="T1233" t="s">
        <v>36</v>
      </c>
      <c r="U1233" t="s">
        <v>37</v>
      </c>
      <c r="V1233">
        <v>27</v>
      </c>
      <c r="W1233" t="s">
        <v>38</v>
      </c>
    </row>
    <row r="1234" spans="1:23">
      <c r="A1234" t="s">
        <v>1030</v>
      </c>
      <c r="B1234" t="s">
        <v>24</v>
      </c>
      <c r="C1234" t="s">
        <v>1031</v>
      </c>
      <c r="D1234" t="s">
        <v>26</v>
      </c>
      <c r="E1234" t="s">
        <v>27</v>
      </c>
      <c r="F1234" t="s">
        <v>53</v>
      </c>
      <c r="G1234" t="s">
        <v>54</v>
      </c>
      <c r="H1234" t="s">
        <v>134</v>
      </c>
      <c r="I1234" t="s">
        <v>135</v>
      </c>
      <c r="J1234">
        <v>14806.07404</v>
      </c>
      <c r="K1234">
        <v>2</v>
      </c>
      <c r="L1234">
        <v>1</v>
      </c>
      <c r="M1234">
        <v>0</v>
      </c>
      <c r="N1234">
        <v>0</v>
      </c>
      <c r="O1234">
        <v>0</v>
      </c>
      <c r="P1234" t="s">
        <v>385</v>
      </c>
      <c r="Q1234" t="s">
        <v>386</v>
      </c>
      <c r="R1234" t="s">
        <v>158</v>
      </c>
      <c r="S1234" t="s">
        <v>159</v>
      </c>
      <c r="T1234" t="s">
        <v>36</v>
      </c>
      <c r="U1234" t="s">
        <v>37</v>
      </c>
      <c r="V1234">
        <v>27</v>
      </c>
      <c r="W1234" t="s">
        <v>38</v>
      </c>
    </row>
    <row r="1235" spans="1:23">
      <c r="A1235" t="s">
        <v>1030</v>
      </c>
      <c r="B1235" t="s">
        <v>24</v>
      </c>
      <c r="C1235" t="s">
        <v>1031</v>
      </c>
      <c r="D1235" t="s">
        <v>26</v>
      </c>
      <c r="E1235" t="s">
        <v>27</v>
      </c>
      <c r="F1235" t="s">
        <v>53</v>
      </c>
      <c r="G1235" t="s">
        <v>54</v>
      </c>
      <c r="H1235" t="s">
        <v>323</v>
      </c>
      <c r="I1235" t="s">
        <v>324</v>
      </c>
      <c r="J1235">
        <v>863.24576000000002</v>
      </c>
      <c r="K1235">
        <v>1</v>
      </c>
      <c r="L1235">
        <v>1</v>
      </c>
      <c r="M1235">
        <v>0</v>
      </c>
      <c r="N1235">
        <v>0</v>
      </c>
      <c r="O1235">
        <v>0</v>
      </c>
      <c r="P1235" t="s">
        <v>415</v>
      </c>
      <c r="Q1235" t="s">
        <v>416</v>
      </c>
      <c r="R1235" t="s">
        <v>67</v>
      </c>
      <c r="S1235" t="s">
        <v>68</v>
      </c>
      <c r="T1235" t="s">
        <v>36</v>
      </c>
      <c r="U1235" t="s">
        <v>37</v>
      </c>
      <c r="V1235">
        <v>27</v>
      </c>
      <c r="W1235" t="s">
        <v>38</v>
      </c>
    </row>
    <row r="1236" spans="1:23">
      <c r="A1236" t="s">
        <v>1030</v>
      </c>
      <c r="B1236" t="s">
        <v>24</v>
      </c>
      <c r="C1236" t="s">
        <v>1031</v>
      </c>
      <c r="D1236" t="s">
        <v>26</v>
      </c>
      <c r="E1236" t="s">
        <v>27</v>
      </c>
      <c r="F1236" t="s">
        <v>28</v>
      </c>
      <c r="G1236" t="s">
        <v>29</v>
      </c>
      <c r="H1236" t="s">
        <v>193</v>
      </c>
      <c r="I1236" t="s">
        <v>194</v>
      </c>
      <c r="J1236">
        <v>4614.45784</v>
      </c>
      <c r="K1236">
        <v>7</v>
      </c>
      <c r="L1236">
        <v>1</v>
      </c>
      <c r="M1236">
        <v>0</v>
      </c>
      <c r="N1236">
        <v>0</v>
      </c>
      <c r="O1236">
        <v>0</v>
      </c>
      <c r="P1236" t="s">
        <v>415</v>
      </c>
      <c r="Q1236" t="s">
        <v>416</v>
      </c>
      <c r="R1236" t="s">
        <v>67</v>
      </c>
      <c r="S1236" t="s">
        <v>68</v>
      </c>
      <c r="T1236" t="s">
        <v>36</v>
      </c>
      <c r="U1236" t="s">
        <v>37</v>
      </c>
      <c r="V1236">
        <v>27</v>
      </c>
      <c r="W1236" t="s">
        <v>38</v>
      </c>
    </row>
    <row r="1237" spans="1:23">
      <c r="A1237" t="s">
        <v>1030</v>
      </c>
      <c r="B1237" t="s">
        <v>24</v>
      </c>
      <c r="C1237" t="s">
        <v>1031</v>
      </c>
      <c r="D1237" t="s">
        <v>26</v>
      </c>
      <c r="E1237" t="s">
        <v>27</v>
      </c>
      <c r="F1237" t="s">
        <v>28</v>
      </c>
      <c r="G1237" t="s">
        <v>29</v>
      </c>
      <c r="H1237" t="s">
        <v>138</v>
      </c>
      <c r="I1237" t="s">
        <v>139</v>
      </c>
      <c r="J1237">
        <v>2972.1378300000001</v>
      </c>
      <c r="K1237">
        <v>2</v>
      </c>
      <c r="L1237">
        <v>1</v>
      </c>
      <c r="M1237">
        <v>0</v>
      </c>
      <c r="N1237">
        <v>0</v>
      </c>
      <c r="O1237">
        <v>0</v>
      </c>
      <c r="P1237" t="s">
        <v>415</v>
      </c>
      <c r="Q1237" t="s">
        <v>416</v>
      </c>
      <c r="R1237" t="s">
        <v>67</v>
      </c>
      <c r="S1237" t="s">
        <v>68</v>
      </c>
      <c r="T1237" t="s">
        <v>36</v>
      </c>
      <c r="U1237" t="s">
        <v>37</v>
      </c>
      <c r="V1237">
        <v>27</v>
      </c>
      <c r="W1237" t="s">
        <v>38</v>
      </c>
    </row>
    <row r="1238" spans="1:23">
      <c r="A1238" t="s">
        <v>1030</v>
      </c>
      <c r="B1238" t="s">
        <v>24</v>
      </c>
      <c r="C1238" t="s">
        <v>1031</v>
      </c>
      <c r="D1238" t="s">
        <v>26</v>
      </c>
      <c r="E1238" t="s">
        <v>27</v>
      </c>
      <c r="F1238" t="s">
        <v>28</v>
      </c>
      <c r="G1238" t="s">
        <v>29</v>
      </c>
      <c r="H1238" t="s">
        <v>195</v>
      </c>
      <c r="I1238" t="s">
        <v>196</v>
      </c>
      <c r="J1238">
        <v>4130.6597099999999</v>
      </c>
      <c r="K1238">
        <v>2</v>
      </c>
      <c r="L1238">
        <v>1</v>
      </c>
      <c r="M1238">
        <v>0</v>
      </c>
      <c r="N1238">
        <v>0</v>
      </c>
      <c r="O1238">
        <v>0</v>
      </c>
      <c r="P1238" t="s">
        <v>415</v>
      </c>
      <c r="Q1238" t="s">
        <v>416</v>
      </c>
      <c r="R1238" t="s">
        <v>67</v>
      </c>
      <c r="S1238" t="s">
        <v>68</v>
      </c>
      <c r="T1238" t="s">
        <v>36</v>
      </c>
      <c r="U1238" t="s">
        <v>37</v>
      </c>
      <c r="V1238">
        <v>27</v>
      </c>
      <c r="W1238" t="s">
        <v>38</v>
      </c>
    </row>
    <row r="1239" spans="1:23">
      <c r="A1239" t="s">
        <v>1030</v>
      </c>
      <c r="B1239" t="s">
        <v>24</v>
      </c>
      <c r="C1239" t="s">
        <v>1031</v>
      </c>
      <c r="D1239" t="s">
        <v>39</v>
      </c>
      <c r="E1239" t="s">
        <v>40</v>
      </c>
      <c r="F1239" t="s">
        <v>41</v>
      </c>
      <c r="G1239" t="s">
        <v>42</v>
      </c>
      <c r="I1239" t="s">
        <v>43</v>
      </c>
      <c r="J1239">
        <v>109.50317</v>
      </c>
      <c r="K1239">
        <v>1</v>
      </c>
      <c r="L1239">
        <v>0.30499999999999999</v>
      </c>
      <c r="M1239">
        <v>0</v>
      </c>
      <c r="N1239">
        <v>0</v>
      </c>
      <c r="O1239">
        <v>0</v>
      </c>
      <c r="P1239" t="s">
        <v>415</v>
      </c>
      <c r="Q1239" t="s">
        <v>416</v>
      </c>
      <c r="R1239" t="s">
        <v>67</v>
      </c>
      <c r="S1239" t="s">
        <v>68</v>
      </c>
      <c r="T1239" t="s">
        <v>36</v>
      </c>
      <c r="U1239" t="s">
        <v>37</v>
      </c>
      <c r="V1239">
        <v>27</v>
      </c>
      <c r="W1239" t="s">
        <v>38</v>
      </c>
    </row>
    <row r="1240" spans="1:23">
      <c r="A1240" t="s">
        <v>1030</v>
      </c>
      <c r="B1240" t="s">
        <v>24</v>
      </c>
      <c r="C1240" t="s">
        <v>1031</v>
      </c>
      <c r="D1240" t="s">
        <v>39</v>
      </c>
      <c r="E1240" t="s">
        <v>40</v>
      </c>
      <c r="F1240" t="s">
        <v>28</v>
      </c>
      <c r="G1240" t="s">
        <v>29</v>
      </c>
      <c r="I1240" t="s">
        <v>43</v>
      </c>
      <c r="J1240">
        <v>8884.1647300000004</v>
      </c>
      <c r="K1240">
        <v>130</v>
      </c>
      <c r="L1240">
        <v>0.17799999999999999</v>
      </c>
      <c r="M1240">
        <v>0</v>
      </c>
      <c r="N1240">
        <v>0</v>
      </c>
      <c r="O1240">
        <v>0</v>
      </c>
      <c r="P1240" t="s">
        <v>415</v>
      </c>
      <c r="Q1240" t="s">
        <v>416</v>
      </c>
      <c r="R1240" t="s">
        <v>67</v>
      </c>
      <c r="S1240" t="s">
        <v>68</v>
      </c>
      <c r="T1240" t="s">
        <v>36</v>
      </c>
      <c r="U1240" t="s">
        <v>37</v>
      </c>
      <c r="V1240">
        <v>27</v>
      </c>
      <c r="W1240" t="s">
        <v>38</v>
      </c>
    </row>
    <row r="1241" spans="1:23">
      <c r="A1241" t="s">
        <v>1030</v>
      </c>
      <c r="B1241" t="s">
        <v>24</v>
      </c>
      <c r="C1241" t="s">
        <v>1031</v>
      </c>
      <c r="D1241" t="s">
        <v>46</v>
      </c>
      <c r="E1241" t="s">
        <v>47</v>
      </c>
      <c r="F1241" t="s">
        <v>48</v>
      </c>
      <c r="G1241" t="s">
        <v>47</v>
      </c>
      <c r="I1241" t="s">
        <v>43</v>
      </c>
      <c r="J1241">
        <v>18758.410779999998</v>
      </c>
      <c r="K1241">
        <v>1249</v>
      </c>
      <c r="L1241">
        <v>0.17499999999999999</v>
      </c>
      <c r="M1241">
        <v>0</v>
      </c>
      <c r="N1241">
        <v>0</v>
      </c>
      <c r="O1241">
        <v>0</v>
      </c>
      <c r="P1241" t="s">
        <v>415</v>
      </c>
      <c r="Q1241" t="s">
        <v>416</v>
      </c>
      <c r="R1241" t="s">
        <v>67</v>
      </c>
      <c r="S1241" t="s">
        <v>68</v>
      </c>
      <c r="T1241" t="s">
        <v>36</v>
      </c>
      <c r="U1241" t="s">
        <v>37</v>
      </c>
      <c r="V1241">
        <v>27</v>
      </c>
      <c r="W1241" t="s">
        <v>38</v>
      </c>
    </row>
    <row r="1242" spans="1:23">
      <c r="A1242" t="s">
        <v>1030</v>
      </c>
      <c r="B1242" t="s">
        <v>24</v>
      </c>
      <c r="C1242" t="s">
        <v>1031</v>
      </c>
      <c r="D1242" t="s">
        <v>26</v>
      </c>
      <c r="E1242" t="s">
        <v>27</v>
      </c>
      <c r="F1242" t="s">
        <v>53</v>
      </c>
      <c r="G1242" t="s">
        <v>54</v>
      </c>
      <c r="H1242" t="s">
        <v>227</v>
      </c>
      <c r="I1242" t="s">
        <v>228</v>
      </c>
      <c r="J1242">
        <v>10083.793</v>
      </c>
      <c r="K1242">
        <v>1</v>
      </c>
      <c r="L1242">
        <v>1</v>
      </c>
      <c r="M1242">
        <v>0</v>
      </c>
      <c r="N1242">
        <v>0</v>
      </c>
      <c r="O1242">
        <v>0</v>
      </c>
      <c r="P1242" t="s">
        <v>441</v>
      </c>
      <c r="Q1242" t="s">
        <v>442</v>
      </c>
      <c r="R1242" t="s">
        <v>59</v>
      </c>
      <c r="S1242" t="s">
        <v>60</v>
      </c>
      <c r="T1242" t="s">
        <v>36</v>
      </c>
      <c r="U1242" t="s">
        <v>37</v>
      </c>
      <c r="V1242">
        <v>27</v>
      </c>
      <c r="W1242" t="s">
        <v>38</v>
      </c>
    </row>
    <row r="1243" spans="1:23">
      <c r="A1243" t="s">
        <v>1030</v>
      </c>
      <c r="B1243" t="s">
        <v>24</v>
      </c>
      <c r="C1243" t="s">
        <v>1031</v>
      </c>
      <c r="D1243" t="s">
        <v>26</v>
      </c>
      <c r="E1243" t="s">
        <v>27</v>
      </c>
      <c r="F1243" t="s">
        <v>53</v>
      </c>
      <c r="G1243" t="s">
        <v>54</v>
      </c>
      <c r="H1243" t="s">
        <v>183</v>
      </c>
      <c r="I1243" t="s">
        <v>184</v>
      </c>
      <c r="J1243">
        <v>914.43416000000002</v>
      </c>
      <c r="K1243">
        <v>1</v>
      </c>
      <c r="L1243">
        <v>1</v>
      </c>
      <c r="M1243">
        <v>0</v>
      </c>
      <c r="N1243">
        <v>0</v>
      </c>
      <c r="O1243">
        <v>0</v>
      </c>
      <c r="P1243" t="s">
        <v>441</v>
      </c>
      <c r="Q1243" t="s">
        <v>442</v>
      </c>
      <c r="R1243" t="s">
        <v>59</v>
      </c>
      <c r="S1243" t="s">
        <v>60</v>
      </c>
      <c r="T1243" t="s">
        <v>36</v>
      </c>
      <c r="U1243" t="s">
        <v>37</v>
      </c>
      <c r="V1243">
        <v>27</v>
      </c>
      <c r="W1243" t="s">
        <v>38</v>
      </c>
    </row>
    <row r="1244" spans="1:23">
      <c r="A1244" t="s">
        <v>1030</v>
      </c>
      <c r="B1244" t="s">
        <v>24</v>
      </c>
      <c r="C1244" t="s">
        <v>1031</v>
      </c>
      <c r="D1244" t="s">
        <v>26</v>
      </c>
      <c r="E1244" t="s">
        <v>27</v>
      </c>
      <c r="F1244" t="s">
        <v>28</v>
      </c>
      <c r="G1244" t="s">
        <v>29</v>
      </c>
      <c r="H1244" t="s">
        <v>152</v>
      </c>
      <c r="I1244" t="s">
        <v>153</v>
      </c>
      <c r="J1244">
        <v>2083.3142499999999</v>
      </c>
      <c r="K1244">
        <v>1</v>
      </c>
      <c r="L1244">
        <v>1</v>
      </c>
      <c r="M1244">
        <v>0</v>
      </c>
      <c r="N1244">
        <v>0</v>
      </c>
      <c r="O1244">
        <v>0</v>
      </c>
      <c r="P1244" t="s">
        <v>441</v>
      </c>
      <c r="Q1244" t="s">
        <v>442</v>
      </c>
      <c r="R1244" t="s">
        <v>59</v>
      </c>
      <c r="S1244" t="s">
        <v>60</v>
      </c>
      <c r="T1244" t="s">
        <v>36</v>
      </c>
      <c r="U1244" t="s">
        <v>37</v>
      </c>
      <c r="V1244">
        <v>27</v>
      </c>
      <c r="W1244" t="s">
        <v>38</v>
      </c>
    </row>
    <row r="1245" spans="1:23">
      <c r="A1245" t="s">
        <v>1030</v>
      </c>
      <c r="B1245" t="s">
        <v>24</v>
      </c>
      <c r="C1245" t="s">
        <v>1031</v>
      </c>
      <c r="D1245" t="s">
        <v>39</v>
      </c>
      <c r="E1245" t="s">
        <v>40</v>
      </c>
      <c r="F1245" t="s">
        <v>41</v>
      </c>
      <c r="G1245" t="s">
        <v>42</v>
      </c>
      <c r="I1245" t="s">
        <v>43</v>
      </c>
      <c r="J1245">
        <v>77.135670000000005</v>
      </c>
      <c r="K1245">
        <v>5</v>
      </c>
      <c r="L1245">
        <v>0.98899999999999999</v>
      </c>
      <c r="M1245">
        <v>0</v>
      </c>
      <c r="N1245">
        <v>0</v>
      </c>
      <c r="O1245">
        <v>0</v>
      </c>
      <c r="P1245" t="s">
        <v>497</v>
      </c>
      <c r="Q1245" t="s">
        <v>498</v>
      </c>
      <c r="R1245" t="s">
        <v>34</v>
      </c>
      <c r="S1245" t="s">
        <v>35</v>
      </c>
      <c r="T1245" t="s">
        <v>36</v>
      </c>
      <c r="U1245" t="s">
        <v>37</v>
      </c>
      <c r="V1245">
        <v>27</v>
      </c>
      <c r="W1245" t="s">
        <v>38</v>
      </c>
    </row>
    <row r="1246" spans="1:23">
      <c r="A1246" t="s">
        <v>1030</v>
      </c>
      <c r="B1246" t="s">
        <v>24</v>
      </c>
      <c r="C1246" t="s">
        <v>1031</v>
      </c>
      <c r="D1246" t="s">
        <v>39</v>
      </c>
      <c r="E1246" t="s">
        <v>40</v>
      </c>
      <c r="F1246" t="s">
        <v>28</v>
      </c>
      <c r="G1246" t="s">
        <v>29</v>
      </c>
      <c r="I1246" t="s">
        <v>43</v>
      </c>
      <c r="J1246">
        <v>348.52208999999999</v>
      </c>
      <c r="K1246">
        <v>9</v>
      </c>
      <c r="L1246">
        <v>0.627</v>
      </c>
      <c r="M1246">
        <v>0</v>
      </c>
      <c r="N1246">
        <v>0</v>
      </c>
      <c r="O1246">
        <v>0</v>
      </c>
      <c r="P1246" t="s">
        <v>501</v>
      </c>
      <c r="Q1246" t="s">
        <v>502</v>
      </c>
      <c r="R1246" t="s">
        <v>100</v>
      </c>
      <c r="S1246" t="s">
        <v>101</v>
      </c>
      <c r="T1246" t="s">
        <v>36</v>
      </c>
      <c r="U1246" t="s">
        <v>37</v>
      </c>
      <c r="V1246">
        <v>27</v>
      </c>
      <c r="W1246" t="s">
        <v>38</v>
      </c>
    </row>
    <row r="1247" spans="1:23">
      <c r="A1247" t="s">
        <v>1030</v>
      </c>
      <c r="B1247" t="s">
        <v>24</v>
      </c>
      <c r="C1247" t="s">
        <v>1031</v>
      </c>
      <c r="D1247" t="s">
        <v>26</v>
      </c>
      <c r="E1247" t="s">
        <v>27</v>
      </c>
      <c r="F1247" t="s">
        <v>53</v>
      </c>
      <c r="G1247" t="s">
        <v>54</v>
      </c>
      <c r="H1247" t="s">
        <v>417</v>
      </c>
      <c r="I1247" t="s">
        <v>418</v>
      </c>
      <c r="J1247">
        <v>1215.40417</v>
      </c>
      <c r="K1247">
        <v>1</v>
      </c>
      <c r="L1247">
        <v>1</v>
      </c>
      <c r="M1247">
        <v>0</v>
      </c>
      <c r="N1247">
        <v>0</v>
      </c>
      <c r="O1247">
        <v>0</v>
      </c>
      <c r="P1247" t="s">
        <v>509</v>
      </c>
      <c r="Q1247" t="s">
        <v>510</v>
      </c>
      <c r="R1247" t="s">
        <v>34</v>
      </c>
      <c r="S1247" t="s">
        <v>35</v>
      </c>
      <c r="T1247" t="s">
        <v>36</v>
      </c>
      <c r="U1247" t="s">
        <v>37</v>
      </c>
      <c r="V1247">
        <v>27</v>
      </c>
      <c r="W1247" t="s">
        <v>38</v>
      </c>
    </row>
    <row r="1248" spans="1:23">
      <c r="A1248" t="s">
        <v>1030</v>
      </c>
      <c r="B1248" t="s">
        <v>24</v>
      </c>
      <c r="C1248" t="s">
        <v>1031</v>
      </c>
      <c r="D1248" t="s">
        <v>39</v>
      </c>
      <c r="E1248" t="s">
        <v>40</v>
      </c>
      <c r="F1248" t="s">
        <v>28</v>
      </c>
      <c r="G1248" t="s">
        <v>29</v>
      </c>
      <c r="I1248" t="s">
        <v>43</v>
      </c>
      <c r="J1248">
        <v>242.70499000000001</v>
      </c>
      <c r="K1248">
        <v>8</v>
      </c>
      <c r="L1248">
        <v>0.44800000000000001</v>
      </c>
      <c r="M1248">
        <v>0</v>
      </c>
      <c r="N1248">
        <v>0</v>
      </c>
      <c r="O1248">
        <v>0</v>
      </c>
      <c r="P1248" t="s">
        <v>651</v>
      </c>
      <c r="Q1248" t="s">
        <v>652</v>
      </c>
      <c r="R1248" t="s">
        <v>146</v>
      </c>
      <c r="S1248" t="s">
        <v>147</v>
      </c>
      <c r="T1248" t="s">
        <v>36</v>
      </c>
      <c r="U1248" t="s">
        <v>37</v>
      </c>
      <c r="V1248">
        <v>27</v>
      </c>
      <c r="W1248" t="s">
        <v>38</v>
      </c>
    </row>
    <row r="1249" spans="1:23">
      <c r="A1249" t="s">
        <v>1030</v>
      </c>
      <c r="B1249" t="s">
        <v>24</v>
      </c>
      <c r="C1249" t="s">
        <v>1031</v>
      </c>
      <c r="D1249" t="s">
        <v>46</v>
      </c>
      <c r="E1249" t="s">
        <v>47</v>
      </c>
      <c r="F1249" t="s">
        <v>48</v>
      </c>
      <c r="G1249" t="s">
        <v>47</v>
      </c>
      <c r="I1249" t="s">
        <v>43</v>
      </c>
      <c r="J1249">
        <v>863.22847000000002</v>
      </c>
      <c r="K1249">
        <v>57</v>
      </c>
      <c r="L1249">
        <v>0.90600000000000003</v>
      </c>
      <c r="M1249">
        <v>0</v>
      </c>
      <c r="N1249">
        <v>0</v>
      </c>
      <c r="O1249">
        <v>0</v>
      </c>
      <c r="P1249" t="s">
        <v>651</v>
      </c>
      <c r="Q1249" t="s">
        <v>652</v>
      </c>
      <c r="R1249" t="s">
        <v>146</v>
      </c>
      <c r="S1249" t="s">
        <v>147</v>
      </c>
      <c r="T1249" t="s">
        <v>36</v>
      </c>
      <c r="U1249" t="s">
        <v>37</v>
      </c>
      <c r="V1249">
        <v>27</v>
      </c>
      <c r="W1249" t="s">
        <v>38</v>
      </c>
    </row>
    <row r="1250" spans="1:23">
      <c r="A1250" t="s">
        <v>1030</v>
      </c>
      <c r="B1250" t="s">
        <v>24</v>
      </c>
      <c r="C1250" t="s">
        <v>1031</v>
      </c>
      <c r="D1250" t="s">
        <v>46</v>
      </c>
      <c r="E1250" t="s">
        <v>47</v>
      </c>
      <c r="F1250" t="s">
        <v>48</v>
      </c>
      <c r="G1250" t="s">
        <v>47</v>
      </c>
      <c r="I1250" t="s">
        <v>43</v>
      </c>
      <c r="J1250">
        <v>1866.2472600000001</v>
      </c>
      <c r="K1250">
        <v>93</v>
      </c>
      <c r="L1250">
        <v>0.94399999999999995</v>
      </c>
      <c r="M1250">
        <v>0</v>
      </c>
      <c r="N1250">
        <v>0</v>
      </c>
      <c r="O1250">
        <v>0</v>
      </c>
      <c r="P1250" t="s">
        <v>671</v>
      </c>
      <c r="Q1250" t="s">
        <v>672</v>
      </c>
      <c r="R1250" t="s">
        <v>297</v>
      </c>
      <c r="S1250" t="s">
        <v>298</v>
      </c>
      <c r="T1250" t="s">
        <v>36</v>
      </c>
      <c r="U1250" t="s">
        <v>37</v>
      </c>
      <c r="V1250">
        <v>27</v>
      </c>
      <c r="W1250" t="s">
        <v>38</v>
      </c>
    </row>
    <row r="1251" spans="1:23">
      <c r="A1251" t="s">
        <v>1030</v>
      </c>
      <c r="B1251" t="s">
        <v>24</v>
      </c>
      <c r="C1251" t="s">
        <v>1031</v>
      </c>
      <c r="D1251" t="s">
        <v>26</v>
      </c>
      <c r="E1251" t="s">
        <v>27</v>
      </c>
      <c r="F1251" t="s">
        <v>53</v>
      </c>
      <c r="G1251" t="s">
        <v>54</v>
      </c>
      <c r="H1251" t="s">
        <v>185</v>
      </c>
      <c r="I1251" t="s">
        <v>186</v>
      </c>
      <c r="J1251">
        <v>237356.36512999999</v>
      </c>
      <c r="K1251">
        <v>69</v>
      </c>
      <c r="L1251">
        <v>1</v>
      </c>
      <c r="M1251">
        <v>0</v>
      </c>
      <c r="N1251">
        <v>0</v>
      </c>
      <c r="O1251">
        <v>0</v>
      </c>
      <c r="P1251" t="s">
        <v>675</v>
      </c>
      <c r="Q1251" t="s">
        <v>676</v>
      </c>
      <c r="R1251" t="s">
        <v>59</v>
      </c>
      <c r="S1251" t="s">
        <v>60</v>
      </c>
      <c r="T1251" t="s">
        <v>36</v>
      </c>
      <c r="U1251" t="s">
        <v>37</v>
      </c>
      <c r="V1251">
        <v>27</v>
      </c>
      <c r="W1251" t="s">
        <v>38</v>
      </c>
    </row>
    <row r="1252" spans="1:23">
      <c r="A1252" t="s">
        <v>1030</v>
      </c>
      <c r="B1252" t="s">
        <v>24</v>
      </c>
      <c r="C1252" t="s">
        <v>1031</v>
      </c>
      <c r="D1252" t="s">
        <v>26</v>
      </c>
      <c r="E1252" t="s">
        <v>27</v>
      </c>
      <c r="F1252" t="s">
        <v>53</v>
      </c>
      <c r="G1252" t="s">
        <v>54</v>
      </c>
      <c r="H1252" t="s">
        <v>106</v>
      </c>
      <c r="I1252" t="s">
        <v>107</v>
      </c>
      <c r="J1252">
        <v>762.48152000000005</v>
      </c>
      <c r="K1252">
        <v>3</v>
      </c>
      <c r="L1252">
        <v>1</v>
      </c>
      <c r="M1252">
        <v>0</v>
      </c>
      <c r="N1252">
        <v>0</v>
      </c>
      <c r="O1252">
        <v>0</v>
      </c>
      <c r="P1252" t="s">
        <v>675</v>
      </c>
      <c r="Q1252" t="s">
        <v>676</v>
      </c>
      <c r="R1252" t="s">
        <v>59</v>
      </c>
      <c r="S1252" t="s">
        <v>60</v>
      </c>
      <c r="T1252" t="s">
        <v>36</v>
      </c>
      <c r="U1252" t="s">
        <v>37</v>
      </c>
      <c r="V1252">
        <v>27</v>
      </c>
      <c r="W1252" t="s">
        <v>38</v>
      </c>
    </row>
    <row r="1253" spans="1:23">
      <c r="A1253" t="s">
        <v>1030</v>
      </c>
      <c r="B1253" t="s">
        <v>24</v>
      </c>
      <c r="C1253" t="s">
        <v>1031</v>
      </c>
      <c r="D1253" t="s">
        <v>26</v>
      </c>
      <c r="E1253" t="s">
        <v>27</v>
      </c>
      <c r="F1253" t="s">
        <v>28</v>
      </c>
      <c r="G1253" t="s">
        <v>29</v>
      </c>
      <c r="H1253" t="s">
        <v>152</v>
      </c>
      <c r="I1253" t="s">
        <v>153</v>
      </c>
      <c r="J1253">
        <v>1808.54546</v>
      </c>
      <c r="K1253">
        <v>2</v>
      </c>
      <c r="L1253">
        <v>1</v>
      </c>
      <c r="M1253">
        <v>0</v>
      </c>
      <c r="N1253">
        <v>0</v>
      </c>
      <c r="O1253">
        <v>0</v>
      </c>
      <c r="P1253" t="s">
        <v>675</v>
      </c>
      <c r="Q1253" t="s">
        <v>676</v>
      </c>
      <c r="R1253" t="s">
        <v>59</v>
      </c>
      <c r="S1253" t="s">
        <v>60</v>
      </c>
      <c r="T1253" t="s">
        <v>36</v>
      </c>
      <c r="U1253" t="s">
        <v>37</v>
      </c>
      <c r="V1253">
        <v>27</v>
      </c>
      <c r="W1253" t="s">
        <v>38</v>
      </c>
    </row>
    <row r="1254" spans="1:23">
      <c r="A1254" t="s">
        <v>1030</v>
      </c>
      <c r="B1254" t="s">
        <v>24</v>
      </c>
      <c r="C1254" t="s">
        <v>1031</v>
      </c>
      <c r="D1254" t="s">
        <v>26</v>
      </c>
      <c r="E1254" t="s">
        <v>27</v>
      </c>
      <c r="F1254" t="s">
        <v>28</v>
      </c>
      <c r="G1254" t="s">
        <v>29</v>
      </c>
      <c r="H1254" t="s">
        <v>75</v>
      </c>
      <c r="I1254" t="s">
        <v>76</v>
      </c>
      <c r="J1254">
        <v>1895.2874899999999</v>
      </c>
      <c r="K1254">
        <v>5</v>
      </c>
      <c r="L1254">
        <v>0.96299999999999997</v>
      </c>
      <c r="M1254">
        <v>0</v>
      </c>
      <c r="N1254">
        <v>0</v>
      </c>
      <c r="O1254">
        <v>0</v>
      </c>
      <c r="P1254" t="s">
        <v>675</v>
      </c>
      <c r="Q1254" t="s">
        <v>676</v>
      </c>
      <c r="R1254" t="s">
        <v>59</v>
      </c>
      <c r="S1254" t="s">
        <v>60</v>
      </c>
      <c r="T1254" t="s">
        <v>36</v>
      </c>
      <c r="U1254" t="s">
        <v>37</v>
      </c>
      <c r="V1254">
        <v>27</v>
      </c>
      <c r="W1254" t="s">
        <v>38</v>
      </c>
    </row>
    <row r="1255" spans="1:23">
      <c r="A1255" t="s">
        <v>1030</v>
      </c>
      <c r="B1255" t="s">
        <v>24</v>
      </c>
      <c r="C1255" t="s">
        <v>1031</v>
      </c>
      <c r="D1255" t="s">
        <v>26</v>
      </c>
      <c r="E1255" t="s">
        <v>27</v>
      </c>
      <c r="F1255" t="s">
        <v>28</v>
      </c>
      <c r="G1255" t="s">
        <v>29</v>
      </c>
      <c r="H1255" t="s">
        <v>110</v>
      </c>
      <c r="I1255" t="s">
        <v>111</v>
      </c>
      <c r="J1255">
        <v>1602.3983499999999</v>
      </c>
      <c r="K1255">
        <v>3</v>
      </c>
      <c r="L1255">
        <v>1</v>
      </c>
      <c r="M1255">
        <v>0</v>
      </c>
      <c r="N1255">
        <v>0</v>
      </c>
      <c r="O1255">
        <v>0</v>
      </c>
      <c r="P1255" t="s">
        <v>675</v>
      </c>
      <c r="Q1255" t="s">
        <v>676</v>
      </c>
      <c r="R1255" t="s">
        <v>59</v>
      </c>
      <c r="S1255" t="s">
        <v>60</v>
      </c>
      <c r="T1255" t="s">
        <v>36</v>
      </c>
      <c r="U1255" t="s">
        <v>37</v>
      </c>
      <c r="V1255">
        <v>27</v>
      </c>
      <c r="W1255" t="s">
        <v>38</v>
      </c>
    </row>
    <row r="1256" spans="1:23">
      <c r="A1256" t="s">
        <v>1030</v>
      </c>
      <c r="B1256" t="s">
        <v>24</v>
      </c>
      <c r="C1256" t="s">
        <v>1031</v>
      </c>
      <c r="D1256" t="s">
        <v>26</v>
      </c>
      <c r="E1256" t="s">
        <v>27</v>
      </c>
      <c r="F1256" t="s">
        <v>28</v>
      </c>
      <c r="G1256" t="s">
        <v>29</v>
      </c>
      <c r="H1256" t="s">
        <v>906</v>
      </c>
      <c r="I1256" t="s">
        <v>907</v>
      </c>
      <c r="J1256">
        <v>6583.9377899999999</v>
      </c>
      <c r="K1256">
        <v>9</v>
      </c>
      <c r="L1256">
        <v>1</v>
      </c>
      <c r="M1256">
        <v>0</v>
      </c>
      <c r="N1256">
        <v>0</v>
      </c>
      <c r="O1256">
        <v>0</v>
      </c>
      <c r="P1256" t="s">
        <v>675</v>
      </c>
      <c r="Q1256" t="s">
        <v>676</v>
      </c>
      <c r="R1256" t="s">
        <v>59</v>
      </c>
      <c r="S1256" t="s">
        <v>60</v>
      </c>
      <c r="T1256" t="s">
        <v>36</v>
      </c>
      <c r="U1256" t="s">
        <v>37</v>
      </c>
      <c r="V1256">
        <v>27</v>
      </c>
      <c r="W1256" t="s">
        <v>38</v>
      </c>
    </row>
    <row r="1257" spans="1:23">
      <c r="A1257" t="s">
        <v>1030</v>
      </c>
      <c r="B1257" t="s">
        <v>24</v>
      </c>
      <c r="C1257" t="s">
        <v>1031</v>
      </c>
      <c r="D1257" t="s">
        <v>26</v>
      </c>
      <c r="E1257" t="s">
        <v>27</v>
      </c>
      <c r="F1257" t="s">
        <v>28</v>
      </c>
      <c r="G1257" t="s">
        <v>29</v>
      </c>
      <c r="H1257" t="s">
        <v>138</v>
      </c>
      <c r="I1257" t="s">
        <v>139</v>
      </c>
      <c r="J1257">
        <v>17299.876090000002</v>
      </c>
      <c r="K1257">
        <v>31</v>
      </c>
      <c r="L1257">
        <v>1</v>
      </c>
      <c r="M1257">
        <v>0</v>
      </c>
      <c r="N1257">
        <v>0</v>
      </c>
      <c r="O1257">
        <v>0</v>
      </c>
      <c r="P1257" t="s">
        <v>675</v>
      </c>
      <c r="Q1257" t="s">
        <v>676</v>
      </c>
      <c r="R1257" t="s">
        <v>59</v>
      </c>
      <c r="S1257" t="s">
        <v>60</v>
      </c>
      <c r="T1257" t="s">
        <v>36</v>
      </c>
      <c r="U1257" t="s">
        <v>37</v>
      </c>
      <c r="V1257">
        <v>27</v>
      </c>
      <c r="W1257" t="s">
        <v>38</v>
      </c>
    </row>
    <row r="1258" spans="1:23">
      <c r="A1258" t="s">
        <v>1030</v>
      </c>
      <c r="B1258" t="s">
        <v>24</v>
      </c>
      <c r="C1258" t="s">
        <v>1031</v>
      </c>
      <c r="D1258" t="s">
        <v>26</v>
      </c>
      <c r="E1258" t="s">
        <v>27</v>
      </c>
      <c r="F1258" t="s">
        <v>28</v>
      </c>
      <c r="G1258" t="s">
        <v>29</v>
      </c>
      <c r="H1258" t="s">
        <v>195</v>
      </c>
      <c r="I1258" t="s">
        <v>196</v>
      </c>
      <c r="J1258">
        <v>18227.428550000001</v>
      </c>
      <c r="K1258">
        <v>5</v>
      </c>
      <c r="L1258">
        <v>1</v>
      </c>
      <c r="M1258">
        <v>0</v>
      </c>
      <c r="N1258">
        <v>0</v>
      </c>
      <c r="O1258">
        <v>0</v>
      </c>
      <c r="P1258" t="s">
        <v>675</v>
      </c>
      <c r="Q1258" t="s">
        <v>676</v>
      </c>
      <c r="R1258" t="s">
        <v>59</v>
      </c>
      <c r="S1258" t="s">
        <v>60</v>
      </c>
      <c r="T1258" t="s">
        <v>36</v>
      </c>
      <c r="U1258" t="s">
        <v>37</v>
      </c>
      <c r="V1258">
        <v>27</v>
      </c>
      <c r="W1258" t="s">
        <v>38</v>
      </c>
    </row>
    <row r="1259" spans="1:23">
      <c r="A1259" t="s">
        <v>1030</v>
      </c>
      <c r="B1259" t="s">
        <v>24</v>
      </c>
      <c r="C1259" t="s">
        <v>1031</v>
      </c>
      <c r="D1259" t="s">
        <v>26</v>
      </c>
      <c r="E1259" t="s">
        <v>27</v>
      </c>
      <c r="F1259" t="s">
        <v>28</v>
      </c>
      <c r="G1259" t="s">
        <v>29</v>
      </c>
      <c r="H1259" t="s">
        <v>1096</v>
      </c>
      <c r="I1259" t="s">
        <v>1097</v>
      </c>
      <c r="J1259">
        <v>1367.4398100000001</v>
      </c>
      <c r="K1259">
        <v>3</v>
      </c>
      <c r="L1259">
        <v>1</v>
      </c>
      <c r="M1259">
        <v>0</v>
      </c>
      <c r="N1259">
        <v>0</v>
      </c>
      <c r="O1259">
        <v>0</v>
      </c>
      <c r="P1259" t="s">
        <v>675</v>
      </c>
      <c r="Q1259" t="s">
        <v>676</v>
      </c>
      <c r="R1259" t="s">
        <v>59</v>
      </c>
      <c r="S1259" t="s">
        <v>60</v>
      </c>
      <c r="T1259" t="s">
        <v>36</v>
      </c>
      <c r="U1259" t="s">
        <v>37</v>
      </c>
      <c r="V1259">
        <v>27</v>
      </c>
      <c r="W1259" t="s">
        <v>38</v>
      </c>
    </row>
    <row r="1260" spans="1:23">
      <c r="A1260" t="s">
        <v>1030</v>
      </c>
      <c r="B1260" t="s">
        <v>24</v>
      </c>
      <c r="C1260" t="s">
        <v>1031</v>
      </c>
      <c r="D1260" t="s">
        <v>26</v>
      </c>
      <c r="E1260" t="s">
        <v>27</v>
      </c>
      <c r="F1260" t="s">
        <v>28</v>
      </c>
      <c r="G1260" t="s">
        <v>29</v>
      </c>
      <c r="H1260" t="s">
        <v>447</v>
      </c>
      <c r="I1260" t="s">
        <v>448</v>
      </c>
      <c r="J1260">
        <v>2109.5033699999999</v>
      </c>
      <c r="K1260">
        <v>6</v>
      </c>
      <c r="L1260">
        <v>0.83299999999999996</v>
      </c>
      <c r="M1260">
        <v>0</v>
      </c>
      <c r="N1260">
        <v>0</v>
      </c>
      <c r="O1260">
        <v>0</v>
      </c>
      <c r="P1260" t="s">
        <v>675</v>
      </c>
      <c r="Q1260" t="s">
        <v>676</v>
      </c>
      <c r="R1260" t="s">
        <v>59</v>
      </c>
      <c r="S1260" t="s">
        <v>60</v>
      </c>
      <c r="T1260" t="s">
        <v>36</v>
      </c>
      <c r="U1260" t="s">
        <v>37</v>
      </c>
      <c r="V1260">
        <v>27</v>
      </c>
      <c r="W1260" t="s">
        <v>38</v>
      </c>
    </row>
    <row r="1261" spans="1:23">
      <c r="A1261" t="s">
        <v>1030</v>
      </c>
      <c r="B1261" t="s">
        <v>24</v>
      </c>
      <c r="C1261" t="s">
        <v>1031</v>
      </c>
      <c r="D1261" t="s">
        <v>26</v>
      </c>
      <c r="E1261" t="s">
        <v>27</v>
      </c>
      <c r="F1261" t="s">
        <v>28</v>
      </c>
      <c r="G1261" t="s">
        <v>29</v>
      </c>
      <c r="H1261" t="s">
        <v>138</v>
      </c>
      <c r="I1261" t="s">
        <v>139</v>
      </c>
      <c r="J1261">
        <v>683.76828</v>
      </c>
      <c r="K1261">
        <v>1</v>
      </c>
      <c r="L1261">
        <v>1</v>
      </c>
      <c r="M1261">
        <v>0</v>
      </c>
      <c r="N1261">
        <v>0</v>
      </c>
      <c r="O1261">
        <v>0</v>
      </c>
      <c r="P1261" t="s">
        <v>695</v>
      </c>
      <c r="Q1261" t="s">
        <v>696</v>
      </c>
      <c r="R1261" t="s">
        <v>168</v>
      </c>
      <c r="S1261" t="s">
        <v>169</v>
      </c>
      <c r="T1261" t="s">
        <v>36</v>
      </c>
      <c r="U1261" t="s">
        <v>37</v>
      </c>
      <c r="V1261">
        <v>27</v>
      </c>
      <c r="W1261" t="s">
        <v>38</v>
      </c>
    </row>
    <row r="1262" spans="1:23">
      <c r="A1262" t="s">
        <v>1030</v>
      </c>
      <c r="B1262" t="s">
        <v>24</v>
      </c>
      <c r="C1262" t="s">
        <v>1031</v>
      </c>
      <c r="D1262" t="s">
        <v>46</v>
      </c>
      <c r="E1262" t="s">
        <v>47</v>
      </c>
      <c r="F1262" t="s">
        <v>48</v>
      </c>
      <c r="G1262" t="s">
        <v>47</v>
      </c>
      <c r="I1262" t="s">
        <v>43</v>
      </c>
      <c r="J1262">
        <v>1249.3714600000001</v>
      </c>
      <c r="K1262">
        <v>86</v>
      </c>
      <c r="L1262">
        <v>0.97799999999999998</v>
      </c>
      <c r="M1262">
        <v>0</v>
      </c>
      <c r="N1262">
        <v>0</v>
      </c>
      <c r="O1262">
        <v>0</v>
      </c>
      <c r="P1262" t="s">
        <v>695</v>
      </c>
      <c r="Q1262" t="s">
        <v>696</v>
      </c>
      <c r="R1262" t="s">
        <v>168</v>
      </c>
      <c r="S1262" t="s">
        <v>169</v>
      </c>
      <c r="T1262" t="s">
        <v>36</v>
      </c>
      <c r="U1262" t="s">
        <v>37</v>
      </c>
      <c r="V1262">
        <v>27</v>
      </c>
      <c r="W1262" t="s">
        <v>38</v>
      </c>
    </row>
    <row r="1263" spans="1:23">
      <c r="A1263" t="s">
        <v>1030</v>
      </c>
      <c r="B1263" t="s">
        <v>24</v>
      </c>
      <c r="C1263" t="s">
        <v>1031</v>
      </c>
      <c r="D1263" t="s">
        <v>26</v>
      </c>
      <c r="E1263" t="s">
        <v>27</v>
      </c>
      <c r="F1263" t="s">
        <v>28</v>
      </c>
      <c r="G1263" t="s">
        <v>29</v>
      </c>
      <c r="H1263" t="s">
        <v>61</v>
      </c>
      <c r="I1263" t="s">
        <v>62</v>
      </c>
      <c r="J1263">
        <v>33.380049999999997</v>
      </c>
      <c r="K1263">
        <v>1</v>
      </c>
      <c r="L1263">
        <v>1</v>
      </c>
      <c r="M1263">
        <v>0</v>
      </c>
      <c r="N1263">
        <v>0</v>
      </c>
      <c r="O1263">
        <v>0</v>
      </c>
      <c r="P1263" t="s">
        <v>733</v>
      </c>
      <c r="Q1263" t="s">
        <v>734</v>
      </c>
      <c r="R1263" t="s">
        <v>73</v>
      </c>
      <c r="S1263" t="s">
        <v>74</v>
      </c>
      <c r="T1263" t="s">
        <v>36</v>
      </c>
      <c r="U1263" t="s">
        <v>37</v>
      </c>
      <c r="V1263">
        <v>27</v>
      </c>
      <c r="W1263" t="s">
        <v>38</v>
      </c>
    </row>
    <row r="1264" spans="1:23">
      <c r="A1264" t="s">
        <v>1030</v>
      </c>
      <c r="B1264" t="s">
        <v>24</v>
      </c>
      <c r="C1264" t="s">
        <v>1031</v>
      </c>
      <c r="D1264" t="s">
        <v>46</v>
      </c>
      <c r="E1264" t="s">
        <v>47</v>
      </c>
      <c r="F1264" t="s">
        <v>48</v>
      </c>
      <c r="G1264" t="s">
        <v>47</v>
      </c>
      <c r="I1264" t="s">
        <v>43</v>
      </c>
      <c r="J1264">
        <v>3016.2478700000001</v>
      </c>
      <c r="K1264">
        <v>163</v>
      </c>
      <c r="L1264">
        <v>0.9</v>
      </c>
      <c r="M1264">
        <v>0</v>
      </c>
      <c r="N1264">
        <v>0</v>
      </c>
      <c r="O1264">
        <v>0</v>
      </c>
      <c r="P1264" t="s">
        <v>733</v>
      </c>
      <c r="Q1264" t="s">
        <v>734</v>
      </c>
      <c r="R1264" t="s">
        <v>73</v>
      </c>
      <c r="S1264" t="s">
        <v>74</v>
      </c>
      <c r="T1264" t="s">
        <v>36</v>
      </c>
      <c r="U1264" t="s">
        <v>37</v>
      </c>
      <c r="V1264">
        <v>27</v>
      </c>
      <c r="W1264" t="s">
        <v>38</v>
      </c>
    </row>
    <row r="1265" spans="1:23">
      <c r="A1265" t="s">
        <v>1030</v>
      </c>
      <c r="B1265" t="s">
        <v>24</v>
      </c>
      <c r="C1265" t="s">
        <v>1031</v>
      </c>
      <c r="D1265" t="s">
        <v>26</v>
      </c>
      <c r="E1265" t="s">
        <v>27</v>
      </c>
      <c r="F1265" t="s">
        <v>28</v>
      </c>
      <c r="G1265" t="s">
        <v>29</v>
      </c>
      <c r="H1265" t="s">
        <v>30</v>
      </c>
      <c r="I1265" t="s">
        <v>31</v>
      </c>
      <c r="J1265">
        <v>505.77211</v>
      </c>
      <c r="K1265">
        <v>1</v>
      </c>
      <c r="L1265">
        <v>1</v>
      </c>
      <c r="M1265">
        <v>0</v>
      </c>
      <c r="N1265">
        <v>0</v>
      </c>
      <c r="O1265">
        <v>0</v>
      </c>
      <c r="P1265" t="s">
        <v>737</v>
      </c>
      <c r="Q1265" t="s">
        <v>738</v>
      </c>
      <c r="R1265" t="s">
        <v>59</v>
      </c>
      <c r="S1265" t="s">
        <v>60</v>
      </c>
      <c r="T1265" t="s">
        <v>36</v>
      </c>
      <c r="U1265" t="s">
        <v>37</v>
      </c>
      <c r="V1265">
        <v>27</v>
      </c>
      <c r="W1265" t="s">
        <v>38</v>
      </c>
    </row>
    <row r="1266" spans="1:23">
      <c r="A1266" t="s">
        <v>1030</v>
      </c>
      <c r="B1266" t="s">
        <v>24</v>
      </c>
      <c r="C1266" t="s">
        <v>1031</v>
      </c>
      <c r="D1266" t="s">
        <v>26</v>
      </c>
      <c r="E1266" t="s">
        <v>27</v>
      </c>
      <c r="F1266" t="s">
        <v>28</v>
      </c>
      <c r="G1266" t="s">
        <v>29</v>
      </c>
      <c r="H1266" t="s">
        <v>739</v>
      </c>
      <c r="I1266" t="s">
        <v>740</v>
      </c>
      <c r="J1266">
        <v>827.76149999999996</v>
      </c>
      <c r="K1266">
        <v>1</v>
      </c>
      <c r="L1266">
        <v>1</v>
      </c>
      <c r="M1266">
        <v>0</v>
      </c>
      <c r="N1266">
        <v>0</v>
      </c>
      <c r="O1266">
        <v>0</v>
      </c>
      <c r="P1266" t="s">
        <v>737</v>
      </c>
      <c r="Q1266" t="s">
        <v>738</v>
      </c>
      <c r="R1266" t="s">
        <v>59</v>
      </c>
      <c r="S1266" t="s">
        <v>60</v>
      </c>
      <c r="T1266" t="s">
        <v>36</v>
      </c>
      <c r="U1266" t="s">
        <v>37</v>
      </c>
      <c r="V1266">
        <v>27</v>
      </c>
      <c r="W1266" t="s">
        <v>38</v>
      </c>
    </row>
    <row r="1267" spans="1:23">
      <c r="A1267" t="s">
        <v>1030</v>
      </c>
      <c r="B1267" t="s">
        <v>24</v>
      </c>
      <c r="C1267" t="s">
        <v>1031</v>
      </c>
      <c r="D1267" t="s">
        <v>39</v>
      </c>
      <c r="E1267" t="s">
        <v>40</v>
      </c>
      <c r="F1267" t="s">
        <v>41</v>
      </c>
      <c r="G1267" t="s">
        <v>42</v>
      </c>
      <c r="I1267" t="s">
        <v>43</v>
      </c>
      <c r="J1267">
        <v>213.18609000000001</v>
      </c>
      <c r="K1267">
        <v>6</v>
      </c>
      <c r="L1267">
        <v>0.42</v>
      </c>
      <c r="M1267">
        <v>0</v>
      </c>
      <c r="N1267">
        <v>0</v>
      </c>
      <c r="O1267">
        <v>0</v>
      </c>
      <c r="P1267" t="s">
        <v>743</v>
      </c>
      <c r="Q1267" t="s">
        <v>744</v>
      </c>
      <c r="R1267" t="s">
        <v>34</v>
      </c>
      <c r="S1267" t="s">
        <v>35</v>
      </c>
      <c r="T1267" t="s">
        <v>36</v>
      </c>
      <c r="U1267" t="s">
        <v>37</v>
      </c>
      <c r="V1267">
        <v>27</v>
      </c>
      <c r="W1267" t="s">
        <v>38</v>
      </c>
    </row>
    <row r="1268" spans="1:23">
      <c r="A1268" t="s">
        <v>1030</v>
      </c>
      <c r="B1268" t="s">
        <v>24</v>
      </c>
      <c r="C1268" t="s">
        <v>1031</v>
      </c>
      <c r="D1268" t="s">
        <v>39</v>
      </c>
      <c r="E1268" t="s">
        <v>40</v>
      </c>
      <c r="F1268" t="s">
        <v>28</v>
      </c>
      <c r="G1268" t="s">
        <v>29</v>
      </c>
      <c r="I1268" t="s">
        <v>43</v>
      </c>
      <c r="J1268">
        <v>139.21789999999999</v>
      </c>
      <c r="K1268">
        <v>7</v>
      </c>
      <c r="L1268">
        <v>0.23799999999999999</v>
      </c>
      <c r="M1268">
        <v>0</v>
      </c>
      <c r="N1268">
        <v>0</v>
      </c>
      <c r="O1268">
        <v>0</v>
      </c>
      <c r="P1268" t="s">
        <v>747</v>
      </c>
      <c r="Q1268" t="s">
        <v>748</v>
      </c>
      <c r="R1268" t="s">
        <v>34</v>
      </c>
      <c r="S1268" t="s">
        <v>35</v>
      </c>
      <c r="T1268" t="s">
        <v>36</v>
      </c>
      <c r="U1268" t="s">
        <v>37</v>
      </c>
      <c r="V1268">
        <v>27</v>
      </c>
      <c r="W1268" t="s">
        <v>38</v>
      </c>
    </row>
    <row r="1269" spans="1:23">
      <c r="A1269" t="s">
        <v>1030</v>
      </c>
      <c r="B1269" t="s">
        <v>24</v>
      </c>
      <c r="C1269" t="s">
        <v>1031</v>
      </c>
      <c r="D1269" t="s">
        <v>26</v>
      </c>
      <c r="E1269" t="s">
        <v>27</v>
      </c>
      <c r="F1269" t="s">
        <v>28</v>
      </c>
      <c r="G1269" t="s">
        <v>29</v>
      </c>
      <c r="H1269" t="s">
        <v>195</v>
      </c>
      <c r="I1269" t="s">
        <v>196</v>
      </c>
      <c r="J1269">
        <v>680.73704999999995</v>
      </c>
      <c r="K1269">
        <v>2</v>
      </c>
      <c r="L1269">
        <v>0.5</v>
      </c>
      <c r="M1269">
        <v>0</v>
      </c>
      <c r="N1269">
        <v>0</v>
      </c>
      <c r="O1269">
        <v>0</v>
      </c>
      <c r="P1269" t="s">
        <v>768</v>
      </c>
      <c r="Q1269" t="s">
        <v>769</v>
      </c>
      <c r="R1269" t="s">
        <v>59</v>
      </c>
      <c r="S1269" t="s">
        <v>60</v>
      </c>
      <c r="T1269" t="s">
        <v>36</v>
      </c>
      <c r="U1269" t="s">
        <v>37</v>
      </c>
      <c r="V1269">
        <v>27</v>
      </c>
      <c r="W1269" t="s">
        <v>38</v>
      </c>
    </row>
    <row r="1270" spans="1:23">
      <c r="A1270" t="s">
        <v>1030</v>
      </c>
      <c r="B1270" t="s">
        <v>24</v>
      </c>
      <c r="C1270" t="s">
        <v>1031</v>
      </c>
      <c r="D1270" t="s">
        <v>26</v>
      </c>
      <c r="E1270" t="s">
        <v>27</v>
      </c>
      <c r="F1270" t="s">
        <v>28</v>
      </c>
      <c r="G1270" t="s">
        <v>29</v>
      </c>
      <c r="H1270" t="s">
        <v>148</v>
      </c>
      <c r="I1270" t="s">
        <v>149</v>
      </c>
      <c r="J1270">
        <v>653.70300999999995</v>
      </c>
      <c r="K1270">
        <v>2</v>
      </c>
      <c r="L1270">
        <v>1</v>
      </c>
      <c r="M1270">
        <v>0</v>
      </c>
      <c r="N1270">
        <v>0</v>
      </c>
      <c r="O1270">
        <v>0</v>
      </c>
      <c r="P1270" t="s">
        <v>792</v>
      </c>
      <c r="Q1270" t="s">
        <v>793</v>
      </c>
      <c r="R1270" t="s">
        <v>73</v>
      </c>
      <c r="S1270" t="s">
        <v>74</v>
      </c>
      <c r="T1270" t="s">
        <v>36</v>
      </c>
      <c r="U1270" t="s">
        <v>37</v>
      </c>
      <c r="V1270">
        <v>27</v>
      </c>
      <c r="W1270" t="s">
        <v>38</v>
      </c>
    </row>
    <row r="1271" spans="1:23">
      <c r="A1271" t="s">
        <v>1030</v>
      </c>
      <c r="B1271" t="s">
        <v>24</v>
      </c>
      <c r="C1271" t="s">
        <v>1031</v>
      </c>
      <c r="D1271" t="s">
        <v>26</v>
      </c>
      <c r="E1271" t="s">
        <v>27</v>
      </c>
      <c r="F1271" t="s">
        <v>28</v>
      </c>
      <c r="G1271" t="s">
        <v>29</v>
      </c>
      <c r="H1271" t="s">
        <v>193</v>
      </c>
      <c r="I1271" t="s">
        <v>194</v>
      </c>
      <c r="J1271">
        <v>2704.4541899999999</v>
      </c>
      <c r="K1271">
        <v>3</v>
      </c>
      <c r="L1271">
        <v>1</v>
      </c>
      <c r="M1271">
        <v>0</v>
      </c>
      <c r="N1271">
        <v>0</v>
      </c>
      <c r="O1271">
        <v>0</v>
      </c>
      <c r="P1271" t="s">
        <v>792</v>
      </c>
      <c r="Q1271" t="s">
        <v>793</v>
      </c>
      <c r="R1271" t="s">
        <v>73</v>
      </c>
      <c r="S1271" t="s">
        <v>74</v>
      </c>
      <c r="T1271" t="s">
        <v>36</v>
      </c>
      <c r="U1271" t="s">
        <v>37</v>
      </c>
      <c r="V1271">
        <v>27</v>
      </c>
      <c r="W1271" t="s">
        <v>38</v>
      </c>
    </row>
    <row r="1272" spans="1:23">
      <c r="A1272" t="s">
        <v>1030</v>
      </c>
      <c r="B1272" t="s">
        <v>24</v>
      </c>
      <c r="C1272" t="s">
        <v>1031</v>
      </c>
      <c r="D1272" t="s">
        <v>26</v>
      </c>
      <c r="E1272" t="s">
        <v>27</v>
      </c>
      <c r="F1272" t="s">
        <v>28</v>
      </c>
      <c r="G1272" t="s">
        <v>29</v>
      </c>
      <c r="H1272" t="s">
        <v>86</v>
      </c>
      <c r="I1272" t="s">
        <v>87</v>
      </c>
      <c r="J1272">
        <v>331.44601</v>
      </c>
      <c r="K1272">
        <v>1</v>
      </c>
      <c r="L1272">
        <v>1</v>
      </c>
      <c r="M1272">
        <v>0</v>
      </c>
      <c r="N1272">
        <v>0</v>
      </c>
      <c r="O1272">
        <v>0</v>
      </c>
      <c r="P1272" t="s">
        <v>792</v>
      </c>
      <c r="Q1272" t="s">
        <v>793</v>
      </c>
      <c r="R1272" t="s">
        <v>73</v>
      </c>
      <c r="S1272" t="s">
        <v>74</v>
      </c>
      <c r="T1272" t="s">
        <v>36</v>
      </c>
      <c r="U1272" t="s">
        <v>37</v>
      </c>
      <c r="V1272">
        <v>27</v>
      </c>
      <c r="W1272" t="s">
        <v>38</v>
      </c>
    </row>
    <row r="1273" spans="1:23">
      <c r="A1273" t="s">
        <v>1030</v>
      </c>
      <c r="B1273" t="s">
        <v>24</v>
      </c>
      <c r="C1273" t="s">
        <v>1031</v>
      </c>
      <c r="D1273" t="s">
        <v>26</v>
      </c>
      <c r="E1273" t="s">
        <v>27</v>
      </c>
      <c r="F1273" t="s">
        <v>28</v>
      </c>
      <c r="G1273" t="s">
        <v>29</v>
      </c>
      <c r="H1273" t="s">
        <v>138</v>
      </c>
      <c r="I1273" t="s">
        <v>139</v>
      </c>
      <c r="J1273">
        <v>636.86256000000003</v>
      </c>
      <c r="K1273">
        <v>1</v>
      </c>
      <c r="L1273">
        <v>1</v>
      </c>
      <c r="M1273">
        <v>0</v>
      </c>
      <c r="N1273">
        <v>0</v>
      </c>
      <c r="O1273">
        <v>0</v>
      </c>
      <c r="P1273" t="s">
        <v>792</v>
      </c>
      <c r="Q1273" t="s">
        <v>793</v>
      </c>
      <c r="R1273" t="s">
        <v>73</v>
      </c>
      <c r="S1273" t="s">
        <v>74</v>
      </c>
      <c r="T1273" t="s">
        <v>36</v>
      </c>
      <c r="U1273" t="s">
        <v>37</v>
      </c>
      <c r="V1273">
        <v>27</v>
      </c>
      <c r="W1273" t="s">
        <v>38</v>
      </c>
    </row>
    <row r="1274" spans="1:23">
      <c r="A1274" t="s">
        <v>1030</v>
      </c>
      <c r="B1274" t="s">
        <v>24</v>
      </c>
      <c r="C1274" t="s">
        <v>1031</v>
      </c>
      <c r="D1274" t="s">
        <v>39</v>
      </c>
      <c r="E1274" t="s">
        <v>40</v>
      </c>
      <c r="F1274" t="s">
        <v>41</v>
      </c>
      <c r="G1274" t="s">
        <v>42</v>
      </c>
      <c r="I1274" t="s">
        <v>43</v>
      </c>
      <c r="J1274">
        <v>0</v>
      </c>
      <c r="K1274">
        <v>0</v>
      </c>
      <c r="L1274">
        <v>0</v>
      </c>
      <c r="M1274">
        <v>0</v>
      </c>
      <c r="N1274">
        <v>0</v>
      </c>
      <c r="O1274">
        <v>1</v>
      </c>
      <c r="P1274" t="s">
        <v>792</v>
      </c>
      <c r="Q1274" t="s">
        <v>793</v>
      </c>
      <c r="R1274" t="s">
        <v>73</v>
      </c>
      <c r="S1274" t="s">
        <v>74</v>
      </c>
      <c r="T1274" t="s">
        <v>36</v>
      </c>
      <c r="U1274" t="s">
        <v>37</v>
      </c>
      <c r="V1274">
        <v>27</v>
      </c>
      <c r="W1274" t="s">
        <v>38</v>
      </c>
    </row>
    <row r="1275" spans="1:23">
      <c r="A1275" t="s">
        <v>1030</v>
      </c>
      <c r="B1275" t="s">
        <v>24</v>
      </c>
      <c r="C1275" t="s">
        <v>1031</v>
      </c>
      <c r="D1275" t="s">
        <v>39</v>
      </c>
      <c r="E1275" t="s">
        <v>40</v>
      </c>
      <c r="F1275" t="s">
        <v>28</v>
      </c>
      <c r="G1275" t="s">
        <v>29</v>
      </c>
      <c r="I1275" t="s">
        <v>43</v>
      </c>
      <c r="J1275">
        <v>4718.4595099999997</v>
      </c>
      <c r="K1275">
        <v>79</v>
      </c>
      <c r="L1275">
        <v>0.59599999999999997</v>
      </c>
      <c r="M1275">
        <v>0</v>
      </c>
      <c r="N1275">
        <v>0</v>
      </c>
      <c r="O1275">
        <v>0</v>
      </c>
      <c r="P1275" t="s">
        <v>792</v>
      </c>
      <c r="Q1275" t="s">
        <v>793</v>
      </c>
      <c r="R1275" t="s">
        <v>73</v>
      </c>
      <c r="S1275" t="s">
        <v>74</v>
      </c>
      <c r="T1275" t="s">
        <v>36</v>
      </c>
      <c r="U1275" t="s">
        <v>37</v>
      </c>
      <c r="V1275">
        <v>27</v>
      </c>
      <c r="W1275" t="s">
        <v>38</v>
      </c>
    </row>
    <row r="1276" spans="1:23">
      <c r="A1276" t="s">
        <v>1030</v>
      </c>
      <c r="B1276" t="s">
        <v>24</v>
      </c>
      <c r="C1276" t="s">
        <v>1031</v>
      </c>
      <c r="D1276" t="s">
        <v>46</v>
      </c>
      <c r="E1276" t="s">
        <v>47</v>
      </c>
      <c r="F1276" t="s">
        <v>48</v>
      </c>
      <c r="G1276" t="s">
        <v>47</v>
      </c>
      <c r="I1276" t="s">
        <v>43</v>
      </c>
      <c r="J1276">
        <v>15686.34354</v>
      </c>
      <c r="K1276">
        <v>1078</v>
      </c>
      <c r="L1276">
        <v>0.93700000000000006</v>
      </c>
      <c r="M1276">
        <v>0</v>
      </c>
      <c r="N1276">
        <v>0</v>
      </c>
      <c r="O1276">
        <v>1</v>
      </c>
      <c r="P1276" t="s">
        <v>792</v>
      </c>
      <c r="Q1276" t="s">
        <v>793</v>
      </c>
      <c r="R1276" t="s">
        <v>73</v>
      </c>
      <c r="S1276" t="s">
        <v>74</v>
      </c>
      <c r="T1276" t="s">
        <v>36</v>
      </c>
      <c r="U1276" t="s">
        <v>37</v>
      </c>
      <c r="V1276">
        <v>27</v>
      </c>
      <c r="W1276" t="s">
        <v>38</v>
      </c>
    </row>
    <row r="1277" spans="1:23">
      <c r="A1277" t="s">
        <v>1030</v>
      </c>
      <c r="B1277" t="s">
        <v>24</v>
      </c>
      <c r="C1277" t="s">
        <v>1031</v>
      </c>
      <c r="D1277" t="s">
        <v>26</v>
      </c>
      <c r="E1277" t="s">
        <v>27</v>
      </c>
      <c r="F1277" t="s">
        <v>53</v>
      </c>
      <c r="G1277" t="s">
        <v>54</v>
      </c>
      <c r="H1277" t="s">
        <v>417</v>
      </c>
      <c r="I1277" t="s">
        <v>418</v>
      </c>
      <c r="J1277">
        <v>257.11288000000002</v>
      </c>
      <c r="K1277">
        <v>1</v>
      </c>
      <c r="L1277">
        <v>1</v>
      </c>
      <c r="M1277">
        <v>0</v>
      </c>
      <c r="N1277">
        <v>0</v>
      </c>
      <c r="O1277">
        <v>0</v>
      </c>
      <c r="P1277" t="s">
        <v>798</v>
      </c>
      <c r="Q1277" t="s">
        <v>799</v>
      </c>
      <c r="R1277" t="s">
        <v>34</v>
      </c>
      <c r="S1277" t="s">
        <v>35</v>
      </c>
      <c r="T1277" t="s">
        <v>36</v>
      </c>
      <c r="U1277" t="s">
        <v>37</v>
      </c>
      <c r="V1277">
        <v>27</v>
      </c>
      <c r="W1277" t="s">
        <v>38</v>
      </c>
    </row>
    <row r="1278" spans="1:23">
      <c r="A1278" t="s">
        <v>1030</v>
      </c>
      <c r="B1278" t="s">
        <v>24</v>
      </c>
      <c r="C1278" t="s">
        <v>1031</v>
      </c>
      <c r="D1278" t="s">
        <v>26</v>
      </c>
      <c r="E1278" t="s">
        <v>27</v>
      </c>
      <c r="F1278" t="s">
        <v>53</v>
      </c>
      <c r="G1278" t="s">
        <v>54</v>
      </c>
      <c r="H1278" t="s">
        <v>185</v>
      </c>
      <c r="I1278" t="s">
        <v>186</v>
      </c>
      <c r="J1278">
        <v>568.14633000000003</v>
      </c>
      <c r="K1278">
        <v>1</v>
      </c>
      <c r="L1278">
        <v>1</v>
      </c>
      <c r="M1278">
        <v>0</v>
      </c>
      <c r="N1278">
        <v>0</v>
      </c>
      <c r="O1278">
        <v>0</v>
      </c>
      <c r="P1278" t="s">
        <v>798</v>
      </c>
      <c r="Q1278" t="s">
        <v>799</v>
      </c>
      <c r="R1278" t="s">
        <v>34</v>
      </c>
      <c r="S1278" t="s">
        <v>35</v>
      </c>
      <c r="T1278" t="s">
        <v>36</v>
      </c>
      <c r="U1278" t="s">
        <v>37</v>
      </c>
      <c r="V1278">
        <v>27</v>
      </c>
      <c r="W1278" t="s">
        <v>38</v>
      </c>
    </row>
    <row r="1279" spans="1:23">
      <c r="A1279" t="s">
        <v>1030</v>
      </c>
      <c r="B1279" t="s">
        <v>24</v>
      </c>
      <c r="C1279" t="s">
        <v>1031</v>
      </c>
      <c r="D1279" t="s">
        <v>26</v>
      </c>
      <c r="E1279" t="s">
        <v>27</v>
      </c>
      <c r="F1279" t="s">
        <v>28</v>
      </c>
      <c r="G1279" t="s">
        <v>29</v>
      </c>
      <c r="H1279" t="s">
        <v>193</v>
      </c>
      <c r="I1279" t="s">
        <v>194</v>
      </c>
      <c r="J1279">
        <v>3982.7146899999998</v>
      </c>
      <c r="K1279">
        <v>4</v>
      </c>
      <c r="L1279">
        <v>1</v>
      </c>
      <c r="M1279">
        <v>0</v>
      </c>
      <c r="N1279">
        <v>0</v>
      </c>
      <c r="O1279">
        <v>0</v>
      </c>
      <c r="P1279" t="s">
        <v>798</v>
      </c>
      <c r="Q1279" t="s">
        <v>799</v>
      </c>
      <c r="R1279" t="s">
        <v>34</v>
      </c>
      <c r="S1279" t="s">
        <v>35</v>
      </c>
      <c r="T1279" t="s">
        <v>36</v>
      </c>
      <c r="U1279" t="s">
        <v>37</v>
      </c>
      <c r="V1279">
        <v>27</v>
      </c>
      <c r="W1279" t="s">
        <v>38</v>
      </c>
    </row>
    <row r="1280" spans="1:23">
      <c r="A1280" t="s">
        <v>1030</v>
      </c>
      <c r="B1280" t="s">
        <v>24</v>
      </c>
      <c r="C1280" t="s">
        <v>1031</v>
      </c>
      <c r="D1280" t="s">
        <v>46</v>
      </c>
      <c r="E1280" t="s">
        <v>47</v>
      </c>
      <c r="F1280" t="s">
        <v>48</v>
      </c>
      <c r="G1280" t="s">
        <v>47</v>
      </c>
      <c r="I1280" t="s">
        <v>43</v>
      </c>
      <c r="J1280">
        <v>11596.657730000001</v>
      </c>
      <c r="K1280">
        <v>915</v>
      </c>
      <c r="L1280">
        <v>0.86399999999999999</v>
      </c>
      <c r="M1280">
        <v>0</v>
      </c>
      <c r="N1280">
        <v>0</v>
      </c>
      <c r="O1280">
        <v>0</v>
      </c>
      <c r="P1280" t="s">
        <v>798</v>
      </c>
      <c r="Q1280" t="s">
        <v>799</v>
      </c>
      <c r="R1280" t="s">
        <v>34</v>
      </c>
      <c r="S1280" t="s">
        <v>35</v>
      </c>
      <c r="T1280" t="s">
        <v>36</v>
      </c>
      <c r="U1280" t="s">
        <v>37</v>
      </c>
      <c r="V1280">
        <v>27</v>
      </c>
      <c r="W1280" t="s">
        <v>38</v>
      </c>
    </row>
    <row r="1281" spans="1:23">
      <c r="A1281" t="s">
        <v>1030</v>
      </c>
      <c r="B1281" t="s">
        <v>24</v>
      </c>
      <c r="C1281" t="s">
        <v>1031</v>
      </c>
      <c r="D1281" t="s">
        <v>26</v>
      </c>
      <c r="E1281" t="s">
        <v>27</v>
      </c>
      <c r="F1281" t="s">
        <v>28</v>
      </c>
      <c r="G1281" t="s">
        <v>29</v>
      </c>
      <c r="H1281" t="s">
        <v>369</v>
      </c>
      <c r="I1281" t="s">
        <v>370</v>
      </c>
      <c r="J1281">
        <v>852.22748000000001</v>
      </c>
      <c r="K1281">
        <v>1</v>
      </c>
      <c r="L1281">
        <v>1</v>
      </c>
      <c r="M1281">
        <v>0</v>
      </c>
      <c r="N1281">
        <v>0</v>
      </c>
      <c r="O1281">
        <v>0</v>
      </c>
      <c r="P1281" t="s">
        <v>804</v>
      </c>
      <c r="Q1281" t="s">
        <v>805</v>
      </c>
      <c r="R1281" t="s">
        <v>34</v>
      </c>
      <c r="S1281" t="s">
        <v>35</v>
      </c>
      <c r="T1281" t="s">
        <v>36</v>
      </c>
      <c r="U1281" t="s">
        <v>37</v>
      </c>
      <c r="V1281">
        <v>27</v>
      </c>
      <c r="W1281" t="s">
        <v>38</v>
      </c>
    </row>
    <row r="1282" spans="1:23">
      <c r="A1282" t="s">
        <v>1030</v>
      </c>
      <c r="B1282" t="s">
        <v>24</v>
      </c>
      <c r="C1282" t="s">
        <v>1031</v>
      </c>
      <c r="D1282" t="s">
        <v>39</v>
      </c>
      <c r="E1282" t="s">
        <v>40</v>
      </c>
      <c r="F1282" t="s">
        <v>28</v>
      </c>
      <c r="G1282" t="s">
        <v>29</v>
      </c>
      <c r="I1282" t="s">
        <v>43</v>
      </c>
      <c r="J1282">
        <v>529.22900000000004</v>
      </c>
      <c r="K1282">
        <v>12</v>
      </c>
      <c r="L1282">
        <v>0.52800000000000002</v>
      </c>
      <c r="M1282">
        <v>0</v>
      </c>
      <c r="N1282">
        <v>0</v>
      </c>
      <c r="O1282">
        <v>0</v>
      </c>
      <c r="P1282" t="s">
        <v>804</v>
      </c>
      <c r="Q1282" t="s">
        <v>805</v>
      </c>
      <c r="R1282" t="s">
        <v>34</v>
      </c>
      <c r="S1282" t="s">
        <v>35</v>
      </c>
      <c r="T1282" t="s">
        <v>36</v>
      </c>
      <c r="U1282" t="s">
        <v>37</v>
      </c>
      <c r="V1282">
        <v>27</v>
      </c>
      <c r="W1282" t="s">
        <v>38</v>
      </c>
    </row>
    <row r="1283" spans="1:23">
      <c r="A1283" t="s">
        <v>1030</v>
      </c>
      <c r="B1283" t="s">
        <v>24</v>
      </c>
      <c r="C1283" t="s">
        <v>1031</v>
      </c>
      <c r="D1283" t="s">
        <v>26</v>
      </c>
      <c r="E1283" t="s">
        <v>27</v>
      </c>
      <c r="F1283" t="s">
        <v>44</v>
      </c>
      <c r="G1283" t="s">
        <v>45</v>
      </c>
      <c r="I1283" t="s">
        <v>43</v>
      </c>
      <c r="J1283">
        <v>0</v>
      </c>
      <c r="K1283">
        <v>0</v>
      </c>
      <c r="L1283">
        <v>0</v>
      </c>
      <c r="M1283">
        <v>0</v>
      </c>
      <c r="N1283">
        <v>0</v>
      </c>
      <c r="O1283">
        <v>1</v>
      </c>
      <c r="P1283" t="s">
        <v>832</v>
      </c>
      <c r="Q1283" t="s">
        <v>833</v>
      </c>
      <c r="R1283" t="s">
        <v>59</v>
      </c>
      <c r="S1283" t="s">
        <v>60</v>
      </c>
      <c r="T1283" t="s">
        <v>36</v>
      </c>
      <c r="U1283" t="s">
        <v>37</v>
      </c>
      <c r="V1283">
        <v>27</v>
      </c>
      <c r="W1283" t="s">
        <v>38</v>
      </c>
    </row>
    <row r="1284" spans="1:23">
      <c r="A1284" t="s">
        <v>1030</v>
      </c>
      <c r="B1284" t="s">
        <v>24</v>
      </c>
      <c r="C1284" t="s">
        <v>1031</v>
      </c>
      <c r="D1284" t="s">
        <v>39</v>
      </c>
      <c r="E1284" t="s">
        <v>40</v>
      </c>
      <c r="F1284" t="s">
        <v>53</v>
      </c>
      <c r="G1284" t="s">
        <v>54</v>
      </c>
      <c r="I1284" t="s">
        <v>43</v>
      </c>
      <c r="J1284">
        <v>360.95008000000001</v>
      </c>
      <c r="K1284">
        <v>3</v>
      </c>
      <c r="L1284">
        <v>0.26200000000000001</v>
      </c>
      <c r="M1284">
        <v>0</v>
      </c>
      <c r="N1284">
        <v>0</v>
      </c>
      <c r="O1284">
        <v>0</v>
      </c>
      <c r="P1284" t="s">
        <v>832</v>
      </c>
      <c r="Q1284" t="s">
        <v>833</v>
      </c>
      <c r="R1284" t="s">
        <v>59</v>
      </c>
      <c r="S1284" t="s">
        <v>60</v>
      </c>
      <c r="T1284" t="s">
        <v>36</v>
      </c>
      <c r="U1284" t="s">
        <v>37</v>
      </c>
      <c r="V1284">
        <v>27</v>
      </c>
      <c r="W1284" t="s">
        <v>38</v>
      </c>
    </row>
    <row r="1285" spans="1:23">
      <c r="A1285" t="s">
        <v>1030</v>
      </c>
      <c r="B1285" t="s">
        <v>24</v>
      </c>
      <c r="C1285" t="s">
        <v>1031</v>
      </c>
      <c r="D1285" t="s">
        <v>46</v>
      </c>
      <c r="E1285" t="s">
        <v>47</v>
      </c>
      <c r="F1285" t="s">
        <v>48</v>
      </c>
      <c r="G1285" t="s">
        <v>47</v>
      </c>
      <c r="I1285" t="s">
        <v>43</v>
      </c>
      <c r="J1285">
        <v>5799.02171</v>
      </c>
      <c r="K1285">
        <v>303</v>
      </c>
      <c r="L1285">
        <v>0.90600000000000003</v>
      </c>
      <c r="M1285">
        <v>0</v>
      </c>
      <c r="N1285">
        <v>0</v>
      </c>
      <c r="O1285">
        <v>0</v>
      </c>
      <c r="P1285" t="s">
        <v>832</v>
      </c>
      <c r="Q1285" t="s">
        <v>833</v>
      </c>
      <c r="R1285" t="s">
        <v>59</v>
      </c>
      <c r="S1285" t="s">
        <v>60</v>
      </c>
      <c r="T1285" t="s">
        <v>36</v>
      </c>
      <c r="U1285" t="s">
        <v>37</v>
      </c>
      <c r="V1285">
        <v>27</v>
      </c>
      <c r="W1285" t="s">
        <v>38</v>
      </c>
    </row>
    <row r="1286" spans="1:23">
      <c r="A1286" t="s">
        <v>1030</v>
      </c>
      <c r="B1286" t="s">
        <v>24</v>
      </c>
      <c r="C1286" t="s">
        <v>1031</v>
      </c>
      <c r="D1286" t="s">
        <v>26</v>
      </c>
      <c r="E1286" t="s">
        <v>27</v>
      </c>
      <c r="F1286" t="s">
        <v>28</v>
      </c>
      <c r="G1286" t="s">
        <v>29</v>
      </c>
      <c r="H1286" t="s">
        <v>281</v>
      </c>
      <c r="I1286" t="s">
        <v>282</v>
      </c>
      <c r="J1286">
        <v>246.83778000000001</v>
      </c>
      <c r="K1286">
        <v>1</v>
      </c>
      <c r="L1286">
        <v>1</v>
      </c>
      <c r="M1286">
        <v>0</v>
      </c>
      <c r="N1286">
        <v>0</v>
      </c>
      <c r="O1286">
        <v>0</v>
      </c>
      <c r="P1286" t="s">
        <v>836</v>
      </c>
      <c r="Q1286" t="s">
        <v>837</v>
      </c>
      <c r="R1286" t="s">
        <v>365</v>
      </c>
      <c r="S1286" t="s">
        <v>366</v>
      </c>
      <c r="T1286" t="s">
        <v>36</v>
      </c>
      <c r="U1286" t="s">
        <v>37</v>
      </c>
      <c r="V1286">
        <v>27</v>
      </c>
      <c r="W1286" t="s">
        <v>38</v>
      </c>
    </row>
    <row r="1287" spans="1:23">
      <c r="A1287" t="s">
        <v>1030</v>
      </c>
      <c r="B1287" t="s">
        <v>24</v>
      </c>
      <c r="C1287" t="s">
        <v>1031</v>
      </c>
      <c r="D1287" t="s">
        <v>39</v>
      </c>
      <c r="E1287" t="s">
        <v>40</v>
      </c>
      <c r="F1287" t="s">
        <v>53</v>
      </c>
      <c r="G1287" t="s">
        <v>54</v>
      </c>
      <c r="I1287" t="s">
        <v>43</v>
      </c>
      <c r="J1287">
        <v>633.02688999999998</v>
      </c>
      <c r="K1287">
        <v>9</v>
      </c>
      <c r="L1287">
        <v>0.224</v>
      </c>
      <c r="M1287">
        <v>0</v>
      </c>
      <c r="N1287">
        <v>0</v>
      </c>
      <c r="O1287">
        <v>0</v>
      </c>
      <c r="P1287" t="s">
        <v>836</v>
      </c>
      <c r="Q1287" t="s">
        <v>837</v>
      </c>
      <c r="R1287" t="s">
        <v>365</v>
      </c>
      <c r="S1287" t="s">
        <v>366</v>
      </c>
      <c r="T1287" t="s">
        <v>36</v>
      </c>
      <c r="U1287" t="s">
        <v>37</v>
      </c>
      <c r="V1287">
        <v>27</v>
      </c>
      <c r="W1287" t="s">
        <v>38</v>
      </c>
    </row>
    <row r="1288" spans="1:23">
      <c r="A1288" t="s">
        <v>1030</v>
      </c>
      <c r="B1288" t="s">
        <v>24</v>
      </c>
      <c r="C1288" t="s">
        <v>1031</v>
      </c>
      <c r="D1288" t="s">
        <v>39</v>
      </c>
      <c r="E1288" t="s">
        <v>40</v>
      </c>
      <c r="F1288" t="s">
        <v>28</v>
      </c>
      <c r="G1288" t="s">
        <v>29</v>
      </c>
      <c r="I1288" t="s">
        <v>43</v>
      </c>
      <c r="J1288">
        <v>218.29661999999999</v>
      </c>
      <c r="K1288">
        <v>5</v>
      </c>
      <c r="L1288">
        <v>0.80300000000000005</v>
      </c>
      <c r="M1288">
        <v>0</v>
      </c>
      <c r="N1288">
        <v>0</v>
      </c>
      <c r="O1288">
        <v>0</v>
      </c>
      <c r="P1288" t="s">
        <v>840</v>
      </c>
      <c r="Q1288" t="s">
        <v>841</v>
      </c>
      <c r="R1288" t="s">
        <v>73</v>
      </c>
      <c r="S1288" t="s">
        <v>74</v>
      </c>
      <c r="T1288" t="s">
        <v>36</v>
      </c>
      <c r="U1288" t="s">
        <v>37</v>
      </c>
      <c r="V1288">
        <v>27</v>
      </c>
      <c r="W1288" t="s">
        <v>38</v>
      </c>
    </row>
    <row r="1289" spans="1:23">
      <c r="A1289" t="s">
        <v>1030</v>
      </c>
      <c r="B1289" t="s">
        <v>24</v>
      </c>
      <c r="C1289" t="s">
        <v>1031</v>
      </c>
      <c r="D1289" t="s">
        <v>39</v>
      </c>
      <c r="E1289" t="s">
        <v>40</v>
      </c>
      <c r="F1289" t="s">
        <v>28</v>
      </c>
      <c r="G1289" t="s">
        <v>29</v>
      </c>
      <c r="I1289" t="s">
        <v>43</v>
      </c>
      <c r="J1289">
        <v>0</v>
      </c>
      <c r="K1289">
        <v>0</v>
      </c>
      <c r="L1289">
        <v>0</v>
      </c>
      <c r="M1289">
        <v>0</v>
      </c>
      <c r="N1289">
        <v>0</v>
      </c>
      <c r="O1289">
        <v>1</v>
      </c>
      <c r="P1289" t="s">
        <v>842</v>
      </c>
      <c r="Q1289" t="s">
        <v>843</v>
      </c>
      <c r="R1289" t="s">
        <v>168</v>
      </c>
      <c r="S1289" t="s">
        <v>169</v>
      </c>
      <c r="T1289" t="s">
        <v>36</v>
      </c>
      <c r="U1289" t="s">
        <v>37</v>
      </c>
      <c r="V1289">
        <v>27</v>
      </c>
      <c r="W1289" t="s">
        <v>38</v>
      </c>
    </row>
    <row r="1290" spans="1:23">
      <c r="A1290" t="s">
        <v>1030</v>
      </c>
      <c r="B1290" t="s">
        <v>24</v>
      </c>
      <c r="C1290" t="s">
        <v>1031</v>
      </c>
      <c r="D1290" t="s">
        <v>46</v>
      </c>
      <c r="E1290" t="s">
        <v>47</v>
      </c>
      <c r="F1290" t="s">
        <v>48</v>
      </c>
      <c r="G1290" t="s">
        <v>47</v>
      </c>
      <c r="I1290" t="s">
        <v>43</v>
      </c>
      <c r="J1290">
        <v>1205.7399499999999</v>
      </c>
      <c r="K1290">
        <v>63</v>
      </c>
      <c r="L1290">
        <v>0.75600000000000001</v>
      </c>
      <c r="M1290">
        <v>0</v>
      </c>
      <c r="N1290">
        <v>0</v>
      </c>
      <c r="O1290">
        <v>0</v>
      </c>
      <c r="P1290" t="s">
        <v>1098</v>
      </c>
      <c r="Q1290" t="s">
        <v>1099</v>
      </c>
      <c r="R1290" t="s">
        <v>73</v>
      </c>
      <c r="S1290" t="s">
        <v>74</v>
      </c>
      <c r="T1290" t="s">
        <v>36</v>
      </c>
      <c r="U1290" t="s">
        <v>37</v>
      </c>
      <c r="V1290">
        <v>27</v>
      </c>
      <c r="W1290" t="s">
        <v>38</v>
      </c>
    </row>
    <row r="1291" spans="1:23">
      <c r="A1291" t="s">
        <v>1030</v>
      </c>
      <c r="B1291" t="s">
        <v>24</v>
      </c>
      <c r="C1291" t="s">
        <v>1031</v>
      </c>
      <c r="D1291" t="s">
        <v>26</v>
      </c>
      <c r="E1291" t="s">
        <v>27</v>
      </c>
      <c r="F1291" t="s">
        <v>28</v>
      </c>
      <c r="G1291" t="s">
        <v>29</v>
      </c>
      <c r="H1291" t="s">
        <v>75</v>
      </c>
      <c r="I1291" t="s">
        <v>76</v>
      </c>
      <c r="J1291">
        <v>426.90183000000002</v>
      </c>
      <c r="K1291">
        <v>1</v>
      </c>
      <c r="L1291">
        <v>1</v>
      </c>
      <c r="M1291">
        <v>0</v>
      </c>
      <c r="N1291">
        <v>0</v>
      </c>
      <c r="O1291">
        <v>0</v>
      </c>
      <c r="P1291" t="s">
        <v>886</v>
      </c>
      <c r="Q1291" t="s">
        <v>887</v>
      </c>
      <c r="R1291" t="s">
        <v>100</v>
      </c>
      <c r="S1291" t="s">
        <v>101</v>
      </c>
      <c r="T1291" t="s">
        <v>36</v>
      </c>
      <c r="U1291" t="s">
        <v>37</v>
      </c>
      <c r="V1291">
        <v>27</v>
      </c>
      <c r="W1291" t="s">
        <v>38</v>
      </c>
    </row>
    <row r="1292" spans="1:23">
      <c r="A1292" t="s">
        <v>1030</v>
      </c>
      <c r="B1292" t="s">
        <v>24</v>
      </c>
      <c r="C1292" t="s">
        <v>1031</v>
      </c>
      <c r="D1292" t="s">
        <v>39</v>
      </c>
      <c r="E1292" t="s">
        <v>40</v>
      </c>
      <c r="F1292" t="s">
        <v>53</v>
      </c>
      <c r="G1292" t="s">
        <v>54</v>
      </c>
      <c r="I1292" t="s">
        <v>43</v>
      </c>
      <c r="J1292">
        <v>0</v>
      </c>
      <c r="K1292">
        <v>0</v>
      </c>
      <c r="L1292">
        <v>0</v>
      </c>
      <c r="M1292">
        <v>0</v>
      </c>
      <c r="N1292">
        <v>0</v>
      </c>
      <c r="O1292">
        <v>1</v>
      </c>
      <c r="P1292" t="s">
        <v>886</v>
      </c>
      <c r="Q1292" t="s">
        <v>887</v>
      </c>
      <c r="R1292" t="s">
        <v>100</v>
      </c>
      <c r="S1292" t="s">
        <v>101</v>
      </c>
      <c r="T1292" t="s">
        <v>36</v>
      </c>
      <c r="U1292" t="s">
        <v>37</v>
      </c>
      <c r="V1292">
        <v>27</v>
      </c>
      <c r="W1292" t="s">
        <v>38</v>
      </c>
    </row>
    <row r="1293" spans="1:23">
      <c r="A1293" t="s">
        <v>1030</v>
      </c>
      <c r="B1293" t="s">
        <v>24</v>
      </c>
      <c r="C1293" t="s">
        <v>1031</v>
      </c>
      <c r="D1293" t="s">
        <v>39</v>
      </c>
      <c r="E1293" t="s">
        <v>40</v>
      </c>
      <c r="F1293" t="s">
        <v>28</v>
      </c>
      <c r="G1293" t="s">
        <v>29</v>
      </c>
      <c r="I1293" t="s">
        <v>43</v>
      </c>
      <c r="J1293">
        <v>1128.2952700000001</v>
      </c>
      <c r="K1293">
        <v>17</v>
      </c>
      <c r="L1293">
        <v>0.216</v>
      </c>
      <c r="M1293">
        <v>0</v>
      </c>
      <c r="N1293">
        <v>0</v>
      </c>
      <c r="O1293">
        <v>0</v>
      </c>
      <c r="P1293" t="s">
        <v>886</v>
      </c>
      <c r="Q1293" t="s">
        <v>887</v>
      </c>
      <c r="R1293" t="s">
        <v>100</v>
      </c>
      <c r="S1293" t="s">
        <v>101</v>
      </c>
      <c r="T1293" t="s">
        <v>36</v>
      </c>
      <c r="U1293" t="s">
        <v>37</v>
      </c>
      <c r="V1293">
        <v>27</v>
      </c>
      <c r="W1293" t="s">
        <v>38</v>
      </c>
    </row>
    <row r="1294" spans="1:23">
      <c r="A1294" t="s">
        <v>1030</v>
      </c>
      <c r="B1294" t="s">
        <v>24</v>
      </c>
      <c r="C1294" t="s">
        <v>1031</v>
      </c>
      <c r="D1294" t="s">
        <v>46</v>
      </c>
      <c r="E1294" t="s">
        <v>47</v>
      </c>
      <c r="F1294" t="s">
        <v>48</v>
      </c>
      <c r="G1294" t="s">
        <v>47</v>
      </c>
      <c r="I1294" t="s">
        <v>43</v>
      </c>
      <c r="J1294">
        <v>1637.8233299999999</v>
      </c>
      <c r="K1294">
        <v>76</v>
      </c>
      <c r="L1294">
        <v>0.53600000000000003</v>
      </c>
      <c r="M1294">
        <v>0</v>
      </c>
      <c r="N1294">
        <v>0</v>
      </c>
      <c r="O1294">
        <v>0</v>
      </c>
      <c r="P1294" t="s">
        <v>886</v>
      </c>
      <c r="Q1294" t="s">
        <v>887</v>
      </c>
      <c r="R1294" t="s">
        <v>100</v>
      </c>
      <c r="S1294" t="s">
        <v>101</v>
      </c>
      <c r="T1294" t="s">
        <v>36</v>
      </c>
      <c r="U1294" t="s">
        <v>37</v>
      </c>
      <c r="V1294">
        <v>27</v>
      </c>
      <c r="W1294" t="s">
        <v>38</v>
      </c>
    </row>
    <row r="1295" spans="1:23">
      <c r="A1295" t="s">
        <v>1030</v>
      </c>
      <c r="B1295" t="s">
        <v>24</v>
      </c>
      <c r="C1295" t="s">
        <v>1031</v>
      </c>
      <c r="D1295" t="s">
        <v>39</v>
      </c>
      <c r="E1295" t="s">
        <v>40</v>
      </c>
      <c r="F1295" t="s">
        <v>28</v>
      </c>
      <c r="G1295" t="s">
        <v>29</v>
      </c>
      <c r="I1295" t="s">
        <v>43</v>
      </c>
      <c r="J1295">
        <v>458.82677000000001</v>
      </c>
      <c r="K1295">
        <v>10</v>
      </c>
      <c r="L1295">
        <v>0.96599999999999997</v>
      </c>
      <c r="M1295">
        <v>0</v>
      </c>
      <c r="N1295">
        <v>0</v>
      </c>
      <c r="O1295">
        <v>0</v>
      </c>
      <c r="P1295" t="s">
        <v>894</v>
      </c>
      <c r="Q1295" t="s">
        <v>895</v>
      </c>
      <c r="R1295" t="s">
        <v>73</v>
      </c>
      <c r="S1295" t="s">
        <v>74</v>
      </c>
      <c r="T1295" t="s">
        <v>36</v>
      </c>
      <c r="U1295" t="s">
        <v>37</v>
      </c>
      <c r="V1295">
        <v>27</v>
      </c>
      <c r="W1295" t="s">
        <v>38</v>
      </c>
    </row>
    <row r="1296" spans="1:23">
      <c r="A1296" t="s">
        <v>1030</v>
      </c>
      <c r="B1296" t="s">
        <v>24</v>
      </c>
      <c r="C1296" t="s">
        <v>1031</v>
      </c>
      <c r="D1296" t="s">
        <v>39</v>
      </c>
      <c r="E1296" t="s">
        <v>40</v>
      </c>
      <c r="F1296" t="s">
        <v>28</v>
      </c>
      <c r="G1296" t="s">
        <v>29</v>
      </c>
      <c r="I1296" t="s">
        <v>43</v>
      </c>
      <c r="J1296">
        <v>511.55081000000001</v>
      </c>
      <c r="K1296">
        <v>15</v>
      </c>
      <c r="L1296">
        <v>0.60899999999999999</v>
      </c>
      <c r="M1296">
        <v>0</v>
      </c>
      <c r="N1296">
        <v>0</v>
      </c>
      <c r="O1296">
        <v>0</v>
      </c>
      <c r="P1296" t="s">
        <v>898</v>
      </c>
      <c r="Q1296" t="s">
        <v>899</v>
      </c>
      <c r="R1296" t="s">
        <v>73</v>
      </c>
      <c r="S1296" t="s">
        <v>74</v>
      </c>
      <c r="T1296" t="s">
        <v>36</v>
      </c>
      <c r="U1296" t="s">
        <v>37</v>
      </c>
      <c r="V1296">
        <v>27</v>
      </c>
      <c r="W1296" t="s">
        <v>38</v>
      </c>
    </row>
    <row r="1297" spans="1:23">
      <c r="A1297" t="s">
        <v>1030</v>
      </c>
      <c r="B1297" t="s">
        <v>24</v>
      </c>
      <c r="C1297" t="s">
        <v>1031</v>
      </c>
      <c r="D1297" t="s">
        <v>26</v>
      </c>
      <c r="E1297" t="s">
        <v>27</v>
      </c>
      <c r="F1297" t="s">
        <v>53</v>
      </c>
      <c r="G1297" t="s">
        <v>54</v>
      </c>
      <c r="H1297" t="s">
        <v>227</v>
      </c>
      <c r="I1297" t="s">
        <v>228</v>
      </c>
      <c r="J1297">
        <v>1061.08716</v>
      </c>
      <c r="K1297">
        <v>1</v>
      </c>
      <c r="L1297">
        <v>1</v>
      </c>
      <c r="M1297">
        <v>0</v>
      </c>
      <c r="N1297">
        <v>0</v>
      </c>
      <c r="O1297">
        <v>0</v>
      </c>
      <c r="P1297" t="s">
        <v>902</v>
      </c>
      <c r="Q1297" t="s">
        <v>903</v>
      </c>
      <c r="R1297" t="s">
        <v>59</v>
      </c>
      <c r="S1297" t="s">
        <v>60</v>
      </c>
      <c r="T1297" t="s">
        <v>36</v>
      </c>
      <c r="U1297" t="s">
        <v>37</v>
      </c>
      <c r="V1297">
        <v>27</v>
      </c>
      <c r="W1297" t="s">
        <v>38</v>
      </c>
    </row>
    <row r="1298" spans="1:23">
      <c r="A1298" t="s">
        <v>1030</v>
      </c>
      <c r="B1298" t="s">
        <v>24</v>
      </c>
      <c r="C1298" t="s">
        <v>1031</v>
      </c>
      <c r="D1298" t="s">
        <v>26</v>
      </c>
      <c r="E1298" t="s">
        <v>27</v>
      </c>
      <c r="F1298" t="s">
        <v>28</v>
      </c>
      <c r="G1298" t="s">
        <v>29</v>
      </c>
      <c r="H1298" t="s">
        <v>189</v>
      </c>
      <c r="I1298" t="s">
        <v>190</v>
      </c>
      <c r="J1298">
        <v>510.18043</v>
      </c>
      <c r="K1298">
        <v>2</v>
      </c>
      <c r="L1298">
        <v>1</v>
      </c>
      <c r="M1298">
        <v>0</v>
      </c>
      <c r="N1298">
        <v>0</v>
      </c>
      <c r="O1298">
        <v>0</v>
      </c>
      <c r="P1298" t="s">
        <v>902</v>
      </c>
      <c r="Q1298" t="s">
        <v>903</v>
      </c>
      <c r="R1298" t="s">
        <v>59</v>
      </c>
      <c r="S1298" t="s">
        <v>60</v>
      </c>
      <c r="T1298" t="s">
        <v>36</v>
      </c>
      <c r="U1298" t="s">
        <v>37</v>
      </c>
      <c r="V1298">
        <v>27</v>
      </c>
      <c r="W1298" t="s">
        <v>38</v>
      </c>
    </row>
    <row r="1299" spans="1:23">
      <c r="A1299" t="s">
        <v>1030</v>
      </c>
      <c r="B1299" t="s">
        <v>24</v>
      </c>
      <c r="C1299" t="s">
        <v>1031</v>
      </c>
      <c r="D1299" t="s">
        <v>26</v>
      </c>
      <c r="E1299" t="s">
        <v>27</v>
      </c>
      <c r="F1299" t="s">
        <v>28</v>
      </c>
      <c r="G1299" t="s">
        <v>29</v>
      </c>
      <c r="H1299" t="s">
        <v>63</v>
      </c>
      <c r="I1299" t="s">
        <v>64</v>
      </c>
      <c r="J1299">
        <v>477.58154000000002</v>
      </c>
      <c r="K1299">
        <v>1</v>
      </c>
      <c r="L1299">
        <v>1</v>
      </c>
      <c r="M1299">
        <v>0</v>
      </c>
      <c r="N1299">
        <v>0</v>
      </c>
      <c r="O1299">
        <v>0</v>
      </c>
      <c r="P1299" t="s">
        <v>902</v>
      </c>
      <c r="Q1299" t="s">
        <v>903</v>
      </c>
      <c r="R1299" t="s">
        <v>59</v>
      </c>
      <c r="S1299" t="s">
        <v>60</v>
      </c>
      <c r="T1299" t="s">
        <v>36</v>
      </c>
      <c r="U1299" t="s">
        <v>37</v>
      </c>
      <c r="V1299">
        <v>27</v>
      </c>
      <c r="W1299" t="s">
        <v>38</v>
      </c>
    </row>
    <row r="1300" spans="1:23">
      <c r="A1300" t="s">
        <v>1030</v>
      </c>
      <c r="B1300" t="s">
        <v>24</v>
      </c>
      <c r="C1300" t="s">
        <v>1031</v>
      </c>
      <c r="D1300" t="s">
        <v>26</v>
      </c>
      <c r="E1300" t="s">
        <v>27</v>
      </c>
      <c r="F1300" t="s">
        <v>28</v>
      </c>
      <c r="G1300" t="s">
        <v>29</v>
      </c>
      <c r="H1300" t="s">
        <v>138</v>
      </c>
      <c r="I1300" t="s">
        <v>139</v>
      </c>
      <c r="J1300">
        <v>2421.8983600000001</v>
      </c>
      <c r="K1300">
        <v>3</v>
      </c>
      <c r="L1300">
        <v>1</v>
      </c>
      <c r="M1300">
        <v>0</v>
      </c>
      <c r="N1300">
        <v>0</v>
      </c>
      <c r="O1300">
        <v>0</v>
      </c>
      <c r="P1300" t="s">
        <v>902</v>
      </c>
      <c r="Q1300" t="s">
        <v>903</v>
      </c>
      <c r="R1300" t="s">
        <v>59</v>
      </c>
      <c r="S1300" t="s">
        <v>60</v>
      </c>
      <c r="T1300" t="s">
        <v>36</v>
      </c>
      <c r="U1300" t="s">
        <v>37</v>
      </c>
      <c r="V1300">
        <v>27</v>
      </c>
      <c r="W1300" t="s">
        <v>38</v>
      </c>
    </row>
    <row r="1301" spans="1:23">
      <c r="A1301" t="s">
        <v>1030</v>
      </c>
      <c r="B1301" t="s">
        <v>24</v>
      </c>
      <c r="C1301" t="s">
        <v>1031</v>
      </c>
      <c r="D1301" t="s">
        <v>39</v>
      </c>
      <c r="E1301" t="s">
        <v>40</v>
      </c>
      <c r="F1301" t="s">
        <v>53</v>
      </c>
      <c r="G1301" t="s">
        <v>54</v>
      </c>
      <c r="I1301" t="s">
        <v>43</v>
      </c>
      <c r="J1301">
        <v>0</v>
      </c>
      <c r="K1301">
        <v>0</v>
      </c>
      <c r="L1301">
        <v>0</v>
      </c>
      <c r="M1301">
        <v>0</v>
      </c>
      <c r="N1301">
        <v>0</v>
      </c>
      <c r="O1301">
        <v>1</v>
      </c>
      <c r="P1301" t="s">
        <v>908</v>
      </c>
      <c r="Q1301" t="s">
        <v>909</v>
      </c>
      <c r="R1301" t="s">
        <v>168</v>
      </c>
      <c r="S1301" t="s">
        <v>169</v>
      </c>
      <c r="T1301" t="s">
        <v>36</v>
      </c>
      <c r="U1301" t="s">
        <v>37</v>
      </c>
      <c r="V1301">
        <v>27</v>
      </c>
      <c r="W1301" t="s">
        <v>38</v>
      </c>
    </row>
    <row r="1302" spans="1:23">
      <c r="A1302" t="s">
        <v>1030</v>
      </c>
      <c r="B1302" t="s">
        <v>24</v>
      </c>
      <c r="C1302" t="s">
        <v>1031</v>
      </c>
      <c r="D1302" t="s">
        <v>46</v>
      </c>
      <c r="E1302" t="s">
        <v>47</v>
      </c>
      <c r="F1302" t="s">
        <v>48</v>
      </c>
      <c r="G1302" t="s">
        <v>47</v>
      </c>
      <c r="I1302" t="s">
        <v>43</v>
      </c>
      <c r="J1302">
        <v>3216.8763800000002</v>
      </c>
      <c r="K1302">
        <v>189</v>
      </c>
      <c r="L1302">
        <v>0.85599999999999998</v>
      </c>
      <c r="M1302">
        <v>0</v>
      </c>
      <c r="N1302">
        <v>0</v>
      </c>
      <c r="O1302">
        <v>0</v>
      </c>
      <c r="P1302" t="s">
        <v>930</v>
      </c>
      <c r="Q1302" t="s">
        <v>931</v>
      </c>
      <c r="R1302" t="s">
        <v>59</v>
      </c>
      <c r="S1302" t="s">
        <v>60</v>
      </c>
      <c r="T1302" t="s">
        <v>36</v>
      </c>
      <c r="U1302" t="s">
        <v>37</v>
      </c>
      <c r="V1302">
        <v>27</v>
      </c>
      <c r="W1302" t="s">
        <v>38</v>
      </c>
    </row>
    <row r="1303" spans="1:23">
      <c r="A1303" t="s">
        <v>1030</v>
      </c>
      <c r="B1303" t="s">
        <v>24</v>
      </c>
      <c r="C1303" t="s">
        <v>1031</v>
      </c>
      <c r="D1303" t="s">
        <v>26</v>
      </c>
      <c r="E1303" t="s">
        <v>27</v>
      </c>
      <c r="F1303" t="s">
        <v>41</v>
      </c>
      <c r="G1303" t="s">
        <v>42</v>
      </c>
      <c r="H1303" t="s">
        <v>161</v>
      </c>
      <c r="I1303" t="s">
        <v>43</v>
      </c>
      <c r="J1303">
        <v>28.568449999999999</v>
      </c>
      <c r="K1303">
        <v>1</v>
      </c>
      <c r="L1303">
        <v>0.154</v>
      </c>
      <c r="M1303">
        <v>0</v>
      </c>
      <c r="N1303">
        <v>0</v>
      </c>
      <c r="O1303">
        <v>0</v>
      </c>
      <c r="P1303" t="s">
        <v>996</v>
      </c>
      <c r="Q1303" t="s">
        <v>997</v>
      </c>
      <c r="R1303" t="s">
        <v>100</v>
      </c>
      <c r="S1303" t="s">
        <v>101</v>
      </c>
      <c r="T1303" t="s">
        <v>36</v>
      </c>
      <c r="U1303" t="s">
        <v>37</v>
      </c>
      <c r="V1303">
        <v>27</v>
      </c>
      <c r="W1303" t="s">
        <v>38</v>
      </c>
    </row>
    <row r="1304" spans="1:23">
      <c r="A1304" t="s">
        <v>1030</v>
      </c>
      <c r="B1304" t="s">
        <v>24</v>
      </c>
      <c r="C1304" t="s">
        <v>1031</v>
      </c>
      <c r="D1304" t="s">
        <v>26</v>
      </c>
      <c r="E1304" t="s">
        <v>27</v>
      </c>
      <c r="F1304" t="s">
        <v>28</v>
      </c>
      <c r="G1304" t="s">
        <v>29</v>
      </c>
      <c r="H1304" t="s">
        <v>138</v>
      </c>
      <c r="I1304" t="s">
        <v>139</v>
      </c>
      <c r="J1304">
        <v>570.02470000000005</v>
      </c>
      <c r="K1304">
        <v>1</v>
      </c>
      <c r="L1304">
        <v>1</v>
      </c>
      <c r="M1304">
        <v>0</v>
      </c>
      <c r="N1304">
        <v>0</v>
      </c>
      <c r="O1304">
        <v>0</v>
      </c>
      <c r="P1304" t="s">
        <v>1004</v>
      </c>
      <c r="Q1304" t="s">
        <v>1005</v>
      </c>
      <c r="R1304" t="s">
        <v>120</v>
      </c>
      <c r="S1304" t="s">
        <v>121</v>
      </c>
      <c r="T1304" t="s">
        <v>36</v>
      </c>
      <c r="U1304" t="s">
        <v>37</v>
      </c>
      <c r="V1304">
        <v>27</v>
      </c>
      <c r="W1304" t="s">
        <v>38</v>
      </c>
    </row>
    <row r="1305" spans="1:23">
      <c r="A1305" t="s">
        <v>1030</v>
      </c>
      <c r="B1305" t="s">
        <v>24</v>
      </c>
      <c r="C1305" t="s">
        <v>1031</v>
      </c>
      <c r="D1305" t="s">
        <v>46</v>
      </c>
      <c r="E1305" t="s">
        <v>47</v>
      </c>
      <c r="F1305" t="s">
        <v>48</v>
      </c>
      <c r="G1305" t="s">
        <v>47</v>
      </c>
      <c r="I1305" t="s">
        <v>43</v>
      </c>
      <c r="J1305">
        <v>2574.2408300000002</v>
      </c>
      <c r="K1305">
        <v>158</v>
      </c>
      <c r="L1305">
        <v>0.61699999999999999</v>
      </c>
      <c r="M1305">
        <v>0</v>
      </c>
      <c r="N1305">
        <v>0</v>
      </c>
      <c r="O1305">
        <v>0</v>
      </c>
      <c r="P1305" t="s">
        <v>1016</v>
      </c>
      <c r="Q1305" t="s">
        <v>1017</v>
      </c>
      <c r="R1305" t="s">
        <v>100</v>
      </c>
      <c r="S1305" t="s">
        <v>101</v>
      </c>
      <c r="T1305" t="s">
        <v>36</v>
      </c>
      <c r="U1305" t="s">
        <v>37</v>
      </c>
      <c r="V1305">
        <v>27</v>
      </c>
      <c r="W1305" t="s">
        <v>38</v>
      </c>
    </row>
    <row r="1306" spans="1:23">
      <c r="A1306" t="s">
        <v>1030</v>
      </c>
      <c r="B1306" t="s">
        <v>24</v>
      </c>
      <c r="C1306" t="s">
        <v>1031</v>
      </c>
      <c r="D1306" t="s">
        <v>39</v>
      </c>
      <c r="E1306" t="s">
        <v>40</v>
      </c>
      <c r="F1306" t="s">
        <v>53</v>
      </c>
      <c r="G1306" t="s">
        <v>54</v>
      </c>
      <c r="I1306" t="s">
        <v>43</v>
      </c>
      <c r="J1306">
        <v>144.66606999999999</v>
      </c>
      <c r="K1306">
        <v>2</v>
      </c>
      <c r="L1306">
        <v>6.2300000000000001E-2</v>
      </c>
      <c r="M1306">
        <v>0</v>
      </c>
      <c r="N1306">
        <v>0</v>
      </c>
      <c r="O1306">
        <v>0</v>
      </c>
      <c r="P1306" t="s">
        <v>561</v>
      </c>
      <c r="Q1306" t="s">
        <v>562</v>
      </c>
      <c r="R1306" t="s">
        <v>34</v>
      </c>
      <c r="S1306" t="s">
        <v>35</v>
      </c>
      <c r="T1306" t="s">
        <v>36</v>
      </c>
      <c r="U1306" t="s">
        <v>37</v>
      </c>
      <c r="V1306">
        <v>27</v>
      </c>
      <c r="W1306" t="s">
        <v>38</v>
      </c>
    </row>
    <row r="1307" spans="1:23">
      <c r="A1307" t="s">
        <v>1030</v>
      </c>
      <c r="B1307" t="s">
        <v>24</v>
      </c>
      <c r="C1307" t="s">
        <v>1031</v>
      </c>
      <c r="D1307" t="s">
        <v>26</v>
      </c>
      <c r="E1307" t="s">
        <v>27</v>
      </c>
      <c r="F1307" t="s">
        <v>28</v>
      </c>
      <c r="G1307" t="s">
        <v>29</v>
      </c>
      <c r="H1307" t="s">
        <v>86</v>
      </c>
      <c r="I1307" t="s">
        <v>87</v>
      </c>
      <c r="J1307">
        <v>1774.80782</v>
      </c>
      <c r="K1307">
        <v>3</v>
      </c>
      <c r="L1307">
        <v>1</v>
      </c>
      <c r="M1307">
        <v>0</v>
      </c>
      <c r="N1307">
        <v>0</v>
      </c>
      <c r="O1307">
        <v>0</v>
      </c>
      <c r="P1307" t="s">
        <v>571</v>
      </c>
      <c r="Q1307" t="s">
        <v>572</v>
      </c>
      <c r="R1307" t="s">
        <v>34</v>
      </c>
      <c r="S1307" t="s">
        <v>35</v>
      </c>
      <c r="T1307" t="s">
        <v>36</v>
      </c>
      <c r="U1307" t="s">
        <v>37</v>
      </c>
      <c r="V1307">
        <v>27</v>
      </c>
      <c r="W1307" t="s">
        <v>38</v>
      </c>
    </row>
    <row r="1308" spans="1:23">
      <c r="A1308" t="s">
        <v>1030</v>
      </c>
      <c r="B1308" t="s">
        <v>24</v>
      </c>
      <c r="C1308" t="s">
        <v>1031</v>
      </c>
      <c r="D1308" t="s">
        <v>26</v>
      </c>
      <c r="E1308" t="s">
        <v>27</v>
      </c>
      <c r="F1308" t="s">
        <v>28</v>
      </c>
      <c r="G1308" t="s">
        <v>29</v>
      </c>
      <c r="H1308" t="s">
        <v>30</v>
      </c>
      <c r="I1308" t="s">
        <v>31</v>
      </c>
      <c r="J1308">
        <v>2270.4204199999999</v>
      </c>
      <c r="K1308">
        <v>3</v>
      </c>
      <c r="L1308">
        <v>1</v>
      </c>
      <c r="M1308">
        <v>0</v>
      </c>
      <c r="N1308">
        <v>0</v>
      </c>
      <c r="O1308">
        <v>0</v>
      </c>
      <c r="P1308" t="s">
        <v>571</v>
      </c>
      <c r="Q1308" t="s">
        <v>572</v>
      </c>
      <c r="R1308" t="s">
        <v>34</v>
      </c>
      <c r="S1308" t="s">
        <v>35</v>
      </c>
      <c r="T1308" t="s">
        <v>36</v>
      </c>
      <c r="U1308" t="s">
        <v>37</v>
      </c>
      <c r="V1308">
        <v>27</v>
      </c>
      <c r="W1308" t="s">
        <v>38</v>
      </c>
    </row>
    <row r="1309" spans="1:23">
      <c r="A1309" t="s">
        <v>1030</v>
      </c>
      <c r="B1309" t="s">
        <v>24</v>
      </c>
      <c r="C1309" t="s">
        <v>1031</v>
      </c>
      <c r="D1309" t="s">
        <v>26</v>
      </c>
      <c r="E1309" t="s">
        <v>27</v>
      </c>
      <c r="F1309" t="s">
        <v>28</v>
      </c>
      <c r="G1309" t="s">
        <v>29</v>
      </c>
      <c r="H1309" t="s">
        <v>80</v>
      </c>
      <c r="I1309" t="s">
        <v>81</v>
      </c>
      <c r="J1309">
        <v>292.13339999999999</v>
      </c>
      <c r="K1309">
        <v>1</v>
      </c>
      <c r="L1309">
        <v>1</v>
      </c>
      <c r="M1309">
        <v>0</v>
      </c>
      <c r="N1309">
        <v>0</v>
      </c>
      <c r="O1309">
        <v>0</v>
      </c>
      <c r="P1309" t="s">
        <v>571</v>
      </c>
      <c r="Q1309" t="s">
        <v>572</v>
      </c>
      <c r="R1309" t="s">
        <v>34</v>
      </c>
      <c r="S1309" t="s">
        <v>35</v>
      </c>
      <c r="T1309" t="s">
        <v>36</v>
      </c>
      <c r="U1309" t="s">
        <v>37</v>
      </c>
      <c r="V1309">
        <v>27</v>
      </c>
      <c r="W1309" t="s">
        <v>38</v>
      </c>
    </row>
    <row r="1310" spans="1:23">
      <c r="A1310" t="s">
        <v>1030</v>
      </c>
      <c r="B1310" t="s">
        <v>24</v>
      </c>
      <c r="C1310" t="s">
        <v>1031</v>
      </c>
      <c r="D1310" t="s">
        <v>46</v>
      </c>
      <c r="E1310" t="s">
        <v>47</v>
      </c>
      <c r="F1310" t="s">
        <v>48</v>
      </c>
      <c r="G1310" t="s">
        <v>47</v>
      </c>
      <c r="I1310" t="s">
        <v>43</v>
      </c>
      <c r="J1310">
        <v>3600.4656799999998</v>
      </c>
      <c r="K1310">
        <v>145</v>
      </c>
      <c r="L1310">
        <v>0.63700000000000001</v>
      </c>
      <c r="M1310">
        <v>0</v>
      </c>
      <c r="N1310">
        <v>0</v>
      </c>
      <c r="O1310">
        <v>0</v>
      </c>
      <c r="P1310" t="s">
        <v>619</v>
      </c>
      <c r="Q1310" t="s">
        <v>620</v>
      </c>
      <c r="R1310" t="s">
        <v>100</v>
      </c>
      <c r="S1310" t="s">
        <v>101</v>
      </c>
      <c r="T1310" t="s">
        <v>36</v>
      </c>
      <c r="U1310" t="s">
        <v>37</v>
      </c>
      <c r="V1310">
        <v>27</v>
      </c>
      <c r="W1310" t="s">
        <v>38</v>
      </c>
    </row>
    <row r="1311" spans="1:23">
      <c r="A1311" t="s">
        <v>1030</v>
      </c>
      <c r="B1311" t="s">
        <v>24</v>
      </c>
      <c r="C1311" t="s">
        <v>1031</v>
      </c>
      <c r="D1311" t="s">
        <v>39</v>
      </c>
      <c r="E1311" t="s">
        <v>40</v>
      </c>
      <c r="F1311" t="s">
        <v>28</v>
      </c>
      <c r="G1311" t="s">
        <v>29</v>
      </c>
      <c r="I1311" t="s">
        <v>43</v>
      </c>
      <c r="J1311">
        <v>2116.8586399999999</v>
      </c>
      <c r="K1311">
        <v>23</v>
      </c>
      <c r="L1311">
        <v>0.46600000000000003</v>
      </c>
      <c r="M1311">
        <v>0</v>
      </c>
      <c r="N1311">
        <v>0</v>
      </c>
      <c r="O1311">
        <v>0</v>
      </c>
      <c r="P1311" t="s">
        <v>623</v>
      </c>
      <c r="Q1311" t="s">
        <v>624</v>
      </c>
      <c r="R1311" t="s">
        <v>158</v>
      </c>
      <c r="S1311" t="s">
        <v>159</v>
      </c>
      <c r="T1311" t="s">
        <v>36</v>
      </c>
      <c r="U1311" t="s">
        <v>37</v>
      </c>
      <c r="V1311">
        <v>27</v>
      </c>
      <c r="W1311" t="s">
        <v>38</v>
      </c>
    </row>
    <row r="1312" spans="1:23">
      <c r="A1312" t="s">
        <v>1030</v>
      </c>
      <c r="B1312" t="s">
        <v>24</v>
      </c>
      <c r="C1312" t="s">
        <v>1031</v>
      </c>
      <c r="D1312" t="s">
        <v>39</v>
      </c>
      <c r="E1312" t="s">
        <v>40</v>
      </c>
      <c r="F1312" t="s">
        <v>41</v>
      </c>
      <c r="G1312" t="s">
        <v>42</v>
      </c>
      <c r="I1312" t="s">
        <v>43</v>
      </c>
      <c r="J1312">
        <v>603.04498999999998</v>
      </c>
      <c r="K1312">
        <v>10</v>
      </c>
      <c r="L1312">
        <v>0.51600000000000001</v>
      </c>
      <c r="M1312">
        <v>0</v>
      </c>
      <c r="N1312">
        <v>0</v>
      </c>
      <c r="O1312">
        <v>0</v>
      </c>
      <c r="P1312" t="s">
        <v>639</v>
      </c>
      <c r="Q1312" t="s">
        <v>640</v>
      </c>
      <c r="R1312" t="s">
        <v>34</v>
      </c>
      <c r="S1312" t="s">
        <v>35</v>
      </c>
      <c r="T1312" t="s">
        <v>36</v>
      </c>
      <c r="U1312" t="s">
        <v>37</v>
      </c>
      <c r="V1312">
        <v>27</v>
      </c>
      <c r="W1312" t="s">
        <v>38</v>
      </c>
    </row>
    <row r="1313" spans="1:23">
      <c r="A1313" t="s">
        <v>1030</v>
      </c>
      <c r="B1313" t="s">
        <v>24</v>
      </c>
      <c r="C1313" t="s">
        <v>1031</v>
      </c>
      <c r="D1313" t="s">
        <v>39</v>
      </c>
      <c r="E1313" t="s">
        <v>40</v>
      </c>
      <c r="F1313" t="s">
        <v>53</v>
      </c>
      <c r="G1313" t="s">
        <v>54</v>
      </c>
      <c r="I1313" t="s">
        <v>43</v>
      </c>
      <c r="J1313">
        <v>385.24256000000003</v>
      </c>
      <c r="K1313">
        <v>8</v>
      </c>
      <c r="L1313">
        <v>0.47899999999999998</v>
      </c>
      <c r="M1313">
        <v>0</v>
      </c>
      <c r="N1313">
        <v>0</v>
      </c>
      <c r="O1313">
        <v>0</v>
      </c>
      <c r="P1313" t="s">
        <v>1040</v>
      </c>
      <c r="Q1313" t="s">
        <v>1041</v>
      </c>
      <c r="R1313" t="s">
        <v>59</v>
      </c>
      <c r="S1313" t="s">
        <v>60</v>
      </c>
      <c r="T1313" t="s">
        <v>36</v>
      </c>
      <c r="U1313" t="s">
        <v>37</v>
      </c>
      <c r="V1313">
        <v>27</v>
      </c>
      <c r="W1313" t="s">
        <v>38</v>
      </c>
    </row>
    <row r="1314" spans="1:23">
      <c r="A1314" t="s">
        <v>1030</v>
      </c>
      <c r="B1314" t="s">
        <v>24</v>
      </c>
      <c r="C1314" t="s">
        <v>1031</v>
      </c>
      <c r="D1314" t="s">
        <v>46</v>
      </c>
      <c r="E1314" t="s">
        <v>47</v>
      </c>
      <c r="F1314" t="s">
        <v>48</v>
      </c>
      <c r="G1314" t="s">
        <v>47</v>
      </c>
      <c r="I1314" t="s">
        <v>43</v>
      </c>
      <c r="J1314">
        <v>4122.8655699999999</v>
      </c>
      <c r="K1314">
        <v>217</v>
      </c>
      <c r="L1314">
        <v>0.95599999999999996</v>
      </c>
      <c r="M1314">
        <v>0</v>
      </c>
      <c r="N1314">
        <v>0</v>
      </c>
      <c r="O1314">
        <v>0</v>
      </c>
      <c r="P1314" t="s">
        <v>1044</v>
      </c>
      <c r="Q1314" t="s">
        <v>1045</v>
      </c>
      <c r="R1314" t="s">
        <v>73</v>
      </c>
      <c r="S1314" t="s">
        <v>74</v>
      </c>
      <c r="T1314" t="s">
        <v>36</v>
      </c>
      <c r="U1314" t="s">
        <v>37</v>
      </c>
      <c r="V1314">
        <v>27</v>
      </c>
      <c r="W1314" t="s">
        <v>38</v>
      </c>
    </row>
    <row r="1315" spans="1:23">
      <c r="A1315" t="s">
        <v>1030</v>
      </c>
      <c r="B1315" t="s">
        <v>24</v>
      </c>
      <c r="C1315" t="s">
        <v>1031</v>
      </c>
      <c r="D1315" t="s">
        <v>26</v>
      </c>
      <c r="E1315" t="s">
        <v>27</v>
      </c>
      <c r="F1315" t="s">
        <v>53</v>
      </c>
      <c r="G1315" t="s">
        <v>54</v>
      </c>
      <c r="H1315" t="s">
        <v>231</v>
      </c>
      <c r="I1315" t="s">
        <v>232</v>
      </c>
      <c r="J1315">
        <v>287.67333000000002</v>
      </c>
      <c r="K1315">
        <v>1</v>
      </c>
      <c r="L1315">
        <v>1</v>
      </c>
      <c r="M1315">
        <v>0</v>
      </c>
      <c r="N1315">
        <v>0</v>
      </c>
      <c r="O1315">
        <v>0</v>
      </c>
      <c r="P1315" t="s">
        <v>1100</v>
      </c>
      <c r="Q1315" t="s">
        <v>1101</v>
      </c>
      <c r="R1315" t="s">
        <v>59</v>
      </c>
      <c r="S1315" t="s">
        <v>60</v>
      </c>
      <c r="T1315" t="s">
        <v>36</v>
      </c>
      <c r="U1315" t="s">
        <v>37</v>
      </c>
      <c r="V1315">
        <v>27</v>
      </c>
      <c r="W1315" t="s">
        <v>38</v>
      </c>
    </row>
    <row r="1316" spans="1:23">
      <c r="A1316" t="s">
        <v>1030</v>
      </c>
      <c r="B1316" t="s">
        <v>24</v>
      </c>
      <c r="C1316" t="s">
        <v>1031</v>
      </c>
      <c r="D1316" t="s">
        <v>26</v>
      </c>
      <c r="E1316" t="s">
        <v>27</v>
      </c>
      <c r="F1316" t="s">
        <v>28</v>
      </c>
      <c r="G1316" t="s">
        <v>29</v>
      </c>
      <c r="H1316" t="s">
        <v>369</v>
      </c>
      <c r="I1316" t="s">
        <v>370</v>
      </c>
      <c r="J1316">
        <v>77.03295</v>
      </c>
      <c r="K1316">
        <v>1</v>
      </c>
      <c r="L1316">
        <v>1</v>
      </c>
      <c r="M1316">
        <v>0</v>
      </c>
      <c r="N1316">
        <v>0</v>
      </c>
      <c r="O1316">
        <v>0</v>
      </c>
      <c r="P1316" t="s">
        <v>1100</v>
      </c>
      <c r="Q1316" t="s">
        <v>1101</v>
      </c>
      <c r="R1316" t="s">
        <v>59</v>
      </c>
      <c r="S1316" t="s">
        <v>60</v>
      </c>
      <c r="T1316" t="s">
        <v>36</v>
      </c>
      <c r="U1316" t="s">
        <v>37</v>
      </c>
      <c r="V1316">
        <v>27</v>
      </c>
      <c r="W1316" t="s">
        <v>38</v>
      </c>
    </row>
    <row r="1317" spans="1:23">
      <c r="A1317" t="s">
        <v>1030</v>
      </c>
      <c r="B1317" t="s">
        <v>24</v>
      </c>
      <c r="C1317" t="s">
        <v>1031</v>
      </c>
      <c r="D1317" t="s">
        <v>46</v>
      </c>
      <c r="E1317" t="s">
        <v>47</v>
      </c>
      <c r="F1317" t="s">
        <v>48</v>
      </c>
      <c r="G1317" t="s">
        <v>47</v>
      </c>
      <c r="I1317" t="s">
        <v>43</v>
      </c>
      <c r="J1317">
        <v>28367.116399999999</v>
      </c>
      <c r="K1317">
        <v>1827</v>
      </c>
      <c r="L1317">
        <v>0.94899999999999995</v>
      </c>
      <c r="M1317">
        <v>0</v>
      </c>
      <c r="N1317">
        <v>0</v>
      </c>
      <c r="O1317">
        <v>1</v>
      </c>
      <c r="P1317" t="s">
        <v>1100</v>
      </c>
      <c r="Q1317" t="s">
        <v>1101</v>
      </c>
      <c r="R1317" t="s">
        <v>59</v>
      </c>
      <c r="S1317" t="s">
        <v>60</v>
      </c>
      <c r="T1317" t="s">
        <v>36</v>
      </c>
      <c r="U1317" t="s">
        <v>37</v>
      </c>
      <c r="V1317">
        <v>27</v>
      </c>
      <c r="W1317" t="s">
        <v>38</v>
      </c>
    </row>
    <row r="1318" spans="1:23">
      <c r="A1318" t="s">
        <v>1030</v>
      </c>
      <c r="B1318" t="s">
        <v>24</v>
      </c>
      <c r="C1318" t="s">
        <v>1031</v>
      </c>
      <c r="D1318" t="s">
        <v>39</v>
      </c>
      <c r="E1318" t="s">
        <v>40</v>
      </c>
      <c r="F1318" t="s">
        <v>28</v>
      </c>
      <c r="G1318" t="s">
        <v>29</v>
      </c>
      <c r="I1318" t="s">
        <v>43</v>
      </c>
      <c r="J1318">
        <v>547.24994000000004</v>
      </c>
      <c r="K1318">
        <v>13</v>
      </c>
      <c r="L1318">
        <v>6.7100000000000007E-2</v>
      </c>
      <c r="M1318">
        <v>0</v>
      </c>
      <c r="N1318">
        <v>0</v>
      </c>
      <c r="O1318">
        <v>0</v>
      </c>
      <c r="P1318" t="s">
        <v>1048</v>
      </c>
      <c r="Q1318" t="s">
        <v>1049</v>
      </c>
      <c r="R1318" t="s">
        <v>67</v>
      </c>
      <c r="S1318" t="s">
        <v>68</v>
      </c>
      <c r="T1318" t="s">
        <v>36</v>
      </c>
      <c r="U1318" t="s">
        <v>37</v>
      </c>
      <c r="V1318">
        <v>27</v>
      </c>
      <c r="W1318" t="s">
        <v>38</v>
      </c>
    </row>
    <row r="1319" spans="1:23">
      <c r="A1319" t="s">
        <v>1030</v>
      </c>
      <c r="B1319" t="s">
        <v>24</v>
      </c>
      <c r="C1319" t="s">
        <v>1031</v>
      </c>
      <c r="D1319" t="s">
        <v>26</v>
      </c>
      <c r="E1319" t="s">
        <v>27</v>
      </c>
      <c r="F1319" t="s">
        <v>53</v>
      </c>
      <c r="G1319" t="s">
        <v>54</v>
      </c>
      <c r="H1319" t="s">
        <v>134</v>
      </c>
      <c r="I1319" t="s">
        <v>135</v>
      </c>
      <c r="J1319">
        <v>2066.0375800000002</v>
      </c>
      <c r="K1319">
        <v>1</v>
      </c>
      <c r="L1319">
        <v>1</v>
      </c>
      <c r="M1319">
        <v>0</v>
      </c>
      <c r="N1319">
        <v>0</v>
      </c>
      <c r="O1319">
        <v>0</v>
      </c>
      <c r="P1319" t="s">
        <v>1102</v>
      </c>
      <c r="Q1319" t="s">
        <v>1103</v>
      </c>
      <c r="R1319" t="s">
        <v>168</v>
      </c>
      <c r="S1319" t="s">
        <v>169</v>
      </c>
      <c r="T1319" t="s">
        <v>36</v>
      </c>
      <c r="U1319" t="s">
        <v>37</v>
      </c>
      <c r="V1319">
        <v>27</v>
      </c>
      <c r="W1319" t="s">
        <v>38</v>
      </c>
    </row>
    <row r="1320" spans="1:23">
      <c r="A1320" t="s">
        <v>1030</v>
      </c>
      <c r="B1320" t="s">
        <v>24</v>
      </c>
      <c r="C1320" t="s">
        <v>1031</v>
      </c>
      <c r="D1320" t="s">
        <v>26</v>
      </c>
      <c r="E1320" t="s">
        <v>27</v>
      </c>
      <c r="F1320" t="s">
        <v>28</v>
      </c>
      <c r="G1320" t="s">
        <v>29</v>
      </c>
      <c r="H1320" t="s">
        <v>30</v>
      </c>
      <c r="I1320" t="s">
        <v>31</v>
      </c>
      <c r="J1320">
        <v>1545.2336</v>
      </c>
      <c r="K1320">
        <v>1</v>
      </c>
      <c r="L1320">
        <v>1</v>
      </c>
      <c r="M1320">
        <v>0</v>
      </c>
      <c r="N1320">
        <v>0</v>
      </c>
      <c r="O1320">
        <v>0</v>
      </c>
      <c r="P1320" t="s">
        <v>1102</v>
      </c>
      <c r="Q1320" t="s">
        <v>1103</v>
      </c>
      <c r="R1320" t="s">
        <v>168</v>
      </c>
      <c r="S1320" t="s">
        <v>169</v>
      </c>
      <c r="T1320" t="s">
        <v>36</v>
      </c>
      <c r="U1320" t="s">
        <v>37</v>
      </c>
      <c r="V1320">
        <v>27</v>
      </c>
      <c r="W1320" t="s">
        <v>38</v>
      </c>
    </row>
    <row r="1321" spans="1:23">
      <c r="A1321" t="s">
        <v>1030</v>
      </c>
      <c r="B1321" t="s">
        <v>24</v>
      </c>
      <c r="C1321" t="s">
        <v>1031</v>
      </c>
      <c r="D1321" t="s">
        <v>39</v>
      </c>
      <c r="E1321" t="s">
        <v>40</v>
      </c>
      <c r="F1321" t="s">
        <v>53</v>
      </c>
      <c r="G1321" t="s">
        <v>54</v>
      </c>
      <c r="I1321" t="s">
        <v>43</v>
      </c>
      <c r="J1321">
        <v>0</v>
      </c>
      <c r="K1321">
        <v>0</v>
      </c>
      <c r="L1321">
        <v>0</v>
      </c>
      <c r="M1321">
        <v>0</v>
      </c>
      <c r="N1321">
        <v>0</v>
      </c>
      <c r="O1321">
        <v>1</v>
      </c>
      <c r="P1321" t="s">
        <v>1102</v>
      </c>
      <c r="Q1321" t="s">
        <v>1103</v>
      </c>
      <c r="R1321" t="s">
        <v>168</v>
      </c>
      <c r="S1321" t="s">
        <v>169</v>
      </c>
      <c r="T1321" t="s">
        <v>36</v>
      </c>
      <c r="U1321" t="s">
        <v>37</v>
      </c>
      <c r="V1321">
        <v>27</v>
      </c>
      <c r="W1321" t="s">
        <v>38</v>
      </c>
    </row>
    <row r="1322" spans="1:23">
      <c r="A1322" t="s">
        <v>1030</v>
      </c>
      <c r="B1322" t="s">
        <v>24</v>
      </c>
      <c r="C1322" t="s">
        <v>1031</v>
      </c>
      <c r="D1322" t="s">
        <v>26</v>
      </c>
      <c r="E1322" t="s">
        <v>27</v>
      </c>
      <c r="F1322" t="s">
        <v>28</v>
      </c>
      <c r="G1322" t="s">
        <v>29</v>
      </c>
      <c r="H1322" t="s">
        <v>30</v>
      </c>
      <c r="I1322" t="s">
        <v>31</v>
      </c>
      <c r="J1322">
        <v>585.10454000000004</v>
      </c>
      <c r="K1322">
        <v>1</v>
      </c>
      <c r="L1322">
        <v>1</v>
      </c>
      <c r="M1322">
        <v>0</v>
      </c>
      <c r="N1322">
        <v>0</v>
      </c>
      <c r="O1322">
        <v>0</v>
      </c>
      <c r="P1322" t="s">
        <v>1104</v>
      </c>
      <c r="Q1322" t="s">
        <v>1105</v>
      </c>
      <c r="R1322" t="s">
        <v>132</v>
      </c>
      <c r="S1322" t="s">
        <v>133</v>
      </c>
      <c r="T1322" t="s">
        <v>36</v>
      </c>
      <c r="U1322" t="s">
        <v>37</v>
      </c>
      <c r="V1322">
        <v>27</v>
      </c>
      <c r="W1322" t="s">
        <v>38</v>
      </c>
    </row>
    <row r="1323" spans="1:23">
      <c r="A1323" t="s">
        <v>1030</v>
      </c>
      <c r="B1323" t="s">
        <v>24</v>
      </c>
      <c r="C1323" t="s">
        <v>1031</v>
      </c>
      <c r="D1323" t="s">
        <v>39</v>
      </c>
      <c r="E1323" t="s">
        <v>40</v>
      </c>
      <c r="F1323" t="s">
        <v>53</v>
      </c>
      <c r="G1323" t="s">
        <v>54</v>
      </c>
      <c r="I1323" t="s">
        <v>43</v>
      </c>
      <c r="J1323">
        <v>175.67478</v>
      </c>
      <c r="K1323">
        <v>3</v>
      </c>
      <c r="L1323">
        <v>0.34100000000000003</v>
      </c>
      <c r="M1323">
        <v>0</v>
      </c>
      <c r="N1323">
        <v>0</v>
      </c>
      <c r="O1323">
        <v>0</v>
      </c>
      <c r="P1323" t="s">
        <v>1050</v>
      </c>
      <c r="Q1323" t="s">
        <v>1051</v>
      </c>
      <c r="R1323" t="s">
        <v>100</v>
      </c>
      <c r="S1323" t="s">
        <v>101</v>
      </c>
      <c r="T1323" t="s">
        <v>36</v>
      </c>
      <c r="U1323" t="s">
        <v>37</v>
      </c>
      <c r="V1323">
        <v>27</v>
      </c>
      <c r="W1323" t="s">
        <v>38</v>
      </c>
    </row>
    <row r="1324" spans="1:23">
      <c r="A1324" t="s">
        <v>1030</v>
      </c>
      <c r="B1324" t="s">
        <v>24</v>
      </c>
      <c r="C1324" t="s">
        <v>1031</v>
      </c>
      <c r="D1324" t="s">
        <v>39</v>
      </c>
      <c r="E1324" t="s">
        <v>40</v>
      </c>
      <c r="F1324" t="s">
        <v>28</v>
      </c>
      <c r="G1324" t="s">
        <v>29</v>
      </c>
      <c r="I1324" t="s">
        <v>43</v>
      </c>
      <c r="J1324">
        <v>1433.73386</v>
      </c>
      <c r="K1324">
        <v>27</v>
      </c>
      <c r="L1324">
        <v>0.46100000000000002</v>
      </c>
      <c r="M1324">
        <v>0</v>
      </c>
      <c r="N1324">
        <v>0</v>
      </c>
      <c r="O1324">
        <v>0</v>
      </c>
      <c r="P1324" t="s">
        <v>1054</v>
      </c>
      <c r="Q1324" t="s">
        <v>1055</v>
      </c>
      <c r="R1324" t="s">
        <v>100</v>
      </c>
      <c r="S1324" t="s">
        <v>101</v>
      </c>
      <c r="T1324" t="s">
        <v>36</v>
      </c>
      <c r="U1324" t="s">
        <v>37</v>
      </c>
      <c r="V1324">
        <v>27</v>
      </c>
      <c r="W1324" t="s">
        <v>38</v>
      </c>
    </row>
    <row r="1325" spans="1:23">
      <c r="A1325" t="s">
        <v>1030</v>
      </c>
      <c r="B1325" t="s">
        <v>24</v>
      </c>
      <c r="C1325" t="s">
        <v>1031</v>
      </c>
      <c r="D1325" t="s">
        <v>39</v>
      </c>
      <c r="E1325" t="s">
        <v>40</v>
      </c>
      <c r="F1325" t="s">
        <v>53</v>
      </c>
      <c r="G1325" t="s">
        <v>54</v>
      </c>
      <c r="I1325" t="s">
        <v>43</v>
      </c>
      <c r="J1325">
        <v>267.18896999999998</v>
      </c>
      <c r="K1325">
        <v>2</v>
      </c>
      <c r="L1325">
        <v>1</v>
      </c>
      <c r="M1325">
        <v>0</v>
      </c>
      <c r="N1325">
        <v>0</v>
      </c>
      <c r="O1325">
        <v>0</v>
      </c>
      <c r="P1325" t="s">
        <v>1056</v>
      </c>
      <c r="Q1325" t="s">
        <v>1057</v>
      </c>
      <c r="R1325" t="s">
        <v>34</v>
      </c>
      <c r="S1325" t="s">
        <v>35</v>
      </c>
      <c r="T1325" t="s">
        <v>36</v>
      </c>
      <c r="U1325" t="s">
        <v>37</v>
      </c>
      <c r="V1325">
        <v>27</v>
      </c>
      <c r="W1325" t="s">
        <v>38</v>
      </c>
    </row>
    <row r="1326" spans="1:23">
      <c r="A1326" t="s">
        <v>1030</v>
      </c>
      <c r="B1326" t="s">
        <v>24</v>
      </c>
      <c r="C1326" t="s">
        <v>1031</v>
      </c>
      <c r="D1326" t="s">
        <v>39</v>
      </c>
      <c r="E1326" t="s">
        <v>40</v>
      </c>
      <c r="F1326" t="s">
        <v>41</v>
      </c>
      <c r="G1326" t="s">
        <v>42</v>
      </c>
      <c r="I1326" t="s">
        <v>43</v>
      </c>
      <c r="J1326">
        <v>0</v>
      </c>
      <c r="K1326">
        <v>0</v>
      </c>
      <c r="L1326">
        <v>0</v>
      </c>
      <c r="M1326">
        <v>0</v>
      </c>
      <c r="N1326">
        <v>0</v>
      </c>
      <c r="O1326">
        <v>1</v>
      </c>
      <c r="P1326" t="s">
        <v>1106</v>
      </c>
      <c r="Q1326" t="s">
        <v>1107</v>
      </c>
      <c r="R1326" t="s">
        <v>201</v>
      </c>
      <c r="S1326" t="s">
        <v>202</v>
      </c>
      <c r="T1326" t="s">
        <v>36</v>
      </c>
      <c r="U1326" t="s">
        <v>37</v>
      </c>
      <c r="V1326">
        <v>27</v>
      </c>
      <c r="W1326" t="s">
        <v>38</v>
      </c>
    </row>
    <row r="1327" spans="1:23">
      <c r="A1327" t="s">
        <v>1030</v>
      </c>
      <c r="B1327" t="s">
        <v>24</v>
      </c>
      <c r="C1327" t="s">
        <v>1031</v>
      </c>
      <c r="D1327" t="s">
        <v>26</v>
      </c>
      <c r="E1327" t="s">
        <v>27</v>
      </c>
      <c r="F1327" t="s">
        <v>28</v>
      </c>
      <c r="G1327" t="s">
        <v>29</v>
      </c>
      <c r="H1327" t="s">
        <v>281</v>
      </c>
      <c r="I1327" t="s">
        <v>282</v>
      </c>
      <c r="J1327">
        <v>1771.8651</v>
      </c>
      <c r="K1327">
        <v>2</v>
      </c>
      <c r="L1327">
        <v>1</v>
      </c>
      <c r="M1327">
        <v>0</v>
      </c>
      <c r="N1327">
        <v>0</v>
      </c>
      <c r="O1327">
        <v>0</v>
      </c>
      <c r="P1327" t="s">
        <v>1086</v>
      </c>
      <c r="Q1327" t="s">
        <v>1087</v>
      </c>
      <c r="R1327" t="s">
        <v>90</v>
      </c>
      <c r="S1327" t="s">
        <v>91</v>
      </c>
      <c r="T1327" t="s">
        <v>36</v>
      </c>
      <c r="U1327" t="s">
        <v>37</v>
      </c>
      <c r="V1327">
        <v>27</v>
      </c>
      <c r="W1327" t="s">
        <v>38</v>
      </c>
    </row>
    <row r="1328" spans="1:23">
      <c r="A1328" t="s">
        <v>1030</v>
      </c>
      <c r="B1328" t="s">
        <v>24</v>
      </c>
      <c r="C1328" t="s">
        <v>1031</v>
      </c>
      <c r="D1328" t="s">
        <v>26</v>
      </c>
      <c r="E1328" t="s">
        <v>27</v>
      </c>
      <c r="F1328" t="s">
        <v>28</v>
      </c>
      <c r="G1328" t="s">
        <v>29</v>
      </c>
      <c r="H1328" t="s">
        <v>142</v>
      </c>
      <c r="I1328" t="s">
        <v>143</v>
      </c>
      <c r="J1328">
        <v>447.09228000000002</v>
      </c>
      <c r="K1328">
        <v>1</v>
      </c>
      <c r="L1328">
        <v>1</v>
      </c>
      <c r="M1328">
        <v>0</v>
      </c>
      <c r="N1328">
        <v>0</v>
      </c>
      <c r="O1328">
        <v>0</v>
      </c>
      <c r="P1328" t="s">
        <v>1086</v>
      </c>
      <c r="Q1328" t="s">
        <v>1087</v>
      </c>
      <c r="R1328" t="s">
        <v>90</v>
      </c>
      <c r="S1328" t="s">
        <v>91</v>
      </c>
      <c r="T1328" t="s">
        <v>36</v>
      </c>
      <c r="U1328" t="s">
        <v>37</v>
      </c>
      <c r="V1328">
        <v>27</v>
      </c>
      <c r="W1328" t="s">
        <v>38</v>
      </c>
    </row>
    <row r="1329" spans="1:23">
      <c r="A1329" t="s">
        <v>1030</v>
      </c>
      <c r="B1329" t="s">
        <v>24</v>
      </c>
      <c r="C1329" t="s">
        <v>1031</v>
      </c>
      <c r="D1329" t="s">
        <v>26</v>
      </c>
      <c r="E1329" t="s">
        <v>27</v>
      </c>
      <c r="F1329" t="s">
        <v>28</v>
      </c>
      <c r="G1329" t="s">
        <v>29</v>
      </c>
      <c r="H1329" t="s">
        <v>30</v>
      </c>
      <c r="I1329" t="s">
        <v>31</v>
      </c>
      <c r="J1329">
        <v>688.98096999999996</v>
      </c>
      <c r="K1329">
        <v>1</v>
      </c>
      <c r="L1329">
        <v>1</v>
      </c>
      <c r="M1329">
        <v>0</v>
      </c>
      <c r="N1329">
        <v>0</v>
      </c>
      <c r="O1329">
        <v>0</v>
      </c>
      <c r="P1329" t="s">
        <v>1108</v>
      </c>
      <c r="Q1329" t="s">
        <v>1109</v>
      </c>
      <c r="R1329" t="s">
        <v>100</v>
      </c>
      <c r="S1329" t="s">
        <v>101</v>
      </c>
      <c r="T1329" t="s">
        <v>36</v>
      </c>
      <c r="U1329" t="s">
        <v>37</v>
      </c>
      <c r="V1329">
        <v>27</v>
      </c>
      <c r="W1329" t="s">
        <v>38</v>
      </c>
    </row>
    <row r="1330" spans="1:23">
      <c r="A1330" t="s">
        <v>1030</v>
      </c>
      <c r="B1330" t="s">
        <v>24</v>
      </c>
      <c r="C1330" t="s">
        <v>1031</v>
      </c>
      <c r="D1330" t="s">
        <v>39</v>
      </c>
      <c r="E1330" t="s">
        <v>40</v>
      </c>
      <c r="F1330" t="s">
        <v>53</v>
      </c>
      <c r="G1330" t="s">
        <v>54</v>
      </c>
      <c r="I1330" t="s">
        <v>43</v>
      </c>
      <c r="J1330">
        <v>376.99752999999998</v>
      </c>
      <c r="K1330">
        <v>6</v>
      </c>
      <c r="L1330">
        <v>0.64600000000000002</v>
      </c>
      <c r="M1330">
        <v>0</v>
      </c>
      <c r="N1330">
        <v>0</v>
      </c>
      <c r="O1330">
        <v>0</v>
      </c>
      <c r="P1330" t="s">
        <v>1108</v>
      </c>
      <c r="Q1330" t="s">
        <v>1109</v>
      </c>
      <c r="R1330" t="s">
        <v>100</v>
      </c>
      <c r="S1330" t="s">
        <v>101</v>
      </c>
      <c r="T1330" t="s">
        <v>36</v>
      </c>
      <c r="U1330" t="s">
        <v>37</v>
      </c>
      <c r="V1330">
        <v>27</v>
      </c>
      <c r="W1330" t="s">
        <v>38</v>
      </c>
    </row>
    <row r="1331" spans="1:23">
      <c r="A1331" t="s">
        <v>1030</v>
      </c>
      <c r="B1331" t="s">
        <v>24</v>
      </c>
      <c r="C1331" t="s">
        <v>1031</v>
      </c>
      <c r="D1331" t="s">
        <v>39</v>
      </c>
      <c r="E1331" t="s">
        <v>40</v>
      </c>
      <c r="F1331" t="s">
        <v>28</v>
      </c>
      <c r="G1331" t="s">
        <v>29</v>
      </c>
      <c r="I1331" t="s">
        <v>43</v>
      </c>
      <c r="J1331">
        <v>606.17850999999996</v>
      </c>
      <c r="K1331">
        <v>14</v>
      </c>
      <c r="L1331">
        <v>0.45800000000000002</v>
      </c>
      <c r="M1331">
        <v>0</v>
      </c>
      <c r="N1331">
        <v>0</v>
      </c>
      <c r="O1331">
        <v>0</v>
      </c>
      <c r="P1331" t="s">
        <v>1108</v>
      </c>
      <c r="Q1331" t="s">
        <v>1109</v>
      </c>
      <c r="R1331" t="s">
        <v>100</v>
      </c>
      <c r="S1331" t="s">
        <v>101</v>
      </c>
      <c r="T1331" t="s">
        <v>36</v>
      </c>
      <c r="U1331" t="s">
        <v>37</v>
      </c>
      <c r="V1331">
        <v>27</v>
      </c>
      <c r="W1331" t="s">
        <v>38</v>
      </c>
    </row>
    <row r="1332" spans="1:23">
      <c r="A1332" t="s">
        <v>1030</v>
      </c>
      <c r="B1332" t="s">
        <v>24</v>
      </c>
      <c r="C1332" t="s">
        <v>1031</v>
      </c>
      <c r="D1332" t="s">
        <v>46</v>
      </c>
      <c r="E1332" t="s">
        <v>47</v>
      </c>
      <c r="F1332" t="s">
        <v>48</v>
      </c>
      <c r="G1332" t="s">
        <v>47</v>
      </c>
      <c r="I1332" t="s">
        <v>43</v>
      </c>
      <c r="J1332">
        <v>3362.67137</v>
      </c>
      <c r="K1332">
        <v>206</v>
      </c>
      <c r="L1332">
        <v>0.65800000000000003</v>
      </c>
      <c r="M1332">
        <v>0</v>
      </c>
      <c r="N1332">
        <v>0</v>
      </c>
      <c r="O1332">
        <v>0</v>
      </c>
      <c r="P1332" t="s">
        <v>1108</v>
      </c>
      <c r="Q1332" t="s">
        <v>1109</v>
      </c>
      <c r="R1332" t="s">
        <v>100</v>
      </c>
      <c r="S1332" t="s">
        <v>101</v>
      </c>
      <c r="T1332" t="s">
        <v>36</v>
      </c>
      <c r="U1332" t="s">
        <v>37</v>
      </c>
      <c r="V1332">
        <v>27</v>
      </c>
      <c r="W1332" t="s">
        <v>38</v>
      </c>
    </row>
    <row r="1333" spans="1:23">
      <c r="A1333" t="s">
        <v>1030</v>
      </c>
      <c r="B1333" t="s">
        <v>24</v>
      </c>
      <c r="C1333" t="s">
        <v>1031</v>
      </c>
      <c r="D1333" t="s">
        <v>39</v>
      </c>
      <c r="E1333" t="s">
        <v>40</v>
      </c>
      <c r="F1333" t="s">
        <v>53</v>
      </c>
      <c r="G1333" t="s">
        <v>54</v>
      </c>
      <c r="I1333" t="s">
        <v>43</v>
      </c>
      <c r="J1333">
        <v>0</v>
      </c>
      <c r="K1333">
        <v>0</v>
      </c>
      <c r="L1333">
        <v>0</v>
      </c>
      <c r="M1333">
        <v>0</v>
      </c>
      <c r="N1333">
        <v>0</v>
      </c>
      <c r="O1333">
        <v>1</v>
      </c>
      <c r="P1333" t="s">
        <v>1090</v>
      </c>
      <c r="Q1333" t="s">
        <v>1091</v>
      </c>
      <c r="R1333" t="s">
        <v>100</v>
      </c>
      <c r="S1333" t="s">
        <v>101</v>
      </c>
      <c r="T1333" t="s">
        <v>36</v>
      </c>
      <c r="U1333" t="s">
        <v>37</v>
      </c>
      <c r="V1333">
        <v>27</v>
      </c>
      <c r="W1333" t="s">
        <v>38</v>
      </c>
    </row>
    <row r="1334" spans="1:23">
      <c r="A1334" t="s">
        <v>1030</v>
      </c>
      <c r="B1334" t="s">
        <v>24</v>
      </c>
      <c r="C1334" t="s">
        <v>1031</v>
      </c>
      <c r="D1334" t="s">
        <v>39</v>
      </c>
      <c r="E1334" t="s">
        <v>40</v>
      </c>
      <c r="F1334" t="s">
        <v>28</v>
      </c>
      <c r="G1334" t="s">
        <v>29</v>
      </c>
      <c r="I1334" t="s">
        <v>43</v>
      </c>
      <c r="J1334">
        <v>151.86832999999999</v>
      </c>
      <c r="K1334">
        <v>3</v>
      </c>
      <c r="L1334">
        <v>0.13600000000000001</v>
      </c>
      <c r="M1334">
        <v>0</v>
      </c>
      <c r="N1334">
        <v>0</v>
      </c>
      <c r="O1334">
        <v>0</v>
      </c>
      <c r="P1334" t="s">
        <v>1092</v>
      </c>
      <c r="Q1334" t="s">
        <v>1093</v>
      </c>
      <c r="R1334" t="s">
        <v>158</v>
      </c>
      <c r="S1334" t="s">
        <v>159</v>
      </c>
      <c r="T1334" t="s">
        <v>36</v>
      </c>
      <c r="U1334" t="s">
        <v>37</v>
      </c>
      <c r="V1334">
        <v>27</v>
      </c>
      <c r="W1334" t="s">
        <v>38</v>
      </c>
    </row>
    <row r="1335" spans="1:23">
      <c r="A1335" t="s">
        <v>1030</v>
      </c>
      <c r="B1335" t="s">
        <v>24</v>
      </c>
      <c r="C1335" t="s">
        <v>1031</v>
      </c>
      <c r="D1335" t="s">
        <v>39</v>
      </c>
      <c r="E1335" t="s">
        <v>40</v>
      </c>
      <c r="F1335" t="s">
        <v>28</v>
      </c>
      <c r="G1335" t="s">
        <v>29</v>
      </c>
      <c r="I1335" t="s">
        <v>43</v>
      </c>
      <c r="J1335">
        <v>462.37351999999998</v>
      </c>
      <c r="K1335">
        <v>11</v>
      </c>
      <c r="L1335">
        <v>0.66</v>
      </c>
      <c r="M1335">
        <v>0</v>
      </c>
      <c r="N1335">
        <v>0</v>
      </c>
      <c r="O1335">
        <v>0</v>
      </c>
      <c r="P1335" t="s">
        <v>1094</v>
      </c>
      <c r="Q1335" t="s">
        <v>1095</v>
      </c>
      <c r="R1335" t="s">
        <v>34</v>
      </c>
      <c r="S1335" t="s">
        <v>35</v>
      </c>
      <c r="T1335" t="s">
        <v>36</v>
      </c>
      <c r="U1335" t="s">
        <v>37</v>
      </c>
      <c r="V1335">
        <v>27</v>
      </c>
      <c r="W1335" t="s">
        <v>38</v>
      </c>
    </row>
    <row r="1336" spans="1:23">
      <c r="A1336" t="s">
        <v>1110</v>
      </c>
      <c r="B1336" t="s">
        <v>24</v>
      </c>
      <c r="C1336" t="s">
        <v>1031</v>
      </c>
      <c r="D1336" t="s">
        <v>26</v>
      </c>
      <c r="E1336" t="s">
        <v>27</v>
      </c>
      <c r="F1336" t="s">
        <v>28</v>
      </c>
      <c r="G1336" t="s">
        <v>29</v>
      </c>
      <c r="H1336" t="s">
        <v>148</v>
      </c>
      <c r="I1336" t="s">
        <v>149</v>
      </c>
      <c r="J1336">
        <v>775.90112799999997</v>
      </c>
      <c r="K1336">
        <v>1</v>
      </c>
      <c r="L1336">
        <v>0</v>
      </c>
      <c r="M1336">
        <v>0</v>
      </c>
      <c r="N1336">
        <v>0</v>
      </c>
      <c r="O1336">
        <v>0</v>
      </c>
      <c r="P1336" t="s">
        <v>858</v>
      </c>
      <c r="Q1336" t="s">
        <v>859</v>
      </c>
      <c r="R1336" t="s">
        <v>168</v>
      </c>
      <c r="S1336" t="s">
        <v>169</v>
      </c>
      <c r="T1336" t="s">
        <v>36</v>
      </c>
      <c r="U1336" t="s">
        <v>37</v>
      </c>
      <c r="V1336">
        <v>27</v>
      </c>
      <c r="W1336" t="s">
        <v>38</v>
      </c>
    </row>
    <row r="1337" spans="1:23">
      <c r="A1337" t="s">
        <v>1111</v>
      </c>
      <c r="B1337" t="s">
        <v>24</v>
      </c>
      <c r="C1337" t="s">
        <v>25</v>
      </c>
      <c r="D1337" t="s">
        <v>26</v>
      </c>
      <c r="E1337" t="s">
        <v>27</v>
      </c>
      <c r="F1337" t="s">
        <v>28</v>
      </c>
      <c r="G1337" t="s">
        <v>29</v>
      </c>
      <c r="H1337" t="s">
        <v>281</v>
      </c>
      <c r="I1337" t="s">
        <v>282</v>
      </c>
      <c r="J1337">
        <v>4035.085</v>
      </c>
      <c r="K1337">
        <v>1</v>
      </c>
      <c r="L1337">
        <v>1</v>
      </c>
      <c r="M1337">
        <v>0</v>
      </c>
      <c r="N1337">
        <v>0</v>
      </c>
      <c r="O1337">
        <v>0</v>
      </c>
      <c r="P1337" t="s">
        <v>71</v>
      </c>
      <c r="Q1337" t="s">
        <v>72</v>
      </c>
      <c r="R1337" t="s">
        <v>73</v>
      </c>
      <c r="S1337" t="s">
        <v>74</v>
      </c>
      <c r="T1337" t="s">
        <v>36</v>
      </c>
      <c r="U1337" t="s">
        <v>37</v>
      </c>
      <c r="V1337">
        <v>27</v>
      </c>
      <c r="W1337" t="s">
        <v>38</v>
      </c>
    </row>
    <row r="1338" spans="1:23">
      <c r="A1338" t="s">
        <v>1111</v>
      </c>
      <c r="B1338" t="s">
        <v>24</v>
      </c>
      <c r="C1338" t="s">
        <v>25</v>
      </c>
      <c r="D1338" t="s">
        <v>26</v>
      </c>
      <c r="E1338" t="s">
        <v>27</v>
      </c>
      <c r="F1338" t="s">
        <v>28</v>
      </c>
      <c r="G1338" t="s">
        <v>29</v>
      </c>
      <c r="H1338" t="s">
        <v>281</v>
      </c>
      <c r="I1338" t="s">
        <v>282</v>
      </c>
      <c r="J1338">
        <v>2251.7350000000001</v>
      </c>
      <c r="K1338">
        <v>1</v>
      </c>
      <c r="L1338">
        <v>1</v>
      </c>
      <c r="M1338">
        <v>0</v>
      </c>
      <c r="N1338">
        <v>0</v>
      </c>
      <c r="O1338">
        <v>0</v>
      </c>
      <c r="P1338" t="s">
        <v>479</v>
      </c>
      <c r="Q1338" t="s">
        <v>480</v>
      </c>
      <c r="R1338" t="s">
        <v>73</v>
      </c>
      <c r="S1338" t="s">
        <v>74</v>
      </c>
      <c r="T1338" t="s">
        <v>36</v>
      </c>
      <c r="U1338" t="s">
        <v>37</v>
      </c>
      <c r="V1338">
        <v>27</v>
      </c>
      <c r="W1338" t="s">
        <v>38</v>
      </c>
    </row>
    <row r="1339" spans="1:23">
      <c r="A1339" t="s">
        <v>1111</v>
      </c>
      <c r="B1339" t="s">
        <v>24</v>
      </c>
      <c r="C1339" t="s">
        <v>25</v>
      </c>
      <c r="D1339" t="s">
        <v>26</v>
      </c>
      <c r="E1339" t="s">
        <v>27</v>
      </c>
      <c r="F1339" t="s">
        <v>28</v>
      </c>
      <c r="G1339" t="s">
        <v>29</v>
      </c>
      <c r="H1339" t="s">
        <v>281</v>
      </c>
      <c r="I1339" t="s">
        <v>282</v>
      </c>
      <c r="J1339">
        <v>6737.6</v>
      </c>
      <c r="K1339">
        <v>1</v>
      </c>
      <c r="L1339">
        <v>1</v>
      </c>
      <c r="M1339">
        <v>0</v>
      </c>
      <c r="N1339">
        <v>0</v>
      </c>
      <c r="O1339">
        <v>0</v>
      </c>
      <c r="P1339" t="s">
        <v>675</v>
      </c>
      <c r="Q1339" t="s">
        <v>676</v>
      </c>
      <c r="R1339" t="s">
        <v>59</v>
      </c>
      <c r="S1339" t="s">
        <v>60</v>
      </c>
      <c r="T1339" t="s">
        <v>36</v>
      </c>
      <c r="U1339" t="s">
        <v>37</v>
      </c>
      <c r="V1339">
        <v>27</v>
      </c>
      <c r="W1339" t="s">
        <v>38</v>
      </c>
    </row>
    <row r="1340" spans="1:23">
      <c r="A1340" t="s">
        <v>1111</v>
      </c>
      <c r="B1340" t="s">
        <v>24</v>
      </c>
      <c r="C1340" t="s">
        <v>25</v>
      </c>
      <c r="D1340" t="s">
        <v>26</v>
      </c>
      <c r="E1340" t="s">
        <v>27</v>
      </c>
      <c r="F1340" t="s">
        <v>28</v>
      </c>
      <c r="G1340" t="s">
        <v>29</v>
      </c>
      <c r="H1340" t="s">
        <v>281</v>
      </c>
      <c r="I1340" t="s">
        <v>282</v>
      </c>
      <c r="J1340">
        <v>2983.6469999999999</v>
      </c>
      <c r="K1340">
        <v>1</v>
      </c>
      <c r="L1340">
        <v>1</v>
      </c>
      <c r="M1340">
        <v>0</v>
      </c>
      <c r="N1340">
        <v>0</v>
      </c>
      <c r="O1340">
        <v>0</v>
      </c>
      <c r="P1340" t="s">
        <v>1112</v>
      </c>
      <c r="Q1340" t="s">
        <v>1113</v>
      </c>
      <c r="R1340" t="s">
        <v>168</v>
      </c>
      <c r="S1340" t="s">
        <v>169</v>
      </c>
      <c r="T1340" t="s">
        <v>36</v>
      </c>
      <c r="U1340" t="s">
        <v>37</v>
      </c>
      <c r="V1340">
        <v>27</v>
      </c>
      <c r="W1340" t="s">
        <v>38</v>
      </c>
    </row>
    <row r="1341" spans="1:23">
      <c r="A1341" t="s">
        <v>1111</v>
      </c>
      <c r="B1341" t="s">
        <v>24</v>
      </c>
      <c r="C1341" t="s">
        <v>25</v>
      </c>
      <c r="D1341" t="s">
        <v>26</v>
      </c>
      <c r="E1341" t="s">
        <v>27</v>
      </c>
      <c r="F1341" t="s">
        <v>28</v>
      </c>
      <c r="G1341" t="s">
        <v>29</v>
      </c>
      <c r="H1341" t="s">
        <v>281</v>
      </c>
      <c r="I1341" t="s">
        <v>282</v>
      </c>
      <c r="J1341">
        <v>6323.0150000000003</v>
      </c>
      <c r="K1341">
        <v>1</v>
      </c>
      <c r="L1341">
        <v>1</v>
      </c>
      <c r="M1341">
        <v>0</v>
      </c>
      <c r="N1341">
        <v>0</v>
      </c>
      <c r="O1341">
        <v>0</v>
      </c>
      <c r="P1341" t="s">
        <v>1114</v>
      </c>
      <c r="Q1341" t="s">
        <v>1115</v>
      </c>
      <c r="R1341" t="s">
        <v>146</v>
      </c>
      <c r="S1341" t="s">
        <v>147</v>
      </c>
      <c r="T1341" t="s">
        <v>36</v>
      </c>
      <c r="U1341" t="s">
        <v>37</v>
      </c>
      <c r="V1341">
        <v>27</v>
      </c>
      <c r="W1341" t="s">
        <v>38</v>
      </c>
    </row>
    <row r="1342" spans="1:23">
      <c r="A1342" t="s">
        <v>1111</v>
      </c>
      <c r="B1342" t="s">
        <v>24</v>
      </c>
      <c r="C1342" t="s">
        <v>25</v>
      </c>
      <c r="D1342" t="s">
        <v>26</v>
      </c>
      <c r="E1342" t="s">
        <v>27</v>
      </c>
      <c r="F1342" t="s">
        <v>28</v>
      </c>
      <c r="G1342" t="s">
        <v>29</v>
      </c>
      <c r="H1342" t="s">
        <v>683</v>
      </c>
      <c r="I1342" t="s">
        <v>684</v>
      </c>
      <c r="J1342">
        <v>68809.240999999995</v>
      </c>
      <c r="K1342">
        <v>1</v>
      </c>
      <c r="L1342">
        <v>1</v>
      </c>
      <c r="M1342">
        <v>0</v>
      </c>
      <c r="N1342">
        <v>0</v>
      </c>
      <c r="O1342">
        <v>0</v>
      </c>
      <c r="P1342" t="s">
        <v>1116</v>
      </c>
      <c r="Q1342" t="s">
        <v>1117</v>
      </c>
      <c r="R1342" t="s">
        <v>201</v>
      </c>
      <c r="S1342" t="s">
        <v>202</v>
      </c>
      <c r="T1342" t="s">
        <v>36</v>
      </c>
      <c r="U1342" t="s">
        <v>37</v>
      </c>
      <c r="V1342">
        <v>27</v>
      </c>
      <c r="W1342" t="s">
        <v>38</v>
      </c>
    </row>
    <row r="1343" spans="1:23">
      <c r="A1343" t="s">
        <v>1111</v>
      </c>
      <c r="B1343" t="s">
        <v>24</v>
      </c>
      <c r="C1343" t="s">
        <v>25</v>
      </c>
      <c r="D1343" t="s">
        <v>26</v>
      </c>
      <c r="E1343" t="s">
        <v>27</v>
      </c>
      <c r="F1343" t="s">
        <v>28</v>
      </c>
      <c r="G1343" t="s">
        <v>29</v>
      </c>
      <c r="H1343" t="s">
        <v>281</v>
      </c>
      <c r="I1343" t="s">
        <v>282</v>
      </c>
      <c r="J1343">
        <v>7113.6790000000001</v>
      </c>
      <c r="K1343">
        <v>1</v>
      </c>
      <c r="L1343">
        <v>1</v>
      </c>
      <c r="M1343">
        <v>0</v>
      </c>
      <c r="N1343">
        <v>0</v>
      </c>
      <c r="O1343">
        <v>0</v>
      </c>
      <c r="P1343" t="s">
        <v>1118</v>
      </c>
      <c r="Q1343" t="s">
        <v>1119</v>
      </c>
      <c r="R1343" t="s">
        <v>90</v>
      </c>
      <c r="S1343" t="s">
        <v>91</v>
      </c>
      <c r="T1343" t="s">
        <v>36</v>
      </c>
      <c r="U1343" t="s">
        <v>37</v>
      </c>
      <c r="V1343">
        <v>27</v>
      </c>
      <c r="W1343" t="s">
        <v>38</v>
      </c>
    </row>
    <row r="1344" spans="1:23">
      <c r="A1344" t="s">
        <v>23</v>
      </c>
      <c r="B1344" t="s">
        <v>24</v>
      </c>
      <c r="C1344" t="s">
        <v>25</v>
      </c>
      <c r="D1344" t="s">
        <v>26</v>
      </c>
      <c r="E1344" t="s">
        <v>27</v>
      </c>
      <c r="F1344" t="s">
        <v>28</v>
      </c>
      <c r="G1344" t="s">
        <v>29</v>
      </c>
      <c r="H1344" t="s">
        <v>148</v>
      </c>
      <c r="I1344" t="s">
        <v>149</v>
      </c>
      <c r="J1344">
        <v>3.5569999999999999</v>
      </c>
      <c r="K1344">
        <v>1</v>
      </c>
      <c r="L1344">
        <v>1</v>
      </c>
      <c r="M1344">
        <v>0</v>
      </c>
      <c r="N1344">
        <v>0</v>
      </c>
      <c r="O1344">
        <v>0</v>
      </c>
      <c r="P1344" t="s">
        <v>1120</v>
      </c>
      <c r="Q1344" t="s">
        <v>1121</v>
      </c>
      <c r="R1344" t="s">
        <v>297</v>
      </c>
      <c r="S1344" t="s">
        <v>298</v>
      </c>
      <c r="T1344" t="s">
        <v>36</v>
      </c>
      <c r="U1344" t="s">
        <v>37</v>
      </c>
      <c r="V1344">
        <v>27</v>
      </c>
      <c r="W1344" t="s">
        <v>38</v>
      </c>
    </row>
    <row r="1345" spans="1:23">
      <c r="A1345" t="s">
        <v>23</v>
      </c>
      <c r="B1345" t="s">
        <v>24</v>
      </c>
      <c r="C1345" t="s">
        <v>25</v>
      </c>
      <c r="D1345" t="s">
        <v>26</v>
      </c>
      <c r="E1345" t="s">
        <v>27</v>
      </c>
      <c r="F1345" t="s">
        <v>28</v>
      </c>
      <c r="G1345" t="s">
        <v>29</v>
      </c>
      <c r="H1345" t="s">
        <v>241</v>
      </c>
      <c r="I1345" t="s">
        <v>242</v>
      </c>
      <c r="J1345">
        <v>640.46199999999999</v>
      </c>
      <c r="K1345">
        <v>1</v>
      </c>
      <c r="L1345">
        <v>1</v>
      </c>
      <c r="M1345">
        <v>0</v>
      </c>
      <c r="N1345">
        <v>0</v>
      </c>
      <c r="O1345">
        <v>0</v>
      </c>
      <c r="P1345" t="s">
        <v>1120</v>
      </c>
      <c r="Q1345" t="s">
        <v>1121</v>
      </c>
      <c r="R1345" t="s">
        <v>297</v>
      </c>
      <c r="S1345" t="s">
        <v>298</v>
      </c>
      <c r="T1345" t="s">
        <v>36</v>
      </c>
      <c r="U1345" t="s">
        <v>37</v>
      </c>
      <c r="V1345">
        <v>27</v>
      </c>
      <c r="W1345" t="s">
        <v>38</v>
      </c>
    </row>
    <row r="1346" spans="1:23">
      <c r="A1346" t="s">
        <v>23</v>
      </c>
      <c r="B1346" t="s">
        <v>24</v>
      </c>
      <c r="C1346" t="s">
        <v>25</v>
      </c>
      <c r="D1346" t="s">
        <v>39</v>
      </c>
      <c r="E1346" t="s">
        <v>40</v>
      </c>
      <c r="F1346" t="s">
        <v>53</v>
      </c>
      <c r="G1346" t="s">
        <v>54</v>
      </c>
      <c r="I1346" t="s">
        <v>43</v>
      </c>
      <c r="J1346">
        <v>0</v>
      </c>
      <c r="K1346">
        <v>0</v>
      </c>
      <c r="L1346">
        <v>0</v>
      </c>
      <c r="M1346">
        <v>0</v>
      </c>
      <c r="N1346">
        <v>0</v>
      </c>
      <c r="O1346">
        <v>1</v>
      </c>
      <c r="P1346" t="s">
        <v>1120</v>
      </c>
      <c r="Q1346" t="s">
        <v>1121</v>
      </c>
      <c r="R1346" t="s">
        <v>297</v>
      </c>
      <c r="S1346" t="s">
        <v>298</v>
      </c>
      <c r="T1346" t="s">
        <v>36</v>
      </c>
      <c r="U1346" t="s">
        <v>37</v>
      </c>
      <c r="V1346">
        <v>27</v>
      </c>
      <c r="W1346" t="s">
        <v>38</v>
      </c>
    </row>
    <row r="1347" spans="1:23">
      <c r="A1347" t="s">
        <v>23</v>
      </c>
      <c r="B1347" t="s">
        <v>24</v>
      </c>
      <c r="C1347" t="s">
        <v>25</v>
      </c>
      <c r="D1347" t="s">
        <v>39</v>
      </c>
      <c r="E1347" t="s">
        <v>40</v>
      </c>
      <c r="F1347" t="s">
        <v>44</v>
      </c>
      <c r="G1347" t="s">
        <v>45</v>
      </c>
      <c r="I1347" t="s">
        <v>43</v>
      </c>
      <c r="J1347">
        <v>0</v>
      </c>
      <c r="K1347">
        <v>0</v>
      </c>
      <c r="L1347">
        <v>0</v>
      </c>
      <c r="M1347">
        <v>0</v>
      </c>
      <c r="N1347">
        <v>0</v>
      </c>
      <c r="O1347">
        <v>1</v>
      </c>
      <c r="P1347" t="s">
        <v>1120</v>
      </c>
      <c r="Q1347" t="s">
        <v>1121</v>
      </c>
      <c r="R1347" t="s">
        <v>297</v>
      </c>
      <c r="S1347" t="s">
        <v>298</v>
      </c>
      <c r="T1347" t="s">
        <v>36</v>
      </c>
      <c r="U1347" t="s">
        <v>37</v>
      </c>
      <c r="V1347">
        <v>27</v>
      </c>
      <c r="W1347" t="s">
        <v>38</v>
      </c>
    </row>
    <row r="1348" spans="1:23">
      <c r="A1348" t="s">
        <v>23</v>
      </c>
      <c r="B1348" t="s">
        <v>24</v>
      </c>
      <c r="C1348" t="s">
        <v>25</v>
      </c>
      <c r="D1348" t="s">
        <v>46</v>
      </c>
      <c r="E1348" t="s">
        <v>47</v>
      </c>
      <c r="F1348" t="s">
        <v>48</v>
      </c>
      <c r="G1348" t="s">
        <v>47</v>
      </c>
      <c r="I1348" t="s">
        <v>43</v>
      </c>
      <c r="J1348">
        <v>590.59039370000005</v>
      </c>
      <c r="K1348">
        <v>85</v>
      </c>
      <c r="L1348">
        <v>0.81200000000000006</v>
      </c>
      <c r="M1348">
        <v>0</v>
      </c>
      <c r="N1348">
        <v>0</v>
      </c>
      <c r="O1348">
        <v>0</v>
      </c>
      <c r="P1348" t="s">
        <v>1122</v>
      </c>
      <c r="Q1348" t="s">
        <v>1123</v>
      </c>
      <c r="R1348" t="s">
        <v>67</v>
      </c>
      <c r="S1348" t="s">
        <v>68</v>
      </c>
      <c r="T1348" t="s">
        <v>36</v>
      </c>
      <c r="U1348" t="s">
        <v>37</v>
      </c>
      <c r="V1348">
        <v>27</v>
      </c>
      <c r="W1348" t="s">
        <v>38</v>
      </c>
    </row>
    <row r="1349" spans="1:23">
      <c r="A1349" t="s">
        <v>23</v>
      </c>
      <c r="B1349" t="s">
        <v>24</v>
      </c>
      <c r="C1349" t="s">
        <v>25</v>
      </c>
      <c r="D1349" t="s">
        <v>26</v>
      </c>
      <c r="E1349" t="s">
        <v>27</v>
      </c>
      <c r="F1349" t="s">
        <v>28</v>
      </c>
      <c r="G1349" t="s">
        <v>29</v>
      </c>
      <c r="H1349" t="s">
        <v>148</v>
      </c>
      <c r="I1349" t="s">
        <v>149</v>
      </c>
      <c r="J1349">
        <v>67.536000000000001</v>
      </c>
      <c r="K1349">
        <v>1</v>
      </c>
      <c r="L1349">
        <v>1</v>
      </c>
      <c r="M1349">
        <v>0</v>
      </c>
      <c r="N1349">
        <v>0</v>
      </c>
      <c r="O1349">
        <v>0</v>
      </c>
      <c r="P1349" t="s">
        <v>1124</v>
      </c>
      <c r="Q1349" t="s">
        <v>1125</v>
      </c>
      <c r="R1349" t="s">
        <v>67</v>
      </c>
      <c r="S1349" t="s">
        <v>68</v>
      </c>
      <c r="T1349" t="s">
        <v>36</v>
      </c>
      <c r="U1349" t="s">
        <v>37</v>
      </c>
      <c r="V1349">
        <v>27</v>
      </c>
      <c r="W1349" t="s">
        <v>38</v>
      </c>
    </row>
    <row r="1350" spans="1:23">
      <c r="A1350" t="s">
        <v>23</v>
      </c>
      <c r="B1350" t="s">
        <v>24</v>
      </c>
      <c r="C1350" t="s">
        <v>25</v>
      </c>
      <c r="D1350" t="s">
        <v>39</v>
      </c>
      <c r="E1350" t="s">
        <v>40</v>
      </c>
      <c r="F1350" t="s">
        <v>41</v>
      </c>
      <c r="G1350" t="s">
        <v>42</v>
      </c>
      <c r="I1350" t="s">
        <v>43</v>
      </c>
      <c r="J1350">
        <v>53.147928790000002</v>
      </c>
      <c r="K1350">
        <v>7</v>
      </c>
      <c r="L1350">
        <v>0.61599999999999999</v>
      </c>
      <c r="M1350">
        <v>0</v>
      </c>
      <c r="N1350">
        <v>0</v>
      </c>
      <c r="O1350">
        <v>0</v>
      </c>
      <c r="P1350" t="s">
        <v>1124</v>
      </c>
      <c r="Q1350" t="s">
        <v>1125</v>
      </c>
      <c r="R1350" t="s">
        <v>67</v>
      </c>
      <c r="S1350" t="s">
        <v>68</v>
      </c>
      <c r="T1350" t="s">
        <v>36</v>
      </c>
      <c r="U1350" t="s">
        <v>37</v>
      </c>
      <c r="V1350">
        <v>27</v>
      </c>
      <c r="W1350" t="s">
        <v>38</v>
      </c>
    </row>
    <row r="1351" spans="1:23">
      <c r="A1351" t="s">
        <v>23</v>
      </c>
      <c r="B1351" t="s">
        <v>24</v>
      </c>
      <c r="C1351" t="s">
        <v>25</v>
      </c>
      <c r="D1351" t="s">
        <v>26</v>
      </c>
      <c r="E1351" t="s">
        <v>27</v>
      </c>
      <c r="F1351" t="s">
        <v>53</v>
      </c>
      <c r="G1351" t="s">
        <v>54</v>
      </c>
      <c r="H1351" t="s">
        <v>223</v>
      </c>
      <c r="I1351" t="s">
        <v>224</v>
      </c>
      <c r="J1351">
        <v>133.87085049999999</v>
      </c>
      <c r="K1351">
        <v>1</v>
      </c>
      <c r="L1351">
        <v>0.999</v>
      </c>
      <c r="M1351">
        <v>0</v>
      </c>
      <c r="N1351">
        <v>0</v>
      </c>
      <c r="O1351">
        <v>0</v>
      </c>
      <c r="P1351" t="s">
        <v>1126</v>
      </c>
      <c r="Q1351" t="s">
        <v>1127</v>
      </c>
      <c r="R1351" t="s">
        <v>67</v>
      </c>
      <c r="S1351" t="s">
        <v>68</v>
      </c>
      <c r="T1351" t="s">
        <v>36</v>
      </c>
      <c r="U1351" t="s">
        <v>37</v>
      </c>
      <c r="V1351">
        <v>27</v>
      </c>
      <c r="W1351" t="s">
        <v>38</v>
      </c>
    </row>
    <row r="1352" spans="1:23">
      <c r="A1352" t="s">
        <v>23</v>
      </c>
      <c r="B1352" t="s">
        <v>24</v>
      </c>
      <c r="C1352" t="s">
        <v>25</v>
      </c>
      <c r="D1352" t="s">
        <v>46</v>
      </c>
      <c r="E1352" t="s">
        <v>47</v>
      </c>
      <c r="F1352" t="s">
        <v>48</v>
      </c>
      <c r="G1352" t="s">
        <v>47</v>
      </c>
      <c r="I1352" t="s">
        <v>43</v>
      </c>
      <c r="J1352">
        <v>353.67079539999997</v>
      </c>
      <c r="K1352">
        <v>67</v>
      </c>
      <c r="L1352">
        <v>0.81100000000000005</v>
      </c>
      <c r="M1352">
        <v>0</v>
      </c>
      <c r="N1352">
        <v>0</v>
      </c>
      <c r="O1352">
        <v>0</v>
      </c>
      <c r="P1352" t="s">
        <v>1126</v>
      </c>
      <c r="Q1352" t="s">
        <v>1127</v>
      </c>
      <c r="R1352" t="s">
        <v>67</v>
      </c>
      <c r="S1352" t="s">
        <v>68</v>
      </c>
      <c r="T1352" t="s">
        <v>36</v>
      </c>
      <c r="U1352" t="s">
        <v>37</v>
      </c>
      <c r="V1352">
        <v>27</v>
      </c>
      <c r="W1352" t="s">
        <v>38</v>
      </c>
    </row>
    <row r="1353" spans="1:23">
      <c r="A1353" t="s">
        <v>23</v>
      </c>
      <c r="B1353" t="s">
        <v>24</v>
      </c>
      <c r="C1353" t="s">
        <v>25</v>
      </c>
      <c r="D1353" t="s">
        <v>26</v>
      </c>
      <c r="E1353" t="s">
        <v>27</v>
      </c>
      <c r="F1353" t="s">
        <v>53</v>
      </c>
      <c r="G1353" t="s">
        <v>54</v>
      </c>
      <c r="H1353" t="s">
        <v>227</v>
      </c>
      <c r="I1353" t="s">
        <v>228</v>
      </c>
      <c r="J1353">
        <v>12415.917170000001</v>
      </c>
      <c r="K1353">
        <v>1</v>
      </c>
      <c r="L1353">
        <v>1</v>
      </c>
      <c r="M1353">
        <v>0</v>
      </c>
      <c r="N1353">
        <v>0</v>
      </c>
      <c r="O1353">
        <v>0</v>
      </c>
      <c r="P1353" t="s">
        <v>1040</v>
      </c>
      <c r="Q1353" t="s">
        <v>1041</v>
      </c>
      <c r="R1353" t="s">
        <v>59</v>
      </c>
      <c r="S1353" t="s">
        <v>60</v>
      </c>
      <c r="T1353" t="s">
        <v>36</v>
      </c>
      <c r="U1353" t="s">
        <v>37</v>
      </c>
      <c r="V1353">
        <v>27</v>
      </c>
      <c r="W1353" t="s">
        <v>38</v>
      </c>
    </row>
    <row r="1354" spans="1:23">
      <c r="A1354" t="s">
        <v>23</v>
      </c>
      <c r="B1354" t="s">
        <v>24</v>
      </c>
      <c r="C1354" t="s">
        <v>25</v>
      </c>
      <c r="D1354" t="s">
        <v>26</v>
      </c>
      <c r="E1354" t="s">
        <v>27</v>
      </c>
      <c r="F1354" t="s">
        <v>53</v>
      </c>
      <c r="G1354" t="s">
        <v>54</v>
      </c>
      <c r="H1354" t="s">
        <v>36</v>
      </c>
      <c r="I1354" t="s">
        <v>767</v>
      </c>
      <c r="J1354">
        <v>5006.7385299999996</v>
      </c>
      <c r="K1354">
        <v>3</v>
      </c>
      <c r="L1354">
        <v>0.99099999999999999</v>
      </c>
      <c r="M1354">
        <v>0</v>
      </c>
      <c r="N1354">
        <v>0</v>
      </c>
      <c r="O1354">
        <v>0</v>
      </c>
      <c r="P1354" t="s">
        <v>1040</v>
      </c>
      <c r="Q1354" t="s">
        <v>1041</v>
      </c>
      <c r="R1354" t="s">
        <v>59</v>
      </c>
      <c r="S1354" t="s">
        <v>60</v>
      </c>
      <c r="T1354" t="s">
        <v>36</v>
      </c>
      <c r="U1354" t="s">
        <v>37</v>
      </c>
      <c r="V1354">
        <v>27</v>
      </c>
      <c r="W1354" t="s">
        <v>38</v>
      </c>
    </row>
    <row r="1355" spans="1:23">
      <c r="A1355" t="s">
        <v>23</v>
      </c>
      <c r="B1355" t="s">
        <v>24</v>
      </c>
      <c r="C1355" t="s">
        <v>25</v>
      </c>
      <c r="D1355" t="s">
        <v>26</v>
      </c>
      <c r="E1355" t="s">
        <v>27</v>
      </c>
      <c r="F1355" t="s">
        <v>53</v>
      </c>
      <c r="G1355" t="s">
        <v>54</v>
      </c>
      <c r="H1355" t="s">
        <v>229</v>
      </c>
      <c r="I1355" t="s">
        <v>230</v>
      </c>
      <c r="J1355">
        <v>166.64155070000001</v>
      </c>
      <c r="K1355">
        <v>1</v>
      </c>
      <c r="L1355">
        <v>0.998</v>
      </c>
      <c r="M1355">
        <v>0</v>
      </c>
      <c r="N1355">
        <v>0</v>
      </c>
      <c r="O1355">
        <v>0</v>
      </c>
      <c r="P1355" t="s">
        <v>1040</v>
      </c>
      <c r="Q1355" t="s">
        <v>1041</v>
      </c>
      <c r="R1355" t="s">
        <v>59</v>
      </c>
      <c r="S1355" t="s">
        <v>60</v>
      </c>
      <c r="T1355" t="s">
        <v>36</v>
      </c>
      <c r="U1355" t="s">
        <v>37</v>
      </c>
      <c r="V1355">
        <v>27</v>
      </c>
      <c r="W1355" t="s">
        <v>38</v>
      </c>
    </row>
    <row r="1356" spans="1:23">
      <c r="A1356" t="s">
        <v>23</v>
      </c>
      <c r="B1356" t="s">
        <v>24</v>
      </c>
      <c r="C1356" t="s">
        <v>25</v>
      </c>
      <c r="D1356" t="s">
        <v>26</v>
      </c>
      <c r="E1356" t="s">
        <v>27</v>
      </c>
      <c r="F1356" t="s">
        <v>53</v>
      </c>
      <c r="G1356" t="s">
        <v>54</v>
      </c>
      <c r="H1356" t="s">
        <v>106</v>
      </c>
      <c r="I1356" t="s">
        <v>107</v>
      </c>
      <c r="J1356">
        <v>204.34447288000001</v>
      </c>
      <c r="K1356">
        <v>6</v>
      </c>
      <c r="L1356">
        <v>0.86</v>
      </c>
      <c r="M1356">
        <v>0</v>
      </c>
      <c r="N1356">
        <v>0</v>
      </c>
      <c r="O1356">
        <v>0</v>
      </c>
      <c r="P1356" t="s">
        <v>1040</v>
      </c>
      <c r="Q1356" t="s">
        <v>1041</v>
      </c>
      <c r="R1356" t="s">
        <v>59</v>
      </c>
      <c r="S1356" t="s">
        <v>60</v>
      </c>
      <c r="T1356" t="s">
        <v>36</v>
      </c>
      <c r="U1356" t="s">
        <v>37</v>
      </c>
      <c r="V1356">
        <v>27</v>
      </c>
      <c r="W1356" t="s">
        <v>38</v>
      </c>
    </row>
    <row r="1357" spans="1:23">
      <c r="A1357" t="s">
        <v>23</v>
      </c>
      <c r="B1357" t="s">
        <v>24</v>
      </c>
      <c r="C1357" t="s">
        <v>25</v>
      </c>
      <c r="D1357" t="s">
        <v>26</v>
      </c>
      <c r="E1357" t="s">
        <v>27</v>
      </c>
      <c r="F1357" t="s">
        <v>28</v>
      </c>
      <c r="G1357" t="s">
        <v>29</v>
      </c>
      <c r="H1357" t="s">
        <v>187</v>
      </c>
      <c r="I1357" t="s">
        <v>188</v>
      </c>
      <c r="J1357">
        <v>27.547004220000002</v>
      </c>
      <c r="K1357">
        <v>1</v>
      </c>
      <c r="L1357">
        <v>0.86599999999999999</v>
      </c>
      <c r="M1357">
        <v>0</v>
      </c>
      <c r="N1357">
        <v>0</v>
      </c>
      <c r="O1357">
        <v>0</v>
      </c>
      <c r="P1357" t="s">
        <v>1040</v>
      </c>
      <c r="Q1357" t="s">
        <v>1041</v>
      </c>
      <c r="R1357" t="s">
        <v>59</v>
      </c>
      <c r="S1357" t="s">
        <v>60</v>
      </c>
      <c r="T1357" t="s">
        <v>36</v>
      </c>
      <c r="U1357" t="s">
        <v>37</v>
      </c>
      <c r="V1357">
        <v>27</v>
      </c>
      <c r="W1357" t="s">
        <v>38</v>
      </c>
    </row>
    <row r="1358" spans="1:23">
      <c r="A1358" t="s">
        <v>23</v>
      </c>
      <c r="B1358" t="s">
        <v>24</v>
      </c>
      <c r="C1358" t="s">
        <v>25</v>
      </c>
      <c r="D1358" t="s">
        <v>26</v>
      </c>
      <c r="E1358" t="s">
        <v>27</v>
      </c>
      <c r="F1358" t="s">
        <v>28</v>
      </c>
      <c r="G1358" t="s">
        <v>29</v>
      </c>
      <c r="H1358" t="s">
        <v>148</v>
      </c>
      <c r="I1358" t="s">
        <v>149</v>
      </c>
      <c r="J1358">
        <v>845.64564609000001</v>
      </c>
      <c r="K1358">
        <v>8</v>
      </c>
      <c r="L1358">
        <v>0.96</v>
      </c>
      <c r="M1358">
        <v>0</v>
      </c>
      <c r="N1358">
        <v>0</v>
      </c>
      <c r="O1358">
        <v>0</v>
      </c>
      <c r="P1358" t="s">
        <v>1040</v>
      </c>
      <c r="Q1358" t="s">
        <v>1041</v>
      </c>
      <c r="R1358" t="s">
        <v>59</v>
      </c>
      <c r="S1358" t="s">
        <v>60</v>
      </c>
      <c r="T1358" t="s">
        <v>36</v>
      </c>
      <c r="U1358" t="s">
        <v>37</v>
      </c>
      <c r="V1358">
        <v>27</v>
      </c>
      <c r="W1358" t="s">
        <v>38</v>
      </c>
    </row>
    <row r="1359" spans="1:23">
      <c r="A1359" t="s">
        <v>23</v>
      </c>
      <c r="B1359" t="s">
        <v>24</v>
      </c>
      <c r="C1359" t="s">
        <v>25</v>
      </c>
      <c r="D1359" t="s">
        <v>26</v>
      </c>
      <c r="E1359" t="s">
        <v>27</v>
      </c>
      <c r="F1359" t="s">
        <v>28</v>
      </c>
      <c r="G1359" t="s">
        <v>29</v>
      </c>
      <c r="H1359" t="s">
        <v>152</v>
      </c>
      <c r="I1359" t="s">
        <v>153</v>
      </c>
      <c r="J1359">
        <v>15357.703111450001</v>
      </c>
      <c r="K1359">
        <v>59</v>
      </c>
      <c r="L1359">
        <v>0.96899999999999997</v>
      </c>
      <c r="M1359">
        <v>0</v>
      </c>
      <c r="N1359">
        <v>0</v>
      </c>
      <c r="O1359">
        <v>0</v>
      </c>
      <c r="P1359" t="s">
        <v>1040</v>
      </c>
      <c r="Q1359" t="s">
        <v>1041</v>
      </c>
      <c r="R1359" t="s">
        <v>59</v>
      </c>
      <c r="S1359" t="s">
        <v>60</v>
      </c>
      <c r="T1359" t="s">
        <v>36</v>
      </c>
      <c r="U1359" t="s">
        <v>37</v>
      </c>
      <c r="V1359">
        <v>27</v>
      </c>
      <c r="W1359" t="s">
        <v>38</v>
      </c>
    </row>
    <row r="1360" spans="1:23">
      <c r="A1360" t="s">
        <v>23</v>
      </c>
      <c r="B1360" t="s">
        <v>24</v>
      </c>
      <c r="C1360" t="s">
        <v>25</v>
      </c>
      <c r="D1360" t="s">
        <v>26</v>
      </c>
      <c r="E1360" t="s">
        <v>27</v>
      </c>
      <c r="F1360" t="s">
        <v>28</v>
      </c>
      <c r="G1360" t="s">
        <v>29</v>
      </c>
      <c r="H1360" t="s">
        <v>681</v>
      </c>
      <c r="I1360" t="s">
        <v>682</v>
      </c>
      <c r="J1360">
        <v>131.30630310000001</v>
      </c>
      <c r="K1360">
        <v>1</v>
      </c>
      <c r="L1360">
        <v>0.84899999999999998</v>
      </c>
      <c r="M1360">
        <v>0</v>
      </c>
      <c r="N1360">
        <v>0</v>
      </c>
      <c r="O1360">
        <v>0</v>
      </c>
      <c r="P1360" t="s">
        <v>1040</v>
      </c>
      <c r="Q1360" t="s">
        <v>1041</v>
      </c>
      <c r="R1360" t="s">
        <v>59</v>
      </c>
      <c r="S1360" t="s">
        <v>60</v>
      </c>
      <c r="T1360" t="s">
        <v>36</v>
      </c>
      <c r="U1360" t="s">
        <v>37</v>
      </c>
      <c r="V1360">
        <v>27</v>
      </c>
      <c r="W1360" t="s">
        <v>38</v>
      </c>
    </row>
    <row r="1361" spans="1:23">
      <c r="A1361" t="s">
        <v>23</v>
      </c>
      <c r="B1361" t="s">
        <v>24</v>
      </c>
      <c r="C1361" t="s">
        <v>25</v>
      </c>
      <c r="D1361" t="s">
        <v>26</v>
      </c>
      <c r="E1361" t="s">
        <v>27</v>
      </c>
      <c r="F1361" t="s">
        <v>28</v>
      </c>
      <c r="G1361" t="s">
        <v>29</v>
      </c>
      <c r="H1361" t="s">
        <v>235</v>
      </c>
      <c r="I1361" t="s">
        <v>236</v>
      </c>
      <c r="J1361">
        <v>645.66933329999995</v>
      </c>
      <c r="K1361">
        <v>1</v>
      </c>
      <c r="L1361">
        <v>1</v>
      </c>
      <c r="M1361">
        <v>0</v>
      </c>
      <c r="N1361">
        <v>0</v>
      </c>
      <c r="O1361">
        <v>0</v>
      </c>
      <c r="P1361" t="s">
        <v>1040</v>
      </c>
      <c r="Q1361" t="s">
        <v>1041</v>
      </c>
      <c r="R1361" t="s">
        <v>59</v>
      </c>
      <c r="S1361" t="s">
        <v>60</v>
      </c>
      <c r="T1361" t="s">
        <v>36</v>
      </c>
      <c r="U1361" t="s">
        <v>37</v>
      </c>
      <c r="V1361">
        <v>27</v>
      </c>
      <c r="W1361" t="s">
        <v>38</v>
      </c>
    </row>
    <row r="1362" spans="1:23">
      <c r="A1362" t="s">
        <v>23</v>
      </c>
      <c r="B1362" t="s">
        <v>24</v>
      </c>
      <c r="C1362" t="s">
        <v>25</v>
      </c>
      <c r="D1362" t="s">
        <v>26</v>
      </c>
      <c r="E1362" t="s">
        <v>27</v>
      </c>
      <c r="F1362" t="s">
        <v>28</v>
      </c>
      <c r="G1362" t="s">
        <v>29</v>
      </c>
      <c r="H1362" t="s">
        <v>86</v>
      </c>
      <c r="I1362" t="s">
        <v>87</v>
      </c>
      <c r="J1362">
        <v>1384.8600286000001</v>
      </c>
      <c r="K1362">
        <v>13</v>
      </c>
      <c r="L1362">
        <v>0.96699999999999997</v>
      </c>
      <c r="M1362">
        <v>0</v>
      </c>
      <c r="N1362">
        <v>0</v>
      </c>
      <c r="O1362">
        <v>0</v>
      </c>
      <c r="P1362" t="s">
        <v>1040</v>
      </c>
      <c r="Q1362" t="s">
        <v>1041</v>
      </c>
      <c r="R1362" t="s">
        <v>59</v>
      </c>
      <c r="S1362" t="s">
        <v>60</v>
      </c>
      <c r="T1362" t="s">
        <v>36</v>
      </c>
      <c r="U1362" t="s">
        <v>37</v>
      </c>
      <c r="V1362">
        <v>27</v>
      </c>
      <c r="W1362" t="s">
        <v>38</v>
      </c>
    </row>
    <row r="1363" spans="1:23">
      <c r="A1363" t="s">
        <v>23</v>
      </c>
      <c r="B1363" t="s">
        <v>24</v>
      </c>
      <c r="C1363" t="s">
        <v>25</v>
      </c>
      <c r="D1363" t="s">
        <v>26</v>
      </c>
      <c r="E1363" t="s">
        <v>27</v>
      </c>
      <c r="F1363" t="s">
        <v>28</v>
      </c>
      <c r="G1363" t="s">
        <v>29</v>
      </c>
      <c r="H1363" t="s">
        <v>80</v>
      </c>
      <c r="I1363" t="s">
        <v>81</v>
      </c>
      <c r="J1363">
        <v>54.920073039999998</v>
      </c>
      <c r="K1363">
        <v>1</v>
      </c>
      <c r="L1363">
        <v>0.92</v>
      </c>
      <c r="M1363">
        <v>0</v>
      </c>
      <c r="N1363">
        <v>0</v>
      </c>
      <c r="O1363">
        <v>0</v>
      </c>
      <c r="P1363" t="s">
        <v>1040</v>
      </c>
      <c r="Q1363" t="s">
        <v>1041</v>
      </c>
      <c r="R1363" t="s">
        <v>59</v>
      </c>
      <c r="S1363" t="s">
        <v>60</v>
      </c>
      <c r="T1363" t="s">
        <v>36</v>
      </c>
      <c r="U1363" t="s">
        <v>37</v>
      </c>
      <c r="V1363">
        <v>27</v>
      </c>
      <c r="W1363" t="s">
        <v>38</v>
      </c>
    </row>
    <row r="1364" spans="1:23">
      <c r="A1364" t="s">
        <v>23</v>
      </c>
      <c r="B1364" t="s">
        <v>24</v>
      </c>
      <c r="C1364" t="s">
        <v>25</v>
      </c>
      <c r="D1364" t="s">
        <v>26</v>
      </c>
      <c r="E1364" t="s">
        <v>27</v>
      </c>
      <c r="F1364" t="s">
        <v>28</v>
      </c>
      <c r="G1364" t="s">
        <v>29</v>
      </c>
      <c r="H1364" t="s">
        <v>241</v>
      </c>
      <c r="I1364" t="s">
        <v>242</v>
      </c>
      <c r="J1364">
        <v>365.23657179999998</v>
      </c>
      <c r="K1364">
        <v>4</v>
      </c>
      <c r="L1364">
        <v>0.92700000000000005</v>
      </c>
      <c r="M1364">
        <v>0</v>
      </c>
      <c r="N1364">
        <v>0</v>
      </c>
      <c r="O1364">
        <v>0</v>
      </c>
      <c r="P1364" t="s">
        <v>1040</v>
      </c>
      <c r="Q1364" t="s">
        <v>1041</v>
      </c>
      <c r="R1364" t="s">
        <v>59</v>
      </c>
      <c r="S1364" t="s">
        <v>60</v>
      </c>
      <c r="T1364" t="s">
        <v>36</v>
      </c>
      <c r="U1364" t="s">
        <v>37</v>
      </c>
      <c r="V1364">
        <v>27</v>
      </c>
      <c r="W1364" t="s">
        <v>38</v>
      </c>
    </row>
    <row r="1365" spans="1:23">
      <c r="A1365" t="s">
        <v>23</v>
      </c>
      <c r="B1365" t="s">
        <v>24</v>
      </c>
      <c r="C1365" t="s">
        <v>25</v>
      </c>
      <c r="D1365" t="s">
        <v>26</v>
      </c>
      <c r="E1365" t="s">
        <v>27</v>
      </c>
      <c r="F1365" t="s">
        <v>28</v>
      </c>
      <c r="G1365" t="s">
        <v>29</v>
      </c>
      <c r="H1365" t="s">
        <v>447</v>
      </c>
      <c r="I1365" t="s">
        <v>448</v>
      </c>
      <c r="J1365">
        <v>21.664161929999999</v>
      </c>
      <c r="K1365">
        <v>1</v>
      </c>
      <c r="L1365">
        <v>0.89600000000000002</v>
      </c>
      <c r="M1365">
        <v>0</v>
      </c>
      <c r="N1365">
        <v>0</v>
      </c>
      <c r="O1365">
        <v>0</v>
      </c>
      <c r="P1365" t="s">
        <v>1040</v>
      </c>
      <c r="Q1365" t="s">
        <v>1041</v>
      </c>
      <c r="R1365" t="s">
        <v>59</v>
      </c>
      <c r="S1365" t="s">
        <v>60</v>
      </c>
      <c r="T1365" t="s">
        <v>36</v>
      </c>
      <c r="U1365" t="s">
        <v>37</v>
      </c>
      <c r="V1365">
        <v>27</v>
      </c>
      <c r="W1365" t="s">
        <v>38</v>
      </c>
    </row>
    <row r="1366" spans="1:23">
      <c r="A1366" t="s">
        <v>23</v>
      </c>
      <c r="B1366" t="s">
        <v>24</v>
      </c>
      <c r="C1366" t="s">
        <v>25</v>
      </c>
      <c r="D1366" t="s">
        <v>26</v>
      </c>
      <c r="E1366" t="s">
        <v>27</v>
      </c>
      <c r="F1366" t="s">
        <v>28</v>
      </c>
      <c r="G1366" t="s">
        <v>29</v>
      </c>
      <c r="H1366" t="s">
        <v>739</v>
      </c>
      <c r="I1366" t="s">
        <v>740</v>
      </c>
      <c r="J1366">
        <v>64.459594069999994</v>
      </c>
      <c r="K1366">
        <v>1</v>
      </c>
      <c r="L1366">
        <v>0.94899999999999995</v>
      </c>
      <c r="M1366">
        <v>0</v>
      </c>
      <c r="N1366">
        <v>0</v>
      </c>
      <c r="O1366">
        <v>0</v>
      </c>
      <c r="P1366" t="s">
        <v>1040</v>
      </c>
      <c r="Q1366" t="s">
        <v>1041</v>
      </c>
      <c r="R1366" t="s">
        <v>59</v>
      </c>
      <c r="S1366" t="s">
        <v>60</v>
      </c>
      <c r="T1366" t="s">
        <v>36</v>
      </c>
      <c r="U1366" t="s">
        <v>37</v>
      </c>
      <c r="V1366">
        <v>27</v>
      </c>
      <c r="W1366" t="s">
        <v>38</v>
      </c>
    </row>
    <row r="1367" spans="1:23">
      <c r="A1367" t="s">
        <v>23</v>
      </c>
      <c r="B1367" t="s">
        <v>24</v>
      </c>
      <c r="C1367" t="s">
        <v>25</v>
      </c>
      <c r="D1367" t="s">
        <v>39</v>
      </c>
      <c r="E1367" t="s">
        <v>40</v>
      </c>
      <c r="F1367" t="s">
        <v>53</v>
      </c>
      <c r="G1367" t="s">
        <v>54</v>
      </c>
      <c r="I1367" t="s">
        <v>43</v>
      </c>
      <c r="J1367">
        <v>370.16819050999999</v>
      </c>
      <c r="K1367">
        <v>31</v>
      </c>
      <c r="L1367">
        <v>0.69599999999999995</v>
      </c>
      <c r="M1367">
        <v>0</v>
      </c>
      <c r="N1367">
        <v>0</v>
      </c>
      <c r="O1367">
        <v>2</v>
      </c>
      <c r="P1367" t="s">
        <v>1040</v>
      </c>
      <c r="Q1367" t="s">
        <v>1041</v>
      </c>
      <c r="R1367" t="s">
        <v>59</v>
      </c>
      <c r="S1367" t="s">
        <v>60</v>
      </c>
      <c r="T1367" t="s">
        <v>36</v>
      </c>
      <c r="U1367" t="s">
        <v>37</v>
      </c>
      <c r="V1367">
        <v>27</v>
      </c>
      <c r="W1367" t="s">
        <v>38</v>
      </c>
    </row>
    <row r="1368" spans="1:23">
      <c r="A1368" t="s">
        <v>23</v>
      </c>
      <c r="B1368" t="s">
        <v>24</v>
      </c>
      <c r="C1368" t="s">
        <v>25</v>
      </c>
      <c r="D1368" t="s">
        <v>39</v>
      </c>
      <c r="E1368" t="s">
        <v>40</v>
      </c>
      <c r="F1368" t="s">
        <v>41</v>
      </c>
      <c r="G1368" t="s">
        <v>42</v>
      </c>
      <c r="I1368" t="s">
        <v>43</v>
      </c>
      <c r="J1368">
        <v>67.671294939999996</v>
      </c>
      <c r="K1368">
        <v>8</v>
      </c>
      <c r="L1368">
        <v>0.86899999999999999</v>
      </c>
      <c r="M1368">
        <v>0</v>
      </c>
      <c r="N1368">
        <v>0</v>
      </c>
      <c r="O1368">
        <v>0</v>
      </c>
      <c r="P1368" t="s">
        <v>1128</v>
      </c>
      <c r="Q1368" t="s">
        <v>1129</v>
      </c>
      <c r="R1368" t="s">
        <v>146</v>
      </c>
      <c r="S1368" t="s">
        <v>147</v>
      </c>
      <c r="T1368" t="s">
        <v>36</v>
      </c>
      <c r="U1368" t="s">
        <v>37</v>
      </c>
      <c r="V1368">
        <v>27</v>
      </c>
      <c r="W1368" t="s">
        <v>38</v>
      </c>
    </row>
    <row r="1369" spans="1:23">
      <c r="A1369" t="s">
        <v>23</v>
      </c>
      <c r="B1369" t="s">
        <v>24</v>
      </c>
      <c r="C1369" t="s">
        <v>25</v>
      </c>
      <c r="D1369" t="s">
        <v>39</v>
      </c>
      <c r="E1369" t="s">
        <v>40</v>
      </c>
      <c r="F1369" t="s">
        <v>28</v>
      </c>
      <c r="G1369" t="s">
        <v>29</v>
      </c>
      <c r="I1369" t="s">
        <v>43</v>
      </c>
      <c r="J1369">
        <v>43.908503369999998</v>
      </c>
      <c r="K1369">
        <v>12</v>
      </c>
      <c r="L1369">
        <v>0.84</v>
      </c>
      <c r="M1369">
        <v>0</v>
      </c>
      <c r="N1369">
        <v>0</v>
      </c>
      <c r="O1369">
        <v>0</v>
      </c>
      <c r="P1369" t="s">
        <v>1128</v>
      </c>
      <c r="Q1369" t="s">
        <v>1129</v>
      </c>
      <c r="R1369" t="s">
        <v>146</v>
      </c>
      <c r="S1369" t="s">
        <v>147</v>
      </c>
      <c r="T1369" t="s">
        <v>36</v>
      </c>
      <c r="U1369" t="s">
        <v>37</v>
      </c>
      <c r="V1369">
        <v>27</v>
      </c>
      <c r="W1369" t="s">
        <v>38</v>
      </c>
    </row>
    <row r="1370" spans="1:23">
      <c r="A1370" t="s">
        <v>23</v>
      </c>
      <c r="B1370" t="s">
        <v>24</v>
      </c>
      <c r="C1370" t="s">
        <v>25</v>
      </c>
      <c r="D1370" t="s">
        <v>26</v>
      </c>
      <c r="E1370" t="s">
        <v>27</v>
      </c>
      <c r="F1370" t="s">
        <v>53</v>
      </c>
      <c r="G1370" t="s">
        <v>54</v>
      </c>
      <c r="H1370" t="s">
        <v>223</v>
      </c>
      <c r="I1370" t="s">
        <v>224</v>
      </c>
      <c r="J1370">
        <v>363.03834319999999</v>
      </c>
      <c r="K1370">
        <v>2</v>
      </c>
      <c r="L1370">
        <v>0.94199999999999995</v>
      </c>
      <c r="M1370">
        <v>0</v>
      </c>
      <c r="N1370">
        <v>0</v>
      </c>
      <c r="O1370">
        <v>0</v>
      </c>
      <c r="P1370" t="s">
        <v>1130</v>
      </c>
      <c r="Q1370" t="s">
        <v>1131</v>
      </c>
      <c r="R1370" t="s">
        <v>67</v>
      </c>
      <c r="S1370" t="s">
        <v>68</v>
      </c>
      <c r="T1370" t="s">
        <v>36</v>
      </c>
      <c r="U1370" t="s">
        <v>37</v>
      </c>
      <c r="V1370">
        <v>27</v>
      </c>
      <c r="W1370" t="s">
        <v>38</v>
      </c>
    </row>
    <row r="1371" spans="1:23">
      <c r="A1371" t="s">
        <v>23</v>
      </c>
      <c r="B1371" t="s">
        <v>24</v>
      </c>
      <c r="C1371" t="s">
        <v>25</v>
      </c>
      <c r="D1371" t="s">
        <v>26</v>
      </c>
      <c r="E1371" t="s">
        <v>27</v>
      </c>
      <c r="F1371" t="s">
        <v>28</v>
      </c>
      <c r="G1371" t="s">
        <v>29</v>
      </c>
      <c r="H1371" t="s">
        <v>148</v>
      </c>
      <c r="I1371" t="s">
        <v>149</v>
      </c>
      <c r="J1371">
        <v>15.56979303</v>
      </c>
      <c r="K1371">
        <v>1</v>
      </c>
      <c r="L1371">
        <v>0.94199999999999995</v>
      </c>
      <c r="M1371">
        <v>0</v>
      </c>
      <c r="N1371">
        <v>0</v>
      </c>
      <c r="O1371">
        <v>0</v>
      </c>
      <c r="P1371" t="s">
        <v>1130</v>
      </c>
      <c r="Q1371" t="s">
        <v>1131</v>
      </c>
      <c r="R1371" t="s">
        <v>67</v>
      </c>
      <c r="S1371" t="s">
        <v>68</v>
      </c>
      <c r="T1371" t="s">
        <v>36</v>
      </c>
      <c r="U1371" t="s">
        <v>37</v>
      </c>
      <c r="V1371">
        <v>27</v>
      </c>
      <c r="W1371" t="s">
        <v>38</v>
      </c>
    </row>
    <row r="1372" spans="1:23">
      <c r="A1372" t="s">
        <v>23</v>
      </c>
      <c r="B1372" t="s">
        <v>24</v>
      </c>
      <c r="C1372" t="s">
        <v>25</v>
      </c>
      <c r="D1372" t="s">
        <v>26</v>
      </c>
      <c r="E1372" t="s">
        <v>27</v>
      </c>
      <c r="F1372" t="s">
        <v>28</v>
      </c>
      <c r="G1372" t="s">
        <v>29</v>
      </c>
      <c r="H1372" t="s">
        <v>86</v>
      </c>
      <c r="I1372" t="s">
        <v>87</v>
      </c>
      <c r="J1372">
        <v>86.878196020000004</v>
      </c>
      <c r="K1372">
        <v>1</v>
      </c>
      <c r="L1372">
        <v>0.84799999999999998</v>
      </c>
      <c r="M1372">
        <v>0</v>
      </c>
      <c r="N1372">
        <v>0</v>
      </c>
      <c r="O1372">
        <v>0</v>
      </c>
      <c r="P1372" t="s">
        <v>1130</v>
      </c>
      <c r="Q1372" t="s">
        <v>1131</v>
      </c>
      <c r="R1372" t="s">
        <v>67</v>
      </c>
      <c r="S1372" t="s">
        <v>68</v>
      </c>
      <c r="T1372" t="s">
        <v>36</v>
      </c>
      <c r="U1372" t="s">
        <v>37</v>
      </c>
      <c r="V1372">
        <v>27</v>
      </c>
      <c r="W1372" t="s">
        <v>38</v>
      </c>
    </row>
    <row r="1373" spans="1:23">
      <c r="A1373" t="s">
        <v>23</v>
      </c>
      <c r="B1373" t="s">
        <v>24</v>
      </c>
      <c r="C1373" t="s">
        <v>25</v>
      </c>
      <c r="D1373" t="s">
        <v>46</v>
      </c>
      <c r="E1373" t="s">
        <v>47</v>
      </c>
      <c r="F1373" t="s">
        <v>48</v>
      </c>
      <c r="G1373" t="s">
        <v>47</v>
      </c>
      <c r="I1373" t="s">
        <v>43</v>
      </c>
      <c r="J1373">
        <v>1009.764008</v>
      </c>
      <c r="K1373">
        <v>232</v>
      </c>
      <c r="L1373">
        <v>0.77300000000000002</v>
      </c>
      <c r="M1373">
        <v>0</v>
      </c>
      <c r="N1373">
        <v>0</v>
      </c>
      <c r="O1373">
        <v>0</v>
      </c>
      <c r="P1373" t="s">
        <v>1130</v>
      </c>
      <c r="Q1373" t="s">
        <v>1131</v>
      </c>
      <c r="R1373" t="s">
        <v>67</v>
      </c>
      <c r="S1373" t="s">
        <v>68</v>
      </c>
      <c r="T1373" t="s">
        <v>36</v>
      </c>
      <c r="U1373" t="s">
        <v>37</v>
      </c>
      <c r="V1373">
        <v>27</v>
      </c>
      <c r="W1373" t="s">
        <v>38</v>
      </c>
    </row>
    <row r="1374" spans="1:23">
      <c r="A1374" t="s">
        <v>23</v>
      </c>
      <c r="B1374" t="s">
        <v>24</v>
      </c>
      <c r="C1374" t="s">
        <v>25</v>
      </c>
      <c r="D1374" t="s">
        <v>39</v>
      </c>
      <c r="E1374" t="s">
        <v>40</v>
      </c>
      <c r="F1374" t="s">
        <v>41</v>
      </c>
      <c r="G1374" t="s">
        <v>42</v>
      </c>
      <c r="I1374" t="s">
        <v>43</v>
      </c>
      <c r="J1374">
        <v>86.38699321</v>
      </c>
      <c r="K1374">
        <v>5</v>
      </c>
      <c r="L1374">
        <v>0.89500000000000002</v>
      </c>
      <c r="M1374">
        <v>0</v>
      </c>
      <c r="N1374">
        <v>0</v>
      </c>
      <c r="O1374">
        <v>0</v>
      </c>
      <c r="P1374" t="s">
        <v>1132</v>
      </c>
      <c r="Q1374" t="s">
        <v>1133</v>
      </c>
      <c r="R1374" t="s">
        <v>51</v>
      </c>
      <c r="S1374" t="s">
        <v>52</v>
      </c>
      <c r="T1374" t="s">
        <v>36</v>
      </c>
      <c r="U1374" t="s">
        <v>37</v>
      </c>
      <c r="V1374">
        <v>27</v>
      </c>
      <c r="W1374" t="s">
        <v>38</v>
      </c>
    </row>
    <row r="1375" spans="1:23">
      <c r="A1375" t="s">
        <v>23</v>
      </c>
      <c r="B1375" t="s">
        <v>24</v>
      </c>
      <c r="C1375" t="s">
        <v>25</v>
      </c>
      <c r="D1375" t="s">
        <v>26</v>
      </c>
      <c r="E1375" t="s">
        <v>27</v>
      </c>
      <c r="F1375" t="s">
        <v>28</v>
      </c>
      <c r="G1375" t="s">
        <v>29</v>
      </c>
      <c r="H1375" t="s">
        <v>69</v>
      </c>
      <c r="I1375" t="s">
        <v>70</v>
      </c>
      <c r="J1375">
        <v>298.80200000000002</v>
      </c>
      <c r="K1375">
        <v>1</v>
      </c>
      <c r="L1375">
        <v>1</v>
      </c>
      <c r="M1375">
        <v>0</v>
      </c>
      <c r="N1375">
        <v>0</v>
      </c>
      <c r="O1375">
        <v>0</v>
      </c>
      <c r="P1375" t="s">
        <v>1042</v>
      </c>
      <c r="Q1375" t="s">
        <v>1043</v>
      </c>
      <c r="R1375" t="s">
        <v>132</v>
      </c>
      <c r="S1375" t="s">
        <v>133</v>
      </c>
      <c r="T1375" t="s">
        <v>36</v>
      </c>
      <c r="U1375" t="s">
        <v>37</v>
      </c>
      <c r="V1375">
        <v>27</v>
      </c>
      <c r="W1375" t="s">
        <v>38</v>
      </c>
    </row>
    <row r="1376" spans="1:23">
      <c r="A1376" t="s">
        <v>23</v>
      </c>
      <c r="B1376" t="s">
        <v>24</v>
      </c>
      <c r="C1376" t="s">
        <v>25</v>
      </c>
      <c r="D1376" t="s">
        <v>39</v>
      </c>
      <c r="E1376" t="s">
        <v>40</v>
      </c>
      <c r="F1376" t="s">
        <v>41</v>
      </c>
      <c r="G1376" t="s">
        <v>42</v>
      </c>
      <c r="I1376" t="s">
        <v>43</v>
      </c>
      <c r="J1376">
        <v>0</v>
      </c>
      <c r="K1376">
        <v>0</v>
      </c>
      <c r="L1376">
        <v>0</v>
      </c>
      <c r="M1376">
        <v>0</v>
      </c>
      <c r="N1376">
        <v>0</v>
      </c>
      <c r="O1376">
        <v>1</v>
      </c>
      <c r="P1376" t="s">
        <v>1042</v>
      </c>
      <c r="Q1376" t="s">
        <v>1043</v>
      </c>
      <c r="R1376" t="s">
        <v>132</v>
      </c>
      <c r="S1376" t="s">
        <v>133</v>
      </c>
      <c r="T1376" t="s">
        <v>36</v>
      </c>
      <c r="U1376" t="s">
        <v>37</v>
      </c>
      <c r="V1376">
        <v>27</v>
      </c>
      <c r="W1376" t="s">
        <v>38</v>
      </c>
    </row>
    <row r="1377" spans="1:23">
      <c r="A1377" t="s">
        <v>23</v>
      </c>
      <c r="B1377" t="s">
        <v>24</v>
      </c>
      <c r="C1377" t="s">
        <v>25</v>
      </c>
      <c r="D1377" t="s">
        <v>39</v>
      </c>
      <c r="E1377" t="s">
        <v>40</v>
      </c>
      <c r="F1377" t="s">
        <v>41</v>
      </c>
      <c r="G1377" t="s">
        <v>42</v>
      </c>
      <c r="I1377" t="s">
        <v>43</v>
      </c>
      <c r="J1377">
        <v>92.70988294</v>
      </c>
      <c r="K1377">
        <v>8</v>
      </c>
      <c r="L1377">
        <v>0.88200000000000001</v>
      </c>
      <c r="M1377">
        <v>0</v>
      </c>
      <c r="N1377">
        <v>0</v>
      </c>
      <c r="O1377">
        <v>0</v>
      </c>
      <c r="P1377" t="s">
        <v>1134</v>
      </c>
      <c r="Q1377" t="s">
        <v>1135</v>
      </c>
      <c r="R1377" t="s">
        <v>120</v>
      </c>
      <c r="S1377" t="s">
        <v>121</v>
      </c>
      <c r="T1377" t="s">
        <v>36</v>
      </c>
      <c r="U1377" t="s">
        <v>37</v>
      </c>
      <c r="V1377">
        <v>27</v>
      </c>
      <c r="W1377" t="s">
        <v>38</v>
      </c>
    </row>
    <row r="1378" spans="1:23">
      <c r="A1378" t="s">
        <v>23</v>
      </c>
      <c r="B1378" t="s">
        <v>24</v>
      </c>
      <c r="C1378" t="s">
        <v>25</v>
      </c>
      <c r="D1378" t="s">
        <v>39</v>
      </c>
      <c r="E1378" t="s">
        <v>40</v>
      </c>
      <c r="F1378" t="s">
        <v>28</v>
      </c>
      <c r="G1378" t="s">
        <v>29</v>
      </c>
      <c r="I1378" t="s">
        <v>43</v>
      </c>
      <c r="J1378">
        <v>255.7896623</v>
      </c>
      <c r="K1378">
        <v>30</v>
      </c>
      <c r="L1378">
        <v>0.84599999999999997</v>
      </c>
      <c r="M1378">
        <v>0</v>
      </c>
      <c r="N1378">
        <v>0</v>
      </c>
      <c r="O1378">
        <v>0</v>
      </c>
      <c r="P1378" t="s">
        <v>1134</v>
      </c>
      <c r="Q1378" t="s">
        <v>1135</v>
      </c>
      <c r="R1378" t="s">
        <v>120</v>
      </c>
      <c r="S1378" t="s">
        <v>121</v>
      </c>
      <c r="T1378" t="s">
        <v>36</v>
      </c>
      <c r="U1378" t="s">
        <v>37</v>
      </c>
      <c r="V1378">
        <v>27</v>
      </c>
      <c r="W1378" t="s">
        <v>38</v>
      </c>
    </row>
    <row r="1379" spans="1:23">
      <c r="A1379" t="s">
        <v>23</v>
      </c>
      <c r="B1379" t="s">
        <v>24</v>
      </c>
      <c r="C1379" t="s">
        <v>25</v>
      </c>
      <c r="D1379" t="s">
        <v>39</v>
      </c>
      <c r="E1379" t="s">
        <v>40</v>
      </c>
      <c r="F1379" t="s">
        <v>44</v>
      </c>
      <c r="G1379" t="s">
        <v>45</v>
      </c>
      <c r="I1379" t="s">
        <v>43</v>
      </c>
      <c r="J1379">
        <v>0</v>
      </c>
      <c r="K1379">
        <v>0</v>
      </c>
      <c r="L1379">
        <v>0</v>
      </c>
      <c r="M1379">
        <v>0</v>
      </c>
      <c r="N1379">
        <v>0</v>
      </c>
      <c r="O1379">
        <v>1</v>
      </c>
      <c r="P1379" t="s">
        <v>1134</v>
      </c>
      <c r="Q1379" t="s">
        <v>1135</v>
      </c>
      <c r="R1379" t="s">
        <v>120</v>
      </c>
      <c r="S1379" t="s">
        <v>121</v>
      </c>
      <c r="T1379" t="s">
        <v>36</v>
      </c>
      <c r="U1379" t="s">
        <v>37</v>
      </c>
      <c r="V1379">
        <v>27</v>
      </c>
      <c r="W1379" t="s">
        <v>38</v>
      </c>
    </row>
    <row r="1380" spans="1:23">
      <c r="A1380" t="s">
        <v>23</v>
      </c>
      <c r="B1380" t="s">
        <v>24</v>
      </c>
      <c r="C1380" t="s">
        <v>25</v>
      </c>
      <c r="D1380" t="s">
        <v>46</v>
      </c>
      <c r="E1380" t="s">
        <v>47</v>
      </c>
      <c r="F1380" t="s">
        <v>48</v>
      </c>
      <c r="G1380" t="s">
        <v>47</v>
      </c>
      <c r="I1380" t="s">
        <v>43</v>
      </c>
      <c r="J1380">
        <v>1265.3620739999999</v>
      </c>
      <c r="K1380">
        <v>210</v>
      </c>
      <c r="L1380">
        <v>0.77700000000000002</v>
      </c>
      <c r="M1380">
        <v>0</v>
      </c>
      <c r="N1380">
        <v>0</v>
      </c>
      <c r="O1380">
        <v>0</v>
      </c>
      <c r="P1380" t="s">
        <v>1134</v>
      </c>
      <c r="Q1380" t="s">
        <v>1135</v>
      </c>
      <c r="R1380" t="s">
        <v>120</v>
      </c>
      <c r="S1380" t="s">
        <v>121</v>
      </c>
      <c r="T1380" t="s">
        <v>36</v>
      </c>
      <c r="U1380" t="s">
        <v>37</v>
      </c>
      <c r="V1380">
        <v>27</v>
      </c>
      <c r="W1380" t="s">
        <v>38</v>
      </c>
    </row>
    <row r="1381" spans="1:23">
      <c r="A1381" t="s">
        <v>23</v>
      </c>
      <c r="B1381" t="s">
        <v>24</v>
      </c>
      <c r="C1381" t="s">
        <v>25</v>
      </c>
      <c r="D1381" t="s">
        <v>39</v>
      </c>
      <c r="E1381" t="s">
        <v>40</v>
      </c>
      <c r="F1381" t="s">
        <v>28</v>
      </c>
      <c r="G1381" t="s">
        <v>29</v>
      </c>
      <c r="I1381" t="s">
        <v>43</v>
      </c>
      <c r="J1381">
        <v>0</v>
      </c>
      <c r="K1381">
        <v>0</v>
      </c>
      <c r="L1381">
        <v>0</v>
      </c>
      <c r="M1381">
        <v>0</v>
      </c>
      <c r="N1381">
        <v>0</v>
      </c>
      <c r="O1381">
        <v>1</v>
      </c>
      <c r="P1381" t="s">
        <v>1136</v>
      </c>
      <c r="Q1381" t="s">
        <v>1137</v>
      </c>
      <c r="R1381" t="s">
        <v>34</v>
      </c>
      <c r="S1381" t="s">
        <v>35</v>
      </c>
      <c r="T1381" t="s">
        <v>36</v>
      </c>
      <c r="U1381" t="s">
        <v>37</v>
      </c>
      <c r="V1381">
        <v>27</v>
      </c>
      <c r="W1381" t="s">
        <v>38</v>
      </c>
    </row>
    <row r="1382" spans="1:23">
      <c r="A1382" t="s">
        <v>23</v>
      </c>
      <c r="B1382" t="s">
        <v>24</v>
      </c>
      <c r="C1382" t="s">
        <v>25</v>
      </c>
      <c r="D1382" t="s">
        <v>46</v>
      </c>
      <c r="E1382" t="s">
        <v>47</v>
      </c>
      <c r="F1382" t="s">
        <v>48</v>
      </c>
      <c r="G1382" t="s">
        <v>47</v>
      </c>
      <c r="I1382" t="s">
        <v>43</v>
      </c>
      <c r="J1382">
        <v>507.21775120000001</v>
      </c>
      <c r="K1382">
        <v>82</v>
      </c>
      <c r="L1382">
        <v>0.73599999999999999</v>
      </c>
      <c r="M1382">
        <v>0</v>
      </c>
      <c r="N1382">
        <v>0</v>
      </c>
      <c r="O1382">
        <v>0</v>
      </c>
      <c r="P1382" t="s">
        <v>1136</v>
      </c>
      <c r="Q1382" t="s">
        <v>1137</v>
      </c>
      <c r="R1382" t="s">
        <v>34</v>
      </c>
      <c r="S1382" t="s">
        <v>35</v>
      </c>
      <c r="T1382" t="s">
        <v>36</v>
      </c>
      <c r="U1382" t="s">
        <v>37</v>
      </c>
      <c r="V1382">
        <v>27</v>
      </c>
      <c r="W1382" t="s">
        <v>38</v>
      </c>
    </row>
    <row r="1383" spans="1:23">
      <c r="A1383" t="s">
        <v>23</v>
      </c>
      <c r="B1383" t="s">
        <v>24</v>
      </c>
      <c r="C1383" t="s">
        <v>25</v>
      </c>
      <c r="D1383" t="s">
        <v>39</v>
      </c>
      <c r="E1383" t="s">
        <v>40</v>
      </c>
      <c r="F1383" t="s">
        <v>41</v>
      </c>
      <c r="G1383" t="s">
        <v>42</v>
      </c>
      <c r="I1383" t="s">
        <v>43</v>
      </c>
      <c r="J1383">
        <v>87.409215709999998</v>
      </c>
      <c r="K1383">
        <v>5</v>
      </c>
      <c r="L1383">
        <v>0.996</v>
      </c>
      <c r="M1383">
        <v>0</v>
      </c>
      <c r="N1383">
        <v>0</v>
      </c>
      <c r="O1383">
        <v>0</v>
      </c>
      <c r="P1383" t="s">
        <v>1138</v>
      </c>
      <c r="Q1383" t="s">
        <v>1139</v>
      </c>
      <c r="R1383" t="s">
        <v>67</v>
      </c>
      <c r="S1383" t="s">
        <v>68</v>
      </c>
      <c r="T1383" t="s">
        <v>36</v>
      </c>
      <c r="U1383" t="s">
        <v>37</v>
      </c>
      <c r="V1383">
        <v>27</v>
      </c>
      <c r="W1383" t="s">
        <v>38</v>
      </c>
    </row>
    <row r="1384" spans="1:23">
      <c r="A1384" t="s">
        <v>23</v>
      </c>
      <c r="B1384" t="s">
        <v>24</v>
      </c>
      <c r="C1384" t="s">
        <v>25</v>
      </c>
      <c r="D1384" t="s">
        <v>26</v>
      </c>
      <c r="E1384" t="s">
        <v>27</v>
      </c>
      <c r="F1384" t="s">
        <v>28</v>
      </c>
      <c r="G1384" t="s">
        <v>29</v>
      </c>
      <c r="H1384" t="s">
        <v>193</v>
      </c>
      <c r="I1384" t="s">
        <v>194</v>
      </c>
      <c r="J1384">
        <v>119.6887487</v>
      </c>
      <c r="K1384">
        <v>1</v>
      </c>
      <c r="L1384">
        <v>0.92200000000000004</v>
      </c>
      <c r="M1384">
        <v>0</v>
      </c>
      <c r="N1384">
        <v>0</v>
      </c>
      <c r="O1384">
        <v>0</v>
      </c>
      <c r="P1384" t="s">
        <v>1140</v>
      </c>
      <c r="Q1384" t="s">
        <v>1141</v>
      </c>
      <c r="R1384" t="s">
        <v>389</v>
      </c>
      <c r="S1384" t="s">
        <v>390</v>
      </c>
      <c r="T1384" t="s">
        <v>36</v>
      </c>
      <c r="U1384" t="s">
        <v>37</v>
      </c>
      <c r="V1384">
        <v>27</v>
      </c>
      <c r="W1384" t="s">
        <v>38</v>
      </c>
    </row>
    <row r="1385" spans="1:23">
      <c r="A1385" t="s">
        <v>23</v>
      </c>
      <c r="B1385" t="s">
        <v>24</v>
      </c>
      <c r="C1385" t="s">
        <v>25</v>
      </c>
      <c r="D1385" t="s">
        <v>39</v>
      </c>
      <c r="E1385" t="s">
        <v>40</v>
      </c>
      <c r="F1385" t="s">
        <v>41</v>
      </c>
      <c r="G1385" t="s">
        <v>42</v>
      </c>
      <c r="I1385" t="s">
        <v>43</v>
      </c>
      <c r="J1385">
        <v>83.505846910000002</v>
      </c>
      <c r="K1385">
        <v>11</v>
      </c>
      <c r="L1385">
        <v>0.67300000000000004</v>
      </c>
      <c r="M1385">
        <v>0</v>
      </c>
      <c r="N1385">
        <v>0</v>
      </c>
      <c r="O1385">
        <v>0</v>
      </c>
      <c r="P1385" t="s">
        <v>1140</v>
      </c>
      <c r="Q1385" t="s">
        <v>1141</v>
      </c>
      <c r="R1385" t="s">
        <v>389</v>
      </c>
      <c r="S1385" t="s">
        <v>390</v>
      </c>
      <c r="T1385" t="s">
        <v>36</v>
      </c>
      <c r="U1385" t="s">
        <v>37</v>
      </c>
      <c r="V1385">
        <v>27</v>
      </c>
      <c r="W1385" t="s">
        <v>38</v>
      </c>
    </row>
    <row r="1386" spans="1:23">
      <c r="A1386" t="s">
        <v>23</v>
      </c>
      <c r="B1386" t="s">
        <v>24</v>
      </c>
      <c r="C1386" t="s">
        <v>25</v>
      </c>
      <c r="D1386" t="s">
        <v>39</v>
      </c>
      <c r="E1386" t="s">
        <v>40</v>
      </c>
      <c r="F1386" t="s">
        <v>53</v>
      </c>
      <c r="G1386" t="s">
        <v>54</v>
      </c>
      <c r="I1386" t="s">
        <v>43</v>
      </c>
      <c r="J1386">
        <v>83.361558810000005</v>
      </c>
      <c r="K1386">
        <v>13</v>
      </c>
      <c r="L1386">
        <v>0.879</v>
      </c>
      <c r="M1386">
        <v>0</v>
      </c>
      <c r="N1386">
        <v>0</v>
      </c>
      <c r="O1386">
        <v>0</v>
      </c>
      <c r="P1386" t="s">
        <v>1140</v>
      </c>
      <c r="Q1386" t="s">
        <v>1141</v>
      </c>
      <c r="R1386" t="s">
        <v>389</v>
      </c>
      <c r="S1386" t="s">
        <v>390</v>
      </c>
      <c r="T1386" t="s">
        <v>36</v>
      </c>
      <c r="U1386" t="s">
        <v>37</v>
      </c>
      <c r="V1386">
        <v>27</v>
      </c>
      <c r="W1386" t="s">
        <v>38</v>
      </c>
    </row>
    <row r="1387" spans="1:23">
      <c r="A1387" t="s">
        <v>23</v>
      </c>
      <c r="B1387" t="s">
        <v>24</v>
      </c>
      <c r="C1387" t="s">
        <v>25</v>
      </c>
      <c r="D1387" t="s">
        <v>39</v>
      </c>
      <c r="E1387" t="s">
        <v>40</v>
      </c>
      <c r="F1387" t="s">
        <v>28</v>
      </c>
      <c r="G1387" t="s">
        <v>29</v>
      </c>
      <c r="I1387" t="s">
        <v>43</v>
      </c>
      <c r="J1387">
        <v>0</v>
      </c>
      <c r="K1387">
        <v>0</v>
      </c>
      <c r="L1387">
        <v>0</v>
      </c>
      <c r="M1387">
        <v>0</v>
      </c>
      <c r="N1387">
        <v>0</v>
      </c>
      <c r="O1387">
        <v>1</v>
      </c>
      <c r="P1387" t="s">
        <v>1142</v>
      </c>
      <c r="Q1387" t="s">
        <v>1143</v>
      </c>
      <c r="R1387" t="s">
        <v>84</v>
      </c>
      <c r="S1387" t="s">
        <v>85</v>
      </c>
      <c r="T1387" t="s">
        <v>36</v>
      </c>
      <c r="U1387" t="s">
        <v>37</v>
      </c>
      <c r="V1387">
        <v>27</v>
      </c>
      <c r="W1387" t="s">
        <v>38</v>
      </c>
    </row>
    <row r="1388" spans="1:23">
      <c r="A1388" t="s">
        <v>23</v>
      </c>
      <c r="B1388" t="s">
        <v>24</v>
      </c>
      <c r="C1388" t="s">
        <v>25</v>
      </c>
      <c r="D1388" t="s">
        <v>46</v>
      </c>
      <c r="E1388" t="s">
        <v>47</v>
      </c>
      <c r="F1388" t="s">
        <v>48</v>
      </c>
      <c r="G1388" t="s">
        <v>47</v>
      </c>
      <c r="I1388" t="s">
        <v>43</v>
      </c>
      <c r="J1388">
        <v>172.40019649999999</v>
      </c>
      <c r="K1388">
        <v>29</v>
      </c>
      <c r="L1388">
        <v>0.83799999999999997</v>
      </c>
      <c r="M1388">
        <v>0</v>
      </c>
      <c r="N1388">
        <v>0</v>
      </c>
      <c r="O1388">
        <v>0</v>
      </c>
      <c r="P1388" t="s">
        <v>1142</v>
      </c>
      <c r="Q1388" t="s">
        <v>1143</v>
      </c>
      <c r="R1388" t="s">
        <v>84</v>
      </c>
      <c r="S1388" t="s">
        <v>85</v>
      </c>
      <c r="T1388" t="s">
        <v>36</v>
      </c>
      <c r="U1388" t="s">
        <v>37</v>
      </c>
      <c r="V1388">
        <v>27</v>
      </c>
      <c r="W1388" t="s">
        <v>38</v>
      </c>
    </row>
    <row r="1389" spans="1:23">
      <c r="A1389" t="s">
        <v>23</v>
      </c>
      <c r="B1389" t="s">
        <v>24</v>
      </c>
      <c r="C1389" t="s">
        <v>25</v>
      </c>
      <c r="D1389" t="s">
        <v>26</v>
      </c>
      <c r="E1389" t="s">
        <v>27</v>
      </c>
      <c r="F1389" t="s">
        <v>28</v>
      </c>
      <c r="G1389" t="s">
        <v>29</v>
      </c>
      <c r="H1389" t="s">
        <v>86</v>
      </c>
      <c r="I1389" t="s">
        <v>87</v>
      </c>
      <c r="J1389">
        <v>12.748885599999999</v>
      </c>
      <c r="K1389">
        <v>1</v>
      </c>
      <c r="L1389">
        <v>0.93200000000000005</v>
      </c>
      <c r="M1389">
        <v>0</v>
      </c>
      <c r="N1389">
        <v>0</v>
      </c>
      <c r="O1389">
        <v>0</v>
      </c>
      <c r="P1389" t="s">
        <v>1144</v>
      </c>
      <c r="Q1389" t="s">
        <v>1145</v>
      </c>
      <c r="R1389" t="s">
        <v>146</v>
      </c>
      <c r="S1389" t="s">
        <v>147</v>
      </c>
      <c r="T1389" t="s">
        <v>36</v>
      </c>
      <c r="U1389" t="s">
        <v>37</v>
      </c>
      <c r="V1389">
        <v>27</v>
      </c>
      <c r="W1389" t="s">
        <v>38</v>
      </c>
    </row>
    <row r="1390" spans="1:23">
      <c r="A1390" t="s">
        <v>23</v>
      </c>
      <c r="B1390" t="s">
        <v>24</v>
      </c>
      <c r="C1390" t="s">
        <v>25</v>
      </c>
      <c r="D1390" t="s">
        <v>46</v>
      </c>
      <c r="E1390" t="s">
        <v>47</v>
      </c>
      <c r="F1390" t="s">
        <v>48</v>
      </c>
      <c r="G1390" t="s">
        <v>47</v>
      </c>
      <c r="I1390" t="s">
        <v>43</v>
      </c>
      <c r="J1390">
        <v>510.5428354</v>
      </c>
      <c r="K1390">
        <v>97</v>
      </c>
      <c r="L1390">
        <v>0.68400000000000005</v>
      </c>
      <c r="M1390">
        <v>0</v>
      </c>
      <c r="N1390">
        <v>0</v>
      </c>
      <c r="O1390">
        <v>0</v>
      </c>
      <c r="P1390" t="s">
        <v>1144</v>
      </c>
      <c r="Q1390" t="s">
        <v>1145</v>
      </c>
      <c r="R1390" t="s">
        <v>146</v>
      </c>
      <c r="S1390" t="s">
        <v>147</v>
      </c>
      <c r="T1390" t="s">
        <v>36</v>
      </c>
      <c r="U1390" t="s">
        <v>37</v>
      </c>
      <c r="V1390">
        <v>27</v>
      </c>
      <c r="W1390" t="s">
        <v>38</v>
      </c>
    </row>
    <row r="1391" spans="1:23">
      <c r="A1391" t="s">
        <v>23</v>
      </c>
      <c r="B1391" t="s">
        <v>24</v>
      </c>
      <c r="C1391" t="s">
        <v>25</v>
      </c>
      <c r="D1391" t="s">
        <v>26</v>
      </c>
      <c r="E1391" t="s">
        <v>27</v>
      </c>
      <c r="F1391" t="s">
        <v>28</v>
      </c>
      <c r="G1391" t="s">
        <v>29</v>
      </c>
      <c r="H1391" t="s">
        <v>152</v>
      </c>
      <c r="I1391" t="s">
        <v>153</v>
      </c>
      <c r="J1391">
        <v>216.58954249999999</v>
      </c>
      <c r="K1391">
        <v>1</v>
      </c>
      <c r="L1391">
        <v>0.92</v>
      </c>
      <c r="M1391">
        <v>0</v>
      </c>
      <c r="N1391">
        <v>0</v>
      </c>
      <c r="O1391">
        <v>0</v>
      </c>
      <c r="P1391" t="s">
        <v>1146</v>
      </c>
      <c r="Q1391" t="s">
        <v>1147</v>
      </c>
      <c r="R1391" t="s">
        <v>389</v>
      </c>
      <c r="S1391" t="s">
        <v>390</v>
      </c>
      <c r="T1391" t="s">
        <v>36</v>
      </c>
      <c r="U1391" t="s">
        <v>37</v>
      </c>
      <c r="V1391">
        <v>27</v>
      </c>
      <c r="W1391" t="s">
        <v>38</v>
      </c>
    </row>
    <row r="1392" spans="1:23">
      <c r="A1392" t="s">
        <v>23</v>
      </c>
      <c r="B1392" t="s">
        <v>24</v>
      </c>
      <c r="C1392" t="s">
        <v>25</v>
      </c>
      <c r="D1392" t="s">
        <v>39</v>
      </c>
      <c r="E1392" t="s">
        <v>40</v>
      </c>
      <c r="F1392" t="s">
        <v>44</v>
      </c>
      <c r="G1392" t="s">
        <v>45</v>
      </c>
      <c r="I1392" t="s">
        <v>43</v>
      </c>
      <c r="J1392">
        <v>0</v>
      </c>
      <c r="K1392">
        <v>0</v>
      </c>
      <c r="L1392">
        <v>0</v>
      </c>
      <c r="M1392">
        <v>0</v>
      </c>
      <c r="N1392">
        <v>0</v>
      </c>
      <c r="O1392">
        <v>1</v>
      </c>
      <c r="P1392" t="s">
        <v>1146</v>
      </c>
      <c r="Q1392" t="s">
        <v>1147</v>
      </c>
      <c r="R1392" t="s">
        <v>389</v>
      </c>
      <c r="S1392" t="s">
        <v>390</v>
      </c>
      <c r="T1392" t="s">
        <v>36</v>
      </c>
      <c r="U1392" t="s">
        <v>37</v>
      </c>
      <c r="V1392">
        <v>27</v>
      </c>
      <c r="W1392" t="s">
        <v>38</v>
      </c>
    </row>
    <row r="1393" spans="1:23">
      <c r="A1393" t="s">
        <v>23</v>
      </c>
      <c r="B1393" t="s">
        <v>24</v>
      </c>
      <c r="C1393" t="s">
        <v>25</v>
      </c>
      <c r="D1393" t="s">
        <v>46</v>
      </c>
      <c r="E1393" t="s">
        <v>47</v>
      </c>
      <c r="F1393" t="s">
        <v>48</v>
      </c>
      <c r="G1393" t="s">
        <v>47</v>
      </c>
      <c r="I1393" t="s">
        <v>43</v>
      </c>
      <c r="J1393">
        <v>1667.3284229999999</v>
      </c>
      <c r="K1393">
        <v>310</v>
      </c>
      <c r="L1393">
        <v>0.82299999999999995</v>
      </c>
      <c r="M1393">
        <v>0</v>
      </c>
      <c r="N1393">
        <v>0</v>
      </c>
      <c r="O1393">
        <v>0</v>
      </c>
      <c r="P1393" t="s">
        <v>1146</v>
      </c>
      <c r="Q1393" t="s">
        <v>1147</v>
      </c>
      <c r="R1393" t="s">
        <v>389</v>
      </c>
      <c r="S1393" t="s">
        <v>390</v>
      </c>
      <c r="T1393" t="s">
        <v>36</v>
      </c>
      <c r="U1393" t="s">
        <v>37</v>
      </c>
      <c r="V1393">
        <v>27</v>
      </c>
      <c r="W1393" t="s">
        <v>38</v>
      </c>
    </row>
    <row r="1394" spans="1:23">
      <c r="A1394" t="s">
        <v>23</v>
      </c>
      <c r="B1394" t="s">
        <v>24</v>
      </c>
      <c r="C1394" t="s">
        <v>25</v>
      </c>
      <c r="D1394" t="s">
        <v>26</v>
      </c>
      <c r="E1394" t="s">
        <v>27</v>
      </c>
      <c r="F1394" t="s">
        <v>28</v>
      </c>
      <c r="G1394" t="s">
        <v>29</v>
      </c>
      <c r="H1394" t="s">
        <v>485</v>
      </c>
      <c r="I1394" t="s">
        <v>486</v>
      </c>
      <c r="J1394">
        <v>2.4730866000000001E-2</v>
      </c>
      <c r="K1394">
        <v>1</v>
      </c>
      <c r="L1394">
        <v>0</v>
      </c>
      <c r="M1394">
        <v>0</v>
      </c>
      <c r="N1394">
        <v>0</v>
      </c>
      <c r="O1394">
        <v>0</v>
      </c>
      <c r="P1394" t="s">
        <v>1044</v>
      </c>
      <c r="Q1394" t="s">
        <v>1045</v>
      </c>
      <c r="R1394" t="s">
        <v>73</v>
      </c>
      <c r="S1394" t="s">
        <v>74</v>
      </c>
      <c r="T1394" t="s">
        <v>36</v>
      </c>
      <c r="U1394" t="s">
        <v>37</v>
      </c>
      <c r="V1394">
        <v>27</v>
      </c>
      <c r="W1394" t="s">
        <v>38</v>
      </c>
    </row>
    <row r="1395" spans="1:23">
      <c r="A1395" t="s">
        <v>23</v>
      </c>
      <c r="B1395" t="s">
        <v>24</v>
      </c>
      <c r="C1395" t="s">
        <v>25</v>
      </c>
      <c r="D1395" t="s">
        <v>26</v>
      </c>
      <c r="E1395" t="s">
        <v>27</v>
      </c>
      <c r="F1395" t="s">
        <v>28</v>
      </c>
      <c r="G1395" t="s">
        <v>29</v>
      </c>
      <c r="H1395" t="s">
        <v>86</v>
      </c>
      <c r="I1395" t="s">
        <v>87</v>
      </c>
      <c r="J1395">
        <v>53.275258870000002</v>
      </c>
      <c r="K1395">
        <v>1</v>
      </c>
      <c r="L1395">
        <v>0.85499999999999998</v>
      </c>
      <c r="M1395">
        <v>0</v>
      </c>
      <c r="N1395">
        <v>0</v>
      </c>
      <c r="O1395">
        <v>0</v>
      </c>
      <c r="P1395" t="s">
        <v>1044</v>
      </c>
      <c r="Q1395" t="s">
        <v>1045</v>
      </c>
      <c r="R1395" t="s">
        <v>73</v>
      </c>
      <c r="S1395" t="s">
        <v>74</v>
      </c>
      <c r="T1395" t="s">
        <v>36</v>
      </c>
      <c r="U1395" t="s">
        <v>37</v>
      </c>
      <c r="V1395">
        <v>27</v>
      </c>
      <c r="W1395" t="s">
        <v>38</v>
      </c>
    </row>
    <row r="1396" spans="1:23">
      <c r="A1396" t="s">
        <v>23</v>
      </c>
      <c r="B1396" t="s">
        <v>24</v>
      </c>
      <c r="C1396" t="s">
        <v>25</v>
      </c>
      <c r="D1396" t="s">
        <v>26</v>
      </c>
      <c r="E1396" t="s">
        <v>27</v>
      </c>
      <c r="F1396" t="s">
        <v>44</v>
      </c>
      <c r="G1396" t="s">
        <v>45</v>
      </c>
      <c r="I1396" t="s">
        <v>43</v>
      </c>
      <c r="J1396">
        <v>1.7049930710000001</v>
      </c>
      <c r="K1396">
        <v>1</v>
      </c>
      <c r="L1396">
        <v>4.0500000000000001E-2</v>
      </c>
      <c r="M1396">
        <v>0</v>
      </c>
      <c r="N1396">
        <v>0</v>
      </c>
      <c r="O1396">
        <v>0</v>
      </c>
      <c r="P1396" t="s">
        <v>1044</v>
      </c>
      <c r="Q1396" t="s">
        <v>1045</v>
      </c>
      <c r="R1396" t="s">
        <v>73</v>
      </c>
      <c r="S1396" t="s">
        <v>74</v>
      </c>
      <c r="T1396" t="s">
        <v>36</v>
      </c>
      <c r="U1396" t="s">
        <v>37</v>
      </c>
      <c r="V1396">
        <v>27</v>
      </c>
      <c r="W1396" t="s">
        <v>38</v>
      </c>
    </row>
    <row r="1397" spans="1:23">
      <c r="A1397" t="s">
        <v>23</v>
      </c>
      <c r="B1397" t="s">
        <v>24</v>
      </c>
      <c r="C1397" t="s">
        <v>25</v>
      </c>
      <c r="D1397" t="s">
        <v>39</v>
      </c>
      <c r="E1397" t="s">
        <v>40</v>
      </c>
      <c r="F1397" t="s">
        <v>53</v>
      </c>
      <c r="G1397" t="s">
        <v>54</v>
      </c>
      <c r="I1397" t="s">
        <v>43</v>
      </c>
      <c r="J1397">
        <v>117.8350658</v>
      </c>
      <c r="K1397">
        <v>7</v>
      </c>
      <c r="L1397">
        <v>0.88400000000000001</v>
      </c>
      <c r="M1397">
        <v>0</v>
      </c>
      <c r="N1397">
        <v>0</v>
      </c>
      <c r="O1397">
        <v>0</v>
      </c>
      <c r="P1397" t="s">
        <v>1044</v>
      </c>
      <c r="Q1397" t="s">
        <v>1045</v>
      </c>
      <c r="R1397" t="s">
        <v>73</v>
      </c>
      <c r="S1397" t="s">
        <v>74</v>
      </c>
      <c r="T1397" t="s">
        <v>36</v>
      </c>
      <c r="U1397" t="s">
        <v>37</v>
      </c>
      <c r="V1397">
        <v>27</v>
      </c>
      <c r="W1397" t="s">
        <v>38</v>
      </c>
    </row>
    <row r="1398" spans="1:23">
      <c r="A1398" t="s">
        <v>23</v>
      </c>
      <c r="B1398" t="s">
        <v>24</v>
      </c>
      <c r="C1398" t="s">
        <v>25</v>
      </c>
      <c r="D1398" t="s">
        <v>26</v>
      </c>
      <c r="E1398" t="s">
        <v>27</v>
      </c>
      <c r="F1398" t="s">
        <v>28</v>
      </c>
      <c r="G1398" t="s">
        <v>29</v>
      </c>
      <c r="H1398" t="s">
        <v>138</v>
      </c>
      <c r="I1398" t="s">
        <v>139</v>
      </c>
      <c r="J1398">
        <v>78.647382899999997</v>
      </c>
      <c r="K1398">
        <v>1</v>
      </c>
      <c r="L1398">
        <v>0.89200000000000002</v>
      </c>
      <c r="M1398">
        <v>0</v>
      </c>
      <c r="N1398">
        <v>0</v>
      </c>
      <c r="O1398">
        <v>0</v>
      </c>
      <c r="P1398" t="s">
        <v>1148</v>
      </c>
      <c r="Q1398" t="s">
        <v>1149</v>
      </c>
      <c r="R1398" t="s">
        <v>100</v>
      </c>
      <c r="S1398" t="s">
        <v>101</v>
      </c>
      <c r="T1398" t="s">
        <v>36</v>
      </c>
      <c r="U1398" t="s">
        <v>37</v>
      </c>
      <c r="V1398">
        <v>27</v>
      </c>
      <c r="W1398" t="s">
        <v>38</v>
      </c>
    </row>
    <row r="1399" spans="1:23">
      <c r="A1399" t="s">
        <v>23</v>
      </c>
      <c r="B1399" t="s">
        <v>24</v>
      </c>
      <c r="C1399" t="s">
        <v>25</v>
      </c>
      <c r="D1399" t="s">
        <v>39</v>
      </c>
      <c r="E1399" t="s">
        <v>40</v>
      </c>
      <c r="F1399" t="s">
        <v>41</v>
      </c>
      <c r="G1399" t="s">
        <v>42</v>
      </c>
      <c r="I1399" t="s">
        <v>43</v>
      </c>
      <c r="J1399">
        <v>67.584134210000002</v>
      </c>
      <c r="K1399">
        <v>5</v>
      </c>
      <c r="L1399">
        <v>0.88500000000000001</v>
      </c>
      <c r="M1399">
        <v>0</v>
      </c>
      <c r="N1399">
        <v>0</v>
      </c>
      <c r="O1399">
        <v>0</v>
      </c>
      <c r="P1399" t="s">
        <v>1148</v>
      </c>
      <c r="Q1399" t="s">
        <v>1149</v>
      </c>
      <c r="R1399" t="s">
        <v>100</v>
      </c>
      <c r="S1399" t="s">
        <v>101</v>
      </c>
      <c r="T1399" t="s">
        <v>36</v>
      </c>
      <c r="U1399" t="s">
        <v>37</v>
      </c>
      <c r="V1399">
        <v>27</v>
      </c>
      <c r="W1399" t="s">
        <v>38</v>
      </c>
    </row>
    <row r="1400" spans="1:23">
      <c r="A1400" t="s">
        <v>23</v>
      </c>
      <c r="B1400" t="s">
        <v>24</v>
      </c>
      <c r="C1400" t="s">
        <v>25</v>
      </c>
      <c r="D1400" t="s">
        <v>26</v>
      </c>
      <c r="E1400" t="s">
        <v>27</v>
      </c>
      <c r="F1400" t="s">
        <v>53</v>
      </c>
      <c r="G1400" t="s">
        <v>54</v>
      </c>
      <c r="H1400" t="s">
        <v>55</v>
      </c>
      <c r="I1400" t="s">
        <v>56</v>
      </c>
      <c r="J1400">
        <v>30.948819539999999</v>
      </c>
      <c r="K1400">
        <v>1</v>
      </c>
      <c r="L1400">
        <v>0.89800000000000002</v>
      </c>
      <c r="M1400">
        <v>0</v>
      </c>
      <c r="N1400">
        <v>0</v>
      </c>
      <c r="O1400">
        <v>0</v>
      </c>
      <c r="P1400" t="s">
        <v>1046</v>
      </c>
      <c r="Q1400" t="s">
        <v>1047</v>
      </c>
      <c r="R1400" t="s">
        <v>132</v>
      </c>
      <c r="S1400" t="s">
        <v>133</v>
      </c>
      <c r="T1400" t="s">
        <v>36</v>
      </c>
      <c r="U1400" t="s">
        <v>37</v>
      </c>
      <c r="V1400">
        <v>27</v>
      </c>
      <c r="W1400" t="s">
        <v>38</v>
      </c>
    </row>
    <row r="1401" spans="1:23">
      <c r="A1401" t="s">
        <v>23</v>
      </c>
      <c r="B1401" t="s">
        <v>24</v>
      </c>
      <c r="C1401" t="s">
        <v>25</v>
      </c>
      <c r="D1401" t="s">
        <v>26</v>
      </c>
      <c r="E1401" t="s">
        <v>27</v>
      </c>
      <c r="F1401" t="s">
        <v>53</v>
      </c>
      <c r="G1401" t="s">
        <v>54</v>
      </c>
      <c r="H1401" t="s">
        <v>185</v>
      </c>
      <c r="I1401" t="s">
        <v>186</v>
      </c>
      <c r="J1401">
        <v>89.421076830000004</v>
      </c>
      <c r="K1401">
        <v>1</v>
      </c>
      <c r="L1401">
        <v>1</v>
      </c>
      <c r="M1401">
        <v>0</v>
      </c>
      <c r="N1401">
        <v>0</v>
      </c>
      <c r="O1401">
        <v>0</v>
      </c>
      <c r="P1401" t="s">
        <v>1150</v>
      </c>
      <c r="Q1401" t="s">
        <v>1151</v>
      </c>
      <c r="R1401" t="s">
        <v>201</v>
      </c>
      <c r="S1401" t="s">
        <v>202</v>
      </c>
      <c r="T1401" t="s">
        <v>36</v>
      </c>
      <c r="U1401" t="s">
        <v>37</v>
      </c>
      <c r="V1401">
        <v>27</v>
      </c>
      <c r="W1401" t="s">
        <v>38</v>
      </c>
    </row>
    <row r="1402" spans="1:23">
      <c r="A1402" t="s">
        <v>23</v>
      </c>
      <c r="B1402" t="s">
        <v>24</v>
      </c>
      <c r="C1402" t="s">
        <v>25</v>
      </c>
      <c r="D1402" t="s">
        <v>26</v>
      </c>
      <c r="E1402" t="s">
        <v>27</v>
      </c>
      <c r="F1402" t="s">
        <v>28</v>
      </c>
      <c r="G1402" t="s">
        <v>29</v>
      </c>
      <c r="H1402" t="s">
        <v>148</v>
      </c>
      <c r="I1402" t="s">
        <v>149</v>
      </c>
      <c r="J1402">
        <v>56.81</v>
      </c>
      <c r="K1402">
        <v>1</v>
      </c>
      <c r="L1402">
        <v>1</v>
      </c>
      <c r="M1402">
        <v>0</v>
      </c>
      <c r="N1402">
        <v>0</v>
      </c>
      <c r="O1402">
        <v>0</v>
      </c>
      <c r="P1402" t="s">
        <v>1150</v>
      </c>
      <c r="Q1402" t="s">
        <v>1151</v>
      </c>
      <c r="R1402" t="s">
        <v>201</v>
      </c>
      <c r="S1402" t="s">
        <v>202</v>
      </c>
      <c r="T1402" t="s">
        <v>36</v>
      </c>
      <c r="U1402" t="s">
        <v>37</v>
      </c>
      <c r="V1402">
        <v>27</v>
      </c>
      <c r="W1402" t="s">
        <v>38</v>
      </c>
    </row>
    <row r="1403" spans="1:23">
      <c r="A1403" t="s">
        <v>23</v>
      </c>
      <c r="B1403" t="s">
        <v>24</v>
      </c>
      <c r="C1403" t="s">
        <v>25</v>
      </c>
      <c r="D1403" t="s">
        <v>39</v>
      </c>
      <c r="E1403" t="s">
        <v>40</v>
      </c>
      <c r="F1403" t="s">
        <v>28</v>
      </c>
      <c r="G1403" t="s">
        <v>29</v>
      </c>
      <c r="I1403" t="s">
        <v>43</v>
      </c>
      <c r="J1403">
        <v>53.275661149999998</v>
      </c>
      <c r="K1403">
        <v>15</v>
      </c>
      <c r="L1403">
        <v>0.85599999999999998</v>
      </c>
      <c r="M1403">
        <v>0</v>
      </c>
      <c r="N1403">
        <v>0</v>
      </c>
      <c r="O1403">
        <v>0</v>
      </c>
      <c r="P1403" t="s">
        <v>1150</v>
      </c>
      <c r="Q1403" t="s">
        <v>1151</v>
      </c>
      <c r="R1403" t="s">
        <v>201</v>
      </c>
      <c r="S1403" t="s">
        <v>202</v>
      </c>
      <c r="T1403" t="s">
        <v>36</v>
      </c>
      <c r="U1403" t="s">
        <v>37</v>
      </c>
      <c r="V1403">
        <v>27</v>
      </c>
      <c r="W1403" t="s">
        <v>38</v>
      </c>
    </row>
    <row r="1404" spans="1:23">
      <c r="A1404" t="s">
        <v>23</v>
      </c>
      <c r="B1404" t="s">
        <v>24</v>
      </c>
      <c r="C1404" t="s">
        <v>25</v>
      </c>
      <c r="D1404" t="s">
        <v>39</v>
      </c>
      <c r="E1404" t="s">
        <v>40</v>
      </c>
      <c r="F1404" t="s">
        <v>41</v>
      </c>
      <c r="G1404" t="s">
        <v>42</v>
      </c>
      <c r="I1404" t="s">
        <v>43</v>
      </c>
      <c r="J1404">
        <v>0</v>
      </c>
      <c r="K1404">
        <v>0</v>
      </c>
      <c r="L1404">
        <v>0</v>
      </c>
      <c r="M1404">
        <v>0</v>
      </c>
      <c r="N1404">
        <v>0</v>
      </c>
      <c r="O1404">
        <v>1</v>
      </c>
      <c r="P1404" t="s">
        <v>1152</v>
      </c>
      <c r="Q1404" t="s">
        <v>1153</v>
      </c>
      <c r="R1404" t="s">
        <v>84</v>
      </c>
      <c r="S1404" t="s">
        <v>85</v>
      </c>
      <c r="T1404" t="s">
        <v>36</v>
      </c>
      <c r="U1404" t="s">
        <v>37</v>
      </c>
      <c r="V1404">
        <v>27</v>
      </c>
      <c r="W1404" t="s">
        <v>38</v>
      </c>
    </row>
    <row r="1405" spans="1:23">
      <c r="A1405" t="s">
        <v>23</v>
      </c>
      <c r="B1405" t="s">
        <v>24</v>
      </c>
      <c r="C1405" t="s">
        <v>25</v>
      </c>
      <c r="D1405" t="s">
        <v>46</v>
      </c>
      <c r="E1405" t="s">
        <v>47</v>
      </c>
      <c r="F1405" t="s">
        <v>48</v>
      </c>
      <c r="G1405" t="s">
        <v>47</v>
      </c>
      <c r="I1405" t="s">
        <v>43</v>
      </c>
      <c r="J1405">
        <v>427.295098</v>
      </c>
      <c r="K1405">
        <v>100</v>
      </c>
      <c r="L1405">
        <v>0.82599999999999996</v>
      </c>
      <c r="M1405">
        <v>0</v>
      </c>
      <c r="N1405">
        <v>0</v>
      </c>
      <c r="O1405">
        <v>0</v>
      </c>
      <c r="P1405" t="s">
        <v>1152</v>
      </c>
      <c r="Q1405" t="s">
        <v>1153</v>
      </c>
      <c r="R1405" t="s">
        <v>84</v>
      </c>
      <c r="S1405" t="s">
        <v>85</v>
      </c>
      <c r="T1405" t="s">
        <v>36</v>
      </c>
      <c r="U1405" t="s">
        <v>37</v>
      </c>
      <c r="V1405">
        <v>27</v>
      </c>
      <c r="W1405" t="s">
        <v>38</v>
      </c>
    </row>
    <row r="1406" spans="1:23">
      <c r="A1406" t="s">
        <v>23</v>
      </c>
      <c r="B1406" t="s">
        <v>24</v>
      </c>
      <c r="C1406" t="s">
        <v>25</v>
      </c>
      <c r="D1406" t="s">
        <v>39</v>
      </c>
      <c r="E1406" t="s">
        <v>40</v>
      </c>
      <c r="F1406" t="s">
        <v>28</v>
      </c>
      <c r="G1406" t="s">
        <v>29</v>
      </c>
      <c r="I1406" t="s">
        <v>43</v>
      </c>
      <c r="J1406">
        <v>0</v>
      </c>
      <c r="K1406">
        <v>0</v>
      </c>
      <c r="L1406">
        <v>0</v>
      </c>
      <c r="M1406">
        <v>0</v>
      </c>
      <c r="N1406">
        <v>0</v>
      </c>
      <c r="O1406">
        <v>1</v>
      </c>
      <c r="P1406" t="s">
        <v>1154</v>
      </c>
      <c r="Q1406" t="s">
        <v>1155</v>
      </c>
      <c r="R1406" t="s">
        <v>389</v>
      </c>
      <c r="S1406" t="s">
        <v>390</v>
      </c>
      <c r="T1406" t="s">
        <v>36</v>
      </c>
      <c r="U1406" t="s">
        <v>37</v>
      </c>
      <c r="V1406">
        <v>27</v>
      </c>
      <c r="W1406" t="s">
        <v>38</v>
      </c>
    </row>
    <row r="1407" spans="1:23">
      <c r="A1407" t="s">
        <v>23</v>
      </c>
      <c r="B1407" t="s">
        <v>24</v>
      </c>
      <c r="C1407" t="s">
        <v>25</v>
      </c>
      <c r="D1407" t="s">
        <v>26</v>
      </c>
      <c r="E1407" t="s">
        <v>27</v>
      </c>
      <c r="F1407" t="s">
        <v>28</v>
      </c>
      <c r="G1407" t="s">
        <v>29</v>
      </c>
      <c r="H1407" t="s">
        <v>193</v>
      </c>
      <c r="I1407" t="s">
        <v>194</v>
      </c>
      <c r="J1407">
        <v>54.712596230000003</v>
      </c>
      <c r="K1407">
        <v>1</v>
      </c>
      <c r="L1407">
        <v>0.35499999999999998</v>
      </c>
      <c r="M1407">
        <v>0</v>
      </c>
      <c r="N1407">
        <v>0</v>
      </c>
      <c r="O1407">
        <v>0</v>
      </c>
      <c r="P1407" t="s">
        <v>1156</v>
      </c>
      <c r="Q1407" t="s">
        <v>1157</v>
      </c>
      <c r="R1407" t="s">
        <v>51</v>
      </c>
      <c r="S1407" t="s">
        <v>52</v>
      </c>
      <c r="T1407" t="s">
        <v>36</v>
      </c>
      <c r="U1407" t="s">
        <v>37</v>
      </c>
      <c r="V1407">
        <v>27</v>
      </c>
      <c r="W1407" t="s">
        <v>38</v>
      </c>
    </row>
    <row r="1408" spans="1:23">
      <c r="A1408" t="s">
        <v>23</v>
      </c>
      <c r="B1408" t="s">
        <v>24</v>
      </c>
      <c r="C1408" t="s">
        <v>25</v>
      </c>
      <c r="D1408" t="s">
        <v>26</v>
      </c>
      <c r="E1408" t="s">
        <v>27</v>
      </c>
      <c r="F1408" t="s">
        <v>53</v>
      </c>
      <c r="G1408" t="s">
        <v>54</v>
      </c>
      <c r="H1408" t="s">
        <v>55</v>
      </c>
      <c r="I1408" t="s">
        <v>56</v>
      </c>
      <c r="J1408">
        <v>1984.48334643</v>
      </c>
      <c r="K1408">
        <v>3</v>
      </c>
      <c r="L1408">
        <v>0.93700000000000006</v>
      </c>
      <c r="M1408">
        <v>0</v>
      </c>
      <c r="N1408">
        <v>0</v>
      </c>
      <c r="O1408">
        <v>0</v>
      </c>
      <c r="P1408" t="s">
        <v>1100</v>
      </c>
      <c r="Q1408" t="s">
        <v>1101</v>
      </c>
      <c r="R1408" t="s">
        <v>59</v>
      </c>
      <c r="S1408" t="s">
        <v>60</v>
      </c>
      <c r="T1408" t="s">
        <v>36</v>
      </c>
      <c r="U1408" t="s">
        <v>37</v>
      </c>
      <c r="V1408">
        <v>27</v>
      </c>
      <c r="W1408" t="s">
        <v>38</v>
      </c>
    </row>
    <row r="1409" spans="1:23">
      <c r="A1409" t="s">
        <v>23</v>
      </c>
      <c r="B1409" t="s">
        <v>24</v>
      </c>
      <c r="C1409" t="s">
        <v>25</v>
      </c>
      <c r="D1409" t="s">
        <v>26</v>
      </c>
      <c r="E1409" t="s">
        <v>27</v>
      </c>
      <c r="F1409" t="s">
        <v>53</v>
      </c>
      <c r="G1409" t="s">
        <v>54</v>
      </c>
      <c r="H1409" t="s">
        <v>1158</v>
      </c>
      <c r="I1409" t="s">
        <v>1159</v>
      </c>
      <c r="J1409">
        <v>29.851307210000002</v>
      </c>
      <c r="K1409">
        <v>1</v>
      </c>
      <c r="L1409">
        <v>0.91900000000000004</v>
      </c>
      <c r="M1409">
        <v>0</v>
      </c>
      <c r="N1409">
        <v>0</v>
      </c>
      <c r="O1409">
        <v>0</v>
      </c>
      <c r="P1409" t="s">
        <v>1100</v>
      </c>
      <c r="Q1409" t="s">
        <v>1101</v>
      </c>
      <c r="R1409" t="s">
        <v>59</v>
      </c>
      <c r="S1409" t="s">
        <v>60</v>
      </c>
      <c r="T1409" t="s">
        <v>36</v>
      </c>
      <c r="U1409" t="s">
        <v>37</v>
      </c>
      <c r="V1409">
        <v>27</v>
      </c>
      <c r="W1409" t="s">
        <v>38</v>
      </c>
    </row>
    <row r="1410" spans="1:23">
      <c r="A1410" t="s">
        <v>23</v>
      </c>
      <c r="B1410" t="s">
        <v>24</v>
      </c>
      <c r="C1410" t="s">
        <v>25</v>
      </c>
      <c r="D1410" t="s">
        <v>26</v>
      </c>
      <c r="E1410" t="s">
        <v>27</v>
      </c>
      <c r="F1410" t="s">
        <v>53</v>
      </c>
      <c r="G1410" t="s">
        <v>54</v>
      </c>
      <c r="H1410" t="s">
        <v>134</v>
      </c>
      <c r="I1410" t="s">
        <v>135</v>
      </c>
      <c r="J1410">
        <v>292.334</v>
      </c>
      <c r="K1410">
        <v>2</v>
      </c>
      <c r="L1410">
        <v>1</v>
      </c>
      <c r="M1410">
        <v>0</v>
      </c>
      <c r="N1410">
        <v>0</v>
      </c>
      <c r="O1410">
        <v>0</v>
      </c>
      <c r="P1410" t="s">
        <v>1100</v>
      </c>
      <c r="Q1410" t="s">
        <v>1101</v>
      </c>
      <c r="R1410" t="s">
        <v>59</v>
      </c>
      <c r="S1410" t="s">
        <v>60</v>
      </c>
      <c r="T1410" t="s">
        <v>36</v>
      </c>
      <c r="U1410" t="s">
        <v>37</v>
      </c>
      <c r="V1410">
        <v>27</v>
      </c>
      <c r="W1410" t="s">
        <v>38</v>
      </c>
    </row>
    <row r="1411" spans="1:23">
      <c r="A1411" t="s">
        <v>23</v>
      </c>
      <c r="B1411" t="s">
        <v>24</v>
      </c>
      <c r="C1411" t="s">
        <v>25</v>
      </c>
      <c r="D1411" t="s">
        <v>26</v>
      </c>
      <c r="E1411" t="s">
        <v>27</v>
      </c>
      <c r="F1411" t="s">
        <v>53</v>
      </c>
      <c r="G1411" t="s">
        <v>54</v>
      </c>
      <c r="H1411" t="s">
        <v>128</v>
      </c>
      <c r="I1411" t="s">
        <v>129</v>
      </c>
      <c r="J1411">
        <v>15.03866667</v>
      </c>
      <c r="K1411">
        <v>1</v>
      </c>
      <c r="L1411">
        <v>1</v>
      </c>
      <c r="M1411">
        <v>0</v>
      </c>
      <c r="N1411">
        <v>0</v>
      </c>
      <c r="O1411">
        <v>0</v>
      </c>
      <c r="P1411" t="s">
        <v>1100</v>
      </c>
      <c r="Q1411" t="s">
        <v>1101</v>
      </c>
      <c r="R1411" t="s">
        <v>59</v>
      </c>
      <c r="S1411" t="s">
        <v>60</v>
      </c>
      <c r="T1411" t="s">
        <v>36</v>
      </c>
      <c r="U1411" t="s">
        <v>37</v>
      </c>
      <c r="V1411">
        <v>27</v>
      </c>
      <c r="W1411" t="s">
        <v>38</v>
      </c>
    </row>
    <row r="1412" spans="1:23">
      <c r="A1412" t="s">
        <v>23</v>
      </c>
      <c r="B1412" t="s">
        <v>24</v>
      </c>
      <c r="C1412" t="s">
        <v>25</v>
      </c>
      <c r="D1412" t="s">
        <v>26</v>
      </c>
      <c r="E1412" t="s">
        <v>27</v>
      </c>
      <c r="F1412" t="s">
        <v>28</v>
      </c>
      <c r="G1412" t="s">
        <v>29</v>
      </c>
      <c r="H1412" t="s">
        <v>187</v>
      </c>
      <c r="I1412" t="s">
        <v>188</v>
      </c>
      <c r="J1412">
        <v>2702.8556939999999</v>
      </c>
      <c r="K1412">
        <v>5</v>
      </c>
      <c r="L1412">
        <v>0.995</v>
      </c>
      <c r="M1412">
        <v>0</v>
      </c>
      <c r="N1412">
        <v>0</v>
      </c>
      <c r="O1412">
        <v>0</v>
      </c>
      <c r="P1412" t="s">
        <v>1100</v>
      </c>
      <c r="Q1412" t="s">
        <v>1101</v>
      </c>
      <c r="R1412" t="s">
        <v>59</v>
      </c>
      <c r="S1412" t="s">
        <v>60</v>
      </c>
      <c r="T1412" t="s">
        <v>36</v>
      </c>
      <c r="U1412" t="s">
        <v>37</v>
      </c>
      <c r="V1412">
        <v>27</v>
      </c>
      <c r="W1412" t="s">
        <v>38</v>
      </c>
    </row>
    <row r="1413" spans="1:23">
      <c r="A1413" t="s">
        <v>23</v>
      </c>
      <c r="B1413" t="s">
        <v>24</v>
      </c>
      <c r="C1413" t="s">
        <v>25</v>
      </c>
      <c r="D1413" t="s">
        <v>26</v>
      </c>
      <c r="E1413" t="s">
        <v>27</v>
      </c>
      <c r="F1413" t="s">
        <v>28</v>
      </c>
      <c r="G1413" t="s">
        <v>29</v>
      </c>
      <c r="H1413" t="s">
        <v>189</v>
      </c>
      <c r="I1413" t="s">
        <v>190</v>
      </c>
      <c r="J1413">
        <v>370.34607599999998</v>
      </c>
      <c r="K1413">
        <v>4</v>
      </c>
      <c r="L1413">
        <v>0.97599999999999998</v>
      </c>
      <c r="M1413">
        <v>0</v>
      </c>
      <c r="N1413">
        <v>0</v>
      </c>
      <c r="O1413">
        <v>0</v>
      </c>
      <c r="P1413" t="s">
        <v>1100</v>
      </c>
      <c r="Q1413" t="s">
        <v>1101</v>
      </c>
      <c r="R1413" t="s">
        <v>59</v>
      </c>
      <c r="S1413" t="s">
        <v>60</v>
      </c>
      <c r="T1413" t="s">
        <v>36</v>
      </c>
      <c r="U1413" t="s">
        <v>37</v>
      </c>
      <c r="V1413">
        <v>27</v>
      </c>
      <c r="W1413" t="s">
        <v>38</v>
      </c>
    </row>
    <row r="1414" spans="1:23">
      <c r="A1414" t="s">
        <v>23</v>
      </c>
      <c r="B1414" t="s">
        <v>24</v>
      </c>
      <c r="C1414" t="s">
        <v>25</v>
      </c>
      <c r="D1414" t="s">
        <v>26</v>
      </c>
      <c r="E1414" t="s">
        <v>27</v>
      </c>
      <c r="F1414" t="s">
        <v>28</v>
      </c>
      <c r="G1414" t="s">
        <v>29</v>
      </c>
      <c r="H1414" t="s">
        <v>281</v>
      </c>
      <c r="I1414" t="s">
        <v>282</v>
      </c>
      <c r="J1414">
        <v>107.58426040000001</v>
      </c>
      <c r="K1414">
        <v>1</v>
      </c>
      <c r="L1414">
        <v>0.90600000000000003</v>
      </c>
      <c r="M1414">
        <v>0</v>
      </c>
      <c r="N1414">
        <v>0</v>
      </c>
      <c r="O1414">
        <v>0</v>
      </c>
      <c r="P1414" t="s">
        <v>1100</v>
      </c>
      <c r="Q1414" t="s">
        <v>1101</v>
      </c>
      <c r="R1414" t="s">
        <v>59</v>
      </c>
      <c r="S1414" t="s">
        <v>60</v>
      </c>
      <c r="T1414" t="s">
        <v>36</v>
      </c>
      <c r="U1414" t="s">
        <v>37</v>
      </c>
      <c r="V1414">
        <v>27</v>
      </c>
      <c r="W1414" t="s">
        <v>38</v>
      </c>
    </row>
    <row r="1415" spans="1:23">
      <c r="A1415" t="s">
        <v>23</v>
      </c>
      <c r="B1415" t="s">
        <v>24</v>
      </c>
      <c r="C1415" t="s">
        <v>25</v>
      </c>
      <c r="D1415" t="s">
        <v>26</v>
      </c>
      <c r="E1415" t="s">
        <v>27</v>
      </c>
      <c r="F1415" t="s">
        <v>28</v>
      </c>
      <c r="G1415" t="s">
        <v>29</v>
      </c>
      <c r="H1415" t="s">
        <v>233</v>
      </c>
      <c r="I1415" t="s">
        <v>234</v>
      </c>
      <c r="J1415">
        <v>47.148409469999997</v>
      </c>
      <c r="K1415">
        <v>1</v>
      </c>
      <c r="L1415">
        <v>0.876</v>
      </c>
      <c r="M1415">
        <v>0</v>
      </c>
      <c r="N1415">
        <v>0</v>
      </c>
      <c r="O1415">
        <v>0</v>
      </c>
      <c r="P1415" t="s">
        <v>1100</v>
      </c>
      <c r="Q1415" t="s">
        <v>1101</v>
      </c>
      <c r="R1415" t="s">
        <v>59</v>
      </c>
      <c r="S1415" t="s">
        <v>60</v>
      </c>
      <c r="T1415" t="s">
        <v>36</v>
      </c>
      <c r="U1415" t="s">
        <v>37</v>
      </c>
      <c r="V1415">
        <v>27</v>
      </c>
      <c r="W1415" t="s">
        <v>38</v>
      </c>
    </row>
    <row r="1416" spans="1:23">
      <c r="A1416" t="s">
        <v>23</v>
      </c>
      <c r="B1416" t="s">
        <v>24</v>
      </c>
      <c r="C1416" t="s">
        <v>25</v>
      </c>
      <c r="D1416" t="s">
        <v>26</v>
      </c>
      <c r="E1416" t="s">
        <v>27</v>
      </c>
      <c r="F1416" t="s">
        <v>28</v>
      </c>
      <c r="G1416" t="s">
        <v>29</v>
      </c>
      <c r="H1416" t="s">
        <v>369</v>
      </c>
      <c r="I1416" t="s">
        <v>370</v>
      </c>
      <c r="J1416">
        <v>600.80251180000005</v>
      </c>
      <c r="K1416">
        <v>3</v>
      </c>
      <c r="L1416">
        <v>0.93899999999999995</v>
      </c>
      <c r="M1416">
        <v>0</v>
      </c>
      <c r="N1416">
        <v>0</v>
      </c>
      <c r="O1416">
        <v>0</v>
      </c>
      <c r="P1416" t="s">
        <v>1100</v>
      </c>
      <c r="Q1416" t="s">
        <v>1101</v>
      </c>
      <c r="R1416" t="s">
        <v>59</v>
      </c>
      <c r="S1416" t="s">
        <v>60</v>
      </c>
      <c r="T1416" t="s">
        <v>36</v>
      </c>
      <c r="U1416" t="s">
        <v>37</v>
      </c>
      <c r="V1416">
        <v>27</v>
      </c>
      <c r="W1416" t="s">
        <v>38</v>
      </c>
    </row>
    <row r="1417" spans="1:23">
      <c r="A1417" t="s">
        <v>23</v>
      </c>
      <c r="B1417" t="s">
        <v>24</v>
      </c>
      <c r="C1417" t="s">
        <v>25</v>
      </c>
      <c r="D1417" t="s">
        <v>26</v>
      </c>
      <c r="E1417" t="s">
        <v>27</v>
      </c>
      <c r="F1417" t="s">
        <v>28</v>
      </c>
      <c r="G1417" t="s">
        <v>29</v>
      </c>
      <c r="H1417" t="s">
        <v>237</v>
      </c>
      <c r="I1417" t="s">
        <v>238</v>
      </c>
      <c r="J1417">
        <v>61.1536209</v>
      </c>
      <c r="K1417">
        <v>1</v>
      </c>
      <c r="L1417">
        <v>0.91600000000000004</v>
      </c>
      <c r="M1417">
        <v>0</v>
      </c>
      <c r="N1417">
        <v>0</v>
      </c>
      <c r="O1417">
        <v>0</v>
      </c>
      <c r="P1417" t="s">
        <v>1100</v>
      </c>
      <c r="Q1417" t="s">
        <v>1101</v>
      </c>
      <c r="R1417" t="s">
        <v>59</v>
      </c>
      <c r="S1417" t="s">
        <v>60</v>
      </c>
      <c r="T1417" t="s">
        <v>36</v>
      </c>
      <c r="U1417" t="s">
        <v>37</v>
      </c>
      <c r="V1417">
        <v>27</v>
      </c>
      <c r="W1417" t="s">
        <v>38</v>
      </c>
    </row>
    <row r="1418" spans="1:23">
      <c r="A1418" t="s">
        <v>23</v>
      </c>
      <c r="B1418" t="s">
        <v>24</v>
      </c>
      <c r="C1418" t="s">
        <v>25</v>
      </c>
      <c r="D1418" t="s">
        <v>26</v>
      </c>
      <c r="E1418" t="s">
        <v>27</v>
      </c>
      <c r="F1418" t="s">
        <v>28</v>
      </c>
      <c r="G1418" t="s">
        <v>29</v>
      </c>
      <c r="H1418" t="s">
        <v>124</v>
      </c>
      <c r="I1418" t="s">
        <v>125</v>
      </c>
      <c r="J1418">
        <v>12.60476869</v>
      </c>
      <c r="K1418">
        <v>1</v>
      </c>
      <c r="L1418">
        <v>0.83799999999999997</v>
      </c>
      <c r="M1418">
        <v>0</v>
      </c>
      <c r="N1418">
        <v>0</v>
      </c>
      <c r="O1418">
        <v>0</v>
      </c>
      <c r="P1418" t="s">
        <v>1100</v>
      </c>
      <c r="Q1418" t="s">
        <v>1101</v>
      </c>
      <c r="R1418" t="s">
        <v>59</v>
      </c>
      <c r="S1418" t="s">
        <v>60</v>
      </c>
      <c r="T1418" t="s">
        <v>36</v>
      </c>
      <c r="U1418" t="s">
        <v>37</v>
      </c>
      <c r="V1418">
        <v>27</v>
      </c>
      <c r="W1418" t="s">
        <v>38</v>
      </c>
    </row>
    <row r="1419" spans="1:23">
      <c r="A1419" t="s">
        <v>23</v>
      </c>
      <c r="B1419" t="s">
        <v>24</v>
      </c>
      <c r="C1419" t="s">
        <v>25</v>
      </c>
      <c r="D1419" t="s">
        <v>26</v>
      </c>
      <c r="E1419" t="s">
        <v>27</v>
      </c>
      <c r="F1419" t="s">
        <v>28</v>
      </c>
      <c r="G1419" t="s">
        <v>29</v>
      </c>
      <c r="H1419" t="s">
        <v>195</v>
      </c>
      <c r="I1419" t="s">
        <v>196</v>
      </c>
      <c r="J1419">
        <v>21.419477910000001</v>
      </c>
      <c r="K1419">
        <v>1</v>
      </c>
      <c r="L1419">
        <v>0.80500000000000005</v>
      </c>
      <c r="M1419">
        <v>0</v>
      </c>
      <c r="N1419">
        <v>0</v>
      </c>
      <c r="O1419">
        <v>0</v>
      </c>
      <c r="P1419" t="s">
        <v>1100</v>
      </c>
      <c r="Q1419" t="s">
        <v>1101</v>
      </c>
      <c r="R1419" t="s">
        <v>59</v>
      </c>
      <c r="S1419" t="s">
        <v>60</v>
      </c>
      <c r="T1419" t="s">
        <v>36</v>
      </c>
      <c r="U1419" t="s">
        <v>37</v>
      </c>
      <c r="V1419">
        <v>27</v>
      </c>
      <c r="W1419" t="s">
        <v>38</v>
      </c>
    </row>
    <row r="1420" spans="1:23">
      <c r="A1420" t="s">
        <v>23</v>
      </c>
      <c r="B1420" t="s">
        <v>24</v>
      </c>
      <c r="C1420" t="s">
        <v>25</v>
      </c>
      <c r="D1420" t="s">
        <v>26</v>
      </c>
      <c r="E1420" t="s">
        <v>27</v>
      </c>
      <c r="F1420" t="s">
        <v>28</v>
      </c>
      <c r="G1420" t="s">
        <v>29</v>
      </c>
      <c r="H1420" t="s">
        <v>30</v>
      </c>
      <c r="I1420" t="s">
        <v>31</v>
      </c>
      <c r="J1420">
        <v>49.943370389999998</v>
      </c>
      <c r="K1420">
        <v>1</v>
      </c>
      <c r="L1420">
        <v>0.91500000000000004</v>
      </c>
      <c r="M1420">
        <v>0</v>
      </c>
      <c r="N1420">
        <v>0</v>
      </c>
      <c r="O1420">
        <v>0</v>
      </c>
      <c r="P1420" t="s">
        <v>1100</v>
      </c>
      <c r="Q1420" t="s">
        <v>1101</v>
      </c>
      <c r="R1420" t="s">
        <v>59</v>
      </c>
      <c r="S1420" t="s">
        <v>60</v>
      </c>
      <c r="T1420" t="s">
        <v>36</v>
      </c>
      <c r="U1420" t="s">
        <v>37</v>
      </c>
      <c r="V1420">
        <v>27</v>
      </c>
      <c r="W1420" t="s">
        <v>38</v>
      </c>
    </row>
    <row r="1421" spans="1:23">
      <c r="A1421" t="s">
        <v>23</v>
      </c>
      <c r="B1421" t="s">
        <v>24</v>
      </c>
      <c r="C1421" t="s">
        <v>25</v>
      </c>
      <c r="D1421" t="s">
        <v>26</v>
      </c>
      <c r="E1421" t="s">
        <v>27</v>
      </c>
      <c r="F1421" t="s">
        <v>28</v>
      </c>
      <c r="G1421" t="s">
        <v>29</v>
      </c>
      <c r="H1421" t="s">
        <v>241</v>
      </c>
      <c r="I1421" t="s">
        <v>242</v>
      </c>
      <c r="J1421">
        <v>260.9517348</v>
      </c>
      <c r="K1421">
        <v>2</v>
      </c>
      <c r="L1421">
        <v>0.53300000000000003</v>
      </c>
      <c r="M1421">
        <v>0</v>
      </c>
      <c r="N1421">
        <v>0</v>
      </c>
      <c r="O1421">
        <v>0</v>
      </c>
      <c r="P1421" t="s">
        <v>1100</v>
      </c>
      <c r="Q1421" t="s">
        <v>1101</v>
      </c>
      <c r="R1421" t="s">
        <v>59</v>
      </c>
      <c r="S1421" t="s">
        <v>60</v>
      </c>
      <c r="T1421" t="s">
        <v>36</v>
      </c>
      <c r="U1421" t="s">
        <v>37</v>
      </c>
      <c r="V1421">
        <v>27</v>
      </c>
      <c r="W1421" t="s">
        <v>38</v>
      </c>
    </row>
    <row r="1422" spans="1:23">
      <c r="A1422" t="s">
        <v>23</v>
      </c>
      <c r="B1422" t="s">
        <v>24</v>
      </c>
      <c r="C1422" t="s">
        <v>25</v>
      </c>
      <c r="D1422" t="s">
        <v>39</v>
      </c>
      <c r="E1422" t="s">
        <v>40</v>
      </c>
      <c r="F1422" t="s">
        <v>53</v>
      </c>
      <c r="G1422" t="s">
        <v>54</v>
      </c>
      <c r="I1422" t="s">
        <v>43</v>
      </c>
      <c r="J1422">
        <v>858.14402252000002</v>
      </c>
      <c r="K1422">
        <v>65</v>
      </c>
      <c r="L1422">
        <v>0.85499999999999998</v>
      </c>
      <c r="M1422">
        <v>0</v>
      </c>
      <c r="N1422">
        <v>0</v>
      </c>
      <c r="O1422">
        <v>0</v>
      </c>
      <c r="P1422" t="s">
        <v>1100</v>
      </c>
      <c r="Q1422" t="s">
        <v>1101</v>
      </c>
      <c r="R1422" t="s">
        <v>59</v>
      </c>
      <c r="S1422" t="s">
        <v>60</v>
      </c>
      <c r="T1422" t="s">
        <v>36</v>
      </c>
      <c r="U1422" t="s">
        <v>37</v>
      </c>
      <c r="V1422">
        <v>27</v>
      </c>
      <c r="W1422" t="s">
        <v>38</v>
      </c>
    </row>
    <row r="1423" spans="1:23">
      <c r="A1423" t="s">
        <v>23</v>
      </c>
      <c r="B1423" t="s">
        <v>24</v>
      </c>
      <c r="C1423" t="s">
        <v>25</v>
      </c>
      <c r="D1423" t="s">
        <v>39</v>
      </c>
      <c r="E1423" t="s">
        <v>40</v>
      </c>
      <c r="F1423" t="s">
        <v>28</v>
      </c>
      <c r="G1423" t="s">
        <v>29</v>
      </c>
      <c r="I1423" t="s">
        <v>43</v>
      </c>
      <c r="J1423">
        <v>320.77721509999998</v>
      </c>
      <c r="K1423">
        <v>22</v>
      </c>
      <c r="L1423">
        <v>0.80500000000000005</v>
      </c>
      <c r="M1423">
        <v>0</v>
      </c>
      <c r="N1423">
        <v>0</v>
      </c>
      <c r="O1423">
        <v>0</v>
      </c>
      <c r="P1423" t="s">
        <v>1160</v>
      </c>
      <c r="Q1423" t="s">
        <v>1161</v>
      </c>
      <c r="R1423" t="s">
        <v>100</v>
      </c>
      <c r="S1423" t="s">
        <v>101</v>
      </c>
      <c r="T1423" t="s">
        <v>36</v>
      </c>
      <c r="U1423" t="s">
        <v>37</v>
      </c>
      <c r="V1423">
        <v>27</v>
      </c>
      <c r="W1423" t="s">
        <v>38</v>
      </c>
    </row>
    <row r="1424" spans="1:23">
      <c r="A1424" t="s">
        <v>23</v>
      </c>
      <c r="B1424" t="s">
        <v>24</v>
      </c>
      <c r="C1424" t="s">
        <v>25</v>
      </c>
      <c r="D1424" t="s">
        <v>39</v>
      </c>
      <c r="E1424" t="s">
        <v>40</v>
      </c>
      <c r="F1424" t="s">
        <v>53</v>
      </c>
      <c r="G1424" t="s">
        <v>54</v>
      </c>
      <c r="I1424" t="s">
        <v>43</v>
      </c>
      <c r="J1424">
        <v>0</v>
      </c>
      <c r="K1424">
        <v>0</v>
      </c>
      <c r="L1424">
        <v>0</v>
      </c>
      <c r="M1424">
        <v>0</v>
      </c>
      <c r="N1424">
        <v>0</v>
      </c>
      <c r="O1424">
        <v>1</v>
      </c>
      <c r="P1424" t="s">
        <v>1162</v>
      </c>
      <c r="Q1424" t="s">
        <v>1163</v>
      </c>
      <c r="R1424" t="s">
        <v>34</v>
      </c>
      <c r="S1424" t="s">
        <v>35</v>
      </c>
      <c r="T1424" t="s">
        <v>36</v>
      </c>
      <c r="U1424" t="s">
        <v>37</v>
      </c>
      <c r="V1424">
        <v>27</v>
      </c>
      <c r="W1424" t="s">
        <v>38</v>
      </c>
    </row>
    <row r="1425" spans="1:23">
      <c r="A1425" t="s">
        <v>23</v>
      </c>
      <c r="B1425" t="s">
        <v>24</v>
      </c>
      <c r="C1425" t="s">
        <v>25</v>
      </c>
      <c r="D1425" t="s">
        <v>39</v>
      </c>
      <c r="E1425" t="s">
        <v>40</v>
      </c>
      <c r="F1425" t="s">
        <v>28</v>
      </c>
      <c r="G1425" t="s">
        <v>29</v>
      </c>
      <c r="I1425" t="s">
        <v>43</v>
      </c>
      <c r="J1425">
        <v>70.742718699999998</v>
      </c>
      <c r="K1425">
        <v>13</v>
      </c>
      <c r="L1425">
        <v>0.88100000000000001</v>
      </c>
      <c r="M1425">
        <v>0</v>
      </c>
      <c r="N1425">
        <v>0</v>
      </c>
      <c r="O1425">
        <v>0</v>
      </c>
      <c r="P1425" t="s">
        <v>1162</v>
      </c>
      <c r="Q1425" t="s">
        <v>1163</v>
      </c>
      <c r="R1425" t="s">
        <v>34</v>
      </c>
      <c r="S1425" t="s">
        <v>35</v>
      </c>
      <c r="T1425" t="s">
        <v>36</v>
      </c>
      <c r="U1425" t="s">
        <v>37</v>
      </c>
      <c r="V1425">
        <v>27</v>
      </c>
      <c r="W1425" t="s">
        <v>38</v>
      </c>
    </row>
    <row r="1426" spans="1:23">
      <c r="A1426" t="s">
        <v>23</v>
      </c>
      <c r="B1426" t="s">
        <v>24</v>
      </c>
      <c r="C1426" t="s">
        <v>25</v>
      </c>
      <c r="D1426" t="s">
        <v>26</v>
      </c>
      <c r="E1426" t="s">
        <v>27</v>
      </c>
      <c r="F1426" t="s">
        <v>28</v>
      </c>
      <c r="G1426" t="s">
        <v>29</v>
      </c>
      <c r="H1426" t="s">
        <v>86</v>
      </c>
      <c r="I1426" t="s">
        <v>87</v>
      </c>
      <c r="J1426">
        <v>18.419</v>
      </c>
      <c r="K1426">
        <v>1</v>
      </c>
      <c r="L1426">
        <v>1</v>
      </c>
      <c r="M1426">
        <v>0</v>
      </c>
      <c r="N1426">
        <v>0</v>
      </c>
      <c r="O1426">
        <v>0</v>
      </c>
      <c r="P1426" t="s">
        <v>1164</v>
      </c>
      <c r="Q1426" t="s">
        <v>1165</v>
      </c>
      <c r="R1426" t="s">
        <v>67</v>
      </c>
      <c r="S1426" t="s">
        <v>68</v>
      </c>
      <c r="T1426" t="s">
        <v>36</v>
      </c>
      <c r="U1426" t="s">
        <v>37</v>
      </c>
      <c r="V1426">
        <v>27</v>
      </c>
      <c r="W1426" t="s">
        <v>38</v>
      </c>
    </row>
    <row r="1427" spans="1:23">
      <c r="A1427" t="s">
        <v>23</v>
      </c>
      <c r="B1427" t="s">
        <v>24</v>
      </c>
      <c r="C1427" t="s">
        <v>25</v>
      </c>
      <c r="D1427" t="s">
        <v>39</v>
      </c>
      <c r="E1427" t="s">
        <v>40</v>
      </c>
      <c r="F1427" t="s">
        <v>28</v>
      </c>
      <c r="G1427" t="s">
        <v>29</v>
      </c>
      <c r="I1427" t="s">
        <v>43</v>
      </c>
      <c r="J1427">
        <v>97.01352928</v>
      </c>
      <c r="K1427">
        <v>14</v>
      </c>
      <c r="L1427">
        <v>0.88400000000000001</v>
      </c>
      <c r="M1427">
        <v>0</v>
      </c>
      <c r="N1427">
        <v>0</v>
      </c>
      <c r="O1427">
        <v>0</v>
      </c>
      <c r="P1427" t="s">
        <v>1164</v>
      </c>
      <c r="Q1427" t="s">
        <v>1165</v>
      </c>
      <c r="R1427" t="s">
        <v>67</v>
      </c>
      <c r="S1427" t="s">
        <v>68</v>
      </c>
      <c r="T1427" t="s">
        <v>36</v>
      </c>
      <c r="U1427" t="s">
        <v>37</v>
      </c>
      <c r="V1427">
        <v>27</v>
      </c>
      <c r="W1427" t="s">
        <v>38</v>
      </c>
    </row>
    <row r="1428" spans="1:23">
      <c r="A1428" t="s">
        <v>23</v>
      </c>
      <c r="B1428" t="s">
        <v>24</v>
      </c>
      <c r="C1428" t="s">
        <v>25</v>
      </c>
      <c r="D1428" t="s">
        <v>26</v>
      </c>
      <c r="E1428" t="s">
        <v>27</v>
      </c>
      <c r="F1428" t="s">
        <v>28</v>
      </c>
      <c r="G1428" t="s">
        <v>29</v>
      </c>
      <c r="H1428" t="s">
        <v>69</v>
      </c>
      <c r="I1428" t="s">
        <v>70</v>
      </c>
      <c r="J1428">
        <v>323.53649999999999</v>
      </c>
      <c r="K1428">
        <v>1</v>
      </c>
      <c r="L1428">
        <v>1</v>
      </c>
      <c r="M1428">
        <v>0</v>
      </c>
      <c r="N1428">
        <v>0</v>
      </c>
      <c r="O1428">
        <v>0</v>
      </c>
      <c r="P1428" t="s">
        <v>1048</v>
      </c>
      <c r="Q1428" t="s">
        <v>1049</v>
      </c>
      <c r="R1428" t="s">
        <v>67</v>
      </c>
      <c r="S1428" t="s">
        <v>68</v>
      </c>
      <c r="T1428" t="s">
        <v>36</v>
      </c>
      <c r="U1428" t="s">
        <v>37</v>
      </c>
      <c r="V1428">
        <v>27</v>
      </c>
      <c r="W1428" t="s">
        <v>38</v>
      </c>
    </row>
    <row r="1429" spans="1:23">
      <c r="A1429" t="s">
        <v>23</v>
      </c>
      <c r="B1429" t="s">
        <v>24</v>
      </c>
      <c r="C1429" t="s">
        <v>25</v>
      </c>
      <c r="D1429" t="s">
        <v>39</v>
      </c>
      <c r="E1429" t="s">
        <v>40</v>
      </c>
      <c r="F1429" t="s">
        <v>53</v>
      </c>
      <c r="G1429" t="s">
        <v>54</v>
      </c>
      <c r="I1429" t="s">
        <v>43</v>
      </c>
      <c r="J1429">
        <v>0</v>
      </c>
      <c r="K1429">
        <v>0</v>
      </c>
      <c r="L1429">
        <v>0</v>
      </c>
      <c r="M1429">
        <v>0</v>
      </c>
      <c r="N1429">
        <v>0</v>
      </c>
      <c r="O1429">
        <v>1</v>
      </c>
      <c r="P1429" t="s">
        <v>1048</v>
      </c>
      <c r="Q1429" t="s">
        <v>1049</v>
      </c>
      <c r="R1429" t="s">
        <v>67</v>
      </c>
      <c r="S1429" t="s">
        <v>68</v>
      </c>
      <c r="T1429" t="s">
        <v>36</v>
      </c>
      <c r="U1429" t="s">
        <v>37</v>
      </c>
      <c r="V1429">
        <v>27</v>
      </c>
      <c r="W1429" t="s">
        <v>38</v>
      </c>
    </row>
    <row r="1430" spans="1:23">
      <c r="A1430" t="s">
        <v>23</v>
      </c>
      <c r="B1430" t="s">
        <v>24</v>
      </c>
      <c r="C1430" t="s">
        <v>25</v>
      </c>
      <c r="D1430" t="s">
        <v>39</v>
      </c>
      <c r="E1430" t="s">
        <v>40</v>
      </c>
      <c r="F1430" t="s">
        <v>41</v>
      </c>
      <c r="G1430" t="s">
        <v>42</v>
      </c>
      <c r="I1430" t="s">
        <v>43</v>
      </c>
      <c r="J1430">
        <v>0</v>
      </c>
      <c r="K1430">
        <v>0</v>
      </c>
      <c r="L1430">
        <v>0</v>
      </c>
      <c r="M1430">
        <v>0</v>
      </c>
      <c r="N1430">
        <v>0</v>
      </c>
      <c r="O1430">
        <v>1</v>
      </c>
      <c r="P1430" t="s">
        <v>1166</v>
      </c>
      <c r="Q1430" t="s">
        <v>1167</v>
      </c>
      <c r="R1430" t="s">
        <v>389</v>
      </c>
      <c r="S1430" t="s">
        <v>390</v>
      </c>
      <c r="T1430" t="s">
        <v>36</v>
      </c>
      <c r="U1430" t="s">
        <v>37</v>
      </c>
      <c r="V1430">
        <v>27</v>
      </c>
      <c r="W1430" t="s">
        <v>38</v>
      </c>
    </row>
    <row r="1431" spans="1:23">
      <c r="A1431" t="s">
        <v>23</v>
      </c>
      <c r="B1431" t="s">
        <v>24</v>
      </c>
      <c r="C1431" t="s">
        <v>25</v>
      </c>
      <c r="D1431" t="s">
        <v>39</v>
      </c>
      <c r="E1431" t="s">
        <v>40</v>
      </c>
      <c r="F1431" t="s">
        <v>28</v>
      </c>
      <c r="G1431" t="s">
        <v>29</v>
      </c>
      <c r="I1431" t="s">
        <v>43</v>
      </c>
      <c r="J1431">
        <v>108.1895198</v>
      </c>
      <c r="K1431">
        <v>15</v>
      </c>
      <c r="L1431">
        <v>0.86299999999999999</v>
      </c>
      <c r="M1431">
        <v>0</v>
      </c>
      <c r="N1431">
        <v>0</v>
      </c>
      <c r="O1431">
        <v>0</v>
      </c>
      <c r="P1431" t="s">
        <v>1166</v>
      </c>
      <c r="Q1431" t="s">
        <v>1167</v>
      </c>
      <c r="R1431" t="s">
        <v>389</v>
      </c>
      <c r="S1431" t="s">
        <v>390</v>
      </c>
      <c r="T1431" t="s">
        <v>36</v>
      </c>
      <c r="U1431" t="s">
        <v>37</v>
      </c>
      <c r="V1431">
        <v>27</v>
      </c>
      <c r="W1431" t="s">
        <v>38</v>
      </c>
    </row>
    <row r="1432" spans="1:23">
      <c r="A1432" t="s">
        <v>23</v>
      </c>
      <c r="B1432" t="s">
        <v>24</v>
      </c>
      <c r="C1432" t="s">
        <v>25</v>
      </c>
      <c r="D1432" t="s">
        <v>39</v>
      </c>
      <c r="E1432" t="s">
        <v>40</v>
      </c>
      <c r="F1432" t="s">
        <v>53</v>
      </c>
      <c r="G1432" t="s">
        <v>54</v>
      </c>
      <c r="I1432" t="s">
        <v>43</v>
      </c>
      <c r="J1432">
        <v>51.581561700000002</v>
      </c>
      <c r="K1432">
        <v>2</v>
      </c>
      <c r="L1432">
        <v>0.90600000000000003</v>
      </c>
      <c r="M1432">
        <v>0</v>
      </c>
      <c r="N1432">
        <v>0</v>
      </c>
      <c r="O1432">
        <v>0</v>
      </c>
      <c r="P1432" t="s">
        <v>1168</v>
      </c>
      <c r="Q1432" t="s">
        <v>1169</v>
      </c>
      <c r="R1432" t="s">
        <v>84</v>
      </c>
      <c r="S1432" t="s">
        <v>85</v>
      </c>
      <c r="T1432" t="s">
        <v>36</v>
      </c>
      <c r="U1432" t="s">
        <v>37</v>
      </c>
      <c r="V1432">
        <v>27</v>
      </c>
      <c r="W1432" t="s">
        <v>38</v>
      </c>
    </row>
    <row r="1433" spans="1:23">
      <c r="A1433" t="s">
        <v>23</v>
      </c>
      <c r="B1433" t="s">
        <v>24</v>
      </c>
      <c r="C1433" t="s">
        <v>25</v>
      </c>
      <c r="D1433" t="s">
        <v>39</v>
      </c>
      <c r="E1433" t="s">
        <v>40</v>
      </c>
      <c r="F1433" t="s">
        <v>28</v>
      </c>
      <c r="G1433" t="s">
        <v>29</v>
      </c>
      <c r="I1433" t="s">
        <v>43</v>
      </c>
      <c r="J1433">
        <v>0</v>
      </c>
      <c r="K1433">
        <v>0</v>
      </c>
      <c r="L1433">
        <v>0</v>
      </c>
      <c r="M1433">
        <v>0</v>
      </c>
      <c r="N1433">
        <v>0</v>
      </c>
      <c r="O1433">
        <v>1</v>
      </c>
      <c r="P1433" t="s">
        <v>1168</v>
      </c>
      <c r="Q1433" t="s">
        <v>1169</v>
      </c>
      <c r="R1433" t="s">
        <v>84</v>
      </c>
      <c r="S1433" t="s">
        <v>85</v>
      </c>
      <c r="T1433" t="s">
        <v>36</v>
      </c>
      <c r="U1433" t="s">
        <v>37</v>
      </c>
      <c r="V1433">
        <v>27</v>
      </c>
      <c r="W1433" t="s">
        <v>38</v>
      </c>
    </row>
    <row r="1434" spans="1:23">
      <c r="A1434" t="s">
        <v>23</v>
      </c>
      <c r="B1434" t="s">
        <v>24</v>
      </c>
      <c r="C1434" t="s">
        <v>25</v>
      </c>
      <c r="D1434" t="s">
        <v>39</v>
      </c>
      <c r="E1434" t="s">
        <v>40</v>
      </c>
      <c r="F1434" t="s">
        <v>44</v>
      </c>
      <c r="G1434" t="s">
        <v>45</v>
      </c>
      <c r="I1434" t="s">
        <v>43</v>
      </c>
      <c r="J1434">
        <v>0</v>
      </c>
      <c r="K1434">
        <v>0</v>
      </c>
      <c r="L1434">
        <v>0</v>
      </c>
      <c r="M1434">
        <v>0</v>
      </c>
      <c r="N1434">
        <v>0</v>
      </c>
      <c r="O1434">
        <v>1</v>
      </c>
      <c r="P1434" t="s">
        <v>1168</v>
      </c>
      <c r="Q1434" t="s">
        <v>1169</v>
      </c>
      <c r="R1434" t="s">
        <v>84</v>
      </c>
      <c r="S1434" t="s">
        <v>85</v>
      </c>
      <c r="T1434" t="s">
        <v>36</v>
      </c>
      <c r="U1434" t="s">
        <v>37</v>
      </c>
      <c r="V1434">
        <v>27</v>
      </c>
      <c r="W1434" t="s">
        <v>38</v>
      </c>
    </row>
    <row r="1435" spans="1:23">
      <c r="A1435" t="s">
        <v>23</v>
      </c>
      <c r="B1435" t="s">
        <v>24</v>
      </c>
      <c r="C1435" t="s">
        <v>25</v>
      </c>
      <c r="D1435" t="s">
        <v>46</v>
      </c>
      <c r="E1435" t="s">
        <v>47</v>
      </c>
      <c r="F1435" t="s">
        <v>48</v>
      </c>
      <c r="G1435" t="s">
        <v>47</v>
      </c>
      <c r="I1435" t="s">
        <v>43</v>
      </c>
      <c r="J1435">
        <v>337.89051480000001</v>
      </c>
      <c r="K1435">
        <v>72</v>
      </c>
      <c r="L1435">
        <v>0.84</v>
      </c>
      <c r="M1435">
        <v>0</v>
      </c>
      <c r="N1435">
        <v>0</v>
      </c>
      <c r="O1435">
        <v>0</v>
      </c>
      <c r="P1435" t="s">
        <v>1170</v>
      </c>
      <c r="Q1435" t="s">
        <v>1171</v>
      </c>
      <c r="R1435" t="s">
        <v>67</v>
      </c>
      <c r="S1435" t="s">
        <v>68</v>
      </c>
      <c r="T1435" t="s">
        <v>36</v>
      </c>
      <c r="U1435" t="s">
        <v>37</v>
      </c>
      <c r="V1435">
        <v>27</v>
      </c>
      <c r="W1435" t="s">
        <v>38</v>
      </c>
    </row>
    <row r="1436" spans="1:23">
      <c r="A1436" t="s">
        <v>23</v>
      </c>
      <c r="B1436" t="s">
        <v>24</v>
      </c>
      <c r="C1436" t="s">
        <v>25</v>
      </c>
      <c r="D1436" t="s">
        <v>39</v>
      </c>
      <c r="E1436" t="s">
        <v>40</v>
      </c>
      <c r="F1436" t="s">
        <v>41</v>
      </c>
      <c r="G1436" t="s">
        <v>42</v>
      </c>
      <c r="I1436" t="s">
        <v>43</v>
      </c>
      <c r="J1436">
        <v>0</v>
      </c>
      <c r="K1436">
        <v>0</v>
      </c>
      <c r="L1436">
        <v>0</v>
      </c>
      <c r="M1436">
        <v>0</v>
      </c>
      <c r="N1436">
        <v>0</v>
      </c>
      <c r="O1436">
        <v>1</v>
      </c>
      <c r="P1436" t="s">
        <v>1172</v>
      </c>
      <c r="Q1436" t="s">
        <v>1173</v>
      </c>
      <c r="R1436" t="s">
        <v>146</v>
      </c>
      <c r="S1436" t="s">
        <v>147</v>
      </c>
      <c r="T1436" t="s">
        <v>36</v>
      </c>
      <c r="U1436" t="s">
        <v>37</v>
      </c>
      <c r="V1436">
        <v>27</v>
      </c>
      <c r="W1436" t="s">
        <v>38</v>
      </c>
    </row>
    <row r="1437" spans="1:23">
      <c r="A1437" t="s">
        <v>23</v>
      </c>
      <c r="B1437" t="s">
        <v>24</v>
      </c>
      <c r="C1437" t="s">
        <v>25</v>
      </c>
      <c r="D1437" t="s">
        <v>39</v>
      </c>
      <c r="E1437" t="s">
        <v>40</v>
      </c>
      <c r="F1437" t="s">
        <v>28</v>
      </c>
      <c r="G1437" t="s">
        <v>29</v>
      </c>
      <c r="I1437" t="s">
        <v>43</v>
      </c>
      <c r="J1437">
        <v>0</v>
      </c>
      <c r="K1437">
        <v>0</v>
      </c>
      <c r="L1437">
        <v>0</v>
      </c>
      <c r="M1437">
        <v>0</v>
      </c>
      <c r="N1437">
        <v>0</v>
      </c>
      <c r="O1437">
        <v>1</v>
      </c>
      <c r="P1437" t="s">
        <v>1172</v>
      </c>
      <c r="Q1437" t="s">
        <v>1173</v>
      </c>
      <c r="R1437" t="s">
        <v>146</v>
      </c>
      <c r="S1437" t="s">
        <v>147</v>
      </c>
      <c r="T1437" t="s">
        <v>36</v>
      </c>
      <c r="U1437" t="s">
        <v>37</v>
      </c>
      <c r="V1437">
        <v>27</v>
      </c>
      <c r="W1437" t="s">
        <v>38</v>
      </c>
    </row>
    <row r="1438" spans="1:23">
      <c r="A1438" t="s">
        <v>23</v>
      </c>
      <c r="B1438" t="s">
        <v>24</v>
      </c>
      <c r="C1438" t="s">
        <v>25</v>
      </c>
      <c r="D1438" t="s">
        <v>39</v>
      </c>
      <c r="E1438" t="s">
        <v>40</v>
      </c>
      <c r="F1438" t="s">
        <v>41</v>
      </c>
      <c r="G1438" t="s">
        <v>42</v>
      </c>
      <c r="I1438" t="s">
        <v>43</v>
      </c>
      <c r="J1438">
        <v>0</v>
      </c>
      <c r="K1438">
        <v>0</v>
      </c>
      <c r="L1438">
        <v>0</v>
      </c>
      <c r="M1438">
        <v>0</v>
      </c>
      <c r="N1438">
        <v>0</v>
      </c>
      <c r="O1438">
        <v>1</v>
      </c>
      <c r="P1438" t="s">
        <v>1174</v>
      </c>
      <c r="Q1438" t="s">
        <v>1175</v>
      </c>
      <c r="R1438" t="s">
        <v>51</v>
      </c>
      <c r="S1438" t="s">
        <v>52</v>
      </c>
      <c r="T1438" t="s">
        <v>36</v>
      </c>
      <c r="U1438" t="s">
        <v>37</v>
      </c>
      <c r="V1438">
        <v>27</v>
      </c>
      <c r="W1438" t="s">
        <v>38</v>
      </c>
    </row>
    <row r="1439" spans="1:23">
      <c r="A1439" t="s">
        <v>23</v>
      </c>
      <c r="B1439" t="s">
        <v>24</v>
      </c>
      <c r="C1439" t="s">
        <v>25</v>
      </c>
      <c r="D1439" t="s">
        <v>26</v>
      </c>
      <c r="E1439" t="s">
        <v>27</v>
      </c>
      <c r="F1439" t="s">
        <v>28</v>
      </c>
      <c r="G1439" t="s">
        <v>29</v>
      </c>
      <c r="H1439" t="s">
        <v>69</v>
      </c>
      <c r="I1439" t="s">
        <v>70</v>
      </c>
      <c r="J1439">
        <v>134.58038389999999</v>
      </c>
      <c r="K1439">
        <v>1</v>
      </c>
      <c r="L1439">
        <v>0.90900000000000003</v>
      </c>
      <c r="M1439">
        <v>0</v>
      </c>
      <c r="N1439">
        <v>0</v>
      </c>
      <c r="O1439">
        <v>0</v>
      </c>
      <c r="P1439" t="s">
        <v>1102</v>
      </c>
      <c r="Q1439" t="s">
        <v>1103</v>
      </c>
      <c r="R1439" t="s">
        <v>168</v>
      </c>
      <c r="S1439" t="s">
        <v>169</v>
      </c>
      <c r="T1439" t="s">
        <v>36</v>
      </c>
      <c r="U1439" t="s">
        <v>37</v>
      </c>
      <c r="V1439">
        <v>27</v>
      </c>
      <c r="W1439" t="s">
        <v>38</v>
      </c>
    </row>
    <row r="1440" spans="1:23">
      <c r="A1440" t="s">
        <v>23</v>
      </c>
      <c r="B1440" t="s">
        <v>24</v>
      </c>
      <c r="C1440" t="s">
        <v>25</v>
      </c>
      <c r="D1440" t="s">
        <v>39</v>
      </c>
      <c r="E1440" t="s">
        <v>40</v>
      </c>
      <c r="F1440" t="s">
        <v>28</v>
      </c>
      <c r="G1440" t="s">
        <v>29</v>
      </c>
      <c r="I1440" t="s">
        <v>43</v>
      </c>
      <c r="J1440">
        <v>1107.6358520000001</v>
      </c>
      <c r="K1440">
        <v>123</v>
      </c>
      <c r="L1440">
        <v>0.82599999999999996</v>
      </c>
      <c r="M1440">
        <v>0</v>
      </c>
      <c r="N1440">
        <v>0</v>
      </c>
      <c r="O1440">
        <v>0</v>
      </c>
      <c r="P1440" t="s">
        <v>1102</v>
      </c>
      <c r="Q1440" t="s">
        <v>1103</v>
      </c>
      <c r="R1440" t="s">
        <v>168</v>
      </c>
      <c r="S1440" t="s">
        <v>169</v>
      </c>
      <c r="T1440" t="s">
        <v>36</v>
      </c>
      <c r="U1440" t="s">
        <v>37</v>
      </c>
      <c r="V1440">
        <v>27</v>
      </c>
      <c r="W1440" t="s">
        <v>38</v>
      </c>
    </row>
    <row r="1441" spans="1:23">
      <c r="A1441" t="s">
        <v>23</v>
      </c>
      <c r="B1441" t="s">
        <v>24</v>
      </c>
      <c r="C1441" t="s">
        <v>25</v>
      </c>
      <c r="D1441" t="s">
        <v>26</v>
      </c>
      <c r="E1441" t="s">
        <v>27</v>
      </c>
      <c r="F1441" t="s">
        <v>53</v>
      </c>
      <c r="G1441" t="s">
        <v>54</v>
      </c>
      <c r="H1441" t="s">
        <v>96</v>
      </c>
      <c r="I1441" t="s">
        <v>97</v>
      </c>
      <c r="J1441">
        <v>61.255681490000001</v>
      </c>
      <c r="K1441">
        <v>1</v>
      </c>
      <c r="L1441">
        <v>0.92900000000000005</v>
      </c>
      <c r="M1441">
        <v>0</v>
      </c>
      <c r="N1441">
        <v>0</v>
      </c>
      <c r="O1441">
        <v>0</v>
      </c>
      <c r="P1441" t="s">
        <v>1104</v>
      </c>
      <c r="Q1441" t="s">
        <v>1105</v>
      </c>
      <c r="R1441" t="s">
        <v>132</v>
      </c>
      <c r="S1441" t="s">
        <v>133</v>
      </c>
      <c r="T1441" t="s">
        <v>36</v>
      </c>
      <c r="U1441" t="s">
        <v>37</v>
      </c>
      <c r="V1441">
        <v>27</v>
      </c>
      <c r="W1441" t="s">
        <v>38</v>
      </c>
    </row>
    <row r="1442" spans="1:23">
      <c r="A1442" t="s">
        <v>23</v>
      </c>
      <c r="B1442" t="s">
        <v>24</v>
      </c>
      <c r="C1442" t="s">
        <v>25</v>
      </c>
      <c r="D1442" t="s">
        <v>26</v>
      </c>
      <c r="E1442" t="s">
        <v>27</v>
      </c>
      <c r="F1442" t="s">
        <v>53</v>
      </c>
      <c r="G1442" t="s">
        <v>54</v>
      </c>
      <c r="H1442" t="s">
        <v>106</v>
      </c>
      <c r="I1442" t="s">
        <v>107</v>
      </c>
      <c r="J1442">
        <v>14.06565054</v>
      </c>
      <c r="K1442">
        <v>1</v>
      </c>
      <c r="L1442">
        <v>0.97699999999999998</v>
      </c>
      <c r="M1442">
        <v>0</v>
      </c>
      <c r="N1442">
        <v>0</v>
      </c>
      <c r="O1442">
        <v>0</v>
      </c>
      <c r="P1442" t="s">
        <v>1104</v>
      </c>
      <c r="Q1442" t="s">
        <v>1105</v>
      </c>
      <c r="R1442" t="s">
        <v>132</v>
      </c>
      <c r="S1442" t="s">
        <v>133</v>
      </c>
      <c r="T1442" t="s">
        <v>36</v>
      </c>
      <c r="U1442" t="s">
        <v>37</v>
      </c>
      <c r="V1442">
        <v>27</v>
      </c>
      <c r="W1442" t="s">
        <v>38</v>
      </c>
    </row>
    <row r="1443" spans="1:23">
      <c r="A1443" t="s">
        <v>23</v>
      </c>
      <c r="B1443" t="s">
        <v>24</v>
      </c>
      <c r="C1443" t="s">
        <v>25</v>
      </c>
      <c r="D1443" t="s">
        <v>26</v>
      </c>
      <c r="E1443" t="s">
        <v>27</v>
      </c>
      <c r="F1443" t="s">
        <v>28</v>
      </c>
      <c r="G1443" t="s">
        <v>29</v>
      </c>
      <c r="H1443" t="s">
        <v>69</v>
      </c>
      <c r="I1443" t="s">
        <v>70</v>
      </c>
      <c r="J1443">
        <v>521.26235359999998</v>
      </c>
      <c r="K1443">
        <v>4</v>
      </c>
      <c r="L1443">
        <v>0.99299999999999999</v>
      </c>
      <c r="M1443">
        <v>0</v>
      </c>
      <c r="N1443">
        <v>0</v>
      </c>
      <c r="O1443">
        <v>0</v>
      </c>
      <c r="P1443" t="s">
        <v>1104</v>
      </c>
      <c r="Q1443" t="s">
        <v>1105</v>
      </c>
      <c r="R1443" t="s">
        <v>132</v>
      </c>
      <c r="S1443" t="s">
        <v>133</v>
      </c>
      <c r="T1443" t="s">
        <v>36</v>
      </c>
      <c r="U1443" t="s">
        <v>37</v>
      </c>
      <c r="V1443">
        <v>27</v>
      </c>
      <c r="W1443" t="s">
        <v>38</v>
      </c>
    </row>
    <row r="1444" spans="1:23">
      <c r="A1444" t="s">
        <v>23</v>
      </c>
      <c r="B1444" t="s">
        <v>24</v>
      </c>
      <c r="C1444" t="s">
        <v>25</v>
      </c>
      <c r="D1444" t="s">
        <v>26</v>
      </c>
      <c r="E1444" t="s">
        <v>27</v>
      </c>
      <c r="F1444" t="s">
        <v>28</v>
      </c>
      <c r="G1444" t="s">
        <v>29</v>
      </c>
      <c r="H1444" t="s">
        <v>152</v>
      </c>
      <c r="I1444" t="s">
        <v>153</v>
      </c>
      <c r="J1444">
        <v>184.55258219999999</v>
      </c>
      <c r="K1444">
        <v>1</v>
      </c>
      <c r="L1444">
        <v>0.91400000000000003</v>
      </c>
      <c r="M1444">
        <v>0</v>
      </c>
      <c r="N1444">
        <v>0</v>
      </c>
      <c r="O1444">
        <v>0</v>
      </c>
      <c r="P1444" t="s">
        <v>1104</v>
      </c>
      <c r="Q1444" t="s">
        <v>1105</v>
      </c>
      <c r="R1444" t="s">
        <v>132</v>
      </c>
      <c r="S1444" t="s">
        <v>133</v>
      </c>
      <c r="T1444" t="s">
        <v>36</v>
      </c>
      <c r="U1444" t="s">
        <v>37</v>
      </c>
      <c r="V1444">
        <v>27</v>
      </c>
      <c r="W1444" t="s">
        <v>38</v>
      </c>
    </row>
    <row r="1445" spans="1:23">
      <c r="A1445" t="s">
        <v>23</v>
      </c>
      <c r="B1445" t="s">
        <v>24</v>
      </c>
      <c r="C1445" t="s">
        <v>25</v>
      </c>
      <c r="D1445" t="s">
        <v>39</v>
      </c>
      <c r="E1445" t="s">
        <v>40</v>
      </c>
      <c r="F1445" t="s">
        <v>41</v>
      </c>
      <c r="G1445" t="s">
        <v>42</v>
      </c>
      <c r="I1445" t="s">
        <v>43</v>
      </c>
      <c r="J1445">
        <v>71.544978830000005</v>
      </c>
      <c r="K1445">
        <v>6</v>
      </c>
      <c r="L1445">
        <v>0.90900000000000003</v>
      </c>
      <c r="M1445">
        <v>0</v>
      </c>
      <c r="N1445">
        <v>0</v>
      </c>
      <c r="O1445">
        <v>0</v>
      </c>
      <c r="P1445" t="s">
        <v>1104</v>
      </c>
      <c r="Q1445" t="s">
        <v>1105</v>
      </c>
      <c r="R1445" t="s">
        <v>132</v>
      </c>
      <c r="S1445" t="s">
        <v>133</v>
      </c>
      <c r="T1445" t="s">
        <v>36</v>
      </c>
      <c r="U1445" t="s">
        <v>37</v>
      </c>
      <c r="V1445">
        <v>27</v>
      </c>
      <c r="W1445" t="s">
        <v>38</v>
      </c>
    </row>
    <row r="1446" spans="1:23">
      <c r="A1446" t="s">
        <v>23</v>
      </c>
      <c r="B1446" t="s">
        <v>24</v>
      </c>
      <c r="C1446" t="s">
        <v>25</v>
      </c>
      <c r="D1446" t="s">
        <v>39</v>
      </c>
      <c r="E1446" t="s">
        <v>40</v>
      </c>
      <c r="F1446" t="s">
        <v>28</v>
      </c>
      <c r="G1446" t="s">
        <v>29</v>
      </c>
      <c r="I1446" t="s">
        <v>43</v>
      </c>
      <c r="J1446">
        <v>558.74819160000004</v>
      </c>
      <c r="K1446">
        <v>57</v>
      </c>
      <c r="L1446">
        <v>0.84199999999999997</v>
      </c>
      <c r="M1446">
        <v>0</v>
      </c>
      <c r="N1446">
        <v>0</v>
      </c>
      <c r="O1446">
        <v>0</v>
      </c>
      <c r="P1446" t="s">
        <v>1104</v>
      </c>
      <c r="Q1446" t="s">
        <v>1105</v>
      </c>
      <c r="R1446" t="s">
        <v>132</v>
      </c>
      <c r="S1446" t="s">
        <v>133</v>
      </c>
      <c r="T1446" t="s">
        <v>36</v>
      </c>
      <c r="U1446" t="s">
        <v>37</v>
      </c>
      <c r="V1446">
        <v>27</v>
      </c>
      <c r="W1446" t="s">
        <v>38</v>
      </c>
    </row>
    <row r="1447" spans="1:23">
      <c r="A1447" t="s">
        <v>23</v>
      </c>
      <c r="B1447" t="s">
        <v>24</v>
      </c>
      <c r="C1447" t="s">
        <v>25</v>
      </c>
      <c r="D1447" t="s">
        <v>39</v>
      </c>
      <c r="E1447" t="s">
        <v>40</v>
      </c>
      <c r="F1447" t="s">
        <v>41</v>
      </c>
      <c r="G1447" t="s">
        <v>42</v>
      </c>
      <c r="I1447" t="s">
        <v>43</v>
      </c>
      <c r="J1447">
        <v>0</v>
      </c>
      <c r="K1447">
        <v>0</v>
      </c>
      <c r="L1447">
        <v>0</v>
      </c>
      <c r="M1447">
        <v>0</v>
      </c>
      <c r="N1447">
        <v>0</v>
      </c>
      <c r="O1447">
        <v>1</v>
      </c>
      <c r="P1447" t="s">
        <v>1176</v>
      </c>
      <c r="Q1447" t="s">
        <v>1177</v>
      </c>
      <c r="R1447" t="s">
        <v>158</v>
      </c>
      <c r="S1447" t="s">
        <v>159</v>
      </c>
      <c r="T1447" t="s">
        <v>36</v>
      </c>
      <c r="U1447" t="s">
        <v>37</v>
      </c>
      <c r="V1447">
        <v>27</v>
      </c>
      <c r="W1447" t="s">
        <v>38</v>
      </c>
    </row>
    <row r="1448" spans="1:23">
      <c r="A1448" t="s">
        <v>23</v>
      </c>
      <c r="B1448" t="s">
        <v>24</v>
      </c>
      <c r="C1448" t="s">
        <v>25</v>
      </c>
      <c r="D1448" t="s">
        <v>39</v>
      </c>
      <c r="E1448" t="s">
        <v>40</v>
      </c>
      <c r="F1448" t="s">
        <v>28</v>
      </c>
      <c r="G1448" t="s">
        <v>29</v>
      </c>
      <c r="I1448" t="s">
        <v>43</v>
      </c>
      <c r="J1448">
        <v>0</v>
      </c>
      <c r="K1448">
        <v>0</v>
      </c>
      <c r="L1448">
        <v>0</v>
      </c>
      <c r="M1448">
        <v>0</v>
      </c>
      <c r="N1448">
        <v>0</v>
      </c>
      <c r="O1448">
        <v>1</v>
      </c>
      <c r="P1448" t="s">
        <v>1176</v>
      </c>
      <c r="Q1448" t="s">
        <v>1177</v>
      </c>
      <c r="R1448" t="s">
        <v>158</v>
      </c>
      <c r="S1448" t="s">
        <v>159</v>
      </c>
      <c r="T1448" t="s">
        <v>36</v>
      </c>
      <c r="U1448" t="s">
        <v>37</v>
      </c>
      <c r="V1448">
        <v>27</v>
      </c>
      <c r="W1448" t="s">
        <v>38</v>
      </c>
    </row>
    <row r="1449" spans="1:23">
      <c r="A1449" t="s">
        <v>23</v>
      </c>
      <c r="B1449" t="s">
        <v>24</v>
      </c>
      <c r="C1449" t="s">
        <v>25</v>
      </c>
      <c r="D1449" t="s">
        <v>26</v>
      </c>
      <c r="E1449" t="s">
        <v>27</v>
      </c>
      <c r="F1449" t="s">
        <v>53</v>
      </c>
      <c r="G1449" t="s">
        <v>54</v>
      </c>
      <c r="H1449" t="s">
        <v>417</v>
      </c>
      <c r="I1449" t="s">
        <v>418</v>
      </c>
      <c r="J1449">
        <v>42.57846705</v>
      </c>
      <c r="K1449">
        <v>1</v>
      </c>
      <c r="L1449">
        <v>1</v>
      </c>
      <c r="M1449">
        <v>0</v>
      </c>
      <c r="N1449">
        <v>0</v>
      </c>
      <c r="O1449">
        <v>0</v>
      </c>
      <c r="P1449" t="s">
        <v>1178</v>
      </c>
      <c r="Q1449" t="s">
        <v>1179</v>
      </c>
      <c r="R1449" t="s">
        <v>67</v>
      </c>
      <c r="S1449" t="s">
        <v>68</v>
      </c>
      <c r="T1449" t="s">
        <v>36</v>
      </c>
      <c r="U1449" t="s">
        <v>37</v>
      </c>
      <c r="V1449">
        <v>27</v>
      </c>
      <c r="W1449" t="s">
        <v>38</v>
      </c>
    </row>
    <row r="1450" spans="1:23">
      <c r="A1450" t="s">
        <v>23</v>
      </c>
      <c r="B1450" t="s">
        <v>24</v>
      </c>
      <c r="C1450" t="s">
        <v>25</v>
      </c>
      <c r="D1450" t="s">
        <v>39</v>
      </c>
      <c r="E1450" t="s">
        <v>40</v>
      </c>
      <c r="F1450" t="s">
        <v>28</v>
      </c>
      <c r="G1450" t="s">
        <v>29</v>
      </c>
      <c r="I1450" t="s">
        <v>43</v>
      </c>
      <c r="J1450">
        <v>151.57912999999999</v>
      </c>
      <c r="K1450">
        <v>13</v>
      </c>
      <c r="L1450">
        <v>0.90600000000000003</v>
      </c>
      <c r="M1450">
        <v>0</v>
      </c>
      <c r="N1450">
        <v>0</v>
      </c>
      <c r="O1450">
        <v>0</v>
      </c>
      <c r="P1450" t="s">
        <v>1178</v>
      </c>
      <c r="Q1450" t="s">
        <v>1179</v>
      </c>
      <c r="R1450" t="s">
        <v>67</v>
      </c>
      <c r="S1450" t="s">
        <v>68</v>
      </c>
      <c r="T1450" t="s">
        <v>36</v>
      </c>
      <c r="U1450" t="s">
        <v>37</v>
      </c>
      <c r="V1450">
        <v>27</v>
      </c>
      <c r="W1450" t="s">
        <v>38</v>
      </c>
    </row>
    <row r="1451" spans="1:23">
      <c r="A1451" t="s">
        <v>23</v>
      </c>
      <c r="B1451" t="s">
        <v>24</v>
      </c>
      <c r="C1451" t="s">
        <v>25</v>
      </c>
      <c r="D1451" t="s">
        <v>26</v>
      </c>
      <c r="E1451" t="s">
        <v>27</v>
      </c>
      <c r="F1451" t="s">
        <v>53</v>
      </c>
      <c r="G1451" t="s">
        <v>54</v>
      </c>
      <c r="H1451" t="s">
        <v>323</v>
      </c>
      <c r="I1451" t="s">
        <v>324</v>
      </c>
      <c r="J1451">
        <v>58534.888830000004</v>
      </c>
      <c r="K1451">
        <v>2</v>
      </c>
      <c r="L1451">
        <v>1</v>
      </c>
      <c r="M1451">
        <v>0</v>
      </c>
      <c r="N1451">
        <v>0</v>
      </c>
      <c r="O1451">
        <v>0</v>
      </c>
      <c r="P1451" t="s">
        <v>1050</v>
      </c>
      <c r="Q1451" t="s">
        <v>1051</v>
      </c>
      <c r="R1451" t="s">
        <v>100</v>
      </c>
      <c r="S1451" t="s">
        <v>101</v>
      </c>
      <c r="T1451" t="s">
        <v>36</v>
      </c>
      <c r="U1451" t="s">
        <v>37</v>
      </c>
      <c r="V1451">
        <v>27</v>
      </c>
      <c r="W1451" t="s">
        <v>38</v>
      </c>
    </row>
    <row r="1452" spans="1:23">
      <c r="A1452" t="s">
        <v>23</v>
      </c>
      <c r="B1452" t="s">
        <v>24</v>
      </c>
      <c r="C1452" t="s">
        <v>25</v>
      </c>
      <c r="D1452" t="s">
        <v>39</v>
      </c>
      <c r="E1452" t="s">
        <v>40</v>
      </c>
      <c r="F1452" t="s">
        <v>53</v>
      </c>
      <c r="G1452" t="s">
        <v>54</v>
      </c>
      <c r="I1452" t="s">
        <v>43</v>
      </c>
      <c r="J1452">
        <v>64.090523750000003</v>
      </c>
      <c r="K1452">
        <v>4</v>
      </c>
      <c r="L1452">
        <v>0.83099999999999996</v>
      </c>
      <c r="M1452">
        <v>0</v>
      </c>
      <c r="N1452">
        <v>0</v>
      </c>
      <c r="O1452">
        <v>0</v>
      </c>
      <c r="P1452" t="s">
        <v>1050</v>
      </c>
      <c r="Q1452" t="s">
        <v>1051</v>
      </c>
      <c r="R1452" t="s">
        <v>100</v>
      </c>
      <c r="S1452" t="s">
        <v>101</v>
      </c>
      <c r="T1452" t="s">
        <v>36</v>
      </c>
      <c r="U1452" t="s">
        <v>37</v>
      </c>
      <c r="V1452">
        <v>27</v>
      </c>
      <c r="W1452" t="s">
        <v>38</v>
      </c>
    </row>
    <row r="1453" spans="1:23">
      <c r="A1453" t="s">
        <v>23</v>
      </c>
      <c r="B1453" t="s">
        <v>24</v>
      </c>
      <c r="C1453" t="s">
        <v>25</v>
      </c>
      <c r="D1453" t="s">
        <v>39</v>
      </c>
      <c r="E1453" t="s">
        <v>40</v>
      </c>
      <c r="F1453" t="s">
        <v>44</v>
      </c>
      <c r="G1453" t="s">
        <v>45</v>
      </c>
      <c r="I1453" t="s">
        <v>43</v>
      </c>
      <c r="J1453">
        <v>0</v>
      </c>
      <c r="K1453">
        <v>0</v>
      </c>
      <c r="L1453">
        <v>0</v>
      </c>
      <c r="M1453">
        <v>0</v>
      </c>
      <c r="N1453">
        <v>0</v>
      </c>
      <c r="O1453">
        <v>1</v>
      </c>
      <c r="P1453" t="s">
        <v>1050</v>
      </c>
      <c r="Q1453" t="s">
        <v>1051</v>
      </c>
      <c r="R1453" t="s">
        <v>100</v>
      </c>
      <c r="S1453" t="s">
        <v>101</v>
      </c>
      <c r="T1453" t="s">
        <v>36</v>
      </c>
      <c r="U1453" t="s">
        <v>37</v>
      </c>
      <c r="V1453">
        <v>27</v>
      </c>
      <c r="W1453" t="s">
        <v>38</v>
      </c>
    </row>
    <row r="1454" spans="1:23">
      <c r="A1454" t="s">
        <v>23</v>
      </c>
      <c r="B1454" t="s">
        <v>24</v>
      </c>
      <c r="C1454" t="s">
        <v>25</v>
      </c>
      <c r="D1454" t="s">
        <v>46</v>
      </c>
      <c r="E1454" t="s">
        <v>47</v>
      </c>
      <c r="F1454" t="s">
        <v>48</v>
      </c>
      <c r="G1454" t="s">
        <v>47</v>
      </c>
      <c r="I1454" t="s">
        <v>43</v>
      </c>
      <c r="J1454">
        <v>2634.5148650000001</v>
      </c>
      <c r="K1454">
        <v>425</v>
      </c>
      <c r="L1454">
        <v>0.877</v>
      </c>
      <c r="M1454">
        <v>0</v>
      </c>
      <c r="N1454">
        <v>0</v>
      </c>
      <c r="O1454">
        <v>0</v>
      </c>
      <c r="P1454" t="s">
        <v>1050</v>
      </c>
      <c r="Q1454" t="s">
        <v>1051</v>
      </c>
      <c r="R1454" t="s">
        <v>100</v>
      </c>
      <c r="S1454" t="s">
        <v>101</v>
      </c>
      <c r="T1454" t="s">
        <v>36</v>
      </c>
      <c r="U1454" t="s">
        <v>37</v>
      </c>
      <c r="V1454">
        <v>27</v>
      </c>
      <c r="W1454" t="s">
        <v>38</v>
      </c>
    </row>
    <row r="1455" spans="1:23">
      <c r="A1455" t="s">
        <v>23</v>
      </c>
      <c r="B1455" t="s">
        <v>24</v>
      </c>
      <c r="C1455" t="s">
        <v>25</v>
      </c>
      <c r="D1455" t="s">
        <v>26</v>
      </c>
      <c r="E1455" t="s">
        <v>27</v>
      </c>
      <c r="F1455" t="s">
        <v>53</v>
      </c>
      <c r="G1455" t="s">
        <v>54</v>
      </c>
      <c r="H1455" t="s">
        <v>471</v>
      </c>
      <c r="I1455" t="s">
        <v>472</v>
      </c>
      <c r="J1455">
        <v>609.58007469999995</v>
      </c>
      <c r="K1455">
        <v>2</v>
      </c>
      <c r="L1455">
        <v>0.96199999999999997</v>
      </c>
      <c r="M1455">
        <v>0</v>
      </c>
      <c r="N1455">
        <v>0</v>
      </c>
      <c r="O1455">
        <v>0</v>
      </c>
      <c r="P1455" t="s">
        <v>1180</v>
      </c>
      <c r="Q1455" t="s">
        <v>1181</v>
      </c>
      <c r="R1455" t="s">
        <v>51</v>
      </c>
      <c r="S1455" t="s">
        <v>52</v>
      </c>
      <c r="T1455" t="s">
        <v>36</v>
      </c>
      <c r="U1455" t="s">
        <v>37</v>
      </c>
      <c r="V1455">
        <v>27</v>
      </c>
      <c r="W1455" t="s">
        <v>38</v>
      </c>
    </row>
    <row r="1456" spans="1:23">
      <c r="A1456" t="s">
        <v>23</v>
      </c>
      <c r="B1456" t="s">
        <v>24</v>
      </c>
      <c r="C1456" t="s">
        <v>25</v>
      </c>
      <c r="D1456" t="s">
        <v>39</v>
      </c>
      <c r="E1456" t="s">
        <v>40</v>
      </c>
      <c r="F1456" t="s">
        <v>44</v>
      </c>
      <c r="G1456" t="s">
        <v>45</v>
      </c>
      <c r="I1456" t="s">
        <v>43</v>
      </c>
      <c r="J1456">
        <v>0</v>
      </c>
      <c r="K1456">
        <v>0</v>
      </c>
      <c r="L1456">
        <v>0</v>
      </c>
      <c r="M1456">
        <v>0</v>
      </c>
      <c r="N1456">
        <v>0</v>
      </c>
      <c r="O1456">
        <v>1</v>
      </c>
      <c r="P1456" t="s">
        <v>1180</v>
      </c>
      <c r="Q1456" t="s">
        <v>1181</v>
      </c>
      <c r="R1456" t="s">
        <v>51</v>
      </c>
      <c r="S1456" t="s">
        <v>52</v>
      </c>
      <c r="T1456" t="s">
        <v>36</v>
      </c>
      <c r="U1456" t="s">
        <v>37</v>
      </c>
      <c r="V1456">
        <v>27</v>
      </c>
      <c r="W1456" t="s">
        <v>38</v>
      </c>
    </row>
    <row r="1457" spans="1:23">
      <c r="A1457" t="s">
        <v>23</v>
      </c>
      <c r="B1457" t="s">
        <v>24</v>
      </c>
      <c r="C1457" t="s">
        <v>25</v>
      </c>
      <c r="D1457" t="s">
        <v>46</v>
      </c>
      <c r="E1457" t="s">
        <v>47</v>
      </c>
      <c r="F1457" t="s">
        <v>48</v>
      </c>
      <c r="G1457" t="s">
        <v>47</v>
      </c>
      <c r="I1457" t="s">
        <v>43</v>
      </c>
      <c r="J1457">
        <v>2321.7693060000001</v>
      </c>
      <c r="K1457">
        <v>327</v>
      </c>
      <c r="L1457">
        <v>0.79900000000000004</v>
      </c>
      <c r="M1457">
        <v>0</v>
      </c>
      <c r="N1457">
        <v>0</v>
      </c>
      <c r="O1457">
        <v>0</v>
      </c>
      <c r="P1457" t="s">
        <v>1180</v>
      </c>
      <c r="Q1457" t="s">
        <v>1181</v>
      </c>
      <c r="R1457" t="s">
        <v>51</v>
      </c>
      <c r="S1457" t="s">
        <v>52</v>
      </c>
      <c r="T1457" t="s">
        <v>36</v>
      </c>
      <c r="U1457" t="s">
        <v>37</v>
      </c>
      <c r="V1457">
        <v>27</v>
      </c>
      <c r="W1457" t="s">
        <v>38</v>
      </c>
    </row>
    <row r="1458" spans="1:23">
      <c r="A1458" t="s">
        <v>23</v>
      </c>
      <c r="B1458" t="s">
        <v>24</v>
      </c>
      <c r="C1458" t="s">
        <v>25</v>
      </c>
      <c r="D1458" t="s">
        <v>39</v>
      </c>
      <c r="E1458" t="s">
        <v>40</v>
      </c>
      <c r="F1458" t="s">
        <v>41</v>
      </c>
      <c r="G1458" t="s">
        <v>42</v>
      </c>
      <c r="I1458" t="s">
        <v>43</v>
      </c>
      <c r="J1458">
        <v>0</v>
      </c>
      <c r="K1458">
        <v>0</v>
      </c>
      <c r="L1458">
        <v>0</v>
      </c>
      <c r="M1458">
        <v>0</v>
      </c>
      <c r="N1458">
        <v>0</v>
      </c>
      <c r="O1458">
        <v>1</v>
      </c>
      <c r="P1458" t="s">
        <v>1182</v>
      </c>
      <c r="Q1458" t="s">
        <v>1183</v>
      </c>
      <c r="R1458" t="s">
        <v>94</v>
      </c>
      <c r="S1458" t="s">
        <v>95</v>
      </c>
      <c r="T1458" t="s">
        <v>36</v>
      </c>
      <c r="U1458" t="s">
        <v>37</v>
      </c>
      <c r="V1458">
        <v>27</v>
      </c>
      <c r="W1458" t="s">
        <v>38</v>
      </c>
    </row>
    <row r="1459" spans="1:23">
      <c r="A1459" t="s">
        <v>23</v>
      </c>
      <c r="B1459" t="s">
        <v>24</v>
      </c>
      <c r="C1459" t="s">
        <v>25</v>
      </c>
      <c r="D1459" t="s">
        <v>26</v>
      </c>
      <c r="E1459" t="s">
        <v>27</v>
      </c>
      <c r="F1459" t="s">
        <v>28</v>
      </c>
      <c r="G1459" t="s">
        <v>29</v>
      </c>
      <c r="H1459" t="s">
        <v>69</v>
      </c>
      <c r="I1459" t="s">
        <v>70</v>
      </c>
      <c r="J1459">
        <v>314.37599999999998</v>
      </c>
      <c r="K1459">
        <v>2</v>
      </c>
      <c r="L1459">
        <v>1</v>
      </c>
      <c r="M1459">
        <v>0</v>
      </c>
      <c r="N1459">
        <v>0</v>
      </c>
      <c r="O1459">
        <v>0</v>
      </c>
      <c r="P1459" t="s">
        <v>1184</v>
      </c>
      <c r="Q1459" t="s">
        <v>1185</v>
      </c>
      <c r="R1459" t="s">
        <v>297</v>
      </c>
      <c r="S1459" t="s">
        <v>298</v>
      </c>
      <c r="T1459" t="s">
        <v>36</v>
      </c>
      <c r="U1459" t="s">
        <v>37</v>
      </c>
      <c r="V1459">
        <v>27</v>
      </c>
      <c r="W1459" t="s">
        <v>38</v>
      </c>
    </row>
    <row r="1460" spans="1:23">
      <c r="A1460" t="s">
        <v>23</v>
      </c>
      <c r="B1460" t="s">
        <v>24</v>
      </c>
      <c r="C1460" t="s">
        <v>25</v>
      </c>
      <c r="D1460" t="s">
        <v>26</v>
      </c>
      <c r="E1460" t="s">
        <v>27</v>
      </c>
      <c r="F1460" t="s">
        <v>28</v>
      </c>
      <c r="G1460" t="s">
        <v>29</v>
      </c>
      <c r="H1460" t="s">
        <v>148</v>
      </c>
      <c r="I1460" t="s">
        <v>149</v>
      </c>
      <c r="J1460">
        <v>170.22268109999999</v>
      </c>
      <c r="K1460">
        <v>1</v>
      </c>
      <c r="L1460">
        <v>0.90700000000000003</v>
      </c>
      <c r="M1460">
        <v>0</v>
      </c>
      <c r="N1460">
        <v>0</v>
      </c>
      <c r="O1460">
        <v>0</v>
      </c>
      <c r="P1460" t="s">
        <v>1184</v>
      </c>
      <c r="Q1460" t="s">
        <v>1185</v>
      </c>
      <c r="R1460" t="s">
        <v>297</v>
      </c>
      <c r="S1460" t="s">
        <v>298</v>
      </c>
      <c r="T1460" t="s">
        <v>36</v>
      </c>
      <c r="U1460" t="s">
        <v>37</v>
      </c>
      <c r="V1460">
        <v>27</v>
      </c>
      <c r="W1460" t="s">
        <v>38</v>
      </c>
    </row>
    <row r="1461" spans="1:23">
      <c r="A1461" t="s">
        <v>23</v>
      </c>
      <c r="B1461" t="s">
        <v>24</v>
      </c>
      <c r="C1461" t="s">
        <v>25</v>
      </c>
      <c r="D1461" t="s">
        <v>39</v>
      </c>
      <c r="E1461" t="s">
        <v>40</v>
      </c>
      <c r="F1461" t="s">
        <v>41</v>
      </c>
      <c r="G1461" t="s">
        <v>42</v>
      </c>
      <c r="I1461" t="s">
        <v>43</v>
      </c>
      <c r="J1461">
        <v>118.3735574</v>
      </c>
      <c r="K1461">
        <v>10</v>
      </c>
      <c r="L1461">
        <v>0.748</v>
      </c>
      <c r="M1461">
        <v>0</v>
      </c>
      <c r="N1461">
        <v>0</v>
      </c>
      <c r="O1461">
        <v>0</v>
      </c>
      <c r="P1461" t="s">
        <v>1184</v>
      </c>
      <c r="Q1461" t="s">
        <v>1185</v>
      </c>
      <c r="R1461" t="s">
        <v>297</v>
      </c>
      <c r="S1461" t="s">
        <v>298</v>
      </c>
      <c r="T1461" t="s">
        <v>36</v>
      </c>
      <c r="U1461" t="s">
        <v>37</v>
      </c>
      <c r="V1461">
        <v>27</v>
      </c>
      <c r="W1461" t="s">
        <v>38</v>
      </c>
    </row>
    <row r="1462" spans="1:23">
      <c r="A1462" t="s">
        <v>23</v>
      </c>
      <c r="B1462" t="s">
        <v>24</v>
      </c>
      <c r="C1462" t="s">
        <v>25</v>
      </c>
      <c r="D1462" t="s">
        <v>39</v>
      </c>
      <c r="E1462" t="s">
        <v>40</v>
      </c>
      <c r="F1462" t="s">
        <v>53</v>
      </c>
      <c r="G1462" t="s">
        <v>54</v>
      </c>
      <c r="I1462" t="s">
        <v>43</v>
      </c>
      <c r="J1462">
        <v>0</v>
      </c>
      <c r="K1462">
        <v>0</v>
      </c>
      <c r="L1462">
        <v>0</v>
      </c>
      <c r="M1462">
        <v>0</v>
      </c>
      <c r="N1462">
        <v>0</v>
      </c>
      <c r="O1462">
        <v>1</v>
      </c>
      <c r="P1462" t="s">
        <v>1184</v>
      </c>
      <c r="Q1462" t="s">
        <v>1185</v>
      </c>
      <c r="R1462" t="s">
        <v>297</v>
      </c>
      <c r="S1462" t="s">
        <v>298</v>
      </c>
      <c r="T1462" t="s">
        <v>36</v>
      </c>
      <c r="U1462" t="s">
        <v>37</v>
      </c>
      <c r="V1462">
        <v>27</v>
      </c>
      <c r="W1462" t="s">
        <v>38</v>
      </c>
    </row>
    <row r="1463" spans="1:23">
      <c r="A1463" t="s">
        <v>23</v>
      </c>
      <c r="B1463" t="s">
        <v>24</v>
      </c>
      <c r="C1463" t="s">
        <v>25</v>
      </c>
      <c r="D1463" t="s">
        <v>46</v>
      </c>
      <c r="E1463" t="s">
        <v>47</v>
      </c>
      <c r="F1463" t="s">
        <v>48</v>
      </c>
      <c r="G1463" t="s">
        <v>47</v>
      </c>
      <c r="I1463" t="s">
        <v>43</v>
      </c>
      <c r="J1463">
        <v>1426.1039330000001</v>
      </c>
      <c r="K1463">
        <v>220</v>
      </c>
      <c r="L1463">
        <v>0.82099999999999995</v>
      </c>
      <c r="M1463">
        <v>0</v>
      </c>
      <c r="N1463">
        <v>0</v>
      </c>
      <c r="O1463">
        <v>0</v>
      </c>
      <c r="P1463" t="s">
        <v>1184</v>
      </c>
      <c r="Q1463" t="s">
        <v>1185</v>
      </c>
      <c r="R1463" t="s">
        <v>297</v>
      </c>
      <c r="S1463" t="s">
        <v>298</v>
      </c>
      <c r="T1463" t="s">
        <v>36</v>
      </c>
      <c r="U1463" t="s">
        <v>37</v>
      </c>
      <c r="V1463">
        <v>27</v>
      </c>
      <c r="W1463" t="s">
        <v>38</v>
      </c>
    </row>
    <row r="1464" spans="1:23">
      <c r="A1464" t="s">
        <v>23</v>
      </c>
      <c r="B1464" t="s">
        <v>24</v>
      </c>
      <c r="C1464" t="s">
        <v>25</v>
      </c>
      <c r="D1464" t="s">
        <v>39</v>
      </c>
      <c r="E1464" t="s">
        <v>40</v>
      </c>
      <c r="F1464" t="s">
        <v>41</v>
      </c>
      <c r="G1464" t="s">
        <v>42</v>
      </c>
      <c r="I1464" t="s">
        <v>43</v>
      </c>
      <c r="J1464">
        <v>0</v>
      </c>
      <c r="K1464">
        <v>0</v>
      </c>
      <c r="L1464">
        <v>0</v>
      </c>
      <c r="M1464">
        <v>0</v>
      </c>
      <c r="N1464">
        <v>0</v>
      </c>
      <c r="O1464">
        <v>1</v>
      </c>
      <c r="P1464" t="s">
        <v>1186</v>
      </c>
      <c r="Q1464" t="s">
        <v>1187</v>
      </c>
      <c r="R1464" t="s">
        <v>120</v>
      </c>
      <c r="S1464" t="s">
        <v>121</v>
      </c>
      <c r="T1464" t="s">
        <v>36</v>
      </c>
      <c r="U1464" t="s">
        <v>37</v>
      </c>
      <c r="V1464">
        <v>27</v>
      </c>
      <c r="W1464" t="s">
        <v>38</v>
      </c>
    </row>
    <row r="1465" spans="1:23">
      <c r="A1465" t="s">
        <v>23</v>
      </c>
      <c r="B1465" t="s">
        <v>24</v>
      </c>
      <c r="C1465" t="s">
        <v>25</v>
      </c>
      <c r="D1465" t="s">
        <v>39</v>
      </c>
      <c r="E1465" t="s">
        <v>40</v>
      </c>
      <c r="F1465" t="s">
        <v>44</v>
      </c>
      <c r="G1465" t="s">
        <v>45</v>
      </c>
      <c r="I1465" t="s">
        <v>43</v>
      </c>
      <c r="J1465">
        <v>0</v>
      </c>
      <c r="K1465">
        <v>0</v>
      </c>
      <c r="L1465">
        <v>0</v>
      </c>
      <c r="M1465">
        <v>0</v>
      </c>
      <c r="N1465">
        <v>0</v>
      </c>
      <c r="O1465">
        <v>1</v>
      </c>
      <c r="P1465" t="s">
        <v>1186</v>
      </c>
      <c r="Q1465" t="s">
        <v>1187</v>
      </c>
      <c r="R1465" t="s">
        <v>120</v>
      </c>
      <c r="S1465" t="s">
        <v>121</v>
      </c>
      <c r="T1465" t="s">
        <v>36</v>
      </c>
      <c r="U1465" t="s">
        <v>37</v>
      </c>
      <c r="V1465">
        <v>27</v>
      </c>
      <c r="W1465" t="s">
        <v>38</v>
      </c>
    </row>
    <row r="1466" spans="1:23">
      <c r="A1466" t="s">
        <v>23</v>
      </c>
      <c r="B1466" t="s">
        <v>24</v>
      </c>
      <c r="C1466" t="s">
        <v>25</v>
      </c>
      <c r="D1466" t="s">
        <v>46</v>
      </c>
      <c r="E1466" t="s">
        <v>47</v>
      </c>
      <c r="F1466" t="s">
        <v>48</v>
      </c>
      <c r="G1466" t="s">
        <v>47</v>
      </c>
      <c r="I1466" t="s">
        <v>43</v>
      </c>
      <c r="J1466">
        <v>631.92504229999997</v>
      </c>
      <c r="K1466">
        <v>113</v>
      </c>
      <c r="L1466">
        <v>0.76700000000000002</v>
      </c>
      <c r="M1466">
        <v>0</v>
      </c>
      <c r="N1466">
        <v>0</v>
      </c>
      <c r="O1466">
        <v>0</v>
      </c>
      <c r="P1466" t="s">
        <v>1186</v>
      </c>
      <c r="Q1466" t="s">
        <v>1187</v>
      </c>
      <c r="R1466" t="s">
        <v>120</v>
      </c>
      <c r="S1466" t="s">
        <v>121</v>
      </c>
      <c r="T1466" t="s">
        <v>36</v>
      </c>
      <c r="U1466" t="s">
        <v>37</v>
      </c>
      <c r="V1466">
        <v>27</v>
      </c>
      <c r="W1466" t="s">
        <v>38</v>
      </c>
    </row>
    <row r="1467" spans="1:23">
      <c r="A1467" t="s">
        <v>23</v>
      </c>
      <c r="B1467" t="s">
        <v>24</v>
      </c>
      <c r="C1467" t="s">
        <v>25</v>
      </c>
      <c r="D1467" t="s">
        <v>39</v>
      </c>
      <c r="E1467" t="s">
        <v>40</v>
      </c>
      <c r="F1467" t="s">
        <v>28</v>
      </c>
      <c r="G1467" t="s">
        <v>29</v>
      </c>
      <c r="I1467" t="s">
        <v>43</v>
      </c>
      <c r="J1467">
        <v>57.488522510000003</v>
      </c>
      <c r="K1467">
        <v>12</v>
      </c>
      <c r="L1467">
        <v>0.85899999999999999</v>
      </c>
      <c r="M1467">
        <v>0</v>
      </c>
      <c r="N1467">
        <v>0</v>
      </c>
      <c r="O1467">
        <v>0</v>
      </c>
      <c r="P1467" t="s">
        <v>1188</v>
      </c>
      <c r="Q1467" t="s">
        <v>1189</v>
      </c>
      <c r="R1467" t="s">
        <v>84</v>
      </c>
      <c r="S1467" t="s">
        <v>85</v>
      </c>
      <c r="T1467" t="s">
        <v>36</v>
      </c>
      <c r="U1467" t="s">
        <v>37</v>
      </c>
      <c r="V1467">
        <v>27</v>
      </c>
      <c r="W1467" t="s">
        <v>38</v>
      </c>
    </row>
    <row r="1468" spans="1:23">
      <c r="A1468" t="s">
        <v>23</v>
      </c>
      <c r="B1468" t="s">
        <v>24</v>
      </c>
      <c r="C1468" t="s">
        <v>25</v>
      </c>
      <c r="D1468" t="s">
        <v>39</v>
      </c>
      <c r="E1468" t="s">
        <v>40</v>
      </c>
      <c r="F1468" t="s">
        <v>28</v>
      </c>
      <c r="G1468" t="s">
        <v>29</v>
      </c>
      <c r="I1468" t="s">
        <v>43</v>
      </c>
      <c r="J1468">
        <v>290.58700770000002</v>
      </c>
      <c r="K1468">
        <v>19</v>
      </c>
      <c r="L1468">
        <v>0.86099999999999999</v>
      </c>
      <c r="M1468">
        <v>0</v>
      </c>
      <c r="N1468">
        <v>0</v>
      </c>
      <c r="O1468">
        <v>0</v>
      </c>
      <c r="P1468" t="s">
        <v>1190</v>
      </c>
      <c r="Q1468" t="s">
        <v>1191</v>
      </c>
      <c r="R1468" t="s">
        <v>34</v>
      </c>
      <c r="S1468" t="s">
        <v>35</v>
      </c>
      <c r="T1468" t="s">
        <v>36</v>
      </c>
      <c r="U1468" t="s">
        <v>37</v>
      </c>
      <c r="V1468">
        <v>27</v>
      </c>
      <c r="W1468" t="s">
        <v>38</v>
      </c>
    </row>
    <row r="1469" spans="1:23">
      <c r="A1469" t="s">
        <v>23</v>
      </c>
      <c r="B1469" t="s">
        <v>24</v>
      </c>
      <c r="C1469" t="s">
        <v>25</v>
      </c>
      <c r="D1469" t="s">
        <v>39</v>
      </c>
      <c r="E1469" t="s">
        <v>40</v>
      </c>
      <c r="F1469" t="s">
        <v>41</v>
      </c>
      <c r="G1469" t="s">
        <v>42</v>
      </c>
      <c r="I1469" t="s">
        <v>43</v>
      </c>
      <c r="J1469">
        <v>0</v>
      </c>
      <c r="K1469">
        <v>0</v>
      </c>
      <c r="L1469">
        <v>0</v>
      </c>
      <c r="M1469">
        <v>0</v>
      </c>
      <c r="N1469">
        <v>0</v>
      </c>
      <c r="O1469">
        <v>1</v>
      </c>
      <c r="P1469" t="s">
        <v>1192</v>
      </c>
      <c r="Q1469" t="s">
        <v>1193</v>
      </c>
      <c r="R1469" t="s">
        <v>34</v>
      </c>
      <c r="S1469" t="s">
        <v>35</v>
      </c>
      <c r="T1469" t="s">
        <v>36</v>
      </c>
      <c r="U1469" t="s">
        <v>37</v>
      </c>
      <c r="V1469">
        <v>27</v>
      </c>
      <c r="W1469" t="s">
        <v>38</v>
      </c>
    </row>
    <row r="1470" spans="1:23">
      <c r="A1470" t="s">
        <v>23</v>
      </c>
      <c r="B1470" t="s">
        <v>24</v>
      </c>
      <c r="C1470" t="s">
        <v>25</v>
      </c>
      <c r="D1470" t="s">
        <v>39</v>
      </c>
      <c r="E1470" t="s">
        <v>40</v>
      </c>
      <c r="F1470" t="s">
        <v>44</v>
      </c>
      <c r="G1470" t="s">
        <v>45</v>
      </c>
      <c r="I1470" t="s">
        <v>43</v>
      </c>
      <c r="J1470">
        <v>0</v>
      </c>
      <c r="K1470">
        <v>0</v>
      </c>
      <c r="L1470">
        <v>0</v>
      </c>
      <c r="M1470">
        <v>0</v>
      </c>
      <c r="N1470">
        <v>0</v>
      </c>
      <c r="O1470">
        <v>1</v>
      </c>
      <c r="P1470" t="s">
        <v>1192</v>
      </c>
      <c r="Q1470" t="s">
        <v>1193</v>
      </c>
      <c r="R1470" t="s">
        <v>34</v>
      </c>
      <c r="S1470" t="s">
        <v>35</v>
      </c>
      <c r="T1470" t="s">
        <v>36</v>
      </c>
      <c r="U1470" t="s">
        <v>37</v>
      </c>
      <c r="V1470">
        <v>27</v>
      </c>
      <c r="W1470" t="s">
        <v>38</v>
      </c>
    </row>
    <row r="1471" spans="1:23">
      <c r="A1471" t="s">
        <v>23</v>
      </c>
      <c r="B1471" t="s">
        <v>24</v>
      </c>
      <c r="C1471" t="s">
        <v>25</v>
      </c>
      <c r="D1471" t="s">
        <v>46</v>
      </c>
      <c r="E1471" t="s">
        <v>47</v>
      </c>
      <c r="F1471" t="s">
        <v>48</v>
      </c>
      <c r="G1471" t="s">
        <v>47</v>
      </c>
      <c r="I1471" t="s">
        <v>43</v>
      </c>
      <c r="J1471">
        <v>1830.198437</v>
      </c>
      <c r="K1471">
        <v>218</v>
      </c>
      <c r="L1471">
        <v>0.82599999999999996</v>
      </c>
      <c r="M1471">
        <v>0</v>
      </c>
      <c r="N1471">
        <v>0</v>
      </c>
      <c r="O1471">
        <v>0</v>
      </c>
      <c r="P1471" t="s">
        <v>1192</v>
      </c>
      <c r="Q1471" t="s">
        <v>1193</v>
      </c>
      <c r="R1471" t="s">
        <v>34</v>
      </c>
      <c r="S1471" t="s">
        <v>35</v>
      </c>
      <c r="T1471" t="s">
        <v>36</v>
      </c>
      <c r="U1471" t="s">
        <v>37</v>
      </c>
      <c r="V1471">
        <v>27</v>
      </c>
      <c r="W1471" t="s">
        <v>38</v>
      </c>
    </row>
    <row r="1472" spans="1:23">
      <c r="A1472" t="s">
        <v>23</v>
      </c>
      <c r="B1472" t="s">
        <v>24</v>
      </c>
      <c r="C1472" t="s">
        <v>25</v>
      </c>
      <c r="D1472" t="s">
        <v>39</v>
      </c>
      <c r="E1472" t="s">
        <v>40</v>
      </c>
      <c r="F1472" t="s">
        <v>41</v>
      </c>
      <c r="G1472" t="s">
        <v>42</v>
      </c>
      <c r="I1472" t="s">
        <v>43</v>
      </c>
      <c r="J1472">
        <v>0</v>
      </c>
      <c r="K1472">
        <v>0</v>
      </c>
      <c r="L1472">
        <v>0</v>
      </c>
      <c r="M1472">
        <v>0</v>
      </c>
      <c r="N1472">
        <v>0</v>
      </c>
      <c r="O1472">
        <v>1</v>
      </c>
      <c r="P1472" t="s">
        <v>1194</v>
      </c>
      <c r="Q1472" t="s">
        <v>1195</v>
      </c>
      <c r="R1472" t="s">
        <v>94</v>
      </c>
      <c r="S1472" t="s">
        <v>95</v>
      </c>
      <c r="T1472" t="s">
        <v>36</v>
      </c>
      <c r="U1472" t="s">
        <v>37</v>
      </c>
      <c r="V1472">
        <v>27</v>
      </c>
      <c r="W1472" t="s">
        <v>38</v>
      </c>
    </row>
    <row r="1473" spans="1:23">
      <c r="A1473" t="s">
        <v>23</v>
      </c>
      <c r="B1473" t="s">
        <v>24</v>
      </c>
      <c r="C1473" t="s">
        <v>25</v>
      </c>
      <c r="D1473" t="s">
        <v>39</v>
      </c>
      <c r="E1473" t="s">
        <v>40</v>
      </c>
      <c r="F1473" t="s">
        <v>28</v>
      </c>
      <c r="G1473" t="s">
        <v>29</v>
      </c>
      <c r="I1473" t="s">
        <v>43</v>
      </c>
      <c r="J1473">
        <v>109.0643018</v>
      </c>
      <c r="K1473">
        <v>11</v>
      </c>
      <c r="L1473">
        <v>0.86899999999999999</v>
      </c>
      <c r="M1473">
        <v>0</v>
      </c>
      <c r="N1473">
        <v>0</v>
      </c>
      <c r="O1473">
        <v>0</v>
      </c>
      <c r="P1473" t="s">
        <v>1194</v>
      </c>
      <c r="Q1473" t="s">
        <v>1195</v>
      </c>
      <c r="R1473" t="s">
        <v>94</v>
      </c>
      <c r="S1473" t="s">
        <v>95</v>
      </c>
      <c r="T1473" t="s">
        <v>36</v>
      </c>
      <c r="U1473" t="s">
        <v>37</v>
      </c>
      <c r="V1473">
        <v>27</v>
      </c>
      <c r="W1473" t="s">
        <v>38</v>
      </c>
    </row>
    <row r="1474" spans="1:23">
      <c r="A1474" t="s">
        <v>23</v>
      </c>
      <c r="B1474" t="s">
        <v>24</v>
      </c>
      <c r="C1474" t="s">
        <v>25</v>
      </c>
      <c r="D1474" t="s">
        <v>26</v>
      </c>
      <c r="E1474" t="s">
        <v>27</v>
      </c>
      <c r="F1474" t="s">
        <v>28</v>
      </c>
      <c r="G1474" t="s">
        <v>29</v>
      </c>
      <c r="H1474" t="s">
        <v>86</v>
      </c>
      <c r="I1474" t="s">
        <v>87</v>
      </c>
      <c r="J1474">
        <v>11.630505919999999</v>
      </c>
      <c r="K1474">
        <v>1</v>
      </c>
      <c r="L1474">
        <v>0.85799999999999998</v>
      </c>
      <c r="M1474">
        <v>0</v>
      </c>
      <c r="N1474">
        <v>0</v>
      </c>
      <c r="O1474">
        <v>0</v>
      </c>
      <c r="P1474" t="s">
        <v>1114</v>
      </c>
      <c r="Q1474" t="s">
        <v>1115</v>
      </c>
      <c r="R1474" t="s">
        <v>146</v>
      </c>
      <c r="S1474" t="s">
        <v>147</v>
      </c>
      <c r="T1474" t="s">
        <v>36</v>
      </c>
      <c r="U1474" t="s">
        <v>37</v>
      </c>
      <c r="V1474">
        <v>27</v>
      </c>
      <c r="W1474" t="s">
        <v>38</v>
      </c>
    </row>
    <row r="1475" spans="1:23">
      <c r="A1475" t="s">
        <v>23</v>
      </c>
      <c r="B1475" t="s">
        <v>24</v>
      </c>
      <c r="C1475" t="s">
        <v>25</v>
      </c>
      <c r="D1475" t="s">
        <v>39</v>
      </c>
      <c r="E1475" t="s">
        <v>40</v>
      </c>
      <c r="F1475" t="s">
        <v>53</v>
      </c>
      <c r="G1475" t="s">
        <v>54</v>
      </c>
      <c r="I1475" t="s">
        <v>43</v>
      </c>
      <c r="J1475">
        <v>53.941467009999997</v>
      </c>
      <c r="K1475">
        <v>5</v>
      </c>
      <c r="L1475">
        <v>0.92100000000000004</v>
      </c>
      <c r="M1475">
        <v>0</v>
      </c>
      <c r="N1475">
        <v>0</v>
      </c>
      <c r="O1475">
        <v>0</v>
      </c>
      <c r="P1475" t="s">
        <v>1114</v>
      </c>
      <c r="Q1475" t="s">
        <v>1115</v>
      </c>
      <c r="R1475" t="s">
        <v>146</v>
      </c>
      <c r="S1475" t="s">
        <v>147</v>
      </c>
      <c r="T1475" t="s">
        <v>36</v>
      </c>
      <c r="U1475" t="s">
        <v>37</v>
      </c>
      <c r="V1475">
        <v>27</v>
      </c>
      <c r="W1475" t="s">
        <v>38</v>
      </c>
    </row>
    <row r="1476" spans="1:23">
      <c r="A1476" t="s">
        <v>23</v>
      </c>
      <c r="B1476" t="s">
        <v>24</v>
      </c>
      <c r="C1476" t="s">
        <v>25</v>
      </c>
      <c r="D1476" t="s">
        <v>39</v>
      </c>
      <c r="E1476" t="s">
        <v>40</v>
      </c>
      <c r="F1476" t="s">
        <v>44</v>
      </c>
      <c r="G1476" t="s">
        <v>45</v>
      </c>
      <c r="I1476" t="s">
        <v>43</v>
      </c>
      <c r="J1476">
        <v>75.64998731</v>
      </c>
      <c r="K1476">
        <v>1</v>
      </c>
      <c r="L1476">
        <v>0.91200000000000003</v>
      </c>
      <c r="M1476">
        <v>0</v>
      </c>
      <c r="N1476">
        <v>0</v>
      </c>
      <c r="O1476">
        <v>0</v>
      </c>
      <c r="P1476" t="s">
        <v>1114</v>
      </c>
      <c r="Q1476" t="s">
        <v>1115</v>
      </c>
      <c r="R1476" t="s">
        <v>146</v>
      </c>
      <c r="S1476" t="s">
        <v>147</v>
      </c>
      <c r="T1476" t="s">
        <v>36</v>
      </c>
      <c r="U1476" t="s">
        <v>37</v>
      </c>
      <c r="V1476">
        <v>27</v>
      </c>
      <c r="W1476" t="s">
        <v>38</v>
      </c>
    </row>
    <row r="1477" spans="1:23">
      <c r="A1477" t="s">
        <v>23</v>
      </c>
      <c r="B1477" t="s">
        <v>24</v>
      </c>
      <c r="C1477" t="s">
        <v>25</v>
      </c>
      <c r="D1477" t="s">
        <v>26</v>
      </c>
      <c r="E1477" t="s">
        <v>27</v>
      </c>
      <c r="F1477" t="s">
        <v>41</v>
      </c>
      <c r="G1477" t="s">
        <v>42</v>
      </c>
      <c r="H1477" t="s">
        <v>161</v>
      </c>
      <c r="I1477" t="s">
        <v>43</v>
      </c>
      <c r="J1477">
        <v>249.05292700000001</v>
      </c>
      <c r="K1477">
        <v>3</v>
      </c>
      <c r="L1477">
        <v>0.88500000000000001</v>
      </c>
      <c r="M1477">
        <v>0</v>
      </c>
      <c r="N1477">
        <v>0</v>
      </c>
      <c r="O1477">
        <v>0</v>
      </c>
      <c r="P1477" t="s">
        <v>1196</v>
      </c>
      <c r="Q1477" t="s">
        <v>1197</v>
      </c>
      <c r="R1477" t="s">
        <v>100</v>
      </c>
      <c r="S1477" t="s">
        <v>101</v>
      </c>
      <c r="T1477" t="s">
        <v>36</v>
      </c>
      <c r="U1477" t="s">
        <v>37</v>
      </c>
      <c r="V1477">
        <v>27</v>
      </c>
      <c r="W1477" t="s">
        <v>38</v>
      </c>
    </row>
    <row r="1478" spans="1:23">
      <c r="A1478" t="s">
        <v>23</v>
      </c>
      <c r="B1478" t="s">
        <v>24</v>
      </c>
      <c r="C1478" t="s">
        <v>25</v>
      </c>
      <c r="D1478" t="s">
        <v>26</v>
      </c>
      <c r="E1478" t="s">
        <v>27</v>
      </c>
      <c r="F1478" t="s">
        <v>28</v>
      </c>
      <c r="G1478" t="s">
        <v>29</v>
      </c>
      <c r="H1478" t="s">
        <v>63</v>
      </c>
      <c r="I1478" t="s">
        <v>64</v>
      </c>
      <c r="J1478">
        <v>322.85886829999998</v>
      </c>
      <c r="K1478">
        <v>1</v>
      </c>
      <c r="L1478">
        <v>0.998</v>
      </c>
      <c r="M1478">
        <v>0</v>
      </c>
      <c r="N1478">
        <v>0</v>
      </c>
      <c r="O1478">
        <v>0</v>
      </c>
      <c r="P1478" t="s">
        <v>1198</v>
      </c>
      <c r="Q1478" t="s">
        <v>1199</v>
      </c>
      <c r="R1478" t="s">
        <v>114</v>
      </c>
      <c r="S1478" t="s">
        <v>115</v>
      </c>
      <c r="T1478" t="s">
        <v>36</v>
      </c>
      <c r="U1478" t="s">
        <v>37</v>
      </c>
      <c r="V1478">
        <v>27</v>
      </c>
      <c r="W1478" t="s">
        <v>38</v>
      </c>
    </row>
    <row r="1479" spans="1:23">
      <c r="A1479" t="s">
        <v>23</v>
      </c>
      <c r="B1479" t="s">
        <v>24</v>
      </c>
      <c r="C1479" t="s">
        <v>25</v>
      </c>
      <c r="D1479" t="s">
        <v>39</v>
      </c>
      <c r="E1479" t="s">
        <v>40</v>
      </c>
      <c r="F1479" t="s">
        <v>28</v>
      </c>
      <c r="G1479" t="s">
        <v>29</v>
      </c>
      <c r="I1479" t="s">
        <v>43</v>
      </c>
      <c r="J1479">
        <v>106.5986082</v>
      </c>
      <c r="K1479">
        <v>14</v>
      </c>
      <c r="L1479">
        <v>0.88900000000000001</v>
      </c>
      <c r="M1479">
        <v>0</v>
      </c>
      <c r="N1479">
        <v>0</v>
      </c>
      <c r="O1479">
        <v>0</v>
      </c>
      <c r="P1479" t="s">
        <v>1198</v>
      </c>
      <c r="Q1479" t="s">
        <v>1199</v>
      </c>
      <c r="R1479" t="s">
        <v>114</v>
      </c>
      <c r="S1479" t="s">
        <v>115</v>
      </c>
      <c r="T1479" t="s">
        <v>36</v>
      </c>
      <c r="U1479" t="s">
        <v>37</v>
      </c>
      <c r="V1479">
        <v>27</v>
      </c>
      <c r="W1479" t="s">
        <v>38</v>
      </c>
    </row>
    <row r="1480" spans="1:23">
      <c r="A1480" t="s">
        <v>23</v>
      </c>
      <c r="B1480" t="s">
        <v>24</v>
      </c>
      <c r="C1480" t="s">
        <v>25</v>
      </c>
      <c r="D1480" t="s">
        <v>46</v>
      </c>
      <c r="E1480" t="s">
        <v>47</v>
      </c>
      <c r="F1480" t="s">
        <v>48</v>
      </c>
      <c r="G1480" t="s">
        <v>47</v>
      </c>
      <c r="I1480" t="s">
        <v>43</v>
      </c>
      <c r="J1480">
        <v>587.15880119999997</v>
      </c>
      <c r="K1480">
        <v>100</v>
      </c>
      <c r="L1480">
        <v>0.83699999999999997</v>
      </c>
      <c r="M1480">
        <v>0</v>
      </c>
      <c r="N1480">
        <v>0</v>
      </c>
      <c r="O1480">
        <v>0</v>
      </c>
      <c r="P1480" t="s">
        <v>1198</v>
      </c>
      <c r="Q1480" t="s">
        <v>1199</v>
      </c>
      <c r="R1480" t="s">
        <v>114</v>
      </c>
      <c r="S1480" t="s">
        <v>115</v>
      </c>
      <c r="T1480" t="s">
        <v>36</v>
      </c>
      <c r="U1480" t="s">
        <v>37</v>
      </c>
      <c r="V1480">
        <v>27</v>
      </c>
      <c r="W1480" t="s">
        <v>38</v>
      </c>
    </row>
    <row r="1481" spans="1:23">
      <c r="A1481" t="s">
        <v>23</v>
      </c>
      <c r="B1481" t="s">
        <v>24</v>
      </c>
      <c r="C1481" t="s">
        <v>25</v>
      </c>
      <c r="D1481" t="s">
        <v>46</v>
      </c>
      <c r="E1481" t="s">
        <v>47</v>
      </c>
      <c r="F1481" t="s">
        <v>48</v>
      </c>
      <c r="G1481" t="s">
        <v>47</v>
      </c>
      <c r="I1481" t="s">
        <v>43</v>
      </c>
      <c r="J1481">
        <v>735.88189769999997</v>
      </c>
      <c r="K1481">
        <v>114</v>
      </c>
      <c r="L1481">
        <v>0.72499999999999998</v>
      </c>
      <c r="M1481">
        <v>0</v>
      </c>
      <c r="N1481">
        <v>0</v>
      </c>
      <c r="O1481">
        <v>0</v>
      </c>
      <c r="P1481" t="s">
        <v>1200</v>
      </c>
      <c r="Q1481" t="s">
        <v>1201</v>
      </c>
      <c r="R1481" t="s">
        <v>158</v>
      </c>
      <c r="S1481" t="s">
        <v>159</v>
      </c>
      <c r="T1481" t="s">
        <v>36</v>
      </c>
      <c r="U1481" t="s">
        <v>37</v>
      </c>
      <c r="V1481">
        <v>27</v>
      </c>
      <c r="W1481" t="s">
        <v>38</v>
      </c>
    </row>
    <row r="1482" spans="1:23">
      <c r="A1482" t="s">
        <v>23</v>
      </c>
      <c r="B1482" t="s">
        <v>24</v>
      </c>
      <c r="C1482" t="s">
        <v>25</v>
      </c>
      <c r="D1482" t="s">
        <v>26</v>
      </c>
      <c r="E1482" t="s">
        <v>27</v>
      </c>
      <c r="F1482" t="s">
        <v>28</v>
      </c>
      <c r="G1482" t="s">
        <v>29</v>
      </c>
      <c r="H1482" t="s">
        <v>86</v>
      </c>
      <c r="I1482" t="s">
        <v>87</v>
      </c>
      <c r="J1482">
        <v>56.339372689999998</v>
      </c>
      <c r="K1482">
        <v>1</v>
      </c>
      <c r="L1482">
        <v>0.86099999999999999</v>
      </c>
      <c r="M1482">
        <v>0</v>
      </c>
      <c r="N1482">
        <v>0</v>
      </c>
      <c r="O1482">
        <v>0</v>
      </c>
      <c r="P1482" t="s">
        <v>1202</v>
      </c>
      <c r="Q1482" t="s">
        <v>1203</v>
      </c>
      <c r="R1482" t="s">
        <v>168</v>
      </c>
      <c r="S1482" t="s">
        <v>169</v>
      </c>
      <c r="T1482" t="s">
        <v>36</v>
      </c>
      <c r="U1482" t="s">
        <v>37</v>
      </c>
      <c r="V1482">
        <v>27</v>
      </c>
      <c r="W1482" t="s">
        <v>38</v>
      </c>
    </row>
    <row r="1483" spans="1:23">
      <c r="A1483" t="s">
        <v>23</v>
      </c>
      <c r="B1483" t="s">
        <v>24</v>
      </c>
      <c r="C1483" t="s">
        <v>25</v>
      </c>
      <c r="D1483" t="s">
        <v>39</v>
      </c>
      <c r="E1483" t="s">
        <v>40</v>
      </c>
      <c r="F1483" t="s">
        <v>41</v>
      </c>
      <c r="G1483" t="s">
        <v>42</v>
      </c>
      <c r="I1483" t="s">
        <v>43</v>
      </c>
      <c r="J1483">
        <v>74.369345929999994</v>
      </c>
      <c r="K1483">
        <v>4</v>
      </c>
      <c r="L1483">
        <v>0.73899999999999999</v>
      </c>
      <c r="M1483">
        <v>0</v>
      </c>
      <c r="N1483">
        <v>0</v>
      </c>
      <c r="O1483">
        <v>0</v>
      </c>
      <c r="P1483" t="s">
        <v>1202</v>
      </c>
      <c r="Q1483" t="s">
        <v>1203</v>
      </c>
      <c r="R1483" t="s">
        <v>168</v>
      </c>
      <c r="S1483" t="s">
        <v>169</v>
      </c>
      <c r="T1483" t="s">
        <v>36</v>
      </c>
      <c r="U1483" t="s">
        <v>37</v>
      </c>
      <c r="V1483">
        <v>27</v>
      </c>
      <c r="W1483" t="s">
        <v>38</v>
      </c>
    </row>
    <row r="1484" spans="1:23">
      <c r="A1484" t="s">
        <v>23</v>
      </c>
      <c r="B1484" t="s">
        <v>24</v>
      </c>
      <c r="C1484" t="s">
        <v>25</v>
      </c>
      <c r="D1484" t="s">
        <v>39</v>
      </c>
      <c r="E1484" t="s">
        <v>40</v>
      </c>
      <c r="F1484" t="s">
        <v>28</v>
      </c>
      <c r="G1484" t="s">
        <v>29</v>
      </c>
      <c r="I1484" t="s">
        <v>43</v>
      </c>
      <c r="J1484">
        <v>103.0277624</v>
      </c>
      <c r="K1484">
        <v>9</v>
      </c>
      <c r="L1484">
        <v>0.875</v>
      </c>
      <c r="M1484">
        <v>0</v>
      </c>
      <c r="N1484">
        <v>0</v>
      </c>
      <c r="O1484">
        <v>0</v>
      </c>
      <c r="P1484" t="s">
        <v>1202</v>
      </c>
      <c r="Q1484" t="s">
        <v>1203</v>
      </c>
      <c r="R1484" t="s">
        <v>168</v>
      </c>
      <c r="S1484" t="s">
        <v>169</v>
      </c>
      <c r="T1484" t="s">
        <v>36</v>
      </c>
      <c r="U1484" t="s">
        <v>37</v>
      </c>
      <c r="V1484">
        <v>27</v>
      </c>
      <c r="W1484" t="s">
        <v>38</v>
      </c>
    </row>
    <row r="1485" spans="1:23">
      <c r="A1485" t="s">
        <v>23</v>
      </c>
      <c r="B1485" t="s">
        <v>24</v>
      </c>
      <c r="C1485" t="s">
        <v>25</v>
      </c>
      <c r="D1485" t="s">
        <v>26</v>
      </c>
      <c r="E1485" t="s">
        <v>27</v>
      </c>
      <c r="F1485" t="s">
        <v>28</v>
      </c>
      <c r="G1485" t="s">
        <v>29</v>
      </c>
      <c r="H1485" t="s">
        <v>63</v>
      </c>
      <c r="I1485" t="s">
        <v>64</v>
      </c>
      <c r="J1485">
        <v>91.247191670000007</v>
      </c>
      <c r="K1485">
        <v>1</v>
      </c>
      <c r="L1485">
        <v>0.90300000000000002</v>
      </c>
      <c r="M1485">
        <v>0</v>
      </c>
      <c r="N1485">
        <v>0</v>
      </c>
      <c r="O1485">
        <v>0</v>
      </c>
      <c r="P1485" t="s">
        <v>1204</v>
      </c>
      <c r="Q1485" t="s">
        <v>1205</v>
      </c>
      <c r="R1485" t="s">
        <v>297</v>
      </c>
      <c r="S1485" t="s">
        <v>298</v>
      </c>
      <c r="T1485" t="s">
        <v>36</v>
      </c>
      <c r="U1485" t="s">
        <v>37</v>
      </c>
      <c r="V1485">
        <v>27</v>
      </c>
      <c r="W1485" t="s">
        <v>38</v>
      </c>
    </row>
    <row r="1486" spans="1:23">
      <c r="A1486" t="s">
        <v>23</v>
      </c>
      <c r="B1486" t="s">
        <v>24</v>
      </c>
      <c r="C1486" t="s">
        <v>25</v>
      </c>
      <c r="D1486" t="s">
        <v>26</v>
      </c>
      <c r="E1486" t="s">
        <v>27</v>
      </c>
      <c r="F1486" t="s">
        <v>28</v>
      </c>
      <c r="G1486" t="s">
        <v>29</v>
      </c>
      <c r="H1486" t="s">
        <v>30</v>
      </c>
      <c r="I1486" t="s">
        <v>31</v>
      </c>
      <c r="J1486">
        <v>148.36932150000001</v>
      </c>
      <c r="K1486">
        <v>2</v>
      </c>
      <c r="L1486">
        <v>0.90700000000000003</v>
      </c>
      <c r="M1486">
        <v>0</v>
      </c>
      <c r="N1486">
        <v>0</v>
      </c>
      <c r="O1486">
        <v>0</v>
      </c>
      <c r="P1486" t="s">
        <v>1204</v>
      </c>
      <c r="Q1486" t="s">
        <v>1205</v>
      </c>
      <c r="R1486" t="s">
        <v>297</v>
      </c>
      <c r="S1486" t="s">
        <v>298</v>
      </c>
      <c r="T1486" t="s">
        <v>36</v>
      </c>
      <c r="U1486" t="s">
        <v>37</v>
      </c>
      <c r="V1486">
        <v>27</v>
      </c>
      <c r="W1486" t="s">
        <v>38</v>
      </c>
    </row>
    <row r="1487" spans="1:23">
      <c r="A1487" t="s">
        <v>23</v>
      </c>
      <c r="B1487" t="s">
        <v>24</v>
      </c>
      <c r="C1487" t="s">
        <v>25</v>
      </c>
      <c r="D1487" t="s">
        <v>39</v>
      </c>
      <c r="E1487" t="s">
        <v>40</v>
      </c>
      <c r="F1487" t="s">
        <v>41</v>
      </c>
      <c r="G1487" t="s">
        <v>42</v>
      </c>
      <c r="I1487" t="s">
        <v>43</v>
      </c>
      <c r="J1487">
        <v>0</v>
      </c>
      <c r="K1487">
        <v>0</v>
      </c>
      <c r="L1487">
        <v>0</v>
      </c>
      <c r="M1487">
        <v>0</v>
      </c>
      <c r="N1487">
        <v>0</v>
      </c>
      <c r="O1487">
        <v>1</v>
      </c>
      <c r="P1487" t="s">
        <v>1204</v>
      </c>
      <c r="Q1487" t="s">
        <v>1205</v>
      </c>
      <c r="R1487" t="s">
        <v>297</v>
      </c>
      <c r="S1487" t="s">
        <v>298</v>
      </c>
      <c r="T1487" t="s">
        <v>36</v>
      </c>
      <c r="U1487" t="s">
        <v>37</v>
      </c>
      <c r="V1487">
        <v>27</v>
      </c>
      <c r="W1487" t="s">
        <v>38</v>
      </c>
    </row>
    <row r="1488" spans="1:23">
      <c r="A1488" t="s">
        <v>23</v>
      </c>
      <c r="B1488" t="s">
        <v>24</v>
      </c>
      <c r="C1488" t="s">
        <v>25</v>
      </c>
      <c r="D1488" t="s">
        <v>39</v>
      </c>
      <c r="E1488" t="s">
        <v>40</v>
      </c>
      <c r="F1488" t="s">
        <v>28</v>
      </c>
      <c r="G1488" t="s">
        <v>29</v>
      </c>
      <c r="I1488" t="s">
        <v>43</v>
      </c>
      <c r="J1488">
        <v>447.55553270000001</v>
      </c>
      <c r="K1488">
        <v>47</v>
      </c>
      <c r="L1488">
        <v>0.88500000000000001</v>
      </c>
      <c r="M1488">
        <v>0</v>
      </c>
      <c r="N1488">
        <v>0</v>
      </c>
      <c r="O1488">
        <v>0</v>
      </c>
      <c r="P1488" t="s">
        <v>1204</v>
      </c>
      <c r="Q1488" t="s">
        <v>1205</v>
      </c>
      <c r="R1488" t="s">
        <v>297</v>
      </c>
      <c r="S1488" t="s">
        <v>298</v>
      </c>
      <c r="T1488" t="s">
        <v>36</v>
      </c>
      <c r="U1488" t="s">
        <v>37</v>
      </c>
      <c r="V1488">
        <v>27</v>
      </c>
      <c r="W1488" t="s">
        <v>38</v>
      </c>
    </row>
    <row r="1489" spans="1:23">
      <c r="A1489" t="s">
        <v>23</v>
      </c>
      <c r="B1489" t="s">
        <v>24</v>
      </c>
      <c r="C1489" t="s">
        <v>25</v>
      </c>
      <c r="D1489" t="s">
        <v>26</v>
      </c>
      <c r="E1489" t="s">
        <v>27</v>
      </c>
      <c r="F1489" t="s">
        <v>28</v>
      </c>
      <c r="G1489" t="s">
        <v>29</v>
      </c>
      <c r="H1489" t="s">
        <v>148</v>
      </c>
      <c r="I1489" t="s">
        <v>149</v>
      </c>
      <c r="J1489">
        <v>35.659999999999997</v>
      </c>
      <c r="K1489">
        <v>1</v>
      </c>
      <c r="L1489">
        <v>1</v>
      </c>
      <c r="M1489">
        <v>0</v>
      </c>
      <c r="N1489">
        <v>0</v>
      </c>
      <c r="O1489">
        <v>0</v>
      </c>
      <c r="P1489" t="s">
        <v>1206</v>
      </c>
      <c r="Q1489" t="s">
        <v>1207</v>
      </c>
      <c r="R1489" t="s">
        <v>120</v>
      </c>
      <c r="S1489" t="s">
        <v>121</v>
      </c>
      <c r="T1489" t="s">
        <v>36</v>
      </c>
      <c r="U1489" t="s">
        <v>37</v>
      </c>
      <c r="V1489">
        <v>27</v>
      </c>
      <c r="W1489" t="s">
        <v>38</v>
      </c>
    </row>
    <row r="1490" spans="1:23">
      <c r="A1490" t="s">
        <v>23</v>
      </c>
      <c r="B1490" t="s">
        <v>24</v>
      </c>
      <c r="C1490" t="s">
        <v>25</v>
      </c>
      <c r="D1490" t="s">
        <v>39</v>
      </c>
      <c r="E1490" t="s">
        <v>40</v>
      </c>
      <c r="F1490" t="s">
        <v>41</v>
      </c>
      <c r="G1490" t="s">
        <v>42</v>
      </c>
      <c r="I1490" t="s">
        <v>43</v>
      </c>
      <c r="J1490">
        <v>0</v>
      </c>
      <c r="K1490">
        <v>0</v>
      </c>
      <c r="L1490">
        <v>0</v>
      </c>
      <c r="M1490">
        <v>0</v>
      </c>
      <c r="N1490">
        <v>0</v>
      </c>
      <c r="O1490">
        <v>1</v>
      </c>
      <c r="P1490" t="s">
        <v>1206</v>
      </c>
      <c r="Q1490" t="s">
        <v>1207</v>
      </c>
      <c r="R1490" t="s">
        <v>120</v>
      </c>
      <c r="S1490" t="s">
        <v>121</v>
      </c>
      <c r="T1490" t="s">
        <v>36</v>
      </c>
      <c r="U1490" t="s">
        <v>37</v>
      </c>
      <c r="V1490">
        <v>27</v>
      </c>
      <c r="W1490" t="s">
        <v>38</v>
      </c>
    </row>
    <row r="1491" spans="1:23">
      <c r="A1491" t="s">
        <v>23</v>
      </c>
      <c r="B1491" t="s">
        <v>24</v>
      </c>
      <c r="C1491" t="s">
        <v>25</v>
      </c>
      <c r="D1491" t="s">
        <v>39</v>
      </c>
      <c r="E1491" t="s">
        <v>40</v>
      </c>
      <c r="F1491" t="s">
        <v>53</v>
      </c>
      <c r="G1491" t="s">
        <v>54</v>
      </c>
      <c r="I1491" t="s">
        <v>43</v>
      </c>
      <c r="J1491">
        <v>70.103332190000003</v>
      </c>
      <c r="K1491">
        <v>3</v>
      </c>
      <c r="L1491">
        <v>0.80600000000000005</v>
      </c>
      <c r="M1491">
        <v>0</v>
      </c>
      <c r="N1491">
        <v>0</v>
      </c>
      <c r="O1491">
        <v>0</v>
      </c>
      <c r="P1491" t="s">
        <v>1206</v>
      </c>
      <c r="Q1491" t="s">
        <v>1207</v>
      </c>
      <c r="R1491" t="s">
        <v>120</v>
      </c>
      <c r="S1491" t="s">
        <v>121</v>
      </c>
      <c r="T1491" t="s">
        <v>36</v>
      </c>
      <c r="U1491" t="s">
        <v>37</v>
      </c>
      <c r="V1491">
        <v>27</v>
      </c>
      <c r="W1491" t="s">
        <v>38</v>
      </c>
    </row>
    <row r="1492" spans="1:23">
      <c r="A1492" t="s">
        <v>23</v>
      </c>
      <c r="B1492" t="s">
        <v>24</v>
      </c>
      <c r="C1492" t="s">
        <v>25</v>
      </c>
      <c r="D1492" t="s">
        <v>46</v>
      </c>
      <c r="E1492" t="s">
        <v>47</v>
      </c>
      <c r="F1492" t="s">
        <v>48</v>
      </c>
      <c r="G1492" t="s">
        <v>47</v>
      </c>
      <c r="I1492" t="s">
        <v>43</v>
      </c>
      <c r="J1492">
        <v>1262.4045860000001</v>
      </c>
      <c r="K1492">
        <v>237</v>
      </c>
      <c r="L1492">
        <v>0.76400000000000001</v>
      </c>
      <c r="M1492">
        <v>0</v>
      </c>
      <c r="N1492">
        <v>0</v>
      </c>
      <c r="O1492">
        <v>0</v>
      </c>
      <c r="P1492" t="s">
        <v>1206</v>
      </c>
      <c r="Q1492" t="s">
        <v>1207</v>
      </c>
      <c r="R1492" t="s">
        <v>120</v>
      </c>
      <c r="S1492" t="s">
        <v>121</v>
      </c>
      <c r="T1492" t="s">
        <v>36</v>
      </c>
      <c r="U1492" t="s">
        <v>37</v>
      </c>
      <c r="V1492">
        <v>27</v>
      </c>
      <c r="W1492" t="s">
        <v>38</v>
      </c>
    </row>
    <row r="1493" spans="1:23">
      <c r="A1493" t="s">
        <v>23</v>
      </c>
      <c r="B1493" t="s">
        <v>24</v>
      </c>
      <c r="C1493" t="s">
        <v>25</v>
      </c>
      <c r="D1493" t="s">
        <v>39</v>
      </c>
      <c r="E1493" t="s">
        <v>40</v>
      </c>
      <c r="F1493" t="s">
        <v>28</v>
      </c>
      <c r="G1493" t="s">
        <v>29</v>
      </c>
      <c r="I1493" t="s">
        <v>43</v>
      </c>
      <c r="J1493">
        <v>79.581705740000004</v>
      </c>
      <c r="K1493">
        <v>17</v>
      </c>
      <c r="L1493">
        <v>0.90500000000000003</v>
      </c>
      <c r="M1493">
        <v>0</v>
      </c>
      <c r="N1493">
        <v>0</v>
      </c>
      <c r="O1493">
        <v>0</v>
      </c>
      <c r="P1493" t="s">
        <v>1208</v>
      </c>
      <c r="Q1493" t="s">
        <v>1209</v>
      </c>
      <c r="R1493" t="s">
        <v>168</v>
      </c>
      <c r="S1493" t="s">
        <v>169</v>
      </c>
      <c r="T1493" t="s">
        <v>36</v>
      </c>
      <c r="U1493" t="s">
        <v>37</v>
      </c>
      <c r="V1493">
        <v>27</v>
      </c>
      <c r="W1493" t="s">
        <v>38</v>
      </c>
    </row>
    <row r="1494" spans="1:23">
      <c r="A1494" t="s">
        <v>23</v>
      </c>
      <c r="B1494" t="s">
        <v>24</v>
      </c>
      <c r="C1494" t="s">
        <v>25</v>
      </c>
      <c r="D1494" t="s">
        <v>46</v>
      </c>
      <c r="E1494" t="s">
        <v>47</v>
      </c>
      <c r="F1494" t="s">
        <v>48</v>
      </c>
      <c r="G1494" t="s">
        <v>47</v>
      </c>
      <c r="I1494" t="s">
        <v>43</v>
      </c>
      <c r="J1494">
        <v>1053.9464170000001</v>
      </c>
      <c r="K1494">
        <v>175</v>
      </c>
      <c r="L1494">
        <v>0.81799999999999995</v>
      </c>
      <c r="M1494">
        <v>0</v>
      </c>
      <c r="N1494">
        <v>0</v>
      </c>
      <c r="O1494">
        <v>0</v>
      </c>
      <c r="P1494" t="s">
        <v>1208</v>
      </c>
      <c r="Q1494" t="s">
        <v>1209</v>
      </c>
      <c r="R1494" t="s">
        <v>168</v>
      </c>
      <c r="S1494" t="s">
        <v>169</v>
      </c>
      <c r="T1494" t="s">
        <v>36</v>
      </c>
      <c r="U1494" t="s">
        <v>37</v>
      </c>
      <c r="V1494">
        <v>27</v>
      </c>
      <c r="W1494" t="s">
        <v>38</v>
      </c>
    </row>
    <row r="1495" spans="1:23">
      <c r="A1495" t="s">
        <v>23</v>
      </c>
      <c r="B1495" t="s">
        <v>24</v>
      </c>
      <c r="C1495" t="s">
        <v>25</v>
      </c>
      <c r="D1495" t="s">
        <v>26</v>
      </c>
      <c r="E1495" t="s">
        <v>27</v>
      </c>
      <c r="F1495" t="s">
        <v>28</v>
      </c>
      <c r="G1495" t="s">
        <v>29</v>
      </c>
      <c r="H1495" t="s">
        <v>69</v>
      </c>
      <c r="I1495" t="s">
        <v>70</v>
      </c>
      <c r="J1495">
        <v>158.25299999999999</v>
      </c>
      <c r="K1495">
        <v>1</v>
      </c>
      <c r="L1495">
        <v>1</v>
      </c>
      <c r="M1495">
        <v>0</v>
      </c>
      <c r="N1495">
        <v>0</v>
      </c>
      <c r="O1495">
        <v>0</v>
      </c>
      <c r="P1495" t="s">
        <v>1210</v>
      </c>
      <c r="Q1495" t="s">
        <v>1211</v>
      </c>
      <c r="R1495" t="s">
        <v>84</v>
      </c>
      <c r="S1495" t="s">
        <v>85</v>
      </c>
      <c r="T1495" t="s">
        <v>36</v>
      </c>
      <c r="U1495" t="s">
        <v>37</v>
      </c>
      <c r="V1495">
        <v>27</v>
      </c>
      <c r="W1495" t="s">
        <v>38</v>
      </c>
    </row>
    <row r="1496" spans="1:23">
      <c r="A1496" t="s">
        <v>23</v>
      </c>
      <c r="B1496" t="s">
        <v>24</v>
      </c>
      <c r="C1496" t="s">
        <v>25</v>
      </c>
      <c r="D1496" t="s">
        <v>26</v>
      </c>
      <c r="E1496" t="s">
        <v>27</v>
      </c>
      <c r="F1496" t="s">
        <v>53</v>
      </c>
      <c r="G1496" t="s">
        <v>54</v>
      </c>
      <c r="H1496" t="s">
        <v>679</v>
      </c>
      <c r="I1496" t="s">
        <v>680</v>
      </c>
      <c r="J1496">
        <v>269.27619900000002</v>
      </c>
      <c r="K1496">
        <v>3</v>
      </c>
      <c r="L1496">
        <v>0.871</v>
      </c>
      <c r="M1496">
        <v>0</v>
      </c>
      <c r="N1496">
        <v>0</v>
      </c>
      <c r="O1496">
        <v>0</v>
      </c>
      <c r="P1496" t="s">
        <v>1052</v>
      </c>
      <c r="Q1496" t="s">
        <v>1053</v>
      </c>
      <c r="R1496" t="s">
        <v>168</v>
      </c>
      <c r="S1496" t="s">
        <v>169</v>
      </c>
      <c r="T1496" t="s">
        <v>36</v>
      </c>
      <c r="U1496" t="s">
        <v>37</v>
      </c>
      <c r="V1496">
        <v>27</v>
      </c>
      <c r="W1496" t="s">
        <v>38</v>
      </c>
    </row>
    <row r="1497" spans="1:23">
      <c r="A1497" t="s">
        <v>23</v>
      </c>
      <c r="B1497" t="s">
        <v>24</v>
      </c>
      <c r="C1497" t="s">
        <v>25</v>
      </c>
      <c r="D1497" t="s">
        <v>26</v>
      </c>
      <c r="E1497" t="s">
        <v>27</v>
      </c>
      <c r="F1497" t="s">
        <v>28</v>
      </c>
      <c r="G1497" t="s">
        <v>29</v>
      </c>
      <c r="H1497" t="s">
        <v>69</v>
      </c>
      <c r="I1497" t="s">
        <v>70</v>
      </c>
      <c r="J1497">
        <v>90.153999999999996</v>
      </c>
      <c r="K1497">
        <v>1</v>
      </c>
      <c r="L1497">
        <v>1</v>
      </c>
      <c r="M1497">
        <v>0</v>
      </c>
      <c r="N1497">
        <v>0</v>
      </c>
      <c r="O1497">
        <v>0</v>
      </c>
      <c r="P1497" t="s">
        <v>1052</v>
      </c>
      <c r="Q1497" t="s">
        <v>1053</v>
      </c>
      <c r="R1497" t="s">
        <v>168</v>
      </c>
      <c r="S1497" t="s">
        <v>169</v>
      </c>
      <c r="T1497" t="s">
        <v>36</v>
      </c>
      <c r="U1497" t="s">
        <v>37</v>
      </c>
      <c r="V1497">
        <v>27</v>
      </c>
      <c r="W1497" t="s">
        <v>38</v>
      </c>
    </row>
    <row r="1498" spans="1:23">
      <c r="A1498" t="s">
        <v>23</v>
      </c>
      <c r="B1498" t="s">
        <v>24</v>
      </c>
      <c r="C1498" t="s">
        <v>25</v>
      </c>
      <c r="D1498" t="s">
        <v>26</v>
      </c>
      <c r="E1498" t="s">
        <v>27</v>
      </c>
      <c r="F1498" t="s">
        <v>28</v>
      </c>
      <c r="G1498" t="s">
        <v>29</v>
      </c>
      <c r="H1498" t="s">
        <v>1212</v>
      </c>
      <c r="I1498" t="s">
        <v>1213</v>
      </c>
      <c r="J1498">
        <v>92.37791387</v>
      </c>
      <c r="K1498">
        <v>1</v>
      </c>
      <c r="L1498">
        <v>0.89900000000000002</v>
      </c>
      <c r="M1498">
        <v>0</v>
      </c>
      <c r="N1498">
        <v>0</v>
      </c>
      <c r="O1498">
        <v>0</v>
      </c>
      <c r="P1498" t="s">
        <v>1052</v>
      </c>
      <c r="Q1498" t="s">
        <v>1053</v>
      </c>
      <c r="R1498" t="s">
        <v>168</v>
      </c>
      <c r="S1498" t="s">
        <v>169</v>
      </c>
      <c r="T1498" t="s">
        <v>36</v>
      </c>
      <c r="U1498" t="s">
        <v>37</v>
      </c>
      <c r="V1498">
        <v>27</v>
      </c>
      <c r="W1498" t="s">
        <v>38</v>
      </c>
    </row>
    <row r="1499" spans="1:23">
      <c r="A1499" t="s">
        <v>23</v>
      </c>
      <c r="B1499" t="s">
        <v>24</v>
      </c>
      <c r="C1499" t="s">
        <v>25</v>
      </c>
      <c r="D1499" t="s">
        <v>26</v>
      </c>
      <c r="E1499" t="s">
        <v>27</v>
      </c>
      <c r="F1499" t="s">
        <v>28</v>
      </c>
      <c r="G1499" t="s">
        <v>29</v>
      </c>
      <c r="H1499" t="s">
        <v>63</v>
      </c>
      <c r="I1499" t="s">
        <v>64</v>
      </c>
      <c r="J1499">
        <v>343.3795854</v>
      </c>
      <c r="K1499">
        <v>1</v>
      </c>
      <c r="L1499">
        <v>0.997</v>
      </c>
      <c r="M1499">
        <v>0</v>
      </c>
      <c r="N1499">
        <v>0</v>
      </c>
      <c r="O1499">
        <v>0</v>
      </c>
      <c r="P1499" t="s">
        <v>1052</v>
      </c>
      <c r="Q1499" t="s">
        <v>1053</v>
      </c>
      <c r="R1499" t="s">
        <v>168</v>
      </c>
      <c r="S1499" t="s">
        <v>169</v>
      </c>
      <c r="T1499" t="s">
        <v>36</v>
      </c>
      <c r="U1499" t="s">
        <v>37</v>
      </c>
      <c r="V1499">
        <v>27</v>
      </c>
      <c r="W1499" t="s">
        <v>38</v>
      </c>
    </row>
    <row r="1500" spans="1:23">
      <c r="A1500" t="s">
        <v>23</v>
      </c>
      <c r="B1500" t="s">
        <v>24</v>
      </c>
      <c r="C1500" t="s">
        <v>25</v>
      </c>
      <c r="D1500" t="s">
        <v>26</v>
      </c>
      <c r="E1500" t="s">
        <v>27</v>
      </c>
      <c r="F1500" t="s">
        <v>28</v>
      </c>
      <c r="G1500" t="s">
        <v>29</v>
      </c>
      <c r="H1500" t="s">
        <v>241</v>
      </c>
      <c r="I1500" t="s">
        <v>242</v>
      </c>
      <c r="J1500">
        <v>81.691537069999995</v>
      </c>
      <c r="K1500">
        <v>1</v>
      </c>
      <c r="L1500">
        <v>0.84499999999999997</v>
      </c>
      <c r="M1500">
        <v>0</v>
      </c>
      <c r="N1500">
        <v>0</v>
      </c>
      <c r="O1500">
        <v>0</v>
      </c>
      <c r="P1500" t="s">
        <v>1052</v>
      </c>
      <c r="Q1500" t="s">
        <v>1053</v>
      </c>
      <c r="R1500" t="s">
        <v>168</v>
      </c>
      <c r="S1500" t="s">
        <v>169</v>
      </c>
      <c r="T1500" t="s">
        <v>36</v>
      </c>
      <c r="U1500" t="s">
        <v>37</v>
      </c>
      <c r="V1500">
        <v>27</v>
      </c>
      <c r="W1500" t="s">
        <v>38</v>
      </c>
    </row>
    <row r="1501" spans="1:23">
      <c r="A1501" t="s">
        <v>23</v>
      </c>
      <c r="B1501" t="s">
        <v>24</v>
      </c>
      <c r="C1501" t="s">
        <v>25</v>
      </c>
      <c r="D1501" t="s">
        <v>39</v>
      </c>
      <c r="E1501" t="s">
        <v>40</v>
      </c>
      <c r="F1501" t="s">
        <v>53</v>
      </c>
      <c r="G1501" t="s">
        <v>54</v>
      </c>
      <c r="I1501" t="s">
        <v>43</v>
      </c>
      <c r="J1501">
        <v>0</v>
      </c>
      <c r="K1501">
        <v>0</v>
      </c>
      <c r="L1501">
        <v>0</v>
      </c>
      <c r="M1501">
        <v>0</v>
      </c>
      <c r="N1501">
        <v>0</v>
      </c>
      <c r="O1501">
        <v>1</v>
      </c>
      <c r="P1501" t="s">
        <v>1052</v>
      </c>
      <c r="Q1501" t="s">
        <v>1053</v>
      </c>
      <c r="R1501" t="s">
        <v>168</v>
      </c>
      <c r="S1501" t="s">
        <v>169</v>
      </c>
      <c r="T1501" t="s">
        <v>36</v>
      </c>
      <c r="U1501" t="s">
        <v>37</v>
      </c>
      <c r="V1501">
        <v>27</v>
      </c>
      <c r="W1501" t="s">
        <v>38</v>
      </c>
    </row>
    <row r="1502" spans="1:23">
      <c r="A1502" t="s">
        <v>23</v>
      </c>
      <c r="B1502" t="s">
        <v>24</v>
      </c>
      <c r="C1502" t="s">
        <v>25</v>
      </c>
      <c r="D1502" t="s">
        <v>39</v>
      </c>
      <c r="E1502" t="s">
        <v>40</v>
      </c>
      <c r="F1502" t="s">
        <v>28</v>
      </c>
      <c r="G1502" t="s">
        <v>29</v>
      </c>
      <c r="I1502" t="s">
        <v>43</v>
      </c>
      <c r="J1502">
        <v>512.12568390000001</v>
      </c>
      <c r="K1502">
        <v>50</v>
      </c>
      <c r="L1502">
        <v>0.83899999999999997</v>
      </c>
      <c r="M1502">
        <v>0</v>
      </c>
      <c r="N1502">
        <v>0</v>
      </c>
      <c r="O1502">
        <v>0</v>
      </c>
      <c r="P1502" t="s">
        <v>1052</v>
      </c>
      <c r="Q1502" t="s">
        <v>1053</v>
      </c>
      <c r="R1502" t="s">
        <v>168</v>
      </c>
      <c r="S1502" t="s">
        <v>169</v>
      </c>
      <c r="T1502" t="s">
        <v>36</v>
      </c>
      <c r="U1502" t="s">
        <v>37</v>
      </c>
      <c r="V1502">
        <v>27</v>
      </c>
      <c r="W1502" t="s">
        <v>38</v>
      </c>
    </row>
    <row r="1503" spans="1:23">
      <c r="A1503" t="s">
        <v>23</v>
      </c>
      <c r="B1503" t="s">
        <v>24</v>
      </c>
      <c r="C1503" t="s">
        <v>25</v>
      </c>
      <c r="D1503" t="s">
        <v>26</v>
      </c>
      <c r="E1503" t="s">
        <v>27</v>
      </c>
      <c r="F1503" t="s">
        <v>53</v>
      </c>
      <c r="G1503" t="s">
        <v>54</v>
      </c>
      <c r="H1503" t="s">
        <v>106</v>
      </c>
      <c r="I1503" t="s">
        <v>107</v>
      </c>
      <c r="J1503">
        <v>17.513553439999999</v>
      </c>
      <c r="K1503">
        <v>1</v>
      </c>
      <c r="L1503">
        <v>0.871</v>
      </c>
      <c r="M1503">
        <v>0</v>
      </c>
      <c r="N1503">
        <v>0</v>
      </c>
      <c r="O1503">
        <v>0</v>
      </c>
      <c r="P1503" t="s">
        <v>1214</v>
      </c>
      <c r="Q1503" t="s">
        <v>1215</v>
      </c>
      <c r="R1503" t="s">
        <v>51</v>
      </c>
      <c r="S1503" t="s">
        <v>52</v>
      </c>
      <c r="T1503" t="s">
        <v>36</v>
      </c>
      <c r="U1503" t="s">
        <v>37</v>
      </c>
      <c r="V1503">
        <v>27</v>
      </c>
      <c r="W1503" t="s">
        <v>38</v>
      </c>
    </row>
    <row r="1504" spans="1:23">
      <c r="A1504" t="s">
        <v>23</v>
      </c>
      <c r="B1504" t="s">
        <v>24</v>
      </c>
      <c r="C1504" t="s">
        <v>25</v>
      </c>
      <c r="D1504" t="s">
        <v>46</v>
      </c>
      <c r="E1504" t="s">
        <v>47</v>
      </c>
      <c r="F1504" t="s">
        <v>48</v>
      </c>
      <c r="G1504" t="s">
        <v>47</v>
      </c>
      <c r="I1504" t="s">
        <v>43</v>
      </c>
      <c r="J1504">
        <v>1146.3610160000001</v>
      </c>
      <c r="K1504">
        <v>152</v>
      </c>
      <c r="L1504">
        <v>0.78200000000000003</v>
      </c>
      <c r="M1504">
        <v>0</v>
      </c>
      <c r="N1504">
        <v>0</v>
      </c>
      <c r="O1504">
        <v>0</v>
      </c>
      <c r="P1504" t="s">
        <v>1214</v>
      </c>
      <c r="Q1504" t="s">
        <v>1215</v>
      </c>
      <c r="R1504" t="s">
        <v>51</v>
      </c>
      <c r="S1504" t="s">
        <v>52</v>
      </c>
      <c r="T1504" t="s">
        <v>36</v>
      </c>
      <c r="U1504" t="s">
        <v>37</v>
      </c>
      <c r="V1504">
        <v>27</v>
      </c>
      <c r="W1504" t="s">
        <v>38</v>
      </c>
    </row>
    <row r="1505" spans="1:23">
      <c r="A1505" t="s">
        <v>23</v>
      </c>
      <c r="B1505" t="s">
        <v>24</v>
      </c>
      <c r="C1505" t="s">
        <v>25</v>
      </c>
      <c r="D1505" t="s">
        <v>26</v>
      </c>
      <c r="E1505" t="s">
        <v>27</v>
      </c>
      <c r="F1505" t="s">
        <v>53</v>
      </c>
      <c r="G1505" t="s">
        <v>54</v>
      </c>
      <c r="H1505" t="s">
        <v>185</v>
      </c>
      <c r="I1505" t="s">
        <v>186</v>
      </c>
      <c r="J1505">
        <v>56.847318790000003</v>
      </c>
      <c r="K1505">
        <v>1</v>
      </c>
      <c r="L1505">
        <v>0.96599999999999997</v>
      </c>
      <c r="M1505">
        <v>0</v>
      </c>
      <c r="N1505">
        <v>0</v>
      </c>
      <c r="O1505">
        <v>0</v>
      </c>
      <c r="P1505" t="s">
        <v>1116</v>
      </c>
      <c r="Q1505" t="s">
        <v>1117</v>
      </c>
      <c r="R1505" t="s">
        <v>201</v>
      </c>
      <c r="S1505" t="s">
        <v>202</v>
      </c>
      <c r="T1505" t="s">
        <v>36</v>
      </c>
      <c r="U1505" t="s">
        <v>37</v>
      </c>
      <c r="V1505">
        <v>27</v>
      </c>
      <c r="W1505" t="s">
        <v>38</v>
      </c>
    </row>
    <row r="1506" spans="1:23">
      <c r="A1506" t="s">
        <v>23</v>
      </c>
      <c r="B1506" t="s">
        <v>24</v>
      </c>
      <c r="C1506" t="s">
        <v>25</v>
      </c>
      <c r="D1506" t="s">
        <v>26</v>
      </c>
      <c r="E1506" t="s">
        <v>27</v>
      </c>
      <c r="F1506" t="s">
        <v>53</v>
      </c>
      <c r="G1506" t="s">
        <v>54</v>
      </c>
      <c r="H1506" t="s">
        <v>106</v>
      </c>
      <c r="I1506" t="s">
        <v>107</v>
      </c>
      <c r="J1506">
        <v>40.134999999999998</v>
      </c>
      <c r="K1506">
        <v>1</v>
      </c>
      <c r="L1506">
        <v>1</v>
      </c>
      <c r="M1506">
        <v>0</v>
      </c>
      <c r="N1506">
        <v>0</v>
      </c>
      <c r="O1506">
        <v>0</v>
      </c>
      <c r="P1506" t="s">
        <v>1116</v>
      </c>
      <c r="Q1506" t="s">
        <v>1117</v>
      </c>
      <c r="R1506" t="s">
        <v>201</v>
      </c>
      <c r="S1506" t="s">
        <v>202</v>
      </c>
      <c r="T1506" t="s">
        <v>36</v>
      </c>
      <c r="U1506" t="s">
        <v>37</v>
      </c>
      <c r="V1506">
        <v>27</v>
      </c>
      <c r="W1506" t="s">
        <v>38</v>
      </c>
    </row>
    <row r="1507" spans="1:23">
      <c r="A1507" t="s">
        <v>23</v>
      </c>
      <c r="B1507" t="s">
        <v>24</v>
      </c>
      <c r="C1507" t="s">
        <v>25</v>
      </c>
      <c r="D1507" t="s">
        <v>39</v>
      </c>
      <c r="E1507" t="s">
        <v>40</v>
      </c>
      <c r="F1507" t="s">
        <v>53</v>
      </c>
      <c r="G1507" t="s">
        <v>54</v>
      </c>
      <c r="I1507" t="s">
        <v>43</v>
      </c>
      <c r="J1507">
        <v>0</v>
      </c>
      <c r="K1507">
        <v>0</v>
      </c>
      <c r="L1507">
        <v>0</v>
      </c>
      <c r="M1507">
        <v>0</v>
      </c>
      <c r="N1507">
        <v>0</v>
      </c>
      <c r="O1507">
        <v>1</v>
      </c>
      <c r="P1507" t="s">
        <v>1116</v>
      </c>
      <c r="Q1507" t="s">
        <v>1117</v>
      </c>
      <c r="R1507" t="s">
        <v>201</v>
      </c>
      <c r="S1507" t="s">
        <v>202</v>
      </c>
      <c r="T1507" t="s">
        <v>36</v>
      </c>
      <c r="U1507" t="s">
        <v>37</v>
      </c>
      <c r="V1507">
        <v>27</v>
      </c>
      <c r="W1507" t="s">
        <v>38</v>
      </c>
    </row>
    <row r="1508" spans="1:23">
      <c r="A1508" t="s">
        <v>23</v>
      </c>
      <c r="B1508" t="s">
        <v>24</v>
      </c>
      <c r="C1508" t="s">
        <v>25</v>
      </c>
      <c r="D1508" t="s">
        <v>39</v>
      </c>
      <c r="E1508" t="s">
        <v>40</v>
      </c>
      <c r="F1508" t="s">
        <v>28</v>
      </c>
      <c r="G1508" t="s">
        <v>29</v>
      </c>
      <c r="I1508" t="s">
        <v>43</v>
      </c>
      <c r="J1508">
        <v>142.0621903</v>
      </c>
      <c r="K1508">
        <v>22</v>
      </c>
      <c r="L1508">
        <v>0.85</v>
      </c>
      <c r="M1508">
        <v>0</v>
      </c>
      <c r="N1508">
        <v>0</v>
      </c>
      <c r="O1508">
        <v>0</v>
      </c>
      <c r="P1508" t="s">
        <v>1116</v>
      </c>
      <c r="Q1508" t="s">
        <v>1117</v>
      </c>
      <c r="R1508" t="s">
        <v>201</v>
      </c>
      <c r="S1508" t="s">
        <v>202</v>
      </c>
      <c r="T1508" t="s">
        <v>36</v>
      </c>
      <c r="U1508" t="s">
        <v>37</v>
      </c>
      <c r="V1508">
        <v>27</v>
      </c>
      <c r="W1508" t="s">
        <v>38</v>
      </c>
    </row>
    <row r="1509" spans="1:23">
      <c r="A1509" t="s">
        <v>23</v>
      </c>
      <c r="B1509" t="s">
        <v>24</v>
      </c>
      <c r="C1509" t="s">
        <v>25</v>
      </c>
      <c r="D1509" t="s">
        <v>39</v>
      </c>
      <c r="E1509" t="s">
        <v>40</v>
      </c>
      <c r="F1509" t="s">
        <v>44</v>
      </c>
      <c r="G1509" t="s">
        <v>45</v>
      </c>
      <c r="I1509" t="s">
        <v>43</v>
      </c>
      <c r="J1509">
        <v>0</v>
      </c>
      <c r="K1509">
        <v>0</v>
      </c>
      <c r="L1509">
        <v>0</v>
      </c>
      <c r="M1509">
        <v>0</v>
      </c>
      <c r="N1509">
        <v>0</v>
      </c>
      <c r="O1509">
        <v>1</v>
      </c>
      <c r="P1509" t="s">
        <v>1216</v>
      </c>
      <c r="Q1509" t="s">
        <v>1217</v>
      </c>
      <c r="R1509" t="s">
        <v>90</v>
      </c>
      <c r="S1509" t="s">
        <v>91</v>
      </c>
      <c r="T1509" t="s">
        <v>36</v>
      </c>
      <c r="U1509" t="s">
        <v>37</v>
      </c>
      <c r="V1509">
        <v>27</v>
      </c>
      <c r="W1509" t="s">
        <v>38</v>
      </c>
    </row>
    <row r="1510" spans="1:23">
      <c r="A1510" t="s">
        <v>23</v>
      </c>
      <c r="B1510" t="s">
        <v>24</v>
      </c>
      <c r="C1510" t="s">
        <v>25</v>
      </c>
      <c r="D1510" t="s">
        <v>39</v>
      </c>
      <c r="E1510" t="s">
        <v>40</v>
      </c>
      <c r="F1510" t="s">
        <v>44</v>
      </c>
      <c r="G1510" t="s">
        <v>45</v>
      </c>
      <c r="I1510" t="s">
        <v>43</v>
      </c>
      <c r="J1510">
        <v>0</v>
      </c>
      <c r="K1510">
        <v>0</v>
      </c>
      <c r="L1510">
        <v>0</v>
      </c>
      <c r="M1510">
        <v>0</v>
      </c>
      <c r="N1510">
        <v>0</v>
      </c>
      <c r="O1510">
        <v>1</v>
      </c>
      <c r="P1510" t="s">
        <v>1218</v>
      </c>
      <c r="Q1510" t="s">
        <v>1219</v>
      </c>
      <c r="R1510" t="s">
        <v>168</v>
      </c>
      <c r="S1510" t="s">
        <v>169</v>
      </c>
      <c r="T1510" t="s">
        <v>36</v>
      </c>
      <c r="U1510" t="s">
        <v>37</v>
      </c>
      <c r="V1510">
        <v>27</v>
      </c>
      <c r="W1510" t="s">
        <v>38</v>
      </c>
    </row>
    <row r="1511" spans="1:23">
      <c r="A1511" t="s">
        <v>23</v>
      </c>
      <c r="B1511" t="s">
        <v>24</v>
      </c>
      <c r="C1511" t="s">
        <v>25</v>
      </c>
      <c r="D1511" t="s">
        <v>46</v>
      </c>
      <c r="E1511" t="s">
        <v>47</v>
      </c>
      <c r="F1511" t="s">
        <v>48</v>
      </c>
      <c r="G1511" t="s">
        <v>47</v>
      </c>
      <c r="I1511" t="s">
        <v>43</v>
      </c>
      <c r="J1511">
        <v>424.9828521</v>
      </c>
      <c r="K1511">
        <v>74</v>
      </c>
      <c r="L1511">
        <v>0.78900000000000003</v>
      </c>
      <c r="M1511">
        <v>0</v>
      </c>
      <c r="N1511">
        <v>0</v>
      </c>
      <c r="O1511">
        <v>0</v>
      </c>
      <c r="P1511" t="s">
        <v>1218</v>
      </c>
      <c r="Q1511" t="s">
        <v>1219</v>
      </c>
      <c r="R1511" t="s">
        <v>168</v>
      </c>
      <c r="S1511" t="s">
        <v>169</v>
      </c>
      <c r="T1511" t="s">
        <v>36</v>
      </c>
      <c r="U1511" t="s">
        <v>37</v>
      </c>
      <c r="V1511">
        <v>27</v>
      </c>
      <c r="W1511" t="s">
        <v>38</v>
      </c>
    </row>
    <row r="1512" spans="1:23">
      <c r="A1512" t="s">
        <v>23</v>
      </c>
      <c r="B1512" t="s">
        <v>24</v>
      </c>
      <c r="C1512" t="s">
        <v>25</v>
      </c>
      <c r="D1512" t="s">
        <v>26</v>
      </c>
      <c r="E1512" t="s">
        <v>27</v>
      </c>
      <c r="F1512" t="s">
        <v>28</v>
      </c>
      <c r="G1512" t="s">
        <v>29</v>
      </c>
      <c r="H1512" t="s">
        <v>75</v>
      </c>
      <c r="I1512" t="s">
        <v>76</v>
      </c>
      <c r="J1512">
        <v>47.3915668</v>
      </c>
      <c r="K1512">
        <v>1</v>
      </c>
      <c r="L1512">
        <v>0.96499999999999997</v>
      </c>
      <c r="M1512">
        <v>0</v>
      </c>
      <c r="N1512">
        <v>0</v>
      </c>
      <c r="O1512">
        <v>0</v>
      </c>
      <c r="P1512" t="s">
        <v>1054</v>
      </c>
      <c r="Q1512" t="s">
        <v>1055</v>
      </c>
      <c r="R1512" t="s">
        <v>100</v>
      </c>
      <c r="S1512" t="s">
        <v>101</v>
      </c>
      <c r="T1512" t="s">
        <v>36</v>
      </c>
      <c r="U1512" t="s">
        <v>37</v>
      </c>
      <c r="V1512">
        <v>27</v>
      </c>
      <c r="W1512" t="s">
        <v>38</v>
      </c>
    </row>
    <row r="1513" spans="1:23">
      <c r="A1513" t="s">
        <v>23</v>
      </c>
      <c r="B1513" t="s">
        <v>24</v>
      </c>
      <c r="C1513" t="s">
        <v>25</v>
      </c>
      <c r="D1513" t="s">
        <v>26</v>
      </c>
      <c r="E1513" t="s">
        <v>27</v>
      </c>
      <c r="F1513" t="s">
        <v>28</v>
      </c>
      <c r="G1513" t="s">
        <v>29</v>
      </c>
      <c r="H1513" t="s">
        <v>445</v>
      </c>
      <c r="I1513" t="s">
        <v>446</v>
      </c>
      <c r="J1513">
        <v>21.825046059999998</v>
      </c>
      <c r="K1513">
        <v>1</v>
      </c>
      <c r="L1513">
        <v>0.86299999999999999</v>
      </c>
      <c r="M1513">
        <v>0</v>
      </c>
      <c r="N1513">
        <v>0</v>
      </c>
      <c r="O1513">
        <v>0</v>
      </c>
      <c r="P1513" t="s">
        <v>1054</v>
      </c>
      <c r="Q1513" t="s">
        <v>1055</v>
      </c>
      <c r="R1513" t="s">
        <v>100</v>
      </c>
      <c r="S1513" t="s">
        <v>101</v>
      </c>
      <c r="T1513" t="s">
        <v>36</v>
      </c>
      <c r="U1513" t="s">
        <v>37</v>
      </c>
      <c r="V1513">
        <v>27</v>
      </c>
      <c r="W1513" t="s">
        <v>38</v>
      </c>
    </row>
    <row r="1514" spans="1:23">
      <c r="A1514" t="s">
        <v>23</v>
      </c>
      <c r="B1514" t="s">
        <v>24</v>
      </c>
      <c r="C1514" t="s">
        <v>25</v>
      </c>
      <c r="D1514" t="s">
        <v>39</v>
      </c>
      <c r="E1514" t="s">
        <v>40</v>
      </c>
      <c r="F1514" t="s">
        <v>53</v>
      </c>
      <c r="G1514" t="s">
        <v>54</v>
      </c>
      <c r="I1514" t="s">
        <v>43</v>
      </c>
      <c r="J1514">
        <v>0</v>
      </c>
      <c r="K1514">
        <v>0</v>
      </c>
      <c r="L1514">
        <v>0</v>
      </c>
      <c r="M1514">
        <v>0</v>
      </c>
      <c r="N1514">
        <v>0</v>
      </c>
      <c r="O1514">
        <v>1</v>
      </c>
      <c r="P1514" t="s">
        <v>1054</v>
      </c>
      <c r="Q1514" t="s">
        <v>1055</v>
      </c>
      <c r="R1514" t="s">
        <v>100</v>
      </c>
      <c r="S1514" t="s">
        <v>101</v>
      </c>
      <c r="T1514" t="s">
        <v>36</v>
      </c>
      <c r="U1514" t="s">
        <v>37</v>
      </c>
      <c r="V1514">
        <v>27</v>
      </c>
      <c r="W1514" t="s">
        <v>38</v>
      </c>
    </row>
    <row r="1515" spans="1:23">
      <c r="A1515" t="s">
        <v>23</v>
      </c>
      <c r="B1515" t="s">
        <v>24</v>
      </c>
      <c r="C1515" t="s">
        <v>25</v>
      </c>
      <c r="D1515" t="s">
        <v>26</v>
      </c>
      <c r="E1515" t="s">
        <v>27</v>
      </c>
      <c r="F1515" t="s">
        <v>53</v>
      </c>
      <c r="G1515" t="s">
        <v>54</v>
      </c>
      <c r="H1515" t="s">
        <v>185</v>
      </c>
      <c r="I1515" t="s">
        <v>186</v>
      </c>
      <c r="J1515">
        <v>77.837999999999994</v>
      </c>
      <c r="K1515">
        <v>1</v>
      </c>
      <c r="L1515">
        <v>1</v>
      </c>
      <c r="M1515">
        <v>0</v>
      </c>
      <c r="N1515">
        <v>0</v>
      </c>
      <c r="O1515">
        <v>0</v>
      </c>
      <c r="P1515" t="s">
        <v>1220</v>
      </c>
      <c r="Q1515" t="s">
        <v>1221</v>
      </c>
      <c r="R1515" t="s">
        <v>100</v>
      </c>
      <c r="S1515" t="s">
        <v>101</v>
      </c>
      <c r="T1515" t="s">
        <v>36</v>
      </c>
      <c r="U1515" t="s">
        <v>37</v>
      </c>
      <c r="V1515">
        <v>27</v>
      </c>
      <c r="W1515" t="s">
        <v>38</v>
      </c>
    </row>
    <row r="1516" spans="1:23">
      <c r="A1516" t="s">
        <v>23</v>
      </c>
      <c r="B1516" t="s">
        <v>24</v>
      </c>
      <c r="C1516" t="s">
        <v>25</v>
      </c>
      <c r="D1516" t="s">
        <v>26</v>
      </c>
      <c r="E1516" t="s">
        <v>27</v>
      </c>
      <c r="F1516" t="s">
        <v>53</v>
      </c>
      <c r="G1516" t="s">
        <v>54</v>
      </c>
      <c r="H1516" t="s">
        <v>55</v>
      </c>
      <c r="I1516" t="s">
        <v>56</v>
      </c>
      <c r="J1516">
        <v>107.61503020000001</v>
      </c>
      <c r="K1516">
        <v>2</v>
      </c>
      <c r="L1516">
        <v>0.86299999999999999</v>
      </c>
      <c r="M1516">
        <v>0</v>
      </c>
      <c r="N1516">
        <v>0</v>
      </c>
      <c r="O1516">
        <v>0</v>
      </c>
      <c r="P1516" t="s">
        <v>1222</v>
      </c>
      <c r="Q1516" t="s">
        <v>1223</v>
      </c>
      <c r="R1516" t="s">
        <v>389</v>
      </c>
      <c r="S1516" t="s">
        <v>390</v>
      </c>
      <c r="T1516" t="s">
        <v>36</v>
      </c>
      <c r="U1516" t="s">
        <v>37</v>
      </c>
      <c r="V1516">
        <v>27</v>
      </c>
      <c r="W1516" t="s">
        <v>38</v>
      </c>
    </row>
    <row r="1517" spans="1:23">
      <c r="A1517" t="s">
        <v>23</v>
      </c>
      <c r="B1517" t="s">
        <v>24</v>
      </c>
      <c r="C1517" t="s">
        <v>25</v>
      </c>
      <c r="D1517" t="s">
        <v>26</v>
      </c>
      <c r="E1517" t="s">
        <v>27</v>
      </c>
      <c r="F1517" t="s">
        <v>28</v>
      </c>
      <c r="G1517" t="s">
        <v>29</v>
      </c>
      <c r="H1517" t="s">
        <v>86</v>
      </c>
      <c r="I1517" t="s">
        <v>87</v>
      </c>
      <c r="J1517">
        <v>159.9849705</v>
      </c>
      <c r="K1517">
        <v>4</v>
      </c>
      <c r="L1517">
        <v>0.91</v>
      </c>
      <c r="M1517">
        <v>0</v>
      </c>
      <c r="N1517">
        <v>0</v>
      </c>
      <c r="O1517">
        <v>0</v>
      </c>
      <c r="P1517" t="s">
        <v>1222</v>
      </c>
      <c r="Q1517" t="s">
        <v>1223</v>
      </c>
      <c r="R1517" t="s">
        <v>389</v>
      </c>
      <c r="S1517" t="s">
        <v>390</v>
      </c>
      <c r="T1517" t="s">
        <v>36</v>
      </c>
      <c r="U1517" t="s">
        <v>37</v>
      </c>
      <c r="V1517">
        <v>27</v>
      </c>
      <c r="W1517" t="s">
        <v>38</v>
      </c>
    </row>
    <row r="1518" spans="1:23">
      <c r="A1518" t="s">
        <v>23</v>
      </c>
      <c r="B1518" t="s">
        <v>24</v>
      </c>
      <c r="C1518" t="s">
        <v>25</v>
      </c>
      <c r="D1518" t="s">
        <v>39</v>
      </c>
      <c r="E1518" t="s">
        <v>40</v>
      </c>
      <c r="F1518" t="s">
        <v>41</v>
      </c>
      <c r="G1518" t="s">
        <v>42</v>
      </c>
      <c r="I1518" t="s">
        <v>43</v>
      </c>
      <c r="J1518">
        <v>158.50657699999999</v>
      </c>
      <c r="K1518">
        <v>19</v>
      </c>
      <c r="L1518">
        <v>0.63400000000000001</v>
      </c>
      <c r="M1518">
        <v>0</v>
      </c>
      <c r="N1518">
        <v>0</v>
      </c>
      <c r="O1518">
        <v>0</v>
      </c>
      <c r="P1518" t="s">
        <v>1222</v>
      </c>
      <c r="Q1518" t="s">
        <v>1223</v>
      </c>
      <c r="R1518" t="s">
        <v>389</v>
      </c>
      <c r="S1518" t="s">
        <v>390</v>
      </c>
      <c r="T1518" t="s">
        <v>36</v>
      </c>
      <c r="U1518" t="s">
        <v>37</v>
      </c>
      <c r="V1518">
        <v>27</v>
      </c>
      <c r="W1518" t="s">
        <v>38</v>
      </c>
    </row>
    <row r="1519" spans="1:23">
      <c r="A1519" t="s">
        <v>23</v>
      </c>
      <c r="B1519" t="s">
        <v>24</v>
      </c>
      <c r="C1519" t="s">
        <v>25</v>
      </c>
      <c r="D1519" t="s">
        <v>26</v>
      </c>
      <c r="E1519" t="s">
        <v>27</v>
      </c>
      <c r="F1519" t="s">
        <v>53</v>
      </c>
      <c r="G1519" t="s">
        <v>54</v>
      </c>
      <c r="H1519" t="s">
        <v>800</v>
      </c>
      <c r="I1519" t="s">
        <v>801</v>
      </c>
      <c r="J1519">
        <v>427.70220089999998</v>
      </c>
      <c r="K1519">
        <v>1</v>
      </c>
      <c r="L1519">
        <v>1</v>
      </c>
      <c r="M1519">
        <v>0</v>
      </c>
      <c r="N1519">
        <v>0</v>
      </c>
      <c r="O1519">
        <v>0</v>
      </c>
      <c r="P1519" t="s">
        <v>1056</v>
      </c>
      <c r="Q1519" t="s">
        <v>1057</v>
      </c>
      <c r="R1519" t="s">
        <v>34</v>
      </c>
      <c r="S1519" t="s">
        <v>35</v>
      </c>
      <c r="T1519" t="s">
        <v>36</v>
      </c>
      <c r="U1519" t="s">
        <v>37</v>
      </c>
      <c r="V1519">
        <v>27</v>
      </c>
      <c r="W1519" t="s">
        <v>38</v>
      </c>
    </row>
    <row r="1520" spans="1:23">
      <c r="A1520" t="s">
        <v>23</v>
      </c>
      <c r="B1520" t="s">
        <v>24</v>
      </c>
      <c r="C1520" t="s">
        <v>25</v>
      </c>
      <c r="D1520" t="s">
        <v>26</v>
      </c>
      <c r="E1520" t="s">
        <v>27</v>
      </c>
      <c r="F1520" t="s">
        <v>28</v>
      </c>
      <c r="G1520" t="s">
        <v>29</v>
      </c>
      <c r="H1520" t="s">
        <v>281</v>
      </c>
      <c r="I1520" t="s">
        <v>282</v>
      </c>
      <c r="J1520">
        <v>2062.8490000000002</v>
      </c>
      <c r="K1520">
        <v>1</v>
      </c>
      <c r="L1520">
        <v>1</v>
      </c>
      <c r="M1520">
        <v>0</v>
      </c>
      <c r="N1520">
        <v>0</v>
      </c>
      <c r="O1520">
        <v>0</v>
      </c>
      <c r="P1520" t="s">
        <v>1056</v>
      </c>
      <c r="Q1520" t="s">
        <v>1057</v>
      </c>
      <c r="R1520" t="s">
        <v>34</v>
      </c>
      <c r="S1520" t="s">
        <v>35</v>
      </c>
      <c r="T1520" t="s">
        <v>36</v>
      </c>
      <c r="U1520" t="s">
        <v>37</v>
      </c>
      <c r="V1520">
        <v>27</v>
      </c>
      <c r="W1520" t="s">
        <v>38</v>
      </c>
    </row>
    <row r="1521" spans="1:23">
      <c r="A1521" t="s">
        <v>23</v>
      </c>
      <c r="B1521" t="s">
        <v>24</v>
      </c>
      <c r="C1521" t="s">
        <v>25</v>
      </c>
      <c r="D1521" t="s">
        <v>39</v>
      </c>
      <c r="E1521" t="s">
        <v>40</v>
      </c>
      <c r="F1521" t="s">
        <v>41</v>
      </c>
      <c r="G1521" t="s">
        <v>42</v>
      </c>
      <c r="I1521" t="s">
        <v>43</v>
      </c>
      <c r="J1521">
        <v>57.807548079999997</v>
      </c>
      <c r="K1521">
        <v>10</v>
      </c>
      <c r="L1521">
        <v>0.748</v>
      </c>
      <c r="M1521">
        <v>0</v>
      </c>
      <c r="N1521">
        <v>0</v>
      </c>
      <c r="O1521">
        <v>0</v>
      </c>
      <c r="P1521" t="s">
        <v>1224</v>
      </c>
      <c r="Q1521" t="s">
        <v>1225</v>
      </c>
      <c r="R1521" t="s">
        <v>365</v>
      </c>
      <c r="S1521" t="s">
        <v>366</v>
      </c>
      <c r="T1521" t="s">
        <v>36</v>
      </c>
      <c r="U1521" t="s">
        <v>37</v>
      </c>
      <c r="V1521">
        <v>27</v>
      </c>
      <c r="W1521" t="s">
        <v>38</v>
      </c>
    </row>
    <row r="1522" spans="1:23">
      <c r="A1522" t="s">
        <v>23</v>
      </c>
      <c r="B1522" t="s">
        <v>24</v>
      </c>
      <c r="C1522" t="s">
        <v>25</v>
      </c>
      <c r="D1522" t="s">
        <v>46</v>
      </c>
      <c r="E1522" t="s">
        <v>47</v>
      </c>
      <c r="F1522" t="s">
        <v>48</v>
      </c>
      <c r="G1522" t="s">
        <v>47</v>
      </c>
      <c r="I1522" t="s">
        <v>43</v>
      </c>
      <c r="J1522">
        <v>241.44938020000001</v>
      </c>
      <c r="K1522">
        <v>44</v>
      </c>
      <c r="L1522">
        <v>0.85</v>
      </c>
      <c r="M1522">
        <v>0</v>
      </c>
      <c r="N1522">
        <v>0</v>
      </c>
      <c r="O1522">
        <v>0</v>
      </c>
      <c r="P1522" t="s">
        <v>1226</v>
      </c>
      <c r="Q1522" t="s">
        <v>1227</v>
      </c>
      <c r="R1522" t="s">
        <v>114</v>
      </c>
      <c r="S1522" t="s">
        <v>115</v>
      </c>
      <c r="T1522" t="s">
        <v>36</v>
      </c>
      <c r="U1522" t="s">
        <v>37</v>
      </c>
      <c r="V1522">
        <v>27</v>
      </c>
      <c r="W1522" t="s">
        <v>38</v>
      </c>
    </row>
    <row r="1523" spans="1:23">
      <c r="A1523" t="s">
        <v>23</v>
      </c>
      <c r="B1523" t="s">
        <v>24</v>
      </c>
      <c r="C1523" t="s">
        <v>25</v>
      </c>
      <c r="D1523" t="s">
        <v>46</v>
      </c>
      <c r="E1523" t="s">
        <v>47</v>
      </c>
      <c r="F1523" t="s">
        <v>48</v>
      </c>
      <c r="G1523" t="s">
        <v>47</v>
      </c>
      <c r="I1523" t="s">
        <v>43</v>
      </c>
      <c r="J1523">
        <v>355.14566430000002</v>
      </c>
      <c r="K1523">
        <v>49</v>
      </c>
      <c r="L1523">
        <v>0.745</v>
      </c>
      <c r="M1523">
        <v>0</v>
      </c>
      <c r="N1523">
        <v>0</v>
      </c>
      <c r="O1523">
        <v>0</v>
      </c>
      <c r="P1523" t="s">
        <v>1228</v>
      </c>
      <c r="Q1523" t="s">
        <v>1229</v>
      </c>
      <c r="R1523" t="s">
        <v>297</v>
      </c>
      <c r="S1523" t="s">
        <v>298</v>
      </c>
      <c r="T1523" t="s">
        <v>36</v>
      </c>
      <c r="U1523" t="s">
        <v>37</v>
      </c>
      <c r="V1523">
        <v>27</v>
      </c>
      <c r="W1523" t="s">
        <v>38</v>
      </c>
    </row>
    <row r="1524" spans="1:23">
      <c r="A1524" t="s">
        <v>23</v>
      </c>
      <c r="B1524" t="s">
        <v>24</v>
      </c>
      <c r="C1524" t="s">
        <v>25</v>
      </c>
      <c r="D1524" t="s">
        <v>26</v>
      </c>
      <c r="E1524" t="s">
        <v>27</v>
      </c>
      <c r="F1524" t="s">
        <v>53</v>
      </c>
      <c r="G1524" t="s">
        <v>54</v>
      </c>
      <c r="H1524" t="s">
        <v>55</v>
      </c>
      <c r="I1524" t="s">
        <v>56</v>
      </c>
      <c r="J1524">
        <v>53.513340300000003</v>
      </c>
      <c r="K1524">
        <v>1</v>
      </c>
      <c r="L1524">
        <v>0.90200000000000002</v>
      </c>
      <c r="M1524">
        <v>0</v>
      </c>
      <c r="N1524">
        <v>0</v>
      </c>
      <c r="O1524">
        <v>0</v>
      </c>
      <c r="P1524" t="s">
        <v>1060</v>
      </c>
      <c r="Q1524" t="s">
        <v>1061</v>
      </c>
      <c r="R1524" t="s">
        <v>100</v>
      </c>
      <c r="S1524" t="s">
        <v>101</v>
      </c>
      <c r="T1524" t="s">
        <v>36</v>
      </c>
      <c r="U1524" t="s">
        <v>37</v>
      </c>
      <c r="V1524">
        <v>27</v>
      </c>
      <c r="W1524" t="s">
        <v>38</v>
      </c>
    </row>
    <row r="1525" spans="1:23">
      <c r="A1525" t="s">
        <v>23</v>
      </c>
      <c r="B1525" t="s">
        <v>24</v>
      </c>
      <c r="C1525" t="s">
        <v>25</v>
      </c>
      <c r="D1525" t="s">
        <v>39</v>
      </c>
      <c r="E1525" t="s">
        <v>40</v>
      </c>
      <c r="F1525" t="s">
        <v>41</v>
      </c>
      <c r="G1525" t="s">
        <v>42</v>
      </c>
      <c r="I1525" t="s">
        <v>43</v>
      </c>
      <c r="J1525">
        <v>211.07472630000001</v>
      </c>
      <c r="K1525">
        <v>15</v>
      </c>
      <c r="L1525">
        <v>0.88900000000000001</v>
      </c>
      <c r="M1525">
        <v>0</v>
      </c>
      <c r="N1525">
        <v>0</v>
      </c>
      <c r="O1525">
        <v>0</v>
      </c>
      <c r="P1525" t="s">
        <v>1230</v>
      </c>
      <c r="Q1525" t="s">
        <v>1231</v>
      </c>
      <c r="R1525" t="s">
        <v>67</v>
      </c>
      <c r="S1525" t="s">
        <v>68</v>
      </c>
      <c r="T1525" t="s">
        <v>36</v>
      </c>
      <c r="U1525" t="s">
        <v>37</v>
      </c>
      <c r="V1525">
        <v>27</v>
      </c>
      <c r="W1525" t="s">
        <v>38</v>
      </c>
    </row>
    <row r="1526" spans="1:23">
      <c r="A1526" t="s">
        <v>23</v>
      </c>
      <c r="B1526" t="s">
        <v>24</v>
      </c>
      <c r="C1526" t="s">
        <v>25</v>
      </c>
      <c r="D1526" t="s">
        <v>39</v>
      </c>
      <c r="E1526" t="s">
        <v>40</v>
      </c>
      <c r="F1526" t="s">
        <v>28</v>
      </c>
      <c r="G1526" t="s">
        <v>29</v>
      </c>
      <c r="I1526" t="s">
        <v>43</v>
      </c>
      <c r="J1526">
        <v>0</v>
      </c>
      <c r="K1526">
        <v>0</v>
      </c>
      <c r="L1526">
        <v>0</v>
      </c>
      <c r="M1526">
        <v>0</v>
      </c>
      <c r="N1526">
        <v>0</v>
      </c>
      <c r="O1526">
        <v>1</v>
      </c>
      <c r="P1526" t="s">
        <v>1232</v>
      </c>
      <c r="Q1526" t="s">
        <v>1233</v>
      </c>
      <c r="R1526" t="s">
        <v>120</v>
      </c>
      <c r="S1526" t="s">
        <v>121</v>
      </c>
      <c r="T1526" t="s">
        <v>36</v>
      </c>
      <c r="U1526" t="s">
        <v>37</v>
      </c>
      <c r="V1526">
        <v>27</v>
      </c>
      <c r="W1526" t="s">
        <v>38</v>
      </c>
    </row>
    <row r="1527" spans="1:23">
      <c r="A1527" t="s">
        <v>23</v>
      </c>
      <c r="B1527" t="s">
        <v>24</v>
      </c>
      <c r="C1527" t="s">
        <v>25</v>
      </c>
      <c r="D1527" t="s">
        <v>39</v>
      </c>
      <c r="E1527" t="s">
        <v>40</v>
      </c>
      <c r="F1527" t="s">
        <v>44</v>
      </c>
      <c r="G1527" t="s">
        <v>45</v>
      </c>
      <c r="I1527" t="s">
        <v>43</v>
      </c>
      <c r="J1527">
        <v>0</v>
      </c>
      <c r="K1527">
        <v>0</v>
      </c>
      <c r="L1527">
        <v>0</v>
      </c>
      <c r="M1527">
        <v>0</v>
      </c>
      <c r="N1527">
        <v>0</v>
      </c>
      <c r="O1527">
        <v>1</v>
      </c>
      <c r="P1527" t="s">
        <v>1232</v>
      </c>
      <c r="Q1527" t="s">
        <v>1233</v>
      </c>
      <c r="R1527" t="s">
        <v>120</v>
      </c>
      <c r="S1527" t="s">
        <v>121</v>
      </c>
      <c r="T1527" t="s">
        <v>36</v>
      </c>
      <c r="U1527" t="s">
        <v>37</v>
      </c>
      <c r="V1527">
        <v>27</v>
      </c>
      <c r="W1527" t="s">
        <v>38</v>
      </c>
    </row>
    <row r="1528" spans="1:23">
      <c r="A1528" t="s">
        <v>23</v>
      </c>
      <c r="B1528" t="s">
        <v>24</v>
      </c>
      <c r="C1528" t="s">
        <v>25</v>
      </c>
      <c r="D1528" t="s">
        <v>46</v>
      </c>
      <c r="E1528" t="s">
        <v>47</v>
      </c>
      <c r="F1528" t="s">
        <v>48</v>
      </c>
      <c r="G1528" t="s">
        <v>47</v>
      </c>
      <c r="I1528" t="s">
        <v>43</v>
      </c>
      <c r="J1528">
        <v>1147.3309879999999</v>
      </c>
      <c r="K1528">
        <v>139</v>
      </c>
      <c r="L1528">
        <v>0.8</v>
      </c>
      <c r="M1528">
        <v>0</v>
      </c>
      <c r="N1528">
        <v>0</v>
      </c>
      <c r="O1528">
        <v>0</v>
      </c>
      <c r="P1528" t="s">
        <v>1234</v>
      </c>
      <c r="Q1528" t="s">
        <v>1235</v>
      </c>
      <c r="R1528" t="s">
        <v>34</v>
      </c>
      <c r="S1528" t="s">
        <v>35</v>
      </c>
      <c r="T1528" t="s">
        <v>36</v>
      </c>
      <c r="U1528" t="s">
        <v>37</v>
      </c>
      <c r="V1528">
        <v>27</v>
      </c>
      <c r="W1528" t="s">
        <v>38</v>
      </c>
    </row>
    <row r="1529" spans="1:23">
      <c r="A1529" t="s">
        <v>23</v>
      </c>
      <c r="B1529" t="s">
        <v>24</v>
      </c>
      <c r="C1529" t="s">
        <v>25</v>
      </c>
      <c r="D1529" t="s">
        <v>39</v>
      </c>
      <c r="E1529" t="s">
        <v>40</v>
      </c>
      <c r="F1529" t="s">
        <v>53</v>
      </c>
      <c r="G1529" t="s">
        <v>54</v>
      </c>
      <c r="I1529" t="s">
        <v>43</v>
      </c>
      <c r="J1529">
        <v>0</v>
      </c>
      <c r="K1529">
        <v>0</v>
      </c>
      <c r="L1529">
        <v>0</v>
      </c>
      <c r="M1529">
        <v>0</v>
      </c>
      <c r="N1529">
        <v>0</v>
      </c>
      <c r="O1529">
        <v>1</v>
      </c>
      <c r="P1529" t="s">
        <v>1236</v>
      </c>
      <c r="Q1529" t="s">
        <v>1237</v>
      </c>
      <c r="R1529" t="s">
        <v>146</v>
      </c>
      <c r="S1529" t="s">
        <v>147</v>
      </c>
      <c r="T1529" t="s">
        <v>36</v>
      </c>
      <c r="U1529" t="s">
        <v>37</v>
      </c>
      <c r="V1529">
        <v>27</v>
      </c>
      <c r="W1529" t="s">
        <v>38</v>
      </c>
    </row>
    <row r="1530" spans="1:23">
      <c r="A1530" t="s">
        <v>23</v>
      </c>
      <c r="B1530" t="s">
        <v>24</v>
      </c>
      <c r="C1530" t="s">
        <v>25</v>
      </c>
      <c r="D1530" t="s">
        <v>26</v>
      </c>
      <c r="E1530" t="s">
        <v>27</v>
      </c>
      <c r="F1530" t="s">
        <v>53</v>
      </c>
      <c r="G1530" t="s">
        <v>54</v>
      </c>
      <c r="H1530" t="s">
        <v>55</v>
      </c>
      <c r="I1530" t="s">
        <v>56</v>
      </c>
      <c r="J1530">
        <v>92.48427006</v>
      </c>
      <c r="K1530">
        <v>1</v>
      </c>
      <c r="L1530">
        <v>0.91400000000000003</v>
      </c>
      <c r="M1530">
        <v>0</v>
      </c>
      <c r="N1530">
        <v>0</v>
      </c>
      <c r="O1530">
        <v>0</v>
      </c>
      <c r="P1530" t="s">
        <v>1106</v>
      </c>
      <c r="Q1530" t="s">
        <v>1107</v>
      </c>
      <c r="R1530" t="s">
        <v>201</v>
      </c>
      <c r="S1530" t="s">
        <v>202</v>
      </c>
      <c r="T1530" t="s">
        <v>36</v>
      </c>
      <c r="U1530" t="s">
        <v>37</v>
      </c>
      <c r="V1530">
        <v>27</v>
      </c>
      <c r="W1530" t="s">
        <v>38</v>
      </c>
    </row>
    <row r="1531" spans="1:23">
      <c r="A1531" t="s">
        <v>23</v>
      </c>
      <c r="B1531" t="s">
        <v>24</v>
      </c>
      <c r="C1531" t="s">
        <v>25</v>
      </c>
      <c r="D1531" t="s">
        <v>26</v>
      </c>
      <c r="E1531" t="s">
        <v>27</v>
      </c>
      <c r="F1531" t="s">
        <v>53</v>
      </c>
      <c r="G1531" t="s">
        <v>54</v>
      </c>
      <c r="H1531" t="s">
        <v>223</v>
      </c>
      <c r="I1531" t="s">
        <v>224</v>
      </c>
      <c r="J1531">
        <v>192.41124160000001</v>
      </c>
      <c r="K1531">
        <v>2</v>
      </c>
      <c r="L1531">
        <v>0.97799999999999998</v>
      </c>
      <c r="M1531">
        <v>0</v>
      </c>
      <c r="N1531">
        <v>0</v>
      </c>
      <c r="O1531">
        <v>0</v>
      </c>
      <c r="P1531" t="s">
        <v>1106</v>
      </c>
      <c r="Q1531" t="s">
        <v>1107</v>
      </c>
      <c r="R1531" t="s">
        <v>201</v>
      </c>
      <c r="S1531" t="s">
        <v>202</v>
      </c>
      <c r="T1531" t="s">
        <v>36</v>
      </c>
      <c r="U1531" t="s">
        <v>37</v>
      </c>
      <c r="V1531">
        <v>27</v>
      </c>
      <c r="W1531" t="s">
        <v>38</v>
      </c>
    </row>
    <row r="1532" spans="1:23">
      <c r="A1532" t="s">
        <v>23</v>
      </c>
      <c r="B1532" t="s">
        <v>24</v>
      </c>
      <c r="C1532" t="s">
        <v>25</v>
      </c>
      <c r="D1532" t="s">
        <v>46</v>
      </c>
      <c r="E1532" t="s">
        <v>47</v>
      </c>
      <c r="F1532" t="s">
        <v>48</v>
      </c>
      <c r="G1532" t="s">
        <v>47</v>
      </c>
      <c r="I1532" t="s">
        <v>43</v>
      </c>
      <c r="J1532">
        <v>6019.5231599999997</v>
      </c>
      <c r="K1532">
        <v>1170</v>
      </c>
      <c r="L1532">
        <v>0.8</v>
      </c>
      <c r="M1532">
        <v>0.48434949599999999</v>
      </c>
      <c r="N1532">
        <v>2.7100000000000002E-3</v>
      </c>
      <c r="O1532">
        <v>0</v>
      </c>
      <c r="P1532" t="s">
        <v>1106</v>
      </c>
      <c r="Q1532" t="s">
        <v>1107</v>
      </c>
      <c r="R1532" t="s">
        <v>201</v>
      </c>
      <c r="S1532" t="s">
        <v>202</v>
      </c>
      <c r="T1532" t="s">
        <v>36</v>
      </c>
      <c r="U1532" t="s">
        <v>37</v>
      </c>
      <c r="V1532">
        <v>27</v>
      </c>
      <c r="W1532" t="s">
        <v>38</v>
      </c>
    </row>
    <row r="1533" spans="1:23">
      <c r="A1533" t="s">
        <v>23</v>
      </c>
      <c r="B1533" t="s">
        <v>24</v>
      </c>
      <c r="C1533" t="s">
        <v>25</v>
      </c>
      <c r="D1533" t="s">
        <v>26</v>
      </c>
      <c r="E1533" t="s">
        <v>27</v>
      </c>
      <c r="F1533" t="s">
        <v>53</v>
      </c>
      <c r="G1533" t="s">
        <v>54</v>
      </c>
      <c r="H1533" t="s">
        <v>417</v>
      </c>
      <c r="I1533" t="s">
        <v>418</v>
      </c>
      <c r="J1533">
        <v>120.33199999999999</v>
      </c>
      <c r="K1533">
        <v>1</v>
      </c>
      <c r="L1533">
        <v>1</v>
      </c>
      <c r="M1533">
        <v>0</v>
      </c>
      <c r="N1533">
        <v>0</v>
      </c>
      <c r="O1533">
        <v>0</v>
      </c>
      <c r="P1533" t="s">
        <v>1064</v>
      </c>
      <c r="Q1533" t="s">
        <v>1065</v>
      </c>
      <c r="R1533" t="s">
        <v>84</v>
      </c>
      <c r="S1533" t="s">
        <v>85</v>
      </c>
      <c r="T1533" t="s">
        <v>36</v>
      </c>
      <c r="U1533" t="s">
        <v>37</v>
      </c>
      <c r="V1533">
        <v>27</v>
      </c>
      <c r="W1533" t="s">
        <v>38</v>
      </c>
    </row>
    <row r="1534" spans="1:23">
      <c r="A1534" t="s">
        <v>23</v>
      </c>
      <c r="B1534" t="s">
        <v>24</v>
      </c>
      <c r="C1534" t="s">
        <v>25</v>
      </c>
      <c r="D1534" t="s">
        <v>26</v>
      </c>
      <c r="E1534" t="s">
        <v>27</v>
      </c>
      <c r="F1534" t="s">
        <v>28</v>
      </c>
      <c r="G1534" t="s">
        <v>29</v>
      </c>
      <c r="H1534" t="s">
        <v>138</v>
      </c>
      <c r="I1534" t="s">
        <v>139</v>
      </c>
      <c r="J1534">
        <v>811.31678220000003</v>
      </c>
      <c r="K1534">
        <v>3</v>
      </c>
      <c r="L1534">
        <v>0.97799999999999998</v>
      </c>
      <c r="M1534">
        <v>0</v>
      </c>
      <c r="N1534">
        <v>0</v>
      </c>
      <c r="O1534">
        <v>0</v>
      </c>
      <c r="P1534" t="s">
        <v>1064</v>
      </c>
      <c r="Q1534" t="s">
        <v>1065</v>
      </c>
      <c r="R1534" t="s">
        <v>84</v>
      </c>
      <c r="S1534" t="s">
        <v>85</v>
      </c>
      <c r="T1534" t="s">
        <v>36</v>
      </c>
      <c r="U1534" t="s">
        <v>37</v>
      </c>
      <c r="V1534">
        <v>27</v>
      </c>
      <c r="W1534" t="s">
        <v>38</v>
      </c>
    </row>
    <row r="1535" spans="1:23">
      <c r="A1535" t="s">
        <v>23</v>
      </c>
      <c r="B1535" t="s">
        <v>24</v>
      </c>
      <c r="C1535" t="s">
        <v>25</v>
      </c>
      <c r="D1535" t="s">
        <v>26</v>
      </c>
      <c r="E1535" t="s">
        <v>27</v>
      </c>
      <c r="F1535" t="s">
        <v>28</v>
      </c>
      <c r="G1535" t="s">
        <v>29</v>
      </c>
      <c r="H1535" t="s">
        <v>30</v>
      </c>
      <c r="I1535" t="s">
        <v>31</v>
      </c>
      <c r="J1535">
        <v>163.5868036</v>
      </c>
      <c r="K1535">
        <v>2</v>
      </c>
      <c r="L1535">
        <v>0.89700000000000002</v>
      </c>
      <c r="M1535">
        <v>0</v>
      </c>
      <c r="N1535">
        <v>0</v>
      </c>
      <c r="O1535">
        <v>0</v>
      </c>
      <c r="P1535" t="s">
        <v>1064</v>
      </c>
      <c r="Q1535" t="s">
        <v>1065</v>
      </c>
      <c r="R1535" t="s">
        <v>84</v>
      </c>
      <c r="S1535" t="s">
        <v>85</v>
      </c>
      <c r="T1535" t="s">
        <v>36</v>
      </c>
      <c r="U1535" t="s">
        <v>37</v>
      </c>
      <c r="V1535">
        <v>27</v>
      </c>
      <c r="W1535" t="s">
        <v>38</v>
      </c>
    </row>
    <row r="1536" spans="1:23">
      <c r="A1536" t="s">
        <v>23</v>
      </c>
      <c r="B1536" t="s">
        <v>24</v>
      </c>
      <c r="C1536" t="s">
        <v>25</v>
      </c>
      <c r="D1536" t="s">
        <v>39</v>
      </c>
      <c r="E1536" t="s">
        <v>40</v>
      </c>
      <c r="F1536" t="s">
        <v>41</v>
      </c>
      <c r="G1536" t="s">
        <v>42</v>
      </c>
      <c r="I1536" t="s">
        <v>43</v>
      </c>
      <c r="J1536">
        <v>60.563822440000003</v>
      </c>
      <c r="K1536">
        <v>4</v>
      </c>
      <c r="L1536">
        <v>0.81399999999999995</v>
      </c>
      <c r="M1536">
        <v>0</v>
      </c>
      <c r="N1536">
        <v>0</v>
      </c>
      <c r="O1536">
        <v>0</v>
      </c>
      <c r="P1536" t="s">
        <v>1064</v>
      </c>
      <c r="Q1536" t="s">
        <v>1065</v>
      </c>
      <c r="R1536" t="s">
        <v>84</v>
      </c>
      <c r="S1536" t="s">
        <v>85</v>
      </c>
      <c r="T1536" t="s">
        <v>36</v>
      </c>
      <c r="U1536" t="s">
        <v>37</v>
      </c>
      <c r="V1536">
        <v>27</v>
      </c>
      <c r="W1536" t="s">
        <v>38</v>
      </c>
    </row>
    <row r="1537" spans="1:23">
      <c r="A1537" t="s">
        <v>23</v>
      </c>
      <c r="B1537" t="s">
        <v>24</v>
      </c>
      <c r="C1537" t="s">
        <v>25</v>
      </c>
      <c r="D1537" t="s">
        <v>39</v>
      </c>
      <c r="E1537" t="s">
        <v>40</v>
      </c>
      <c r="F1537" t="s">
        <v>44</v>
      </c>
      <c r="G1537" t="s">
        <v>45</v>
      </c>
      <c r="I1537" t="s">
        <v>43</v>
      </c>
      <c r="J1537">
        <v>193.30157782000001</v>
      </c>
      <c r="K1537">
        <v>23</v>
      </c>
      <c r="L1537">
        <v>0.82499999999999996</v>
      </c>
      <c r="M1537">
        <v>0</v>
      </c>
      <c r="N1537">
        <v>0</v>
      </c>
      <c r="O1537">
        <v>1</v>
      </c>
      <c r="P1537" t="s">
        <v>1064</v>
      </c>
      <c r="Q1537" t="s">
        <v>1065</v>
      </c>
      <c r="R1537" t="s">
        <v>84</v>
      </c>
      <c r="S1537" t="s">
        <v>85</v>
      </c>
      <c r="T1537" t="s">
        <v>36</v>
      </c>
      <c r="U1537" t="s">
        <v>37</v>
      </c>
      <c r="V1537">
        <v>27</v>
      </c>
      <c r="W1537" t="s">
        <v>38</v>
      </c>
    </row>
    <row r="1538" spans="1:23">
      <c r="A1538" t="s">
        <v>23</v>
      </c>
      <c r="B1538" t="s">
        <v>24</v>
      </c>
      <c r="C1538" t="s">
        <v>25</v>
      </c>
      <c r="D1538" t="s">
        <v>39</v>
      </c>
      <c r="E1538" t="s">
        <v>40</v>
      </c>
      <c r="F1538" t="s">
        <v>28</v>
      </c>
      <c r="G1538" t="s">
        <v>29</v>
      </c>
      <c r="I1538" t="s">
        <v>43</v>
      </c>
      <c r="J1538">
        <v>70.584357339999997</v>
      </c>
      <c r="K1538">
        <v>10</v>
      </c>
      <c r="L1538">
        <v>0.78300000000000003</v>
      </c>
      <c r="M1538">
        <v>0</v>
      </c>
      <c r="N1538">
        <v>0</v>
      </c>
      <c r="O1538">
        <v>0</v>
      </c>
      <c r="P1538" t="s">
        <v>1238</v>
      </c>
      <c r="Q1538" t="s">
        <v>1239</v>
      </c>
      <c r="R1538" t="s">
        <v>146</v>
      </c>
      <c r="S1538" t="s">
        <v>147</v>
      </c>
      <c r="T1538" t="s">
        <v>36</v>
      </c>
      <c r="U1538" t="s">
        <v>37</v>
      </c>
      <c r="V1538">
        <v>27</v>
      </c>
      <c r="W1538" t="s">
        <v>38</v>
      </c>
    </row>
    <row r="1539" spans="1:23">
      <c r="A1539" t="s">
        <v>23</v>
      </c>
      <c r="B1539" t="s">
        <v>24</v>
      </c>
      <c r="C1539" t="s">
        <v>25</v>
      </c>
      <c r="D1539" t="s">
        <v>46</v>
      </c>
      <c r="E1539" t="s">
        <v>47</v>
      </c>
      <c r="F1539" t="s">
        <v>48</v>
      </c>
      <c r="G1539" t="s">
        <v>47</v>
      </c>
      <c r="I1539" t="s">
        <v>43</v>
      </c>
      <c r="J1539">
        <v>368.9772974</v>
      </c>
      <c r="K1539">
        <v>67</v>
      </c>
      <c r="L1539">
        <v>0.83699999999999997</v>
      </c>
      <c r="M1539">
        <v>0</v>
      </c>
      <c r="N1539">
        <v>0</v>
      </c>
      <c r="O1539">
        <v>0</v>
      </c>
      <c r="P1539" t="s">
        <v>1238</v>
      </c>
      <c r="Q1539" t="s">
        <v>1239</v>
      </c>
      <c r="R1539" t="s">
        <v>146</v>
      </c>
      <c r="S1539" t="s">
        <v>147</v>
      </c>
      <c r="T1539" t="s">
        <v>36</v>
      </c>
      <c r="U1539" t="s">
        <v>37</v>
      </c>
      <c r="V1539">
        <v>27</v>
      </c>
      <c r="W1539" t="s">
        <v>38</v>
      </c>
    </row>
    <row r="1540" spans="1:23">
      <c r="A1540" t="s">
        <v>23</v>
      </c>
      <c r="B1540" t="s">
        <v>24</v>
      </c>
      <c r="C1540" t="s">
        <v>25</v>
      </c>
      <c r="D1540" t="s">
        <v>26</v>
      </c>
      <c r="E1540" t="s">
        <v>27</v>
      </c>
      <c r="F1540" t="s">
        <v>28</v>
      </c>
      <c r="G1540" t="s">
        <v>29</v>
      </c>
      <c r="H1540" t="s">
        <v>369</v>
      </c>
      <c r="I1540" t="s">
        <v>370</v>
      </c>
      <c r="J1540">
        <v>206.4799807</v>
      </c>
      <c r="K1540">
        <v>1</v>
      </c>
      <c r="L1540">
        <v>0.91400000000000003</v>
      </c>
      <c r="M1540">
        <v>0</v>
      </c>
      <c r="N1540">
        <v>0</v>
      </c>
      <c r="O1540">
        <v>0</v>
      </c>
      <c r="P1540" t="s">
        <v>1240</v>
      </c>
      <c r="Q1540" t="s">
        <v>1241</v>
      </c>
      <c r="R1540" t="s">
        <v>59</v>
      </c>
      <c r="S1540" t="s">
        <v>60</v>
      </c>
      <c r="T1540" t="s">
        <v>36</v>
      </c>
      <c r="U1540" t="s">
        <v>37</v>
      </c>
      <c r="V1540">
        <v>27</v>
      </c>
      <c r="W1540" t="s">
        <v>38</v>
      </c>
    </row>
    <row r="1541" spans="1:23">
      <c r="A1541" t="s">
        <v>23</v>
      </c>
      <c r="B1541" t="s">
        <v>24</v>
      </c>
      <c r="C1541" t="s">
        <v>25</v>
      </c>
      <c r="D1541" t="s">
        <v>26</v>
      </c>
      <c r="E1541" t="s">
        <v>27</v>
      </c>
      <c r="F1541" t="s">
        <v>28</v>
      </c>
      <c r="G1541" t="s">
        <v>29</v>
      </c>
      <c r="H1541" t="s">
        <v>86</v>
      </c>
      <c r="I1541" t="s">
        <v>87</v>
      </c>
      <c r="J1541">
        <v>99.432218019999993</v>
      </c>
      <c r="K1541">
        <v>1</v>
      </c>
      <c r="L1541">
        <v>0.98899999999999999</v>
      </c>
      <c r="M1541">
        <v>0</v>
      </c>
      <c r="N1541">
        <v>0</v>
      </c>
      <c r="O1541">
        <v>0</v>
      </c>
      <c r="P1541" t="s">
        <v>1240</v>
      </c>
      <c r="Q1541" t="s">
        <v>1241</v>
      </c>
      <c r="R1541" t="s">
        <v>59</v>
      </c>
      <c r="S1541" t="s">
        <v>60</v>
      </c>
      <c r="T1541" t="s">
        <v>36</v>
      </c>
      <c r="U1541" t="s">
        <v>37</v>
      </c>
      <c r="V1541">
        <v>27</v>
      </c>
      <c r="W1541" t="s">
        <v>38</v>
      </c>
    </row>
    <row r="1542" spans="1:23">
      <c r="A1542" t="s">
        <v>23</v>
      </c>
      <c r="B1542" t="s">
        <v>24</v>
      </c>
      <c r="C1542" t="s">
        <v>25</v>
      </c>
      <c r="D1542" t="s">
        <v>39</v>
      </c>
      <c r="E1542" t="s">
        <v>40</v>
      </c>
      <c r="F1542" t="s">
        <v>41</v>
      </c>
      <c r="G1542" t="s">
        <v>42</v>
      </c>
      <c r="I1542" t="s">
        <v>43</v>
      </c>
      <c r="J1542">
        <v>0</v>
      </c>
      <c r="K1542">
        <v>0</v>
      </c>
      <c r="L1542">
        <v>0</v>
      </c>
      <c r="M1542">
        <v>0</v>
      </c>
      <c r="N1542">
        <v>0</v>
      </c>
      <c r="O1542">
        <v>1</v>
      </c>
      <c r="P1542" t="s">
        <v>1240</v>
      </c>
      <c r="Q1542" t="s">
        <v>1241</v>
      </c>
      <c r="R1542" t="s">
        <v>59</v>
      </c>
      <c r="S1542" t="s">
        <v>60</v>
      </c>
      <c r="T1542" t="s">
        <v>36</v>
      </c>
      <c r="U1542" t="s">
        <v>37</v>
      </c>
      <c r="V1542">
        <v>27</v>
      </c>
      <c r="W1542" t="s">
        <v>38</v>
      </c>
    </row>
    <row r="1543" spans="1:23">
      <c r="A1543" t="s">
        <v>23</v>
      </c>
      <c r="B1543" t="s">
        <v>24</v>
      </c>
      <c r="C1543" t="s">
        <v>25</v>
      </c>
      <c r="D1543" t="s">
        <v>26</v>
      </c>
      <c r="E1543" t="s">
        <v>27</v>
      </c>
      <c r="F1543" t="s">
        <v>28</v>
      </c>
      <c r="G1543" t="s">
        <v>29</v>
      </c>
      <c r="H1543" t="s">
        <v>189</v>
      </c>
      <c r="I1543" t="s">
        <v>190</v>
      </c>
      <c r="J1543">
        <v>217.465991</v>
      </c>
      <c r="K1543">
        <v>1</v>
      </c>
      <c r="L1543">
        <v>0.997</v>
      </c>
      <c r="M1543">
        <v>0</v>
      </c>
      <c r="N1543">
        <v>0</v>
      </c>
      <c r="O1543">
        <v>0</v>
      </c>
      <c r="P1543" t="s">
        <v>1242</v>
      </c>
      <c r="Q1543" t="s">
        <v>1243</v>
      </c>
      <c r="R1543" t="s">
        <v>100</v>
      </c>
      <c r="S1543" t="s">
        <v>101</v>
      </c>
      <c r="T1543" t="s">
        <v>36</v>
      </c>
      <c r="U1543" t="s">
        <v>37</v>
      </c>
      <c r="V1543">
        <v>27</v>
      </c>
      <c r="W1543" t="s">
        <v>38</v>
      </c>
    </row>
    <row r="1544" spans="1:23">
      <c r="A1544" t="s">
        <v>23</v>
      </c>
      <c r="B1544" t="s">
        <v>24</v>
      </c>
      <c r="C1544" t="s">
        <v>25</v>
      </c>
      <c r="D1544" t="s">
        <v>26</v>
      </c>
      <c r="E1544" t="s">
        <v>27</v>
      </c>
      <c r="F1544" t="s">
        <v>28</v>
      </c>
      <c r="G1544" t="s">
        <v>29</v>
      </c>
      <c r="H1544" t="s">
        <v>193</v>
      </c>
      <c r="I1544" t="s">
        <v>194</v>
      </c>
      <c r="J1544">
        <v>0.83102409499999996</v>
      </c>
      <c r="K1544">
        <v>1</v>
      </c>
      <c r="L1544">
        <v>0.8</v>
      </c>
      <c r="M1544">
        <v>0</v>
      </c>
      <c r="N1544">
        <v>0</v>
      </c>
      <c r="O1544">
        <v>0</v>
      </c>
      <c r="P1544" t="s">
        <v>1242</v>
      </c>
      <c r="Q1544" t="s">
        <v>1243</v>
      </c>
      <c r="R1544" t="s">
        <v>100</v>
      </c>
      <c r="S1544" t="s">
        <v>101</v>
      </c>
      <c r="T1544" t="s">
        <v>36</v>
      </c>
      <c r="U1544" t="s">
        <v>37</v>
      </c>
      <c r="V1544">
        <v>27</v>
      </c>
      <c r="W1544" t="s">
        <v>38</v>
      </c>
    </row>
    <row r="1545" spans="1:23">
      <c r="A1545" t="s">
        <v>23</v>
      </c>
      <c r="B1545" t="s">
        <v>24</v>
      </c>
      <c r="C1545" t="s">
        <v>25</v>
      </c>
      <c r="D1545" t="s">
        <v>26</v>
      </c>
      <c r="E1545" t="s">
        <v>27</v>
      </c>
      <c r="F1545" t="s">
        <v>28</v>
      </c>
      <c r="G1545" t="s">
        <v>29</v>
      </c>
      <c r="H1545" t="s">
        <v>906</v>
      </c>
      <c r="I1545" t="s">
        <v>907</v>
      </c>
      <c r="J1545">
        <v>598.72474090000003</v>
      </c>
      <c r="K1545">
        <v>2</v>
      </c>
      <c r="L1545">
        <v>1</v>
      </c>
      <c r="M1545">
        <v>0</v>
      </c>
      <c r="N1545">
        <v>0</v>
      </c>
      <c r="O1545">
        <v>0</v>
      </c>
      <c r="P1545" t="s">
        <v>1242</v>
      </c>
      <c r="Q1545" t="s">
        <v>1243</v>
      </c>
      <c r="R1545" t="s">
        <v>100</v>
      </c>
      <c r="S1545" t="s">
        <v>101</v>
      </c>
      <c r="T1545" t="s">
        <v>36</v>
      </c>
      <c r="U1545" t="s">
        <v>37</v>
      </c>
      <c r="V1545">
        <v>27</v>
      </c>
      <c r="W1545" t="s">
        <v>38</v>
      </c>
    </row>
    <row r="1546" spans="1:23">
      <c r="A1546" t="s">
        <v>23</v>
      </c>
      <c r="B1546" t="s">
        <v>24</v>
      </c>
      <c r="C1546" t="s">
        <v>25</v>
      </c>
      <c r="D1546" t="s">
        <v>26</v>
      </c>
      <c r="E1546" t="s">
        <v>27</v>
      </c>
      <c r="F1546" t="s">
        <v>53</v>
      </c>
      <c r="G1546" t="s">
        <v>54</v>
      </c>
      <c r="H1546" t="s">
        <v>677</v>
      </c>
      <c r="I1546" t="s">
        <v>678</v>
      </c>
      <c r="J1546">
        <v>198.98767950000001</v>
      </c>
      <c r="K1546">
        <v>1</v>
      </c>
      <c r="L1546">
        <v>0.999</v>
      </c>
      <c r="M1546">
        <v>0</v>
      </c>
      <c r="N1546">
        <v>0</v>
      </c>
      <c r="O1546">
        <v>0</v>
      </c>
      <c r="P1546" t="s">
        <v>1068</v>
      </c>
      <c r="Q1546" t="s">
        <v>1069</v>
      </c>
      <c r="R1546" t="s">
        <v>168</v>
      </c>
      <c r="S1546" t="s">
        <v>169</v>
      </c>
      <c r="T1546" t="s">
        <v>36</v>
      </c>
      <c r="U1546" t="s">
        <v>37</v>
      </c>
      <c r="V1546">
        <v>27</v>
      </c>
      <c r="W1546" t="s">
        <v>38</v>
      </c>
    </row>
    <row r="1547" spans="1:23">
      <c r="A1547" t="s">
        <v>23</v>
      </c>
      <c r="B1547" t="s">
        <v>24</v>
      </c>
      <c r="C1547" t="s">
        <v>25</v>
      </c>
      <c r="D1547" t="s">
        <v>26</v>
      </c>
      <c r="E1547" t="s">
        <v>27</v>
      </c>
      <c r="F1547" t="s">
        <v>28</v>
      </c>
      <c r="G1547" t="s">
        <v>29</v>
      </c>
      <c r="H1547" t="s">
        <v>69</v>
      </c>
      <c r="I1547" t="s">
        <v>70</v>
      </c>
      <c r="J1547">
        <v>41.579000000000001</v>
      </c>
      <c r="K1547">
        <v>1</v>
      </c>
      <c r="L1547">
        <v>1</v>
      </c>
      <c r="M1547">
        <v>0</v>
      </c>
      <c r="N1547">
        <v>0</v>
      </c>
      <c r="O1547">
        <v>0</v>
      </c>
      <c r="P1547" t="s">
        <v>1068</v>
      </c>
      <c r="Q1547" t="s">
        <v>1069</v>
      </c>
      <c r="R1547" t="s">
        <v>168</v>
      </c>
      <c r="S1547" t="s">
        <v>169</v>
      </c>
      <c r="T1547" t="s">
        <v>36</v>
      </c>
      <c r="U1547" t="s">
        <v>37</v>
      </c>
      <c r="V1547">
        <v>27</v>
      </c>
      <c r="W1547" t="s">
        <v>38</v>
      </c>
    </row>
    <row r="1548" spans="1:23">
      <c r="A1548" t="s">
        <v>23</v>
      </c>
      <c r="B1548" t="s">
        <v>24</v>
      </c>
      <c r="C1548" t="s">
        <v>25</v>
      </c>
      <c r="D1548" t="s">
        <v>26</v>
      </c>
      <c r="E1548" t="s">
        <v>27</v>
      </c>
      <c r="F1548" t="s">
        <v>28</v>
      </c>
      <c r="G1548" t="s">
        <v>29</v>
      </c>
      <c r="H1548" t="s">
        <v>285</v>
      </c>
      <c r="I1548" t="s">
        <v>286</v>
      </c>
      <c r="J1548">
        <v>71.096999999999994</v>
      </c>
      <c r="K1548">
        <v>1</v>
      </c>
      <c r="L1548">
        <v>1</v>
      </c>
      <c r="M1548">
        <v>0</v>
      </c>
      <c r="N1548">
        <v>0</v>
      </c>
      <c r="O1548">
        <v>0</v>
      </c>
      <c r="P1548" t="s">
        <v>1068</v>
      </c>
      <c r="Q1548" t="s">
        <v>1069</v>
      </c>
      <c r="R1548" t="s">
        <v>168</v>
      </c>
      <c r="S1548" t="s">
        <v>169</v>
      </c>
      <c r="T1548" t="s">
        <v>36</v>
      </c>
      <c r="U1548" t="s">
        <v>37</v>
      </c>
      <c r="V1548">
        <v>27</v>
      </c>
      <c r="W1548" t="s">
        <v>38</v>
      </c>
    </row>
    <row r="1549" spans="1:23">
      <c r="A1549" t="s">
        <v>23</v>
      </c>
      <c r="B1549" t="s">
        <v>24</v>
      </c>
      <c r="C1549" t="s">
        <v>25</v>
      </c>
      <c r="D1549" t="s">
        <v>26</v>
      </c>
      <c r="E1549" t="s">
        <v>27</v>
      </c>
      <c r="F1549" t="s">
        <v>28</v>
      </c>
      <c r="G1549" t="s">
        <v>29</v>
      </c>
      <c r="H1549" t="s">
        <v>30</v>
      </c>
      <c r="I1549" t="s">
        <v>31</v>
      </c>
      <c r="J1549">
        <v>126.98508630000001</v>
      </c>
      <c r="K1549">
        <v>1</v>
      </c>
      <c r="L1549">
        <v>0.91400000000000003</v>
      </c>
      <c r="M1549">
        <v>0</v>
      </c>
      <c r="N1549">
        <v>0</v>
      </c>
      <c r="O1549">
        <v>0</v>
      </c>
      <c r="P1549" t="s">
        <v>1068</v>
      </c>
      <c r="Q1549" t="s">
        <v>1069</v>
      </c>
      <c r="R1549" t="s">
        <v>168</v>
      </c>
      <c r="S1549" t="s">
        <v>169</v>
      </c>
      <c r="T1549" t="s">
        <v>36</v>
      </c>
      <c r="U1549" t="s">
        <v>37</v>
      </c>
      <c r="V1549">
        <v>27</v>
      </c>
      <c r="W1549" t="s">
        <v>38</v>
      </c>
    </row>
    <row r="1550" spans="1:23">
      <c r="A1550" t="s">
        <v>23</v>
      </c>
      <c r="B1550" t="s">
        <v>24</v>
      </c>
      <c r="C1550" t="s">
        <v>25</v>
      </c>
      <c r="D1550" t="s">
        <v>39</v>
      </c>
      <c r="E1550" t="s">
        <v>40</v>
      </c>
      <c r="F1550" t="s">
        <v>53</v>
      </c>
      <c r="G1550" t="s">
        <v>54</v>
      </c>
      <c r="I1550" t="s">
        <v>43</v>
      </c>
      <c r="J1550">
        <v>0</v>
      </c>
      <c r="K1550">
        <v>0</v>
      </c>
      <c r="L1550">
        <v>0</v>
      </c>
      <c r="M1550">
        <v>0</v>
      </c>
      <c r="N1550">
        <v>0</v>
      </c>
      <c r="O1550">
        <v>1</v>
      </c>
      <c r="P1550" t="s">
        <v>1070</v>
      </c>
      <c r="Q1550" t="s">
        <v>1071</v>
      </c>
      <c r="R1550" t="s">
        <v>158</v>
      </c>
      <c r="S1550" t="s">
        <v>159</v>
      </c>
      <c r="T1550" t="s">
        <v>36</v>
      </c>
      <c r="U1550" t="s">
        <v>37</v>
      </c>
      <c r="V1550">
        <v>27</v>
      </c>
      <c r="W1550" t="s">
        <v>38</v>
      </c>
    </row>
    <row r="1551" spans="1:23">
      <c r="A1551" t="s">
        <v>23</v>
      </c>
      <c r="B1551" t="s">
        <v>24</v>
      </c>
      <c r="C1551" t="s">
        <v>25</v>
      </c>
      <c r="D1551" t="s">
        <v>26</v>
      </c>
      <c r="E1551" t="s">
        <v>27</v>
      </c>
      <c r="F1551" t="s">
        <v>28</v>
      </c>
      <c r="G1551" t="s">
        <v>29</v>
      </c>
      <c r="H1551" t="s">
        <v>138</v>
      </c>
      <c r="I1551" t="s">
        <v>139</v>
      </c>
      <c r="J1551">
        <v>160.25550279999999</v>
      </c>
      <c r="K1551">
        <v>1</v>
      </c>
      <c r="L1551">
        <v>0.998</v>
      </c>
      <c r="M1551">
        <v>0</v>
      </c>
      <c r="N1551">
        <v>0</v>
      </c>
      <c r="O1551">
        <v>0</v>
      </c>
      <c r="P1551" t="s">
        <v>1244</v>
      </c>
      <c r="Q1551" t="s">
        <v>1245</v>
      </c>
      <c r="R1551" t="s">
        <v>51</v>
      </c>
      <c r="S1551" t="s">
        <v>52</v>
      </c>
      <c r="T1551" t="s">
        <v>36</v>
      </c>
      <c r="U1551" t="s">
        <v>37</v>
      </c>
      <c r="V1551">
        <v>27</v>
      </c>
      <c r="W1551" t="s">
        <v>38</v>
      </c>
    </row>
    <row r="1552" spans="1:23">
      <c r="A1552" t="s">
        <v>23</v>
      </c>
      <c r="B1552" t="s">
        <v>24</v>
      </c>
      <c r="C1552" t="s">
        <v>25</v>
      </c>
      <c r="D1552" t="s">
        <v>39</v>
      </c>
      <c r="E1552" t="s">
        <v>40</v>
      </c>
      <c r="F1552" t="s">
        <v>53</v>
      </c>
      <c r="G1552" t="s">
        <v>54</v>
      </c>
      <c r="I1552" t="s">
        <v>43</v>
      </c>
      <c r="J1552">
        <v>153.74742180000001</v>
      </c>
      <c r="K1552">
        <v>9</v>
      </c>
      <c r="L1552">
        <v>0.86699999999999999</v>
      </c>
      <c r="M1552">
        <v>0</v>
      </c>
      <c r="N1552">
        <v>0</v>
      </c>
      <c r="O1552">
        <v>0</v>
      </c>
      <c r="P1552" t="s">
        <v>1244</v>
      </c>
      <c r="Q1552" t="s">
        <v>1245</v>
      </c>
      <c r="R1552" t="s">
        <v>51</v>
      </c>
      <c r="S1552" t="s">
        <v>52</v>
      </c>
      <c r="T1552" t="s">
        <v>36</v>
      </c>
      <c r="U1552" t="s">
        <v>37</v>
      </c>
      <c r="V1552">
        <v>27</v>
      </c>
      <c r="W1552" t="s">
        <v>38</v>
      </c>
    </row>
    <row r="1553" spans="1:23">
      <c r="A1553" t="s">
        <v>23</v>
      </c>
      <c r="B1553" t="s">
        <v>24</v>
      </c>
      <c r="C1553" t="s">
        <v>25</v>
      </c>
      <c r="D1553" t="s">
        <v>46</v>
      </c>
      <c r="E1553" t="s">
        <v>47</v>
      </c>
      <c r="F1553" t="s">
        <v>48</v>
      </c>
      <c r="G1553" t="s">
        <v>47</v>
      </c>
      <c r="I1553" t="s">
        <v>43</v>
      </c>
      <c r="J1553">
        <v>3262.1722129999998</v>
      </c>
      <c r="K1553">
        <v>478</v>
      </c>
      <c r="L1553">
        <v>0.80700000000000005</v>
      </c>
      <c r="M1553">
        <v>0</v>
      </c>
      <c r="N1553">
        <v>0</v>
      </c>
      <c r="O1553">
        <v>0</v>
      </c>
      <c r="P1553" t="s">
        <v>1244</v>
      </c>
      <c r="Q1553" t="s">
        <v>1245</v>
      </c>
      <c r="R1553" t="s">
        <v>51</v>
      </c>
      <c r="S1553" t="s">
        <v>52</v>
      </c>
      <c r="T1553" t="s">
        <v>36</v>
      </c>
      <c r="U1553" t="s">
        <v>37</v>
      </c>
      <c r="V1553">
        <v>27</v>
      </c>
      <c r="W1553" t="s">
        <v>38</v>
      </c>
    </row>
    <row r="1554" spans="1:23">
      <c r="A1554" t="s">
        <v>23</v>
      </c>
      <c r="B1554" t="s">
        <v>24</v>
      </c>
      <c r="C1554" t="s">
        <v>25</v>
      </c>
      <c r="D1554" t="s">
        <v>39</v>
      </c>
      <c r="E1554" t="s">
        <v>40</v>
      </c>
      <c r="F1554" t="s">
        <v>28</v>
      </c>
      <c r="G1554" t="s">
        <v>29</v>
      </c>
      <c r="I1554" t="s">
        <v>43</v>
      </c>
      <c r="J1554">
        <v>79.393470339999993</v>
      </c>
      <c r="K1554">
        <v>11</v>
      </c>
      <c r="L1554">
        <v>0.871</v>
      </c>
      <c r="M1554">
        <v>0</v>
      </c>
      <c r="N1554">
        <v>0</v>
      </c>
      <c r="O1554">
        <v>0</v>
      </c>
      <c r="P1554" t="s">
        <v>1246</v>
      </c>
      <c r="Q1554" t="s">
        <v>1247</v>
      </c>
      <c r="R1554" t="s">
        <v>365</v>
      </c>
      <c r="S1554" t="s">
        <v>366</v>
      </c>
      <c r="T1554" t="s">
        <v>36</v>
      </c>
      <c r="U1554" t="s">
        <v>37</v>
      </c>
      <c r="V1554">
        <v>27</v>
      </c>
      <c r="W1554" t="s">
        <v>38</v>
      </c>
    </row>
    <row r="1555" spans="1:23">
      <c r="A1555" t="s">
        <v>23</v>
      </c>
      <c r="B1555" t="s">
        <v>24</v>
      </c>
      <c r="C1555" t="s">
        <v>25</v>
      </c>
      <c r="D1555" t="s">
        <v>26</v>
      </c>
      <c r="E1555" t="s">
        <v>27</v>
      </c>
      <c r="F1555" t="s">
        <v>44</v>
      </c>
      <c r="G1555" t="s">
        <v>45</v>
      </c>
      <c r="I1555" t="s">
        <v>43</v>
      </c>
      <c r="J1555">
        <v>21.06916391</v>
      </c>
      <c r="K1555">
        <v>1</v>
      </c>
      <c r="L1555">
        <v>0.996</v>
      </c>
      <c r="M1555">
        <v>0</v>
      </c>
      <c r="N1555">
        <v>0</v>
      </c>
      <c r="O1555">
        <v>0</v>
      </c>
      <c r="P1555" t="s">
        <v>1248</v>
      </c>
      <c r="Q1555" t="s">
        <v>1249</v>
      </c>
      <c r="R1555" t="s">
        <v>94</v>
      </c>
      <c r="S1555" t="s">
        <v>95</v>
      </c>
      <c r="T1555" t="s">
        <v>36</v>
      </c>
      <c r="U1555" t="s">
        <v>37</v>
      </c>
      <c r="V1555">
        <v>27</v>
      </c>
      <c r="W1555" t="s">
        <v>38</v>
      </c>
    </row>
    <row r="1556" spans="1:23">
      <c r="A1556" t="s">
        <v>23</v>
      </c>
      <c r="B1556" t="s">
        <v>24</v>
      </c>
      <c r="C1556" t="s">
        <v>25</v>
      </c>
      <c r="D1556" t="s">
        <v>46</v>
      </c>
      <c r="E1556" t="s">
        <v>47</v>
      </c>
      <c r="F1556" t="s">
        <v>48</v>
      </c>
      <c r="G1556" t="s">
        <v>47</v>
      </c>
      <c r="I1556" t="s">
        <v>43</v>
      </c>
      <c r="J1556">
        <v>911.54169039999999</v>
      </c>
      <c r="K1556">
        <v>175</v>
      </c>
      <c r="L1556">
        <v>0.82799999999999996</v>
      </c>
      <c r="M1556">
        <v>0</v>
      </c>
      <c r="N1556">
        <v>0</v>
      </c>
      <c r="O1556">
        <v>0</v>
      </c>
      <c r="P1556" t="s">
        <v>1248</v>
      </c>
      <c r="Q1556" t="s">
        <v>1249</v>
      </c>
      <c r="R1556" t="s">
        <v>94</v>
      </c>
      <c r="S1556" t="s">
        <v>95</v>
      </c>
      <c r="T1556" t="s">
        <v>36</v>
      </c>
      <c r="U1556" t="s">
        <v>37</v>
      </c>
      <c r="V1556">
        <v>27</v>
      </c>
      <c r="W1556" t="s">
        <v>38</v>
      </c>
    </row>
    <row r="1557" spans="1:23">
      <c r="A1557" t="s">
        <v>23</v>
      </c>
      <c r="B1557" t="s">
        <v>24</v>
      </c>
      <c r="C1557" t="s">
        <v>25</v>
      </c>
      <c r="D1557" t="s">
        <v>26</v>
      </c>
      <c r="E1557" t="s">
        <v>27</v>
      </c>
      <c r="F1557" t="s">
        <v>53</v>
      </c>
      <c r="G1557" t="s">
        <v>54</v>
      </c>
      <c r="H1557" t="s">
        <v>55</v>
      </c>
      <c r="I1557" t="s">
        <v>56</v>
      </c>
      <c r="J1557">
        <v>1763.058667</v>
      </c>
      <c r="K1557">
        <v>1</v>
      </c>
      <c r="L1557">
        <v>1</v>
      </c>
      <c r="M1557">
        <v>0</v>
      </c>
      <c r="N1557">
        <v>0</v>
      </c>
      <c r="O1557">
        <v>0</v>
      </c>
      <c r="P1557" t="s">
        <v>1250</v>
      </c>
      <c r="Q1557" t="s">
        <v>1251</v>
      </c>
      <c r="R1557" t="s">
        <v>100</v>
      </c>
      <c r="S1557" t="s">
        <v>101</v>
      </c>
      <c r="T1557" t="s">
        <v>36</v>
      </c>
      <c r="U1557" t="s">
        <v>37</v>
      </c>
      <c r="V1557">
        <v>27</v>
      </c>
      <c r="W1557" t="s">
        <v>38</v>
      </c>
    </row>
    <row r="1558" spans="1:23">
      <c r="A1558" t="s">
        <v>23</v>
      </c>
      <c r="B1558" t="s">
        <v>24</v>
      </c>
      <c r="C1558" t="s">
        <v>25</v>
      </c>
      <c r="D1558" t="s">
        <v>39</v>
      </c>
      <c r="E1558" t="s">
        <v>40</v>
      </c>
      <c r="F1558" t="s">
        <v>41</v>
      </c>
      <c r="G1558" t="s">
        <v>42</v>
      </c>
      <c r="I1558" t="s">
        <v>43</v>
      </c>
      <c r="J1558">
        <v>88.975380150000007</v>
      </c>
      <c r="K1558">
        <v>4</v>
      </c>
      <c r="L1558">
        <v>0.89900000000000002</v>
      </c>
      <c r="M1558">
        <v>0</v>
      </c>
      <c r="N1558">
        <v>0</v>
      </c>
      <c r="O1558">
        <v>0</v>
      </c>
      <c r="P1558" t="s">
        <v>1250</v>
      </c>
      <c r="Q1558" t="s">
        <v>1251</v>
      </c>
      <c r="R1558" t="s">
        <v>100</v>
      </c>
      <c r="S1558" t="s">
        <v>101</v>
      </c>
      <c r="T1558" t="s">
        <v>36</v>
      </c>
      <c r="U1558" t="s">
        <v>37</v>
      </c>
      <c r="V1558">
        <v>27</v>
      </c>
      <c r="W1558" t="s">
        <v>38</v>
      </c>
    </row>
    <row r="1559" spans="1:23">
      <c r="A1559" t="s">
        <v>23</v>
      </c>
      <c r="B1559" t="s">
        <v>24</v>
      </c>
      <c r="C1559" t="s">
        <v>25</v>
      </c>
      <c r="D1559" t="s">
        <v>39</v>
      </c>
      <c r="E1559" t="s">
        <v>40</v>
      </c>
      <c r="F1559" t="s">
        <v>53</v>
      </c>
      <c r="G1559" t="s">
        <v>54</v>
      </c>
      <c r="I1559" t="s">
        <v>43</v>
      </c>
      <c r="J1559">
        <v>0</v>
      </c>
      <c r="K1559">
        <v>0</v>
      </c>
      <c r="L1559">
        <v>0</v>
      </c>
      <c r="M1559">
        <v>0</v>
      </c>
      <c r="N1559">
        <v>0</v>
      </c>
      <c r="O1559">
        <v>1</v>
      </c>
      <c r="P1559" t="s">
        <v>1250</v>
      </c>
      <c r="Q1559" t="s">
        <v>1251</v>
      </c>
      <c r="R1559" t="s">
        <v>100</v>
      </c>
      <c r="S1559" t="s">
        <v>101</v>
      </c>
      <c r="T1559" t="s">
        <v>36</v>
      </c>
      <c r="U1559" t="s">
        <v>37</v>
      </c>
      <c r="V1559">
        <v>27</v>
      </c>
      <c r="W1559" t="s">
        <v>38</v>
      </c>
    </row>
    <row r="1560" spans="1:23">
      <c r="A1560" t="s">
        <v>23</v>
      </c>
      <c r="B1560" t="s">
        <v>24</v>
      </c>
      <c r="C1560" t="s">
        <v>25</v>
      </c>
      <c r="D1560" t="s">
        <v>39</v>
      </c>
      <c r="E1560" t="s">
        <v>40</v>
      </c>
      <c r="F1560" t="s">
        <v>44</v>
      </c>
      <c r="G1560" t="s">
        <v>45</v>
      </c>
      <c r="I1560" t="s">
        <v>43</v>
      </c>
      <c r="J1560">
        <v>0</v>
      </c>
      <c r="K1560">
        <v>0</v>
      </c>
      <c r="L1560">
        <v>0</v>
      </c>
      <c r="M1560">
        <v>0</v>
      </c>
      <c r="N1560">
        <v>0</v>
      </c>
      <c r="O1560">
        <v>1</v>
      </c>
      <c r="P1560" t="s">
        <v>1250</v>
      </c>
      <c r="Q1560" t="s">
        <v>1251</v>
      </c>
      <c r="R1560" t="s">
        <v>100</v>
      </c>
      <c r="S1560" t="s">
        <v>101</v>
      </c>
      <c r="T1560" t="s">
        <v>36</v>
      </c>
      <c r="U1560" t="s">
        <v>37</v>
      </c>
      <c r="V1560">
        <v>27</v>
      </c>
      <c r="W1560" t="s">
        <v>38</v>
      </c>
    </row>
    <row r="1561" spans="1:23">
      <c r="A1561" t="s">
        <v>23</v>
      </c>
      <c r="B1561" t="s">
        <v>24</v>
      </c>
      <c r="C1561" t="s">
        <v>25</v>
      </c>
      <c r="D1561" t="s">
        <v>26</v>
      </c>
      <c r="E1561" t="s">
        <v>27</v>
      </c>
      <c r="F1561" t="s">
        <v>28</v>
      </c>
      <c r="G1561" t="s">
        <v>29</v>
      </c>
      <c r="H1561" t="s">
        <v>152</v>
      </c>
      <c r="I1561" t="s">
        <v>153</v>
      </c>
      <c r="J1561">
        <v>2272.4817925000002</v>
      </c>
      <c r="K1561">
        <v>4</v>
      </c>
      <c r="L1561">
        <v>0.995</v>
      </c>
      <c r="M1561">
        <v>0</v>
      </c>
      <c r="N1561">
        <v>0</v>
      </c>
      <c r="O1561">
        <v>0</v>
      </c>
      <c r="P1561" t="s">
        <v>1072</v>
      </c>
      <c r="Q1561" t="s">
        <v>1073</v>
      </c>
      <c r="R1561" t="s">
        <v>59</v>
      </c>
      <c r="S1561" t="s">
        <v>60</v>
      </c>
      <c r="T1561" t="s">
        <v>36</v>
      </c>
      <c r="U1561" t="s">
        <v>37</v>
      </c>
      <c r="V1561">
        <v>27</v>
      </c>
      <c r="W1561" t="s">
        <v>38</v>
      </c>
    </row>
    <row r="1562" spans="1:23">
      <c r="A1562" t="s">
        <v>23</v>
      </c>
      <c r="B1562" t="s">
        <v>24</v>
      </c>
      <c r="C1562" t="s">
        <v>25</v>
      </c>
      <c r="D1562" t="s">
        <v>26</v>
      </c>
      <c r="E1562" t="s">
        <v>27</v>
      </c>
      <c r="F1562" t="s">
        <v>28</v>
      </c>
      <c r="G1562" t="s">
        <v>29</v>
      </c>
      <c r="H1562" t="s">
        <v>193</v>
      </c>
      <c r="I1562" t="s">
        <v>194</v>
      </c>
      <c r="J1562">
        <v>1179.226226</v>
      </c>
      <c r="K1562">
        <v>6</v>
      </c>
      <c r="L1562">
        <v>0.98199999999999998</v>
      </c>
      <c r="M1562">
        <v>0</v>
      </c>
      <c r="N1562">
        <v>0</v>
      </c>
      <c r="O1562">
        <v>0</v>
      </c>
      <c r="P1562" t="s">
        <v>1072</v>
      </c>
      <c r="Q1562" t="s">
        <v>1073</v>
      </c>
      <c r="R1562" t="s">
        <v>59</v>
      </c>
      <c r="S1562" t="s">
        <v>60</v>
      </c>
      <c r="T1562" t="s">
        <v>36</v>
      </c>
      <c r="U1562" t="s">
        <v>37</v>
      </c>
      <c r="V1562">
        <v>27</v>
      </c>
      <c r="W1562" t="s">
        <v>38</v>
      </c>
    </row>
    <row r="1563" spans="1:23">
      <c r="A1563" t="s">
        <v>23</v>
      </c>
      <c r="B1563" t="s">
        <v>24</v>
      </c>
      <c r="C1563" t="s">
        <v>25</v>
      </c>
      <c r="D1563" t="s">
        <v>39</v>
      </c>
      <c r="E1563" t="s">
        <v>40</v>
      </c>
      <c r="F1563" t="s">
        <v>28</v>
      </c>
      <c r="G1563" t="s">
        <v>29</v>
      </c>
      <c r="I1563" t="s">
        <v>43</v>
      </c>
      <c r="J1563">
        <v>5715.0584919000003</v>
      </c>
      <c r="K1563">
        <v>549</v>
      </c>
      <c r="L1563">
        <v>0.86799999999999999</v>
      </c>
      <c r="M1563">
        <v>0</v>
      </c>
      <c r="N1563">
        <v>0</v>
      </c>
      <c r="O1563">
        <v>0</v>
      </c>
      <c r="P1563" t="s">
        <v>1072</v>
      </c>
      <c r="Q1563" t="s">
        <v>1073</v>
      </c>
      <c r="R1563" t="s">
        <v>59</v>
      </c>
      <c r="S1563" t="s">
        <v>60</v>
      </c>
      <c r="T1563" t="s">
        <v>36</v>
      </c>
      <c r="U1563" t="s">
        <v>37</v>
      </c>
      <c r="V1563">
        <v>27</v>
      </c>
      <c r="W1563" t="s">
        <v>38</v>
      </c>
    </row>
    <row r="1564" spans="1:23">
      <c r="A1564" t="s">
        <v>23</v>
      </c>
      <c r="B1564" t="s">
        <v>24</v>
      </c>
      <c r="C1564" t="s">
        <v>25</v>
      </c>
      <c r="D1564" t="s">
        <v>26</v>
      </c>
      <c r="E1564" t="s">
        <v>27</v>
      </c>
      <c r="F1564" t="s">
        <v>53</v>
      </c>
      <c r="G1564" t="s">
        <v>54</v>
      </c>
      <c r="H1564" t="s">
        <v>417</v>
      </c>
      <c r="I1564" t="s">
        <v>418</v>
      </c>
      <c r="J1564">
        <v>3380.6686669999999</v>
      </c>
      <c r="K1564">
        <v>1</v>
      </c>
      <c r="L1564">
        <v>1</v>
      </c>
      <c r="M1564">
        <v>0</v>
      </c>
      <c r="N1564">
        <v>0</v>
      </c>
      <c r="O1564">
        <v>0</v>
      </c>
      <c r="P1564" t="s">
        <v>1252</v>
      </c>
      <c r="Q1564" t="s">
        <v>1253</v>
      </c>
      <c r="R1564" t="s">
        <v>158</v>
      </c>
      <c r="S1564" t="s">
        <v>159</v>
      </c>
      <c r="T1564" t="s">
        <v>36</v>
      </c>
      <c r="U1564" t="s">
        <v>37</v>
      </c>
      <c r="V1564">
        <v>27</v>
      </c>
      <c r="W1564" t="s">
        <v>38</v>
      </c>
    </row>
    <row r="1565" spans="1:23">
      <c r="A1565" t="s">
        <v>23</v>
      </c>
      <c r="B1565" t="s">
        <v>24</v>
      </c>
      <c r="C1565" t="s">
        <v>25</v>
      </c>
      <c r="D1565" t="s">
        <v>39</v>
      </c>
      <c r="E1565" t="s">
        <v>40</v>
      </c>
      <c r="F1565" t="s">
        <v>28</v>
      </c>
      <c r="G1565" t="s">
        <v>29</v>
      </c>
      <c r="I1565" t="s">
        <v>43</v>
      </c>
      <c r="J1565">
        <v>64.603985460000004</v>
      </c>
      <c r="K1565">
        <v>9</v>
      </c>
      <c r="L1565">
        <v>0.83199999999999996</v>
      </c>
      <c r="M1565">
        <v>0</v>
      </c>
      <c r="N1565">
        <v>0</v>
      </c>
      <c r="O1565">
        <v>0</v>
      </c>
      <c r="P1565" t="s">
        <v>1254</v>
      </c>
      <c r="Q1565" t="s">
        <v>1255</v>
      </c>
      <c r="R1565" t="s">
        <v>73</v>
      </c>
      <c r="S1565" t="s">
        <v>74</v>
      </c>
      <c r="T1565" t="s">
        <v>36</v>
      </c>
      <c r="U1565" t="s">
        <v>37</v>
      </c>
      <c r="V1565">
        <v>27</v>
      </c>
      <c r="W1565" t="s">
        <v>38</v>
      </c>
    </row>
    <row r="1566" spans="1:23">
      <c r="A1566" t="s">
        <v>23</v>
      </c>
      <c r="B1566" t="s">
        <v>24</v>
      </c>
      <c r="C1566" t="s">
        <v>25</v>
      </c>
      <c r="D1566" t="s">
        <v>26</v>
      </c>
      <c r="E1566" t="s">
        <v>27</v>
      </c>
      <c r="F1566" t="s">
        <v>28</v>
      </c>
      <c r="G1566" t="s">
        <v>29</v>
      </c>
      <c r="H1566" t="s">
        <v>69</v>
      </c>
      <c r="I1566" t="s">
        <v>70</v>
      </c>
      <c r="J1566">
        <v>31.821000000000002</v>
      </c>
      <c r="K1566">
        <v>1</v>
      </c>
      <c r="L1566">
        <v>1</v>
      </c>
      <c r="M1566">
        <v>0</v>
      </c>
      <c r="N1566">
        <v>0</v>
      </c>
      <c r="O1566">
        <v>0</v>
      </c>
      <c r="P1566" t="s">
        <v>1074</v>
      </c>
      <c r="Q1566" t="s">
        <v>1075</v>
      </c>
      <c r="R1566" t="s">
        <v>73</v>
      </c>
      <c r="S1566" t="s">
        <v>74</v>
      </c>
      <c r="T1566" t="s">
        <v>36</v>
      </c>
      <c r="U1566" t="s">
        <v>37</v>
      </c>
      <c r="V1566">
        <v>27</v>
      </c>
      <c r="W1566" t="s">
        <v>38</v>
      </c>
    </row>
    <row r="1567" spans="1:23">
      <c r="A1567" t="s">
        <v>23</v>
      </c>
      <c r="B1567" t="s">
        <v>24</v>
      </c>
      <c r="C1567" t="s">
        <v>25</v>
      </c>
      <c r="D1567" t="s">
        <v>26</v>
      </c>
      <c r="E1567" t="s">
        <v>27</v>
      </c>
      <c r="F1567" t="s">
        <v>28</v>
      </c>
      <c r="G1567" t="s">
        <v>29</v>
      </c>
      <c r="H1567" t="s">
        <v>86</v>
      </c>
      <c r="I1567" t="s">
        <v>87</v>
      </c>
      <c r="J1567">
        <v>40.865873809999997</v>
      </c>
      <c r="K1567">
        <v>1</v>
      </c>
      <c r="L1567">
        <v>0.87</v>
      </c>
      <c r="M1567">
        <v>0</v>
      </c>
      <c r="N1567">
        <v>0</v>
      </c>
      <c r="O1567">
        <v>0</v>
      </c>
      <c r="P1567" t="s">
        <v>1074</v>
      </c>
      <c r="Q1567" t="s">
        <v>1075</v>
      </c>
      <c r="R1567" t="s">
        <v>73</v>
      </c>
      <c r="S1567" t="s">
        <v>74</v>
      </c>
      <c r="T1567" t="s">
        <v>36</v>
      </c>
      <c r="U1567" t="s">
        <v>37</v>
      </c>
      <c r="V1567">
        <v>27</v>
      </c>
      <c r="W1567" t="s">
        <v>38</v>
      </c>
    </row>
    <row r="1568" spans="1:23">
      <c r="A1568" t="s">
        <v>23</v>
      </c>
      <c r="B1568" t="s">
        <v>24</v>
      </c>
      <c r="C1568" t="s">
        <v>25</v>
      </c>
      <c r="D1568" t="s">
        <v>39</v>
      </c>
      <c r="E1568" t="s">
        <v>40</v>
      </c>
      <c r="F1568" t="s">
        <v>41</v>
      </c>
      <c r="G1568" t="s">
        <v>42</v>
      </c>
      <c r="I1568" t="s">
        <v>43</v>
      </c>
      <c r="J1568">
        <v>0</v>
      </c>
      <c r="K1568">
        <v>0</v>
      </c>
      <c r="L1568">
        <v>0</v>
      </c>
      <c r="M1568">
        <v>0</v>
      </c>
      <c r="N1568">
        <v>0</v>
      </c>
      <c r="O1568">
        <v>1</v>
      </c>
      <c r="P1568" t="s">
        <v>1256</v>
      </c>
      <c r="Q1568" t="s">
        <v>1257</v>
      </c>
      <c r="R1568" t="s">
        <v>158</v>
      </c>
      <c r="S1568" t="s">
        <v>159</v>
      </c>
      <c r="T1568" t="s">
        <v>36</v>
      </c>
      <c r="U1568" t="s">
        <v>37</v>
      </c>
      <c r="V1568">
        <v>27</v>
      </c>
      <c r="W1568" t="s">
        <v>38</v>
      </c>
    </row>
    <row r="1569" spans="1:23">
      <c r="A1569" t="s">
        <v>23</v>
      </c>
      <c r="B1569" t="s">
        <v>24</v>
      </c>
      <c r="C1569" t="s">
        <v>25</v>
      </c>
      <c r="D1569" t="s">
        <v>39</v>
      </c>
      <c r="E1569" t="s">
        <v>40</v>
      </c>
      <c r="F1569" t="s">
        <v>44</v>
      </c>
      <c r="G1569" t="s">
        <v>45</v>
      </c>
      <c r="I1569" t="s">
        <v>43</v>
      </c>
      <c r="J1569">
        <v>0</v>
      </c>
      <c r="K1569">
        <v>0</v>
      </c>
      <c r="L1569">
        <v>0</v>
      </c>
      <c r="M1569">
        <v>0</v>
      </c>
      <c r="N1569">
        <v>0</v>
      </c>
      <c r="O1569">
        <v>1</v>
      </c>
      <c r="P1569" t="s">
        <v>1256</v>
      </c>
      <c r="Q1569" t="s">
        <v>1257</v>
      </c>
      <c r="R1569" t="s">
        <v>158</v>
      </c>
      <c r="S1569" t="s">
        <v>159</v>
      </c>
      <c r="T1569" t="s">
        <v>36</v>
      </c>
      <c r="U1569" t="s">
        <v>37</v>
      </c>
      <c r="V1569">
        <v>27</v>
      </c>
      <c r="W1569" t="s">
        <v>38</v>
      </c>
    </row>
    <row r="1570" spans="1:23">
      <c r="A1570" t="s">
        <v>23</v>
      </c>
      <c r="B1570" t="s">
        <v>24</v>
      </c>
      <c r="C1570" t="s">
        <v>25</v>
      </c>
      <c r="D1570" t="s">
        <v>39</v>
      </c>
      <c r="E1570" t="s">
        <v>40</v>
      </c>
      <c r="F1570" t="s">
        <v>41</v>
      </c>
      <c r="G1570" t="s">
        <v>42</v>
      </c>
      <c r="I1570" t="s">
        <v>43</v>
      </c>
      <c r="J1570">
        <v>0</v>
      </c>
      <c r="K1570">
        <v>0</v>
      </c>
      <c r="L1570">
        <v>0</v>
      </c>
      <c r="M1570">
        <v>0</v>
      </c>
      <c r="N1570">
        <v>0</v>
      </c>
      <c r="O1570">
        <v>1</v>
      </c>
      <c r="P1570" t="s">
        <v>1258</v>
      </c>
      <c r="Q1570" t="s">
        <v>1259</v>
      </c>
      <c r="R1570" t="s">
        <v>34</v>
      </c>
      <c r="S1570" t="s">
        <v>35</v>
      </c>
      <c r="T1570" t="s">
        <v>36</v>
      </c>
      <c r="U1570" t="s">
        <v>37</v>
      </c>
      <c r="V1570">
        <v>27</v>
      </c>
      <c r="W1570" t="s">
        <v>38</v>
      </c>
    </row>
    <row r="1571" spans="1:23">
      <c r="A1571" t="s">
        <v>23</v>
      </c>
      <c r="B1571" t="s">
        <v>24</v>
      </c>
      <c r="C1571" t="s">
        <v>25</v>
      </c>
      <c r="D1571" t="s">
        <v>39</v>
      </c>
      <c r="E1571" t="s">
        <v>40</v>
      </c>
      <c r="F1571" t="s">
        <v>28</v>
      </c>
      <c r="G1571" t="s">
        <v>29</v>
      </c>
      <c r="I1571" t="s">
        <v>43</v>
      </c>
      <c r="J1571">
        <v>64.909522140000007</v>
      </c>
      <c r="K1571">
        <v>7</v>
      </c>
      <c r="L1571">
        <v>0.57499999999999996</v>
      </c>
      <c r="M1571">
        <v>0</v>
      </c>
      <c r="N1571">
        <v>0</v>
      </c>
      <c r="O1571">
        <v>0</v>
      </c>
      <c r="P1571" t="s">
        <v>1258</v>
      </c>
      <c r="Q1571" t="s">
        <v>1259</v>
      </c>
      <c r="R1571" t="s">
        <v>34</v>
      </c>
      <c r="S1571" t="s">
        <v>35</v>
      </c>
      <c r="T1571" t="s">
        <v>36</v>
      </c>
      <c r="U1571" t="s">
        <v>37</v>
      </c>
      <c r="V1571">
        <v>27</v>
      </c>
      <c r="W1571" t="s">
        <v>38</v>
      </c>
    </row>
    <row r="1572" spans="1:23">
      <c r="A1572" t="s">
        <v>23</v>
      </c>
      <c r="B1572" t="s">
        <v>24</v>
      </c>
      <c r="C1572" t="s">
        <v>25</v>
      </c>
      <c r="D1572" t="s">
        <v>39</v>
      </c>
      <c r="E1572" t="s">
        <v>40</v>
      </c>
      <c r="F1572" t="s">
        <v>41</v>
      </c>
      <c r="G1572" t="s">
        <v>42</v>
      </c>
      <c r="I1572" t="s">
        <v>43</v>
      </c>
      <c r="J1572">
        <v>0</v>
      </c>
      <c r="K1572">
        <v>0</v>
      </c>
      <c r="L1572">
        <v>0</v>
      </c>
      <c r="M1572">
        <v>0</v>
      </c>
      <c r="N1572">
        <v>0</v>
      </c>
      <c r="O1572">
        <v>1</v>
      </c>
      <c r="P1572" t="s">
        <v>1260</v>
      </c>
      <c r="Q1572" t="s">
        <v>1261</v>
      </c>
      <c r="R1572" t="s">
        <v>67</v>
      </c>
      <c r="S1572" t="s">
        <v>68</v>
      </c>
      <c r="T1572" t="s">
        <v>36</v>
      </c>
      <c r="U1572" t="s">
        <v>37</v>
      </c>
      <c r="V1572">
        <v>27</v>
      </c>
      <c r="W1572" t="s">
        <v>38</v>
      </c>
    </row>
    <row r="1573" spans="1:23">
      <c r="A1573" t="s">
        <v>23</v>
      </c>
      <c r="B1573" t="s">
        <v>24</v>
      </c>
      <c r="C1573" t="s">
        <v>25</v>
      </c>
      <c r="D1573" t="s">
        <v>39</v>
      </c>
      <c r="E1573" t="s">
        <v>40</v>
      </c>
      <c r="F1573" t="s">
        <v>28</v>
      </c>
      <c r="G1573" t="s">
        <v>29</v>
      </c>
      <c r="I1573" t="s">
        <v>43</v>
      </c>
      <c r="J1573">
        <v>70.751860989999997</v>
      </c>
      <c r="K1573">
        <v>10</v>
      </c>
      <c r="L1573">
        <v>0.873</v>
      </c>
      <c r="M1573">
        <v>0</v>
      </c>
      <c r="N1573">
        <v>0</v>
      </c>
      <c r="O1573">
        <v>0</v>
      </c>
      <c r="P1573" t="s">
        <v>1260</v>
      </c>
      <c r="Q1573" t="s">
        <v>1261</v>
      </c>
      <c r="R1573" t="s">
        <v>67</v>
      </c>
      <c r="S1573" t="s">
        <v>68</v>
      </c>
      <c r="T1573" t="s">
        <v>36</v>
      </c>
      <c r="U1573" t="s">
        <v>37</v>
      </c>
      <c r="V1573">
        <v>27</v>
      </c>
      <c r="W1573" t="s">
        <v>38</v>
      </c>
    </row>
    <row r="1574" spans="1:23">
      <c r="A1574" t="s">
        <v>23</v>
      </c>
      <c r="B1574" t="s">
        <v>24</v>
      </c>
      <c r="C1574" t="s">
        <v>25</v>
      </c>
      <c r="D1574" t="s">
        <v>39</v>
      </c>
      <c r="E1574" t="s">
        <v>40</v>
      </c>
      <c r="F1574" t="s">
        <v>41</v>
      </c>
      <c r="G1574" t="s">
        <v>42</v>
      </c>
      <c r="I1574" t="s">
        <v>43</v>
      </c>
      <c r="J1574">
        <v>0</v>
      </c>
      <c r="K1574">
        <v>0</v>
      </c>
      <c r="L1574">
        <v>0</v>
      </c>
      <c r="M1574">
        <v>0</v>
      </c>
      <c r="N1574">
        <v>0</v>
      </c>
      <c r="O1574">
        <v>1</v>
      </c>
      <c r="P1574" t="s">
        <v>1262</v>
      </c>
      <c r="Q1574" t="s">
        <v>1263</v>
      </c>
      <c r="R1574" t="s">
        <v>90</v>
      </c>
      <c r="S1574" t="s">
        <v>91</v>
      </c>
      <c r="T1574" t="s">
        <v>36</v>
      </c>
      <c r="U1574" t="s">
        <v>37</v>
      </c>
      <c r="V1574">
        <v>27</v>
      </c>
      <c r="W1574" t="s">
        <v>38</v>
      </c>
    </row>
    <row r="1575" spans="1:23">
      <c r="A1575" t="s">
        <v>23</v>
      </c>
      <c r="B1575" t="s">
        <v>24</v>
      </c>
      <c r="C1575" t="s">
        <v>25</v>
      </c>
      <c r="D1575" t="s">
        <v>39</v>
      </c>
      <c r="E1575" t="s">
        <v>40</v>
      </c>
      <c r="F1575" t="s">
        <v>28</v>
      </c>
      <c r="G1575" t="s">
        <v>29</v>
      </c>
      <c r="I1575" t="s">
        <v>43</v>
      </c>
      <c r="J1575">
        <v>92.135808969999999</v>
      </c>
      <c r="K1575">
        <v>9</v>
      </c>
      <c r="L1575">
        <v>0.95899999999999996</v>
      </c>
      <c r="M1575">
        <v>0</v>
      </c>
      <c r="N1575">
        <v>0</v>
      </c>
      <c r="O1575">
        <v>0</v>
      </c>
      <c r="P1575" t="s">
        <v>1262</v>
      </c>
      <c r="Q1575" t="s">
        <v>1263</v>
      </c>
      <c r="R1575" t="s">
        <v>90</v>
      </c>
      <c r="S1575" t="s">
        <v>91</v>
      </c>
      <c r="T1575" t="s">
        <v>36</v>
      </c>
      <c r="U1575" t="s">
        <v>37</v>
      </c>
      <c r="V1575">
        <v>27</v>
      </c>
      <c r="W1575" t="s">
        <v>38</v>
      </c>
    </row>
    <row r="1576" spans="1:23">
      <c r="A1576" t="s">
        <v>23</v>
      </c>
      <c r="B1576" t="s">
        <v>24</v>
      </c>
      <c r="C1576" t="s">
        <v>25</v>
      </c>
      <c r="D1576" t="s">
        <v>39</v>
      </c>
      <c r="E1576" t="s">
        <v>40</v>
      </c>
      <c r="F1576" t="s">
        <v>28</v>
      </c>
      <c r="G1576" t="s">
        <v>29</v>
      </c>
      <c r="I1576" t="s">
        <v>43</v>
      </c>
      <c r="J1576">
        <v>0</v>
      </c>
      <c r="K1576">
        <v>0</v>
      </c>
      <c r="L1576">
        <v>0</v>
      </c>
      <c r="M1576">
        <v>0</v>
      </c>
      <c r="N1576">
        <v>0</v>
      </c>
      <c r="O1576">
        <v>1</v>
      </c>
      <c r="P1576" t="s">
        <v>1264</v>
      </c>
      <c r="Q1576" t="s">
        <v>1265</v>
      </c>
      <c r="R1576" t="s">
        <v>67</v>
      </c>
      <c r="S1576" t="s">
        <v>68</v>
      </c>
      <c r="T1576" t="s">
        <v>36</v>
      </c>
      <c r="U1576" t="s">
        <v>37</v>
      </c>
      <c r="V1576">
        <v>27</v>
      </c>
      <c r="W1576" t="s">
        <v>38</v>
      </c>
    </row>
    <row r="1577" spans="1:23">
      <c r="A1577" t="s">
        <v>23</v>
      </c>
      <c r="B1577" t="s">
        <v>24</v>
      </c>
      <c r="C1577" t="s">
        <v>25</v>
      </c>
      <c r="D1577" t="s">
        <v>46</v>
      </c>
      <c r="E1577" t="s">
        <v>47</v>
      </c>
      <c r="F1577" t="s">
        <v>48</v>
      </c>
      <c r="G1577" t="s">
        <v>47</v>
      </c>
      <c r="I1577" t="s">
        <v>43</v>
      </c>
      <c r="J1577">
        <v>219.6317626</v>
      </c>
      <c r="K1577">
        <v>43</v>
      </c>
      <c r="L1577">
        <v>0.86699999999999999</v>
      </c>
      <c r="M1577">
        <v>0</v>
      </c>
      <c r="N1577">
        <v>0</v>
      </c>
      <c r="O1577">
        <v>0</v>
      </c>
      <c r="P1577" t="s">
        <v>1264</v>
      </c>
      <c r="Q1577" t="s">
        <v>1265</v>
      </c>
      <c r="R1577" t="s">
        <v>67</v>
      </c>
      <c r="S1577" t="s">
        <v>68</v>
      </c>
      <c r="T1577" t="s">
        <v>36</v>
      </c>
      <c r="U1577" t="s">
        <v>37</v>
      </c>
      <c r="V1577">
        <v>27</v>
      </c>
      <c r="W1577" t="s">
        <v>38</v>
      </c>
    </row>
    <row r="1578" spans="1:23">
      <c r="A1578" t="s">
        <v>23</v>
      </c>
      <c r="B1578" t="s">
        <v>24</v>
      </c>
      <c r="C1578" t="s">
        <v>25</v>
      </c>
      <c r="D1578" t="s">
        <v>39</v>
      </c>
      <c r="E1578" t="s">
        <v>40</v>
      </c>
      <c r="F1578" t="s">
        <v>53</v>
      </c>
      <c r="G1578" t="s">
        <v>54</v>
      </c>
      <c r="I1578" t="s">
        <v>43</v>
      </c>
      <c r="J1578">
        <v>0</v>
      </c>
      <c r="K1578">
        <v>0</v>
      </c>
      <c r="L1578">
        <v>0</v>
      </c>
      <c r="M1578">
        <v>0</v>
      </c>
      <c r="N1578">
        <v>0</v>
      </c>
      <c r="O1578">
        <v>1</v>
      </c>
      <c r="P1578" t="s">
        <v>1266</v>
      </c>
      <c r="Q1578" t="s">
        <v>1267</v>
      </c>
      <c r="R1578" t="s">
        <v>389</v>
      </c>
      <c r="S1578" t="s">
        <v>390</v>
      </c>
      <c r="T1578" t="s">
        <v>36</v>
      </c>
      <c r="U1578" t="s">
        <v>37</v>
      </c>
      <c r="V1578">
        <v>27</v>
      </c>
      <c r="W1578" t="s">
        <v>38</v>
      </c>
    </row>
    <row r="1579" spans="1:23">
      <c r="A1579" t="s">
        <v>23</v>
      </c>
      <c r="B1579" t="s">
        <v>24</v>
      </c>
      <c r="C1579" t="s">
        <v>25</v>
      </c>
      <c r="D1579" t="s">
        <v>39</v>
      </c>
      <c r="E1579" t="s">
        <v>40</v>
      </c>
      <c r="F1579" t="s">
        <v>53</v>
      </c>
      <c r="G1579" t="s">
        <v>54</v>
      </c>
      <c r="I1579" t="s">
        <v>43</v>
      </c>
      <c r="J1579">
        <v>0</v>
      </c>
      <c r="K1579">
        <v>0</v>
      </c>
      <c r="L1579">
        <v>0</v>
      </c>
      <c r="M1579">
        <v>0</v>
      </c>
      <c r="N1579">
        <v>0</v>
      </c>
      <c r="O1579">
        <v>1</v>
      </c>
      <c r="P1579" t="s">
        <v>1268</v>
      </c>
      <c r="Q1579" t="s">
        <v>1269</v>
      </c>
      <c r="R1579" t="s">
        <v>73</v>
      </c>
      <c r="S1579" t="s">
        <v>74</v>
      </c>
      <c r="T1579" t="s">
        <v>36</v>
      </c>
      <c r="U1579" t="s">
        <v>37</v>
      </c>
      <c r="V1579">
        <v>27</v>
      </c>
      <c r="W1579" t="s">
        <v>38</v>
      </c>
    </row>
    <row r="1580" spans="1:23">
      <c r="A1580" t="s">
        <v>23</v>
      </c>
      <c r="B1580" t="s">
        <v>24</v>
      </c>
      <c r="C1580" t="s">
        <v>25</v>
      </c>
      <c r="D1580" t="s">
        <v>39</v>
      </c>
      <c r="E1580" t="s">
        <v>40</v>
      </c>
      <c r="F1580" t="s">
        <v>41</v>
      </c>
      <c r="G1580" t="s">
        <v>42</v>
      </c>
      <c r="I1580" t="s">
        <v>43</v>
      </c>
      <c r="J1580">
        <v>0</v>
      </c>
      <c r="K1580">
        <v>0</v>
      </c>
      <c r="L1580">
        <v>0</v>
      </c>
      <c r="M1580">
        <v>0</v>
      </c>
      <c r="N1580">
        <v>0</v>
      </c>
      <c r="O1580">
        <v>1</v>
      </c>
      <c r="P1580" t="s">
        <v>1270</v>
      </c>
      <c r="Q1580" t="s">
        <v>1271</v>
      </c>
      <c r="R1580" t="s">
        <v>84</v>
      </c>
      <c r="S1580" t="s">
        <v>85</v>
      </c>
      <c r="T1580" t="s">
        <v>36</v>
      </c>
      <c r="U1580" t="s">
        <v>37</v>
      </c>
      <c r="V1580">
        <v>27</v>
      </c>
      <c r="W1580" t="s">
        <v>38</v>
      </c>
    </row>
    <row r="1581" spans="1:23">
      <c r="A1581" t="s">
        <v>23</v>
      </c>
      <c r="B1581" t="s">
        <v>24</v>
      </c>
      <c r="C1581" t="s">
        <v>25</v>
      </c>
      <c r="D1581" t="s">
        <v>39</v>
      </c>
      <c r="E1581" t="s">
        <v>40</v>
      </c>
      <c r="F1581" t="s">
        <v>41</v>
      </c>
      <c r="G1581" t="s">
        <v>42</v>
      </c>
      <c r="I1581" t="s">
        <v>43</v>
      </c>
      <c r="J1581">
        <v>97.309366109999999</v>
      </c>
      <c r="K1581">
        <v>12</v>
      </c>
      <c r="L1581">
        <v>0.81699999999999995</v>
      </c>
      <c r="M1581">
        <v>0</v>
      </c>
      <c r="N1581">
        <v>0</v>
      </c>
      <c r="O1581">
        <v>0</v>
      </c>
      <c r="P1581" t="s">
        <v>1076</v>
      </c>
      <c r="Q1581" t="s">
        <v>1077</v>
      </c>
      <c r="R1581" t="s">
        <v>365</v>
      </c>
      <c r="S1581" t="s">
        <v>366</v>
      </c>
      <c r="T1581" t="s">
        <v>36</v>
      </c>
      <c r="U1581" t="s">
        <v>37</v>
      </c>
      <c r="V1581">
        <v>27</v>
      </c>
      <c r="W1581" t="s">
        <v>38</v>
      </c>
    </row>
    <row r="1582" spans="1:23">
      <c r="A1582" t="s">
        <v>23</v>
      </c>
      <c r="B1582" t="s">
        <v>24</v>
      </c>
      <c r="C1582" t="s">
        <v>25</v>
      </c>
      <c r="D1582" t="s">
        <v>26</v>
      </c>
      <c r="E1582" t="s">
        <v>27</v>
      </c>
      <c r="F1582" t="s">
        <v>41</v>
      </c>
      <c r="G1582" t="s">
        <v>42</v>
      </c>
      <c r="H1582" t="s">
        <v>161</v>
      </c>
      <c r="I1582" t="s">
        <v>43</v>
      </c>
      <c r="J1582">
        <v>5.5679999999999996</v>
      </c>
      <c r="K1582">
        <v>2</v>
      </c>
      <c r="L1582">
        <v>1</v>
      </c>
      <c r="M1582">
        <v>0</v>
      </c>
      <c r="N1582">
        <v>0</v>
      </c>
      <c r="O1582">
        <v>0</v>
      </c>
      <c r="P1582" t="s">
        <v>1272</v>
      </c>
      <c r="Q1582" t="s">
        <v>1273</v>
      </c>
      <c r="R1582" t="s">
        <v>146</v>
      </c>
      <c r="S1582" t="s">
        <v>147</v>
      </c>
      <c r="T1582" t="s">
        <v>36</v>
      </c>
      <c r="U1582" t="s">
        <v>37</v>
      </c>
      <c r="V1582">
        <v>27</v>
      </c>
      <c r="W1582" t="s">
        <v>38</v>
      </c>
    </row>
    <row r="1583" spans="1:23">
      <c r="A1583" t="s">
        <v>23</v>
      </c>
      <c r="B1583" t="s">
        <v>24</v>
      </c>
      <c r="C1583" t="s">
        <v>25</v>
      </c>
      <c r="D1583" t="s">
        <v>39</v>
      </c>
      <c r="E1583" t="s">
        <v>40</v>
      </c>
      <c r="F1583" t="s">
        <v>41</v>
      </c>
      <c r="G1583" t="s">
        <v>42</v>
      </c>
      <c r="I1583" t="s">
        <v>43</v>
      </c>
      <c r="J1583">
        <v>76.445624170000002</v>
      </c>
      <c r="K1583">
        <v>8</v>
      </c>
      <c r="L1583">
        <v>0.86799999999999999</v>
      </c>
      <c r="M1583">
        <v>0</v>
      </c>
      <c r="N1583">
        <v>0</v>
      </c>
      <c r="O1583">
        <v>0</v>
      </c>
      <c r="P1583" t="s">
        <v>1272</v>
      </c>
      <c r="Q1583" t="s">
        <v>1273</v>
      </c>
      <c r="R1583" t="s">
        <v>146</v>
      </c>
      <c r="S1583" t="s">
        <v>147</v>
      </c>
      <c r="T1583" t="s">
        <v>36</v>
      </c>
      <c r="U1583" t="s">
        <v>37</v>
      </c>
      <c r="V1583">
        <v>27</v>
      </c>
      <c r="W1583" t="s">
        <v>38</v>
      </c>
    </row>
    <row r="1584" spans="1:23">
      <c r="A1584" t="s">
        <v>23</v>
      </c>
      <c r="B1584" t="s">
        <v>24</v>
      </c>
      <c r="C1584" t="s">
        <v>25</v>
      </c>
      <c r="D1584" t="s">
        <v>39</v>
      </c>
      <c r="E1584" t="s">
        <v>40</v>
      </c>
      <c r="F1584" t="s">
        <v>28</v>
      </c>
      <c r="G1584" t="s">
        <v>29</v>
      </c>
      <c r="I1584" t="s">
        <v>43</v>
      </c>
      <c r="J1584">
        <v>75.044442579999995</v>
      </c>
      <c r="K1584">
        <v>17</v>
      </c>
      <c r="L1584">
        <v>0.85299999999999998</v>
      </c>
      <c r="M1584">
        <v>0</v>
      </c>
      <c r="N1584">
        <v>0</v>
      </c>
      <c r="O1584">
        <v>0</v>
      </c>
      <c r="P1584" t="s">
        <v>1272</v>
      </c>
      <c r="Q1584" t="s">
        <v>1273</v>
      </c>
      <c r="R1584" t="s">
        <v>146</v>
      </c>
      <c r="S1584" t="s">
        <v>147</v>
      </c>
      <c r="T1584" t="s">
        <v>36</v>
      </c>
      <c r="U1584" t="s">
        <v>37</v>
      </c>
      <c r="V1584">
        <v>27</v>
      </c>
      <c r="W1584" t="s">
        <v>38</v>
      </c>
    </row>
    <row r="1585" spans="1:23">
      <c r="A1585" t="s">
        <v>23</v>
      </c>
      <c r="B1585" t="s">
        <v>24</v>
      </c>
      <c r="C1585" t="s">
        <v>25</v>
      </c>
      <c r="D1585" t="s">
        <v>39</v>
      </c>
      <c r="E1585" t="s">
        <v>40</v>
      </c>
      <c r="F1585" t="s">
        <v>28</v>
      </c>
      <c r="G1585" t="s">
        <v>29</v>
      </c>
      <c r="I1585" t="s">
        <v>43</v>
      </c>
      <c r="J1585">
        <v>229.16486900000001</v>
      </c>
      <c r="K1585">
        <v>31</v>
      </c>
      <c r="L1585">
        <v>0.89900000000000002</v>
      </c>
      <c r="M1585">
        <v>0</v>
      </c>
      <c r="N1585">
        <v>0</v>
      </c>
      <c r="O1585">
        <v>0</v>
      </c>
      <c r="P1585" t="s">
        <v>1274</v>
      </c>
      <c r="Q1585" t="s">
        <v>1275</v>
      </c>
      <c r="R1585" t="s">
        <v>84</v>
      </c>
      <c r="S1585" t="s">
        <v>85</v>
      </c>
      <c r="T1585" t="s">
        <v>36</v>
      </c>
      <c r="U1585" t="s">
        <v>37</v>
      </c>
      <c r="V1585">
        <v>27</v>
      </c>
      <c r="W1585" t="s">
        <v>38</v>
      </c>
    </row>
    <row r="1586" spans="1:23">
      <c r="A1586" t="s">
        <v>23</v>
      </c>
      <c r="B1586" t="s">
        <v>24</v>
      </c>
      <c r="C1586" t="s">
        <v>25</v>
      </c>
      <c r="D1586" t="s">
        <v>26</v>
      </c>
      <c r="E1586" t="s">
        <v>27</v>
      </c>
      <c r="F1586" t="s">
        <v>28</v>
      </c>
      <c r="G1586" t="s">
        <v>29</v>
      </c>
      <c r="H1586" t="s">
        <v>369</v>
      </c>
      <c r="I1586" t="s">
        <v>370</v>
      </c>
      <c r="J1586">
        <v>49.094827670000001</v>
      </c>
      <c r="K1586">
        <v>1</v>
      </c>
      <c r="L1586">
        <v>0.90600000000000003</v>
      </c>
      <c r="M1586">
        <v>0</v>
      </c>
      <c r="N1586">
        <v>0</v>
      </c>
      <c r="O1586">
        <v>0</v>
      </c>
      <c r="P1586" t="s">
        <v>1276</v>
      </c>
      <c r="Q1586" t="s">
        <v>1277</v>
      </c>
      <c r="R1586" t="s">
        <v>168</v>
      </c>
      <c r="S1586" t="s">
        <v>169</v>
      </c>
      <c r="T1586" t="s">
        <v>36</v>
      </c>
      <c r="U1586" t="s">
        <v>37</v>
      </c>
      <c r="V1586">
        <v>27</v>
      </c>
      <c r="W1586" t="s">
        <v>38</v>
      </c>
    </row>
    <row r="1587" spans="1:23">
      <c r="A1587" t="s">
        <v>23</v>
      </c>
      <c r="B1587" t="s">
        <v>24</v>
      </c>
      <c r="C1587" t="s">
        <v>25</v>
      </c>
      <c r="D1587" t="s">
        <v>39</v>
      </c>
      <c r="E1587" t="s">
        <v>40</v>
      </c>
      <c r="F1587" t="s">
        <v>44</v>
      </c>
      <c r="G1587" t="s">
        <v>45</v>
      </c>
      <c r="I1587" t="s">
        <v>43</v>
      </c>
      <c r="J1587">
        <v>0</v>
      </c>
      <c r="K1587">
        <v>0</v>
      </c>
      <c r="L1587">
        <v>0</v>
      </c>
      <c r="M1587">
        <v>0</v>
      </c>
      <c r="N1587">
        <v>0</v>
      </c>
      <c r="O1587">
        <v>1</v>
      </c>
      <c r="P1587" t="s">
        <v>1276</v>
      </c>
      <c r="Q1587" t="s">
        <v>1277</v>
      </c>
      <c r="R1587" t="s">
        <v>168</v>
      </c>
      <c r="S1587" t="s">
        <v>169</v>
      </c>
      <c r="T1587" t="s">
        <v>36</v>
      </c>
      <c r="U1587" t="s">
        <v>37</v>
      </c>
      <c r="V1587">
        <v>27</v>
      </c>
      <c r="W1587" t="s">
        <v>38</v>
      </c>
    </row>
    <row r="1588" spans="1:23">
      <c r="A1588" t="s">
        <v>23</v>
      </c>
      <c r="B1588" t="s">
        <v>24</v>
      </c>
      <c r="C1588" t="s">
        <v>25</v>
      </c>
      <c r="D1588" t="s">
        <v>46</v>
      </c>
      <c r="E1588" t="s">
        <v>47</v>
      </c>
      <c r="F1588" t="s">
        <v>48</v>
      </c>
      <c r="G1588" t="s">
        <v>47</v>
      </c>
      <c r="I1588" t="s">
        <v>43</v>
      </c>
      <c r="J1588">
        <v>1922.5619589999999</v>
      </c>
      <c r="K1588">
        <v>280</v>
      </c>
      <c r="L1588">
        <v>0.82599999999999996</v>
      </c>
      <c r="M1588">
        <v>0</v>
      </c>
      <c r="N1588">
        <v>0</v>
      </c>
      <c r="O1588">
        <v>0</v>
      </c>
      <c r="P1588" t="s">
        <v>1276</v>
      </c>
      <c r="Q1588" t="s">
        <v>1277</v>
      </c>
      <c r="R1588" t="s">
        <v>168</v>
      </c>
      <c r="S1588" t="s">
        <v>169</v>
      </c>
      <c r="T1588" t="s">
        <v>36</v>
      </c>
      <c r="U1588" t="s">
        <v>37</v>
      </c>
      <c r="V1588">
        <v>27</v>
      </c>
      <c r="W1588" t="s">
        <v>38</v>
      </c>
    </row>
    <row r="1589" spans="1:23">
      <c r="A1589" t="s">
        <v>23</v>
      </c>
      <c r="B1589" t="s">
        <v>24</v>
      </c>
      <c r="C1589" t="s">
        <v>25</v>
      </c>
      <c r="D1589" t="s">
        <v>39</v>
      </c>
      <c r="E1589" t="s">
        <v>40</v>
      </c>
      <c r="F1589" t="s">
        <v>28</v>
      </c>
      <c r="G1589" t="s">
        <v>29</v>
      </c>
      <c r="I1589" t="s">
        <v>43</v>
      </c>
      <c r="J1589">
        <v>55.539184749999997</v>
      </c>
      <c r="K1589">
        <v>10</v>
      </c>
      <c r="L1589">
        <v>0.89900000000000002</v>
      </c>
      <c r="M1589">
        <v>0</v>
      </c>
      <c r="N1589">
        <v>0</v>
      </c>
      <c r="O1589">
        <v>0</v>
      </c>
      <c r="P1589" t="s">
        <v>1278</v>
      </c>
      <c r="Q1589" t="s">
        <v>1279</v>
      </c>
      <c r="R1589" t="s">
        <v>297</v>
      </c>
      <c r="S1589" t="s">
        <v>298</v>
      </c>
      <c r="T1589" t="s">
        <v>36</v>
      </c>
      <c r="U1589" t="s">
        <v>37</v>
      </c>
      <c r="V1589">
        <v>27</v>
      </c>
      <c r="W1589" t="s">
        <v>38</v>
      </c>
    </row>
    <row r="1590" spans="1:23">
      <c r="A1590" t="s">
        <v>23</v>
      </c>
      <c r="B1590" t="s">
        <v>24</v>
      </c>
      <c r="C1590" t="s">
        <v>25</v>
      </c>
      <c r="D1590" t="s">
        <v>39</v>
      </c>
      <c r="E1590" t="s">
        <v>40</v>
      </c>
      <c r="F1590" t="s">
        <v>41</v>
      </c>
      <c r="G1590" t="s">
        <v>42</v>
      </c>
      <c r="I1590" t="s">
        <v>43</v>
      </c>
      <c r="J1590">
        <v>185.92026000000001</v>
      </c>
      <c r="K1590">
        <v>6</v>
      </c>
      <c r="L1590">
        <v>0.751</v>
      </c>
      <c r="M1590">
        <v>0</v>
      </c>
      <c r="N1590">
        <v>0</v>
      </c>
      <c r="O1590">
        <v>0</v>
      </c>
      <c r="P1590" t="s">
        <v>1280</v>
      </c>
      <c r="Q1590" t="s">
        <v>1281</v>
      </c>
      <c r="R1590" t="s">
        <v>297</v>
      </c>
      <c r="S1590" t="s">
        <v>298</v>
      </c>
      <c r="T1590" t="s">
        <v>36</v>
      </c>
      <c r="U1590" t="s">
        <v>37</v>
      </c>
      <c r="V1590">
        <v>27</v>
      </c>
      <c r="W1590" t="s">
        <v>38</v>
      </c>
    </row>
    <row r="1591" spans="1:23">
      <c r="A1591" t="s">
        <v>23</v>
      </c>
      <c r="B1591" t="s">
        <v>24</v>
      </c>
      <c r="C1591" t="s">
        <v>25</v>
      </c>
      <c r="D1591" t="s">
        <v>39</v>
      </c>
      <c r="E1591" t="s">
        <v>40</v>
      </c>
      <c r="F1591" t="s">
        <v>44</v>
      </c>
      <c r="G1591" t="s">
        <v>45</v>
      </c>
      <c r="I1591" t="s">
        <v>43</v>
      </c>
      <c r="J1591">
        <v>0</v>
      </c>
      <c r="K1591">
        <v>0</v>
      </c>
      <c r="L1591">
        <v>0</v>
      </c>
      <c r="M1591">
        <v>0</v>
      </c>
      <c r="N1591">
        <v>0</v>
      </c>
      <c r="O1591">
        <v>1</v>
      </c>
      <c r="P1591" t="s">
        <v>1282</v>
      </c>
      <c r="Q1591" t="s">
        <v>1283</v>
      </c>
      <c r="R1591" t="s">
        <v>34</v>
      </c>
      <c r="S1591" t="s">
        <v>35</v>
      </c>
      <c r="T1591" t="s">
        <v>36</v>
      </c>
      <c r="U1591" t="s">
        <v>37</v>
      </c>
      <c r="V1591">
        <v>27</v>
      </c>
      <c r="W1591" t="s">
        <v>38</v>
      </c>
    </row>
    <row r="1592" spans="1:23">
      <c r="A1592" t="s">
        <v>23</v>
      </c>
      <c r="B1592" t="s">
        <v>24</v>
      </c>
      <c r="C1592" t="s">
        <v>25</v>
      </c>
      <c r="D1592" t="s">
        <v>39</v>
      </c>
      <c r="E1592" t="s">
        <v>40</v>
      </c>
      <c r="F1592" t="s">
        <v>41</v>
      </c>
      <c r="G1592" t="s">
        <v>42</v>
      </c>
      <c r="I1592" t="s">
        <v>43</v>
      </c>
      <c r="J1592">
        <v>0</v>
      </c>
      <c r="K1592">
        <v>0</v>
      </c>
      <c r="L1592">
        <v>0</v>
      </c>
      <c r="M1592">
        <v>0</v>
      </c>
      <c r="N1592">
        <v>0</v>
      </c>
      <c r="O1592">
        <v>1</v>
      </c>
      <c r="P1592" t="s">
        <v>1284</v>
      </c>
      <c r="Q1592" t="s">
        <v>1285</v>
      </c>
      <c r="R1592" t="s">
        <v>297</v>
      </c>
      <c r="S1592" t="s">
        <v>298</v>
      </c>
      <c r="T1592" t="s">
        <v>36</v>
      </c>
      <c r="U1592" t="s">
        <v>37</v>
      </c>
      <c r="V1592">
        <v>27</v>
      </c>
      <c r="W1592" t="s">
        <v>38</v>
      </c>
    </row>
    <row r="1593" spans="1:23">
      <c r="A1593" t="s">
        <v>23</v>
      </c>
      <c r="B1593" t="s">
        <v>24</v>
      </c>
      <c r="C1593" t="s">
        <v>25</v>
      </c>
      <c r="D1593" t="s">
        <v>46</v>
      </c>
      <c r="E1593" t="s">
        <v>47</v>
      </c>
      <c r="F1593" t="s">
        <v>48</v>
      </c>
      <c r="G1593" t="s">
        <v>47</v>
      </c>
      <c r="I1593" t="s">
        <v>43</v>
      </c>
      <c r="J1593">
        <v>815.81152169999996</v>
      </c>
      <c r="K1593">
        <v>108</v>
      </c>
      <c r="L1593">
        <v>0.66700000000000004</v>
      </c>
      <c r="M1593">
        <v>0</v>
      </c>
      <c r="N1593">
        <v>0</v>
      </c>
      <c r="O1593">
        <v>0</v>
      </c>
      <c r="P1593" t="s">
        <v>1284</v>
      </c>
      <c r="Q1593" t="s">
        <v>1285</v>
      </c>
      <c r="R1593" t="s">
        <v>297</v>
      </c>
      <c r="S1593" t="s">
        <v>298</v>
      </c>
      <c r="T1593" t="s">
        <v>36</v>
      </c>
      <c r="U1593" t="s">
        <v>37</v>
      </c>
      <c r="V1593">
        <v>27</v>
      </c>
      <c r="W1593" t="s">
        <v>38</v>
      </c>
    </row>
    <row r="1594" spans="1:23">
      <c r="A1594" t="s">
        <v>23</v>
      </c>
      <c r="B1594" t="s">
        <v>24</v>
      </c>
      <c r="C1594" t="s">
        <v>25</v>
      </c>
      <c r="D1594" t="s">
        <v>26</v>
      </c>
      <c r="E1594" t="s">
        <v>27</v>
      </c>
      <c r="F1594" t="s">
        <v>28</v>
      </c>
      <c r="G1594" t="s">
        <v>29</v>
      </c>
      <c r="H1594" t="s">
        <v>369</v>
      </c>
      <c r="I1594" t="s">
        <v>370</v>
      </c>
      <c r="J1594">
        <v>213.099988</v>
      </c>
      <c r="K1594">
        <v>1</v>
      </c>
      <c r="L1594">
        <v>0.97199999999999998</v>
      </c>
      <c r="M1594">
        <v>0</v>
      </c>
      <c r="N1594">
        <v>0</v>
      </c>
      <c r="O1594">
        <v>0</v>
      </c>
      <c r="P1594" t="s">
        <v>1286</v>
      </c>
      <c r="Q1594" t="s">
        <v>1287</v>
      </c>
      <c r="R1594" t="s">
        <v>114</v>
      </c>
      <c r="S1594" t="s">
        <v>115</v>
      </c>
      <c r="T1594" t="s">
        <v>36</v>
      </c>
      <c r="U1594" t="s">
        <v>37</v>
      </c>
      <c r="V1594">
        <v>27</v>
      </c>
      <c r="W1594" t="s">
        <v>38</v>
      </c>
    </row>
    <row r="1595" spans="1:23">
      <c r="A1595" t="s">
        <v>23</v>
      </c>
      <c r="B1595" t="s">
        <v>24</v>
      </c>
      <c r="C1595" t="s">
        <v>25</v>
      </c>
      <c r="D1595" t="s">
        <v>39</v>
      </c>
      <c r="E1595" t="s">
        <v>40</v>
      </c>
      <c r="F1595" t="s">
        <v>28</v>
      </c>
      <c r="G1595" t="s">
        <v>29</v>
      </c>
      <c r="I1595" t="s">
        <v>43</v>
      </c>
      <c r="J1595">
        <v>330.91878680000002</v>
      </c>
      <c r="K1595">
        <v>37</v>
      </c>
      <c r="L1595">
        <v>0.82099999999999995</v>
      </c>
      <c r="M1595">
        <v>0</v>
      </c>
      <c r="N1595">
        <v>0</v>
      </c>
      <c r="O1595">
        <v>0</v>
      </c>
      <c r="P1595" t="s">
        <v>1286</v>
      </c>
      <c r="Q1595" t="s">
        <v>1287</v>
      </c>
      <c r="R1595" t="s">
        <v>114</v>
      </c>
      <c r="S1595" t="s">
        <v>115</v>
      </c>
      <c r="T1595" t="s">
        <v>36</v>
      </c>
      <c r="U1595" t="s">
        <v>37</v>
      </c>
      <c r="V1595">
        <v>27</v>
      </c>
      <c r="W1595" t="s">
        <v>38</v>
      </c>
    </row>
    <row r="1596" spans="1:23">
      <c r="A1596" t="s">
        <v>23</v>
      </c>
      <c r="B1596" t="s">
        <v>24</v>
      </c>
      <c r="C1596" t="s">
        <v>25</v>
      </c>
      <c r="D1596" t="s">
        <v>39</v>
      </c>
      <c r="E1596" t="s">
        <v>40</v>
      </c>
      <c r="F1596" t="s">
        <v>44</v>
      </c>
      <c r="G1596" t="s">
        <v>45</v>
      </c>
      <c r="I1596" t="s">
        <v>43</v>
      </c>
      <c r="J1596">
        <v>0</v>
      </c>
      <c r="K1596">
        <v>0</v>
      </c>
      <c r="L1596">
        <v>0</v>
      </c>
      <c r="M1596">
        <v>0</v>
      </c>
      <c r="N1596">
        <v>0</v>
      </c>
      <c r="O1596">
        <v>1</v>
      </c>
      <c r="P1596" t="s">
        <v>1286</v>
      </c>
      <c r="Q1596" t="s">
        <v>1287</v>
      </c>
      <c r="R1596" t="s">
        <v>114</v>
      </c>
      <c r="S1596" t="s">
        <v>115</v>
      </c>
      <c r="T1596" t="s">
        <v>36</v>
      </c>
      <c r="U1596" t="s">
        <v>37</v>
      </c>
      <c r="V1596">
        <v>27</v>
      </c>
      <c r="W1596" t="s">
        <v>38</v>
      </c>
    </row>
    <row r="1597" spans="1:23">
      <c r="A1597" t="s">
        <v>23</v>
      </c>
      <c r="B1597" t="s">
        <v>24</v>
      </c>
      <c r="C1597" t="s">
        <v>25</v>
      </c>
      <c r="D1597" t="s">
        <v>46</v>
      </c>
      <c r="E1597" t="s">
        <v>47</v>
      </c>
      <c r="F1597" t="s">
        <v>48</v>
      </c>
      <c r="G1597" t="s">
        <v>47</v>
      </c>
      <c r="I1597" t="s">
        <v>43</v>
      </c>
      <c r="J1597">
        <v>121.0778026</v>
      </c>
      <c r="K1597">
        <v>24</v>
      </c>
      <c r="L1597">
        <v>0.85299999999999998</v>
      </c>
      <c r="M1597">
        <v>0</v>
      </c>
      <c r="N1597">
        <v>0</v>
      </c>
      <c r="O1597">
        <v>0</v>
      </c>
      <c r="P1597" t="s">
        <v>1288</v>
      </c>
      <c r="Q1597" t="s">
        <v>1289</v>
      </c>
      <c r="R1597" t="s">
        <v>67</v>
      </c>
      <c r="S1597" t="s">
        <v>68</v>
      </c>
      <c r="T1597" t="s">
        <v>36</v>
      </c>
      <c r="U1597" t="s">
        <v>37</v>
      </c>
      <c r="V1597">
        <v>27</v>
      </c>
      <c r="W1597" t="s">
        <v>38</v>
      </c>
    </row>
    <row r="1598" spans="1:23">
      <c r="A1598" t="s">
        <v>23</v>
      </c>
      <c r="B1598" t="s">
        <v>24</v>
      </c>
      <c r="C1598" t="s">
        <v>25</v>
      </c>
      <c r="D1598" t="s">
        <v>26</v>
      </c>
      <c r="E1598" t="s">
        <v>27</v>
      </c>
      <c r="F1598" t="s">
        <v>53</v>
      </c>
      <c r="G1598" t="s">
        <v>54</v>
      </c>
      <c r="H1598" t="s">
        <v>223</v>
      </c>
      <c r="I1598" t="s">
        <v>224</v>
      </c>
      <c r="J1598">
        <v>92.35</v>
      </c>
      <c r="K1598">
        <v>1</v>
      </c>
      <c r="L1598">
        <v>1</v>
      </c>
      <c r="M1598">
        <v>0</v>
      </c>
      <c r="N1598">
        <v>0</v>
      </c>
      <c r="O1598">
        <v>0</v>
      </c>
      <c r="P1598" t="s">
        <v>1290</v>
      </c>
      <c r="Q1598" t="s">
        <v>1291</v>
      </c>
      <c r="R1598" t="s">
        <v>67</v>
      </c>
      <c r="S1598" t="s">
        <v>68</v>
      </c>
      <c r="T1598" t="s">
        <v>36</v>
      </c>
      <c r="U1598" t="s">
        <v>37</v>
      </c>
      <c r="V1598">
        <v>27</v>
      </c>
      <c r="W1598" t="s">
        <v>38</v>
      </c>
    </row>
    <row r="1599" spans="1:23">
      <c r="A1599" t="s">
        <v>23</v>
      </c>
      <c r="B1599" t="s">
        <v>24</v>
      </c>
      <c r="C1599" t="s">
        <v>25</v>
      </c>
      <c r="D1599" t="s">
        <v>39</v>
      </c>
      <c r="E1599" t="s">
        <v>40</v>
      </c>
      <c r="F1599" t="s">
        <v>53</v>
      </c>
      <c r="G1599" t="s">
        <v>54</v>
      </c>
      <c r="I1599" t="s">
        <v>43</v>
      </c>
      <c r="J1599">
        <v>86.401063280000002</v>
      </c>
      <c r="K1599">
        <v>9</v>
      </c>
      <c r="L1599">
        <v>0.68300000000000005</v>
      </c>
      <c r="M1599">
        <v>0</v>
      </c>
      <c r="N1599">
        <v>0</v>
      </c>
      <c r="O1599">
        <v>0</v>
      </c>
      <c r="P1599" t="s">
        <v>1290</v>
      </c>
      <c r="Q1599" t="s">
        <v>1291</v>
      </c>
      <c r="R1599" t="s">
        <v>67</v>
      </c>
      <c r="S1599" t="s">
        <v>68</v>
      </c>
      <c r="T1599" t="s">
        <v>36</v>
      </c>
      <c r="U1599" t="s">
        <v>37</v>
      </c>
      <c r="V1599">
        <v>27</v>
      </c>
      <c r="W1599" t="s">
        <v>38</v>
      </c>
    </row>
    <row r="1600" spans="1:23">
      <c r="A1600" t="s">
        <v>23</v>
      </c>
      <c r="B1600" t="s">
        <v>24</v>
      </c>
      <c r="C1600" t="s">
        <v>25</v>
      </c>
      <c r="D1600" t="s">
        <v>39</v>
      </c>
      <c r="E1600" t="s">
        <v>40</v>
      </c>
      <c r="F1600" t="s">
        <v>28</v>
      </c>
      <c r="G1600" t="s">
        <v>29</v>
      </c>
      <c r="I1600" t="s">
        <v>43</v>
      </c>
      <c r="J1600">
        <v>76.938156059999997</v>
      </c>
      <c r="K1600">
        <v>12</v>
      </c>
      <c r="L1600">
        <v>0.89400000000000002</v>
      </c>
      <c r="M1600">
        <v>0</v>
      </c>
      <c r="N1600">
        <v>0</v>
      </c>
      <c r="O1600">
        <v>0</v>
      </c>
      <c r="P1600" t="s">
        <v>1290</v>
      </c>
      <c r="Q1600" t="s">
        <v>1291</v>
      </c>
      <c r="R1600" t="s">
        <v>67</v>
      </c>
      <c r="S1600" t="s">
        <v>68</v>
      </c>
      <c r="T1600" t="s">
        <v>36</v>
      </c>
      <c r="U1600" t="s">
        <v>37</v>
      </c>
      <c r="V1600">
        <v>27</v>
      </c>
      <c r="W1600" t="s">
        <v>38</v>
      </c>
    </row>
    <row r="1601" spans="1:23">
      <c r="A1601" t="s">
        <v>23</v>
      </c>
      <c r="B1601" t="s">
        <v>24</v>
      </c>
      <c r="C1601" t="s">
        <v>25</v>
      </c>
      <c r="D1601" t="s">
        <v>26</v>
      </c>
      <c r="E1601" t="s">
        <v>27</v>
      </c>
      <c r="F1601" t="s">
        <v>53</v>
      </c>
      <c r="G1601" t="s">
        <v>54</v>
      </c>
      <c r="H1601" t="s">
        <v>55</v>
      </c>
      <c r="I1601" t="s">
        <v>56</v>
      </c>
      <c r="J1601">
        <v>32.235999999999997</v>
      </c>
      <c r="K1601">
        <v>1</v>
      </c>
      <c r="L1601">
        <v>1</v>
      </c>
      <c r="M1601">
        <v>0</v>
      </c>
      <c r="N1601">
        <v>0</v>
      </c>
      <c r="O1601">
        <v>0</v>
      </c>
      <c r="P1601" t="s">
        <v>1080</v>
      </c>
      <c r="Q1601" t="s">
        <v>1081</v>
      </c>
      <c r="R1601" t="s">
        <v>73</v>
      </c>
      <c r="S1601" t="s">
        <v>74</v>
      </c>
      <c r="T1601" t="s">
        <v>36</v>
      </c>
      <c r="U1601" t="s">
        <v>37</v>
      </c>
      <c r="V1601">
        <v>27</v>
      </c>
      <c r="W1601" t="s">
        <v>38</v>
      </c>
    </row>
    <row r="1602" spans="1:23">
      <c r="A1602" t="s">
        <v>23</v>
      </c>
      <c r="B1602" t="s">
        <v>24</v>
      </c>
      <c r="C1602" t="s">
        <v>25</v>
      </c>
      <c r="D1602" t="s">
        <v>26</v>
      </c>
      <c r="E1602" t="s">
        <v>27</v>
      </c>
      <c r="F1602" t="s">
        <v>28</v>
      </c>
      <c r="G1602" t="s">
        <v>29</v>
      </c>
      <c r="H1602" t="s">
        <v>69</v>
      </c>
      <c r="I1602" t="s">
        <v>70</v>
      </c>
      <c r="J1602">
        <v>90.948975090000005</v>
      </c>
      <c r="K1602">
        <v>1</v>
      </c>
      <c r="L1602">
        <v>0.92600000000000005</v>
      </c>
      <c r="M1602">
        <v>0</v>
      </c>
      <c r="N1602">
        <v>0</v>
      </c>
      <c r="O1602">
        <v>0</v>
      </c>
      <c r="P1602" t="s">
        <v>1080</v>
      </c>
      <c r="Q1602" t="s">
        <v>1081</v>
      </c>
      <c r="R1602" t="s">
        <v>73</v>
      </c>
      <c r="S1602" t="s">
        <v>74</v>
      </c>
      <c r="T1602" t="s">
        <v>36</v>
      </c>
      <c r="U1602" t="s">
        <v>37</v>
      </c>
      <c r="V1602">
        <v>27</v>
      </c>
      <c r="W1602" t="s">
        <v>38</v>
      </c>
    </row>
    <row r="1603" spans="1:23">
      <c r="A1603" t="s">
        <v>23</v>
      </c>
      <c r="B1603" t="s">
        <v>24</v>
      </c>
      <c r="C1603" t="s">
        <v>25</v>
      </c>
      <c r="D1603" t="s">
        <v>39</v>
      </c>
      <c r="E1603" t="s">
        <v>40</v>
      </c>
      <c r="F1603" t="s">
        <v>53</v>
      </c>
      <c r="G1603" t="s">
        <v>54</v>
      </c>
      <c r="I1603" t="s">
        <v>43</v>
      </c>
      <c r="J1603">
        <v>0</v>
      </c>
      <c r="K1603">
        <v>0</v>
      </c>
      <c r="L1603">
        <v>0</v>
      </c>
      <c r="M1603">
        <v>0</v>
      </c>
      <c r="N1603">
        <v>0</v>
      </c>
      <c r="O1603">
        <v>1</v>
      </c>
      <c r="P1603" t="s">
        <v>1080</v>
      </c>
      <c r="Q1603" t="s">
        <v>1081</v>
      </c>
      <c r="R1603" t="s">
        <v>73</v>
      </c>
      <c r="S1603" t="s">
        <v>74</v>
      </c>
      <c r="T1603" t="s">
        <v>36</v>
      </c>
      <c r="U1603" t="s">
        <v>37</v>
      </c>
      <c r="V1603">
        <v>27</v>
      </c>
      <c r="W1603" t="s">
        <v>38</v>
      </c>
    </row>
    <row r="1604" spans="1:23">
      <c r="A1604" t="s">
        <v>23</v>
      </c>
      <c r="B1604" t="s">
        <v>24</v>
      </c>
      <c r="C1604" t="s">
        <v>25</v>
      </c>
      <c r="D1604" t="s">
        <v>39</v>
      </c>
      <c r="E1604" t="s">
        <v>40</v>
      </c>
      <c r="F1604" t="s">
        <v>44</v>
      </c>
      <c r="G1604" t="s">
        <v>45</v>
      </c>
      <c r="I1604" t="s">
        <v>43</v>
      </c>
      <c r="J1604">
        <v>56.65956766</v>
      </c>
      <c r="K1604">
        <v>6</v>
      </c>
      <c r="L1604">
        <v>0.83</v>
      </c>
      <c r="M1604">
        <v>0</v>
      </c>
      <c r="N1604">
        <v>0</v>
      </c>
      <c r="O1604">
        <v>0</v>
      </c>
      <c r="P1604" t="s">
        <v>1080</v>
      </c>
      <c r="Q1604" t="s">
        <v>1081</v>
      </c>
      <c r="R1604" t="s">
        <v>73</v>
      </c>
      <c r="S1604" t="s">
        <v>74</v>
      </c>
      <c r="T1604" t="s">
        <v>36</v>
      </c>
      <c r="U1604" t="s">
        <v>37</v>
      </c>
      <c r="V1604">
        <v>27</v>
      </c>
      <c r="W1604" t="s">
        <v>38</v>
      </c>
    </row>
    <row r="1605" spans="1:23">
      <c r="A1605" t="s">
        <v>23</v>
      </c>
      <c r="B1605" t="s">
        <v>24</v>
      </c>
      <c r="C1605" t="s">
        <v>25</v>
      </c>
      <c r="D1605" t="s">
        <v>46</v>
      </c>
      <c r="E1605" t="s">
        <v>47</v>
      </c>
      <c r="F1605" t="s">
        <v>48</v>
      </c>
      <c r="G1605" t="s">
        <v>47</v>
      </c>
      <c r="I1605" t="s">
        <v>43</v>
      </c>
      <c r="J1605">
        <v>1703.328908</v>
      </c>
      <c r="K1605">
        <v>282</v>
      </c>
      <c r="L1605">
        <v>0.82499999999999996</v>
      </c>
      <c r="M1605">
        <v>0</v>
      </c>
      <c r="N1605">
        <v>0</v>
      </c>
      <c r="O1605">
        <v>0</v>
      </c>
      <c r="P1605" t="s">
        <v>1080</v>
      </c>
      <c r="Q1605" t="s">
        <v>1081</v>
      </c>
      <c r="R1605" t="s">
        <v>73</v>
      </c>
      <c r="S1605" t="s">
        <v>74</v>
      </c>
      <c r="T1605" t="s">
        <v>36</v>
      </c>
      <c r="U1605" t="s">
        <v>37</v>
      </c>
      <c r="V1605">
        <v>27</v>
      </c>
      <c r="W1605" t="s">
        <v>38</v>
      </c>
    </row>
    <row r="1606" spans="1:23">
      <c r="A1606" t="s">
        <v>23</v>
      </c>
      <c r="B1606" t="s">
        <v>24</v>
      </c>
      <c r="C1606" t="s">
        <v>25</v>
      </c>
      <c r="D1606" t="s">
        <v>26</v>
      </c>
      <c r="E1606" t="s">
        <v>27</v>
      </c>
      <c r="F1606" t="s">
        <v>53</v>
      </c>
      <c r="G1606" t="s">
        <v>54</v>
      </c>
      <c r="H1606" t="s">
        <v>231</v>
      </c>
      <c r="I1606" t="s">
        <v>232</v>
      </c>
      <c r="J1606">
        <v>32.248660909999998</v>
      </c>
      <c r="K1606">
        <v>1</v>
      </c>
      <c r="L1606">
        <v>1</v>
      </c>
      <c r="M1606">
        <v>0</v>
      </c>
      <c r="N1606">
        <v>0</v>
      </c>
      <c r="O1606">
        <v>0</v>
      </c>
      <c r="P1606" t="s">
        <v>1082</v>
      </c>
      <c r="Q1606" t="s">
        <v>1083</v>
      </c>
      <c r="R1606" t="s">
        <v>132</v>
      </c>
      <c r="S1606" t="s">
        <v>133</v>
      </c>
      <c r="T1606" t="s">
        <v>36</v>
      </c>
      <c r="U1606" t="s">
        <v>37</v>
      </c>
      <c r="V1606">
        <v>27</v>
      </c>
      <c r="W1606" t="s">
        <v>38</v>
      </c>
    </row>
    <row r="1607" spans="1:23">
      <c r="A1607" t="s">
        <v>23</v>
      </c>
      <c r="B1607" t="s">
        <v>24</v>
      </c>
      <c r="C1607" t="s">
        <v>25</v>
      </c>
      <c r="D1607" t="s">
        <v>26</v>
      </c>
      <c r="E1607" t="s">
        <v>27</v>
      </c>
      <c r="F1607" t="s">
        <v>28</v>
      </c>
      <c r="G1607" t="s">
        <v>29</v>
      </c>
      <c r="H1607" t="s">
        <v>148</v>
      </c>
      <c r="I1607" t="s">
        <v>149</v>
      </c>
      <c r="J1607">
        <v>46.077261729999996</v>
      </c>
      <c r="K1607">
        <v>1</v>
      </c>
      <c r="L1607">
        <v>0.90600000000000003</v>
      </c>
      <c r="M1607">
        <v>0</v>
      </c>
      <c r="N1607">
        <v>0</v>
      </c>
      <c r="O1607">
        <v>0</v>
      </c>
      <c r="P1607" t="s">
        <v>1082</v>
      </c>
      <c r="Q1607" t="s">
        <v>1083</v>
      </c>
      <c r="R1607" t="s">
        <v>132</v>
      </c>
      <c r="S1607" t="s">
        <v>133</v>
      </c>
      <c r="T1607" t="s">
        <v>36</v>
      </c>
      <c r="U1607" t="s">
        <v>37</v>
      </c>
      <c r="V1607">
        <v>27</v>
      </c>
      <c r="W1607" t="s">
        <v>38</v>
      </c>
    </row>
    <row r="1608" spans="1:23">
      <c r="A1608" t="s">
        <v>23</v>
      </c>
      <c r="B1608" t="s">
        <v>24</v>
      </c>
      <c r="C1608" t="s">
        <v>25</v>
      </c>
      <c r="D1608" t="s">
        <v>39</v>
      </c>
      <c r="E1608" t="s">
        <v>40</v>
      </c>
      <c r="F1608" t="s">
        <v>41</v>
      </c>
      <c r="G1608" t="s">
        <v>42</v>
      </c>
      <c r="I1608" t="s">
        <v>43</v>
      </c>
      <c r="J1608">
        <v>0</v>
      </c>
      <c r="K1608">
        <v>0</v>
      </c>
      <c r="L1608">
        <v>0</v>
      </c>
      <c r="M1608">
        <v>0</v>
      </c>
      <c r="N1608">
        <v>0</v>
      </c>
      <c r="O1608">
        <v>1</v>
      </c>
      <c r="P1608" t="s">
        <v>1082</v>
      </c>
      <c r="Q1608" t="s">
        <v>1083</v>
      </c>
      <c r="R1608" t="s">
        <v>132</v>
      </c>
      <c r="S1608" t="s">
        <v>133</v>
      </c>
      <c r="T1608" t="s">
        <v>36</v>
      </c>
      <c r="U1608" t="s">
        <v>37</v>
      </c>
      <c r="V1608">
        <v>27</v>
      </c>
      <c r="W1608" t="s">
        <v>38</v>
      </c>
    </row>
    <row r="1609" spans="1:23">
      <c r="A1609" t="s">
        <v>23</v>
      </c>
      <c r="B1609" t="s">
        <v>24</v>
      </c>
      <c r="C1609" t="s">
        <v>25</v>
      </c>
      <c r="D1609" t="s">
        <v>39</v>
      </c>
      <c r="E1609" t="s">
        <v>40</v>
      </c>
      <c r="F1609" t="s">
        <v>53</v>
      </c>
      <c r="G1609" t="s">
        <v>54</v>
      </c>
      <c r="I1609" t="s">
        <v>43</v>
      </c>
      <c r="J1609">
        <v>0</v>
      </c>
      <c r="K1609">
        <v>0</v>
      </c>
      <c r="L1609">
        <v>0</v>
      </c>
      <c r="M1609">
        <v>0</v>
      </c>
      <c r="N1609">
        <v>0</v>
      </c>
      <c r="O1609">
        <v>1</v>
      </c>
      <c r="P1609" t="s">
        <v>1082</v>
      </c>
      <c r="Q1609" t="s">
        <v>1083</v>
      </c>
      <c r="R1609" t="s">
        <v>132</v>
      </c>
      <c r="S1609" t="s">
        <v>133</v>
      </c>
      <c r="T1609" t="s">
        <v>36</v>
      </c>
      <c r="U1609" t="s">
        <v>37</v>
      </c>
      <c r="V1609">
        <v>27</v>
      </c>
      <c r="W1609" t="s">
        <v>38</v>
      </c>
    </row>
    <row r="1610" spans="1:23">
      <c r="A1610" t="s">
        <v>23</v>
      </c>
      <c r="B1610" t="s">
        <v>24</v>
      </c>
      <c r="C1610" t="s">
        <v>25</v>
      </c>
      <c r="D1610" t="s">
        <v>39</v>
      </c>
      <c r="E1610" t="s">
        <v>40</v>
      </c>
      <c r="F1610" t="s">
        <v>41</v>
      </c>
      <c r="G1610" t="s">
        <v>42</v>
      </c>
      <c r="I1610" t="s">
        <v>43</v>
      </c>
      <c r="J1610">
        <v>0</v>
      </c>
      <c r="K1610">
        <v>0</v>
      </c>
      <c r="L1610">
        <v>0</v>
      </c>
      <c r="M1610">
        <v>0</v>
      </c>
      <c r="N1610">
        <v>0</v>
      </c>
      <c r="O1610">
        <v>1</v>
      </c>
      <c r="P1610" t="s">
        <v>1292</v>
      </c>
      <c r="Q1610" t="s">
        <v>1293</v>
      </c>
      <c r="R1610" t="s">
        <v>297</v>
      </c>
      <c r="S1610" t="s">
        <v>298</v>
      </c>
      <c r="T1610" t="s">
        <v>36</v>
      </c>
      <c r="U1610" t="s">
        <v>37</v>
      </c>
      <c r="V1610">
        <v>27</v>
      </c>
      <c r="W1610" t="s">
        <v>38</v>
      </c>
    </row>
    <row r="1611" spans="1:23">
      <c r="A1611" t="s">
        <v>23</v>
      </c>
      <c r="B1611" t="s">
        <v>24</v>
      </c>
      <c r="C1611" t="s">
        <v>25</v>
      </c>
      <c r="D1611" t="s">
        <v>39</v>
      </c>
      <c r="E1611" t="s">
        <v>40</v>
      </c>
      <c r="F1611" t="s">
        <v>28</v>
      </c>
      <c r="G1611" t="s">
        <v>29</v>
      </c>
      <c r="I1611" t="s">
        <v>43</v>
      </c>
      <c r="J1611">
        <v>0</v>
      </c>
      <c r="K1611">
        <v>0</v>
      </c>
      <c r="L1611">
        <v>0</v>
      </c>
      <c r="M1611">
        <v>0</v>
      </c>
      <c r="N1611">
        <v>0</v>
      </c>
      <c r="O1611">
        <v>1</v>
      </c>
      <c r="P1611" t="s">
        <v>1294</v>
      </c>
      <c r="Q1611" t="s">
        <v>1295</v>
      </c>
      <c r="R1611" t="s">
        <v>114</v>
      </c>
      <c r="S1611" t="s">
        <v>115</v>
      </c>
      <c r="T1611" t="s">
        <v>36</v>
      </c>
      <c r="U1611" t="s">
        <v>37</v>
      </c>
      <c r="V1611">
        <v>27</v>
      </c>
      <c r="W1611" t="s">
        <v>38</v>
      </c>
    </row>
    <row r="1612" spans="1:23">
      <c r="A1612" t="s">
        <v>23</v>
      </c>
      <c r="B1612" t="s">
        <v>24</v>
      </c>
      <c r="C1612" t="s">
        <v>25</v>
      </c>
      <c r="D1612" t="s">
        <v>46</v>
      </c>
      <c r="E1612" t="s">
        <v>47</v>
      </c>
      <c r="F1612" t="s">
        <v>48</v>
      </c>
      <c r="G1612" t="s">
        <v>47</v>
      </c>
      <c r="I1612" t="s">
        <v>43</v>
      </c>
      <c r="J1612">
        <v>152.4945195</v>
      </c>
      <c r="K1612">
        <v>26</v>
      </c>
      <c r="L1612">
        <v>0.84699999999999998</v>
      </c>
      <c r="M1612">
        <v>0</v>
      </c>
      <c r="N1612">
        <v>0</v>
      </c>
      <c r="O1612">
        <v>0</v>
      </c>
      <c r="P1612" t="s">
        <v>1294</v>
      </c>
      <c r="Q1612" t="s">
        <v>1295</v>
      </c>
      <c r="R1612" t="s">
        <v>114</v>
      </c>
      <c r="S1612" t="s">
        <v>115</v>
      </c>
      <c r="T1612" t="s">
        <v>36</v>
      </c>
      <c r="U1612" t="s">
        <v>37</v>
      </c>
      <c r="V1612">
        <v>27</v>
      </c>
      <c r="W1612" t="s">
        <v>38</v>
      </c>
    </row>
    <row r="1613" spans="1:23">
      <c r="A1613" t="s">
        <v>23</v>
      </c>
      <c r="B1613" t="s">
        <v>24</v>
      </c>
      <c r="C1613" t="s">
        <v>25</v>
      </c>
      <c r="D1613" t="s">
        <v>39</v>
      </c>
      <c r="E1613" t="s">
        <v>40</v>
      </c>
      <c r="F1613" t="s">
        <v>28</v>
      </c>
      <c r="G1613" t="s">
        <v>29</v>
      </c>
      <c r="I1613" t="s">
        <v>43</v>
      </c>
      <c r="J1613">
        <v>0</v>
      </c>
      <c r="K1613">
        <v>0</v>
      </c>
      <c r="L1613">
        <v>0</v>
      </c>
      <c r="M1613">
        <v>0</v>
      </c>
      <c r="N1613">
        <v>0</v>
      </c>
      <c r="O1613">
        <v>1</v>
      </c>
      <c r="P1613" t="s">
        <v>1296</v>
      </c>
      <c r="Q1613" t="s">
        <v>1297</v>
      </c>
      <c r="R1613" t="s">
        <v>84</v>
      </c>
      <c r="S1613" t="s">
        <v>85</v>
      </c>
      <c r="T1613" t="s">
        <v>36</v>
      </c>
      <c r="U1613" t="s">
        <v>37</v>
      </c>
      <c r="V1613">
        <v>27</v>
      </c>
      <c r="W1613" t="s">
        <v>38</v>
      </c>
    </row>
    <row r="1614" spans="1:23">
      <c r="A1614" t="s">
        <v>23</v>
      </c>
      <c r="B1614" t="s">
        <v>24</v>
      </c>
      <c r="C1614" t="s">
        <v>25</v>
      </c>
      <c r="D1614" t="s">
        <v>26</v>
      </c>
      <c r="E1614" t="s">
        <v>27</v>
      </c>
      <c r="F1614" t="s">
        <v>28</v>
      </c>
      <c r="G1614" t="s">
        <v>29</v>
      </c>
      <c r="H1614" t="s">
        <v>138</v>
      </c>
      <c r="I1614" t="s">
        <v>139</v>
      </c>
      <c r="J1614">
        <v>153.9687715</v>
      </c>
      <c r="K1614">
        <v>1</v>
      </c>
      <c r="L1614">
        <v>0.91500000000000004</v>
      </c>
      <c r="M1614">
        <v>0</v>
      </c>
      <c r="N1614">
        <v>0</v>
      </c>
      <c r="O1614">
        <v>0</v>
      </c>
      <c r="P1614" t="s">
        <v>1086</v>
      </c>
      <c r="Q1614" t="s">
        <v>1087</v>
      </c>
      <c r="R1614" t="s">
        <v>90</v>
      </c>
      <c r="S1614" t="s">
        <v>91</v>
      </c>
      <c r="T1614" t="s">
        <v>36</v>
      </c>
      <c r="U1614" t="s">
        <v>37</v>
      </c>
      <c r="V1614">
        <v>27</v>
      </c>
      <c r="W1614" t="s">
        <v>38</v>
      </c>
    </row>
    <row r="1615" spans="1:23">
      <c r="A1615" t="s">
        <v>23</v>
      </c>
      <c r="B1615" t="s">
        <v>24</v>
      </c>
      <c r="C1615" t="s">
        <v>25</v>
      </c>
      <c r="D1615" t="s">
        <v>39</v>
      </c>
      <c r="E1615" t="s">
        <v>40</v>
      </c>
      <c r="F1615" t="s">
        <v>44</v>
      </c>
      <c r="G1615" t="s">
        <v>45</v>
      </c>
      <c r="I1615" t="s">
        <v>43</v>
      </c>
      <c r="J1615">
        <v>185.90905330000001</v>
      </c>
      <c r="K1615">
        <v>19</v>
      </c>
      <c r="L1615">
        <v>0.86299999999999999</v>
      </c>
      <c r="M1615">
        <v>0</v>
      </c>
      <c r="N1615">
        <v>0</v>
      </c>
      <c r="O1615">
        <v>0</v>
      </c>
      <c r="P1615" t="s">
        <v>1086</v>
      </c>
      <c r="Q1615" t="s">
        <v>1087</v>
      </c>
      <c r="R1615" t="s">
        <v>90</v>
      </c>
      <c r="S1615" t="s">
        <v>91</v>
      </c>
      <c r="T1615" t="s">
        <v>36</v>
      </c>
      <c r="U1615" t="s">
        <v>37</v>
      </c>
      <c r="V1615">
        <v>27</v>
      </c>
      <c r="W1615" t="s">
        <v>38</v>
      </c>
    </row>
    <row r="1616" spans="1:23">
      <c r="A1616" t="s">
        <v>23</v>
      </c>
      <c r="B1616" t="s">
        <v>24</v>
      </c>
      <c r="C1616" t="s">
        <v>25</v>
      </c>
      <c r="D1616" t="s">
        <v>46</v>
      </c>
      <c r="E1616" t="s">
        <v>47</v>
      </c>
      <c r="F1616" t="s">
        <v>48</v>
      </c>
      <c r="G1616" t="s">
        <v>47</v>
      </c>
      <c r="I1616" t="s">
        <v>43</v>
      </c>
      <c r="J1616">
        <v>6385.7709530000002</v>
      </c>
      <c r="K1616">
        <v>1663</v>
      </c>
      <c r="L1616">
        <v>0.85599999999999998</v>
      </c>
      <c r="M1616">
        <v>0.59315478600000004</v>
      </c>
      <c r="N1616">
        <v>2.6900000000000001E-3</v>
      </c>
      <c r="O1616">
        <v>0</v>
      </c>
      <c r="P1616" t="s">
        <v>1086</v>
      </c>
      <c r="Q1616" t="s">
        <v>1087</v>
      </c>
      <c r="R1616" t="s">
        <v>90</v>
      </c>
      <c r="S1616" t="s">
        <v>91</v>
      </c>
      <c r="T1616" t="s">
        <v>36</v>
      </c>
      <c r="U1616" t="s">
        <v>37</v>
      </c>
      <c r="V1616">
        <v>27</v>
      </c>
      <c r="W1616" t="s">
        <v>38</v>
      </c>
    </row>
    <row r="1617" spans="1:23">
      <c r="A1617" t="s">
        <v>23</v>
      </c>
      <c r="B1617" t="s">
        <v>24</v>
      </c>
      <c r="C1617" t="s">
        <v>25</v>
      </c>
      <c r="D1617" t="s">
        <v>46</v>
      </c>
      <c r="E1617" t="s">
        <v>47</v>
      </c>
      <c r="F1617" t="s">
        <v>48</v>
      </c>
      <c r="G1617" t="s">
        <v>47</v>
      </c>
      <c r="I1617" t="s">
        <v>43</v>
      </c>
      <c r="J1617">
        <v>300.44565979999999</v>
      </c>
      <c r="K1617">
        <v>54</v>
      </c>
      <c r="L1617">
        <v>0.83199999999999996</v>
      </c>
      <c r="M1617">
        <v>0</v>
      </c>
      <c r="N1617">
        <v>0</v>
      </c>
      <c r="O1617">
        <v>0</v>
      </c>
      <c r="P1617" t="s">
        <v>1298</v>
      </c>
      <c r="Q1617" t="s">
        <v>1299</v>
      </c>
      <c r="R1617" t="s">
        <v>146</v>
      </c>
      <c r="S1617" t="s">
        <v>147</v>
      </c>
      <c r="T1617" t="s">
        <v>36</v>
      </c>
      <c r="U1617" t="s">
        <v>37</v>
      </c>
      <c r="V1617">
        <v>27</v>
      </c>
      <c r="W1617" t="s">
        <v>38</v>
      </c>
    </row>
    <row r="1618" spans="1:23">
      <c r="A1618" t="s">
        <v>23</v>
      </c>
      <c r="B1618" t="s">
        <v>24</v>
      </c>
      <c r="C1618" t="s">
        <v>25</v>
      </c>
      <c r="D1618" t="s">
        <v>39</v>
      </c>
      <c r="E1618" t="s">
        <v>40</v>
      </c>
      <c r="F1618" t="s">
        <v>41</v>
      </c>
      <c r="G1618" t="s">
        <v>42</v>
      </c>
      <c r="I1618" t="s">
        <v>43</v>
      </c>
      <c r="J1618">
        <v>0</v>
      </c>
      <c r="K1618">
        <v>0</v>
      </c>
      <c r="L1618">
        <v>0</v>
      </c>
      <c r="M1618">
        <v>0</v>
      </c>
      <c r="N1618">
        <v>0</v>
      </c>
      <c r="O1618">
        <v>1</v>
      </c>
      <c r="P1618" t="s">
        <v>1300</v>
      </c>
      <c r="Q1618" t="s">
        <v>1301</v>
      </c>
      <c r="R1618" t="s">
        <v>201</v>
      </c>
      <c r="S1618" t="s">
        <v>202</v>
      </c>
      <c r="T1618" t="s">
        <v>36</v>
      </c>
      <c r="U1618" t="s">
        <v>37</v>
      </c>
      <c r="V1618">
        <v>27</v>
      </c>
      <c r="W1618" t="s">
        <v>38</v>
      </c>
    </row>
    <row r="1619" spans="1:23">
      <c r="A1619" t="s">
        <v>23</v>
      </c>
      <c r="B1619" t="s">
        <v>24</v>
      </c>
      <c r="C1619" t="s">
        <v>25</v>
      </c>
      <c r="D1619" t="s">
        <v>39</v>
      </c>
      <c r="E1619" t="s">
        <v>40</v>
      </c>
      <c r="F1619" t="s">
        <v>53</v>
      </c>
      <c r="G1619" t="s">
        <v>54</v>
      </c>
      <c r="I1619" t="s">
        <v>43</v>
      </c>
      <c r="J1619">
        <v>0</v>
      </c>
      <c r="K1619">
        <v>0</v>
      </c>
      <c r="L1619">
        <v>0</v>
      </c>
      <c r="M1619">
        <v>0</v>
      </c>
      <c r="N1619">
        <v>0</v>
      </c>
      <c r="O1619">
        <v>1</v>
      </c>
      <c r="P1619" t="s">
        <v>1300</v>
      </c>
      <c r="Q1619" t="s">
        <v>1301</v>
      </c>
      <c r="R1619" t="s">
        <v>201</v>
      </c>
      <c r="S1619" t="s">
        <v>202</v>
      </c>
      <c r="T1619" t="s">
        <v>36</v>
      </c>
      <c r="U1619" t="s">
        <v>37</v>
      </c>
      <c r="V1619">
        <v>27</v>
      </c>
      <c r="W1619" t="s">
        <v>38</v>
      </c>
    </row>
    <row r="1620" spans="1:23">
      <c r="A1620" t="s">
        <v>23</v>
      </c>
      <c r="B1620" t="s">
        <v>24</v>
      </c>
      <c r="C1620" t="s">
        <v>25</v>
      </c>
      <c r="D1620" t="s">
        <v>39</v>
      </c>
      <c r="E1620" t="s">
        <v>40</v>
      </c>
      <c r="F1620" t="s">
        <v>28</v>
      </c>
      <c r="G1620" t="s">
        <v>29</v>
      </c>
      <c r="I1620" t="s">
        <v>43</v>
      </c>
      <c r="J1620">
        <v>118.9747508</v>
      </c>
      <c r="K1620">
        <v>16</v>
      </c>
      <c r="L1620">
        <v>0.88900000000000001</v>
      </c>
      <c r="M1620">
        <v>0</v>
      </c>
      <c r="N1620">
        <v>0</v>
      </c>
      <c r="O1620">
        <v>0</v>
      </c>
      <c r="P1620" t="s">
        <v>1300</v>
      </c>
      <c r="Q1620" t="s">
        <v>1301</v>
      </c>
      <c r="R1620" t="s">
        <v>201</v>
      </c>
      <c r="S1620" t="s">
        <v>202</v>
      </c>
      <c r="T1620" t="s">
        <v>36</v>
      </c>
      <c r="U1620" t="s">
        <v>37</v>
      </c>
      <c r="V1620">
        <v>27</v>
      </c>
      <c r="W1620" t="s">
        <v>38</v>
      </c>
    </row>
    <row r="1621" spans="1:23">
      <c r="A1621" t="s">
        <v>23</v>
      </c>
      <c r="B1621" t="s">
        <v>24</v>
      </c>
      <c r="C1621" t="s">
        <v>25</v>
      </c>
      <c r="D1621" t="s">
        <v>39</v>
      </c>
      <c r="E1621" t="s">
        <v>40</v>
      </c>
      <c r="F1621" t="s">
        <v>41</v>
      </c>
      <c r="G1621" t="s">
        <v>42</v>
      </c>
      <c r="I1621" t="s">
        <v>43</v>
      </c>
      <c r="J1621">
        <v>71.261547390000004</v>
      </c>
      <c r="K1621">
        <v>8</v>
      </c>
      <c r="L1621">
        <v>0.71</v>
      </c>
      <c r="M1621">
        <v>0</v>
      </c>
      <c r="N1621">
        <v>0</v>
      </c>
      <c r="O1621">
        <v>0</v>
      </c>
      <c r="P1621" t="s">
        <v>1302</v>
      </c>
      <c r="Q1621" t="s">
        <v>1303</v>
      </c>
      <c r="R1621" t="s">
        <v>201</v>
      </c>
      <c r="S1621" t="s">
        <v>202</v>
      </c>
      <c r="T1621" t="s">
        <v>36</v>
      </c>
      <c r="U1621" t="s">
        <v>37</v>
      </c>
      <c r="V1621">
        <v>27</v>
      </c>
      <c r="W1621" t="s">
        <v>38</v>
      </c>
    </row>
    <row r="1622" spans="1:23">
      <c r="A1622" t="s">
        <v>23</v>
      </c>
      <c r="B1622" t="s">
        <v>24</v>
      </c>
      <c r="C1622" t="s">
        <v>25</v>
      </c>
      <c r="D1622" t="s">
        <v>39</v>
      </c>
      <c r="E1622" t="s">
        <v>40</v>
      </c>
      <c r="F1622" t="s">
        <v>28</v>
      </c>
      <c r="G1622" t="s">
        <v>29</v>
      </c>
      <c r="I1622" t="s">
        <v>43</v>
      </c>
      <c r="J1622">
        <v>0</v>
      </c>
      <c r="K1622">
        <v>0</v>
      </c>
      <c r="L1622">
        <v>0</v>
      </c>
      <c r="M1622">
        <v>0</v>
      </c>
      <c r="N1622">
        <v>0</v>
      </c>
      <c r="O1622">
        <v>1</v>
      </c>
      <c r="P1622" t="s">
        <v>1304</v>
      </c>
      <c r="Q1622" t="s">
        <v>1305</v>
      </c>
      <c r="R1622" t="s">
        <v>51</v>
      </c>
      <c r="S1622" t="s">
        <v>52</v>
      </c>
      <c r="T1622" t="s">
        <v>36</v>
      </c>
      <c r="U1622" t="s">
        <v>37</v>
      </c>
      <c r="V1622">
        <v>27</v>
      </c>
      <c r="W1622" t="s">
        <v>38</v>
      </c>
    </row>
    <row r="1623" spans="1:23">
      <c r="A1623" t="s">
        <v>23</v>
      </c>
      <c r="B1623" t="s">
        <v>24</v>
      </c>
      <c r="C1623" t="s">
        <v>25</v>
      </c>
      <c r="D1623" t="s">
        <v>26</v>
      </c>
      <c r="E1623" t="s">
        <v>27</v>
      </c>
      <c r="F1623" t="s">
        <v>28</v>
      </c>
      <c r="G1623" t="s">
        <v>29</v>
      </c>
      <c r="H1623" t="s">
        <v>86</v>
      </c>
      <c r="I1623" t="s">
        <v>87</v>
      </c>
      <c r="J1623">
        <v>39.669437209999998</v>
      </c>
      <c r="K1623">
        <v>1</v>
      </c>
      <c r="L1623">
        <v>0.86499999999999999</v>
      </c>
      <c r="M1623">
        <v>0</v>
      </c>
      <c r="N1623">
        <v>0</v>
      </c>
      <c r="O1623">
        <v>0</v>
      </c>
      <c r="P1623" t="s">
        <v>1118</v>
      </c>
      <c r="Q1623" t="s">
        <v>1119</v>
      </c>
      <c r="R1623" t="s">
        <v>90</v>
      </c>
      <c r="S1623" t="s">
        <v>91</v>
      </c>
      <c r="T1623" t="s">
        <v>36</v>
      </c>
      <c r="U1623" t="s">
        <v>37</v>
      </c>
      <c r="V1623">
        <v>27</v>
      </c>
      <c r="W1623" t="s">
        <v>38</v>
      </c>
    </row>
    <row r="1624" spans="1:23">
      <c r="A1624" t="s">
        <v>23</v>
      </c>
      <c r="B1624" t="s">
        <v>24</v>
      </c>
      <c r="C1624" t="s">
        <v>25</v>
      </c>
      <c r="D1624" t="s">
        <v>39</v>
      </c>
      <c r="E1624" t="s">
        <v>40</v>
      </c>
      <c r="F1624" t="s">
        <v>41</v>
      </c>
      <c r="G1624" t="s">
        <v>42</v>
      </c>
      <c r="I1624" t="s">
        <v>43</v>
      </c>
      <c r="J1624">
        <v>0</v>
      </c>
      <c r="K1624">
        <v>0</v>
      </c>
      <c r="L1624">
        <v>0</v>
      </c>
      <c r="M1624">
        <v>0</v>
      </c>
      <c r="N1624">
        <v>0</v>
      </c>
      <c r="O1624">
        <v>1</v>
      </c>
      <c r="P1624" t="s">
        <v>1118</v>
      </c>
      <c r="Q1624" t="s">
        <v>1119</v>
      </c>
      <c r="R1624" t="s">
        <v>90</v>
      </c>
      <c r="S1624" t="s">
        <v>91</v>
      </c>
      <c r="T1624" t="s">
        <v>36</v>
      </c>
      <c r="U1624" t="s">
        <v>37</v>
      </c>
      <c r="V1624">
        <v>27</v>
      </c>
      <c r="W1624" t="s">
        <v>38</v>
      </c>
    </row>
    <row r="1625" spans="1:23">
      <c r="A1625" t="s">
        <v>23</v>
      </c>
      <c r="B1625" t="s">
        <v>24</v>
      </c>
      <c r="C1625" t="s">
        <v>25</v>
      </c>
      <c r="D1625" t="s">
        <v>26</v>
      </c>
      <c r="E1625" t="s">
        <v>27</v>
      </c>
      <c r="F1625" t="s">
        <v>53</v>
      </c>
      <c r="G1625" t="s">
        <v>54</v>
      </c>
      <c r="H1625" t="s">
        <v>223</v>
      </c>
      <c r="I1625" t="s">
        <v>224</v>
      </c>
      <c r="J1625">
        <v>643.84900000000005</v>
      </c>
      <c r="K1625">
        <v>1</v>
      </c>
      <c r="L1625">
        <v>1</v>
      </c>
      <c r="M1625">
        <v>0</v>
      </c>
      <c r="N1625">
        <v>0</v>
      </c>
      <c r="O1625">
        <v>0</v>
      </c>
      <c r="P1625" t="s">
        <v>1306</v>
      </c>
      <c r="Q1625" t="s">
        <v>1307</v>
      </c>
      <c r="R1625" t="s">
        <v>67</v>
      </c>
      <c r="S1625" t="s">
        <v>68</v>
      </c>
      <c r="T1625" t="s">
        <v>36</v>
      </c>
      <c r="U1625" t="s">
        <v>37</v>
      </c>
      <c r="V1625">
        <v>27</v>
      </c>
      <c r="W1625" t="s">
        <v>38</v>
      </c>
    </row>
    <row r="1626" spans="1:23">
      <c r="A1626" t="s">
        <v>23</v>
      </c>
      <c r="B1626" t="s">
        <v>24</v>
      </c>
      <c r="C1626" t="s">
        <v>25</v>
      </c>
      <c r="D1626" t="s">
        <v>39</v>
      </c>
      <c r="E1626" t="s">
        <v>40</v>
      </c>
      <c r="F1626" t="s">
        <v>28</v>
      </c>
      <c r="G1626" t="s">
        <v>29</v>
      </c>
      <c r="I1626" t="s">
        <v>43</v>
      </c>
      <c r="J1626">
        <v>0</v>
      </c>
      <c r="K1626">
        <v>0</v>
      </c>
      <c r="L1626">
        <v>0</v>
      </c>
      <c r="M1626">
        <v>0</v>
      </c>
      <c r="N1626">
        <v>0</v>
      </c>
      <c r="O1626">
        <v>1</v>
      </c>
      <c r="P1626" t="s">
        <v>1306</v>
      </c>
      <c r="Q1626" t="s">
        <v>1307</v>
      </c>
      <c r="R1626" t="s">
        <v>67</v>
      </c>
      <c r="S1626" t="s">
        <v>68</v>
      </c>
      <c r="T1626" t="s">
        <v>36</v>
      </c>
      <c r="U1626" t="s">
        <v>37</v>
      </c>
      <c r="V1626">
        <v>27</v>
      </c>
      <c r="W1626" t="s">
        <v>38</v>
      </c>
    </row>
    <row r="1627" spans="1:23">
      <c r="A1627" t="s">
        <v>23</v>
      </c>
      <c r="B1627" t="s">
        <v>24</v>
      </c>
      <c r="C1627" t="s">
        <v>25</v>
      </c>
      <c r="D1627" t="s">
        <v>39</v>
      </c>
      <c r="E1627" t="s">
        <v>40</v>
      </c>
      <c r="F1627" t="s">
        <v>44</v>
      </c>
      <c r="G1627" t="s">
        <v>45</v>
      </c>
      <c r="I1627" t="s">
        <v>43</v>
      </c>
      <c r="J1627">
        <v>0</v>
      </c>
      <c r="K1627">
        <v>0</v>
      </c>
      <c r="L1627">
        <v>0</v>
      </c>
      <c r="M1627">
        <v>0</v>
      </c>
      <c r="N1627">
        <v>0</v>
      </c>
      <c r="O1627">
        <v>1</v>
      </c>
      <c r="P1627" t="s">
        <v>1306</v>
      </c>
      <c r="Q1627" t="s">
        <v>1307</v>
      </c>
      <c r="R1627" t="s">
        <v>67</v>
      </c>
      <c r="S1627" t="s">
        <v>68</v>
      </c>
      <c r="T1627" t="s">
        <v>36</v>
      </c>
      <c r="U1627" t="s">
        <v>37</v>
      </c>
      <c r="V1627">
        <v>27</v>
      </c>
      <c r="W1627" t="s">
        <v>38</v>
      </c>
    </row>
    <row r="1628" spans="1:23">
      <c r="A1628" t="s">
        <v>23</v>
      </c>
      <c r="B1628" t="s">
        <v>24</v>
      </c>
      <c r="C1628" t="s">
        <v>25</v>
      </c>
      <c r="D1628" t="s">
        <v>46</v>
      </c>
      <c r="E1628" t="s">
        <v>47</v>
      </c>
      <c r="F1628" t="s">
        <v>48</v>
      </c>
      <c r="G1628" t="s">
        <v>47</v>
      </c>
      <c r="I1628" t="s">
        <v>43</v>
      </c>
      <c r="J1628">
        <v>724.96085340000002</v>
      </c>
      <c r="K1628">
        <v>126</v>
      </c>
      <c r="L1628">
        <v>0.80100000000000005</v>
      </c>
      <c r="M1628">
        <v>0</v>
      </c>
      <c r="N1628">
        <v>0</v>
      </c>
      <c r="O1628">
        <v>0</v>
      </c>
      <c r="P1628" t="s">
        <v>1308</v>
      </c>
      <c r="Q1628" t="s">
        <v>1309</v>
      </c>
      <c r="R1628" t="s">
        <v>114</v>
      </c>
      <c r="S1628" t="s">
        <v>115</v>
      </c>
      <c r="T1628" t="s">
        <v>36</v>
      </c>
      <c r="U1628" t="s">
        <v>37</v>
      </c>
      <c r="V1628">
        <v>27</v>
      </c>
      <c r="W1628" t="s">
        <v>38</v>
      </c>
    </row>
    <row r="1629" spans="1:23">
      <c r="A1629" t="s">
        <v>23</v>
      </c>
      <c r="B1629" t="s">
        <v>24</v>
      </c>
      <c r="C1629" t="s">
        <v>25</v>
      </c>
      <c r="D1629" t="s">
        <v>39</v>
      </c>
      <c r="E1629" t="s">
        <v>40</v>
      </c>
      <c r="F1629" t="s">
        <v>41</v>
      </c>
      <c r="G1629" t="s">
        <v>42</v>
      </c>
      <c r="I1629" t="s">
        <v>43</v>
      </c>
      <c r="J1629">
        <v>84.213164300000003</v>
      </c>
      <c r="K1629">
        <v>8</v>
      </c>
      <c r="L1629">
        <v>0.91600000000000004</v>
      </c>
      <c r="M1629">
        <v>0</v>
      </c>
      <c r="N1629">
        <v>0</v>
      </c>
      <c r="O1629">
        <v>0</v>
      </c>
      <c r="P1629" t="s">
        <v>1310</v>
      </c>
      <c r="Q1629" t="s">
        <v>1311</v>
      </c>
      <c r="R1629" t="s">
        <v>67</v>
      </c>
      <c r="S1629" t="s">
        <v>68</v>
      </c>
      <c r="T1629" t="s">
        <v>36</v>
      </c>
      <c r="U1629" t="s">
        <v>37</v>
      </c>
      <c r="V1629">
        <v>27</v>
      </c>
      <c r="W1629" t="s">
        <v>38</v>
      </c>
    </row>
    <row r="1630" spans="1:23">
      <c r="A1630" t="s">
        <v>23</v>
      </c>
      <c r="B1630" t="s">
        <v>24</v>
      </c>
      <c r="C1630" t="s">
        <v>25</v>
      </c>
      <c r="D1630" t="s">
        <v>39</v>
      </c>
      <c r="E1630" t="s">
        <v>40</v>
      </c>
      <c r="F1630" t="s">
        <v>28</v>
      </c>
      <c r="G1630" t="s">
        <v>29</v>
      </c>
      <c r="I1630" t="s">
        <v>43</v>
      </c>
      <c r="J1630">
        <v>96.689346430000001</v>
      </c>
      <c r="K1630">
        <v>13</v>
      </c>
      <c r="L1630">
        <v>0.91200000000000003</v>
      </c>
      <c r="M1630">
        <v>0</v>
      </c>
      <c r="N1630">
        <v>0</v>
      </c>
      <c r="O1630">
        <v>0</v>
      </c>
      <c r="P1630" t="s">
        <v>1310</v>
      </c>
      <c r="Q1630" t="s">
        <v>1311</v>
      </c>
      <c r="R1630" t="s">
        <v>67</v>
      </c>
      <c r="S1630" t="s">
        <v>68</v>
      </c>
      <c r="T1630" t="s">
        <v>36</v>
      </c>
      <c r="U1630" t="s">
        <v>37</v>
      </c>
      <c r="V1630">
        <v>27</v>
      </c>
      <c r="W1630" t="s">
        <v>38</v>
      </c>
    </row>
    <row r="1631" spans="1:23">
      <c r="A1631" t="s">
        <v>23</v>
      </c>
      <c r="B1631" t="s">
        <v>24</v>
      </c>
      <c r="C1631" t="s">
        <v>25</v>
      </c>
      <c r="D1631" t="s">
        <v>39</v>
      </c>
      <c r="E1631" t="s">
        <v>40</v>
      </c>
      <c r="F1631" t="s">
        <v>44</v>
      </c>
      <c r="G1631" t="s">
        <v>45</v>
      </c>
      <c r="I1631" t="s">
        <v>43</v>
      </c>
      <c r="J1631">
        <v>0</v>
      </c>
      <c r="K1631">
        <v>0</v>
      </c>
      <c r="L1631">
        <v>0</v>
      </c>
      <c r="M1631">
        <v>0</v>
      </c>
      <c r="N1631">
        <v>0</v>
      </c>
      <c r="O1631">
        <v>1</v>
      </c>
      <c r="P1631" t="s">
        <v>1310</v>
      </c>
      <c r="Q1631" t="s">
        <v>1311</v>
      </c>
      <c r="R1631" t="s">
        <v>67</v>
      </c>
      <c r="S1631" t="s">
        <v>68</v>
      </c>
      <c r="T1631" t="s">
        <v>36</v>
      </c>
      <c r="U1631" t="s">
        <v>37</v>
      </c>
      <c r="V1631">
        <v>27</v>
      </c>
      <c r="W1631" t="s">
        <v>38</v>
      </c>
    </row>
    <row r="1632" spans="1:23">
      <c r="A1632" t="s">
        <v>23</v>
      </c>
      <c r="B1632" t="s">
        <v>24</v>
      </c>
      <c r="C1632" t="s">
        <v>25</v>
      </c>
      <c r="D1632" t="s">
        <v>26</v>
      </c>
      <c r="E1632" t="s">
        <v>27</v>
      </c>
      <c r="F1632" t="s">
        <v>28</v>
      </c>
      <c r="G1632" t="s">
        <v>29</v>
      </c>
      <c r="H1632" t="s">
        <v>281</v>
      </c>
      <c r="I1632" t="s">
        <v>282</v>
      </c>
      <c r="J1632">
        <v>80.626000000000005</v>
      </c>
      <c r="K1632">
        <v>1</v>
      </c>
      <c r="L1632">
        <v>1</v>
      </c>
      <c r="M1632">
        <v>0</v>
      </c>
      <c r="N1632">
        <v>0</v>
      </c>
      <c r="O1632">
        <v>0</v>
      </c>
      <c r="P1632" t="s">
        <v>1312</v>
      </c>
      <c r="Q1632" t="s">
        <v>1313</v>
      </c>
      <c r="R1632" t="s">
        <v>94</v>
      </c>
      <c r="S1632" t="s">
        <v>95</v>
      </c>
      <c r="T1632" t="s">
        <v>36</v>
      </c>
      <c r="U1632" t="s">
        <v>37</v>
      </c>
      <c r="V1632">
        <v>27</v>
      </c>
      <c r="W1632" t="s">
        <v>38</v>
      </c>
    </row>
    <row r="1633" spans="1:23">
      <c r="A1633" t="s">
        <v>23</v>
      </c>
      <c r="B1633" t="s">
        <v>24</v>
      </c>
      <c r="C1633" t="s">
        <v>25</v>
      </c>
      <c r="D1633" t="s">
        <v>46</v>
      </c>
      <c r="E1633" t="s">
        <v>47</v>
      </c>
      <c r="F1633" t="s">
        <v>48</v>
      </c>
      <c r="G1633" t="s">
        <v>47</v>
      </c>
      <c r="I1633" t="s">
        <v>43</v>
      </c>
      <c r="J1633">
        <v>152.80420229999999</v>
      </c>
      <c r="K1633">
        <v>43</v>
      </c>
      <c r="L1633">
        <v>0.82599999999999996</v>
      </c>
      <c r="M1633">
        <v>0</v>
      </c>
      <c r="N1633">
        <v>0</v>
      </c>
      <c r="O1633">
        <v>0</v>
      </c>
      <c r="P1633" t="s">
        <v>1312</v>
      </c>
      <c r="Q1633" t="s">
        <v>1313</v>
      </c>
      <c r="R1633" t="s">
        <v>94</v>
      </c>
      <c r="S1633" t="s">
        <v>95</v>
      </c>
      <c r="T1633" t="s">
        <v>36</v>
      </c>
      <c r="U1633" t="s">
        <v>37</v>
      </c>
      <c r="V1633">
        <v>27</v>
      </c>
      <c r="W1633" t="s">
        <v>38</v>
      </c>
    </row>
    <row r="1634" spans="1:23">
      <c r="A1634" t="s">
        <v>23</v>
      </c>
      <c r="B1634" t="s">
        <v>24</v>
      </c>
      <c r="C1634" t="s">
        <v>25</v>
      </c>
      <c r="D1634" t="s">
        <v>39</v>
      </c>
      <c r="E1634" t="s">
        <v>40</v>
      </c>
      <c r="F1634" t="s">
        <v>41</v>
      </c>
      <c r="G1634" t="s">
        <v>42</v>
      </c>
      <c r="I1634" t="s">
        <v>43</v>
      </c>
      <c r="J1634">
        <v>107.9849698</v>
      </c>
      <c r="K1634">
        <v>8</v>
      </c>
      <c r="L1634">
        <v>0.70599999999999996</v>
      </c>
      <c r="M1634">
        <v>0</v>
      </c>
      <c r="N1634">
        <v>0</v>
      </c>
      <c r="O1634">
        <v>0</v>
      </c>
      <c r="P1634" t="s">
        <v>1314</v>
      </c>
      <c r="Q1634" t="s">
        <v>1315</v>
      </c>
      <c r="R1634" t="s">
        <v>84</v>
      </c>
      <c r="S1634" t="s">
        <v>85</v>
      </c>
      <c r="T1634" t="s">
        <v>36</v>
      </c>
      <c r="U1634" t="s">
        <v>37</v>
      </c>
      <c r="V1634">
        <v>27</v>
      </c>
      <c r="W1634" t="s">
        <v>38</v>
      </c>
    </row>
    <row r="1635" spans="1:23">
      <c r="A1635" t="s">
        <v>23</v>
      </c>
      <c r="B1635" t="s">
        <v>24</v>
      </c>
      <c r="C1635" t="s">
        <v>25</v>
      </c>
      <c r="D1635" t="s">
        <v>39</v>
      </c>
      <c r="E1635" t="s">
        <v>40</v>
      </c>
      <c r="F1635" t="s">
        <v>41</v>
      </c>
      <c r="G1635" t="s">
        <v>42</v>
      </c>
      <c r="I1635" t="s">
        <v>43</v>
      </c>
      <c r="J1635">
        <v>0</v>
      </c>
      <c r="K1635">
        <v>0</v>
      </c>
      <c r="L1635">
        <v>0</v>
      </c>
      <c r="M1635">
        <v>0</v>
      </c>
      <c r="N1635">
        <v>0</v>
      </c>
      <c r="O1635">
        <v>1</v>
      </c>
      <c r="P1635" t="s">
        <v>1316</v>
      </c>
      <c r="Q1635" t="s">
        <v>1317</v>
      </c>
      <c r="R1635" t="s">
        <v>114</v>
      </c>
      <c r="S1635" t="s">
        <v>115</v>
      </c>
      <c r="T1635" t="s">
        <v>36</v>
      </c>
      <c r="U1635" t="s">
        <v>37</v>
      </c>
      <c r="V1635">
        <v>27</v>
      </c>
      <c r="W1635" t="s">
        <v>38</v>
      </c>
    </row>
    <row r="1636" spans="1:23">
      <c r="A1636" t="s">
        <v>23</v>
      </c>
      <c r="B1636" t="s">
        <v>24</v>
      </c>
      <c r="C1636" t="s">
        <v>25</v>
      </c>
      <c r="D1636" t="s">
        <v>46</v>
      </c>
      <c r="E1636" t="s">
        <v>47</v>
      </c>
      <c r="F1636" t="s">
        <v>48</v>
      </c>
      <c r="G1636" t="s">
        <v>47</v>
      </c>
      <c r="I1636" t="s">
        <v>43</v>
      </c>
      <c r="J1636">
        <v>791.64386790000003</v>
      </c>
      <c r="K1636">
        <v>150</v>
      </c>
      <c r="L1636">
        <v>0.78900000000000003</v>
      </c>
      <c r="M1636">
        <v>0</v>
      </c>
      <c r="N1636">
        <v>0</v>
      </c>
      <c r="O1636">
        <v>0</v>
      </c>
      <c r="P1636" t="s">
        <v>1318</v>
      </c>
      <c r="Q1636" t="s">
        <v>1319</v>
      </c>
      <c r="R1636" t="s">
        <v>84</v>
      </c>
      <c r="S1636" t="s">
        <v>85</v>
      </c>
      <c r="T1636" t="s">
        <v>36</v>
      </c>
      <c r="U1636" t="s">
        <v>37</v>
      </c>
      <c r="V1636">
        <v>27</v>
      </c>
      <c r="W1636" t="s">
        <v>38</v>
      </c>
    </row>
    <row r="1637" spans="1:23">
      <c r="A1637" t="s">
        <v>23</v>
      </c>
      <c r="B1637" t="s">
        <v>24</v>
      </c>
      <c r="C1637" t="s">
        <v>25</v>
      </c>
      <c r="D1637" t="s">
        <v>26</v>
      </c>
      <c r="E1637" t="s">
        <v>27</v>
      </c>
      <c r="F1637" t="s">
        <v>53</v>
      </c>
      <c r="G1637" t="s">
        <v>54</v>
      </c>
      <c r="H1637" t="s">
        <v>106</v>
      </c>
      <c r="I1637" t="s">
        <v>107</v>
      </c>
      <c r="J1637">
        <v>108.4177703</v>
      </c>
      <c r="K1637">
        <v>1</v>
      </c>
      <c r="L1637">
        <v>1</v>
      </c>
      <c r="M1637">
        <v>0</v>
      </c>
      <c r="N1637">
        <v>0</v>
      </c>
      <c r="O1637">
        <v>0</v>
      </c>
      <c r="P1637" t="s">
        <v>1320</v>
      </c>
      <c r="Q1637" t="s">
        <v>1321</v>
      </c>
      <c r="R1637" t="s">
        <v>51</v>
      </c>
      <c r="S1637" t="s">
        <v>52</v>
      </c>
      <c r="T1637" t="s">
        <v>36</v>
      </c>
      <c r="U1637" t="s">
        <v>37</v>
      </c>
      <c r="V1637">
        <v>27</v>
      </c>
      <c r="W1637" t="s">
        <v>38</v>
      </c>
    </row>
    <row r="1638" spans="1:23">
      <c r="A1638" t="s">
        <v>23</v>
      </c>
      <c r="B1638" t="s">
        <v>24</v>
      </c>
      <c r="C1638" t="s">
        <v>25</v>
      </c>
      <c r="D1638" t="s">
        <v>46</v>
      </c>
      <c r="E1638" t="s">
        <v>47</v>
      </c>
      <c r="F1638" t="s">
        <v>48</v>
      </c>
      <c r="G1638" t="s">
        <v>47</v>
      </c>
      <c r="I1638" t="s">
        <v>43</v>
      </c>
      <c r="J1638">
        <v>444.3617711</v>
      </c>
      <c r="K1638">
        <v>76</v>
      </c>
      <c r="L1638">
        <v>0.83799999999999997</v>
      </c>
      <c r="M1638">
        <v>0</v>
      </c>
      <c r="N1638">
        <v>0</v>
      </c>
      <c r="O1638">
        <v>0</v>
      </c>
      <c r="P1638" t="s">
        <v>1320</v>
      </c>
      <c r="Q1638" t="s">
        <v>1321</v>
      </c>
      <c r="R1638" t="s">
        <v>51</v>
      </c>
      <c r="S1638" t="s">
        <v>52</v>
      </c>
      <c r="T1638" t="s">
        <v>36</v>
      </c>
      <c r="U1638" t="s">
        <v>37</v>
      </c>
      <c r="V1638">
        <v>27</v>
      </c>
      <c r="W1638" t="s">
        <v>38</v>
      </c>
    </row>
    <row r="1639" spans="1:23">
      <c r="A1639" t="s">
        <v>23</v>
      </c>
      <c r="B1639" t="s">
        <v>24</v>
      </c>
      <c r="C1639" t="s">
        <v>25</v>
      </c>
      <c r="D1639" t="s">
        <v>39</v>
      </c>
      <c r="E1639" t="s">
        <v>40</v>
      </c>
      <c r="F1639" t="s">
        <v>41</v>
      </c>
      <c r="G1639" t="s">
        <v>42</v>
      </c>
      <c r="I1639" t="s">
        <v>43</v>
      </c>
      <c r="J1639">
        <v>55.538652079999999</v>
      </c>
      <c r="K1639">
        <v>1</v>
      </c>
      <c r="L1639">
        <v>0.91200000000000003</v>
      </c>
      <c r="M1639">
        <v>0</v>
      </c>
      <c r="N1639">
        <v>0</v>
      </c>
      <c r="O1639">
        <v>0</v>
      </c>
      <c r="P1639" t="s">
        <v>1322</v>
      </c>
      <c r="Q1639" t="s">
        <v>1323</v>
      </c>
      <c r="R1639" t="s">
        <v>158</v>
      </c>
      <c r="S1639" t="s">
        <v>159</v>
      </c>
      <c r="T1639" t="s">
        <v>36</v>
      </c>
      <c r="U1639" t="s">
        <v>37</v>
      </c>
      <c r="V1639">
        <v>27</v>
      </c>
      <c r="W1639" t="s">
        <v>38</v>
      </c>
    </row>
    <row r="1640" spans="1:23">
      <c r="A1640" t="s">
        <v>23</v>
      </c>
      <c r="B1640" t="s">
        <v>24</v>
      </c>
      <c r="C1640" t="s">
        <v>25</v>
      </c>
      <c r="D1640" t="s">
        <v>39</v>
      </c>
      <c r="E1640" t="s">
        <v>40</v>
      </c>
      <c r="F1640" t="s">
        <v>53</v>
      </c>
      <c r="G1640" t="s">
        <v>54</v>
      </c>
      <c r="I1640" t="s">
        <v>43</v>
      </c>
      <c r="J1640">
        <v>0</v>
      </c>
      <c r="K1640">
        <v>0</v>
      </c>
      <c r="L1640">
        <v>0</v>
      </c>
      <c r="M1640">
        <v>0</v>
      </c>
      <c r="N1640">
        <v>0</v>
      </c>
      <c r="O1640">
        <v>1</v>
      </c>
      <c r="P1640" t="s">
        <v>1322</v>
      </c>
      <c r="Q1640" t="s">
        <v>1323</v>
      </c>
      <c r="R1640" t="s">
        <v>158</v>
      </c>
      <c r="S1640" t="s">
        <v>159</v>
      </c>
      <c r="T1640" t="s">
        <v>36</v>
      </c>
      <c r="U1640" t="s">
        <v>37</v>
      </c>
      <c r="V1640">
        <v>27</v>
      </c>
      <c r="W1640" t="s">
        <v>38</v>
      </c>
    </row>
    <row r="1641" spans="1:23">
      <c r="A1641" t="s">
        <v>23</v>
      </c>
      <c r="B1641" t="s">
        <v>24</v>
      </c>
      <c r="C1641" t="s">
        <v>25</v>
      </c>
      <c r="D1641" t="s">
        <v>39</v>
      </c>
      <c r="E1641" t="s">
        <v>40</v>
      </c>
      <c r="F1641" t="s">
        <v>28</v>
      </c>
      <c r="G1641" t="s">
        <v>29</v>
      </c>
      <c r="I1641" t="s">
        <v>43</v>
      </c>
      <c r="J1641">
        <v>89.818358090000004</v>
      </c>
      <c r="K1641">
        <v>12</v>
      </c>
      <c r="L1641">
        <v>0.73899999999999999</v>
      </c>
      <c r="M1641">
        <v>0</v>
      </c>
      <c r="N1641">
        <v>0</v>
      </c>
      <c r="O1641">
        <v>0</v>
      </c>
      <c r="P1641" t="s">
        <v>1322</v>
      </c>
      <c r="Q1641" t="s">
        <v>1323</v>
      </c>
      <c r="R1641" t="s">
        <v>158</v>
      </c>
      <c r="S1641" t="s">
        <v>159</v>
      </c>
      <c r="T1641" t="s">
        <v>36</v>
      </c>
      <c r="U1641" t="s">
        <v>37</v>
      </c>
      <c r="V1641">
        <v>27</v>
      </c>
      <c r="W1641" t="s">
        <v>38</v>
      </c>
    </row>
    <row r="1642" spans="1:23">
      <c r="A1642" t="s">
        <v>23</v>
      </c>
      <c r="B1642" t="s">
        <v>24</v>
      </c>
      <c r="C1642" t="s">
        <v>25</v>
      </c>
      <c r="D1642" t="s">
        <v>46</v>
      </c>
      <c r="E1642" t="s">
        <v>47</v>
      </c>
      <c r="F1642" t="s">
        <v>48</v>
      </c>
      <c r="G1642" t="s">
        <v>47</v>
      </c>
      <c r="I1642" t="s">
        <v>43</v>
      </c>
      <c r="J1642">
        <v>446.15823740000002</v>
      </c>
      <c r="K1642">
        <v>88</v>
      </c>
      <c r="L1642">
        <v>0.82599999999999996</v>
      </c>
      <c r="M1642">
        <v>0</v>
      </c>
      <c r="N1642">
        <v>0</v>
      </c>
      <c r="O1642">
        <v>0</v>
      </c>
      <c r="P1642" t="s">
        <v>1324</v>
      </c>
      <c r="Q1642" t="s">
        <v>1325</v>
      </c>
      <c r="R1642" t="s">
        <v>84</v>
      </c>
      <c r="S1642" t="s">
        <v>85</v>
      </c>
      <c r="T1642" t="s">
        <v>36</v>
      </c>
      <c r="U1642" t="s">
        <v>37</v>
      </c>
      <c r="V1642">
        <v>27</v>
      </c>
      <c r="W1642" t="s">
        <v>38</v>
      </c>
    </row>
    <row r="1643" spans="1:23">
      <c r="A1643" t="s">
        <v>23</v>
      </c>
      <c r="B1643" t="s">
        <v>24</v>
      </c>
      <c r="C1643" t="s">
        <v>25</v>
      </c>
      <c r="D1643" t="s">
        <v>39</v>
      </c>
      <c r="E1643" t="s">
        <v>40</v>
      </c>
      <c r="F1643" t="s">
        <v>41</v>
      </c>
      <c r="G1643" t="s">
        <v>42</v>
      </c>
      <c r="I1643" t="s">
        <v>43</v>
      </c>
      <c r="J1643">
        <v>89.579245760000006</v>
      </c>
      <c r="K1643">
        <v>10</v>
      </c>
      <c r="L1643">
        <v>0.74</v>
      </c>
      <c r="M1643">
        <v>0</v>
      </c>
      <c r="N1643">
        <v>0</v>
      </c>
      <c r="O1643">
        <v>0</v>
      </c>
      <c r="P1643" t="s">
        <v>1326</v>
      </c>
      <c r="Q1643" t="s">
        <v>1327</v>
      </c>
      <c r="R1643" t="s">
        <v>94</v>
      </c>
      <c r="S1643" t="s">
        <v>95</v>
      </c>
      <c r="T1643" t="s">
        <v>36</v>
      </c>
      <c r="U1643" t="s">
        <v>37</v>
      </c>
      <c r="V1643">
        <v>27</v>
      </c>
      <c r="W1643" t="s">
        <v>38</v>
      </c>
    </row>
    <row r="1644" spans="1:23">
      <c r="A1644" t="s">
        <v>23</v>
      </c>
      <c r="B1644" t="s">
        <v>24</v>
      </c>
      <c r="C1644" t="s">
        <v>25</v>
      </c>
      <c r="D1644" t="s">
        <v>46</v>
      </c>
      <c r="E1644" t="s">
        <v>47</v>
      </c>
      <c r="F1644" t="s">
        <v>48</v>
      </c>
      <c r="G1644" t="s">
        <v>47</v>
      </c>
      <c r="I1644" t="s">
        <v>43</v>
      </c>
      <c r="J1644">
        <v>1431.4191820000001</v>
      </c>
      <c r="K1644">
        <v>247</v>
      </c>
      <c r="L1644">
        <v>0.72699999999999998</v>
      </c>
      <c r="M1644">
        <v>0</v>
      </c>
      <c r="N1644">
        <v>0</v>
      </c>
      <c r="O1644">
        <v>0</v>
      </c>
      <c r="P1644" t="s">
        <v>1326</v>
      </c>
      <c r="Q1644" t="s">
        <v>1327</v>
      </c>
      <c r="R1644" t="s">
        <v>94</v>
      </c>
      <c r="S1644" t="s">
        <v>95</v>
      </c>
      <c r="T1644" t="s">
        <v>36</v>
      </c>
      <c r="U1644" t="s">
        <v>37</v>
      </c>
      <c r="V1644">
        <v>27</v>
      </c>
      <c r="W1644" t="s">
        <v>38</v>
      </c>
    </row>
    <row r="1645" spans="1:23">
      <c r="A1645" t="s">
        <v>23</v>
      </c>
      <c r="B1645" t="s">
        <v>24</v>
      </c>
      <c r="C1645" t="s">
        <v>25</v>
      </c>
      <c r="D1645" t="s">
        <v>26</v>
      </c>
      <c r="E1645" t="s">
        <v>27</v>
      </c>
      <c r="F1645" t="s">
        <v>53</v>
      </c>
      <c r="G1645" t="s">
        <v>54</v>
      </c>
      <c r="H1645" t="s">
        <v>96</v>
      </c>
      <c r="I1645" t="s">
        <v>97</v>
      </c>
      <c r="J1645">
        <v>1276.1328329999999</v>
      </c>
      <c r="K1645">
        <v>1</v>
      </c>
      <c r="L1645">
        <v>1</v>
      </c>
      <c r="M1645">
        <v>0</v>
      </c>
      <c r="N1645">
        <v>0</v>
      </c>
      <c r="O1645">
        <v>0</v>
      </c>
      <c r="P1645" t="s">
        <v>1108</v>
      </c>
      <c r="Q1645" t="s">
        <v>1109</v>
      </c>
      <c r="R1645" t="s">
        <v>100</v>
      </c>
      <c r="S1645" t="s">
        <v>101</v>
      </c>
      <c r="T1645" t="s">
        <v>36</v>
      </c>
      <c r="U1645" t="s">
        <v>37</v>
      </c>
      <c r="V1645">
        <v>27</v>
      </c>
      <c r="W1645" t="s">
        <v>38</v>
      </c>
    </row>
    <row r="1646" spans="1:23">
      <c r="A1646" t="s">
        <v>23</v>
      </c>
      <c r="B1646" t="s">
        <v>24</v>
      </c>
      <c r="C1646" t="s">
        <v>25</v>
      </c>
      <c r="D1646" t="s">
        <v>26</v>
      </c>
      <c r="E1646" t="s">
        <v>27</v>
      </c>
      <c r="F1646" t="s">
        <v>53</v>
      </c>
      <c r="G1646" t="s">
        <v>54</v>
      </c>
      <c r="H1646" t="s">
        <v>134</v>
      </c>
      <c r="I1646" t="s">
        <v>135</v>
      </c>
      <c r="J1646">
        <v>51.544636160000003</v>
      </c>
      <c r="K1646">
        <v>1</v>
      </c>
      <c r="L1646">
        <v>0.89800000000000002</v>
      </c>
      <c r="M1646">
        <v>0</v>
      </c>
      <c r="N1646">
        <v>0</v>
      </c>
      <c r="O1646">
        <v>0</v>
      </c>
      <c r="P1646" t="s">
        <v>1108</v>
      </c>
      <c r="Q1646" t="s">
        <v>1109</v>
      </c>
      <c r="R1646" t="s">
        <v>100</v>
      </c>
      <c r="S1646" t="s">
        <v>101</v>
      </c>
      <c r="T1646" t="s">
        <v>36</v>
      </c>
      <c r="U1646" t="s">
        <v>37</v>
      </c>
      <c r="V1646">
        <v>27</v>
      </c>
      <c r="W1646" t="s">
        <v>38</v>
      </c>
    </row>
    <row r="1647" spans="1:23">
      <c r="A1647" t="s">
        <v>23</v>
      </c>
      <c r="B1647" t="s">
        <v>24</v>
      </c>
      <c r="C1647" t="s">
        <v>25</v>
      </c>
      <c r="D1647" t="s">
        <v>26</v>
      </c>
      <c r="E1647" t="s">
        <v>27</v>
      </c>
      <c r="F1647" t="s">
        <v>53</v>
      </c>
      <c r="G1647" t="s">
        <v>54</v>
      </c>
      <c r="H1647" t="s">
        <v>106</v>
      </c>
      <c r="I1647" t="s">
        <v>107</v>
      </c>
      <c r="J1647">
        <v>14.75156872</v>
      </c>
      <c r="K1647">
        <v>2</v>
      </c>
      <c r="L1647">
        <v>0.89200000000000002</v>
      </c>
      <c r="M1647">
        <v>0</v>
      </c>
      <c r="N1647">
        <v>0</v>
      </c>
      <c r="O1647">
        <v>0</v>
      </c>
      <c r="P1647" t="s">
        <v>1108</v>
      </c>
      <c r="Q1647" t="s">
        <v>1109</v>
      </c>
      <c r="R1647" t="s">
        <v>100</v>
      </c>
      <c r="S1647" t="s">
        <v>101</v>
      </c>
      <c r="T1647" t="s">
        <v>36</v>
      </c>
      <c r="U1647" t="s">
        <v>37</v>
      </c>
      <c r="V1647">
        <v>27</v>
      </c>
      <c r="W1647" t="s">
        <v>38</v>
      </c>
    </row>
    <row r="1648" spans="1:23">
      <c r="A1648" t="s">
        <v>23</v>
      </c>
      <c r="B1648" t="s">
        <v>24</v>
      </c>
      <c r="C1648" t="s">
        <v>25</v>
      </c>
      <c r="D1648" t="s">
        <v>26</v>
      </c>
      <c r="E1648" t="s">
        <v>27</v>
      </c>
      <c r="F1648" t="s">
        <v>28</v>
      </c>
      <c r="G1648" t="s">
        <v>29</v>
      </c>
      <c r="H1648" t="s">
        <v>152</v>
      </c>
      <c r="I1648" t="s">
        <v>153</v>
      </c>
      <c r="J1648">
        <v>157.78543139999999</v>
      </c>
      <c r="K1648">
        <v>1</v>
      </c>
      <c r="L1648">
        <v>0.90800000000000003</v>
      </c>
      <c r="M1648">
        <v>0</v>
      </c>
      <c r="N1648">
        <v>0</v>
      </c>
      <c r="O1648">
        <v>0</v>
      </c>
      <c r="P1648" t="s">
        <v>1108</v>
      </c>
      <c r="Q1648" t="s">
        <v>1109</v>
      </c>
      <c r="R1648" t="s">
        <v>100</v>
      </c>
      <c r="S1648" t="s">
        <v>101</v>
      </c>
      <c r="T1648" t="s">
        <v>36</v>
      </c>
      <c r="U1648" t="s">
        <v>37</v>
      </c>
      <c r="V1648">
        <v>27</v>
      </c>
      <c r="W1648" t="s">
        <v>38</v>
      </c>
    </row>
    <row r="1649" spans="1:23">
      <c r="A1649" t="s">
        <v>23</v>
      </c>
      <c r="B1649" t="s">
        <v>24</v>
      </c>
      <c r="C1649" t="s">
        <v>25</v>
      </c>
      <c r="D1649" t="s">
        <v>26</v>
      </c>
      <c r="E1649" t="s">
        <v>27</v>
      </c>
      <c r="F1649" t="s">
        <v>28</v>
      </c>
      <c r="G1649" t="s">
        <v>29</v>
      </c>
      <c r="H1649" t="s">
        <v>86</v>
      </c>
      <c r="I1649" t="s">
        <v>87</v>
      </c>
      <c r="J1649">
        <v>153.7739765</v>
      </c>
      <c r="K1649">
        <v>2</v>
      </c>
      <c r="L1649">
        <v>0.97099999999999997</v>
      </c>
      <c r="M1649">
        <v>0</v>
      </c>
      <c r="N1649">
        <v>0</v>
      </c>
      <c r="O1649">
        <v>0</v>
      </c>
      <c r="P1649" t="s">
        <v>1108</v>
      </c>
      <c r="Q1649" t="s">
        <v>1109</v>
      </c>
      <c r="R1649" t="s">
        <v>100</v>
      </c>
      <c r="S1649" t="s">
        <v>101</v>
      </c>
      <c r="T1649" t="s">
        <v>36</v>
      </c>
      <c r="U1649" t="s">
        <v>37</v>
      </c>
      <c r="V1649">
        <v>27</v>
      </c>
      <c r="W1649" t="s">
        <v>38</v>
      </c>
    </row>
    <row r="1650" spans="1:23">
      <c r="A1650" t="s">
        <v>23</v>
      </c>
      <c r="B1650" t="s">
        <v>24</v>
      </c>
      <c r="C1650" t="s">
        <v>25</v>
      </c>
      <c r="D1650" t="s">
        <v>39</v>
      </c>
      <c r="E1650" t="s">
        <v>40</v>
      </c>
      <c r="F1650" t="s">
        <v>41</v>
      </c>
      <c r="G1650" t="s">
        <v>42</v>
      </c>
      <c r="I1650" t="s">
        <v>43</v>
      </c>
      <c r="J1650">
        <v>138.0703781</v>
      </c>
      <c r="K1650">
        <v>14</v>
      </c>
      <c r="L1650">
        <v>0.82799999999999996</v>
      </c>
      <c r="M1650">
        <v>0</v>
      </c>
      <c r="N1650">
        <v>0</v>
      </c>
      <c r="O1650">
        <v>0</v>
      </c>
      <c r="P1650" t="s">
        <v>1328</v>
      </c>
      <c r="Q1650" t="s">
        <v>1329</v>
      </c>
      <c r="R1650" t="s">
        <v>67</v>
      </c>
      <c r="S1650" t="s">
        <v>68</v>
      </c>
      <c r="T1650" t="s">
        <v>36</v>
      </c>
      <c r="U1650" t="s">
        <v>37</v>
      </c>
      <c r="V1650">
        <v>27</v>
      </c>
      <c r="W1650" t="s">
        <v>38</v>
      </c>
    </row>
    <row r="1651" spans="1:23">
      <c r="A1651" t="s">
        <v>23</v>
      </c>
      <c r="B1651" t="s">
        <v>24</v>
      </c>
      <c r="C1651" t="s">
        <v>25</v>
      </c>
      <c r="D1651" t="s">
        <v>39</v>
      </c>
      <c r="E1651" t="s">
        <v>40</v>
      </c>
      <c r="F1651" t="s">
        <v>44</v>
      </c>
      <c r="G1651" t="s">
        <v>45</v>
      </c>
      <c r="I1651" t="s">
        <v>43</v>
      </c>
      <c r="J1651">
        <v>0</v>
      </c>
      <c r="K1651">
        <v>0</v>
      </c>
      <c r="L1651">
        <v>0</v>
      </c>
      <c r="M1651">
        <v>0</v>
      </c>
      <c r="N1651">
        <v>0</v>
      </c>
      <c r="O1651">
        <v>1</v>
      </c>
      <c r="P1651" t="s">
        <v>1328</v>
      </c>
      <c r="Q1651" t="s">
        <v>1329</v>
      </c>
      <c r="R1651" t="s">
        <v>67</v>
      </c>
      <c r="S1651" t="s">
        <v>68</v>
      </c>
      <c r="T1651" t="s">
        <v>36</v>
      </c>
      <c r="U1651" t="s">
        <v>37</v>
      </c>
      <c r="V1651">
        <v>27</v>
      </c>
      <c r="W1651" t="s">
        <v>38</v>
      </c>
    </row>
    <row r="1652" spans="1:23">
      <c r="A1652" t="s">
        <v>23</v>
      </c>
      <c r="B1652" t="s">
        <v>24</v>
      </c>
      <c r="C1652" t="s">
        <v>25</v>
      </c>
      <c r="D1652" t="s">
        <v>46</v>
      </c>
      <c r="E1652" t="s">
        <v>47</v>
      </c>
      <c r="F1652" t="s">
        <v>48</v>
      </c>
      <c r="G1652" t="s">
        <v>47</v>
      </c>
      <c r="I1652" t="s">
        <v>43</v>
      </c>
      <c r="J1652">
        <v>722.91864650000002</v>
      </c>
      <c r="K1652">
        <v>147</v>
      </c>
      <c r="L1652">
        <v>0.874</v>
      </c>
      <c r="M1652">
        <v>0</v>
      </c>
      <c r="N1652">
        <v>0</v>
      </c>
      <c r="O1652">
        <v>0</v>
      </c>
      <c r="P1652" t="s">
        <v>1328</v>
      </c>
      <c r="Q1652" t="s">
        <v>1329</v>
      </c>
      <c r="R1652" t="s">
        <v>67</v>
      </c>
      <c r="S1652" t="s">
        <v>68</v>
      </c>
      <c r="T1652" t="s">
        <v>36</v>
      </c>
      <c r="U1652" t="s">
        <v>37</v>
      </c>
      <c r="V1652">
        <v>27</v>
      </c>
      <c r="W1652" t="s">
        <v>38</v>
      </c>
    </row>
    <row r="1653" spans="1:23">
      <c r="A1653" t="s">
        <v>23</v>
      </c>
      <c r="B1653" t="s">
        <v>24</v>
      </c>
      <c r="C1653" t="s">
        <v>25</v>
      </c>
      <c r="D1653" t="s">
        <v>26</v>
      </c>
      <c r="E1653" t="s">
        <v>27</v>
      </c>
      <c r="F1653" t="s">
        <v>28</v>
      </c>
      <c r="G1653" t="s">
        <v>29</v>
      </c>
      <c r="H1653" t="s">
        <v>193</v>
      </c>
      <c r="I1653" t="s">
        <v>194</v>
      </c>
      <c r="J1653">
        <v>10.000999999999999</v>
      </c>
      <c r="K1653">
        <v>1</v>
      </c>
      <c r="L1653">
        <v>1</v>
      </c>
      <c r="M1653">
        <v>0</v>
      </c>
      <c r="N1653">
        <v>0</v>
      </c>
      <c r="O1653">
        <v>0</v>
      </c>
      <c r="P1653" t="s">
        <v>1330</v>
      </c>
      <c r="Q1653" t="s">
        <v>1331</v>
      </c>
      <c r="R1653" t="s">
        <v>146</v>
      </c>
      <c r="S1653" t="s">
        <v>147</v>
      </c>
      <c r="T1653" t="s">
        <v>36</v>
      </c>
      <c r="U1653" t="s">
        <v>37</v>
      </c>
      <c r="V1653">
        <v>27</v>
      </c>
      <c r="W1653" t="s">
        <v>38</v>
      </c>
    </row>
    <row r="1654" spans="1:23">
      <c r="A1654" t="s">
        <v>23</v>
      </c>
      <c r="B1654" t="s">
        <v>24</v>
      </c>
      <c r="C1654" t="s">
        <v>25</v>
      </c>
      <c r="D1654" t="s">
        <v>39</v>
      </c>
      <c r="E1654" t="s">
        <v>40</v>
      </c>
      <c r="F1654" t="s">
        <v>53</v>
      </c>
      <c r="G1654" t="s">
        <v>54</v>
      </c>
      <c r="I1654" t="s">
        <v>43</v>
      </c>
      <c r="J1654">
        <v>0</v>
      </c>
      <c r="K1654">
        <v>0</v>
      </c>
      <c r="L1654">
        <v>0</v>
      </c>
      <c r="M1654">
        <v>0</v>
      </c>
      <c r="N1654">
        <v>0</v>
      </c>
      <c r="O1654">
        <v>1</v>
      </c>
      <c r="P1654" t="s">
        <v>1330</v>
      </c>
      <c r="Q1654" t="s">
        <v>1331</v>
      </c>
      <c r="R1654" t="s">
        <v>146</v>
      </c>
      <c r="S1654" t="s">
        <v>147</v>
      </c>
      <c r="T1654" t="s">
        <v>36</v>
      </c>
      <c r="U1654" t="s">
        <v>37</v>
      </c>
      <c r="V1654">
        <v>27</v>
      </c>
      <c r="W1654" t="s">
        <v>38</v>
      </c>
    </row>
    <row r="1655" spans="1:23">
      <c r="A1655" t="s">
        <v>23</v>
      </c>
      <c r="B1655" t="s">
        <v>24</v>
      </c>
      <c r="C1655" t="s">
        <v>25</v>
      </c>
      <c r="D1655" t="s">
        <v>39</v>
      </c>
      <c r="E1655" t="s">
        <v>40</v>
      </c>
      <c r="F1655" t="s">
        <v>41</v>
      </c>
      <c r="G1655" t="s">
        <v>42</v>
      </c>
      <c r="I1655" t="s">
        <v>43</v>
      </c>
      <c r="J1655">
        <v>0</v>
      </c>
      <c r="K1655">
        <v>0</v>
      </c>
      <c r="L1655">
        <v>0</v>
      </c>
      <c r="M1655">
        <v>0</v>
      </c>
      <c r="N1655">
        <v>0</v>
      </c>
      <c r="O1655">
        <v>1</v>
      </c>
      <c r="P1655" t="s">
        <v>1332</v>
      </c>
      <c r="Q1655" t="s">
        <v>1333</v>
      </c>
      <c r="R1655" t="s">
        <v>389</v>
      </c>
      <c r="S1655" t="s">
        <v>390</v>
      </c>
      <c r="T1655" t="s">
        <v>36</v>
      </c>
      <c r="U1655" t="s">
        <v>37</v>
      </c>
      <c r="V1655">
        <v>27</v>
      </c>
      <c r="W1655" t="s">
        <v>38</v>
      </c>
    </row>
    <row r="1656" spans="1:23">
      <c r="A1656" t="s">
        <v>23</v>
      </c>
      <c r="B1656" t="s">
        <v>24</v>
      </c>
      <c r="C1656" t="s">
        <v>25</v>
      </c>
      <c r="D1656" t="s">
        <v>39</v>
      </c>
      <c r="E1656" t="s">
        <v>40</v>
      </c>
      <c r="F1656" t="s">
        <v>28</v>
      </c>
      <c r="G1656" t="s">
        <v>29</v>
      </c>
      <c r="I1656" t="s">
        <v>43</v>
      </c>
      <c r="J1656">
        <v>114.4893658</v>
      </c>
      <c r="K1656">
        <v>19</v>
      </c>
      <c r="L1656">
        <v>0.89600000000000002</v>
      </c>
      <c r="M1656">
        <v>0</v>
      </c>
      <c r="N1656">
        <v>0</v>
      </c>
      <c r="O1656">
        <v>0</v>
      </c>
      <c r="P1656" t="s">
        <v>1332</v>
      </c>
      <c r="Q1656" t="s">
        <v>1333</v>
      </c>
      <c r="R1656" t="s">
        <v>389</v>
      </c>
      <c r="S1656" t="s">
        <v>390</v>
      </c>
      <c r="T1656" t="s">
        <v>36</v>
      </c>
      <c r="U1656" t="s">
        <v>37</v>
      </c>
      <c r="V1656">
        <v>27</v>
      </c>
      <c r="W1656" t="s">
        <v>38</v>
      </c>
    </row>
    <row r="1657" spans="1:23">
      <c r="A1657" t="s">
        <v>23</v>
      </c>
      <c r="B1657" t="s">
        <v>24</v>
      </c>
      <c r="C1657" t="s">
        <v>25</v>
      </c>
      <c r="D1657" t="s">
        <v>39</v>
      </c>
      <c r="E1657" t="s">
        <v>40</v>
      </c>
      <c r="F1657" t="s">
        <v>28</v>
      </c>
      <c r="G1657" t="s">
        <v>29</v>
      </c>
      <c r="I1657" t="s">
        <v>43</v>
      </c>
      <c r="J1657">
        <v>62.040173099999997</v>
      </c>
      <c r="K1657">
        <v>11</v>
      </c>
      <c r="L1657">
        <v>0.871</v>
      </c>
      <c r="M1657">
        <v>0</v>
      </c>
      <c r="N1657">
        <v>0</v>
      </c>
      <c r="O1657">
        <v>0</v>
      </c>
      <c r="P1657" t="s">
        <v>1334</v>
      </c>
      <c r="Q1657" t="s">
        <v>1335</v>
      </c>
      <c r="R1657" t="s">
        <v>34</v>
      </c>
      <c r="S1657" t="s">
        <v>35</v>
      </c>
      <c r="T1657" t="s">
        <v>36</v>
      </c>
      <c r="U1657" t="s">
        <v>37</v>
      </c>
      <c r="V1657">
        <v>27</v>
      </c>
      <c r="W1657" t="s">
        <v>38</v>
      </c>
    </row>
    <row r="1658" spans="1:23">
      <c r="A1658" t="s">
        <v>23</v>
      </c>
      <c r="B1658" t="s">
        <v>24</v>
      </c>
      <c r="C1658" t="s">
        <v>25</v>
      </c>
      <c r="D1658" t="s">
        <v>26</v>
      </c>
      <c r="E1658" t="s">
        <v>27</v>
      </c>
      <c r="F1658" t="s">
        <v>28</v>
      </c>
      <c r="G1658" t="s">
        <v>29</v>
      </c>
      <c r="H1658" t="s">
        <v>69</v>
      </c>
      <c r="I1658" t="s">
        <v>70</v>
      </c>
      <c r="J1658">
        <v>6.91</v>
      </c>
      <c r="K1658">
        <v>1</v>
      </c>
      <c r="L1658">
        <v>1</v>
      </c>
      <c r="M1658">
        <v>0</v>
      </c>
      <c r="N1658">
        <v>0</v>
      </c>
      <c r="O1658">
        <v>0</v>
      </c>
      <c r="P1658" t="s">
        <v>1336</v>
      </c>
      <c r="Q1658" t="s">
        <v>1337</v>
      </c>
      <c r="R1658" t="s">
        <v>84</v>
      </c>
      <c r="S1658" t="s">
        <v>85</v>
      </c>
      <c r="T1658" t="s">
        <v>36</v>
      </c>
      <c r="U1658" t="s">
        <v>37</v>
      </c>
      <c r="V1658">
        <v>27</v>
      </c>
      <c r="W1658" t="s">
        <v>38</v>
      </c>
    </row>
    <row r="1659" spans="1:23">
      <c r="A1659" t="s">
        <v>23</v>
      </c>
      <c r="B1659" t="s">
        <v>24</v>
      </c>
      <c r="C1659" t="s">
        <v>25</v>
      </c>
      <c r="D1659" t="s">
        <v>39</v>
      </c>
      <c r="E1659" t="s">
        <v>40</v>
      </c>
      <c r="F1659" t="s">
        <v>28</v>
      </c>
      <c r="G1659" t="s">
        <v>29</v>
      </c>
      <c r="I1659" t="s">
        <v>43</v>
      </c>
      <c r="J1659">
        <v>0</v>
      </c>
      <c r="K1659">
        <v>0</v>
      </c>
      <c r="L1659">
        <v>0</v>
      </c>
      <c r="M1659">
        <v>0</v>
      </c>
      <c r="N1659">
        <v>0</v>
      </c>
      <c r="O1659">
        <v>1</v>
      </c>
      <c r="P1659" t="s">
        <v>1338</v>
      </c>
      <c r="Q1659" t="s">
        <v>1339</v>
      </c>
      <c r="R1659" t="s">
        <v>34</v>
      </c>
      <c r="S1659" t="s">
        <v>35</v>
      </c>
      <c r="T1659" t="s">
        <v>36</v>
      </c>
      <c r="U1659" t="s">
        <v>37</v>
      </c>
      <c r="V1659">
        <v>27</v>
      </c>
      <c r="W1659" t="s">
        <v>38</v>
      </c>
    </row>
    <row r="1660" spans="1:23">
      <c r="A1660" t="s">
        <v>23</v>
      </c>
      <c r="B1660" t="s">
        <v>24</v>
      </c>
      <c r="C1660" t="s">
        <v>25</v>
      </c>
      <c r="D1660" t="s">
        <v>46</v>
      </c>
      <c r="E1660" t="s">
        <v>47</v>
      </c>
      <c r="F1660" t="s">
        <v>48</v>
      </c>
      <c r="G1660" t="s">
        <v>47</v>
      </c>
      <c r="I1660" t="s">
        <v>43</v>
      </c>
      <c r="J1660">
        <v>1181.6589220000001</v>
      </c>
      <c r="K1660">
        <v>158</v>
      </c>
      <c r="L1660">
        <v>0.82099999999999995</v>
      </c>
      <c r="M1660">
        <v>0</v>
      </c>
      <c r="N1660">
        <v>0</v>
      </c>
      <c r="O1660">
        <v>0</v>
      </c>
      <c r="P1660" t="s">
        <v>1338</v>
      </c>
      <c r="Q1660" t="s">
        <v>1339</v>
      </c>
      <c r="R1660" t="s">
        <v>34</v>
      </c>
      <c r="S1660" t="s">
        <v>35</v>
      </c>
      <c r="T1660" t="s">
        <v>36</v>
      </c>
      <c r="U1660" t="s">
        <v>37</v>
      </c>
      <c r="V1660">
        <v>27</v>
      </c>
      <c r="W1660" t="s">
        <v>38</v>
      </c>
    </row>
    <row r="1661" spans="1:23">
      <c r="A1661" t="s">
        <v>23</v>
      </c>
      <c r="B1661" t="s">
        <v>24</v>
      </c>
      <c r="C1661" t="s">
        <v>25</v>
      </c>
      <c r="D1661" t="s">
        <v>46</v>
      </c>
      <c r="E1661" t="s">
        <v>47</v>
      </c>
      <c r="F1661" t="s">
        <v>48</v>
      </c>
      <c r="G1661" t="s">
        <v>47</v>
      </c>
      <c r="I1661" t="s">
        <v>43</v>
      </c>
      <c r="J1661">
        <v>822.37094850000005</v>
      </c>
      <c r="K1661">
        <v>118</v>
      </c>
      <c r="L1661">
        <v>0.72199999999999998</v>
      </c>
      <c r="M1661">
        <v>0</v>
      </c>
      <c r="N1661">
        <v>0</v>
      </c>
      <c r="O1661">
        <v>0</v>
      </c>
      <c r="P1661" t="s">
        <v>1340</v>
      </c>
      <c r="Q1661" t="s">
        <v>1341</v>
      </c>
      <c r="R1661" t="s">
        <v>365</v>
      </c>
      <c r="S1661" t="s">
        <v>366</v>
      </c>
      <c r="T1661" t="s">
        <v>36</v>
      </c>
      <c r="U1661" t="s">
        <v>37</v>
      </c>
      <c r="V1661">
        <v>27</v>
      </c>
      <c r="W1661" t="s">
        <v>38</v>
      </c>
    </row>
    <row r="1662" spans="1:23">
      <c r="A1662" t="s">
        <v>23</v>
      </c>
      <c r="B1662" t="s">
        <v>24</v>
      </c>
      <c r="C1662" t="s">
        <v>25</v>
      </c>
      <c r="D1662" t="s">
        <v>26</v>
      </c>
      <c r="E1662" t="s">
        <v>27</v>
      </c>
      <c r="F1662" t="s">
        <v>41</v>
      </c>
      <c r="G1662" t="s">
        <v>42</v>
      </c>
      <c r="H1662" t="s">
        <v>161</v>
      </c>
      <c r="I1662" t="s">
        <v>43</v>
      </c>
      <c r="J1662">
        <v>10.36859757</v>
      </c>
      <c r="K1662">
        <v>1</v>
      </c>
      <c r="L1662">
        <v>1</v>
      </c>
      <c r="M1662">
        <v>0</v>
      </c>
      <c r="N1662">
        <v>0</v>
      </c>
      <c r="O1662">
        <v>0</v>
      </c>
      <c r="P1662" t="s">
        <v>1342</v>
      </c>
      <c r="Q1662" t="s">
        <v>1343</v>
      </c>
      <c r="R1662" t="s">
        <v>67</v>
      </c>
      <c r="S1662" t="s">
        <v>68</v>
      </c>
      <c r="T1662" t="s">
        <v>36</v>
      </c>
      <c r="U1662" t="s">
        <v>37</v>
      </c>
      <c r="V1662">
        <v>27</v>
      </c>
      <c r="W1662" t="s">
        <v>38</v>
      </c>
    </row>
    <row r="1663" spans="1:23">
      <c r="A1663" t="s">
        <v>23</v>
      </c>
      <c r="B1663" t="s">
        <v>24</v>
      </c>
      <c r="C1663" t="s">
        <v>25</v>
      </c>
      <c r="D1663" t="s">
        <v>39</v>
      </c>
      <c r="E1663" t="s">
        <v>40</v>
      </c>
      <c r="F1663" t="s">
        <v>28</v>
      </c>
      <c r="G1663" t="s">
        <v>29</v>
      </c>
      <c r="I1663" t="s">
        <v>43</v>
      </c>
      <c r="J1663">
        <v>0</v>
      </c>
      <c r="K1663">
        <v>0</v>
      </c>
      <c r="L1663">
        <v>0</v>
      </c>
      <c r="M1663">
        <v>0</v>
      </c>
      <c r="N1663">
        <v>0</v>
      </c>
      <c r="O1663">
        <v>1</v>
      </c>
      <c r="P1663" t="s">
        <v>1342</v>
      </c>
      <c r="Q1663" t="s">
        <v>1343</v>
      </c>
      <c r="R1663" t="s">
        <v>67</v>
      </c>
      <c r="S1663" t="s">
        <v>68</v>
      </c>
      <c r="T1663" t="s">
        <v>36</v>
      </c>
      <c r="U1663" t="s">
        <v>37</v>
      </c>
      <c r="V1663">
        <v>27</v>
      </c>
      <c r="W1663" t="s">
        <v>38</v>
      </c>
    </row>
    <row r="1664" spans="1:23">
      <c r="A1664" t="s">
        <v>23</v>
      </c>
      <c r="B1664" t="s">
        <v>24</v>
      </c>
      <c r="C1664" t="s">
        <v>25</v>
      </c>
      <c r="D1664" t="s">
        <v>46</v>
      </c>
      <c r="E1664" t="s">
        <v>47</v>
      </c>
      <c r="F1664" t="s">
        <v>48</v>
      </c>
      <c r="G1664" t="s">
        <v>47</v>
      </c>
      <c r="I1664" t="s">
        <v>43</v>
      </c>
      <c r="J1664">
        <v>208.76189189999999</v>
      </c>
      <c r="K1664">
        <v>49</v>
      </c>
      <c r="L1664">
        <v>0.78700000000000003</v>
      </c>
      <c r="M1664">
        <v>0</v>
      </c>
      <c r="N1664">
        <v>0</v>
      </c>
      <c r="O1664">
        <v>0</v>
      </c>
      <c r="P1664" t="s">
        <v>1342</v>
      </c>
      <c r="Q1664" t="s">
        <v>1343</v>
      </c>
      <c r="R1664" t="s">
        <v>67</v>
      </c>
      <c r="S1664" t="s">
        <v>68</v>
      </c>
      <c r="T1664" t="s">
        <v>36</v>
      </c>
      <c r="U1664" t="s">
        <v>37</v>
      </c>
      <c r="V1664">
        <v>27</v>
      </c>
      <c r="W1664" t="s">
        <v>38</v>
      </c>
    </row>
    <row r="1665" spans="1:23">
      <c r="A1665" t="s">
        <v>23</v>
      </c>
      <c r="B1665" t="s">
        <v>24</v>
      </c>
      <c r="C1665" t="s">
        <v>25</v>
      </c>
      <c r="D1665" t="s">
        <v>39</v>
      </c>
      <c r="E1665" t="s">
        <v>40</v>
      </c>
      <c r="F1665" t="s">
        <v>28</v>
      </c>
      <c r="G1665" t="s">
        <v>29</v>
      </c>
      <c r="I1665" t="s">
        <v>43</v>
      </c>
      <c r="J1665">
        <v>0</v>
      </c>
      <c r="K1665">
        <v>0</v>
      </c>
      <c r="L1665">
        <v>0</v>
      </c>
      <c r="M1665">
        <v>0</v>
      </c>
      <c r="N1665">
        <v>0</v>
      </c>
      <c r="O1665">
        <v>1</v>
      </c>
      <c r="P1665" t="s">
        <v>1344</v>
      </c>
      <c r="Q1665" t="s">
        <v>1345</v>
      </c>
      <c r="R1665" t="s">
        <v>84</v>
      </c>
      <c r="S1665" t="s">
        <v>85</v>
      </c>
      <c r="T1665" t="s">
        <v>36</v>
      </c>
      <c r="U1665" t="s">
        <v>37</v>
      </c>
      <c r="V1665">
        <v>27</v>
      </c>
      <c r="W1665" t="s">
        <v>38</v>
      </c>
    </row>
    <row r="1666" spans="1:23">
      <c r="A1666" t="s">
        <v>23</v>
      </c>
      <c r="B1666" t="s">
        <v>24</v>
      </c>
      <c r="C1666" t="s">
        <v>25</v>
      </c>
      <c r="D1666" t="s">
        <v>39</v>
      </c>
      <c r="E1666" t="s">
        <v>40</v>
      </c>
      <c r="F1666" t="s">
        <v>41</v>
      </c>
      <c r="G1666" t="s">
        <v>42</v>
      </c>
      <c r="I1666" t="s">
        <v>43</v>
      </c>
      <c r="J1666">
        <v>41.063508550000002</v>
      </c>
      <c r="K1666">
        <v>10</v>
      </c>
      <c r="L1666">
        <v>0.87</v>
      </c>
      <c r="M1666">
        <v>0</v>
      </c>
      <c r="N1666">
        <v>0</v>
      </c>
      <c r="O1666">
        <v>0</v>
      </c>
      <c r="P1666" t="s">
        <v>1346</v>
      </c>
      <c r="Q1666" t="s">
        <v>1347</v>
      </c>
      <c r="R1666" t="s">
        <v>90</v>
      </c>
      <c r="S1666" t="s">
        <v>91</v>
      </c>
      <c r="T1666" t="s">
        <v>36</v>
      </c>
      <c r="U1666" t="s">
        <v>37</v>
      </c>
      <c r="V1666">
        <v>27</v>
      </c>
      <c r="W1666" t="s">
        <v>38</v>
      </c>
    </row>
    <row r="1667" spans="1:23">
      <c r="A1667" t="s">
        <v>23</v>
      </c>
      <c r="B1667" t="s">
        <v>24</v>
      </c>
      <c r="C1667" t="s">
        <v>25</v>
      </c>
      <c r="D1667" t="s">
        <v>46</v>
      </c>
      <c r="E1667" t="s">
        <v>47</v>
      </c>
      <c r="F1667" t="s">
        <v>48</v>
      </c>
      <c r="G1667" t="s">
        <v>47</v>
      </c>
      <c r="I1667" t="s">
        <v>43</v>
      </c>
      <c r="J1667">
        <v>126.7722928</v>
      </c>
      <c r="K1667">
        <v>23</v>
      </c>
      <c r="L1667">
        <v>0.86499999999999999</v>
      </c>
      <c r="M1667">
        <v>0</v>
      </c>
      <c r="N1667">
        <v>0</v>
      </c>
      <c r="O1667">
        <v>0</v>
      </c>
      <c r="P1667" t="s">
        <v>1346</v>
      </c>
      <c r="Q1667" t="s">
        <v>1347</v>
      </c>
      <c r="R1667" t="s">
        <v>90</v>
      </c>
      <c r="S1667" t="s">
        <v>91</v>
      </c>
      <c r="T1667" t="s">
        <v>36</v>
      </c>
      <c r="U1667" t="s">
        <v>37</v>
      </c>
      <c r="V1667">
        <v>27</v>
      </c>
      <c r="W1667" t="s">
        <v>38</v>
      </c>
    </row>
    <row r="1668" spans="1:23">
      <c r="A1668" t="s">
        <v>23</v>
      </c>
      <c r="B1668" t="s">
        <v>24</v>
      </c>
      <c r="C1668" t="s">
        <v>25</v>
      </c>
      <c r="D1668" t="s">
        <v>26</v>
      </c>
      <c r="E1668" t="s">
        <v>27</v>
      </c>
      <c r="F1668" t="s">
        <v>53</v>
      </c>
      <c r="G1668" t="s">
        <v>54</v>
      </c>
      <c r="H1668" t="s">
        <v>223</v>
      </c>
      <c r="I1668" t="s">
        <v>224</v>
      </c>
      <c r="J1668">
        <v>230.0300288</v>
      </c>
      <c r="K1668">
        <v>1</v>
      </c>
      <c r="L1668">
        <v>0.997</v>
      </c>
      <c r="M1668">
        <v>0</v>
      </c>
      <c r="N1668">
        <v>0</v>
      </c>
      <c r="O1668">
        <v>0</v>
      </c>
      <c r="P1668" t="s">
        <v>1348</v>
      </c>
      <c r="Q1668" t="s">
        <v>1349</v>
      </c>
      <c r="R1668" t="s">
        <v>34</v>
      </c>
      <c r="S1668" t="s">
        <v>35</v>
      </c>
      <c r="T1668" t="s">
        <v>36</v>
      </c>
      <c r="U1668" t="s">
        <v>37</v>
      </c>
      <c r="V1668">
        <v>27</v>
      </c>
      <c r="W1668" t="s">
        <v>38</v>
      </c>
    </row>
    <row r="1669" spans="1:23">
      <c r="A1669" t="s">
        <v>23</v>
      </c>
      <c r="B1669" t="s">
        <v>24</v>
      </c>
      <c r="C1669" t="s">
        <v>25</v>
      </c>
      <c r="D1669" t="s">
        <v>26</v>
      </c>
      <c r="E1669" t="s">
        <v>27</v>
      </c>
      <c r="F1669" t="s">
        <v>28</v>
      </c>
      <c r="G1669" t="s">
        <v>29</v>
      </c>
      <c r="H1669" t="s">
        <v>63</v>
      </c>
      <c r="I1669" t="s">
        <v>64</v>
      </c>
      <c r="J1669">
        <v>34.292000000000002</v>
      </c>
      <c r="K1669">
        <v>1</v>
      </c>
      <c r="L1669">
        <v>1</v>
      </c>
      <c r="M1669">
        <v>0</v>
      </c>
      <c r="N1669">
        <v>0</v>
      </c>
      <c r="O1669">
        <v>0</v>
      </c>
      <c r="P1669" t="s">
        <v>1348</v>
      </c>
      <c r="Q1669" t="s">
        <v>1349</v>
      </c>
      <c r="R1669" t="s">
        <v>34</v>
      </c>
      <c r="S1669" t="s">
        <v>35</v>
      </c>
      <c r="T1669" t="s">
        <v>36</v>
      </c>
      <c r="U1669" t="s">
        <v>37</v>
      </c>
      <c r="V1669">
        <v>27</v>
      </c>
      <c r="W1669" t="s">
        <v>38</v>
      </c>
    </row>
    <row r="1670" spans="1:23">
      <c r="A1670" t="s">
        <v>23</v>
      </c>
      <c r="B1670" t="s">
        <v>24</v>
      </c>
      <c r="C1670" t="s">
        <v>25</v>
      </c>
      <c r="D1670" t="s">
        <v>39</v>
      </c>
      <c r="E1670" t="s">
        <v>40</v>
      </c>
      <c r="F1670" t="s">
        <v>41</v>
      </c>
      <c r="G1670" t="s">
        <v>42</v>
      </c>
      <c r="I1670" t="s">
        <v>43</v>
      </c>
      <c r="J1670">
        <v>77.987919289999994</v>
      </c>
      <c r="K1670">
        <v>5</v>
      </c>
      <c r="L1670">
        <v>0.86</v>
      </c>
      <c r="M1670">
        <v>0</v>
      </c>
      <c r="N1670">
        <v>0</v>
      </c>
      <c r="O1670">
        <v>0</v>
      </c>
      <c r="P1670" t="s">
        <v>1348</v>
      </c>
      <c r="Q1670" t="s">
        <v>1349</v>
      </c>
      <c r="R1670" t="s">
        <v>34</v>
      </c>
      <c r="S1670" t="s">
        <v>35</v>
      </c>
      <c r="T1670" t="s">
        <v>36</v>
      </c>
      <c r="U1670" t="s">
        <v>37</v>
      </c>
      <c r="V1670">
        <v>27</v>
      </c>
      <c r="W1670" t="s">
        <v>38</v>
      </c>
    </row>
    <row r="1671" spans="1:23">
      <c r="A1671" t="s">
        <v>23</v>
      </c>
      <c r="B1671" t="s">
        <v>24</v>
      </c>
      <c r="C1671" t="s">
        <v>25</v>
      </c>
      <c r="D1671" t="s">
        <v>39</v>
      </c>
      <c r="E1671" t="s">
        <v>40</v>
      </c>
      <c r="F1671" t="s">
        <v>28</v>
      </c>
      <c r="G1671" t="s">
        <v>29</v>
      </c>
      <c r="I1671" t="s">
        <v>43</v>
      </c>
      <c r="J1671">
        <v>98.904739860000007</v>
      </c>
      <c r="K1671">
        <v>17</v>
      </c>
      <c r="L1671">
        <v>0.83099999999999996</v>
      </c>
      <c r="M1671">
        <v>0</v>
      </c>
      <c r="N1671">
        <v>0</v>
      </c>
      <c r="O1671">
        <v>0</v>
      </c>
      <c r="P1671" t="s">
        <v>1348</v>
      </c>
      <c r="Q1671" t="s">
        <v>1349</v>
      </c>
      <c r="R1671" t="s">
        <v>34</v>
      </c>
      <c r="S1671" t="s">
        <v>35</v>
      </c>
      <c r="T1671" t="s">
        <v>36</v>
      </c>
      <c r="U1671" t="s">
        <v>37</v>
      </c>
      <c r="V1671">
        <v>27</v>
      </c>
      <c r="W1671" t="s">
        <v>38</v>
      </c>
    </row>
    <row r="1672" spans="1:23">
      <c r="A1672" t="s">
        <v>23</v>
      </c>
      <c r="B1672" t="s">
        <v>24</v>
      </c>
      <c r="C1672" t="s">
        <v>25</v>
      </c>
      <c r="D1672" t="s">
        <v>46</v>
      </c>
      <c r="E1672" t="s">
        <v>47</v>
      </c>
      <c r="F1672" t="s">
        <v>48</v>
      </c>
      <c r="G1672" t="s">
        <v>47</v>
      </c>
      <c r="I1672" t="s">
        <v>43</v>
      </c>
      <c r="J1672">
        <v>1326.8271990000001</v>
      </c>
      <c r="K1672">
        <v>211</v>
      </c>
      <c r="L1672">
        <v>0.84899999999999998</v>
      </c>
      <c r="M1672">
        <v>0</v>
      </c>
      <c r="N1672">
        <v>0</v>
      </c>
      <c r="O1672">
        <v>0</v>
      </c>
      <c r="P1672" t="s">
        <v>1348</v>
      </c>
      <c r="Q1672" t="s">
        <v>1349</v>
      </c>
      <c r="R1672" t="s">
        <v>34</v>
      </c>
      <c r="S1672" t="s">
        <v>35</v>
      </c>
      <c r="T1672" t="s">
        <v>36</v>
      </c>
      <c r="U1672" t="s">
        <v>37</v>
      </c>
      <c r="V1672">
        <v>27</v>
      </c>
      <c r="W1672" t="s">
        <v>38</v>
      </c>
    </row>
    <row r="1673" spans="1:23">
      <c r="A1673" t="s">
        <v>23</v>
      </c>
      <c r="B1673" t="s">
        <v>24</v>
      </c>
      <c r="C1673" t="s">
        <v>25</v>
      </c>
      <c r="D1673" t="s">
        <v>26</v>
      </c>
      <c r="E1673" t="s">
        <v>27</v>
      </c>
      <c r="F1673" t="s">
        <v>28</v>
      </c>
      <c r="G1673" t="s">
        <v>29</v>
      </c>
      <c r="H1673" t="s">
        <v>86</v>
      </c>
      <c r="I1673" t="s">
        <v>87</v>
      </c>
      <c r="J1673">
        <v>4.4986051629999997</v>
      </c>
      <c r="K1673">
        <v>1</v>
      </c>
      <c r="L1673">
        <v>0.94799999999999995</v>
      </c>
      <c r="M1673">
        <v>0</v>
      </c>
      <c r="N1673">
        <v>0</v>
      </c>
      <c r="O1673">
        <v>0</v>
      </c>
      <c r="P1673" t="s">
        <v>1088</v>
      </c>
      <c r="Q1673" t="s">
        <v>1089</v>
      </c>
      <c r="R1673" t="s">
        <v>158</v>
      </c>
      <c r="S1673" t="s">
        <v>159</v>
      </c>
      <c r="T1673" t="s">
        <v>36</v>
      </c>
      <c r="U1673" t="s">
        <v>37</v>
      </c>
      <c r="V1673">
        <v>27</v>
      </c>
      <c r="W1673" t="s">
        <v>38</v>
      </c>
    </row>
    <row r="1674" spans="1:23">
      <c r="A1674" t="s">
        <v>23</v>
      </c>
      <c r="B1674" t="s">
        <v>24</v>
      </c>
      <c r="C1674" t="s">
        <v>25</v>
      </c>
      <c r="D1674" t="s">
        <v>39</v>
      </c>
      <c r="E1674" t="s">
        <v>40</v>
      </c>
      <c r="F1674" t="s">
        <v>41</v>
      </c>
      <c r="G1674" t="s">
        <v>42</v>
      </c>
      <c r="I1674" t="s">
        <v>43</v>
      </c>
      <c r="J1674">
        <v>0</v>
      </c>
      <c r="K1674">
        <v>0</v>
      </c>
      <c r="L1674">
        <v>0</v>
      </c>
      <c r="M1674">
        <v>0</v>
      </c>
      <c r="N1674">
        <v>0</v>
      </c>
      <c r="O1674">
        <v>1</v>
      </c>
      <c r="P1674" t="s">
        <v>1350</v>
      </c>
      <c r="Q1674" t="s">
        <v>1351</v>
      </c>
      <c r="R1674" t="s">
        <v>67</v>
      </c>
      <c r="S1674" t="s">
        <v>68</v>
      </c>
      <c r="T1674" t="s">
        <v>36</v>
      </c>
      <c r="U1674" t="s">
        <v>37</v>
      </c>
      <c r="V1674">
        <v>27</v>
      </c>
      <c r="W1674" t="s">
        <v>38</v>
      </c>
    </row>
    <row r="1675" spans="1:23">
      <c r="A1675" t="s">
        <v>23</v>
      </c>
      <c r="B1675" t="s">
        <v>24</v>
      </c>
      <c r="C1675" t="s">
        <v>25</v>
      </c>
      <c r="D1675" t="s">
        <v>39</v>
      </c>
      <c r="E1675" t="s">
        <v>40</v>
      </c>
      <c r="F1675" t="s">
        <v>28</v>
      </c>
      <c r="G1675" t="s">
        <v>29</v>
      </c>
      <c r="I1675" t="s">
        <v>43</v>
      </c>
      <c r="J1675">
        <v>0</v>
      </c>
      <c r="K1675">
        <v>0</v>
      </c>
      <c r="L1675">
        <v>0</v>
      </c>
      <c r="M1675">
        <v>0</v>
      </c>
      <c r="N1675">
        <v>0</v>
      </c>
      <c r="O1675">
        <v>1</v>
      </c>
      <c r="P1675" t="s">
        <v>1350</v>
      </c>
      <c r="Q1675" t="s">
        <v>1351</v>
      </c>
      <c r="R1675" t="s">
        <v>67</v>
      </c>
      <c r="S1675" t="s">
        <v>68</v>
      </c>
      <c r="T1675" t="s">
        <v>36</v>
      </c>
      <c r="U1675" t="s">
        <v>37</v>
      </c>
      <c r="V1675">
        <v>27</v>
      </c>
      <c r="W1675" t="s">
        <v>38</v>
      </c>
    </row>
    <row r="1676" spans="1:23">
      <c r="A1676" t="s">
        <v>23</v>
      </c>
      <c r="B1676" t="s">
        <v>24</v>
      </c>
      <c r="C1676" t="s">
        <v>25</v>
      </c>
      <c r="D1676" t="s">
        <v>39</v>
      </c>
      <c r="E1676" t="s">
        <v>40</v>
      </c>
      <c r="F1676" t="s">
        <v>28</v>
      </c>
      <c r="G1676" t="s">
        <v>29</v>
      </c>
      <c r="I1676" t="s">
        <v>43</v>
      </c>
      <c r="J1676">
        <v>68.99449525</v>
      </c>
      <c r="K1676">
        <v>6</v>
      </c>
      <c r="L1676">
        <v>0.91700000000000004</v>
      </c>
      <c r="M1676">
        <v>0</v>
      </c>
      <c r="N1676">
        <v>0</v>
      </c>
      <c r="O1676">
        <v>0</v>
      </c>
      <c r="P1676" t="s">
        <v>1352</v>
      </c>
      <c r="Q1676" t="s">
        <v>1353</v>
      </c>
      <c r="R1676" t="s">
        <v>158</v>
      </c>
      <c r="S1676" t="s">
        <v>159</v>
      </c>
      <c r="T1676" t="s">
        <v>36</v>
      </c>
      <c r="U1676" t="s">
        <v>37</v>
      </c>
      <c r="V1676">
        <v>27</v>
      </c>
      <c r="W1676" t="s">
        <v>38</v>
      </c>
    </row>
    <row r="1677" spans="1:23">
      <c r="A1677" t="s">
        <v>23</v>
      </c>
      <c r="B1677" t="s">
        <v>24</v>
      </c>
      <c r="C1677" t="s">
        <v>25</v>
      </c>
      <c r="D1677" t="s">
        <v>46</v>
      </c>
      <c r="E1677" t="s">
        <v>47</v>
      </c>
      <c r="F1677" t="s">
        <v>48</v>
      </c>
      <c r="G1677" t="s">
        <v>47</v>
      </c>
      <c r="I1677" t="s">
        <v>43</v>
      </c>
      <c r="J1677">
        <v>399.2196763</v>
      </c>
      <c r="K1677">
        <v>62</v>
      </c>
      <c r="L1677">
        <v>0.82799999999999996</v>
      </c>
      <c r="M1677">
        <v>0</v>
      </c>
      <c r="N1677">
        <v>0</v>
      </c>
      <c r="O1677">
        <v>0</v>
      </c>
      <c r="P1677" t="s">
        <v>1352</v>
      </c>
      <c r="Q1677" t="s">
        <v>1353</v>
      </c>
      <c r="R1677" t="s">
        <v>158</v>
      </c>
      <c r="S1677" t="s">
        <v>159</v>
      </c>
      <c r="T1677" t="s">
        <v>36</v>
      </c>
      <c r="U1677" t="s">
        <v>37</v>
      </c>
      <c r="V1677">
        <v>27</v>
      </c>
      <c r="W1677" t="s">
        <v>38</v>
      </c>
    </row>
    <row r="1678" spans="1:23">
      <c r="A1678" t="s">
        <v>23</v>
      </c>
      <c r="B1678" t="s">
        <v>24</v>
      </c>
      <c r="C1678" t="s">
        <v>25</v>
      </c>
      <c r="D1678" t="s">
        <v>26</v>
      </c>
      <c r="E1678" t="s">
        <v>27</v>
      </c>
      <c r="F1678" t="s">
        <v>28</v>
      </c>
      <c r="G1678" t="s">
        <v>29</v>
      </c>
      <c r="H1678" t="s">
        <v>69</v>
      </c>
      <c r="I1678" t="s">
        <v>70</v>
      </c>
      <c r="J1678">
        <v>152.0647736</v>
      </c>
      <c r="K1678">
        <v>1</v>
      </c>
      <c r="L1678">
        <v>1</v>
      </c>
      <c r="M1678">
        <v>0</v>
      </c>
      <c r="N1678">
        <v>0</v>
      </c>
      <c r="O1678">
        <v>0</v>
      </c>
      <c r="P1678" t="s">
        <v>1354</v>
      </c>
      <c r="Q1678" t="s">
        <v>1355</v>
      </c>
      <c r="R1678" t="s">
        <v>365</v>
      </c>
      <c r="S1678" t="s">
        <v>366</v>
      </c>
      <c r="T1678" t="s">
        <v>36</v>
      </c>
      <c r="U1678" t="s">
        <v>37</v>
      </c>
      <c r="V1678">
        <v>27</v>
      </c>
      <c r="W1678" t="s">
        <v>38</v>
      </c>
    </row>
    <row r="1679" spans="1:23">
      <c r="A1679" t="s">
        <v>23</v>
      </c>
      <c r="B1679" t="s">
        <v>24</v>
      </c>
      <c r="C1679" t="s">
        <v>25</v>
      </c>
      <c r="D1679" t="s">
        <v>39</v>
      </c>
      <c r="E1679" t="s">
        <v>40</v>
      </c>
      <c r="F1679" t="s">
        <v>28</v>
      </c>
      <c r="G1679" t="s">
        <v>29</v>
      </c>
      <c r="I1679" t="s">
        <v>43</v>
      </c>
      <c r="J1679">
        <v>57.494162299999999</v>
      </c>
      <c r="K1679">
        <v>13</v>
      </c>
      <c r="L1679">
        <v>0.91</v>
      </c>
      <c r="M1679">
        <v>0</v>
      </c>
      <c r="N1679">
        <v>0</v>
      </c>
      <c r="O1679">
        <v>0</v>
      </c>
      <c r="P1679" t="s">
        <v>1354</v>
      </c>
      <c r="Q1679" t="s">
        <v>1355</v>
      </c>
      <c r="R1679" t="s">
        <v>365</v>
      </c>
      <c r="S1679" t="s">
        <v>366</v>
      </c>
      <c r="T1679" t="s">
        <v>36</v>
      </c>
      <c r="U1679" t="s">
        <v>37</v>
      </c>
      <c r="V1679">
        <v>27</v>
      </c>
      <c r="W1679" t="s">
        <v>38</v>
      </c>
    </row>
    <row r="1680" spans="1:23">
      <c r="A1680" t="s">
        <v>23</v>
      </c>
      <c r="B1680" t="s">
        <v>24</v>
      </c>
      <c r="C1680" t="s">
        <v>25</v>
      </c>
      <c r="D1680" t="s">
        <v>39</v>
      </c>
      <c r="E1680" t="s">
        <v>40</v>
      </c>
      <c r="F1680" t="s">
        <v>41</v>
      </c>
      <c r="G1680" t="s">
        <v>42</v>
      </c>
      <c r="I1680" t="s">
        <v>43</v>
      </c>
      <c r="J1680">
        <v>0</v>
      </c>
      <c r="K1680">
        <v>0</v>
      </c>
      <c r="L1680">
        <v>0</v>
      </c>
      <c r="M1680">
        <v>0</v>
      </c>
      <c r="N1680">
        <v>0</v>
      </c>
      <c r="O1680">
        <v>1</v>
      </c>
      <c r="P1680" t="s">
        <v>1356</v>
      </c>
      <c r="Q1680" t="s">
        <v>1357</v>
      </c>
      <c r="R1680" t="s">
        <v>297</v>
      </c>
      <c r="S1680" t="s">
        <v>298</v>
      </c>
      <c r="T1680" t="s">
        <v>36</v>
      </c>
      <c r="U1680" t="s">
        <v>37</v>
      </c>
      <c r="V1680">
        <v>27</v>
      </c>
      <c r="W1680" t="s">
        <v>38</v>
      </c>
    </row>
    <row r="1681" spans="1:23">
      <c r="A1681" t="s">
        <v>23</v>
      </c>
      <c r="B1681" t="s">
        <v>24</v>
      </c>
      <c r="C1681" t="s">
        <v>25</v>
      </c>
      <c r="D1681" t="s">
        <v>39</v>
      </c>
      <c r="E1681" t="s">
        <v>40</v>
      </c>
      <c r="F1681" t="s">
        <v>28</v>
      </c>
      <c r="G1681" t="s">
        <v>29</v>
      </c>
      <c r="I1681" t="s">
        <v>43</v>
      </c>
      <c r="J1681">
        <v>113.0161083</v>
      </c>
      <c r="K1681">
        <v>10</v>
      </c>
      <c r="L1681">
        <v>0.873</v>
      </c>
      <c r="M1681">
        <v>0</v>
      </c>
      <c r="N1681">
        <v>0</v>
      </c>
      <c r="O1681">
        <v>0</v>
      </c>
      <c r="P1681" t="s">
        <v>1358</v>
      </c>
      <c r="Q1681" t="s">
        <v>1359</v>
      </c>
      <c r="R1681" t="s">
        <v>67</v>
      </c>
      <c r="S1681" t="s">
        <v>68</v>
      </c>
      <c r="T1681" t="s">
        <v>36</v>
      </c>
      <c r="U1681" t="s">
        <v>37</v>
      </c>
      <c r="V1681">
        <v>27</v>
      </c>
      <c r="W1681" t="s">
        <v>38</v>
      </c>
    </row>
    <row r="1682" spans="1:23">
      <c r="A1682" t="s">
        <v>23</v>
      </c>
      <c r="B1682" t="s">
        <v>24</v>
      </c>
      <c r="C1682" t="s">
        <v>25</v>
      </c>
      <c r="D1682" t="s">
        <v>26</v>
      </c>
      <c r="E1682" t="s">
        <v>27</v>
      </c>
      <c r="F1682" t="s">
        <v>28</v>
      </c>
      <c r="G1682" t="s">
        <v>29</v>
      </c>
      <c r="H1682" t="s">
        <v>193</v>
      </c>
      <c r="I1682" t="s">
        <v>194</v>
      </c>
      <c r="J1682">
        <v>18.085999999999999</v>
      </c>
      <c r="K1682">
        <v>1</v>
      </c>
      <c r="L1682">
        <v>1</v>
      </c>
      <c r="M1682">
        <v>0</v>
      </c>
      <c r="N1682">
        <v>0</v>
      </c>
      <c r="O1682">
        <v>0</v>
      </c>
      <c r="P1682" t="s">
        <v>1360</v>
      </c>
      <c r="Q1682" t="s">
        <v>1361</v>
      </c>
      <c r="R1682" t="s">
        <v>84</v>
      </c>
      <c r="S1682" t="s">
        <v>85</v>
      </c>
      <c r="T1682" t="s">
        <v>36</v>
      </c>
      <c r="U1682" t="s">
        <v>37</v>
      </c>
      <c r="V1682">
        <v>27</v>
      </c>
      <c r="W1682" t="s">
        <v>38</v>
      </c>
    </row>
    <row r="1683" spans="1:23">
      <c r="A1683" t="s">
        <v>23</v>
      </c>
      <c r="B1683" t="s">
        <v>24</v>
      </c>
      <c r="C1683" t="s">
        <v>25</v>
      </c>
      <c r="D1683" t="s">
        <v>39</v>
      </c>
      <c r="E1683" t="s">
        <v>40</v>
      </c>
      <c r="F1683" t="s">
        <v>53</v>
      </c>
      <c r="G1683" t="s">
        <v>54</v>
      </c>
      <c r="I1683" t="s">
        <v>43</v>
      </c>
      <c r="J1683">
        <v>0</v>
      </c>
      <c r="K1683">
        <v>0</v>
      </c>
      <c r="L1683">
        <v>0</v>
      </c>
      <c r="M1683">
        <v>0</v>
      </c>
      <c r="N1683">
        <v>0</v>
      </c>
      <c r="O1683">
        <v>1</v>
      </c>
      <c r="P1683" t="s">
        <v>1360</v>
      </c>
      <c r="Q1683" t="s">
        <v>1361</v>
      </c>
      <c r="R1683" t="s">
        <v>84</v>
      </c>
      <c r="S1683" t="s">
        <v>85</v>
      </c>
      <c r="T1683" t="s">
        <v>36</v>
      </c>
      <c r="U1683" t="s">
        <v>37</v>
      </c>
      <c r="V1683">
        <v>27</v>
      </c>
      <c r="W1683" t="s">
        <v>38</v>
      </c>
    </row>
    <row r="1684" spans="1:23">
      <c r="A1684" t="s">
        <v>23</v>
      </c>
      <c r="B1684" t="s">
        <v>24</v>
      </c>
      <c r="C1684" t="s">
        <v>25</v>
      </c>
      <c r="D1684" t="s">
        <v>26</v>
      </c>
      <c r="E1684" t="s">
        <v>27</v>
      </c>
      <c r="F1684" t="s">
        <v>28</v>
      </c>
      <c r="G1684" t="s">
        <v>29</v>
      </c>
      <c r="H1684" t="s">
        <v>148</v>
      </c>
      <c r="I1684" t="s">
        <v>149</v>
      </c>
      <c r="J1684">
        <v>51.503999999999998</v>
      </c>
      <c r="K1684">
        <v>1</v>
      </c>
      <c r="L1684">
        <v>1</v>
      </c>
      <c r="M1684">
        <v>0</v>
      </c>
      <c r="N1684">
        <v>0</v>
      </c>
      <c r="O1684">
        <v>0</v>
      </c>
      <c r="P1684" t="s">
        <v>1362</v>
      </c>
      <c r="Q1684" t="s">
        <v>1363</v>
      </c>
      <c r="R1684" t="s">
        <v>34</v>
      </c>
      <c r="S1684" t="s">
        <v>35</v>
      </c>
      <c r="T1684" t="s">
        <v>36</v>
      </c>
      <c r="U1684" t="s">
        <v>37</v>
      </c>
      <c r="V1684">
        <v>27</v>
      </c>
      <c r="W1684" t="s">
        <v>38</v>
      </c>
    </row>
    <row r="1685" spans="1:23">
      <c r="A1685" t="s">
        <v>23</v>
      </c>
      <c r="B1685" t="s">
        <v>24</v>
      </c>
      <c r="C1685" t="s">
        <v>25</v>
      </c>
      <c r="D1685" t="s">
        <v>39</v>
      </c>
      <c r="E1685" t="s">
        <v>40</v>
      </c>
      <c r="F1685" t="s">
        <v>53</v>
      </c>
      <c r="G1685" t="s">
        <v>54</v>
      </c>
      <c r="I1685" t="s">
        <v>43</v>
      </c>
      <c r="J1685">
        <v>0</v>
      </c>
      <c r="K1685">
        <v>0</v>
      </c>
      <c r="L1685">
        <v>0</v>
      </c>
      <c r="M1685">
        <v>0</v>
      </c>
      <c r="N1685">
        <v>0</v>
      </c>
      <c r="O1685">
        <v>1</v>
      </c>
      <c r="P1685" t="s">
        <v>1362</v>
      </c>
      <c r="Q1685" t="s">
        <v>1363</v>
      </c>
      <c r="R1685" t="s">
        <v>34</v>
      </c>
      <c r="S1685" t="s">
        <v>35</v>
      </c>
      <c r="T1685" t="s">
        <v>36</v>
      </c>
      <c r="U1685" t="s">
        <v>37</v>
      </c>
      <c r="V1685">
        <v>27</v>
      </c>
      <c r="W1685" t="s">
        <v>38</v>
      </c>
    </row>
    <row r="1686" spans="1:23">
      <c r="A1686" t="s">
        <v>23</v>
      </c>
      <c r="B1686" t="s">
        <v>24</v>
      </c>
      <c r="C1686" t="s">
        <v>25</v>
      </c>
      <c r="D1686" t="s">
        <v>46</v>
      </c>
      <c r="E1686" t="s">
        <v>47</v>
      </c>
      <c r="F1686" t="s">
        <v>48</v>
      </c>
      <c r="G1686" t="s">
        <v>47</v>
      </c>
      <c r="I1686" t="s">
        <v>43</v>
      </c>
      <c r="J1686">
        <v>1332.9384339999999</v>
      </c>
      <c r="K1686">
        <v>150</v>
      </c>
      <c r="L1686">
        <v>0.81</v>
      </c>
      <c r="M1686">
        <v>0</v>
      </c>
      <c r="N1686">
        <v>0</v>
      </c>
      <c r="O1686">
        <v>0</v>
      </c>
      <c r="P1686" t="s">
        <v>1362</v>
      </c>
      <c r="Q1686" t="s">
        <v>1363</v>
      </c>
      <c r="R1686" t="s">
        <v>34</v>
      </c>
      <c r="S1686" t="s">
        <v>35</v>
      </c>
      <c r="T1686" t="s">
        <v>36</v>
      </c>
      <c r="U1686" t="s">
        <v>37</v>
      </c>
      <c r="V1686">
        <v>27</v>
      </c>
      <c r="W1686" t="s">
        <v>38</v>
      </c>
    </row>
    <row r="1687" spans="1:23">
      <c r="A1687" t="s">
        <v>23</v>
      </c>
      <c r="B1687" t="s">
        <v>24</v>
      </c>
      <c r="C1687" t="s">
        <v>25</v>
      </c>
      <c r="D1687" t="s">
        <v>26</v>
      </c>
      <c r="E1687" t="s">
        <v>27</v>
      </c>
      <c r="F1687" t="s">
        <v>53</v>
      </c>
      <c r="G1687" t="s">
        <v>54</v>
      </c>
      <c r="H1687" t="s">
        <v>55</v>
      </c>
      <c r="I1687" t="s">
        <v>56</v>
      </c>
      <c r="J1687">
        <v>32.02516507</v>
      </c>
      <c r="K1687">
        <v>1</v>
      </c>
      <c r="L1687">
        <v>0.91200000000000003</v>
      </c>
      <c r="M1687">
        <v>0</v>
      </c>
      <c r="N1687">
        <v>0</v>
      </c>
      <c r="O1687">
        <v>0</v>
      </c>
      <c r="P1687" t="s">
        <v>1364</v>
      </c>
      <c r="Q1687" t="s">
        <v>1365</v>
      </c>
      <c r="R1687" t="s">
        <v>84</v>
      </c>
      <c r="S1687" t="s">
        <v>85</v>
      </c>
      <c r="T1687" t="s">
        <v>36</v>
      </c>
      <c r="U1687" t="s">
        <v>37</v>
      </c>
      <c r="V1687">
        <v>27</v>
      </c>
      <c r="W1687" t="s">
        <v>38</v>
      </c>
    </row>
    <row r="1688" spans="1:23">
      <c r="A1688" t="s">
        <v>23</v>
      </c>
      <c r="B1688" t="s">
        <v>24</v>
      </c>
      <c r="C1688" t="s">
        <v>25</v>
      </c>
      <c r="D1688" t="s">
        <v>26</v>
      </c>
      <c r="E1688" t="s">
        <v>27</v>
      </c>
      <c r="F1688" t="s">
        <v>28</v>
      </c>
      <c r="G1688" t="s">
        <v>29</v>
      </c>
      <c r="H1688" t="s">
        <v>69</v>
      </c>
      <c r="I1688" t="s">
        <v>70</v>
      </c>
      <c r="J1688">
        <v>47.078000000000003</v>
      </c>
      <c r="K1688">
        <v>1</v>
      </c>
      <c r="L1688">
        <v>1</v>
      </c>
      <c r="M1688">
        <v>0</v>
      </c>
      <c r="N1688">
        <v>0</v>
      </c>
      <c r="O1688">
        <v>0</v>
      </c>
      <c r="P1688" t="s">
        <v>1364</v>
      </c>
      <c r="Q1688" t="s">
        <v>1365</v>
      </c>
      <c r="R1688" t="s">
        <v>84</v>
      </c>
      <c r="S1688" t="s">
        <v>85</v>
      </c>
      <c r="T1688" t="s">
        <v>36</v>
      </c>
      <c r="U1688" t="s">
        <v>37</v>
      </c>
      <c r="V1688">
        <v>27</v>
      </c>
      <c r="W1688" t="s">
        <v>38</v>
      </c>
    </row>
    <row r="1689" spans="1:23">
      <c r="A1689" t="s">
        <v>23</v>
      </c>
      <c r="B1689" t="s">
        <v>24</v>
      </c>
      <c r="C1689" t="s">
        <v>25</v>
      </c>
      <c r="D1689" t="s">
        <v>26</v>
      </c>
      <c r="E1689" t="s">
        <v>27</v>
      </c>
      <c r="F1689" t="s">
        <v>28</v>
      </c>
      <c r="G1689" t="s">
        <v>29</v>
      </c>
      <c r="H1689" t="s">
        <v>148</v>
      </c>
      <c r="I1689" t="s">
        <v>149</v>
      </c>
      <c r="J1689">
        <v>78.641966830000001</v>
      </c>
      <c r="K1689">
        <v>1</v>
      </c>
      <c r="L1689">
        <v>0.91400000000000003</v>
      </c>
      <c r="M1689">
        <v>0</v>
      </c>
      <c r="N1689">
        <v>0</v>
      </c>
      <c r="O1689">
        <v>0</v>
      </c>
      <c r="P1689" t="s">
        <v>1364</v>
      </c>
      <c r="Q1689" t="s">
        <v>1365</v>
      </c>
      <c r="R1689" t="s">
        <v>84</v>
      </c>
      <c r="S1689" t="s">
        <v>85</v>
      </c>
      <c r="T1689" t="s">
        <v>36</v>
      </c>
      <c r="U1689" t="s">
        <v>37</v>
      </c>
      <c r="V1689">
        <v>27</v>
      </c>
      <c r="W1689" t="s">
        <v>38</v>
      </c>
    </row>
    <row r="1690" spans="1:23">
      <c r="A1690" t="s">
        <v>23</v>
      </c>
      <c r="B1690" t="s">
        <v>24</v>
      </c>
      <c r="C1690" t="s">
        <v>25</v>
      </c>
      <c r="D1690" t="s">
        <v>26</v>
      </c>
      <c r="E1690" t="s">
        <v>27</v>
      </c>
      <c r="F1690" t="s">
        <v>28</v>
      </c>
      <c r="G1690" t="s">
        <v>29</v>
      </c>
      <c r="H1690" t="s">
        <v>193</v>
      </c>
      <c r="I1690" t="s">
        <v>194</v>
      </c>
      <c r="J1690">
        <v>86.025663910000006</v>
      </c>
      <c r="K1690">
        <v>1</v>
      </c>
      <c r="L1690">
        <v>0.98599999999999999</v>
      </c>
      <c r="M1690">
        <v>0</v>
      </c>
      <c r="N1690">
        <v>0</v>
      </c>
      <c r="O1690">
        <v>0</v>
      </c>
      <c r="P1690" t="s">
        <v>1364</v>
      </c>
      <c r="Q1690" t="s">
        <v>1365</v>
      </c>
      <c r="R1690" t="s">
        <v>84</v>
      </c>
      <c r="S1690" t="s">
        <v>85</v>
      </c>
      <c r="T1690" t="s">
        <v>36</v>
      </c>
      <c r="U1690" t="s">
        <v>37</v>
      </c>
      <c r="V1690">
        <v>27</v>
      </c>
      <c r="W1690" t="s">
        <v>38</v>
      </c>
    </row>
    <row r="1691" spans="1:23">
      <c r="A1691" t="s">
        <v>23</v>
      </c>
      <c r="B1691" t="s">
        <v>24</v>
      </c>
      <c r="C1691" t="s">
        <v>25</v>
      </c>
      <c r="D1691" t="s">
        <v>26</v>
      </c>
      <c r="E1691" t="s">
        <v>27</v>
      </c>
      <c r="F1691" t="s">
        <v>28</v>
      </c>
      <c r="G1691" t="s">
        <v>29</v>
      </c>
      <c r="H1691" t="s">
        <v>138</v>
      </c>
      <c r="I1691" t="s">
        <v>139</v>
      </c>
      <c r="J1691">
        <v>89.379208340000005</v>
      </c>
      <c r="K1691">
        <v>1</v>
      </c>
      <c r="L1691">
        <v>0.89600000000000002</v>
      </c>
      <c r="M1691">
        <v>0</v>
      </c>
      <c r="N1691">
        <v>0</v>
      </c>
      <c r="O1691">
        <v>0</v>
      </c>
      <c r="P1691" t="s">
        <v>1364</v>
      </c>
      <c r="Q1691" t="s">
        <v>1365</v>
      </c>
      <c r="R1691" t="s">
        <v>84</v>
      </c>
      <c r="S1691" t="s">
        <v>85</v>
      </c>
      <c r="T1691" t="s">
        <v>36</v>
      </c>
      <c r="U1691" t="s">
        <v>37</v>
      </c>
      <c r="V1691">
        <v>27</v>
      </c>
      <c r="W1691" t="s">
        <v>38</v>
      </c>
    </row>
    <row r="1692" spans="1:23">
      <c r="A1692" t="s">
        <v>23</v>
      </c>
      <c r="B1692" t="s">
        <v>24</v>
      </c>
      <c r="C1692" t="s">
        <v>25</v>
      </c>
      <c r="D1692" t="s">
        <v>26</v>
      </c>
      <c r="E1692" t="s">
        <v>27</v>
      </c>
      <c r="F1692" t="s">
        <v>28</v>
      </c>
      <c r="G1692" t="s">
        <v>29</v>
      </c>
      <c r="H1692" t="s">
        <v>195</v>
      </c>
      <c r="I1692" t="s">
        <v>196</v>
      </c>
      <c r="J1692">
        <v>869.38633330000005</v>
      </c>
      <c r="K1692">
        <v>1</v>
      </c>
      <c r="L1692">
        <v>1</v>
      </c>
      <c r="M1692">
        <v>0</v>
      </c>
      <c r="N1692">
        <v>0</v>
      </c>
      <c r="O1692">
        <v>0</v>
      </c>
      <c r="P1692" t="s">
        <v>1364</v>
      </c>
      <c r="Q1692" t="s">
        <v>1365</v>
      </c>
      <c r="R1692" t="s">
        <v>84</v>
      </c>
      <c r="S1692" t="s">
        <v>85</v>
      </c>
      <c r="T1692" t="s">
        <v>36</v>
      </c>
      <c r="U1692" t="s">
        <v>37</v>
      </c>
      <c r="V1692">
        <v>27</v>
      </c>
      <c r="W1692" t="s">
        <v>38</v>
      </c>
    </row>
    <row r="1693" spans="1:23">
      <c r="A1693" t="s">
        <v>23</v>
      </c>
      <c r="B1693" t="s">
        <v>24</v>
      </c>
      <c r="C1693" t="s">
        <v>25</v>
      </c>
      <c r="D1693" t="s">
        <v>26</v>
      </c>
      <c r="E1693" t="s">
        <v>27</v>
      </c>
      <c r="F1693" t="s">
        <v>28</v>
      </c>
      <c r="G1693" t="s">
        <v>29</v>
      </c>
      <c r="H1693" t="s">
        <v>86</v>
      </c>
      <c r="I1693" t="s">
        <v>87</v>
      </c>
      <c r="J1693">
        <v>39.204000000000001</v>
      </c>
      <c r="K1693">
        <v>1</v>
      </c>
      <c r="L1693">
        <v>1</v>
      </c>
      <c r="M1693">
        <v>0</v>
      </c>
      <c r="N1693">
        <v>0</v>
      </c>
      <c r="O1693">
        <v>0</v>
      </c>
      <c r="P1693" t="s">
        <v>1366</v>
      </c>
      <c r="Q1693" t="s">
        <v>1367</v>
      </c>
      <c r="R1693" t="s">
        <v>67</v>
      </c>
      <c r="S1693" t="s">
        <v>68</v>
      </c>
      <c r="T1693" t="s">
        <v>36</v>
      </c>
      <c r="U1693" t="s">
        <v>37</v>
      </c>
      <c r="V1693">
        <v>27</v>
      </c>
      <c r="W1693" t="s">
        <v>38</v>
      </c>
    </row>
    <row r="1694" spans="1:23">
      <c r="A1694" t="s">
        <v>23</v>
      </c>
      <c r="B1694" t="s">
        <v>24</v>
      </c>
      <c r="C1694" t="s">
        <v>25</v>
      </c>
      <c r="D1694" t="s">
        <v>26</v>
      </c>
      <c r="E1694" t="s">
        <v>27</v>
      </c>
      <c r="F1694" t="s">
        <v>41</v>
      </c>
      <c r="G1694" t="s">
        <v>42</v>
      </c>
      <c r="H1694" t="s">
        <v>161</v>
      </c>
      <c r="I1694" t="s">
        <v>43</v>
      </c>
      <c r="J1694">
        <v>57.385841640000002</v>
      </c>
      <c r="K1694">
        <v>1</v>
      </c>
      <c r="L1694">
        <v>0.94</v>
      </c>
      <c r="M1694">
        <v>0</v>
      </c>
      <c r="N1694">
        <v>0</v>
      </c>
      <c r="O1694">
        <v>0</v>
      </c>
      <c r="P1694" t="s">
        <v>1090</v>
      </c>
      <c r="Q1694" t="s">
        <v>1091</v>
      </c>
      <c r="R1694" t="s">
        <v>100</v>
      </c>
      <c r="S1694" t="s">
        <v>101</v>
      </c>
      <c r="T1694" t="s">
        <v>36</v>
      </c>
      <c r="U1694" t="s">
        <v>37</v>
      </c>
      <c r="V1694">
        <v>27</v>
      </c>
      <c r="W1694" t="s">
        <v>38</v>
      </c>
    </row>
    <row r="1695" spans="1:23">
      <c r="A1695" t="s">
        <v>23</v>
      </c>
      <c r="B1695" t="s">
        <v>24</v>
      </c>
      <c r="C1695" t="s">
        <v>25</v>
      </c>
      <c r="D1695" t="s">
        <v>26</v>
      </c>
      <c r="E1695" t="s">
        <v>27</v>
      </c>
      <c r="F1695" t="s">
        <v>28</v>
      </c>
      <c r="G1695" t="s">
        <v>29</v>
      </c>
      <c r="H1695" t="s">
        <v>69</v>
      </c>
      <c r="I1695" t="s">
        <v>70</v>
      </c>
      <c r="J1695">
        <v>156.10561759999999</v>
      </c>
      <c r="K1695">
        <v>1</v>
      </c>
      <c r="L1695">
        <v>1</v>
      </c>
      <c r="M1695">
        <v>0</v>
      </c>
      <c r="N1695">
        <v>0</v>
      </c>
      <c r="O1695">
        <v>0</v>
      </c>
      <c r="P1695" t="s">
        <v>1090</v>
      </c>
      <c r="Q1695" t="s">
        <v>1091</v>
      </c>
      <c r="R1695" t="s">
        <v>100</v>
      </c>
      <c r="S1695" t="s">
        <v>101</v>
      </c>
      <c r="T1695" t="s">
        <v>36</v>
      </c>
      <c r="U1695" t="s">
        <v>37</v>
      </c>
      <c r="V1695">
        <v>27</v>
      </c>
      <c r="W1695" t="s">
        <v>38</v>
      </c>
    </row>
    <row r="1696" spans="1:23">
      <c r="A1696" t="s">
        <v>23</v>
      </c>
      <c r="B1696" t="s">
        <v>24</v>
      </c>
      <c r="C1696" t="s">
        <v>25</v>
      </c>
      <c r="D1696" t="s">
        <v>26</v>
      </c>
      <c r="E1696" t="s">
        <v>27</v>
      </c>
      <c r="F1696" t="s">
        <v>28</v>
      </c>
      <c r="G1696" t="s">
        <v>29</v>
      </c>
      <c r="H1696" t="s">
        <v>86</v>
      </c>
      <c r="I1696" t="s">
        <v>87</v>
      </c>
      <c r="J1696">
        <v>14.40636391</v>
      </c>
      <c r="K1696">
        <v>1</v>
      </c>
      <c r="L1696">
        <v>0.80200000000000005</v>
      </c>
      <c r="M1696">
        <v>0</v>
      </c>
      <c r="N1696">
        <v>0</v>
      </c>
      <c r="O1696">
        <v>0</v>
      </c>
      <c r="P1696" t="s">
        <v>1090</v>
      </c>
      <c r="Q1696" t="s">
        <v>1091</v>
      </c>
      <c r="R1696" t="s">
        <v>100</v>
      </c>
      <c r="S1696" t="s">
        <v>101</v>
      </c>
      <c r="T1696" t="s">
        <v>36</v>
      </c>
      <c r="U1696" t="s">
        <v>37</v>
      </c>
      <c r="V1696">
        <v>27</v>
      </c>
      <c r="W1696" t="s">
        <v>38</v>
      </c>
    </row>
    <row r="1697" spans="1:23">
      <c r="A1697" t="s">
        <v>23</v>
      </c>
      <c r="B1697" t="s">
        <v>24</v>
      </c>
      <c r="C1697" t="s">
        <v>25</v>
      </c>
      <c r="D1697" t="s">
        <v>39</v>
      </c>
      <c r="E1697" t="s">
        <v>40</v>
      </c>
      <c r="F1697" t="s">
        <v>28</v>
      </c>
      <c r="G1697" t="s">
        <v>29</v>
      </c>
      <c r="I1697" t="s">
        <v>43</v>
      </c>
      <c r="J1697">
        <v>218.8795983</v>
      </c>
      <c r="K1697">
        <v>23</v>
      </c>
      <c r="L1697">
        <v>0.84699999999999998</v>
      </c>
      <c r="M1697">
        <v>0</v>
      </c>
      <c r="N1697">
        <v>0</v>
      </c>
      <c r="O1697">
        <v>0</v>
      </c>
      <c r="P1697" t="s">
        <v>1090</v>
      </c>
      <c r="Q1697" t="s">
        <v>1091</v>
      </c>
      <c r="R1697" t="s">
        <v>100</v>
      </c>
      <c r="S1697" t="s">
        <v>101</v>
      </c>
      <c r="T1697" t="s">
        <v>36</v>
      </c>
      <c r="U1697" t="s">
        <v>37</v>
      </c>
      <c r="V1697">
        <v>27</v>
      </c>
      <c r="W1697" t="s">
        <v>38</v>
      </c>
    </row>
    <row r="1698" spans="1:23">
      <c r="A1698" t="s">
        <v>23</v>
      </c>
      <c r="B1698" t="s">
        <v>24</v>
      </c>
      <c r="C1698" t="s">
        <v>25</v>
      </c>
      <c r="D1698" t="s">
        <v>26</v>
      </c>
      <c r="E1698" t="s">
        <v>27</v>
      </c>
      <c r="F1698" t="s">
        <v>53</v>
      </c>
      <c r="G1698" t="s">
        <v>54</v>
      </c>
      <c r="H1698" t="s">
        <v>227</v>
      </c>
      <c r="I1698" t="s">
        <v>228</v>
      </c>
      <c r="J1698">
        <v>2734.8016670000002</v>
      </c>
      <c r="K1698">
        <v>1</v>
      </c>
      <c r="L1698">
        <v>1</v>
      </c>
      <c r="M1698">
        <v>0</v>
      </c>
      <c r="N1698">
        <v>0</v>
      </c>
      <c r="O1698">
        <v>0</v>
      </c>
      <c r="P1698" t="s">
        <v>1092</v>
      </c>
      <c r="Q1698" t="s">
        <v>1093</v>
      </c>
      <c r="R1698" t="s">
        <v>158</v>
      </c>
      <c r="S1698" t="s">
        <v>159</v>
      </c>
      <c r="T1698" t="s">
        <v>36</v>
      </c>
      <c r="U1698" t="s">
        <v>37</v>
      </c>
      <c r="V1698">
        <v>27</v>
      </c>
      <c r="W1698" t="s">
        <v>38</v>
      </c>
    </row>
    <row r="1699" spans="1:23">
      <c r="A1699" t="s">
        <v>23</v>
      </c>
      <c r="B1699" t="s">
        <v>24</v>
      </c>
      <c r="C1699" t="s">
        <v>25</v>
      </c>
      <c r="D1699" t="s">
        <v>39</v>
      </c>
      <c r="E1699" t="s">
        <v>40</v>
      </c>
      <c r="F1699" t="s">
        <v>53</v>
      </c>
      <c r="G1699" t="s">
        <v>54</v>
      </c>
      <c r="I1699" t="s">
        <v>43</v>
      </c>
      <c r="J1699">
        <v>0</v>
      </c>
      <c r="K1699">
        <v>0</v>
      </c>
      <c r="L1699">
        <v>0</v>
      </c>
      <c r="M1699">
        <v>0</v>
      </c>
      <c r="N1699">
        <v>0</v>
      </c>
      <c r="O1699">
        <v>1</v>
      </c>
      <c r="P1699" t="s">
        <v>1092</v>
      </c>
      <c r="Q1699" t="s">
        <v>1093</v>
      </c>
      <c r="R1699" t="s">
        <v>158</v>
      </c>
      <c r="S1699" t="s">
        <v>159</v>
      </c>
      <c r="T1699" t="s">
        <v>36</v>
      </c>
      <c r="U1699" t="s">
        <v>37</v>
      </c>
      <c r="V1699">
        <v>27</v>
      </c>
      <c r="W1699" t="s">
        <v>38</v>
      </c>
    </row>
    <row r="1700" spans="1:23">
      <c r="A1700" t="s">
        <v>23</v>
      </c>
      <c r="B1700" t="s">
        <v>24</v>
      </c>
      <c r="C1700" t="s">
        <v>25</v>
      </c>
      <c r="D1700" t="s">
        <v>46</v>
      </c>
      <c r="E1700" t="s">
        <v>47</v>
      </c>
      <c r="F1700" t="s">
        <v>48</v>
      </c>
      <c r="G1700" t="s">
        <v>47</v>
      </c>
      <c r="I1700" t="s">
        <v>43</v>
      </c>
      <c r="J1700">
        <v>877.99091550000003</v>
      </c>
      <c r="K1700">
        <v>164</v>
      </c>
      <c r="L1700">
        <v>0.85299999999999998</v>
      </c>
      <c r="M1700">
        <v>0</v>
      </c>
      <c r="N1700">
        <v>0</v>
      </c>
      <c r="O1700">
        <v>0</v>
      </c>
      <c r="P1700" t="s">
        <v>1092</v>
      </c>
      <c r="Q1700" t="s">
        <v>1093</v>
      </c>
      <c r="R1700" t="s">
        <v>158</v>
      </c>
      <c r="S1700" t="s">
        <v>159</v>
      </c>
      <c r="T1700" t="s">
        <v>36</v>
      </c>
      <c r="U1700" t="s">
        <v>37</v>
      </c>
      <c r="V1700">
        <v>27</v>
      </c>
      <c r="W1700" t="s">
        <v>38</v>
      </c>
    </row>
    <row r="1701" spans="1:23">
      <c r="A1701" t="s">
        <v>23</v>
      </c>
      <c r="B1701" t="s">
        <v>24</v>
      </c>
      <c r="C1701" t="s">
        <v>25</v>
      </c>
      <c r="D1701" t="s">
        <v>26</v>
      </c>
      <c r="E1701" t="s">
        <v>27</v>
      </c>
      <c r="F1701" t="s">
        <v>28</v>
      </c>
      <c r="G1701" t="s">
        <v>29</v>
      </c>
      <c r="H1701" t="s">
        <v>69</v>
      </c>
      <c r="I1701" t="s">
        <v>70</v>
      </c>
      <c r="J1701">
        <v>142.87495269999999</v>
      </c>
      <c r="K1701">
        <v>1</v>
      </c>
      <c r="L1701">
        <v>0.91700000000000004</v>
      </c>
      <c r="M1701">
        <v>0</v>
      </c>
      <c r="N1701">
        <v>0</v>
      </c>
      <c r="O1701">
        <v>0</v>
      </c>
      <c r="P1701" t="s">
        <v>1094</v>
      </c>
      <c r="Q1701" t="s">
        <v>1095</v>
      </c>
      <c r="R1701" t="s">
        <v>34</v>
      </c>
      <c r="S1701" t="s">
        <v>35</v>
      </c>
      <c r="T1701" t="s">
        <v>36</v>
      </c>
      <c r="U1701" t="s">
        <v>37</v>
      </c>
      <c r="V1701">
        <v>27</v>
      </c>
      <c r="W1701" t="s">
        <v>38</v>
      </c>
    </row>
    <row r="1702" spans="1:23">
      <c r="A1702" t="s">
        <v>23</v>
      </c>
      <c r="B1702" t="s">
        <v>24</v>
      </c>
      <c r="C1702" t="s">
        <v>25</v>
      </c>
      <c r="D1702" t="s">
        <v>26</v>
      </c>
      <c r="E1702" t="s">
        <v>27</v>
      </c>
      <c r="F1702" t="s">
        <v>28</v>
      </c>
      <c r="G1702" t="s">
        <v>29</v>
      </c>
      <c r="H1702" t="s">
        <v>193</v>
      </c>
      <c r="I1702" t="s">
        <v>194</v>
      </c>
      <c r="J1702">
        <v>93.002653390000006</v>
      </c>
      <c r="K1702">
        <v>2</v>
      </c>
      <c r="L1702">
        <v>0.91400000000000003</v>
      </c>
      <c r="M1702">
        <v>0</v>
      </c>
      <c r="N1702">
        <v>0</v>
      </c>
      <c r="O1702">
        <v>0</v>
      </c>
      <c r="P1702" t="s">
        <v>1094</v>
      </c>
      <c r="Q1702" t="s">
        <v>1095</v>
      </c>
      <c r="R1702" t="s">
        <v>34</v>
      </c>
      <c r="S1702" t="s">
        <v>35</v>
      </c>
      <c r="T1702" t="s">
        <v>36</v>
      </c>
      <c r="U1702" t="s">
        <v>37</v>
      </c>
      <c r="V1702">
        <v>27</v>
      </c>
      <c r="W1702" t="s">
        <v>38</v>
      </c>
    </row>
    <row r="1703" spans="1:23">
      <c r="A1703" t="s">
        <v>23</v>
      </c>
      <c r="B1703" t="s">
        <v>24</v>
      </c>
      <c r="C1703" t="s">
        <v>25</v>
      </c>
      <c r="D1703" t="s">
        <v>39</v>
      </c>
      <c r="E1703" t="s">
        <v>40</v>
      </c>
      <c r="F1703" t="s">
        <v>41</v>
      </c>
      <c r="G1703" t="s">
        <v>42</v>
      </c>
      <c r="I1703" t="s">
        <v>43</v>
      </c>
      <c r="J1703">
        <v>670.55881350000004</v>
      </c>
      <c r="K1703">
        <v>51</v>
      </c>
      <c r="L1703">
        <v>0.9</v>
      </c>
      <c r="M1703">
        <v>0</v>
      </c>
      <c r="N1703">
        <v>0</v>
      </c>
      <c r="O1703">
        <v>0</v>
      </c>
      <c r="P1703" t="s">
        <v>1094</v>
      </c>
      <c r="Q1703" t="s">
        <v>1095</v>
      </c>
      <c r="R1703" t="s">
        <v>34</v>
      </c>
      <c r="S1703" t="s">
        <v>35</v>
      </c>
      <c r="T1703" t="s">
        <v>36</v>
      </c>
      <c r="U1703" t="s">
        <v>37</v>
      </c>
      <c r="V1703">
        <v>27</v>
      </c>
      <c r="W1703" t="s">
        <v>38</v>
      </c>
    </row>
    <row r="1704" spans="1:23">
      <c r="A1704" t="s">
        <v>23</v>
      </c>
      <c r="B1704" t="s">
        <v>24</v>
      </c>
      <c r="C1704" t="s">
        <v>25</v>
      </c>
      <c r="D1704" t="s">
        <v>39</v>
      </c>
      <c r="E1704" t="s">
        <v>40</v>
      </c>
      <c r="F1704" t="s">
        <v>53</v>
      </c>
      <c r="G1704" t="s">
        <v>54</v>
      </c>
      <c r="I1704" t="s">
        <v>43</v>
      </c>
      <c r="J1704">
        <v>0</v>
      </c>
      <c r="K1704">
        <v>0</v>
      </c>
      <c r="L1704">
        <v>0</v>
      </c>
      <c r="M1704">
        <v>0</v>
      </c>
      <c r="N1704">
        <v>0</v>
      </c>
      <c r="O1704">
        <v>1</v>
      </c>
      <c r="P1704" t="s">
        <v>1094</v>
      </c>
      <c r="Q1704" t="s">
        <v>1095</v>
      </c>
      <c r="R1704" t="s">
        <v>34</v>
      </c>
      <c r="S1704" t="s">
        <v>35</v>
      </c>
      <c r="T1704" t="s">
        <v>36</v>
      </c>
      <c r="U1704" t="s">
        <v>37</v>
      </c>
      <c r="V1704">
        <v>27</v>
      </c>
      <c r="W1704" t="s">
        <v>38</v>
      </c>
    </row>
    <row r="1705" spans="1:23">
      <c r="A1705" t="s">
        <v>23</v>
      </c>
      <c r="B1705" t="s">
        <v>24</v>
      </c>
      <c r="C1705" t="s">
        <v>25</v>
      </c>
      <c r="D1705" t="s">
        <v>39</v>
      </c>
      <c r="E1705" t="s">
        <v>40</v>
      </c>
      <c r="F1705" t="s">
        <v>28</v>
      </c>
      <c r="G1705" t="s">
        <v>29</v>
      </c>
      <c r="I1705" t="s">
        <v>43</v>
      </c>
      <c r="J1705">
        <v>308.33729899999997</v>
      </c>
      <c r="K1705">
        <v>33</v>
      </c>
      <c r="L1705">
        <v>0.83099999999999996</v>
      </c>
      <c r="M1705">
        <v>0</v>
      </c>
      <c r="N1705">
        <v>0</v>
      </c>
      <c r="O1705">
        <v>0</v>
      </c>
      <c r="P1705" t="s">
        <v>1094</v>
      </c>
      <c r="Q1705" t="s">
        <v>1095</v>
      </c>
      <c r="R1705" t="s">
        <v>34</v>
      </c>
      <c r="S1705" t="s">
        <v>35</v>
      </c>
      <c r="T1705" t="s">
        <v>36</v>
      </c>
      <c r="U1705" t="s">
        <v>37</v>
      </c>
      <c r="V1705">
        <v>27</v>
      </c>
      <c r="W1705" t="s">
        <v>38</v>
      </c>
    </row>
    <row r="1706" spans="1:23">
      <c r="A1706" t="s">
        <v>23</v>
      </c>
      <c r="B1706" t="s">
        <v>24</v>
      </c>
      <c r="C1706" t="s">
        <v>25</v>
      </c>
      <c r="D1706" t="s">
        <v>46</v>
      </c>
      <c r="E1706" t="s">
        <v>47</v>
      </c>
      <c r="F1706" t="s">
        <v>48</v>
      </c>
      <c r="G1706" t="s">
        <v>47</v>
      </c>
      <c r="I1706" t="s">
        <v>43</v>
      </c>
      <c r="J1706">
        <v>833.50794719999999</v>
      </c>
      <c r="K1706">
        <v>171</v>
      </c>
      <c r="L1706">
        <v>0.84799999999999998</v>
      </c>
      <c r="M1706">
        <v>0</v>
      </c>
      <c r="N1706">
        <v>0</v>
      </c>
      <c r="O1706">
        <v>0</v>
      </c>
      <c r="P1706" t="s">
        <v>1094</v>
      </c>
      <c r="Q1706" t="s">
        <v>1095</v>
      </c>
      <c r="R1706" t="s">
        <v>34</v>
      </c>
      <c r="S1706" t="s">
        <v>35</v>
      </c>
      <c r="T1706" t="s">
        <v>36</v>
      </c>
      <c r="U1706" t="s">
        <v>37</v>
      </c>
      <c r="V1706">
        <v>27</v>
      </c>
      <c r="W1706" t="s">
        <v>38</v>
      </c>
    </row>
    <row r="1707" spans="1:23">
      <c r="A1707" t="s">
        <v>23</v>
      </c>
      <c r="B1707" t="s">
        <v>24</v>
      </c>
      <c r="C1707" t="s">
        <v>25</v>
      </c>
      <c r="D1707" t="s">
        <v>26</v>
      </c>
      <c r="E1707" t="s">
        <v>27</v>
      </c>
      <c r="F1707" t="s">
        <v>28</v>
      </c>
      <c r="G1707" t="s">
        <v>29</v>
      </c>
      <c r="H1707" t="s">
        <v>148</v>
      </c>
      <c r="I1707" t="s">
        <v>149</v>
      </c>
      <c r="J1707">
        <v>34.750908979999998</v>
      </c>
      <c r="K1707">
        <v>2</v>
      </c>
      <c r="L1707">
        <v>0.94799999999999995</v>
      </c>
      <c r="M1707">
        <v>0</v>
      </c>
      <c r="N1707">
        <v>0</v>
      </c>
      <c r="O1707">
        <v>0</v>
      </c>
      <c r="P1707" t="s">
        <v>1368</v>
      </c>
      <c r="Q1707" t="s">
        <v>1369</v>
      </c>
      <c r="R1707" t="s">
        <v>34</v>
      </c>
      <c r="S1707" t="s">
        <v>35</v>
      </c>
      <c r="T1707" t="s">
        <v>36</v>
      </c>
      <c r="U1707" t="s">
        <v>37</v>
      </c>
      <c r="V1707">
        <v>27</v>
      </c>
      <c r="W1707" t="s">
        <v>38</v>
      </c>
    </row>
    <row r="1708" spans="1:23">
      <c r="A1708" t="s">
        <v>23</v>
      </c>
      <c r="B1708" t="s">
        <v>24</v>
      </c>
      <c r="C1708" t="s">
        <v>25</v>
      </c>
      <c r="D1708" t="s">
        <v>26</v>
      </c>
      <c r="E1708" t="s">
        <v>27</v>
      </c>
      <c r="F1708" t="s">
        <v>28</v>
      </c>
      <c r="G1708" t="s">
        <v>29</v>
      </c>
      <c r="H1708" t="s">
        <v>75</v>
      </c>
      <c r="I1708" t="s">
        <v>76</v>
      </c>
      <c r="J1708">
        <v>492.56635449999999</v>
      </c>
      <c r="K1708">
        <v>1</v>
      </c>
      <c r="L1708">
        <v>0.998</v>
      </c>
      <c r="M1708">
        <v>0</v>
      </c>
      <c r="N1708">
        <v>0</v>
      </c>
      <c r="O1708">
        <v>0</v>
      </c>
      <c r="P1708" t="s">
        <v>1368</v>
      </c>
      <c r="Q1708" t="s">
        <v>1369</v>
      </c>
      <c r="R1708" t="s">
        <v>34</v>
      </c>
      <c r="S1708" t="s">
        <v>35</v>
      </c>
      <c r="T1708" t="s">
        <v>36</v>
      </c>
      <c r="U1708" t="s">
        <v>37</v>
      </c>
      <c r="V1708">
        <v>27</v>
      </c>
      <c r="W1708" t="s">
        <v>38</v>
      </c>
    </row>
    <row r="1709" spans="1:23">
      <c r="A1709" t="s">
        <v>23</v>
      </c>
      <c r="B1709" t="s">
        <v>24</v>
      </c>
      <c r="C1709" t="s">
        <v>25</v>
      </c>
      <c r="D1709" t="s">
        <v>39</v>
      </c>
      <c r="E1709" t="s">
        <v>40</v>
      </c>
      <c r="F1709" t="s">
        <v>41</v>
      </c>
      <c r="G1709" t="s">
        <v>42</v>
      </c>
      <c r="I1709" t="s">
        <v>43</v>
      </c>
      <c r="J1709">
        <v>99.328990250000004</v>
      </c>
      <c r="K1709">
        <v>3</v>
      </c>
      <c r="L1709">
        <v>0.90500000000000003</v>
      </c>
      <c r="M1709">
        <v>0</v>
      </c>
      <c r="N1709">
        <v>0</v>
      </c>
      <c r="O1709">
        <v>0</v>
      </c>
      <c r="P1709" t="s">
        <v>1368</v>
      </c>
      <c r="Q1709" t="s">
        <v>1369</v>
      </c>
      <c r="R1709" t="s">
        <v>34</v>
      </c>
      <c r="S1709" t="s">
        <v>35</v>
      </c>
      <c r="T1709" t="s">
        <v>36</v>
      </c>
      <c r="U1709" t="s">
        <v>37</v>
      </c>
      <c r="V1709">
        <v>27</v>
      </c>
      <c r="W1709" t="s">
        <v>38</v>
      </c>
    </row>
    <row r="1710" spans="1:23">
      <c r="A1710" t="s">
        <v>23</v>
      </c>
      <c r="B1710" t="s">
        <v>24</v>
      </c>
      <c r="C1710" t="s">
        <v>25</v>
      </c>
      <c r="D1710" t="s">
        <v>46</v>
      </c>
      <c r="E1710" t="s">
        <v>47</v>
      </c>
      <c r="F1710" t="s">
        <v>48</v>
      </c>
      <c r="G1710" t="s">
        <v>47</v>
      </c>
      <c r="I1710" t="s">
        <v>43</v>
      </c>
      <c r="J1710">
        <v>554.09878779999997</v>
      </c>
      <c r="K1710">
        <v>90</v>
      </c>
      <c r="L1710">
        <v>0.84599999999999997</v>
      </c>
      <c r="M1710">
        <v>0</v>
      </c>
      <c r="N1710">
        <v>0</v>
      </c>
      <c r="O1710">
        <v>0</v>
      </c>
      <c r="P1710" t="s">
        <v>1368</v>
      </c>
      <c r="Q1710" t="s">
        <v>1369</v>
      </c>
      <c r="R1710" t="s">
        <v>34</v>
      </c>
      <c r="S1710" t="s">
        <v>35</v>
      </c>
      <c r="T1710" t="s">
        <v>36</v>
      </c>
      <c r="U1710" t="s">
        <v>37</v>
      </c>
      <c r="V1710">
        <v>27</v>
      </c>
      <c r="W1710" t="s">
        <v>38</v>
      </c>
    </row>
    <row r="1711" spans="1:23">
      <c r="A1711" t="s">
        <v>23</v>
      </c>
      <c r="B1711" t="s">
        <v>24</v>
      </c>
      <c r="C1711" t="s">
        <v>25</v>
      </c>
      <c r="D1711" t="s">
        <v>39</v>
      </c>
      <c r="E1711" t="s">
        <v>40</v>
      </c>
      <c r="F1711" t="s">
        <v>53</v>
      </c>
      <c r="G1711" t="s">
        <v>54</v>
      </c>
      <c r="I1711" t="s">
        <v>43</v>
      </c>
      <c r="J1711">
        <v>0</v>
      </c>
      <c r="K1711">
        <v>0</v>
      </c>
      <c r="L1711">
        <v>0</v>
      </c>
      <c r="M1711">
        <v>0</v>
      </c>
      <c r="N1711">
        <v>0</v>
      </c>
      <c r="O1711">
        <v>1</v>
      </c>
      <c r="P1711" t="s">
        <v>1370</v>
      </c>
      <c r="Q1711" t="s">
        <v>1371</v>
      </c>
      <c r="R1711" t="s">
        <v>67</v>
      </c>
      <c r="S1711" t="s">
        <v>68</v>
      </c>
      <c r="T1711" t="s">
        <v>36</v>
      </c>
      <c r="U1711" t="s">
        <v>37</v>
      </c>
      <c r="V1711">
        <v>27</v>
      </c>
      <c r="W1711" t="s">
        <v>38</v>
      </c>
    </row>
    <row r="1712" spans="1:23">
      <c r="A1712" t="s">
        <v>23</v>
      </c>
      <c r="B1712" t="s">
        <v>24</v>
      </c>
      <c r="C1712" t="s">
        <v>25</v>
      </c>
      <c r="D1712" t="s">
        <v>39</v>
      </c>
      <c r="E1712" t="s">
        <v>40</v>
      </c>
      <c r="F1712" t="s">
        <v>28</v>
      </c>
      <c r="G1712" t="s">
        <v>29</v>
      </c>
      <c r="I1712" t="s">
        <v>43</v>
      </c>
      <c r="J1712">
        <v>134.847351</v>
      </c>
      <c r="K1712">
        <v>23</v>
      </c>
      <c r="L1712">
        <v>0.748</v>
      </c>
      <c r="M1712">
        <v>0</v>
      </c>
      <c r="N1712">
        <v>0</v>
      </c>
      <c r="O1712">
        <v>0</v>
      </c>
      <c r="P1712" t="s">
        <v>1370</v>
      </c>
      <c r="Q1712" t="s">
        <v>1371</v>
      </c>
      <c r="R1712" t="s">
        <v>67</v>
      </c>
      <c r="S1712" t="s">
        <v>68</v>
      </c>
      <c r="T1712" t="s">
        <v>36</v>
      </c>
      <c r="U1712" t="s">
        <v>37</v>
      </c>
      <c r="V1712">
        <v>27</v>
      </c>
      <c r="W1712" t="s">
        <v>38</v>
      </c>
    </row>
    <row r="1713" spans="1:23">
      <c r="A1713" t="s">
        <v>23</v>
      </c>
      <c r="B1713" t="s">
        <v>24</v>
      </c>
      <c r="C1713" t="s">
        <v>25</v>
      </c>
      <c r="D1713" t="s">
        <v>46</v>
      </c>
      <c r="E1713" t="s">
        <v>47</v>
      </c>
      <c r="F1713" t="s">
        <v>48</v>
      </c>
      <c r="G1713" t="s">
        <v>47</v>
      </c>
      <c r="I1713" t="s">
        <v>43</v>
      </c>
      <c r="J1713">
        <v>863.16128409999999</v>
      </c>
      <c r="K1713">
        <v>165</v>
      </c>
      <c r="L1713">
        <v>0.83699999999999997</v>
      </c>
      <c r="M1713">
        <v>0</v>
      </c>
      <c r="N1713">
        <v>0</v>
      </c>
      <c r="O1713">
        <v>0</v>
      </c>
      <c r="P1713" t="s">
        <v>1370</v>
      </c>
      <c r="Q1713" t="s">
        <v>1371</v>
      </c>
      <c r="R1713" t="s">
        <v>67</v>
      </c>
      <c r="S1713" t="s">
        <v>68</v>
      </c>
      <c r="T1713" t="s">
        <v>36</v>
      </c>
      <c r="U1713" t="s">
        <v>37</v>
      </c>
      <c r="V1713">
        <v>27</v>
      </c>
      <c r="W1713" t="s">
        <v>38</v>
      </c>
    </row>
    <row r="1714" spans="1:23">
      <c r="A1714" t="s">
        <v>23</v>
      </c>
      <c r="B1714" t="s">
        <v>24</v>
      </c>
      <c r="C1714" t="s">
        <v>25</v>
      </c>
      <c r="D1714" t="s">
        <v>46</v>
      </c>
      <c r="E1714" t="s">
        <v>47</v>
      </c>
      <c r="F1714" t="s">
        <v>48</v>
      </c>
      <c r="G1714" t="s">
        <v>47</v>
      </c>
      <c r="I1714" t="s">
        <v>43</v>
      </c>
      <c r="J1714">
        <v>544.29405299999996</v>
      </c>
      <c r="K1714">
        <v>109</v>
      </c>
      <c r="L1714">
        <v>0.82199999999999995</v>
      </c>
      <c r="M1714">
        <v>0</v>
      </c>
      <c r="N1714">
        <v>0</v>
      </c>
      <c r="O1714">
        <v>0</v>
      </c>
      <c r="P1714" t="s">
        <v>1216</v>
      </c>
      <c r="Q1714" t="s">
        <v>1217</v>
      </c>
      <c r="R1714" t="s">
        <v>90</v>
      </c>
      <c r="S1714" t="s">
        <v>91</v>
      </c>
      <c r="T1714" t="s">
        <v>36</v>
      </c>
      <c r="U1714" t="s">
        <v>37</v>
      </c>
      <c r="V1714">
        <v>27</v>
      </c>
      <c r="W1714" t="s">
        <v>38</v>
      </c>
    </row>
    <row r="1715" spans="1:23">
      <c r="A1715" t="s">
        <v>23</v>
      </c>
      <c r="B1715" t="s">
        <v>24</v>
      </c>
      <c r="C1715" t="s">
        <v>25</v>
      </c>
      <c r="D1715" t="s">
        <v>26</v>
      </c>
      <c r="E1715" t="s">
        <v>27</v>
      </c>
      <c r="F1715" t="s">
        <v>28</v>
      </c>
      <c r="G1715" t="s">
        <v>29</v>
      </c>
      <c r="H1715" t="s">
        <v>285</v>
      </c>
      <c r="I1715" t="s">
        <v>286</v>
      </c>
      <c r="J1715">
        <v>7.0110014420000004</v>
      </c>
      <c r="K1715">
        <v>1</v>
      </c>
      <c r="L1715">
        <v>0.91200000000000003</v>
      </c>
      <c r="M1715">
        <v>0</v>
      </c>
      <c r="N1715">
        <v>0</v>
      </c>
      <c r="O1715">
        <v>0</v>
      </c>
      <c r="P1715" t="s">
        <v>1218</v>
      </c>
      <c r="Q1715" t="s">
        <v>1219</v>
      </c>
      <c r="R1715" t="s">
        <v>168</v>
      </c>
      <c r="S1715" t="s">
        <v>169</v>
      </c>
      <c r="T1715" t="s">
        <v>36</v>
      </c>
      <c r="U1715" t="s">
        <v>37</v>
      </c>
      <c r="V1715">
        <v>27</v>
      </c>
      <c r="W1715" t="s">
        <v>38</v>
      </c>
    </row>
    <row r="1716" spans="1:23">
      <c r="A1716" t="s">
        <v>23</v>
      </c>
      <c r="B1716" t="s">
        <v>24</v>
      </c>
      <c r="C1716" t="s">
        <v>25</v>
      </c>
      <c r="D1716" t="s">
        <v>26</v>
      </c>
      <c r="E1716" t="s">
        <v>27</v>
      </c>
      <c r="F1716" t="s">
        <v>53</v>
      </c>
      <c r="G1716" t="s">
        <v>54</v>
      </c>
      <c r="H1716" t="s">
        <v>106</v>
      </c>
      <c r="I1716" t="s">
        <v>107</v>
      </c>
      <c r="J1716">
        <v>17.671203040000002</v>
      </c>
      <c r="K1716">
        <v>1</v>
      </c>
      <c r="L1716">
        <v>0.89500000000000002</v>
      </c>
      <c r="M1716">
        <v>0</v>
      </c>
      <c r="N1716">
        <v>0</v>
      </c>
      <c r="O1716">
        <v>0</v>
      </c>
      <c r="P1716" t="s">
        <v>1054</v>
      </c>
      <c r="Q1716" t="s">
        <v>1055</v>
      </c>
      <c r="R1716" t="s">
        <v>100</v>
      </c>
      <c r="S1716" t="s">
        <v>101</v>
      </c>
      <c r="T1716" t="s">
        <v>36</v>
      </c>
      <c r="U1716" t="s">
        <v>37</v>
      </c>
      <c r="V1716">
        <v>27</v>
      </c>
      <c r="W1716" t="s">
        <v>38</v>
      </c>
    </row>
    <row r="1717" spans="1:23">
      <c r="A1717" t="s">
        <v>23</v>
      </c>
      <c r="B1717" t="s">
        <v>24</v>
      </c>
      <c r="C1717" t="s">
        <v>25</v>
      </c>
      <c r="D1717" t="s">
        <v>26</v>
      </c>
      <c r="E1717" t="s">
        <v>27</v>
      </c>
      <c r="F1717" t="s">
        <v>28</v>
      </c>
      <c r="G1717" t="s">
        <v>29</v>
      </c>
      <c r="H1717" t="s">
        <v>191</v>
      </c>
      <c r="I1717" t="s">
        <v>192</v>
      </c>
      <c r="J1717">
        <v>528.74442139999996</v>
      </c>
      <c r="K1717">
        <v>1</v>
      </c>
      <c r="L1717">
        <v>0.999</v>
      </c>
      <c r="M1717">
        <v>0</v>
      </c>
      <c r="N1717">
        <v>0</v>
      </c>
      <c r="O1717">
        <v>0</v>
      </c>
      <c r="P1717" t="s">
        <v>1054</v>
      </c>
      <c r="Q1717" t="s">
        <v>1055</v>
      </c>
      <c r="R1717" t="s">
        <v>100</v>
      </c>
      <c r="S1717" t="s">
        <v>101</v>
      </c>
      <c r="T1717" t="s">
        <v>36</v>
      </c>
      <c r="U1717" t="s">
        <v>37</v>
      </c>
      <c r="V1717">
        <v>27</v>
      </c>
      <c r="W1717" t="s">
        <v>38</v>
      </c>
    </row>
    <row r="1718" spans="1:23">
      <c r="A1718" t="s">
        <v>23</v>
      </c>
      <c r="B1718" t="s">
        <v>24</v>
      </c>
      <c r="C1718" t="s">
        <v>25</v>
      </c>
      <c r="D1718" t="s">
        <v>26</v>
      </c>
      <c r="E1718" t="s">
        <v>27</v>
      </c>
      <c r="F1718" t="s">
        <v>28</v>
      </c>
      <c r="G1718" t="s">
        <v>29</v>
      </c>
      <c r="H1718" t="s">
        <v>739</v>
      </c>
      <c r="I1718" t="s">
        <v>740</v>
      </c>
      <c r="J1718">
        <v>36.642290189999997</v>
      </c>
      <c r="K1718">
        <v>1</v>
      </c>
      <c r="L1718">
        <v>0.83099999999999996</v>
      </c>
      <c r="M1718">
        <v>0</v>
      </c>
      <c r="N1718">
        <v>0</v>
      </c>
      <c r="O1718">
        <v>0</v>
      </c>
      <c r="P1718" t="s">
        <v>1054</v>
      </c>
      <c r="Q1718" t="s">
        <v>1055</v>
      </c>
      <c r="R1718" t="s">
        <v>100</v>
      </c>
      <c r="S1718" t="s">
        <v>101</v>
      </c>
      <c r="T1718" t="s">
        <v>36</v>
      </c>
      <c r="U1718" t="s">
        <v>37</v>
      </c>
      <c r="V1718">
        <v>27</v>
      </c>
      <c r="W1718" t="s">
        <v>38</v>
      </c>
    </row>
    <row r="1719" spans="1:23">
      <c r="A1719" t="s">
        <v>23</v>
      </c>
      <c r="B1719" t="s">
        <v>24</v>
      </c>
      <c r="C1719" t="s">
        <v>25</v>
      </c>
      <c r="D1719" t="s">
        <v>39</v>
      </c>
      <c r="E1719" t="s">
        <v>40</v>
      </c>
      <c r="F1719" t="s">
        <v>44</v>
      </c>
      <c r="G1719" t="s">
        <v>45</v>
      </c>
      <c r="I1719" t="s">
        <v>43</v>
      </c>
      <c r="J1719">
        <v>53.110005129999998</v>
      </c>
      <c r="K1719">
        <v>6</v>
      </c>
      <c r="L1719">
        <v>0.41199999999999998</v>
      </c>
      <c r="M1719">
        <v>0</v>
      </c>
      <c r="N1719">
        <v>0</v>
      </c>
      <c r="O1719">
        <v>0</v>
      </c>
      <c r="P1719" t="s">
        <v>1054</v>
      </c>
      <c r="Q1719" t="s">
        <v>1055</v>
      </c>
      <c r="R1719" t="s">
        <v>100</v>
      </c>
      <c r="S1719" t="s">
        <v>101</v>
      </c>
      <c r="T1719" t="s">
        <v>36</v>
      </c>
      <c r="U1719" t="s">
        <v>37</v>
      </c>
      <c r="V1719">
        <v>27</v>
      </c>
      <c r="W1719" t="s">
        <v>38</v>
      </c>
    </row>
    <row r="1720" spans="1:23">
      <c r="A1720" t="s">
        <v>23</v>
      </c>
      <c r="B1720" t="s">
        <v>24</v>
      </c>
      <c r="C1720" t="s">
        <v>25</v>
      </c>
      <c r="D1720" t="s">
        <v>46</v>
      </c>
      <c r="E1720" t="s">
        <v>47</v>
      </c>
      <c r="F1720" t="s">
        <v>48</v>
      </c>
      <c r="G1720" t="s">
        <v>47</v>
      </c>
      <c r="I1720" t="s">
        <v>43</v>
      </c>
      <c r="J1720">
        <v>2170.4211730000002</v>
      </c>
      <c r="K1720">
        <v>425</v>
      </c>
      <c r="L1720">
        <v>0.82599999999999996</v>
      </c>
      <c r="M1720">
        <v>0</v>
      </c>
      <c r="N1720">
        <v>0</v>
      </c>
      <c r="O1720">
        <v>0</v>
      </c>
      <c r="P1720" t="s">
        <v>1054</v>
      </c>
      <c r="Q1720" t="s">
        <v>1055</v>
      </c>
      <c r="R1720" t="s">
        <v>100</v>
      </c>
      <c r="S1720" t="s">
        <v>101</v>
      </c>
      <c r="T1720" t="s">
        <v>36</v>
      </c>
      <c r="U1720" t="s">
        <v>37</v>
      </c>
      <c r="V1720">
        <v>27</v>
      </c>
      <c r="W1720" t="s">
        <v>38</v>
      </c>
    </row>
    <row r="1721" spans="1:23">
      <c r="A1721" t="s">
        <v>23</v>
      </c>
      <c r="B1721" t="s">
        <v>24</v>
      </c>
      <c r="C1721" t="s">
        <v>25</v>
      </c>
      <c r="D1721" t="s">
        <v>39</v>
      </c>
      <c r="E1721" t="s">
        <v>40</v>
      </c>
      <c r="F1721" t="s">
        <v>41</v>
      </c>
      <c r="G1721" t="s">
        <v>42</v>
      </c>
      <c r="I1721" t="s">
        <v>43</v>
      </c>
      <c r="J1721">
        <v>0</v>
      </c>
      <c r="K1721">
        <v>0</v>
      </c>
      <c r="L1721">
        <v>0</v>
      </c>
      <c r="M1721">
        <v>0</v>
      </c>
      <c r="N1721">
        <v>0</v>
      </c>
      <c r="O1721">
        <v>1</v>
      </c>
      <c r="P1721" t="s">
        <v>1220</v>
      </c>
      <c r="Q1721" t="s">
        <v>1221</v>
      </c>
      <c r="R1721" t="s">
        <v>100</v>
      </c>
      <c r="S1721" t="s">
        <v>101</v>
      </c>
      <c r="T1721" t="s">
        <v>36</v>
      </c>
      <c r="U1721" t="s">
        <v>37</v>
      </c>
      <c r="V1721">
        <v>27</v>
      </c>
      <c r="W1721" t="s">
        <v>38</v>
      </c>
    </row>
    <row r="1722" spans="1:23">
      <c r="A1722" t="s">
        <v>23</v>
      </c>
      <c r="B1722" t="s">
        <v>24</v>
      </c>
      <c r="C1722" t="s">
        <v>25</v>
      </c>
      <c r="D1722" t="s">
        <v>26</v>
      </c>
      <c r="E1722" t="s">
        <v>27</v>
      </c>
      <c r="F1722" t="s">
        <v>53</v>
      </c>
      <c r="G1722" t="s">
        <v>54</v>
      </c>
      <c r="H1722" t="s">
        <v>417</v>
      </c>
      <c r="I1722" t="s">
        <v>418</v>
      </c>
      <c r="J1722">
        <v>749.88966270000003</v>
      </c>
      <c r="K1722">
        <v>2</v>
      </c>
      <c r="L1722">
        <v>0.996</v>
      </c>
      <c r="M1722">
        <v>0</v>
      </c>
      <c r="N1722">
        <v>0</v>
      </c>
      <c r="O1722">
        <v>0</v>
      </c>
      <c r="P1722" t="s">
        <v>1222</v>
      </c>
      <c r="Q1722" t="s">
        <v>1223</v>
      </c>
      <c r="R1722" t="s">
        <v>389</v>
      </c>
      <c r="S1722" t="s">
        <v>390</v>
      </c>
      <c r="T1722" t="s">
        <v>36</v>
      </c>
      <c r="U1722" t="s">
        <v>37</v>
      </c>
      <c r="V1722">
        <v>27</v>
      </c>
      <c r="W1722" t="s">
        <v>38</v>
      </c>
    </row>
    <row r="1723" spans="1:23">
      <c r="A1723" t="s">
        <v>23</v>
      </c>
      <c r="B1723" t="s">
        <v>24</v>
      </c>
      <c r="C1723" t="s">
        <v>25</v>
      </c>
      <c r="D1723" t="s">
        <v>26</v>
      </c>
      <c r="E1723" t="s">
        <v>27</v>
      </c>
      <c r="F1723" t="s">
        <v>53</v>
      </c>
      <c r="G1723" t="s">
        <v>54</v>
      </c>
      <c r="H1723" t="s">
        <v>106</v>
      </c>
      <c r="I1723" t="s">
        <v>107</v>
      </c>
      <c r="J1723">
        <v>50.145418640000003</v>
      </c>
      <c r="K1723">
        <v>2</v>
      </c>
      <c r="L1723">
        <v>0.997</v>
      </c>
      <c r="M1723">
        <v>0</v>
      </c>
      <c r="N1723">
        <v>0</v>
      </c>
      <c r="O1723">
        <v>0</v>
      </c>
      <c r="P1723" t="s">
        <v>1222</v>
      </c>
      <c r="Q1723" t="s">
        <v>1223</v>
      </c>
      <c r="R1723" t="s">
        <v>389</v>
      </c>
      <c r="S1723" t="s">
        <v>390</v>
      </c>
      <c r="T1723" t="s">
        <v>36</v>
      </c>
      <c r="U1723" t="s">
        <v>37</v>
      </c>
      <c r="V1723">
        <v>27</v>
      </c>
      <c r="W1723" t="s">
        <v>38</v>
      </c>
    </row>
    <row r="1724" spans="1:23">
      <c r="A1724" t="s">
        <v>23</v>
      </c>
      <c r="B1724" t="s">
        <v>24</v>
      </c>
      <c r="C1724" t="s">
        <v>25</v>
      </c>
      <c r="D1724" t="s">
        <v>26</v>
      </c>
      <c r="E1724" t="s">
        <v>27</v>
      </c>
      <c r="F1724" t="s">
        <v>28</v>
      </c>
      <c r="G1724" t="s">
        <v>29</v>
      </c>
      <c r="H1724" t="s">
        <v>195</v>
      </c>
      <c r="I1724" t="s">
        <v>196</v>
      </c>
      <c r="J1724">
        <v>646.59013660000005</v>
      </c>
      <c r="K1724">
        <v>2</v>
      </c>
      <c r="L1724">
        <v>0.997</v>
      </c>
      <c r="M1724">
        <v>0</v>
      </c>
      <c r="N1724">
        <v>0</v>
      </c>
      <c r="O1724">
        <v>0</v>
      </c>
      <c r="P1724" t="s">
        <v>1222</v>
      </c>
      <c r="Q1724" t="s">
        <v>1223</v>
      </c>
      <c r="R1724" t="s">
        <v>389</v>
      </c>
      <c r="S1724" t="s">
        <v>390</v>
      </c>
      <c r="T1724" t="s">
        <v>36</v>
      </c>
      <c r="U1724" t="s">
        <v>37</v>
      </c>
      <c r="V1724">
        <v>27</v>
      </c>
      <c r="W1724" t="s">
        <v>38</v>
      </c>
    </row>
    <row r="1725" spans="1:23">
      <c r="A1725" t="s">
        <v>23</v>
      </c>
      <c r="B1725" t="s">
        <v>24</v>
      </c>
      <c r="C1725" t="s">
        <v>25</v>
      </c>
      <c r="D1725" t="s">
        <v>39</v>
      </c>
      <c r="E1725" t="s">
        <v>40</v>
      </c>
      <c r="F1725" t="s">
        <v>53</v>
      </c>
      <c r="G1725" t="s">
        <v>54</v>
      </c>
      <c r="I1725" t="s">
        <v>43</v>
      </c>
      <c r="J1725">
        <v>348.94803880000001</v>
      </c>
      <c r="K1725">
        <v>23</v>
      </c>
      <c r="L1725">
        <v>0.755</v>
      </c>
      <c r="M1725">
        <v>0</v>
      </c>
      <c r="N1725">
        <v>0</v>
      </c>
      <c r="O1725">
        <v>0</v>
      </c>
      <c r="P1725" t="s">
        <v>1222</v>
      </c>
      <c r="Q1725" t="s">
        <v>1223</v>
      </c>
      <c r="R1725" t="s">
        <v>389</v>
      </c>
      <c r="S1725" t="s">
        <v>390</v>
      </c>
      <c r="T1725" t="s">
        <v>36</v>
      </c>
      <c r="U1725" t="s">
        <v>37</v>
      </c>
      <c r="V1725">
        <v>27</v>
      </c>
      <c r="W1725" t="s">
        <v>38</v>
      </c>
    </row>
    <row r="1726" spans="1:23">
      <c r="A1726" t="s">
        <v>23</v>
      </c>
      <c r="B1726" t="s">
        <v>24</v>
      </c>
      <c r="C1726" t="s">
        <v>25</v>
      </c>
      <c r="D1726" t="s">
        <v>26</v>
      </c>
      <c r="E1726" t="s">
        <v>27</v>
      </c>
      <c r="F1726" t="s">
        <v>53</v>
      </c>
      <c r="G1726" t="s">
        <v>54</v>
      </c>
      <c r="H1726" t="s">
        <v>106</v>
      </c>
      <c r="I1726" t="s">
        <v>107</v>
      </c>
      <c r="J1726">
        <v>24.90822678</v>
      </c>
      <c r="K1726">
        <v>1</v>
      </c>
      <c r="L1726">
        <v>0.83899999999999997</v>
      </c>
      <c r="M1726">
        <v>0</v>
      </c>
      <c r="N1726">
        <v>0</v>
      </c>
      <c r="O1726">
        <v>0</v>
      </c>
      <c r="P1726" t="s">
        <v>1056</v>
      </c>
      <c r="Q1726" t="s">
        <v>1057</v>
      </c>
      <c r="R1726" t="s">
        <v>34</v>
      </c>
      <c r="S1726" t="s">
        <v>35</v>
      </c>
      <c r="T1726" t="s">
        <v>36</v>
      </c>
      <c r="U1726" t="s">
        <v>37</v>
      </c>
      <c r="V1726">
        <v>27</v>
      </c>
      <c r="W1726" t="s">
        <v>38</v>
      </c>
    </row>
    <row r="1727" spans="1:23">
      <c r="A1727" t="s">
        <v>23</v>
      </c>
      <c r="B1727" t="s">
        <v>24</v>
      </c>
      <c r="C1727" t="s">
        <v>25</v>
      </c>
      <c r="D1727" t="s">
        <v>26</v>
      </c>
      <c r="E1727" t="s">
        <v>27</v>
      </c>
      <c r="F1727" t="s">
        <v>28</v>
      </c>
      <c r="G1727" t="s">
        <v>29</v>
      </c>
      <c r="H1727" t="s">
        <v>86</v>
      </c>
      <c r="I1727" t="s">
        <v>87</v>
      </c>
      <c r="J1727">
        <v>88.402425350000001</v>
      </c>
      <c r="K1727">
        <v>2</v>
      </c>
      <c r="L1727">
        <v>0.84199999999999997</v>
      </c>
      <c r="M1727">
        <v>0</v>
      </c>
      <c r="N1727">
        <v>0</v>
      </c>
      <c r="O1727">
        <v>0</v>
      </c>
      <c r="P1727" t="s">
        <v>1056</v>
      </c>
      <c r="Q1727" t="s">
        <v>1057</v>
      </c>
      <c r="R1727" t="s">
        <v>34</v>
      </c>
      <c r="S1727" t="s">
        <v>35</v>
      </c>
      <c r="T1727" t="s">
        <v>36</v>
      </c>
      <c r="U1727" t="s">
        <v>37</v>
      </c>
      <c r="V1727">
        <v>27</v>
      </c>
      <c r="W1727" t="s">
        <v>38</v>
      </c>
    </row>
    <row r="1728" spans="1:23">
      <c r="A1728" t="s">
        <v>23</v>
      </c>
      <c r="B1728" t="s">
        <v>24</v>
      </c>
      <c r="C1728" t="s">
        <v>25</v>
      </c>
      <c r="D1728" t="s">
        <v>39</v>
      </c>
      <c r="E1728" t="s">
        <v>40</v>
      </c>
      <c r="F1728" t="s">
        <v>41</v>
      </c>
      <c r="G1728" t="s">
        <v>42</v>
      </c>
      <c r="I1728" t="s">
        <v>43</v>
      </c>
      <c r="J1728">
        <v>52.114656179999997</v>
      </c>
      <c r="K1728">
        <v>4</v>
      </c>
      <c r="L1728">
        <v>0.91600000000000004</v>
      </c>
      <c r="M1728">
        <v>0</v>
      </c>
      <c r="N1728">
        <v>0</v>
      </c>
      <c r="O1728">
        <v>0</v>
      </c>
      <c r="P1728" t="s">
        <v>1056</v>
      </c>
      <c r="Q1728" t="s">
        <v>1057</v>
      </c>
      <c r="R1728" t="s">
        <v>34</v>
      </c>
      <c r="S1728" t="s">
        <v>35</v>
      </c>
      <c r="T1728" t="s">
        <v>36</v>
      </c>
      <c r="U1728" t="s">
        <v>37</v>
      </c>
      <c r="V1728">
        <v>27</v>
      </c>
      <c r="W1728" t="s">
        <v>38</v>
      </c>
    </row>
    <row r="1729" spans="1:23">
      <c r="A1729" t="s">
        <v>23</v>
      </c>
      <c r="B1729" t="s">
        <v>24</v>
      </c>
      <c r="C1729" t="s">
        <v>25</v>
      </c>
      <c r="D1729" t="s">
        <v>39</v>
      </c>
      <c r="E1729" t="s">
        <v>40</v>
      </c>
      <c r="F1729" t="s">
        <v>28</v>
      </c>
      <c r="G1729" t="s">
        <v>29</v>
      </c>
      <c r="I1729" t="s">
        <v>43</v>
      </c>
      <c r="J1729">
        <v>284.3134197</v>
      </c>
      <c r="K1729">
        <v>41</v>
      </c>
      <c r="L1729">
        <v>0.89300000000000002</v>
      </c>
      <c r="M1729">
        <v>0</v>
      </c>
      <c r="N1729">
        <v>0</v>
      </c>
      <c r="O1729">
        <v>0</v>
      </c>
      <c r="P1729" t="s">
        <v>1056</v>
      </c>
      <c r="Q1729" t="s">
        <v>1057</v>
      </c>
      <c r="R1729" t="s">
        <v>34</v>
      </c>
      <c r="S1729" t="s">
        <v>35</v>
      </c>
      <c r="T1729" t="s">
        <v>36</v>
      </c>
      <c r="U1729" t="s">
        <v>37</v>
      </c>
      <c r="V1729">
        <v>27</v>
      </c>
      <c r="W1729" t="s">
        <v>38</v>
      </c>
    </row>
    <row r="1730" spans="1:23">
      <c r="A1730" t="s">
        <v>23</v>
      </c>
      <c r="B1730" t="s">
        <v>24</v>
      </c>
      <c r="C1730" t="s">
        <v>25</v>
      </c>
      <c r="D1730" t="s">
        <v>46</v>
      </c>
      <c r="E1730" t="s">
        <v>47</v>
      </c>
      <c r="F1730" t="s">
        <v>48</v>
      </c>
      <c r="G1730" t="s">
        <v>47</v>
      </c>
      <c r="I1730" t="s">
        <v>43</v>
      </c>
      <c r="J1730">
        <v>2762.2074469999998</v>
      </c>
      <c r="K1730">
        <v>499</v>
      </c>
      <c r="L1730">
        <v>0.84</v>
      </c>
      <c r="M1730">
        <v>0</v>
      </c>
      <c r="N1730">
        <v>0</v>
      </c>
      <c r="O1730">
        <v>0</v>
      </c>
      <c r="P1730" t="s">
        <v>1056</v>
      </c>
      <c r="Q1730" t="s">
        <v>1057</v>
      </c>
      <c r="R1730" t="s">
        <v>34</v>
      </c>
      <c r="S1730" t="s">
        <v>35</v>
      </c>
      <c r="T1730" t="s">
        <v>36</v>
      </c>
      <c r="U1730" t="s">
        <v>37</v>
      </c>
      <c r="V1730">
        <v>27</v>
      </c>
      <c r="W1730" t="s">
        <v>38</v>
      </c>
    </row>
    <row r="1731" spans="1:23">
      <c r="A1731" t="s">
        <v>23</v>
      </c>
      <c r="B1731" t="s">
        <v>24</v>
      </c>
      <c r="C1731" t="s">
        <v>25</v>
      </c>
      <c r="D1731" t="s">
        <v>26</v>
      </c>
      <c r="E1731" t="s">
        <v>27</v>
      </c>
      <c r="F1731" t="s">
        <v>28</v>
      </c>
      <c r="G1731" t="s">
        <v>29</v>
      </c>
      <c r="H1731" t="s">
        <v>193</v>
      </c>
      <c r="I1731" t="s">
        <v>194</v>
      </c>
      <c r="J1731">
        <v>338.89773170000001</v>
      </c>
      <c r="K1731">
        <v>1</v>
      </c>
      <c r="L1731">
        <v>0.84799999999999998</v>
      </c>
      <c r="M1731">
        <v>0</v>
      </c>
      <c r="N1731">
        <v>0</v>
      </c>
      <c r="O1731">
        <v>0</v>
      </c>
      <c r="P1731" t="s">
        <v>1058</v>
      </c>
      <c r="Q1731" t="s">
        <v>1059</v>
      </c>
      <c r="R1731" t="s">
        <v>34</v>
      </c>
      <c r="S1731" t="s">
        <v>35</v>
      </c>
      <c r="T1731" t="s">
        <v>36</v>
      </c>
      <c r="U1731" t="s">
        <v>37</v>
      </c>
      <c r="V1731">
        <v>27</v>
      </c>
      <c r="W1731" t="s">
        <v>38</v>
      </c>
    </row>
    <row r="1732" spans="1:23">
      <c r="A1732" t="s">
        <v>23</v>
      </c>
      <c r="B1732" t="s">
        <v>24</v>
      </c>
      <c r="C1732" t="s">
        <v>25</v>
      </c>
      <c r="D1732" t="s">
        <v>26</v>
      </c>
      <c r="E1732" t="s">
        <v>27</v>
      </c>
      <c r="F1732" t="s">
        <v>28</v>
      </c>
      <c r="G1732" t="s">
        <v>29</v>
      </c>
      <c r="H1732" t="s">
        <v>86</v>
      </c>
      <c r="I1732" t="s">
        <v>87</v>
      </c>
      <c r="J1732">
        <v>33.266500739999998</v>
      </c>
      <c r="K1732">
        <v>1</v>
      </c>
      <c r="L1732">
        <v>0.85699999999999998</v>
      </c>
      <c r="M1732">
        <v>0</v>
      </c>
      <c r="N1732">
        <v>0</v>
      </c>
      <c r="O1732">
        <v>0</v>
      </c>
      <c r="P1732" t="s">
        <v>1058</v>
      </c>
      <c r="Q1732" t="s">
        <v>1059</v>
      </c>
      <c r="R1732" t="s">
        <v>34</v>
      </c>
      <c r="S1732" t="s">
        <v>35</v>
      </c>
      <c r="T1732" t="s">
        <v>36</v>
      </c>
      <c r="U1732" t="s">
        <v>37</v>
      </c>
      <c r="V1732">
        <v>27</v>
      </c>
      <c r="W1732" t="s">
        <v>38</v>
      </c>
    </row>
    <row r="1733" spans="1:23">
      <c r="A1733" t="s">
        <v>23</v>
      </c>
      <c r="B1733" t="s">
        <v>24</v>
      </c>
      <c r="C1733" t="s">
        <v>25</v>
      </c>
      <c r="D1733" t="s">
        <v>39</v>
      </c>
      <c r="E1733" t="s">
        <v>40</v>
      </c>
      <c r="F1733" t="s">
        <v>41</v>
      </c>
      <c r="G1733" t="s">
        <v>42</v>
      </c>
      <c r="I1733" t="s">
        <v>43</v>
      </c>
      <c r="J1733">
        <v>0</v>
      </c>
      <c r="K1733">
        <v>0</v>
      </c>
      <c r="L1733">
        <v>0</v>
      </c>
      <c r="M1733">
        <v>0</v>
      </c>
      <c r="N1733">
        <v>0</v>
      </c>
      <c r="O1733">
        <v>1</v>
      </c>
      <c r="P1733" t="s">
        <v>1058</v>
      </c>
      <c r="Q1733" t="s">
        <v>1059</v>
      </c>
      <c r="R1733" t="s">
        <v>34</v>
      </c>
      <c r="S1733" t="s">
        <v>35</v>
      </c>
      <c r="T1733" t="s">
        <v>36</v>
      </c>
      <c r="U1733" t="s">
        <v>37</v>
      </c>
      <c r="V1733">
        <v>27</v>
      </c>
      <c r="W1733" t="s">
        <v>38</v>
      </c>
    </row>
    <row r="1734" spans="1:23">
      <c r="A1734" t="s">
        <v>23</v>
      </c>
      <c r="B1734" t="s">
        <v>24</v>
      </c>
      <c r="C1734" t="s">
        <v>25</v>
      </c>
      <c r="D1734" t="s">
        <v>39</v>
      </c>
      <c r="E1734" t="s">
        <v>40</v>
      </c>
      <c r="F1734" t="s">
        <v>53</v>
      </c>
      <c r="G1734" t="s">
        <v>54</v>
      </c>
      <c r="I1734" t="s">
        <v>43</v>
      </c>
      <c r="J1734">
        <v>0</v>
      </c>
      <c r="K1734">
        <v>0</v>
      </c>
      <c r="L1734">
        <v>0</v>
      </c>
      <c r="M1734">
        <v>0</v>
      </c>
      <c r="N1734">
        <v>0</v>
      </c>
      <c r="O1734">
        <v>1</v>
      </c>
      <c r="P1734" t="s">
        <v>1058</v>
      </c>
      <c r="Q1734" t="s">
        <v>1059</v>
      </c>
      <c r="R1734" t="s">
        <v>34</v>
      </c>
      <c r="S1734" t="s">
        <v>35</v>
      </c>
      <c r="T1734" t="s">
        <v>36</v>
      </c>
      <c r="U1734" t="s">
        <v>37</v>
      </c>
      <c r="V1734">
        <v>27</v>
      </c>
      <c r="W1734" t="s">
        <v>38</v>
      </c>
    </row>
    <row r="1735" spans="1:23">
      <c r="A1735" t="s">
        <v>23</v>
      </c>
      <c r="B1735" t="s">
        <v>24</v>
      </c>
      <c r="C1735" t="s">
        <v>25</v>
      </c>
      <c r="D1735" t="s">
        <v>39</v>
      </c>
      <c r="E1735" t="s">
        <v>40</v>
      </c>
      <c r="F1735" t="s">
        <v>28</v>
      </c>
      <c r="G1735" t="s">
        <v>29</v>
      </c>
      <c r="I1735" t="s">
        <v>43</v>
      </c>
      <c r="J1735">
        <v>264.94724009999999</v>
      </c>
      <c r="K1735">
        <v>20</v>
      </c>
      <c r="L1735">
        <v>0.59099999999999997</v>
      </c>
      <c r="M1735">
        <v>0</v>
      </c>
      <c r="N1735">
        <v>0</v>
      </c>
      <c r="O1735">
        <v>0</v>
      </c>
      <c r="P1735" t="s">
        <v>1058</v>
      </c>
      <c r="Q1735" t="s">
        <v>1059</v>
      </c>
      <c r="R1735" t="s">
        <v>34</v>
      </c>
      <c r="S1735" t="s">
        <v>35</v>
      </c>
      <c r="T1735" t="s">
        <v>36</v>
      </c>
      <c r="U1735" t="s">
        <v>37</v>
      </c>
      <c r="V1735">
        <v>27</v>
      </c>
      <c r="W1735" t="s">
        <v>38</v>
      </c>
    </row>
    <row r="1736" spans="1:23">
      <c r="A1736" t="s">
        <v>23</v>
      </c>
      <c r="B1736" t="s">
        <v>24</v>
      </c>
      <c r="C1736" t="s">
        <v>25</v>
      </c>
      <c r="D1736" t="s">
        <v>39</v>
      </c>
      <c r="E1736" t="s">
        <v>40</v>
      </c>
      <c r="F1736" t="s">
        <v>53</v>
      </c>
      <c r="G1736" t="s">
        <v>54</v>
      </c>
      <c r="I1736" t="s">
        <v>43</v>
      </c>
      <c r="J1736">
        <v>0</v>
      </c>
      <c r="K1736">
        <v>0</v>
      </c>
      <c r="L1736">
        <v>0</v>
      </c>
      <c r="M1736">
        <v>0</v>
      </c>
      <c r="N1736">
        <v>0</v>
      </c>
      <c r="O1736">
        <v>1</v>
      </c>
      <c r="P1736" t="s">
        <v>1228</v>
      </c>
      <c r="Q1736" t="s">
        <v>1229</v>
      </c>
      <c r="R1736" t="s">
        <v>297</v>
      </c>
      <c r="S1736" t="s">
        <v>298</v>
      </c>
      <c r="T1736" t="s">
        <v>36</v>
      </c>
      <c r="U1736" t="s">
        <v>37</v>
      </c>
      <c r="V1736">
        <v>27</v>
      </c>
      <c r="W1736" t="s">
        <v>38</v>
      </c>
    </row>
    <row r="1737" spans="1:23">
      <c r="A1737" t="s">
        <v>23</v>
      </c>
      <c r="B1737" t="s">
        <v>24</v>
      </c>
      <c r="C1737" t="s">
        <v>25</v>
      </c>
      <c r="D1737" t="s">
        <v>26</v>
      </c>
      <c r="E1737" t="s">
        <v>27</v>
      </c>
      <c r="F1737" t="s">
        <v>53</v>
      </c>
      <c r="G1737" t="s">
        <v>54</v>
      </c>
      <c r="H1737" t="s">
        <v>229</v>
      </c>
      <c r="I1737" t="s">
        <v>230</v>
      </c>
      <c r="J1737">
        <v>187.22225299999999</v>
      </c>
      <c r="K1737">
        <v>1</v>
      </c>
      <c r="L1737">
        <v>1</v>
      </c>
      <c r="M1737">
        <v>0</v>
      </c>
      <c r="N1737">
        <v>0</v>
      </c>
      <c r="O1737">
        <v>0</v>
      </c>
      <c r="P1737" t="s">
        <v>1060</v>
      </c>
      <c r="Q1737" t="s">
        <v>1061</v>
      </c>
      <c r="R1737" t="s">
        <v>100</v>
      </c>
      <c r="S1737" t="s">
        <v>101</v>
      </c>
      <c r="T1737" t="s">
        <v>36</v>
      </c>
      <c r="U1737" t="s">
        <v>37</v>
      </c>
      <c r="V1737">
        <v>27</v>
      </c>
      <c r="W1737" t="s">
        <v>38</v>
      </c>
    </row>
    <row r="1738" spans="1:23">
      <c r="A1738" t="s">
        <v>23</v>
      </c>
      <c r="B1738" t="s">
        <v>24</v>
      </c>
      <c r="C1738" t="s">
        <v>25</v>
      </c>
      <c r="D1738" t="s">
        <v>26</v>
      </c>
      <c r="E1738" t="s">
        <v>27</v>
      </c>
      <c r="F1738" t="s">
        <v>28</v>
      </c>
      <c r="G1738" t="s">
        <v>29</v>
      </c>
      <c r="H1738" t="s">
        <v>86</v>
      </c>
      <c r="I1738" t="s">
        <v>87</v>
      </c>
      <c r="J1738">
        <v>4.5270785900000003</v>
      </c>
      <c r="K1738">
        <v>1</v>
      </c>
      <c r="L1738">
        <v>0.96799999999999997</v>
      </c>
      <c r="M1738">
        <v>0</v>
      </c>
      <c r="N1738">
        <v>0</v>
      </c>
      <c r="O1738">
        <v>0</v>
      </c>
      <c r="P1738" t="s">
        <v>1060</v>
      </c>
      <c r="Q1738" t="s">
        <v>1061</v>
      </c>
      <c r="R1738" t="s">
        <v>100</v>
      </c>
      <c r="S1738" t="s">
        <v>101</v>
      </c>
      <c r="T1738" t="s">
        <v>36</v>
      </c>
      <c r="U1738" t="s">
        <v>37</v>
      </c>
      <c r="V1738">
        <v>27</v>
      </c>
      <c r="W1738" t="s">
        <v>38</v>
      </c>
    </row>
    <row r="1739" spans="1:23">
      <c r="A1739" t="s">
        <v>23</v>
      </c>
      <c r="B1739" t="s">
        <v>24</v>
      </c>
      <c r="C1739" t="s">
        <v>25</v>
      </c>
      <c r="D1739" t="s">
        <v>39</v>
      </c>
      <c r="E1739" t="s">
        <v>40</v>
      </c>
      <c r="F1739" t="s">
        <v>44</v>
      </c>
      <c r="G1739" t="s">
        <v>45</v>
      </c>
      <c r="I1739" t="s">
        <v>43</v>
      </c>
      <c r="J1739">
        <v>129.25925240000001</v>
      </c>
      <c r="K1739">
        <v>15</v>
      </c>
      <c r="L1739">
        <v>0.88500000000000001</v>
      </c>
      <c r="M1739">
        <v>0</v>
      </c>
      <c r="N1739">
        <v>0</v>
      </c>
      <c r="O1739">
        <v>0</v>
      </c>
      <c r="P1739" t="s">
        <v>1060</v>
      </c>
      <c r="Q1739" t="s">
        <v>1061</v>
      </c>
      <c r="R1739" t="s">
        <v>100</v>
      </c>
      <c r="S1739" t="s">
        <v>101</v>
      </c>
      <c r="T1739" t="s">
        <v>36</v>
      </c>
      <c r="U1739" t="s">
        <v>37</v>
      </c>
      <c r="V1739">
        <v>27</v>
      </c>
      <c r="W1739" t="s">
        <v>38</v>
      </c>
    </row>
    <row r="1740" spans="1:23">
      <c r="A1740" t="s">
        <v>23</v>
      </c>
      <c r="B1740" t="s">
        <v>24</v>
      </c>
      <c r="C1740" t="s">
        <v>25</v>
      </c>
      <c r="D1740" t="s">
        <v>46</v>
      </c>
      <c r="E1740" t="s">
        <v>47</v>
      </c>
      <c r="F1740" t="s">
        <v>48</v>
      </c>
      <c r="G1740" t="s">
        <v>47</v>
      </c>
      <c r="I1740" t="s">
        <v>43</v>
      </c>
      <c r="J1740">
        <v>3819.003158</v>
      </c>
      <c r="K1740">
        <v>662</v>
      </c>
      <c r="L1740">
        <v>0.80200000000000005</v>
      </c>
      <c r="M1740">
        <v>0.37362203799999999</v>
      </c>
      <c r="N1740">
        <v>5.6100000000000004E-3</v>
      </c>
      <c r="O1740">
        <v>0</v>
      </c>
      <c r="P1740" t="s">
        <v>1060</v>
      </c>
      <c r="Q1740" t="s">
        <v>1061</v>
      </c>
      <c r="R1740" t="s">
        <v>100</v>
      </c>
      <c r="S1740" t="s">
        <v>101</v>
      </c>
      <c r="T1740" t="s">
        <v>36</v>
      </c>
      <c r="U1740" t="s">
        <v>37</v>
      </c>
      <c r="V1740">
        <v>27</v>
      </c>
      <c r="W1740" t="s">
        <v>38</v>
      </c>
    </row>
    <row r="1741" spans="1:23">
      <c r="A1741" t="s">
        <v>23</v>
      </c>
      <c r="B1741" t="s">
        <v>24</v>
      </c>
      <c r="C1741" t="s">
        <v>25</v>
      </c>
      <c r="D1741" t="s">
        <v>39</v>
      </c>
      <c r="E1741" t="s">
        <v>40</v>
      </c>
      <c r="F1741" t="s">
        <v>41</v>
      </c>
      <c r="G1741" t="s">
        <v>42</v>
      </c>
      <c r="I1741" t="s">
        <v>43</v>
      </c>
      <c r="J1741">
        <v>0</v>
      </c>
      <c r="K1741">
        <v>0</v>
      </c>
      <c r="L1741">
        <v>0</v>
      </c>
      <c r="M1741">
        <v>0</v>
      </c>
      <c r="N1741">
        <v>0</v>
      </c>
      <c r="O1741">
        <v>1</v>
      </c>
      <c r="P1741" t="s">
        <v>1062</v>
      </c>
      <c r="Q1741" t="s">
        <v>1063</v>
      </c>
      <c r="R1741" t="s">
        <v>297</v>
      </c>
      <c r="S1741" t="s">
        <v>298</v>
      </c>
      <c r="T1741" t="s">
        <v>36</v>
      </c>
      <c r="U1741" t="s">
        <v>37</v>
      </c>
      <c r="V1741">
        <v>27</v>
      </c>
      <c r="W1741" t="s">
        <v>38</v>
      </c>
    </row>
    <row r="1742" spans="1:23">
      <c r="A1742" t="s">
        <v>23</v>
      </c>
      <c r="B1742" t="s">
        <v>24</v>
      </c>
      <c r="C1742" t="s">
        <v>25</v>
      </c>
      <c r="D1742" t="s">
        <v>39</v>
      </c>
      <c r="E1742" t="s">
        <v>40</v>
      </c>
      <c r="F1742" t="s">
        <v>53</v>
      </c>
      <c r="G1742" t="s">
        <v>54</v>
      </c>
      <c r="I1742" t="s">
        <v>43</v>
      </c>
      <c r="J1742">
        <v>0</v>
      </c>
      <c r="K1742">
        <v>0</v>
      </c>
      <c r="L1742">
        <v>0</v>
      </c>
      <c r="M1742">
        <v>0</v>
      </c>
      <c r="N1742">
        <v>0</v>
      </c>
      <c r="O1742">
        <v>1</v>
      </c>
      <c r="P1742" t="s">
        <v>1372</v>
      </c>
      <c r="Q1742" t="s">
        <v>1373</v>
      </c>
      <c r="R1742" t="s">
        <v>51</v>
      </c>
      <c r="S1742" t="s">
        <v>52</v>
      </c>
      <c r="T1742" t="s">
        <v>36</v>
      </c>
      <c r="U1742" t="s">
        <v>37</v>
      </c>
      <c r="V1742">
        <v>27</v>
      </c>
      <c r="W1742" t="s">
        <v>38</v>
      </c>
    </row>
    <row r="1743" spans="1:23">
      <c r="A1743" t="s">
        <v>23</v>
      </c>
      <c r="B1743" t="s">
        <v>24</v>
      </c>
      <c r="C1743" t="s">
        <v>25</v>
      </c>
      <c r="D1743" t="s">
        <v>46</v>
      </c>
      <c r="E1743" t="s">
        <v>47</v>
      </c>
      <c r="F1743" t="s">
        <v>48</v>
      </c>
      <c r="G1743" t="s">
        <v>47</v>
      </c>
      <c r="I1743" t="s">
        <v>43</v>
      </c>
      <c r="J1743">
        <v>653.70194189999995</v>
      </c>
      <c r="K1743">
        <v>114</v>
      </c>
      <c r="L1743">
        <v>0.67800000000000005</v>
      </c>
      <c r="M1743">
        <v>0</v>
      </c>
      <c r="N1743">
        <v>0</v>
      </c>
      <c r="O1743">
        <v>0</v>
      </c>
      <c r="P1743" t="s">
        <v>1372</v>
      </c>
      <c r="Q1743" t="s">
        <v>1373</v>
      </c>
      <c r="R1743" t="s">
        <v>51</v>
      </c>
      <c r="S1743" t="s">
        <v>52</v>
      </c>
      <c r="T1743" t="s">
        <v>36</v>
      </c>
      <c r="U1743" t="s">
        <v>37</v>
      </c>
      <c r="V1743">
        <v>27</v>
      </c>
      <c r="W1743" t="s">
        <v>38</v>
      </c>
    </row>
    <row r="1744" spans="1:23">
      <c r="A1744" t="s">
        <v>23</v>
      </c>
      <c r="B1744" t="s">
        <v>24</v>
      </c>
      <c r="C1744" t="s">
        <v>25</v>
      </c>
      <c r="D1744" t="s">
        <v>39</v>
      </c>
      <c r="E1744" t="s">
        <v>40</v>
      </c>
      <c r="F1744" t="s">
        <v>28</v>
      </c>
      <c r="G1744" t="s">
        <v>29</v>
      </c>
      <c r="I1744" t="s">
        <v>43</v>
      </c>
      <c r="J1744">
        <v>52.614813470000001</v>
      </c>
      <c r="K1744">
        <v>10</v>
      </c>
      <c r="L1744">
        <v>0.97599999999999998</v>
      </c>
      <c r="M1744">
        <v>0</v>
      </c>
      <c r="N1744">
        <v>0</v>
      </c>
      <c r="O1744">
        <v>0</v>
      </c>
      <c r="P1744" t="s">
        <v>1236</v>
      </c>
      <c r="Q1744" t="s">
        <v>1237</v>
      </c>
      <c r="R1744" t="s">
        <v>146</v>
      </c>
      <c r="S1744" t="s">
        <v>147</v>
      </c>
      <c r="T1744" t="s">
        <v>36</v>
      </c>
      <c r="U1744" t="s">
        <v>37</v>
      </c>
      <c r="V1744">
        <v>27</v>
      </c>
      <c r="W1744" t="s">
        <v>38</v>
      </c>
    </row>
    <row r="1745" spans="1:23">
      <c r="A1745" t="s">
        <v>23</v>
      </c>
      <c r="B1745" t="s">
        <v>24</v>
      </c>
      <c r="C1745" t="s">
        <v>25</v>
      </c>
      <c r="D1745" t="s">
        <v>46</v>
      </c>
      <c r="E1745" t="s">
        <v>47</v>
      </c>
      <c r="F1745" t="s">
        <v>48</v>
      </c>
      <c r="G1745" t="s">
        <v>47</v>
      </c>
      <c r="I1745" t="s">
        <v>43</v>
      </c>
      <c r="J1745">
        <v>467.16467280000001</v>
      </c>
      <c r="K1745">
        <v>87</v>
      </c>
      <c r="L1745">
        <v>0.86899999999999999</v>
      </c>
      <c r="M1745">
        <v>0</v>
      </c>
      <c r="N1745">
        <v>0</v>
      </c>
      <c r="O1745">
        <v>0</v>
      </c>
      <c r="P1745" t="s">
        <v>1236</v>
      </c>
      <c r="Q1745" t="s">
        <v>1237</v>
      </c>
      <c r="R1745" t="s">
        <v>146</v>
      </c>
      <c r="S1745" t="s">
        <v>147</v>
      </c>
      <c r="T1745" t="s">
        <v>36</v>
      </c>
      <c r="U1745" t="s">
        <v>37</v>
      </c>
      <c r="V1745">
        <v>27</v>
      </c>
      <c r="W1745" t="s">
        <v>38</v>
      </c>
    </row>
    <row r="1746" spans="1:23">
      <c r="A1746" t="s">
        <v>23</v>
      </c>
      <c r="B1746" t="s">
        <v>24</v>
      </c>
      <c r="C1746" t="s">
        <v>25</v>
      </c>
      <c r="D1746" t="s">
        <v>26</v>
      </c>
      <c r="E1746" t="s">
        <v>27</v>
      </c>
      <c r="F1746" t="s">
        <v>53</v>
      </c>
      <c r="G1746" t="s">
        <v>54</v>
      </c>
      <c r="H1746" t="s">
        <v>1158</v>
      </c>
      <c r="I1746" t="s">
        <v>1159</v>
      </c>
      <c r="J1746">
        <v>164.24299999999999</v>
      </c>
      <c r="K1746">
        <v>1</v>
      </c>
      <c r="L1746">
        <v>1</v>
      </c>
      <c r="M1746">
        <v>0</v>
      </c>
      <c r="N1746">
        <v>0</v>
      </c>
      <c r="O1746">
        <v>0</v>
      </c>
      <c r="P1746" t="s">
        <v>1106</v>
      </c>
      <c r="Q1746" t="s">
        <v>1107</v>
      </c>
      <c r="R1746" t="s">
        <v>201</v>
      </c>
      <c r="S1746" t="s">
        <v>202</v>
      </c>
      <c r="T1746" t="s">
        <v>36</v>
      </c>
      <c r="U1746" t="s">
        <v>37</v>
      </c>
      <c r="V1746">
        <v>27</v>
      </c>
      <c r="W1746" t="s">
        <v>38</v>
      </c>
    </row>
    <row r="1747" spans="1:23">
      <c r="A1747" t="s">
        <v>23</v>
      </c>
      <c r="B1747" t="s">
        <v>24</v>
      </c>
      <c r="C1747" t="s">
        <v>25</v>
      </c>
      <c r="D1747" t="s">
        <v>26</v>
      </c>
      <c r="E1747" t="s">
        <v>27</v>
      </c>
      <c r="F1747" t="s">
        <v>53</v>
      </c>
      <c r="G1747" t="s">
        <v>54</v>
      </c>
      <c r="H1747" t="s">
        <v>185</v>
      </c>
      <c r="I1747" t="s">
        <v>186</v>
      </c>
      <c r="J1747">
        <v>70.867270239999996</v>
      </c>
      <c r="K1747">
        <v>3</v>
      </c>
      <c r="L1747">
        <v>0.89</v>
      </c>
      <c r="M1747">
        <v>0</v>
      </c>
      <c r="N1747">
        <v>0</v>
      </c>
      <c r="O1747">
        <v>0</v>
      </c>
      <c r="P1747" t="s">
        <v>1106</v>
      </c>
      <c r="Q1747" t="s">
        <v>1107</v>
      </c>
      <c r="R1747" t="s">
        <v>201</v>
      </c>
      <c r="S1747" t="s">
        <v>202</v>
      </c>
      <c r="T1747" t="s">
        <v>36</v>
      </c>
      <c r="U1747" t="s">
        <v>37</v>
      </c>
      <c r="V1747">
        <v>27</v>
      </c>
      <c r="W1747" t="s">
        <v>38</v>
      </c>
    </row>
    <row r="1748" spans="1:23">
      <c r="A1748" t="s">
        <v>23</v>
      </c>
      <c r="B1748" t="s">
        <v>24</v>
      </c>
      <c r="C1748" t="s">
        <v>25</v>
      </c>
      <c r="D1748" t="s">
        <v>26</v>
      </c>
      <c r="E1748" t="s">
        <v>27</v>
      </c>
      <c r="F1748" t="s">
        <v>28</v>
      </c>
      <c r="G1748" t="s">
        <v>29</v>
      </c>
      <c r="H1748" t="s">
        <v>369</v>
      </c>
      <c r="I1748" t="s">
        <v>370</v>
      </c>
      <c r="J1748">
        <v>20.875</v>
      </c>
      <c r="K1748">
        <v>1</v>
      </c>
      <c r="L1748">
        <v>1</v>
      </c>
      <c r="M1748">
        <v>0</v>
      </c>
      <c r="N1748">
        <v>0</v>
      </c>
      <c r="O1748">
        <v>0</v>
      </c>
      <c r="P1748" t="s">
        <v>1106</v>
      </c>
      <c r="Q1748" t="s">
        <v>1107</v>
      </c>
      <c r="R1748" t="s">
        <v>201</v>
      </c>
      <c r="S1748" t="s">
        <v>202</v>
      </c>
      <c r="T1748" t="s">
        <v>36</v>
      </c>
      <c r="U1748" t="s">
        <v>37</v>
      </c>
      <c r="V1748">
        <v>27</v>
      </c>
      <c r="W1748" t="s">
        <v>38</v>
      </c>
    </row>
    <row r="1749" spans="1:23">
      <c r="A1749" t="s">
        <v>23</v>
      </c>
      <c r="B1749" t="s">
        <v>24</v>
      </c>
      <c r="C1749" t="s">
        <v>25</v>
      </c>
      <c r="D1749" t="s">
        <v>26</v>
      </c>
      <c r="E1749" t="s">
        <v>27</v>
      </c>
      <c r="F1749" t="s">
        <v>28</v>
      </c>
      <c r="G1749" t="s">
        <v>29</v>
      </c>
      <c r="H1749" t="s">
        <v>86</v>
      </c>
      <c r="I1749" t="s">
        <v>87</v>
      </c>
      <c r="J1749">
        <v>204.83309779999999</v>
      </c>
      <c r="K1749">
        <v>3</v>
      </c>
      <c r="L1749">
        <v>0.96899999999999997</v>
      </c>
      <c r="M1749">
        <v>0</v>
      </c>
      <c r="N1749">
        <v>0</v>
      </c>
      <c r="O1749">
        <v>0</v>
      </c>
      <c r="P1749" t="s">
        <v>1106</v>
      </c>
      <c r="Q1749" t="s">
        <v>1107</v>
      </c>
      <c r="R1749" t="s">
        <v>201</v>
      </c>
      <c r="S1749" t="s">
        <v>202</v>
      </c>
      <c r="T1749" t="s">
        <v>36</v>
      </c>
      <c r="U1749" t="s">
        <v>37</v>
      </c>
      <c r="V1749">
        <v>27</v>
      </c>
      <c r="W1749" t="s">
        <v>38</v>
      </c>
    </row>
    <row r="1750" spans="1:23">
      <c r="A1750" t="s">
        <v>23</v>
      </c>
      <c r="B1750" t="s">
        <v>24</v>
      </c>
      <c r="C1750" t="s">
        <v>25</v>
      </c>
      <c r="D1750" t="s">
        <v>39</v>
      </c>
      <c r="E1750" t="s">
        <v>40</v>
      </c>
      <c r="F1750" t="s">
        <v>28</v>
      </c>
      <c r="G1750" t="s">
        <v>29</v>
      </c>
      <c r="I1750" t="s">
        <v>43</v>
      </c>
      <c r="J1750">
        <v>0</v>
      </c>
      <c r="K1750">
        <v>0</v>
      </c>
      <c r="L1750">
        <v>0</v>
      </c>
      <c r="M1750">
        <v>0</v>
      </c>
      <c r="N1750">
        <v>0</v>
      </c>
      <c r="O1750">
        <v>1</v>
      </c>
      <c r="P1750" t="s">
        <v>1374</v>
      </c>
      <c r="Q1750" t="s">
        <v>1375</v>
      </c>
      <c r="R1750" t="s">
        <v>114</v>
      </c>
      <c r="S1750" t="s">
        <v>115</v>
      </c>
      <c r="T1750" t="s">
        <v>36</v>
      </c>
      <c r="U1750" t="s">
        <v>37</v>
      </c>
      <c r="V1750">
        <v>27</v>
      </c>
      <c r="W1750" t="s">
        <v>38</v>
      </c>
    </row>
    <row r="1751" spans="1:23">
      <c r="A1751" t="s">
        <v>23</v>
      </c>
      <c r="B1751" t="s">
        <v>24</v>
      </c>
      <c r="C1751" t="s">
        <v>25</v>
      </c>
      <c r="D1751" t="s">
        <v>46</v>
      </c>
      <c r="E1751" t="s">
        <v>47</v>
      </c>
      <c r="F1751" t="s">
        <v>48</v>
      </c>
      <c r="G1751" t="s">
        <v>47</v>
      </c>
      <c r="I1751" t="s">
        <v>43</v>
      </c>
      <c r="J1751">
        <v>472.9070352</v>
      </c>
      <c r="K1751">
        <v>59</v>
      </c>
      <c r="L1751">
        <v>0.78800000000000003</v>
      </c>
      <c r="M1751">
        <v>0</v>
      </c>
      <c r="N1751">
        <v>0</v>
      </c>
      <c r="O1751">
        <v>0</v>
      </c>
      <c r="P1751" t="s">
        <v>1374</v>
      </c>
      <c r="Q1751" t="s">
        <v>1375</v>
      </c>
      <c r="R1751" t="s">
        <v>114</v>
      </c>
      <c r="S1751" t="s">
        <v>115</v>
      </c>
      <c r="T1751" t="s">
        <v>36</v>
      </c>
      <c r="U1751" t="s">
        <v>37</v>
      </c>
      <c r="V1751">
        <v>27</v>
      </c>
      <c r="W1751" t="s">
        <v>38</v>
      </c>
    </row>
    <row r="1752" spans="1:23">
      <c r="A1752" t="s">
        <v>23</v>
      </c>
      <c r="B1752" t="s">
        <v>24</v>
      </c>
      <c r="C1752" t="s">
        <v>25</v>
      </c>
      <c r="D1752" t="s">
        <v>26</v>
      </c>
      <c r="E1752" t="s">
        <v>27</v>
      </c>
      <c r="F1752" t="s">
        <v>53</v>
      </c>
      <c r="G1752" t="s">
        <v>54</v>
      </c>
      <c r="H1752" t="s">
        <v>1376</v>
      </c>
      <c r="I1752" t="s">
        <v>1377</v>
      </c>
      <c r="J1752">
        <v>332.71419015999999</v>
      </c>
      <c r="K1752">
        <v>2</v>
      </c>
      <c r="L1752">
        <v>0.95099999999999996</v>
      </c>
      <c r="M1752">
        <v>0</v>
      </c>
      <c r="N1752">
        <v>0</v>
      </c>
      <c r="O1752">
        <v>0</v>
      </c>
      <c r="P1752" t="s">
        <v>1064</v>
      </c>
      <c r="Q1752" t="s">
        <v>1065</v>
      </c>
      <c r="R1752" t="s">
        <v>84</v>
      </c>
      <c r="S1752" t="s">
        <v>85</v>
      </c>
      <c r="T1752" t="s">
        <v>36</v>
      </c>
      <c r="U1752" t="s">
        <v>37</v>
      </c>
      <c r="V1752">
        <v>27</v>
      </c>
      <c r="W1752" t="s">
        <v>38</v>
      </c>
    </row>
    <row r="1753" spans="1:23">
      <c r="A1753" t="s">
        <v>23</v>
      </c>
      <c r="B1753" t="s">
        <v>24</v>
      </c>
      <c r="C1753" t="s">
        <v>25</v>
      </c>
      <c r="D1753" t="s">
        <v>26</v>
      </c>
      <c r="E1753" t="s">
        <v>27</v>
      </c>
      <c r="F1753" t="s">
        <v>53</v>
      </c>
      <c r="G1753" t="s">
        <v>54</v>
      </c>
      <c r="H1753" t="s">
        <v>183</v>
      </c>
      <c r="I1753" t="s">
        <v>184</v>
      </c>
      <c r="J1753">
        <v>438.505</v>
      </c>
      <c r="K1753">
        <v>1</v>
      </c>
      <c r="L1753">
        <v>1</v>
      </c>
      <c r="M1753">
        <v>0</v>
      </c>
      <c r="N1753">
        <v>0</v>
      </c>
      <c r="O1753">
        <v>0</v>
      </c>
      <c r="P1753" t="s">
        <v>1064</v>
      </c>
      <c r="Q1753" t="s">
        <v>1065</v>
      </c>
      <c r="R1753" t="s">
        <v>84</v>
      </c>
      <c r="S1753" t="s">
        <v>85</v>
      </c>
      <c r="T1753" t="s">
        <v>36</v>
      </c>
      <c r="U1753" t="s">
        <v>37</v>
      </c>
      <c r="V1753">
        <v>27</v>
      </c>
      <c r="W1753" t="s">
        <v>38</v>
      </c>
    </row>
    <row r="1754" spans="1:23">
      <c r="A1754" t="s">
        <v>23</v>
      </c>
      <c r="B1754" t="s">
        <v>24</v>
      </c>
      <c r="C1754" t="s">
        <v>25</v>
      </c>
      <c r="D1754" t="s">
        <v>39</v>
      </c>
      <c r="E1754" t="s">
        <v>40</v>
      </c>
      <c r="F1754" t="s">
        <v>53</v>
      </c>
      <c r="G1754" t="s">
        <v>54</v>
      </c>
      <c r="I1754" t="s">
        <v>43</v>
      </c>
      <c r="J1754">
        <v>316.27245490000001</v>
      </c>
      <c r="K1754">
        <v>31</v>
      </c>
      <c r="L1754">
        <v>0.82099999999999995</v>
      </c>
      <c r="M1754">
        <v>0</v>
      </c>
      <c r="N1754">
        <v>0</v>
      </c>
      <c r="O1754">
        <v>0</v>
      </c>
      <c r="P1754" t="s">
        <v>1064</v>
      </c>
      <c r="Q1754" t="s">
        <v>1065</v>
      </c>
      <c r="R1754" t="s">
        <v>84</v>
      </c>
      <c r="S1754" t="s">
        <v>85</v>
      </c>
      <c r="T1754" t="s">
        <v>36</v>
      </c>
      <c r="U1754" t="s">
        <v>37</v>
      </c>
      <c r="V1754">
        <v>27</v>
      </c>
      <c r="W1754" t="s">
        <v>38</v>
      </c>
    </row>
    <row r="1755" spans="1:23">
      <c r="A1755" t="s">
        <v>23</v>
      </c>
      <c r="B1755" t="s">
        <v>24</v>
      </c>
      <c r="C1755" t="s">
        <v>25</v>
      </c>
      <c r="D1755" t="s">
        <v>26</v>
      </c>
      <c r="E1755" t="s">
        <v>27</v>
      </c>
      <c r="F1755" t="s">
        <v>53</v>
      </c>
      <c r="G1755" t="s">
        <v>54</v>
      </c>
      <c r="H1755" t="s">
        <v>106</v>
      </c>
      <c r="I1755" t="s">
        <v>107</v>
      </c>
      <c r="J1755">
        <v>35.890359869999997</v>
      </c>
      <c r="K1755">
        <v>1</v>
      </c>
      <c r="L1755">
        <v>0.84799999999999998</v>
      </c>
      <c r="M1755">
        <v>0</v>
      </c>
      <c r="N1755">
        <v>0</v>
      </c>
      <c r="O1755">
        <v>0</v>
      </c>
      <c r="P1755" t="s">
        <v>1238</v>
      </c>
      <c r="Q1755" t="s">
        <v>1239</v>
      </c>
      <c r="R1755" t="s">
        <v>146</v>
      </c>
      <c r="S1755" t="s">
        <v>147</v>
      </c>
      <c r="T1755" t="s">
        <v>36</v>
      </c>
      <c r="U1755" t="s">
        <v>37</v>
      </c>
      <c r="V1755">
        <v>27</v>
      </c>
      <c r="W1755" t="s">
        <v>38</v>
      </c>
    </row>
    <row r="1756" spans="1:23">
      <c r="A1756" t="s">
        <v>23</v>
      </c>
      <c r="B1756" t="s">
        <v>24</v>
      </c>
      <c r="C1756" t="s">
        <v>25</v>
      </c>
      <c r="D1756" t="s">
        <v>26</v>
      </c>
      <c r="E1756" t="s">
        <v>27</v>
      </c>
      <c r="F1756" t="s">
        <v>28</v>
      </c>
      <c r="G1756" t="s">
        <v>29</v>
      </c>
      <c r="H1756" t="s">
        <v>86</v>
      </c>
      <c r="I1756" t="s">
        <v>87</v>
      </c>
      <c r="J1756">
        <v>0.16500000000000001</v>
      </c>
      <c r="K1756">
        <v>1</v>
      </c>
      <c r="L1756">
        <v>1</v>
      </c>
      <c r="M1756">
        <v>0</v>
      </c>
      <c r="N1756">
        <v>0</v>
      </c>
      <c r="O1756">
        <v>0</v>
      </c>
      <c r="P1756" t="s">
        <v>1238</v>
      </c>
      <c r="Q1756" t="s">
        <v>1239</v>
      </c>
      <c r="R1756" t="s">
        <v>146</v>
      </c>
      <c r="S1756" t="s">
        <v>147</v>
      </c>
      <c r="T1756" t="s">
        <v>36</v>
      </c>
      <c r="U1756" t="s">
        <v>37</v>
      </c>
      <c r="V1756">
        <v>27</v>
      </c>
      <c r="W1756" t="s">
        <v>38</v>
      </c>
    </row>
    <row r="1757" spans="1:23">
      <c r="A1757" t="s">
        <v>23</v>
      </c>
      <c r="B1757" t="s">
        <v>24</v>
      </c>
      <c r="C1757" t="s">
        <v>25</v>
      </c>
      <c r="D1757" t="s">
        <v>39</v>
      </c>
      <c r="E1757" t="s">
        <v>40</v>
      </c>
      <c r="F1757" t="s">
        <v>41</v>
      </c>
      <c r="G1757" t="s">
        <v>42</v>
      </c>
      <c r="I1757" t="s">
        <v>43</v>
      </c>
      <c r="J1757">
        <v>0</v>
      </c>
      <c r="K1757">
        <v>0</v>
      </c>
      <c r="L1757">
        <v>0</v>
      </c>
      <c r="M1757">
        <v>0</v>
      </c>
      <c r="N1757">
        <v>0</v>
      </c>
      <c r="O1757">
        <v>1</v>
      </c>
      <c r="P1757" t="s">
        <v>1238</v>
      </c>
      <c r="Q1757" t="s">
        <v>1239</v>
      </c>
      <c r="R1757" t="s">
        <v>146</v>
      </c>
      <c r="S1757" t="s">
        <v>147</v>
      </c>
      <c r="T1757" t="s">
        <v>36</v>
      </c>
      <c r="U1757" t="s">
        <v>37</v>
      </c>
      <c r="V1757">
        <v>27</v>
      </c>
      <c r="W1757" t="s">
        <v>38</v>
      </c>
    </row>
    <row r="1758" spans="1:23">
      <c r="A1758" t="s">
        <v>23</v>
      </c>
      <c r="B1758" t="s">
        <v>24</v>
      </c>
      <c r="C1758" t="s">
        <v>25</v>
      </c>
      <c r="D1758" t="s">
        <v>26</v>
      </c>
      <c r="E1758" t="s">
        <v>27</v>
      </c>
      <c r="F1758" t="s">
        <v>28</v>
      </c>
      <c r="G1758" t="s">
        <v>29</v>
      </c>
      <c r="H1758" t="s">
        <v>148</v>
      </c>
      <c r="I1758" t="s">
        <v>149</v>
      </c>
      <c r="J1758">
        <v>161.13814060000001</v>
      </c>
      <c r="K1758">
        <v>3</v>
      </c>
      <c r="L1758">
        <v>0.877</v>
      </c>
      <c r="M1758">
        <v>0</v>
      </c>
      <c r="N1758">
        <v>0</v>
      </c>
      <c r="O1758">
        <v>0</v>
      </c>
      <c r="P1758" t="s">
        <v>1240</v>
      </c>
      <c r="Q1758" t="s">
        <v>1241</v>
      </c>
      <c r="R1758" t="s">
        <v>59</v>
      </c>
      <c r="S1758" t="s">
        <v>60</v>
      </c>
      <c r="T1758" t="s">
        <v>36</v>
      </c>
      <c r="U1758" t="s">
        <v>37</v>
      </c>
      <c r="V1758">
        <v>27</v>
      </c>
      <c r="W1758" t="s">
        <v>38</v>
      </c>
    </row>
    <row r="1759" spans="1:23">
      <c r="A1759" t="s">
        <v>23</v>
      </c>
      <c r="B1759" t="s">
        <v>24</v>
      </c>
      <c r="C1759" t="s">
        <v>25</v>
      </c>
      <c r="D1759" t="s">
        <v>26</v>
      </c>
      <c r="E1759" t="s">
        <v>27</v>
      </c>
      <c r="F1759" t="s">
        <v>28</v>
      </c>
      <c r="G1759" t="s">
        <v>29</v>
      </c>
      <c r="H1759" t="s">
        <v>63</v>
      </c>
      <c r="I1759" t="s">
        <v>64</v>
      </c>
      <c r="J1759">
        <v>735.59811300000001</v>
      </c>
      <c r="K1759">
        <v>1</v>
      </c>
      <c r="L1759">
        <v>1</v>
      </c>
      <c r="M1759">
        <v>0</v>
      </c>
      <c r="N1759">
        <v>0</v>
      </c>
      <c r="O1759">
        <v>0</v>
      </c>
      <c r="P1759" t="s">
        <v>1240</v>
      </c>
      <c r="Q1759" t="s">
        <v>1241</v>
      </c>
      <c r="R1759" t="s">
        <v>59</v>
      </c>
      <c r="S1759" t="s">
        <v>60</v>
      </c>
      <c r="T1759" t="s">
        <v>36</v>
      </c>
      <c r="U1759" t="s">
        <v>37</v>
      </c>
      <c r="V1759">
        <v>27</v>
      </c>
      <c r="W1759" t="s">
        <v>38</v>
      </c>
    </row>
    <row r="1760" spans="1:23">
      <c r="A1760" t="s">
        <v>23</v>
      </c>
      <c r="B1760" t="s">
        <v>24</v>
      </c>
      <c r="C1760" t="s">
        <v>25</v>
      </c>
      <c r="D1760" t="s">
        <v>39</v>
      </c>
      <c r="E1760" t="s">
        <v>40</v>
      </c>
      <c r="F1760" t="s">
        <v>28</v>
      </c>
      <c r="G1760" t="s">
        <v>29</v>
      </c>
      <c r="I1760" t="s">
        <v>43</v>
      </c>
      <c r="J1760">
        <v>639.71179959999995</v>
      </c>
      <c r="K1760">
        <v>83</v>
      </c>
      <c r="L1760">
        <v>0.86499999999999999</v>
      </c>
      <c r="M1760">
        <v>0</v>
      </c>
      <c r="N1760">
        <v>0</v>
      </c>
      <c r="O1760">
        <v>0</v>
      </c>
      <c r="P1760" t="s">
        <v>1240</v>
      </c>
      <c r="Q1760" t="s">
        <v>1241</v>
      </c>
      <c r="R1760" t="s">
        <v>59</v>
      </c>
      <c r="S1760" t="s">
        <v>60</v>
      </c>
      <c r="T1760" t="s">
        <v>36</v>
      </c>
      <c r="U1760" t="s">
        <v>37</v>
      </c>
      <c r="V1760">
        <v>27</v>
      </c>
      <c r="W1760" t="s">
        <v>38</v>
      </c>
    </row>
    <row r="1761" spans="1:23">
      <c r="A1761" t="s">
        <v>23</v>
      </c>
      <c r="B1761" t="s">
        <v>24</v>
      </c>
      <c r="C1761" t="s">
        <v>25</v>
      </c>
      <c r="D1761" t="s">
        <v>46</v>
      </c>
      <c r="E1761" t="s">
        <v>47</v>
      </c>
      <c r="F1761" t="s">
        <v>48</v>
      </c>
      <c r="G1761" t="s">
        <v>47</v>
      </c>
      <c r="I1761" t="s">
        <v>43</v>
      </c>
      <c r="J1761">
        <v>4831.6329740000001</v>
      </c>
      <c r="K1761">
        <v>950</v>
      </c>
      <c r="L1761">
        <v>0.86399999999999999</v>
      </c>
      <c r="M1761">
        <v>0.47433465200000002</v>
      </c>
      <c r="N1761">
        <v>4.45E-3</v>
      </c>
      <c r="O1761">
        <v>0</v>
      </c>
      <c r="P1761" t="s">
        <v>1240</v>
      </c>
      <c r="Q1761" t="s">
        <v>1241</v>
      </c>
      <c r="R1761" t="s">
        <v>59</v>
      </c>
      <c r="S1761" t="s">
        <v>60</v>
      </c>
      <c r="T1761" t="s">
        <v>36</v>
      </c>
      <c r="U1761" t="s">
        <v>37</v>
      </c>
      <c r="V1761">
        <v>27</v>
      </c>
      <c r="W1761" t="s">
        <v>38</v>
      </c>
    </row>
    <row r="1762" spans="1:23">
      <c r="A1762" t="s">
        <v>23</v>
      </c>
      <c r="B1762" t="s">
        <v>24</v>
      </c>
      <c r="C1762" t="s">
        <v>25</v>
      </c>
      <c r="D1762" t="s">
        <v>39</v>
      </c>
      <c r="E1762" t="s">
        <v>40</v>
      </c>
      <c r="F1762" t="s">
        <v>53</v>
      </c>
      <c r="G1762" t="s">
        <v>54</v>
      </c>
      <c r="I1762" t="s">
        <v>43</v>
      </c>
      <c r="J1762">
        <v>142.4304956</v>
      </c>
      <c r="K1762">
        <v>14</v>
      </c>
      <c r="L1762">
        <v>0.85699999999999998</v>
      </c>
      <c r="M1762">
        <v>0</v>
      </c>
      <c r="N1762">
        <v>0</v>
      </c>
      <c r="O1762">
        <v>0</v>
      </c>
      <c r="P1762" t="s">
        <v>1242</v>
      </c>
      <c r="Q1762" t="s">
        <v>1243</v>
      </c>
      <c r="R1762" t="s">
        <v>100</v>
      </c>
      <c r="S1762" t="s">
        <v>101</v>
      </c>
      <c r="T1762" t="s">
        <v>36</v>
      </c>
      <c r="U1762" t="s">
        <v>37</v>
      </c>
      <c r="V1762">
        <v>27</v>
      </c>
      <c r="W1762" t="s">
        <v>38</v>
      </c>
    </row>
    <row r="1763" spans="1:23">
      <c r="A1763" t="s">
        <v>23</v>
      </c>
      <c r="B1763" t="s">
        <v>24</v>
      </c>
      <c r="C1763" t="s">
        <v>25</v>
      </c>
      <c r="D1763" t="s">
        <v>39</v>
      </c>
      <c r="E1763" t="s">
        <v>40</v>
      </c>
      <c r="F1763" t="s">
        <v>44</v>
      </c>
      <c r="G1763" t="s">
        <v>45</v>
      </c>
      <c r="I1763" t="s">
        <v>43</v>
      </c>
      <c r="J1763">
        <v>152.05596629999999</v>
      </c>
      <c r="K1763">
        <v>16</v>
      </c>
      <c r="L1763">
        <v>0.875</v>
      </c>
      <c r="M1763">
        <v>0</v>
      </c>
      <c r="N1763">
        <v>0</v>
      </c>
      <c r="O1763">
        <v>0</v>
      </c>
      <c r="P1763" t="s">
        <v>1242</v>
      </c>
      <c r="Q1763" t="s">
        <v>1243</v>
      </c>
      <c r="R1763" t="s">
        <v>100</v>
      </c>
      <c r="S1763" t="s">
        <v>101</v>
      </c>
      <c r="T1763" t="s">
        <v>36</v>
      </c>
      <c r="U1763" t="s">
        <v>37</v>
      </c>
      <c r="V1763">
        <v>27</v>
      </c>
      <c r="W1763" t="s">
        <v>38</v>
      </c>
    </row>
    <row r="1764" spans="1:23">
      <c r="A1764" t="s">
        <v>23</v>
      </c>
      <c r="B1764" t="s">
        <v>24</v>
      </c>
      <c r="C1764" t="s">
        <v>25</v>
      </c>
      <c r="D1764" t="s">
        <v>26</v>
      </c>
      <c r="E1764" t="s">
        <v>27</v>
      </c>
      <c r="F1764" t="s">
        <v>53</v>
      </c>
      <c r="G1764" t="s">
        <v>54</v>
      </c>
      <c r="H1764" t="s">
        <v>55</v>
      </c>
      <c r="I1764" t="s">
        <v>56</v>
      </c>
      <c r="J1764">
        <v>134.17183739999999</v>
      </c>
      <c r="K1764">
        <v>1</v>
      </c>
      <c r="L1764">
        <v>0.92100000000000004</v>
      </c>
      <c r="M1764">
        <v>0</v>
      </c>
      <c r="N1764">
        <v>0</v>
      </c>
      <c r="O1764">
        <v>0</v>
      </c>
      <c r="P1764" t="s">
        <v>1068</v>
      </c>
      <c r="Q1764" t="s">
        <v>1069</v>
      </c>
      <c r="R1764" t="s">
        <v>168</v>
      </c>
      <c r="S1764" t="s">
        <v>169</v>
      </c>
      <c r="T1764" t="s">
        <v>36</v>
      </c>
      <c r="U1764" t="s">
        <v>37</v>
      </c>
      <c r="V1764">
        <v>27</v>
      </c>
      <c r="W1764" t="s">
        <v>38</v>
      </c>
    </row>
    <row r="1765" spans="1:23">
      <c r="A1765" t="s">
        <v>23</v>
      </c>
      <c r="B1765" t="s">
        <v>24</v>
      </c>
      <c r="C1765" t="s">
        <v>25</v>
      </c>
      <c r="D1765" t="s">
        <v>26</v>
      </c>
      <c r="E1765" t="s">
        <v>27</v>
      </c>
      <c r="F1765" t="s">
        <v>53</v>
      </c>
      <c r="G1765" t="s">
        <v>54</v>
      </c>
      <c r="H1765" t="s">
        <v>417</v>
      </c>
      <c r="I1765" t="s">
        <v>418</v>
      </c>
      <c r="J1765">
        <v>1023.937938</v>
      </c>
      <c r="K1765">
        <v>2</v>
      </c>
      <c r="L1765">
        <v>1</v>
      </c>
      <c r="M1765">
        <v>0</v>
      </c>
      <c r="N1765">
        <v>0</v>
      </c>
      <c r="O1765">
        <v>0</v>
      </c>
      <c r="P1765" t="s">
        <v>1068</v>
      </c>
      <c r="Q1765" t="s">
        <v>1069</v>
      </c>
      <c r="R1765" t="s">
        <v>168</v>
      </c>
      <c r="S1765" t="s">
        <v>169</v>
      </c>
      <c r="T1765" t="s">
        <v>36</v>
      </c>
      <c r="U1765" t="s">
        <v>37</v>
      </c>
      <c r="V1765">
        <v>27</v>
      </c>
      <c r="W1765" t="s">
        <v>38</v>
      </c>
    </row>
    <row r="1766" spans="1:23">
      <c r="A1766" t="s">
        <v>23</v>
      </c>
      <c r="B1766" t="s">
        <v>24</v>
      </c>
      <c r="C1766" t="s">
        <v>25</v>
      </c>
      <c r="D1766" t="s">
        <v>26</v>
      </c>
      <c r="E1766" t="s">
        <v>27</v>
      </c>
      <c r="F1766" t="s">
        <v>28</v>
      </c>
      <c r="G1766" t="s">
        <v>29</v>
      </c>
      <c r="H1766" t="s">
        <v>152</v>
      </c>
      <c r="I1766" t="s">
        <v>153</v>
      </c>
      <c r="J1766">
        <v>1633.245322</v>
      </c>
      <c r="K1766">
        <v>4</v>
      </c>
      <c r="L1766">
        <v>0.99299999999999999</v>
      </c>
      <c r="M1766">
        <v>0</v>
      </c>
      <c r="N1766">
        <v>0</v>
      </c>
      <c r="O1766">
        <v>0</v>
      </c>
      <c r="P1766" t="s">
        <v>1068</v>
      </c>
      <c r="Q1766" t="s">
        <v>1069</v>
      </c>
      <c r="R1766" t="s">
        <v>168</v>
      </c>
      <c r="S1766" t="s">
        <v>169</v>
      </c>
      <c r="T1766" t="s">
        <v>36</v>
      </c>
      <c r="U1766" t="s">
        <v>37</v>
      </c>
      <c r="V1766">
        <v>27</v>
      </c>
      <c r="W1766" t="s">
        <v>38</v>
      </c>
    </row>
    <row r="1767" spans="1:23">
      <c r="A1767" t="s">
        <v>23</v>
      </c>
      <c r="B1767" t="s">
        <v>24</v>
      </c>
      <c r="C1767" t="s">
        <v>25</v>
      </c>
      <c r="D1767" t="s">
        <v>26</v>
      </c>
      <c r="E1767" t="s">
        <v>27</v>
      </c>
      <c r="F1767" t="s">
        <v>28</v>
      </c>
      <c r="G1767" t="s">
        <v>29</v>
      </c>
      <c r="H1767" t="s">
        <v>75</v>
      </c>
      <c r="I1767" t="s">
        <v>76</v>
      </c>
      <c r="J1767">
        <v>30.344254930000002</v>
      </c>
      <c r="K1767">
        <v>1</v>
      </c>
      <c r="L1767">
        <v>0.94599999999999995</v>
      </c>
      <c r="M1767">
        <v>0</v>
      </c>
      <c r="N1767">
        <v>0</v>
      </c>
      <c r="O1767">
        <v>0</v>
      </c>
      <c r="P1767" t="s">
        <v>1068</v>
      </c>
      <c r="Q1767" t="s">
        <v>1069</v>
      </c>
      <c r="R1767" t="s">
        <v>168</v>
      </c>
      <c r="S1767" t="s">
        <v>169</v>
      </c>
      <c r="T1767" t="s">
        <v>36</v>
      </c>
      <c r="U1767" t="s">
        <v>37</v>
      </c>
      <c r="V1767">
        <v>27</v>
      </c>
      <c r="W1767" t="s">
        <v>38</v>
      </c>
    </row>
    <row r="1768" spans="1:23">
      <c r="A1768" t="s">
        <v>23</v>
      </c>
      <c r="B1768" t="s">
        <v>24</v>
      </c>
      <c r="C1768" t="s">
        <v>25</v>
      </c>
      <c r="D1768" t="s">
        <v>26</v>
      </c>
      <c r="E1768" t="s">
        <v>27</v>
      </c>
      <c r="F1768" t="s">
        <v>28</v>
      </c>
      <c r="G1768" t="s">
        <v>29</v>
      </c>
      <c r="H1768" t="s">
        <v>193</v>
      </c>
      <c r="I1768" t="s">
        <v>194</v>
      </c>
      <c r="J1768">
        <v>272.43247170000001</v>
      </c>
      <c r="K1768">
        <v>2</v>
      </c>
      <c r="L1768">
        <v>0.95499999999999996</v>
      </c>
      <c r="M1768">
        <v>0</v>
      </c>
      <c r="N1768">
        <v>0</v>
      </c>
      <c r="O1768">
        <v>0</v>
      </c>
      <c r="P1768" t="s">
        <v>1068</v>
      </c>
      <c r="Q1768" t="s">
        <v>1069</v>
      </c>
      <c r="R1768" t="s">
        <v>168</v>
      </c>
      <c r="S1768" t="s">
        <v>169</v>
      </c>
      <c r="T1768" t="s">
        <v>36</v>
      </c>
      <c r="U1768" t="s">
        <v>37</v>
      </c>
      <c r="V1768">
        <v>27</v>
      </c>
      <c r="W1768" t="s">
        <v>38</v>
      </c>
    </row>
    <row r="1769" spans="1:23">
      <c r="A1769" t="s">
        <v>23</v>
      </c>
      <c r="B1769" t="s">
        <v>24</v>
      </c>
      <c r="C1769" t="s">
        <v>25</v>
      </c>
      <c r="D1769" t="s">
        <v>39</v>
      </c>
      <c r="E1769" t="s">
        <v>40</v>
      </c>
      <c r="F1769" t="s">
        <v>41</v>
      </c>
      <c r="G1769" t="s">
        <v>42</v>
      </c>
      <c r="I1769" t="s">
        <v>43</v>
      </c>
      <c r="J1769">
        <v>0</v>
      </c>
      <c r="K1769">
        <v>0</v>
      </c>
      <c r="L1769">
        <v>0</v>
      </c>
      <c r="M1769">
        <v>0</v>
      </c>
      <c r="N1769">
        <v>0</v>
      </c>
      <c r="O1769">
        <v>1</v>
      </c>
      <c r="P1769" t="s">
        <v>1378</v>
      </c>
      <c r="Q1769" t="s">
        <v>1379</v>
      </c>
      <c r="R1769" t="s">
        <v>389</v>
      </c>
      <c r="S1769" t="s">
        <v>390</v>
      </c>
      <c r="T1769" t="s">
        <v>36</v>
      </c>
      <c r="U1769" t="s">
        <v>37</v>
      </c>
      <c r="V1769">
        <v>27</v>
      </c>
      <c r="W1769" t="s">
        <v>38</v>
      </c>
    </row>
    <row r="1770" spans="1:23">
      <c r="A1770" t="s">
        <v>23</v>
      </c>
      <c r="B1770" t="s">
        <v>24</v>
      </c>
      <c r="C1770" t="s">
        <v>25</v>
      </c>
      <c r="D1770" t="s">
        <v>39</v>
      </c>
      <c r="E1770" t="s">
        <v>40</v>
      </c>
      <c r="F1770" t="s">
        <v>53</v>
      </c>
      <c r="G1770" t="s">
        <v>54</v>
      </c>
      <c r="I1770" t="s">
        <v>43</v>
      </c>
      <c r="J1770">
        <v>0</v>
      </c>
      <c r="K1770">
        <v>0</v>
      </c>
      <c r="L1770">
        <v>0</v>
      </c>
      <c r="M1770">
        <v>0</v>
      </c>
      <c r="N1770">
        <v>0</v>
      </c>
      <c r="O1770">
        <v>1</v>
      </c>
      <c r="P1770" t="s">
        <v>1378</v>
      </c>
      <c r="Q1770" t="s">
        <v>1379</v>
      </c>
      <c r="R1770" t="s">
        <v>389</v>
      </c>
      <c r="S1770" t="s">
        <v>390</v>
      </c>
      <c r="T1770" t="s">
        <v>36</v>
      </c>
      <c r="U1770" t="s">
        <v>37</v>
      </c>
      <c r="V1770">
        <v>27</v>
      </c>
      <c r="W1770" t="s">
        <v>38</v>
      </c>
    </row>
    <row r="1771" spans="1:23">
      <c r="A1771" t="s">
        <v>23</v>
      </c>
      <c r="B1771" t="s">
        <v>24</v>
      </c>
      <c r="C1771" t="s">
        <v>25</v>
      </c>
      <c r="D1771" t="s">
        <v>46</v>
      </c>
      <c r="E1771" t="s">
        <v>47</v>
      </c>
      <c r="F1771" t="s">
        <v>48</v>
      </c>
      <c r="G1771" t="s">
        <v>47</v>
      </c>
      <c r="I1771" t="s">
        <v>43</v>
      </c>
      <c r="J1771">
        <v>456.67567079999998</v>
      </c>
      <c r="K1771">
        <v>81</v>
      </c>
      <c r="L1771">
        <v>0.82899999999999996</v>
      </c>
      <c r="M1771">
        <v>0</v>
      </c>
      <c r="N1771">
        <v>0</v>
      </c>
      <c r="O1771">
        <v>0</v>
      </c>
      <c r="P1771" t="s">
        <v>1378</v>
      </c>
      <c r="Q1771" t="s">
        <v>1379</v>
      </c>
      <c r="R1771" t="s">
        <v>389</v>
      </c>
      <c r="S1771" t="s">
        <v>390</v>
      </c>
      <c r="T1771" t="s">
        <v>36</v>
      </c>
      <c r="U1771" t="s">
        <v>37</v>
      </c>
      <c r="V1771">
        <v>27</v>
      </c>
      <c r="W1771" t="s">
        <v>38</v>
      </c>
    </row>
    <row r="1772" spans="1:23">
      <c r="A1772" t="s">
        <v>23</v>
      </c>
      <c r="B1772" t="s">
        <v>24</v>
      </c>
      <c r="C1772" t="s">
        <v>25</v>
      </c>
      <c r="D1772" t="s">
        <v>26</v>
      </c>
      <c r="E1772" t="s">
        <v>27</v>
      </c>
      <c r="F1772" t="s">
        <v>53</v>
      </c>
      <c r="G1772" t="s">
        <v>54</v>
      </c>
      <c r="H1772" t="s">
        <v>55</v>
      </c>
      <c r="I1772" t="s">
        <v>56</v>
      </c>
      <c r="J1772">
        <v>974.78416670000001</v>
      </c>
      <c r="K1772">
        <v>1</v>
      </c>
      <c r="L1772">
        <v>1</v>
      </c>
      <c r="M1772">
        <v>0</v>
      </c>
      <c r="N1772">
        <v>0</v>
      </c>
      <c r="O1772">
        <v>0</v>
      </c>
      <c r="P1772" t="s">
        <v>1244</v>
      </c>
      <c r="Q1772" t="s">
        <v>1245</v>
      </c>
      <c r="R1772" t="s">
        <v>51</v>
      </c>
      <c r="S1772" t="s">
        <v>52</v>
      </c>
      <c r="T1772" t="s">
        <v>36</v>
      </c>
      <c r="U1772" t="s">
        <v>37</v>
      </c>
      <c r="V1772">
        <v>27</v>
      </c>
      <c r="W1772" t="s">
        <v>38</v>
      </c>
    </row>
    <row r="1773" spans="1:23">
      <c r="A1773" t="s">
        <v>23</v>
      </c>
      <c r="B1773" t="s">
        <v>24</v>
      </c>
      <c r="C1773" t="s">
        <v>25</v>
      </c>
      <c r="D1773" t="s">
        <v>26</v>
      </c>
      <c r="E1773" t="s">
        <v>27</v>
      </c>
      <c r="F1773" t="s">
        <v>28</v>
      </c>
      <c r="G1773" t="s">
        <v>29</v>
      </c>
      <c r="H1773" t="s">
        <v>148</v>
      </c>
      <c r="I1773" t="s">
        <v>149</v>
      </c>
      <c r="J1773">
        <v>1.300314451</v>
      </c>
      <c r="K1773">
        <v>1</v>
      </c>
      <c r="L1773">
        <v>0.98099999999999998</v>
      </c>
      <c r="M1773">
        <v>0</v>
      </c>
      <c r="N1773">
        <v>0</v>
      </c>
      <c r="O1773">
        <v>0</v>
      </c>
      <c r="P1773" t="s">
        <v>1244</v>
      </c>
      <c r="Q1773" t="s">
        <v>1245</v>
      </c>
      <c r="R1773" t="s">
        <v>51</v>
      </c>
      <c r="S1773" t="s">
        <v>52</v>
      </c>
      <c r="T1773" t="s">
        <v>36</v>
      </c>
      <c r="U1773" t="s">
        <v>37</v>
      </c>
      <c r="V1773">
        <v>27</v>
      </c>
      <c r="W1773" t="s">
        <v>38</v>
      </c>
    </row>
    <row r="1774" spans="1:23">
      <c r="A1774" t="s">
        <v>23</v>
      </c>
      <c r="B1774" t="s">
        <v>24</v>
      </c>
      <c r="C1774" t="s">
        <v>25</v>
      </c>
      <c r="D1774" t="s">
        <v>26</v>
      </c>
      <c r="E1774" t="s">
        <v>27</v>
      </c>
      <c r="F1774" t="s">
        <v>28</v>
      </c>
      <c r="G1774" t="s">
        <v>29</v>
      </c>
      <c r="H1774" t="s">
        <v>110</v>
      </c>
      <c r="I1774" t="s">
        <v>111</v>
      </c>
      <c r="J1774">
        <v>37.358173890000003</v>
      </c>
      <c r="K1774">
        <v>1</v>
      </c>
      <c r="L1774">
        <v>0.878</v>
      </c>
      <c r="M1774">
        <v>0</v>
      </c>
      <c r="N1774">
        <v>0</v>
      </c>
      <c r="O1774">
        <v>0</v>
      </c>
      <c r="P1774" t="s">
        <v>1244</v>
      </c>
      <c r="Q1774" t="s">
        <v>1245</v>
      </c>
      <c r="R1774" t="s">
        <v>51</v>
      </c>
      <c r="S1774" t="s">
        <v>52</v>
      </c>
      <c r="T1774" t="s">
        <v>36</v>
      </c>
      <c r="U1774" t="s">
        <v>37</v>
      </c>
      <c r="V1774">
        <v>27</v>
      </c>
      <c r="W1774" t="s">
        <v>38</v>
      </c>
    </row>
    <row r="1775" spans="1:23">
      <c r="A1775" t="s">
        <v>23</v>
      </c>
      <c r="B1775" t="s">
        <v>24</v>
      </c>
      <c r="C1775" t="s">
        <v>25</v>
      </c>
      <c r="D1775" t="s">
        <v>39</v>
      </c>
      <c r="E1775" t="s">
        <v>40</v>
      </c>
      <c r="F1775" t="s">
        <v>41</v>
      </c>
      <c r="G1775" t="s">
        <v>42</v>
      </c>
      <c r="I1775" t="s">
        <v>43</v>
      </c>
      <c r="J1775">
        <v>0</v>
      </c>
      <c r="K1775">
        <v>0</v>
      </c>
      <c r="L1775">
        <v>0</v>
      </c>
      <c r="M1775">
        <v>0</v>
      </c>
      <c r="N1775">
        <v>0</v>
      </c>
      <c r="O1775">
        <v>1</v>
      </c>
      <c r="P1775" t="s">
        <v>1244</v>
      </c>
      <c r="Q1775" t="s">
        <v>1245</v>
      </c>
      <c r="R1775" t="s">
        <v>51</v>
      </c>
      <c r="S1775" t="s">
        <v>52</v>
      </c>
      <c r="T1775" t="s">
        <v>36</v>
      </c>
      <c r="U1775" t="s">
        <v>37</v>
      </c>
      <c r="V1775">
        <v>27</v>
      </c>
      <c r="W1775" t="s">
        <v>38</v>
      </c>
    </row>
    <row r="1776" spans="1:23">
      <c r="A1776" t="s">
        <v>23</v>
      </c>
      <c r="B1776" t="s">
        <v>24</v>
      </c>
      <c r="C1776" t="s">
        <v>25</v>
      </c>
      <c r="D1776" t="s">
        <v>39</v>
      </c>
      <c r="E1776" t="s">
        <v>40</v>
      </c>
      <c r="F1776" t="s">
        <v>41</v>
      </c>
      <c r="G1776" t="s">
        <v>42</v>
      </c>
      <c r="I1776" t="s">
        <v>43</v>
      </c>
      <c r="J1776">
        <v>0</v>
      </c>
      <c r="K1776">
        <v>0</v>
      </c>
      <c r="L1776">
        <v>0</v>
      </c>
      <c r="M1776">
        <v>0</v>
      </c>
      <c r="N1776">
        <v>0</v>
      </c>
      <c r="O1776">
        <v>1</v>
      </c>
      <c r="P1776" t="s">
        <v>1380</v>
      </c>
      <c r="Q1776" t="s">
        <v>1381</v>
      </c>
      <c r="R1776" t="s">
        <v>84</v>
      </c>
      <c r="S1776" t="s">
        <v>85</v>
      </c>
      <c r="T1776" t="s">
        <v>36</v>
      </c>
      <c r="U1776" t="s">
        <v>37</v>
      </c>
      <c r="V1776">
        <v>27</v>
      </c>
      <c r="W1776" t="s">
        <v>38</v>
      </c>
    </row>
    <row r="1777" spans="1:23">
      <c r="A1777" t="s">
        <v>23</v>
      </c>
      <c r="B1777" t="s">
        <v>24</v>
      </c>
      <c r="C1777" t="s">
        <v>25</v>
      </c>
      <c r="D1777" t="s">
        <v>26</v>
      </c>
      <c r="E1777" t="s">
        <v>27</v>
      </c>
      <c r="F1777" t="s">
        <v>41</v>
      </c>
      <c r="G1777" t="s">
        <v>42</v>
      </c>
      <c r="H1777" t="s">
        <v>161</v>
      </c>
      <c r="I1777" t="s">
        <v>43</v>
      </c>
      <c r="J1777">
        <v>63.155465200000002</v>
      </c>
      <c r="K1777">
        <v>1</v>
      </c>
      <c r="L1777">
        <v>0.88100000000000001</v>
      </c>
      <c r="M1777">
        <v>0</v>
      </c>
      <c r="N1777">
        <v>0</v>
      </c>
      <c r="O1777">
        <v>0</v>
      </c>
      <c r="P1777" t="s">
        <v>1250</v>
      </c>
      <c r="Q1777" t="s">
        <v>1251</v>
      </c>
      <c r="R1777" t="s">
        <v>100</v>
      </c>
      <c r="S1777" t="s">
        <v>101</v>
      </c>
      <c r="T1777" t="s">
        <v>36</v>
      </c>
      <c r="U1777" t="s">
        <v>37</v>
      </c>
      <c r="V1777">
        <v>27</v>
      </c>
      <c r="W1777" t="s">
        <v>38</v>
      </c>
    </row>
    <row r="1778" spans="1:23">
      <c r="A1778" t="s">
        <v>23</v>
      </c>
      <c r="B1778" t="s">
        <v>24</v>
      </c>
      <c r="C1778" t="s">
        <v>25</v>
      </c>
      <c r="D1778" t="s">
        <v>26</v>
      </c>
      <c r="E1778" t="s">
        <v>27</v>
      </c>
      <c r="F1778" t="s">
        <v>53</v>
      </c>
      <c r="G1778" t="s">
        <v>54</v>
      </c>
      <c r="H1778" t="s">
        <v>231</v>
      </c>
      <c r="I1778" t="s">
        <v>232</v>
      </c>
      <c r="J1778">
        <v>224.98641090000001</v>
      </c>
      <c r="K1778">
        <v>1</v>
      </c>
      <c r="L1778">
        <v>0.88400000000000001</v>
      </c>
      <c r="M1778">
        <v>0</v>
      </c>
      <c r="N1778">
        <v>0</v>
      </c>
      <c r="O1778">
        <v>0</v>
      </c>
      <c r="P1778" t="s">
        <v>1250</v>
      </c>
      <c r="Q1778" t="s">
        <v>1251</v>
      </c>
      <c r="R1778" t="s">
        <v>100</v>
      </c>
      <c r="S1778" t="s">
        <v>101</v>
      </c>
      <c r="T1778" t="s">
        <v>36</v>
      </c>
      <c r="U1778" t="s">
        <v>37</v>
      </c>
      <c r="V1778">
        <v>27</v>
      </c>
      <c r="W1778" t="s">
        <v>38</v>
      </c>
    </row>
    <row r="1779" spans="1:23">
      <c r="A1779" t="s">
        <v>23</v>
      </c>
      <c r="B1779" t="s">
        <v>24</v>
      </c>
      <c r="C1779" t="s">
        <v>25</v>
      </c>
      <c r="D1779" t="s">
        <v>26</v>
      </c>
      <c r="E1779" t="s">
        <v>27</v>
      </c>
      <c r="F1779" t="s">
        <v>53</v>
      </c>
      <c r="G1779" t="s">
        <v>54</v>
      </c>
      <c r="H1779" t="s">
        <v>106</v>
      </c>
      <c r="I1779" t="s">
        <v>107</v>
      </c>
      <c r="J1779">
        <v>7.8530153760000001</v>
      </c>
      <c r="K1779">
        <v>1</v>
      </c>
      <c r="L1779">
        <v>0.47899999999999998</v>
      </c>
      <c r="M1779">
        <v>0</v>
      </c>
      <c r="N1779">
        <v>0</v>
      </c>
      <c r="O1779">
        <v>0</v>
      </c>
      <c r="P1779" t="s">
        <v>1072</v>
      </c>
      <c r="Q1779" t="s">
        <v>1073</v>
      </c>
      <c r="R1779" t="s">
        <v>59</v>
      </c>
      <c r="S1779" t="s">
        <v>60</v>
      </c>
      <c r="T1779" t="s">
        <v>36</v>
      </c>
      <c r="U1779" t="s">
        <v>37</v>
      </c>
      <c r="V1779">
        <v>27</v>
      </c>
      <c r="W1779" t="s">
        <v>38</v>
      </c>
    </row>
    <row r="1780" spans="1:23">
      <c r="A1780" t="s">
        <v>23</v>
      </c>
      <c r="B1780" t="s">
        <v>24</v>
      </c>
      <c r="C1780" t="s">
        <v>25</v>
      </c>
      <c r="D1780" t="s">
        <v>26</v>
      </c>
      <c r="E1780" t="s">
        <v>27</v>
      </c>
      <c r="F1780" t="s">
        <v>28</v>
      </c>
      <c r="G1780" t="s">
        <v>29</v>
      </c>
      <c r="H1780" t="s">
        <v>110</v>
      </c>
      <c r="I1780" t="s">
        <v>111</v>
      </c>
      <c r="J1780">
        <v>308.14100000000002</v>
      </c>
      <c r="K1780">
        <v>1</v>
      </c>
      <c r="L1780">
        <v>1</v>
      </c>
      <c r="M1780">
        <v>0</v>
      </c>
      <c r="N1780">
        <v>0</v>
      </c>
      <c r="O1780">
        <v>0</v>
      </c>
      <c r="P1780" t="s">
        <v>1072</v>
      </c>
      <c r="Q1780" t="s">
        <v>1073</v>
      </c>
      <c r="R1780" t="s">
        <v>59</v>
      </c>
      <c r="S1780" t="s">
        <v>60</v>
      </c>
      <c r="T1780" t="s">
        <v>36</v>
      </c>
      <c r="U1780" t="s">
        <v>37</v>
      </c>
      <c r="V1780">
        <v>27</v>
      </c>
      <c r="W1780" t="s">
        <v>38</v>
      </c>
    </row>
    <row r="1781" spans="1:23">
      <c r="A1781" t="s">
        <v>23</v>
      </c>
      <c r="B1781" t="s">
        <v>24</v>
      </c>
      <c r="C1781" t="s">
        <v>25</v>
      </c>
      <c r="D1781" t="s">
        <v>46</v>
      </c>
      <c r="E1781" t="s">
        <v>47</v>
      </c>
      <c r="F1781" t="s">
        <v>48</v>
      </c>
      <c r="G1781" t="s">
        <v>47</v>
      </c>
      <c r="I1781" t="s">
        <v>43</v>
      </c>
      <c r="J1781">
        <v>22438.286404999999</v>
      </c>
      <c r="K1781">
        <v>5876</v>
      </c>
      <c r="L1781">
        <v>0.85</v>
      </c>
      <c r="M1781">
        <v>2.1591411809999999</v>
      </c>
      <c r="N1781">
        <v>5.1200000000000004E-3</v>
      </c>
      <c r="O1781">
        <v>0</v>
      </c>
      <c r="P1781" t="s">
        <v>1072</v>
      </c>
      <c r="Q1781" t="s">
        <v>1073</v>
      </c>
      <c r="R1781" t="s">
        <v>59</v>
      </c>
      <c r="S1781" t="s">
        <v>60</v>
      </c>
      <c r="T1781" t="s">
        <v>36</v>
      </c>
      <c r="U1781" t="s">
        <v>37</v>
      </c>
      <c r="V1781">
        <v>27</v>
      </c>
      <c r="W1781" t="s">
        <v>38</v>
      </c>
    </row>
    <row r="1782" spans="1:23">
      <c r="A1782" t="s">
        <v>23</v>
      </c>
      <c r="B1782" t="s">
        <v>24</v>
      </c>
      <c r="C1782" t="s">
        <v>25</v>
      </c>
      <c r="D1782" t="s">
        <v>39</v>
      </c>
      <c r="E1782" t="s">
        <v>40</v>
      </c>
      <c r="F1782" t="s">
        <v>41</v>
      </c>
      <c r="G1782" t="s">
        <v>42</v>
      </c>
      <c r="I1782" t="s">
        <v>43</v>
      </c>
      <c r="J1782">
        <v>0</v>
      </c>
      <c r="K1782">
        <v>0</v>
      </c>
      <c r="L1782">
        <v>0</v>
      </c>
      <c r="M1782">
        <v>0</v>
      </c>
      <c r="N1782">
        <v>0</v>
      </c>
      <c r="O1782">
        <v>1</v>
      </c>
      <c r="P1782" t="s">
        <v>1252</v>
      </c>
      <c r="Q1782" t="s">
        <v>1253</v>
      </c>
      <c r="R1782" t="s">
        <v>158</v>
      </c>
      <c r="S1782" t="s">
        <v>159</v>
      </c>
      <c r="T1782" t="s">
        <v>36</v>
      </c>
      <c r="U1782" t="s">
        <v>37</v>
      </c>
      <c r="V1782">
        <v>27</v>
      </c>
      <c r="W1782" t="s">
        <v>38</v>
      </c>
    </row>
    <row r="1783" spans="1:23">
      <c r="A1783" t="s">
        <v>23</v>
      </c>
      <c r="B1783" t="s">
        <v>24</v>
      </c>
      <c r="C1783" t="s">
        <v>25</v>
      </c>
      <c r="D1783" t="s">
        <v>39</v>
      </c>
      <c r="E1783" t="s">
        <v>40</v>
      </c>
      <c r="F1783" t="s">
        <v>53</v>
      </c>
      <c r="G1783" t="s">
        <v>54</v>
      </c>
      <c r="I1783" t="s">
        <v>43</v>
      </c>
      <c r="J1783">
        <v>0</v>
      </c>
      <c r="K1783">
        <v>0</v>
      </c>
      <c r="L1783">
        <v>0</v>
      </c>
      <c r="M1783">
        <v>0</v>
      </c>
      <c r="N1783">
        <v>0</v>
      </c>
      <c r="O1783">
        <v>1</v>
      </c>
      <c r="P1783" t="s">
        <v>1252</v>
      </c>
      <c r="Q1783" t="s">
        <v>1253</v>
      </c>
      <c r="R1783" t="s">
        <v>158</v>
      </c>
      <c r="S1783" t="s">
        <v>159</v>
      </c>
      <c r="T1783" t="s">
        <v>36</v>
      </c>
      <c r="U1783" t="s">
        <v>37</v>
      </c>
      <c r="V1783">
        <v>27</v>
      </c>
      <c r="W1783" t="s">
        <v>38</v>
      </c>
    </row>
    <row r="1784" spans="1:23">
      <c r="A1784" t="s">
        <v>23</v>
      </c>
      <c r="B1784" t="s">
        <v>24</v>
      </c>
      <c r="C1784" t="s">
        <v>25</v>
      </c>
      <c r="D1784" t="s">
        <v>39</v>
      </c>
      <c r="E1784" t="s">
        <v>40</v>
      </c>
      <c r="F1784" t="s">
        <v>28</v>
      </c>
      <c r="G1784" t="s">
        <v>29</v>
      </c>
      <c r="I1784" t="s">
        <v>43</v>
      </c>
      <c r="J1784">
        <v>248.42047450000001</v>
      </c>
      <c r="K1784">
        <v>32</v>
      </c>
      <c r="L1784">
        <v>0.81899999999999995</v>
      </c>
      <c r="M1784">
        <v>0</v>
      </c>
      <c r="N1784">
        <v>0</v>
      </c>
      <c r="O1784">
        <v>0</v>
      </c>
      <c r="P1784" t="s">
        <v>1074</v>
      </c>
      <c r="Q1784" t="s">
        <v>1075</v>
      </c>
      <c r="R1784" t="s">
        <v>73</v>
      </c>
      <c r="S1784" t="s">
        <v>74</v>
      </c>
      <c r="T1784" t="s">
        <v>36</v>
      </c>
      <c r="U1784" t="s">
        <v>37</v>
      </c>
      <c r="V1784">
        <v>27</v>
      </c>
      <c r="W1784" t="s">
        <v>38</v>
      </c>
    </row>
    <row r="1785" spans="1:23">
      <c r="A1785" t="s">
        <v>23</v>
      </c>
      <c r="B1785" t="s">
        <v>24</v>
      </c>
      <c r="C1785" t="s">
        <v>25</v>
      </c>
      <c r="D1785" t="s">
        <v>46</v>
      </c>
      <c r="E1785" t="s">
        <v>47</v>
      </c>
      <c r="F1785" t="s">
        <v>48</v>
      </c>
      <c r="G1785" t="s">
        <v>47</v>
      </c>
      <c r="I1785" t="s">
        <v>43</v>
      </c>
      <c r="J1785">
        <v>231.89790360000001</v>
      </c>
      <c r="K1785">
        <v>51</v>
      </c>
      <c r="L1785">
        <v>0.82399999999999995</v>
      </c>
      <c r="M1785">
        <v>0</v>
      </c>
      <c r="N1785">
        <v>0</v>
      </c>
      <c r="O1785">
        <v>0</v>
      </c>
      <c r="P1785" t="s">
        <v>1260</v>
      </c>
      <c r="Q1785" t="s">
        <v>1261</v>
      </c>
      <c r="R1785" t="s">
        <v>67</v>
      </c>
      <c r="S1785" t="s">
        <v>68</v>
      </c>
      <c r="T1785" t="s">
        <v>36</v>
      </c>
      <c r="U1785" t="s">
        <v>37</v>
      </c>
      <c r="V1785">
        <v>27</v>
      </c>
      <c r="W1785" t="s">
        <v>38</v>
      </c>
    </row>
    <row r="1786" spans="1:23">
      <c r="A1786" t="s">
        <v>23</v>
      </c>
      <c r="B1786" t="s">
        <v>24</v>
      </c>
      <c r="C1786" t="s">
        <v>25</v>
      </c>
      <c r="D1786" t="s">
        <v>39</v>
      </c>
      <c r="E1786" t="s">
        <v>40</v>
      </c>
      <c r="F1786" t="s">
        <v>41</v>
      </c>
      <c r="G1786" t="s">
        <v>42</v>
      </c>
      <c r="I1786" t="s">
        <v>43</v>
      </c>
      <c r="J1786">
        <v>57.026097800000002</v>
      </c>
      <c r="K1786">
        <v>5</v>
      </c>
      <c r="L1786">
        <v>0.99199999999999999</v>
      </c>
      <c r="M1786">
        <v>0</v>
      </c>
      <c r="N1786">
        <v>0</v>
      </c>
      <c r="O1786">
        <v>0</v>
      </c>
      <c r="P1786" t="s">
        <v>1264</v>
      </c>
      <c r="Q1786" t="s">
        <v>1265</v>
      </c>
      <c r="R1786" t="s">
        <v>67</v>
      </c>
      <c r="S1786" t="s">
        <v>68</v>
      </c>
      <c r="T1786" t="s">
        <v>36</v>
      </c>
      <c r="U1786" t="s">
        <v>37</v>
      </c>
      <c r="V1786">
        <v>27</v>
      </c>
      <c r="W1786" t="s">
        <v>38</v>
      </c>
    </row>
    <row r="1787" spans="1:23">
      <c r="A1787" t="s">
        <v>23</v>
      </c>
      <c r="B1787" t="s">
        <v>24</v>
      </c>
      <c r="C1787" t="s">
        <v>25</v>
      </c>
      <c r="D1787" t="s">
        <v>39</v>
      </c>
      <c r="E1787" t="s">
        <v>40</v>
      </c>
      <c r="F1787" t="s">
        <v>28</v>
      </c>
      <c r="G1787" t="s">
        <v>29</v>
      </c>
      <c r="I1787" t="s">
        <v>43</v>
      </c>
      <c r="J1787">
        <v>203.6548731</v>
      </c>
      <c r="K1787">
        <v>21</v>
      </c>
      <c r="L1787">
        <v>0.88200000000000001</v>
      </c>
      <c r="M1787">
        <v>0</v>
      </c>
      <c r="N1787">
        <v>0</v>
      </c>
      <c r="O1787">
        <v>0</v>
      </c>
      <c r="P1787" t="s">
        <v>1266</v>
      </c>
      <c r="Q1787" t="s">
        <v>1267</v>
      </c>
      <c r="R1787" t="s">
        <v>389</v>
      </c>
      <c r="S1787" t="s">
        <v>390</v>
      </c>
      <c r="T1787" t="s">
        <v>36</v>
      </c>
      <c r="U1787" t="s">
        <v>37</v>
      </c>
      <c r="V1787">
        <v>27</v>
      </c>
      <c r="W1787" t="s">
        <v>38</v>
      </c>
    </row>
    <row r="1788" spans="1:23">
      <c r="A1788" t="s">
        <v>23</v>
      </c>
      <c r="B1788" t="s">
        <v>24</v>
      </c>
      <c r="C1788" t="s">
        <v>25</v>
      </c>
      <c r="D1788" t="s">
        <v>46</v>
      </c>
      <c r="E1788" t="s">
        <v>47</v>
      </c>
      <c r="F1788" t="s">
        <v>48</v>
      </c>
      <c r="G1788" t="s">
        <v>47</v>
      </c>
      <c r="I1788" t="s">
        <v>43</v>
      </c>
      <c r="J1788">
        <v>733.13260170000001</v>
      </c>
      <c r="K1788">
        <v>109</v>
      </c>
      <c r="L1788">
        <v>0.80300000000000005</v>
      </c>
      <c r="M1788">
        <v>0</v>
      </c>
      <c r="N1788">
        <v>0</v>
      </c>
      <c r="O1788">
        <v>0</v>
      </c>
      <c r="P1788" t="s">
        <v>1382</v>
      </c>
      <c r="Q1788" t="s">
        <v>1383</v>
      </c>
      <c r="R1788" t="s">
        <v>114</v>
      </c>
      <c r="S1788" t="s">
        <v>115</v>
      </c>
      <c r="T1788" t="s">
        <v>36</v>
      </c>
      <c r="U1788" t="s">
        <v>37</v>
      </c>
      <c r="V1788">
        <v>27</v>
      </c>
      <c r="W1788" t="s">
        <v>38</v>
      </c>
    </row>
    <row r="1789" spans="1:23">
      <c r="A1789" t="s">
        <v>23</v>
      </c>
      <c r="B1789" t="s">
        <v>24</v>
      </c>
      <c r="C1789" t="s">
        <v>25</v>
      </c>
      <c r="D1789" t="s">
        <v>39</v>
      </c>
      <c r="E1789" t="s">
        <v>40</v>
      </c>
      <c r="F1789" t="s">
        <v>41</v>
      </c>
      <c r="G1789" t="s">
        <v>42</v>
      </c>
      <c r="I1789" t="s">
        <v>43</v>
      </c>
      <c r="J1789">
        <v>0</v>
      </c>
      <c r="K1789">
        <v>0</v>
      </c>
      <c r="L1789">
        <v>0</v>
      </c>
      <c r="M1789">
        <v>0</v>
      </c>
      <c r="N1789">
        <v>0</v>
      </c>
      <c r="O1789">
        <v>1</v>
      </c>
      <c r="P1789" t="s">
        <v>1384</v>
      </c>
      <c r="Q1789" t="s">
        <v>1385</v>
      </c>
      <c r="R1789" t="s">
        <v>114</v>
      </c>
      <c r="S1789" t="s">
        <v>115</v>
      </c>
      <c r="T1789" t="s">
        <v>36</v>
      </c>
      <c r="U1789" t="s">
        <v>37</v>
      </c>
      <c r="V1789">
        <v>27</v>
      </c>
      <c r="W1789" t="s">
        <v>38</v>
      </c>
    </row>
    <row r="1790" spans="1:23">
      <c r="A1790" t="s">
        <v>23</v>
      </c>
      <c r="B1790" t="s">
        <v>24</v>
      </c>
      <c r="C1790" t="s">
        <v>25</v>
      </c>
      <c r="D1790" t="s">
        <v>39</v>
      </c>
      <c r="E1790" t="s">
        <v>40</v>
      </c>
      <c r="F1790" t="s">
        <v>44</v>
      </c>
      <c r="G1790" t="s">
        <v>45</v>
      </c>
      <c r="I1790" t="s">
        <v>43</v>
      </c>
      <c r="J1790">
        <v>0</v>
      </c>
      <c r="K1790">
        <v>0</v>
      </c>
      <c r="L1790">
        <v>0</v>
      </c>
      <c r="M1790">
        <v>0</v>
      </c>
      <c r="N1790">
        <v>0</v>
      </c>
      <c r="O1790">
        <v>1</v>
      </c>
      <c r="P1790" t="s">
        <v>1268</v>
      </c>
      <c r="Q1790" t="s">
        <v>1269</v>
      </c>
      <c r="R1790" t="s">
        <v>73</v>
      </c>
      <c r="S1790" t="s">
        <v>74</v>
      </c>
      <c r="T1790" t="s">
        <v>36</v>
      </c>
      <c r="U1790" t="s">
        <v>37</v>
      </c>
      <c r="V1790">
        <v>27</v>
      </c>
      <c r="W1790" t="s">
        <v>38</v>
      </c>
    </row>
    <row r="1791" spans="1:23">
      <c r="A1791" t="s">
        <v>23</v>
      </c>
      <c r="B1791" t="s">
        <v>24</v>
      </c>
      <c r="C1791" t="s">
        <v>25</v>
      </c>
      <c r="D1791" t="s">
        <v>39</v>
      </c>
      <c r="E1791" t="s">
        <v>40</v>
      </c>
      <c r="F1791" t="s">
        <v>28</v>
      </c>
      <c r="G1791" t="s">
        <v>29</v>
      </c>
      <c r="I1791" t="s">
        <v>43</v>
      </c>
      <c r="J1791">
        <v>42.72610839</v>
      </c>
      <c r="K1791">
        <v>15</v>
      </c>
      <c r="L1791">
        <v>0.83399999999999996</v>
      </c>
      <c r="M1791">
        <v>0</v>
      </c>
      <c r="N1791">
        <v>0</v>
      </c>
      <c r="O1791">
        <v>0</v>
      </c>
      <c r="P1791" t="s">
        <v>1386</v>
      </c>
      <c r="Q1791" t="s">
        <v>1387</v>
      </c>
      <c r="R1791" t="s">
        <v>84</v>
      </c>
      <c r="S1791" t="s">
        <v>85</v>
      </c>
      <c r="T1791" t="s">
        <v>36</v>
      </c>
      <c r="U1791" t="s">
        <v>37</v>
      </c>
      <c r="V1791">
        <v>27</v>
      </c>
      <c r="W1791" t="s">
        <v>38</v>
      </c>
    </row>
    <row r="1792" spans="1:23">
      <c r="A1792" t="s">
        <v>23</v>
      </c>
      <c r="B1792" t="s">
        <v>24</v>
      </c>
      <c r="C1792" t="s">
        <v>25</v>
      </c>
      <c r="D1792" t="s">
        <v>26</v>
      </c>
      <c r="E1792" t="s">
        <v>27</v>
      </c>
      <c r="F1792" t="s">
        <v>28</v>
      </c>
      <c r="G1792" t="s">
        <v>29</v>
      </c>
      <c r="H1792" t="s">
        <v>281</v>
      </c>
      <c r="I1792" t="s">
        <v>282</v>
      </c>
      <c r="J1792">
        <v>49.758000000000003</v>
      </c>
      <c r="K1792">
        <v>1</v>
      </c>
      <c r="L1792">
        <v>1</v>
      </c>
      <c r="M1792">
        <v>0</v>
      </c>
      <c r="N1792">
        <v>0</v>
      </c>
      <c r="O1792">
        <v>0</v>
      </c>
      <c r="P1792" t="s">
        <v>1270</v>
      </c>
      <c r="Q1792" t="s">
        <v>1271</v>
      </c>
      <c r="R1792" t="s">
        <v>84</v>
      </c>
      <c r="S1792" t="s">
        <v>85</v>
      </c>
      <c r="T1792" t="s">
        <v>36</v>
      </c>
      <c r="U1792" t="s">
        <v>37</v>
      </c>
      <c r="V1792">
        <v>27</v>
      </c>
      <c r="W1792" t="s">
        <v>38</v>
      </c>
    </row>
    <row r="1793" spans="1:23">
      <c r="A1793" t="s">
        <v>23</v>
      </c>
      <c r="B1793" t="s">
        <v>24</v>
      </c>
      <c r="C1793" t="s">
        <v>25</v>
      </c>
      <c r="D1793" t="s">
        <v>39</v>
      </c>
      <c r="E1793" t="s">
        <v>40</v>
      </c>
      <c r="F1793" t="s">
        <v>53</v>
      </c>
      <c r="G1793" t="s">
        <v>54</v>
      </c>
      <c r="I1793" t="s">
        <v>43</v>
      </c>
      <c r="J1793">
        <v>0</v>
      </c>
      <c r="K1793">
        <v>0</v>
      </c>
      <c r="L1793">
        <v>0</v>
      </c>
      <c r="M1793">
        <v>0</v>
      </c>
      <c r="N1793">
        <v>0</v>
      </c>
      <c r="O1793">
        <v>1</v>
      </c>
      <c r="P1793" t="s">
        <v>1388</v>
      </c>
      <c r="Q1793" t="s">
        <v>1389</v>
      </c>
      <c r="R1793" t="s">
        <v>100</v>
      </c>
      <c r="S1793" t="s">
        <v>101</v>
      </c>
      <c r="T1793" t="s">
        <v>36</v>
      </c>
      <c r="U1793" t="s">
        <v>37</v>
      </c>
      <c r="V1793">
        <v>27</v>
      </c>
      <c r="W1793" t="s">
        <v>38</v>
      </c>
    </row>
    <row r="1794" spans="1:23">
      <c r="A1794" t="s">
        <v>23</v>
      </c>
      <c r="B1794" t="s">
        <v>24</v>
      </c>
      <c r="C1794" t="s">
        <v>25</v>
      </c>
      <c r="D1794" t="s">
        <v>46</v>
      </c>
      <c r="E1794" t="s">
        <v>47</v>
      </c>
      <c r="F1794" t="s">
        <v>48</v>
      </c>
      <c r="G1794" t="s">
        <v>47</v>
      </c>
      <c r="I1794" t="s">
        <v>43</v>
      </c>
      <c r="J1794">
        <v>994.25529989999995</v>
      </c>
      <c r="K1794">
        <v>184</v>
      </c>
      <c r="L1794">
        <v>0.81899999999999995</v>
      </c>
      <c r="M1794">
        <v>0</v>
      </c>
      <c r="N1794">
        <v>0</v>
      </c>
      <c r="O1794">
        <v>0</v>
      </c>
      <c r="P1794" t="s">
        <v>1388</v>
      </c>
      <c r="Q1794" t="s">
        <v>1389</v>
      </c>
      <c r="R1794" t="s">
        <v>100</v>
      </c>
      <c r="S1794" t="s">
        <v>101</v>
      </c>
      <c r="T1794" t="s">
        <v>36</v>
      </c>
      <c r="U1794" t="s">
        <v>37</v>
      </c>
      <c r="V1794">
        <v>27</v>
      </c>
      <c r="W1794" t="s">
        <v>38</v>
      </c>
    </row>
    <row r="1795" spans="1:23">
      <c r="A1795" t="s">
        <v>23</v>
      </c>
      <c r="B1795" t="s">
        <v>24</v>
      </c>
      <c r="C1795" t="s">
        <v>25</v>
      </c>
      <c r="D1795" t="s">
        <v>39</v>
      </c>
      <c r="E1795" t="s">
        <v>40</v>
      </c>
      <c r="F1795" t="s">
        <v>28</v>
      </c>
      <c r="G1795" t="s">
        <v>29</v>
      </c>
      <c r="I1795" t="s">
        <v>43</v>
      </c>
      <c r="J1795">
        <v>50.532114350000001</v>
      </c>
      <c r="K1795">
        <v>9</v>
      </c>
      <c r="L1795">
        <v>0.86599999999999999</v>
      </c>
      <c r="M1795">
        <v>0</v>
      </c>
      <c r="N1795">
        <v>0</v>
      </c>
      <c r="O1795">
        <v>0</v>
      </c>
      <c r="P1795" t="s">
        <v>1390</v>
      </c>
      <c r="Q1795" t="s">
        <v>1391</v>
      </c>
      <c r="R1795" t="s">
        <v>168</v>
      </c>
      <c r="S1795" t="s">
        <v>169</v>
      </c>
      <c r="T1795" t="s">
        <v>36</v>
      </c>
      <c r="U1795" t="s">
        <v>37</v>
      </c>
      <c r="V1795">
        <v>27</v>
      </c>
      <c r="W1795" t="s">
        <v>38</v>
      </c>
    </row>
    <row r="1796" spans="1:23">
      <c r="A1796" t="s">
        <v>23</v>
      </c>
      <c r="B1796" t="s">
        <v>24</v>
      </c>
      <c r="C1796" t="s">
        <v>25</v>
      </c>
      <c r="D1796" t="s">
        <v>39</v>
      </c>
      <c r="E1796" t="s">
        <v>40</v>
      </c>
      <c r="F1796" t="s">
        <v>53</v>
      </c>
      <c r="G1796" t="s">
        <v>54</v>
      </c>
      <c r="I1796" t="s">
        <v>43</v>
      </c>
      <c r="J1796">
        <v>75.022865080000003</v>
      </c>
      <c r="K1796">
        <v>5</v>
      </c>
      <c r="L1796">
        <v>0.76900000000000002</v>
      </c>
      <c r="M1796">
        <v>0</v>
      </c>
      <c r="N1796">
        <v>0</v>
      </c>
      <c r="O1796">
        <v>0</v>
      </c>
      <c r="P1796" t="s">
        <v>1078</v>
      </c>
      <c r="Q1796" t="s">
        <v>1079</v>
      </c>
      <c r="R1796" t="s">
        <v>158</v>
      </c>
      <c r="S1796" t="s">
        <v>159</v>
      </c>
      <c r="T1796" t="s">
        <v>36</v>
      </c>
      <c r="U1796" t="s">
        <v>37</v>
      </c>
      <c r="V1796">
        <v>27</v>
      </c>
      <c r="W1796" t="s">
        <v>38</v>
      </c>
    </row>
    <row r="1797" spans="1:23">
      <c r="A1797" t="s">
        <v>23</v>
      </c>
      <c r="B1797" t="s">
        <v>24</v>
      </c>
      <c r="C1797" t="s">
        <v>25</v>
      </c>
      <c r="D1797" t="s">
        <v>46</v>
      </c>
      <c r="E1797" t="s">
        <v>47</v>
      </c>
      <c r="F1797" t="s">
        <v>48</v>
      </c>
      <c r="G1797" t="s">
        <v>47</v>
      </c>
      <c r="I1797" t="s">
        <v>43</v>
      </c>
      <c r="J1797">
        <v>2024.25838</v>
      </c>
      <c r="K1797">
        <v>336</v>
      </c>
      <c r="L1797">
        <v>0.86199999999999999</v>
      </c>
      <c r="M1797">
        <v>0</v>
      </c>
      <c r="N1797">
        <v>0</v>
      </c>
      <c r="O1797">
        <v>0</v>
      </c>
      <c r="P1797" t="s">
        <v>1078</v>
      </c>
      <c r="Q1797" t="s">
        <v>1079</v>
      </c>
      <c r="R1797" t="s">
        <v>158</v>
      </c>
      <c r="S1797" t="s">
        <v>159</v>
      </c>
      <c r="T1797" t="s">
        <v>36</v>
      </c>
      <c r="U1797" t="s">
        <v>37</v>
      </c>
      <c r="V1797">
        <v>27</v>
      </c>
      <c r="W1797" t="s">
        <v>38</v>
      </c>
    </row>
    <row r="1798" spans="1:23">
      <c r="A1798" t="s">
        <v>23</v>
      </c>
      <c r="B1798" t="s">
        <v>24</v>
      </c>
      <c r="C1798" t="s">
        <v>25</v>
      </c>
      <c r="D1798" t="s">
        <v>39</v>
      </c>
      <c r="E1798" t="s">
        <v>40</v>
      </c>
      <c r="F1798" t="s">
        <v>41</v>
      </c>
      <c r="G1798" t="s">
        <v>42</v>
      </c>
      <c r="I1798" t="s">
        <v>43</v>
      </c>
      <c r="J1798">
        <v>69.776325619999994</v>
      </c>
      <c r="K1798">
        <v>9</v>
      </c>
      <c r="L1798">
        <v>0.78400000000000003</v>
      </c>
      <c r="M1798">
        <v>0</v>
      </c>
      <c r="N1798">
        <v>0</v>
      </c>
      <c r="O1798">
        <v>0</v>
      </c>
      <c r="P1798" t="s">
        <v>1392</v>
      </c>
      <c r="Q1798" t="s">
        <v>1393</v>
      </c>
      <c r="R1798" t="s">
        <v>84</v>
      </c>
      <c r="S1798" t="s">
        <v>85</v>
      </c>
      <c r="T1798" t="s">
        <v>36</v>
      </c>
      <c r="U1798" t="s">
        <v>37</v>
      </c>
      <c r="V1798">
        <v>27</v>
      </c>
      <c r="W1798" t="s">
        <v>38</v>
      </c>
    </row>
    <row r="1799" spans="1:23">
      <c r="A1799" t="s">
        <v>23</v>
      </c>
      <c r="B1799" t="s">
        <v>24</v>
      </c>
      <c r="C1799" t="s">
        <v>25</v>
      </c>
      <c r="D1799" t="s">
        <v>26</v>
      </c>
      <c r="E1799" t="s">
        <v>27</v>
      </c>
      <c r="F1799" t="s">
        <v>53</v>
      </c>
      <c r="G1799" t="s">
        <v>54</v>
      </c>
      <c r="H1799" t="s">
        <v>223</v>
      </c>
      <c r="I1799" t="s">
        <v>224</v>
      </c>
      <c r="J1799">
        <v>817.78583330000004</v>
      </c>
      <c r="K1799">
        <v>2</v>
      </c>
      <c r="L1799">
        <v>1</v>
      </c>
      <c r="M1799">
        <v>0</v>
      </c>
      <c r="N1799">
        <v>0</v>
      </c>
      <c r="O1799">
        <v>0</v>
      </c>
      <c r="P1799" t="s">
        <v>1272</v>
      </c>
      <c r="Q1799" t="s">
        <v>1273</v>
      </c>
      <c r="R1799" t="s">
        <v>146</v>
      </c>
      <c r="S1799" t="s">
        <v>147</v>
      </c>
      <c r="T1799" t="s">
        <v>36</v>
      </c>
      <c r="U1799" t="s">
        <v>37</v>
      </c>
      <c r="V1799">
        <v>27</v>
      </c>
      <c r="W1799" t="s">
        <v>38</v>
      </c>
    </row>
    <row r="1800" spans="1:23">
      <c r="A1800" t="s">
        <v>23</v>
      </c>
      <c r="B1800" t="s">
        <v>24</v>
      </c>
      <c r="C1800" t="s">
        <v>25</v>
      </c>
      <c r="D1800" t="s">
        <v>39</v>
      </c>
      <c r="E1800" t="s">
        <v>40</v>
      </c>
      <c r="F1800" t="s">
        <v>53</v>
      </c>
      <c r="G1800" t="s">
        <v>54</v>
      </c>
      <c r="I1800" t="s">
        <v>43</v>
      </c>
      <c r="J1800">
        <v>0</v>
      </c>
      <c r="K1800">
        <v>0</v>
      </c>
      <c r="L1800">
        <v>0</v>
      </c>
      <c r="M1800">
        <v>0</v>
      </c>
      <c r="N1800">
        <v>0</v>
      </c>
      <c r="O1800">
        <v>1</v>
      </c>
      <c r="P1800" t="s">
        <v>1274</v>
      </c>
      <c r="Q1800" t="s">
        <v>1275</v>
      </c>
      <c r="R1800" t="s">
        <v>84</v>
      </c>
      <c r="S1800" t="s">
        <v>85</v>
      </c>
      <c r="T1800" t="s">
        <v>36</v>
      </c>
      <c r="U1800" t="s">
        <v>37</v>
      </c>
      <c r="V1800">
        <v>27</v>
      </c>
      <c r="W1800" t="s">
        <v>38</v>
      </c>
    </row>
    <row r="1801" spans="1:23">
      <c r="A1801" t="s">
        <v>23</v>
      </c>
      <c r="B1801" t="s">
        <v>24</v>
      </c>
      <c r="C1801" t="s">
        <v>25</v>
      </c>
      <c r="D1801" t="s">
        <v>46</v>
      </c>
      <c r="E1801" t="s">
        <v>47</v>
      </c>
      <c r="F1801" t="s">
        <v>48</v>
      </c>
      <c r="G1801" t="s">
        <v>47</v>
      </c>
      <c r="I1801" t="s">
        <v>43</v>
      </c>
      <c r="J1801">
        <v>1344.844509</v>
      </c>
      <c r="K1801">
        <v>257</v>
      </c>
      <c r="L1801">
        <v>0.8</v>
      </c>
      <c r="M1801">
        <v>0</v>
      </c>
      <c r="N1801">
        <v>0</v>
      </c>
      <c r="O1801">
        <v>0</v>
      </c>
      <c r="P1801" t="s">
        <v>1274</v>
      </c>
      <c r="Q1801" t="s">
        <v>1275</v>
      </c>
      <c r="R1801" t="s">
        <v>84</v>
      </c>
      <c r="S1801" t="s">
        <v>85</v>
      </c>
      <c r="T1801" t="s">
        <v>36</v>
      </c>
      <c r="U1801" t="s">
        <v>37</v>
      </c>
      <c r="V1801">
        <v>27</v>
      </c>
      <c r="W1801" t="s">
        <v>38</v>
      </c>
    </row>
    <row r="1802" spans="1:23">
      <c r="A1802" t="s">
        <v>23</v>
      </c>
      <c r="B1802" t="s">
        <v>24</v>
      </c>
      <c r="C1802" t="s">
        <v>25</v>
      </c>
      <c r="D1802" t="s">
        <v>39</v>
      </c>
      <c r="E1802" t="s">
        <v>40</v>
      </c>
      <c r="F1802" t="s">
        <v>41</v>
      </c>
      <c r="G1802" t="s">
        <v>42</v>
      </c>
      <c r="I1802" t="s">
        <v>43</v>
      </c>
      <c r="J1802">
        <v>0</v>
      </c>
      <c r="K1802">
        <v>0</v>
      </c>
      <c r="L1802">
        <v>0</v>
      </c>
      <c r="M1802">
        <v>0</v>
      </c>
      <c r="N1802">
        <v>0</v>
      </c>
      <c r="O1802">
        <v>1</v>
      </c>
      <c r="P1802" t="s">
        <v>1394</v>
      </c>
      <c r="Q1802" t="s">
        <v>1395</v>
      </c>
      <c r="R1802" t="s">
        <v>120</v>
      </c>
      <c r="S1802" t="s">
        <v>121</v>
      </c>
      <c r="T1802" t="s">
        <v>36</v>
      </c>
      <c r="U1802" t="s">
        <v>37</v>
      </c>
      <c r="V1802">
        <v>27</v>
      </c>
      <c r="W1802" t="s">
        <v>38</v>
      </c>
    </row>
    <row r="1803" spans="1:23">
      <c r="A1803" t="s">
        <v>23</v>
      </c>
      <c r="B1803" t="s">
        <v>24</v>
      </c>
      <c r="C1803" t="s">
        <v>25</v>
      </c>
      <c r="D1803" t="s">
        <v>39</v>
      </c>
      <c r="E1803" t="s">
        <v>40</v>
      </c>
      <c r="F1803" t="s">
        <v>28</v>
      </c>
      <c r="G1803" t="s">
        <v>29</v>
      </c>
      <c r="I1803" t="s">
        <v>43</v>
      </c>
      <c r="J1803">
        <v>0</v>
      </c>
      <c r="K1803">
        <v>0</v>
      </c>
      <c r="L1803">
        <v>0</v>
      </c>
      <c r="M1803">
        <v>0</v>
      </c>
      <c r="N1803">
        <v>0</v>
      </c>
      <c r="O1803">
        <v>1</v>
      </c>
      <c r="P1803" t="s">
        <v>1394</v>
      </c>
      <c r="Q1803" t="s">
        <v>1395</v>
      </c>
      <c r="R1803" t="s">
        <v>120</v>
      </c>
      <c r="S1803" t="s">
        <v>121</v>
      </c>
      <c r="T1803" t="s">
        <v>36</v>
      </c>
      <c r="U1803" t="s">
        <v>37</v>
      </c>
      <c r="V1803">
        <v>27</v>
      </c>
      <c r="W1803" t="s">
        <v>38</v>
      </c>
    </row>
    <row r="1804" spans="1:23">
      <c r="A1804" t="s">
        <v>23</v>
      </c>
      <c r="B1804" t="s">
        <v>24</v>
      </c>
      <c r="C1804" t="s">
        <v>25</v>
      </c>
      <c r="D1804" t="s">
        <v>39</v>
      </c>
      <c r="E1804" t="s">
        <v>40</v>
      </c>
      <c r="F1804" t="s">
        <v>41</v>
      </c>
      <c r="G1804" t="s">
        <v>42</v>
      </c>
      <c r="I1804" t="s">
        <v>43</v>
      </c>
      <c r="J1804">
        <v>0</v>
      </c>
      <c r="K1804">
        <v>0</v>
      </c>
      <c r="L1804">
        <v>0</v>
      </c>
      <c r="M1804">
        <v>0</v>
      </c>
      <c r="N1804">
        <v>0</v>
      </c>
      <c r="O1804">
        <v>1</v>
      </c>
      <c r="P1804" t="s">
        <v>1276</v>
      </c>
      <c r="Q1804" t="s">
        <v>1277</v>
      </c>
      <c r="R1804" t="s">
        <v>168</v>
      </c>
      <c r="S1804" t="s">
        <v>169</v>
      </c>
      <c r="T1804" t="s">
        <v>36</v>
      </c>
      <c r="U1804" t="s">
        <v>37</v>
      </c>
      <c r="V1804">
        <v>27</v>
      </c>
      <c r="W1804" t="s">
        <v>38</v>
      </c>
    </row>
    <row r="1805" spans="1:23">
      <c r="A1805" t="s">
        <v>23</v>
      </c>
      <c r="B1805" t="s">
        <v>24</v>
      </c>
      <c r="C1805" t="s">
        <v>25</v>
      </c>
      <c r="D1805" t="s">
        <v>26</v>
      </c>
      <c r="E1805" t="s">
        <v>27</v>
      </c>
      <c r="F1805" t="s">
        <v>28</v>
      </c>
      <c r="G1805" t="s">
        <v>29</v>
      </c>
      <c r="H1805" t="s">
        <v>69</v>
      </c>
      <c r="I1805" t="s">
        <v>70</v>
      </c>
      <c r="J1805">
        <v>222.16900000000001</v>
      </c>
      <c r="K1805">
        <v>1</v>
      </c>
      <c r="L1805">
        <v>1</v>
      </c>
      <c r="M1805">
        <v>0</v>
      </c>
      <c r="N1805">
        <v>0</v>
      </c>
      <c r="O1805">
        <v>0</v>
      </c>
      <c r="P1805" t="s">
        <v>1396</v>
      </c>
      <c r="Q1805" t="s">
        <v>1397</v>
      </c>
      <c r="R1805" t="s">
        <v>168</v>
      </c>
      <c r="S1805" t="s">
        <v>169</v>
      </c>
      <c r="T1805" t="s">
        <v>36</v>
      </c>
      <c r="U1805" t="s">
        <v>37</v>
      </c>
      <c r="V1805">
        <v>27</v>
      </c>
      <c r="W1805" t="s">
        <v>38</v>
      </c>
    </row>
    <row r="1806" spans="1:23">
      <c r="A1806" t="s">
        <v>23</v>
      </c>
      <c r="B1806" t="s">
        <v>24</v>
      </c>
      <c r="C1806" t="s">
        <v>25</v>
      </c>
      <c r="D1806" t="s">
        <v>39</v>
      </c>
      <c r="E1806" t="s">
        <v>40</v>
      </c>
      <c r="F1806" t="s">
        <v>28</v>
      </c>
      <c r="G1806" t="s">
        <v>29</v>
      </c>
      <c r="I1806" t="s">
        <v>43</v>
      </c>
      <c r="J1806">
        <v>101.07237139999999</v>
      </c>
      <c r="K1806">
        <v>13</v>
      </c>
      <c r="L1806">
        <v>0.82099999999999995</v>
      </c>
      <c r="M1806">
        <v>0</v>
      </c>
      <c r="N1806">
        <v>0</v>
      </c>
      <c r="O1806">
        <v>0</v>
      </c>
      <c r="P1806" t="s">
        <v>1284</v>
      </c>
      <c r="Q1806" t="s">
        <v>1285</v>
      </c>
      <c r="R1806" t="s">
        <v>297</v>
      </c>
      <c r="S1806" t="s">
        <v>298</v>
      </c>
      <c r="T1806" t="s">
        <v>36</v>
      </c>
      <c r="U1806" t="s">
        <v>37</v>
      </c>
      <c r="V1806">
        <v>27</v>
      </c>
      <c r="W1806" t="s">
        <v>38</v>
      </c>
    </row>
    <row r="1807" spans="1:23">
      <c r="A1807" t="s">
        <v>23</v>
      </c>
      <c r="B1807" t="s">
        <v>24</v>
      </c>
      <c r="C1807" t="s">
        <v>25</v>
      </c>
      <c r="D1807" t="s">
        <v>26</v>
      </c>
      <c r="E1807" t="s">
        <v>27</v>
      </c>
      <c r="F1807" t="s">
        <v>28</v>
      </c>
      <c r="G1807" t="s">
        <v>29</v>
      </c>
      <c r="H1807" t="s">
        <v>369</v>
      </c>
      <c r="I1807" t="s">
        <v>370</v>
      </c>
      <c r="J1807">
        <v>74.541573119999995</v>
      </c>
      <c r="K1807">
        <v>1</v>
      </c>
      <c r="L1807">
        <v>0.90600000000000003</v>
      </c>
      <c r="M1807">
        <v>0</v>
      </c>
      <c r="N1807">
        <v>0</v>
      </c>
      <c r="O1807">
        <v>0</v>
      </c>
      <c r="P1807" t="s">
        <v>32</v>
      </c>
      <c r="Q1807" t="s">
        <v>33</v>
      </c>
      <c r="R1807" t="s">
        <v>34</v>
      </c>
      <c r="S1807" t="s">
        <v>35</v>
      </c>
      <c r="T1807" t="s">
        <v>36</v>
      </c>
      <c r="U1807" t="s">
        <v>37</v>
      </c>
      <c r="V1807">
        <v>27</v>
      </c>
      <c r="W1807" t="s">
        <v>38</v>
      </c>
    </row>
    <row r="1808" spans="1:23">
      <c r="A1808" t="s">
        <v>23</v>
      </c>
      <c r="B1808" t="s">
        <v>24</v>
      </c>
      <c r="C1808" t="s">
        <v>25</v>
      </c>
      <c r="D1808" t="s">
        <v>26</v>
      </c>
      <c r="E1808" t="s">
        <v>27</v>
      </c>
      <c r="F1808" t="s">
        <v>28</v>
      </c>
      <c r="G1808" t="s">
        <v>29</v>
      </c>
      <c r="H1808" t="s">
        <v>138</v>
      </c>
      <c r="I1808" t="s">
        <v>139</v>
      </c>
      <c r="J1808">
        <v>130.98848330000001</v>
      </c>
      <c r="K1808">
        <v>1</v>
      </c>
      <c r="L1808">
        <v>0.86899999999999999</v>
      </c>
      <c r="M1808">
        <v>0</v>
      </c>
      <c r="N1808">
        <v>0</v>
      </c>
      <c r="O1808">
        <v>0</v>
      </c>
      <c r="P1808" t="s">
        <v>32</v>
      </c>
      <c r="Q1808" t="s">
        <v>33</v>
      </c>
      <c r="R1808" t="s">
        <v>34</v>
      </c>
      <c r="S1808" t="s">
        <v>35</v>
      </c>
      <c r="T1808" t="s">
        <v>36</v>
      </c>
      <c r="U1808" t="s">
        <v>37</v>
      </c>
      <c r="V1808">
        <v>27</v>
      </c>
      <c r="W1808" t="s">
        <v>38</v>
      </c>
    </row>
    <row r="1809" spans="1:23">
      <c r="A1809" t="s">
        <v>23</v>
      </c>
      <c r="B1809" t="s">
        <v>24</v>
      </c>
      <c r="C1809" t="s">
        <v>25</v>
      </c>
      <c r="D1809" t="s">
        <v>39</v>
      </c>
      <c r="E1809" t="s">
        <v>40</v>
      </c>
      <c r="F1809" t="s">
        <v>28</v>
      </c>
      <c r="G1809" t="s">
        <v>29</v>
      </c>
      <c r="I1809" t="s">
        <v>43</v>
      </c>
      <c r="J1809">
        <v>45.023513250000001</v>
      </c>
      <c r="K1809">
        <v>10</v>
      </c>
      <c r="L1809">
        <v>0.89700000000000002</v>
      </c>
      <c r="M1809">
        <v>0</v>
      </c>
      <c r="N1809">
        <v>0</v>
      </c>
      <c r="O1809">
        <v>0</v>
      </c>
      <c r="P1809" t="s">
        <v>32</v>
      </c>
      <c r="Q1809" t="s">
        <v>33</v>
      </c>
      <c r="R1809" t="s">
        <v>34</v>
      </c>
      <c r="S1809" t="s">
        <v>35</v>
      </c>
      <c r="T1809" t="s">
        <v>36</v>
      </c>
      <c r="U1809" t="s">
        <v>37</v>
      </c>
      <c r="V1809">
        <v>27</v>
      </c>
      <c r="W1809" t="s">
        <v>38</v>
      </c>
    </row>
    <row r="1810" spans="1:23">
      <c r="A1810" t="s">
        <v>23</v>
      </c>
      <c r="B1810" t="s">
        <v>24</v>
      </c>
      <c r="C1810" t="s">
        <v>25</v>
      </c>
      <c r="D1810" t="s">
        <v>39</v>
      </c>
      <c r="E1810" t="s">
        <v>40</v>
      </c>
      <c r="F1810" t="s">
        <v>41</v>
      </c>
      <c r="G1810" t="s">
        <v>42</v>
      </c>
      <c r="I1810" t="s">
        <v>43</v>
      </c>
      <c r="J1810">
        <v>0</v>
      </c>
      <c r="K1810">
        <v>0</v>
      </c>
      <c r="L1810">
        <v>0</v>
      </c>
      <c r="M1810">
        <v>0</v>
      </c>
      <c r="N1810">
        <v>0</v>
      </c>
      <c r="O1810">
        <v>1</v>
      </c>
      <c r="P1810" t="s">
        <v>49</v>
      </c>
      <c r="Q1810" t="s">
        <v>50</v>
      </c>
      <c r="R1810" t="s">
        <v>51</v>
      </c>
      <c r="S1810" t="s">
        <v>52</v>
      </c>
      <c r="T1810" t="s">
        <v>36</v>
      </c>
      <c r="U1810" t="s">
        <v>37</v>
      </c>
      <c r="V1810">
        <v>27</v>
      </c>
      <c r="W1810" t="s">
        <v>38</v>
      </c>
    </row>
    <row r="1811" spans="1:23">
      <c r="A1811" t="s">
        <v>23</v>
      </c>
      <c r="B1811" t="s">
        <v>24</v>
      </c>
      <c r="C1811" t="s">
        <v>25</v>
      </c>
      <c r="D1811" t="s">
        <v>39</v>
      </c>
      <c r="E1811" t="s">
        <v>40</v>
      </c>
      <c r="F1811" t="s">
        <v>53</v>
      </c>
      <c r="G1811" t="s">
        <v>54</v>
      </c>
      <c r="I1811" t="s">
        <v>43</v>
      </c>
      <c r="J1811">
        <v>0</v>
      </c>
      <c r="K1811">
        <v>0</v>
      </c>
      <c r="L1811">
        <v>0</v>
      </c>
      <c r="M1811">
        <v>0</v>
      </c>
      <c r="N1811">
        <v>0</v>
      </c>
      <c r="O1811">
        <v>1</v>
      </c>
      <c r="P1811" t="s">
        <v>49</v>
      </c>
      <c r="Q1811" t="s">
        <v>50</v>
      </c>
      <c r="R1811" t="s">
        <v>51</v>
      </c>
      <c r="S1811" t="s">
        <v>52</v>
      </c>
      <c r="T1811" t="s">
        <v>36</v>
      </c>
      <c r="U1811" t="s">
        <v>37</v>
      </c>
      <c r="V1811">
        <v>27</v>
      </c>
      <c r="W1811" t="s">
        <v>38</v>
      </c>
    </row>
    <row r="1812" spans="1:23">
      <c r="A1812" t="s">
        <v>23</v>
      </c>
      <c r="B1812" t="s">
        <v>24</v>
      </c>
      <c r="C1812" t="s">
        <v>25</v>
      </c>
      <c r="D1812" t="s">
        <v>39</v>
      </c>
      <c r="E1812" t="s">
        <v>40</v>
      </c>
      <c r="F1812" t="s">
        <v>28</v>
      </c>
      <c r="G1812" t="s">
        <v>29</v>
      </c>
      <c r="I1812" t="s">
        <v>43</v>
      </c>
      <c r="J1812">
        <v>65.91321035</v>
      </c>
      <c r="K1812">
        <v>14</v>
      </c>
      <c r="L1812">
        <v>0.86699999999999999</v>
      </c>
      <c r="M1812">
        <v>0</v>
      </c>
      <c r="N1812">
        <v>0</v>
      </c>
      <c r="O1812">
        <v>0</v>
      </c>
      <c r="P1812" t="s">
        <v>49</v>
      </c>
      <c r="Q1812" t="s">
        <v>50</v>
      </c>
      <c r="R1812" t="s">
        <v>51</v>
      </c>
      <c r="S1812" t="s">
        <v>52</v>
      </c>
      <c r="T1812" t="s">
        <v>36</v>
      </c>
      <c r="U1812" t="s">
        <v>37</v>
      </c>
      <c r="V1812">
        <v>27</v>
      </c>
      <c r="W1812" t="s">
        <v>38</v>
      </c>
    </row>
    <row r="1813" spans="1:23">
      <c r="A1813" t="s">
        <v>23</v>
      </c>
      <c r="B1813" t="s">
        <v>24</v>
      </c>
      <c r="C1813" t="s">
        <v>25</v>
      </c>
      <c r="D1813" t="s">
        <v>26</v>
      </c>
      <c r="E1813" t="s">
        <v>27</v>
      </c>
      <c r="F1813" t="s">
        <v>28</v>
      </c>
      <c r="G1813" t="s">
        <v>29</v>
      </c>
      <c r="H1813" t="s">
        <v>189</v>
      </c>
      <c r="I1813" t="s">
        <v>190</v>
      </c>
      <c r="J1813">
        <v>124.6505476</v>
      </c>
      <c r="K1813">
        <v>1</v>
      </c>
      <c r="L1813">
        <v>0.998</v>
      </c>
      <c r="M1813">
        <v>0</v>
      </c>
      <c r="N1813">
        <v>0</v>
      </c>
      <c r="O1813">
        <v>0</v>
      </c>
      <c r="P1813" t="s">
        <v>57</v>
      </c>
      <c r="Q1813" t="s">
        <v>58</v>
      </c>
      <c r="R1813" t="s">
        <v>59</v>
      </c>
      <c r="S1813" t="s">
        <v>60</v>
      </c>
      <c r="T1813" t="s">
        <v>36</v>
      </c>
      <c r="U1813" t="s">
        <v>37</v>
      </c>
      <c r="V1813">
        <v>27</v>
      </c>
      <c r="W1813" t="s">
        <v>38</v>
      </c>
    </row>
    <row r="1814" spans="1:23">
      <c r="A1814" t="s">
        <v>23</v>
      </c>
      <c r="B1814" t="s">
        <v>24</v>
      </c>
      <c r="C1814" t="s">
        <v>25</v>
      </c>
      <c r="D1814" t="s">
        <v>26</v>
      </c>
      <c r="E1814" t="s">
        <v>27</v>
      </c>
      <c r="F1814" t="s">
        <v>28</v>
      </c>
      <c r="G1814" t="s">
        <v>29</v>
      </c>
      <c r="H1814" t="s">
        <v>152</v>
      </c>
      <c r="I1814" t="s">
        <v>153</v>
      </c>
      <c r="J1814">
        <v>360.72142609999997</v>
      </c>
      <c r="K1814">
        <v>3</v>
      </c>
      <c r="L1814">
        <v>0.91400000000000003</v>
      </c>
      <c r="M1814">
        <v>0</v>
      </c>
      <c r="N1814">
        <v>0</v>
      </c>
      <c r="O1814">
        <v>0</v>
      </c>
      <c r="P1814" t="s">
        <v>57</v>
      </c>
      <c r="Q1814" t="s">
        <v>58</v>
      </c>
      <c r="R1814" t="s">
        <v>59</v>
      </c>
      <c r="S1814" t="s">
        <v>60</v>
      </c>
      <c r="T1814" t="s">
        <v>36</v>
      </c>
      <c r="U1814" t="s">
        <v>37</v>
      </c>
      <c r="V1814">
        <v>27</v>
      </c>
      <c r="W1814" t="s">
        <v>38</v>
      </c>
    </row>
    <row r="1815" spans="1:23">
      <c r="A1815" t="s">
        <v>23</v>
      </c>
      <c r="B1815" t="s">
        <v>24</v>
      </c>
      <c r="C1815" t="s">
        <v>25</v>
      </c>
      <c r="D1815" t="s">
        <v>26</v>
      </c>
      <c r="E1815" t="s">
        <v>27</v>
      </c>
      <c r="F1815" t="s">
        <v>28</v>
      </c>
      <c r="G1815" t="s">
        <v>29</v>
      </c>
      <c r="H1815" t="s">
        <v>75</v>
      </c>
      <c r="I1815" t="s">
        <v>76</v>
      </c>
      <c r="J1815">
        <v>323.02464980000002</v>
      </c>
      <c r="K1815">
        <v>5</v>
      </c>
      <c r="L1815">
        <v>0.93600000000000005</v>
      </c>
      <c r="M1815">
        <v>0</v>
      </c>
      <c r="N1815">
        <v>0</v>
      </c>
      <c r="O1815">
        <v>0</v>
      </c>
      <c r="P1815" t="s">
        <v>57</v>
      </c>
      <c r="Q1815" t="s">
        <v>58</v>
      </c>
      <c r="R1815" t="s">
        <v>59</v>
      </c>
      <c r="S1815" t="s">
        <v>60</v>
      </c>
      <c r="T1815" t="s">
        <v>36</v>
      </c>
      <c r="U1815" t="s">
        <v>37</v>
      </c>
      <c r="V1815">
        <v>27</v>
      </c>
      <c r="W1815" t="s">
        <v>38</v>
      </c>
    </row>
    <row r="1816" spans="1:23">
      <c r="A1816" t="s">
        <v>23</v>
      </c>
      <c r="B1816" t="s">
        <v>24</v>
      </c>
      <c r="C1816" t="s">
        <v>25</v>
      </c>
      <c r="D1816" t="s">
        <v>26</v>
      </c>
      <c r="E1816" t="s">
        <v>27</v>
      </c>
      <c r="F1816" t="s">
        <v>28</v>
      </c>
      <c r="G1816" t="s">
        <v>29</v>
      </c>
      <c r="H1816" t="s">
        <v>237</v>
      </c>
      <c r="I1816" t="s">
        <v>238</v>
      </c>
      <c r="J1816">
        <v>153.29084090000001</v>
      </c>
      <c r="K1816">
        <v>2</v>
      </c>
      <c r="L1816">
        <v>0.84499999999999997</v>
      </c>
      <c r="M1816">
        <v>0</v>
      </c>
      <c r="N1816">
        <v>0</v>
      </c>
      <c r="O1816">
        <v>0</v>
      </c>
      <c r="P1816" t="s">
        <v>57</v>
      </c>
      <c r="Q1816" t="s">
        <v>58</v>
      </c>
      <c r="R1816" t="s">
        <v>59</v>
      </c>
      <c r="S1816" t="s">
        <v>60</v>
      </c>
      <c r="T1816" t="s">
        <v>36</v>
      </c>
      <c r="U1816" t="s">
        <v>37</v>
      </c>
      <c r="V1816">
        <v>27</v>
      </c>
      <c r="W1816" t="s">
        <v>38</v>
      </c>
    </row>
    <row r="1817" spans="1:23">
      <c r="A1817" t="s">
        <v>23</v>
      </c>
      <c r="B1817" t="s">
        <v>24</v>
      </c>
      <c r="C1817" t="s">
        <v>25</v>
      </c>
      <c r="D1817" t="s">
        <v>26</v>
      </c>
      <c r="E1817" t="s">
        <v>27</v>
      </c>
      <c r="F1817" t="s">
        <v>28</v>
      </c>
      <c r="G1817" t="s">
        <v>29</v>
      </c>
      <c r="H1817" t="s">
        <v>63</v>
      </c>
      <c r="I1817" t="s">
        <v>64</v>
      </c>
      <c r="J1817">
        <v>968.8522246</v>
      </c>
      <c r="K1817">
        <v>3</v>
      </c>
      <c r="L1817">
        <v>0.97599999999999998</v>
      </c>
      <c r="M1817">
        <v>0</v>
      </c>
      <c r="N1817">
        <v>0</v>
      </c>
      <c r="O1817">
        <v>0</v>
      </c>
      <c r="P1817" t="s">
        <v>57</v>
      </c>
      <c r="Q1817" t="s">
        <v>58</v>
      </c>
      <c r="R1817" t="s">
        <v>59</v>
      </c>
      <c r="S1817" t="s">
        <v>60</v>
      </c>
      <c r="T1817" t="s">
        <v>36</v>
      </c>
      <c r="U1817" t="s">
        <v>37</v>
      </c>
      <c r="V1817">
        <v>27</v>
      </c>
      <c r="W1817" t="s">
        <v>38</v>
      </c>
    </row>
    <row r="1818" spans="1:23">
      <c r="A1818" t="s">
        <v>23</v>
      </c>
      <c r="B1818" t="s">
        <v>24</v>
      </c>
      <c r="C1818" t="s">
        <v>25</v>
      </c>
      <c r="D1818" t="s">
        <v>26</v>
      </c>
      <c r="E1818" t="s">
        <v>27</v>
      </c>
      <c r="F1818" t="s">
        <v>28</v>
      </c>
      <c r="G1818" t="s">
        <v>29</v>
      </c>
      <c r="H1818" t="s">
        <v>445</v>
      </c>
      <c r="I1818" t="s">
        <v>446</v>
      </c>
      <c r="J1818">
        <v>597.72729460000005</v>
      </c>
      <c r="K1818">
        <v>1</v>
      </c>
      <c r="L1818">
        <v>0.998</v>
      </c>
      <c r="M1818">
        <v>0</v>
      </c>
      <c r="N1818">
        <v>0</v>
      </c>
      <c r="O1818">
        <v>0</v>
      </c>
      <c r="P1818" t="s">
        <v>57</v>
      </c>
      <c r="Q1818" t="s">
        <v>58</v>
      </c>
      <c r="R1818" t="s">
        <v>59</v>
      </c>
      <c r="S1818" t="s">
        <v>60</v>
      </c>
      <c r="T1818" t="s">
        <v>36</v>
      </c>
      <c r="U1818" t="s">
        <v>37</v>
      </c>
      <c r="V1818">
        <v>27</v>
      </c>
      <c r="W1818" t="s">
        <v>38</v>
      </c>
    </row>
    <row r="1819" spans="1:23">
      <c r="A1819" t="s">
        <v>23</v>
      </c>
      <c r="B1819" t="s">
        <v>24</v>
      </c>
      <c r="C1819" t="s">
        <v>25</v>
      </c>
      <c r="D1819" t="s">
        <v>26</v>
      </c>
      <c r="E1819" t="s">
        <v>27</v>
      </c>
      <c r="F1819" t="s">
        <v>28</v>
      </c>
      <c r="G1819" t="s">
        <v>29</v>
      </c>
      <c r="H1819" t="s">
        <v>30</v>
      </c>
      <c r="I1819" t="s">
        <v>31</v>
      </c>
      <c r="J1819">
        <v>184.46325450000001</v>
      </c>
      <c r="K1819">
        <v>1</v>
      </c>
      <c r="L1819">
        <v>0.998</v>
      </c>
      <c r="M1819">
        <v>0</v>
      </c>
      <c r="N1819">
        <v>0</v>
      </c>
      <c r="O1819">
        <v>0</v>
      </c>
      <c r="P1819" t="s">
        <v>57</v>
      </c>
      <c r="Q1819" t="s">
        <v>58</v>
      </c>
      <c r="R1819" t="s">
        <v>59</v>
      </c>
      <c r="S1819" t="s">
        <v>60</v>
      </c>
      <c r="T1819" t="s">
        <v>36</v>
      </c>
      <c r="U1819" t="s">
        <v>37</v>
      </c>
      <c r="V1819">
        <v>27</v>
      </c>
      <c r="W1819" t="s">
        <v>38</v>
      </c>
    </row>
    <row r="1820" spans="1:23">
      <c r="A1820" t="s">
        <v>23</v>
      </c>
      <c r="B1820" t="s">
        <v>24</v>
      </c>
      <c r="C1820" t="s">
        <v>25</v>
      </c>
      <c r="D1820" t="s">
        <v>39</v>
      </c>
      <c r="E1820" t="s">
        <v>40</v>
      </c>
      <c r="F1820" t="s">
        <v>28</v>
      </c>
      <c r="G1820" t="s">
        <v>29</v>
      </c>
      <c r="I1820" t="s">
        <v>43</v>
      </c>
      <c r="J1820">
        <v>2398.9673229999999</v>
      </c>
      <c r="K1820">
        <v>211</v>
      </c>
      <c r="L1820">
        <v>0.83299999999999996</v>
      </c>
      <c r="M1820">
        <v>0</v>
      </c>
      <c r="N1820">
        <v>0</v>
      </c>
      <c r="O1820">
        <v>0</v>
      </c>
      <c r="P1820" t="s">
        <v>57</v>
      </c>
      <c r="Q1820" t="s">
        <v>58</v>
      </c>
      <c r="R1820" t="s">
        <v>59</v>
      </c>
      <c r="S1820" t="s">
        <v>60</v>
      </c>
      <c r="T1820" t="s">
        <v>36</v>
      </c>
      <c r="U1820" t="s">
        <v>37</v>
      </c>
      <c r="V1820">
        <v>27</v>
      </c>
      <c r="W1820" t="s">
        <v>38</v>
      </c>
    </row>
    <row r="1821" spans="1:23">
      <c r="A1821" t="s">
        <v>23</v>
      </c>
      <c r="B1821" t="s">
        <v>24</v>
      </c>
      <c r="C1821" t="s">
        <v>25</v>
      </c>
      <c r="D1821" t="s">
        <v>39</v>
      </c>
      <c r="E1821" t="s">
        <v>40</v>
      </c>
      <c r="F1821" t="s">
        <v>53</v>
      </c>
      <c r="G1821" t="s">
        <v>54</v>
      </c>
      <c r="I1821" t="s">
        <v>43</v>
      </c>
      <c r="J1821">
        <v>0</v>
      </c>
      <c r="K1821">
        <v>0</v>
      </c>
      <c r="L1821">
        <v>0</v>
      </c>
      <c r="M1821">
        <v>0</v>
      </c>
      <c r="N1821">
        <v>0</v>
      </c>
      <c r="O1821">
        <v>1</v>
      </c>
      <c r="P1821" t="s">
        <v>65</v>
      </c>
      <c r="Q1821" t="s">
        <v>66</v>
      </c>
      <c r="R1821" t="s">
        <v>67</v>
      </c>
      <c r="S1821" t="s">
        <v>68</v>
      </c>
      <c r="T1821" t="s">
        <v>36</v>
      </c>
      <c r="U1821" t="s">
        <v>37</v>
      </c>
      <c r="V1821">
        <v>27</v>
      </c>
      <c r="W1821" t="s">
        <v>38</v>
      </c>
    </row>
    <row r="1822" spans="1:23">
      <c r="A1822" t="s">
        <v>23</v>
      </c>
      <c r="B1822" t="s">
        <v>24</v>
      </c>
      <c r="C1822" t="s">
        <v>25</v>
      </c>
      <c r="D1822" t="s">
        <v>26</v>
      </c>
      <c r="E1822" t="s">
        <v>27</v>
      </c>
      <c r="F1822" t="s">
        <v>28</v>
      </c>
      <c r="G1822" t="s">
        <v>29</v>
      </c>
      <c r="H1822" t="s">
        <v>148</v>
      </c>
      <c r="I1822" t="s">
        <v>149</v>
      </c>
      <c r="J1822">
        <v>113.764</v>
      </c>
      <c r="K1822">
        <v>1</v>
      </c>
      <c r="L1822">
        <v>1</v>
      </c>
      <c r="M1822">
        <v>0</v>
      </c>
      <c r="N1822">
        <v>0</v>
      </c>
      <c r="O1822">
        <v>0</v>
      </c>
      <c r="P1822" t="s">
        <v>71</v>
      </c>
      <c r="Q1822" t="s">
        <v>72</v>
      </c>
      <c r="R1822" t="s">
        <v>73</v>
      </c>
      <c r="S1822" t="s">
        <v>74</v>
      </c>
      <c r="T1822" t="s">
        <v>36</v>
      </c>
      <c r="U1822" t="s">
        <v>37</v>
      </c>
      <c r="V1822">
        <v>27</v>
      </c>
      <c r="W1822" t="s">
        <v>38</v>
      </c>
    </row>
    <row r="1823" spans="1:23">
      <c r="A1823" t="s">
        <v>23</v>
      </c>
      <c r="B1823" t="s">
        <v>24</v>
      </c>
      <c r="C1823" t="s">
        <v>25</v>
      </c>
      <c r="D1823" t="s">
        <v>26</v>
      </c>
      <c r="E1823" t="s">
        <v>27</v>
      </c>
      <c r="F1823" t="s">
        <v>28</v>
      </c>
      <c r="G1823" t="s">
        <v>29</v>
      </c>
      <c r="H1823" t="s">
        <v>152</v>
      </c>
      <c r="I1823" t="s">
        <v>153</v>
      </c>
      <c r="J1823">
        <v>1885.2115650000001</v>
      </c>
      <c r="K1823">
        <v>4</v>
      </c>
      <c r="L1823">
        <v>0.98299999999999998</v>
      </c>
      <c r="M1823">
        <v>0</v>
      </c>
      <c r="N1823">
        <v>0</v>
      </c>
      <c r="O1823">
        <v>0</v>
      </c>
      <c r="P1823" t="s">
        <v>71</v>
      </c>
      <c r="Q1823" t="s">
        <v>72</v>
      </c>
      <c r="R1823" t="s">
        <v>73</v>
      </c>
      <c r="S1823" t="s">
        <v>74</v>
      </c>
      <c r="T1823" t="s">
        <v>36</v>
      </c>
      <c r="U1823" t="s">
        <v>37</v>
      </c>
      <c r="V1823">
        <v>27</v>
      </c>
      <c r="W1823" t="s">
        <v>38</v>
      </c>
    </row>
    <row r="1824" spans="1:23">
      <c r="A1824" t="s">
        <v>23</v>
      </c>
      <c r="B1824" t="s">
        <v>24</v>
      </c>
      <c r="C1824" t="s">
        <v>25</v>
      </c>
      <c r="D1824" t="s">
        <v>26</v>
      </c>
      <c r="E1824" t="s">
        <v>27</v>
      </c>
      <c r="F1824" t="s">
        <v>28</v>
      </c>
      <c r="G1824" t="s">
        <v>29</v>
      </c>
      <c r="H1824" t="s">
        <v>86</v>
      </c>
      <c r="I1824" t="s">
        <v>87</v>
      </c>
      <c r="J1824">
        <v>51.673007179999999</v>
      </c>
      <c r="K1824">
        <v>2</v>
      </c>
      <c r="L1824">
        <v>0.50800000000000001</v>
      </c>
      <c r="M1824">
        <v>0</v>
      </c>
      <c r="N1824">
        <v>0</v>
      </c>
      <c r="O1824">
        <v>0</v>
      </c>
      <c r="P1824" t="s">
        <v>71</v>
      </c>
      <c r="Q1824" t="s">
        <v>72</v>
      </c>
      <c r="R1824" t="s">
        <v>73</v>
      </c>
      <c r="S1824" t="s">
        <v>74</v>
      </c>
      <c r="T1824" t="s">
        <v>36</v>
      </c>
      <c r="U1824" t="s">
        <v>37</v>
      </c>
      <c r="V1824">
        <v>27</v>
      </c>
      <c r="W1824" t="s">
        <v>38</v>
      </c>
    </row>
    <row r="1825" spans="1:23">
      <c r="A1825" t="s">
        <v>23</v>
      </c>
      <c r="B1825" t="s">
        <v>24</v>
      </c>
      <c r="C1825" t="s">
        <v>25</v>
      </c>
      <c r="D1825" t="s">
        <v>26</v>
      </c>
      <c r="E1825" t="s">
        <v>27</v>
      </c>
      <c r="F1825" t="s">
        <v>28</v>
      </c>
      <c r="G1825" t="s">
        <v>29</v>
      </c>
      <c r="H1825" t="s">
        <v>30</v>
      </c>
      <c r="I1825" t="s">
        <v>31</v>
      </c>
      <c r="J1825">
        <v>86.054802140000007</v>
      </c>
      <c r="K1825">
        <v>1</v>
      </c>
      <c r="L1825">
        <v>0.99199999999999999</v>
      </c>
      <c r="M1825">
        <v>0</v>
      </c>
      <c r="N1825">
        <v>0</v>
      </c>
      <c r="O1825">
        <v>0</v>
      </c>
      <c r="P1825" t="s">
        <v>71</v>
      </c>
      <c r="Q1825" t="s">
        <v>72</v>
      </c>
      <c r="R1825" t="s">
        <v>73</v>
      </c>
      <c r="S1825" t="s">
        <v>74</v>
      </c>
      <c r="T1825" t="s">
        <v>36</v>
      </c>
      <c r="U1825" t="s">
        <v>37</v>
      </c>
      <c r="V1825">
        <v>27</v>
      </c>
      <c r="W1825" t="s">
        <v>38</v>
      </c>
    </row>
    <row r="1826" spans="1:23">
      <c r="A1826" t="s">
        <v>23</v>
      </c>
      <c r="B1826" t="s">
        <v>24</v>
      </c>
      <c r="C1826" t="s">
        <v>25</v>
      </c>
      <c r="D1826" t="s">
        <v>26</v>
      </c>
      <c r="E1826" t="s">
        <v>27</v>
      </c>
      <c r="F1826" t="s">
        <v>28</v>
      </c>
      <c r="G1826" t="s">
        <v>29</v>
      </c>
      <c r="H1826" t="s">
        <v>447</v>
      </c>
      <c r="I1826" t="s">
        <v>448</v>
      </c>
      <c r="J1826">
        <v>198.09950000000001</v>
      </c>
      <c r="K1826">
        <v>1</v>
      </c>
      <c r="L1826">
        <v>1</v>
      </c>
      <c r="M1826">
        <v>0</v>
      </c>
      <c r="N1826">
        <v>0</v>
      </c>
      <c r="O1826">
        <v>0</v>
      </c>
      <c r="P1826" t="s">
        <v>71</v>
      </c>
      <c r="Q1826" t="s">
        <v>72</v>
      </c>
      <c r="R1826" t="s">
        <v>73</v>
      </c>
      <c r="S1826" t="s">
        <v>74</v>
      </c>
      <c r="T1826" t="s">
        <v>36</v>
      </c>
      <c r="U1826" t="s">
        <v>37</v>
      </c>
      <c r="V1826">
        <v>27</v>
      </c>
      <c r="W1826" t="s">
        <v>38</v>
      </c>
    </row>
    <row r="1827" spans="1:23">
      <c r="A1827" t="s">
        <v>23</v>
      </c>
      <c r="B1827" t="s">
        <v>24</v>
      </c>
      <c r="C1827" t="s">
        <v>25</v>
      </c>
      <c r="D1827" t="s">
        <v>39</v>
      </c>
      <c r="E1827" t="s">
        <v>40</v>
      </c>
      <c r="F1827" t="s">
        <v>41</v>
      </c>
      <c r="G1827" t="s">
        <v>42</v>
      </c>
      <c r="I1827" t="s">
        <v>43</v>
      </c>
      <c r="J1827">
        <v>0</v>
      </c>
      <c r="K1827">
        <v>0</v>
      </c>
      <c r="L1827">
        <v>0</v>
      </c>
      <c r="M1827">
        <v>0</v>
      </c>
      <c r="N1827">
        <v>0</v>
      </c>
      <c r="O1827">
        <v>1</v>
      </c>
      <c r="P1827" t="s">
        <v>71</v>
      </c>
      <c r="Q1827" t="s">
        <v>72</v>
      </c>
      <c r="R1827" t="s">
        <v>73</v>
      </c>
      <c r="S1827" t="s">
        <v>74</v>
      </c>
      <c r="T1827" t="s">
        <v>36</v>
      </c>
      <c r="U1827" t="s">
        <v>37</v>
      </c>
      <c r="V1827">
        <v>27</v>
      </c>
      <c r="W1827" t="s">
        <v>38</v>
      </c>
    </row>
    <row r="1828" spans="1:23">
      <c r="A1828" t="s">
        <v>23</v>
      </c>
      <c r="B1828" t="s">
        <v>24</v>
      </c>
      <c r="C1828" t="s">
        <v>25</v>
      </c>
      <c r="D1828" t="s">
        <v>39</v>
      </c>
      <c r="E1828" t="s">
        <v>40</v>
      </c>
      <c r="F1828" t="s">
        <v>44</v>
      </c>
      <c r="G1828" t="s">
        <v>45</v>
      </c>
      <c r="I1828" t="s">
        <v>43</v>
      </c>
      <c r="J1828">
        <v>0</v>
      </c>
      <c r="K1828">
        <v>0</v>
      </c>
      <c r="L1828">
        <v>0</v>
      </c>
      <c r="M1828">
        <v>0</v>
      </c>
      <c r="N1828">
        <v>0</v>
      </c>
      <c r="O1828">
        <v>1</v>
      </c>
      <c r="P1828" t="s">
        <v>71</v>
      </c>
      <c r="Q1828" t="s">
        <v>72</v>
      </c>
      <c r="R1828" t="s">
        <v>73</v>
      </c>
      <c r="S1828" t="s">
        <v>74</v>
      </c>
      <c r="T1828" t="s">
        <v>36</v>
      </c>
      <c r="U1828" t="s">
        <v>37</v>
      </c>
      <c r="V1828">
        <v>27</v>
      </c>
      <c r="W1828" t="s">
        <v>38</v>
      </c>
    </row>
    <row r="1829" spans="1:23">
      <c r="A1829" t="s">
        <v>23</v>
      </c>
      <c r="B1829" t="s">
        <v>24</v>
      </c>
      <c r="C1829" t="s">
        <v>25</v>
      </c>
      <c r="D1829" t="s">
        <v>46</v>
      </c>
      <c r="E1829" t="s">
        <v>47</v>
      </c>
      <c r="F1829" t="s">
        <v>48</v>
      </c>
      <c r="G1829" t="s">
        <v>47</v>
      </c>
      <c r="I1829" t="s">
        <v>43</v>
      </c>
      <c r="J1829">
        <v>3914.2327799999998</v>
      </c>
      <c r="K1829">
        <v>617</v>
      </c>
      <c r="L1829">
        <v>0.84</v>
      </c>
      <c r="M1829">
        <v>0.46502644100000001</v>
      </c>
      <c r="N1829">
        <v>6.6400000000000001E-3</v>
      </c>
      <c r="O1829">
        <v>0</v>
      </c>
      <c r="P1829" t="s">
        <v>71</v>
      </c>
      <c r="Q1829" t="s">
        <v>72</v>
      </c>
      <c r="R1829" t="s">
        <v>73</v>
      </c>
      <c r="S1829" t="s">
        <v>74</v>
      </c>
      <c r="T1829" t="s">
        <v>36</v>
      </c>
      <c r="U1829" t="s">
        <v>37</v>
      </c>
      <c r="V1829">
        <v>27</v>
      </c>
      <c r="W1829" t="s">
        <v>38</v>
      </c>
    </row>
    <row r="1830" spans="1:23">
      <c r="A1830" t="s">
        <v>23</v>
      </c>
      <c r="B1830" t="s">
        <v>24</v>
      </c>
      <c r="C1830" t="s">
        <v>25</v>
      </c>
      <c r="D1830" t="s">
        <v>26</v>
      </c>
      <c r="E1830" t="s">
        <v>27</v>
      </c>
      <c r="F1830" t="s">
        <v>28</v>
      </c>
      <c r="G1830" t="s">
        <v>29</v>
      </c>
      <c r="H1830" t="s">
        <v>69</v>
      </c>
      <c r="I1830" t="s">
        <v>70</v>
      </c>
      <c r="J1830">
        <v>21.177</v>
      </c>
      <c r="K1830">
        <v>1</v>
      </c>
      <c r="L1830">
        <v>1</v>
      </c>
      <c r="M1830">
        <v>0</v>
      </c>
      <c r="N1830">
        <v>0</v>
      </c>
      <c r="O1830">
        <v>0</v>
      </c>
      <c r="P1830" t="s">
        <v>78</v>
      </c>
      <c r="Q1830" t="s">
        <v>79</v>
      </c>
      <c r="R1830" t="s">
        <v>67</v>
      </c>
      <c r="S1830" t="s">
        <v>68</v>
      </c>
      <c r="T1830" t="s">
        <v>36</v>
      </c>
      <c r="U1830" t="s">
        <v>37</v>
      </c>
      <c r="V1830">
        <v>27</v>
      </c>
      <c r="W1830" t="s">
        <v>38</v>
      </c>
    </row>
    <row r="1831" spans="1:23">
      <c r="A1831" t="s">
        <v>23</v>
      </c>
      <c r="B1831" t="s">
        <v>24</v>
      </c>
      <c r="C1831" t="s">
        <v>25</v>
      </c>
      <c r="D1831" t="s">
        <v>39</v>
      </c>
      <c r="E1831" t="s">
        <v>40</v>
      </c>
      <c r="F1831" t="s">
        <v>41</v>
      </c>
      <c r="G1831" t="s">
        <v>42</v>
      </c>
      <c r="I1831" t="s">
        <v>43</v>
      </c>
      <c r="J1831">
        <v>0</v>
      </c>
      <c r="K1831">
        <v>0</v>
      </c>
      <c r="L1831">
        <v>0</v>
      </c>
      <c r="M1831">
        <v>0</v>
      </c>
      <c r="N1831">
        <v>0</v>
      </c>
      <c r="O1831">
        <v>1</v>
      </c>
      <c r="P1831" t="s">
        <v>78</v>
      </c>
      <c r="Q1831" t="s">
        <v>79</v>
      </c>
      <c r="R1831" t="s">
        <v>67</v>
      </c>
      <c r="S1831" t="s">
        <v>68</v>
      </c>
      <c r="T1831" t="s">
        <v>36</v>
      </c>
      <c r="U1831" t="s">
        <v>37</v>
      </c>
      <c r="V1831">
        <v>27</v>
      </c>
      <c r="W1831" t="s">
        <v>38</v>
      </c>
    </row>
    <row r="1832" spans="1:23">
      <c r="A1832" t="s">
        <v>23</v>
      </c>
      <c r="B1832" t="s">
        <v>24</v>
      </c>
      <c r="C1832" t="s">
        <v>25</v>
      </c>
      <c r="D1832" t="s">
        <v>39</v>
      </c>
      <c r="E1832" t="s">
        <v>40</v>
      </c>
      <c r="F1832" t="s">
        <v>28</v>
      </c>
      <c r="G1832" t="s">
        <v>29</v>
      </c>
      <c r="I1832" t="s">
        <v>43</v>
      </c>
      <c r="J1832">
        <v>150.3743844</v>
      </c>
      <c r="K1832">
        <v>16</v>
      </c>
      <c r="L1832">
        <v>0.77</v>
      </c>
      <c r="M1832">
        <v>0</v>
      </c>
      <c r="N1832">
        <v>0</v>
      </c>
      <c r="O1832">
        <v>0</v>
      </c>
      <c r="P1832" t="s">
        <v>78</v>
      </c>
      <c r="Q1832" t="s">
        <v>79</v>
      </c>
      <c r="R1832" t="s">
        <v>67</v>
      </c>
      <c r="S1832" t="s">
        <v>68</v>
      </c>
      <c r="T1832" t="s">
        <v>36</v>
      </c>
      <c r="U1832" t="s">
        <v>37</v>
      </c>
      <c r="V1832">
        <v>27</v>
      </c>
      <c r="W1832" t="s">
        <v>38</v>
      </c>
    </row>
    <row r="1833" spans="1:23">
      <c r="A1833" t="s">
        <v>23</v>
      </c>
      <c r="B1833" t="s">
        <v>24</v>
      </c>
      <c r="C1833" t="s">
        <v>25</v>
      </c>
      <c r="D1833" t="s">
        <v>46</v>
      </c>
      <c r="E1833" t="s">
        <v>47</v>
      </c>
      <c r="F1833" t="s">
        <v>48</v>
      </c>
      <c r="G1833" t="s">
        <v>47</v>
      </c>
      <c r="I1833" t="s">
        <v>43</v>
      </c>
      <c r="J1833">
        <v>541.92638380000005</v>
      </c>
      <c r="K1833">
        <v>112</v>
      </c>
      <c r="L1833">
        <v>0.82299999999999995</v>
      </c>
      <c r="M1833">
        <v>0</v>
      </c>
      <c r="N1833">
        <v>0</v>
      </c>
      <c r="O1833">
        <v>0</v>
      </c>
      <c r="P1833" t="s">
        <v>78</v>
      </c>
      <c r="Q1833" t="s">
        <v>79</v>
      </c>
      <c r="R1833" t="s">
        <v>67</v>
      </c>
      <c r="S1833" t="s">
        <v>68</v>
      </c>
      <c r="T1833" t="s">
        <v>36</v>
      </c>
      <c r="U1833" t="s">
        <v>37</v>
      </c>
      <c r="V1833">
        <v>27</v>
      </c>
      <c r="W1833" t="s">
        <v>38</v>
      </c>
    </row>
    <row r="1834" spans="1:23">
      <c r="A1834" t="s">
        <v>23</v>
      </c>
      <c r="B1834" t="s">
        <v>24</v>
      </c>
      <c r="C1834" t="s">
        <v>25</v>
      </c>
      <c r="D1834" t="s">
        <v>46</v>
      </c>
      <c r="E1834" t="s">
        <v>47</v>
      </c>
      <c r="F1834" t="s">
        <v>48</v>
      </c>
      <c r="G1834" t="s">
        <v>47</v>
      </c>
      <c r="I1834" t="s">
        <v>43</v>
      </c>
      <c r="J1834">
        <v>631.19206889999998</v>
      </c>
      <c r="K1834">
        <v>121</v>
      </c>
      <c r="L1834">
        <v>0.85799999999999998</v>
      </c>
      <c r="M1834">
        <v>0</v>
      </c>
      <c r="N1834">
        <v>0</v>
      </c>
      <c r="O1834">
        <v>0</v>
      </c>
      <c r="P1834" t="s">
        <v>82</v>
      </c>
      <c r="Q1834" t="s">
        <v>83</v>
      </c>
      <c r="R1834" t="s">
        <v>84</v>
      </c>
      <c r="S1834" t="s">
        <v>85</v>
      </c>
      <c r="T1834" t="s">
        <v>36</v>
      </c>
      <c r="U1834" t="s">
        <v>37</v>
      </c>
      <c r="V1834">
        <v>27</v>
      </c>
      <c r="W1834" t="s">
        <v>38</v>
      </c>
    </row>
    <row r="1835" spans="1:23">
      <c r="A1835" t="s">
        <v>23</v>
      </c>
      <c r="B1835" t="s">
        <v>24</v>
      </c>
      <c r="C1835" t="s">
        <v>25</v>
      </c>
      <c r="D1835" t="s">
        <v>26</v>
      </c>
      <c r="E1835" t="s">
        <v>27</v>
      </c>
      <c r="F1835" t="s">
        <v>28</v>
      </c>
      <c r="G1835" t="s">
        <v>29</v>
      </c>
      <c r="H1835" t="s">
        <v>142</v>
      </c>
      <c r="I1835" t="s">
        <v>143</v>
      </c>
      <c r="J1835">
        <v>584.28219009999998</v>
      </c>
      <c r="K1835">
        <v>1</v>
      </c>
      <c r="L1835">
        <v>1</v>
      </c>
      <c r="M1835">
        <v>0</v>
      </c>
      <c r="N1835">
        <v>0</v>
      </c>
      <c r="O1835">
        <v>0</v>
      </c>
      <c r="P1835" t="s">
        <v>88</v>
      </c>
      <c r="Q1835" t="s">
        <v>89</v>
      </c>
      <c r="R1835" t="s">
        <v>90</v>
      </c>
      <c r="S1835" t="s">
        <v>91</v>
      </c>
      <c r="T1835" t="s">
        <v>36</v>
      </c>
      <c r="U1835" t="s">
        <v>37</v>
      </c>
      <c r="V1835">
        <v>27</v>
      </c>
      <c r="W1835" t="s">
        <v>38</v>
      </c>
    </row>
    <row r="1836" spans="1:23">
      <c r="A1836" t="s">
        <v>23</v>
      </c>
      <c r="B1836" t="s">
        <v>24</v>
      </c>
      <c r="C1836" t="s">
        <v>25</v>
      </c>
      <c r="D1836" t="s">
        <v>39</v>
      </c>
      <c r="E1836" t="s">
        <v>40</v>
      </c>
      <c r="F1836" t="s">
        <v>41</v>
      </c>
      <c r="G1836" t="s">
        <v>42</v>
      </c>
      <c r="I1836" t="s">
        <v>43</v>
      </c>
      <c r="J1836">
        <v>0</v>
      </c>
      <c r="K1836">
        <v>0</v>
      </c>
      <c r="L1836">
        <v>0</v>
      </c>
      <c r="M1836">
        <v>0</v>
      </c>
      <c r="N1836">
        <v>0</v>
      </c>
      <c r="O1836">
        <v>1</v>
      </c>
      <c r="P1836" t="s">
        <v>88</v>
      </c>
      <c r="Q1836" t="s">
        <v>89</v>
      </c>
      <c r="R1836" t="s">
        <v>90</v>
      </c>
      <c r="S1836" t="s">
        <v>91</v>
      </c>
      <c r="T1836" t="s">
        <v>36</v>
      </c>
      <c r="U1836" t="s">
        <v>37</v>
      </c>
      <c r="V1836">
        <v>27</v>
      </c>
      <c r="W1836" t="s">
        <v>38</v>
      </c>
    </row>
    <row r="1837" spans="1:23">
      <c r="A1837" t="s">
        <v>23</v>
      </c>
      <c r="B1837" t="s">
        <v>24</v>
      </c>
      <c r="C1837" t="s">
        <v>25</v>
      </c>
      <c r="D1837" t="s">
        <v>39</v>
      </c>
      <c r="E1837" t="s">
        <v>40</v>
      </c>
      <c r="F1837" t="s">
        <v>28</v>
      </c>
      <c r="G1837" t="s">
        <v>29</v>
      </c>
      <c r="I1837" t="s">
        <v>43</v>
      </c>
      <c r="J1837">
        <v>52.242468199999998</v>
      </c>
      <c r="K1837">
        <v>16</v>
      </c>
      <c r="L1837">
        <v>0.88900000000000001</v>
      </c>
      <c r="M1837">
        <v>0</v>
      </c>
      <c r="N1837">
        <v>0</v>
      </c>
      <c r="O1837">
        <v>0</v>
      </c>
      <c r="P1837" t="s">
        <v>88</v>
      </c>
      <c r="Q1837" t="s">
        <v>89</v>
      </c>
      <c r="R1837" t="s">
        <v>90</v>
      </c>
      <c r="S1837" t="s">
        <v>91</v>
      </c>
      <c r="T1837" t="s">
        <v>36</v>
      </c>
      <c r="U1837" t="s">
        <v>37</v>
      </c>
      <c r="V1837">
        <v>27</v>
      </c>
      <c r="W1837" t="s">
        <v>38</v>
      </c>
    </row>
    <row r="1838" spans="1:23">
      <c r="A1838" t="s">
        <v>23</v>
      </c>
      <c r="B1838" t="s">
        <v>24</v>
      </c>
      <c r="C1838" t="s">
        <v>25</v>
      </c>
      <c r="D1838" t="s">
        <v>39</v>
      </c>
      <c r="E1838" t="s">
        <v>40</v>
      </c>
      <c r="F1838" t="s">
        <v>44</v>
      </c>
      <c r="G1838" t="s">
        <v>45</v>
      </c>
      <c r="I1838" t="s">
        <v>43</v>
      </c>
      <c r="J1838">
        <v>0</v>
      </c>
      <c r="K1838">
        <v>0</v>
      </c>
      <c r="L1838">
        <v>0</v>
      </c>
      <c r="M1838">
        <v>0</v>
      </c>
      <c r="N1838">
        <v>0</v>
      </c>
      <c r="O1838">
        <v>1</v>
      </c>
      <c r="P1838" t="s">
        <v>88</v>
      </c>
      <c r="Q1838" t="s">
        <v>89</v>
      </c>
      <c r="R1838" t="s">
        <v>90</v>
      </c>
      <c r="S1838" t="s">
        <v>91</v>
      </c>
      <c r="T1838" t="s">
        <v>36</v>
      </c>
      <c r="U1838" t="s">
        <v>37</v>
      </c>
      <c r="V1838">
        <v>27</v>
      </c>
      <c r="W1838" t="s">
        <v>38</v>
      </c>
    </row>
    <row r="1839" spans="1:23">
      <c r="A1839" t="s">
        <v>23</v>
      </c>
      <c r="B1839" t="s">
        <v>24</v>
      </c>
      <c r="C1839" t="s">
        <v>25</v>
      </c>
      <c r="D1839" t="s">
        <v>39</v>
      </c>
      <c r="E1839" t="s">
        <v>40</v>
      </c>
      <c r="F1839" t="s">
        <v>53</v>
      </c>
      <c r="G1839" t="s">
        <v>54</v>
      </c>
      <c r="I1839" t="s">
        <v>43</v>
      </c>
      <c r="J1839">
        <v>0</v>
      </c>
      <c r="K1839">
        <v>0</v>
      </c>
      <c r="L1839">
        <v>0</v>
      </c>
      <c r="M1839">
        <v>0</v>
      </c>
      <c r="N1839">
        <v>0</v>
      </c>
      <c r="O1839">
        <v>1</v>
      </c>
      <c r="P1839" t="s">
        <v>92</v>
      </c>
      <c r="Q1839" t="s">
        <v>93</v>
      </c>
      <c r="R1839" t="s">
        <v>94</v>
      </c>
      <c r="S1839" t="s">
        <v>95</v>
      </c>
      <c r="T1839" t="s">
        <v>36</v>
      </c>
      <c r="U1839" t="s">
        <v>37</v>
      </c>
      <c r="V1839">
        <v>27</v>
      </c>
      <c r="W1839" t="s">
        <v>38</v>
      </c>
    </row>
    <row r="1840" spans="1:23">
      <c r="A1840" t="s">
        <v>23</v>
      </c>
      <c r="B1840" t="s">
        <v>24</v>
      </c>
      <c r="C1840" t="s">
        <v>25</v>
      </c>
      <c r="D1840" t="s">
        <v>39</v>
      </c>
      <c r="E1840" t="s">
        <v>40</v>
      </c>
      <c r="F1840" t="s">
        <v>44</v>
      </c>
      <c r="G1840" t="s">
        <v>45</v>
      </c>
      <c r="I1840" t="s">
        <v>43</v>
      </c>
      <c r="J1840">
        <v>0</v>
      </c>
      <c r="K1840">
        <v>0</v>
      </c>
      <c r="L1840">
        <v>0</v>
      </c>
      <c r="M1840">
        <v>0</v>
      </c>
      <c r="N1840">
        <v>0</v>
      </c>
      <c r="O1840">
        <v>1</v>
      </c>
      <c r="P1840" t="s">
        <v>92</v>
      </c>
      <c r="Q1840" t="s">
        <v>93</v>
      </c>
      <c r="R1840" t="s">
        <v>94</v>
      </c>
      <c r="S1840" t="s">
        <v>95</v>
      </c>
      <c r="T1840" t="s">
        <v>36</v>
      </c>
      <c r="U1840" t="s">
        <v>37</v>
      </c>
      <c r="V1840">
        <v>27</v>
      </c>
      <c r="W1840" t="s">
        <v>38</v>
      </c>
    </row>
    <row r="1841" spans="1:23">
      <c r="A1841" t="s">
        <v>23</v>
      </c>
      <c r="B1841" t="s">
        <v>24</v>
      </c>
      <c r="C1841" t="s">
        <v>25</v>
      </c>
      <c r="D1841" t="s">
        <v>26</v>
      </c>
      <c r="E1841" t="s">
        <v>27</v>
      </c>
      <c r="F1841" t="s">
        <v>28</v>
      </c>
      <c r="G1841" t="s">
        <v>29</v>
      </c>
      <c r="H1841" t="s">
        <v>148</v>
      </c>
      <c r="I1841" t="s">
        <v>149</v>
      </c>
      <c r="J1841">
        <v>70.276516060000006</v>
      </c>
      <c r="K1841">
        <v>1</v>
      </c>
      <c r="L1841">
        <v>0.84099999999999997</v>
      </c>
      <c r="M1841">
        <v>0</v>
      </c>
      <c r="N1841">
        <v>0</v>
      </c>
      <c r="O1841">
        <v>0</v>
      </c>
      <c r="P1841" t="s">
        <v>98</v>
      </c>
      <c r="Q1841" t="s">
        <v>99</v>
      </c>
      <c r="R1841" t="s">
        <v>100</v>
      </c>
      <c r="S1841" t="s">
        <v>101</v>
      </c>
      <c r="T1841" t="s">
        <v>36</v>
      </c>
      <c r="U1841" t="s">
        <v>37</v>
      </c>
      <c r="V1841">
        <v>27</v>
      </c>
      <c r="W1841" t="s">
        <v>38</v>
      </c>
    </row>
    <row r="1842" spans="1:23">
      <c r="A1842" t="s">
        <v>23</v>
      </c>
      <c r="B1842" t="s">
        <v>24</v>
      </c>
      <c r="C1842" t="s">
        <v>25</v>
      </c>
      <c r="D1842" t="s">
        <v>39</v>
      </c>
      <c r="E1842" t="s">
        <v>40</v>
      </c>
      <c r="F1842" t="s">
        <v>28</v>
      </c>
      <c r="G1842" t="s">
        <v>29</v>
      </c>
      <c r="I1842" t="s">
        <v>43</v>
      </c>
      <c r="J1842">
        <v>92.717686150000006</v>
      </c>
      <c r="K1842">
        <v>12</v>
      </c>
      <c r="L1842">
        <v>0.90300000000000002</v>
      </c>
      <c r="M1842">
        <v>0</v>
      </c>
      <c r="N1842">
        <v>0</v>
      </c>
      <c r="O1842">
        <v>0</v>
      </c>
      <c r="P1842" t="s">
        <v>98</v>
      </c>
      <c r="Q1842" t="s">
        <v>99</v>
      </c>
      <c r="R1842" t="s">
        <v>100</v>
      </c>
      <c r="S1842" t="s">
        <v>101</v>
      </c>
      <c r="T1842" t="s">
        <v>36</v>
      </c>
      <c r="U1842" t="s">
        <v>37</v>
      </c>
      <c r="V1842">
        <v>27</v>
      </c>
      <c r="W1842" t="s">
        <v>38</v>
      </c>
    </row>
    <row r="1843" spans="1:23">
      <c r="A1843" t="s">
        <v>23</v>
      </c>
      <c r="B1843" t="s">
        <v>24</v>
      </c>
      <c r="C1843" t="s">
        <v>25</v>
      </c>
      <c r="D1843" t="s">
        <v>39</v>
      </c>
      <c r="E1843" t="s">
        <v>40</v>
      </c>
      <c r="F1843" t="s">
        <v>44</v>
      </c>
      <c r="G1843" t="s">
        <v>45</v>
      </c>
      <c r="I1843" t="s">
        <v>43</v>
      </c>
      <c r="J1843">
        <v>0</v>
      </c>
      <c r="K1843">
        <v>0</v>
      </c>
      <c r="L1843">
        <v>0</v>
      </c>
      <c r="M1843">
        <v>0</v>
      </c>
      <c r="N1843">
        <v>0</v>
      </c>
      <c r="O1843">
        <v>1</v>
      </c>
      <c r="P1843" t="s">
        <v>98</v>
      </c>
      <c r="Q1843" t="s">
        <v>99</v>
      </c>
      <c r="R1843" t="s">
        <v>100</v>
      </c>
      <c r="S1843" t="s">
        <v>101</v>
      </c>
      <c r="T1843" t="s">
        <v>36</v>
      </c>
      <c r="U1843" t="s">
        <v>37</v>
      </c>
      <c r="V1843">
        <v>27</v>
      </c>
      <c r="W1843" t="s">
        <v>38</v>
      </c>
    </row>
    <row r="1844" spans="1:23">
      <c r="A1844" t="s">
        <v>23</v>
      </c>
      <c r="B1844" t="s">
        <v>24</v>
      </c>
      <c r="C1844" t="s">
        <v>25</v>
      </c>
      <c r="D1844" t="s">
        <v>39</v>
      </c>
      <c r="E1844" t="s">
        <v>40</v>
      </c>
      <c r="F1844" t="s">
        <v>44</v>
      </c>
      <c r="G1844" t="s">
        <v>45</v>
      </c>
      <c r="I1844" t="s">
        <v>43</v>
      </c>
      <c r="J1844">
        <v>0</v>
      </c>
      <c r="K1844">
        <v>0</v>
      </c>
      <c r="L1844">
        <v>0</v>
      </c>
      <c r="M1844">
        <v>0</v>
      </c>
      <c r="N1844">
        <v>0</v>
      </c>
      <c r="O1844">
        <v>1</v>
      </c>
      <c r="P1844" t="s">
        <v>102</v>
      </c>
      <c r="Q1844" t="s">
        <v>103</v>
      </c>
      <c r="R1844" t="s">
        <v>67</v>
      </c>
      <c r="S1844" t="s">
        <v>68</v>
      </c>
      <c r="T1844" t="s">
        <v>36</v>
      </c>
      <c r="U1844" t="s">
        <v>37</v>
      </c>
      <c r="V1844">
        <v>27</v>
      </c>
      <c r="W1844" t="s">
        <v>38</v>
      </c>
    </row>
    <row r="1845" spans="1:23">
      <c r="A1845" t="s">
        <v>23</v>
      </c>
      <c r="B1845" t="s">
        <v>24</v>
      </c>
      <c r="C1845" t="s">
        <v>25</v>
      </c>
      <c r="D1845" t="s">
        <v>39</v>
      </c>
      <c r="E1845" t="s">
        <v>40</v>
      </c>
      <c r="F1845" t="s">
        <v>41</v>
      </c>
      <c r="G1845" t="s">
        <v>42</v>
      </c>
      <c r="I1845" t="s">
        <v>43</v>
      </c>
      <c r="J1845">
        <v>84.293824299999997</v>
      </c>
      <c r="K1845">
        <v>8</v>
      </c>
      <c r="L1845">
        <v>0.79100000000000004</v>
      </c>
      <c r="M1845">
        <v>0</v>
      </c>
      <c r="N1845">
        <v>0</v>
      </c>
      <c r="O1845">
        <v>0</v>
      </c>
      <c r="P1845" t="s">
        <v>104</v>
      </c>
      <c r="Q1845" t="s">
        <v>105</v>
      </c>
      <c r="R1845" t="s">
        <v>67</v>
      </c>
      <c r="S1845" t="s">
        <v>68</v>
      </c>
      <c r="T1845" t="s">
        <v>36</v>
      </c>
      <c r="U1845" t="s">
        <v>37</v>
      </c>
      <c r="V1845">
        <v>27</v>
      </c>
      <c r="W1845" t="s">
        <v>38</v>
      </c>
    </row>
    <row r="1846" spans="1:23">
      <c r="A1846" t="s">
        <v>23</v>
      </c>
      <c r="B1846" t="s">
        <v>24</v>
      </c>
      <c r="C1846" t="s">
        <v>25</v>
      </c>
      <c r="D1846" t="s">
        <v>39</v>
      </c>
      <c r="E1846" t="s">
        <v>40</v>
      </c>
      <c r="F1846" t="s">
        <v>28</v>
      </c>
      <c r="G1846" t="s">
        <v>29</v>
      </c>
      <c r="I1846" t="s">
        <v>43</v>
      </c>
      <c r="J1846">
        <v>154.16590059999999</v>
      </c>
      <c r="K1846">
        <v>20</v>
      </c>
      <c r="L1846">
        <v>0.89</v>
      </c>
      <c r="M1846">
        <v>0</v>
      </c>
      <c r="N1846">
        <v>0</v>
      </c>
      <c r="O1846">
        <v>0</v>
      </c>
      <c r="P1846" t="s">
        <v>104</v>
      </c>
      <c r="Q1846" t="s">
        <v>105</v>
      </c>
      <c r="R1846" t="s">
        <v>67</v>
      </c>
      <c r="S1846" t="s">
        <v>68</v>
      </c>
      <c r="T1846" t="s">
        <v>36</v>
      </c>
      <c r="U1846" t="s">
        <v>37</v>
      </c>
      <c r="V1846">
        <v>27</v>
      </c>
      <c r="W1846" t="s">
        <v>38</v>
      </c>
    </row>
    <row r="1847" spans="1:23">
      <c r="A1847" t="s">
        <v>23</v>
      </c>
      <c r="B1847" t="s">
        <v>24</v>
      </c>
      <c r="C1847" t="s">
        <v>25</v>
      </c>
      <c r="D1847" t="s">
        <v>39</v>
      </c>
      <c r="E1847" t="s">
        <v>40</v>
      </c>
      <c r="F1847" t="s">
        <v>28</v>
      </c>
      <c r="G1847" t="s">
        <v>29</v>
      </c>
      <c r="I1847" t="s">
        <v>43</v>
      </c>
      <c r="J1847">
        <v>195.72885360000001</v>
      </c>
      <c r="K1847">
        <v>19</v>
      </c>
      <c r="L1847">
        <v>0.79700000000000004</v>
      </c>
      <c r="M1847">
        <v>0</v>
      </c>
      <c r="N1847">
        <v>0</v>
      </c>
      <c r="O1847">
        <v>0</v>
      </c>
      <c r="P1847" t="s">
        <v>108</v>
      </c>
      <c r="Q1847" t="s">
        <v>109</v>
      </c>
      <c r="R1847" t="s">
        <v>51</v>
      </c>
      <c r="S1847" t="s">
        <v>52</v>
      </c>
      <c r="T1847" t="s">
        <v>36</v>
      </c>
      <c r="U1847" t="s">
        <v>37</v>
      </c>
      <c r="V1847">
        <v>27</v>
      </c>
      <c r="W1847" t="s">
        <v>38</v>
      </c>
    </row>
    <row r="1848" spans="1:23">
      <c r="A1848" t="s">
        <v>23</v>
      </c>
      <c r="B1848" t="s">
        <v>24</v>
      </c>
      <c r="C1848" t="s">
        <v>25</v>
      </c>
      <c r="D1848" t="s">
        <v>39</v>
      </c>
      <c r="E1848" t="s">
        <v>40</v>
      </c>
      <c r="F1848" t="s">
        <v>44</v>
      </c>
      <c r="G1848" t="s">
        <v>45</v>
      </c>
      <c r="I1848" t="s">
        <v>43</v>
      </c>
      <c r="J1848">
        <v>0</v>
      </c>
      <c r="K1848">
        <v>0</v>
      </c>
      <c r="L1848">
        <v>0</v>
      </c>
      <c r="M1848">
        <v>0</v>
      </c>
      <c r="N1848">
        <v>0</v>
      </c>
      <c r="O1848">
        <v>1</v>
      </c>
      <c r="P1848" t="s">
        <v>108</v>
      </c>
      <c r="Q1848" t="s">
        <v>109</v>
      </c>
      <c r="R1848" t="s">
        <v>51</v>
      </c>
      <c r="S1848" t="s">
        <v>52</v>
      </c>
      <c r="T1848" t="s">
        <v>36</v>
      </c>
      <c r="U1848" t="s">
        <v>37</v>
      </c>
      <c r="V1848">
        <v>27</v>
      </c>
      <c r="W1848" t="s">
        <v>38</v>
      </c>
    </row>
    <row r="1849" spans="1:23">
      <c r="A1849" t="s">
        <v>23</v>
      </c>
      <c r="B1849" t="s">
        <v>24</v>
      </c>
      <c r="C1849" t="s">
        <v>25</v>
      </c>
      <c r="D1849" t="s">
        <v>39</v>
      </c>
      <c r="E1849" t="s">
        <v>40</v>
      </c>
      <c r="F1849" t="s">
        <v>41</v>
      </c>
      <c r="G1849" t="s">
        <v>42</v>
      </c>
      <c r="I1849" t="s">
        <v>43</v>
      </c>
      <c r="J1849">
        <v>0</v>
      </c>
      <c r="K1849">
        <v>0</v>
      </c>
      <c r="L1849">
        <v>0</v>
      </c>
      <c r="M1849">
        <v>0</v>
      </c>
      <c r="N1849">
        <v>0</v>
      </c>
      <c r="O1849">
        <v>1</v>
      </c>
      <c r="P1849" t="s">
        <v>116</v>
      </c>
      <c r="Q1849" t="s">
        <v>117</v>
      </c>
      <c r="R1849" t="s">
        <v>94</v>
      </c>
      <c r="S1849" t="s">
        <v>95</v>
      </c>
      <c r="T1849" t="s">
        <v>36</v>
      </c>
      <c r="U1849" t="s">
        <v>37</v>
      </c>
      <c r="V1849">
        <v>27</v>
      </c>
      <c r="W1849" t="s">
        <v>38</v>
      </c>
    </row>
    <row r="1850" spans="1:23">
      <c r="A1850" t="s">
        <v>23</v>
      </c>
      <c r="B1850" t="s">
        <v>24</v>
      </c>
      <c r="C1850" t="s">
        <v>25</v>
      </c>
      <c r="D1850" t="s">
        <v>39</v>
      </c>
      <c r="E1850" t="s">
        <v>40</v>
      </c>
      <c r="F1850" t="s">
        <v>28</v>
      </c>
      <c r="G1850" t="s">
        <v>29</v>
      </c>
      <c r="I1850" t="s">
        <v>43</v>
      </c>
      <c r="J1850">
        <v>0</v>
      </c>
      <c r="K1850">
        <v>0</v>
      </c>
      <c r="L1850">
        <v>0</v>
      </c>
      <c r="M1850">
        <v>0</v>
      </c>
      <c r="N1850">
        <v>0</v>
      </c>
      <c r="O1850">
        <v>1</v>
      </c>
      <c r="P1850" t="s">
        <v>116</v>
      </c>
      <c r="Q1850" t="s">
        <v>117</v>
      </c>
      <c r="R1850" t="s">
        <v>94</v>
      </c>
      <c r="S1850" t="s">
        <v>95</v>
      </c>
      <c r="T1850" t="s">
        <v>36</v>
      </c>
      <c r="U1850" t="s">
        <v>37</v>
      </c>
      <c r="V1850">
        <v>27</v>
      </c>
      <c r="W1850" t="s">
        <v>38</v>
      </c>
    </row>
    <row r="1851" spans="1:23">
      <c r="A1851" t="s">
        <v>23</v>
      </c>
      <c r="B1851" t="s">
        <v>24</v>
      </c>
      <c r="C1851" t="s">
        <v>25</v>
      </c>
      <c r="D1851" t="s">
        <v>26</v>
      </c>
      <c r="E1851" t="s">
        <v>27</v>
      </c>
      <c r="F1851" t="s">
        <v>53</v>
      </c>
      <c r="G1851" t="s">
        <v>54</v>
      </c>
      <c r="H1851" t="s">
        <v>106</v>
      </c>
      <c r="I1851" t="s">
        <v>107</v>
      </c>
      <c r="J1851">
        <v>9.9406660789999997</v>
      </c>
      <c r="K1851">
        <v>1</v>
      </c>
      <c r="L1851">
        <v>0.83099999999999996</v>
      </c>
      <c r="M1851">
        <v>0</v>
      </c>
      <c r="N1851">
        <v>0</v>
      </c>
      <c r="O1851">
        <v>0</v>
      </c>
      <c r="P1851" t="s">
        <v>118</v>
      </c>
      <c r="Q1851" t="s">
        <v>119</v>
      </c>
      <c r="R1851" t="s">
        <v>120</v>
      </c>
      <c r="S1851" t="s">
        <v>121</v>
      </c>
      <c r="T1851" t="s">
        <v>36</v>
      </c>
      <c r="U1851" t="s">
        <v>37</v>
      </c>
      <c r="V1851">
        <v>27</v>
      </c>
      <c r="W1851" t="s">
        <v>38</v>
      </c>
    </row>
    <row r="1852" spans="1:23">
      <c r="A1852" t="s">
        <v>23</v>
      </c>
      <c r="B1852" t="s">
        <v>24</v>
      </c>
      <c r="C1852" t="s">
        <v>25</v>
      </c>
      <c r="D1852" t="s">
        <v>39</v>
      </c>
      <c r="E1852" t="s">
        <v>40</v>
      </c>
      <c r="F1852" t="s">
        <v>53</v>
      </c>
      <c r="G1852" t="s">
        <v>54</v>
      </c>
      <c r="I1852" t="s">
        <v>43</v>
      </c>
      <c r="J1852">
        <v>0</v>
      </c>
      <c r="K1852">
        <v>0</v>
      </c>
      <c r="L1852">
        <v>0</v>
      </c>
      <c r="M1852">
        <v>0</v>
      </c>
      <c r="N1852">
        <v>0</v>
      </c>
      <c r="O1852">
        <v>1</v>
      </c>
      <c r="P1852" t="s">
        <v>118</v>
      </c>
      <c r="Q1852" t="s">
        <v>119</v>
      </c>
      <c r="R1852" t="s">
        <v>120</v>
      </c>
      <c r="S1852" t="s">
        <v>121</v>
      </c>
      <c r="T1852" t="s">
        <v>36</v>
      </c>
      <c r="U1852" t="s">
        <v>37</v>
      </c>
      <c r="V1852">
        <v>27</v>
      </c>
      <c r="W1852" t="s">
        <v>38</v>
      </c>
    </row>
    <row r="1853" spans="1:23">
      <c r="A1853" t="s">
        <v>23</v>
      </c>
      <c r="B1853" t="s">
        <v>24</v>
      </c>
      <c r="C1853" t="s">
        <v>25</v>
      </c>
      <c r="D1853" t="s">
        <v>39</v>
      </c>
      <c r="E1853" t="s">
        <v>40</v>
      </c>
      <c r="F1853" t="s">
        <v>28</v>
      </c>
      <c r="G1853" t="s">
        <v>29</v>
      </c>
      <c r="I1853" t="s">
        <v>43</v>
      </c>
      <c r="J1853">
        <v>248.62048709999999</v>
      </c>
      <c r="K1853">
        <v>42</v>
      </c>
      <c r="L1853">
        <v>0.88400000000000001</v>
      </c>
      <c r="M1853">
        <v>0</v>
      </c>
      <c r="N1853">
        <v>0</v>
      </c>
      <c r="O1853">
        <v>0</v>
      </c>
      <c r="P1853" t="s">
        <v>118</v>
      </c>
      <c r="Q1853" t="s">
        <v>119</v>
      </c>
      <c r="R1853" t="s">
        <v>120</v>
      </c>
      <c r="S1853" t="s">
        <v>121</v>
      </c>
      <c r="T1853" t="s">
        <v>36</v>
      </c>
      <c r="U1853" t="s">
        <v>37</v>
      </c>
      <c r="V1853">
        <v>27</v>
      </c>
      <c r="W1853" t="s">
        <v>38</v>
      </c>
    </row>
    <row r="1854" spans="1:23">
      <c r="A1854" t="s">
        <v>23</v>
      </c>
      <c r="B1854" t="s">
        <v>24</v>
      </c>
      <c r="C1854" t="s">
        <v>25</v>
      </c>
      <c r="D1854" t="s">
        <v>46</v>
      </c>
      <c r="E1854" t="s">
        <v>47</v>
      </c>
      <c r="F1854" t="s">
        <v>48</v>
      </c>
      <c r="G1854" t="s">
        <v>47</v>
      </c>
      <c r="I1854" t="s">
        <v>43</v>
      </c>
      <c r="J1854">
        <v>3464.0482350000002</v>
      </c>
      <c r="K1854">
        <v>395</v>
      </c>
      <c r="L1854">
        <v>0.79300000000000004</v>
      </c>
      <c r="M1854">
        <v>0</v>
      </c>
      <c r="N1854">
        <v>0</v>
      </c>
      <c r="O1854">
        <v>0</v>
      </c>
      <c r="P1854" t="s">
        <v>118</v>
      </c>
      <c r="Q1854" t="s">
        <v>119</v>
      </c>
      <c r="R1854" t="s">
        <v>120</v>
      </c>
      <c r="S1854" t="s">
        <v>121</v>
      </c>
      <c r="T1854" t="s">
        <v>36</v>
      </c>
      <c r="U1854" t="s">
        <v>37</v>
      </c>
      <c r="V1854">
        <v>27</v>
      </c>
      <c r="W1854" t="s">
        <v>38</v>
      </c>
    </row>
    <row r="1855" spans="1:23">
      <c r="A1855" t="s">
        <v>23</v>
      </c>
      <c r="B1855" t="s">
        <v>24</v>
      </c>
      <c r="C1855" t="s">
        <v>25</v>
      </c>
      <c r="D1855" t="s">
        <v>26</v>
      </c>
      <c r="E1855" t="s">
        <v>27</v>
      </c>
      <c r="F1855" t="s">
        <v>28</v>
      </c>
      <c r="G1855" t="s">
        <v>29</v>
      </c>
      <c r="H1855" t="s">
        <v>69</v>
      </c>
      <c r="I1855" t="s">
        <v>70</v>
      </c>
      <c r="J1855">
        <v>24.84800881</v>
      </c>
      <c r="K1855">
        <v>1</v>
      </c>
      <c r="L1855">
        <v>0.90300000000000002</v>
      </c>
      <c r="M1855">
        <v>0</v>
      </c>
      <c r="N1855">
        <v>0</v>
      </c>
      <c r="O1855">
        <v>0</v>
      </c>
      <c r="P1855" t="s">
        <v>122</v>
      </c>
      <c r="Q1855" t="s">
        <v>123</v>
      </c>
      <c r="R1855" t="s">
        <v>34</v>
      </c>
      <c r="S1855" t="s">
        <v>35</v>
      </c>
      <c r="T1855" t="s">
        <v>36</v>
      </c>
      <c r="U1855" t="s">
        <v>37</v>
      </c>
      <c r="V1855">
        <v>27</v>
      </c>
      <c r="W1855" t="s">
        <v>38</v>
      </c>
    </row>
    <row r="1856" spans="1:23">
      <c r="A1856" t="s">
        <v>23</v>
      </c>
      <c r="B1856" t="s">
        <v>24</v>
      </c>
      <c r="C1856" t="s">
        <v>25</v>
      </c>
      <c r="D1856" t="s">
        <v>39</v>
      </c>
      <c r="E1856" t="s">
        <v>40</v>
      </c>
      <c r="F1856" t="s">
        <v>53</v>
      </c>
      <c r="G1856" t="s">
        <v>54</v>
      </c>
      <c r="I1856" t="s">
        <v>43</v>
      </c>
      <c r="J1856">
        <v>0</v>
      </c>
      <c r="K1856">
        <v>0</v>
      </c>
      <c r="L1856">
        <v>0</v>
      </c>
      <c r="M1856">
        <v>0</v>
      </c>
      <c r="N1856">
        <v>0</v>
      </c>
      <c r="O1856">
        <v>1</v>
      </c>
      <c r="P1856" t="s">
        <v>122</v>
      </c>
      <c r="Q1856" t="s">
        <v>123</v>
      </c>
      <c r="R1856" t="s">
        <v>34</v>
      </c>
      <c r="S1856" t="s">
        <v>35</v>
      </c>
      <c r="T1856" t="s">
        <v>36</v>
      </c>
      <c r="U1856" t="s">
        <v>37</v>
      </c>
      <c r="V1856">
        <v>27</v>
      </c>
      <c r="W1856" t="s">
        <v>38</v>
      </c>
    </row>
    <row r="1857" spans="1:23">
      <c r="A1857" t="s">
        <v>23</v>
      </c>
      <c r="B1857" t="s">
        <v>24</v>
      </c>
      <c r="C1857" t="s">
        <v>25</v>
      </c>
      <c r="D1857" t="s">
        <v>39</v>
      </c>
      <c r="E1857" t="s">
        <v>40</v>
      </c>
      <c r="F1857" t="s">
        <v>28</v>
      </c>
      <c r="G1857" t="s">
        <v>29</v>
      </c>
      <c r="I1857" t="s">
        <v>43</v>
      </c>
      <c r="J1857">
        <v>157.7778582</v>
      </c>
      <c r="K1857">
        <v>14</v>
      </c>
      <c r="L1857">
        <v>0.71799999999999997</v>
      </c>
      <c r="M1857">
        <v>0</v>
      </c>
      <c r="N1857">
        <v>0</v>
      </c>
      <c r="O1857">
        <v>0</v>
      </c>
      <c r="P1857" t="s">
        <v>122</v>
      </c>
      <c r="Q1857" t="s">
        <v>123</v>
      </c>
      <c r="R1857" t="s">
        <v>34</v>
      </c>
      <c r="S1857" t="s">
        <v>35</v>
      </c>
      <c r="T1857" t="s">
        <v>36</v>
      </c>
      <c r="U1857" t="s">
        <v>37</v>
      </c>
      <c r="V1857">
        <v>27</v>
      </c>
      <c r="W1857" t="s">
        <v>38</v>
      </c>
    </row>
    <row r="1858" spans="1:23">
      <c r="A1858" t="s">
        <v>23</v>
      </c>
      <c r="B1858" t="s">
        <v>24</v>
      </c>
      <c r="C1858" t="s">
        <v>25</v>
      </c>
      <c r="D1858" t="s">
        <v>39</v>
      </c>
      <c r="E1858" t="s">
        <v>40</v>
      </c>
      <c r="F1858" t="s">
        <v>28</v>
      </c>
      <c r="G1858" t="s">
        <v>29</v>
      </c>
      <c r="I1858" t="s">
        <v>43</v>
      </c>
      <c r="J1858">
        <v>59.319150919999998</v>
      </c>
      <c r="K1858">
        <v>13</v>
      </c>
      <c r="L1858">
        <v>0.878</v>
      </c>
      <c r="M1858">
        <v>0</v>
      </c>
      <c r="N1858">
        <v>0</v>
      </c>
      <c r="O1858">
        <v>0</v>
      </c>
      <c r="P1858" t="s">
        <v>126</v>
      </c>
      <c r="Q1858" t="s">
        <v>127</v>
      </c>
      <c r="R1858" t="s">
        <v>114</v>
      </c>
      <c r="S1858" t="s">
        <v>115</v>
      </c>
      <c r="T1858" t="s">
        <v>36</v>
      </c>
      <c r="U1858" t="s">
        <v>37</v>
      </c>
      <c r="V1858">
        <v>27</v>
      </c>
      <c r="W1858" t="s">
        <v>38</v>
      </c>
    </row>
    <row r="1859" spans="1:23">
      <c r="A1859" t="s">
        <v>23</v>
      </c>
      <c r="B1859" t="s">
        <v>24</v>
      </c>
      <c r="C1859" t="s">
        <v>25</v>
      </c>
      <c r="D1859" t="s">
        <v>26</v>
      </c>
      <c r="E1859" t="s">
        <v>27</v>
      </c>
      <c r="F1859" t="s">
        <v>53</v>
      </c>
      <c r="G1859" t="s">
        <v>54</v>
      </c>
      <c r="H1859" t="s">
        <v>223</v>
      </c>
      <c r="I1859" t="s">
        <v>224</v>
      </c>
      <c r="J1859">
        <v>98.260868740000006</v>
      </c>
      <c r="K1859">
        <v>1</v>
      </c>
      <c r="L1859">
        <v>0.88400000000000001</v>
      </c>
      <c r="M1859">
        <v>0</v>
      </c>
      <c r="N1859">
        <v>0</v>
      </c>
      <c r="O1859">
        <v>0</v>
      </c>
      <c r="P1859" t="s">
        <v>130</v>
      </c>
      <c r="Q1859" t="s">
        <v>131</v>
      </c>
      <c r="R1859" t="s">
        <v>132</v>
      </c>
      <c r="S1859" t="s">
        <v>133</v>
      </c>
      <c r="T1859" t="s">
        <v>36</v>
      </c>
      <c r="U1859" t="s">
        <v>37</v>
      </c>
      <c r="V1859">
        <v>27</v>
      </c>
      <c r="W1859" t="s">
        <v>38</v>
      </c>
    </row>
    <row r="1860" spans="1:23">
      <c r="A1860" t="s">
        <v>23</v>
      </c>
      <c r="B1860" t="s">
        <v>24</v>
      </c>
      <c r="C1860" t="s">
        <v>25</v>
      </c>
      <c r="D1860" t="s">
        <v>26</v>
      </c>
      <c r="E1860" t="s">
        <v>27</v>
      </c>
      <c r="F1860" t="s">
        <v>53</v>
      </c>
      <c r="G1860" t="s">
        <v>54</v>
      </c>
      <c r="H1860" t="s">
        <v>229</v>
      </c>
      <c r="I1860" t="s">
        <v>230</v>
      </c>
      <c r="J1860">
        <v>154.74931770000001</v>
      </c>
      <c r="K1860">
        <v>1</v>
      </c>
      <c r="L1860">
        <v>0.89500000000000002</v>
      </c>
      <c r="M1860">
        <v>0</v>
      </c>
      <c r="N1860">
        <v>0</v>
      </c>
      <c r="O1860">
        <v>0</v>
      </c>
      <c r="P1860" t="s">
        <v>130</v>
      </c>
      <c r="Q1860" t="s">
        <v>131</v>
      </c>
      <c r="R1860" t="s">
        <v>132</v>
      </c>
      <c r="S1860" t="s">
        <v>133</v>
      </c>
      <c r="T1860" t="s">
        <v>36</v>
      </c>
      <c r="U1860" t="s">
        <v>37</v>
      </c>
      <c r="V1860">
        <v>27</v>
      </c>
      <c r="W1860" t="s">
        <v>38</v>
      </c>
    </row>
    <row r="1861" spans="1:23">
      <c r="A1861" t="s">
        <v>23</v>
      </c>
      <c r="B1861" t="s">
        <v>24</v>
      </c>
      <c r="C1861" t="s">
        <v>25</v>
      </c>
      <c r="D1861" t="s">
        <v>26</v>
      </c>
      <c r="E1861" t="s">
        <v>27</v>
      </c>
      <c r="F1861" t="s">
        <v>53</v>
      </c>
      <c r="G1861" t="s">
        <v>54</v>
      </c>
      <c r="H1861" t="s">
        <v>185</v>
      </c>
      <c r="I1861" t="s">
        <v>186</v>
      </c>
      <c r="J1861">
        <v>7.7666666999999995E-2</v>
      </c>
      <c r="K1861">
        <v>1</v>
      </c>
      <c r="L1861">
        <v>1</v>
      </c>
      <c r="M1861">
        <v>0</v>
      </c>
      <c r="N1861">
        <v>0</v>
      </c>
      <c r="O1861">
        <v>0</v>
      </c>
      <c r="P1861" t="s">
        <v>130</v>
      </c>
      <c r="Q1861" t="s">
        <v>131</v>
      </c>
      <c r="R1861" t="s">
        <v>132</v>
      </c>
      <c r="S1861" t="s">
        <v>133</v>
      </c>
      <c r="T1861" t="s">
        <v>36</v>
      </c>
      <c r="U1861" t="s">
        <v>37</v>
      </c>
      <c r="V1861">
        <v>27</v>
      </c>
      <c r="W1861" t="s">
        <v>38</v>
      </c>
    </row>
    <row r="1862" spans="1:23">
      <c r="A1862" t="s">
        <v>23</v>
      </c>
      <c r="B1862" t="s">
        <v>24</v>
      </c>
      <c r="C1862" t="s">
        <v>25</v>
      </c>
      <c r="D1862" t="s">
        <v>26</v>
      </c>
      <c r="E1862" t="s">
        <v>27</v>
      </c>
      <c r="F1862" t="s">
        <v>28</v>
      </c>
      <c r="G1862" t="s">
        <v>29</v>
      </c>
      <c r="H1862" t="s">
        <v>69</v>
      </c>
      <c r="I1862" t="s">
        <v>70</v>
      </c>
      <c r="J1862">
        <v>113.6073434</v>
      </c>
      <c r="K1862">
        <v>1</v>
      </c>
      <c r="L1862">
        <v>0.97899999999999998</v>
      </c>
      <c r="M1862">
        <v>0</v>
      </c>
      <c r="N1862">
        <v>0</v>
      </c>
      <c r="O1862">
        <v>0</v>
      </c>
      <c r="P1862" t="s">
        <v>130</v>
      </c>
      <c r="Q1862" t="s">
        <v>131</v>
      </c>
      <c r="R1862" t="s">
        <v>132</v>
      </c>
      <c r="S1862" t="s">
        <v>133</v>
      </c>
      <c r="T1862" t="s">
        <v>36</v>
      </c>
      <c r="U1862" t="s">
        <v>37</v>
      </c>
      <c r="V1862">
        <v>27</v>
      </c>
      <c r="W1862" t="s">
        <v>38</v>
      </c>
    </row>
    <row r="1863" spans="1:23">
      <c r="A1863" t="s">
        <v>23</v>
      </c>
      <c r="B1863" t="s">
        <v>24</v>
      </c>
      <c r="C1863" t="s">
        <v>25</v>
      </c>
      <c r="D1863" t="s">
        <v>26</v>
      </c>
      <c r="E1863" t="s">
        <v>27</v>
      </c>
      <c r="F1863" t="s">
        <v>28</v>
      </c>
      <c r="G1863" t="s">
        <v>29</v>
      </c>
      <c r="H1863" t="s">
        <v>152</v>
      </c>
      <c r="I1863" t="s">
        <v>153</v>
      </c>
      <c r="J1863">
        <v>1549.206833</v>
      </c>
      <c r="K1863">
        <v>1</v>
      </c>
      <c r="L1863">
        <v>1</v>
      </c>
      <c r="M1863">
        <v>0</v>
      </c>
      <c r="N1863">
        <v>0</v>
      </c>
      <c r="O1863">
        <v>0</v>
      </c>
      <c r="P1863" t="s">
        <v>130</v>
      </c>
      <c r="Q1863" t="s">
        <v>131</v>
      </c>
      <c r="R1863" t="s">
        <v>132</v>
      </c>
      <c r="S1863" t="s">
        <v>133</v>
      </c>
      <c r="T1863" t="s">
        <v>36</v>
      </c>
      <c r="U1863" t="s">
        <v>37</v>
      </c>
      <c r="V1863">
        <v>27</v>
      </c>
      <c r="W1863" t="s">
        <v>38</v>
      </c>
    </row>
    <row r="1864" spans="1:23">
      <c r="A1864" t="s">
        <v>23</v>
      </c>
      <c r="B1864" t="s">
        <v>24</v>
      </c>
      <c r="C1864" t="s">
        <v>25</v>
      </c>
      <c r="D1864" t="s">
        <v>26</v>
      </c>
      <c r="E1864" t="s">
        <v>27</v>
      </c>
      <c r="F1864" t="s">
        <v>28</v>
      </c>
      <c r="G1864" t="s">
        <v>29</v>
      </c>
      <c r="H1864" t="s">
        <v>63</v>
      </c>
      <c r="I1864" t="s">
        <v>64</v>
      </c>
      <c r="J1864">
        <v>103.0788081</v>
      </c>
      <c r="K1864">
        <v>1</v>
      </c>
      <c r="L1864">
        <v>0.86499999999999999</v>
      </c>
      <c r="M1864">
        <v>0</v>
      </c>
      <c r="N1864">
        <v>0</v>
      </c>
      <c r="O1864">
        <v>0</v>
      </c>
      <c r="P1864" t="s">
        <v>130</v>
      </c>
      <c r="Q1864" t="s">
        <v>131</v>
      </c>
      <c r="R1864" t="s">
        <v>132</v>
      </c>
      <c r="S1864" t="s">
        <v>133</v>
      </c>
      <c r="T1864" t="s">
        <v>36</v>
      </c>
      <c r="U1864" t="s">
        <v>37</v>
      </c>
      <c r="V1864">
        <v>27</v>
      </c>
      <c r="W1864" t="s">
        <v>38</v>
      </c>
    </row>
    <row r="1865" spans="1:23">
      <c r="A1865" t="s">
        <v>23</v>
      </c>
      <c r="B1865" t="s">
        <v>24</v>
      </c>
      <c r="C1865" t="s">
        <v>25</v>
      </c>
      <c r="D1865" t="s">
        <v>46</v>
      </c>
      <c r="E1865" t="s">
        <v>47</v>
      </c>
      <c r="F1865" t="s">
        <v>48</v>
      </c>
      <c r="G1865" t="s">
        <v>47</v>
      </c>
      <c r="I1865" t="s">
        <v>43</v>
      </c>
      <c r="J1865">
        <v>6451.8706759999995</v>
      </c>
      <c r="K1865">
        <v>1122</v>
      </c>
      <c r="L1865">
        <v>0.79500000000000004</v>
      </c>
      <c r="M1865">
        <v>0.63318099500000002</v>
      </c>
      <c r="N1865">
        <v>3.3300000000000001E-3</v>
      </c>
      <c r="O1865">
        <v>0</v>
      </c>
      <c r="P1865" t="s">
        <v>130</v>
      </c>
      <c r="Q1865" t="s">
        <v>131</v>
      </c>
      <c r="R1865" t="s">
        <v>132</v>
      </c>
      <c r="S1865" t="s">
        <v>133</v>
      </c>
      <c r="T1865" t="s">
        <v>36</v>
      </c>
      <c r="U1865" t="s">
        <v>37</v>
      </c>
      <c r="V1865">
        <v>27</v>
      </c>
      <c r="W1865" t="s">
        <v>38</v>
      </c>
    </row>
    <row r="1866" spans="1:23">
      <c r="A1866" t="s">
        <v>23</v>
      </c>
      <c r="B1866" t="s">
        <v>24</v>
      </c>
      <c r="C1866" t="s">
        <v>25</v>
      </c>
      <c r="D1866" t="s">
        <v>26</v>
      </c>
      <c r="E1866" t="s">
        <v>27</v>
      </c>
      <c r="F1866" t="s">
        <v>28</v>
      </c>
      <c r="G1866" t="s">
        <v>29</v>
      </c>
      <c r="H1866" t="s">
        <v>285</v>
      </c>
      <c r="I1866" t="s">
        <v>286</v>
      </c>
      <c r="J1866">
        <v>64.162000000000006</v>
      </c>
      <c r="K1866">
        <v>1</v>
      </c>
      <c r="L1866">
        <v>1</v>
      </c>
      <c r="M1866">
        <v>0</v>
      </c>
      <c r="N1866">
        <v>0</v>
      </c>
      <c r="O1866">
        <v>0</v>
      </c>
      <c r="P1866" t="s">
        <v>1398</v>
      </c>
      <c r="Q1866" t="s">
        <v>1399</v>
      </c>
      <c r="R1866" t="s">
        <v>34</v>
      </c>
      <c r="S1866" t="s">
        <v>35</v>
      </c>
      <c r="T1866" t="s">
        <v>36</v>
      </c>
      <c r="U1866" t="s">
        <v>37</v>
      </c>
      <c r="V1866">
        <v>27</v>
      </c>
      <c r="W1866" t="s">
        <v>38</v>
      </c>
    </row>
    <row r="1867" spans="1:23">
      <c r="A1867" t="s">
        <v>23</v>
      </c>
      <c r="B1867" t="s">
        <v>24</v>
      </c>
      <c r="C1867" t="s">
        <v>25</v>
      </c>
      <c r="D1867" t="s">
        <v>26</v>
      </c>
      <c r="E1867" t="s">
        <v>27</v>
      </c>
      <c r="F1867" t="s">
        <v>28</v>
      </c>
      <c r="G1867" t="s">
        <v>29</v>
      </c>
      <c r="H1867" t="s">
        <v>86</v>
      </c>
      <c r="I1867" t="s">
        <v>87</v>
      </c>
      <c r="J1867">
        <v>73.155865820000002</v>
      </c>
      <c r="K1867">
        <v>2</v>
      </c>
      <c r="L1867">
        <v>0.86799999999999999</v>
      </c>
      <c r="M1867">
        <v>0</v>
      </c>
      <c r="N1867">
        <v>0</v>
      </c>
      <c r="O1867">
        <v>0</v>
      </c>
      <c r="P1867" t="s">
        <v>1398</v>
      </c>
      <c r="Q1867" t="s">
        <v>1399</v>
      </c>
      <c r="R1867" t="s">
        <v>34</v>
      </c>
      <c r="S1867" t="s">
        <v>35</v>
      </c>
      <c r="T1867" t="s">
        <v>36</v>
      </c>
      <c r="U1867" t="s">
        <v>37</v>
      </c>
      <c r="V1867">
        <v>27</v>
      </c>
      <c r="W1867" t="s">
        <v>38</v>
      </c>
    </row>
    <row r="1868" spans="1:23">
      <c r="A1868" t="s">
        <v>23</v>
      </c>
      <c r="B1868" t="s">
        <v>24</v>
      </c>
      <c r="C1868" t="s">
        <v>25</v>
      </c>
      <c r="D1868" t="s">
        <v>26</v>
      </c>
      <c r="E1868" t="s">
        <v>27</v>
      </c>
      <c r="F1868" t="s">
        <v>53</v>
      </c>
      <c r="G1868" t="s">
        <v>54</v>
      </c>
      <c r="H1868" t="s">
        <v>323</v>
      </c>
      <c r="I1868" t="s">
        <v>324</v>
      </c>
      <c r="J1868">
        <v>11587.9535</v>
      </c>
      <c r="K1868">
        <v>2</v>
      </c>
      <c r="L1868">
        <v>1</v>
      </c>
      <c r="M1868">
        <v>0</v>
      </c>
      <c r="N1868">
        <v>0</v>
      </c>
      <c r="O1868">
        <v>0</v>
      </c>
      <c r="P1868" t="s">
        <v>136</v>
      </c>
      <c r="Q1868" t="s">
        <v>137</v>
      </c>
      <c r="R1868" t="s">
        <v>94</v>
      </c>
      <c r="S1868" t="s">
        <v>95</v>
      </c>
      <c r="T1868" t="s">
        <v>36</v>
      </c>
      <c r="U1868" t="s">
        <v>37</v>
      </c>
      <c r="V1868">
        <v>27</v>
      </c>
      <c r="W1868" t="s">
        <v>38</v>
      </c>
    </row>
    <row r="1869" spans="1:23">
      <c r="A1869" t="s">
        <v>23</v>
      </c>
      <c r="B1869" t="s">
        <v>24</v>
      </c>
      <c r="C1869" t="s">
        <v>25</v>
      </c>
      <c r="D1869" t="s">
        <v>26</v>
      </c>
      <c r="E1869" t="s">
        <v>27</v>
      </c>
      <c r="F1869" t="s">
        <v>28</v>
      </c>
      <c r="G1869" t="s">
        <v>29</v>
      </c>
      <c r="H1869" t="s">
        <v>148</v>
      </c>
      <c r="I1869" t="s">
        <v>149</v>
      </c>
      <c r="J1869">
        <v>31.833749990000001</v>
      </c>
      <c r="K1869">
        <v>2</v>
      </c>
      <c r="L1869">
        <v>0.871</v>
      </c>
      <c r="M1869">
        <v>0</v>
      </c>
      <c r="N1869">
        <v>0</v>
      </c>
      <c r="O1869">
        <v>0</v>
      </c>
      <c r="P1869" t="s">
        <v>136</v>
      </c>
      <c r="Q1869" t="s">
        <v>137</v>
      </c>
      <c r="R1869" t="s">
        <v>94</v>
      </c>
      <c r="S1869" t="s">
        <v>95</v>
      </c>
      <c r="T1869" t="s">
        <v>36</v>
      </c>
      <c r="U1869" t="s">
        <v>37</v>
      </c>
      <c r="V1869">
        <v>27</v>
      </c>
      <c r="W1869" t="s">
        <v>38</v>
      </c>
    </row>
    <row r="1870" spans="1:23">
      <c r="A1870" t="s">
        <v>23</v>
      </c>
      <c r="B1870" t="s">
        <v>24</v>
      </c>
      <c r="C1870" t="s">
        <v>25</v>
      </c>
      <c r="D1870" t="s">
        <v>26</v>
      </c>
      <c r="E1870" t="s">
        <v>27</v>
      </c>
      <c r="F1870" t="s">
        <v>28</v>
      </c>
      <c r="G1870" t="s">
        <v>29</v>
      </c>
      <c r="H1870" t="s">
        <v>152</v>
      </c>
      <c r="I1870" t="s">
        <v>153</v>
      </c>
      <c r="J1870">
        <v>1192.7132349999999</v>
      </c>
      <c r="K1870">
        <v>3</v>
      </c>
      <c r="L1870">
        <v>0.97399999999999998</v>
      </c>
      <c r="M1870">
        <v>0</v>
      </c>
      <c r="N1870">
        <v>0</v>
      </c>
      <c r="O1870">
        <v>0</v>
      </c>
      <c r="P1870" t="s">
        <v>136</v>
      </c>
      <c r="Q1870" t="s">
        <v>137</v>
      </c>
      <c r="R1870" t="s">
        <v>94</v>
      </c>
      <c r="S1870" t="s">
        <v>95</v>
      </c>
      <c r="T1870" t="s">
        <v>36</v>
      </c>
      <c r="U1870" t="s">
        <v>37</v>
      </c>
      <c r="V1870">
        <v>27</v>
      </c>
      <c r="W1870" t="s">
        <v>38</v>
      </c>
    </row>
    <row r="1871" spans="1:23">
      <c r="A1871" t="s">
        <v>23</v>
      </c>
      <c r="B1871" t="s">
        <v>24</v>
      </c>
      <c r="C1871" t="s">
        <v>25</v>
      </c>
      <c r="D1871" t="s">
        <v>26</v>
      </c>
      <c r="E1871" t="s">
        <v>27</v>
      </c>
      <c r="F1871" t="s">
        <v>28</v>
      </c>
      <c r="G1871" t="s">
        <v>29</v>
      </c>
      <c r="H1871" t="s">
        <v>75</v>
      </c>
      <c r="I1871" t="s">
        <v>76</v>
      </c>
      <c r="J1871">
        <v>118.2916882</v>
      </c>
      <c r="K1871">
        <v>1</v>
      </c>
      <c r="L1871">
        <v>0.86499999999999999</v>
      </c>
      <c r="M1871">
        <v>0</v>
      </c>
      <c r="N1871">
        <v>0</v>
      </c>
      <c r="O1871">
        <v>0</v>
      </c>
      <c r="P1871" t="s">
        <v>136</v>
      </c>
      <c r="Q1871" t="s">
        <v>137</v>
      </c>
      <c r="R1871" t="s">
        <v>94</v>
      </c>
      <c r="S1871" t="s">
        <v>95</v>
      </c>
      <c r="T1871" t="s">
        <v>36</v>
      </c>
      <c r="U1871" t="s">
        <v>37</v>
      </c>
      <c r="V1871">
        <v>27</v>
      </c>
      <c r="W1871" t="s">
        <v>38</v>
      </c>
    </row>
    <row r="1872" spans="1:23">
      <c r="A1872" t="s">
        <v>23</v>
      </c>
      <c r="B1872" t="s">
        <v>24</v>
      </c>
      <c r="C1872" t="s">
        <v>25</v>
      </c>
      <c r="D1872" t="s">
        <v>26</v>
      </c>
      <c r="E1872" t="s">
        <v>27</v>
      </c>
      <c r="F1872" t="s">
        <v>28</v>
      </c>
      <c r="G1872" t="s">
        <v>29</v>
      </c>
      <c r="H1872" t="s">
        <v>86</v>
      </c>
      <c r="I1872" t="s">
        <v>87</v>
      </c>
      <c r="J1872">
        <v>615.08331029999999</v>
      </c>
      <c r="K1872">
        <v>6</v>
      </c>
      <c r="L1872">
        <v>0.98299999999999998</v>
      </c>
      <c r="M1872">
        <v>0</v>
      </c>
      <c r="N1872">
        <v>0</v>
      </c>
      <c r="O1872">
        <v>0</v>
      </c>
      <c r="P1872" t="s">
        <v>136</v>
      </c>
      <c r="Q1872" t="s">
        <v>137</v>
      </c>
      <c r="R1872" t="s">
        <v>94</v>
      </c>
      <c r="S1872" t="s">
        <v>95</v>
      </c>
      <c r="T1872" t="s">
        <v>36</v>
      </c>
      <c r="U1872" t="s">
        <v>37</v>
      </c>
      <c r="V1872">
        <v>27</v>
      </c>
      <c r="W1872" t="s">
        <v>38</v>
      </c>
    </row>
    <row r="1873" spans="1:23">
      <c r="A1873" t="s">
        <v>23</v>
      </c>
      <c r="B1873" t="s">
        <v>24</v>
      </c>
      <c r="C1873" t="s">
        <v>25</v>
      </c>
      <c r="D1873" t="s">
        <v>46</v>
      </c>
      <c r="E1873" t="s">
        <v>47</v>
      </c>
      <c r="F1873" t="s">
        <v>48</v>
      </c>
      <c r="G1873" t="s">
        <v>47</v>
      </c>
      <c r="I1873" t="s">
        <v>43</v>
      </c>
      <c r="J1873">
        <v>4982.1798779999999</v>
      </c>
      <c r="K1873">
        <v>938</v>
      </c>
      <c r="L1873">
        <v>0.81599999999999995</v>
      </c>
      <c r="M1873">
        <v>0.66926645100000004</v>
      </c>
      <c r="N1873">
        <v>5.8999999999999999E-3</v>
      </c>
      <c r="O1873">
        <v>0</v>
      </c>
      <c r="P1873" t="s">
        <v>136</v>
      </c>
      <c r="Q1873" t="s">
        <v>137</v>
      </c>
      <c r="R1873" t="s">
        <v>94</v>
      </c>
      <c r="S1873" t="s">
        <v>95</v>
      </c>
      <c r="T1873" t="s">
        <v>36</v>
      </c>
      <c r="U1873" t="s">
        <v>37</v>
      </c>
      <c r="V1873">
        <v>27</v>
      </c>
      <c r="W1873" t="s">
        <v>38</v>
      </c>
    </row>
    <row r="1874" spans="1:23">
      <c r="A1874" t="s">
        <v>23</v>
      </c>
      <c r="B1874" t="s">
        <v>24</v>
      </c>
      <c r="C1874" t="s">
        <v>25</v>
      </c>
      <c r="D1874" t="s">
        <v>39</v>
      </c>
      <c r="E1874" t="s">
        <v>40</v>
      </c>
      <c r="F1874" t="s">
        <v>41</v>
      </c>
      <c r="G1874" t="s">
        <v>42</v>
      </c>
      <c r="I1874" t="s">
        <v>43</v>
      </c>
      <c r="J1874">
        <v>109.1615085</v>
      </c>
      <c r="K1874">
        <v>4</v>
      </c>
      <c r="L1874">
        <v>0.90800000000000003</v>
      </c>
      <c r="M1874">
        <v>0</v>
      </c>
      <c r="N1874">
        <v>0</v>
      </c>
      <c r="O1874">
        <v>0</v>
      </c>
      <c r="P1874" t="s">
        <v>140</v>
      </c>
      <c r="Q1874" t="s">
        <v>141</v>
      </c>
      <c r="R1874" t="s">
        <v>84</v>
      </c>
      <c r="S1874" t="s">
        <v>85</v>
      </c>
      <c r="T1874" t="s">
        <v>36</v>
      </c>
      <c r="U1874" t="s">
        <v>37</v>
      </c>
      <c r="V1874">
        <v>27</v>
      </c>
      <c r="W1874" t="s">
        <v>38</v>
      </c>
    </row>
    <row r="1875" spans="1:23">
      <c r="A1875" t="s">
        <v>23</v>
      </c>
      <c r="B1875" t="s">
        <v>24</v>
      </c>
      <c r="C1875" t="s">
        <v>25</v>
      </c>
      <c r="D1875" t="s">
        <v>39</v>
      </c>
      <c r="E1875" t="s">
        <v>40</v>
      </c>
      <c r="F1875" t="s">
        <v>28</v>
      </c>
      <c r="G1875" t="s">
        <v>29</v>
      </c>
      <c r="I1875" t="s">
        <v>43</v>
      </c>
      <c r="J1875">
        <v>53.259310710000001</v>
      </c>
      <c r="K1875">
        <v>10</v>
      </c>
      <c r="L1875">
        <v>0.88400000000000001</v>
      </c>
      <c r="M1875">
        <v>0</v>
      </c>
      <c r="N1875">
        <v>0</v>
      </c>
      <c r="O1875">
        <v>0</v>
      </c>
      <c r="P1875" t="s">
        <v>140</v>
      </c>
      <c r="Q1875" t="s">
        <v>141</v>
      </c>
      <c r="R1875" t="s">
        <v>84</v>
      </c>
      <c r="S1875" t="s">
        <v>85</v>
      </c>
      <c r="T1875" t="s">
        <v>36</v>
      </c>
      <c r="U1875" t="s">
        <v>37</v>
      </c>
      <c r="V1875">
        <v>27</v>
      </c>
      <c r="W1875" t="s">
        <v>38</v>
      </c>
    </row>
    <row r="1876" spans="1:23">
      <c r="A1876" t="s">
        <v>23</v>
      </c>
      <c r="B1876" t="s">
        <v>24</v>
      </c>
      <c r="C1876" t="s">
        <v>25</v>
      </c>
      <c r="D1876" t="s">
        <v>46</v>
      </c>
      <c r="E1876" t="s">
        <v>47</v>
      </c>
      <c r="F1876" t="s">
        <v>48</v>
      </c>
      <c r="G1876" t="s">
        <v>47</v>
      </c>
      <c r="I1876" t="s">
        <v>43</v>
      </c>
      <c r="J1876">
        <v>348.53850369999998</v>
      </c>
      <c r="K1876">
        <v>64</v>
      </c>
      <c r="L1876">
        <v>0.82399999999999995</v>
      </c>
      <c r="M1876">
        <v>0</v>
      </c>
      <c r="N1876">
        <v>0</v>
      </c>
      <c r="O1876">
        <v>0</v>
      </c>
      <c r="P1876" t="s">
        <v>140</v>
      </c>
      <c r="Q1876" t="s">
        <v>141</v>
      </c>
      <c r="R1876" t="s">
        <v>84</v>
      </c>
      <c r="S1876" t="s">
        <v>85</v>
      </c>
      <c r="T1876" t="s">
        <v>36</v>
      </c>
      <c r="U1876" t="s">
        <v>37</v>
      </c>
      <c r="V1876">
        <v>27</v>
      </c>
      <c r="W1876" t="s">
        <v>38</v>
      </c>
    </row>
    <row r="1877" spans="1:23">
      <c r="A1877" t="s">
        <v>23</v>
      </c>
      <c r="B1877" t="s">
        <v>24</v>
      </c>
      <c r="C1877" t="s">
        <v>25</v>
      </c>
      <c r="D1877" t="s">
        <v>26</v>
      </c>
      <c r="E1877" t="s">
        <v>27</v>
      </c>
      <c r="F1877" t="s">
        <v>41</v>
      </c>
      <c r="G1877" t="s">
        <v>42</v>
      </c>
      <c r="H1877" t="s">
        <v>161</v>
      </c>
      <c r="I1877" t="s">
        <v>43</v>
      </c>
      <c r="J1877">
        <v>235.5781667</v>
      </c>
      <c r="K1877">
        <v>1</v>
      </c>
      <c r="L1877">
        <v>1</v>
      </c>
      <c r="M1877">
        <v>0</v>
      </c>
      <c r="N1877">
        <v>0</v>
      </c>
      <c r="O1877">
        <v>0</v>
      </c>
      <c r="P1877" t="s">
        <v>150</v>
      </c>
      <c r="Q1877" t="s">
        <v>151</v>
      </c>
      <c r="R1877" t="s">
        <v>146</v>
      </c>
      <c r="S1877" t="s">
        <v>147</v>
      </c>
      <c r="T1877" t="s">
        <v>36</v>
      </c>
      <c r="U1877" t="s">
        <v>37</v>
      </c>
      <c r="V1877">
        <v>27</v>
      </c>
      <c r="W1877" t="s">
        <v>38</v>
      </c>
    </row>
    <row r="1878" spans="1:23">
      <c r="A1878" t="s">
        <v>23</v>
      </c>
      <c r="B1878" t="s">
        <v>24</v>
      </c>
      <c r="C1878" t="s">
        <v>25</v>
      </c>
      <c r="D1878" t="s">
        <v>26</v>
      </c>
      <c r="E1878" t="s">
        <v>27</v>
      </c>
      <c r="F1878" t="s">
        <v>28</v>
      </c>
      <c r="G1878" t="s">
        <v>29</v>
      </c>
      <c r="H1878" t="s">
        <v>69</v>
      </c>
      <c r="I1878" t="s">
        <v>70</v>
      </c>
      <c r="J1878">
        <v>37.180999999999997</v>
      </c>
      <c r="K1878">
        <v>1</v>
      </c>
      <c r="L1878">
        <v>1</v>
      </c>
      <c r="M1878">
        <v>0</v>
      </c>
      <c r="N1878">
        <v>0</v>
      </c>
      <c r="O1878">
        <v>0</v>
      </c>
      <c r="P1878" t="s">
        <v>150</v>
      </c>
      <c r="Q1878" t="s">
        <v>151</v>
      </c>
      <c r="R1878" t="s">
        <v>146</v>
      </c>
      <c r="S1878" t="s">
        <v>147</v>
      </c>
      <c r="T1878" t="s">
        <v>36</v>
      </c>
      <c r="U1878" t="s">
        <v>37</v>
      </c>
      <c r="V1878">
        <v>27</v>
      </c>
      <c r="W1878" t="s">
        <v>38</v>
      </c>
    </row>
    <row r="1879" spans="1:23">
      <c r="A1879" t="s">
        <v>23</v>
      </c>
      <c r="B1879" t="s">
        <v>24</v>
      </c>
      <c r="C1879" t="s">
        <v>25</v>
      </c>
      <c r="D1879" t="s">
        <v>39</v>
      </c>
      <c r="E1879" t="s">
        <v>40</v>
      </c>
      <c r="F1879" t="s">
        <v>28</v>
      </c>
      <c r="G1879" t="s">
        <v>29</v>
      </c>
      <c r="I1879" t="s">
        <v>43</v>
      </c>
      <c r="J1879">
        <v>0</v>
      </c>
      <c r="K1879">
        <v>0</v>
      </c>
      <c r="L1879">
        <v>0</v>
      </c>
      <c r="M1879">
        <v>0</v>
      </c>
      <c r="N1879">
        <v>0</v>
      </c>
      <c r="O1879">
        <v>1</v>
      </c>
      <c r="P1879" t="s">
        <v>150</v>
      </c>
      <c r="Q1879" t="s">
        <v>151</v>
      </c>
      <c r="R1879" t="s">
        <v>146</v>
      </c>
      <c r="S1879" t="s">
        <v>147</v>
      </c>
      <c r="T1879" t="s">
        <v>36</v>
      </c>
      <c r="U1879" t="s">
        <v>37</v>
      </c>
      <c r="V1879">
        <v>27</v>
      </c>
      <c r="W1879" t="s">
        <v>38</v>
      </c>
    </row>
    <row r="1880" spans="1:23">
      <c r="A1880" t="s">
        <v>23</v>
      </c>
      <c r="B1880" t="s">
        <v>24</v>
      </c>
      <c r="C1880" t="s">
        <v>25</v>
      </c>
      <c r="D1880" t="s">
        <v>46</v>
      </c>
      <c r="E1880" t="s">
        <v>47</v>
      </c>
      <c r="F1880" t="s">
        <v>48</v>
      </c>
      <c r="G1880" t="s">
        <v>47</v>
      </c>
      <c r="I1880" t="s">
        <v>43</v>
      </c>
      <c r="J1880">
        <v>3036.476795</v>
      </c>
      <c r="K1880">
        <v>553</v>
      </c>
      <c r="L1880">
        <v>0.85399999999999998</v>
      </c>
      <c r="M1880">
        <v>0.21381122699999999</v>
      </c>
      <c r="N1880">
        <v>5.0699999999999999E-3</v>
      </c>
      <c r="O1880">
        <v>0</v>
      </c>
      <c r="P1880" t="s">
        <v>154</v>
      </c>
      <c r="Q1880" t="s">
        <v>155</v>
      </c>
      <c r="R1880" t="s">
        <v>132</v>
      </c>
      <c r="S1880" t="s">
        <v>133</v>
      </c>
      <c r="T1880" t="s">
        <v>36</v>
      </c>
      <c r="U1880" t="s">
        <v>37</v>
      </c>
      <c r="V1880">
        <v>27</v>
      </c>
      <c r="W1880" t="s">
        <v>38</v>
      </c>
    </row>
    <row r="1881" spans="1:23">
      <c r="A1881" t="s">
        <v>23</v>
      </c>
      <c r="B1881" t="s">
        <v>24</v>
      </c>
      <c r="C1881" t="s">
        <v>25</v>
      </c>
      <c r="D1881" t="s">
        <v>26</v>
      </c>
      <c r="E1881" t="s">
        <v>27</v>
      </c>
      <c r="F1881" t="s">
        <v>28</v>
      </c>
      <c r="G1881" t="s">
        <v>29</v>
      </c>
      <c r="H1881" t="s">
        <v>285</v>
      </c>
      <c r="I1881" t="s">
        <v>286</v>
      </c>
      <c r="J1881">
        <v>59.634999999999998</v>
      </c>
      <c r="K1881">
        <v>1</v>
      </c>
      <c r="L1881">
        <v>1</v>
      </c>
      <c r="M1881">
        <v>0</v>
      </c>
      <c r="N1881">
        <v>0</v>
      </c>
      <c r="O1881">
        <v>0</v>
      </c>
      <c r="P1881" t="s">
        <v>156</v>
      </c>
      <c r="Q1881" t="s">
        <v>157</v>
      </c>
      <c r="R1881" t="s">
        <v>158</v>
      </c>
      <c r="S1881" t="s">
        <v>159</v>
      </c>
      <c r="T1881" t="s">
        <v>36</v>
      </c>
      <c r="U1881" t="s">
        <v>37</v>
      </c>
      <c r="V1881">
        <v>27</v>
      </c>
      <c r="W1881" t="s">
        <v>38</v>
      </c>
    </row>
    <row r="1882" spans="1:23">
      <c r="A1882" t="s">
        <v>23</v>
      </c>
      <c r="B1882" t="s">
        <v>24</v>
      </c>
      <c r="C1882" t="s">
        <v>25</v>
      </c>
      <c r="D1882" t="s">
        <v>39</v>
      </c>
      <c r="E1882" t="s">
        <v>40</v>
      </c>
      <c r="F1882" t="s">
        <v>44</v>
      </c>
      <c r="G1882" t="s">
        <v>45</v>
      </c>
      <c r="I1882" t="s">
        <v>43</v>
      </c>
      <c r="J1882">
        <v>0</v>
      </c>
      <c r="K1882">
        <v>0</v>
      </c>
      <c r="L1882">
        <v>0</v>
      </c>
      <c r="M1882">
        <v>0</v>
      </c>
      <c r="N1882">
        <v>0</v>
      </c>
      <c r="O1882">
        <v>1</v>
      </c>
      <c r="P1882" t="s">
        <v>156</v>
      </c>
      <c r="Q1882" t="s">
        <v>157</v>
      </c>
      <c r="R1882" t="s">
        <v>158</v>
      </c>
      <c r="S1882" t="s">
        <v>159</v>
      </c>
      <c r="T1882" t="s">
        <v>36</v>
      </c>
      <c r="U1882" t="s">
        <v>37</v>
      </c>
      <c r="V1882">
        <v>27</v>
      </c>
      <c r="W1882" t="s">
        <v>38</v>
      </c>
    </row>
    <row r="1883" spans="1:23">
      <c r="A1883" t="s">
        <v>23</v>
      </c>
      <c r="B1883" t="s">
        <v>24</v>
      </c>
      <c r="C1883" t="s">
        <v>25</v>
      </c>
      <c r="D1883" t="s">
        <v>39</v>
      </c>
      <c r="E1883" t="s">
        <v>40</v>
      </c>
      <c r="F1883" t="s">
        <v>28</v>
      </c>
      <c r="G1883" t="s">
        <v>29</v>
      </c>
      <c r="I1883" t="s">
        <v>43</v>
      </c>
      <c r="J1883">
        <v>0</v>
      </c>
      <c r="K1883">
        <v>0</v>
      </c>
      <c r="L1883">
        <v>0</v>
      </c>
      <c r="M1883">
        <v>0</v>
      </c>
      <c r="N1883">
        <v>0</v>
      </c>
      <c r="O1883">
        <v>1</v>
      </c>
      <c r="P1883" t="s">
        <v>162</v>
      </c>
      <c r="Q1883" t="s">
        <v>163</v>
      </c>
      <c r="R1883" t="s">
        <v>146</v>
      </c>
      <c r="S1883" t="s">
        <v>147</v>
      </c>
      <c r="T1883" t="s">
        <v>36</v>
      </c>
      <c r="U1883" t="s">
        <v>37</v>
      </c>
      <c r="V1883">
        <v>27</v>
      </c>
      <c r="W1883" t="s">
        <v>38</v>
      </c>
    </row>
    <row r="1884" spans="1:23">
      <c r="A1884" t="s">
        <v>23</v>
      </c>
      <c r="B1884" t="s">
        <v>24</v>
      </c>
      <c r="C1884" t="s">
        <v>25</v>
      </c>
      <c r="D1884" t="s">
        <v>46</v>
      </c>
      <c r="E1884" t="s">
        <v>47</v>
      </c>
      <c r="F1884" t="s">
        <v>48</v>
      </c>
      <c r="G1884" t="s">
        <v>47</v>
      </c>
      <c r="I1884" t="s">
        <v>43</v>
      </c>
      <c r="J1884">
        <v>258.34798030000002</v>
      </c>
      <c r="K1884">
        <v>46</v>
      </c>
      <c r="L1884">
        <v>0.82399999999999995</v>
      </c>
      <c r="M1884">
        <v>0</v>
      </c>
      <c r="N1884">
        <v>0</v>
      </c>
      <c r="O1884">
        <v>0</v>
      </c>
      <c r="P1884" t="s">
        <v>162</v>
      </c>
      <c r="Q1884" t="s">
        <v>163</v>
      </c>
      <c r="R1884" t="s">
        <v>146</v>
      </c>
      <c r="S1884" t="s">
        <v>147</v>
      </c>
      <c r="T1884" t="s">
        <v>36</v>
      </c>
      <c r="U1884" t="s">
        <v>37</v>
      </c>
      <c r="V1884">
        <v>27</v>
      </c>
      <c r="W1884" t="s">
        <v>38</v>
      </c>
    </row>
    <row r="1885" spans="1:23">
      <c r="A1885" t="s">
        <v>23</v>
      </c>
      <c r="B1885" t="s">
        <v>24</v>
      </c>
      <c r="C1885" t="s">
        <v>25</v>
      </c>
      <c r="D1885" t="s">
        <v>39</v>
      </c>
      <c r="E1885" t="s">
        <v>40</v>
      </c>
      <c r="F1885" t="s">
        <v>41</v>
      </c>
      <c r="G1885" t="s">
        <v>42</v>
      </c>
      <c r="I1885" t="s">
        <v>43</v>
      </c>
      <c r="J1885">
        <v>0</v>
      </c>
      <c r="K1885">
        <v>0</v>
      </c>
      <c r="L1885">
        <v>0</v>
      </c>
      <c r="M1885">
        <v>0</v>
      </c>
      <c r="N1885">
        <v>0</v>
      </c>
      <c r="O1885">
        <v>1</v>
      </c>
      <c r="P1885" t="s">
        <v>164</v>
      </c>
      <c r="Q1885" t="s">
        <v>165</v>
      </c>
      <c r="R1885" t="s">
        <v>114</v>
      </c>
      <c r="S1885" t="s">
        <v>115</v>
      </c>
      <c r="T1885" t="s">
        <v>36</v>
      </c>
      <c r="U1885" t="s">
        <v>37</v>
      </c>
      <c r="V1885">
        <v>27</v>
      </c>
      <c r="W1885" t="s">
        <v>38</v>
      </c>
    </row>
    <row r="1886" spans="1:23">
      <c r="A1886" t="s">
        <v>23</v>
      </c>
      <c r="B1886" t="s">
        <v>24</v>
      </c>
      <c r="C1886" t="s">
        <v>25</v>
      </c>
      <c r="D1886" t="s">
        <v>39</v>
      </c>
      <c r="E1886" t="s">
        <v>40</v>
      </c>
      <c r="F1886" t="s">
        <v>53</v>
      </c>
      <c r="G1886" t="s">
        <v>54</v>
      </c>
      <c r="I1886" t="s">
        <v>43</v>
      </c>
      <c r="J1886">
        <v>0</v>
      </c>
      <c r="K1886">
        <v>0</v>
      </c>
      <c r="L1886">
        <v>0</v>
      </c>
      <c r="M1886">
        <v>0</v>
      </c>
      <c r="N1886">
        <v>0</v>
      </c>
      <c r="O1886">
        <v>1</v>
      </c>
      <c r="P1886" t="s">
        <v>164</v>
      </c>
      <c r="Q1886" t="s">
        <v>165</v>
      </c>
      <c r="R1886" t="s">
        <v>114</v>
      </c>
      <c r="S1886" t="s">
        <v>115</v>
      </c>
      <c r="T1886" t="s">
        <v>36</v>
      </c>
      <c r="U1886" t="s">
        <v>37</v>
      </c>
      <c r="V1886">
        <v>27</v>
      </c>
      <c r="W1886" t="s">
        <v>38</v>
      </c>
    </row>
    <row r="1887" spans="1:23">
      <c r="A1887" t="s">
        <v>23</v>
      </c>
      <c r="B1887" t="s">
        <v>24</v>
      </c>
      <c r="C1887" t="s">
        <v>25</v>
      </c>
      <c r="D1887" t="s">
        <v>46</v>
      </c>
      <c r="E1887" t="s">
        <v>47</v>
      </c>
      <c r="F1887" t="s">
        <v>48</v>
      </c>
      <c r="G1887" t="s">
        <v>47</v>
      </c>
      <c r="I1887" t="s">
        <v>43</v>
      </c>
      <c r="J1887">
        <v>1648.982166</v>
      </c>
      <c r="K1887">
        <v>205</v>
      </c>
      <c r="L1887">
        <v>0.83299999999999996</v>
      </c>
      <c r="M1887">
        <v>0</v>
      </c>
      <c r="N1887">
        <v>0</v>
      </c>
      <c r="O1887">
        <v>0</v>
      </c>
      <c r="P1887" t="s">
        <v>166</v>
      </c>
      <c r="Q1887" t="s">
        <v>167</v>
      </c>
      <c r="R1887" t="s">
        <v>168</v>
      </c>
      <c r="S1887" t="s">
        <v>169</v>
      </c>
      <c r="T1887" t="s">
        <v>36</v>
      </c>
      <c r="U1887" t="s">
        <v>37</v>
      </c>
      <c r="V1887">
        <v>27</v>
      </c>
      <c r="W1887" t="s">
        <v>38</v>
      </c>
    </row>
    <row r="1888" spans="1:23">
      <c r="A1888" t="s">
        <v>23</v>
      </c>
      <c r="B1888" t="s">
        <v>24</v>
      </c>
      <c r="C1888" t="s">
        <v>25</v>
      </c>
      <c r="D1888" t="s">
        <v>46</v>
      </c>
      <c r="E1888" t="s">
        <v>47</v>
      </c>
      <c r="F1888" t="s">
        <v>48</v>
      </c>
      <c r="G1888" t="s">
        <v>47</v>
      </c>
      <c r="I1888" t="s">
        <v>43</v>
      </c>
      <c r="J1888">
        <v>494.30514640000001</v>
      </c>
      <c r="K1888">
        <v>103</v>
      </c>
      <c r="L1888">
        <v>0.79</v>
      </c>
      <c r="M1888">
        <v>0</v>
      </c>
      <c r="N1888">
        <v>0</v>
      </c>
      <c r="O1888">
        <v>0</v>
      </c>
      <c r="P1888" t="s">
        <v>170</v>
      </c>
      <c r="Q1888" t="s">
        <v>171</v>
      </c>
      <c r="R1888" t="s">
        <v>100</v>
      </c>
      <c r="S1888" t="s">
        <v>101</v>
      </c>
      <c r="T1888" t="s">
        <v>36</v>
      </c>
      <c r="U1888" t="s">
        <v>37</v>
      </c>
      <c r="V1888">
        <v>27</v>
      </c>
      <c r="W1888" t="s">
        <v>38</v>
      </c>
    </row>
    <row r="1889" spans="1:23">
      <c r="A1889" t="s">
        <v>23</v>
      </c>
      <c r="B1889" t="s">
        <v>24</v>
      </c>
      <c r="C1889" t="s">
        <v>25</v>
      </c>
      <c r="D1889" t="s">
        <v>39</v>
      </c>
      <c r="E1889" t="s">
        <v>40</v>
      </c>
      <c r="F1889" t="s">
        <v>41</v>
      </c>
      <c r="G1889" t="s">
        <v>42</v>
      </c>
      <c r="I1889" t="s">
        <v>43</v>
      </c>
      <c r="J1889">
        <v>0</v>
      </c>
      <c r="K1889">
        <v>0</v>
      </c>
      <c r="L1889">
        <v>0</v>
      </c>
      <c r="M1889">
        <v>0</v>
      </c>
      <c r="N1889">
        <v>0</v>
      </c>
      <c r="O1889">
        <v>1</v>
      </c>
      <c r="P1889" t="s">
        <v>172</v>
      </c>
      <c r="Q1889" t="s">
        <v>173</v>
      </c>
      <c r="R1889" t="s">
        <v>51</v>
      </c>
      <c r="S1889" t="s">
        <v>52</v>
      </c>
      <c r="T1889" t="s">
        <v>36</v>
      </c>
      <c r="U1889" t="s">
        <v>37</v>
      </c>
      <c r="V1889">
        <v>27</v>
      </c>
      <c r="W1889" t="s">
        <v>38</v>
      </c>
    </row>
    <row r="1890" spans="1:23">
      <c r="A1890" t="s">
        <v>23</v>
      </c>
      <c r="B1890" t="s">
        <v>24</v>
      </c>
      <c r="C1890" t="s">
        <v>25</v>
      </c>
      <c r="D1890" t="s">
        <v>39</v>
      </c>
      <c r="E1890" t="s">
        <v>40</v>
      </c>
      <c r="F1890" t="s">
        <v>28</v>
      </c>
      <c r="G1890" t="s">
        <v>29</v>
      </c>
      <c r="I1890" t="s">
        <v>43</v>
      </c>
      <c r="J1890">
        <v>51.492311229999999</v>
      </c>
      <c r="K1890">
        <v>7</v>
      </c>
      <c r="L1890">
        <v>0.88200000000000001</v>
      </c>
      <c r="M1890">
        <v>0</v>
      </c>
      <c r="N1890">
        <v>0</v>
      </c>
      <c r="O1890">
        <v>0</v>
      </c>
      <c r="P1890" t="s">
        <v>174</v>
      </c>
      <c r="Q1890" t="s">
        <v>175</v>
      </c>
      <c r="R1890" t="s">
        <v>67</v>
      </c>
      <c r="S1890" t="s">
        <v>68</v>
      </c>
      <c r="T1890" t="s">
        <v>36</v>
      </c>
      <c r="U1890" t="s">
        <v>37</v>
      </c>
      <c r="V1890">
        <v>27</v>
      </c>
      <c r="W1890" t="s">
        <v>38</v>
      </c>
    </row>
    <row r="1891" spans="1:23">
      <c r="A1891" t="s">
        <v>23</v>
      </c>
      <c r="B1891" t="s">
        <v>24</v>
      </c>
      <c r="C1891" t="s">
        <v>25</v>
      </c>
      <c r="D1891" t="s">
        <v>46</v>
      </c>
      <c r="E1891" t="s">
        <v>47</v>
      </c>
      <c r="F1891" t="s">
        <v>48</v>
      </c>
      <c r="G1891" t="s">
        <v>47</v>
      </c>
      <c r="I1891" t="s">
        <v>43</v>
      </c>
      <c r="J1891">
        <v>555.81697929999996</v>
      </c>
      <c r="K1891">
        <v>111</v>
      </c>
      <c r="L1891">
        <v>0.81799999999999995</v>
      </c>
      <c r="M1891">
        <v>0</v>
      </c>
      <c r="N1891">
        <v>0</v>
      </c>
      <c r="O1891">
        <v>0</v>
      </c>
      <c r="P1891" t="s">
        <v>174</v>
      </c>
      <c r="Q1891" t="s">
        <v>175</v>
      </c>
      <c r="R1891" t="s">
        <v>67</v>
      </c>
      <c r="S1891" t="s">
        <v>68</v>
      </c>
      <c r="T1891" t="s">
        <v>36</v>
      </c>
      <c r="U1891" t="s">
        <v>37</v>
      </c>
      <c r="V1891">
        <v>27</v>
      </c>
      <c r="W1891" t="s">
        <v>38</v>
      </c>
    </row>
    <row r="1892" spans="1:23">
      <c r="A1892" t="s">
        <v>23</v>
      </c>
      <c r="B1892" t="s">
        <v>24</v>
      </c>
      <c r="C1892" t="s">
        <v>25</v>
      </c>
      <c r="D1892" t="s">
        <v>39</v>
      </c>
      <c r="E1892" t="s">
        <v>40</v>
      </c>
      <c r="F1892" t="s">
        <v>28</v>
      </c>
      <c r="G1892" t="s">
        <v>29</v>
      </c>
      <c r="I1892" t="s">
        <v>43</v>
      </c>
      <c r="J1892">
        <v>98.369099469999995</v>
      </c>
      <c r="K1892">
        <v>13</v>
      </c>
      <c r="L1892">
        <v>0.93200000000000005</v>
      </c>
      <c r="M1892">
        <v>0</v>
      </c>
      <c r="N1892">
        <v>0</v>
      </c>
      <c r="O1892">
        <v>0</v>
      </c>
      <c r="P1892" t="s">
        <v>1400</v>
      </c>
      <c r="Q1892" t="s">
        <v>1401</v>
      </c>
      <c r="R1892" t="s">
        <v>168</v>
      </c>
      <c r="S1892" t="s">
        <v>169</v>
      </c>
      <c r="T1892" t="s">
        <v>36</v>
      </c>
      <c r="U1892" t="s">
        <v>37</v>
      </c>
      <c r="V1892">
        <v>27</v>
      </c>
      <c r="W1892" t="s">
        <v>38</v>
      </c>
    </row>
    <row r="1893" spans="1:23">
      <c r="A1893" t="s">
        <v>23</v>
      </c>
      <c r="B1893" t="s">
        <v>24</v>
      </c>
      <c r="C1893" t="s">
        <v>25</v>
      </c>
      <c r="D1893" t="s">
        <v>39</v>
      </c>
      <c r="E1893" t="s">
        <v>40</v>
      </c>
      <c r="F1893" t="s">
        <v>41</v>
      </c>
      <c r="G1893" t="s">
        <v>42</v>
      </c>
      <c r="I1893" t="s">
        <v>43</v>
      </c>
      <c r="J1893">
        <v>238.34277119999999</v>
      </c>
      <c r="K1893">
        <v>24</v>
      </c>
      <c r="L1893">
        <v>0.91300000000000003</v>
      </c>
      <c r="M1893">
        <v>0</v>
      </c>
      <c r="N1893">
        <v>0</v>
      </c>
      <c r="O1893">
        <v>0</v>
      </c>
      <c r="P1893" t="s">
        <v>178</v>
      </c>
      <c r="Q1893" t="s">
        <v>179</v>
      </c>
      <c r="R1893" t="s">
        <v>100</v>
      </c>
      <c r="S1893" t="s">
        <v>101</v>
      </c>
      <c r="T1893" t="s">
        <v>36</v>
      </c>
      <c r="U1893" t="s">
        <v>37</v>
      </c>
      <c r="V1893">
        <v>27</v>
      </c>
      <c r="W1893" t="s">
        <v>38</v>
      </c>
    </row>
    <row r="1894" spans="1:23">
      <c r="A1894" t="s">
        <v>23</v>
      </c>
      <c r="B1894" t="s">
        <v>24</v>
      </c>
      <c r="C1894" t="s">
        <v>25</v>
      </c>
      <c r="D1894" t="s">
        <v>39</v>
      </c>
      <c r="E1894" t="s">
        <v>40</v>
      </c>
      <c r="F1894" t="s">
        <v>28</v>
      </c>
      <c r="G1894" t="s">
        <v>29</v>
      </c>
      <c r="I1894" t="s">
        <v>43</v>
      </c>
      <c r="J1894">
        <v>316.67147349999999</v>
      </c>
      <c r="K1894">
        <v>29</v>
      </c>
      <c r="L1894">
        <v>0.60599999999999998</v>
      </c>
      <c r="M1894">
        <v>0</v>
      </c>
      <c r="N1894">
        <v>0</v>
      </c>
      <c r="O1894">
        <v>0</v>
      </c>
      <c r="P1894" t="s">
        <v>178</v>
      </c>
      <c r="Q1894" t="s">
        <v>179</v>
      </c>
      <c r="R1894" t="s">
        <v>100</v>
      </c>
      <c r="S1894" t="s">
        <v>101</v>
      </c>
      <c r="T1894" t="s">
        <v>36</v>
      </c>
      <c r="U1894" t="s">
        <v>37</v>
      </c>
      <c r="V1894">
        <v>27</v>
      </c>
      <c r="W1894" t="s">
        <v>38</v>
      </c>
    </row>
    <row r="1895" spans="1:23">
      <c r="A1895" t="s">
        <v>23</v>
      </c>
      <c r="B1895" t="s">
        <v>24</v>
      </c>
      <c r="C1895" t="s">
        <v>25</v>
      </c>
      <c r="D1895" t="s">
        <v>39</v>
      </c>
      <c r="E1895" t="s">
        <v>40</v>
      </c>
      <c r="F1895" t="s">
        <v>44</v>
      </c>
      <c r="G1895" t="s">
        <v>45</v>
      </c>
      <c r="I1895" t="s">
        <v>43</v>
      </c>
      <c r="J1895">
        <v>0</v>
      </c>
      <c r="K1895">
        <v>0</v>
      </c>
      <c r="L1895">
        <v>0</v>
      </c>
      <c r="M1895">
        <v>0</v>
      </c>
      <c r="N1895">
        <v>0</v>
      </c>
      <c r="O1895">
        <v>1</v>
      </c>
      <c r="P1895" t="s">
        <v>178</v>
      </c>
      <c r="Q1895" t="s">
        <v>179</v>
      </c>
      <c r="R1895" t="s">
        <v>100</v>
      </c>
      <c r="S1895" t="s">
        <v>101</v>
      </c>
      <c r="T1895" t="s">
        <v>36</v>
      </c>
      <c r="U1895" t="s">
        <v>37</v>
      </c>
      <c r="V1895">
        <v>27</v>
      </c>
      <c r="W1895" t="s">
        <v>38</v>
      </c>
    </row>
    <row r="1896" spans="1:23">
      <c r="A1896" t="s">
        <v>23</v>
      </c>
      <c r="B1896" t="s">
        <v>24</v>
      </c>
      <c r="C1896" t="s">
        <v>25</v>
      </c>
      <c r="D1896" t="s">
        <v>26</v>
      </c>
      <c r="E1896" t="s">
        <v>27</v>
      </c>
      <c r="F1896" t="s">
        <v>53</v>
      </c>
      <c r="G1896" t="s">
        <v>54</v>
      </c>
      <c r="H1896" t="s">
        <v>55</v>
      </c>
      <c r="I1896" t="s">
        <v>56</v>
      </c>
      <c r="J1896">
        <v>568.7174546</v>
      </c>
      <c r="K1896">
        <v>3</v>
      </c>
      <c r="L1896">
        <v>0.91600000000000004</v>
      </c>
      <c r="M1896">
        <v>0</v>
      </c>
      <c r="N1896">
        <v>0</v>
      </c>
      <c r="O1896">
        <v>0</v>
      </c>
      <c r="P1896" t="s">
        <v>181</v>
      </c>
      <c r="Q1896" t="s">
        <v>182</v>
      </c>
      <c r="R1896" t="s">
        <v>158</v>
      </c>
      <c r="S1896" t="s">
        <v>159</v>
      </c>
      <c r="T1896" t="s">
        <v>36</v>
      </c>
      <c r="U1896" t="s">
        <v>37</v>
      </c>
      <c r="V1896">
        <v>27</v>
      </c>
      <c r="W1896" t="s">
        <v>38</v>
      </c>
    </row>
    <row r="1897" spans="1:23">
      <c r="A1897" t="s">
        <v>23</v>
      </c>
      <c r="B1897" t="s">
        <v>24</v>
      </c>
      <c r="C1897" t="s">
        <v>25</v>
      </c>
      <c r="D1897" t="s">
        <v>26</v>
      </c>
      <c r="E1897" t="s">
        <v>27</v>
      </c>
      <c r="F1897" t="s">
        <v>53</v>
      </c>
      <c r="G1897" t="s">
        <v>54</v>
      </c>
      <c r="H1897" t="s">
        <v>323</v>
      </c>
      <c r="I1897" t="s">
        <v>324</v>
      </c>
      <c r="J1897">
        <v>921.33150000000001</v>
      </c>
      <c r="K1897">
        <v>1</v>
      </c>
      <c r="L1897">
        <v>1</v>
      </c>
      <c r="M1897">
        <v>0</v>
      </c>
      <c r="N1897">
        <v>0</v>
      </c>
      <c r="O1897">
        <v>0</v>
      </c>
      <c r="P1897" t="s">
        <v>181</v>
      </c>
      <c r="Q1897" t="s">
        <v>182</v>
      </c>
      <c r="R1897" t="s">
        <v>158</v>
      </c>
      <c r="S1897" t="s">
        <v>159</v>
      </c>
      <c r="T1897" t="s">
        <v>36</v>
      </c>
      <c r="U1897" t="s">
        <v>37</v>
      </c>
      <c r="V1897">
        <v>27</v>
      </c>
      <c r="W1897" t="s">
        <v>38</v>
      </c>
    </row>
    <row r="1898" spans="1:23">
      <c r="A1898" t="s">
        <v>23</v>
      </c>
      <c r="B1898" t="s">
        <v>24</v>
      </c>
      <c r="C1898" t="s">
        <v>25</v>
      </c>
      <c r="D1898" t="s">
        <v>26</v>
      </c>
      <c r="E1898" t="s">
        <v>27</v>
      </c>
      <c r="F1898" t="s">
        <v>28</v>
      </c>
      <c r="G1898" t="s">
        <v>29</v>
      </c>
      <c r="H1898" t="s">
        <v>148</v>
      </c>
      <c r="I1898" t="s">
        <v>149</v>
      </c>
      <c r="J1898">
        <v>687.46706472999995</v>
      </c>
      <c r="K1898">
        <v>5</v>
      </c>
      <c r="L1898">
        <v>0.93400000000000005</v>
      </c>
      <c r="M1898">
        <v>0</v>
      </c>
      <c r="N1898">
        <v>0</v>
      </c>
      <c r="O1898">
        <v>0</v>
      </c>
      <c r="P1898" t="s">
        <v>181</v>
      </c>
      <c r="Q1898" t="s">
        <v>182</v>
      </c>
      <c r="R1898" t="s">
        <v>158</v>
      </c>
      <c r="S1898" t="s">
        <v>159</v>
      </c>
      <c r="T1898" t="s">
        <v>36</v>
      </c>
      <c r="U1898" t="s">
        <v>37</v>
      </c>
      <c r="V1898">
        <v>27</v>
      </c>
      <c r="W1898" t="s">
        <v>38</v>
      </c>
    </row>
    <row r="1899" spans="1:23">
      <c r="A1899" t="s">
        <v>23</v>
      </c>
      <c r="B1899" t="s">
        <v>24</v>
      </c>
      <c r="C1899" t="s">
        <v>25</v>
      </c>
      <c r="D1899" t="s">
        <v>26</v>
      </c>
      <c r="E1899" t="s">
        <v>27</v>
      </c>
      <c r="F1899" t="s">
        <v>28</v>
      </c>
      <c r="G1899" t="s">
        <v>29</v>
      </c>
      <c r="H1899" t="s">
        <v>285</v>
      </c>
      <c r="I1899" t="s">
        <v>286</v>
      </c>
      <c r="J1899">
        <v>131.5174347</v>
      </c>
      <c r="K1899">
        <v>1</v>
      </c>
      <c r="L1899">
        <v>0.92200000000000004</v>
      </c>
      <c r="M1899">
        <v>0</v>
      </c>
      <c r="N1899">
        <v>0</v>
      </c>
      <c r="O1899">
        <v>0</v>
      </c>
      <c r="P1899" t="s">
        <v>181</v>
      </c>
      <c r="Q1899" t="s">
        <v>182</v>
      </c>
      <c r="R1899" t="s">
        <v>158</v>
      </c>
      <c r="S1899" t="s">
        <v>159</v>
      </c>
      <c r="T1899" t="s">
        <v>36</v>
      </c>
      <c r="U1899" t="s">
        <v>37</v>
      </c>
      <c r="V1899">
        <v>27</v>
      </c>
      <c r="W1899" t="s">
        <v>38</v>
      </c>
    </row>
    <row r="1900" spans="1:23">
      <c r="A1900" t="s">
        <v>23</v>
      </c>
      <c r="B1900" t="s">
        <v>24</v>
      </c>
      <c r="C1900" t="s">
        <v>25</v>
      </c>
      <c r="D1900" t="s">
        <v>26</v>
      </c>
      <c r="E1900" t="s">
        <v>27</v>
      </c>
      <c r="F1900" t="s">
        <v>28</v>
      </c>
      <c r="G1900" t="s">
        <v>29</v>
      </c>
      <c r="H1900" t="s">
        <v>369</v>
      </c>
      <c r="I1900" t="s">
        <v>370</v>
      </c>
      <c r="J1900">
        <v>56.801338000000001</v>
      </c>
      <c r="K1900">
        <v>1</v>
      </c>
      <c r="L1900">
        <v>0.94499999999999995</v>
      </c>
      <c r="M1900">
        <v>0</v>
      </c>
      <c r="N1900">
        <v>0</v>
      </c>
      <c r="O1900">
        <v>0</v>
      </c>
      <c r="P1900" t="s">
        <v>181</v>
      </c>
      <c r="Q1900" t="s">
        <v>182</v>
      </c>
      <c r="R1900" t="s">
        <v>158</v>
      </c>
      <c r="S1900" t="s">
        <v>159</v>
      </c>
      <c r="T1900" t="s">
        <v>36</v>
      </c>
      <c r="U1900" t="s">
        <v>37</v>
      </c>
      <c r="V1900">
        <v>27</v>
      </c>
      <c r="W1900" t="s">
        <v>38</v>
      </c>
    </row>
    <row r="1901" spans="1:23">
      <c r="A1901" t="s">
        <v>23</v>
      </c>
      <c r="B1901" t="s">
        <v>24</v>
      </c>
      <c r="C1901" t="s">
        <v>25</v>
      </c>
      <c r="D1901" t="s">
        <v>26</v>
      </c>
      <c r="E1901" t="s">
        <v>27</v>
      </c>
      <c r="F1901" t="s">
        <v>28</v>
      </c>
      <c r="G1901" t="s">
        <v>29</v>
      </c>
      <c r="H1901" t="s">
        <v>75</v>
      </c>
      <c r="I1901" t="s">
        <v>76</v>
      </c>
      <c r="J1901">
        <v>60.715064060000003</v>
      </c>
      <c r="K1901">
        <v>1</v>
      </c>
      <c r="L1901">
        <v>0.91400000000000003</v>
      </c>
      <c r="M1901">
        <v>0</v>
      </c>
      <c r="N1901">
        <v>0</v>
      </c>
      <c r="O1901">
        <v>0</v>
      </c>
      <c r="P1901" t="s">
        <v>181</v>
      </c>
      <c r="Q1901" t="s">
        <v>182</v>
      </c>
      <c r="R1901" t="s">
        <v>158</v>
      </c>
      <c r="S1901" t="s">
        <v>159</v>
      </c>
      <c r="T1901" t="s">
        <v>36</v>
      </c>
      <c r="U1901" t="s">
        <v>37</v>
      </c>
      <c r="V1901">
        <v>27</v>
      </c>
      <c r="W1901" t="s">
        <v>38</v>
      </c>
    </row>
    <row r="1902" spans="1:23">
      <c r="A1902" t="s">
        <v>23</v>
      </c>
      <c r="B1902" t="s">
        <v>24</v>
      </c>
      <c r="C1902" t="s">
        <v>25</v>
      </c>
      <c r="D1902" t="s">
        <v>26</v>
      </c>
      <c r="E1902" t="s">
        <v>27</v>
      </c>
      <c r="F1902" t="s">
        <v>28</v>
      </c>
      <c r="G1902" t="s">
        <v>29</v>
      </c>
      <c r="H1902" t="s">
        <v>63</v>
      </c>
      <c r="I1902" t="s">
        <v>64</v>
      </c>
      <c r="J1902">
        <v>334.78528920100001</v>
      </c>
      <c r="K1902">
        <v>2</v>
      </c>
      <c r="L1902">
        <v>0.88300000000000001</v>
      </c>
      <c r="M1902">
        <v>0</v>
      </c>
      <c r="N1902">
        <v>0</v>
      </c>
      <c r="O1902">
        <v>0</v>
      </c>
      <c r="P1902" t="s">
        <v>181</v>
      </c>
      <c r="Q1902" t="s">
        <v>182</v>
      </c>
      <c r="R1902" t="s">
        <v>158</v>
      </c>
      <c r="S1902" t="s">
        <v>159</v>
      </c>
      <c r="T1902" t="s">
        <v>36</v>
      </c>
      <c r="U1902" t="s">
        <v>37</v>
      </c>
      <c r="V1902">
        <v>27</v>
      </c>
      <c r="W1902" t="s">
        <v>38</v>
      </c>
    </row>
    <row r="1903" spans="1:23">
      <c r="A1903" t="s">
        <v>23</v>
      </c>
      <c r="B1903" t="s">
        <v>24</v>
      </c>
      <c r="C1903" t="s">
        <v>25</v>
      </c>
      <c r="D1903" t="s">
        <v>26</v>
      </c>
      <c r="E1903" t="s">
        <v>27</v>
      </c>
      <c r="F1903" t="s">
        <v>28</v>
      </c>
      <c r="G1903" t="s">
        <v>29</v>
      </c>
      <c r="H1903" t="s">
        <v>86</v>
      </c>
      <c r="I1903" t="s">
        <v>87</v>
      </c>
      <c r="J1903">
        <v>2251.0075950999999</v>
      </c>
      <c r="K1903">
        <v>12</v>
      </c>
      <c r="L1903">
        <v>0.91900000000000004</v>
      </c>
      <c r="M1903">
        <v>0</v>
      </c>
      <c r="N1903">
        <v>0</v>
      </c>
      <c r="O1903">
        <v>0</v>
      </c>
      <c r="P1903" t="s">
        <v>181</v>
      </c>
      <c r="Q1903" t="s">
        <v>182</v>
      </c>
      <c r="R1903" t="s">
        <v>158</v>
      </c>
      <c r="S1903" t="s">
        <v>159</v>
      </c>
      <c r="T1903" t="s">
        <v>36</v>
      </c>
      <c r="U1903" t="s">
        <v>37</v>
      </c>
      <c r="V1903">
        <v>27</v>
      </c>
      <c r="W1903" t="s">
        <v>38</v>
      </c>
    </row>
    <row r="1904" spans="1:23">
      <c r="A1904" t="s">
        <v>23</v>
      </c>
      <c r="B1904" t="s">
        <v>24</v>
      </c>
      <c r="C1904" t="s">
        <v>25</v>
      </c>
      <c r="D1904" t="s">
        <v>39</v>
      </c>
      <c r="E1904" t="s">
        <v>40</v>
      </c>
      <c r="F1904" t="s">
        <v>41</v>
      </c>
      <c r="G1904" t="s">
        <v>42</v>
      </c>
      <c r="I1904" t="s">
        <v>43</v>
      </c>
      <c r="J1904">
        <v>139.37519025</v>
      </c>
      <c r="K1904">
        <v>15</v>
      </c>
      <c r="L1904">
        <v>0.83299999999999996</v>
      </c>
      <c r="M1904">
        <v>0</v>
      </c>
      <c r="N1904">
        <v>0</v>
      </c>
      <c r="O1904">
        <v>1</v>
      </c>
      <c r="P1904" t="s">
        <v>181</v>
      </c>
      <c r="Q1904" t="s">
        <v>182</v>
      </c>
      <c r="R1904" t="s">
        <v>158</v>
      </c>
      <c r="S1904" t="s">
        <v>159</v>
      </c>
      <c r="T1904" t="s">
        <v>36</v>
      </c>
      <c r="U1904" t="s">
        <v>37</v>
      </c>
      <c r="V1904">
        <v>27</v>
      </c>
      <c r="W1904" t="s">
        <v>38</v>
      </c>
    </row>
    <row r="1905" spans="1:23">
      <c r="A1905" t="s">
        <v>23</v>
      </c>
      <c r="B1905" t="s">
        <v>24</v>
      </c>
      <c r="C1905" t="s">
        <v>25</v>
      </c>
      <c r="D1905" t="s">
        <v>39</v>
      </c>
      <c r="E1905" t="s">
        <v>40</v>
      </c>
      <c r="F1905" t="s">
        <v>53</v>
      </c>
      <c r="G1905" t="s">
        <v>54</v>
      </c>
      <c r="I1905" t="s">
        <v>43</v>
      </c>
      <c r="J1905">
        <v>254.38350442999999</v>
      </c>
      <c r="K1905">
        <v>40</v>
      </c>
      <c r="L1905">
        <v>0.89700000000000002</v>
      </c>
      <c r="M1905">
        <v>0</v>
      </c>
      <c r="N1905">
        <v>0</v>
      </c>
      <c r="O1905">
        <v>0</v>
      </c>
      <c r="P1905" t="s">
        <v>181</v>
      </c>
      <c r="Q1905" t="s">
        <v>182</v>
      </c>
      <c r="R1905" t="s">
        <v>158</v>
      </c>
      <c r="S1905" t="s">
        <v>159</v>
      </c>
      <c r="T1905" t="s">
        <v>36</v>
      </c>
      <c r="U1905" t="s">
        <v>37</v>
      </c>
      <c r="V1905">
        <v>27</v>
      </c>
      <c r="W1905" t="s">
        <v>38</v>
      </c>
    </row>
    <row r="1906" spans="1:23">
      <c r="A1906" t="s">
        <v>23</v>
      </c>
      <c r="B1906" t="s">
        <v>24</v>
      </c>
      <c r="C1906" t="s">
        <v>25</v>
      </c>
      <c r="D1906" t="s">
        <v>26</v>
      </c>
      <c r="E1906" t="s">
        <v>27</v>
      </c>
      <c r="F1906" t="s">
        <v>53</v>
      </c>
      <c r="G1906" t="s">
        <v>54</v>
      </c>
      <c r="H1906" t="s">
        <v>185</v>
      </c>
      <c r="I1906" t="s">
        <v>186</v>
      </c>
      <c r="J1906">
        <v>69.661380769999994</v>
      </c>
      <c r="K1906">
        <v>2</v>
      </c>
      <c r="L1906">
        <v>1</v>
      </c>
      <c r="M1906">
        <v>0</v>
      </c>
      <c r="N1906">
        <v>0</v>
      </c>
      <c r="O1906">
        <v>0</v>
      </c>
      <c r="P1906" t="s">
        <v>1402</v>
      </c>
      <c r="Q1906" t="s">
        <v>1403</v>
      </c>
      <c r="R1906" t="s">
        <v>365</v>
      </c>
      <c r="S1906" t="s">
        <v>366</v>
      </c>
      <c r="T1906" t="s">
        <v>36</v>
      </c>
      <c r="U1906" t="s">
        <v>37</v>
      </c>
      <c r="V1906">
        <v>27</v>
      </c>
      <c r="W1906" t="s">
        <v>38</v>
      </c>
    </row>
    <row r="1907" spans="1:23">
      <c r="A1907" t="s">
        <v>23</v>
      </c>
      <c r="B1907" t="s">
        <v>24</v>
      </c>
      <c r="C1907" t="s">
        <v>25</v>
      </c>
      <c r="D1907" t="s">
        <v>46</v>
      </c>
      <c r="E1907" t="s">
        <v>47</v>
      </c>
      <c r="F1907" t="s">
        <v>48</v>
      </c>
      <c r="G1907" t="s">
        <v>47</v>
      </c>
      <c r="I1907" t="s">
        <v>43</v>
      </c>
      <c r="J1907">
        <v>184.2868818</v>
      </c>
      <c r="K1907">
        <v>19</v>
      </c>
      <c r="L1907">
        <v>0.74299999999999999</v>
      </c>
      <c r="M1907">
        <v>0</v>
      </c>
      <c r="N1907">
        <v>0</v>
      </c>
      <c r="O1907">
        <v>0</v>
      </c>
      <c r="P1907" t="s">
        <v>1402</v>
      </c>
      <c r="Q1907" t="s">
        <v>1403</v>
      </c>
      <c r="R1907" t="s">
        <v>365</v>
      </c>
      <c r="S1907" t="s">
        <v>366</v>
      </c>
      <c r="T1907" t="s">
        <v>36</v>
      </c>
      <c r="U1907" t="s">
        <v>37</v>
      </c>
      <c r="V1907">
        <v>27</v>
      </c>
      <c r="W1907" t="s">
        <v>38</v>
      </c>
    </row>
    <row r="1908" spans="1:23">
      <c r="A1908" t="s">
        <v>23</v>
      </c>
      <c r="B1908" t="s">
        <v>24</v>
      </c>
      <c r="C1908" t="s">
        <v>25</v>
      </c>
      <c r="D1908" t="s">
        <v>39</v>
      </c>
      <c r="E1908" t="s">
        <v>40</v>
      </c>
      <c r="F1908" t="s">
        <v>28</v>
      </c>
      <c r="G1908" t="s">
        <v>29</v>
      </c>
      <c r="I1908" t="s">
        <v>43</v>
      </c>
      <c r="J1908">
        <v>71.723435989999999</v>
      </c>
      <c r="K1908">
        <v>14</v>
      </c>
      <c r="L1908">
        <v>0.85099999999999998</v>
      </c>
      <c r="M1908">
        <v>0</v>
      </c>
      <c r="N1908">
        <v>0</v>
      </c>
      <c r="O1908">
        <v>0</v>
      </c>
      <c r="P1908" t="s">
        <v>199</v>
      </c>
      <c r="Q1908" t="s">
        <v>200</v>
      </c>
      <c r="R1908" t="s">
        <v>201</v>
      </c>
      <c r="S1908" t="s">
        <v>202</v>
      </c>
      <c r="T1908" t="s">
        <v>36</v>
      </c>
      <c r="U1908" t="s">
        <v>37</v>
      </c>
      <c r="V1908">
        <v>27</v>
      </c>
      <c r="W1908" t="s">
        <v>38</v>
      </c>
    </row>
    <row r="1909" spans="1:23">
      <c r="A1909" t="s">
        <v>23</v>
      </c>
      <c r="B1909" t="s">
        <v>24</v>
      </c>
      <c r="C1909" t="s">
        <v>25</v>
      </c>
      <c r="D1909" t="s">
        <v>39</v>
      </c>
      <c r="E1909" t="s">
        <v>40</v>
      </c>
      <c r="F1909" t="s">
        <v>28</v>
      </c>
      <c r="G1909" t="s">
        <v>29</v>
      </c>
      <c r="I1909" t="s">
        <v>43</v>
      </c>
      <c r="J1909">
        <v>102.2249123</v>
      </c>
      <c r="K1909">
        <v>10</v>
      </c>
      <c r="L1909">
        <v>0.85399999999999998</v>
      </c>
      <c r="M1909">
        <v>0</v>
      </c>
      <c r="N1909">
        <v>0</v>
      </c>
      <c r="O1909">
        <v>0</v>
      </c>
      <c r="P1909" t="s">
        <v>203</v>
      </c>
      <c r="Q1909" t="s">
        <v>204</v>
      </c>
      <c r="R1909" t="s">
        <v>168</v>
      </c>
      <c r="S1909" t="s">
        <v>169</v>
      </c>
      <c r="T1909" t="s">
        <v>36</v>
      </c>
      <c r="U1909" t="s">
        <v>37</v>
      </c>
      <c r="V1909">
        <v>27</v>
      </c>
      <c r="W1909" t="s">
        <v>38</v>
      </c>
    </row>
    <row r="1910" spans="1:23">
      <c r="A1910" t="s">
        <v>23</v>
      </c>
      <c r="B1910" t="s">
        <v>24</v>
      </c>
      <c r="C1910" t="s">
        <v>25</v>
      </c>
      <c r="D1910" t="s">
        <v>26</v>
      </c>
      <c r="E1910" t="s">
        <v>27</v>
      </c>
      <c r="F1910" t="s">
        <v>53</v>
      </c>
      <c r="G1910" t="s">
        <v>54</v>
      </c>
      <c r="H1910" t="s">
        <v>55</v>
      </c>
      <c r="I1910" t="s">
        <v>56</v>
      </c>
      <c r="J1910">
        <v>3250.4328329999998</v>
      </c>
      <c r="K1910">
        <v>1</v>
      </c>
      <c r="L1910">
        <v>1</v>
      </c>
      <c r="M1910">
        <v>0</v>
      </c>
      <c r="N1910">
        <v>0</v>
      </c>
      <c r="O1910">
        <v>0</v>
      </c>
      <c r="P1910" t="s">
        <v>205</v>
      </c>
      <c r="Q1910" t="s">
        <v>206</v>
      </c>
      <c r="R1910" t="s">
        <v>67</v>
      </c>
      <c r="S1910" t="s">
        <v>68</v>
      </c>
      <c r="T1910" t="s">
        <v>36</v>
      </c>
      <c r="U1910" t="s">
        <v>37</v>
      </c>
      <c r="V1910">
        <v>27</v>
      </c>
      <c r="W1910" t="s">
        <v>38</v>
      </c>
    </row>
    <row r="1911" spans="1:23">
      <c r="A1911" t="s">
        <v>23</v>
      </c>
      <c r="B1911" t="s">
        <v>24</v>
      </c>
      <c r="C1911" t="s">
        <v>25</v>
      </c>
      <c r="D1911" t="s">
        <v>26</v>
      </c>
      <c r="E1911" t="s">
        <v>27</v>
      </c>
      <c r="F1911" t="s">
        <v>53</v>
      </c>
      <c r="G1911" t="s">
        <v>54</v>
      </c>
      <c r="H1911" t="s">
        <v>106</v>
      </c>
      <c r="I1911" t="s">
        <v>107</v>
      </c>
      <c r="J1911">
        <v>16.18687353</v>
      </c>
      <c r="K1911">
        <v>2</v>
      </c>
      <c r="L1911">
        <v>0.83699999999999997</v>
      </c>
      <c r="M1911">
        <v>0</v>
      </c>
      <c r="N1911">
        <v>0</v>
      </c>
      <c r="O1911">
        <v>0</v>
      </c>
      <c r="P1911" t="s">
        <v>205</v>
      </c>
      <c r="Q1911" t="s">
        <v>206</v>
      </c>
      <c r="R1911" t="s">
        <v>67</v>
      </c>
      <c r="S1911" t="s">
        <v>68</v>
      </c>
      <c r="T1911" t="s">
        <v>36</v>
      </c>
      <c r="U1911" t="s">
        <v>37</v>
      </c>
      <c r="V1911">
        <v>27</v>
      </c>
      <c r="W1911" t="s">
        <v>38</v>
      </c>
    </row>
    <row r="1912" spans="1:23">
      <c r="A1912" t="s">
        <v>23</v>
      </c>
      <c r="B1912" t="s">
        <v>24</v>
      </c>
      <c r="C1912" t="s">
        <v>25</v>
      </c>
      <c r="D1912" t="s">
        <v>39</v>
      </c>
      <c r="E1912" t="s">
        <v>40</v>
      </c>
      <c r="F1912" t="s">
        <v>41</v>
      </c>
      <c r="G1912" t="s">
        <v>42</v>
      </c>
      <c r="I1912" t="s">
        <v>43</v>
      </c>
      <c r="J1912">
        <v>0</v>
      </c>
      <c r="K1912">
        <v>0</v>
      </c>
      <c r="L1912">
        <v>0</v>
      </c>
      <c r="M1912">
        <v>0</v>
      </c>
      <c r="N1912">
        <v>0</v>
      </c>
      <c r="O1912">
        <v>1</v>
      </c>
      <c r="P1912" t="s">
        <v>205</v>
      </c>
      <c r="Q1912" t="s">
        <v>206</v>
      </c>
      <c r="R1912" t="s">
        <v>67</v>
      </c>
      <c r="S1912" t="s">
        <v>68</v>
      </c>
      <c r="T1912" t="s">
        <v>36</v>
      </c>
      <c r="U1912" t="s">
        <v>37</v>
      </c>
      <c r="V1912">
        <v>27</v>
      </c>
      <c r="W1912" t="s">
        <v>38</v>
      </c>
    </row>
    <row r="1913" spans="1:23">
      <c r="A1913" t="s">
        <v>23</v>
      </c>
      <c r="B1913" t="s">
        <v>24</v>
      </c>
      <c r="C1913" t="s">
        <v>25</v>
      </c>
      <c r="D1913" t="s">
        <v>39</v>
      </c>
      <c r="E1913" t="s">
        <v>40</v>
      </c>
      <c r="F1913" t="s">
        <v>53</v>
      </c>
      <c r="G1913" t="s">
        <v>54</v>
      </c>
      <c r="I1913" t="s">
        <v>43</v>
      </c>
      <c r="J1913">
        <v>0</v>
      </c>
      <c r="K1913">
        <v>0</v>
      </c>
      <c r="L1913">
        <v>0</v>
      </c>
      <c r="M1913">
        <v>0</v>
      </c>
      <c r="N1913">
        <v>0</v>
      </c>
      <c r="O1913">
        <v>1</v>
      </c>
      <c r="P1913" t="s">
        <v>205</v>
      </c>
      <c r="Q1913" t="s">
        <v>206</v>
      </c>
      <c r="R1913" t="s">
        <v>67</v>
      </c>
      <c r="S1913" t="s">
        <v>68</v>
      </c>
      <c r="T1913" t="s">
        <v>36</v>
      </c>
      <c r="U1913" t="s">
        <v>37</v>
      </c>
      <c r="V1913">
        <v>27</v>
      </c>
      <c r="W1913" t="s">
        <v>38</v>
      </c>
    </row>
    <row r="1914" spans="1:23">
      <c r="A1914" t="s">
        <v>23</v>
      </c>
      <c r="B1914" t="s">
        <v>24</v>
      </c>
      <c r="C1914" t="s">
        <v>25</v>
      </c>
      <c r="D1914" t="s">
        <v>46</v>
      </c>
      <c r="E1914" t="s">
        <v>47</v>
      </c>
      <c r="F1914" t="s">
        <v>48</v>
      </c>
      <c r="G1914" t="s">
        <v>47</v>
      </c>
      <c r="I1914" t="s">
        <v>43</v>
      </c>
      <c r="J1914">
        <v>635.8459689</v>
      </c>
      <c r="K1914">
        <v>142</v>
      </c>
      <c r="L1914">
        <v>0.82399999999999995</v>
      </c>
      <c r="M1914">
        <v>0</v>
      </c>
      <c r="N1914">
        <v>0</v>
      </c>
      <c r="O1914">
        <v>0</v>
      </c>
      <c r="P1914" t="s">
        <v>205</v>
      </c>
      <c r="Q1914" t="s">
        <v>206</v>
      </c>
      <c r="R1914" t="s">
        <v>67</v>
      </c>
      <c r="S1914" t="s">
        <v>68</v>
      </c>
      <c r="T1914" t="s">
        <v>36</v>
      </c>
      <c r="U1914" t="s">
        <v>37</v>
      </c>
      <c r="V1914">
        <v>27</v>
      </c>
      <c r="W1914" t="s">
        <v>38</v>
      </c>
    </row>
    <row r="1915" spans="1:23">
      <c r="A1915" t="s">
        <v>23</v>
      </c>
      <c r="B1915" t="s">
        <v>24</v>
      </c>
      <c r="C1915" t="s">
        <v>25</v>
      </c>
      <c r="D1915" t="s">
        <v>39</v>
      </c>
      <c r="E1915" t="s">
        <v>40</v>
      </c>
      <c r="F1915" t="s">
        <v>28</v>
      </c>
      <c r="G1915" t="s">
        <v>29</v>
      </c>
      <c r="I1915" t="s">
        <v>43</v>
      </c>
      <c r="J1915">
        <v>64.357264180000001</v>
      </c>
      <c r="K1915">
        <v>8</v>
      </c>
      <c r="L1915">
        <v>0.93200000000000005</v>
      </c>
      <c r="M1915">
        <v>0</v>
      </c>
      <c r="N1915">
        <v>0</v>
      </c>
      <c r="O1915">
        <v>0</v>
      </c>
      <c r="P1915" t="s">
        <v>207</v>
      </c>
      <c r="Q1915" t="s">
        <v>208</v>
      </c>
      <c r="R1915" t="s">
        <v>67</v>
      </c>
      <c r="S1915" t="s">
        <v>68</v>
      </c>
      <c r="T1915" t="s">
        <v>36</v>
      </c>
      <c r="U1915" t="s">
        <v>37</v>
      </c>
      <c r="V1915">
        <v>27</v>
      </c>
      <c r="W1915" t="s">
        <v>38</v>
      </c>
    </row>
    <row r="1916" spans="1:23">
      <c r="A1916" t="s">
        <v>23</v>
      </c>
      <c r="B1916" t="s">
        <v>24</v>
      </c>
      <c r="C1916" t="s">
        <v>25</v>
      </c>
      <c r="D1916" t="s">
        <v>39</v>
      </c>
      <c r="E1916" t="s">
        <v>40</v>
      </c>
      <c r="F1916" t="s">
        <v>41</v>
      </c>
      <c r="G1916" t="s">
        <v>42</v>
      </c>
      <c r="I1916" t="s">
        <v>43</v>
      </c>
      <c r="J1916">
        <v>0</v>
      </c>
      <c r="K1916">
        <v>0</v>
      </c>
      <c r="L1916">
        <v>0</v>
      </c>
      <c r="M1916">
        <v>0</v>
      </c>
      <c r="N1916">
        <v>0</v>
      </c>
      <c r="O1916">
        <v>1</v>
      </c>
      <c r="P1916" t="s">
        <v>1404</v>
      </c>
      <c r="Q1916" t="s">
        <v>1405</v>
      </c>
      <c r="R1916" t="s">
        <v>94</v>
      </c>
      <c r="S1916" t="s">
        <v>95</v>
      </c>
      <c r="T1916" t="s">
        <v>36</v>
      </c>
      <c r="U1916" t="s">
        <v>37</v>
      </c>
      <c r="V1916">
        <v>27</v>
      </c>
      <c r="W1916" t="s">
        <v>38</v>
      </c>
    </row>
    <row r="1917" spans="1:23">
      <c r="A1917" t="s">
        <v>23</v>
      </c>
      <c r="B1917" t="s">
        <v>24</v>
      </c>
      <c r="C1917" t="s">
        <v>25</v>
      </c>
      <c r="D1917" t="s">
        <v>26</v>
      </c>
      <c r="E1917" t="s">
        <v>27</v>
      </c>
      <c r="F1917" t="s">
        <v>53</v>
      </c>
      <c r="G1917" t="s">
        <v>54</v>
      </c>
      <c r="H1917" t="s">
        <v>106</v>
      </c>
      <c r="I1917" t="s">
        <v>107</v>
      </c>
      <c r="J1917">
        <v>45.562257119999998</v>
      </c>
      <c r="K1917">
        <v>1</v>
      </c>
      <c r="L1917">
        <v>0.84799999999999998</v>
      </c>
      <c r="M1917">
        <v>0</v>
      </c>
      <c r="N1917">
        <v>0</v>
      </c>
      <c r="O1917">
        <v>0</v>
      </c>
      <c r="P1917" t="s">
        <v>211</v>
      </c>
      <c r="Q1917" t="s">
        <v>212</v>
      </c>
      <c r="R1917" t="s">
        <v>34</v>
      </c>
      <c r="S1917" t="s">
        <v>35</v>
      </c>
      <c r="T1917" t="s">
        <v>36</v>
      </c>
      <c r="U1917" t="s">
        <v>37</v>
      </c>
      <c r="V1917">
        <v>27</v>
      </c>
      <c r="W1917" t="s">
        <v>38</v>
      </c>
    </row>
    <row r="1918" spans="1:23">
      <c r="A1918" t="s">
        <v>23</v>
      </c>
      <c r="B1918" t="s">
        <v>24</v>
      </c>
      <c r="C1918" t="s">
        <v>25</v>
      </c>
      <c r="D1918" t="s">
        <v>39</v>
      </c>
      <c r="E1918" t="s">
        <v>40</v>
      </c>
      <c r="F1918" t="s">
        <v>41</v>
      </c>
      <c r="G1918" t="s">
        <v>42</v>
      </c>
      <c r="I1918" t="s">
        <v>43</v>
      </c>
      <c r="J1918">
        <v>0</v>
      </c>
      <c r="K1918">
        <v>0</v>
      </c>
      <c r="L1918">
        <v>0</v>
      </c>
      <c r="M1918">
        <v>0</v>
      </c>
      <c r="N1918">
        <v>0</v>
      </c>
      <c r="O1918">
        <v>1</v>
      </c>
      <c r="P1918" t="s">
        <v>211</v>
      </c>
      <c r="Q1918" t="s">
        <v>212</v>
      </c>
      <c r="R1918" t="s">
        <v>34</v>
      </c>
      <c r="S1918" t="s">
        <v>35</v>
      </c>
      <c r="T1918" t="s">
        <v>36</v>
      </c>
      <c r="U1918" t="s">
        <v>37</v>
      </c>
      <c r="V1918">
        <v>27</v>
      </c>
      <c r="W1918" t="s">
        <v>38</v>
      </c>
    </row>
    <row r="1919" spans="1:23">
      <c r="A1919" t="s">
        <v>23</v>
      </c>
      <c r="B1919" t="s">
        <v>24</v>
      </c>
      <c r="C1919" t="s">
        <v>25</v>
      </c>
      <c r="D1919" t="s">
        <v>39</v>
      </c>
      <c r="E1919" t="s">
        <v>40</v>
      </c>
      <c r="F1919" t="s">
        <v>53</v>
      </c>
      <c r="G1919" t="s">
        <v>54</v>
      </c>
      <c r="I1919" t="s">
        <v>43</v>
      </c>
      <c r="J1919">
        <v>64.304644240000002</v>
      </c>
      <c r="K1919">
        <v>3</v>
      </c>
      <c r="L1919">
        <v>0.85299999999999998</v>
      </c>
      <c r="M1919">
        <v>0</v>
      </c>
      <c r="N1919">
        <v>0</v>
      </c>
      <c r="O1919">
        <v>0</v>
      </c>
      <c r="P1919" t="s">
        <v>211</v>
      </c>
      <c r="Q1919" t="s">
        <v>212</v>
      </c>
      <c r="R1919" t="s">
        <v>34</v>
      </c>
      <c r="S1919" t="s">
        <v>35</v>
      </c>
      <c r="T1919" t="s">
        <v>36</v>
      </c>
      <c r="U1919" t="s">
        <v>37</v>
      </c>
      <c r="V1919">
        <v>27</v>
      </c>
      <c r="W1919" t="s">
        <v>38</v>
      </c>
    </row>
    <row r="1920" spans="1:23">
      <c r="A1920" t="s">
        <v>23</v>
      </c>
      <c r="B1920" t="s">
        <v>24</v>
      </c>
      <c r="C1920" t="s">
        <v>25</v>
      </c>
      <c r="D1920" t="s">
        <v>39</v>
      </c>
      <c r="E1920" t="s">
        <v>40</v>
      </c>
      <c r="F1920" t="s">
        <v>28</v>
      </c>
      <c r="G1920" t="s">
        <v>29</v>
      </c>
      <c r="I1920" t="s">
        <v>43</v>
      </c>
      <c r="J1920">
        <v>161.87105410000001</v>
      </c>
      <c r="K1920">
        <v>14</v>
      </c>
      <c r="L1920">
        <v>0.81</v>
      </c>
      <c r="M1920">
        <v>0</v>
      </c>
      <c r="N1920">
        <v>0</v>
      </c>
      <c r="O1920">
        <v>0</v>
      </c>
      <c r="P1920" t="s">
        <v>211</v>
      </c>
      <c r="Q1920" t="s">
        <v>212</v>
      </c>
      <c r="R1920" t="s">
        <v>34</v>
      </c>
      <c r="S1920" t="s">
        <v>35</v>
      </c>
      <c r="T1920" t="s">
        <v>36</v>
      </c>
      <c r="U1920" t="s">
        <v>37</v>
      </c>
      <c r="V1920">
        <v>27</v>
      </c>
      <c r="W1920" t="s">
        <v>38</v>
      </c>
    </row>
    <row r="1921" spans="1:23">
      <c r="A1921" t="s">
        <v>23</v>
      </c>
      <c r="B1921" t="s">
        <v>24</v>
      </c>
      <c r="C1921" t="s">
        <v>25</v>
      </c>
      <c r="D1921" t="s">
        <v>39</v>
      </c>
      <c r="E1921" t="s">
        <v>40</v>
      </c>
      <c r="F1921" t="s">
        <v>53</v>
      </c>
      <c r="G1921" t="s">
        <v>54</v>
      </c>
      <c r="I1921" t="s">
        <v>43</v>
      </c>
      <c r="J1921">
        <v>0</v>
      </c>
      <c r="K1921">
        <v>0</v>
      </c>
      <c r="L1921">
        <v>0</v>
      </c>
      <c r="M1921">
        <v>0</v>
      </c>
      <c r="N1921">
        <v>0</v>
      </c>
      <c r="O1921">
        <v>1</v>
      </c>
      <c r="P1921" t="s">
        <v>213</v>
      </c>
      <c r="Q1921" t="s">
        <v>214</v>
      </c>
      <c r="R1921" t="s">
        <v>201</v>
      </c>
      <c r="S1921" t="s">
        <v>202</v>
      </c>
      <c r="T1921" t="s">
        <v>36</v>
      </c>
      <c r="U1921" t="s">
        <v>37</v>
      </c>
      <c r="V1921">
        <v>27</v>
      </c>
      <c r="W1921" t="s">
        <v>38</v>
      </c>
    </row>
    <row r="1922" spans="1:23">
      <c r="A1922" t="s">
        <v>23</v>
      </c>
      <c r="B1922" t="s">
        <v>24</v>
      </c>
      <c r="C1922" t="s">
        <v>25</v>
      </c>
      <c r="D1922" t="s">
        <v>26</v>
      </c>
      <c r="E1922" t="s">
        <v>27</v>
      </c>
      <c r="F1922" t="s">
        <v>28</v>
      </c>
      <c r="G1922" t="s">
        <v>29</v>
      </c>
      <c r="H1922" t="s">
        <v>86</v>
      </c>
      <c r="I1922" t="s">
        <v>87</v>
      </c>
      <c r="J1922">
        <v>123.1712891</v>
      </c>
      <c r="K1922">
        <v>1</v>
      </c>
      <c r="L1922">
        <v>0.995</v>
      </c>
      <c r="M1922">
        <v>0</v>
      </c>
      <c r="N1922">
        <v>0</v>
      </c>
      <c r="O1922">
        <v>0</v>
      </c>
      <c r="P1922" t="s">
        <v>215</v>
      </c>
      <c r="Q1922" t="s">
        <v>216</v>
      </c>
      <c r="R1922" t="s">
        <v>100</v>
      </c>
      <c r="S1922" t="s">
        <v>101</v>
      </c>
      <c r="T1922" t="s">
        <v>36</v>
      </c>
      <c r="U1922" t="s">
        <v>37</v>
      </c>
      <c r="V1922">
        <v>27</v>
      </c>
      <c r="W1922" t="s">
        <v>38</v>
      </c>
    </row>
    <row r="1923" spans="1:23">
      <c r="A1923" t="s">
        <v>23</v>
      </c>
      <c r="B1923" t="s">
        <v>24</v>
      </c>
      <c r="C1923" t="s">
        <v>25</v>
      </c>
      <c r="D1923" t="s">
        <v>39</v>
      </c>
      <c r="E1923" t="s">
        <v>40</v>
      </c>
      <c r="F1923" t="s">
        <v>41</v>
      </c>
      <c r="G1923" t="s">
        <v>42</v>
      </c>
      <c r="I1923" t="s">
        <v>43</v>
      </c>
      <c r="J1923">
        <v>68.439165650000007</v>
      </c>
      <c r="K1923">
        <v>7</v>
      </c>
      <c r="L1923">
        <v>0.89</v>
      </c>
      <c r="M1923">
        <v>0</v>
      </c>
      <c r="N1923">
        <v>0</v>
      </c>
      <c r="O1923">
        <v>0</v>
      </c>
      <c r="P1923" t="s">
        <v>215</v>
      </c>
      <c r="Q1923" t="s">
        <v>216</v>
      </c>
      <c r="R1923" t="s">
        <v>100</v>
      </c>
      <c r="S1923" t="s">
        <v>101</v>
      </c>
      <c r="T1923" t="s">
        <v>36</v>
      </c>
      <c r="U1923" t="s">
        <v>37</v>
      </c>
      <c r="V1923">
        <v>27</v>
      </c>
      <c r="W1923" t="s">
        <v>38</v>
      </c>
    </row>
    <row r="1924" spans="1:23">
      <c r="A1924" t="s">
        <v>23</v>
      </c>
      <c r="B1924" t="s">
        <v>24</v>
      </c>
      <c r="C1924" t="s">
        <v>25</v>
      </c>
      <c r="D1924" t="s">
        <v>39</v>
      </c>
      <c r="E1924" t="s">
        <v>40</v>
      </c>
      <c r="F1924" t="s">
        <v>44</v>
      </c>
      <c r="G1924" t="s">
        <v>45</v>
      </c>
      <c r="I1924" t="s">
        <v>43</v>
      </c>
      <c r="J1924">
        <v>0</v>
      </c>
      <c r="K1924">
        <v>0</v>
      </c>
      <c r="L1924">
        <v>0</v>
      </c>
      <c r="M1924">
        <v>0</v>
      </c>
      <c r="N1924">
        <v>0</v>
      </c>
      <c r="O1924">
        <v>1</v>
      </c>
      <c r="P1924" t="s">
        <v>215</v>
      </c>
      <c r="Q1924" t="s">
        <v>216</v>
      </c>
      <c r="R1924" t="s">
        <v>100</v>
      </c>
      <c r="S1924" t="s">
        <v>101</v>
      </c>
      <c r="T1924" t="s">
        <v>36</v>
      </c>
      <c r="U1924" t="s">
        <v>37</v>
      </c>
      <c r="V1924">
        <v>27</v>
      </c>
      <c r="W1924" t="s">
        <v>38</v>
      </c>
    </row>
    <row r="1925" spans="1:23">
      <c r="A1925" t="s">
        <v>23</v>
      </c>
      <c r="B1925" t="s">
        <v>24</v>
      </c>
      <c r="C1925" t="s">
        <v>25</v>
      </c>
      <c r="D1925" t="s">
        <v>26</v>
      </c>
      <c r="E1925" t="s">
        <v>27</v>
      </c>
      <c r="F1925" t="s">
        <v>28</v>
      </c>
      <c r="G1925" t="s">
        <v>29</v>
      </c>
      <c r="H1925" t="s">
        <v>281</v>
      </c>
      <c r="I1925" t="s">
        <v>282</v>
      </c>
      <c r="J1925">
        <v>0.89100000000000001</v>
      </c>
      <c r="K1925">
        <v>1</v>
      </c>
      <c r="L1925">
        <v>1</v>
      </c>
      <c r="M1925">
        <v>0</v>
      </c>
      <c r="N1925">
        <v>0</v>
      </c>
      <c r="O1925">
        <v>0</v>
      </c>
      <c r="P1925" t="s">
        <v>217</v>
      </c>
      <c r="Q1925" t="s">
        <v>218</v>
      </c>
      <c r="R1925" t="s">
        <v>51</v>
      </c>
      <c r="S1925" t="s">
        <v>52</v>
      </c>
      <c r="T1925" t="s">
        <v>36</v>
      </c>
      <c r="U1925" t="s">
        <v>37</v>
      </c>
      <c r="V1925">
        <v>27</v>
      </c>
      <c r="W1925" t="s">
        <v>38</v>
      </c>
    </row>
    <row r="1926" spans="1:23">
      <c r="A1926" t="s">
        <v>23</v>
      </c>
      <c r="B1926" t="s">
        <v>24</v>
      </c>
      <c r="C1926" t="s">
        <v>25</v>
      </c>
      <c r="D1926" t="s">
        <v>39</v>
      </c>
      <c r="E1926" t="s">
        <v>40</v>
      </c>
      <c r="F1926" t="s">
        <v>28</v>
      </c>
      <c r="G1926" t="s">
        <v>29</v>
      </c>
      <c r="I1926" t="s">
        <v>43</v>
      </c>
      <c r="J1926">
        <v>52.170751549999999</v>
      </c>
      <c r="K1926">
        <v>8</v>
      </c>
      <c r="L1926">
        <v>0.60499999999999998</v>
      </c>
      <c r="M1926">
        <v>0</v>
      </c>
      <c r="N1926">
        <v>0</v>
      </c>
      <c r="O1926">
        <v>0</v>
      </c>
      <c r="P1926" t="s">
        <v>217</v>
      </c>
      <c r="Q1926" t="s">
        <v>218</v>
      </c>
      <c r="R1926" t="s">
        <v>51</v>
      </c>
      <c r="S1926" t="s">
        <v>52</v>
      </c>
      <c r="T1926" t="s">
        <v>36</v>
      </c>
      <c r="U1926" t="s">
        <v>37</v>
      </c>
      <c r="V1926">
        <v>27</v>
      </c>
      <c r="W1926" t="s">
        <v>38</v>
      </c>
    </row>
    <row r="1927" spans="1:23">
      <c r="A1927" t="s">
        <v>23</v>
      </c>
      <c r="B1927" t="s">
        <v>24</v>
      </c>
      <c r="C1927" t="s">
        <v>25</v>
      </c>
      <c r="D1927" t="s">
        <v>39</v>
      </c>
      <c r="E1927" t="s">
        <v>40</v>
      </c>
      <c r="F1927" t="s">
        <v>41</v>
      </c>
      <c r="G1927" t="s">
        <v>42</v>
      </c>
      <c r="I1927" t="s">
        <v>43</v>
      </c>
      <c r="J1927">
        <v>0</v>
      </c>
      <c r="K1927">
        <v>0</v>
      </c>
      <c r="L1927">
        <v>0</v>
      </c>
      <c r="M1927">
        <v>0</v>
      </c>
      <c r="N1927">
        <v>0</v>
      </c>
      <c r="O1927">
        <v>1</v>
      </c>
      <c r="P1927" t="s">
        <v>1406</v>
      </c>
      <c r="Q1927" t="s">
        <v>1407</v>
      </c>
      <c r="R1927" t="s">
        <v>67</v>
      </c>
      <c r="S1927" t="s">
        <v>68</v>
      </c>
      <c r="T1927" t="s">
        <v>36</v>
      </c>
      <c r="U1927" t="s">
        <v>37</v>
      </c>
      <c r="V1927">
        <v>27</v>
      </c>
      <c r="W1927" t="s">
        <v>38</v>
      </c>
    </row>
    <row r="1928" spans="1:23">
      <c r="A1928" t="s">
        <v>23</v>
      </c>
      <c r="B1928" t="s">
        <v>24</v>
      </c>
      <c r="C1928" t="s">
        <v>25</v>
      </c>
      <c r="D1928" t="s">
        <v>39</v>
      </c>
      <c r="E1928" t="s">
        <v>40</v>
      </c>
      <c r="F1928" t="s">
        <v>28</v>
      </c>
      <c r="G1928" t="s">
        <v>29</v>
      </c>
      <c r="I1928" t="s">
        <v>43</v>
      </c>
      <c r="J1928">
        <v>0</v>
      </c>
      <c r="K1928">
        <v>0</v>
      </c>
      <c r="L1928">
        <v>0</v>
      </c>
      <c r="M1928">
        <v>0</v>
      </c>
      <c r="N1928">
        <v>0</v>
      </c>
      <c r="O1928">
        <v>1</v>
      </c>
      <c r="P1928" t="s">
        <v>1406</v>
      </c>
      <c r="Q1928" t="s">
        <v>1407</v>
      </c>
      <c r="R1928" t="s">
        <v>67</v>
      </c>
      <c r="S1928" t="s">
        <v>68</v>
      </c>
      <c r="T1928" t="s">
        <v>36</v>
      </c>
      <c r="U1928" t="s">
        <v>37</v>
      </c>
      <c r="V1928">
        <v>27</v>
      </c>
      <c r="W1928" t="s">
        <v>38</v>
      </c>
    </row>
    <row r="1929" spans="1:23">
      <c r="A1929" t="s">
        <v>23</v>
      </c>
      <c r="B1929" t="s">
        <v>24</v>
      </c>
      <c r="C1929" t="s">
        <v>25</v>
      </c>
      <c r="D1929" t="s">
        <v>46</v>
      </c>
      <c r="E1929" t="s">
        <v>47</v>
      </c>
      <c r="F1929" t="s">
        <v>48</v>
      </c>
      <c r="G1929" t="s">
        <v>47</v>
      </c>
      <c r="I1929" t="s">
        <v>43</v>
      </c>
      <c r="J1929">
        <v>159.8309567</v>
      </c>
      <c r="K1929">
        <v>32</v>
      </c>
      <c r="L1929">
        <v>0.86099999999999999</v>
      </c>
      <c r="M1929">
        <v>0</v>
      </c>
      <c r="N1929">
        <v>0</v>
      </c>
      <c r="O1929">
        <v>0</v>
      </c>
      <c r="P1929" t="s">
        <v>1406</v>
      </c>
      <c r="Q1929" t="s">
        <v>1407</v>
      </c>
      <c r="R1929" t="s">
        <v>67</v>
      </c>
      <c r="S1929" t="s">
        <v>68</v>
      </c>
      <c r="T1929" t="s">
        <v>36</v>
      </c>
      <c r="U1929" t="s">
        <v>37</v>
      </c>
      <c r="V1929">
        <v>27</v>
      </c>
      <c r="W1929" t="s">
        <v>38</v>
      </c>
    </row>
    <row r="1930" spans="1:23">
      <c r="A1930" t="s">
        <v>23</v>
      </c>
      <c r="B1930" t="s">
        <v>24</v>
      </c>
      <c r="C1930" t="s">
        <v>25</v>
      </c>
      <c r="D1930" t="s">
        <v>26</v>
      </c>
      <c r="E1930" t="s">
        <v>27</v>
      </c>
      <c r="F1930" t="s">
        <v>28</v>
      </c>
      <c r="G1930" t="s">
        <v>29</v>
      </c>
      <c r="H1930" t="s">
        <v>148</v>
      </c>
      <c r="I1930" t="s">
        <v>149</v>
      </c>
      <c r="J1930">
        <v>229.04664120000001</v>
      </c>
      <c r="K1930">
        <v>1</v>
      </c>
      <c r="L1930">
        <v>1</v>
      </c>
      <c r="M1930">
        <v>0</v>
      </c>
      <c r="N1930">
        <v>0</v>
      </c>
      <c r="O1930">
        <v>0</v>
      </c>
      <c r="P1930" t="s">
        <v>219</v>
      </c>
      <c r="Q1930" t="s">
        <v>220</v>
      </c>
      <c r="R1930" t="s">
        <v>120</v>
      </c>
      <c r="S1930" t="s">
        <v>121</v>
      </c>
      <c r="T1930" t="s">
        <v>36</v>
      </c>
      <c r="U1930" t="s">
        <v>37</v>
      </c>
      <c r="V1930">
        <v>27</v>
      </c>
      <c r="W1930" t="s">
        <v>38</v>
      </c>
    </row>
    <row r="1931" spans="1:23">
      <c r="A1931" t="s">
        <v>23</v>
      </c>
      <c r="B1931" t="s">
        <v>24</v>
      </c>
      <c r="C1931" t="s">
        <v>25</v>
      </c>
      <c r="D1931" t="s">
        <v>39</v>
      </c>
      <c r="E1931" t="s">
        <v>40</v>
      </c>
      <c r="F1931" t="s">
        <v>28</v>
      </c>
      <c r="G1931" t="s">
        <v>29</v>
      </c>
      <c r="I1931" t="s">
        <v>43</v>
      </c>
      <c r="J1931">
        <v>29.091892770000001</v>
      </c>
      <c r="K1931">
        <v>10</v>
      </c>
      <c r="L1931">
        <v>0.76100000000000001</v>
      </c>
      <c r="M1931">
        <v>0</v>
      </c>
      <c r="N1931">
        <v>0</v>
      </c>
      <c r="O1931">
        <v>0</v>
      </c>
      <c r="P1931" t="s">
        <v>219</v>
      </c>
      <c r="Q1931" t="s">
        <v>220</v>
      </c>
      <c r="R1931" t="s">
        <v>120</v>
      </c>
      <c r="S1931" t="s">
        <v>121</v>
      </c>
      <c r="T1931" t="s">
        <v>36</v>
      </c>
      <c r="U1931" t="s">
        <v>37</v>
      </c>
      <c r="V1931">
        <v>27</v>
      </c>
      <c r="W1931" t="s">
        <v>38</v>
      </c>
    </row>
    <row r="1932" spans="1:23">
      <c r="A1932" t="s">
        <v>23</v>
      </c>
      <c r="B1932" t="s">
        <v>24</v>
      </c>
      <c r="C1932" t="s">
        <v>25</v>
      </c>
      <c r="D1932" t="s">
        <v>26</v>
      </c>
      <c r="E1932" t="s">
        <v>27</v>
      </c>
      <c r="F1932" t="s">
        <v>53</v>
      </c>
      <c r="G1932" t="s">
        <v>54</v>
      </c>
      <c r="H1932" t="s">
        <v>904</v>
      </c>
      <c r="I1932" t="s">
        <v>905</v>
      </c>
      <c r="J1932">
        <v>6015.6616670000003</v>
      </c>
      <c r="K1932">
        <v>1</v>
      </c>
      <c r="L1932">
        <v>1</v>
      </c>
      <c r="M1932">
        <v>0</v>
      </c>
      <c r="N1932">
        <v>0</v>
      </c>
      <c r="O1932">
        <v>0</v>
      </c>
      <c r="P1932" t="s">
        <v>221</v>
      </c>
      <c r="Q1932" t="s">
        <v>222</v>
      </c>
      <c r="R1932" t="s">
        <v>100</v>
      </c>
      <c r="S1932" t="s">
        <v>101</v>
      </c>
      <c r="T1932" t="s">
        <v>36</v>
      </c>
      <c r="U1932" t="s">
        <v>37</v>
      </c>
      <c r="V1932">
        <v>27</v>
      </c>
      <c r="W1932" t="s">
        <v>38</v>
      </c>
    </row>
    <row r="1933" spans="1:23">
      <c r="A1933" t="s">
        <v>23</v>
      </c>
      <c r="B1933" t="s">
        <v>24</v>
      </c>
      <c r="C1933" t="s">
        <v>25</v>
      </c>
      <c r="D1933" t="s">
        <v>26</v>
      </c>
      <c r="E1933" t="s">
        <v>27</v>
      </c>
      <c r="F1933" t="s">
        <v>53</v>
      </c>
      <c r="G1933" t="s">
        <v>54</v>
      </c>
      <c r="H1933" t="s">
        <v>134</v>
      </c>
      <c r="I1933" t="s">
        <v>135</v>
      </c>
      <c r="J1933">
        <v>167.98395529999999</v>
      </c>
      <c r="K1933">
        <v>1</v>
      </c>
      <c r="L1933">
        <v>0.997</v>
      </c>
      <c r="M1933">
        <v>0</v>
      </c>
      <c r="N1933">
        <v>0</v>
      </c>
      <c r="O1933">
        <v>0</v>
      </c>
      <c r="P1933" t="s">
        <v>221</v>
      </c>
      <c r="Q1933" t="s">
        <v>222</v>
      </c>
      <c r="R1933" t="s">
        <v>100</v>
      </c>
      <c r="S1933" t="s">
        <v>101</v>
      </c>
      <c r="T1933" t="s">
        <v>36</v>
      </c>
      <c r="U1933" t="s">
        <v>37</v>
      </c>
      <c r="V1933">
        <v>27</v>
      </c>
      <c r="W1933" t="s">
        <v>38</v>
      </c>
    </row>
    <row r="1934" spans="1:23">
      <c r="A1934" t="s">
        <v>23</v>
      </c>
      <c r="B1934" t="s">
        <v>24</v>
      </c>
      <c r="C1934" t="s">
        <v>25</v>
      </c>
      <c r="D1934" t="s">
        <v>26</v>
      </c>
      <c r="E1934" t="s">
        <v>27</v>
      </c>
      <c r="F1934" t="s">
        <v>28</v>
      </c>
      <c r="G1934" t="s">
        <v>29</v>
      </c>
      <c r="H1934" t="s">
        <v>1408</v>
      </c>
      <c r="I1934" t="s">
        <v>1409</v>
      </c>
      <c r="J1934">
        <v>28.476314469999998</v>
      </c>
      <c r="K1934">
        <v>1</v>
      </c>
      <c r="L1934">
        <v>0.85099999999999998</v>
      </c>
      <c r="M1934">
        <v>0</v>
      </c>
      <c r="N1934">
        <v>0</v>
      </c>
      <c r="O1934">
        <v>0</v>
      </c>
      <c r="P1934" t="s">
        <v>221</v>
      </c>
      <c r="Q1934" t="s">
        <v>222</v>
      </c>
      <c r="R1934" t="s">
        <v>100</v>
      </c>
      <c r="S1934" t="s">
        <v>101</v>
      </c>
      <c r="T1934" t="s">
        <v>36</v>
      </c>
      <c r="U1934" t="s">
        <v>37</v>
      </c>
      <c r="V1934">
        <v>27</v>
      </c>
      <c r="W1934" t="s">
        <v>38</v>
      </c>
    </row>
    <row r="1935" spans="1:23">
      <c r="A1935" t="s">
        <v>23</v>
      </c>
      <c r="B1935" t="s">
        <v>24</v>
      </c>
      <c r="C1935" t="s">
        <v>25</v>
      </c>
      <c r="D1935" t="s">
        <v>26</v>
      </c>
      <c r="E1935" t="s">
        <v>27</v>
      </c>
      <c r="F1935" t="s">
        <v>28</v>
      </c>
      <c r="G1935" t="s">
        <v>29</v>
      </c>
      <c r="H1935" t="s">
        <v>281</v>
      </c>
      <c r="I1935" t="s">
        <v>282</v>
      </c>
      <c r="J1935">
        <v>1133.5929808999999</v>
      </c>
      <c r="K1935">
        <v>4</v>
      </c>
      <c r="L1935">
        <v>0.96199999999999997</v>
      </c>
      <c r="M1935">
        <v>0</v>
      </c>
      <c r="N1935">
        <v>0</v>
      </c>
      <c r="O1935">
        <v>0</v>
      </c>
      <c r="P1935" t="s">
        <v>221</v>
      </c>
      <c r="Q1935" t="s">
        <v>222</v>
      </c>
      <c r="R1935" t="s">
        <v>100</v>
      </c>
      <c r="S1935" t="s">
        <v>101</v>
      </c>
      <c r="T1935" t="s">
        <v>36</v>
      </c>
      <c r="U1935" t="s">
        <v>37</v>
      </c>
      <c r="V1935">
        <v>27</v>
      </c>
      <c r="W1935" t="s">
        <v>38</v>
      </c>
    </row>
    <row r="1936" spans="1:23">
      <c r="A1936" t="s">
        <v>23</v>
      </c>
      <c r="B1936" t="s">
        <v>24</v>
      </c>
      <c r="C1936" t="s">
        <v>25</v>
      </c>
      <c r="D1936" t="s">
        <v>26</v>
      </c>
      <c r="E1936" t="s">
        <v>27</v>
      </c>
      <c r="F1936" t="s">
        <v>28</v>
      </c>
      <c r="G1936" t="s">
        <v>29</v>
      </c>
      <c r="H1936" t="s">
        <v>75</v>
      </c>
      <c r="I1936" t="s">
        <v>76</v>
      </c>
      <c r="J1936">
        <v>1815.8695111</v>
      </c>
      <c r="K1936">
        <v>26</v>
      </c>
      <c r="L1936">
        <v>0.92200000000000004</v>
      </c>
      <c r="M1936">
        <v>0</v>
      </c>
      <c r="N1936">
        <v>0</v>
      </c>
      <c r="O1936">
        <v>0</v>
      </c>
      <c r="P1936" t="s">
        <v>221</v>
      </c>
      <c r="Q1936" t="s">
        <v>222</v>
      </c>
      <c r="R1936" t="s">
        <v>100</v>
      </c>
      <c r="S1936" t="s">
        <v>101</v>
      </c>
      <c r="T1936" t="s">
        <v>36</v>
      </c>
      <c r="U1936" t="s">
        <v>37</v>
      </c>
      <c r="V1936">
        <v>27</v>
      </c>
      <c r="W1936" t="s">
        <v>38</v>
      </c>
    </row>
    <row r="1937" spans="1:23">
      <c r="A1937" t="s">
        <v>23</v>
      </c>
      <c r="B1937" t="s">
        <v>24</v>
      </c>
      <c r="C1937" t="s">
        <v>25</v>
      </c>
      <c r="D1937" t="s">
        <v>26</v>
      </c>
      <c r="E1937" t="s">
        <v>27</v>
      </c>
      <c r="F1937" t="s">
        <v>28</v>
      </c>
      <c r="G1937" t="s">
        <v>29</v>
      </c>
      <c r="H1937" t="s">
        <v>110</v>
      </c>
      <c r="I1937" t="s">
        <v>111</v>
      </c>
      <c r="J1937">
        <v>432.47699999999998</v>
      </c>
      <c r="K1937">
        <v>1</v>
      </c>
      <c r="L1937">
        <v>1</v>
      </c>
      <c r="M1937">
        <v>0</v>
      </c>
      <c r="N1937">
        <v>0</v>
      </c>
      <c r="O1937">
        <v>0</v>
      </c>
      <c r="P1937" t="s">
        <v>221</v>
      </c>
      <c r="Q1937" t="s">
        <v>222</v>
      </c>
      <c r="R1937" t="s">
        <v>100</v>
      </c>
      <c r="S1937" t="s">
        <v>101</v>
      </c>
      <c r="T1937" t="s">
        <v>36</v>
      </c>
      <c r="U1937" t="s">
        <v>37</v>
      </c>
      <c r="V1937">
        <v>27</v>
      </c>
      <c r="W1937" t="s">
        <v>38</v>
      </c>
    </row>
    <row r="1938" spans="1:23">
      <c r="A1938" t="s">
        <v>23</v>
      </c>
      <c r="B1938" t="s">
        <v>24</v>
      </c>
      <c r="C1938" t="s">
        <v>25</v>
      </c>
      <c r="D1938" t="s">
        <v>26</v>
      </c>
      <c r="E1938" t="s">
        <v>27</v>
      </c>
      <c r="F1938" t="s">
        <v>28</v>
      </c>
      <c r="G1938" t="s">
        <v>29</v>
      </c>
      <c r="H1938" t="s">
        <v>1410</v>
      </c>
      <c r="I1938" t="s">
        <v>1411</v>
      </c>
      <c r="J1938">
        <v>28.8127788</v>
      </c>
      <c r="K1938">
        <v>1</v>
      </c>
      <c r="L1938">
        <v>0.86499999999999999</v>
      </c>
      <c r="M1938">
        <v>0</v>
      </c>
      <c r="N1938">
        <v>0</v>
      </c>
      <c r="O1938">
        <v>0</v>
      </c>
      <c r="P1938" t="s">
        <v>221</v>
      </c>
      <c r="Q1938" t="s">
        <v>222</v>
      </c>
      <c r="R1938" t="s">
        <v>100</v>
      </c>
      <c r="S1938" t="s">
        <v>101</v>
      </c>
      <c r="T1938" t="s">
        <v>36</v>
      </c>
      <c r="U1938" t="s">
        <v>37</v>
      </c>
      <c r="V1938">
        <v>27</v>
      </c>
      <c r="W1938" t="s">
        <v>38</v>
      </c>
    </row>
    <row r="1939" spans="1:23">
      <c r="A1939" t="s">
        <v>23</v>
      </c>
      <c r="B1939" t="s">
        <v>24</v>
      </c>
      <c r="C1939" t="s">
        <v>25</v>
      </c>
      <c r="D1939" t="s">
        <v>26</v>
      </c>
      <c r="E1939" t="s">
        <v>27</v>
      </c>
      <c r="F1939" t="s">
        <v>28</v>
      </c>
      <c r="G1939" t="s">
        <v>29</v>
      </c>
      <c r="H1939" t="s">
        <v>30</v>
      </c>
      <c r="I1939" t="s">
        <v>31</v>
      </c>
      <c r="J1939">
        <v>863.59414059999995</v>
      </c>
      <c r="K1939">
        <v>5</v>
      </c>
      <c r="L1939">
        <v>0.93400000000000005</v>
      </c>
      <c r="M1939">
        <v>0</v>
      </c>
      <c r="N1939">
        <v>0</v>
      </c>
      <c r="O1939">
        <v>0</v>
      </c>
      <c r="P1939" t="s">
        <v>221</v>
      </c>
      <c r="Q1939" t="s">
        <v>222</v>
      </c>
      <c r="R1939" t="s">
        <v>100</v>
      </c>
      <c r="S1939" t="s">
        <v>101</v>
      </c>
      <c r="T1939" t="s">
        <v>36</v>
      </c>
      <c r="U1939" t="s">
        <v>37</v>
      </c>
      <c r="V1939">
        <v>27</v>
      </c>
      <c r="W1939" t="s">
        <v>38</v>
      </c>
    </row>
    <row r="1940" spans="1:23">
      <c r="A1940" t="s">
        <v>23</v>
      </c>
      <c r="B1940" t="s">
        <v>24</v>
      </c>
      <c r="C1940" t="s">
        <v>25</v>
      </c>
      <c r="D1940" t="s">
        <v>39</v>
      </c>
      <c r="E1940" t="s">
        <v>40</v>
      </c>
      <c r="F1940" t="s">
        <v>53</v>
      </c>
      <c r="G1940" t="s">
        <v>54</v>
      </c>
      <c r="I1940" t="s">
        <v>43</v>
      </c>
      <c r="J1940">
        <v>1753.2403612999999</v>
      </c>
      <c r="K1940">
        <v>144</v>
      </c>
      <c r="L1940">
        <v>0.83899999999999997</v>
      </c>
      <c r="M1940">
        <v>0</v>
      </c>
      <c r="N1940">
        <v>0</v>
      </c>
      <c r="O1940">
        <v>4</v>
      </c>
      <c r="P1940" t="s">
        <v>221</v>
      </c>
      <c r="Q1940" t="s">
        <v>222</v>
      </c>
      <c r="R1940" t="s">
        <v>100</v>
      </c>
      <c r="S1940" t="s">
        <v>101</v>
      </c>
      <c r="T1940" t="s">
        <v>36</v>
      </c>
      <c r="U1940" t="s">
        <v>37</v>
      </c>
      <c r="V1940">
        <v>27</v>
      </c>
      <c r="W1940" t="s">
        <v>38</v>
      </c>
    </row>
    <row r="1941" spans="1:23">
      <c r="A1941" t="s">
        <v>23</v>
      </c>
      <c r="B1941" t="s">
        <v>24</v>
      </c>
      <c r="C1941" t="s">
        <v>25</v>
      </c>
      <c r="D1941" t="s">
        <v>46</v>
      </c>
      <c r="E1941" t="s">
        <v>47</v>
      </c>
      <c r="F1941" t="s">
        <v>48</v>
      </c>
      <c r="G1941" t="s">
        <v>47</v>
      </c>
      <c r="I1941" t="s">
        <v>43</v>
      </c>
      <c r="J1941">
        <v>80.504058240000006</v>
      </c>
      <c r="K1941">
        <v>19</v>
      </c>
      <c r="L1941">
        <v>0.79400000000000004</v>
      </c>
      <c r="M1941">
        <v>0</v>
      </c>
      <c r="N1941">
        <v>0</v>
      </c>
      <c r="O1941">
        <v>0</v>
      </c>
      <c r="P1941" t="s">
        <v>243</v>
      </c>
      <c r="Q1941" t="s">
        <v>244</v>
      </c>
      <c r="R1941" t="s">
        <v>67</v>
      </c>
      <c r="S1941" t="s">
        <v>68</v>
      </c>
      <c r="T1941" t="s">
        <v>36</v>
      </c>
      <c r="U1941" t="s">
        <v>37</v>
      </c>
      <c r="V1941">
        <v>27</v>
      </c>
      <c r="W1941" t="s">
        <v>38</v>
      </c>
    </row>
    <row r="1942" spans="1:23">
      <c r="A1942" t="s">
        <v>23</v>
      </c>
      <c r="B1942" t="s">
        <v>24</v>
      </c>
      <c r="C1942" t="s">
        <v>25</v>
      </c>
      <c r="D1942" t="s">
        <v>39</v>
      </c>
      <c r="E1942" t="s">
        <v>40</v>
      </c>
      <c r="F1942" t="s">
        <v>53</v>
      </c>
      <c r="G1942" t="s">
        <v>54</v>
      </c>
      <c r="I1942" t="s">
        <v>43</v>
      </c>
      <c r="J1942">
        <v>0</v>
      </c>
      <c r="K1942">
        <v>0</v>
      </c>
      <c r="L1942">
        <v>0</v>
      </c>
      <c r="M1942">
        <v>0</v>
      </c>
      <c r="N1942">
        <v>0</v>
      </c>
      <c r="O1942">
        <v>1</v>
      </c>
      <c r="P1942" t="s">
        <v>245</v>
      </c>
      <c r="Q1942" t="s">
        <v>246</v>
      </c>
      <c r="R1942" t="s">
        <v>120</v>
      </c>
      <c r="S1942" t="s">
        <v>121</v>
      </c>
      <c r="T1942" t="s">
        <v>36</v>
      </c>
      <c r="U1942" t="s">
        <v>37</v>
      </c>
      <c r="V1942">
        <v>27</v>
      </c>
      <c r="W1942" t="s">
        <v>38</v>
      </c>
    </row>
    <row r="1943" spans="1:23">
      <c r="A1943" t="s">
        <v>23</v>
      </c>
      <c r="B1943" t="s">
        <v>24</v>
      </c>
      <c r="C1943" t="s">
        <v>25</v>
      </c>
      <c r="D1943" t="s">
        <v>39</v>
      </c>
      <c r="E1943" t="s">
        <v>40</v>
      </c>
      <c r="F1943" t="s">
        <v>44</v>
      </c>
      <c r="G1943" t="s">
        <v>45</v>
      </c>
      <c r="I1943" t="s">
        <v>43</v>
      </c>
      <c r="J1943">
        <v>112.0373664</v>
      </c>
      <c r="K1943">
        <v>11</v>
      </c>
      <c r="L1943">
        <v>0.88</v>
      </c>
      <c r="M1943">
        <v>0</v>
      </c>
      <c r="N1943">
        <v>0</v>
      </c>
      <c r="O1943">
        <v>0</v>
      </c>
      <c r="P1943" t="s">
        <v>245</v>
      </c>
      <c r="Q1943" t="s">
        <v>246</v>
      </c>
      <c r="R1943" t="s">
        <v>120</v>
      </c>
      <c r="S1943" t="s">
        <v>121</v>
      </c>
      <c r="T1943" t="s">
        <v>36</v>
      </c>
      <c r="U1943" t="s">
        <v>37</v>
      </c>
      <c r="V1943">
        <v>27</v>
      </c>
      <c r="W1943" t="s">
        <v>38</v>
      </c>
    </row>
    <row r="1944" spans="1:23">
      <c r="A1944" t="s">
        <v>23</v>
      </c>
      <c r="B1944" t="s">
        <v>24</v>
      </c>
      <c r="C1944" t="s">
        <v>25</v>
      </c>
      <c r="D1944" t="s">
        <v>46</v>
      </c>
      <c r="E1944" t="s">
        <v>47</v>
      </c>
      <c r="F1944" t="s">
        <v>48</v>
      </c>
      <c r="G1944" t="s">
        <v>47</v>
      </c>
      <c r="I1944" t="s">
        <v>43</v>
      </c>
      <c r="J1944">
        <v>2251.2452119999998</v>
      </c>
      <c r="K1944">
        <v>393</v>
      </c>
      <c r="L1944">
        <v>0.76300000000000001</v>
      </c>
      <c r="M1944">
        <v>0</v>
      </c>
      <c r="N1944">
        <v>0</v>
      </c>
      <c r="O1944">
        <v>0</v>
      </c>
      <c r="P1944" t="s">
        <v>245</v>
      </c>
      <c r="Q1944" t="s">
        <v>246</v>
      </c>
      <c r="R1944" t="s">
        <v>120</v>
      </c>
      <c r="S1944" t="s">
        <v>121</v>
      </c>
      <c r="T1944" t="s">
        <v>36</v>
      </c>
      <c r="U1944" t="s">
        <v>37</v>
      </c>
      <c r="V1944">
        <v>27</v>
      </c>
      <c r="W1944" t="s">
        <v>38</v>
      </c>
    </row>
    <row r="1945" spans="1:23">
      <c r="A1945" t="s">
        <v>23</v>
      </c>
      <c r="B1945" t="s">
        <v>24</v>
      </c>
      <c r="C1945" t="s">
        <v>25</v>
      </c>
      <c r="D1945" t="s">
        <v>39</v>
      </c>
      <c r="E1945" t="s">
        <v>40</v>
      </c>
      <c r="F1945" t="s">
        <v>44</v>
      </c>
      <c r="G1945" t="s">
        <v>45</v>
      </c>
      <c r="I1945" t="s">
        <v>43</v>
      </c>
      <c r="J1945">
        <v>0</v>
      </c>
      <c r="K1945">
        <v>0</v>
      </c>
      <c r="L1945">
        <v>0</v>
      </c>
      <c r="M1945">
        <v>0</v>
      </c>
      <c r="N1945">
        <v>0</v>
      </c>
      <c r="O1945">
        <v>1</v>
      </c>
      <c r="P1945" t="s">
        <v>247</v>
      </c>
      <c r="Q1945" t="s">
        <v>248</v>
      </c>
      <c r="R1945" t="s">
        <v>73</v>
      </c>
      <c r="S1945" t="s">
        <v>74</v>
      </c>
      <c r="T1945" t="s">
        <v>36</v>
      </c>
      <c r="U1945" t="s">
        <v>37</v>
      </c>
      <c r="V1945">
        <v>27</v>
      </c>
      <c r="W1945" t="s">
        <v>38</v>
      </c>
    </row>
    <row r="1946" spans="1:23">
      <c r="A1946" t="s">
        <v>23</v>
      </c>
      <c r="B1946" t="s">
        <v>24</v>
      </c>
      <c r="C1946" t="s">
        <v>25</v>
      </c>
      <c r="D1946" t="s">
        <v>46</v>
      </c>
      <c r="E1946" t="s">
        <v>47</v>
      </c>
      <c r="F1946" t="s">
        <v>48</v>
      </c>
      <c r="G1946" t="s">
        <v>47</v>
      </c>
      <c r="I1946" t="s">
        <v>43</v>
      </c>
      <c r="J1946">
        <v>1091.224594</v>
      </c>
      <c r="K1946">
        <v>131</v>
      </c>
      <c r="L1946">
        <v>0.85599999999999998</v>
      </c>
      <c r="M1946">
        <v>0</v>
      </c>
      <c r="N1946">
        <v>0</v>
      </c>
      <c r="O1946">
        <v>0</v>
      </c>
      <c r="P1946" t="s">
        <v>247</v>
      </c>
      <c r="Q1946" t="s">
        <v>248</v>
      </c>
      <c r="R1946" t="s">
        <v>73</v>
      </c>
      <c r="S1946" t="s">
        <v>74</v>
      </c>
      <c r="T1946" t="s">
        <v>36</v>
      </c>
      <c r="U1946" t="s">
        <v>37</v>
      </c>
      <c r="V1946">
        <v>27</v>
      </c>
      <c r="W1946" t="s">
        <v>38</v>
      </c>
    </row>
    <row r="1947" spans="1:23">
      <c r="A1947" t="s">
        <v>23</v>
      </c>
      <c r="B1947" t="s">
        <v>24</v>
      </c>
      <c r="C1947" t="s">
        <v>25</v>
      </c>
      <c r="D1947" t="s">
        <v>39</v>
      </c>
      <c r="E1947" t="s">
        <v>40</v>
      </c>
      <c r="F1947" t="s">
        <v>41</v>
      </c>
      <c r="G1947" t="s">
        <v>42</v>
      </c>
      <c r="I1947" t="s">
        <v>43</v>
      </c>
      <c r="J1947">
        <v>124.6855681</v>
      </c>
      <c r="K1947">
        <v>11</v>
      </c>
      <c r="L1947">
        <v>0.92600000000000005</v>
      </c>
      <c r="M1947">
        <v>0</v>
      </c>
      <c r="N1947">
        <v>0</v>
      </c>
      <c r="O1947">
        <v>0</v>
      </c>
      <c r="P1947" t="s">
        <v>249</v>
      </c>
      <c r="Q1947" t="s">
        <v>250</v>
      </c>
      <c r="R1947" t="s">
        <v>67</v>
      </c>
      <c r="S1947" t="s">
        <v>68</v>
      </c>
      <c r="T1947" t="s">
        <v>36</v>
      </c>
      <c r="U1947" t="s">
        <v>37</v>
      </c>
      <c r="V1947">
        <v>27</v>
      </c>
      <c r="W1947" t="s">
        <v>38</v>
      </c>
    </row>
    <row r="1948" spans="1:23">
      <c r="A1948" t="s">
        <v>23</v>
      </c>
      <c r="B1948" t="s">
        <v>24</v>
      </c>
      <c r="C1948" t="s">
        <v>25</v>
      </c>
      <c r="D1948" t="s">
        <v>39</v>
      </c>
      <c r="E1948" t="s">
        <v>40</v>
      </c>
      <c r="F1948" t="s">
        <v>53</v>
      </c>
      <c r="G1948" t="s">
        <v>54</v>
      </c>
      <c r="I1948" t="s">
        <v>43</v>
      </c>
      <c r="J1948">
        <v>0</v>
      </c>
      <c r="K1948">
        <v>0</v>
      </c>
      <c r="L1948">
        <v>0</v>
      </c>
      <c r="M1948">
        <v>0</v>
      </c>
      <c r="N1948">
        <v>0</v>
      </c>
      <c r="O1948">
        <v>1</v>
      </c>
      <c r="P1948" t="s">
        <v>249</v>
      </c>
      <c r="Q1948" t="s">
        <v>250</v>
      </c>
      <c r="R1948" t="s">
        <v>67</v>
      </c>
      <c r="S1948" t="s">
        <v>68</v>
      </c>
      <c r="T1948" t="s">
        <v>36</v>
      </c>
      <c r="U1948" t="s">
        <v>37</v>
      </c>
      <c r="V1948">
        <v>27</v>
      </c>
      <c r="W1948" t="s">
        <v>38</v>
      </c>
    </row>
    <row r="1949" spans="1:23">
      <c r="A1949" t="s">
        <v>23</v>
      </c>
      <c r="B1949" t="s">
        <v>24</v>
      </c>
      <c r="C1949" t="s">
        <v>25</v>
      </c>
      <c r="D1949" t="s">
        <v>39</v>
      </c>
      <c r="E1949" t="s">
        <v>40</v>
      </c>
      <c r="F1949" t="s">
        <v>28</v>
      </c>
      <c r="G1949" t="s">
        <v>29</v>
      </c>
      <c r="I1949" t="s">
        <v>43</v>
      </c>
      <c r="J1949">
        <v>108.86262170000001</v>
      </c>
      <c r="K1949">
        <v>12</v>
      </c>
      <c r="L1949">
        <v>0.91600000000000004</v>
      </c>
      <c r="M1949">
        <v>0</v>
      </c>
      <c r="N1949">
        <v>0</v>
      </c>
      <c r="O1949">
        <v>0</v>
      </c>
      <c r="P1949" t="s">
        <v>249</v>
      </c>
      <c r="Q1949" t="s">
        <v>250</v>
      </c>
      <c r="R1949" t="s">
        <v>67</v>
      </c>
      <c r="S1949" t="s">
        <v>68</v>
      </c>
      <c r="T1949" t="s">
        <v>36</v>
      </c>
      <c r="U1949" t="s">
        <v>37</v>
      </c>
      <c r="V1949">
        <v>27</v>
      </c>
      <c r="W1949" t="s">
        <v>38</v>
      </c>
    </row>
    <row r="1950" spans="1:23">
      <c r="A1950" t="s">
        <v>23</v>
      </c>
      <c r="B1950" t="s">
        <v>24</v>
      </c>
      <c r="C1950" t="s">
        <v>25</v>
      </c>
      <c r="D1950" t="s">
        <v>46</v>
      </c>
      <c r="E1950" t="s">
        <v>47</v>
      </c>
      <c r="F1950" t="s">
        <v>48</v>
      </c>
      <c r="G1950" t="s">
        <v>47</v>
      </c>
      <c r="I1950" t="s">
        <v>43</v>
      </c>
      <c r="J1950">
        <v>640.86647119999998</v>
      </c>
      <c r="K1950">
        <v>136</v>
      </c>
      <c r="L1950">
        <v>0.86399999999999999</v>
      </c>
      <c r="M1950">
        <v>0</v>
      </c>
      <c r="N1950">
        <v>0</v>
      </c>
      <c r="O1950">
        <v>0</v>
      </c>
      <c r="P1950" t="s">
        <v>249</v>
      </c>
      <c r="Q1950" t="s">
        <v>250</v>
      </c>
      <c r="R1950" t="s">
        <v>67</v>
      </c>
      <c r="S1950" t="s">
        <v>68</v>
      </c>
      <c r="T1950" t="s">
        <v>36</v>
      </c>
      <c r="U1950" t="s">
        <v>37</v>
      </c>
      <c r="V1950">
        <v>27</v>
      </c>
      <c r="W1950" t="s">
        <v>38</v>
      </c>
    </row>
    <row r="1951" spans="1:23">
      <c r="A1951" t="s">
        <v>23</v>
      </c>
      <c r="B1951" t="s">
        <v>24</v>
      </c>
      <c r="C1951" t="s">
        <v>25</v>
      </c>
      <c r="D1951" t="s">
        <v>39</v>
      </c>
      <c r="E1951" t="s">
        <v>40</v>
      </c>
      <c r="F1951" t="s">
        <v>53</v>
      </c>
      <c r="G1951" t="s">
        <v>54</v>
      </c>
      <c r="I1951" t="s">
        <v>43</v>
      </c>
      <c r="J1951">
        <v>0</v>
      </c>
      <c r="K1951">
        <v>0</v>
      </c>
      <c r="L1951">
        <v>0</v>
      </c>
      <c r="M1951">
        <v>0</v>
      </c>
      <c r="N1951">
        <v>0</v>
      </c>
      <c r="O1951">
        <v>1</v>
      </c>
      <c r="P1951" t="s">
        <v>251</v>
      </c>
      <c r="Q1951" t="s">
        <v>252</v>
      </c>
      <c r="R1951" t="s">
        <v>132</v>
      </c>
      <c r="S1951" t="s">
        <v>133</v>
      </c>
      <c r="T1951" t="s">
        <v>36</v>
      </c>
      <c r="U1951" t="s">
        <v>37</v>
      </c>
      <c r="V1951">
        <v>27</v>
      </c>
      <c r="W1951" t="s">
        <v>38</v>
      </c>
    </row>
    <row r="1952" spans="1:23">
      <c r="A1952" t="s">
        <v>23</v>
      </c>
      <c r="B1952" t="s">
        <v>24</v>
      </c>
      <c r="C1952" t="s">
        <v>25</v>
      </c>
      <c r="D1952" t="s">
        <v>39</v>
      </c>
      <c r="E1952" t="s">
        <v>40</v>
      </c>
      <c r="F1952" t="s">
        <v>41</v>
      </c>
      <c r="G1952" t="s">
        <v>42</v>
      </c>
      <c r="I1952" t="s">
        <v>43</v>
      </c>
      <c r="J1952">
        <v>0</v>
      </c>
      <c r="K1952">
        <v>0</v>
      </c>
      <c r="L1952">
        <v>0</v>
      </c>
      <c r="M1952">
        <v>0</v>
      </c>
      <c r="N1952">
        <v>0</v>
      </c>
      <c r="O1952">
        <v>1</v>
      </c>
      <c r="P1952" t="s">
        <v>1412</v>
      </c>
      <c r="Q1952" t="s">
        <v>1413</v>
      </c>
      <c r="R1952" t="s">
        <v>120</v>
      </c>
      <c r="S1952" t="s">
        <v>121</v>
      </c>
      <c r="T1952" t="s">
        <v>36</v>
      </c>
      <c r="U1952" t="s">
        <v>37</v>
      </c>
      <c r="V1952">
        <v>27</v>
      </c>
      <c r="W1952" t="s">
        <v>38</v>
      </c>
    </row>
    <row r="1953" spans="1:23">
      <c r="A1953" t="s">
        <v>23</v>
      </c>
      <c r="B1953" t="s">
        <v>24</v>
      </c>
      <c r="C1953" t="s">
        <v>25</v>
      </c>
      <c r="D1953" t="s">
        <v>39</v>
      </c>
      <c r="E1953" t="s">
        <v>40</v>
      </c>
      <c r="F1953" t="s">
        <v>53</v>
      </c>
      <c r="G1953" t="s">
        <v>54</v>
      </c>
      <c r="I1953" t="s">
        <v>43</v>
      </c>
      <c r="J1953">
        <v>0</v>
      </c>
      <c r="K1953">
        <v>0</v>
      </c>
      <c r="L1953">
        <v>0</v>
      </c>
      <c r="M1953">
        <v>0</v>
      </c>
      <c r="N1953">
        <v>0</v>
      </c>
      <c r="O1953">
        <v>1</v>
      </c>
      <c r="P1953" t="s">
        <v>1412</v>
      </c>
      <c r="Q1953" t="s">
        <v>1413</v>
      </c>
      <c r="R1953" t="s">
        <v>120</v>
      </c>
      <c r="S1953" t="s">
        <v>121</v>
      </c>
      <c r="T1953" t="s">
        <v>36</v>
      </c>
      <c r="U1953" t="s">
        <v>37</v>
      </c>
      <c r="V1953">
        <v>27</v>
      </c>
      <c r="W1953" t="s">
        <v>38</v>
      </c>
    </row>
    <row r="1954" spans="1:23">
      <c r="A1954" t="s">
        <v>23</v>
      </c>
      <c r="B1954" t="s">
        <v>24</v>
      </c>
      <c r="C1954" t="s">
        <v>25</v>
      </c>
      <c r="D1954" t="s">
        <v>46</v>
      </c>
      <c r="E1954" t="s">
        <v>47</v>
      </c>
      <c r="F1954" t="s">
        <v>48</v>
      </c>
      <c r="G1954" t="s">
        <v>47</v>
      </c>
      <c r="I1954" t="s">
        <v>43</v>
      </c>
      <c r="J1954">
        <v>4788.2816910000001</v>
      </c>
      <c r="K1954">
        <v>638</v>
      </c>
      <c r="L1954">
        <v>0.77</v>
      </c>
      <c r="M1954">
        <v>0.66367542199999996</v>
      </c>
      <c r="N1954">
        <v>6.3400000000000001E-3</v>
      </c>
      <c r="O1954">
        <v>0</v>
      </c>
      <c r="P1954" t="s">
        <v>1412</v>
      </c>
      <c r="Q1954" t="s">
        <v>1413</v>
      </c>
      <c r="R1954" t="s">
        <v>120</v>
      </c>
      <c r="S1954" t="s">
        <v>121</v>
      </c>
      <c r="T1954" t="s">
        <v>36</v>
      </c>
      <c r="U1954" t="s">
        <v>37</v>
      </c>
      <c r="V1954">
        <v>27</v>
      </c>
      <c r="W1954" t="s">
        <v>38</v>
      </c>
    </row>
    <row r="1955" spans="1:23">
      <c r="A1955" t="s">
        <v>23</v>
      </c>
      <c r="B1955" t="s">
        <v>24</v>
      </c>
      <c r="C1955" t="s">
        <v>25</v>
      </c>
      <c r="D1955" t="s">
        <v>39</v>
      </c>
      <c r="E1955" t="s">
        <v>40</v>
      </c>
      <c r="F1955" t="s">
        <v>53</v>
      </c>
      <c r="G1955" t="s">
        <v>54</v>
      </c>
      <c r="I1955" t="s">
        <v>43</v>
      </c>
      <c r="J1955">
        <v>0</v>
      </c>
      <c r="K1955">
        <v>0</v>
      </c>
      <c r="L1955">
        <v>0</v>
      </c>
      <c r="M1955">
        <v>0</v>
      </c>
      <c r="N1955">
        <v>0</v>
      </c>
      <c r="O1955">
        <v>1</v>
      </c>
      <c r="P1955" t="s">
        <v>253</v>
      </c>
      <c r="Q1955" t="s">
        <v>254</v>
      </c>
      <c r="R1955" t="s">
        <v>67</v>
      </c>
      <c r="S1955" t="s">
        <v>68</v>
      </c>
      <c r="T1955" t="s">
        <v>36</v>
      </c>
      <c r="U1955" t="s">
        <v>37</v>
      </c>
      <c r="V1955">
        <v>27</v>
      </c>
      <c r="W1955" t="s">
        <v>38</v>
      </c>
    </row>
    <row r="1956" spans="1:23">
      <c r="A1956" t="s">
        <v>23</v>
      </c>
      <c r="B1956" t="s">
        <v>24</v>
      </c>
      <c r="C1956" t="s">
        <v>25</v>
      </c>
      <c r="D1956" t="s">
        <v>39</v>
      </c>
      <c r="E1956" t="s">
        <v>40</v>
      </c>
      <c r="F1956" t="s">
        <v>41</v>
      </c>
      <c r="G1956" t="s">
        <v>42</v>
      </c>
      <c r="I1956" t="s">
        <v>43</v>
      </c>
      <c r="J1956">
        <v>0</v>
      </c>
      <c r="K1956">
        <v>0</v>
      </c>
      <c r="L1956">
        <v>0</v>
      </c>
      <c r="M1956">
        <v>0</v>
      </c>
      <c r="N1956">
        <v>0</v>
      </c>
      <c r="O1956">
        <v>1</v>
      </c>
      <c r="P1956" t="s">
        <v>1414</v>
      </c>
      <c r="Q1956" t="s">
        <v>1415</v>
      </c>
      <c r="R1956" t="s">
        <v>114</v>
      </c>
      <c r="S1956" t="s">
        <v>115</v>
      </c>
      <c r="T1956" t="s">
        <v>36</v>
      </c>
      <c r="U1956" t="s">
        <v>37</v>
      </c>
      <c r="V1956">
        <v>27</v>
      </c>
      <c r="W1956" t="s">
        <v>38</v>
      </c>
    </row>
    <row r="1957" spans="1:23">
      <c r="A1957" t="s">
        <v>23</v>
      </c>
      <c r="B1957" t="s">
        <v>24</v>
      </c>
      <c r="C1957" t="s">
        <v>25</v>
      </c>
      <c r="D1957" t="s">
        <v>39</v>
      </c>
      <c r="E1957" t="s">
        <v>40</v>
      </c>
      <c r="F1957" t="s">
        <v>28</v>
      </c>
      <c r="G1957" t="s">
        <v>29</v>
      </c>
      <c r="I1957" t="s">
        <v>43</v>
      </c>
      <c r="J1957">
        <v>65.844261720000006</v>
      </c>
      <c r="K1957">
        <v>18</v>
      </c>
      <c r="L1957">
        <v>0.57999999999999996</v>
      </c>
      <c r="M1957">
        <v>0</v>
      </c>
      <c r="N1957">
        <v>0</v>
      </c>
      <c r="O1957">
        <v>0</v>
      </c>
      <c r="P1957" t="s">
        <v>1414</v>
      </c>
      <c r="Q1957" t="s">
        <v>1415</v>
      </c>
      <c r="R1957" t="s">
        <v>114</v>
      </c>
      <c r="S1957" t="s">
        <v>115</v>
      </c>
      <c r="T1957" t="s">
        <v>36</v>
      </c>
      <c r="U1957" t="s">
        <v>37</v>
      </c>
      <c r="V1957">
        <v>27</v>
      </c>
      <c r="W1957" t="s">
        <v>38</v>
      </c>
    </row>
    <row r="1958" spans="1:23">
      <c r="A1958" t="s">
        <v>23</v>
      </c>
      <c r="B1958" t="s">
        <v>24</v>
      </c>
      <c r="C1958" t="s">
        <v>25</v>
      </c>
      <c r="D1958" t="s">
        <v>46</v>
      </c>
      <c r="E1958" t="s">
        <v>47</v>
      </c>
      <c r="F1958" t="s">
        <v>48</v>
      </c>
      <c r="G1958" t="s">
        <v>47</v>
      </c>
      <c r="I1958" t="s">
        <v>43</v>
      </c>
      <c r="J1958">
        <v>767.38231210000004</v>
      </c>
      <c r="K1958">
        <v>131</v>
      </c>
      <c r="L1958">
        <v>0.82699999999999996</v>
      </c>
      <c r="M1958">
        <v>0</v>
      </c>
      <c r="N1958">
        <v>0</v>
      </c>
      <c r="O1958">
        <v>0</v>
      </c>
      <c r="P1958" t="s">
        <v>1414</v>
      </c>
      <c r="Q1958" t="s">
        <v>1415</v>
      </c>
      <c r="R1958" t="s">
        <v>114</v>
      </c>
      <c r="S1958" t="s">
        <v>115</v>
      </c>
      <c r="T1958" t="s">
        <v>36</v>
      </c>
      <c r="U1958" t="s">
        <v>37</v>
      </c>
      <c r="V1958">
        <v>27</v>
      </c>
      <c r="W1958" t="s">
        <v>38</v>
      </c>
    </row>
    <row r="1959" spans="1:23">
      <c r="A1959" t="s">
        <v>23</v>
      </c>
      <c r="B1959" t="s">
        <v>24</v>
      </c>
      <c r="C1959" t="s">
        <v>25</v>
      </c>
      <c r="D1959" t="s">
        <v>26</v>
      </c>
      <c r="E1959" t="s">
        <v>27</v>
      </c>
      <c r="F1959" t="s">
        <v>28</v>
      </c>
      <c r="G1959" t="s">
        <v>29</v>
      </c>
      <c r="H1959" t="s">
        <v>148</v>
      </c>
      <c r="I1959" t="s">
        <v>149</v>
      </c>
      <c r="J1959">
        <v>19.296536</v>
      </c>
      <c r="K1959">
        <v>1</v>
      </c>
      <c r="L1959">
        <v>0.95</v>
      </c>
      <c r="M1959">
        <v>0</v>
      </c>
      <c r="N1959">
        <v>0</v>
      </c>
      <c r="O1959">
        <v>0</v>
      </c>
      <c r="P1959" t="s">
        <v>1416</v>
      </c>
      <c r="Q1959" t="s">
        <v>1417</v>
      </c>
      <c r="R1959" t="s">
        <v>67</v>
      </c>
      <c r="S1959" t="s">
        <v>68</v>
      </c>
      <c r="T1959" t="s">
        <v>36</v>
      </c>
      <c r="U1959" t="s">
        <v>37</v>
      </c>
      <c r="V1959">
        <v>27</v>
      </c>
      <c r="W1959" t="s">
        <v>38</v>
      </c>
    </row>
    <row r="1960" spans="1:23">
      <c r="A1960" t="s">
        <v>23</v>
      </c>
      <c r="B1960" t="s">
        <v>24</v>
      </c>
      <c r="C1960" t="s">
        <v>25</v>
      </c>
      <c r="D1960" t="s">
        <v>39</v>
      </c>
      <c r="E1960" t="s">
        <v>40</v>
      </c>
      <c r="F1960" t="s">
        <v>41</v>
      </c>
      <c r="G1960" t="s">
        <v>42</v>
      </c>
      <c r="I1960" t="s">
        <v>43</v>
      </c>
      <c r="J1960">
        <v>0</v>
      </c>
      <c r="K1960">
        <v>0</v>
      </c>
      <c r="L1960">
        <v>0</v>
      </c>
      <c r="M1960">
        <v>0</v>
      </c>
      <c r="N1960">
        <v>0</v>
      </c>
      <c r="O1960">
        <v>1</v>
      </c>
      <c r="P1960" t="s">
        <v>1416</v>
      </c>
      <c r="Q1960" t="s">
        <v>1417</v>
      </c>
      <c r="R1960" t="s">
        <v>67</v>
      </c>
      <c r="S1960" t="s">
        <v>68</v>
      </c>
      <c r="T1960" t="s">
        <v>36</v>
      </c>
      <c r="U1960" t="s">
        <v>37</v>
      </c>
      <c r="V1960">
        <v>27</v>
      </c>
      <c r="W1960" t="s">
        <v>38</v>
      </c>
    </row>
    <row r="1961" spans="1:23">
      <c r="A1961" t="s">
        <v>23</v>
      </c>
      <c r="B1961" t="s">
        <v>24</v>
      </c>
      <c r="C1961" t="s">
        <v>25</v>
      </c>
      <c r="D1961" t="s">
        <v>39</v>
      </c>
      <c r="E1961" t="s">
        <v>40</v>
      </c>
      <c r="F1961" t="s">
        <v>28</v>
      </c>
      <c r="G1961" t="s">
        <v>29</v>
      </c>
      <c r="I1961" t="s">
        <v>43</v>
      </c>
      <c r="J1961">
        <v>98.657330250000001</v>
      </c>
      <c r="K1961">
        <v>13</v>
      </c>
      <c r="L1961">
        <v>0.84799999999999998</v>
      </c>
      <c r="M1961">
        <v>0</v>
      </c>
      <c r="N1961">
        <v>0</v>
      </c>
      <c r="O1961">
        <v>0</v>
      </c>
      <c r="P1961" t="s">
        <v>1416</v>
      </c>
      <c r="Q1961" t="s">
        <v>1417</v>
      </c>
      <c r="R1961" t="s">
        <v>67</v>
      </c>
      <c r="S1961" t="s">
        <v>68</v>
      </c>
      <c r="T1961" t="s">
        <v>36</v>
      </c>
      <c r="U1961" t="s">
        <v>37</v>
      </c>
      <c r="V1961">
        <v>27</v>
      </c>
      <c r="W1961" t="s">
        <v>38</v>
      </c>
    </row>
    <row r="1962" spans="1:23">
      <c r="A1962" t="s">
        <v>23</v>
      </c>
      <c r="B1962" t="s">
        <v>24</v>
      </c>
      <c r="C1962" t="s">
        <v>25</v>
      </c>
      <c r="D1962" t="s">
        <v>46</v>
      </c>
      <c r="E1962" t="s">
        <v>47</v>
      </c>
      <c r="F1962" t="s">
        <v>48</v>
      </c>
      <c r="G1962" t="s">
        <v>47</v>
      </c>
      <c r="I1962" t="s">
        <v>43</v>
      </c>
      <c r="J1962">
        <v>260.63042369999999</v>
      </c>
      <c r="K1962">
        <v>55</v>
      </c>
      <c r="L1962">
        <v>0.754</v>
      </c>
      <c r="M1962">
        <v>0</v>
      </c>
      <c r="N1962">
        <v>0</v>
      </c>
      <c r="O1962">
        <v>0</v>
      </c>
      <c r="P1962" t="s">
        <v>1416</v>
      </c>
      <c r="Q1962" t="s">
        <v>1417</v>
      </c>
      <c r="R1962" t="s">
        <v>67</v>
      </c>
      <c r="S1962" t="s">
        <v>68</v>
      </c>
      <c r="T1962" t="s">
        <v>36</v>
      </c>
      <c r="U1962" t="s">
        <v>37</v>
      </c>
      <c r="V1962">
        <v>27</v>
      </c>
      <c r="W1962" t="s">
        <v>38</v>
      </c>
    </row>
    <row r="1963" spans="1:23">
      <c r="A1963" t="s">
        <v>23</v>
      </c>
      <c r="B1963" t="s">
        <v>24</v>
      </c>
      <c r="C1963" t="s">
        <v>25</v>
      </c>
      <c r="D1963" t="s">
        <v>39</v>
      </c>
      <c r="E1963" t="s">
        <v>40</v>
      </c>
      <c r="F1963" t="s">
        <v>41</v>
      </c>
      <c r="G1963" t="s">
        <v>42</v>
      </c>
      <c r="I1963" t="s">
        <v>43</v>
      </c>
      <c r="J1963">
        <v>61.25917931</v>
      </c>
      <c r="K1963">
        <v>7</v>
      </c>
      <c r="L1963">
        <v>0.86899999999999999</v>
      </c>
      <c r="M1963">
        <v>0</v>
      </c>
      <c r="N1963">
        <v>0</v>
      </c>
      <c r="O1963">
        <v>0</v>
      </c>
      <c r="P1963" t="s">
        <v>257</v>
      </c>
      <c r="Q1963" t="s">
        <v>258</v>
      </c>
      <c r="R1963" t="s">
        <v>114</v>
      </c>
      <c r="S1963" t="s">
        <v>115</v>
      </c>
      <c r="T1963" t="s">
        <v>36</v>
      </c>
      <c r="U1963" t="s">
        <v>37</v>
      </c>
      <c r="V1963">
        <v>27</v>
      </c>
      <c r="W1963" t="s">
        <v>38</v>
      </c>
    </row>
    <row r="1964" spans="1:23">
      <c r="A1964" t="s">
        <v>23</v>
      </c>
      <c r="B1964" t="s">
        <v>24</v>
      </c>
      <c r="C1964" t="s">
        <v>25</v>
      </c>
      <c r="D1964" t="s">
        <v>39</v>
      </c>
      <c r="E1964" t="s">
        <v>40</v>
      </c>
      <c r="F1964" t="s">
        <v>41</v>
      </c>
      <c r="G1964" t="s">
        <v>42</v>
      </c>
      <c r="I1964" t="s">
        <v>43</v>
      </c>
      <c r="J1964">
        <v>0</v>
      </c>
      <c r="K1964">
        <v>0</v>
      </c>
      <c r="L1964">
        <v>0</v>
      </c>
      <c r="M1964">
        <v>0</v>
      </c>
      <c r="N1964">
        <v>0</v>
      </c>
      <c r="O1964">
        <v>1</v>
      </c>
      <c r="P1964" t="s">
        <v>259</v>
      </c>
      <c r="Q1964" t="s">
        <v>260</v>
      </c>
      <c r="R1964" t="s">
        <v>114</v>
      </c>
      <c r="S1964" t="s">
        <v>115</v>
      </c>
      <c r="T1964" t="s">
        <v>36</v>
      </c>
      <c r="U1964" t="s">
        <v>37</v>
      </c>
      <c r="V1964">
        <v>27</v>
      </c>
      <c r="W1964" t="s">
        <v>38</v>
      </c>
    </row>
    <row r="1965" spans="1:23">
      <c r="A1965" t="s">
        <v>23</v>
      </c>
      <c r="B1965" t="s">
        <v>24</v>
      </c>
      <c r="C1965" t="s">
        <v>25</v>
      </c>
      <c r="D1965" t="s">
        <v>39</v>
      </c>
      <c r="E1965" t="s">
        <v>40</v>
      </c>
      <c r="F1965" t="s">
        <v>41</v>
      </c>
      <c r="G1965" t="s">
        <v>42</v>
      </c>
      <c r="I1965" t="s">
        <v>43</v>
      </c>
      <c r="J1965">
        <v>0</v>
      </c>
      <c r="K1965">
        <v>0</v>
      </c>
      <c r="L1965">
        <v>0</v>
      </c>
      <c r="M1965">
        <v>0</v>
      </c>
      <c r="N1965">
        <v>0</v>
      </c>
      <c r="O1965">
        <v>1</v>
      </c>
      <c r="P1965" t="s">
        <v>261</v>
      </c>
      <c r="Q1965" t="s">
        <v>262</v>
      </c>
      <c r="R1965" t="s">
        <v>73</v>
      </c>
      <c r="S1965" t="s">
        <v>74</v>
      </c>
      <c r="T1965" t="s">
        <v>36</v>
      </c>
      <c r="U1965" t="s">
        <v>37</v>
      </c>
      <c r="V1965">
        <v>27</v>
      </c>
      <c r="W1965" t="s">
        <v>38</v>
      </c>
    </row>
    <row r="1966" spans="1:23">
      <c r="A1966" t="s">
        <v>23</v>
      </c>
      <c r="B1966" t="s">
        <v>24</v>
      </c>
      <c r="C1966" t="s">
        <v>25</v>
      </c>
      <c r="D1966" t="s">
        <v>39</v>
      </c>
      <c r="E1966" t="s">
        <v>40</v>
      </c>
      <c r="F1966" t="s">
        <v>28</v>
      </c>
      <c r="G1966" t="s">
        <v>29</v>
      </c>
      <c r="I1966" t="s">
        <v>43</v>
      </c>
      <c r="J1966">
        <v>0</v>
      </c>
      <c r="K1966">
        <v>0</v>
      </c>
      <c r="L1966">
        <v>0</v>
      </c>
      <c r="M1966">
        <v>0</v>
      </c>
      <c r="N1966">
        <v>0</v>
      </c>
      <c r="O1966">
        <v>1</v>
      </c>
      <c r="P1966" t="s">
        <v>263</v>
      </c>
      <c r="Q1966" t="s">
        <v>264</v>
      </c>
      <c r="R1966" t="s">
        <v>114</v>
      </c>
      <c r="S1966" t="s">
        <v>115</v>
      </c>
      <c r="T1966" t="s">
        <v>36</v>
      </c>
      <c r="U1966" t="s">
        <v>37</v>
      </c>
      <c r="V1966">
        <v>27</v>
      </c>
      <c r="W1966" t="s">
        <v>38</v>
      </c>
    </row>
    <row r="1967" spans="1:23">
      <c r="A1967" t="s">
        <v>23</v>
      </c>
      <c r="B1967" t="s">
        <v>24</v>
      </c>
      <c r="C1967" t="s">
        <v>25</v>
      </c>
      <c r="D1967" t="s">
        <v>39</v>
      </c>
      <c r="E1967" t="s">
        <v>40</v>
      </c>
      <c r="F1967" t="s">
        <v>53</v>
      </c>
      <c r="G1967" t="s">
        <v>54</v>
      </c>
      <c r="I1967" t="s">
        <v>43</v>
      </c>
      <c r="J1967">
        <v>0</v>
      </c>
      <c r="K1967">
        <v>0</v>
      </c>
      <c r="L1967">
        <v>0</v>
      </c>
      <c r="M1967">
        <v>0</v>
      </c>
      <c r="N1967">
        <v>0</v>
      </c>
      <c r="O1967">
        <v>1</v>
      </c>
      <c r="P1967" t="s">
        <v>1418</v>
      </c>
      <c r="Q1967" t="s">
        <v>1419</v>
      </c>
      <c r="R1967" t="s">
        <v>84</v>
      </c>
      <c r="S1967" t="s">
        <v>85</v>
      </c>
      <c r="T1967" t="s">
        <v>36</v>
      </c>
      <c r="U1967" t="s">
        <v>37</v>
      </c>
      <c r="V1967">
        <v>27</v>
      </c>
      <c r="W1967" t="s">
        <v>38</v>
      </c>
    </row>
    <row r="1968" spans="1:23">
      <c r="A1968" t="s">
        <v>23</v>
      </c>
      <c r="B1968" t="s">
        <v>24</v>
      </c>
      <c r="C1968" t="s">
        <v>25</v>
      </c>
      <c r="D1968" t="s">
        <v>46</v>
      </c>
      <c r="E1968" t="s">
        <v>47</v>
      </c>
      <c r="F1968" t="s">
        <v>48</v>
      </c>
      <c r="G1968" t="s">
        <v>47</v>
      </c>
      <c r="I1968" t="s">
        <v>43</v>
      </c>
      <c r="J1968">
        <v>367.83597029999999</v>
      </c>
      <c r="K1968">
        <v>70</v>
      </c>
      <c r="L1968">
        <v>0.82399999999999995</v>
      </c>
      <c r="M1968">
        <v>0</v>
      </c>
      <c r="N1968">
        <v>0</v>
      </c>
      <c r="O1968">
        <v>0</v>
      </c>
      <c r="P1968" t="s">
        <v>1418</v>
      </c>
      <c r="Q1968" t="s">
        <v>1419</v>
      </c>
      <c r="R1968" t="s">
        <v>84</v>
      </c>
      <c r="S1968" t="s">
        <v>85</v>
      </c>
      <c r="T1968" t="s">
        <v>36</v>
      </c>
      <c r="U1968" t="s">
        <v>37</v>
      </c>
      <c r="V1968">
        <v>27</v>
      </c>
      <c r="W1968" t="s">
        <v>38</v>
      </c>
    </row>
    <row r="1969" spans="1:23">
      <c r="A1969" t="s">
        <v>23</v>
      </c>
      <c r="B1969" t="s">
        <v>24</v>
      </c>
      <c r="C1969" t="s">
        <v>25</v>
      </c>
      <c r="D1969" t="s">
        <v>39</v>
      </c>
      <c r="E1969" t="s">
        <v>40</v>
      </c>
      <c r="F1969" t="s">
        <v>28</v>
      </c>
      <c r="G1969" t="s">
        <v>29</v>
      </c>
      <c r="I1969" t="s">
        <v>43</v>
      </c>
      <c r="J1969">
        <v>0</v>
      </c>
      <c r="K1969">
        <v>0</v>
      </c>
      <c r="L1969">
        <v>0</v>
      </c>
      <c r="M1969">
        <v>0</v>
      </c>
      <c r="N1969">
        <v>0</v>
      </c>
      <c r="O1969">
        <v>1</v>
      </c>
      <c r="P1969" t="s">
        <v>265</v>
      </c>
      <c r="Q1969" t="s">
        <v>266</v>
      </c>
      <c r="R1969" t="s">
        <v>34</v>
      </c>
      <c r="S1969" t="s">
        <v>35</v>
      </c>
      <c r="T1969" t="s">
        <v>36</v>
      </c>
      <c r="U1969" t="s">
        <v>37</v>
      </c>
      <c r="V1969">
        <v>27</v>
      </c>
      <c r="W1969" t="s">
        <v>38</v>
      </c>
    </row>
    <row r="1970" spans="1:23">
      <c r="A1970" t="s">
        <v>23</v>
      </c>
      <c r="B1970" t="s">
        <v>24</v>
      </c>
      <c r="C1970" t="s">
        <v>25</v>
      </c>
      <c r="D1970" t="s">
        <v>39</v>
      </c>
      <c r="E1970" t="s">
        <v>40</v>
      </c>
      <c r="F1970" t="s">
        <v>41</v>
      </c>
      <c r="G1970" t="s">
        <v>42</v>
      </c>
      <c r="I1970" t="s">
        <v>43</v>
      </c>
      <c r="J1970">
        <v>0</v>
      </c>
      <c r="K1970">
        <v>0</v>
      </c>
      <c r="L1970">
        <v>0</v>
      </c>
      <c r="M1970">
        <v>0</v>
      </c>
      <c r="N1970">
        <v>0</v>
      </c>
      <c r="O1970">
        <v>1</v>
      </c>
      <c r="P1970" t="s">
        <v>267</v>
      </c>
      <c r="Q1970" t="s">
        <v>268</v>
      </c>
      <c r="R1970" t="s">
        <v>120</v>
      </c>
      <c r="S1970" t="s">
        <v>121</v>
      </c>
      <c r="T1970" t="s">
        <v>36</v>
      </c>
      <c r="U1970" t="s">
        <v>37</v>
      </c>
      <c r="V1970">
        <v>27</v>
      </c>
      <c r="W1970" t="s">
        <v>38</v>
      </c>
    </row>
    <row r="1971" spans="1:23">
      <c r="A1971" t="s">
        <v>23</v>
      </c>
      <c r="B1971" t="s">
        <v>24</v>
      </c>
      <c r="C1971" t="s">
        <v>25</v>
      </c>
      <c r="D1971" t="s">
        <v>39</v>
      </c>
      <c r="E1971" t="s">
        <v>40</v>
      </c>
      <c r="F1971" t="s">
        <v>28</v>
      </c>
      <c r="G1971" t="s">
        <v>29</v>
      </c>
      <c r="I1971" t="s">
        <v>43</v>
      </c>
      <c r="J1971">
        <v>50.843991410000001</v>
      </c>
      <c r="K1971">
        <v>11</v>
      </c>
      <c r="L1971">
        <v>0.76600000000000001</v>
      </c>
      <c r="M1971">
        <v>0</v>
      </c>
      <c r="N1971">
        <v>0</v>
      </c>
      <c r="O1971">
        <v>0</v>
      </c>
      <c r="P1971" t="s">
        <v>1420</v>
      </c>
      <c r="Q1971" t="s">
        <v>1421</v>
      </c>
      <c r="R1971" t="s">
        <v>158</v>
      </c>
      <c r="S1971" t="s">
        <v>159</v>
      </c>
      <c r="T1971" t="s">
        <v>36</v>
      </c>
      <c r="U1971" t="s">
        <v>37</v>
      </c>
      <c r="V1971">
        <v>27</v>
      </c>
      <c r="W1971" t="s">
        <v>38</v>
      </c>
    </row>
    <row r="1972" spans="1:23">
      <c r="A1972" t="s">
        <v>23</v>
      </c>
      <c r="B1972" t="s">
        <v>24</v>
      </c>
      <c r="C1972" t="s">
        <v>25</v>
      </c>
      <c r="D1972" t="s">
        <v>26</v>
      </c>
      <c r="E1972" t="s">
        <v>27</v>
      </c>
      <c r="F1972" t="s">
        <v>41</v>
      </c>
      <c r="G1972" t="s">
        <v>42</v>
      </c>
      <c r="H1972" t="s">
        <v>161</v>
      </c>
      <c r="I1972" t="s">
        <v>43</v>
      </c>
      <c r="J1972">
        <v>34.298016230000002</v>
      </c>
      <c r="K1972">
        <v>1</v>
      </c>
      <c r="L1972">
        <v>0.93</v>
      </c>
      <c r="M1972">
        <v>0</v>
      </c>
      <c r="N1972">
        <v>0</v>
      </c>
      <c r="O1972">
        <v>0</v>
      </c>
      <c r="P1972" t="s">
        <v>273</v>
      </c>
      <c r="Q1972" t="s">
        <v>274</v>
      </c>
      <c r="R1972" t="s">
        <v>158</v>
      </c>
      <c r="S1972" t="s">
        <v>159</v>
      </c>
      <c r="T1972" t="s">
        <v>36</v>
      </c>
      <c r="U1972" t="s">
        <v>37</v>
      </c>
      <c r="V1972">
        <v>27</v>
      </c>
      <c r="W1972" t="s">
        <v>38</v>
      </c>
    </row>
    <row r="1973" spans="1:23">
      <c r="A1973" t="s">
        <v>23</v>
      </c>
      <c r="B1973" t="s">
        <v>24</v>
      </c>
      <c r="C1973" t="s">
        <v>25</v>
      </c>
      <c r="D1973" t="s">
        <v>26</v>
      </c>
      <c r="E1973" t="s">
        <v>27</v>
      </c>
      <c r="F1973" t="s">
        <v>53</v>
      </c>
      <c r="G1973" t="s">
        <v>54</v>
      </c>
      <c r="H1973" t="s">
        <v>106</v>
      </c>
      <c r="I1973" t="s">
        <v>107</v>
      </c>
      <c r="J1973">
        <v>46.885236730000003</v>
      </c>
      <c r="K1973">
        <v>1</v>
      </c>
      <c r="L1973">
        <v>0.85699999999999998</v>
      </c>
      <c r="M1973">
        <v>0</v>
      </c>
      <c r="N1973">
        <v>0</v>
      </c>
      <c r="O1973">
        <v>0</v>
      </c>
      <c r="P1973" t="s">
        <v>273</v>
      </c>
      <c r="Q1973" t="s">
        <v>274</v>
      </c>
      <c r="R1973" t="s">
        <v>158</v>
      </c>
      <c r="S1973" t="s">
        <v>159</v>
      </c>
      <c r="T1973" t="s">
        <v>36</v>
      </c>
      <c r="U1973" t="s">
        <v>37</v>
      </c>
      <c r="V1973">
        <v>27</v>
      </c>
      <c r="W1973" t="s">
        <v>38</v>
      </c>
    </row>
    <row r="1974" spans="1:23">
      <c r="A1974" t="s">
        <v>23</v>
      </c>
      <c r="B1974" t="s">
        <v>24</v>
      </c>
      <c r="C1974" t="s">
        <v>25</v>
      </c>
      <c r="D1974" t="s">
        <v>39</v>
      </c>
      <c r="E1974" t="s">
        <v>40</v>
      </c>
      <c r="F1974" t="s">
        <v>53</v>
      </c>
      <c r="G1974" t="s">
        <v>54</v>
      </c>
      <c r="I1974" t="s">
        <v>43</v>
      </c>
      <c r="J1974">
        <v>61.719166620000003</v>
      </c>
      <c r="K1974">
        <v>4</v>
      </c>
      <c r="L1974">
        <v>0.871</v>
      </c>
      <c r="M1974">
        <v>0</v>
      </c>
      <c r="N1974">
        <v>0</v>
      </c>
      <c r="O1974">
        <v>0</v>
      </c>
      <c r="P1974" t="s">
        <v>273</v>
      </c>
      <c r="Q1974" t="s">
        <v>274</v>
      </c>
      <c r="R1974" t="s">
        <v>158</v>
      </c>
      <c r="S1974" t="s">
        <v>159</v>
      </c>
      <c r="T1974" t="s">
        <v>36</v>
      </c>
      <c r="U1974" t="s">
        <v>37</v>
      </c>
      <c r="V1974">
        <v>27</v>
      </c>
      <c r="W1974" t="s">
        <v>38</v>
      </c>
    </row>
    <row r="1975" spans="1:23">
      <c r="A1975" t="s">
        <v>23</v>
      </c>
      <c r="B1975" t="s">
        <v>24</v>
      </c>
      <c r="C1975" t="s">
        <v>25</v>
      </c>
      <c r="D1975" t="s">
        <v>46</v>
      </c>
      <c r="E1975" t="s">
        <v>47</v>
      </c>
      <c r="F1975" t="s">
        <v>48</v>
      </c>
      <c r="G1975" t="s">
        <v>47</v>
      </c>
      <c r="I1975" t="s">
        <v>43</v>
      </c>
      <c r="J1975">
        <v>409.793138</v>
      </c>
      <c r="K1975">
        <v>66</v>
      </c>
      <c r="L1975">
        <v>0.80500000000000005</v>
      </c>
      <c r="M1975">
        <v>0</v>
      </c>
      <c r="N1975">
        <v>0</v>
      </c>
      <c r="O1975">
        <v>0</v>
      </c>
      <c r="P1975" t="s">
        <v>275</v>
      </c>
      <c r="Q1975" t="s">
        <v>276</v>
      </c>
      <c r="R1975" t="s">
        <v>67</v>
      </c>
      <c r="S1975" t="s">
        <v>68</v>
      </c>
      <c r="T1975" t="s">
        <v>36</v>
      </c>
      <c r="U1975" t="s">
        <v>37</v>
      </c>
      <c r="V1975">
        <v>27</v>
      </c>
      <c r="W1975" t="s">
        <v>38</v>
      </c>
    </row>
    <row r="1976" spans="1:23">
      <c r="A1976" t="s">
        <v>23</v>
      </c>
      <c r="B1976" t="s">
        <v>24</v>
      </c>
      <c r="C1976" t="s">
        <v>25</v>
      </c>
      <c r="D1976" t="s">
        <v>39</v>
      </c>
      <c r="E1976" t="s">
        <v>40</v>
      </c>
      <c r="F1976" t="s">
        <v>41</v>
      </c>
      <c r="G1976" t="s">
        <v>42</v>
      </c>
      <c r="I1976" t="s">
        <v>43</v>
      </c>
      <c r="J1976">
        <v>52.106916060000003</v>
      </c>
      <c r="K1976">
        <v>10</v>
      </c>
      <c r="L1976">
        <v>0.68300000000000005</v>
      </c>
      <c r="M1976">
        <v>0</v>
      </c>
      <c r="N1976">
        <v>0</v>
      </c>
      <c r="O1976">
        <v>0</v>
      </c>
      <c r="P1976" t="s">
        <v>279</v>
      </c>
      <c r="Q1976" t="s">
        <v>280</v>
      </c>
      <c r="R1976" t="s">
        <v>120</v>
      </c>
      <c r="S1976" t="s">
        <v>121</v>
      </c>
      <c r="T1976" t="s">
        <v>36</v>
      </c>
      <c r="U1976" t="s">
        <v>37</v>
      </c>
      <c r="V1976">
        <v>27</v>
      </c>
      <c r="W1976" t="s">
        <v>38</v>
      </c>
    </row>
    <row r="1977" spans="1:23">
      <c r="A1977" t="s">
        <v>23</v>
      </c>
      <c r="B1977" t="s">
        <v>24</v>
      </c>
      <c r="C1977" t="s">
        <v>25</v>
      </c>
      <c r="D1977" t="s">
        <v>39</v>
      </c>
      <c r="E1977" t="s">
        <v>40</v>
      </c>
      <c r="F1977" t="s">
        <v>28</v>
      </c>
      <c r="G1977" t="s">
        <v>29</v>
      </c>
      <c r="I1977" t="s">
        <v>43</v>
      </c>
      <c r="J1977">
        <v>0</v>
      </c>
      <c r="K1977">
        <v>0</v>
      </c>
      <c r="L1977">
        <v>0</v>
      </c>
      <c r="M1977">
        <v>0</v>
      </c>
      <c r="N1977">
        <v>0</v>
      </c>
      <c r="O1977">
        <v>1</v>
      </c>
      <c r="P1977" t="s">
        <v>279</v>
      </c>
      <c r="Q1977" t="s">
        <v>280</v>
      </c>
      <c r="R1977" t="s">
        <v>120</v>
      </c>
      <c r="S1977" t="s">
        <v>121</v>
      </c>
      <c r="T1977" t="s">
        <v>36</v>
      </c>
      <c r="U1977" t="s">
        <v>37</v>
      </c>
      <c r="V1977">
        <v>27</v>
      </c>
      <c r="W1977" t="s">
        <v>38</v>
      </c>
    </row>
    <row r="1978" spans="1:23">
      <c r="A1978" t="s">
        <v>23</v>
      </c>
      <c r="B1978" t="s">
        <v>24</v>
      </c>
      <c r="C1978" t="s">
        <v>25</v>
      </c>
      <c r="D1978" t="s">
        <v>39</v>
      </c>
      <c r="E1978" t="s">
        <v>40</v>
      </c>
      <c r="F1978" t="s">
        <v>53</v>
      </c>
      <c r="G1978" t="s">
        <v>54</v>
      </c>
      <c r="I1978" t="s">
        <v>43</v>
      </c>
      <c r="J1978">
        <v>0</v>
      </c>
      <c r="K1978">
        <v>0</v>
      </c>
      <c r="L1978">
        <v>0</v>
      </c>
      <c r="M1978">
        <v>0</v>
      </c>
      <c r="N1978">
        <v>0</v>
      </c>
      <c r="O1978">
        <v>1</v>
      </c>
      <c r="P1978" t="s">
        <v>283</v>
      </c>
      <c r="Q1978" t="s">
        <v>284</v>
      </c>
      <c r="R1978" t="s">
        <v>51</v>
      </c>
      <c r="S1978" t="s">
        <v>52</v>
      </c>
      <c r="T1978" t="s">
        <v>36</v>
      </c>
      <c r="U1978" t="s">
        <v>37</v>
      </c>
      <c r="V1978">
        <v>27</v>
      </c>
      <c r="W1978" t="s">
        <v>38</v>
      </c>
    </row>
    <row r="1979" spans="1:23">
      <c r="A1979" t="s">
        <v>23</v>
      </c>
      <c r="B1979" t="s">
        <v>24</v>
      </c>
      <c r="C1979" t="s">
        <v>25</v>
      </c>
      <c r="D1979" t="s">
        <v>46</v>
      </c>
      <c r="E1979" t="s">
        <v>47</v>
      </c>
      <c r="F1979" t="s">
        <v>48</v>
      </c>
      <c r="G1979" t="s">
        <v>47</v>
      </c>
      <c r="I1979" t="s">
        <v>43</v>
      </c>
      <c r="J1979">
        <v>2162.3676690000002</v>
      </c>
      <c r="K1979">
        <v>337</v>
      </c>
      <c r="L1979">
        <v>0.73</v>
      </c>
      <c r="M1979">
        <v>0</v>
      </c>
      <c r="N1979">
        <v>0</v>
      </c>
      <c r="O1979">
        <v>0</v>
      </c>
      <c r="P1979" t="s">
        <v>283</v>
      </c>
      <c r="Q1979" t="s">
        <v>284</v>
      </c>
      <c r="R1979" t="s">
        <v>51</v>
      </c>
      <c r="S1979" t="s">
        <v>52</v>
      </c>
      <c r="T1979" t="s">
        <v>36</v>
      </c>
      <c r="U1979" t="s">
        <v>37</v>
      </c>
      <c r="V1979">
        <v>27</v>
      </c>
      <c r="W1979" t="s">
        <v>38</v>
      </c>
    </row>
    <row r="1980" spans="1:23">
      <c r="A1980" t="s">
        <v>23</v>
      </c>
      <c r="B1980" t="s">
        <v>24</v>
      </c>
      <c r="C1980" t="s">
        <v>25</v>
      </c>
      <c r="D1980" t="s">
        <v>39</v>
      </c>
      <c r="E1980" t="s">
        <v>40</v>
      </c>
      <c r="F1980" t="s">
        <v>41</v>
      </c>
      <c r="G1980" t="s">
        <v>42</v>
      </c>
      <c r="I1980" t="s">
        <v>43</v>
      </c>
      <c r="J1980">
        <v>0</v>
      </c>
      <c r="K1980">
        <v>0</v>
      </c>
      <c r="L1980">
        <v>0</v>
      </c>
      <c r="M1980">
        <v>0</v>
      </c>
      <c r="N1980">
        <v>0</v>
      </c>
      <c r="O1980">
        <v>1</v>
      </c>
      <c r="P1980" t="s">
        <v>287</v>
      </c>
      <c r="Q1980" t="s">
        <v>288</v>
      </c>
      <c r="R1980" t="s">
        <v>51</v>
      </c>
      <c r="S1980" t="s">
        <v>52</v>
      </c>
      <c r="T1980" t="s">
        <v>36</v>
      </c>
      <c r="U1980" t="s">
        <v>37</v>
      </c>
      <c r="V1980">
        <v>27</v>
      </c>
      <c r="W1980" t="s">
        <v>38</v>
      </c>
    </row>
    <row r="1981" spans="1:23">
      <c r="A1981" t="s">
        <v>23</v>
      </c>
      <c r="B1981" t="s">
        <v>24</v>
      </c>
      <c r="C1981" t="s">
        <v>25</v>
      </c>
      <c r="D1981" t="s">
        <v>39</v>
      </c>
      <c r="E1981" t="s">
        <v>40</v>
      </c>
      <c r="F1981" t="s">
        <v>28</v>
      </c>
      <c r="G1981" t="s">
        <v>29</v>
      </c>
      <c r="I1981" t="s">
        <v>43</v>
      </c>
      <c r="J1981">
        <v>0</v>
      </c>
      <c r="K1981">
        <v>0</v>
      </c>
      <c r="L1981">
        <v>0</v>
      </c>
      <c r="M1981">
        <v>0</v>
      </c>
      <c r="N1981">
        <v>0</v>
      </c>
      <c r="O1981">
        <v>1</v>
      </c>
      <c r="P1981" t="s">
        <v>289</v>
      </c>
      <c r="Q1981" t="s">
        <v>290</v>
      </c>
      <c r="R1981" t="s">
        <v>114</v>
      </c>
      <c r="S1981" t="s">
        <v>115</v>
      </c>
      <c r="T1981" t="s">
        <v>36</v>
      </c>
      <c r="U1981" t="s">
        <v>37</v>
      </c>
      <c r="V1981">
        <v>27</v>
      </c>
      <c r="W1981" t="s">
        <v>38</v>
      </c>
    </row>
    <row r="1982" spans="1:23">
      <c r="A1982" t="s">
        <v>23</v>
      </c>
      <c r="B1982" t="s">
        <v>24</v>
      </c>
      <c r="C1982" t="s">
        <v>25</v>
      </c>
      <c r="D1982" t="s">
        <v>39</v>
      </c>
      <c r="E1982" t="s">
        <v>40</v>
      </c>
      <c r="F1982" t="s">
        <v>41</v>
      </c>
      <c r="G1982" t="s">
        <v>42</v>
      </c>
      <c r="I1982" t="s">
        <v>43</v>
      </c>
      <c r="J1982">
        <v>83.558486700000003</v>
      </c>
      <c r="K1982">
        <v>7</v>
      </c>
      <c r="L1982">
        <v>0.82899999999999996</v>
      </c>
      <c r="M1982">
        <v>0</v>
      </c>
      <c r="N1982">
        <v>0</v>
      </c>
      <c r="O1982">
        <v>0</v>
      </c>
      <c r="P1982" t="s">
        <v>293</v>
      </c>
      <c r="Q1982" t="s">
        <v>294</v>
      </c>
      <c r="R1982" t="s">
        <v>90</v>
      </c>
      <c r="S1982" t="s">
        <v>91</v>
      </c>
      <c r="T1982" t="s">
        <v>36</v>
      </c>
      <c r="U1982" t="s">
        <v>37</v>
      </c>
      <c r="V1982">
        <v>27</v>
      </c>
      <c r="W1982" t="s">
        <v>38</v>
      </c>
    </row>
    <row r="1983" spans="1:23">
      <c r="A1983" t="s">
        <v>23</v>
      </c>
      <c r="B1983" t="s">
        <v>24</v>
      </c>
      <c r="C1983" t="s">
        <v>25</v>
      </c>
      <c r="D1983" t="s">
        <v>39</v>
      </c>
      <c r="E1983" t="s">
        <v>40</v>
      </c>
      <c r="F1983" t="s">
        <v>41</v>
      </c>
      <c r="G1983" t="s">
        <v>42</v>
      </c>
      <c r="I1983" t="s">
        <v>43</v>
      </c>
      <c r="J1983">
        <v>134.07357690000001</v>
      </c>
      <c r="K1983">
        <v>10</v>
      </c>
      <c r="L1983">
        <v>0.90700000000000003</v>
      </c>
      <c r="M1983">
        <v>0</v>
      </c>
      <c r="N1983">
        <v>0</v>
      </c>
      <c r="O1983">
        <v>0</v>
      </c>
      <c r="P1983" t="s">
        <v>295</v>
      </c>
      <c r="Q1983" t="s">
        <v>296</v>
      </c>
      <c r="R1983" t="s">
        <v>297</v>
      </c>
      <c r="S1983" t="s">
        <v>298</v>
      </c>
      <c r="T1983" t="s">
        <v>36</v>
      </c>
      <c r="U1983" t="s">
        <v>37</v>
      </c>
      <c r="V1983">
        <v>27</v>
      </c>
      <c r="W1983" t="s">
        <v>38</v>
      </c>
    </row>
    <row r="1984" spans="1:23">
      <c r="A1984" t="s">
        <v>23</v>
      </c>
      <c r="B1984" t="s">
        <v>24</v>
      </c>
      <c r="C1984" t="s">
        <v>25</v>
      </c>
      <c r="D1984" t="s">
        <v>26</v>
      </c>
      <c r="E1984" t="s">
        <v>27</v>
      </c>
      <c r="F1984" t="s">
        <v>28</v>
      </c>
      <c r="G1984" t="s">
        <v>29</v>
      </c>
      <c r="H1984" t="s">
        <v>69</v>
      </c>
      <c r="I1984" t="s">
        <v>70</v>
      </c>
      <c r="J1984">
        <v>123.079171</v>
      </c>
      <c r="K1984">
        <v>1</v>
      </c>
      <c r="L1984">
        <v>0.90700000000000003</v>
      </c>
      <c r="M1984">
        <v>0</v>
      </c>
      <c r="N1984">
        <v>0</v>
      </c>
      <c r="O1984">
        <v>0</v>
      </c>
      <c r="P1984" t="s">
        <v>299</v>
      </c>
      <c r="Q1984" t="s">
        <v>300</v>
      </c>
      <c r="R1984" t="s">
        <v>100</v>
      </c>
      <c r="S1984" t="s">
        <v>101</v>
      </c>
      <c r="T1984" t="s">
        <v>36</v>
      </c>
      <c r="U1984" t="s">
        <v>37</v>
      </c>
      <c r="V1984">
        <v>27</v>
      </c>
      <c r="W1984" t="s">
        <v>38</v>
      </c>
    </row>
    <row r="1985" spans="1:23">
      <c r="A1985" t="s">
        <v>23</v>
      </c>
      <c r="B1985" t="s">
        <v>24</v>
      </c>
      <c r="C1985" t="s">
        <v>25</v>
      </c>
      <c r="D1985" t="s">
        <v>26</v>
      </c>
      <c r="E1985" t="s">
        <v>27</v>
      </c>
      <c r="F1985" t="s">
        <v>28</v>
      </c>
      <c r="G1985" t="s">
        <v>29</v>
      </c>
      <c r="H1985" t="s">
        <v>285</v>
      </c>
      <c r="I1985" t="s">
        <v>286</v>
      </c>
      <c r="J1985">
        <v>119.6813487</v>
      </c>
      <c r="K1985">
        <v>1</v>
      </c>
      <c r="L1985">
        <v>0.88300000000000001</v>
      </c>
      <c r="M1985">
        <v>0</v>
      </c>
      <c r="N1985">
        <v>0</v>
      </c>
      <c r="O1985">
        <v>0</v>
      </c>
      <c r="P1985" t="s">
        <v>299</v>
      </c>
      <c r="Q1985" t="s">
        <v>300</v>
      </c>
      <c r="R1985" t="s">
        <v>100</v>
      </c>
      <c r="S1985" t="s">
        <v>101</v>
      </c>
      <c r="T1985" t="s">
        <v>36</v>
      </c>
      <c r="U1985" t="s">
        <v>37</v>
      </c>
      <c r="V1985">
        <v>27</v>
      </c>
      <c r="W1985" t="s">
        <v>38</v>
      </c>
    </row>
    <row r="1986" spans="1:23">
      <c r="A1986" t="s">
        <v>23</v>
      </c>
      <c r="B1986" t="s">
        <v>24</v>
      </c>
      <c r="C1986" t="s">
        <v>25</v>
      </c>
      <c r="D1986" t="s">
        <v>26</v>
      </c>
      <c r="E1986" t="s">
        <v>27</v>
      </c>
      <c r="F1986" t="s">
        <v>28</v>
      </c>
      <c r="G1986" t="s">
        <v>29</v>
      </c>
      <c r="H1986" t="s">
        <v>63</v>
      </c>
      <c r="I1986" t="s">
        <v>64</v>
      </c>
      <c r="J1986">
        <v>153.53863319999999</v>
      </c>
      <c r="K1986">
        <v>1</v>
      </c>
      <c r="L1986">
        <v>0.91</v>
      </c>
      <c r="M1986">
        <v>0</v>
      </c>
      <c r="N1986">
        <v>0</v>
      </c>
      <c r="O1986">
        <v>0</v>
      </c>
      <c r="P1986" t="s">
        <v>299</v>
      </c>
      <c r="Q1986" t="s">
        <v>300</v>
      </c>
      <c r="R1986" t="s">
        <v>100</v>
      </c>
      <c r="S1986" t="s">
        <v>101</v>
      </c>
      <c r="T1986" t="s">
        <v>36</v>
      </c>
      <c r="U1986" t="s">
        <v>37</v>
      </c>
      <c r="V1986">
        <v>27</v>
      </c>
      <c r="W1986" t="s">
        <v>38</v>
      </c>
    </row>
    <row r="1987" spans="1:23">
      <c r="A1987" t="s">
        <v>23</v>
      </c>
      <c r="B1987" t="s">
        <v>24</v>
      </c>
      <c r="C1987" t="s">
        <v>25</v>
      </c>
      <c r="D1987" t="s">
        <v>39</v>
      </c>
      <c r="E1987" t="s">
        <v>40</v>
      </c>
      <c r="F1987" t="s">
        <v>28</v>
      </c>
      <c r="G1987" t="s">
        <v>29</v>
      </c>
      <c r="I1987" t="s">
        <v>43</v>
      </c>
      <c r="J1987">
        <v>306.75579579999999</v>
      </c>
      <c r="K1987">
        <v>32</v>
      </c>
      <c r="L1987">
        <v>0.84899999999999998</v>
      </c>
      <c r="M1987">
        <v>0</v>
      </c>
      <c r="N1987">
        <v>0</v>
      </c>
      <c r="O1987">
        <v>0</v>
      </c>
      <c r="P1987" t="s">
        <v>299</v>
      </c>
      <c r="Q1987" t="s">
        <v>300</v>
      </c>
      <c r="R1987" t="s">
        <v>100</v>
      </c>
      <c r="S1987" t="s">
        <v>101</v>
      </c>
      <c r="T1987" t="s">
        <v>36</v>
      </c>
      <c r="U1987" t="s">
        <v>37</v>
      </c>
      <c r="V1987">
        <v>27</v>
      </c>
      <c r="W1987" t="s">
        <v>38</v>
      </c>
    </row>
    <row r="1988" spans="1:23">
      <c r="A1988" t="s">
        <v>23</v>
      </c>
      <c r="B1988" t="s">
        <v>24</v>
      </c>
      <c r="C1988" t="s">
        <v>25</v>
      </c>
      <c r="D1988" t="s">
        <v>46</v>
      </c>
      <c r="E1988" t="s">
        <v>47</v>
      </c>
      <c r="F1988" t="s">
        <v>48</v>
      </c>
      <c r="G1988" t="s">
        <v>47</v>
      </c>
      <c r="I1988" t="s">
        <v>43</v>
      </c>
      <c r="J1988">
        <v>4197.4742550000001</v>
      </c>
      <c r="K1988">
        <v>602</v>
      </c>
      <c r="L1988">
        <v>0.85</v>
      </c>
      <c r="M1988">
        <v>0.37857336899999999</v>
      </c>
      <c r="N1988">
        <v>4.7699999999999999E-3</v>
      </c>
      <c r="O1988">
        <v>0</v>
      </c>
      <c r="P1988" t="s">
        <v>299</v>
      </c>
      <c r="Q1988" t="s">
        <v>300</v>
      </c>
      <c r="R1988" t="s">
        <v>100</v>
      </c>
      <c r="S1988" t="s">
        <v>101</v>
      </c>
      <c r="T1988" t="s">
        <v>36</v>
      </c>
      <c r="U1988" t="s">
        <v>37</v>
      </c>
      <c r="V1988">
        <v>27</v>
      </c>
      <c r="W1988" t="s">
        <v>38</v>
      </c>
    </row>
    <row r="1989" spans="1:23">
      <c r="A1989" t="s">
        <v>23</v>
      </c>
      <c r="B1989" t="s">
        <v>24</v>
      </c>
      <c r="C1989" t="s">
        <v>25</v>
      </c>
      <c r="D1989" t="s">
        <v>26</v>
      </c>
      <c r="E1989" t="s">
        <v>27</v>
      </c>
      <c r="F1989" t="s">
        <v>41</v>
      </c>
      <c r="G1989" t="s">
        <v>42</v>
      </c>
      <c r="H1989" t="s">
        <v>161</v>
      </c>
      <c r="I1989" t="s">
        <v>43</v>
      </c>
      <c r="J1989">
        <v>50.39819292</v>
      </c>
      <c r="K1989">
        <v>1</v>
      </c>
      <c r="L1989">
        <v>0.873</v>
      </c>
      <c r="M1989">
        <v>0</v>
      </c>
      <c r="N1989">
        <v>0</v>
      </c>
      <c r="O1989">
        <v>0</v>
      </c>
      <c r="P1989" t="s">
        <v>301</v>
      </c>
      <c r="Q1989" t="s">
        <v>302</v>
      </c>
      <c r="R1989" t="s">
        <v>114</v>
      </c>
      <c r="S1989" t="s">
        <v>115</v>
      </c>
      <c r="T1989" t="s">
        <v>36</v>
      </c>
      <c r="U1989" t="s">
        <v>37</v>
      </c>
      <c r="V1989">
        <v>27</v>
      </c>
      <c r="W1989" t="s">
        <v>38</v>
      </c>
    </row>
    <row r="1990" spans="1:23">
      <c r="A1990" t="s">
        <v>23</v>
      </c>
      <c r="B1990" t="s">
        <v>24</v>
      </c>
      <c r="C1990" t="s">
        <v>25</v>
      </c>
      <c r="D1990" t="s">
        <v>26</v>
      </c>
      <c r="E1990" t="s">
        <v>27</v>
      </c>
      <c r="F1990" t="s">
        <v>53</v>
      </c>
      <c r="G1990" t="s">
        <v>54</v>
      </c>
      <c r="H1990" t="s">
        <v>106</v>
      </c>
      <c r="I1990" t="s">
        <v>107</v>
      </c>
      <c r="J1990">
        <v>47.594891529999998</v>
      </c>
      <c r="K1990">
        <v>1</v>
      </c>
      <c r="L1990">
        <v>0.88200000000000001</v>
      </c>
      <c r="M1990">
        <v>0</v>
      </c>
      <c r="N1990">
        <v>0</v>
      </c>
      <c r="O1990">
        <v>0</v>
      </c>
      <c r="P1990" t="s">
        <v>301</v>
      </c>
      <c r="Q1990" t="s">
        <v>302</v>
      </c>
      <c r="R1990" t="s">
        <v>114</v>
      </c>
      <c r="S1990" t="s">
        <v>115</v>
      </c>
      <c r="T1990" t="s">
        <v>36</v>
      </c>
      <c r="U1990" t="s">
        <v>37</v>
      </c>
      <c r="V1990">
        <v>27</v>
      </c>
      <c r="W1990" t="s">
        <v>38</v>
      </c>
    </row>
    <row r="1991" spans="1:23">
      <c r="A1991" t="s">
        <v>23</v>
      </c>
      <c r="B1991" t="s">
        <v>24</v>
      </c>
      <c r="C1991" t="s">
        <v>25</v>
      </c>
      <c r="D1991" t="s">
        <v>26</v>
      </c>
      <c r="E1991" t="s">
        <v>27</v>
      </c>
      <c r="F1991" t="s">
        <v>28</v>
      </c>
      <c r="G1991" t="s">
        <v>29</v>
      </c>
      <c r="H1991" t="s">
        <v>148</v>
      </c>
      <c r="I1991" t="s">
        <v>149</v>
      </c>
      <c r="J1991">
        <v>100.3136686</v>
      </c>
      <c r="K1991">
        <v>1</v>
      </c>
      <c r="L1991">
        <v>0.86899999999999999</v>
      </c>
      <c r="M1991">
        <v>0</v>
      </c>
      <c r="N1991">
        <v>0</v>
      </c>
      <c r="O1991">
        <v>0</v>
      </c>
      <c r="P1991" t="s">
        <v>301</v>
      </c>
      <c r="Q1991" t="s">
        <v>302</v>
      </c>
      <c r="R1991" t="s">
        <v>114</v>
      </c>
      <c r="S1991" t="s">
        <v>115</v>
      </c>
      <c r="T1991" t="s">
        <v>36</v>
      </c>
      <c r="U1991" t="s">
        <v>37</v>
      </c>
      <c r="V1991">
        <v>27</v>
      </c>
      <c r="W1991" t="s">
        <v>38</v>
      </c>
    </row>
    <row r="1992" spans="1:23">
      <c r="A1992" t="s">
        <v>23</v>
      </c>
      <c r="B1992" t="s">
        <v>24</v>
      </c>
      <c r="C1992" t="s">
        <v>25</v>
      </c>
      <c r="D1992" t="s">
        <v>26</v>
      </c>
      <c r="E1992" t="s">
        <v>27</v>
      </c>
      <c r="F1992" t="s">
        <v>28</v>
      </c>
      <c r="G1992" t="s">
        <v>29</v>
      </c>
      <c r="H1992" t="s">
        <v>86</v>
      </c>
      <c r="I1992" t="s">
        <v>87</v>
      </c>
      <c r="J1992">
        <v>113.77043020000001</v>
      </c>
      <c r="K1992">
        <v>4</v>
      </c>
      <c r="L1992">
        <v>0.94</v>
      </c>
      <c r="M1992">
        <v>0</v>
      </c>
      <c r="N1992">
        <v>0</v>
      </c>
      <c r="O1992">
        <v>0</v>
      </c>
      <c r="P1992" t="s">
        <v>301</v>
      </c>
      <c r="Q1992" t="s">
        <v>302</v>
      </c>
      <c r="R1992" t="s">
        <v>114</v>
      </c>
      <c r="S1992" t="s">
        <v>115</v>
      </c>
      <c r="T1992" t="s">
        <v>36</v>
      </c>
      <c r="U1992" t="s">
        <v>37</v>
      </c>
      <c r="V1992">
        <v>27</v>
      </c>
      <c r="W1992" t="s">
        <v>38</v>
      </c>
    </row>
    <row r="1993" spans="1:23">
      <c r="A1993" t="s">
        <v>23</v>
      </c>
      <c r="B1993" t="s">
        <v>24</v>
      </c>
      <c r="C1993" t="s">
        <v>25</v>
      </c>
      <c r="D1993" t="s">
        <v>26</v>
      </c>
      <c r="E1993" t="s">
        <v>27</v>
      </c>
      <c r="F1993" t="s">
        <v>28</v>
      </c>
      <c r="G1993" t="s">
        <v>29</v>
      </c>
      <c r="H1993" t="s">
        <v>30</v>
      </c>
      <c r="I1993" t="s">
        <v>31</v>
      </c>
      <c r="J1993">
        <v>76.797527479999999</v>
      </c>
      <c r="K1993">
        <v>1</v>
      </c>
      <c r="L1993">
        <v>0.97399999999999998</v>
      </c>
      <c r="M1993">
        <v>0</v>
      </c>
      <c r="N1993">
        <v>0</v>
      </c>
      <c r="O1993">
        <v>0</v>
      </c>
      <c r="P1993" t="s">
        <v>301</v>
      </c>
      <c r="Q1993" t="s">
        <v>302</v>
      </c>
      <c r="R1993" t="s">
        <v>114</v>
      </c>
      <c r="S1993" t="s">
        <v>115</v>
      </c>
      <c r="T1993" t="s">
        <v>36</v>
      </c>
      <c r="U1993" t="s">
        <v>37</v>
      </c>
      <c r="V1993">
        <v>27</v>
      </c>
      <c r="W1993" t="s">
        <v>38</v>
      </c>
    </row>
    <row r="1994" spans="1:23">
      <c r="A1994" t="s">
        <v>23</v>
      </c>
      <c r="B1994" t="s">
        <v>24</v>
      </c>
      <c r="C1994" t="s">
        <v>25</v>
      </c>
      <c r="D1994" t="s">
        <v>39</v>
      </c>
      <c r="E1994" t="s">
        <v>40</v>
      </c>
      <c r="F1994" t="s">
        <v>44</v>
      </c>
      <c r="G1994" t="s">
        <v>45</v>
      </c>
      <c r="I1994" t="s">
        <v>43</v>
      </c>
      <c r="J1994">
        <v>0</v>
      </c>
      <c r="K1994">
        <v>0</v>
      </c>
      <c r="L1994">
        <v>0</v>
      </c>
      <c r="M1994">
        <v>0</v>
      </c>
      <c r="N1994">
        <v>0</v>
      </c>
      <c r="O1994">
        <v>1</v>
      </c>
      <c r="P1994" t="s">
        <v>301</v>
      </c>
      <c r="Q1994" t="s">
        <v>302</v>
      </c>
      <c r="R1994" t="s">
        <v>114</v>
      </c>
      <c r="S1994" t="s">
        <v>115</v>
      </c>
      <c r="T1994" t="s">
        <v>36</v>
      </c>
      <c r="U1994" t="s">
        <v>37</v>
      </c>
      <c r="V1994">
        <v>27</v>
      </c>
      <c r="W1994" t="s">
        <v>38</v>
      </c>
    </row>
    <row r="1995" spans="1:23">
      <c r="A1995" t="s">
        <v>23</v>
      </c>
      <c r="B1995" t="s">
        <v>24</v>
      </c>
      <c r="C1995" t="s">
        <v>25</v>
      </c>
      <c r="D1995" t="s">
        <v>26</v>
      </c>
      <c r="E1995" t="s">
        <v>27</v>
      </c>
      <c r="F1995" t="s">
        <v>41</v>
      </c>
      <c r="G1995" t="s">
        <v>42</v>
      </c>
      <c r="H1995" t="s">
        <v>180</v>
      </c>
      <c r="I1995" t="s">
        <v>43</v>
      </c>
      <c r="J1995">
        <v>11.46779838</v>
      </c>
      <c r="K1995">
        <v>1</v>
      </c>
      <c r="L1995">
        <v>0.998</v>
      </c>
      <c r="M1995">
        <v>0</v>
      </c>
      <c r="N1995">
        <v>0</v>
      </c>
      <c r="O1995">
        <v>0</v>
      </c>
      <c r="P1995" t="s">
        <v>1422</v>
      </c>
      <c r="Q1995" t="s">
        <v>1423</v>
      </c>
      <c r="R1995" t="s">
        <v>168</v>
      </c>
      <c r="S1995" t="s">
        <v>169</v>
      </c>
      <c r="T1995" t="s">
        <v>36</v>
      </c>
      <c r="U1995" t="s">
        <v>37</v>
      </c>
      <c r="V1995">
        <v>27</v>
      </c>
      <c r="W1995" t="s">
        <v>38</v>
      </c>
    </row>
    <row r="1996" spans="1:23">
      <c r="A1996" t="s">
        <v>23</v>
      </c>
      <c r="B1996" t="s">
        <v>24</v>
      </c>
      <c r="C1996" t="s">
        <v>25</v>
      </c>
      <c r="D1996" t="s">
        <v>39</v>
      </c>
      <c r="E1996" t="s">
        <v>40</v>
      </c>
      <c r="F1996" t="s">
        <v>41</v>
      </c>
      <c r="G1996" t="s">
        <v>42</v>
      </c>
      <c r="I1996" t="s">
        <v>43</v>
      </c>
      <c r="J1996">
        <v>0</v>
      </c>
      <c r="K1996">
        <v>0</v>
      </c>
      <c r="L1996">
        <v>0</v>
      </c>
      <c r="M1996">
        <v>0</v>
      </c>
      <c r="N1996">
        <v>0</v>
      </c>
      <c r="O1996">
        <v>1</v>
      </c>
      <c r="P1996" t="s">
        <v>1422</v>
      </c>
      <c r="Q1996" t="s">
        <v>1423</v>
      </c>
      <c r="R1996" t="s">
        <v>168</v>
      </c>
      <c r="S1996" t="s">
        <v>169</v>
      </c>
      <c r="T1996" t="s">
        <v>36</v>
      </c>
      <c r="U1996" t="s">
        <v>37</v>
      </c>
      <c r="V1996">
        <v>27</v>
      </c>
      <c r="W1996" t="s">
        <v>38</v>
      </c>
    </row>
    <row r="1997" spans="1:23">
      <c r="A1997" t="s">
        <v>23</v>
      </c>
      <c r="B1997" t="s">
        <v>24</v>
      </c>
      <c r="C1997" t="s">
        <v>25</v>
      </c>
      <c r="D1997" t="s">
        <v>39</v>
      </c>
      <c r="E1997" t="s">
        <v>40</v>
      </c>
      <c r="F1997" t="s">
        <v>28</v>
      </c>
      <c r="G1997" t="s">
        <v>29</v>
      </c>
      <c r="I1997" t="s">
        <v>43</v>
      </c>
      <c r="J1997">
        <v>0</v>
      </c>
      <c r="K1997">
        <v>0</v>
      </c>
      <c r="L1997">
        <v>0</v>
      </c>
      <c r="M1997">
        <v>0</v>
      </c>
      <c r="N1997">
        <v>0</v>
      </c>
      <c r="O1997">
        <v>1</v>
      </c>
      <c r="P1997" t="s">
        <v>1422</v>
      </c>
      <c r="Q1997" t="s">
        <v>1423</v>
      </c>
      <c r="R1997" t="s">
        <v>168</v>
      </c>
      <c r="S1997" t="s">
        <v>169</v>
      </c>
      <c r="T1997" t="s">
        <v>36</v>
      </c>
      <c r="U1997" t="s">
        <v>37</v>
      </c>
      <c r="V1997">
        <v>27</v>
      </c>
      <c r="W1997" t="s">
        <v>38</v>
      </c>
    </row>
    <row r="1998" spans="1:23">
      <c r="A1998" t="s">
        <v>23</v>
      </c>
      <c r="B1998" t="s">
        <v>24</v>
      </c>
      <c r="C1998" t="s">
        <v>25</v>
      </c>
      <c r="D1998" t="s">
        <v>39</v>
      </c>
      <c r="E1998" t="s">
        <v>40</v>
      </c>
      <c r="F1998" t="s">
        <v>44</v>
      </c>
      <c r="G1998" t="s">
        <v>45</v>
      </c>
      <c r="I1998" t="s">
        <v>43</v>
      </c>
      <c r="J1998">
        <v>0</v>
      </c>
      <c r="K1998">
        <v>0</v>
      </c>
      <c r="L1998">
        <v>0</v>
      </c>
      <c r="M1998">
        <v>0</v>
      </c>
      <c r="N1998">
        <v>0</v>
      </c>
      <c r="O1998">
        <v>1</v>
      </c>
      <c r="P1998" t="s">
        <v>1422</v>
      </c>
      <c r="Q1998" t="s">
        <v>1423</v>
      </c>
      <c r="R1998" t="s">
        <v>168</v>
      </c>
      <c r="S1998" t="s">
        <v>169</v>
      </c>
      <c r="T1998" t="s">
        <v>36</v>
      </c>
      <c r="U1998" t="s">
        <v>37</v>
      </c>
      <c r="V1998">
        <v>27</v>
      </c>
      <c r="W1998" t="s">
        <v>38</v>
      </c>
    </row>
    <row r="1999" spans="1:23">
      <c r="A1999" t="s">
        <v>23</v>
      </c>
      <c r="B1999" t="s">
        <v>24</v>
      </c>
      <c r="C1999" t="s">
        <v>25</v>
      </c>
      <c r="D1999" t="s">
        <v>46</v>
      </c>
      <c r="E1999" t="s">
        <v>47</v>
      </c>
      <c r="F1999" t="s">
        <v>48</v>
      </c>
      <c r="G1999" t="s">
        <v>47</v>
      </c>
      <c r="I1999" t="s">
        <v>43</v>
      </c>
      <c r="J1999">
        <v>1393.6435240000001</v>
      </c>
      <c r="K1999">
        <v>194</v>
      </c>
      <c r="L1999">
        <v>0.78700000000000003</v>
      </c>
      <c r="M1999">
        <v>0</v>
      </c>
      <c r="N1999">
        <v>0</v>
      </c>
      <c r="O1999">
        <v>0</v>
      </c>
      <c r="P1999" t="s">
        <v>1422</v>
      </c>
      <c r="Q1999" t="s">
        <v>1423</v>
      </c>
      <c r="R1999" t="s">
        <v>168</v>
      </c>
      <c r="S1999" t="s">
        <v>169</v>
      </c>
      <c r="T1999" t="s">
        <v>36</v>
      </c>
      <c r="U1999" t="s">
        <v>37</v>
      </c>
      <c r="V1999">
        <v>27</v>
      </c>
      <c r="W1999" t="s">
        <v>38</v>
      </c>
    </row>
    <row r="2000" spans="1:23">
      <c r="A2000" t="s">
        <v>23</v>
      </c>
      <c r="B2000" t="s">
        <v>24</v>
      </c>
      <c r="C2000" t="s">
        <v>25</v>
      </c>
      <c r="D2000" t="s">
        <v>26</v>
      </c>
      <c r="E2000" t="s">
        <v>27</v>
      </c>
      <c r="F2000" t="s">
        <v>28</v>
      </c>
      <c r="G2000" t="s">
        <v>29</v>
      </c>
      <c r="H2000" t="s">
        <v>69</v>
      </c>
      <c r="I2000" t="s">
        <v>70</v>
      </c>
      <c r="J2000">
        <v>30.882999999999999</v>
      </c>
      <c r="K2000">
        <v>1</v>
      </c>
      <c r="L2000">
        <v>1</v>
      </c>
      <c r="M2000">
        <v>0</v>
      </c>
      <c r="N2000">
        <v>0</v>
      </c>
      <c r="O2000">
        <v>0</v>
      </c>
      <c r="P2000" t="s">
        <v>307</v>
      </c>
      <c r="Q2000" t="s">
        <v>308</v>
      </c>
      <c r="R2000" t="s">
        <v>114</v>
      </c>
      <c r="S2000" t="s">
        <v>115</v>
      </c>
      <c r="T2000" t="s">
        <v>36</v>
      </c>
      <c r="U2000" t="s">
        <v>37</v>
      </c>
      <c r="V2000">
        <v>27</v>
      </c>
      <c r="W2000" t="s">
        <v>38</v>
      </c>
    </row>
    <row r="2001" spans="1:23">
      <c r="A2001" t="s">
        <v>23</v>
      </c>
      <c r="B2001" t="s">
        <v>24</v>
      </c>
      <c r="C2001" t="s">
        <v>25</v>
      </c>
      <c r="D2001" t="s">
        <v>39</v>
      </c>
      <c r="E2001" t="s">
        <v>40</v>
      </c>
      <c r="F2001" t="s">
        <v>41</v>
      </c>
      <c r="G2001" t="s">
        <v>42</v>
      </c>
      <c r="I2001" t="s">
        <v>43</v>
      </c>
      <c r="J2001">
        <v>0</v>
      </c>
      <c r="K2001">
        <v>0</v>
      </c>
      <c r="L2001">
        <v>0</v>
      </c>
      <c r="M2001">
        <v>0</v>
      </c>
      <c r="N2001">
        <v>0</v>
      </c>
      <c r="O2001">
        <v>1</v>
      </c>
      <c r="P2001" t="s">
        <v>307</v>
      </c>
      <c r="Q2001" t="s">
        <v>308</v>
      </c>
      <c r="R2001" t="s">
        <v>114</v>
      </c>
      <c r="S2001" t="s">
        <v>115</v>
      </c>
      <c r="T2001" t="s">
        <v>36</v>
      </c>
      <c r="U2001" t="s">
        <v>37</v>
      </c>
      <c r="V2001">
        <v>27</v>
      </c>
      <c r="W2001" t="s">
        <v>38</v>
      </c>
    </row>
    <row r="2002" spans="1:23">
      <c r="A2002" t="s">
        <v>23</v>
      </c>
      <c r="B2002" t="s">
        <v>24</v>
      </c>
      <c r="C2002" t="s">
        <v>25</v>
      </c>
      <c r="D2002" t="s">
        <v>39</v>
      </c>
      <c r="E2002" t="s">
        <v>40</v>
      </c>
      <c r="F2002" t="s">
        <v>53</v>
      </c>
      <c r="G2002" t="s">
        <v>54</v>
      </c>
      <c r="I2002" t="s">
        <v>43</v>
      </c>
      <c r="J2002">
        <v>0</v>
      </c>
      <c r="K2002">
        <v>0</v>
      </c>
      <c r="L2002">
        <v>0</v>
      </c>
      <c r="M2002">
        <v>0</v>
      </c>
      <c r="N2002">
        <v>0</v>
      </c>
      <c r="O2002">
        <v>1</v>
      </c>
      <c r="P2002" t="s">
        <v>309</v>
      </c>
      <c r="Q2002" t="s">
        <v>310</v>
      </c>
      <c r="R2002" t="s">
        <v>100</v>
      </c>
      <c r="S2002" t="s">
        <v>101</v>
      </c>
      <c r="T2002" t="s">
        <v>36</v>
      </c>
      <c r="U2002" t="s">
        <v>37</v>
      </c>
      <c r="V2002">
        <v>27</v>
      </c>
      <c r="W2002" t="s">
        <v>38</v>
      </c>
    </row>
    <row r="2003" spans="1:23">
      <c r="A2003" t="s">
        <v>23</v>
      </c>
      <c r="B2003" t="s">
        <v>24</v>
      </c>
      <c r="C2003" t="s">
        <v>25</v>
      </c>
      <c r="D2003" t="s">
        <v>39</v>
      </c>
      <c r="E2003" t="s">
        <v>40</v>
      </c>
      <c r="F2003" t="s">
        <v>28</v>
      </c>
      <c r="G2003" t="s">
        <v>29</v>
      </c>
      <c r="I2003" t="s">
        <v>43</v>
      </c>
      <c r="J2003">
        <v>136.16789249999999</v>
      </c>
      <c r="K2003">
        <v>14</v>
      </c>
      <c r="L2003">
        <v>0.89600000000000002</v>
      </c>
      <c r="M2003">
        <v>0</v>
      </c>
      <c r="N2003">
        <v>0</v>
      </c>
      <c r="O2003">
        <v>0</v>
      </c>
      <c r="P2003" t="s">
        <v>311</v>
      </c>
      <c r="Q2003" t="s">
        <v>312</v>
      </c>
      <c r="R2003" t="s">
        <v>67</v>
      </c>
      <c r="S2003" t="s">
        <v>68</v>
      </c>
      <c r="T2003" t="s">
        <v>36</v>
      </c>
      <c r="U2003" t="s">
        <v>37</v>
      </c>
      <c r="V2003">
        <v>27</v>
      </c>
      <c r="W2003" t="s">
        <v>38</v>
      </c>
    </row>
    <row r="2004" spans="1:23">
      <c r="A2004" t="s">
        <v>23</v>
      </c>
      <c r="B2004" t="s">
        <v>24</v>
      </c>
      <c r="C2004" t="s">
        <v>25</v>
      </c>
      <c r="D2004" t="s">
        <v>39</v>
      </c>
      <c r="E2004" t="s">
        <v>40</v>
      </c>
      <c r="F2004" t="s">
        <v>53</v>
      </c>
      <c r="G2004" t="s">
        <v>54</v>
      </c>
      <c r="I2004" t="s">
        <v>43</v>
      </c>
      <c r="J2004">
        <v>0</v>
      </c>
      <c r="K2004">
        <v>0</v>
      </c>
      <c r="L2004">
        <v>0</v>
      </c>
      <c r="M2004">
        <v>0</v>
      </c>
      <c r="N2004">
        <v>0</v>
      </c>
      <c r="O2004">
        <v>1</v>
      </c>
      <c r="P2004" t="s">
        <v>313</v>
      </c>
      <c r="Q2004" t="s">
        <v>314</v>
      </c>
      <c r="R2004" t="s">
        <v>120</v>
      </c>
      <c r="S2004" t="s">
        <v>121</v>
      </c>
      <c r="T2004" t="s">
        <v>36</v>
      </c>
      <c r="U2004" t="s">
        <v>37</v>
      </c>
      <c r="V2004">
        <v>27</v>
      </c>
      <c r="W2004" t="s">
        <v>38</v>
      </c>
    </row>
    <row r="2005" spans="1:23">
      <c r="A2005" t="s">
        <v>23</v>
      </c>
      <c r="B2005" t="s">
        <v>24</v>
      </c>
      <c r="C2005" t="s">
        <v>25</v>
      </c>
      <c r="D2005" t="s">
        <v>39</v>
      </c>
      <c r="E2005" t="s">
        <v>40</v>
      </c>
      <c r="F2005" t="s">
        <v>44</v>
      </c>
      <c r="G2005" t="s">
        <v>45</v>
      </c>
      <c r="I2005" t="s">
        <v>43</v>
      </c>
      <c r="J2005">
        <v>0</v>
      </c>
      <c r="K2005">
        <v>0</v>
      </c>
      <c r="L2005">
        <v>0</v>
      </c>
      <c r="M2005">
        <v>0</v>
      </c>
      <c r="N2005">
        <v>0</v>
      </c>
      <c r="O2005">
        <v>1</v>
      </c>
      <c r="P2005" t="s">
        <v>313</v>
      </c>
      <c r="Q2005" t="s">
        <v>314</v>
      </c>
      <c r="R2005" t="s">
        <v>120</v>
      </c>
      <c r="S2005" t="s">
        <v>121</v>
      </c>
      <c r="T2005" t="s">
        <v>36</v>
      </c>
      <c r="U2005" t="s">
        <v>37</v>
      </c>
      <c r="V2005">
        <v>27</v>
      </c>
      <c r="W2005" t="s">
        <v>38</v>
      </c>
    </row>
    <row r="2006" spans="1:23">
      <c r="A2006" t="s">
        <v>23</v>
      </c>
      <c r="B2006" t="s">
        <v>24</v>
      </c>
      <c r="C2006" t="s">
        <v>25</v>
      </c>
      <c r="D2006" t="s">
        <v>39</v>
      </c>
      <c r="E2006" t="s">
        <v>40</v>
      </c>
      <c r="F2006" t="s">
        <v>41</v>
      </c>
      <c r="G2006" t="s">
        <v>42</v>
      </c>
      <c r="I2006" t="s">
        <v>43</v>
      </c>
      <c r="J2006">
        <v>58.224133109999997</v>
      </c>
      <c r="K2006">
        <v>6</v>
      </c>
      <c r="L2006">
        <v>0.42199999999999999</v>
      </c>
      <c r="M2006">
        <v>0</v>
      </c>
      <c r="N2006">
        <v>0</v>
      </c>
      <c r="O2006">
        <v>0</v>
      </c>
      <c r="P2006" t="s">
        <v>1424</v>
      </c>
      <c r="Q2006" t="s">
        <v>1425</v>
      </c>
      <c r="R2006" t="s">
        <v>168</v>
      </c>
      <c r="S2006" t="s">
        <v>169</v>
      </c>
      <c r="T2006" t="s">
        <v>36</v>
      </c>
      <c r="U2006" t="s">
        <v>37</v>
      </c>
      <c r="V2006">
        <v>27</v>
      </c>
      <c r="W2006" t="s">
        <v>38</v>
      </c>
    </row>
    <row r="2007" spans="1:23">
      <c r="A2007" t="s">
        <v>23</v>
      </c>
      <c r="B2007" t="s">
        <v>24</v>
      </c>
      <c r="C2007" t="s">
        <v>25</v>
      </c>
      <c r="D2007" t="s">
        <v>39</v>
      </c>
      <c r="E2007" t="s">
        <v>40</v>
      </c>
      <c r="F2007" t="s">
        <v>28</v>
      </c>
      <c r="G2007" t="s">
        <v>29</v>
      </c>
      <c r="I2007" t="s">
        <v>43</v>
      </c>
      <c r="J2007">
        <v>0</v>
      </c>
      <c r="K2007">
        <v>0</v>
      </c>
      <c r="L2007">
        <v>0</v>
      </c>
      <c r="M2007">
        <v>0</v>
      </c>
      <c r="N2007">
        <v>0</v>
      </c>
      <c r="O2007">
        <v>1</v>
      </c>
      <c r="P2007" t="s">
        <v>1424</v>
      </c>
      <c r="Q2007" t="s">
        <v>1425</v>
      </c>
      <c r="R2007" t="s">
        <v>168</v>
      </c>
      <c r="S2007" t="s">
        <v>169</v>
      </c>
      <c r="T2007" t="s">
        <v>36</v>
      </c>
      <c r="U2007" t="s">
        <v>37</v>
      </c>
      <c r="V2007">
        <v>27</v>
      </c>
      <c r="W2007" t="s">
        <v>38</v>
      </c>
    </row>
    <row r="2008" spans="1:23">
      <c r="A2008" t="s">
        <v>23</v>
      </c>
      <c r="B2008" t="s">
        <v>24</v>
      </c>
      <c r="C2008" t="s">
        <v>25</v>
      </c>
      <c r="D2008" t="s">
        <v>39</v>
      </c>
      <c r="E2008" t="s">
        <v>40</v>
      </c>
      <c r="F2008" t="s">
        <v>44</v>
      </c>
      <c r="G2008" t="s">
        <v>45</v>
      </c>
      <c r="I2008" t="s">
        <v>43</v>
      </c>
      <c r="J2008">
        <v>0</v>
      </c>
      <c r="K2008">
        <v>0</v>
      </c>
      <c r="L2008">
        <v>0</v>
      </c>
      <c r="M2008">
        <v>0</v>
      </c>
      <c r="N2008">
        <v>0</v>
      </c>
      <c r="O2008">
        <v>1</v>
      </c>
      <c r="P2008" t="s">
        <v>1424</v>
      </c>
      <c r="Q2008" t="s">
        <v>1425</v>
      </c>
      <c r="R2008" t="s">
        <v>168</v>
      </c>
      <c r="S2008" t="s">
        <v>169</v>
      </c>
      <c r="T2008" t="s">
        <v>36</v>
      </c>
      <c r="U2008" t="s">
        <v>37</v>
      </c>
      <c r="V2008">
        <v>27</v>
      </c>
      <c r="W2008" t="s">
        <v>38</v>
      </c>
    </row>
    <row r="2009" spans="1:23">
      <c r="A2009" t="s">
        <v>23</v>
      </c>
      <c r="B2009" t="s">
        <v>24</v>
      </c>
      <c r="C2009" t="s">
        <v>25</v>
      </c>
      <c r="D2009" t="s">
        <v>39</v>
      </c>
      <c r="E2009" t="s">
        <v>40</v>
      </c>
      <c r="F2009" t="s">
        <v>28</v>
      </c>
      <c r="G2009" t="s">
        <v>29</v>
      </c>
      <c r="I2009" t="s">
        <v>43</v>
      </c>
      <c r="J2009">
        <v>0</v>
      </c>
      <c r="K2009">
        <v>0</v>
      </c>
      <c r="L2009">
        <v>0</v>
      </c>
      <c r="M2009">
        <v>0</v>
      </c>
      <c r="N2009">
        <v>0</v>
      </c>
      <c r="O2009">
        <v>1</v>
      </c>
      <c r="P2009" t="s">
        <v>315</v>
      </c>
      <c r="Q2009" t="s">
        <v>316</v>
      </c>
      <c r="R2009" t="s">
        <v>201</v>
      </c>
      <c r="S2009" t="s">
        <v>202</v>
      </c>
      <c r="T2009" t="s">
        <v>36</v>
      </c>
      <c r="U2009" t="s">
        <v>37</v>
      </c>
      <c r="V2009">
        <v>27</v>
      </c>
      <c r="W2009" t="s">
        <v>38</v>
      </c>
    </row>
    <row r="2010" spans="1:23">
      <c r="A2010" t="s">
        <v>23</v>
      </c>
      <c r="B2010" t="s">
        <v>24</v>
      </c>
      <c r="C2010" t="s">
        <v>25</v>
      </c>
      <c r="D2010" t="s">
        <v>39</v>
      </c>
      <c r="E2010" t="s">
        <v>40</v>
      </c>
      <c r="F2010" t="s">
        <v>28</v>
      </c>
      <c r="G2010" t="s">
        <v>29</v>
      </c>
      <c r="I2010" t="s">
        <v>43</v>
      </c>
      <c r="J2010">
        <v>67.492113529999997</v>
      </c>
      <c r="K2010">
        <v>12</v>
      </c>
      <c r="L2010">
        <v>0.89500000000000002</v>
      </c>
      <c r="M2010">
        <v>0</v>
      </c>
      <c r="N2010">
        <v>0</v>
      </c>
      <c r="O2010">
        <v>0</v>
      </c>
      <c r="P2010" t="s">
        <v>317</v>
      </c>
      <c r="Q2010" t="s">
        <v>318</v>
      </c>
      <c r="R2010" t="s">
        <v>90</v>
      </c>
      <c r="S2010" t="s">
        <v>91</v>
      </c>
      <c r="T2010" t="s">
        <v>36</v>
      </c>
      <c r="U2010" t="s">
        <v>37</v>
      </c>
      <c r="V2010">
        <v>27</v>
      </c>
      <c r="W2010" t="s">
        <v>38</v>
      </c>
    </row>
    <row r="2011" spans="1:23">
      <c r="A2011" t="s">
        <v>23</v>
      </c>
      <c r="B2011" t="s">
        <v>24</v>
      </c>
      <c r="C2011" t="s">
        <v>25</v>
      </c>
      <c r="D2011" t="s">
        <v>26</v>
      </c>
      <c r="E2011" t="s">
        <v>27</v>
      </c>
      <c r="F2011" t="s">
        <v>28</v>
      </c>
      <c r="G2011" t="s">
        <v>29</v>
      </c>
      <c r="H2011" t="s">
        <v>285</v>
      </c>
      <c r="I2011" t="s">
        <v>286</v>
      </c>
      <c r="J2011">
        <v>11.843999999999999</v>
      </c>
      <c r="K2011">
        <v>1</v>
      </c>
      <c r="L2011">
        <v>1</v>
      </c>
      <c r="M2011">
        <v>0</v>
      </c>
      <c r="N2011">
        <v>0</v>
      </c>
      <c r="O2011">
        <v>0</v>
      </c>
      <c r="P2011" t="s">
        <v>319</v>
      </c>
      <c r="Q2011" t="s">
        <v>320</v>
      </c>
      <c r="R2011" t="s">
        <v>100</v>
      </c>
      <c r="S2011" t="s">
        <v>101</v>
      </c>
      <c r="T2011" t="s">
        <v>36</v>
      </c>
      <c r="U2011" t="s">
        <v>37</v>
      </c>
      <c r="V2011">
        <v>27</v>
      </c>
      <c r="W2011" t="s">
        <v>38</v>
      </c>
    </row>
    <row r="2012" spans="1:23">
      <c r="A2012" t="s">
        <v>23</v>
      </c>
      <c r="B2012" t="s">
        <v>24</v>
      </c>
      <c r="C2012" t="s">
        <v>25</v>
      </c>
      <c r="D2012" t="s">
        <v>39</v>
      </c>
      <c r="E2012" t="s">
        <v>40</v>
      </c>
      <c r="F2012" t="s">
        <v>28</v>
      </c>
      <c r="G2012" t="s">
        <v>29</v>
      </c>
      <c r="I2012" t="s">
        <v>43</v>
      </c>
      <c r="J2012">
        <v>202.99620580000001</v>
      </c>
      <c r="K2012">
        <v>17</v>
      </c>
      <c r="L2012">
        <v>0.90800000000000003</v>
      </c>
      <c r="M2012">
        <v>0</v>
      </c>
      <c r="N2012">
        <v>0</v>
      </c>
      <c r="O2012">
        <v>0</v>
      </c>
      <c r="P2012" t="s">
        <v>319</v>
      </c>
      <c r="Q2012" t="s">
        <v>320</v>
      </c>
      <c r="R2012" t="s">
        <v>100</v>
      </c>
      <c r="S2012" t="s">
        <v>101</v>
      </c>
      <c r="T2012" t="s">
        <v>36</v>
      </c>
      <c r="U2012" t="s">
        <v>37</v>
      </c>
      <c r="V2012">
        <v>27</v>
      </c>
      <c r="W2012" t="s">
        <v>38</v>
      </c>
    </row>
    <row r="2013" spans="1:23">
      <c r="A2013" t="s">
        <v>23</v>
      </c>
      <c r="B2013" t="s">
        <v>24</v>
      </c>
      <c r="C2013" t="s">
        <v>25</v>
      </c>
      <c r="D2013" t="s">
        <v>39</v>
      </c>
      <c r="E2013" t="s">
        <v>40</v>
      </c>
      <c r="F2013" t="s">
        <v>28</v>
      </c>
      <c r="G2013" t="s">
        <v>29</v>
      </c>
      <c r="I2013" t="s">
        <v>43</v>
      </c>
      <c r="J2013">
        <v>0</v>
      </c>
      <c r="K2013">
        <v>0</v>
      </c>
      <c r="L2013">
        <v>0</v>
      </c>
      <c r="M2013">
        <v>0</v>
      </c>
      <c r="N2013">
        <v>0</v>
      </c>
      <c r="O2013">
        <v>1</v>
      </c>
      <c r="P2013" t="s">
        <v>1426</v>
      </c>
      <c r="Q2013" t="s">
        <v>1427</v>
      </c>
      <c r="R2013" t="s">
        <v>84</v>
      </c>
      <c r="S2013" t="s">
        <v>85</v>
      </c>
      <c r="T2013" t="s">
        <v>36</v>
      </c>
      <c r="U2013" t="s">
        <v>37</v>
      </c>
      <c r="V2013">
        <v>27</v>
      </c>
      <c r="W2013" t="s">
        <v>38</v>
      </c>
    </row>
    <row r="2014" spans="1:23">
      <c r="A2014" t="s">
        <v>23</v>
      </c>
      <c r="B2014" t="s">
        <v>24</v>
      </c>
      <c r="C2014" t="s">
        <v>25</v>
      </c>
      <c r="D2014" t="s">
        <v>46</v>
      </c>
      <c r="E2014" t="s">
        <v>47</v>
      </c>
      <c r="F2014" t="s">
        <v>48</v>
      </c>
      <c r="G2014" t="s">
        <v>47</v>
      </c>
      <c r="I2014" t="s">
        <v>43</v>
      </c>
      <c r="J2014">
        <v>102.05895940000001</v>
      </c>
      <c r="K2014">
        <v>23</v>
      </c>
      <c r="L2014">
        <v>0.68899999999999995</v>
      </c>
      <c r="M2014">
        <v>0</v>
      </c>
      <c r="N2014">
        <v>0</v>
      </c>
      <c r="O2014">
        <v>0</v>
      </c>
      <c r="P2014" t="s">
        <v>1426</v>
      </c>
      <c r="Q2014" t="s">
        <v>1427</v>
      </c>
      <c r="R2014" t="s">
        <v>84</v>
      </c>
      <c r="S2014" t="s">
        <v>85</v>
      </c>
      <c r="T2014" t="s">
        <v>36</v>
      </c>
      <c r="U2014" t="s">
        <v>37</v>
      </c>
      <c r="V2014">
        <v>27</v>
      </c>
      <c r="W2014" t="s">
        <v>38</v>
      </c>
    </row>
    <row r="2015" spans="1:23">
      <c r="A2015" t="s">
        <v>23</v>
      </c>
      <c r="B2015" t="s">
        <v>24</v>
      </c>
      <c r="C2015" t="s">
        <v>25</v>
      </c>
      <c r="D2015" t="s">
        <v>39</v>
      </c>
      <c r="E2015" t="s">
        <v>40</v>
      </c>
      <c r="F2015" t="s">
        <v>44</v>
      </c>
      <c r="G2015" t="s">
        <v>45</v>
      </c>
      <c r="I2015" t="s">
        <v>43</v>
      </c>
      <c r="J2015">
        <v>0</v>
      </c>
      <c r="K2015">
        <v>0</v>
      </c>
      <c r="L2015">
        <v>0</v>
      </c>
      <c r="M2015">
        <v>0</v>
      </c>
      <c r="N2015">
        <v>0</v>
      </c>
      <c r="O2015">
        <v>1</v>
      </c>
      <c r="P2015" t="s">
        <v>321</v>
      </c>
      <c r="Q2015" t="s">
        <v>322</v>
      </c>
      <c r="R2015" t="s">
        <v>84</v>
      </c>
      <c r="S2015" t="s">
        <v>85</v>
      </c>
      <c r="T2015" t="s">
        <v>36</v>
      </c>
      <c r="U2015" t="s">
        <v>37</v>
      </c>
      <c r="V2015">
        <v>27</v>
      </c>
      <c r="W2015" t="s">
        <v>38</v>
      </c>
    </row>
    <row r="2016" spans="1:23">
      <c r="A2016" t="s">
        <v>23</v>
      </c>
      <c r="B2016" t="s">
        <v>24</v>
      </c>
      <c r="C2016" t="s">
        <v>25</v>
      </c>
      <c r="D2016" t="s">
        <v>39</v>
      </c>
      <c r="E2016" t="s">
        <v>40</v>
      </c>
      <c r="F2016" t="s">
        <v>53</v>
      </c>
      <c r="G2016" t="s">
        <v>54</v>
      </c>
      <c r="I2016" t="s">
        <v>43</v>
      </c>
      <c r="J2016">
        <v>0</v>
      </c>
      <c r="K2016">
        <v>0</v>
      </c>
      <c r="L2016">
        <v>0</v>
      </c>
      <c r="M2016">
        <v>0</v>
      </c>
      <c r="N2016">
        <v>0</v>
      </c>
      <c r="O2016">
        <v>1</v>
      </c>
      <c r="P2016" t="s">
        <v>1428</v>
      </c>
      <c r="Q2016" t="s">
        <v>1429</v>
      </c>
      <c r="R2016" t="s">
        <v>94</v>
      </c>
      <c r="S2016" t="s">
        <v>95</v>
      </c>
      <c r="T2016" t="s">
        <v>36</v>
      </c>
      <c r="U2016" t="s">
        <v>37</v>
      </c>
      <c r="V2016">
        <v>27</v>
      </c>
      <c r="W2016" t="s">
        <v>38</v>
      </c>
    </row>
    <row r="2017" spans="1:23">
      <c r="A2017" t="s">
        <v>23</v>
      </c>
      <c r="B2017" t="s">
        <v>24</v>
      </c>
      <c r="C2017" t="s">
        <v>25</v>
      </c>
      <c r="D2017" t="s">
        <v>39</v>
      </c>
      <c r="E2017" t="s">
        <v>40</v>
      </c>
      <c r="F2017" t="s">
        <v>44</v>
      </c>
      <c r="G2017" t="s">
        <v>45</v>
      </c>
      <c r="I2017" t="s">
        <v>43</v>
      </c>
      <c r="J2017">
        <v>0</v>
      </c>
      <c r="K2017">
        <v>0</v>
      </c>
      <c r="L2017">
        <v>0</v>
      </c>
      <c r="M2017">
        <v>0</v>
      </c>
      <c r="N2017">
        <v>0</v>
      </c>
      <c r="O2017">
        <v>1</v>
      </c>
      <c r="P2017" t="s">
        <v>1428</v>
      </c>
      <c r="Q2017" t="s">
        <v>1429</v>
      </c>
      <c r="R2017" t="s">
        <v>94</v>
      </c>
      <c r="S2017" t="s">
        <v>95</v>
      </c>
      <c r="T2017" t="s">
        <v>36</v>
      </c>
      <c r="U2017" t="s">
        <v>37</v>
      </c>
      <c r="V2017">
        <v>27</v>
      </c>
      <c r="W2017" t="s">
        <v>38</v>
      </c>
    </row>
    <row r="2018" spans="1:23">
      <c r="A2018" t="s">
        <v>23</v>
      </c>
      <c r="B2018" t="s">
        <v>24</v>
      </c>
      <c r="C2018" t="s">
        <v>25</v>
      </c>
      <c r="D2018" t="s">
        <v>46</v>
      </c>
      <c r="E2018" t="s">
        <v>47</v>
      </c>
      <c r="F2018" t="s">
        <v>48</v>
      </c>
      <c r="G2018" t="s">
        <v>47</v>
      </c>
      <c r="I2018" t="s">
        <v>43</v>
      </c>
      <c r="J2018">
        <v>624.643462</v>
      </c>
      <c r="K2018">
        <v>104</v>
      </c>
      <c r="L2018">
        <v>0.79500000000000004</v>
      </c>
      <c r="M2018">
        <v>0</v>
      </c>
      <c r="N2018">
        <v>0</v>
      </c>
      <c r="O2018">
        <v>0</v>
      </c>
      <c r="P2018" t="s">
        <v>1428</v>
      </c>
      <c r="Q2018" t="s">
        <v>1429</v>
      </c>
      <c r="R2018" t="s">
        <v>94</v>
      </c>
      <c r="S2018" t="s">
        <v>95</v>
      </c>
      <c r="T2018" t="s">
        <v>36</v>
      </c>
      <c r="U2018" t="s">
        <v>37</v>
      </c>
      <c r="V2018">
        <v>27</v>
      </c>
      <c r="W2018" t="s">
        <v>38</v>
      </c>
    </row>
    <row r="2019" spans="1:23">
      <c r="A2019" t="s">
        <v>23</v>
      </c>
      <c r="B2019" t="s">
        <v>24</v>
      </c>
      <c r="C2019" t="s">
        <v>25</v>
      </c>
      <c r="D2019" t="s">
        <v>26</v>
      </c>
      <c r="E2019" t="s">
        <v>27</v>
      </c>
      <c r="F2019" t="s">
        <v>41</v>
      </c>
      <c r="G2019" t="s">
        <v>42</v>
      </c>
      <c r="H2019" t="s">
        <v>161</v>
      </c>
      <c r="I2019" t="s">
        <v>43</v>
      </c>
      <c r="J2019">
        <v>463.1917565</v>
      </c>
      <c r="K2019">
        <v>2</v>
      </c>
      <c r="L2019">
        <v>1</v>
      </c>
      <c r="M2019">
        <v>0</v>
      </c>
      <c r="N2019">
        <v>0</v>
      </c>
      <c r="O2019">
        <v>0</v>
      </c>
      <c r="P2019" t="s">
        <v>325</v>
      </c>
      <c r="Q2019" t="s">
        <v>326</v>
      </c>
      <c r="R2019" t="s">
        <v>168</v>
      </c>
      <c r="S2019" t="s">
        <v>169</v>
      </c>
      <c r="T2019" t="s">
        <v>36</v>
      </c>
      <c r="U2019" t="s">
        <v>37</v>
      </c>
      <c r="V2019">
        <v>27</v>
      </c>
      <c r="W2019" t="s">
        <v>38</v>
      </c>
    </row>
    <row r="2020" spans="1:23">
      <c r="A2020" t="s">
        <v>23</v>
      </c>
      <c r="B2020" t="s">
        <v>24</v>
      </c>
      <c r="C2020" t="s">
        <v>25</v>
      </c>
      <c r="D2020" t="s">
        <v>26</v>
      </c>
      <c r="E2020" t="s">
        <v>27</v>
      </c>
      <c r="F2020" t="s">
        <v>53</v>
      </c>
      <c r="G2020" t="s">
        <v>54</v>
      </c>
      <c r="H2020" t="s">
        <v>96</v>
      </c>
      <c r="I2020" t="s">
        <v>97</v>
      </c>
      <c r="J2020">
        <v>13628.72933</v>
      </c>
      <c r="K2020">
        <v>2</v>
      </c>
      <c r="L2020">
        <v>1</v>
      </c>
      <c r="M2020">
        <v>0</v>
      </c>
      <c r="N2020">
        <v>0</v>
      </c>
      <c r="O2020">
        <v>0</v>
      </c>
      <c r="P2020" t="s">
        <v>325</v>
      </c>
      <c r="Q2020" t="s">
        <v>326</v>
      </c>
      <c r="R2020" t="s">
        <v>168</v>
      </c>
      <c r="S2020" t="s">
        <v>169</v>
      </c>
      <c r="T2020" t="s">
        <v>36</v>
      </c>
      <c r="U2020" t="s">
        <v>37</v>
      </c>
      <c r="V2020">
        <v>27</v>
      </c>
      <c r="W2020" t="s">
        <v>38</v>
      </c>
    </row>
    <row r="2021" spans="1:23">
      <c r="A2021" t="s">
        <v>23</v>
      </c>
      <c r="B2021" t="s">
        <v>24</v>
      </c>
      <c r="C2021" t="s">
        <v>25</v>
      </c>
      <c r="D2021" t="s">
        <v>26</v>
      </c>
      <c r="E2021" t="s">
        <v>27</v>
      </c>
      <c r="F2021" t="s">
        <v>53</v>
      </c>
      <c r="G2021" t="s">
        <v>54</v>
      </c>
      <c r="H2021" t="s">
        <v>134</v>
      </c>
      <c r="I2021" t="s">
        <v>135</v>
      </c>
      <c r="J2021">
        <v>1132.017167</v>
      </c>
      <c r="K2021">
        <v>1</v>
      </c>
      <c r="L2021">
        <v>1</v>
      </c>
      <c r="M2021">
        <v>0</v>
      </c>
      <c r="N2021">
        <v>0</v>
      </c>
      <c r="O2021">
        <v>0</v>
      </c>
      <c r="P2021" t="s">
        <v>325</v>
      </c>
      <c r="Q2021" t="s">
        <v>326</v>
      </c>
      <c r="R2021" t="s">
        <v>168</v>
      </c>
      <c r="S2021" t="s">
        <v>169</v>
      </c>
      <c r="T2021" t="s">
        <v>36</v>
      </c>
      <c r="U2021" t="s">
        <v>37</v>
      </c>
      <c r="V2021">
        <v>27</v>
      </c>
      <c r="W2021" t="s">
        <v>38</v>
      </c>
    </row>
    <row r="2022" spans="1:23">
      <c r="A2022" t="s">
        <v>23</v>
      </c>
      <c r="B2022" t="s">
        <v>24</v>
      </c>
      <c r="C2022" t="s">
        <v>25</v>
      </c>
      <c r="D2022" t="s">
        <v>26</v>
      </c>
      <c r="E2022" t="s">
        <v>27</v>
      </c>
      <c r="F2022" t="s">
        <v>28</v>
      </c>
      <c r="G2022" t="s">
        <v>29</v>
      </c>
      <c r="H2022" t="s">
        <v>69</v>
      </c>
      <c r="I2022" t="s">
        <v>70</v>
      </c>
      <c r="J2022">
        <v>164.26319530000001</v>
      </c>
      <c r="K2022">
        <v>2</v>
      </c>
      <c r="L2022">
        <v>0.93300000000000005</v>
      </c>
      <c r="M2022">
        <v>0</v>
      </c>
      <c r="N2022">
        <v>0</v>
      </c>
      <c r="O2022">
        <v>0</v>
      </c>
      <c r="P2022" t="s">
        <v>325</v>
      </c>
      <c r="Q2022" t="s">
        <v>326</v>
      </c>
      <c r="R2022" t="s">
        <v>168</v>
      </c>
      <c r="S2022" t="s">
        <v>169</v>
      </c>
      <c r="T2022" t="s">
        <v>36</v>
      </c>
      <c r="U2022" t="s">
        <v>37</v>
      </c>
      <c r="V2022">
        <v>27</v>
      </c>
      <c r="W2022" t="s">
        <v>38</v>
      </c>
    </row>
    <row r="2023" spans="1:23">
      <c r="A2023" t="s">
        <v>23</v>
      </c>
      <c r="B2023" t="s">
        <v>24</v>
      </c>
      <c r="C2023" t="s">
        <v>25</v>
      </c>
      <c r="D2023" t="s">
        <v>26</v>
      </c>
      <c r="E2023" t="s">
        <v>27</v>
      </c>
      <c r="F2023" t="s">
        <v>28</v>
      </c>
      <c r="G2023" t="s">
        <v>29</v>
      </c>
      <c r="H2023" t="s">
        <v>1410</v>
      </c>
      <c r="I2023" t="s">
        <v>1411</v>
      </c>
      <c r="J2023">
        <v>19.524351320000001</v>
      </c>
      <c r="K2023">
        <v>1</v>
      </c>
      <c r="L2023">
        <v>0.67500000000000004</v>
      </c>
      <c r="M2023">
        <v>0</v>
      </c>
      <c r="N2023">
        <v>0</v>
      </c>
      <c r="O2023">
        <v>0</v>
      </c>
      <c r="P2023" t="s">
        <v>325</v>
      </c>
      <c r="Q2023" t="s">
        <v>326</v>
      </c>
      <c r="R2023" t="s">
        <v>168</v>
      </c>
      <c r="S2023" t="s">
        <v>169</v>
      </c>
      <c r="T2023" t="s">
        <v>36</v>
      </c>
      <c r="U2023" t="s">
        <v>37</v>
      </c>
      <c r="V2023">
        <v>27</v>
      </c>
      <c r="W2023" t="s">
        <v>38</v>
      </c>
    </row>
    <row r="2024" spans="1:23">
      <c r="A2024" t="s">
        <v>23</v>
      </c>
      <c r="B2024" t="s">
        <v>24</v>
      </c>
      <c r="C2024" t="s">
        <v>25</v>
      </c>
      <c r="D2024" t="s">
        <v>26</v>
      </c>
      <c r="E2024" t="s">
        <v>27</v>
      </c>
      <c r="F2024" t="s">
        <v>28</v>
      </c>
      <c r="G2024" t="s">
        <v>29</v>
      </c>
      <c r="H2024" t="s">
        <v>193</v>
      </c>
      <c r="I2024" t="s">
        <v>194</v>
      </c>
      <c r="J2024">
        <v>80.396500000000003</v>
      </c>
      <c r="K2024">
        <v>1</v>
      </c>
      <c r="L2024">
        <v>1</v>
      </c>
      <c r="M2024">
        <v>0</v>
      </c>
      <c r="N2024">
        <v>0</v>
      </c>
      <c r="O2024">
        <v>0</v>
      </c>
      <c r="P2024" t="s">
        <v>325</v>
      </c>
      <c r="Q2024" t="s">
        <v>326</v>
      </c>
      <c r="R2024" t="s">
        <v>168</v>
      </c>
      <c r="S2024" t="s">
        <v>169</v>
      </c>
      <c r="T2024" t="s">
        <v>36</v>
      </c>
      <c r="U2024" t="s">
        <v>37</v>
      </c>
      <c r="V2024">
        <v>27</v>
      </c>
      <c r="W2024" t="s">
        <v>38</v>
      </c>
    </row>
    <row r="2025" spans="1:23">
      <c r="A2025" t="s">
        <v>23</v>
      </c>
      <c r="B2025" t="s">
        <v>24</v>
      </c>
      <c r="C2025" t="s">
        <v>25</v>
      </c>
      <c r="D2025" t="s">
        <v>39</v>
      </c>
      <c r="E2025" t="s">
        <v>40</v>
      </c>
      <c r="F2025" t="s">
        <v>41</v>
      </c>
      <c r="G2025" t="s">
        <v>42</v>
      </c>
      <c r="I2025" t="s">
        <v>43</v>
      </c>
      <c r="J2025">
        <v>0</v>
      </c>
      <c r="K2025">
        <v>0</v>
      </c>
      <c r="L2025">
        <v>0</v>
      </c>
      <c r="M2025">
        <v>0</v>
      </c>
      <c r="N2025">
        <v>0</v>
      </c>
      <c r="O2025">
        <v>1</v>
      </c>
      <c r="P2025" t="s">
        <v>325</v>
      </c>
      <c r="Q2025" t="s">
        <v>326</v>
      </c>
      <c r="R2025" t="s">
        <v>168</v>
      </c>
      <c r="S2025" t="s">
        <v>169</v>
      </c>
      <c r="T2025" t="s">
        <v>36</v>
      </c>
      <c r="U2025" t="s">
        <v>37</v>
      </c>
      <c r="V2025">
        <v>27</v>
      </c>
      <c r="W2025" t="s">
        <v>38</v>
      </c>
    </row>
    <row r="2026" spans="1:23">
      <c r="A2026" t="s">
        <v>23</v>
      </c>
      <c r="B2026" t="s">
        <v>24</v>
      </c>
      <c r="C2026" t="s">
        <v>25</v>
      </c>
      <c r="D2026" t="s">
        <v>39</v>
      </c>
      <c r="E2026" t="s">
        <v>40</v>
      </c>
      <c r="F2026" t="s">
        <v>53</v>
      </c>
      <c r="G2026" t="s">
        <v>54</v>
      </c>
      <c r="I2026" t="s">
        <v>43</v>
      </c>
      <c r="J2026">
        <v>139.1496051</v>
      </c>
      <c r="K2026">
        <v>12</v>
      </c>
      <c r="L2026">
        <v>0.76100000000000001</v>
      </c>
      <c r="M2026">
        <v>0</v>
      </c>
      <c r="N2026">
        <v>0</v>
      </c>
      <c r="O2026">
        <v>0</v>
      </c>
      <c r="P2026" t="s">
        <v>325</v>
      </c>
      <c r="Q2026" t="s">
        <v>326</v>
      </c>
      <c r="R2026" t="s">
        <v>168</v>
      </c>
      <c r="S2026" t="s">
        <v>169</v>
      </c>
      <c r="T2026" t="s">
        <v>36</v>
      </c>
      <c r="U2026" t="s">
        <v>37</v>
      </c>
      <c r="V2026">
        <v>27</v>
      </c>
      <c r="W2026" t="s">
        <v>38</v>
      </c>
    </row>
    <row r="2027" spans="1:23">
      <c r="A2027" t="s">
        <v>23</v>
      </c>
      <c r="B2027" t="s">
        <v>24</v>
      </c>
      <c r="C2027" t="s">
        <v>25</v>
      </c>
      <c r="D2027" t="s">
        <v>26</v>
      </c>
      <c r="E2027" t="s">
        <v>27</v>
      </c>
      <c r="F2027" t="s">
        <v>53</v>
      </c>
      <c r="G2027" t="s">
        <v>54</v>
      </c>
      <c r="H2027" t="s">
        <v>223</v>
      </c>
      <c r="I2027" t="s">
        <v>224</v>
      </c>
      <c r="J2027">
        <v>168.43038820000001</v>
      </c>
      <c r="K2027">
        <v>1</v>
      </c>
      <c r="L2027">
        <v>1</v>
      </c>
      <c r="M2027">
        <v>0</v>
      </c>
      <c r="N2027">
        <v>0</v>
      </c>
      <c r="O2027">
        <v>0</v>
      </c>
      <c r="P2027" t="s">
        <v>1430</v>
      </c>
      <c r="Q2027" t="s">
        <v>1431</v>
      </c>
      <c r="R2027" t="s">
        <v>67</v>
      </c>
      <c r="S2027" t="s">
        <v>68</v>
      </c>
      <c r="T2027" t="s">
        <v>36</v>
      </c>
      <c r="U2027" t="s">
        <v>37</v>
      </c>
      <c r="V2027">
        <v>27</v>
      </c>
      <c r="W2027" t="s">
        <v>38</v>
      </c>
    </row>
    <row r="2028" spans="1:23">
      <c r="A2028" t="s">
        <v>23</v>
      </c>
      <c r="B2028" t="s">
        <v>24</v>
      </c>
      <c r="C2028" t="s">
        <v>25</v>
      </c>
      <c r="D2028" t="s">
        <v>39</v>
      </c>
      <c r="E2028" t="s">
        <v>40</v>
      </c>
      <c r="F2028" t="s">
        <v>41</v>
      </c>
      <c r="G2028" t="s">
        <v>42</v>
      </c>
      <c r="I2028" t="s">
        <v>43</v>
      </c>
      <c r="J2028">
        <v>0</v>
      </c>
      <c r="K2028">
        <v>0</v>
      </c>
      <c r="L2028">
        <v>0</v>
      </c>
      <c r="M2028">
        <v>0</v>
      </c>
      <c r="N2028">
        <v>0</v>
      </c>
      <c r="O2028">
        <v>1</v>
      </c>
      <c r="P2028" t="s">
        <v>1430</v>
      </c>
      <c r="Q2028" t="s">
        <v>1431</v>
      </c>
      <c r="R2028" t="s">
        <v>67</v>
      </c>
      <c r="S2028" t="s">
        <v>68</v>
      </c>
      <c r="T2028" t="s">
        <v>36</v>
      </c>
      <c r="U2028" t="s">
        <v>37</v>
      </c>
      <c r="V2028">
        <v>27</v>
      </c>
      <c r="W2028" t="s">
        <v>38</v>
      </c>
    </row>
    <row r="2029" spans="1:23">
      <c r="A2029" t="s">
        <v>23</v>
      </c>
      <c r="B2029" t="s">
        <v>24</v>
      </c>
      <c r="C2029" t="s">
        <v>25</v>
      </c>
      <c r="D2029" t="s">
        <v>26</v>
      </c>
      <c r="E2029" t="s">
        <v>27</v>
      </c>
      <c r="F2029" t="s">
        <v>41</v>
      </c>
      <c r="G2029" t="s">
        <v>42</v>
      </c>
      <c r="H2029" t="s">
        <v>161</v>
      </c>
      <c r="I2029" t="s">
        <v>43</v>
      </c>
      <c r="J2029">
        <v>24.778838650000001</v>
      </c>
      <c r="K2029">
        <v>1</v>
      </c>
      <c r="L2029">
        <v>0.85199999999999998</v>
      </c>
      <c r="M2029">
        <v>0</v>
      </c>
      <c r="N2029">
        <v>0</v>
      </c>
      <c r="O2029">
        <v>0</v>
      </c>
      <c r="P2029" t="s">
        <v>327</v>
      </c>
      <c r="Q2029" t="s">
        <v>328</v>
      </c>
      <c r="R2029" t="s">
        <v>59</v>
      </c>
      <c r="S2029" t="s">
        <v>60</v>
      </c>
      <c r="T2029" t="s">
        <v>36</v>
      </c>
      <c r="U2029" t="s">
        <v>37</v>
      </c>
      <c r="V2029">
        <v>27</v>
      </c>
      <c r="W2029" t="s">
        <v>38</v>
      </c>
    </row>
    <row r="2030" spans="1:23">
      <c r="A2030" t="s">
        <v>23</v>
      </c>
      <c r="B2030" t="s">
        <v>24</v>
      </c>
      <c r="C2030" t="s">
        <v>25</v>
      </c>
      <c r="D2030" t="s">
        <v>26</v>
      </c>
      <c r="E2030" t="s">
        <v>27</v>
      </c>
      <c r="F2030" t="s">
        <v>53</v>
      </c>
      <c r="G2030" t="s">
        <v>54</v>
      </c>
      <c r="H2030" t="s">
        <v>128</v>
      </c>
      <c r="I2030" t="s">
        <v>129</v>
      </c>
      <c r="J2030">
        <v>3.467617422</v>
      </c>
      <c r="K2030">
        <v>1</v>
      </c>
      <c r="L2030">
        <v>1</v>
      </c>
      <c r="M2030">
        <v>0</v>
      </c>
      <c r="N2030">
        <v>0</v>
      </c>
      <c r="O2030">
        <v>0</v>
      </c>
      <c r="P2030" t="s">
        <v>327</v>
      </c>
      <c r="Q2030" t="s">
        <v>328</v>
      </c>
      <c r="R2030" t="s">
        <v>59</v>
      </c>
      <c r="S2030" t="s">
        <v>60</v>
      </c>
      <c r="T2030" t="s">
        <v>36</v>
      </c>
      <c r="U2030" t="s">
        <v>37</v>
      </c>
      <c r="V2030">
        <v>27</v>
      </c>
      <c r="W2030" t="s">
        <v>38</v>
      </c>
    </row>
    <row r="2031" spans="1:23">
      <c r="A2031" t="s">
        <v>23</v>
      </c>
      <c r="B2031" t="s">
        <v>24</v>
      </c>
      <c r="C2031" t="s">
        <v>25</v>
      </c>
      <c r="D2031" t="s">
        <v>26</v>
      </c>
      <c r="E2031" t="s">
        <v>27</v>
      </c>
      <c r="F2031" t="s">
        <v>28</v>
      </c>
      <c r="G2031" t="s">
        <v>29</v>
      </c>
      <c r="H2031" t="s">
        <v>61</v>
      </c>
      <c r="I2031" t="s">
        <v>62</v>
      </c>
      <c r="J2031">
        <v>74.941698669999994</v>
      </c>
      <c r="K2031">
        <v>1</v>
      </c>
      <c r="L2031">
        <v>0.92800000000000005</v>
      </c>
      <c r="M2031">
        <v>0</v>
      </c>
      <c r="N2031">
        <v>0</v>
      </c>
      <c r="O2031">
        <v>0</v>
      </c>
      <c r="P2031" t="s">
        <v>329</v>
      </c>
      <c r="Q2031" t="s">
        <v>330</v>
      </c>
      <c r="R2031" t="s">
        <v>59</v>
      </c>
      <c r="S2031" t="s">
        <v>60</v>
      </c>
      <c r="T2031" t="s">
        <v>36</v>
      </c>
      <c r="U2031" t="s">
        <v>37</v>
      </c>
      <c r="V2031">
        <v>27</v>
      </c>
      <c r="W2031" t="s">
        <v>38</v>
      </c>
    </row>
    <row r="2032" spans="1:23">
      <c r="A2032" t="s">
        <v>23</v>
      </c>
      <c r="B2032" t="s">
        <v>24</v>
      </c>
      <c r="C2032" t="s">
        <v>25</v>
      </c>
      <c r="D2032" t="s">
        <v>26</v>
      </c>
      <c r="E2032" t="s">
        <v>27</v>
      </c>
      <c r="F2032" t="s">
        <v>28</v>
      </c>
      <c r="G2032" t="s">
        <v>29</v>
      </c>
      <c r="H2032" t="s">
        <v>148</v>
      </c>
      <c r="I2032" t="s">
        <v>149</v>
      </c>
      <c r="J2032">
        <v>457.50483329999997</v>
      </c>
      <c r="K2032">
        <v>1</v>
      </c>
      <c r="L2032">
        <v>1</v>
      </c>
      <c r="M2032">
        <v>0</v>
      </c>
      <c r="N2032">
        <v>0</v>
      </c>
      <c r="O2032">
        <v>0</v>
      </c>
      <c r="P2032" t="s">
        <v>329</v>
      </c>
      <c r="Q2032" t="s">
        <v>330</v>
      </c>
      <c r="R2032" t="s">
        <v>59</v>
      </c>
      <c r="S2032" t="s">
        <v>60</v>
      </c>
      <c r="T2032" t="s">
        <v>36</v>
      </c>
      <c r="U2032" t="s">
        <v>37</v>
      </c>
      <c r="V2032">
        <v>27</v>
      </c>
      <c r="W2032" t="s">
        <v>38</v>
      </c>
    </row>
    <row r="2033" spans="1:23">
      <c r="A2033" t="s">
        <v>23</v>
      </c>
      <c r="B2033" t="s">
        <v>24</v>
      </c>
      <c r="C2033" t="s">
        <v>25</v>
      </c>
      <c r="D2033" t="s">
        <v>26</v>
      </c>
      <c r="E2033" t="s">
        <v>27</v>
      </c>
      <c r="F2033" t="s">
        <v>28</v>
      </c>
      <c r="G2033" t="s">
        <v>29</v>
      </c>
      <c r="H2033" t="s">
        <v>193</v>
      </c>
      <c r="I2033" t="s">
        <v>194</v>
      </c>
      <c r="J2033">
        <v>126.5301966</v>
      </c>
      <c r="K2033">
        <v>2</v>
      </c>
      <c r="L2033">
        <v>0.97799999999999998</v>
      </c>
      <c r="M2033">
        <v>0</v>
      </c>
      <c r="N2033">
        <v>0</v>
      </c>
      <c r="O2033">
        <v>0</v>
      </c>
      <c r="P2033" t="s">
        <v>329</v>
      </c>
      <c r="Q2033" t="s">
        <v>330</v>
      </c>
      <c r="R2033" t="s">
        <v>59</v>
      </c>
      <c r="S2033" t="s">
        <v>60</v>
      </c>
      <c r="T2033" t="s">
        <v>36</v>
      </c>
      <c r="U2033" t="s">
        <v>37</v>
      </c>
      <c r="V2033">
        <v>27</v>
      </c>
      <c r="W2033" t="s">
        <v>38</v>
      </c>
    </row>
    <row r="2034" spans="1:23">
      <c r="A2034" t="s">
        <v>23</v>
      </c>
      <c r="B2034" t="s">
        <v>24</v>
      </c>
      <c r="C2034" t="s">
        <v>25</v>
      </c>
      <c r="D2034" t="s">
        <v>26</v>
      </c>
      <c r="E2034" t="s">
        <v>27</v>
      </c>
      <c r="F2034" t="s">
        <v>28</v>
      </c>
      <c r="G2034" t="s">
        <v>29</v>
      </c>
      <c r="H2034" t="s">
        <v>683</v>
      </c>
      <c r="I2034" t="s">
        <v>684</v>
      </c>
      <c r="J2034">
        <v>220.62299999999999</v>
      </c>
      <c r="K2034">
        <v>1</v>
      </c>
      <c r="L2034">
        <v>1</v>
      </c>
      <c r="M2034">
        <v>0</v>
      </c>
      <c r="N2034">
        <v>0</v>
      </c>
      <c r="O2034">
        <v>0</v>
      </c>
      <c r="P2034" t="s">
        <v>329</v>
      </c>
      <c r="Q2034" t="s">
        <v>330</v>
      </c>
      <c r="R2034" t="s">
        <v>59</v>
      </c>
      <c r="S2034" t="s">
        <v>60</v>
      </c>
      <c r="T2034" t="s">
        <v>36</v>
      </c>
      <c r="U2034" t="s">
        <v>37</v>
      </c>
      <c r="V2034">
        <v>27</v>
      </c>
      <c r="W2034" t="s">
        <v>38</v>
      </c>
    </row>
    <row r="2035" spans="1:23">
      <c r="A2035" t="s">
        <v>23</v>
      </c>
      <c r="B2035" t="s">
        <v>24</v>
      </c>
      <c r="C2035" t="s">
        <v>25</v>
      </c>
      <c r="D2035" t="s">
        <v>26</v>
      </c>
      <c r="E2035" t="s">
        <v>27</v>
      </c>
      <c r="F2035" t="s">
        <v>28</v>
      </c>
      <c r="G2035" t="s">
        <v>29</v>
      </c>
      <c r="H2035" t="s">
        <v>86</v>
      </c>
      <c r="I2035" t="s">
        <v>87</v>
      </c>
      <c r="J2035">
        <v>257.0277969</v>
      </c>
      <c r="K2035">
        <v>1</v>
      </c>
      <c r="L2035">
        <v>0.99099999999999999</v>
      </c>
      <c r="M2035">
        <v>0</v>
      </c>
      <c r="N2035">
        <v>0</v>
      </c>
      <c r="O2035">
        <v>0</v>
      </c>
      <c r="P2035" t="s">
        <v>329</v>
      </c>
      <c r="Q2035" t="s">
        <v>330</v>
      </c>
      <c r="R2035" t="s">
        <v>59</v>
      </c>
      <c r="S2035" t="s">
        <v>60</v>
      </c>
      <c r="T2035" t="s">
        <v>36</v>
      </c>
      <c r="U2035" t="s">
        <v>37</v>
      </c>
      <c r="V2035">
        <v>27</v>
      </c>
      <c r="W2035" t="s">
        <v>38</v>
      </c>
    </row>
    <row r="2036" spans="1:23">
      <c r="A2036" t="s">
        <v>23</v>
      </c>
      <c r="B2036" t="s">
        <v>24</v>
      </c>
      <c r="C2036" t="s">
        <v>25</v>
      </c>
      <c r="D2036" t="s">
        <v>26</v>
      </c>
      <c r="E2036" t="s">
        <v>27</v>
      </c>
      <c r="F2036" t="s">
        <v>28</v>
      </c>
      <c r="G2036" t="s">
        <v>29</v>
      </c>
      <c r="H2036" t="s">
        <v>447</v>
      </c>
      <c r="I2036" t="s">
        <v>448</v>
      </c>
      <c r="J2036">
        <v>17.444226870000001</v>
      </c>
      <c r="K2036">
        <v>1</v>
      </c>
      <c r="L2036">
        <v>0.88100000000000001</v>
      </c>
      <c r="M2036">
        <v>0</v>
      </c>
      <c r="N2036">
        <v>0</v>
      </c>
      <c r="O2036">
        <v>0</v>
      </c>
      <c r="P2036" t="s">
        <v>329</v>
      </c>
      <c r="Q2036" t="s">
        <v>330</v>
      </c>
      <c r="R2036" t="s">
        <v>59</v>
      </c>
      <c r="S2036" t="s">
        <v>60</v>
      </c>
      <c r="T2036" t="s">
        <v>36</v>
      </c>
      <c r="U2036" t="s">
        <v>37</v>
      </c>
      <c r="V2036">
        <v>27</v>
      </c>
      <c r="W2036" t="s">
        <v>38</v>
      </c>
    </row>
    <row r="2037" spans="1:23">
      <c r="A2037" t="s">
        <v>23</v>
      </c>
      <c r="B2037" t="s">
        <v>24</v>
      </c>
      <c r="C2037" t="s">
        <v>25</v>
      </c>
      <c r="D2037" t="s">
        <v>39</v>
      </c>
      <c r="E2037" t="s">
        <v>40</v>
      </c>
      <c r="F2037" t="s">
        <v>53</v>
      </c>
      <c r="G2037" t="s">
        <v>54</v>
      </c>
      <c r="I2037" t="s">
        <v>43</v>
      </c>
      <c r="J2037">
        <v>140.27865170000001</v>
      </c>
      <c r="K2037">
        <v>14</v>
      </c>
      <c r="L2037">
        <v>0.84499999999999997</v>
      </c>
      <c r="M2037">
        <v>0</v>
      </c>
      <c r="N2037">
        <v>0</v>
      </c>
      <c r="O2037">
        <v>0</v>
      </c>
      <c r="P2037" t="s">
        <v>329</v>
      </c>
      <c r="Q2037" t="s">
        <v>330</v>
      </c>
      <c r="R2037" t="s">
        <v>59</v>
      </c>
      <c r="S2037" t="s">
        <v>60</v>
      </c>
      <c r="T2037" t="s">
        <v>36</v>
      </c>
      <c r="U2037" t="s">
        <v>37</v>
      </c>
      <c r="V2037">
        <v>27</v>
      </c>
      <c r="W2037" t="s">
        <v>38</v>
      </c>
    </row>
    <row r="2038" spans="1:23">
      <c r="A2038" t="s">
        <v>23</v>
      </c>
      <c r="B2038" t="s">
        <v>24</v>
      </c>
      <c r="C2038" t="s">
        <v>25</v>
      </c>
      <c r="D2038" t="s">
        <v>39</v>
      </c>
      <c r="E2038" t="s">
        <v>40</v>
      </c>
      <c r="F2038" t="s">
        <v>44</v>
      </c>
      <c r="G2038" t="s">
        <v>45</v>
      </c>
      <c r="I2038" t="s">
        <v>43</v>
      </c>
      <c r="J2038">
        <v>0</v>
      </c>
      <c r="K2038">
        <v>0</v>
      </c>
      <c r="L2038">
        <v>0</v>
      </c>
      <c r="M2038">
        <v>0</v>
      </c>
      <c r="N2038">
        <v>0</v>
      </c>
      <c r="O2038">
        <v>1</v>
      </c>
      <c r="P2038" t="s">
        <v>329</v>
      </c>
      <c r="Q2038" t="s">
        <v>330</v>
      </c>
      <c r="R2038" t="s">
        <v>59</v>
      </c>
      <c r="S2038" t="s">
        <v>60</v>
      </c>
      <c r="T2038" t="s">
        <v>36</v>
      </c>
      <c r="U2038" t="s">
        <v>37</v>
      </c>
      <c r="V2038">
        <v>27</v>
      </c>
      <c r="W2038" t="s">
        <v>38</v>
      </c>
    </row>
    <row r="2039" spans="1:23">
      <c r="A2039" t="s">
        <v>23</v>
      </c>
      <c r="B2039" t="s">
        <v>24</v>
      </c>
      <c r="C2039" t="s">
        <v>25</v>
      </c>
      <c r="D2039" t="s">
        <v>46</v>
      </c>
      <c r="E2039" t="s">
        <v>47</v>
      </c>
      <c r="F2039" t="s">
        <v>48</v>
      </c>
      <c r="G2039" t="s">
        <v>47</v>
      </c>
      <c r="I2039" t="s">
        <v>43</v>
      </c>
      <c r="J2039">
        <v>2096.7864500000001</v>
      </c>
      <c r="K2039">
        <v>390</v>
      </c>
      <c r="L2039">
        <v>0.85899999999999999</v>
      </c>
      <c r="M2039">
        <v>0</v>
      </c>
      <c r="N2039">
        <v>0</v>
      </c>
      <c r="O2039">
        <v>0</v>
      </c>
      <c r="P2039" t="s">
        <v>329</v>
      </c>
      <c r="Q2039" t="s">
        <v>330</v>
      </c>
      <c r="R2039" t="s">
        <v>59</v>
      </c>
      <c r="S2039" t="s">
        <v>60</v>
      </c>
      <c r="T2039" t="s">
        <v>36</v>
      </c>
      <c r="U2039" t="s">
        <v>37</v>
      </c>
      <c r="V2039">
        <v>27</v>
      </c>
      <c r="W2039" t="s">
        <v>38</v>
      </c>
    </row>
    <row r="2040" spans="1:23">
      <c r="A2040" t="s">
        <v>23</v>
      </c>
      <c r="B2040" t="s">
        <v>24</v>
      </c>
      <c r="C2040" t="s">
        <v>25</v>
      </c>
      <c r="D2040" t="s">
        <v>26</v>
      </c>
      <c r="E2040" t="s">
        <v>27</v>
      </c>
      <c r="F2040" t="s">
        <v>28</v>
      </c>
      <c r="G2040" t="s">
        <v>29</v>
      </c>
      <c r="H2040" t="s">
        <v>86</v>
      </c>
      <c r="I2040" t="s">
        <v>87</v>
      </c>
      <c r="J2040">
        <v>58.895681959999997</v>
      </c>
      <c r="K2040">
        <v>1</v>
      </c>
      <c r="L2040">
        <v>0.85399999999999998</v>
      </c>
      <c r="M2040">
        <v>0</v>
      </c>
      <c r="N2040">
        <v>0</v>
      </c>
      <c r="O2040">
        <v>0</v>
      </c>
      <c r="P2040" t="s">
        <v>331</v>
      </c>
      <c r="Q2040" t="s">
        <v>332</v>
      </c>
      <c r="R2040" t="s">
        <v>132</v>
      </c>
      <c r="S2040" t="s">
        <v>133</v>
      </c>
      <c r="T2040" t="s">
        <v>36</v>
      </c>
      <c r="U2040" t="s">
        <v>37</v>
      </c>
      <c r="V2040">
        <v>27</v>
      </c>
      <c r="W2040" t="s">
        <v>38</v>
      </c>
    </row>
    <row r="2041" spans="1:23">
      <c r="A2041" t="s">
        <v>23</v>
      </c>
      <c r="B2041" t="s">
        <v>24</v>
      </c>
      <c r="C2041" t="s">
        <v>25</v>
      </c>
      <c r="D2041" t="s">
        <v>39</v>
      </c>
      <c r="E2041" t="s">
        <v>40</v>
      </c>
      <c r="F2041" t="s">
        <v>53</v>
      </c>
      <c r="G2041" t="s">
        <v>54</v>
      </c>
      <c r="I2041" t="s">
        <v>43</v>
      </c>
      <c r="J2041">
        <v>89.956748340000004</v>
      </c>
      <c r="K2041">
        <v>3</v>
      </c>
      <c r="L2041">
        <v>0.879</v>
      </c>
      <c r="M2041">
        <v>0</v>
      </c>
      <c r="N2041">
        <v>0</v>
      </c>
      <c r="O2041">
        <v>0</v>
      </c>
      <c r="P2041" t="s">
        <v>331</v>
      </c>
      <c r="Q2041" t="s">
        <v>332</v>
      </c>
      <c r="R2041" t="s">
        <v>132</v>
      </c>
      <c r="S2041" t="s">
        <v>133</v>
      </c>
      <c r="T2041" t="s">
        <v>36</v>
      </c>
      <c r="U2041" t="s">
        <v>37</v>
      </c>
      <c r="V2041">
        <v>27</v>
      </c>
      <c r="W2041" t="s">
        <v>38</v>
      </c>
    </row>
    <row r="2042" spans="1:23">
      <c r="A2042" t="s">
        <v>23</v>
      </c>
      <c r="B2042" t="s">
        <v>24</v>
      </c>
      <c r="C2042" t="s">
        <v>25</v>
      </c>
      <c r="D2042" t="s">
        <v>39</v>
      </c>
      <c r="E2042" t="s">
        <v>40</v>
      </c>
      <c r="F2042" t="s">
        <v>28</v>
      </c>
      <c r="G2042" t="s">
        <v>29</v>
      </c>
      <c r="I2042" t="s">
        <v>43</v>
      </c>
      <c r="J2042">
        <v>0</v>
      </c>
      <c r="K2042">
        <v>0</v>
      </c>
      <c r="L2042">
        <v>0</v>
      </c>
      <c r="M2042">
        <v>0</v>
      </c>
      <c r="N2042">
        <v>0</v>
      </c>
      <c r="O2042">
        <v>1</v>
      </c>
      <c r="P2042" t="s">
        <v>1432</v>
      </c>
      <c r="Q2042" t="s">
        <v>1433</v>
      </c>
      <c r="R2042" t="s">
        <v>84</v>
      </c>
      <c r="S2042" t="s">
        <v>85</v>
      </c>
      <c r="T2042" t="s">
        <v>36</v>
      </c>
      <c r="U2042" t="s">
        <v>37</v>
      </c>
      <c r="V2042">
        <v>27</v>
      </c>
      <c r="W2042" t="s">
        <v>38</v>
      </c>
    </row>
    <row r="2043" spans="1:23">
      <c r="A2043" t="s">
        <v>23</v>
      </c>
      <c r="B2043" t="s">
        <v>24</v>
      </c>
      <c r="C2043" t="s">
        <v>25</v>
      </c>
      <c r="D2043" t="s">
        <v>46</v>
      </c>
      <c r="E2043" t="s">
        <v>47</v>
      </c>
      <c r="F2043" t="s">
        <v>48</v>
      </c>
      <c r="G2043" t="s">
        <v>47</v>
      </c>
      <c r="I2043" t="s">
        <v>43</v>
      </c>
      <c r="J2043">
        <v>438.54031989999999</v>
      </c>
      <c r="K2043">
        <v>65</v>
      </c>
      <c r="L2043">
        <v>0.81699999999999995</v>
      </c>
      <c r="M2043">
        <v>0</v>
      </c>
      <c r="N2043">
        <v>0</v>
      </c>
      <c r="O2043">
        <v>0</v>
      </c>
      <c r="P2043" t="s">
        <v>1432</v>
      </c>
      <c r="Q2043" t="s">
        <v>1433</v>
      </c>
      <c r="R2043" t="s">
        <v>84</v>
      </c>
      <c r="S2043" t="s">
        <v>85</v>
      </c>
      <c r="T2043" t="s">
        <v>36</v>
      </c>
      <c r="U2043" t="s">
        <v>37</v>
      </c>
      <c r="V2043">
        <v>27</v>
      </c>
      <c r="W2043" t="s">
        <v>38</v>
      </c>
    </row>
    <row r="2044" spans="1:23">
      <c r="A2044" t="s">
        <v>23</v>
      </c>
      <c r="B2044" t="s">
        <v>24</v>
      </c>
      <c r="C2044" t="s">
        <v>25</v>
      </c>
      <c r="D2044" t="s">
        <v>26</v>
      </c>
      <c r="E2044" t="s">
        <v>27</v>
      </c>
      <c r="F2044" t="s">
        <v>28</v>
      </c>
      <c r="G2044" t="s">
        <v>29</v>
      </c>
      <c r="H2044" t="s">
        <v>148</v>
      </c>
      <c r="I2044" t="s">
        <v>149</v>
      </c>
      <c r="J2044">
        <v>336.63190070000002</v>
      </c>
      <c r="K2044">
        <v>1</v>
      </c>
      <c r="L2044">
        <v>1</v>
      </c>
      <c r="M2044">
        <v>0</v>
      </c>
      <c r="N2044">
        <v>0</v>
      </c>
      <c r="O2044">
        <v>0</v>
      </c>
      <c r="P2044" t="s">
        <v>333</v>
      </c>
      <c r="Q2044" t="s">
        <v>334</v>
      </c>
      <c r="R2044" t="s">
        <v>67</v>
      </c>
      <c r="S2044" t="s">
        <v>68</v>
      </c>
      <c r="T2044" t="s">
        <v>36</v>
      </c>
      <c r="U2044" t="s">
        <v>37</v>
      </c>
      <c r="V2044">
        <v>27</v>
      </c>
      <c r="W2044" t="s">
        <v>38</v>
      </c>
    </row>
    <row r="2045" spans="1:23">
      <c r="A2045" t="s">
        <v>23</v>
      </c>
      <c r="B2045" t="s">
        <v>24</v>
      </c>
      <c r="C2045" t="s">
        <v>25</v>
      </c>
      <c r="D2045" t="s">
        <v>39</v>
      </c>
      <c r="E2045" t="s">
        <v>40</v>
      </c>
      <c r="F2045" t="s">
        <v>41</v>
      </c>
      <c r="G2045" t="s">
        <v>42</v>
      </c>
      <c r="I2045" t="s">
        <v>43</v>
      </c>
      <c r="J2045">
        <v>0</v>
      </c>
      <c r="K2045">
        <v>0</v>
      </c>
      <c r="L2045">
        <v>0</v>
      </c>
      <c r="M2045">
        <v>0</v>
      </c>
      <c r="N2045">
        <v>0</v>
      </c>
      <c r="O2045">
        <v>1</v>
      </c>
      <c r="P2045" t="s">
        <v>333</v>
      </c>
      <c r="Q2045" t="s">
        <v>334</v>
      </c>
      <c r="R2045" t="s">
        <v>67</v>
      </c>
      <c r="S2045" t="s">
        <v>68</v>
      </c>
      <c r="T2045" t="s">
        <v>36</v>
      </c>
      <c r="U2045" t="s">
        <v>37</v>
      </c>
      <c r="V2045">
        <v>27</v>
      </c>
      <c r="W2045" t="s">
        <v>38</v>
      </c>
    </row>
    <row r="2046" spans="1:23">
      <c r="A2046" t="s">
        <v>23</v>
      </c>
      <c r="B2046" t="s">
        <v>24</v>
      </c>
      <c r="C2046" t="s">
        <v>25</v>
      </c>
      <c r="D2046" t="s">
        <v>26</v>
      </c>
      <c r="E2046" t="s">
        <v>27</v>
      </c>
      <c r="F2046" t="s">
        <v>53</v>
      </c>
      <c r="G2046" t="s">
        <v>54</v>
      </c>
      <c r="H2046" t="s">
        <v>55</v>
      </c>
      <c r="I2046" t="s">
        <v>56</v>
      </c>
      <c r="J2046">
        <v>1053.866229</v>
      </c>
      <c r="K2046">
        <v>1</v>
      </c>
      <c r="L2046">
        <v>1</v>
      </c>
      <c r="M2046">
        <v>0</v>
      </c>
      <c r="N2046">
        <v>0</v>
      </c>
      <c r="O2046">
        <v>0</v>
      </c>
      <c r="P2046" t="s">
        <v>335</v>
      </c>
      <c r="Q2046" t="s">
        <v>336</v>
      </c>
      <c r="R2046" t="s">
        <v>34</v>
      </c>
      <c r="S2046" t="s">
        <v>35</v>
      </c>
      <c r="T2046" t="s">
        <v>36</v>
      </c>
      <c r="U2046" t="s">
        <v>37</v>
      </c>
      <c r="V2046">
        <v>27</v>
      </c>
      <c r="W2046" t="s">
        <v>38</v>
      </c>
    </row>
    <row r="2047" spans="1:23">
      <c r="A2047" t="s">
        <v>23</v>
      </c>
      <c r="B2047" t="s">
        <v>24</v>
      </c>
      <c r="C2047" t="s">
        <v>25</v>
      </c>
      <c r="D2047" t="s">
        <v>26</v>
      </c>
      <c r="E2047" t="s">
        <v>27</v>
      </c>
      <c r="F2047" t="s">
        <v>53</v>
      </c>
      <c r="G2047" t="s">
        <v>54</v>
      </c>
      <c r="H2047" t="s">
        <v>904</v>
      </c>
      <c r="I2047" t="s">
        <v>905</v>
      </c>
      <c r="J2047">
        <v>277.6870093</v>
      </c>
      <c r="K2047">
        <v>1</v>
      </c>
      <c r="L2047">
        <v>0.998</v>
      </c>
      <c r="M2047">
        <v>0</v>
      </c>
      <c r="N2047">
        <v>0</v>
      </c>
      <c r="O2047">
        <v>0</v>
      </c>
      <c r="P2047" t="s">
        <v>335</v>
      </c>
      <c r="Q2047" t="s">
        <v>336</v>
      </c>
      <c r="R2047" t="s">
        <v>34</v>
      </c>
      <c r="S2047" t="s">
        <v>35</v>
      </c>
      <c r="T2047" t="s">
        <v>36</v>
      </c>
      <c r="U2047" t="s">
        <v>37</v>
      </c>
      <c r="V2047">
        <v>27</v>
      </c>
      <c r="W2047" t="s">
        <v>38</v>
      </c>
    </row>
    <row r="2048" spans="1:23">
      <c r="A2048" t="s">
        <v>23</v>
      </c>
      <c r="B2048" t="s">
        <v>24</v>
      </c>
      <c r="C2048" t="s">
        <v>25</v>
      </c>
      <c r="D2048" t="s">
        <v>26</v>
      </c>
      <c r="E2048" t="s">
        <v>27</v>
      </c>
      <c r="F2048" t="s">
        <v>28</v>
      </c>
      <c r="G2048" t="s">
        <v>29</v>
      </c>
      <c r="H2048" t="s">
        <v>30</v>
      </c>
      <c r="I2048" t="s">
        <v>31</v>
      </c>
      <c r="J2048">
        <v>94.30258809</v>
      </c>
      <c r="K2048">
        <v>1</v>
      </c>
      <c r="L2048">
        <v>0.91400000000000003</v>
      </c>
      <c r="M2048">
        <v>0</v>
      </c>
      <c r="N2048">
        <v>0</v>
      </c>
      <c r="O2048">
        <v>0</v>
      </c>
      <c r="P2048" t="s">
        <v>335</v>
      </c>
      <c r="Q2048" t="s">
        <v>336</v>
      </c>
      <c r="R2048" t="s">
        <v>34</v>
      </c>
      <c r="S2048" t="s">
        <v>35</v>
      </c>
      <c r="T2048" t="s">
        <v>36</v>
      </c>
      <c r="U2048" t="s">
        <v>37</v>
      </c>
      <c r="V2048">
        <v>27</v>
      </c>
      <c r="W2048" t="s">
        <v>38</v>
      </c>
    </row>
    <row r="2049" spans="1:23">
      <c r="A2049" t="s">
        <v>23</v>
      </c>
      <c r="B2049" t="s">
        <v>24</v>
      </c>
      <c r="C2049" t="s">
        <v>25</v>
      </c>
      <c r="D2049" t="s">
        <v>39</v>
      </c>
      <c r="E2049" t="s">
        <v>40</v>
      </c>
      <c r="F2049" t="s">
        <v>53</v>
      </c>
      <c r="G2049" t="s">
        <v>54</v>
      </c>
      <c r="I2049" t="s">
        <v>43</v>
      </c>
      <c r="J2049">
        <v>0</v>
      </c>
      <c r="K2049">
        <v>0</v>
      </c>
      <c r="L2049">
        <v>0</v>
      </c>
      <c r="M2049">
        <v>0</v>
      </c>
      <c r="N2049">
        <v>0</v>
      </c>
      <c r="O2049">
        <v>1</v>
      </c>
      <c r="P2049" t="s">
        <v>335</v>
      </c>
      <c r="Q2049" t="s">
        <v>336</v>
      </c>
      <c r="R2049" t="s">
        <v>34</v>
      </c>
      <c r="S2049" t="s">
        <v>35</v>
      </c>
      <c r="T2049" t="s">
        <v>36</v>
      </c>
      <c r="U2049" t="s">
        <v>37</v>
      </c>
      <c r="V2049">
        <v>27</v>
      </c>
      <c r="W2049" t="s">
        <v>38</v>
      </c>
    </row>
    <row r="2050" spans="1:23">
      <c r="A2050" t="s">
        <v>23</v>
      </c>
      <c r="B2050" t="s">
        <v>24</v>
      </c>
      <c r="C2050" t="s">
        <v>25</v>
      </c>
      <c r="D2050" t="s">
        <v>26</v>
      </c>
      <c r="E2050" t="s">
        <v>27</v>
      </c>
      <c r="F2050" t="s">
        <v>53</v>
      </c>
      <c r="G2050" t="s">
        <v>54</v>
      </c>
      <c r="H2050" t="s">
        <v>185</v>
      </c>
      <c r="I2050" t="s">
        <v>186</v>
      </c>
      <c r="J2050">
        <v>15.88</v>
      </c>
      <c r="K2050">
        <v>1</v>
      </c>
      <c r="L2050">
        <v>1</v>
      </c>
      <c r="M2050">
        <v>0</v>
      </c>
      <c r="N2050">
        <v>0</v>
      </c>
      <c r="O2050">
        <v>0</v>
      </c>
      <c r="P2050" t="s">
        <v>1434</v>
      </c>
      <c r="Q2050" t="s">
        <v>1435</v>
      </c>
      <c r="R2050" t="s">
        <v>132</v>
      </c>
      <c r="S2050" t="s">
        <v>133</v>
      </c>
      <c r="T2050" t="s">
        <v>36</v>
      </c>
      <c r="U2050" t="s">
        <v>37</v>
      </c>
      <c r="V2050">
        <v>27</v>
      </c>
      <c r="W2050" t="s">
        <v>38</v>
      </c>
    </row>
    <row r="2051" spans="1:23">
      <c r="A2051" t="s">
        <v>23</v>
      </c>
      <c r="B2051" t="s">
        <v>24</v>
      </c>
      <c r="C2051" t="s">
        <v>25</v>
      </c>
      <c r="D2051" t="s">
        <v>26</v>
      </c>
      <c r="E2051" t="s">
        <v>27</v>
      </c>
      <c r="F2051" t="s">
        <v>28</v>
      </c>
      <c r="G2051" t="s">
        <v>29</v>
      </c>
      <c r="H2051" t="s">
        <v>152</v>
      </c>
      <c r="I2051" t="s">
        <v>153</v>
      </c>
      <c r="J2051">
        <v>609.44797530000005</v>
      </c>
      <c r="K2051">
        <v>1</v>
      </c>
      <c r="L2051">
        <v>0.997</v>
      </c>
      <c r="M2051">
        <v>0</v>
      </c>
      <c r="N2051">
        <v>0</v>
      </c>
      <c r="O2051">
        <v>0</v>
      </c>
      <c r="P2051" t="s">
        <v>1434</v>
      </c>
      <c r="Q2051" t="s">
        <v>1435</v>
      </c>
      <c r="R2051" t="s">
        <v>132</v>
      </c>
      <c r="S2051" t="s">
        <v>133</v>
      </c>
      <c r="T2051" t="s">
        <v>36</v>
      </c>
      <c r="U2051" t="s">
        <v>37</v>
      </c>
      <c r="V2051">
        <v>27</v>
      </c>
      <c r="W2051" t="s">
        <v>38</v>
      </c>
    </row>
    <row r="2052" spans="1:23">
      <c r="A2052" t="s">
        <v>23</v>
      </c>
      <c r="B2052" t="s">
        <v>24</v>
      </c>
      <c r="C2052" t="s">
        <v>25</v>
      </c>
      <c r="D2052" t="s">
        <v>26</v>
      </c>
      <c r="E2052" t="s">
        <v>27</v>
      </c>
      <c r="F2052" t="s">
        <v>28</v>
      </c>
      <c r="G2052" t="s">
        <v>29</v>
      </c>
      <c r="H2052" t="s">
        <v>285</v>
      </c>
      <c r="I2052" t="s">
        <v>286</v>
      </c>
      <c r="J2052">
        <v>3.2880256619999999</v>
      </c>
      <c r="K2052">
        <v>1</v>
      </c>
      <c r="L2052">
        <v>0.97799999999999998</v>
      </c>
      <c r="M2052">
        <v>0</v>
      </c>
      <c r="N2052">
        <v>0</v>
      </c>
      <c r="O2052">
        <v>0</v>
      </c>
      <c r="P2052" t="s">
        <v>1436</v>
      </c>
      <c r="Q2052" t="s">
        <v>1437</v>
      </c>
      <c r="R2052" t="s">
        <v>168</v>
      </c>
      <c r="S2052" t="s">
        <v>169</v>
      </c>
      <c r="T2052" t="s">
        <v>36</v>
      </c>
      <c r="U2052" t="s">
        <v>37</v>
      </c>
      <c r="V2052">
        <v>27</v>
      </c>
      <c r="W2052" t="s">
        <v>38</v>
      </c>
    </row>
    <row r="2053" spans="1:23">
      <c r="A2053" t="s">
        <v>23</v>
      </c>
      <c r="B2053" t="s">
        <v>24</v>
      </c>
      <c r="C2053" t="s">
        <v>25</v>
      </c>
      <c r="D2053" t="s">
        <v>39</v>
      </c>
      <c r="E2053" t="s">
        <v>40</v>
      </c>
      <c r="F2053" t="s">
        <v>41</v>
      </c>
      <c r="G2053" t="s">
        <v>42</v>
      </c>
      <c r="I2053" t="s">
        <v>43</v>
      </c>
      <c r="J2053">
        <v>0</v>
      </c>
      <c r="K2053">
        <v>0</v>
      </c>
      <c r="L2053">
        <v>0</v>
      </c>
      <c r="M2053">
        <v>0</v>
      </c>
      <c r="N2053">
        <v>0</v>
      </c>
      <c r="O2053">
        <v>1</v>
      </c>
      <c r="P2053" t="s">
        <v>1436</v>
      </c>
      <c r="Q2053" t="s">
        <v>1437</v>
      </c>
      <c r="R2053" t="s">
        <v>168</v>
      </c>
      <c r="S2053" t="s">
        <v>169</v>
      </c>
      <c r="T2053" t="s">
        <v>36</v>
      </c>
      <c r="U2053" t="s">
        <v>37</v>
      </c>
      <c r="V2053">
        <v>27</v>
      </c>
      <c r="W2053" t="s">
        <v>38</v>
      </c>
    </row>
    <row r="2054" spans="1:23">
      <c r="A2054" t="s">
        <v>23</v>
      </c>
      <c r="B2054" t="s">
        <v>24</v>
      </c>
      <c r="C2054" t="s">
        <v>25</v>
      </c>
      <c r="D2054" t="s">
        <v>39</v>
      </c>
      <c r="E2054" t="s">
        <v>40</v>
      </c>
      <c r="F2054" t="s">
        <v>28</v>
      </c>
      <c r="G2054" t="s">
        <v>29</v>
      </c>
      <c r="I2054" t="s">
        <v>43</v>
      </c>
      <c r="J2054">
        <v>125.12208750000001</v>
      </c>
      <c r="K2054">
        <v>12</v>
      </c>
      <c r="L2054">
        <v>0.80900000000000005</v>
      </c>
      <c r="M2054">
        <v>0</v>
      </c>
      <c r="N2054">
        <v>0</v>
      </c>
      <c r="O2054">
        <v>0</v>
      </c>
      <c r="P2054" t="s">
        <v>1436</v>
      </c>
      <c r="Q2054" t="s">
        <v>1437</v>
      </c>
      <c r="R2054" t="s">
        <v>168</v>
      </c>
      <c r="S2054" t="s">
        <v>169</v>
      </c>
      <c r="T2054" t="s">
        <v>36</v>
      </c>
      <c r="U2054" t="s">
        <v>37</v>
      </c>
      <c r="V2054">
        <v>27</v>
      </c>
      <c r="W2054" t="s">
        <v>38</v>
      </c>
    </row>
    <row r="2055" spans="1:23">
      <c r="A2055" t="s">
        <v>23</v>
      </c>
      <c r="B2055" t="s">
        <v>24</v>
      </c>
      <c r="C2055" t="s">
        <v>25</v>
      </c>
      <c r="D2055" t="s">
        <v>46</v>
      </c>
      <c r="E2055" t="s">
        <v>47</v>
      </c>
      <c r="F2055" t="s">
        <v>48</v>
      </c>
      <c r="G2055" t="s">
        <v>47</v>
      </c>
      <c r="I2055" t="s">
        <v>43</v>
      </c>
      <c r="J2055">
        <v>1562.5178410000001</v>
      </c>
      <c r="K2055">
        <v>196</v>
      </c>
      <c r="L2055">
        <v>0.77800000000000002</v>
      </c>
      <c r="M2055">
        <v>0</v>
      </c>
      <c r="N2055">
        <v>0</v>
      </c>
      <c r="O2055">
        <v>0</v>
      </c>
      <c r="P2055" t="s">
        <v>1436</v>
      </c>
      <c r="Q2055" t="s">
        <v>1437</v>
      </c>
      <c r="R2055" t="s">
        <v>168</v>
      </c>
      <c r="S2055" t="s">
        <v>169</v>
      </c>
      <c r="T2055" t="s">
        <v>36</v>
      </c>
      <c r="U2055" t="s">
        <v>37</v>
      </c>
      <c r="V2055">
        <v>27</v>
      </c>
      <c r="W2055" t="s">
        <v>38</v>
      </c>
    </row>
    <row r="2056" spans="1:23">
      <c r="A2056" t="s">
        <v>23</v>
      </c>
      <c r="B2056" t="s">
        <v>24</v>
      </c>
      <c r="C2056" t="s">
        <v>25</v>
      </c>
      <c r="D2056" t="s">
        <v>39</v>
      </c>
      <c r="E2056" t="s">
        <v>40</v>
      </c>
      <c r="F2056" t="s">
        <v>28</v>
      </c>
      <c r="G2056" t="s">
        <v>29</v>
      </c>
      <c r="I2056" t="s">
        <v>43</v>
      </c>
      <c r="J2056">
        <v>0</v>
      </c>
      <c r="K2056">
        <v>0</v>
      </c>
      <c r="L2056">
        <v>0</v>
      </c>
      <c r="M2056">
        <v>0</v>
      </c>
      <c r="N2056">
        <v>0</v>
      </c>
      <c r="O2056">
        <v>1</v>
      </c>
      <c r="P2056" t="s">
        <v>337</v>
      </c>
      <c r="Q2056" t="s">
        <v>338</v>
      </c>
      <c r="R2056" t="s">
        <v>34</v>
      </c>
      <c r="S2056" t="s">
        <v>35</v>
      </c>
      <c r="T2056" t="s">
        <v>36</v>
      </c>
      <c r="U2056" t="s">
        <v>37</v>
      </c>
      <c r="V2056">
        <v>27</v>
      </c>
      <c r="W2056" t="s">
        <v>38</v>
      </c>
    </row>
    <row r="2057" spans="1:23">
      <c r="A2057" t="s">
        <v>23</v>
      </c>
      <c r="B2057" t="s">
        <v>24</v>
      </c>
      <c r="C2057" t="s">
        <v>25</v>
      </c>
      <c r="D2057" t="s">
        <v>46</v>
      </c>
      <c r="E2057" t="s">
        <v>47</v>
      </c>
      <c r="F2057" t="s">
        <v>48</v>
      </c>
      <c r="G2057" t="s">
        <v>47</v>
      </c>
      <c r="I2057" t="s">
        <v>43</v>
      </c>
      <c r="J2057">
        <v>594.12223449999999</v>
      </c>
      <c r="K2057">
        <v>75</v>
      </c>
      <c r="L2057">
        <v>0.746</v>
      </c>
      <c r="M2057">
        <v>0</v>
      </c>
      <c r="N2057">
        <v>0</v>
      </c>
      <c r="O2057">
        <v>0</v>
      </c>
      <c r="P2057" t="s">
        <v>337</v>
      </c>
      <c r="Q2057" t="s">
        <v>338</v>
      </c>
      <c r="R2057" t="s">
        <v>34</v>
      </c>
      <c r="S2057" t="s">
        <v>35</v>
      </c>
      <c r="T2057" t="s">
        <v>36</v>
      </c>
      <c r="U2057" t="s">
        <v>37</v>
      </c>
      <c r="V2057">
        <v>27</v>
      </c>
      <c r="W2057" t="s">
        <v>38</v>
      </c>
    </row>
    <row r="2058" spans="1:23">
      <c r="A2058" t="s">
        <v>23</v>
      </c>
      <c r="B2058" t="s">
        <v>24</v>
      </c>
      <c r="C2058" t="s">
        <v>25</v>
      </c>
      <c r="D2058" t="s">
        <v>26</v>
      </c>
      <c r="E2058" t="s">
        <v>27</v>
      </c>
      <c r="F2058" t="s">
        <v>28</v>
      </c>
      <c r="G2058" t="s">
        <v>29</v>
      </c>
      <c r="H2058" t="s">
        <v>148</v>
      </c>
      <c r="I2058" t="s">
        <v>149</v>
      </c>
      <c r="J2058">
        <v>59.213000000000001</v>
      </c>
      <c r="K2058">
        <v>1</v>
      </c>
      <c r="L2058">
        <v>1</v>
      </c>
      <c r="M2058">
        <v>0</v>
      </c>
      <c r="N2058">
        <v>0</v>
      </c>
      <c r="O2058">
        <v>0</v>
      </c>
      <c r="P2058" t="s">
        <v>339</v>
      </c>
      <c r="Q2058" t="s">
        <v>340</v>
      </c>
      <c r="R2058" t="s">
        <v>146</v>
      </c>
      <c r="S2058" t="s">
        <v>147</v>
      </c>
      <c r="T2058" t="s">
        <v>36</v>
      </c>
      <c r="U2058" t="s">
        <v>37</v>
      </c>
      <c r="V2058">
        <v>27</v>
      </c>
      <c r="W2058" t="s">
        <v>38</v>
      </c>
    </row>
    <row r="2059" spans="1:23">
      <c r="A2059" t="s">
        <v>23</v>
      </c>
      <c r="B2059" t="s">
        <v>24</v>
      </c>
      <c r="C2059" t="s">
        <v>25</v>
      </c>
      <c r="D2059" t="s">
        <v>26</v>
      </c>
      <c r="E2059" t="s">
        <v>27</v>
      </c>
      <c r="F2059" t="s">
        <v>28</v>
      </c>
      <c r="G2059" t="s">
        <v>29</v>
      </c>
      <c r="H2059" t="s">
        <v>281</v>
      </c>
      <c r="I2059" t="s">
        <v>282</v>
      </c>
      <c r="J2059">
        <v>27.097000000000001</v>
      </c>
      <c r="K2059">
        <v>1</v>
      </c>
      <c r="L2059">
        <v>1</v>
      </c>
      <c r="M2059">
        <v>0</v>
      </c>
      <c r="N2059">
        <v>0</v>
      </c>
      <c r="O2059">
        <v>0</v>
      </c>
      <c r="P2059" t="s">
        <v>339</v>
      </c>
      <c r="Q2059" t="s">
        <v>340</v>
      </c>
      <c r="R2059" t="s">
        <v>146</v>
      </c>
      <c r="S2059" t="s">
        <v>147</v>
      </c>
      <c r="T2059" t="s">
        <v>36</v>
      </c>
      <c r="U2059" t="s">
        <v>37</v>
      </c>
      <c r="V2059">
        <v>27</v>
      </c>
      <c r="W2059" t="s">
        <v>38</v>
      </c>
    </row>
    <row r="2060" spans="1:23">
      <c r="A2060" t="s">
        <v>23</v>
      </c>
      <c r="B2060" t="s">
        <v>24</v>
      </c>
      <c r="C2060" t="s">
        <v>25</v>
      </c>
      <c r="D2060" t="s">
        <v>39</v>
      </c>
      <c r="E2060" t="s">
        <v>40</v>
      </c>
      <c r="F2060" t="s">
        <v>28</v>
      </c>
      <c r="G2060" t="s">
        <v>29</v>
      </c>
      <c r="I2060" t="s">
        <v>43</v>
      </c>
      <c r="J2060">
        <v>123.54053</v>
      </c>
      <c r="K2060">
        <v>11</v>
      </c>
      <c r="L2060">
        <v>0.873</v>
      </c>
      <c r="M2060">
        <v>0</v>
      </c>
      <c r="N2060">
        <v>0</v>
      </c>
      <c r="O2060">
        <v>0</v>
      </c>
      <c r="P2060" t="s">
        <v>339</v>
      </c>
      <c r="Q2060" t="s">
        <v>340</v>
      </c>
      <c r="R2060" t="s">
        <v>146</v>
      </c>
      <c r="S2060" t="s">
        <v>147</v>
      </c>
      <c r="T2060" t="s">
        <v>36</v>
      </c>
      <c r="U2060" t="s">
        <v>37</v>
      </c>
      <c r="V2060">
        <v>27</v>
      </c>
      <c r="W2060" t="s">
        <v>38</v>
      </c>
    </row>
    <row r="2061" spans="1:23">
      <c r="A2061" t="s">
        <v>23</v>
      </c>
      <c r="B2061" t="s">
        <v>24</v>
      </c>
      <c r="C2061" t="s">
        <v>25</v>
      </c>
      <c r="D2061" t="s">
        <v>46</v>
      </c>
      <c r="E2061" t="s">
        <v>47</v>
      </c>
      <c r="F2061" t="s">
        <v>48</v>
      </c>
      <c r="G2061" t="s">
        <v>47</v>
      </c>
      <c r="I2061" t="s">
        <v>43</v>
      </c>
      <c r="J2061">
        <v>205.4161162</v>
      </c>
      <c r="K2061">
        <v>50</v>
      </c>
      <c r="L2061">
        <v>0.73799999999999999</v>
      </c>
      <c r="M2061">
        <v>0</v>
      </c>
      <c r="N2061">
        <v>0</v>
      </c>
      <c r="O2061">
        <v>0</v>
      </c>
      <c r="P2061" t="s">
        <v>345</v>
      </c>
      <c r="Q2061" t="s">
        <v>346</v>
      </c>
      <c r="R2061" t="s">
        <v>67</v>
      </c>
      <c r="S2061" t="s">
        <v>68</v>
      </c>
      <c r="T2061" t="s">
        <v>36</v>
      </c>
      <c r="U2061" t="s">
        <v>37</v>
      </c>
      <c r="V2061">
        <v>27</v>
      </c>
      <c r="W2061" t="s">
        <v>38</v>
      </c>
    </row>
    <row r="2062" spans="1:23">
      <c r="A2062" t="s">
        <v>23</v>
      </c>
      <c r="B2062" t="s">
        <v>24</v>
      </c>
      <c r="C2062" t="s">
        <v>25</v>
      </c>
      <c r="D2062" t="s">
        <v>26</v>
      </c>
      <c r="E2062" t="s">
        <v>27</v>
      </c>
      <c r="F2062" t="s">
        <v>28</v>
      </c>
      <c r="G2062" t="s">
        <v>29</v>
      </c>
      <c r="H2062" t="s">
        <v>148</v>
      </c>
      <c r="I2062" t="s">
        <v>149</v>
      </c>
      <c r="J2062">
        <v>23.375</v>
      </c>
      <c r="K2062">
        <v>1</v>
      </c>
      <c r="L2062">
        <v>1</v>
      </c>
      <c r="M2062">
        <v>0</v>
      </c>
      <c r="N2062">
        <v>0</v>
      </c>
      <c r="O2062">
        <v>0</v>
      </c>
      <c r="P2062" t="s">
        <v>349</v>
      </c>
      <c r="Q2062" t="s">
        <v>350</v>
      </c>
      <c r="R2062" t="s">
        <v>201</v>
      </c>
      <c r="S2062" t="s">
        <v>202</v>
      </c>
      <c r="T2062" t="s">
        <v>36</v>
      </c>
      <c r="U2062" t="s">
        <v>37</v>
      </c>
      <c r="V2062">
        <v>27</v>
      </c>
      <c r="W2062" t="s">
        <v>38</v>
      </c>
    </row>
    <row r="2063" spans="1:23">
      <c r="A2063" t="s">
        <v>23</v>
      </c>
      <c r="B2063" t="s">
        <v>24</v>
      </c>
      <c r="C2063" t="s">
        <v>25</v>
      </c>
      <c r="D2063" t="s">
        <v>39</v>
      </c>
      <c r="E2063" t="s">
        <v>40</v>
      </c>
      <c r="F2063" t="s">
        <v>28</v>
      </c>
      <c r="G2063" t="s">
        <v>29</v>
      </c>
      <c r="I2063" t="s">
        <v>43</v>
      </c>
      <c r="J2063">
        <v>0</v>
      </c>
      <c r="K2063">
        <v>0</v>
      </c>
      <c r="L2063">
        <v>0</v>
      </c>
      <c r="M2063">
        <v>0</v>
      </c>
      <c r="N2063">
        <v>0</v>
      </c>
      <c r="O2063">
        <v>1</v>
      </c>
      <c r="P2063" t="s">
        <v>349</v>
      </c>
      <c r="Q2063" t="s">
        <v>350</v>
      </c>
      <c r="R2063" t="s">
        <v>201</v>
      </c>
      <c r="S2063" t="s">
        <v>202</v>
      </c>
      <c r="T2063" t="s">
        <v>36</v>
      </c>
      <c r="U2063" t="s">
        <v>37</v>
      </c>
      <c r="V2063">
        <v>27</v>
      </c>
      <c r="W2063" t="s">
        <v>38</v>
      </c>
    </row>
    <row r="2064" spans="1:23">
      <c r="A2064" t="s">
        <v>23</v>
      </c>
      <c r="B2064" t="s">
        <v>24</v>
      </c>
      <c r="C2064" t="s">
        <v>25</v>
      </c>
      <c r="D2064" t="s">
        <v>46</v>
      </c>
      <c r="E2064" t="s">
        <v>47</v>
      </c>
      <c r="F2064" t="s">
        <v>48</v>
      </c>
      <c r="G2064" t="s">
        <v>47</v>
      </c>
      <c r="I2064" t="s">
        <v>43</v>
      </c>
      <c r="J2064">
        <v>137.41890710000001</v>
      </c>
      <c r="K2064">
        <v>24</v>
      </c>
      <c r="L2064">
        <v>0.79200000000000004</v>
      </c>
      <c r="M2064">
        <v>0</v>
      </c>
      <c r="N2064">
        <v>0</v>
      </c>
      <c r="O2064">
        <v>0</v>
      </c>
      <c r="P2064" t="s">
        <v>349</v>
      </c>
      <c r="Q2064" t="s">
        <v>350</v>
      </c>
      <c r="R2064" t="s">
        <v>201</v>
      </c>
      <c r="S2064" t="s">
        <v>202</v>
      </c>
      <c r="T2064" t="s">
        <v>36</v>
      </c>
      <c r="U2064" t="s">
        <v>37</v>
      </c>
      <c r="V2064">
        <v>27</v>
      </c>
      <c r="W2064" t="s">
        <v>38</v>
      </c>
    </row>
    <row r="2065" spans="1:23">
      <c r="A2065" t="s">
        <v>23</v>
      </c>
      <c r="B2065" t="s">
        <v>24</v>
      </c>
      <c r="C2065" t="s">
        <v>25</v>
      </c>
      <c r="D2065" t="s">
        <v>39</v>
      </c>
      <c r="E2065" t="s">
        <v>40</v>
      </c>
      <c r="F2065" t="s">
        <v>41</v>
      </c>
      <c r="G2065" t="s">
        <v>42</v>
      </c>
      <c r="I2065" t="s">
        <v>43</v>
      </c>
      <c r="J2065">
        <v>0</v>
      </c>
      <c r="K2065">
        <v>0</v>
      </c>
      <c r="L2065">
        <v>0</v>
      </c>
      <c r="M2065">
        <v>0</v>
      </c>
      <c r="N2065">
        <v>0</v>
      </c>
      <c r="O2065">
        <v>1</v>
      </c>
      <c r="P2065" t="s">
        <v>351</v>
      </c>
      <c r="Q2065" t="s">
        <v>352</v>
      </c>
      <c r="R2065" t="s">
        <v>114</v>
      </c>
      <c r="S2065" t="s">
        <v>115</v>
      </c>
      <c r="T2065" t="s">
        <v>36</v>
      </c>
      <c r="U2065" t="s">
        <v>37</v>
      </c>
      <c r="V2065">
        <v>27</v>
      </c>
      <c r="W2065" t="s">
        <v>38</v>
      </c>
    </row>
    <row r="2066" spans="1:23">
      <c r="A2066" t="s">
        <v>23</v>
      </c>
      <c r="B2066" t="s">
        <v>24</v>
      </c>
      <c r="C2066" t="s">
        <v>25</v>
      </c>
      <c r="D2066" t="s">
        <v>39</v>
      </c>
      <c r="E2066" t="s">
        <v>40</v>
      </c>
      <c r="F2066" t="s">
        <v>28</v>
      </c>
      <c r="G2066" t="s">
        <v>29</v>
      </c>
      <c r="I2066" t="s">
        <v>43</v>
      </c>
      <c r="J2066">
        <v>69.597155799999996</v>
      </c>
      <c r="K2066">
        <v>18</v>
      </c>
      <c r="L2066">
        <v>0.78100000000000003</v>
      </c>
      <c r="M2066">
        <v>0</v>
      </c>
      <c r="N2066">
        <v>0</v>
      </c>
      <c r="O2066">
        <v>0</v>
      </c>
      <c r="P2066" t="s">
        <v>351</v>
      </c>
      <c r="Q2066" t="s">
        <v>352</v>
      </c>
      <c r="R2066" t="s">
        <v>114</v>
      </c>
      <c r="S2066" t="s">
        <v>115</v>
      </c>
      <c r="T2066" t="s">
        <v>36</v>
      </c>
      <c r="U2066" t="s">
        <v>37</v>
      </c>
      <c r="V2066">
        <v>27</v>
      </c>
      <c r="W2066" t="s">
        <v>38</v>
      </c>
    </row>
    <row r="2067" spans="1:23">
      <c r="A2067" t="s">
        <v>23</v>
      </c>
      <c r="B2067" t="s">
        <v>24</v>
      </c>
      <c r="C2067" t="s">
        <v>25</v>
      </c>
      <c r="D2067" t="s">
        <v>39</v>
      </c>
      <c r="E2067" t="s">
        <v>40</v>
      </c>
      <c r="F2067" t="s">
        <v>28</v>
      </c>
      <c r="G2067" t="s">
        <v>29</v>
      </c>
      <c r="I2067" t="s">
        <v>43</v>
      </c>
      <c r="J2067">
        <v>0</v>
      </c>
      <c r="K2067">
        <v>0</v>
      </c>
      <c r="L2067">
        <v>0</v>
      </c>
      <c r="M2067">
        <v>0</v>
      </c>
      <c r="N2067">
        <v>0</v>
      </c>
      <c r="O2067">
        <v>1</v>
      </c>
      <c r="P2067" t="s">
        <v>353</v>
      </c>
      <c r="Q2067" t="s">
        <v>354</v>
      </c>
      <c r="R2067" t="s">
        <v>51</v>
      </c>
      <c r="S2067" t="s">
        <v>52</v>
      </c>
      <c r="T2067" t="s">
        <v>36</v>
      </c>
      <c r="U2067" t="s">
        <v>37</v>
      </c>
      <c r="V2067">
        <v>27</v>
      </c>
      <c r="W2067" t="s">
        <v>38</v>
      </c>
    </row>
    <row r="2068" spans="1:23">
      <c r="A2068" t="s">
        <v>23</v>
      </c>
      <c r="B2068" t="s">
        <v>24</v>
      </c>
      <c r="C2068" t="s">
        <v>25</v>
      </c>
      <c r="D2068" t="s">
        <v>26</v>
      </c>
      <c r="E2068" t="s">
        <v>27</v>
      </c>
      <c r="F2068" t="s">
        <v>41</v>
      </c>
      <c r="G2068" t="s">
        <v>42</v>
      </c>
      <c r="H2068" t="s">
        <v>161</v>
      </c>
      <c r="I2068" t="s">
        <v>43</v>
      </c>
      <c r="J2068">
        <v>23.785</v>
      </c>
      <c r="K2068">
        <v>2</v>
      </c>
      <c r="L2068">
        <v>1</v>
      </c>
      <c r="M2068">
        <v>0</v>
      </c>
      <c r="N2068">
        <v>0</v>
      </c>
      <c r="O2068">
        <v>0</v>
      </c>
      <c r="P2068" t="s">
        <v>355</v>
      </c>
      <c r="Q2068" t="s">
        <v>356</v>
      </c>
      <c r="R2068" t="s">
        <v>90</v>
      </c>
      <c r="S2068" t="s">
        <v>91</v>
      </c>
      <c r="T2068" t="s">
        <v>36</v>
      </c>
      <c r="U2068" t="s">
        <v>37</v>
      </c>
      <c r="V2068">
        <v>27</v>
      </c>
      <c r="W2068" t="s">
        <v>38</v>
      </c>
    </row>
    <row r="2069" spans="1:23">
      <c r="A2069" t="s">
        <v>23</v>
      </c>
      <c r="B2069" t="s">
        <v>24</v>
      </c>
      <c r="C2069" t="s">
        <v>25</v>
      </c>
      <c r="D2069" t="s">
        <v>39</v>
      </c>
      <c r="E2069" t="s">
        <v>40</v>
      </c>
      <c r="F2069" t="s">
        <v>41</v>
      </c>
      <c r="G2069" t="s">
        <v>42</v>
      </c>
      <c r="I2069" t="s">
        <v>43</v>
      </c>
      <c r="J2069">
        <v>50.012702070000003</v>
      </c>
      <c r="K2069">
        <v>6</v>
      </c>
      <c r="L2069">
        <v>0.66400000000000003</v>
      </c>
      <c r="M2069">
        <v>0</v>
      </c>
      <c r="N2069">
        <v>0</v>
      </c>
      <c r="O2069">
        <v>0</v>
      </c>
      <c r="P2069" t="s">
        <v>355</v>
      </c>
      <c r="Q2069" t="s">
        <v>356</v>
      </c>
      <c r="R2069" t="s">
        <v>90</v>
      </c>
      <c r="S2069" t="s">
        <v>91</v>
      </c>
      <c r="T2069" t="s">
        <v>36</v>
      </c>
      <c r="U2069" t="s">
        <v>37</v>
      </c>
      <c r="V2069">
        <v>27</v>
      </c>
      <c r="W2069" t="s">
        <v>38</v>
      </c>
    </row>
    <row r="2070" spans="1:23">
      <c r="A2070" t="s">
        <v>23</v>
      </c>
      <c r="B2070" t="s">
        <v>24</v>
      </c>
      <c r="C2070" t="s">
        <v>25</v>
      </c>
      <c r="D2070" t="s">
        <v>39</v>
      </c>
      <c r="E2070" t="s">
        <v>40</v>
      </c>
      <c r="F2070" t="s">
        <v>28</v>
      </c>
      <c r="G2070" t="s">
        <v>29</v>
      </c>
      <c r="I2070" t="s">
        <v>43</v>
      </c>
      <c r="J2070">
        <v>189.3920742</v>
      </c>
      <c r="K2070">
        <v>16</v>
      </c>
      <c r="L2070">
        <v>0.86899999999999999</v>
      </c>
      <c r="M2070">
        <v>0</v>
      </c>
      <c r="N2070">
        <v>0</v>
      </c>
      <c r="O2070">
        <v>0</v>
      </c>
      <c r="P2070" t="s">
        <v>1438</v>
      </c>
      <c r="Q2070" t="s">
        <v>1439</v>
      </c>
      <c r="R2070" t="s">
        <v>94</v>
      </c>
      <c r="S2070" t="s">
        <v>95</v>
      </c>
      <c r="T2070" t="s">
        <v>36</v>
      </c>
      <c r="U2070" t="s">
        <v>37</v>
      </c>
      <c r="V2070">
        <v>27</v>
      </c>
      <c r="W2070" t="s">
        <v>38</v>
      </c>
    </row>
    <row r="2071" spans="1:23">
      <c r="A2071" t="s">
        <v>23</v>
      </c>
      <c r="B2071" t="s">
        <v>24</v>
      </c>
      <c r="C2071" t="s">
        <v>25</v>
      </c>
      <c r="D2071" t="s">
        <v>46</v>
      </c>
      <c r="E2071" t="s">
        <v>47</v>
      </c>
      <c r="F2071" t="s">
        <v>48</v>
      </c>
      <c r="G2071" t="s">
        <v>47</v>
      </c>
      <c r="I2071" t="s">
        <v>43</v>
      </c>
      <c r="J2071">
        <v>517.98880550000001</v>
      </c>
      <c r="K2071">
        <v>110</v>
      </c>
      <c r="L2071">
        <v>0.81699999999999995</v>
      </c>
      <c r="M2071">
        <v>0</v>
      </c>
      <c r="N2071">
        <v>0</v>
      </c>
      <c r="O2071">
        <v>0</v>
      </c>
      <c r="P2071" t="s">
        <v>1438</v>
      </c>
      <c r="Q2071" t="s">
        <v>1439</v>
      </c>
      <c r="R2071" t="s">
        <v>94</v>
      </c>
      <c r="S2071" t="s">
        <v>95</v>
      </c>
      <c r="T2071" t="s">
        <v>36</v>
      </c>
      <c r="U2071" t="s">
        <v>37</v>
      </c>
      <c r="V2071">
        <v>27</v>
      </c>
      <c r="W2071" t="s">
        <v>38</v>
      </c>
    </row>
    <row r="2072" spans="1:23">
      <c r="A2072" t="s">
        <v>23</v>
      </c>
      <c r="B2072" t="s">
        <v>24</v>
      </c>
      <c r="C2072" t="s">
        <v>25</v>
      </c>
      <c r="D2072" t="s">
        <v>39</v>
      </c>
      <c r="E2072" t="s">
        <v>40</v>
      </c>
      <c r="F2072" t="s">
        <v>41</v>
      </c>
      <c r="G2072" t="s">
        <v>42</v>
      </c>
      <c r="I2072" t="s">
        <v>43</v>
      </c>
      <c r="J2072">
        <v>0</v>
      </c>
      <c r="K2072">
        <v>0</v>
      </c>
      <c r="L2072">
        <v>0</v>
      </c>
      <c r="M2072">
        <v>0</v>
      </c>
      <c r="N2072">
        <v>0</v>
      </c>
      <c r="O2072">
        <v>1</v>
      </c>
      <c r="P2072" t="s">
        <v>359</v>
      </c>
      <c r="Q2072" t="s">
        <v>360</v>
      </c>
      <c r="R2072" t="s">
        <v>67</v>
      </c>
      <c r="S2072" t="s">
        <v>68</v>
      </c>
      <c r="T2072" t="s">
        <v>36</v>
      </c>
      <c r="U2072" t="s">
        <v>37</v>
      </c>
      <c r="V2072">
        <v>27</v>
      </c>
      <c r="W2072" t="s">
        <v>38</v>
      </c>
    </row>
    <row r="2073" spans="1:23">
      <c r="A2073" t="s">
        <v>23</v>
      </c>
      <c r="B2073" t="s">
        <v>24</v>
      </c>
      <c r="C2073" t="s">
        <v>25</v>
      </c>
      <c r="D2073" t="s">
        <v>39</v>
      </c>
      <c r="E2073" t="s">
        <v>40</v>
      </c>
      <c r="F2073" t="s">
        <v>28</v>
      </c>
      <c r="G2073" t="s">
        <v>29</v>
      </c>
      <c r="I2073" t="s">
        <v>43</v>
      </c>
      <c r="J2073">
        <v>79.00465269</v>
      </c>
      <c r="K2073">
        <v>12</v>
      </c>
      <c r="L2073">
        <v>0.88600000000000001</v>
      </c>
      <c r="M2073">
        <v>0</v>
      </c>
      <c r="N2073">
        <v>0</v>
      </c>
      <c r="O2073">
        <v>0</v>
      </c>
      <c r="P2073" t="s">
        <v>359</v>
      </c>
      <c r="Q2073" t="s">
        <v>360</v>
      </c>
      <c r="R2073" t="s">
        <v>67</v>
      </c>
      <c r="S2073" t="s">
        <v>68</v>
      </c>
      <c r="T2073" t="s">
        <v>36</v>
      </c>
      <c r="U2073" t="s">
        <v>37</v>
      </c>
      <c r="V2073">
        <v>27</v>
      </c>
      <c r="W2073" t="s">
        <v>38</v>
      </c>
    </row>
    <row r="2074" spans="1:23">
      <c r="A2074" t="s">
        <v>23</v>
      </c>
      <c r="B2074" t="s">
        <v>24</v>
      </c>
      <c r="C2074" t="s">
        <v>25</v>
      </c>
      <c r="D2074" t="s">
        <v>46</v>
      </c>
      <c r="E2074" t="s">
        <v>47</v>
      </c>
      <c r="F2074" t="s">
        <v>48</v>
      </c>
      <c r="G2074" t="s">
        <v>47</v>
      </c>
      <c r="I2074" t="s">
        <v>43</v>
      </c>
      <c r="J2074">
        <v>719.93716370000004</v>
      </c>
      <c r="K2074">
        <v>131</v>
      </c>
      <c r="L2074">
        <v>0.85399999999999998</v>
      </c>
      <c r="M2074">
        <v>0</v>
      </c>
      <c r="N2074">
        <v>0</v>
      </c>
      <c r="O2074">
        <v>0</v>
      </c>
      <c r="P2074" t="s">
        <v>359</v>
      </c>
      <c r="Q2074" t="s">
        <v>360</v>
      </c>
      <c r="R2074" t="s">
        <v>67</v>
      </c>
      <c r="S2074" t="s">
        <v>68</v>
      </c>
      <c r="T2074" t="s">
        <v>36</v>
      </c>
      <c r="U2074" t="s">
        <v>37</v>
      </c>
      <c r="V2074">
        <v>27</v>
      </c>
      <c r="W2074" t="s">
        <v>38</v>
      </c>
    </row>
    <row r="2075" spans="1:23">
      <c r="A2075" t="s">
        <v>23</v>
      </c>
      <c r="B2075" t="s">
        <v>24</v>
      </c>
      <c r="C2075" t="s">
        <v>25</v>
      </c>
      <c r="D2075" t="s">
        <v>39</v>
      </c>
      <c r="E2075" t="s">
        <v>40</v>
      </c>
      <c r="F2075" t="s">
        <v>53</v>
      </c>
      <c r="G2075" t="s">
        <v>54</v>
      </c>
      <c r="I2075" t="s">
        <v>43</v>
      </c>
      <c r="J2075">
        <v>0</v>
      </c>
      <c r="K2075">
        <v>0</v>
      </c>
      <c r="L2075">
        <v>0</v>
      </c>
      <c r="M2075">
        <v>0</v>
      </c>
      <c r="N2075">
        <v>0</v>
      </c>
      <c r="O2075">
        <v>1</v>
      </c>
      <c r="P2075" t="s">
        <v>361</v>
      </c>
      <c r="Q2075" t="s">
        <v>362</v>
      </c>
      <c r="R2075" t="s">
        <v>73</v>
      </c>
      <c r="S2075" t="s">
        <v>74</v>
      </c>
      <c r="T2075" t="s">
        <v>36</v>
      </c>
      <c r="U2075" t="s">
        <v>37</v>
      </c>
      <c r="V2075">
        <v>27</v>
      </c>
      <c r="W2075" t="s">
        <v>38</v>
      </c>
    </row>
    <row r="2076" spans="1:23">
      <c r="A2076" t="s">
        <v>23</v>
      </c>
      <c r="B2076" t="s">
        <v>24</v>
      </c>
      <c r="C2076" t="s">
        <v>25</v>
      </c>
      <c r="D2076" t="s">
        <v>39</v>
      </c>
      <c r="E2076" t="s">
        <v>40</v>
      </c>
      <c r="F2076" t="s">
        <v>28</v>
      </c>
      <c r="G2076" t="s">
        <v>29</v>
      </c>
      <c r="I2076" t="s">
        <v>43</v>
      </c>
      <c r="J2076">
        <v>118.8966503</v>
      </c>
      <c r="K2076">
        <v>16</v>
      </c>
      <c r="L2076">
        <v>0.875</v>
      </c>
      <c r="M2076">
        <v>0</v>
      </c>
      <c r="N2076">
        <v>0</v>
      </c>
      <c r="O2076">
        <v>0</v>
      </c>
      <c r="P2076" t="s">
        <v>361</v>
      </c>
      <c r="Q2076" t="s">
        <v>362</v>
      </c>
      <c r="R2076" t="s">
        <v>73</v>
      </c>
      <c r="S2076" t="s">
        <v>74</v>
      </c>
      <c r="T2076" t="s">
        <v>36</v>
      </c>
      <c r="U2076" t="s">
        <v>37</v>
      </c>
      <c r="V2076">
        <v>27</v>
      </c>
      <c r="W2076" t="s">
        <v>38</v>
      </c>
    </row>
    <row r="2077" spans="1:23">
      <c r="A2077" t="s">
        <v>23</v>
      </c>
      <c r="B2077" t="s">
        <v>24</v>
      </c>
      <c r="C2077" t="s">
        <v>25</v>
      </c>
      <c r="D2077" t="s">
        <v>39</v>
      </c>
      <c r="E2077" t="s">
        <v>40</v>
      </c>
      <c r="F2077" t="s">
        <v>44</v>
      </c>
      <c r="G2077" t="s">
        <v>45</v>
      </c>
      <c r="I2077" t="s">
        <v>43</v>
      </c>
      <c r="J2077">
        <v>0</v>
      </c>
      <c r="K2077">
        <v>0</v>
      </c>
      <c r="L2077">
        <v>0</v>
      </c>
      <c r="M2077">
        <v>0</v>
      </c>
      <c r="N2077">
        <v>0</v>
      </c>
      <c r="O2077">
        <v>1</v>
      </c>
      <c r="P2077" t="s">
        <v>361</v>
      </c>
      <c r="Q2077" t="s">
        <v>362</v>
      </c>
      <c r="R2077" t="s">
        <v>73</v>
      </c>
      <c r="S2077" t="s">
        <v>74</v>
      </c>
      <c r="T2077" t="s">
        <v>36</v>
      </c>
      <c r="U2077" t="s">
        <v>37</v>
      </c>
      <c r="V2077">
        <v>27</v>
      </c>
      <c r="W2077" t="s">
        <v>38</v>
      </c>
    </row>
    <row r="2078" spans="1:23">
      <c r="A2078" t="s">
        <v>23</v>
      </c>
      <c r="B2078" t="s">
        <v>24</v>
      </c>
      <c r="C2078" t="s">
        <v>25</v>
      </c>
      <c r="D2078" t="s">
        <v>46</v>
      </c>
      <c r="E2078" t="s">
        <v>47</v>
      </c>
      <c r="F2078" t="s">
        <v>48</v>
      </c>
      <c r="G2078" t="s">
        <v>47</v>
      </c>
      <c r="I2078" t="s">
        <v>43</v>
      </c>
      <c r="J2078">
        <v>1830.6848130000001</v>
      </c>
      <c r="K2078">
        <v>258</v>
      </c>
      <c r="L2078">
        <v>0.83499999999999996</v>
      </c>
      <c r="M2078">
        <v>0</v>
      </c>
      <c r="N2078">
        <v>0</v>
      </c>
      <c r="O2078">
        <v>0</v>
      </c>
      <c r="P2078" t="s">
        <v>361</v>
      </c>
      <c r="Q2078" t="s">
        <v>362</v>
      </c>
      <c r="R2078" t="s">
        <v>73</v>
      </c>
      <c r="S2078" t="s">
        <v>74</v>
      </c>
      <c r="T2078" t="s">
        <v>36</v>
      </c>
      <c r="U2078" t="s">
        <v>37</v>
      </c>
      <c r="V2078">
        <v>27</v>
      </c>
      <c r="W2078" t="s">
        <v>38</v>
      </c>
    </row>
    <row r="2079" spans="1:23">
      <c r="A2079" t="s">
        <v>23</v>
      </c>
      <c r="B2079" t="s">
        <v>24</v>
      </c>
      <c r="C2079" t="s">
        <v>25</v>
      </c>
      <c r="D2079" t="s">
        <v>39</v>
      </c>
      <c r="E2079" t="s">
        <v>40</v>
      </c>
      <c r="F2079" t="s">
        <v>41</v>
      </c>
      <c r="G2079" t="s">
        <v>42</v>
      </c>
      <c r="I2079" t="s">
        <v>43</v>
      </c>
      <c r="J2079">
        <v>67.801818549999993</v>
      </c>
      <c r="K2079">
        <v>11</v>
      </c>
      <c r="L2079">
        <v>0.86899999999999999</v>
      </c>
      <c r="M2079">
        <v>0</v>
      </c>
      <c r="N2079">
        <v>0</v>
      </c>
      <c r="O2079">
        <v>0</v>
      </c>
      <c r="P2079" t="s">
        <v>363</v>
      </c>
      <c r="Q2079" t="s">
        <v>364</v>
      </c>
      <c r="R2079" t="s">
        <v>365</v>
      </c>
      <c r="S2079" t="s">
        <v>366</v>
      </c>
      <c r="T2079" t="s">
        <v>36</v>
      </c>
      <c r="U2079" t="s">
        <v>37</v>
      </c>
      <c r="V2079">
        <v>27</v>
      </c>
      <c r="W2079" t="s">
        <v>38</v>
      </c>
    </row>
    <row r="2080" spans="1:23">
      <c r="A2080" t="s">
        <v>23</v>
      </c>
      <c r="B2080" t="s">
        <v>24</v>
      </c>
      <c r="C2080" t="s">
        <v>25</v>
      </c>
      <c r="D2080" t="s">
        <v>39</v>
      </c>
      <c r="E2080" t="s">
        <v>40</v>
      </c>
      <c r="F2080" t="s">
        <v>28</v>
      </c>
      <c r="G2080" t="s">
        <v>29</v>
      </c>
      <c r="I2080" t="s">
        <v>43</v>
      </c>
      <c r="J2080">
        <v>127.48715110000001</v>
      </c>
      <c r="K2080">
        <v>15</v>
      </c>
      <c r="L2080">
        <v>0.79100000000000004</v>
      </c>
      <c r="M2080">
        <v>0</v>
      </c>
      <c r="N2080">
        <v>0</v>
      </c>
      <c r="O2080">
        <v>0</v>
      </c>
      <c r="P2080" t="s">
        <v>363</v>
      </c>
      <c r="Q2080" t="s">
        <v>364</v>
      </c>
      <c r="R2080" t="s">
        <v>365</v>
      </c>
      <c r="S2080" t="s">
        <v>366</v>
      </c>
      <c r="T2080" t="s">
        <v>36</v>
      </c>
      <c r="U2080" t="s">
        <v>37</v>
      </c>
      <c r="V2080">
        <v>27</v>
      </c>
      <c r="W2080" t="s">
        <v>38</v>
      </c>
    </row>
    <row r="2081" spans="1:23">
      <c r="A2081" t="s">
        <v>23</v>
      </c>
      <c r="B2081" t="s">
        <v>24</v>
      </c>
      <c r="C2081" t="s">
        <v>25</v>
      </c>
      <c r="D2081" t="s">
        <v>39</v>
      </c>
      <c r="E2081" t="s">
        <v>40</v>
      </c>
      <c r="F2081" t="s">
        <v>53</v>
      </c>
      <c r="G2081" t="s">
        <v>54</v>
      </c>
      <c r="I2081" t="s">
        <v>43</v>
      </c>
      <c r="J2081">
        <v>0</v>
      </c>
      <c r="K2081">
        <v>0</v>
      </c>
      <c r="L2081">
        <v>0</v>
      </c>
      <c r="M2081">
        <v>0</v>
      </c>
      <c r="N2081">
        <v>0</v>
      </c>
      <c r="O2081">
        <v>1</v>
      </c>
      <c r="P2081" t="s">
        <v>367</v>
      </c>
      <c r="Q2081" t="s">
        <v>368</v>
      </c>
      <c r="R2081" t="s">
        <v>114</v>
      </c>
      <c r="S2081" t="s">
        <v>115</v>
      </c>
      <c r="T2081" t="s">
        <v>36</v>
      </c>
      <c r="U2081" t="s">
        <v>37</v>
      </c>
      <c r="V2081">
        <v>27</v>
      </c>
      <c r="W2081" t="s">
        <v>38</v>
      </c>
    </row>
    <row r="2082" spans="1:23">
      <c r="A2082" t="s">
        <v>23</v>
      </c>
      <c r="B2082" t="s">
        <v>24</v>
      </c>
      <c r="C2082" t="s">
        <v>25</v>
      </c>
      <c r="D2082" t="s">
        <v>26</v>
      </c>
      <c r="E2082" t="s">
        <v>27</v>
      </c>
      <c r="F2082" t="s">
        <v>41</v>
      </c>
      <c r="G2082" t="s">
        <v>42</v>
      </c>
      <c r="H2082" t="s">
        <v>161</v>
      </c>
      <c r="I2082" t="s">
        <v>43</v>
      </c>
      <c r="J2082">
        <v>66.858480409999999</v>
      </c>
      <c r="K2082">
        <v>1</v>
      </c>
      <c r="L2082">
        <v>0.98799999999999999</v>
      </c>
      <c r="M2082">
        <v>0</v>
      </c>
      <c r="N2082">
        <v>0</v>
      </c>
      <c r="O2082">
        <v>0</v>
      </c>
      <c r="P2082" t="s">
        <v>1440</v>
      </c>
      <c r="Q2082" t="s">
        <v>1441</v>
      </c>
      <c r="R2082" t="s">
        <v>67</v>
      </c>
      <c r="S2082" t="s">
        <v>68</v>
      </c>
      <c r="T2082" t="s">
        <v>36</v>
      </c>
      <c r="U2082" t="s">
        <v>37</v>
      </c>
      <c r="V2082">
        <v>27</v>
      </c>
      <c r="W2082" t="s">
        <v>38</v>
      </c>
    </row>
    <row r="2083" spans="1:23">
      <c r="A2083" t="s">
        <v>23</v>
      </c>
      <c r="B2083" t="s">
        <v>24</v>
      </c>
      <c r="C2083" t="s">
        <v>25</v>
      </c>
      <c r="D2083" t="s">
        <v>39</v>
      </c>
      <c r="E2083" t="s">
        <v>40</v>
      </c>
      <c r="F2083" t="s">
        <v>41</v>
      </c>
      <c r="G2083" t="s">
        <v>42</v>
      </c>
      <c r="I2083" t="s">
        <v>43</v>
      </c>
      <c r="J2083">
        <v>0</v>
      </c>
      <c r="K2083">
        <v>0</v>
      </c>
      <c r="L2083">
        <v>0</v>
      </c>
      <c r="M2083">
        <v>0</v>
      </c>
      <c r="N2083">
        <v>0</v>
      </c>
      <c r="O2083">
        <v>1</v>
      </c>
      <c r="P2083" t="s">
        <v>1440</v>
      </c>
      <c r="Q2083" t="s">
        <v>1441</v>
      </c>
      <c r="R2083" t="s">
        <v>67</v>
      </c>
      <c r="S2083" t="s">
        <v>68</v>
      </c>
      <c r="T2083" t="s">
        <v>36</v>
      </c>
      <c r="U2083" t="s">
        <v>37</v>
      </c>
      <c r="V2083">
        <v>27</v>
      </c>
      <c r="W2083" t="s">
        <v>38</v>
      </c>
    </row>
    <row r="2084" spans="1:23">
      <c r="A2084" t="s">
        <v>23</v>
      </c>
      <c r="B2084" t="s">
        <v>24</v>
      </c>
      <c r="C2084" t="s">
        <v>25</v>
      </c>
      <c r="D2084" t="s">
        <v>46</v>
      </c>
      <c r="E2084" t="s">
        <v>47</v>
      </c>
      <c r="F2084" t="s">
        <v>48</v>
      </c>
      <c r="G2084" t="s">
        <v>47</v>
      </c>
      <c r="I2084" t="s">
        <v>43</v>
      </c>
      <c r="J2084">
        <v>1203.1099139999999</v>
      </c>
      <c r="K2084">
        <v>159</v>
      </c>
      <c r="L2084">
        <v>0.84399999999999997</v>
      </c>
      <c r="M2084">
        <v>0</v>
      </c>
      <c r="N2084">
        <v>0</v>
      </c>
      <c r="O2084">
        <v>0</v>
      </c>
      <c r="P2084" t="s">
        <v>371</v>
      </c>
      <c r="Q2084" t="s">
        <v>372</v>
      </c>
      <c r="R2084" t="s">
        <v>73</v>
      </c>
      <c r="S2084" t="s">
        <v>74</v>
      </c>
      <c r="T2084" t="s">
        <v>36</v>
      </c>
      <c r="U2084" t="s">
        <v>37</v>
      </c>
      <c r="V2084">
        <v>27</v>
      </c>
      <c r="W2084" t="s">
        <v>38</v>
      </c>
    </row>
    <row r="2085" spans="1:23">
      <c r="A2085" t="s">
        <v>23</v>
      </c>
      <c r="B2085" t="s">
        <v>24</v>
      </c>
      <c r="C2085" t="s">
        <v>25</v>
      </c>
      <c r="D2085" t="s">
        <v>39</v>
      </c>
      <c r="E2085" t="s">
        <v>40</v>
      </c>
      <c r="F2085" t="s">
        <v>41</v>
      </c>
      <c r="G2085" t="s">
        <v>42</v>
      </c>
      <c r="I2085" t="s">
        <v>43</v>
      </c>
      <c r="J2085">
        <v>58.738506360000002</v>
      </c>
      <c r="K2085">
        <v>1</v>
      </c>
      <c r="L2085">
        <v>0.89600000000000002</v>
      </c>
      <c r="M2085">
        <v>0</v>
      </c>
      <c r="N2085">
        <v>0</v>
      </c>
      <c r="O2085">
        <v>0</v>
      </c>
      <c r="P2085" t="s">
        <v>373</v>
      </c>
      <c r="Q2085" t="s">
        <v>374</v>
      </c>
      <c r="R2085" t="s">
        <v>168</v>
      </c>
      <c r="S2085" t="s">
        <v>169</v>
      </c>
      <c r="T2085" t="s">
        <v>36</v>
      </c>
      <c r="U2085" t="s">
        <v>37</v>
      </c>
      <c r="V2085">
        <v>27</v>
      </c>
      <c r="W2085" t="s">
        <v>38</v>
      </c>
    </row>
    <row r="2086" spans="1:23">
      <c r="A2086" t="s">
        <v>23</v>
      </c>
      <c r="B2086" t="s">
        <v>24</v>
      </c>
      <c r="C2086" t="s">
        <v>25</v>
      </c>
      <c r="D2086" t="s">
        <v>39</v>
      </c>
      <c r="E2086" t="s">
        <v>40</v>
      </c>
      <c r="F2086" t="s">
        <v>53</v>
      </c>
      <c r="G2086" t="s">
        <v>54</v>
      </c>
      <c r="I2086" t="s">
        <v>43</v>
      </c>
      <c r="J2086">
        <v>0</v>
      </c>
      <c r="K2086">
        <v>0</v>
      </c>
      <c r="L2086">
        <v>0</v>
      </c>
      <c r="M2086">
        <v>0</v>
      </c>
      <c r="N2086">
        <v>0</v>
      </c>
      <c r="O2086">
        <v>1</v>
      </c>
      <c r="P2086" t="s">
        <v>373</v>
      </c>
      <c r="Q2086" t="s">
        <v>374</v>
      </c>
      <c r="R2086" t="s">
        <v>168</v>
      </c>
      <c r="S2086" t="s">
        <v>169</v>
      </c>
      <c r="T2086" t="s">
        <v>36</v>
      </c>
      <c r="U2086" t="s">
        <v>37</v>
      </c>
      <c r="V2086">
        <v>27</v>
      </c>
      <c r="W2086" t="s">
        <v>38</v>
      </c>
    </row>
    <row r="2087" spans="1:23">
      <c r="A2087" t="s">
        <v>23</v>
      </c>
      <c r="B2087" t="s">
        <v>24</v>
      </c>
      <c r="C2087" t="s">
        <v>25</v>
      </c>
      <c r="D2087" t="s">
        <v>39</v>
      </c>
      <c r="E2087" t="s">
        <v>40</v>
      </c>
      <c r="F2087" t="s">
        <v>44</v>
      </c>
      <c r="G2087" t="s">
        <v>45</v>
      </c>
      <c r="I2087" t="s">
        <v>43</v>
      </c>
      <c r="J2087">
        <v>57.028218189999997</v>
      </c>
      <c r="K2087">
        <v>4</v>
      </c>
      <c r="L2087">
        <v>0.52800000000000002</v>
      </c>
      <c r="M2087">
        <v>0</v>
      </c>
      <c r="N2087">
        <v>0</v>
      </c>
      <c r="O2087">
        <v>0</v>
      </c>
      <c r="P2087" t="s">
        <v>375</v>
      </c>
      <c r="Q2087" t="s">
        <v>376</v>
      </c>
      <c r="R2087" t="s">
        <v>34</v>
      </c>
      <c r="S2087" t="s">
        <v>35</v>
      </c>
      <c r="T2087" t="s">
        <v>36</v>
      </c>
      <c r="U2087" t="s">
        <v>37</v>
      </c>
      <c r="V2087">
        <v>27</v>
      </c>
      <c r="W2087" t="s">
        <v>38</v>
      </c>
    </row>
    <row r="2088" spans="1:23">
      <c r="A2088" t="s">
        <v>23</v>
      </c>
      <c r="B2088" t="s">
        <v>24</v>
      </c>
      <c r="C2088" t="s">
        <v>25</v>
      </c>
      <c r="D2088" t="s">
        <v>46</v>
      </c>
      <c r="E2088" t="s">
        <v>47</v>
      </c>
      <c r="F2088" t="s">
        <v>48</v>
      </c>
      <c r="G2088" t="s">
        <v>47</v>
      </c>
      <c r="I2088" t="s">
        <v>43</v>
      </c>
      <c r="J2088">
        <v>713.53282620000004</v>
      </c>
      <c r="K2088">
        <v>151</v>
      </c>
      <c r="L2088">
        <v>0.78400000000000003</v>
      </c>
      <c r="M2088">
        <v>0</v>
      </c>
      <c r="N2088">
        <v>0</v>
      </c>
      <c r="O2088">
        <v>0</v>
      </c>
      <c r="P2088" t="s">
        <v>377</v>
      </c>
      <c r="Q2088" t="s">
        <v>378</v>
      </c>
      <c r="R2088" t="s">
        <v>34</v>
      </c>
      <c r="S2088" t="s">
        <v>35</v>
      </c>
      <c r="T2088" t="s">
        <v>36</v>
      </c>
      <c r="U2088" t="s">
        <v>37</v>
      </c>
      <c r="V2088">
        <v>27</v>
      </c>
      <c r="W2088" t="s">
        <v>38</v>
      </c>
    </row>
    <row r="2089" spans="1:23">
      <c r="A2089" t="s">
        <v>23</v>
      </c>
      <c r="B2089" t="s">
        <v>24</v>
      </c>
      <c r="C2089" t="s">
        <v>25</v>
      </c>
      <c r="D2089" t="s">
        <v>26</v>
      </c>
      <c r="E2089" t="s">
        <v>27</v>
      </c>
      <c r="F2089" t="s">
        <v>53</v>
      </c>
      <c r="G2089" t="s">
        <v>54</v>
      </c>
      <c r="H2089" t="s">
        <v>160</v>
      </c>
      <c r="I2089" t="s">
        <v>43</v>
      </c>
      <c r="J2089">
        <v>249.04966669999999</v>
      </c>
      <c r="K2089">
        <v>1</v>
      </c>
      <c r="L2089">
        <v>1</v>
      </c>
      <c r="M2089">
        <v>0</v>
      </c>
      <c r="N2089">
        <v>0</v>
      </c>
      <c r="O2089">
        <v>0</v>
      </c>
      <c r="P2089" t="s">
        <v>379</v>
      </c>
      <c r="Q2089" t="s">
        <v>380</v>
      </c>
      <c r="R2089" t="s">
        <v>67</v>
      </c>
      <c r="S2089" t="s">
        <v>68</v>
      </c>
      <c r="T2089" t="s">
        <v>36</v>
      </c>
      <c r="U2089" t="s">
        <v>37</v>
      </c>
      <c r="V2089">
        <v>27</v>
      </c>
      <c r="W2089" t="s">
        <v>38</v>
      </c>
    </row>
    <row r="2090" spans="1:23">
      <c r="A2090" t="s">
        <v>23</v>
      </c>
      <c r="B2090" t="s">
        <v>24</v>
      </c>
      <c r="C2090" t="s">
        <v>25</v>
      </c>
      <c r="D2090" t="s">
        <v>39</v>
      </c>
      <c r="E2090" t="s">
        <v>40</v>
      </c>
      <c r="F2090" t="s">
        <v>53</v>
      </c>
      <c r="G2090" t="s">
        <v>54</v>
      </c>
      <c r="I2090" t="s">
        <v>43</v>
      </c>
      <c r="J2090">
        <v>0</v>
      </c>
      <c r="K2090">
        <v>0</v>
      </c>
      <c r="L2090">
        <v>0</v>
      </c>
      <c r="M2090">
        <v>0</v>
      </c>
      <c r="N2090">
        <v>0</v>
      </c>
      <c r="O2090">
        <v>1</v>
      </c>
      <c r="P2090" t="s">
        <v>1442</v>
      </c>
      <c r="Q2090" t="s">
        <v>1443</v>
      </c>
      <c r="R2090" t="s">
        <v>120</v>
      </c>
      <c r="S2090" t="s">
        <v>121</v>
      </c>
      <c r="T2090" t="s">
        <v>36</v>
      </c>
      <c r="U2090" t="s">
        <v>37</v>
      </c>
      <c r="V2090">
        <v>27</v>
      </c>
      <c r="W2090" t="s">
        <v>38</v>
      </c>
    </row>
    <row r="2091" spans="1:23">
      <c r="A2091" t="s">
        <v>23</v>
      </c>
      <c r="B2091" t="s">
        <v>24</v>
      </c>
      <c r="C2091" t="s">
        <v>25</v>
      </c>
      <c r="D2091" t="s">
        <v>39</v>
      </c>
      <c r="E2091" t="s">
        <v>40</v>
      </c>
      <c r="F2091" t="s">
        <v>28</v>
      </c>
      <c r="G2091" t="s">
        <v>29</v>
      </c>
      <c r="I2091" t="s">
        <v>43</v>
      </c>
      <c r="J2091">
        <v>76.041949189999997</v>
      </c>
      <c r="K2091">
        <v>13</v>
      </c>
      <c r="L2091">
        <v>0.872</v>
      </c>
      <c r="M2091">
        <v>0</v>
      </c>
      <c r="N2091">
        <v>0</v>
      </c>
      <c r="O2091">
        <v>0</v>
      </c>
      <c r="P2091" t="s">
        <v>1442</v>
      </c>
      <c r="Q2091" t="s">
        <v>1443</v>
      </c>
      <c r="R2091" t="s">
        <v>120</v>
      </c>
      <c r="S2091" t="s">
        <v>121</v>
      </c>
      <c r="T2091" t="s">
        <v>36</v>
      </c>
      <c r="U2091" t="s">
        <v>37</v>
      </c>
      <c r="V2091">
        <v>27</v>
      </c>
      <c r="W2091" t="s">
        <v>38</v>
      </c>
    </row>
    <row r="2092" spans="1:23">
      <c r="A2092" t="s">
        <v>23</v>
      </c>
      <c r="B2092" t="s">
        <v>24</v>
      </c>
      <c r="C2092" t="s">
        <v>25</v>
      </c>
      <c r="D2092" t="s">
        <v>39</v>
      </c>
      <c r="E2092" t="s">
        <v>40</v>
      </c>
      <c r="F2092" t="s">
        <v>44</v>
      </c>
      <c r="G2092" t="s">
        <v>45</v>
      </c>
      <c r="I2092" t="s">
        <v>43</v>
      </c>
      <c r="J2092">
        <v>0</v>
      </c>
      <c r="K2092">
        <v>0</v>
      </c>
      <c r="L2092">
        <v>0</v>
      </c>
      <c r="M2092">
        <v>0</v>
      </c>
      <c r="N2092">
        <v>0</v>
      </c>
      <c r="O2092">
        <v>1</v>
      </c>
      <c r="P2092" t="s">
        <v>1442</v>
      </c>
      <c r="Q2092" t="s">
        <v>1443</v>
      </c>
      <c r="R2092" t="s">
        <v>120</v>
      </c>
      <c r="S2092" t="s">
        <v>121</v>
      </c>
      <c r="T2092" t="s">
        <v>36</v>
      </c>
      <c r="U2092" t="s">
        <v>37</v>
      </c>
      <c r="V2092">
        <v>27</v>
      </c>
      <c r="W2092" t="s">
        <v>38</v>
      </c>
    </row>
    <row r="2093" spans="1:23">
      <c r="A2093" t="s">
        <v>23</v>
      </c>
      <c r="B2093" t="s">
        <v>24</v>
      </c>
      <c r="C2093" t="s">
        <v>25</v>
      </c>
      <c r="D2093" t="s">
        <v>46</v>
      </c>
      <c r="E2093" t="s">
        <v>47</v>
      </c>
      <c r="F2093" t="s">
        <v>48</v>
      </c>
      <c r="G2093" t="s">
        <v>47</v>
      </c>
      <c r="I2093" t="s">
        <v>43</v>
      </c>
      <c r="J2093">
        <v>69.917248430000001</v>
      </c>
      <c r="K2093">
        <v>14</v>
      </c>
      <c r="L2093">
        <v>0.77400000000000002</v>
      </c>
      <c r="M2093">
        <v>0</v>
      </c>
      <c r="N2093">
        <v>0</v>
      </c>
      <c r="O2093">
        <v>0</v>
      </c>
      <c r="P2093" t="s">
        <v>381</v>
      </c>
      <c r="Q2093" t="s">
        <v>382</v>
      </c>
      <c r="R2093" t="s">
        <v>297</v>
      </c>
      <c r="S2093" t="s">
        <v>298</v>
      </c>
      <c r="T2093" t="s">
        <v>36</v>
      </c>
      <c r="U2093" t="s">
        <v>37</v>
      </c>
      <c r="V2093">
        <v>27</v>
      </c>
      <c r="W2093" t="s">
        <v>38</v>
      </c>
    </row>
    <row r="2094" spans="1:23">
      <c r="A2094" t="s">
        <v>23</v>
      </c>
      <c r="B2094" t="s">
        <v>24</v>
      </c>
      <c r="C2094" t="s">
        <v>25</v>
      </c>
      <c r="D2094" t="s">
        <v>26</v>
      </c>
      <c r="E2094" t="s">
        <v>27</v>
      </c>
      <c r="F2094" t="s">
        <v>28</v>
      </c>
      <c r="G2094" t="s">
        <v>29</v>
      </c>
      <c r="H2094" t="s">
        <v>148</v>
      </c>
      <c r="I2094" t="s">
        <v>149</v>
      </c>
      <c r="J2094">
        <v>369.42193379999998</v>
      </c>
      <c r="K2094">
        <v>2</v>
      </c>
      <c r="L2094">
        <v>0.999</v>
      </c>
      <c r="M2094">
        <v>0</v>
      </c>
      <c r="N2094">
        <v>0</v>
      </c>
      <c r="O2094">
        <v>0</v>
      </c>
      <c r="P2094" t="s">
        <v>385</v>
      </c>
      <c r="Q2094" t="s">
        <v>386</v>
      </c>
      <c r="R2094" t="s">
        <v>158</v>
      </c>
      <c r="S2094" t="s">
        <v>159</v>
      </c>
      <c r="T2094" t="s">
        <v>36</v>
      </c>
      <c r="U2094" t="s">
        <v>37</v>
      </c>
      <c r="V2094">
        <v>27</v>
      </c>
      <c r="W2094" t="s">
        <v>38</v>
      </c>
    </row>
    <row r="2095" spans="1:23">
      <c r="A2095" t="s">
        <v>23</v>
      </c>
      <c r="B2095" t="s">
        <v>24</v>
      </c>
      <c r="C2095" t="s">
        <v>25</v>
      </c>
      <c r="D2095" t="s">
        <v>39</v>
      </c>
      <c r="E2095" t="s">
        <v>40</v>
      </c>
      <c r="F2095" t="s">
        <v>41</v>
      </c>
      <c r="G2095" t="s">
        <v>42</v>
      </c>
      <c r="I2095" t="s">
        <v>43</v>
      </c>
      <c r="J2095">
        <v>0</v>
      </c>
      <c r="K2095">
        <v>0</v>
      </c>
      <c r="L2095">
        <v>0</v>
      </c>
      <c r="M2095">
        <v>0</v>
      </c>
      <c r="N2095">
        <v>0</v>
      </c>
      <c r="O2095">
        <v>1</v>
      </c>
      <c r="P2095" t="s">
        <v>385</v>
      </c>
      <c r="Q2095" t="s">
        <v>386</v>
      </c>
      <c r="R2095" t="s">
        <v>158</v>
      </c>
      <c r="S2095" t="s">
        <v>159</v>
      </c>
      <c r="T2095" t="s">
        <v>36</v>
      </c>
      <c r="U2095" t="s">
        <v>37</v>
      </c>
      <c r="V2095">
        <v>27</v>
      </c>
      <c r="W2095" t="s">
        <v>38</v>
      </c>
    </row>
    <row r="2096" spans="1:23">
      <c r="A2096" t="s">
        <v>23</v>
      </c>
      <c r="B2096" t="s">
        <v>24</v>
      </c>
      <c r="C2096" t="s">
        <v>25</v>
      </c>
      <c r="D2096" t="s">
        <v>46</v>
      </c>
      <c r="E2096" t="s">
        <v>47</v>
      </c>
      <c r="F2096" t="s">
        <v>48</v>
      </c>
      <c r="G2096" t="s">
        <v>47</v>
      </c>
      <c r="I2096" t="s">
        <v>43</v>
      </c>
      <c r="J2096">
        <v>1857.111445</v>
      </c>
      <c r="K2096">
        <v>269</v>
      </c>
      <c r="L2096">
        <v>0.84099999999999997</v>
      </c>
      <c r="M2096">
        <v>0</v>
      </c>
      <c r="N2096">
        <v>0</v>
      </c>
      <c r="O2096">
        <v>0</v>
      </c>
      <c r="P2096" t="s">
        <v>385</v>
      </c>
      <c r="Q2096" t="s">
        <v>386</v>
      </c>
      <c r="R2096" t="s">
        <v>158</v>
      </c>
      <c r="S2096" t="s">
        <v>159</v>
      </c>
      <c r="T2096" t="s">
        <v>36</v>
      </c>
      <c r="U2096" t="s">
        <v>37</v>
      </c>
      <c r="V2096">
        <v>27</v>
      </c>
      <c r="W2096" t="s">
        <v>38</v>
      </c>
    </row>
    <row r="2097" spans="1:23">
      <c r="A2097" t="s">
        <v>23</v>
      </c>
      <c r="B2097" t="s">
        <v>24</v>
      </c>
      <c r="C2097" t="s">
        <v>25</v>
      </c>
      <c r="D2097" t="s">
        <v>39</v>
      </c>
      <c r="E2097" t="s">
        <v>40</v>
      </c>
      <c r="F2097" t="s">
        <v>53</v>
      </c>
      <c r="G2097" t="s">
        <v>54</v>
      </c>
      <c r="I2097" t="s">
        <v>43</v>
      </c>
      <c r="J2097">
        <v>0</v>
      </c>
      <c r="K2097">
        <v>0</v>
      </c>
      <c r="L2097">
        <v>0</v>
      </c>
      <c r="M2097">
        <v>0</v>
      </c>
      <c r="N2097">
        <v>0</v>
      </c>
      <c r="O2097">
        <v>1</v>
      </c>
      <c r="P2097" t="s">
        <v>387</v>
      </c>
      <c r="Q2097" t="s">
        <v>388</v>
      </c>
      <c r="R2097" t="s">
        <v>389</v>
      </c>
      <c r="S2097" t="s">
        <v>390</v>
      </c>
      <c r="T2097" t="s">
        <v>36</v>
      </c>
      <c r="U2097" t="s">
        <v>37</v>
      </c>
      <c r="V2097">
        <v>27</v>
      </c>
      <c r="W2097" t="s">
        <v>38</v>
      </c>
    </row>
    <row r="2098" spans="1:23">
      <c r="A2098" t="s">
        <v>23</v>
      </c>
      <c r="B2098" t="s">
        <v>24</v>
      </c>
      <c r="C2098" t="s">
        <v>25</v>
      </c>
      <c r="D2098" t="s">
        <v>39</v>
      </c>
      <c r="E2098" t="s">
        <v>40</v>
      </c>
      <c r="F2098" t="s">
        <v>28</v>
      </c>
      <c r="G2098" t="s">
        <v>29</v>
      </c>
      <c r="I2098" t="s">
        <v>43</v>
      </c>
      <c r="J2098">
        <v>69.775705400000007</v>
      </c>
      <c r="K2098">
        <v>32</v>
      </c>
      <c r="L2098">
        <v>0.872</v>
      </c>
      <c r="M2098">
        <v>0</v>
      </c>
      <c r="N2098">
        <v>0</v>
      </c>
      <c r="O2098">
        <v>0</v>
      </c>
      <c r="P2098" t="s">
        <v>387</v>
      </c>
      <c r="Q2098" t="s">
        <v>388</v>
      </c>
      <c r="R2098" t="s">
        <v>389</v>
      </c>
      <c r="S2098" t="s">
        <v>390</v>
      </c>
      <c r="T2098" t="s">
        <v>36</v>
      </c>
      <c r="U2098" t="s">
        <v>37</v>
      </c>
      <c r="V2098">
        <v>27</v>
      </c>
      <c r="W2098" t="s">
        <v>38</v>
      </c>
    </row>
    <row r="2099" spans="1:23">
      <c r="A2099" t="s">
        <v>23</v>
      </c>
      <c r="B2099" t="s">
        <v>24</v>
      </c>
      <c r="C2099" t="s">
        <v>25</v>
      </c>
      <c r="D2099" t="s">
        <v>39</v>
      </c>
      <c r="E2099" t="s">
        <v>40</v>
      </c>
      <c r="F2099" t="s">
        <v>41</v>
      </c>
      <c r="G2099" t="s">
        <v>42</v>
      </c>
      <c r="I2099" t="s">
        <v>43</v>
      </c>
      <c r="J2099">
        <v>0</v>
      </c>
      <c r="K2099">
        <v>0</v>
      </c>
      <c r="L2099">
        <v>0</v>
      </c>
      <c r="M2099">
        <v>0</v>
      </c>
      <c r="N2099">
        <v>0</v>
      </c>
      <c r="O2099">
        <v>1</v>
      </c>
      <c r="P2099" t="s">
        <v>1444</v>
      </c>
      <c r="Q2099" t="s">
        <v>1445</v>
      </c>
      <c r="R2099" t="s">
        <v>94</v>
      </c>
      <c r="S2099" t="s">
        <v>95</v>
      </c>
      <c r="T2099" t="s">
        <v>36</v>
      </c>
      <c r="U2099" t="s">
        <v>37</v>
      </c>
      <c r="V2099">
        <v>27</v>
      </c>
      <c r="W2099" t="s">
        <v>38</v>
      </c>
    </row>
    <row r="2100" spans="1:23">
      <c r="A2100" t="s">
        <v>23</v>
      </c>
      <c r="B2100" t="s">
        <v>24</v>
      </c>
      <c r="C2100" t="s">
        <v>25</v>
      </c>
      <c r="D2100" t="s">
        <v>39</v>
      </c>
      <c r="E2100" t="s">
        <v>40</v>
      </c>
      <c r="F2100" t="s">
        <v>28</v>
      </c>
      <c r="G2100" t="s">
        <v>29</v>
      </c>
      <c r="I2100" t="s">
        <v>43</v>
      </c>
      <c r="J2100">
        <v>0</v>
      </c>
      <c r="K2100">
        <v>0</v>
      </c>
      <c r="L2100">
        <v>0</v>
      </c>
      <c r="M2100">
        <v>0</v>
      </c>
      <c r="N2100">
        <v>0</v>
      </c>
      <c r="O2100">
        <v>1</v>
      </c>
      <c r="P2100" t="s">
        <v>1444</v>
      </c>
      <c r="Q2100" t="s">
        <v>1445</v>
      </c>
      <c r="R2100" t="s">
        <v>94</v>
      </c>
      <c r="S2100" t="s">
        <v>95</v>
      </c>
      <c r="T2100" t="s">
        <v>36</v>
      </c>
      <c r="U2100" t="s">
        <v>37</v>
      </c>
      <c r="V2100">
        <v>27</v>
      </c>
      <c r="W2100" t="s">
        <v>38</v>
      </c>
    </row>
    <row r="2101" spans="1:23">
      <c r="A2101" t="s">
        <v>23</v>
      </c>
      <c r="B2101" t="s">
        <v>24</v>
      </c>
      <c r="C2101" t="s">
        <v>25</v>
      </c>
      <c r="D2101" t="s">
        <v>39</v>
      </c>
      <c r="E2101" t="s">
        <v>40</v>
      </c>
      <c r="F2101" t="s">
        <v>28</v>
      </c>
      <c r="G2101" t="s">
        <v>29</v>
      </c>
      <c r="I2101" t="s">
        <v>43</v>
      </c>
      <c r="J2101">
        <v>122.38164070000001</v>
      </c>
      <c r="K2101">
        <v>19</v>
      </c>
      <c r="L2101">
        <v>0.85199999999999998</v>
      </c>
      <c r="M2101">
        <v>0</v>
      </c>
      <c r="N2101">
        <v>0</v>
      </c>
      <c r="O2101">
        <v>0</v>
      </c>
      <c r="P2101" t="s">
        <v>393</v>
      </c>
      <c r="Q2101" t="s">
        <v>394</v>
      </c>
      <c r="R2101" t="s">
        <v>297</v>
      </c>
      <c r="S2101" t="s">
        <v>298</v>
      </c>
      <c r="T2101" t="s">
        <v>36</v>
      </c>
      <c r="U2101" t="s">
        <v>37</v>
      </c>
      <c r="V2101">
        <v>27</v>
      </c>
      <c r="W2101" t="s">
        <v>38</v>
      </c>
    </row>
    <row r="2102" spans="1:23">
      <c r="A2102" t="s">
        <v>23</v>
      </c>
      <c r="B2102" t="s">
        <v>24</v>
      </c>
      <c r="C2102" t="s">
        <v>25</v>
      </c>
      <c r="D2102" t="s">
        <v>39</v>
      </c>
      <c r="E2102" t="s">
        <v>40</v>
      </c>
      <c r="F2102" t="s">
        <v>44</v>
      </c>
      <c r="G2102" t="s">
        <v>45</v>
      </c>
      <c r="I2102" t="s">
        <v>43</v>
      </c>
      <c r="J2102">
        <v>0</v>
      </c>
      <c r="K2102">
        <v>0</v>
      </c>
      <c r="L2102">
        <v>0</v>
      </c>
      <c r="M2102">
        <v>0</v>
      </c>
      <c r="N2102">
        <v>0</v>
      </c>
      <c r="O2102">
        <v>1</v>
      </c>
      <c r="P2102" t="s">
        <v>393</v>
      </c>
      <c r="Q2102" t="s">
        <v>394</v>
      </c>
      <c r="R2102" t="s">
        <v>297</v>
      </c>
      <c r="S2102" t="s">
        <v>298</v>
      </c>
      <c r="T2102" t="s">
        <v>36</v>
      </c>
      <c r="U2102" t="s">
        <v>37</v>
      </c>
      <c r="V2102">
        <v>27</v>
      </c>
      <c r="W2102" t="s">
        <v>38</v>
      </c>
    </row>
    <row r="2103" spans="1:23">
      <c r="A2103" t="s">
        <v>23</v>
      </c>
      <c r="B2103" t="s">
        <v>24</v>
      </c>
      <c r="C2103" t="s">
        <v>25</v>
      </c>
      <c r="D2103" t="s">
        <v>39</v>
      </c>
      <c r="E2103" t="s">
        <v>40</v>
      </c>
      <c r="F2103" t="s">
        <v>41</v>
      </c>
      <c r="G2103" t="s">
        <v>42</v>
      </c>
      <c r="I2103" t="s">
        <v>43</v>
      </c>
      <c r="J2103">
        <v>0</v>
      </c>
      <c r="K2103">
        <v>0</v>
      </c>
      <c r="L2103">
        <v>0</v>
      </c>
      <c r="M2103">
        <v>0</v>
      </c>
      <c r="N2103">
        <v>0</v>
      </c>
      <c r="O2103">
        <v>1</v>
      </c>
      <c r="P2103" t="s">
        <v>1446</v>
      </c>
      <c r="Q2103" t="s">
        <v>1447</v>
      </c>
      <c r="R2103" t="s">
        <v>90</v>
      </c>
      <c r="S2103" t="s">
        <v>91</v>
      </c>
      <c r="T2103" t="s">
        <v>36</v>
      </c>
      <c r="U2103" t="s">
        <v>37</v>
      </c>
      <c r="V2103">
        <v>27</v>
      </c>
      <c r="W2103" t="s">
        <v>38</v>
      </c>
    </row>
    <row r="2104" spans="1:23">
      <c r="A2104" t="s">
        <v>23</v>
      </c>
      <c r="B2104" t="s">
        <v>24</v>
      </c>
      <c r="C2104" t="s">
        <v>25</v>
      </c>
      <c r="D2104" t="s">
        <v>39</v>
      </c>
      <c r="E2104" t="s">
        <v>40</v>
      </c>
      <c r="F2104" t="s">
        <v>28</v>
      </c>
      <c r="G2104" t="s">
        <v>29</v>
      </c>
      <c r="I2104" t="s">
        <v>43</v>
      </c>
      <c r="J2104">
        <v>0</v>
      </c>
      <c r="K2104">
        <v>0</v>
      </c>
      <c r="L2104">
        <v>0</v>
      </c>
      <c r="M2104">
        <v>0</v>
      </c>
      <c r="N2104">
        <v>0</v>
      </c>
      <c r="O2104">
        <v>1</v>
      </c>
      <c r="P2104" t="s">
        <v>1446</v>
      </c>
      <c r="Q2104" t="s">
        <v>1447</v>
      </c>
      <c r="R2104" t="s">
        <v>90</v>
      </c>
      <c r="S2104" t="s">
        <v>91</v>
      </c>
      <c r="T2104" t="s">
        <v>36</v>
      </c>
      <c r="U2104" t="s">
        <v>37</v>
      </c>
      <c r="V2104">
        <v>27</v>
      </c>
      <c r="W2104" t="s">
        <v>38</v>
      </c>
    </row>
    <row r="2105" spans="1:23">
      <c r="A2105" t="s">
        <v>23</v>
      </c>
      <c r="B2105" t="s">
        <v>24</v>
      </c>
      <c r="C2105" t="s">
        <v>25</v>
      </c>
      <c r="D2105" t="s">
        <v>39</v>
      </c>
      <c r="E2105" t="s">
        <v>40</v>
      </c>
      <c r="F2105" t="s">
        <v>28</v>
      </c>
      <c r="G2105" t="s">
        <v>29</v>
      </c>
      <c r="I2105" t="s">
        <v>43</v>
      </c>
      <c r="J2105">
        <v>0</v>
      </c>
      <c r="K2105">
        <v>0</v>
      </c>
      <c r="L2105">
        <v>0</v>
      </c>
      <c r="M2105">
        <v>0</v>
      </c>
      <c r="N2105">
        <v>0</v>
      </c>
      <c r="O2105">
        <v>1</v>
      </c>
      <c r="P2105" t="s">
        <v>397</v>
      </c>
      <c r="Q2105" t="s">
        <v>398</v>
      </c>
      <c r="R2105" t="s">
        <v>84</v>
      </c>
      <c r="S2105" t="s">
        <v>85</v>
      </c>
      <c r="T2105" t="s">
        <v>36</v>
      </c>
      <c r="U2105" t="s">
        <v>37</v>
      </c>
      <c r="V2105">
        <v>27</v>
      </c>
      <c r="W2105" t="s">
        <v>38</v>
      </c>
    </row>
    <row r="2106" spans="1:23">
      <c r="A2106" t="s">
        <v>23</v>
      </c>
      <c r="B2106" t="s">
        <v>24</v>
      </c>
      <c r="C2106" t="s">
        <v>25</v>
      </c>
      <c r="D2106" t="s">
        <v>46</v>
      </c>
      <c r="E2106" t="s">
        <v>47</v>
      </c>
      <c r="F2106" t="s">
        <v>48</v>
      </c>
      <c r="G2106" t="s">
        <v>47</v>
      </c>
      <c r="I2106" t="s">
        <v>43</v>
      </c>
      <c r="J2106">
        <v>351.3842118</v>
      </c>
      <c r="K2106">
        <v>54</v>
      </c>
      <c r="L2106">
        <v>0.77</v>
      </c>
      <c r="M2106">
        <v>0</v>
      </c>
      <c r="N2106">
        <v>0</v>
      </c>
      <c r="O2106">
        <v>0</v>
      </c>
      <c r="P2106" t="s">
        <v>399</v>
      </c>
      <c r="Q2106" t="s">
        <v>400</v>
      </c>
      <c r="R2106" t="s">
        <v>120</v>
      </c>
      <c r="S2106" t="s">
        <v>121</v>
      </c>
      <c r="T2106" t="s">
        <v>36</v>
      </c>
      <c r="U2106" t="s">
        <v>37</v>
      </c>
      <c r="V2106">
        <v>27</v>
      </c>
      <c r="W2106" t="s">
        <v>38</v>
      </c>
    </row>
    <row r="2107" spans="1:23">
      <c r="A2107" t="s">
        <v>23</v>
      </c>
      <c r="B2107" t="s">
        <v>24</v>
      </c>
      <c r="C2107" t="s">
        <v>25</v>
      </c>
      <c r="D2107" t="s">
        <v>39</v>
      </c>
      <c r="E2107" t="s">
        <v>40</v>
      </c>
      <c r="F2107" t="s">
        <v>41</v>
      </c>
      <c r="G2107" t="s">
        <v>42</v>
      </c>
      <c r="I2107" t="s">
        <v>43</v>
      </c>
      <c r="J2107">
        <v>0</v>
      </c>
      <c r="K2107">
        <v>0</v>
      </c>
      <c r="L2107">
        <v>0</v>
      </c>
      <c r="M2107">
        <v>0</v>
      </c>
      <c r="N2107">
        <v>0</v>
      </c>
      <c r="O2107">
        <v>1</v>
      </c>
      <c r="P2107" t="s">
        <v>401</v>
      </c>
      <c r="Q2107" t="s">
        <v>402</v>
      </c>
      <c r="R2107" t="s">
        <v>84</v>
      </c>
      <c r="S2107" t="s">
        <v>85</v>
      </c>
      <c r="T2107" t="s">
        <v>36</v>
      </c>
      <c r="U2107" t="s">
        <v>37</v>
      </c>
      <c r="V2107">
        <v>27</v>
      </c>
      <c r="W2107" t="s">
        <v>38</v>
      </c>
    </row>
    <row r="2108" spans="1:23">
      <c r="A2108" t="s">
        <v>23</v>
      </c>
      <c r="B2108" t="s">
        <v>24</v>
      </c>
      <c r="C2108" t="s">
        <v>25</v>
      </c>
      <c r="D2108" t="s">
        <v>46</v>
      </c>
      <c r="E2108" t="s">
        <v>47</v>
      </c>
      <c r="F2108" t="s">
        <v>48</v>
      </c>
      <c r="G2108" t="s">
        <v>47</v>
      </c>
      <c r="I2108" t="s">
        <v>43</v>
      </c>
      <c r="J2108">
        <v>153.06871000000001</v>
      </c>
      <c r="K2108">
        <v>25</v>
      </c>
      <c r="L2108">
        <v>0.86199999999999999</v>
      </c>
      <c r="M2108">
        <v>0</v>
      </c>
      <c r="N2108">
        <v>0</v>
      </c>
      <c r="O2108">
        <v>0</v>
      </c>
      <c r="P2108" t="s">
        <v>401</v>
      </c>
      <c r="Q2108" t="s">
        <v>402</v>
      </c>
      <c r="R2108" t="s">
        <v>84</v>
      </c>
      <c r="S2108" t="s">
        <v>85</v>
      </c>
      <c r="T2108" t="s">
        <v>36</v>
      </c>
      <c r="U2108" t="s">
        <v>37</v>
      </c>
      <c r="V2108">
        <v>27</v>
      </c>
      <c r="W2108" t="s">
        <v>38</v>
      </c>
    </row>
    <row r="2109" spans="1:23">
      <c r="A2109" t="s">
        <v>23</v>
      </c>
      <c r="B2109" t="s">
        <v>24</v>
      </c>
      <c r="C2109" t="s">
        <v>25</v>
      </c>
      <c r="D2109" t="s">
        <v>39</v>
      </c>
      <c r="E2109" t="s">
        <v>40</v>
      </c>
      <c r="F2109" t="s">
        <v>41</v>
      </c>
      <c r="G2109" t="s">
        <v>42</v>
      </c>
      <c r="I2109" t="s">
        <v>43</v>
      </c>
      <c r="J2109">
        <v>0</v>
      </c>
      <c r="K2109">
        <v>0</v>
      </c>
      <c r="L2109">
        <v>0</v>
      </c>
      <c r="M2109">
        <v>0</v>
      </c>
      <c r="N2109">
        <v>0</v>
      </c>
      <c r="O2109">
        <v>1</v>
      </c>
      <c r="P2109" t="s">
        <v>403</v>
      </c>
      <c r="Q2109" t="s">
        <v>404</v>
      </c>
      <c r="R2109" t="s">
        <v>168</v>
      </c>
      <c r="S2109" t="s">
        <v>169</v>
      </c>
      <c r="T2109" t="s">
        <v>36</v>
      </c>
      <c r="U2109" t="s">
        <v>37</v>
      </c>
      <c r="V2109">
        <v>27</v>
      </c>
      <c r="W2109" t="s">
        <v>38</v>
      </c>
    </row>
    <row r="2110" spans="1:23">
      <c r="A2110" t="s">
        <v>23</v>
      </c>
      <c r="B2110" t="s">
        <v>24</v>
      </c>
      <c r="C2110" t="s">
        <v>25</v>
      </c>
      <c r="D2110" t="s">
        <v>39</v>
      </c>
      <c r="E2110" t="s">
        <v>40</v>
      </c>
      <c r="F2110" t="s">
        <v>53</v>
      </c>
      <c r="G2110" t="s">
        <v>54</v>
      </c>
      <c r="I2110" t="s">
        <v>43</v>
      </c>
      <c r="J2110">
        <v>0</v>
      </c>
      <c r="K2110">
        <v>0</v>
      </c>
      <c r="L2110">
        <v>0</v>
      </c>
      <c r="M2110">
        <v>0</v>
      </c>
      <c r="N2110">
        <v>0</v>
      </c>
      <c r="O2110">
        <v>1</v>
      </c>
      <c r="P2110" t="s">
        <v>403</v>
      </c>
      <c r="Q2110" t="s">
        <v>404</v>
      </c>
      <c r="R2110" t="s">
        <v>168</v>
      </c>
      <c r="S2110" t="s">
        <v>169</v>
      </c>
      <c r="T2110" t="s">
        <v>36</v>
      </c>
      <c r="U2110" t="s">
        <v>37</v>
      </c>
      <c r="V2110">
        <v>27</v>
      </c>
      <c r="W2110" t="s">
        <v>38</v>
      </c>
    </row>
    <row r="2111" spans="1:23">
      <c r="A2111" t="s">
        <v>23</v>
      </c>
      <c r="B2111" t="s">
        <v>24</v>
      </c>
      <c r="C2111" t="s">
        <v>25</v>
      </c>
      <c r="D2111" t="s">
        <v>26</v>
      </c>
      <c r="E2111" t="s">
        <v>27</v>
      </c>
      <c r="F2111" t="s">
        <v>41</v>
      </c>
      <c r="G2111" t="s">
        <v>42</v>
      </c>
      <c r="H2111" t="s">
        <v>161</v>
      </c>
      <c r="I2111" t="s">
        <v>43</v>
      </c>
      <c r="J2111">
        <v>596.57061080000005</v>
      </c>
      <c r="K2111">
        <v>7</v>
      </c>
      <c r="L2111">
        <v>0.92800000000000005</v>
      </c>
      <c r="M2111">
        <v>0</v>
      </c>
      <c r="N2111">
        <v>0</v>
      </c>
      <c r="O2111">
        <v>0</v>
      </c>
      <c r="P2111" t="s">
        <v>407</v>
      </c>
      <c r="Q2111" t="s">
        <v>408</v>
      </c>
      <c r="R2111" t="s">
        <v>100</v>
      </c>
      <c r="S2111" t="s">
        <v>101</v>
      </c>
      <c r="T2111" t="s">
        <v>36</v>
      </c>
      <c r="U2111" t="s">
        <v>37</v>
      </c>
      <c r="V2111">
        <v>27</v>
      </c>
      <c r="W2111" t="s">
        <v>38</v>
      </c>
    </row>
    <row r="2112" spans="1:23">
      <c r="A2112" t="s">
        <v>23</v>
      </c>
      <c r="B2112" t="s">
        <v>24</v>
      </c>
      <c r="C2112" t="s">
        <v>25</v>
      </c>
      <c r="D2112" t="s">
        <v>39</v>
      </c>
      <c r="E2112" t="s">
        <v>40</v>
      </c>
      <c r="F2112" t="s">
        <v>41</v>
      </c>
      <c r="G2112" t="s">
        <v>42</v>
      </c>
      <c r="I2112" t="s">
        <v>43</v>
      </c>
      <c r="J2112">
        <v>1009.758854</v>
      </c>
      <c r="K2112">
        <v>61</v>
      </c>
      <c r="L2112">
        <v>0.88600000000000001</v>
      </c>
      <c r="M2112">
        <v>0</v>
      </c>
      <c r="N2112">
        <v>0</v>
      </c>
      <c r="O2112">
        <v>0</v>
      </c>
      <c r="P2112" t="s">
        <v>407</v>
      </c>
      <c r="Q2112" t="s">
        <v>408</v>
      </c>
      <c r="R2112" t="s">
        <v>100</v>
      </c>
      <c r="S2112" t="s">
        <v>101</v>
      </c>
      <c r="T2112" t="s">
        <v>36</v>
      </c>
      <c r="U2112" t="s">
        <v>37</v>
      </c>
      <c r="V2112">
        <v>27</v>
      </c>
      <c r="W2112" t="s">
        <v>38</v>
      </c>
    </row>
    <row r="2113" spans="1:23">
      <c r="A2113" t="s">
        <v>23</v>
      </c>
      <c r="B2113" t="s">
        <v>24</v>
      </c>
      <c r="C2113" t="s">
        <v>25</v>
      </c>
      <c r="D2113" t="s">
        <v>39</v>
      </c>
      <c r="E2113" t="s">
        <v>40</v>
      </c>
      <c r="F2113" t="s">
        <v>28</v>
      </c>
      <c r="G2113" t="s">
        <v>29</v>
      </c>
      <c r="I2113" t="s">
        <v>43</v>
      </c>
      <c r="J2113">
        <v>311.181376</v>
      </c>
      <c r="K2113">
        <v>46</v>
      </c>
      <c r="L2113">
        <v>0.91900000000000004</v>
      </c>
      <c r="M2113">
        <v>0</v>
      </c>
      <c r="N2113">
        <v>0</v>
      </c>
      <c r="O2113">
        <v>0</v>
      </c>
      <c r="P2113" t="s">
        <v>407</v>
      </c>
      <c r="Q2113" t="s">
        <v>408</v>
      </c>
      <c r="R2113" t="s">
        <v>100</v>
      </c>
      <c r="S2113" t="s">
        <v>101</v>
      </c>
      <c r="T2113" t="s">
        <v>36</v>
      </c>
      <c r="U2113" t="s">
        <v>37</v>
      </c>
      <c r="V2113">
        <v>27</v>
      </c>
      <c r="W2113" t="s">
        <v>38</v>
      </c>
    </row>
    <row r="2114" spans="1:23">
      <c r="A2114" t="s">
        <v>23</v>
      </c>
      <c r="B2114" t="s">
        <v>24</v>
      </c>
      <c r="C2114" t="s">
        <v>25</v>
      </c>
      <c r="D2114" t="s">
        <v>39</v>
      </c>
      <c r="E2114" t="s">
        <v>40</v>
      </c>
      <c r="F2114" t="s">
        <v>28</v>
      </c>
      <c r="G2114" t="s">
        <v>29</v>
      </c>
      <c r="I2114" t="s">
        <v>43</v>
      </c>
      <c r="J2114">
        <v>117.082213</v>
      </c>
      <c r="K2114">
        <v>8</v>
      </c>
      <c r="L2114">
        <v>0.88800000000000001</v>
      </c>
      <c r="M2114">
        <v>0</v>
      </c>
      <c r="N2114">
        <v>0</v>
      </c>
      <c r="O2114">
        <v>0</v>
      </c>
      <c r="P2114" t="s">
        <v>409</v>
      </c>
      <c r="Q2114" t="s">
        <v>410</v>
      </c>
      <c r="R2114" t="s">
        <v>84</v>
      </c>
      <c r="S2114" t="s">
        <v>85</v>
      </c>
      <c r="T2114" t="s">
        <v>36</v>
      </c>
      <c r="U2114" t="s">
        <v>37</v>
      </c>
      <c r="V2114">
        <v>27</v>
      </c>
      <c r="W2114" t="s">
        <v>38</v>
      </c>
    </row>
    <row r="2115" spans="1:23">
      <c r="A2115" t="s">
        <v>23</v>
      </c>
      <c r="B2115" t="s">
        <v>24</v>
      </c>
      <c r="C2115" t="s">
        <v>25</v>
      </c>
      <c r="D2115" t="s">
        <v>26</v>
      </c>
      <c r="E2115" t="s">
        <v>27</v>
      </c>
      <c r="F2115" t="s">
        <v>28</v>
      </c>
      <c r="G2115" t="s">
        <v>29</v>
      </c>
      <c r="H2115" t="s">
        <v>138</v>
      </c>
      <c r="I2115" t="s">
        <v>139</v>
      </c>
      <c r="J2115">
        <v>60.681519180000002</v>
      </c>
      <c r="K2115">
        <v>1</v>
      </c>
      <c r="L2115">
        <v>0.82899999999999996</v>
      </c>
      <c r="M2115">
        <v>0</v>
      </c>
      <c r="N2115">
        <v>0</v>
      </c>
      <c r="O2115">
        <v>0</v>
      </c>
      <c r="P2115" t="s">
        <v>411</v>
      </c>
      <c r="Q2115" t="s">
        <v>412</v>
      </c>
      <c r="R2115" t="s">
        <v>114</v>
      </c>
      <c r="S2115" t="s">
        <v>115</v>
      </c>
      <c r="T2115" t="s">
        <v>36</v>
      </c>
      <c r="U2115" t="s">
        <v>37</v>
      </c>
      <c r="V2115">
        <v>27</v>
      </c>
      <c r="W2115" t="s">
        <v>38</v>
      </c>
    </row>
    <row r="2116" spans="1:23">
      <c r="A2116" t="s">
        <v>23</v>
      </c>
      <c r="B2116" t="s">
        <v>24</v>
      </c>
      <c r="C2116" t="s">
        <v>25</v>
      </c>
      <c r="D2116" t="s">
        <v>39</v>
      </c>
      <c r="E2116" t="s">
        <v>40</v>
      </c>
      <c r="F2116" t="s">
        <v>41</v>
      </c>
      <c r="G2116" t="s">
        <v>42</v>
      </c>
      <c r="I2116" t="s">
        <v>43</v>
      </c>
      <c r="J2116">
        <v>0</v>
      </c>
      <c r="K2116">
        <v>0</v>
      </c>
      <c r="L2116">
        <v>0</v>
      </c>
      <c r="M2116">
        <v>0</v>
      </c>
      <c r="N2116">
        <v>0</v>
      </c>
      <c r="O2116">
        <v>1</v>
      </c>
      <c r="P2116" t="s">
        <v>413</v>
      </c>
      <c r="Q2116" t="s">
        <v>414</v>
      </c>
      <c r="R2116" t="s">
        <v>114</v>
      </c>
      <c r="S2116" t="s">
        <v>115</v>
      </c>
      <c r="T2116" t="s">
        <v>36</v>
      </c>
      <c r="U2116" t="s">
        <v>37</v>
      </c>
      <c r="V2116">
        <v>27</v>
      </c>
      <c r="W2116" t="s">
        <v>38</v>
      </c>
    </row>
    <row r="2117" spans="1:23">
      <c r="A2117" t="s">
        <v>23</v>
      </c>
      <c r="B2117" t="s">
        <v>24</v>
      </c>
      <c r="C2117" t="s">
        <v>25</v>
      </c>
      <c r="D2117" t="s">
        <v>39</v>
      </c>
      <c r="E2117" t="s">
        <v>40</v>
      </c>
      <c r="F2117" t="s">
        <v>28</v>
      </c>
      <c r="G2117" t="s">
        <v>29</v>
      </c>
      <c r="I2117" t="s">
        <v>43</v>
      </c>
      <c r="J2117">
        <v>0</v>
      </c>
      <c r="K2117">
        <v>0</v>
      </c>
      <c r="L2117">
        <v>0</v>
      </c>
      <c r="M2117">
        <v>0</v>
      </c>
      <c r="N2117">
        <v>0</v>
      </c>
      <c r="O2117">
        <v>1</v>
      </c>
      <c r="P2117" t="s">
        <v>413</v>
      </c>
      <c r="Q2117" t="s">
        <v>414</v>
      </c>
      <c r="R2117" t="s">
        <v>114</v>
      </c>
      <c r="S2117" t="s">
        <v>115</v>
      </c>
      <c r="T2117" t="s">
        <v>36</v>
      </c>
      <c r="U2117" t="s">
        <v>37</v>
      </c>
      <c r="V2117">
        <v>27</v>
      </c>
      <c r="W2117" t="s">
        <v>38</v>
      </c>
    </row>
    <row r="2118" spans="1:23">
      <c r="A2118" t="s">
        <v>23</v>
      </c>
      <c r="B2118" t="s">
        <v>24</v>
      </c>
      <c r="C2118" t="s">
        <v>25</v>
      </c>
      <c r="D2118" t="s">
        <v>26</v>
      </c>
      <c r="E2118" t="s">
        <v>27</v>
      </c>
      <c r="F2118" t="s">
        <v>41</v>
      </c>
      <c r="G2118" t="s">
        <v>42</v>
      </c>
      <c r="H2118" t="s">
        <v>180</v>
      </c>
      <c r="I2118" t="s">
        <v>43</v>
      </c>
      <c r="J2118">
        <v>57.421999999999997</v>
      </c>
      <c r="K2118">
        <v>1</v>
      </c>
      <c r="L2118">
        <v>1</v>
      </c>
      <c r="M2118">
        <v>0</v>
      </c>
      <c r="N2118">
        <v>0</v>
      </c>
      <c r="O2118">
        <v>0</v>
      </c>
      <c r="P2118" t="s">
        <v>415</v>
      </c>
      <c r="Q2118" t="s">
        <v>416</v>
      </c>
      <c r="R2118" t="s">
        <v>67</v>
      </c>
      <c r="S2118" t="s">
        <v>68</v>
      </c>
      <c r="T2118" t="s">
        <v>36</v>
      </c>
      <c r="U2118" t="s">
        <v>37</v>
      </c>
      <c r="V2118">
        <v>27</v>
      </c>
      <c r="W2118" t="s">
        <v>38</v>
      </c>
    </row>
    <row r="2119" spans="1:23">
      <c r="A2119" t="s">
        <v>23</v>
      </c>
      <c r="B2119" t="s">
        <v>24</v>
      </c>
      <c r="C2119" t="s">
        <v>25</v>
      </c>
      <c r="D2119" t="s">
        <v>26</v>
      </c>
      <c r="E2119" t="s">
        <v>27</v>
      </c>
      <c r="F2119" t="s">
        <v>53</v>
      </c>
      <c r="G2119" t="s">
        <v>54</v>
      </c>
      <c r="H2119" t="s">
        <v>323</v>
      </c>
      <c r="I2119" t="s">
        <v>324</v>
      </c>
      <c r="J2119">
        <v>761.83550000000002</v>
      </c>
      <c r="K2119">
        <v>1</v>
      </c>
      <c r="L2119">
        <v>1</v>
      </c>
      <c r="M2119">
        <v>0</v>
      </c>
      <c r="N2119">
        <v>0</v>
      </c>
      <c r="O2119">
        <v>0</v>
      </c>
      <c r="P2119" t="s">
        <v>415</v>
      </c>
      <c r="Q2119" t="s">
        <v>416</v>
      </c>
      <c r="R2119" t="s">
        <v>67</v>
      </c>
      <c r="S2119" t="s">
        <v>68</v>
      </c>
      <c r="T2119" t="s">
        <v>36</v>
      </c>
      <c r="U2119" t="s">
        <v>37</v>
      </c>
      <c r="V2119">
        <v>27</v>
      </c>
      <c r="W2119" t="s">
        <v>38</v>
      </c>
    </row>
    <row r="2120" spans="1:23">
      <c r="A2120" t="s">
        <v>23</v>
      </c>
      <c r="B2120" t="s">
        <v>24</v>
      </c>
      <c r="C2120" t="s">
        <v>25</v>
      </c>
      <c r="D2120" t="s">
        <v>26</v>
      </c>
      <c r="E2120" t="s">
        <v>27</v>
      </c>
      <c r="F2120" t="s">
        <v>53</v>
      </c>
      <c r="G2120" t="s">
        <v>54</v>
      </c>
      <c r="H2120" t="s">
        <v>134</v>
      </c>
      <c r="I2120" t="s">
        <v>135</v>
      </c>
      <c r="J2120">
        <v>1108.8415</v>
      </c>
      <c r="K2120">
        <v>2</v>
      </c>
      <c r="L2120">
        <v>1</v>
      </c>
      <c r="M2120">
        <v>0</v>
      </c>
      <c r="N2120">
        <v>0</v>
      </c>
      <c r="O2120">
        <v>0</v>
      </c>
      <c r="P2120" t="s">
        <v>415</v>
      </c>
      <c r="Q2120" t="s">
        <v>416</v>
      </c>
      <c r="R2120" t="s">
        <v>67</v>
      </c>
      <c r="S2120" t="s">
        <v>68</v>
      </c>
      <c r="T2120" t="s">
        <v>36</v>
      </c>
      <c r="U2120" t="s">
        <v>37</v>
      </c>
      <c r="V2120">
        <v>27</v>
      </c>
      <c r="W2120" t="s">
        <v>38</v>
      </c>
    </row>
    <row r="2121" spans="1:23">
      <c r="A2121" t="s">
        <v>23</v>
      </c>
      <c r="B2121" t="s">
        <v>24</v>
      </c>
      <c r="C2121" t="s">
        <v>25</v>
      </c>
      <c r="D2121" t="s">
        <v>26</v>
      </c>
      <c r="E2121" t="s">
        <v>27</v>
      </c>
      <c r="F2121" t="s">
        <v>53</v>
      </c>
      <c r="G2121" t="s">
        <v>54</v>
      </c>
      <c r="H2121" t="s">
        <v>106</v>
      </c>
      <c r="I2121" t="s">
        <v>107</v>
      </c>
      <c r="J2121">
        <v>70.226029850000003</v>
      </c>
      <c r="K2121">
        <v>3</v>
      </c>
      <c r="L2121">
        <v>0.98799999999999999</v>
      </c>
      <c r="M2121">
        <v>0</v>
      </c>
      <c r="N2121">
        <v>0</v>
      </c>
      <c r="O2121">
        <v>0</v>
      </c>
      <c r="P2121" t="s">
        <v>415</v>
      </c>
      <c r="Q2121" t="s">
        <v>416</v>
      </c>
      <c r="R2121" t="s">
        <v>67</v>
      </c>
      <c r="S2121" t="s">
        <v>68</v>
      </c>
      <c r="T2121" t="s">
        <v>36</v>
      </c>
      <c r="U2121" t="s">
        <v>37</v>
      </c>
      <c r="V2121">
        <v>27</v>
      </c>
      <c r="W2121" t="s">
        <v>38</v>
      </c>
    </row>
    <row r="2122" spans="1:23">
      <c r="A2122" t="s">
        <v>23</v>
      </c>
      <c r="B2122" t="s">
        <v>24</v>
      </c>
      <c r="C2122" t="s">
        <v>25</v>
      </c>
      <c r="D2122" t="s">
        <v>26</v>
      </c>
      <c r="E2122" t="s">
        <v>27</v>
      </c>
      <c r="F2122" t="s">
        <v>28</v>
      </c>
      <c r="G2122" t="s">
        <v>29</v>
      </c>
      <c r="H2122" t="s">
        <v>189</v>
      </c>
      <c r="I2122" t="s">
        <v>190</v>
      </c>
      <c r="J2122">
        <v>106.11580705</v>
      </c>
      <c r="K2122">
        <v>2</v>
      </c>
      <c r="L2122">
        <v>0.86099999999999999</v>
      </c>
      <c r="M2122">
        <v>0</v>
      </c>
      <c r="N2122">
        <v>0</v>
      </c>
      <c r="O2122">
        <v>0</v>
      </c>
      <c r="P2122" t="s">
        <v>415</v>
      </c>
      <c r="Q2122" t="s">
        <v>416</v>
      </c>
      <c r="R2122" t="s">
        <v>67</v>
      </c>
      <c r="S2122" t="s">
        <v>68</v>
      </c>
      <c r="T2122" t="s">
        <v>36</v>
      </c>
      <c r="U2122" t="s">
        <v>37</v>
      </c>
      <c r="V2122">
        <v>27</v>
      </c>
      <c r="W2122" t="s">
        <v>38</v>
      </c>
    </row>
    <row r="2123" spans="1:23">
      <c r="A2123" t="s">
        <v>23</v>
      </c>
      <c r="B2123" t="s">
        <v>24</v>
      </c>
      <c r="C2123" t="s">
        <v>25</v>
      </c>
      <c r="D2123" t="s">
        <v>26</v>
      </c>
      <c r="E2123" t="s">
        <v>27</v>
      </c>
      <c r="F2123" t="s">
        <v>28</v>
      </c>
      <c r="G2123" t="s">
        <v>29</v>
      </c>
      <c r="H2123" t="s">
        <v>369</v>
      </c>
      <c r="I2123" t="s">
        <v>370</v>
      </c>
      <c r="J2123">
        <v>111.11521457000001</v>
      </c>
      <c r="K2123">
        <v>2</v>
      </c>
      <c r="L2123">
        <v>0.92800000000000005</v>
      </c>
      <c r="M2123">
        <v>0</v>
      </c>
      <c r="N2123">
        <v>0</v>
      </c>
      <c r="O2123">
        <v>0</v>
      </c>
      <c r="P2123" t="s">
        <v>415</v>
      </c>
      <c r="Q2123" t="s">
        <v>416</v>
      </c>
      <c r="R2123" t="s">
        <v>67</v>
      </c>
      <c r="S2123" t="s">
        <v>68</v>
      </c>
      <c r="T2123" t="s">
        <v>36</v>
      </c>
      <c r="U2123" t="s">
        <v>37</v>
      </c>
      <c r="V2123">
        <v>27</v>
      </c>
      <c r="W2123" t="s">
        <v>38</v>
      </c>
    </row>
    <row r="2124" spans="1:23">
      <c r="A2124" t="s">
        <v>23</v>
      </c>
      <c r="B2124" t="s">
        <v>24</v>
      </c>
      <c r="C2124" t="s">
        <v>25</v>
      </c>
      <c r="D2124" t="s">
        <v>26</v>
      </c>
      <c r="E2124" t="s">
        <v>27</v>
      </c>
      <c r="F2124" t="s">
        <v>28</v>
      </c>
      <c r="G2124" t="s">
        <v>29</v>
      </c>
      <c r="H2124" t="s">
        <v>75</v>
      </c>
      <c r="I2124" t="s">
        <v>76</v>
      </c>
      <c r="J2124">
        <v>42.33248785</v>
      </c>
      <c r="K2124">
        <v>1</v>
      </c>
      <c r="L2124">
        <v>0.90900000000000003</v>
      </c>
      <c r="M2124">
        <v>0</v>
      </c>
      <c r="N2124">
        <v>0</v>
      </c>
      <c r="O2124">
        <v>0</v>
      </c>
      <c r="P2124" t="s">
        <v>415</v>
      </c>
      <c r="Q2124" t="s">
        <v>416</v>
      </c>
      <c r="R2124" t="s">
        <v>67</v>
      </c>
      <c r="S2124" t="s">
        <v>68</v>
      </c>
      <c r="T2124" t="s">
        <v>36</v>
      </c>
      <c r="U2124" t="s">
        <v>37</v>
      </c>
      <c r="V2124">
        <v>27</v>
      </c>
      <c r="W2124" t="s">
        <v>38</v>
      </c>
    </row>
    <row r="2125" spans="1:23">
      <c r="A2125" t="s">
        <v>23</v>
      </c>
      <c r="B2125" t="s">
        <v>24</v>
      </c>
      <c r="C2125" t="s">
        <v>25</v>
      </c>
      <c r="D2125" t="s">
        <v>26</v>
      </c>
      <c r="E2125" t="s">
        <v>27</v>
      </c>
      <c r="F2125" t="s">
        <v>28</v>
      </c>
      <c r="G2125" t="s">
        <v>29</v>
      </c>
      <c r="H2125" t="s">
        <v>30</v>
      </c>
      <c r="I2125" t="s">
        <v>31</v>
      </c>
      <c r="J2125">
        <v>119.27327270000001</v>
      </c>
      <c r="K2125">
        <v>2</v>
      </c>
      <c r="L2125">
        <v>0.89600000000000002</v>
      </c>
      <c r="M2125">
        <v>0</v>
      </c>
      <c r="N2125">
        <v>0</v>
      </c>
      <c r="O2125">
        <v>0</v>
      </c>
      <c r="P2125" t="s">
        <v>415</v>
      </c>
      <c r="Q2125" t="s">
        <v>416</v>
      </c>
      <c r="R2125" t="s">
        <v>67</v>
      </c>
      <c r="S2125" t="s">
        <v>68</v>
      </c>
      <c r="T2125" t="s">
        <v>36</v>
      </c>
      <c r="U2125" t="s">
        <v>37</v>
      </c>
      <c r="V2125">
        <v>27</v>
      </c>
      <c r="W2125" t="s">
        <v>38</v>
      </c>
    </row>
    <row r="2126" spans="1:23">
      <c r="A2126" t="s">
        <v>23</v>
      </c>
      <c r="B2126" t="s">
        <v>24</v>
      </c>
      <c r="C2126" t="s">
        <v>25</v>
      </c>
      <c r="D2126" t="s">
        <v>39</v>
      </c>
      <c r="E2126" t="s">
        <v>40</v>
      </c>
      <c r="F2126" t="s">
        <v>28</v>
      </c>
      <c r="G2126" t="s">
        <v>29</v>
      </c>
      <c r="I2126" t="s">
        <v>43</v>
      </c>
      <c r="J2126">
        <v>4667.7066281999996</v>
      </c>
      <c r="K2126">
        <v>452</v>
      </c>
      <c r="L2126">
        <v>0.86099999999999999</v>
      </c>
      <c r="M2126">
        <v>0</v>
      </c>
      <c r="N2126">
        <v>0</v>
      </c>
      <c r="O2126">
        <v>0</v>
      </c>
      <c r="P2126" t="s">
        <v>415</v>
      </c>
      <c r="Q2126" t="s">
        <v>416</v>
      </c>
      <c r="R2126" t="s">
        <v>67</v>
      </c>
      <c r="S2126" t="s">
        <v>68</v>
      </c>
      <c r="T2126" t="s">
        <v>36</v>
      </c>
      <c r="U2126" t="s">
        <v>37</v>
      </c>
      <c r="V2126">
        <v>27</v>
      </c>
      <c r="W2126" t="s">
        <v>38</v>
      </c>
    </row>
    <row r="2127" spans="1:23">
      <c r="A2127" t="s">
        <v>23</v>
      </c>
      <c r="B2127" t="s">
        <v>24</v>
      </c>
      <c r="C2127" t="s">
        <v>25</v>
      </c>
      <c r="D2127" t="s">
        <v>46</v>
      </c>
      <c r="E2127" t="s">
        <v>47</v>
      </c>
      <c r="F2127" t="s">
        <v>48</v>
      </c>
      <c r="G2127" t="s">
        <v>47</v>
      </c>
      <c r="I2127" t="s">
        <v>43</v>
      </c>
      <c r="J2127">
        <v>144.6851963</v>
      </c>
      <c r="K2127">
        <v>30</v>
      </c>
      <c r="L2127">
        <v>0.84499999999999997</v>
      </c>
      <c r="M2127">
        <v>0</v>
      </c>
      <c r="N2127">
        <v>0</v>
      </c>
      <c r="O2127">
        <v>0</v>
      </c>
      <c r="P2127" t="s">
        <v>419</v>
      </c>
      <c r="Q2127" t="s">
        <v>420</v>
      </c>
      <c r="R2127" t="s">
        <v>114</v>
      </c>
      <c r="S2127" t="s">
        <v>115</v>
      </c>
      <c r="T2127" t="s">
        <v>36</v>
      </c>
      <c r="U2127" t="s">
        <v>37</v>
      </c>
      <c r="V2127">
        <v>27</v>
      </c>
      <c r="W2127" t="s">
        <v>38</v>
      </c>
    </row>
    <row r="2128" spans="1:23">
      <c r="A2128" t="s">
        <v>23</v>
      </c>
      <c r="B2128" t="s">
        <v>24</v>
      </c>
      <c r="C2128" t="s">
        <v>25</v>
      </c>
      <c r="D2128" t="s">
        <v>39</v>
      </c>
      <c r="E2128" t="s">
        <v>40</v>
      </c>
      <c r="F2128" t="s">
        <v>41</v>
      </c>
      <c r="G2128" t="s">
        <v>42</v>
      </c>
      <c r="I2128" t="s">
        <v>43</v>
      </c>
      <c r="J2128">
        <v>0</v>
      </c>
      <c r="K2128">
        <v>0</v>
      </c>
      <c r="L2128">
        <v>0</v>
      </c>
      <c r="M2128">
        <v>0</v>
      </c>
      <c r="N2128">
        <v>0</v>
      </c>
      <c r="O2128">
        <v>1</v>
      </c>
      <c r="P2128" t="s">
        <v>421</v>
      </c>
      <c r="Q2128" t="s">
        <v>422</v>
      </c>
      <c r="R2128" t="s">
        <v>114</v>
      </c>
      <c r="S2128" t="s">
        <v>115</v>
      </c>
      <c r="T2128" t="s">
        <v>36</v>
      </c>
      <c r="U2128" t="s">
        <v>37</v>
      </c>
      <c r="V2128">
        <v>27</v>
      </c>
      <c r="W2128" t="s">
        <v>38</v>
      </c>
    </row>
    <row r="2129" spans="1:23">
      <c r="A2129" t="s">
        <v>23</v>
      </c>
      <c r="B2129" t="s">
        <v>24</v>
      </c>
      <c r="C2129" t="s">
        <v>25</v>
      </c>
      <c r="D2129" t="s">
        <v>46</v>
      </c>
      <c r="E2129" t="s">
        <v>47</v>
      </c>
      <c r="F2129" t="s">
        <v>48</v>
      </c>
      <c r="G2129" t="s">
        <v>47</v>
      </c>
      <c r="I2129" t="s">
        <v>43</v>
      </c>
      <c r="J2129">
        <v>147.93292640000001</v>
      </c>
      <c r="K2129">
        <v>32</v>
      </c>
      <c r="L2129">
        <v>0.78600000000000003</v>
      </c>
      <c r="M2129">
        <v>0</v>
      </c>
      <c r="N2129">
        <v>0</v>
      </c>
      <c r="O2129">
        <v>0</v>
      </c>
      <c r="P2129" t="s">
        <v>421</v>
      </c>
      <c r="Q2129" t="s">
        <v>422</v>
      </c>
      <c r="R2129" t="s">
        <v>114</v>
      </c>
      <c r="S2129" t="s">
        <v>115</v>
      </c>
      <c r="T2129" t="s">
        <v>36</v>
      </c>
      <c r="U2129" t="s">
        <v>37</v>
      </c>
      <c r="V2129">
        <v>27</v>
      </c>
      <c r="W2129" t="s">
        <v>38</v>
      </c>
    </row>
    <row r="2130" spans="1:23">
      <c r="A2130" t="s">
        <v>23</v>
      </c>
      <c r="B2130" t="s">
        <v>24</v>
      </c>
      <c r="C2130" t="s">
        <v>25</v>
      </c>
      <c r="D2130" t="s">
        <v>39</v>
      </c>
      <c r="E2130" t="s">
        <v>40</v>
      </c>
      <c r="F2130" t="s">
        <v>41</v>
      </c>
      <c r="G2130" t="s">
        <v>42</v>
      </c>
      <c r="I2130" t="s">
        <v>43</v>
      </c>
      <c r="J2130">
        <v>0</v>
      </c>
      <c r="K2130">
        <v>0</v>
      </c>
      <c r="L2130">
        <v>0</v>
      </c>
      <c r="M2130">
        <v>0</v>
      </c>
      <c r="N2130">
        <v>0</v>
      </c>
      <c r="O2130">
        <v>1</v>
      </c>
      <c r="P2130" t="s">
        <v>425</v>
      </c>
      <c r="Q2130" t="s">
        <v>426</v>
      </c>
      <c r="R2130" t="s">
        <v>120</v>
      </c>
      <c r="S2130" t="s">
        <v>121</v>
      </c>
      <c r="T2130" t="s">
        <v>36</v>
      </c>
      <c r="U2130" t="s">
        <v>37</v>
      </c>
      <c r="V2130">
        <v>27</v>
      </c>
      <c r="W2130" t="s">
        <v>38</v>
      </c>
    </row>
    <row r="2131" spans="1:23">
      <c r="A2131" t="s">
        <v>23</v>
      </c>
      <c r="B2131" t="s">
        <v>24</v>
      </c>
      <c r="C2131" t="s">
        <v>25</v>
      </c>
      <c r="D2131" t="s">
        <v>39</v>
      </c>
      <c r="E2131" t="s">
        <v>40</v>
      </c>
      <c r="F2131" t="s">
        <v>28</v>
      </c>
      <c r="G2131" t="s">
        <v>29</v>
      </c>
      <c r="I2131" t="s">
        <v>43</v>
      </c>
      <c r="J2131">
        <v>0</v>
      </c>
      <c r="K2131">
        <v>0</v>
      </c>
      <c r="L2131">
        <v>0</v>
      </c>
      <c r="M2131">
        <v>0</v>
      </c>
      <c r="N2131">
        <v>0</v>
      </c>
      <c r="O2131">
        <v>1</v>
      </c>
      <c r="P2131" t="s">
        <v>427</v>
      </c>
      <c r="Q2131" t="s">
        <v>428</v>
      </c>
      <c r="R2131" t="s">
        <v>67</v>
      </c>
      <c r="S2131" t="s">
        <v>68</v>
      </c>
      <c r="T2131" t="s">
        <v>36</v>
      </c>
      <c r="U2131" t="s">
        <v>37</v>
      </c>
      <c r="V2131">
        <v>27</v>
      </c>
      <c r="W2131" t="s">
        <v>38</v>
      </c>
    </row>
    <row r="2132" spans="1:23">
      <c r="A2132" t="s">
        <v>23</v>
      </c>
      <c r="B2132" t="s">
        <v>24</v>
      </c>
      <c r="C2132" t="s">
        <v>25</v>
      </c>
      <c r="D2132" t="s">
        <v>26</v>
      </c>
      <c r="E2132" t="s">
        <v>27</v>
      </c>
      <c r="F2132" t="s">
        <v>53</v>
      </c>
      <c r="G2132" t="s">
        <v>54</v>
      </c>
      <c r="H2132" t="s">
        <v>160</v>
      </c>
      <c r="I2132" t="s">
        <v>43</v>
      </c>
      <c r="J2132">
        <v>116.7184405</v>
      </c>
      <c r="K2132">
        <v>1</v>
      </c>
      <c r="L2132">
        <v>0.93700000000000006</v>
      </c>
      <c r="M2132">
        <v>0</v>
      </c>
      <c r="N2132">
        <v>0</v>
      </c>
      <c r="O2132">
        <v>0</v>
      </c>
      <c r="P2132" t="s">
        <v>429</v>
      </c>
      <c r="Q2132" t="s">
        <v>430</v>
      </c>
      <c r="R2132" t="s">
        <v>67</v>
      </c>
      <c r="S2132" t="s">
        <v>68</v>
      </c>
      <c r="T2132" t="s">
        <v>36</v>
      </c>
      <c r="U2132" t="s">
        <v>37</v>
      </c>
      <c r="V2132">
        <v>27</v>
      </c>
      <c r="W2132" t="s">
        <v>38</v>
      </c>
    </row>
    <row r="2133" spans="1:23">
      <c r="A2133" t="s">
        <v>23</v>
      </c>
      <c r="B2133" t="s">
        <v>24</v>
      </c>
      <c r="C2133" t="s">
        <v>25</v>
      </c>
      <c r="D2133" t="s">
        <v>39</v>
      </c>
      <c r="E2133" t="s">
        <v>40</v>
      </c>
      <c r="F2133" t="s">
        <v>28</v>
      </c>
      <c r="G2133" t="s">
        <v>29</v>
      </c>
      <c r="I2133" t="s">
        <v>43</v>
      </c>
      <c r="J2133">
        <v>0</v>
      </c>
      <c r="K2133">
        <v>0</v>
      </c>
      <c r="L2133">
        <v>0</v>
      </c>
      <c r="M2133">
        <v>0</v>
      </c>
      <c r="N2133">
        <v>0</v>
      </c>
      <c r="O2133">
        <v>1</v>
      </c>
      <c r="P2133" t="s">
        <v>429</v>
      </c>
      <c r="Q2133" t="s">
        <v>430</v>
      </c>
      <c r="R2133" t="s">
        <v>67</v>
      </c>
      <c r="S2133" t="s">
        <v>68</v>
      </c>
      <c r="T2133" t="s">
        <v>36</v>
      </c>
      <c r="U2133" t="s">
        <v>37</v>
      </c>
      <c r="V2133">
        <v>27</v>
      </c>
      <c r="W2133" t="s">
        <v>38</v>
      </c>
    </row>
    <row r="2134" spans="1:23">
      <c r="A2134" t="s">
        <v>23</v>
      </c>
      <c r="B2134" t="s">
        <v>24</v>
      </c>
      <c r="C2134" t="s">
        <v>25</v>
      </c>
      <c r="D2134" t="s">
        <v>26</v>
      </c>
      <c r="E2134" t="s">
        <v>27</v>
      </c>
      <c r="F2134" t="s">
        <v>28</v>
      </c>
      <c r="G2134" t="s">
        <v>29</v>
      </c>
      <c r="H2134" t="s">
        <v>86</v>
      </c>
      <c r="I2134" t="s">
        <v>87</v>
      </c>
      <c r="J2134">
        <v>8.9209999999999994</v>
      </c>
      <c r="K2134">
        <v>1</v>
      </c>
      <c r="L2134">
        <v>1</v>
      </c>
      <c r="M2134">
        <v>0</v>
      </c>
      <c r="N2134">
        <v>0</v>
      </c>
      <c r="O2134">
        <v>0</v>
      </c>
      <c r="P2134" t="s">
        <v>431</v>
      </c>
      <c r="Q2134" t="s">
        <v>432</v>
      </c>
      <c r="R2134" t="s">
        <v>67</v>
      </c>
      <c r="S2134" t="s">
        <v>68</v>
      </c>
      <c r="T2134" t="s">
        <v>36</v>
      </c>
      <c r="U2134" t="s">
        <v>37</v>
      </c>
      <c r="V2134">
        <v>27</v>
      </c>
      <c r="W2134" t="s">
        <v>38</v>
      </c>
    </row>
    <row r="2135" spans="1:23">
      <c r="A2135" t="s">
        <v>23</v>
      </c>
      <c r="B2135" t="s">
        <v>24</v>
      </c>
      <c r="C2135" t="s">
        <v>25</v>
      </c>
      <c r="D2135" t="s">
        <v>46</v>
      </c>
      <c r="E2135" t="s">
        <v>47</v>
      </c>
      <c r="F2135" t="s">
        <v>48</v>
      </c>
      <c r="G2135" t="s">
        <v>47</v>
      </c>
      <c r="I2135" t="s">
        <v>43</v>
      </c>
      <c r="J2135">
        <v>1505.9211049999999</v>
      </c>
      <c r="K2135">
        <v>198</v>
      </c>
      <c r="L2135">
        <v>0.82199999999999995</v>
      </c>
      <c r="M2135">
        <v>0</v>
      </c>
      <c r="N2135">
        <v>0</v>
      </c>
      <c r="O2135">
        <v>0</v>
      </c>
      <c r="P2135" t="s">
        <v>433</v>
      </c>
      <c r="Q2135" t="s">
        <v>434</v>
      </c>
      <c r="R2135" t="s">
        <v>34</v>
      </c>
      <c r="S2135" t="s">
        <v>35</v>
      </c>
      <c r="T2135" t="s">
        <v>36</v>
      </c>
      <c r="U2135" t="s">
        <v>37</v>
      </c>
      <c r="V2135">
        <v>27</v>
      </c>
      <c r="W2135" t="s">
        <v>38</v>
      </c>
    </row>
    <row r="2136" spans="1:23">
      <c r="A2136" t="s">
        <v>23</v>
      </c>
      <c r="B2136" t="s">
        <v>24</v>
      </c>
      <c r="C2136" t="s">
        <v>25</v>
      </c>
      <c r="D2136" t="s">
        <v>39</v>
      </c>
      <c r="E2136" t="s">
        <v>40</v>
      </c>
      <c r="F2136" t="s">
        <v>41</v>
      </c>
      <c r="G2136" t="s">
        <v>42</v>
      </c>
      <c r="I2136" t="s">
        <v>43</v>
      </c>
      <c r="J2136">
        <v>87.322169950000003</v>
      </c>
      <c r="K2136">
        <v>6</v>
      </c>
      <c r="L2136">
        <v>0.91400000000000003</v>
      </c>
      <c r="M2136">
        <v>0</v>
      </c>
      <c r="N2136">
        <v>0</v>
      </c>
      <c r="O2136">
        <v>0</v>
      </c>
      <c r="P2136" t="s">
        <v>439</v>
      </c>
      <c r="Q2136" t="s">
        <v>440</v>
      </c>
      <c r="R2136" t="s">
        <v>67</v>
      </c>
      <c r="S2136" t="s">
        <v>68</v>
      </c>
      <c r="T2136" t="s">
        <v>36</v>
      </c>
      <c r="U2136" t="s">
        <v>37</v>
      </c>
      <c r="V2136">
        <v>27</v>
      </c>
      <c r="W2136" t="s">
        <v>38</v>
      </c>
    </row>
    <row r="2137" spans="1:23">
      <c r="A2137" t="s">
        <v>23</v>
      </c>
      <c r="B2137" t="s">
        <v>24</v>
      </c>
      <c r="C2137" t="s">
        <v>25</v>
      </c>
      <c r="D2137" t="s">
        <v>26</v>
      </c>
      <c r="E2137" t="s">
        <v>27</v>
      </c>
      <c r="F2137" t="s">
        <v>53</v>
      </c>
      <c r="G2137" t="s">
        <v>54</v>
      </c>
      <c r="H2137" t="s">
        <v>417</v>
      </c>
      <c r="I2137" t="s">
        <v>418</v>
      </c>
      <c r="J2137">
        <v>256.8782746</v>
      </c>
      <c r="K2137">
        <v>2</v>
      </c>
      <c r="L2137">
        <v>0.96199999999999997</v>
      </c>
      <c r="M2137">
        <v>0</v>
      </c>
      <c r="N2137">
        <v>0</v>
      </c>
      <c r="O2137">
        <v>0</v>
      </c>
      <c r="P2137" t="s">
        <v>441</v>
      </c>
      <c r="Q2137" t="s">
        <v>442</v>
      </c>
      <c r="R2137" t="s">
        <v>59</v>
      </c>
      <c r="S2137" t="s">
        <v>60</v>
      </c>
      <c r="T2137" t="s">
        <v>36</v>
      </c>
      <c r="U2137" t="s">
        <v>37</v>
      </c>
      <c r="V2137">
        <v>27</v>
      </c>
      <c r="W2137" t="s">
        <v>38</v>
      </c>
    </row>
    <row r="2138" spans="1:23">
      <c r="A2138" t="s">
        <v>23</v>
      </c>
      <c r="B2138" t="s">
        <v>24</v>
      </c>
      <c r="C2138" t="s">
        <v>25</v>
      </c>
      <c r="D2138" t="s">
        <v>26</v>
      </c>
      <c r="E2138" t="s">
        <v>27</v>
      </c>
      <c r="F2138" t="s">
        <v>53</v>
      </c>
      <c r="G2138" t="s">
        <v>54</v>
      </c>
      <c r="H2138" t="s">
        <v>185</v>
      </c>
      <c r="I2138" t="s">
        <v>186</v>
      </c>
      <c r="J2138">
        <v>3519.8062880000002</v>
      </c>
      <c r="K2138">
        <v>3</v>
      </c>
      <c r="L2138">
        <v>0.997</v>
      </c>
      <c r="M2138">
        <v>0</v>
      </c>
      <c r="N2138">
        <v>0</v>
      </c>
      <c r="O2138">
        <v>0</v>
      </c>
      <c r="P2138" t="s">
        <v>441</v>
      </c>
      <c r="Q2138" t="s">
        <v>442</v>
      </c>
      <c r="R2138" t="s">
        <v>59</v>
      </c>
      <c r="S2138" t="s">
        <v>60</v>
      </c>
      <c r="T2138" t="s">
        <v>36</v>
      </c>
      <c r="U2138" t="s">
        <v>37</v>
      </c>
      <c r="V2138">
        <v>27</v>
      </c>
      <c r="W2138" t="s">
        <v>38</v>
      </c>
    </row>
    <row r="2139" spans="1:23">
      <c r="A2139" t="s">
        <v>23</v>
      </c>
      <c r="B2139" t="s">
        <v>24</v>
      </c>
      <c r="C2139" t="s">
        <v>25</v>
      </c>
      <c r="D2139" t="s">
        <v>26</v>
      </c>
      <c r="E2139" t="s">
        <v>27</v>
      </c>
      <c r="F2139" t="s">
        <v>53</v>
      </c>
      <c r="G2139" t="s">
        <v>54</v>
      </c>
      <c r="H2139" t="s">
        <v>106</v>
      </c>
      <c r="I2139" t="s">
        <v>107</v>
      </c>
      <c r="J2139">
        <v>2.7E-2</v>
      </c>
      <c r="K2139">
        <v>1</v>
      </c>
      <c r="L2139">
        <v>1</v>
      </c>
      <c r="M2139">
        <v>0</v>
      </c>
      <c r="N2139">
        <v>0</v>
      </c>
      <c r="O2139">
        <v>0</v>
      </c>
      <c r="P2139" t="s">
        <v>441</v>
      </c>
      <c r="Q2139" t="s">
        <v>442</v>
      </c>
      <c r="R2139" t="s">
        <v>59</v>
      </c>
      <c r="S2139" t="s">
        <v>60</v>
      </c>
      <c r="T2139" t="s">
        <v>36</v>
      </c>
      <c r="U2139" t="s">
        <v>37</v>
      </c>
      <c r="V2139">
        <v>27</v>
      </c>
      <c r="W2139" t="s">
        <v>38</v>
      </c>
    </row>
    <row r="2140" spans="1:23">
      <c r="A2140" t="s">
        <v>23</v>
      </c>
      <c r="B2140" t="s">
        <v>24</v>
      </c>
      <c r="C2140" t="s">
        <v>25</v>
      </c>
      <c r="D2140" t="s">
        <v>26</v>
      </c>
      <c r="E2140" t="s">
        <v>27</v>
      </c>
      <c r="F2140" t="s">
        <v>28</v>
      </c>
      <c r="G2140" t="s">
        <v>29</v>
      </c>
      <c r="H2140" t="s">
        <v>152</v>
      </c>
      <c r="I2140" t="s">
        <v>153</v>
      </c>
      <c r="J2140">
        <v>4981.0186548000001</v>
      </c>
      <c r="K2140">
        <v>23</v>
      </c>
      <c r="L2140">
        <v>0.93600000000000005</v>
      </c>
      <c r="M2140">
        <v>0</v>
      </c>
      <c r="N2140">
        <v>0</v>
      </c>
      <c r="O2140">
        <v>0</v>
      </c>
      <c r="P2140" t="s">
        <v>441</v>
      </c>
      <c r="Q2140" t="s">
        <v>442</v>
      </c>
      <c r="R2140" t="s">
        <v>59</v>
      </c>
      <c r="S2140" t="s">
        <v>60</v>
      </c>
      <c r="T2140" t="s">
        <v>36</v>
      </c>
      <c r="U2140" t="s">
        <v>37</v>
      </c>
      <c r="V2140">
        <v>27</v>
      </c>
      <c r="W2140" t="s">
        <v>38</v>
      </c>
    </row>
    <row r="2141" spans="1:23">
      <c r="A2141" t="s">
        <v>23</v>
      </c>
      <c r="B2141" t="s">
        <v>24</v>
      </c>
      <c r="C2141" t="s">
        <v>25</v>
      </c>
      <c r="D2141" t="s">
        <v>26</v>
      </c>
      <c r="E2141" t="s">
        <v>27</v>
      </c>
      <c r="F2141" t="s">
        <v>28</v>
      </c>
      <c r="G2141" t="s">
        <v>29</v>
      </c>
      <c r="H2141" t="s">
        <v>369</v>
      </c>
      <c r="I2141" t="s">
        <v>370</v>
      </c>
      <c r="J2141">
        <v>413.52523710000003</v>
      </c>
      <c r="K2141">
        <v>3</v>
      </c>
      <c r="L2141">
        <v>0.90300000000000002</v>
      </c>
      <c r="M2141">
        <v>0</v>
      </c>
      <c r="N2141">
        <v>0</v>
      </c>
      <c r="O2141">
        <v>0</v>
      </c>
      <c r="P2141" t="s">
        <v>441</v>
      </c>
      <c r="Q2141" t="s">
        <v>442</v>
      </c>
      <c r="R2141" t="s">
        <v>59</v>
      </c>
      <c r="S2141" t="s">
        <v>60</v>
      </c>
      <c r="T2141" t="s">
        <v>36</v>
      </c>
      <c r="U2141" t="s">
        <v>37</v>
      </c>
      <c r="V2141">
        <v>27</v>
      </c>
      <c r="W2141" t="s">
        <v>38</v>
      </c>
    </row>
    <row r="2142" spans="1:23">
      <c r="A2142" t="s">
        <v>23</v>
      </c>
      <c r="B2142" t="s">
        <v>24</v>
      </c>
      <c r="C2142" t="s">
        <v>25</v>
      </c>
      <c r="D2142" t="s">
        <v>26</v>
      </c>
      <c r="E2142" t="s">
        <v>27</v>
      </c>
      <c r="F2142" t="s">
        <v>28</v>
      </c>
      <c r="G2142" t="s">
        <v>29</v>
      </c>
      <c r="H2142" t="s">
        <v>75</v>
      </c>
      <c r="I2142" t="s">
        <v>76</v>
      </c>
      <c r="J2142">
        <v>1628.7662795399999</v>
      </c>
      <c r="K2142">
        <v>12</v>
      </c>
      <c r="L2142">
        <v>0.97699999999999998</v>
      </c>
      <c r="M2142">
        <v>0</v>
      </c>
      <c r="N2142">
        <v>0</v>
      </c>
      <c r="O2142">
        <v>0</v>
      </c>
      <c r="P2142" t="s">
        <v>441</v>
      </c>
      <c r="Q2142" t="s">
        <v>442</v>
      </c>
      <c r="R2142" t="s">
        <v>59</v>
      </c>
      <c r="S2142" t="s">
        <v>60</v>
      </c>
      <c r="T2142" t="s">
        <v>36</v>
      </c>
      <c r="U2142" t="s">
        <v>37</v>
      </c>
      <c r="V2142">
        <v>27</v>
      </c>
      <c r="W2142" t="s">
        <v>38</v>
      </c>
    </row>
    <row r="2143" spans="1:23">
      <c r="A2143" t="s">
        <v>23</v>
      </c>
      <c r="B2143" t="s">
        <v>24</v>
      </c>
      <c r="C2143" t="s">
        <v>25</v>
      </c>
      <c r="D2143" t="s">
        <v>26</v>
      </c>
      <c r="E2143" t="s">
        <v>27</v>
      </c>
      <c r="F2143" t="s">
        <v>28</v>
      </c>
      <c r="G2143" t="s">
        <v>29</v>
      </c>
      <c r="H2143" t="s">
        <v>124</v>
      </c>
      <c r="I2143" t="s">
        <v>125</v>
      </c>
      <c r="J2143">
        <v>823.31649479999999</v>
      </c>
      <c r="K2143">
        <v>1</v>
      </c>
      <c r="L2143">
        <v>0.997</v>
      </c>
      <c r="M2143">
        <v>0</v>
      </c>
      <c r="N2143">
        <v>0</v>
      </c>
      <c r="O2143">
        <v>0</v>
      </c>
      <c r="P2143" t="s">
        <v>441</v>
      </c>
      <c r="Q2143" t="s">
        <v>442</v>
      </c>
      <c r="R2143" t="s">
        <v>59</v>
      </c>
      <c r="S2143" t="s">
        <v>60</v>
      </c>
      <c r="T2143" t="s">
        <v>36</v>
      </c>
      <c r="U2143" t="s">
        <v>37</v>
      </c>
      <c r="V2143">
        <v>27</v>
      </c>
      <c r="W2143" t="s">
        <v>38</v>
      </c>
    </row>
    <row r="2144" spans="1:23">
      <c r="A2144" t="s">
        <v>23</v>
      </c>
      <c r="B2144" t="s">
        <v>24</v>
      </c>
      <c r="C2144" t="s">
        <v>25</v>
      </c>
      <c r="D2144" t="s">
        <v>26</v>
      </c>
      <c r="E2144" t="s">
        <v>27</v>
      </c>
      <c r="F2144" t="s">
        <v>28</v>
      </c>
      <c r="G2144" t="s">
        <v>29</v>
      </c>
      <c r="H2144" t="s">
        <v>239</v>
      </c>
      <c r="I2144" t="s">
        <v>240</v>
      </c>
      <c r="J2144">
        <v>612.05666670000005</v>
      </c>
      <c r="K2144">
        <v>1</v>
      </c>
      <c r="L2144">
        <v>1</v>
      </c>
      <c r="M2144">
        <v>0</v>
      </c>
      <c r="N2144">
        <v>0</v>
      </c>
      <c r="O2144">
        <v>0</v>
      </c>
      <c r="P2144" t="s">
        <v>441</v>
      </c>
      <c r="Q2144" t="s">
        <v>442</v>
      </c>
      <c r="R2144" t="s">
        <v>59</v>
      </c>
      <c r="S2144" t="s">
        <v>60</v>
      </c>
      <c r="T2144" t="s">
        <v>36</v>
      </c>
      <c r="U2144" t="s">
        <v>37</v>
      </c>
      <c r="V2144">
        <v>27</v>
      </c>
      <c r="W2144" t="s">
        <v>38</v>
      </c>
    </row>
    <row r="2145" spans="1:23">
      <c r="A2145" t="s">
        <v>23</v>
      </c>
      <c r="B2145" t="s">
        <v>24</v>
      </c>
      <c r="C2145" t="s">
        <v>25</v>
      </c>
      <c r="D2145" t="s">
        <v>26</v>
      </c>
      <c r="E2145" t="s">
        <v>27</v>
      </c>
      <c r="F2145" t="s">
        <v>28</v>
      </c>
      <c r="G2145" t="s">
        <v>29</v>
      </c>
      <c r="H2145" t="s">
        <v>86</v>
      </c>
      <c r="I2145" t="s">
        <v>87</v>
      </c>
      <c r="J2145">
        <v>2125.69057759</v>
      </c>
      <c r="K2145">
        <v>20</v>
      </c>
      <c r="L2145">
        <v>0.94499999999999995</v>
      </c>
      <c r="M2145">
        <v>0</v>
      </c>
      <c r="N2145">
        <v>0</v>
      </c>
      <c r="O2145">
        <v>0</v>
      </c>
      <c r="P2145" t="s">
        <v>441</v>
      </c>
      <c r="Q2145" t="s">
        <v>442</v>
      </c>
      <c r="R2145" t="s">
        <v>59</v>
      </c>
      <c r="S2145" t="s">
        <v>60</v>
      </c>
      <c r="T2145" t="s">
        <v>36</v>
      </c>
      <c r="U2145" t="s">
        <v>37</v>
      </c>
      <c r="V2145">
        <v>27</v>
      </c>
      <c r="W2145" t="s">
        <v>38</v>
      </c>
    </row>
    <row r="2146" spans="1:23">
      <c r="A2146" t="s">
        <v>23</v>
      </c>
      <c r="B2146" t="s">
        <v>24</v>
      </c>
      <c r="C2146" t="s">
        <v>25</v>
      </c>
      <c r="D2146" t="s">
        <v>26</v>
      </c>
      <c r="E2146" t="s">
        <v>27</v>
      </c>
      <c r="F2146" t="s">
        <v>28</v>
      </c>
      <c r="G2146" t="s">
        <v>29</v>
      </c>
      <c r="H2146" t="s">
        <v>195</v>
      </c>
      <c r="I2146" t="s">
        <v>196</v>
      </c>
      <c r="J2146">
        <v>320.02959609999999</v>
      </c>
      <c r="K2146">
        <v>2</v>
      </c>
      <c r="L2146">
        <v>0.95599999999999996</v>
      </c>
      <c r="M2146">
        <v>0</v>
      </c>
      <c r="N2146">
        <v>0</v>
      </c>
      <c r="O2146">
        <v>0</v>
      </c>
      <c r="P2146" t="s">
        <v>441</v>
      </c>
      <c r="Q2146" t="s">
        <v>442</v>
      </c>
      <c r="R2146" t="s">
        <v>59</v>
      </c>
      <c r="S2146" t="s">
        <v>60</v>
      </c>
      <c r="T2146" t="s">
        <v>36</v>
      </c>
      <c r="U2146" t="s">
        <v>37</v>
      </c>
      <c r="V2146">
        <v>27</v>
      </c>
      <c r="W2146" t="s">
        <v>38</v>
      </c>
    </row>
    <row r="2147" spans="1:23">
      <c r="A2147" t="s">
        <v>23</v>
      </c>
      <c r="B2147" t="s">
        <v>24</v>
      </c>
      <c r="C2147" t="s">
        <v>25</v>
      </c>
      <c r="D2147" t="s">
        <v>26</v>
      </c>
      <c r="E2147" t="s">
        <v>27</v>
      </c>
      <c r="F2147" t="s">
        <v>28</v>
      </c>
      <c r="G2147" t="s">
        <v>29</v>
      </c>
      <c r="H2147" t="s">
        <v>30</v>
      </c>
      <c r="I2147" t="s">
        <v>31</v>
      </c>
      <c r="J2147">
        <v>484.05216868999997</v>
      </c>
      <c r="K2147">
        <v>6</v>
      </c>
      <c r="L2147">
        <v>0.94599999999999995</v>
      </c>
      <c r="M2147">
        <v>0</v>
      </c>
      <c r="N2147">
        <v>0</v>
      </c>
      <c r="O2147">
        <v>0</v>
      </c>
      <c r="P2147" t="s">
        <v>441</v>
      </c>
      <c r="Q2147" t="s">
        <v>442</v>
      </c>
      <c r="R2147" t="s">
        <v>59</v>
      </c>
      <c r="S2147" t="s">
        <v>60</v>
      </c>
      <c r="T2147" t="s">
        <v>36</v>
      </c>
      <c r="U2147" t="s">
        <v>37</v>
      </c>
      <c r="V2147">
        <v>27</v>
      </c>
      <c r="W2147" t="s">
        <v>38</v>
      </c>
    </row>
    <row r="2148" spans="1:23">
      <c r="A2148" t="s">
        <v>23</v>
      </c>
      <c r="B2148" t="s">
        <v>24</v>
      </c>
      <c r="C2148" t="s">
        <v>25</v>
      </c>
      <c r="D2148" t="s">
        <v>26</v>
      </c>
      <c r="E2148" t="s">
        <v>27</v>
      </c>
      <c r="F2148" t="s">
        <v>28</v>
      </c>
      <c r="G2148" t="s">
        <v>29</v>
      </c>
      <c r="H2148" t="s">
        <v>739</v>
      </c>
      <c r="I2148" t="s">
        <v>740</v>
      </c>
      <c r="J2148">
        <v>89.027091179999999</v>
      </c>
      <c r="K2148">
        <v>1</v>
      </c>
      <c r="L2148">
        <v>0.90800000000000003</v>
      </c>
      <c r="M2148">
        <v>0</v>
      </c>
      <c r="N2148">
        <v>0</v>
      </c>
      <c r="O2148">
        <v>0</v>
      </c>
      <c r="P2148" t="s">
        <v>441</v>
      </c>
      <c r="Q2148" t="s">
        <v>442</v>
      </c>
      <c r="R2148" t="s">
        <v>59</v>
      </c>
      <c r="S2148" t="s">
        <v>60</v>
      </c>
      <c r="T2148" t="s">
        <v>36</v>
      </c>
      <c r="U2148" t="s">
        <v>37</v>
      </c>
      <c r="V2148">
        <v>27</v>
      </c>
      <c r="W2148" t="s">
        <v>38</v>
      </c>
    </row>
    <row r="2149" spans="1:23">
      <c r="A2149" t="s">
        <v>23</v>
      </c>
      <c r="B2149" t="s">
        <v>24</v>
      </c>
      <c r="C2149" t="s">
        <v>25</v>
      </c>
      <c r="D2149" t="s">
        <v>39</v>
      </c>
      <c r="E2149" t="s">
        <v>40</v>
      </c>
      <c r="F2149" t="s">
        <v>41</v>
      </c>
      <c r="G2149" t="s">
        <v>42</v>
      </c>
      <c r="I2149" t="s">
        <v>43</v>
      </c>
      <c r="J2149">
        <v>0</v>
      </c>
      <c r="K2149">
        <v>0</v>
      </c>
      <c r="L2149">
        <v>0</v>
      </c>
      <c r="M2149">
        <v>0</v>
      </c>
      <c r="N2149">
        <v>0</v>
      </c>
      <c r="O2149">
        <v>3</v>
      </c>
      <c r="P2149" t="s">
        <v>441</v>
      </c>
      <c r="Q2149" t="s">
        <v>442</v>
      </c>
      <c r="R2149" t="s">
        <v>59</v>
      </c>
      <c r="S2149" t="s">
        <v>60</v>
      </c>
      <c r="T2149" t="s">
        <v>36</v>
      </c>
      <c r="U2149" t="s">
        <v>37</v>
      </c>
      <c r="V2149">
        <v>27</v>
      </c>
      <c r="W2149" t="s">
        <v>38</v>
      </c>
    </row>
    <row r="2150" spans="1:23">
      <c r="A2150" t="s">
        <v>23</v>
      </c>
      <c r="B2150" t="s">
        <v>24</v>
      </c>
      <c r="C2150" t="s">
        <v>25</v>
      </c>
      <c r="D2150" t="s">
        <v>39</v>
      </c>
      <c r="E2150" t="s">
        <v>40</v>
      </c>
      <c r="F2150" t="s">
        <v>44</v>
      </c>
      <c r="G2150" t="s">
        <v>45</v>
      </c>
      <c r="I2150" t="s">
        <v>43</v>
      </c>
      <c r="J2150">
        <v>55.450264199999999</v>
      </c>
      <c r="K2150">
        <v>4</v>
      </c>
      <c r="L2150">
        <v>0.60099999999999998</v>
      </c>
      <c r="M2150">
        <v>0</v>
      </c>
      <c r="N2150">
        <v>0</v>
      </c>
      <c r="O2150">
        <v>5</v>
      </c>
      <c r="P2150" t="s">
        <v>441</v>
      </c>
      <c r="Q2150" t="s">
        <v>442</v>
      </c>
      <c r="R2150" t="s">
        <v>59</v>
      </c>
      <c r="S2150" t="s">
        <v>60</v>
      </c>
      <c r="T2150" t="s">
        <v>36</v>
      </c>
      <c r="U2150" t="s">
        <v>37</v>
      </c>
      <c r="V2150">
        <v>27</v>
      </c>
      <c r="W2150" t="s">
        <v>38</v>
      </c>
    </row>
    <row r="2151" spans="1:23">
      <c r="A2151" t="s">
        <v>23</v>
      </c>
      <c r="B2151" t="s">
        <v>24</v>
      </c>
      <c r="C2151" t="s">
        <v>25</v>
      </c>
      <c r="D2151" t="s">
        <v>39</v>
      </c>
      <c r="E2151" t="s">
        <v>40</v>
      </c>
      <c r="F2151" t="s">
        <v>41</v>
      </c>
      <c r="G2151" t="s">
        <v>42</v>
      </c>
      <c r="I2151" t="s">
        <v>43</v>
      </c>
      <c r="J2151">
        <v>0</v>
      </c>
      <c r="K2151">
        <v>0</v>
      </c>
      <c r="L2151">
        <v>0</v>
      </c>
      <c r="M2151">
        <v>0</v>
      </c>
      <c r="N2151">
        <v>0</v>
      </c>
      <c r="O2151">
        <v>1</v>
      </c>
      <c r="P2151" t="s">
        <v>449</v>
      </c>
      <c r="Q2151" t="s">
        <v>450</v>
      </c>
      <c r="R2151" t="s">
        <v>120</v>
      </c>
      <c r="S2151" t="s">
        <v>121</v>
      </c>
      <c r="T2151" t="s">
        <v>36</v>
      </c>
      <c r="U2151" t="s">
        <v>37</v>
      </c>
      <c r="V2151">
        <v>27</v>
      </c>
      <c r="W2151" t="s">
        <v>38</v>
      </c>
    </row>
    <row r="2152" spans="1:23">
      <c r="A2152" t="s">
        <v>23</v>
      </c>
      <c r="B2152" t="s">
        <v>24</v>
      </c>
      <c r="C2152" t="s">
        <v>25</v>
      </c>
      <c r="D2152" t="s">
        <v>39</v>
      </c>
      <c r="E2152" t="s">
        <v>40</v>
      </c>
      <c r="F2152" t="s">
        <v>28</v>
      </c>
      <c r="G2152" t="s">
        <v>29</v>
      </c>
      <c r="I2152" t="s">
        <v>43</v>
      </c>
      <c r="J2152">
        <v>0</v>
      </c>
      <c r="K2152">
        <v>0</v>
      </c>
      <c r="L2152">
        <v>0</v>
      </c>
      <c r="M2152">
        <v>0</v>
      </c>
      <c r="N2152">
        <v>0</v>
      </c>
      <c r="O2152">
        <v>1</v>
      </c>
      <c r="P2152" t="s">
        <v>451</v>
      </c>
      <c r="Q2152" t="s">
        <v>452</v>
      </c>
      <c r="R2152" t="s">
        <v>84</v>
      </c>
      <c r="S2152" t="s">
        <v>85</v>
      </c>
      <c r="T2152" t="s">
        <v>36</v>
      </c>
      <c r="U2152" t="s">
        <v>37</v>
      </c>
      <c r="V2152">
        <v>27</v>
      </c>
      <c r="W2152" t="s">
        <v>38</v>
      </c>
    </row>
    <row r="2153" spans="1:23">
      <c r="A2153" t="s">
        <v>23</v>
      </c>
      <c r="B2153" t="s">
        <v>24</v>
      </c>
      <c r="C2153" t="s">
        <v>25</v>
      </c>
      <c r="D2153" t="s">
        <v>46</v>
      </c>
      <c r="E2153" t="s">
        <v>47</v>
      </c>
      <c r="F2153" t="s">
        <v>48</v>
      </c>
      <c r="G2153" t="s">
        <v>47</v>
      </c>
      <c r="I2153" t="s">
        <v>43</v>
      </c>
      <c r="J2153">
        <v>188.20613019999999</v>
      </c>
      <c r="K2153">
        <v>36</v>
      </c>
      <c r="L2153">
        <v>0.621</v>
      </c>
      <c r="M2153">
        <v>0</v>
      </c>
      <c r="N2153">
        <v>0</v>
      </c>
      <c r="O2153">
        <v>0</v>
      </c>
      <c r="P2153" t="s">
        <v>451</v>
      </c>
      <c r="Q2153" t="s">
        <v>452</v>
      </c>
      <c r="R2153" t="s">
        <v>84</v>
      </c>
      <c r="S2153" t="s">
        <v>85</v>
      </c>
      <c r="T2153" t="s">
        <v>36</v>
      </c>
      <c r="U2153" t="s">
        <v>37</v>
      </c>
      <c r="V2153">
        <v>27</v>
      </c>
      <c r="W2153" t="s">
        <v>38</v>
      </c>
    </row>
    <row r="2154" spans="1:23">
      <c r="A2154" t="s">
        <v>23</v>
      </c>
      <c r="B2154" t="s">
        <v>24</v>
      </c>
      <c r="C2154" t="s">
        <v>25</v>
      </c>
      <c r="D2154" t="s">
        <v>26</v>
      </c>
      <c r="E2154" t="s">
        <v>27</v>
      </c>
      <c r="F2154" t="s">
        <v>41</v>
      </c>
      <c r="G2154" t="s">
        <v>42</v>
      </c>
      <c r="H2154" t="s">
        <v>161</v>
      </c>
      <c r="I2154" t="s">
        <v>43</v>
      </c>
      <c r="J2154">
        <v>68.415313909999995</v>
      </c>
      <c r="K2154">
        <v>1</v>
      </c>
      <c r="L2154">
        <v>0.9</v>
      </c>
      <c r="M2154">
        <v>0</v>
      </c>
      <c r="N2154">
        <v>0</v>
      </c>
      <c r="O2154">
        <v>0</v>
      </c>
      <c r="P2154" t="s">
        <v>453</v>
      </c>
      <c r="Q2154" t="s">
        <v>454</v>
      </c>
      <c r="R2154" t="s">
        <v>34</v>
      </c>
      <c r="S2154" t="s">
        <v>35</v>
      </c>
      <c r="T2154" t="s">
        <v>36</v>
      </c>
      <c r="U2154" t="s">
        <v>37</v>
      </c>
      <c r="V2154">
        <v>27</v>
      </c>
      <c r="W2154" t="s">
        <v>38</v>
      </c>
    </row>
    <row r="2155" spans="1:23">
      <c r="A2155" t="s">
        <v>23</v>
      </c>
      <c r="B2155" t="s">
        <v>24</v>
      </c>
      <c r="C2155" t="s">
        <v>25</v>
      </c>
      <c r="D2155" t="s">
        <v>39</v>
      </c>
      <c r="E2155" t="s">
        <v>40</v>
      </c>
      <c r="F2155" t="s">
        <v>41</v>
      </c>
      <c r="G2155" t="s">
        <v>42</v>
      </c>
      <c r="I2155" t="s">
        <v>43</v>
      </c>
      <c r="J2155">
        <v>0</v>
      </c>
      <c r="K2155">
        <v>0</v>
      </c>
      <c r="L2155">
        <v>0</v>
      </c>
      <c r="M2155">
        <v>0</v>
      </c>
      <c r="N2155">
        <v>0</v>
      </c>
      <c r="O2155">
        <v>1</v>
      </c>
      <c r="P2155" t="s">
        <v>455</v>
      </c>
      <c r="Q2155" t="s">
        <v>456</v>
      </c>
      <c r="R2155" t="s">
        <v>100</v>
      </c>
      <c r="S2155" t="s">
        <v>101</v>
      </c>
      <c r="T2155" t="s">
        <v>36</v>
      </c>
      <c r="U2155" t="s">
        <v>37</v>
      </c>
      <c r="V2155">
        <v>27</v>
      </c>
      <c r="W2155" t="s">
        <v>38</v>
      </c>
    </row>
    <row r="2156" spans="1:23">
      <c r="A2156" t="s">
        <v>23</v>
      </c>
      <c r="B2156" t="s">
        <v>24</v>
      </c>
      <c r="C2156" t="s">
        <v>25</v>
      </c>
      <c r="D2156" t="s">
        <v>39</v>
      </c>
      <c r="E2156" t="s">
        <v>40</v>
      </c>
      <c r="F2156" t="s">
        <v>53</v>
      </c>
      <c r="G2156" t="s">
        <v>54</v>
      </c>
      <c r="I2156" t="s">
        <v>43</v>
      </c>
      <c r="J2156">
        <v>0</v>
      </c>
      <c r="K2156">
        <v>0</v>
      </c>
      <c r="L2156">
        <v>0</v>
      </c>
      <c r="M2156">
        <v>0</v>
      </c>
      <c r="N2156">
        <v>0</v>
      </c>
      <c r="O2156">
        <v>1</v>
      </c>
      <c r="P2156" t="s">
        <v>455</v>
      </c>
      <c r="Q2156" t="s">
        <v>456</v>
      </c>
      <c r="R2156" t="s">
        <v>100</v>
      </c>
      <c r="S2156" t="s">
        <v>101</v>
      </c>
      <c r="T2156" t="s">
        <v>36</v>
      </c>
      <c r="U2156" t="s">
        <v>37</v>
      </c>
      <c r="V2156">
        <v>27</v>
      </c>
      <c r="W2156" t="s">
        <v>38</v>
      </c>
    </row>
    <row r="2157" spans="1:23">
      <c r="A2157" t="s">
        <v>23</v>
      </c>
      <c r="B2157" t="s">
        <v>24</v>
      </c>
      <c r="C2157" t="s">
        <v>25</v>
      </c>
      <c r="D2157" t="s">
        <v>26</v>
      </c>
      <c r="E2157" t="s">
        <v>27</v>
      </c>
      <c r="F2157" t="s">
        <v>53</v>
      </c>
      <c r="G2157" t="s">
        <v>54</v>
      </c>
      <c r="H2157" t="s">
        <v>800</v>
      </c>
      <c r="I2157" t="s">
        <v>801</v>
      </c>
      <c r="J2157">
        <v>9931.5281670000004</v>
      </c>
      <c r="K2157">
        <v>1</v>
      </c>
      <c r="L2157">
        <v>1</v>
      </c>
      <c r="M2157">
        <v>0</v>
      </c>
      <c r="N2157">
        <v>0</v>
      </c>
      <c r="O2157">
        <v>0</v>
      </c>
      <c r="P2157" t="s">
        <v>457</v>
      </c>
      <c r="Q2157" t="s">
        <v>458</v>
      </c>
      <c r="R2157" t="s">
        <v>59</v>
      </c>
      <c r="S2157" t="s">
        <v>60</v>
      </c>
      <c r="T2157" t="s">
        <v>36</v>
      </c>
      <c r="U2157" t="s">
        <v>37</v>
      </c>
      <c r="V2157">
        <v>27</v>
      </c>
      <c r="W2157" t="s">
        <v>38</v>
      </c>
    </row>
    <row r="2158" spans="1:23">
      <c r="A2158" t="s">
        <v>23</v>
      </c>
      <c r="B2158" t="s">
        <v>24</v>
      </c>
      <c r="C2158" t="s">
        <v>25</v>
      </c>
      <c r="D2158" t="s">
        <v>26</v>
      </c>
      <c r="E2158" t="s">
        <v>27</v>
      </c>
      <c r="F2158" t="s">
        <v>28</v>
      </c>
      <c r="G2158" t="s">
        <v>29</v>
      </c>
      <c r="H2158" t="s">
        <v>189</v>
      </c>
      <c r="I2158" t="s">
        <v>190</v>
      </c>
      <c r="J2158">
        <v>241.33490359000001</v>
      </c>
      <c r="K2158">
        <v>2</v>
      </c>
      <c r="L2158">
        <v>0.95899999999999996</v>
      </c>
      <c r="M2158">
        <v>0</v>
      </c>
      <c r="N2158">
        <v>0</v>
      </c>
      <c r="O2158">
        <v>0</v>
      </c>
      <c r="P2158" t="s">
        <v>457</v>
      </c>
      <c r="Q2158" t="s">
        <v>458</v>
      </c>
      <c r="R2158" t="s">
        <v>59</v>
      </c>
      <c r="S2158" t="s">
        <v>60</v>
      </c>
      <c r="T2158" t="s">
        <v>36</v>
      </c>
      <c r="U2158" t="s">
        <v>37</v>
      </c>
      <c r="V2158">
        <v>27</v>
      </c>
      <c r="W2158" t="s">
        <v>38</v>
      </c>
    </row>
    <row r="2159" spans="1:23">
      <c r="A2159" t="s">
        <v>23</v>
      </c>
      <c r="B2159" t="s">
        <v>24</v>
      </c>
      <c r="C2159" t="s">
        <v>25</v>
      </c>
      <c r="D2159" t="s">
        <v>26</v>
      </c>
      <c r="E2159" t="s">
        <v>27</v>
      </c>
      <c r="F2159" t="s">
        <v>28</v>
      </c>
      <c r="G2159" t="s">
        <v>29</v>
      </c>
      <c r="H2159" t="s">
        <v>152</v>
      </c>
      <c r="I2159" t="s">
        <v>153</v>
      </c>
      <c r="J2159">
        <v>2001.7220869</v>
      </c>
      <c r="K2159">
        <v>5</v>
      </c>
      <c r="L2159">
        <v>0.95899999999999996</v>
      </c>
      <c r="M2159">
        <v>0</v>
      </c>
      <c r="N2159">
        <v>0</v>
      </c>
      <c r="O2159">
        <v>0</v>
      </c>
      <c r="P2159" t="s">
        <v>457</v>
      </c>
      <c r="Q2159" t="s">
        <v>458</v>
      </c>
      <c r="R2159" t="s">
        <v>59</v>
      </c>
      <c r="S2159" t="s">
        <v>60</v>
      </c>
      <c r="T2159" t="s">
        <v>36</v>
      </c>
      <c r="U2159" t="s">
        <v>37</v>
      </c>
      <c r="V2159">
        <v>27</v>
      </c>
      <c r="W2159" t="s">
        <v>38</v>
      </c>
    </row>
    <row r="2160" spans="1:23">
      <c r="A2160" t="s">
        <v>23</v>
      </c>
      <c r="B2160" t="s">
        <v>24</v>
      </c>
      <c r="C2160" t="s">
        <v>25</v>
      </c>
      <c r="D2160" t="s">
        <v>26</v>
      </c>
      <c r="E2160" t="s">
        <v>27</v>
      </c>
      <c r="F2160" t="s">
        <v>28</v>
      </c>
      <c r="G2160" t="s">
        <v>29</v>
      </c>
      <c r="H2160" t="s">
        <v>138</v>
      </c>
      <c r="I2160" t="s">
        <v>139</v>
      </c>
      <c r="J2160">
        <v>907.26945569999998</v>
      </c>
      <c r="K2160">
        <v>3</v>
      </c>
      <c r="L2160">
        <v>0.99</v>
      </c>
      <c r="M2160">
        <v>0</v>
      </c>
      <c r="N2160">
        <v>0</v>
      </c>
      <c r="O2160">
        <v>0</v>
      </c>
      <c r="P2160" t="s">
        <v>457</v>
      </c>
      <c r="Q2160" t="s">
        <v>458</v>
      </c>
      <c r="R2160" t="s">
        <v>59</v>
      </c>
      <c r="S2160" t="s">
        <v>60</v>
      </c>
      <c r="T2160" t="s">
        <v>36</v>
      </c>
      <c r="U2160" t="s">
        <v>37</v>
      </c>
      <c r="V2160">
        <v>27</v>
      </c>
      <c r="W2160" t="s">
        <v>38</v>
      </c>
    </row>
    <row r="2161" spans="1:23">
      <c r="A2161" t="s">
        <v>23</v>
      </c>
      <c r="B2161" t="s">
        <v>24</v>
      </c>
      <c r="C2161" t="s">
        <v>25</v>
      </c>
      <c r="D2161" t="s">
        <v>39</v>
      </c>
      <c r="E2161" t="s">
        <v>40</v>
      </c>
      <c r="F2161" t="s">
        <v>41</v>
      </c>
      <c r="G2161" t="s">
        <v>42</v>
      </c>
      <c r="I2161" t="s">
        <v>43</v>
      </c>
      <c r="J2161">
        <v>0</v>
      </c>
      <c r="K2161">
        <v>0</v>
      </c>
      <c r="L2161">
        <v>0</v>
      </c>
      <c r="M2161">
        <v>0</v>
      </c>
      <c r="N2161">
        <v>0</v>
      </c>
      <c r="O2161">
        <v>1</v>
      </c>
      <c r="P2161" t="s">
        <v>457</v>
      </c>
      <c r="Q2161" t="s">
        <v>458</v>
      </c>
      <c r="R2161" t="s">
        <v>59</v>
      </c>
      <c r="S2161" t="s">
        <v>60</v>
      </c>
      <c r="T2161" t="s">
        <v>36</v>
      </c>
      <c r="U2161" t="s">
        <v>37</v>
      </c>
      <c r="V2161">
        <v>27</v>
      </c>
      <c r="W2161" t="s">
        <v>38</v>
      </c>
    </row>
    <row r="2162" spans="1:23">
      <c r="A2162" t="s">
        <v>23</v>
      </c>
      <c r="B2162" t="s">
        <v>24</v>
      </c>
      <c r="C2162" t="s">
        <v>25</v>
      </c>
      <c r="D2162" t="s">
        <v>39</v>
      </c>
      <c r="E2162" t="s">
        <v>40</v>
      </c>
      <c r="F2162" t="s">
        <v>53</v>
      </c>
      <c r="G2162" t="s">
        <v>54</v>
      </c>
      <c r="I2162" t="s">
        <v>43</v>
      </c>
      <c r="J2162">
        <v>936.66817325</v>
      </c>
      <c r="K2162">
        <v>42</v>
      </c>
      <c r="L2162">
        <v>0.73</v>
      </c>
      <c r="M2162">
        <v>0</v>
      </c>
      <c r="N2162">
        <v>0</v>
      </c>
      <c r="O2162">
        <v>1</v>
      </c>
      <c r="P2162" t="s">
        <v>457</v>
      </c>
      <c r="Q2162" t="s">
        <v>458</v>
      </c>
      <c r="R2162" t="s">
        <v>59</v>
      </c>
      <c r="S2162" t="s">
        <v>60</v>
      </c>
      <c r="T2162" t="s">
        <v>36</v>
      </c>
      <c r="U2162" t="s">
        <v>37</v>
      </c>
      <c r="V2162">
        <v>27</v>
      </c>
      <c r="W2162" t="s">
        <v>38</v>
      </c>
    </row>
    <row r="2163" spans="1:23">
      <c r="A2163" t="s">
        <v>23</v>
      </c>
      <c r="B2163" t="s">
        <v>24</v>
      </c>
      <c r="C2163" t="s">
        <v>25</v>
      </c>
      <c r="D2163" t="s">
        <v>46</v>
      </c>
      <c r="E2163" t="s">
        <v>47</v>
      </c>
      <c r="F2163" t="s">
        <v>48</v>
      </c>
      <c r="G2163" t="s">
        <v>47</v>
      </c>
      <c r="I2163" t="s">
        <v>43</v>
      </c>
      <c r="J2163">
        <v>20824.670247800001</v>
      </c>
      <c r="K2163">
        <v>5574</v>
      </c>
      <c r="L2163">
        <v>0.86399999999999999</v>
      </c>
      <c r="M2163">
        <v>1.763338976</v>
      </c>
      <c r="N2163">
        <v>3.5899999999999999E-3</v>
      </c>
      <c r="O2163">
        <v>0</v>
      </c>
      <c r="P2163" t="s">
        <v>457</v>
      </c>
      <c r="Q2163" t="s">
        <v>458</v>
      </c>
      <c r="R2163" t="s">
        <v>59</v>
      </c>
      <c r="S2163" t="s">
        <v>60</v>
      </c>
      <c r="T2163" t="s">
        <v>36</v>
      </c>
      <c r="U2163" t="s">
        <v>37</v>
      </c>
      <c r="V2163">
        <v>27</v>
      </c>
      <c r="W2163" t="s">
        <v>38</v>
      </c>
    </row>
    <row r="2164" spans="1:23">
      <c r="A2164" t="s">
        <v>23</v>
      </c>
      <c r="B2164" t="s">
        <v>24</v>
      </c>
      <c r="C2164" t="s">
        <v>25</v>
      </c>
      <c r="D2164" t="s">
        <v>39</v>
      </c>
      <c r="E2164" t="s">
        <v>40</v>
      </c>
      <c r="F2164" t="s">
        <v>28</v>
      </c>
      <c r="G2164" t="s">
        <v>29</v>
      </c>
      <c r="I2164" t="s">
        <v>43</v>
      </c>
      <c r="J2164">
        <v>0</v>
      </c>
      <c r="K2164">
        <v>0</v>
      </c>
      <c r="L2164">
        <v>0</v>
      </c>
      <c r="M2164">
        <v>0</v>
      </c>
      <c r="N2164">
        <v>0</v>
      </c>
      <c r="O2164">
        <v>1</v>
      </c>
      <c r="P2164" t="s">
        <v>1448</v>
      </c>
      <c r="Q2164" t="s">
        <v>1449</v>
      </c>
      <c r="R2164" t="s">
        <v>168</v>
      </c>
      <c r="S2164" t="s">
        <v>169</v>
      </c>
      <c r="T2164" t="s">
        <v>36</v>
      </c>
      <c r="U2164" t="s">
        <v>37</v>
      </c>
      <c r="V2164">
        <v>27</v>
      </c>
      <c r="W2164" t="s">
        <v>38</v>
      </c>
    </row>
    <row r="2165" spans="1:23">
      <c r="A2165" t="s">
        <v>23</v>
      </c>
      <c r="B2165" t="s">
        <v>24</v>
      </c>
      <c r="C2165" t="s">
        <v>25</v>
      </c>
      <c r="D2165" t="s">
        <v>39</v>
      </c>
      <c r="E2165" t="s">
        <v>40</v>
      </c>
      <c r="F2165" t="s">
        <v>28</v>
      </c>
      <c r="G2165" t="s">
        <v>29</v>
      </c>
      <c r="I2165" t="s">
        <v>43</v>
      </c>
      <c r="J2165">
        <v>0</v>
      </c>
      <c r="K2165">
        <v>0</v>
      </c>
      <c r="L2165">
        <v>0</v>
      </c>
      <c r="M2165">
        <v>0</v>
      </c>
      <c r="N2165">
        <v>0</v>
      </c>
      <c r="O2165">
        <v>1</v>
      </c>
      <c r="P2165" t="s">
        <v>461</v>
      </c>
      <c r="Q2165" t="s">
        <v>462</v>
      </c>
      <c r="R2165" t="s">
        <v>158</v>
      </c>
      <c r="S2165" t="s">
        <v>159</v>
      </c>
      <c r="T2165" t="s">
        <v>36</v>
      </c>
      <c r="U2165" t="s">
        <v>37</v>
      </c>
      <c r="V2165">
        <v>27</v>
      </c>
      <c r="W2165" t="s">
        <v>38</v>
      </c>
    </row>
    <row r="2166" spans="1:23">
      <c r="A2166" t="s">
        <v>23</v>
      </c>
      <c r="B2166" t="s">
        <v>24</v>
      </c>
      <c r="C2166" t="s">
        <v>25</v>
      </c>
      <c r="D2166" t="s">
        <v>39</v>
      </c>
      <c r="E2166" t="s">
        <v>40</v>
      </c>
      <c r="F2166" t="s">
        <v>28</v>
      </c>
      <c r="G2166" t="s">
        <v>29</v>
      </c>
      <c r="I2166" t="s">
        <v>43</v>
      </c>
      <c r="J2166">
        <v>0</v>
      </c>
      <c r="K2166">
        <v>0</v>
      </c>
      <c r="L2166">
        <v>0</v>
      </c>
      <c r="M2166">
        <v>0</v>
      </c>
      <c r="N2166">
        <v>0</v>
      </c>
      <c r="O2166">
        <v>1</v>
      </c>
      <c r="P2166" t="s">
        <v>463</v>
      </c>
      <c r="Q2166" t="s">
        <v>464</v>
      </c>
      <c r="R2166" t="s">
        <v>114</v>
      </c>
      <c r="S2166" t="s">
        <v>115</v>
      </c>
      <c r="T2166" t="s">
        <v>36</v>
      </c>
      <c r="U2166" t="s">
        <v>37</v>
      </c>
      <c r="V2166">
        <v>27</v>
      </c>
      <c r="W2166" t="s">
        <v>38</v>
      </c>
    </row>
    <row r="2167" spans="1:23">
      <c r="A2167" t="s">
        <v>23</v>
      </c>
      <c r="B2167" t="s">
        <v>24</v>
      </c>
      <c r="C2167" t="s">
        <v>25</v>
      </c>
      <c r="D2167" t="s">
        <v>39</v>
      </c>
      <c r="E2167" t="s">
        <v>40</v>
      </c>
      <c r="F2167" t="s">
        <v>28</v>
      </c>
      <c r="G2167" t="s">
        <v>29</v>
      </c>
      <c r="I2167" t="s">
        <v>43</v>
      </c>
      <c r="J2167">
        <v>140.75357990000001</v>
      </c>
      <c r="K2167">
        <v>13</v>
      </c>
      <c r="L2167">
        <v>0.90700000000000003</v>
      </c>
      <c r="M2167">
        <v>0</v>
      </c>
      <c r="N2167">
        <v>0</v>
      </c>
      <c r="O2167">
        <v>0</v>
      </c>
      <c r="P2167" t="s">
        <v>465</v>
      </c>
      <c r="Q2167" t="s">
        <v>466</v>
      </c>
      <c r="R2167" t="s">
        <v>84</v>
      </c>
      <c r="S2167" t="s">
        <v>85</v>
      </c>
      <c r="T2167" t="s">
        <v>36</v>
      </c>
      <c r="U2167" t="s">
        <v>37</v>
      </c>
      <c r="V2167">
        <v>27</v>
      </c>
      <c r="W2167" t="s">
        <v>38</v>
      </c>
    </row>
    <row r="2168" spans="1:23">
      <c r="A2168" t="s">
        <v>23</v>
      </c>
      <c r="B2168" t="s">
        <v>24</v>
      </c>
      <c r="C2168" t="s">
        <v>25</v>
      </c>
      <c r="D2168" t="s">
        <v>26</v>
      </c>
      <c r="E2168" t="s">
        <v>27</v>
      </c>
      <c r="F2168" t="s">
        <v>28</v>
      </c>
      <c r="G2168" t="s">
        <v>29</v>
      </c>
      <c r="H2168" t="s">
        <v>189</v>
      </c>
      <c r="I2168" t="s">
        <v>190</v>
      </c>
      <c r="J2168">
        <v>79.1617581</v>
      </c>
      <c r="K2168">
        <v>1</v>
      </c>
      <c r="L2168">
        <v>0.86099999999999999</v>
      </c>
      <c r="M2168">
        <v>0</v>
      </c>
      <c r="N2168">
        <v>0</v>
      </c>
      <c r="O2168">
        <v>0</v>
      </c>
      <c r="P2168" t="s">
        <v>469</v>
      </c>
      <c r="Q2168" t="s">
        <v>470</v>
      </c>
      <c r="R2168" t="s">
        <v>132</v>
      </c>
      <c r="S2168" t="s">
        <v>133</v>
      </c>
      <c r="T2168" t="s">
        <v>36</v>
      </c>
      <c r="U2168" t="s">
        <v>37</v>
      </c>
      <c r="V2168">
        <v>27</v>
      </c>
      <c r="W2168" t="s">
        <v>38</v>
      </c>
    </row>
    <row r="2169" spans="1:23">
      <c r="A2169" t="s">
        <v>23</v>
      </c>
      <c r="B2169" t="s">
        <v>24</v>
      </c>
      <c r="C2169" t="s">
        <v>25</v>
      </c>
      <c r="D2169" t="s">
        <v>39</v>
      </c>
      <c r="E2169" t="s">
        <v>40</v>
      </c>
      <c r="F2169" t="s">
        <v>28</v>
      </c>
      <c r="G2169" t="s">
        <v>29</v>
      </c>
      <c r="I2169" t="s">
        <v>43</v>
      </c>
      <c r="J2169">
        <v>132.47378370000001</v>
      </c>
      <c r="K2169">
        <v>29</v>
      </c>
      <c r="L2169">
        <v>0.84</v>
      </c>
      <c r="M2169">
        <v>0</v>
      </c>
      <c r="N2169">
        <v>0</v>
      </c>
      <c r="O2169">
        <v>0</v>
      </c>
      <c r="P2169" t="s">
        <v>479</v>
      </c>
      <c r="Q2169" t="s">
        <v>480</v>
      </c>
      <c r="R2169" t="s">
        <v>73</v>
      </c>
      <c r="S2169" t="s">
        <v>74</v>
      </c>
      <c r="T2169" t="s">
        <v>36</v>
      </c>
      <c r="U2169" t="s">
        <v>37</v>
      </c>
      <c r="V2169">
        <v>27</v>
      </c>
      <c r="W2169" t="s">
        <v>38</v>
      </c>
    </row>
    <row r="2170" spans="1:23">
      <c r="A2170" t="s">
        <v>23</v>
      </c>
      <c r="B2170" t="s">
        <v>24</v>
      </c>
      <c r="C2170" t="s">
        <v>25</v>
      </c>
      <c r="D2170" t="s">
        <v>39</v>
      </c>
      <c r="E2170" t="s">
        <v>40</v>
      </c>
      <c r="F2170" t="s">
        <v>44</v>
      </c>
      <c r="G2170" t="s">
        <v>45</v>
      </c>
      <c r="I2170" t="s">
        <v>43</v>
      </c>
      <c r="J2170">
        <v>0</v>
      </c>
      <c r="K2170">
        <v>0</v>
      </c>
      <c r="L2170">
        <v>0</v>
      </c>
      <c r="M2170">
        <v>0</v>
      </c>
      <c r="N2170">
        <v>0</v>
      </c>
      <c r="O2170">
        <v>1</v>
      </c>
      <c r="P2170" t="s">
        <v>1032</v>
      </c>
      <c r="Q2170" t="s">
        <v>1033</v>
      </c>
      <c r="R2170" t="s">
        <v>100</v>
      </c>
      <c r="S2170" t="s">
        <v>101</v>
      </c>
      <c r="T2170" t="s">
        <v>36</v>
      </c>
      <c r="U2170" t="s">
        <v>37</v>
      </c>
      <c r="V2170">
        <v>27</v>
      </c>
      <c r="W2170" t="s">
        <v>38</v>
      </c>
    </row>
    <row r="2171" spans="1:23">
      <c r="A2171" t="s">
        <v>23</v>
      </c>
      <c r="B2171" t="s">
        <v>24</v>
      </c>
      <c r="C2171" t="s">
        <v>25</v>
      </c>
      <c r="D2171" t="s">
        <v>26</v>
      </c>
      <c r="E2171" t="s">
        <v>27</v>
      </c>
      <c r="F2171" t="s">
        <v>53</v>
      </c>
      <c r="G2171" t="s">
        <v>54</v>
      </c>
      <c r="H2171" t="s">
        <v>160</v>
      </c>
      <c r="I2171" t="s">
        <v>43</v>
      </c>
      <c r="J2171">
        <v>937.70650000000001</v>
      </c>
      <c r="K2171">
        <v>1</v>
      </c>
      <c r="L2171">
        <v>1</v>
      </c>
      <c r="M2171">
        <v>0</v>
      </c>
      <c r="N2171">
        <v>0</v>
      </c>
      <c r="O2171">
        <v>0</v>
      </c>
      <c r="P2171" t="s">
        <v>483</v>
      </c>
      <c r="Q2171" t="s">
        <v>484</v>
      </c>
      <c r="R2171" t="s">
        <v>34</v>
      </c>
      <c r="S2171" t="s">
        <v>35</v>
      </c>
      <c r="T2171" t="s">
        <v>36</v>
      </c>
      <c r="U2171" t="s">
        <v>37</v>
      </c>
      <c r="V2171">
        <v>27</v>
      </c>
      <c r="W2171" t="s">
        <v>38</v>
      </c>
    </row>
    <row r="2172" spans="1:23">
      <c r="A2172" t="s">
        <v>23</v>
      </c>
      <c r="B2172" t="s">
        <v>24</v>
      </c>
      <c r="C2172" t="s">
        <v>25</v>
      </c>
      <c r="D2172" t="s">
        <v>26</v>
      </c>
      <c r="E2172" t="s">
        <v>27</v>
      </c>
      <c r="F2172" t="s">
        <v>53</v>
      </c>
      <c r="G2172" t="s">
        <v>54</v>
      </c>
      <c r="H2172" t="s">
        <v>106</v>
      </c>
      <c r="I2172" t="s">
        <v>107</v>
      </c>
      <c r="J2172">
        <v>147.52878419999999</v>
      </c>
      <c r="K2172">
        <v>1</v>
      </c>
      <c r="L2172">
        <v>0.92600000000000005</v>
      </c>
      <c r="M2172">
        <v>0</v>
      </c>
      <c r="N2172">
        <v>0</v>
      </c>
      <c r="O2172">
        <v>0</v>
      </c>
      <c r="P2172" t="s">
        <v>489</v>
      </c>
      <c r="Q2172" t="s">
        <v>490</v>
      </c>
      <c r="R2172" t="s">
        <v>100</v>
      </c>
      <c r="S2172" t="s">
        <v>101</v>
      </c>
      <c r="T2172" t="s">
        <v>36</v>
      </c>
      <c r="U2172" t="s">
        <v>37</v>
      </c>
      <c r="V2172">
        <v>27</v>
      </c>
      <c r="W2172" t="s">
        <v>38</v>
      </c>
    </row>
    <row r="2173" spans="1:23">
      <c r="A2173" t="s">
        <v>23</v>
      </c>
      <c r="B2173" t="s">
        <v>24</v>
      </c>
      <c r="C2173" t="s">
        <v>25</v>
      </c>
      <c r="D2173" t="s">
        <v>39</v>
      </c>
      <c r="E2173" t="s">
        <v>40</v>
      </c>
      <c r="F2173" t="s">
        <v>41</v>
      </c>
      <c r="G2173" t="s">
        <v>42</v>
      </c>
      <c r="I2173" t="s">
        <v>43</v>
      </c>
      <c r="J2173">
        <v>0</v>
      </c>
      <c r="K2173">
        <v>0</v>
      </c>
      <c r="L2173">
        <v>0</v>
      </c>
      <c r="M2173">
        <v>0</v>
      </c>
      <c r="N2173">
        <v>0</v>
      </c>
      <c r="O2173">
        <v>1</v>
      </c>
      <c r="P2173" t="s">
        <v>1450</v>
      </c>
      <c r="Q2173" t="s">
        <v>1451</v>
      </c>
      <c r="R2173" t="s">
        <v>100</v>
      </c>
      <c r="S2173" t="s">
        <v>101</v>
      </c>
      <c r="T2173" t="s">
        <v>36</v>
      </c>
      <c r="U2173" t="s">
        <v>37</v>
      </c>
      <c r="V2173">
        <v>27</v>
      </c>
      <c r="W2173" t="s">
        <v>38</v>
      </c>
    </row>
    <row r="2174" spans="1:23">
      <c r="A2174" t="s">
        <v>23</v>
      </c>
      <c r="B2174" t="s">
        <v>24</v>
      </c>
      <c r="C2174" t="s">
        <v>25</v>
      </c>
      <c r="D2174" t="s">
        <v>39</v>
      </c>
      <c r="E2174" t="s">
        <v>40</v>
      </c>
      <c r="F2174" t="s">
        <v>53</v>
      </c>
      <c r="G2174" t="s">
        <v>54</v>
      </c>
      <c r="I2174" t="s">
        <v>43</v>
      </c>
      <c r="J2174">
        <v>70.222732989999997</v>
      </c>
      <c r="K2174">
        <v>3</v>
      </c>
      <c r="L2174">
        <v>0.90800000000000003</v>
      </c>
      <c r="M2174">
        <v>0</v>
      </c>
      <c r="N2174">
        <v>0</v>
      </c>
      <c r="O2174">
        <v>0</v>
      </c>
      <c r="P2174" t="s">
        <v>491</v>
      </c>
      <c r="Q2174" t="s">
        <v>492</v>
      </c>
      <c r="R2174" t="s">
        <v>34</v>
      </c>
      <c r="S2174" t="s">
        <v>35</v>
      </c>
      <c r="T2174" t="s">
        <v>36</v>
      </c>
      <c r="U2174" t="s">
        <v>37</v>
      </c>
      <c r="V2174">
        <v>27</v>
      </c>
      <c r="W2174" t="s">
        <v>38</v>
      </c>
    </row>
    <row r="2175" spans="1:23">
      <c r="A2175" t="s">
        <v>23</v>
      </c>
      <c r="B2175" t="s">
        <v>24</v>
      </c>
      <c r="C2175" t="s">
        <v>25</v>
      </c>
      <c r="D2175" t="s">
        <v>39</v>
      </c>
      <c r="E2175" t="s">
        <v>40</v>
      </c>
      <c r="F2175" t="s">
        <v>53</v>
      </c>
      <c r="G2175" t="s">
        <v>54</v>
      </c>
      <c r="I2175" t="s">
        <v>43</v>
      </c>
      <c r="J2175">
        <v>0</v>
      </c>
      <c r="K2175">
        <v>0</v>
      </c>
      <c r="L2175">
        <v>0</v>
      </c>
      <c r="M2175">
        <v>0</v>
      </c>
      <c r="N2175">
        <v>0</v>
      </c>
      <c r="O2175">
        <v>1</v>
      </c>
      <c r="P2175" t="s">
        <v>495</v>
      </c>
      <c r="Q2175" t="s">
        <v>496</v>
      </c>
      <c r="R2175" t="s">
        <v>100</v>
      </c>
      <c r="S2175" t="s">
        <v>101</v>
      </c>
      <c r="T2175" t="s">
        <v>36</v>
      </c>
      <c r="U2175" t="s">
        <v>37</v>
      </c>
      <c r="V2175">
        <v>27</v>
      </c>
      <c r="W2175" t="s">
        <v>38</v>
      </c>
    </row>
    <row r="2176" spans="1:23">
      <c r="A2176" t="s">
        <v>23</v>
      </c>
      <c r="B2176" t="s">
        <v>24</v>
      </c>
      <c r="C2176" t="s">
        <v>25</v>
      </c>
      <c r="D2176" t="s">
        <v>26</v>
      </c>
      <c r="E2176" t="s">
        <v>27</v>
      </c>
      <c r="F2176" t="s">
        <v>53</v>
      </c>
      <c r="G2176" t="s">
        <v>54</v>
      </c>
      <c r="H2176" t="s">
        <v>231</v>
      </c>
      <c r="I2176" t="s">
        <v>232</v>
      </c>
      <c r="J2176">
        <v>333.56549999999999</v>
      </c>
      <c r="K2176">
        <v>1</v>
      </c>
      <c r="L2176">
        <v>1</v>
      </c>
      <c r="M2176">
        <v>0</v>
      </c>
      <c r="N2176">
        <v>0</v>
      </c>
      <c r="O2176">
        <v>0</v>
      </c>
      <c r="P2176" t="s">
        <v>497</v>
      </c>
      <c r="Q2176" t="s">
        <v>498</v>
      </c>
      <c r="R2176" t="s">
        <v>34</v>
      </c>
      <c r="S2176" t="s">
        <v>35</v>
      </c>
      <c r="T2176" t="s">
        <v>36</v>
      </c>
      <c r="U2176" t="s">
        <v>37</v>
      </c>
      <c r="V2176">
        <v>27</v>
      </c>
      <c r="W2176" t="s">
        <v>38</v>
      </c>
    </row>
    <row r="2177" spans="1:23">
      <c r="A2177" t="s">
        <v>23</v>
      </c>
      <c r="B2177" t="s">
        <v>24</v>
      </c>
      <c r="C2177" t="s">
        <v>25</v>
      </c>
      <c r="D2177" t="s">
        <v>26</v>
      </c>
      <c r="E2177" t="s">
        <v>27</v>
      </c>
      <c r="F2177" t="s">
        <v>28</v>
      </c>
      <c r="G2177" t="s">
        <v>29</v>
      </c>
      <c r="H2177" t="s">
        <v>69</v>
      </c>
      <c r="I2177" t="s">
        <v>70</v>
      </c>
      <c r="J2177">
        <v>95.408159209999994</v>
      </c>
      <c r="K2177">
        <v>1</v>
      </c>
      <c r="L2177">
        <v>0.91900000000000004</v>
      </c>
      <c r="M2177">
        <v>0</v>
      </c>
      <c r="N2177">
        <v>0</v>
      </c>
      <c r="O2177">
        <v>0</v>
      </c>
      <c r="P2177" t="s">
        <v>497</v>
      </c>
      <c r="Q2177" t="s">
        <v>498</v>
      </c>
      <c r="R2177" t="s">
        <v>34</v>
      </c>
      <c r="S2177" t="s">
        <v>35</v>
      </c>
      <c r="T2177" t="s">
        <v>36</v>
      </c>
      <c r="U2177" t="s">
        <v>37</v>
      </c>
      <c r="V2177">
        <v>27</v>
      </c>
      <c r="W2177" t="s">
        <v>38</v>
      </c>
    </row>
    <row r="2178" spans="1:23">
      <c r="A2178" t="s">
        <v>23</v>
      </c>
      <c r="B2178" t="s">
        <v>24</v>
      </c>
      <c r="C2178" t="s">
        <v>25</v>
      </c>
      <c r="D2178" t="s">
        <v>39</v>
      </c>
      <c r="E2178" t="s">
        <v>40</v>
      </c>
      <c r="F2178" t="s">
        <v>41</v>
      </c>
      <c r="G2178" t="s">
        <v>42</v>
      </c>
      <c r="I2178" t="s">
        <v>43</v>
      </c>
      <c r="J2178">
        <v>163.42871690000001</v>
      </c>
      <c r="K2178">
        <v>15</v>
      </c>
      <c r="L2178">
        <v>0.90200000000000002</v>
      </c>
      <c r="M2178">
        <v>0</v>
      </c>
      <c r="N2178">
        <v>0</v>
      </c>
      <c r="O2178">
        <v>0</v>
      </c>
      <c r="P2178" t="s">
        <v>497</v>
      </c>
      <c r="Q2178" t="s">
        <v>498</v>
      </c>
      <c r="R2178" t="s">
        <v>34</v>
      </c>
      <c r="S2178" t="s">
        <v>35</v>
      </c>
      <c r="T2178" t="s">
        <v>36</v>
      </c>
      <c r="U2178" t="s">
        <v>37</v>
      </c>
      <c r="V2178">
        <v>27</v>
      </c>
      <c r="W2178" t="s">
        <v>38</v>
      </c>
    </row>
    <row r="2179" spans="1:23">
      <c r="A2179" t="s">
        <v>23</v>
      </c>
      <c r="B2179" t="s">
        <v>24</v>
      </c>
      <c r="C2179" t="s">
        <v>25</v>
      </c>
      <c r="D2179" t="s">
        <v>39</v>
      </c>
      <c r="E2179" t="s">
        <v>40</v>
      </c>
      <c r="F2179" t="s">
        <v>41</v>
      </c>
      <c r="G2179" t="s">
        <v>42</v>
      </c>
      <c r="I2179" t="s">
        <v>43</v>
      </c>
      <c r="J2179">
        <v>0</v>
      </c>
      <c r="K2179">
        <v>0</v>
      </c>
      <c r="L2179">
        <v>0</v>
      </c>
      <c r="M2179">
        <v>0</v>
      </c>
      <c r="N2179">
        <v>0</v>
      </c>
      <c r="O2179">
        <v>1</v>
      </c>
      <c r="P2179" t="s">
        <v>499</v>
      </c>
      <c r="Q2179" t="s">
        <v>500</v>
      </c>
      <c r="R2179" t="s">
        <v>100</v>
      </c>
      <c r="S2179" t="s">
        <v>101</v>
      </c>
      <c r="T2179" t="s">
        <v>36</v>
      </c>
      <c r="U2179" t="s">
        <v>37</v>
      </c>
      <c r="V2179">
        <v>27</v>
      </c>
      <c r="W2179" t="s">
        <v>38</v>
      </c>
    </row>
    <row r="2180" spans="1:23">
      <c r="A2180" t="s">
        <v>23</v>
      </c>
      <c r="B2180" t="s">
        <v>24</v>
      </c>
      <c r="C2180" t="s">
        <v>25</v>
      </c>
      <c r="D2180" t="s">
        <v>26</v>
      </c>
      <c r="E2180" t="s">
        <v>27</v>
      </c>
      <c r="F2180" t="s">
        <v>28</v>
      </c>
      <c r="G2180" t="s">
        <v>29</v>
      </c>
      <c r="H2180" t="s">
        <v>69</v>
      </c>
      <c r="I2180" t="s">
        <v>70</v>
      </c>
      <c r="J2180">
        <v>190.43785750000001</v>
      </c>
      <c r="K2180">
        <v>1</v>
      </c>
      <c r="L2180">
        <v>0.91300000000000003</v>
      </c>
      <c r="M2180">
        <v>0</v>
      </c>
      <c r="N2180">
        <v>0</v>
      </c>
      <c r="O2180">
        <v>0</v>
      </c>
      <c r="P2180" t="s">
        <v>501</v>
      </c>
      <c r="Q2180" t="s">
        <v>502</v>
      </c>
      <c r="R2180" t="s">
        <v>100</v>
      </c>
      <c r="S2180" t="s">
        <v>101</v>
      </c>
      <c r="T2180" t="s">
        <v>36</v>
      </c>
      <c r="U2180" t="s">
        <v>37</v>
      </c>
      <c r="V2180">
        <v>27</v>
      </c>
      <c r="W2180" t="s">
        <v>38</v>
      </c>
    </row>
    <row r="2181" spans="1:23">
      <c r="A2181" t="s">
        <v>23</v>
      </c>
      <c r="B2181" t="s">
        <v>24</v>
      </c>
      <c r="C2181" t="s">
        <v>25</v>
      </c>
      <c r="D2181" t="s">
        <v>39</v>
      </c>
      <c r="E2181" t="s">
        <v>40</v>
      </c>
      <c r="F2181" t="s">
        <v>41</v>
      </c>
      <c r="G2181" t="s">
        <v>42</v>
      </c>
      <c r="I2181" t="s">
        <v>43</v>
      </c>
      <c r="J2181">
        <v>0</v>
      </c>
      <c r="K2181">
        <v>0</v>
      </c>
      <c r="L2181">
        <v>0</v>
      </c>
      <c r="M2181">
        <v>0</v>
      </c>
      <c r="N2181">
        <v>0</v>
      </c>
      <c r="O2181">
        <v>1</v>
      </c>
      <c r="P2181" t="s">
        <v>503</v>
      </c>
      <c r="Q2181" t="s">
        <v>504</v>
      </c>
      <c r="R2181" t="s">
        <v>90</v>
      </c>
      <c r="S2181" t="s">
        <v>91</v>
      </c>
      <c r="T2181" t="s">
        <v>36</v>
      </c>
      <c r="U2181" t="s">
        <v>37</v>
      </c>
      <c r="V2181">
        <v>27</v>
      </c>
      <c r="W2181" t="s">
        <v>38</v>
      </c>
    </row>
    <row r="2182" spans="1:23">
      <c r="A2182" t="s">
        <v>23</v>
      </c>
      <c r="B2182" t="s">
        <v>24</v>
      </c>
      <c r="C2182" t="s">
        <v>25</v>
      </c>
      <c r="D2182" t="s">
        <v>39</v>
      </c>
      <c r="E2182" t="s">
        <v>40</v>
      </c>
      <c r="F2182" t="s">
        <v>53</v>
      </c>
      <c r="G2182" t="s">
        <v>54</v>
      </c>
      <c r="I2182" t="s">
        <v>43</v>
      </c>
      <c r="J2182">
        <v>0</v>
      </c>
      <c r="K2182">
        <v>0</v>
      </c>
      <c r="L2182">
        <v>0</v>
      </c>
      <c r="M2182">
        <v>0</v>
      </c>
      <c r="N2182">
        <v>0</v>
      </c>
      <c r="O2182">
        <v>1</v>
      </c>
      <c r="P2182" t="s">
        <v>505</v>
      </c>
      <c r="Q2182" t="s">
        <v>506</v>
      </c>
      <c r="R2182" t="s">
        <v>84</v>
      </c>
      <c r="S2182" t="s">
        <v>85</v>
      </c>
      <c r="T2182" t="s">
        <v>36</v>
      </c>
      <c r="U2182" t="s">
        <v>37</v>
      </c>
      <c r="V2182">
        <v>27</v>
      </c>
      <c r="W2182" t="s">
        <v>38</v>
      </c>
    </row>
    <row r="2183" spans="1:23">
      <c r="A2183" t="s">
        <v>23</v>
      </c>
      <c r="B2183" t="s">
        <v>24</v>
      </c>
      <c r="C2183" t="s">
        <v>25</v>
      </c>
      <c r="D2183" t="s">
        <v>26</v>
      </c>
      <c r="E2183" t="s">
        <v>27</v>
      </c>
      <c r="F2183" t="s">
        <v>53</v>
      </c>
      <c r="G2183" t="s">
        <v>54</v>
      </c>
      <c r="H2183" t="s">
        <v>223</v>
      </c>
      <c r="I2183" t="s">
        <v>224</v>
      </c>
      <c r="J2183">
        <v>225.94695189999999</v>
      </c>
      <c r="K2183">
        <v>1</v>
      </c>
      <c r="L2183">
        <v>0.999</v>
      </c>
      <c r="M2183">
        <v>0</v>
      </c>
      <c r="N2183">
        <v>0</v>
      </c>
      <c r="O2183">
        <v>0</v>
      </c>
      <c r="P2183" t="s">
        <v>509</v>
      </c>
      <c r="Q2183" t="s">
        <v>510</v>
      </c>
      <c r="R2183" t="s">
        <v>34</v>
      </c>
      <c r="S2183" t="s">
        <v>35</v>
      </c>
      <c r="T2183" t="s">
        <v>36</v>
      </c>
      <c r="U2183" t="s">
        <v>37</v>
      </c>
      <c r="V2183">
        <v>27</v>
      </c>
      <c r="W2183" t="s">
        <v>38</v>
      </c>
    </row>
    <row r="2184" spans="1:23">
      <c r="A2184" t="s">
        <v>23</v>
      </c>
      <c r="B2184" t="s">
        <v>24</v>
      </c>
      <c r="C2184" t="s">
        <v>25</v>
      </c>
      <c r="D2184" t="s">
        <v>26</v>
      </c>
      <c r="E2184" t="s">
        <v>27</v>
      </c>
      <c r="F2184" t="s">
        <v>53</v>
      </c>
      <c r="G2184" t="s">
        <v>54</v>
      </c>
      <c r="H2184" t="s">
        <v>55</v>
      </c>
      <c r="I2184" t="s">
        <v>56</v>
      </c>
      <c r="J2184">
        <v>40.977512449999999</v>
      </c>
      <c r="K2184">
        <v>1</v>
      </c>
      <c r="L2184">
        <v>0.90800000000000003</v>
      </c>
      <c r="M2184">
        <v>0</v>
      </c>
      <c r="N2184">
        <v>0</v>
      </c>
      <c r="O2184">
        <v>0</v>
      </c>
      <c r="P2184" t="s">
        <v>511</v>
      </c>
      <c r="Q2184" t="s">
        <v>512</v>
      </c>
      <c r="R2184" t="s">
        <v>67</v>
      </c>
      <c r="S2184" t="s">
        <v>68</v>
      </c>
      <c r="T2184" t="s">
        <v>36</v>
      </c>
      <c r="U2184" t="s">
        <v>37</v>
      </c>
      <c r="V2184">
        <v>27</v>
      </c>
      <c r="W2184" t="s">
        <v>38</v>
      </c>
    </row>
    <row r="2185" spans="1:23">
      <c r="A2185" t="s">
        <v>23</v>
      </c>
      <c r="B2185" t="s">
        <v>24</v>
      </c>
      <c r="C2185" t="s">
        <v>25</v>
      </c>
      <c r="D2185" t="s">
        <v>39</v>
      </c>
      <c r="E2185" t="s">
        <v>40</v>
      </c>
      <c r="F2185" t="s">
        <v>41</v>
      </c>
      <c r="G2185" t="s">
        <v>42</v>
      </c>
      <c r="I2185" t="s">
        <v>43</v>
      </c>
      <c r="J2185">
        <v>0</v>
      </c>
      <c r="K2185">
        <v>0</v>
      </c>
      <c r="L2185">
        <v>0</v>
      </c>
      <c r="M2185">
        <v>0</v>
      </c>
      <c r="N2185">
        <v>0</v>
      </c>
      <c r="O2185">
        <v>1</v>
      </c>
      <c r="P2185" t="s">
        <v>513</v>
      </c>
      <c r="Q2185" t="s">
        <v>514</v>
      </c>
      <c r="R2185" t="s">
        <v>67</v>
      </c>
      <c r="S2185" t="s">
        <v>68</v>
      </c>
      <c r="T2185" t="s">
        <v>36</v>
      </c>
      <c r="U2185" t="s">
        <v>37</v>
      </c>
      <c r="V2185">
        <v>27</v>
      </c>
      <c r="W2185" t="s">
        <v>38</v>
      </c>
    </row>
    <row r="2186" spans="1:23">
      <c r="A2186" t="s">
        <v>23</v>
      </c>
      <c r="B2186" t="s">
        <v>24</v>
      </c>
      <c r="C2186" t="s">
        <v>25</v>
      </c>
      <c r="D2186" t="s">
        <v>39</v>
      </c>
      <c r="E2186" t="s">
        <v>40</v>
      </c>
      <c r="F2186" t="s">
        <v>41</v>
      </c>
      <c r="G2186" t="s">
        <v>42</v>
      </c>
      <c r="I2186" t="s">
        <v>43</v>
      </c>
      <c r="J2186">
        <v>92.209344729999998</v>
      </c>
      <c r="K2186">
        <v>3</v>
      </c>
      <c r="L2186">
        <v>0.93799999999999994</v>
      </c>
      <c r="M2186">
        <v>0</v>
      </c>
      <c r="N2186">
        <v>0</v>
      </c>
      <c r="O2186">
        <v>0</v>
      </c>
      <c r="P2186" t="s">
        <v>641</v>
      </c>
      <c r="Q2186" t="s">
        <v>642</v>
      </c>
      <c r="R2186" t="s">
        <v>84</v>
      </c>
      <c r="S2186" t="s">
        <v>85</v>
      </c>
      <c r="T2186" t="s">
        <v>36</v>
      </c>
      <c r="U2186" t="s">
        <v>37</v>
      </c>
      <c r="V2186">
        <v>27</v>
      </c>
      <c r="W2186" t="s">
        <v>38</v>
      </c>
    </row>
    <row r="2187" spans="1:23">
      <c r="A2187" t="s">
        <v>23</v>
      </c>
      <c r="B2187" t="s">
        <v>24</v>
      </c>
      <c r="C2187" t="s">
        <v>25</v>
      </c>
      <c r="D2187" t="s">
        <v>46</v>
      </c>
      <c r="E2187" t="s">
        <v>47</v>
      </c>
      <c r="F2187" t="s">
        <v>48</v>
      </c>
      <c r="G2187" t="s">
        <v>47</v>
      </c>
      <c r="I2187" t="s">
        <v>43</v>
      </c>
      <c r="J2187">
        <v>238.523313</v>
      </c>
      <c r="K2187">
        <v>52</v>
      </c>
      <c r="L2187">
        <v>0.85799999999999998</v>
      </c>
      <c r="M2187">
        <v>0</v>
      </c>
      <c r="N2187">
        <v>0</v>
      </c>
      <c r="O2187">
        <v>0</v>
      </c>
      <c r="P2187" t="s">
        <v>1452</v>
      </c>
      <c r="Q2187" t="s">
        <v>1453</v>
      </c>
      <c r="R2187" t="s">
        <v>146</v>
      </c>
      <c r="S2187" t="s">
        <v>147</v>
      </c>
      <c r="T2187" t="s">
        <v>36</v>
      </c>
      <c r="U2187" t="s">
        <v>37</v>
      </c>
      <c r="V2187">
        <v>27</v>
      </c>
      <c r="W2187" t="s">
        <v>38</v>
      </c>
    </row>
    <row r="2188" spans="1:23">
      <c r="A2188" t="s">
        <v>23</v>
      </c>
      <c r="B2188" t="s">
        <v>24</v>
      </c>
      <c r="C2188" t="s">
        <v>25</v>
      </c>
      <c r="D2188" t="s">
        <v>39</v>
      </c>
      <c r="E2188" t="s">
        <v>40</v>
      </c>
      <c r="F2188" t="s">
        <v>41</v>
      </c>
      <c r="G2188" t="s">
        <v>42</v>
      </c>
      <c r="I2188" t="s">
        <v>43</v>
      </c>
      <c r="J2188">
        <v>0</v>
      </c>
      <c r="K2188">
        <v>0</v>
      </c>
      <c r="L2188">
        <v>0</v>
      </c>
      <c r="M2188">
        <v>0</v>
      </c>
      <c r="N2188">
        <v>0</v>
      </c>
      <c r="O2188">
        <v>1</v>
      </c>
      <c r="P2188" t="s">
        <v>515</v>
      </c>
      <c r="Q2188" t="s">
        <v>516</v>
      </c>
      <c r="R2188" t="s">
        <v>84</v>
      </c>
      <c r="S2188" t="s">
        <v>85</v>
      </c>
      <c r="T2188" t="s">
        <v>36</v>
      </c>
      <c r="U2188" t="s">
        <v>37</v>
      </c>
      <c r="V2188">
        <v>27</v>
      </c>
      <c r="W2188" t="s">
        <v>38</v>
      </c>
    </row>
    <row r="2189" spans="1:23">
      <c r="A2189" t="s">
        <v>23</v>
      </c>
      <c r="B2189" t="s">
        <v>24</v>
      </c>
      <c r="C2189" t="s">
        <v>25</v>
      </c>
      <c r="D2189" t="s">
        <v>39</v>
      </c>
      <c r="E2189" t="s">
        <v>40</v>
      </c>
      <c r="F2189" t="s">
        <v>44</v>
      </c>
      <c r="G2189" t="s">
        <v>45</v>
      </c>
      <c r="I2189" t="s">
        <v>43</v>
      </c>
      <c r="J2189">
        <v>0</v>
      </c>
      <c r="K2189">
        <v>0</v>
      </c>
      <c r="L2189">
        <v>0</v>
      </c>
      <c r="M2189">
        <v>0</v>
      </c>
      <c r="N2189">
        <v>0</v>
      </c>
      <c r="O2189">
        <v>1</v>
      </c>
      <c r="P2189" t="s">
        <v>515</v>
      </c>
      <c r="Q2189" t="s">
        <v>516</v>
      </c>
      <c r="R2189" t="s">
        <v>84</v>
      </c>
      <c r="S2189" t="s">
        <v>85</v>
      </c>
      <c r="T2189" t="s">
        <v>36</v>
      </c>
      <c r="U2189" t="s">
        <v>37</v>
      </c>
      <c r="V2189">
        <v>27</v>
      </c>
      <c r="W2189" t="s">
        <v>38</v>
      </c>
    </row>
    <row r="2190" spans="1:23">
      <c r="A2190" t="s">
        <v>23</v>
      </c>
      <c r="B2190" t="s">
        <v>24</v>
      </c>
      <c r="C2190" t="s">
        <v>25</v>
      </c>
      <c r="D2190" t="s">
        <v>46</v>
      </c>
      <c r="E2190" t="s">
        <v>47</v>
      </c>
      <c r="F2190" t="s">
        <v>48</v>
      </c>
      <c r="G2190" t="s">
        <v>47</v>
      </c>
      <c r="I2190" t="s">
        <v>43</v>
      </c>
      <c r="J2190">
        <v>761.72592759999998</v>
      </c>
      <c r="K2190">
        <v>113</v>
      </c>
      <c r="L2190">
        <v>0.83499999999999996</v>
      </c>
      <c r="M2190">
        <v>0</v>
      </c>
      <c r="N2190">
        <v>0</v>
      </c>
      <c r="O2190">
        <v>0</v>
      </c>
      <c r="P2190" t="s">
        <v>515</v>
      </c>
      <c r="Q2190" t="s">
        <v>516</v>
      </c>
      <c r="R2190" t="s">
        <v>84</v>
      </c>
      <c r="S2190" t="s">
        <v>85</v>
      </c>
      <c r="T2190" t="s">
        <v>36</v>
      </c>
      <c r="U2190" t="s">
        <v>37</v>
      </c>
      <c r="V2190">
        <v>27</v>
      </c>
      <c r="W2190" t="s">
        <v>38</v>
      </c>
    </row>
    <row r="2191" spans="1:23">
      <c r="A2191" t="s">
        <v>23</v>
      </c>
      <c r="B2191" t="s">
        <v>24</v>
      </c>
      <c r="C2191" t="s">
        <v>25</v>
      </c>
      <c r="D2191" t="s">
        <v>46</v>
      </c>
      <c r="E2191" t="s">
        <v>47</v>
      </c>
      <c r="F2191" t="s">
        <v>48</v>
      </c>
      <c r="G2191" t="s">
        <v>47</v>
      </c>
      <c r="I2191" t="s">
        <v>43</v>
      </c>
      <c r="J2191">
        <v>282.07660370000002</v>
      </c>
      <c r="K2191">
        <v>46</v>
      </c>
      <c r="L2191">
        <v>0.75600000000000001</v>
      </c>
      <c r="M2191">
        <v>0</v>
      </c>
      <c r="N2191">
        <v>0</v>
      </c>
      <c r="O2191">
        <v>0</v>
      </c>
      <c r="P2191" t="s">
        <v>1454</v>
      </c>
      <c r="Q2191" t="s">
        <v>1455</v>
      </c>
      <c r="R2191" t="s">
        <v>201</v>
      </c>
      <c r="S2191" t="s">
        <v>202</v>
      </c>
      <c r="T2191" t="s">
        <v>36</v>
      </c>
      <c r="U2191" t="s">
        <v>37</v>
      </c>
      <c r="V2191">
        <v>27</v>
      </c>
      <c r="W2191" t="s">
        <v>38</v>
      </c>
    </row>
    <row r="2192" spans="1:23">
      <c r="A2192" t="s">
        <v>23</v>
      </c>
      <c r="B2192" t="s">
        <v>24</v>
      </c>
      <c r="C2192" t="s">
        <v>25</v>
      </c>
      <c r="D2192" t="s">
        <v>39</v>
      </c>
      <c r="E2192" t="s">
        <v>40</v>
      </c>
      <c r="F2192" t="s">
        <v>28</v>
      </c>
      <c r="G2192" t="s">
        <v>29</v>
      </c>
      <c r="I2192" t="s">
        <v>43</v>
      </c>
      <c r="J2192">
        <v>126.57865219999999</v>
      </c>
      <c r="K2192">
        <v>11</v>
      </c>
      <c r="L2192">
        <v>0.72699999999999998</v>
      </c>
      <c r="M2192">
        <v>0</v>
      </c>
      <c r="N2192">
        <v>0</v>
      </c>
      <c r="O2192">
        <v>0</v>
      </c>
      <c r="P2192" t="s">
        <v>643</v>
      </c>
      <c r="Q2192" t="s">
        <v>644</v>
      </c>
      <c r="R2192" t="s">
        <v>365</v>
      </c>
      <c r="S2192" t="s">
        <v>366</v>
      </c>
      <c r="T2192" t="s">
        <v>36</v>
      </c>
      <c r="U2192" t="s">
        <v>37</v>
      </c>
      <c r="V2192">
        <v>27</v>
      </c>
      <c r="W2192" t="s">
        <v>38</v>
      </c>
    </row>
    <row r="2193" spans="1:23">
      <c r="A2193" t="s">
        <v>23</v>
      </c>
      <c r="B2193" t="s">
        <v>24</v>
      </c>
      <c r="C2193" t="s">
        <v>25</v>
      </c>
      <c r="D2193" t="s">
        <v>46</v>
      </c>
      <c r="E2193" t="s">
        <v>47</v>
      </c>
      <c r="F2193" t="s">
        <v>48</v>
      </c>
      <c r="G2193" t="s">
        <v>47</v>
      </c>
      <c r="I2193" t="s">
        <v>43</v>
      </c>
      <c r="J2193">
        <v>615.78948530000002</v>
      </c>
      <c r="K2193">
        <v>91</v>
      </c>
      <c r="L2193">
        <v>0.77700000000000002</v>
      </c>
      <c r="M2193">
        <v>0</v>
      </c>
      <c r="N2193">
        <v>0</v>
      </c>
      <c r="O2193">
        <v>0</v>
      </c>
      <c r="P2193" t="s">
        <v>643</v>
      </c>
      <c r="Q2193" t="s">
        <v>644</v>
      </c>
      <c r="R2193" t="s">
        <v>365</v>
      </c>
      <c r="S2193" t="s">
        <v>366</v>
      </c>
      <c r="T2193" t="s">
        <v>36</v>
      </c>
      <c r="U2193" t="s">
        <v>37</v>
      </c>
      <c r="V2193">
        <v>27</v>
      </c>
      <c r="W2193" t="s">
        <v>38</v>
      </c>
    </row>
    <row r="2194" spans="1:23">
      <c r="A2194" t="s">
        <v>23</v>
      </c>
      <c r="B2194" t="s">
        <v>24</v>
      </c>
      <c r="C2194" t="s">
        <v>25</v>
      </c>
      <c r="D2194" t="s">
        <v>26</v>
      </c>
      <c r="E2194" t="s">
        <v>27</v>
      </c>
      <c r="F2194" t="s">
        <v>53</v>
      </c>
      <c r="G2194" t="s">
        <v>54</v>
      </c>
      <c r="H2194" t="s">
        <v>231</v>
      </c>
      <c r="I2194" t="s">
        <v>232</v>
      </c>
      <c r="J2194">
        <v>8.6108333330000004</v>
      </c>
      <c r="K2194">
        <v>1</v>
      </c>
      <c r="L2194">
        <v>1</v>
      </c>
      <c r="M2194">
        <v>0</v>
      </c>
      <c r="N2194">
        <v>0</v>
      </c>
      <c r="O2194">
        <v>0</v>
      </c>
      <c r="P2194" t="s">
        <v>645</v>
      </c>
      <c r="Q2194" t="s">
        <v>646</v>
      </c>
      <c r="R2194" t="s">
        <v>132</v>
      </c>
      <c r="S2194" t="s">
        <v>133</v>
      </c>
      <c r="T2194" t="s">
        <v>36</v>
      </c>
      <c r="U2194" t="s">
        <v>37</v>
      </c>
      <c r="V2194">
        <v>27</v>
      </c>
      <c r="W2194" t="s">
        <v>38</v>
      </c>
    </row>
    <row r="2195" spans="1:23">
      <c r="A2195" t="s">
        <v>23</v>
      </c>
      <c r="B2195" t="s">
        <v>24</v>
      </c>
      <c r="C2195" t="s">
        <v>25</v>
      </c>
      <c r="D2195" t="s">
        <v>26</v>
      </c>
      <c r="E2195" t="s">
        <v>27</v>
      </c>
      <c r="F2195" t="s">
        <v>53</v>
      </c>
      <c r="G2195" t="s">
        <v>54</v>
      </c>
      <c r="H2195" t="s">
        <v>106</v>
      </c>
      <c r="I2195" t="s">
        <v>107</v>
      </c>
      <c r="J2195">
        <v>41.532518549999999</v>
      </c>
      <c r="K2195">
        <v>1</v>
      </c>
      <c r="L2195">
        <v>0.997</v>
      </c>
      <c r="M2195">
        <v>0</v>
      </c>
      <c r="N2195">
        <v>0</v>
      </c>
      <c r="O2195">
        <v>0</v>
      </c>
      <c r="P2195" t="s">
        <v>645</v>
      </c>
      <c r="Q2195" t="s">
        <v>646</v>
      </c>
      <c r="R2195" t="s">
        <v>132</v>
      </c>
      <c r="S2195" t="s">
        <v>133</v>
      </c>
      <c r="T2195" t="s">
        <v>36</v>
      </c>
      <c r="U2195" t="s">
        <v>37</v>
      </c>
      <c r="V2195">
        <v>27</v>
      </c>
      <c r="W2195" t="s">
        <v>38</v>
      </c>
    </row>
    <row r="2196" spans="1:23">
      <c r="A2196" t="s">
        <v>23</v>
      </c>
      <c r="B2196" t="s">
        <v>24</v>
      </c>
      <c r="C2196" t="s">
        <v>25</v>
      </c>
      <c r="D2196" t="s">
        <v>39</v>
      </c>
      <c r="E2196" t="s">
        <v>40</v>
      </c>
      <c r="F2196" t="s">
        <v>28</v>
      </c>
      <c r="G2196" t="s">
        <v>29</v>
      </c>
      <c r="I2196" t="s">
        <v>43</v>
      </c>
      <c r="J2196">
        <v>723.57905349999999</v>
      </c>
      <c r="K2196">
        <v>58</v>
      </c>
      <c r="L2196">
        <v>0.73699999999999999</v>
      </c>
      <c r="M2196">
        <v>0</v>
      </c>
      <c r="N2196">
        <v>0</v>
      </c>
      <c r="O2196">
        <v>0</v>
      </c>
      <c r="P2196" t="s">
        <v>645</v>
      </c>
      <c r="Q2196" t="s">
        <v>646</v>
      </c>
      <c r="R2196" t="s">
        <v>132</v>
      </c>
      <c r="S2196" t="s">
        <v>133</v>
      </c>
      <c r="T2196" t="s">
        <v>36</v>
      </c>
      <c r="U2196" t="s">
        <v>37</v>
      </c>
      <c r="V2196">
        <v>27</v>
      </c>
      <c r="W2196" t="s">
        <v>38</v>
      </c>
    </row>
    <row r="2197" spans="1:23">
      <c r="A2197" t="s">
        <v>23</v>
      </c>
      <c r="B2197" t="s">
        <v>24</v>
      </c>
      <c r="C2197" t="s">
        <v>25</v>
      </c>
      <c r="D2197" t="s">
        <v>46</v>
      </c>
      <c r="E2197" t="s">
        <v>47</v>
      </c>
      <c r="F2197" t="s">
        <v>48</v>
      </c>
      <c r="G2197" t="s">
        <v>47</v>
      </c>
      <c r="I2197" t="s">
        <v>43</v>
      </c>
      <c r="J2197">
        <v>5259.1594130000003</v>
      </c>
      <c r="K2197">
        <v>799</v>
      </c>
      <c r="L2197">
        <v>0.83299999999999996</v>
      </c>
      <c r="M2197">
        <v>0.55027773800000002</v>
      </c>
      <c r="N2197">
        <v>4.3499999999999997E-3</v>
      </c>
      <c r="O2197">
        <v>0</v>
      </c>
      <c r="P2197" t="s">
        <v>645</v>
      </c>
      <c r="Q2197" t="s">
        <v>646</v>
      </c>
      <c r="R2197" t="s">
        <v>132</v>
      </c>
      <c r="S2197" t="s">
        <v>133</v>
      </c>
      <c r="T2197" t="s">
        <v>36</v>
      </c>
      <c r="U2197" t="s">
        <v>37</v>
      </c>
      <c r="V2197">
        <v>27</v>
      </c>
      <c r="W2197" t="s">
        <v>38</v>
      </c>
    </row>
    <row r="2198" spans="1:23">
      <c r="A2198" t="s">
        <v>23</v>
      </c>
      <c r="B2198" t="s">
        <v>24</v>
      </c>
      <c r="C2198" t="s">
        <v>25</v>
      </c>
      <c r="D2198" t="s">
        <v>26</v>
      </c>
      <c r="E2198" t="s">
        <v>27</v>
      </c>
      <c r="F2198" t="s">
        <v>53</v>
      </c>
      <c r="G2198" t="s">
        <v>54</v>
      </c>
      <c r="H2198" t="s">
        <v>134</v>
      </c>
      <c r="I2198" t="s">
        <v>135</v>
      </c>
      <c r="J2198">
        <v>134.8876918</v>
      </c>
      <c r="K2198">
        <v>1</v>
      </c>
      <c r="L2198">
        <v>0.998</v>
      </c>
      <c r="M2198">
        <v>0</v>
      </c>
      <c r="N2198">
        <v>0</v>
      </c>
      <c r="O2198">
        <v>0</v>
      </c>
      <c r="P2198" t="s">
        <v>647</v>
      </c>
      <c r="Q2198" t="s">
        <v>648</v>
      </c>
      <c r="R2198" t="s">
        <v>114</v>
      </c>
      <c r="S2198" t="s">
        <v>115</v>
      </c>
      <c r="T2198" t="s">
        <v>36</v>
      </c>
      <c r="U2198" t="s">
        <v>37</v>
      </c>
      <c r="V2198">
        <v>27</v>
      </c>
      <c r="W2198" t="s">
        <v>38</v>
      </c>
    </row>
    <row r="2199" spans="1:23">
      <c r="A2199" t="s">
        <v>23</v>
      </c>
      <c r="B2199" t="s">
        <v>24</v>
      </c>
      <c r="C2199" t="s">
        <v>25</v>
      </c>
      <c r="D2199" t="s">
        <v>26</v>
      </c>
      <c r="E2199" t="s">
        <v>27</v>
      </c>
      <c r="F2199" t="s">
        <v>28</v>
      </c>
      <c r="G2199" t="s">
        <v>29</v>
      </c>
      <c r="H2199" t="s">
        <v>152</v>
      </c>
      <c r="I2199" t="s">
        <v>153</v>
      </c>
      <c r="J2199">
        <v>325.926399</v>
      </c>
      <c r="K2199">
        <v>2</v>
      </c>
      <c r="L2199">
        <v>0.91700000000000004</v>
      </c>
      <c r="M2199">
        <v>0</v>
      </c>
      <c r="N2199">
        <v>0</v>
      </c>
      <c r="O2199">
        <v>0</v>
      </c>
      <c r="P2199" t="s">
        <v>647</v>
      </c>
      <c r="Q2199" t="s">
        <v>648</v>
      </c>
      <c r="R2199" t="s">
        <v>114</v>
      </c>
      <c r="S2199" t="s">
        <v>115</v>
      </c>
      <c r="T2199" t="s">
        <v>36</v>
      </c>
      <c r="U2199" t="s">
        <v>37</v>
      </c>
      <c r="V2199">
        <v>27</v>
      </c>
      <c r="W2199" t="s">
        <v>38</v>
      </c>
    </row>
    <row r="2200" spans="1:23">
      <c r="A2200" t="s">
        <v>23</v>
      </c>
      <c r="B2200" t="s">
        <v>24</v>
      </c>
      <c r="C2200" t="s">
        <v>25</v>
      </c>
      <c r="D2200" t="s">
        <v>26</v>
      </c>
      <c r="E2200" t="s">
        <v>27</v>
      </c>
      <c r="F2200" t="s">
        <v>28</v>
      </c>
      <c r="G2200" t="s">
        <v>29</v>
      </c>
      <c r="H2200" t="s">
        <v>285</v>
      </c>
      <c r="I2200" t="s">
        <v>286</v>
      </c>
      <c r="J2200">
        <v>153.34378050000001</v>
      </c>
      <c r="K2200">
        <v>1</v>
      </c>
      <c r="L2200">
        <v>0.78300000000000003</v>
      </c>
      <c r="M2200">
        <v>0</v>
      </c>
      <c r="N2200">
        <v>0</v>
      </c>
      <c r="O2200">
        <v>0</v>
      </c>
      <c r="P2200" t="s">
        <v>647</v>
      </c>
      <c r="Q2200" t="s">
        <v>648</v>
      </c>
      <c r="R2200" t="s">
        <v>114</v>
      </c>
      <c r="S2200" t="s">
        <v>115</v>
      </c>
      <c r="T2200" t="s">
        <v>36</v>
      </c>
      <c r="U2200" t="s">
        <v>37</v>
      </c>
      <c r="V2200">
        <v>27</v>
      </c>
      <c r="W2200" t="s">
        <v>38</v>
      </c>
    </row>
    <row r="2201" spans="1:23">
      <c r="A2201" t="s">
        <v>23</v>
      </c>
      <c r="B2201" t="s">
        <v>24</v>
      </c>
      <c r="C2201" t="s">
        <v>25</v>
      </c>
      <c r="D2201" t="s">
        <v>26</v>
      </c>
      <c r="E2201" t="s">
        <v>27</v>
      </c>
      <c r="F2201" t="s">
        <v>28</v>
      </c>
      <c r="G2201" t="s">
        <v>29</v>
      </c>
      <c r="H2201" t="s">
        <v>63</v>
      </c>
      <c r="I2201" t="s">
        <v>64</v>
      </c>
      <c r="J2201">
        <v>5.274</v>
      </c>
      <c r="K2201">
        <v>1</v>
      </c>
      <c r="L2201">
        <v>1</v>
      </c>
      <c r="M2201">
        <v>0</v>
      </c>
      <c r="N2201">
        <v>0</v>
      </c>
      <c r="O2201">
        <v>0</v>
      </c>
      <c r="P2201" t="s">
        <v>647</v>
      </c>
      <c r="Q2201" t="s">
        <v>648</v>
      </c>
      <c r="R2201" t="s">
        <v>114</v>
      </c>
      <c r="S2201" t="s">
        <v>115</v>
      </c>
      <c r="T2201" t="s">
        <v>36</v>
      </c>
      <c r="U2201" t="s">
        <v>37</v>
      </c>
      <c r="V2201">
        <v>27</v>
      </c>
      <c r="W2201" t="s">
        <v>38</v>
      </c>
    </row>
    <row r="2202" spans="1:23">
      <c r="A2202" t="s">
        <v>23</v>
      </c>
      <c r="B2202" t="s">
        <v>24</v>
      </c>
      <c r="C2202" t="s">
        <v>25</v>
      </c>
      <c r="D2202" t="s">
        <v>39</v>
      </c>
      <c r="E2202" t="s">
        <v>40</v>
      </c>
      <c r="F2202" t="s">
        <v>28</v>
      </c>
      <c r="G2202" t="s">
        <v>29</v>
      </c>
      <c r="I2202" t="s">
        <v>43</v>
      </c>
      <c r="J2202">
        <v>610.66066309999997</v>
      </c>
      <c r="K2202">
        <v>58</v>
      </c>
      <c r="L2202">
        <v>0.88500000000000001</v>
      </c>
      <c r="M2202">
        <v>0</v>
      </c>
      <c r="N2202">
        <v>0</v>
      </c>
      <c r="O2202">
        <v>0</v>
      </c>
      <c r="P2202" t="s">
        <v>647</v>
      </c>
      <c r="Q2202" t="s">
        <v>648</v>
      </c>
      <c r="R2202" t="s">
        <v>114</v>
      </c>
      <c r="S2202" t="s">
        <v>115</v>
      </c>
      <c r="T2202" t="s">
        <v>36</v>
      </c>
      <c r="U2202" t="s">
        <v>37</v>
      </c>
      <c r="V2202">
        <v>27</v>
      </c>
      <c r="W2202" t="s">
        <v>38</v>
      </c>
    </row>
    <row r="2203" spans="1:23">
      <c r="A2203" t="s">
        <v>23</v>
      </c>
      <c r="B2203" t="s">
        <v>24</v>
      </c>
      <c r="C2203" t="s">
        <v>25</v>
      </c>
      <c r="D2203" t="s">
        <v>26</v>
      </c>
      <c r="E2203" t="s">
        <v>27</v>
      </c>
      <c r="F2203" t="s">
        <v>28</v>
      </c>
      <c r="G2203" t="s">
        <v>29</v>
      </c>
      <c r="H2203" t="s">
        <v>86</v>
      </c>
      <c r="I2203" t="s">
        <v>87</v>
      </c>
      <c r="J2203">
        <v>9.0630000000000006</v>
      </c>
      <c r="K2203">
        <v>1</v>
      </c>
      <c r="L2203">
        <v>1</v>
      </c>
      <c r="M2203">
        <v>0</v>
      </c>
      <c r="N2203">
        <v>0</v>
      </c>
      <c r="O2203">
        <v>0</v>
      </c>
      <c r="P2203" t="s">
        <v>649</v>
      </c>
      <c r="Q2203" t="s">
        <v>650</v>
      </c>
      <c r="R2203" t="s">
        <v>365</v>
      </c>
      <c r="S2203" t="s">
        <v>366</v>
      </c>
      <c r="T2203" t="s">
        <v>36</v>
      </c>
      <c r="U2203" t="s">
        <v>37</v>
      </c>
      <c r="V2203">
        <v>27</v>
      </c>
      <c r="W2203" t="s">
        <v>38</v>
      </c>
    </row>
    <row r="2204" spans="1:23">
      <c r="A2204" t="s">
        <v>23</v>
      </c>
      <c r="B2204" t="s">
        <v>24</v>
      </c>
      <c r="C2204" t="s">
        <v>25</v>
      </c>
      <c r="D2204" t="s">
        <v>26</v>
      </c>
      <c r="E2204" t="s">
        <v>27</v>
      </c>
      <c r="F2204" t="s">
        <v>53</v>
      </c>
      <c r="G2204" t="s">
        <v>54</v>
      </c>
      <c r="H2204" t="s">
        <v>223</v>
      </c>
      <c r="I2204" t="s">
        <v>224</v>
      </c>
      <c r="J2204">
        <v>211.81750400000001</v>
      </c>
      <c r="K2204">
        <v>1</v>
      </c>
      <c r="L2204">
        <v>0.998</v>
      </c>
      <c r="M2204">
        <v>0</v>
      </c>
      <c r="N2204">
        <v>0</v>
      </c>
      <c r="O2204">
        <v>0</v>
      </c>
      <c r="P2204" t="s">
        <v>651</v>
      </c>
      <c r="Q2204" t="s">
        <v>652</v>
      </c>
      <c r="R2204" t="s">
        <v>146</v>
      </c>
      <c r="S2204" t="s">
        <v>147</v>
      </c>
      <c r="T2204" t="s">
        <v>36</v>
      </c>
      <c r="U2204" t="s">
        <v>37</v>
      </c>
      <c r="V2204">
        <v>27</v>
      </c>
      <c r="W2204" t="s">
        <v>38</v>
      </c>
    </row>
    <row r="2205" spans="1:23">
      <c r="A2205" t="s">
        <v>23</v>
      </c>
      <c r="B2205" t="s">
        <v>24</v>
      </c>
      <c r="C2205" t="s">
        <v>25</v>
      </c>
      <c r="D2205" t="s">
        <v>26</v>
      </c>
      <c r="E2205" t="s">
        <v>27</v>
      </c>
      <c r="F2205" t="s">
        <v>53</v>
      </c>
      <c r="G2205" t="s">
        <v>54</v>
      </c>
      <c r="H2205" t="s">
        <v>417</v>
      </c>
      <c r="I2205" t="s">
        <v>418</v>
      </c>
      <c r="J2205">
        <v>85.398218619999994</v>
      </c>
      <c r="K2205">
        <v>2</v>
      </c>
      <c r="L2205">
        <v>0.95</v>
      </c>
      <c r="M2205">
        <v>0</v>
      </c>
      <c r="N2205">
        <v>0</v>
      </c>
      <c r="O2205">
        <v>0</v>
      </c>
      <c r="P2205" t="s">
        <v>651</v>
      </c>
      <c r="Q2205" t="s">
        <v>652</v>
      </c>
      <c r="R2205" t="s">
        <v>146</v>
      </c>
      <c r="S2205" t="s">
        <v>147</v>
      </c>
      <c r="T2205" t="s">
        <v>36</v>
      </c>
      <c r="U2205" t="s">
        <v>37</v>
      </c>
      <c r="V2205">
        <v>27</v>
      </c>
      <c r="W2205" t="s">
        <v>38</v>
      </c>
    </row>
    <row r="2206" spans="1:23">
      <c r="A2206" t="s">
        <v>23</v>
      </c>
      <c r="B2206" t="s">
        <v>24</v>
      </c>
      <c r="C2206" t="s">
        <v>25</v>
      </c>
      <c r="D2206" t="s">
        <v>46</v>
      </c>
      <c r="E2206" t="s">
        <v>47</v>
      </c>
      <c r="F2206" t="s">
        <v>48</v>
      </c>
      <c r="G2206" t="s">
        <v>47</v>
      </c>
      <c r="I2206" t="s">
        <v>43</v>
      </c>
      <c r="J2206">
        <v>547.75182370000005</v>
      </c>
      <c r="K2206">
        <v>109</v>
      </c>
      <c r="L2206">
        <v>0.79200000000000004</v>
      </c>
      <c r="M2206">
        <v>0</v>
      </c>
      <c r="N2206">
        <v>0</v>
      </c>
      <c r="O2206">
        <v>0</v>
      </c>
      <c r="P2206" t="s">
        <v>653</v>
      </c>
      <c r="Q2206" t="s">
        <v>654</v>
      </c>
      <c r="R2206" t="s">
        <v>114</v>
      </c>
      <c r="S2206" t="s">
        <v>115</v>
      </c>
      <c r="T2206" t="s">
        <v>36</v>
      </c>
      <c r="U2206" t="s">
        <v>37</v>
      </c>
      <c r="V2206">
        <v>27</v>
      </c>
      <c r="W2206" t="s">
        <v>38</v>
      </c>
    </row>
    <row r="2207" spans="1:23">
      <c r="A2207" t="s">
        <v>23</v>
      </c>
      <c r="B2207" t="s">
        <v>24</v>
      </c>
      <c r="C2207" t="s">
        <v>25</v>
      </c>
      <c r="D2207" t="s">
        <v>39</v>
      </c>
      <c r="E2207" t="s">
        <v>40</v>
      </c>
      <c r="F2207" t="s">
        <v>41</v>
      </c>
      <c r="G2207" t="s">
        <v>42</v>
      </c>
      <c r="I2207" t="s">
        <v>43</v>
      </c>
      <c r="J2207">
        <v>0</v>
      </c>
      <c r="K2207">
        <v>0</v>
      </c>
      <c r="L2207">
        <v>0</v>
      </c>
      <c r="M2207">
        <v>0</v>
      </c>
      <c r="N2207">
        <v>0</v>
      </c>
      <c r="O2207">
        <v>1</v>
      </c>
      <c r="P2207" t="s">
        <v>1456</v>
      </c>
      <c r="Q2207" t="s">
        <v>1457</v>
      </c>
      <c r="R2207" t="s">
        <v>120</v>
      </c>
      <c r="S2207" t="s">
        <v>121</v>
      </c>
      <c r="T2207" t="s">
        <v>36</v>
      </c>
      <c r="U2207" t="s">
        <v>37</v>
      </c>
      <c r="V2207">
        <v>27</v>
      </c>
      <c r="W2207" t="s">
        <v>38</v>
      </c>
    </row>
    <row r="2208" spans="1:23">
      <c r="A2208" t="s">
        <v>23</v>
      </c>
      <c r="B2208" t="s">
        <v>24</v>
      </c>
      <c r="C2208" t="s">
        <v>25</v>
      </c>
      <c r="D2208" t="s">
        <v>46</v>
      </c>
      <c r="E2208" t="s">
        <v>47</v>
      </c>
      <c r="F2208" t="s">
        <v>48</v>
      </c>
      <c r="G2208" t="s">
        <v>47</v>
      </c>
      <c r="I2208" t="s">
        <v>43</v>
      </c>
      <c r="J2208">
        <v>457.82374670000002</v>
      </c>
      <c r="K2208">
        <v>62</v>
      </c>
      <c r="L2208">
        <v>0.75800000000000001</v>
      </c>
      <c r="M2208">
        <v>0</v>
      </c>
      <c r="N2208">
        <v>0</v>
      </c>
      <c r="O2208">
        <v>0</v>
      </c>
      <c r="P2208" t="s">
        <v>1456</v>
      </c>
      <c r="Q2208" t="s">
        <v>1457</v>
      </c>
      <c r="R2208" t="s">
        <v>120</v>
      </c>
      <c r="S2208" t="s">
        <v>121</v>
      </c>
      <c r="T2208" t="s">
        <v>36</v>
      </c>
      <c r="U2208" t="s">
        <v>37</v>
      </c>
      <c r="V2208">
        <v>27</v>
      </c>
      <c r="W2208" t="s">
        <v>38</v>
      </c>
    </row>
    <row r="2209" spans="1:23">
      <c r="A2209" t="s">
        <v>23</v>
      </c>
      <c r="B2209" t="s">
        <v>24</v>
      </c>
      <c r="C2209" t="s">
        <v>25</v>
      </c>
      <c r="D2209" t="s">
        <v>39</v>
      </c>
      <c r="E2209" t="s">
        <v>40</v>
      </c>
      <c r="F2209" t="s">
        <v>28</v>
      </c>
      <c r="G2209" t="s">
        <v>29</v>
      </c>
      <c r="I2209" t="s">
        <v>43</v>
      </c>
      <c r="J2209">
        <v>0</v>
      </c>
      <c r="K2209">
        <v>0</v>
      </c>
      <c r="L2209">
        <v>0</v>
      </c>
      <c r="M2209">
        <v>0</v>
      </c>
      <c r="N2209">
        <v>0</v>
      </c>
      <c r="O2209">
        <v>1</v>
      </c>
      <c r="P2209" t="s">
        <v>655</v>
      </c>
      <c r="Q2209" t="s">
        <v>656</v>
      </c>
      <c r="R2209" t="s">
        <v>94</v>
      </c>
      <c r="S2209" t="s">
        <v>95</v>
      </c>
      <c r="T2209" t="s">
        <v>36</v>
      </c>
      <c r="U2209" t="s">
        <v>37</v>
      </c>
      <c r="V2209">
        <v>27</v>
      </c>
      <c r="W2209" t="s">
        <v>38</v>
      </c>
    </row>
    <row r="2210" spans="1:23">
      <c r="A2210" t="s">
        <v>23</v>
      </c>
      <c r="B2210" t="s">
        <v>24</v>
      </c>
      <c r="C2210" t="s">
        <v>25</v>
      </c>
      <c r="D2210" t="s">
        <v>46</v>
      </c>
      <c r="E2210" t="s">
        <v>47</v>
      </c>
      <c r="F2210" t="s">
        <v>48</v>
      </c>
      <c r="G2210" t="s">
        <v>47</v>
      </c>
      <c r="I2210" t="s">
        <v>43</v>
      </c>
      <c r="J2210">
        <v>296.4215264</v>
      </c>
      <c r="K2210">
        <v>46</v>
      </c>
      <c r="L2210">
        <v>0.80700000000000005</v>
      </c>
      <c r="M2210">
        <v>0</v>
      </c>
      <c r="N2210">
        <v>0</v>
      </c>
      <c r="O2210">
        <v>0</v>
      </c>
      <c r="P2210" t="s">
        <v>655</v>
      </c>
      <c r="Q2210" t="s">
        <v>656</v>
      </c>
      <c r="R2210" t="s">
        <v>94</v>
      </c>
      <c r="S2210" t="s">
        <v>95</v>
      </c>
      <c r="T2210" t="s">
        <v>36</v>
      </c>
      <c r="U2210" t="s">
        <v>37</v>
      </c>
      <c r="V2210">
        <v>27</v>
      </c>
      <c r="W2210" t="s">
        <v>38</v>
      </c>
    </row>
    <row r="2211" spans="1:23">
      <c r="A2211" t="s">
        <v>23</v>
      </c>
      <c r="B2211" t="s">
        <v>24</v>
      </c>
      <c r="C2211" t="s">
        <v>25</v>
      </c>
      <c r="D2211" t="s">
        <v>39</v>
      </c>
      <c r="E2211" t="s">
        <v>40</v>
      </c>
      <c r="F2211" t="s">
        <v>28</v>
      </c>
      <c r="G2211" t="s">
        <v>29</v>
      </c>
      <c r="I2211" t="s">
        <v>43</v>
      </c>
      <c r="J2211">
        <v>0</v>
      </c>
      <c r="K2211">
        <v>0</v>
      </c>
      <c r="L2211">
        <v>0</v>
      </c>
      <c r="M2211">
        <v>0</v>
      </c>
      <c r="N2211">
        <v>0</v>
      </c>
      <c r="O2211">
        <v>1</v>
      </c>
      <c r="P2211" t="s">
        <v>657</v>
      </c>
      <c r="Q2211" t="s">
        <v>658</v>
      </c>
      <c r="R2211" t="s">
        <v>34</v>
      </c>
      <c r="S2211" t="s">
        <v>35</v>
      </c>
      <c r="T2211" t="s">
        <v>36</v>
      </c>
      <c r="U2211" t="s">
        <v>37</v>
      </c>
      <c r="V2211">
        <v>27</v>
      </c>
      <c r="W2211" t="s">
        <v>38</v>
      </c>
    </row>
    <row r="2212" spans="1:23">
      <c r="A2212" t="s">
        <v>23</v>
      </c>
      <c r="B2212" t="s">
        <v>24</v>
      </c>
      <c r="C2212" t="s">
        <v>25</v>
      </c>
      <c r="D2212" t="s">
        <v>39</v>
      </c>
      <c r="E2212" t="s">
        <v>40</v>
      </c>
      <c r="F2212" t="s">
        <v>44</v>
      </c>
      <c r="G2212" t="s">
        <v>45</v>
      </c>
      <c r="I2212" t="s">
        <v>43</v>
      </c>
      <c r="J2212">
        <v>0</v>
      </c>
      <c r="K2212">
        <v>0</v>
      </c>
      <c r="L2212">
        <v>0</v>
      </c>
      <c r="M2212">
        <v>0</v>
      </c>
      <c r="N2212">
        <v>0</v>
      </c>
      <c r="O2212">
        <v>1</v>
      </c>
      <c r="P2212" t="s">
        <v>657</v>
      </c>
      <c r="Q2212" t="s">
        <v>658</v>
      </c>
      <c r="R2212" t="s">
        <v>34</v>
      </c>
      <c r="S2212" t="s">
        <v>35</v>
      </c>
      <c r="T2212" t="s">
        <v>36</v>
      </c>
      <c r="U2212" t="s">
        <v>37</v>
      </c>
      <c r="V2212">
        <v>27</v>
      </c>
      <c r="W2212" t="s">
        <v>38</v>
      </c>
    </row>
    <row r="2213" spans="1:23">
      <c r="A2213" t="s">
        <v>23</v>
      </c>
      <c r="B2213" t="s">
        <v>24</v>
      </c>
      <c r="C2213" t="s">
        <v>25</v>
      </c>
      <c r="D2213" t="s">
        <v>39</v>
      </c>
      <c r="E2213" t="s">
        <v>40</v>
      </c>
      <c r="F2213" t="s">
        <v>28</v>
      </c>
      <c r="G2213" t="s">
        <v>29</v>
      </c>
      <c r="I2213" t="s">
        <v>43</v>
      </c>
      <c r="J2213">
        <v>67.623794590000003</v>
      </c>
      <c r="K2213">
        <v>7</v>
      </c>
      <c r="L2213">
        <v>0.93700000000000006</v>
      </c>
      <c r="M2213">
        <v>0</v>
      </c>
      <c r="N2213">
        <v>0</v>
      </c>
      <c r="O2213">
        <v>0</v>
      </c>
      <c r="P2213" t="s">
        <v>659</v>
      </c>
      <c r="Q2213" t="s">
        <v>660</v>
      </c>
      <c r="R2213" t="s">
        <v>297</v>
      </c>
      <c r="S2213" t="s">
        <v>298</v>
      </c>
      <c r="T2213" t="s">
        <v>36</v>
      </c>
      <c r="U2213" t="s">
        <v>37</v>
      </c>
      <c r="V2213">
        <v>27</v>
      </c>
      <c r="W2213" t="s">
        <v>38</v>
      </c>
    </row>
    <row r="2214" spans="1:23">
      <c r="A2214" t="s">
        <v>23</v>
      </c>
      <c r="B2214" t="s">
        <v>24</v>
      </c>
      <c r="C2214" t="s">
        <v>25</v>
      </c>
      <c r="D2214" t="s">
        <v>39</v>
      </c>
      <c r="E2214" t="s">
        <v>40</v>
      </c>
      <c r="F2214" t="s">
        <v>41</v>
      </c>
      <c r="G2214" t="s">
        <v>42</v>
      </c>
      <c r="I2214" t="s">
        <v>43</v>
      </c>
      <c r="J2214">
        <v>0</v>
      </c>
      <c r="K2214">
        <v>0</v>
      </c>
      <c r="L2214">
        <v>0</v>
      </c>
      <c r="M2214">
        <v>0</v>
      </c>
      <c r="N2214">
        <v>0</v>
      </c>
      <c r="O2214">
        <v>1</v>
      </c>
      <c r="P2214" t="s">
        <v>1458</v>
      </c>
      <c r="Q2214" t="s">
        <v>1459</v>
      </c>
      <c r="R2214" t="s">
        <v>34</v>
      </c>
      <c r="S2214" t="s">
        <v>35</v>
      </c>
      <c r="T2214" t="s">
        <v>36</v>
      </c>
      <c r="U2214" t="s">
        <v>37</v>
      </c>
      <c r="V2214">
        <v>27</v>
      </c>
      <c r="W2214" t="s">
        <v>38</v>
      </c>
    </row>
    <row r="2215" spans="1:23">
      <c r="A2215" t="s">
        <v>23</v>
      </c>
      <c r="B2215" t="s">
        <v>24</v>
      </c>
      <c r="C2215" t="s">
        <v>25</v>
      </c>
      <c r="D2215" t="s">
        <v>39</v>
      </c>
      <c r="E2215" t="s">
        <v>40</v>
      </c>
      <c r="F2215" t="s">
        <v>28</v>
      </c>
      <c r="G2215" t="s">
        <v>29</v>
      </c>
      <c r="I2215" t="s">
        <v>43</v>
      </c>
      <c r="J2215">
        <v>0</v>
      </c>
      <c r="K2215">
        <v>0</v>
      </c>
      <c r="L2215">
        <v>0</v>
      </c>
      <c r="M2215">
        <v>0</v>
      </c>
      <c r="N2215">
        <v>0</v>
      </c>
      <c r="O2215">
        <v>1</v>
      </c>
      <c r="P2215" t="s">
        <v>1458</v>
      </c>
      <c r="Q2215" t="s">
        <v>1459</v>
      </c>
      <c r="R2215" t="s">
        <v>34</v>
      </c>
      <c r="S2215" t="s">
        <v>35</v>
      </c>
      <c r="T2215" t="s">
        <v>36</v>
      </c>
      <c r="U2215" t="s">
        <v>37</v>
      </c>
      <c r="V2215">
        <v>27</v>
      </c>
      <c r="W2215" t="s">
        <v>38</v>
      </c>
    </row>
    <row r="2216" spans="1:23">
      <c r="A2216" t="s">
        <v>23</v>
      </c>
      <c r="B2216" t="s">
        <v>24</v>
      </c>
      <c r="C2216" t="s">
        <v>25</v>
      </c>
      <c r="D2216" t="s">
        <v>46</v>
      </c>
      <c r="E2216" t="s">
        <v>47</v>
      </c>
      <c r="F2216" t="s">
        <v>48</v>
      </c>
      <c r="G2216" t="s">
        <v>47</v>
      </c>
      <c r="I2216" t="s">
        <v>43</v>
      </c>
      <c r="J2216">
        <v>505.86432580000002</v>
      </c>
      <c r="K2216">
        <v>68</v>
      </c>
      <c r="L2216">
        <v>0.81699999999999995</v>
      </c>
      <c r="M2216">
        <v>0</v>
      </c>
      <c r="N2216">
        <v>0</v>
      </c>
      <c r="O2216">
        <v>0</v>
      </c>
      <c r="P2216" t="s">
        <v>1458</v>
      </c>
      <c r="Q2216" t="s">
        <v>1459</v>
      </c>
      <c r="R2216" t="s">
        <v>34</v>
      </c>
      <c r="S2216" t="s">
        <v>35</v>
      </c>
      <c r="T2216" t="s">
        <v>36</v>
      </c>
      <c r="U2216" t="s">
        <v>37</v>
      </c>
      <c r="V2216">
        <v>27</v>
      </c>
      <c r="W2216" t="s">
        <v>38</v>
      </c>
    </row>
    <row r="2217" spans="1:23">
      <c r="A2217" t="s">
        <v>23</v>
      </c>
      <c r="B2217" t="s">
        <v>24</v>
      </c>
      <c r="C2217" t="s">
        <v>25</v>
      </c>
      <c r="D2217" t="s">
        <v>46</v>
      </c>
      <c r="E2217" t="s">
        <v>47</v>
      </c>
      <c r="F2217" t="s">
        <v>48</v>
      </c>
      <c r="G2217" t="s">
        <v>47</v>
      </c>
      <c r="I2217" t="s">
        <v>43</v>
      </c>
      <c r="J2217">
        <v>421.50697489999999</v>
      </c>
      <c r="K2217">
        <v>89</v>
      </c>
      <c r="L2217">
        <v>0.72199999999999998</v>
      </c>
      <c r="M2217">
        <v>0</v>
      </c>
      <c r="N2217">
        <v>0</v>
      </c>
      <c r="O2217">
        <v>0</v>
      </c>
      <c r="P2217" t="s">
        <v>661</v>
      </c>
      <c r="Q2217" t="s">
        <v>662</v>
      </c>
      <c r="R2217" t="s">
        <v>201</v>
      </c>
      <c r="S2217" t="s">
        <v>202</v>
      </c>
      <c r="T2217" t="s">
        <v>36</v>
      </c>
      <c r="U2217" t="s">
        <v>37</v>
      </c>
      <c r="V2217">
        <v>27</v>
      </c>
      <c r="W2217" t="s">
        <v>38</v>
      </c>
    </row>
    <row r="2218" spans="1:23">
      <c r="A2218" t="s">
        <v>23</v>
      </c>
      <c r="B2218" t="s">
        <v>24</v>
      </c>
      <c r="C2218" t="s">
        <v>25</v>
      </c>
      <c r="D2218" t="s">
        <v>26</v>
      </c>
      <c r="E2218" t="s">
        <v>27</v>
      </c>
      <c r="F2218" t="s">
        <v>53</v>
      </c>
      <c r="G2218" t="s">
        <v>54</v>
      </c>
      <c r="H2218" t="s">
        <v>185</v>
      </c>
      <c r="I2218" t="s">
        <v>186</v>
      </c>
      <c r="J2218">
        <v>83.36</v>
      </c>
      <c r="K2218">
        <v>1</v>
      </c>
      <c r="L2218">
        <v>1</v>
      </c>
      <c r="M2218">
        <v>0</v>
      </c>
      <c r="N2218">
        <v>0</v>
      </c>
      <c r="O2218">
        <v>0</v>
      </c>
      <c r="P2218" t="s">
        <v>1460</v>
      </c>
      <c r="Q2218" t="s">
        <v>1461</v>
      </c>
      <c r="R2218" t="s">
        <v>114</v>
      </c>
      <c r="S2218" t="s">
        <v>115</v>
      </c>
      <c r="T2218" t="s">
        <v>36</v>
      </c>
      <c r="U2218" t="s">
        <v>37</v>
      </c>
      <c r="V2218">
        <v>27</v>
      </c>
      <c r="W2218" t="s">
        <v>38</v>
      </c>
    </row>
    <row r="2219" spans="1:23">
      <c r="A2219" t="s">
        <v>23</v>
      </c>
      <c r="B2219" t="s">
        <v>24</v>
      </c>
      <c r="C2219" t="s">
        <v>25</v>
      </c>
      <c r="D2219" t="s">
        <v>46</v>
      </c>
      <c r="E2219" t="s">
        <v>47</v>
      </c>
      <c r="F2219" t="s">
        <v>48</v>
      </c>
      <c r="G2219" t="s">
        <v>47</v>
      </c>
      <c r="I2219" t="s">
        <v>43</v>
      </c>
      <c r="J2219">
        <v>158.6951986</v>
      </c>
      <c r="K2219">
        <v>30</v>
      </c>
      <c r="L2219">
        <v>0.71299999999999997</v>
      </c>
      <c r="M2219">
        <v>0</v>
      </c>
      <c r="N2219">
        <v>0</v>
      </c>
      <c r="O2219">
        <v>0</v>
      </c>
      <c r="P2219" t="s">
        <v>1460</v>
      </c>
      <c r="Q2219" t="s">
        <v>1461</v>
      </c>
      <c r="R2219" t="s">
        <v>114</v>
      </c>
      <c r="S2219" t="s">
        <v>115</v>
      </c>
      <c r="T2219" t="s">
        <v>36</v>
      </c>
      <c r="U2219" t="s">
        <v>37</v>
      </c>
      <c r="V2219">
        <v>27</v>
      </c>
      <c r="W2219" t="s">
        <v>38</v>
      </c>
    </row>
    <row r="2220" spans="1:23">
      <c r="A2220" t="s">
        <v>23</v>
      </c>
      <c r="B2220" t="s">
        <v>24</v>
      </c>
      <c r="C2220" t="s">
        <v>25</v>
      </c>
      <c r="D2220" t="s">
        <v>46</v>
      </c>
      <c r="E2220" t="s">
        <v>47</v>
      </c>
      <c r="F2220" t="s">
        <v>48</v>
      </c>
      <c r="G2220" t="s">
        <v>47</v>
      </c>
      <c r="I2220" t="s">
        <v>43</v>
      </c>
      <c r="J2220">
        <v>426.10839370000002</v>
      </c>
      <c r="K2220">
        <v>70</v>
      </c>
      <c r="L2220">
        <v>0.77700000000000002</v>
      </c>
      <c r="M2220">
        <v>0</v>
      </c>
      <c r="N2220">
        <v>0</v>
      </c>
      <c r="O2220">
        <v>0</v>
      </c>
      <c r="P2220" t="s">
        <v>663</v>
      </c>
      <c r="Q2220" t="s">
        <v>664</v>
      </c>
      <c r="R2220" t="s">
        <v>94</v>
      </c>
      <c r="S2220" t="s">
        <v>95</v>
      </c>
      <c r="T2220" t="s">
        <v>36</v>
      </c>
      <c r="U2220" t="s">
        <v>37</v>
      </c>
      <c r="V2220">
        <v>27</v>
      </c>
      <c r="W2220" t="s">
        <v>38</v>
      </c>
    </row>
    <row r="2221" spans="1:23">
      <c r="A2221" t="s">
        <v>23</v>
      </c>
      <c r="B2221" t="s">
        <v>24</v>
      </c>
      <c r="C2221" t="s">
        <v>25</v>
      </c>
      <c r="D2221" t="s">
        <v>26</v>
      </c>
      <c r="E2221" t="s">
        <v>27</v>
      </c>
      <c r="F2221" t="s">
        <v>53</v>
      </c>
      <c r="G2221" t="s">
        <v>54</v>
      </c>
      <c r="H2221" t="s">
        <v>55</v>
      </c>
      <c r="I2221" t="s">
        <v>56</v>
      </c>
      <c r="J2221">
        <v>150.19822859999999</v>
      </c>
      <c r="K2221">
        <v>1</v>
      </c>
      <c r="L2221">
        <v>0.90700000000000003</v>
      </c>
      <c r="M2221">
        <v>0</v>
      </c>
      <c r="N2221">
        <v>0</v>
      </c>
      <c r="O2221">
        <v>0</v>
      </c>
      <c r="P2221" t="s">
        <v>665</v>
      </c>
      <c r="Q2221" t="s">
        <v>666</v>
      </c>
      <c r="R2221" t="s">
        <v>59</v>
      </c>
      <c r="S2221" t="s">
        <v>60</v>
      </c>
      <c r="T2221" t="s">
        <v>36</v>
      </c>
      <c r="U2221" t="s">
        <v>37</v>
      </c>
      <c r="V2221">
        <v>27</v>
      </c>
      <c r="W2221" t="s">
        <v>38</v>
      </c>
    </row>
    <row r="2222" spans="1:23">
      <c r="A2222" t="s">
        <v>23</v>
      </c>
      <c r="B2222" t="s">
        <v>24</v>
      </c>
      <c r="C2222" t="s">
        <v>25</v>
      </c>
      <c r="D2222" t="s">
        <v>26</v>
      </c>
      <c r="E2222" t="s">
        <v>27</v>
      </c>
      <c r="F2222" t="s">
        <v>53</v>
      </c>
      <c r="G2222" t="s">
        <v>54</v>
      </c>
      <c r="H2222" t="s">
        <v>323</v>
      </c>
      <c r="I2222" t="s">
        <v>324</v>
      </c>
      <c r="J2222">
        <v>27.143801450000002</v>
      </c>
      <c r="K2222">
        <v>1</v>
      </c>
      <c r="L2222">
        <v>0.97199999999999998</v>
      </c>
      <c r="M2222">
        <v>0</v>
      </c>
      <c r="N2222">
        <v>0</v>
      </c>
      <c r="O2222">
        <v>0</v>
      </c>
      <c r="P2222" t="s">
        <v>665</v>
      </c>
      <c r="Q2222" t="s">
        <v>666</v>
      </c>
      <c r="R2222" t="s">
        <v>59</v>
      </c>
      <c r="S2222" t="s">
        <v>60</v>
      </c>
      <c r="T2222" t="s">
        <v>36</v>
      </c>
      <c r="U2222" t="s">
        <v>37</v>
      </c>
      <c r="V2222">
        <v>27</v>
      </c>
      <c r="W2222" t="s">
        <v>38</v>
      </c>
    </row>
    <row r="2223" spans="1:23">
      <c r="A2223" t="s">
        <v>23</v>
      </c>
      <c r="B2223" t="s">
        <v>24</v>
      </c>
      <c r="C2223" t="s">
        <v>25</v>
      </c>
      <c r="D2223" t="s">
        <v>26</v>
      </c>
      <c r="E2223" t="s">
        <v>27</v>
      </c>
      <c r="F2223" t="s">
        <v>28</v>
      </c>
      <c r="G2223" t="s">
        <v>29</v>
      </c>
      <c r="H2223" t="s">
        <v>75</v>
      </c>
      <c r="I2223" t="s">
        <v>76</v>
      </c>
      <c r="J2223">
        <v>66.317189639999995</v>
      </c>
      <c r="K2223">
        <v>2</v>
      </c>
      <c r="L2223">
        <v>0.93100000000000005</v>
      </c>
      <c r="M2223">
        <v>0</v>
      </c>
      <c r="N2223">
        <v>0</v>
      </c>
      <c r="O2223">
        <v>0</v>
      </c>
      <c r="P2223" t="s">
        <v>665</v>
      </c>
      <c r="Q2223" t="s">
        <v>666</v>
      </c>
      <c r="R2223" t="s">
        <v>59</v>
      </c>
      <c r="S2223" t="s">
        <v>60</v>
      </c>
      <c r="T2223" t="s">
        <v>36</v>
      </c>
      <c r="U2223" t="s">
        <v>37</v>
      </c>
      <c r="V2223">
        <v>27</v>
      </c>
      <c r="W2223" t="s">
        <v>38</v>
      </c>
    </row>
    <row r="2224" spans="1:23">
      <c r="A2224" t="s">
        <v>23</v>
      </c>
      <c r="B2224" t="s">
        <v>24</v>
      </c>
      <c r="C2224" t="s">
        <v>25</v>
      </c>
      <c r="D2224" t="s">
        <v>39</v>
      </c>
      <c r="E2224" t="s">
        <v>40</v>
      </c>
      <c r="F2224" t="s">
        <v>53</v>
      </c>
      <c r="G2224" t="s">
        <v>54</v>
      </c>
      <c r="I2224" t="s">
        <v>43</v>
      </c>
      <c r="J2224">
        <v>0</v>
      </c>
      <c r="K2224">
        <v>0</v>
      </c>
      <c r="L2224">
        <v>0</v>
      </c>
      <c r="M2224">
        <v>0</v>
      </c>
      <c r="N2224">
        <v>0</v>
      </c>
      <c r="O2224">
        <v>1</v>
      </c>
      <c r="P2224" t="s">
        <v>665</v>
      </c>
      <c r="Q2224" t="s">
        <v>666</v>
      </c>
      <c r="R2224" t="s">
        <v>59</v>
      </c>
      <c r="S2224" t="s">
        <v>60</v>
      </c>
      <c r="T2224" t="s">
        <v>36</v>
      </c>
      <c r="U2224" t="s">
        <v>37</v>
      </c>
      <c r="V2224">
        <v>27</v>
      </c>
      <c r="W2224" t="s">
        <v>38</v>
      </c>
    </row>
    <row r="2225" spans="1:23">
      <c r="A2225" t="s">
        <v>23</v>
      </c>
      <c r="B2225" t="s">
        <v>24</v>
      </c>
      <c r="C2225" t="s">
        <v>25</v>
      </c>
      <c r="D2225" t="s">
        <v>39</v>
      </c>
      <c r="E2225" t="s">
        <v>40</v>
      </c>
      <c r="F2225" t="s">
        <v>44</v>
      </c>
      <c r="G2225" t="s">
        <v>45</v>
      </c>
      <c r="I2225" t="s">
        <v>43</v>
      </c>
      <c r="J2225">
        <v>0</v>
      </c>
      <c r="K2225">
        <v>0</v>
      </c>
      <c r="L2225">
        <v>0</v>
      </c>
      <c r="M2225">
        <v>0</v>
      </c>
      <c r="N2225">
        <v>0</v>
      </c>
      <c r="O2225">
        <v>1</v>
      </c>
      <c r="P2225" t="s">
        <v>665</v>
      </c>
      <c r="Q2225" t="s">
        <v>666</v>
      </c>
      <c r="R2225" t="s">
        <v>59</v>
      </c>
      <c r="S2225" t="s">
        <v>60</v>
      </c>
      <c r="T2225" t="s">
        <v>36</v>
      </c>
      <c r="U2225" t="s">
        <v>37</v>
      </c>
      <c r="V2225">
        <v>27</v>
      </c>
      <c r="W2225" t="s">
        <v>38</v>
      </c>
    </row>
    <row r="2226" spans="1:23">
      <c r="A2226" t="s">
        <v>23</v>
      </c>
      <c r="B2226" t="s">
        <v>24</v>
      </c>
      <c r="C2226" t="s">
        <v>25</v>
      </c>
      <c r="D2226" t="s">
        <v>39</v>
      </c>
      <c r="E2226" t="s">
        <v>40</v>
      </c>
      <c r="F2226" t="s">
        <v>28</v>
      </c>
      <c r="G2226" t="s">
        <v>29</v>
      </c>
      <c r="I2226" t="s">
        <v>43</v>
      </c>
      <c r="J2226">
        <v>0</v>
      </c>
      <c r="K2226">
        <v>0</v>
      </c>
      <c r="L2226">
        <v>0</v>
      </c>
      <c r="M2226">
        <v>0</v>
      </c>
      <c r="N2226">
        <v>0</v>
      </c>
      <c r="O2226">
        <v>1</v>
      </c>
      <c r="P2226" t="s">
        <v>1462</v>
      </c>
      <c r="Q2226" t="s">
        <v>1463</v>
      </c>
      <c r="R2226" t="s">
        <v>84</v>
      </c>
      <c r="S2226" t="s">
        <v>85</v>
      </c>
      <c r="T2226" t="s">
        <v>36</v>
      </c>
      <c r="U2226" t="s">
        <v>37</v>
      </c>
      <c r="V2226">
        <v>27</v>
      </c>
      <c r="W2226" t="s">
        <v>38</v>
      </c>
    </row>
    <row r="2227" spans="1:23">
      <c r="A2227" t="s">
        <v>23</v>
      </c>
      <c r="B2227" t="s">
        <v>24</v>
      </c>
      <c r="C2227" t="s">
        <v>25</v>
      </c>
      <c r="D2227" t="s">
        <v>39</v>
      </c>
      <c r="E2227" t="s">
        <v>40</v>
      </c>
      <c r="F2227" t="s">
        <v>28</v>
      </c>
      <c r="G2227" t="s">
        <v>29</v>
      </c>
      <c r="I2227" t="s">
        <v>43</v>
      </c>
      <c r="J2227">
        <v>0</v>
      </c>
      <c r="K2227">
        <v>0</v>
      </c>
      <c r="L2227">
        <v>0</v>
      </c>
      <c r="M2227">
        <v>0</v>
      </c>
      <c r="N2227">
        <v>0</v>
      </c>
      <c r="O2227">
        <v>1</v>
      </c>
      <c r="P2227" t="s">
        <v>667</v>
      </c>
      <c r="Q2227" t="s">
        <v>668</v>
      </c>
      <c r="R2227" t="s">
        <v>120</v>
      </c>
      <c r="S2227" t="s">
        <v>121</v>
      </c>
      <c r="T2227" t="s">
        <v>36</v>
      </c>
      <c r="U2227" t="s">
        <v>37</v>
      </c>
      <c r="V2227">
        <v>27</v>
      </c>
      <c r="W2227" t="s">
        <v>38</v>
      </c>
    </row>
    <row r="2228" spans="1:23">
      <c r="A2228" t="s">
        <v>23</v>
      </c>
      <c r="B2228" t="s">
        <v>24</v>
      </c>
      <c r="C2228" t="s">
        <v>25</v>
      </c>
      <c r="D2228" t="s">
        <v>26</v>
      </c>
      <c r="E2228" t="s">
        <v>27</v>
      </c>
      <c r="F2228" t="s">
        <v>53</v>
      </c>
      <c r="G2228" t="s">
        <v>54</v>
      </c>
      <c r="H2228" t="s">
        <v>223</v>
      </c>
      <c r="I2228" t="s">
        <v>224</v>
      </c>
      <c r="J2228">
        <v>344.36011830000001</v>
      </c>
      <c r="K2228">
        <v>1</v>
      </c>
      <c r="L2228">
        <v>0.998</v>
      </c>
      <c r="M2228">
        <v>0</v>
      </c>
      <c r="N2228">
        <v>0</v>
      </c>
      <c r="O2228">
        <v>0</v>
      </c>
      <c r="P2228" t="s">
        <v>669</v>
      </c>
      <c r="Q2228" t="s">
        <v>670</v>
      </c>
      <c r="R2228" t="s">
        <v>90</v>
      </c>
      <c r="S2228" t="s">
        <v>91</v>
      </c>
      <c r="T2228" t="s">
        <v>36</v>
      </c>
      <c r="U2228" t="s">
        <v>37</v>
      </c>
      <c r="V2228">
        <v>27</v>
      </c>
      <c r="W2228" t="s">
        <v>38</v>
      </c>
    </row>
    <row r="2229" spans="1:23">
      <c r="A2229" t="s">
        <v>23</v>
      </c>
      <c r="B2229" t="s">
        <v>24</v>
      </c>
      <c r="C2229" t="s">
        <v>25</v>
      </c>
      <c r="D2229" t="s">
        <v>26</v>
      </c>
      <c r="E2229" t="s">
        <v>27</v>
      </c>
      <c r="F2229" t="s">
        <v>28</v>
      </c>
      <c r="G2229" t="s">
        <v>29</v>
      </c>
      <c r="H2229" t="s">
        <v>152</v>
      </c>
      <c r="I2229" t="s">
        <v>153</v>
      </c>
      <c r="J2229">
        <v>46.47125569</v>
      </c>
      <c r="K2229">
        <v>1</v>
      </c>
      <c r="L2229">
        <v>0.88300000000000001</v>
      </c>
      <c r="M2229">
        <v>0</v>
      </c>
      <c r="N2229">
        <v>0</v>
      </c>
      <c r="O2229">
        <v>0</v>
      </c>
      <c r="P2229" t="s">
        <v>669</v>
      </c>
      <c r="Q2229" t="s">
        <v>670</v>
      </c>
      <c r="R2229" t="s">
        <v>90</v>
      </c>
      <c r="S2229" t="s">
        <v>91</v>
      </c>
      <c r="T2229" t="s">
        <v>36</v>
      </c>
      <c r="U2229" t="s">
        <v>37</v>
      </c>
      <c r="V2229">
        <v>27</v>
      </c>
      <c r="W2229" t="s">
        <v>38</v>
      </c>
    </row>
    <row r="2230" spans="1:23">
      <c r="A2230" t="s">
        <v>23</v>
      </c>
      <c r="B2230" t="s">
        <v>24</v>
      </c>
      <c r="C2230" t="s">
        <v>25</v>
      </c>
      <c r="D2230" t="s">
        <v>39</v>
      </c>
      <c r="E2230" t="s">
        <v>40</v>
      </c>
      <c r="F2230" t="s">
        <v>41</v>
      </c>
      <c r="G2230" t="s">
        <v>42</v>
      </c>
      <c r="I2230" t="s">
        <v>43</v>
      </c>
      <c r="J2230">
        <v>32.300081599999999</v>
      </c>
      <c r="K2230">
        <v>11</v>
      </c>
      <c r="L2230">
        <v>0.88300000000000001</v>
      </c>
      <c r="M2230">
        <v>0</v>
      </c>
      <c r="N2230">
        <v>0</v>
      </c>
      <c r="O2230">
        <v>0</v>
      </c>
      <c r="P2230" t="s">
        <v>669</v>
      </c>
      <c r="Q2230" t="s">
        <v>670</v>
      </c>
      <c r="R2230" t="s">
        <v>90</v>
      </c>
      <c r="S2230" t="s">
        <v>91</v>
      </c>
      <c r="T2230" t="s">
        <v>36</v>
      </c>
      <c r="U2230" t="s">
        <v>37</v>
      </c>
      <c r="V2230">
        <v>27</v>
      </c>
      <c r="W2230" t="s">
        <v>38</v>
      </c>
    </row>
    <row r="2231" spans="1:23">
      <c r="A2231" t="s">
        <v>23</v>
      </c>
      <c r="B2231" t="s">
        <v>24</v>
      </c>
      <c r="C2231" t="s">
        <v>25</v>
      </c>
      <c r="D2231" t="s">
        <v>26</v>
      </c>
      <c r="E2231" t="s">
        <v>27</v>
      </c>
      <c r="F2231" t="s">
        <v>53</v>
      </c>
      <c r="G2231" t="s">
        <v>54</v>
      </c>
      <c r="H2231" t="s">
        <v>679</v>
      </c>
      <c r="I2231" t="s">
        <v>680</v>
      </c>
      <c r="J2231">
        <v>491.31638240000001</v>
      </c>
      <c r="K2231">
        <v>2</v>
      </c>
      <c r="L2231">
        <v>0.999</v>
      </c>
      <c r="M2231">
        <v>0</v>
      </c>
      <c r="N2231">
        <v>0</v>
      </c>
      <c r="O2231">
        <v>0</v>
      </c>
      <c r="P2231" t="s">
        <v>671</v>
      </c>
      <c r="Q2231" t="s">
        <v>672</v>
      </c>
      <c r="R2231" t="s">
        <v>297</v>
      </c>
      <c r="S2231" t="s">
        <v>298</v>
      </c>
      <c r="T2231" t="s">
        <v>36</v>
      </c>
      <c r="U2231" t="s">
        <v>37</v>
      </c>
      <c r="V2231">
        <v>27</v>
      </c>
      <c r="W2231" t="s">
        <v>38</v>
      </c>
    </row>
    <row r="2232" spans="1:23">
      <c r="A2232" t="s">
        <v>23</v>
      </c>
      <c r="B2232" t="s">
        <v>24</v>
      </c>
      <c r="C2232" t="s">
        <v>25</v>
      </c>
      <c r="D2232" t="s">
        <v>26</v>
      </c>
      <c r="E2232" t="s">
        <v>27</v>
      </c>
      <c r="F2232" t="s">
        <v>28</v>
      </c>
      <c r="G2232" t="s">
        <v>29</v>
      </c>
      <c r="H2232" t="s">
        <v>61</v>
      </c>
      <c r="I2232" t="s">
        <v>62</v>
      </c>
      <c r="J2232">
        <v>57.824714419999999</v>
      </c>
      <c r="K2232">
        <v>1</v>
      </c>
      <c r="L2232">
        <v>0.90100000000000002</v>
      </c>
      <c r="M2232">
        <v>0</v>
      </c>
      <c r="N2232">
        <v>0</v>
      </c>
      <c r="O2232">
        <v>0</v>
      </c>
      <c r="P2232" t="s">
        <v>671</v>
      </c>
      <c r="Q2232" t="s">
        <v>672</v>
      </c>
      <c r="R2232" t="s">
        <v>297</v>
      </c>
      <c r="S2232" t="s">
        <v>298</v>
      </c>
      <c r="T2232" t="s">
        <v>36</v>
      </c>
      <c r="U2232" t="s">
        <v>37</v>
      </c>
      <c r="V2232">
        <v>27</v>
      </c>
      <c r="W2232" t="s">
        <v>38</v>
      </c>
    </row>
    <row r="2233" spans="1:23">
      <c r="A2233" t="s">
        <v>23</v>
      </c>
      <c r="B2233" t="s">
        <v>24</v>
      </c>
      <c r="C2233" t="s">
        <v>25</v>
      </c>
      <c r="D2233" t="s">
        <v>39</v>
      </c>
      <c r="E2233" t="s">
        <v>40</v>
      </c>
      <c r="F2233" t="s">
        <v>41</v>
      </c>
      <c r="G2233" t="s">
        <v>42</v>
      </c>
      <c r="I2233" t="s">
        <v>43</v>
      </c>
      <c r="J2233">
        <v>0</v>
      </c>
      <c r="K2233">
        <v>0</v>
      </c>
      <c r="L2233">
        <v>0</v>
      </c>
      <c r="M2233">
        <v>0</v>
      </c>
      <c r="N2233">
        <v>0</v>
      </c>
      <c r="O2233">
        <v>1</v>
      </c>
      <c r="P2233" t="s">
        <v>673</v>
      </c>
      <c r="Q2233" t="s">
        <v>674</v>
      </c>
      <c r="R2233" t="s">
        <v>34</v>
      </c>
      <c r="S2233" t="s">
        <v>35</v>
      </c>
      <c r="T2233" t="s">
        <v>36</v>
      </c>
      <c r="U2233" t="s">
        <v>37</v>
      </c>
      <c r="V2233">
        <v>27</v>
      </c>
      <c r="W2233" t="s">
        <v>38</v>
      </c>
    </row>
    <row r="2234" spans="1:23">
      <c r="A2234" t="s">
        <v>23</v>
      </c>
      <c r="B2234" t="s">
        <v>24</v>
      </c>
      <c r="C2234" t="s">
        <v>25</v>
      </c>
      <c r="D2234" t="s">
        <v>39</v>
      </c>
      <c r="E2234" t="s">
        <v>40</v>
      </c>
      <c r="F2234" t="s">
        <v>41</v>
      </c>
      <c r="G2234" t="s">
        <v>42</v>
      </c>
      <c r="I2234" t="s">
        <v>43</v>
      </c>
      <c r="J2234">
        <v>0</v>
      </c>
      <c r="K2234">
        <v>0</v>
      </c>
      <c r="L2234">
        <v>0</v>
      </c>
      <c r="M2234">
        <v>0</v>
      </c>
      <c r="N2234">
        <v>0</v>
      </c>
      <c r="O2234">
        <v>1</v>
      </c>
      <c r="P2234" t="s">
        <v>1464</v>
      </c>
      <c r="Q2234" t="s">
        <v>1465</v>
      </c>
      <c r="R2234" t="s">
        <v>94</v>
      </c>
      <c r="S2234" t="s">
        <v>95</v>
      </c>
      <c r="T2234" t="s">
        <v>36</v>
      </c>
      <c r="U2234" t="s">
        <v>37</v>
      </c>
      <c r="V2234">
        <v>27</v>
      </c>
      <c r="W2234" t="s">
        <v>38</v>
      </c>
    </row>
    <row r="2235" spans="1:23">
      <c r="A2235" t="s">
        <v>23</v>
      </c>
      <c r="B2235" t="s">
        <v>24</v>
      </c>
      <c r="C2235" t="s">
        <v>25</v>
      </c>
      <c r="D2235" t="s">
        <v>46</v>
      </c>
      <c r="E2235" t="s">
        <v>47</v>
      </c>
      <c r="F2235" t="s">
        <v>48</v>
      </c>
      <c r="G2235" t="s">
        <v>47</v>
      </c>
      <c r="I2235" t="s">
        <v>43</v>
      </c>
      <c r="J2235">
        <v>364.85053820000002</v>
      </c>
      <c r="K2235">
        <v>61</v>
      </c>
      <c r="L2235">
        <v>0.86</v>
      </c>
      <c r="M2235">
        <v>0</v>
      </c>
      <c r="N2235">
        <v>0</v>
      </c>
      <c r="O2235">
        <v>0</v>
      </c>
      <c r="P2235" t="s">
        <v>1464</v>
      </c>
      <c r="Q2235" t="s">
        <v>1465</v>
      </c>
      <c r="R2235" t="s">
        <v>94</v>
      </c>
      <c r="S2235" t="s">
        <v>95</v>
      </c>
      <c r="T2235" t="s">
        <v>36</v>
      </c>
      <c r="U2235" t="s">
        <v>37</v>
      </c>
      <c r="V2235">
        <v>27</v>
      </c>
      <c r="W2235" t="s">
        <v>38</v>
      </c>
    </row>
    <row r="2236" spans="1:23">
      <c r="A2236" t="s">
        <v>23</v>
      </c>
      <c r="B2236" t="s">
        <v>24</v>
      </c>
      <c r="C2236" t="s">
        <v>25</v>
      </c>
      <c r="D2236" t="s">
        <v>26</v>
      </c>
      <c r="E2236" t="s">
        <v>27</v>
      </c>
      <c r="F2236" t="s">
        <v>28</v>
      </c>
      <c r="G2236" t="s">
        <v>29</v>
      </c>
      <c r="H2236" t="s">
        <v>193</v>
      </c>
      <c r="I2236" t="s">
        <v>194</v>
      </c>
      <c r="J2236">
        <v>76.067999999999998</v>
      </c>
      <c r="K2236">
        <v>1</v>
      </c>
      <c r="L2236">
        <v>1</v>
      </c>
      <c r="M2236">
        <v>0</v>
      </c>
      <c r="N2236">
        <v>0</v>
      </c>
      <c r="O2236">
        <v>0</v>
      </c>
      <c r="P2236" t="s">
        <v>1466</v>
      </c>
      <c r="Q2236" t="s">
        <v>1467</v>
      </c>
      <c r="R2236" t="s">
        <v>365</v>
      </c>
      <c r="S2236" t="s">
        <v>366</v>
      </c>
      <c r="T2236" t="s">
        <v>36</v>
      </c>
      <c r="U2236" t="s">
        <v>37</v>
      </c>
      <c r="V2236">
        <v>27</v>
      </c>
      <c r="W2236" t="s">
        <v>38</v>
      </c>
    </row>
    <row r="2237" spans="1:23">
      <c r="A2237" t="s">
        <v>23</v>
      </c>
      <c r="B2237" t="s">
        <v>24</v>
      </c>
      <c r="C2237" t="s">
        <v>25</v>
      </c>
      <c r="D2237" t="s">
        <v>46</v>
      </c>
      <c r="E2237" t="s">
        <v>47</v>
      </c>
      <c r="F2237" t="s">
        <v>48</v>
      </c>
      <c r="G2237" t="s">
        <v>47</v>
      </c>
      <c r="I2237" t="s">
        <v>43</v>
      </c>
      <c r="J2237">
        <v>1233.7858880000001</v>
      </c>
      <c r="K2237">
        <v>155</v>
      </c>
      <c r="L2237">
        <v>0.80200000000000005</v>
      </c>
      <c r="M2237">
        <v>0</v>
      </c>
      <c r="N2237">
        <v>0</v>
      </c>
      <c r="O2237">
        <v>0</v>
      </c>
      <c r="P2237" t="s">
        <v>1466</v>
      </c>
      <c r="Q2237" t="s">
        <v>1467</v>
      </c>
      <c r="R2237" t="s">
        <v>365</v>
      </c>
      <c r="S2237" t="s">
        <v>366</v>
      </c>
      <c r="T2237" t="s">
        <v>36</v>
      </c>
      <c r="U2237" t="s">
        <v>37</v>
      </c>
      <c r="V2237">
        <v>27</v>
      </c>
      <c r="W2237" t="s">
        <v>38</v>
      </c>
    </row>
    <row r="2238" spans="1:23">
      <c r="A2238" t="s">
        <v>23</v>
      </c>
      <c r="B2238" t="s">
        <v>24</v>
      </c>
      <c r="C2238" t="s">
        <v>25</v>
      </c>
      <c r="D2238" t="s">
        <v>26</v>
      </c>
      <c r="E2238" t="s">
        <v>27</v>
      </c>
      <c r="F2238" t="s">
        <v>53</v>
      </c>
      <c r="G2238" t="s">
        <v>54</v>
      </c>
      <c r="H2238" t="s">
        <v>55</v>
      </c>
      <c r="I2238" t="s">
        <v>56</v>
      </c>
      <c r="J2238">
        <v>7505.7219505499997</v>
      </c>
      <c r="K2238">
        <v>37</v>
      </c>
      <c r="L2238">
        <v>0.93799999999999994</v>
      </c>
      <c r="M2238">
        <v>0</v>
      </c>
      <c r="N2238">
        <v>0</v>
      </c>
      <c r="O2238">
        <v>0</v>
      </c>
      <c r="P2238" t="s">
        <v>675</v>
      </c>
      <c r="Q2238" t="s">
        <v>676</v>
      </c>
      <c r="R2238" t="s">
        <v>59</v>
      </c>
      <c r="S2238" t="s">
        <v>60</v>
      </c>
      <c r="T2238" t="s">
        <v>36</v>
      </c>
      <c r="U2238" t="s">
        <v>37</v>
      </c>
      <c r="V2238">
        <v>27</v>
      </c>
      <c r="W2238" t="s">
        <v>38</v>
      </c>
    </row>
    <row r="2239" spans="1:23">
      <c r="A2239" t="s">
        <v>23</v>
      </c>
      <c r="B2239" t="s">
        <v>24</v>
      </c>
      <c r="C2239" t="s">
        <v>25</v>
      </c>
      <c r="D2239" t="s">
        <v>26</v>
      </c>
      <c r="E2239" t="s">
        <v>27</v>
      </c>
      <c r="F2239" t="s">
        <v>53</v>
      </c>
      <c r="G2239" t="s">
        <v>54</v>
      </c>
      <c r="H2239" t="s">
        <v>96</v>
      </c>
      <c r="I2239" t="s">
        <v>97</v>
      </c>
      <c r="J2239">
        <v>1697.228118</v>
      </c>
      <c r="K2239">
        <v>3</v>
      </c>
      <c r="L2239">
        <v>1</v>
      </c>
      <c r="M2239">
        <v>0</v>
      </c>
      <c r="N2239">
        <v>0</v>
      </c>
      <c r="O2239">
        <v>0</v>
      </c>
      <c r="P2239" t="s">
        <v>675</v>
      </c>
      <c r="Q2239" t="s">
        <v>676</v>
      </c>
      <c r="R2239" t="s">
        <v>59</v>
      </c>
      <c r="S2239" t="s">
        <v>60</v>
      </c>
      <c r="T2239" t="s">
        <v>36</v>
      </c>
      <c r="U2239" t="s">
        <v>37</v>
      </c>
      <c r="V2239">
        <v>27</v>
      </c>
      <c r="W2239" t="s">
        <v>38</v>
      </c>
    </row>
    <row r="2240" spans="1:23">
      <c r="A2240" t="s">
        <v>23</v>
      </c>
      <c r="B2240" t="s">
        <v>24</v>
      </c>
      <c r="C2240" t="s">
        <v>25</v>
      </c>
      <c r="D2240" t="s">
        <v>26</v>
      </c>
      <c r="E2240" t="s">
        <v>27</v>
      </c>
      <c r="F2240" t="s">
        <v>53</v>
      </c>
      <c r="G2240" t="s">
        <v>54</v>
      </c>
      <c r="H2240" t="s">
        <v>223</v>
      </c>
      <c r="I2240" t="s">
        <v>224</v>
      </c>
      <c r="J2240">
        <v>437.0215427</v>
      </c>
      <c r="K2240">
        <v>3</v>
      </c>
      <c r="L2240">
        <v>0.998</v>
      </c>
      <c r="M2240">
        <v>0</v>
      </c>
      <c r="N2240">
        <v>0</v>
      </c>
      <c r="O2240">
        <v>0</v>
      </c>
      <c r="P2240" t="s">
        <v>675</v>
      </c>
      <c r="Q2240" t="s">
        <v>676</v>
      </c>
      <c r="R2240" t="s">
        <v>59</v>
      </c>
      <c r="S2240" t="s">
        <v>60</v>
      </c>
      <c r="T2240" t="s">
        <v>36</v>
      </c>
      <c r="U2240" t="s">
        <v>37</v>
      </c>
      <c r="V2240">
        <v>27</v>
      </c>
      <c r="W2240" t="s">
        <v>38</v>
      </c>
    </row>
    <row r="2241" spans="1:23">
      <c r="A2241" t="s">
        <v>23</v>
      </c>
      <c r="B2241" t="s">
        <v>24</v>
      </c>
      <c r="C2241" t="s">
        <v>25</v>
      </c>
      <c r="D2241" t="s">
        <v>26</v>
      </c>
      <c r="E2241" t="s">
        <v>27</v>
      </c>
      <c r="F2241" t="s">
        <v>53</v>
      </c>
      <c r="G2241" t="s">
        <v>54</v>
      </c>
      <c r="H2241" t="s">
        <v>36</v>
      </c>
      <c r="I2241" t="s">
        <v>767</v>
      </c>
      <c r="J2241">
        <v>1055.567436</v>
      </c>
      <c r="K2241">
        <v>1</v>
      </c>
      <c r="L2241">
        <v>1</v>
      </c>
      <c r="M2241">
        <v>0</v>
      </c>
      <c r="N2241">
        <v>0</v>
      </c>
      <c r="O2241">
        <v>0</v>
      </c>
      <c r="P2241" t="s">
        <v>675</v>
      </c>
      <c r="Q2241" t="s">
        <v>676</v>
      </c>
      <c r="R2241" t="s">
        <v>59</v>
      </c>
      <c r="S2241" t="s">
        <v>60</v>
      </c>
      <c r="T2241" t="s">
        <v>36</v>
      </c>
      <c r="U2241" t="s">
        <v>37</v>
      </c>
      <c r="V2241">
        <v>27</v>
      </c>
      <c r="W2241" t="s">
        <v>38</v>
      </c>
    </row>
    <row r="2242" spans="1:23">
      <c r="A2242" t="s">
        <v>23</v>
      </c>
      <c r="B2242" t="s">
        <v>24</v>
      </c>
      <c r="C2242" t="s">
        <v>25</v>
      </c>
      <c r="D2242" t="s">
        <v>26</v>
      </c>
      <c r="E2242" t="s">
        <v>27</v>
      </c>
      <c r="F2242" t="s">
        <v>53</v>
      </c>
      <c r="G2242" t="s">
        <v>54</v>
      </c>
      <c r="H2242" t="s">
        <v>417</v>
      </c>
      <c r="I2242" t="s">
        <v>418</v>
      </c>
      <c r="J2242">
        <v>9697.7322419200009</v>
      </c>
      <c r="K2242">
        <v>8</v>
      </c>
      <c r="L2242">
        <v>0.98299999999999998</v>
      </c>
      <c r="M2242">
        <v>0</v>
      </c>
      <c r="N2242">
        <v>0</v>
      </c>
      <c r="O2242">
        <v>0</v>
      </c>
      <c r="P2242" t="s">
        <v>675</v>
      </c>
      <c r="Q2242" t="s">
        <v>676</v>
      </c>
      <c r="R2242" t="s">
        <v>59</v>
      </c>
      <c r="S2242" t="s">
        <v>60</v>
      </c>
      <c r="T2242" t="s">
        <v>36</v>
      </c>
      <c r="U2242" t="s">
        <v>37</v>
      </c>
      <c r="V2242">
        <v>27</v>
      </c>
      <c r="W2242" t="s">
        <v>38</v>
      </c>
    </row>
    <row r="2243" spans="1:23">
      <c r="A2243" t="s">
        <v>23</v>
      </c>
      <c r="B2243" t="s">
        <v>24</v>
      </c>
      <c r="C2243" t="s">
        <v>25</v>
      </c>
      <c r="D2243" t="s">
        <v>26</v>
      </c>
      <c r="E2243" t="s">
        <v>27</v>
      </c>
      <c r="F2243" t="s">
        <v>53</v>
      </c>
      <c r="G2243" t="s">
        <v>54</v>
      </c>
      <c r="H2243" t="s">
        <v>471</v>
      </c>
      <c r="I2243" t="s">
        <v>472</v>
      </c>
      <c r="J2243">
        <v>5018.3178509950003</v>
      </c>
      <c r="K2243">
        <v>3</v>
      </c>
      <c r="L2243">
        <v>0.66500000000000004</v>
      </c>
      <c r="M2243">
        <v>0</v>
      </c>
      <c r="N2243">
        <v>0</v>
      </c>
      <c r="O2243">
        <v>0</v>
      </c>
      <c r="P2243" t="s">
        <v>675</v>
      </c>
      <c r="Q2243" t="s">
        <v>676</v>
      </c>
      <c r="R2243" t="s">
        <v>59</v>
      </c>
      <c r="S2243" t="s">
        <v>60</v>
      </c>
      <c r="T2243" t="s">
        <v>36</v>
      </c>
      <c r="U2243" t="s">
        <v>37</v>
      </c>
      <c r="V2243">
        <v>27</v>
      </c>
      <c r="W2243" t="s">
        <v>38</v>
      </c>
    </row>
    <row r="2244" spans="1:23">
      <c r="A2244" t="s">
        <v>23</v>
      </c>
      <c r="B2244" t="s">
        <v>24</v>
      </c>
      <c r="C2244" t="s">
        <v>25</v>
      </c>
      <c r="D2244" t="s">
        <v>26</v>
      </c>
      <c r="E2244" t="s">
        <v>27</v>
      </c>
      <c r="F2244" t="s">
        <v>53</v>
      </c>
      <c r="G2244" t="s">
        <v>54</v>
      </c>
      <c r="H2244" t="s">
        <v>183</v>
      </c>
      <c r="I2244" t="s">
        <v>184</v>
      </c>
      <c r="J2244">
        <v>539.30489403299998</v>
      </c>
      <c r="K2244">
        <v>2</v>
      </c>
      <c r="L2244">
        <v>1</v>
      </c>
      <c r="M2244">
        <v>0</v>
      </c>
      <c r="N2244">
        <v>0</v>
      </c>
      <c r="O2244">
        <v>0</v>
      </c>
      <c r="P2244" t="s">
        <v>675</v>
      </c>
      <c r="Q2244" t="s">
        <v>676</v>
      </c>
      <c r="R2244" t="s">
        <v>59</v>
      </c>
      <c r="S2244" t="s">
        <v>60</v>
      </c>
      <c r="T2244" t="s">
        <v>36</v>
      </c>
      <c r="U2244" t="s">
        <v>37</v>
      </c>
      <c r="V2244">
        <v>27</v>
      </c>
      <c r="W2244" t="s">
        <v>38</v>
      </c>
    </row>
    <row r="2245" spans="1:23">
      <c r="A2245" t="s">
        <v>23</v>
      </c>
      <c r="B2245" t="s">
        <v>24</v>
      </c>
      <c r="C2245" t="s">
        <v>25</v>
      </c>
      <c r="D2245" t="s">
        <v>26</v>
      </c>
      <c r="E2245" t="s">
        <v>27</v>
      </c>
      <c r="F2245" t="s">
        <v>53</v>
      </c>
      <c r="G2245" t="s">
        <v>54</v>
      </c>
      <c r="H2245" t="s">
        <v>185</v>
      </c>
      <c r="I2245" t="s">
        <v>186</v>
      </c>
      <c r="J2245">
        <v>13386.264637259999</v>
      </c>
      <c r="K2245">
        <v>27</v>
      </c>
      <c r="L2245">
        <v>0.98199999999999998</v>
      </c>
      <c r="M2245">
        <v>0</v>
      </c>
      <c r="N2245">
        <v>0</v>
      </c>
      <c r="O2245">
        <v>0</v>
      </c>
      <c r="P2245" t="s">
        <v>675</v>
      </c>
      <c r="Q2245" t="s">
        <v>676</v>
      </c>
      <c r="R2245" t="s">
        <v>59</v>
      </c>
      <c r="S2245" t="s">
        <v>60</v>
      </c>
      <c r="T2245" t="s">
        <v>36</v>
      </c>
      <c r="U2245" t="s">
        <v>37</v>
      </c>
      <c r="V2245">
        <v>27</v>
      </c>
      <c r="W2245" t="s">
        <v>38</v>
      </c>
    </row>
    <row r="2246" spans="1:23">
      <c r="A2246" t="s">
        <v>23</v>
      </c>
      <c r="B2246" t="s">
        <v>24</v>
      </c>
      <c r="C2246" t="s">
        <v>25</v>
      </c>
      <c r="D2246" t="s">
        <v>26</v>
      </c>
      <c r="E2246" t="s">
        <v>27</v>
      </c>
      <c r="F2246" t="s">
        <v>53</v>
      </c>
      <c r="G2246" t="s">
        <v>54</v>
      </c>
      <c r="H2246" t="s">
        <v>128</v>
      </c>
      <c r="I2246" t="s">
        <v>129</v>
      </c>
      <c r="J2246">
        <v>2922.5953641269998</v>
      </c>
      <c r="K2246">
        <v>28</v>
      </c>
      <c r="L2246">
        <v>0.91400000000000003</v>
      </c>
      <c r="M2246">
        <v>0</v>
      </c>
      <c r="N2246">
        <v>0</v>
      </c>
      <c r="O2246">
        <v>0</v>
      </c>
      <c r="P2246" t="s">
        <v>675</v>
      </c>
      <c r="Q2246" t="s">
        <v>676</v>
      </c>
      <c r="R2246" t="s">
        <v>59</v>
      </c>
      <c r="S2246" t="s">
        <v>60</v>
      </c>
      <c r="T2246" t="s">
        <v>36</v>
      </c>
      <c r="U2246" t="s">
        <v>37</v>
      </c>
      <c r="V2246">
        <v>27</v>
      </c>
      <c r="W2246" t="s">
        <v>38</v>
      </c>
    </row>
    <row r="2247" spans="1:23">
      <c r="A2247" t="s">
        <v>23</v>
      </c>
      <c r="B2247" t="s">
        <v>24</v>
      </c>
      <c r="C2247" t="s">
        <v>25</v>
      </c>
      <c r="D2247" t="s">
        <v>26</v>
      </c>
      <c r="E2247" t="s">
        <v>27</v>
      </c>
      <c r="F2247" t="s">
        <v>28</v>
      </c>
      <c r="G2247" t="s">
        <v>29</v>
      </c>
      <c r="H2247" t="s">
        <v>148</v>
      </c>
      <c r="I2247" t="s">
        <v>149</v>
      </c>
      <c r="J2247">
        <v>2863.6163377900002</v>
      </c>
      <c r="K2247">
        <v>16</v>
      </c>
      <c r="L2247">
        <v>0.94399999999999995</v>
      </c>
      <c r="M2247">
        <v>0</v>
      </c>
      <c r="N2247">
        <v>0</v>
      </c>
      <c r="O2247">
        <v>0</v>
      </c>
      <c r="P2247" t="s">
        <v>675</v>
      </c>
      <c r="Q2247" t="s">
        <v>676</v>
      </c>
      <c r="R2247" t="s">
        <v>59</v>
      </c>
      <c r="S2247" t="s">
        <v>60</v>
      </c>
      <c r="T2247" t="s">
        <v>36</v>
      </c>
      <c r="U2247" t="s">
        <v>37</v>
      </c>
      <c r="V2247">
        <v>27</v>
      </c>
      <c r="W2247" t="s">
        <v>38</v>
      </c>
    </row>
    <row r="2248" spans="1:23">
      <c r="A2248" t="s">
        <v>23</v>
      </c>
      <c r="B2248" t="s">
        <v>24</v>
      </c>
      <c r="C2248" t="s">
        <v>25</v>
      </c>
      <c r="D2248" t="s">
        <v>26</v>
      </c>
      <c r="E2248" t="s">
        <v>27</v>
      </c>
      <c r="F2248" t="s">
        <v>28</v>
      </c>
      <c r="G2248" t="s">
        <v>29</v>
      </c>
      <c r="H2248" t="s">
        <v>152</v>
      </c>
      <c r="I2248" t="s">
        <v>153</v>
      </c>
      <c r="J2248">
        <v>32395.520303900001</v>
      </c>
      <c r="K2248">
        <v>113</v>
      </c>
      <c r="L2248">
        <v>0.96399999999999997</v>
      </c>
      <c r="M2248">
        <v>0</v>
      </c>
      <c r="N2248">
        <v>0</v>
      </c>
      <c r="O2248">
        <v>0</v>
      </c>
      <c r="P2248" t="s">
        <v>675</v>
      </c>
      <c r="Q2248" t="s">
        <v>676</v>
      </c>
      <c r="R2248" t="s">
        <v>59</v>
      </c>
      <c r="S2248" t="s">
        <v>60</v>
      </c>
      <c r="T2248" t="s">
        <v>36</v>
      </c>
      <c r="U2248" t="s">
        <v>37</v>
      </c>
      <c r="V2248">
        <v>27</v>
      </c>
      <c r="W2248" t="s">
        <v>38</v>
      </c>
    </row>
    <row r="2249" spans="1:23">
      <c r="A2249" t="s">
        <v>23</v>
      </c>
      <c r="B2249" t="s">
        <v>24</v>
      </c>
      <c r="C2249" t="s">
        <v>25</v>
      </c>
      <c r="D2249" t="s">
        <v>26</v>
      </c>
      <c r="E2249" t="s">
        <v>27</v>
      </c>
      <c r="F2249" t="s">
        <v>28</v>
      </c>
      <c r="G2249" t="s">
        <v>29</v>
      </c>
      <c r="H2249" t="s">
        <v>233</v>
      </c>
      <c r="I2249" t="s">
        <v>234</v>
      </c>
      <c r="J2249">
        <v>1818.9637103</v>
      </c>
      <c r="K2249">
        <v>7</v>
      </c>
      <c r="L2249">
        <v>0.96399999999999997</v>
      </c>
      <c r="M2249">
        <v>0</v>
      </c>
      <c r="N2249">
        <v>0</v>
      </c>
      <c r="O2249">
        <v>0</v>
      </c>
      <c r="P2249" t="s">
        <v>675</v>
      </c>
      <c r="Q2249" t="s">
        <v>676</v>
      </c>
      <c r="R2249" t="s">
        <v>59</v>
      </c>
      <c r="S2249" t="s">
        <v>60</v>
      </c>
      <c r="T2249" t="s">
        <v>36</v>
      </c>
      <c r="U2249" t="s">
        <v>37</v>
      </c>
      <c r="V2249">
        <v>27</v>
      </c>
      <c r="W2249" t="s">
        <v>38</v>
      </c>
    </row>
    <row r="2250" spans="1:23">
      <c r="A2250" t="s">
        <v>23</v>
      </c>
      <c r="B2250" t="s">
        <v>24</v>
      </c>
      <c r="C2250" t="s">
        <v>25</v>
      </c>
      <c r="D2250" t="s">
        <v>26</v>
      </c>
      <c r="E2250" t="s">
        <v>27</v>
      </c>
      <c r="F2250" t="s">
        <v>28</v>
      </c>
      <c r="G2250" t="s">
        <v>29</v>
      </c>
      <c r="H2250" t="s">
        <v>235</v>
      </c>
      <c r="I2250" t="s">
        <v>236</v>
      </c>
      <c r="J2250">
        <v>71.197760634999995</v>
      </c>
      <c r="K2250">
        <v>2</v>
      </c>
      <c r="L2250">
        <v>0.877</v>
      </c>
      <c r="M2250">
        <v>0</v>
      </c>
      <c r="N2250">
        <v>0</v>
      </c>
      <c r="O2250">
        <v>0</v>
      </c>
      <c r="P2250" t="s">
        <v>675</v>
      </c>
      <c r="Q2250" t="s">
        <v>676</v>
      </c>
      <c r="R2250" t="s">
        <v>59</v>
      </c>
      <c r="S2250" t="s">
        <v>60</v>
      </c>
      <c r="T2250" t="s">
        <v>36</v>
      </c>
      <c r="U2250" t="s">
        <v>37</v>
      </c>
      <c r="V2250">
        <v>27</v>
      </c>
      <c r="W2250" t="s">
        <v>38</v>
      </c>
    </row>
    <row r="2251" spans="1:23">
      <c r="A2251" t="s">
        <v>23</v>
      </c>
      <c r="B2251" t="s">
        <v>24</v>
      </c>
      <c r="C2251" t="s">
        <v>25</v>
      </c>
      <c r="D2251" t="s">
        <v>26</v>
      </c>
      <c r="E2251" t="s">
        <v>27</v>
      </c>
      <c r="F2251" t="s">
        <v>28</v>
      </c>
      <c r="G2251" t="s">
        <v>29</v>
      </c>
      <c r="H2251" t="s">
        <v>1468</v>
      </c>
      <c r="I2251" t="s">
        <v>1469</v>
      </c>
      <c r="J2251">
        <v>2828.0091404999998</v>
      </c>
      <c r="K2251">
        <v>12</v>
      </c>
      <c r="L2251">
        <v>0.93100000000000005</v>
      </c>
      <c r="M2251">
        <v>0</v>
      </c>
      <c r="N2251">
        <v>0</v>
      </c>
      <c r="O2251">
        <v>0</v>
      </c>
      <c r="P2251" t="s">
        <v>675</v>
      </c>
      <c r="Q2251" t="s">
        <v>676</v>
      </c>
      <c r="R2251" t="s">
        <v>59</v>
      </c>
      <c r="S2251" t="s">
        <v>60</v>
      </c>
      <c r="T2251" t="s">
        <v>36</v>
      </c>
      <c r="U2251" t="s">
        <v>37</v>
      </c>
      <c r="V2251">
        <v>27</v>
      </c>
      <c r="W2251" t="s">
        <v>38</v>
      </c>
    </row>
    <row r="2252" spans="1:23">
      <c r="A2252" t="s">
        <v>23</v>
      </c>
      <c r="B2252" t="s">
        <v>24</v>
      </c>
      <c r="C2252" t="s">
        <v>25</v>
      </c>
      <c r="D2252" t="s">
        <v>26</v>
      </c>
      <c r="E2252" t="s">
        <v>27</v>
      </c>
      <c r="F2252" t="s">
        <v>28</v>
      </c>
      <c r="G2252" t="s">
        <v>29</v>
      </c>
      <c r="H2252" t="s">
        <v>1410</v>
      </c>
      <c r="I2252" t="s">
        <v>1411</v>
      </c>
      <c r="J2252">
        <v>193.23086599999999</v>
      </c>
      <c r="K2252">
        <v>3</v>
      </c>
      <c r="L2252">
        <v>0.89100000000000001</v>
      </c>
      <c r="M2252">
        <v>0</v>
      </c>
      <c r="N2252">
        <v>0</v>
      </c>
      <c r="O2252">
        <v>0</v>
      </c>
      <c r="P2252" t="s">
        <v>675</v>
      </c>
      <c r="Q2252" t="s">
        <v>676</v>
      </c>
      <c r="R2252" t="s">
        <v>59</v>
      </c>
      <c r="S2252" t="s">
        <v>60</v>
      </c>
      <c r="T2252" t="s">
        <v>36</v>
      </c>
      <c r="U2252" t="s">
        <v>37</v>
      </c>
      <c r="V2252">
        <v>27</v>
      </c>
      <c r="W2252" t="s">
        <v>38</v>
      </c>
    </row>
    <row r="2253" spans="1:23">
      <c r="A2253" t="s">
        <v>23</v>
      </c>
      <c r="B2253" t="s">
        <v>24</v>
      </c>
      <c r="C2253" t="s">
        <v>25</v>
      </c>
      <c r="D2253" t="s">
        <v>26</v>
      </c>
      <c r="E2253" t="s">
        <v>27</v>
      </c>
      <c r="F2253" t="s">
        <v>28</v>
      </c>
      <c r="G2253" t="s">
        <v>29</v>
      </c>
      <c r="H2253" t="s">
        <v>239</v>
      </c>
      <c r="I2253" t="s">
        <v>240</v>
      </c>
      <c r="J2253">
        <v>175.34206169999999</v>
      </c>
      <c r="K2253">
        <v>4</v>
      </c>
      <c r="L2253">
        <v>0.86499999999999999</v>
      </c>
      <c r="M2253">
        <v>0</v>
      </c>
      <c r="N2253">
        <v>0</v>
      </c>
      <c r="O2253">
        <v>0</v>
      </c>
      <c r="P2253" t="s">
        <v>675</v>
      </c>
      <c r="Q2253" t="s">
        <v>676</v>
      </c>
      <c r="R2253" t="s">
        <v>59</v>
      </c>
      <c r="S2253" t="s">
        <v>60</v>
      </c>
      <c r="T2253" t="s">
        <v>36</v>
      </c>
      <c r="U2253" t="s">
        <v>37</v>
      </c>
      <c r="V2253">
        <v>27</v>
      </c>
      <c r="W2253" t="s">
        <v>38</v>
      </c>
    </row>
    <row r="2254" spans="1:23">
      <c r="A2254" t="s">
        <v>23</v>
      </c>
      <c r="B2254" t="s">
        <v>24</v>
      </c>
      <c r="C2254" t="s">
        <v>25</v>
      </c>
      <c r="D2254" t="s">
        <v>26</v>
      </c>
      <c r="E2254" t="s">
        <v>27</v>
      </c>
      <c r="F2254" t="s">
        <v>28</v>
      </c>
      <c r="G2254" t="s">
        <v>29</v>
      </c>
      <c r="H2254" t="s">
        <v>1470</v>
      </c>
      <c r="I2254" t="s">
        <v>1471</v>
      </c>
      <c r="J2254">
        <v>33.83109048</v>
      </c>
      <c r="K2254">
        <v>1</v>
      </c>
      <c r="L2254">
        <v>0.875</v>
      </c>
      <c r="M2254">
        <v>0</v>
      </c>
      <c r="N2254">
        <v>0</v>
      </c>
      <c r="O2254">
        <v>0</v>
      </c>
      <c r="P2254" t="s">
        <v>675</v>
      </c>
      <c r="Q2254" t="s">
        <v>676</v>
      </c>
      <c r="R2254" t="s">
        <v>59</v>
      </c>
      <c r="S2254" t="s">
        <v>60</v>
      </c>
      <c r="T2254" t="s">
        <v>36</v>
      </c>
      <c r="U2254" t="s">
        <v>37</v>
      </c>
      <c r="V2254">
        <v>27</v>
      </c>
      <c r="W2254" t="s">
        <v>38</v>
      </c>
    </row>
    <row r="2255" spans="1:23">
      <c r="A2255" t="s">
        <v>23</v>
      </c>
      <c r="B2255" t="s">
        <v>24</v>
      </c>
      <c r="C2255" t="s">
        <v>25</v>
      </c>
      <c r="D2255" t="s">
        <v>26</v>
      </c>
      <c r="E2255" t="s">
        <v>27</v>
      </c>
      <c r="F2255" t="s">
        <v>28</v>
      </c>
      <c r="G2255" t="s">
        <v>29</v>
      </c>
      <c r="H2255" t="s">
        <v>138</v>
      </c>
      <c r="I2255" t="s">
        <v>139</v>
      </c>
      <c r="J2255">
        <v>34436.906746970002</v>
      </c>
      <c r="K2255">
        <v>66</v>
      </c>
      <c r="L2255">
        <v>0.96899999999999997</v>
      </c>
      <c r="M2255">
        <v>0</v>
      </c>
      <c r="N2255">
        <v>0</v>
      </c>
      <c r="O2255">
        <v>0</v>
      </c>
      <c r="P2255" t="s">
        <v>675</v>
      </c>
      <c r="Q2255" t="s">
        <v>676</v>
      </c>
      <c r="R2255" t="s">
        <v>59</v>
      </c>
      <c r="S2255" t="s">
        <v>60</v>
      </c>
      <c r="T2255" t="s">
        <v>36</v>
      </c>
      <c r="U2255" t="s">
        <v>37</v>
      </c>
      <c r="V2255">
        <v>27</v>
      </c>
      <c r="W2255" t="s">
        <v>38</v>
      </c>
    </row>
    <row r="2256" spans="1:23">
      <c r="A2256" t="s">
        <v>23</v>
      </c>
      <c r="B2256" t="s">
        <v>24</v>
      </c>
      <c r="C2256" t="s">
        <v>25</v>
      </c>
      <c r="D2256" t="s">
        <v>26</v>
      </c>
      <c r="E2256" t="s">
        <v>27</v>
      </c>
      <c r="F2256" t="s">
        <v>28</v>
      </c>
      <c r="G2256" t="s">
        <v>29</v>
      </c>
      <c r="H2256" t="s">
        <v>1096</v>
      </c>
      <c r="I2256" t="s">
        <v>1097</v>
      </c>
      <c r="J2256">
        <v>2271.1409262100001</v>
      </c>
      <c r="K2256">
        <v>9</v>
      </c>
      <c r="L2256">
        <v>0.95699999999999996</v>
      </c>
      <c r="M2256">
        <v>0</v>
      </c>
      <c r="N2256">
        <v>0</v>
      </c>
      <c r="O2256">
        <v>0</v>
      </c>
      <c r="P2256" t="s">
        <v>675</v>
      </c>
      <c r="Q2256" t="s">
        <v>676</v>
      </c>
      <c r="R2256" t="s">
        <v>59</v>
      </c>
      <c r="S2256" t="s">
        <v>60</v>
      </c>
      <c r="T2256" t="s">
        <v>36</v>
      </c>
      <c r="U2256" t="s">
        <v>37</v>
      </c>
      <c r="V2256">
        <v>27</v>
      </c>
      <c r="W2256" t="s">
        <v>38</v>
      </c>
    </row>
    <row r="2257" spans="1:23">
      <c r="A2257" t="s">
        <v>23</v>
      </c>
      <c r="B2257" t="s">
        <v>24</v>
      </c>
      <c r="C2257" t="s">
        <v>25</v>
      </c>
      <c r="D2257" t="s">
        <v>26</v>
      </c>
      <c r="E2257" t="s">
        <v>27</v>
      </c>
      <c r="F2257" t="s">
        <v>28</v>
      </c>
      <c r="G2257" t="s">
        <v>29</v>
      </c>
      <c r="H2257" t="s">
        <v>241</v>
      </c>
      <c r="I2257" t="s">
        <v>242</v>
      </c>
      <c r="J2257">
        <v>1907.73528728</v>
      </c>
      <c r="K2257">
        <v>15</v>
      </c>
      <c r="L2257">
        <v>0.94</v>
      </c>
      <c r="M2257">
        <v>0</v>
      </c>
      <c r="N2257">
        <v>0</v>
      </c>
      <c r="O2257">
        <v>0</v>
      </c>
      <c r="P2257" t="s">
        <v>675</v>
      </c>
      <c r="Q2257" t="s">
        <v>676</v>
      </c>
      <c r="R2257" t="s">
        <v>59</v>
      </c>
      <c r="S2257" t="s">
        <v>60</v>
      </c>
      <c r="T2257" t="s">
        <v>36</v>
      </c>
      <c r="U2257" t="s">
        <v>37</v>
      </c>
      <c r="V2257">
        <v>27</v>
      </c>
      <c r="W2257" t="s">
        <v>38</v>
      </c>
    </row>
    <row r="2258" spans="1:23">
      <c r="A2258" t="s">
        <v>23</v>
      </c>
      <c r="B2258" t="s">
        <v>24</v>
      </c>
      <c r="C2258" t="s">
        <v>25</v>
      </c>
      <c r="D2258" t="s">
        <v>39</v>
      </c>
      <c r="E2258" t="s">
        <v>40</v>
      </c>
      <c r="F2258" t="s">
        <v>41</v>
      </c>
      <c r="G2258" t="s">
        <v>42</v>
      </c>
      <c r="I2258" t="s">
        <v>43</v>
      </c>
      <c r="J2258">
        <v>0</v>
      </c>
      <c r="K2258">
        <v>0</v>
      </c>
      <c r="L2258">
        <v>0</v>
      </c>
      <c r="M2258">
        <v>0</v>
      </c>
      <c r="N2258">
        <v>0</v>
      </c>
      <c r="O2258">
        <v>13</v>
      </c>
      <c r="P2258" t="s">
        <v>675</v>
      </c>
      <c r="Q2258" t="s">
        <v>676</v>
      </c>
      <c r="R2258" t="s">
        <v>59</v>
      </c>
      <c r="S2258" t="s">
        <v>60</v>
      </c>
      <c r="T2258" t="s">
        <v>36</v>
      </c>
      <c r="U2258" t="s">
        <v>37</v>
      </c>
      <c r="V2258">
        <v>27</v>
      </c>
      <c r="W2258" t="s">
        <v>38</v>
      </c>
    </row>
    <row r="2259" spans="1:23">
      <c r="A2259" t="s">
        <v>23</v>
      </c>
      <c r="B2259" t="s">
        <v>24</v>
      </c>
      <c r="C2259" t="s">
        <v>25</v>
      </c>
      <c r="D2259" t="s">
        <v>39</v>
      </c>
      <c r="E2259" t="s">
        <v>40</v>
      </c>
      <c r="F2259" t="s">
        <v>28</v>
      </c>
      <c r="G2259" t="s">
        <v>29</v>
      </c>
      <c r="I2259" t="s">
        <v>43</v>
      </c>
      <c r="J2259">
        <v>93136.571343799995</v>
      </c>
      <c r="K2259">
        <v>13649</v>
      </c>
      <c r="L2259">
        <v>0.84</v>
      </c>
      <c r="M2259">
        <v>0</v>
      </c>
      <c r="N2259">
        <v>0</v>
      </c>
      <c r="O2259">
        <v>0</v>
      </c>
      <c r="P2259" t="s">
        <v>675</v>
      </c>
      <c r="Q2259" t="s">
        <v>676</v>
      </c>
      <c r="R2259" t="s">
        <v>59</v>
      </c>
      <c r="S2259" t="s">
        <v>60</v>
      </c>
      <c r="T2259" t="s">
        <v>36</v>
      </c>
      <c r="U2259" t="s">
        <v>37</v>
      </c>
      <c r="V2259">
        <v>27</v>
      </c>
      <c r="W2259" t="s">
        <v>38</v>
      </c>
    </row>
    <row r="2260" spans="1:23">
      <c r="A2260" t="s">
        <v>23</v>
      </c>
      <c r="B2260" t="s">
        <v>24</v>
      </c>
      <c r="C2260" t="s">
        <v>25</v>
      </c>
      <c r="D2260" t="s">
        <v>39</v>
      </c>
      <c r="E2260" t="s">
        <v>40</v>
      </c>
      <c r="F2260" t="s">
        <v>44</v>
      </c>
      <c r="G2260" t="s">
        <v>45</v>
      </c>
      <c r="I2260" t="s">
        <v>43</v>
      </c>
      <c r="J2260">
        <v>471.79057886999999</v>
      </c>
      <c r="K2260">
        <v>87</v>
      </c>
      <c r="L2260">
        <v>0.47699999999999998</v>
      </c>
      <c r="M2260">
        <v>0</v>
      </c>
      <c r="N2260">
        <v>0</v>
      </c>
      <c r="O2260">
        <v>44</v>
      </c>
      <c r="P2260" t="s">
        <v>675</v>
      </c>
      <c r="Q2260" t="s">
        <v>676</v>
      </c>
      <c r="R2260" t="s">
        <v>59</v>
      </c>
      <c r="S2260" t="s">
        <v>60</v>
      </c>
      <c r="T2260" t="s">
        <v>36</v>
      </c>
      <c r="U2260" t="s">
        <v>37</v>
      </c>
      <c r="V2260">
        <v>27</v>
      </c>
      <c r="W2260" t="s">
        <v>38</v>
      </c>
    </row>
    <row r="2261" spans="1:23">
      <c r="A2261" t="s">
        <v>23</v>
      </c>
      <c r="B2261" t="s">
        <v>24</v>
      </c>
      <c r="C2261" t="s">
        <v>25</v>
      </c>
      <c r="D2261" t="s">
        <v>46</v>
      </c>
      <c r="E2261" t="s">
        <v>47</v>
      </c>
      <c r="F2261" t="s">
        <v>48</v>
      </c>
      <c r="G2261" t="s">
        <v>47</v>
      </c>
      <c r="I2261" t="s">
        <v>43</v>
      </c>
      <c r="J2261">
        <v>278826.40705949999</v>
      </c>
      <c r="K2261">
        <v>96374</v>
      </c>
      <c r="L2261">
        <v>0.83399999999999996</v>
      </c>
      <c r="M2261">
        <v>27.86478997</v>
      </c>
      <c r="N2261">
        <v>4.3400000000000001E-3</v>
      </c>
      <c r="O2261">
        <v>2</v>
      </c>
      <c r="P2261" t="s">
        <v>675</v>
      </c>
      <c r="Q2261" t="s">
        <v>676</v>
      </c>
      <c r="R2261" t="s">
        <v>59</v>
      </c>
      <c r="S2261" t="s">
        <v>60</v>
      </c>
      <c r="T2261" t="s">
        <v>36</v>
      </c>
      <c r="U2261" t="s">
        <v>37</v>
      </c>
      <c r="V2261">
        <v>27</v>
      </c>
      <c r="W2261" t="s">
        <v>38</v>
      </c>
    </row>
    <row r="2262" spans="1:23">
      <c r="A2262" t="s">
        <v>23</v>
      </c>
      <c r="B2262" t="s">
        <v>24</v>
      </c>
      <c r="C2262" t="s">
        <v>25</v>
      </c>
      <c r="D2262" t="s">
        <v>39</v>
      </c>
      <c r="E2262" t="s">
        <v>40</v>
      </c>
      <c r="F2262" t="s">
        <v>53</v>
      </c>
      <c r="G2262" t="s">
        <v>54</v>
      </c>
      <c r="I2262" t="s">
        <v>43</v>
      </c>
      <c r="J2262">
        <v>0</v>
      </c>
      <c r="K2262">
        <v>0</v>
      </c>
      <c r="L2262">
        <v>0</v>
      </c>
      <c r="M2262">
        <v>0</v>
      </c>
      <c r="N2262">
        <v>0</v>
      </c>
      <c r="O2262">
        <v>1</v>
      </c>
      <c r="P2262" t="s">
        <v>685</v>
      </c>
      <c r="Q2262" t="s">
        <v>686</v>
      </c>
      <c r="R2262" t="s">
        <v>84</v>
      </c>
      <c r="S2262" t="s">
        <v>85</v>
      </c>
      <c r="T2262" t="s">
        <v>36</v>
      </c>
      <c r="U2262" t="s">
        <v>37</v>
      </c>
      <c r="V2262">
        <v>27</v>
      </c>
      <c r="W2262" t="s">
        <v>38</v>
      </c>
    </row>
    <row r="2263" spans="1:23">
      <c r="A2263" t="s">
        <v>23</v>
      </c>
      <c r="B2263" t="s">
        <v>24</v>
      </c>
      <c r="C2263" t="s">
        <v>25</v>
      </c>
      <c r="D2263" t="s">
        <v>46</v>
      </c>
      <c r="E2263" t="s">
        <v>47</v>
      </c>
      <c r="F2263" t="s">
        <v>48</v>
      </c>
      <c r="G2263" t="s">
        <v>47</v>
      </c>
      <c r="I2263" t="s">
        <v>43</v>
      </c>
      <c r="J2263">
        <v>674.7428175</v>
      </c>
      <c r="K2263">
        <v>124</v>
      </c>
      <c r="L2263">
        <v>0.80200000000000005</v>
      </c>
      <c r="M2263">
        <v>0</v>
      </c>
      <c r="N2263">
        <v>0</v>
      </c>
      <c r="O2263">
        <v>0</v>
      </c>
      <c r="P2263" t="s">
        <v>685</v>
      </c>
      <c r="Q2263" t="s">
        <v>686</v>
      </c>
      <c r="R2263" t="s">
        <v>84</v>
      </c>
      <c r="S2263" t="s">
        <v>85</v>
      </c>
      <c r="T2263" t="s">
        <v>36</v>
      </c>
      <c r="U2263" t="s">
        <v>37</v>
      </c>
      <c r="V2263">
        <v>27</v>
      </c>
      <c r="W2263" t="s">
        <v>38</v>
      </c>
    </row>
    <row r="2264" spans="1:23">
      <c r="A2264" t="s">
        <v>23</v>
      </c>
      <c r="B2264" t="s">
        <v>24</v>
      </c>
      <c r="C2264" t="s">
        <v>25</v>
      </c>
      <c r="D2264" t="s">
        <v>26</v>
      </c>
      <c r="E2264" t="s">
        <v>27</v>
      </c>
      <c r="F2264" t="s">
        <v>41</v>
      </c>
      <c r="G2264" t="s">
        <v>42</v>
      </c>
      <c r="H2264" t="s">
        <v>77</v>
      </c>
      <c r="I2264" t="s">
        <v>43</v>
      </c>
      <c r="J2264">
        <v>7.1219999999999999</v>
      </c>
      <c r="K2264">
        <v>1</v>
      </c>
      <c r="L2264">
        <v>1</v>
      </c>
      <c r="M2264">
        <v>0</v>
      </c>
      <c r="N2264">
        <v>0</v>
      </c>
      <c r="O2264">
        <v>0</v>
      </c>
      <c r="P2264" t="s">
        <v>687</v>
      </c>
      <c r="Q2264" t="s">
        <v>688</v>
      </c>
      <c r="R2264" t="s">
        <v>158</v>
      </c>
      <c r="S2264" t="s">
        <v>159</v>
      </c>
      <c r="T2264" t="s">
        <v>36</v>
      </c>
      <c r="U2264" t="s">
        <v>37</v>
      </c>
      <c r="V2264">
        <v>27</v>
      </c>
      <c r="W2264" t="s">
        <v>38</v>
      </c>
    </row>
    <row r="2265" spans="1:23">
      <c r="A2265" t="s">
        <v>23</v>
      </c>
      <c r="B2265" t="s">
        <v>24</v>
      </c>
      <c r="C2265" t="s">
        <v>25</v>
      </c>
      <c r="D2265" t="s">
        <v>26</v>
      </c>
      <c r="E2265" t="s">
        <v>27</v>
      </c>
      <c r="F2265" t="s">
        <v>28</v>
      </c>
      <c r="G2265" t="s">
        <v>29</v>
      </c>
      <c r="H2265" t="s">
        <v>187</v>
      </c>
      <c r="I2265" t="s">
        <v>188</v>
      </c>
      <c r="J2265">
        <v>1657.1695</v>
      </c>
      <c r="K2265">
        <v>1</v>
      </c>
      <c r="L2265">
        <v>1</v>
      </c>
      <c r="M2265">
        <v>0</v>
      </c>
      <c r="N2265">
        <v>0</v>
      </c>
      <c r="O2265">
        <v>0</v>
      </c>
      <c r="P2265" t="s">
        <v>687</v>
      </c>
      <c r="Q2265" t="s">
        <v>688</v>
      </c>
      <c r="R2265" t="s">
        <v>158</v>
      </c>
      <c r="S2265" t="s">
        <v>159</v>
      </c>
      <c r="T2265" t="s">
        <v>36</v>
      </c>
      <c r="U2265" t="s">
        <v>37</v>
      </c>
      <c r="V2265">
        <v>27</v>
      </c>
      <c r="W2265" t="s">
        <v>38</v>
      </c>
    </row>
    <row r="2266" spans="1:23">
      <c r="A2266" t="s">
        <v>23</v>
      </c>
      <c r="B2266" t="s">
        <v>24</v>
      </c>
      <c r="C2266" t="s">
        <v>25</v>
      </c>
      <c r="D2266" t="s">
        <v>26</v>
      </c>
      <c r="E2266" t="s">
        <v>27</v>
      </c>
      <c r="F2266" t="s">
        <v>28</v>
      </c>
      <c r="G2266" t="s">
        <v>29</v>
      </c>
      <c r="H2266" t="s">
        <v>124</v>
      </c>
      <c r="I2266" t="s">
        <v>125</v>
      </c>
      <c r="J2266">
        <v>15.445</v>
      </c>
      <c r="K2266">
        <v>1</v>
      </c>
      <c r="L2266">
        <v>1</v>
      </c>
      <c r="M2266">
        <v>0</v>
      </c>
      <c r="N2266">
        <v>0</v>
      </c>
      <c r="O2266">
        <v>0</v>
      </c>
      <c r="P2266" t="s">
        <v>687</v>
      </c>
      <c r="Q2266" t="s">
        <v>688</v>
      </c>
      <c r="R2266" t="s">
        <v>158</v>
      </c>
      <c r="S2266" t="s">
        <v>159</v>
      </c>
      <c r="T2266" t="s">
        <v>36</v>
      </c>
      <c r="U2266" t="s">
        <v>37</v>
      </c>
      <c r="V2266">
        <v>27</v>
      </c>
      <c r="W2266" t="s">
        <v>38</v>
      </c>
    </row>
    <row r="2267" spans="1:23">
      <c r="A2267" t="s">
        <v>23</v>
      </c>
      <c r="B2267" t="s">
        <v>24</v>
      </c>
      <c r="C2267" t="s">
        <v>25</v>
      </c>
      <c r="D2267" t="s">
        <v>39</v>
      </c>
      <c r="E2267" t="s">
        <v>40</v>
      </c>
      <c r="F2267" t="s">
        <v>41</v>
      </c>
      <c r="G2267" t="s">
        <v>42</v>
      </c>
      <c r="I2267" t="s">
        <v>43</v>
      </c>
      <c r="J2267">
        <v>0</v>
      </c>
      <c r="K2267">
        <v>0</v>
      </c>
      <c r="L2267">
        <v>0</v>
      </c>
      <c r="M2267">
        <v>0</v>
      </c>
      <c r="N2267">
        <v>0</v>
      </c>
      <c r="O2267">
        <v>1</v>
      </c>
      <c r="P2267" t="s">
        <v>687</v>
      </c>
      <c r="Q2267" t="s">
        <v>688</v>
      </c>
      <c r="R2267" t="s">
        <v>158</v>
      </c>
      <c r="S2267" t="s">
        <v>159</v>
      </c>
      <c r="T2267" t="s">
        <v>36</v>
      </c>
      <c r="U2267" t="s">
        <v>37</v>
      </c>
      <c r="V2267">
        <v>27</v>
      </c>
      <c r="W2267" t="s">
        <v>38</v>
      </c>
    </row>
    <row r="2268" spans="1:23">
      <c r="A2268" t="s">
        <v>23</v>
      </c>
      <c r="B2268" t="s">
        <v>24</v>
      </c>
      <c r="C2268" t="s">
        <v>25</v>
      </c>
      <c r="D2268" t="s">
        <v>39</v>
      </c>
      <c r="E2268" t="s">
        <v>40</v>
      </c>
      <c r="F2268" t="s">
        <v>28</v>
      </c>
      <c r="G2268" t="s">
        <v>29</v>
      </c>
      <c r="I2268" t="s">
        <v>43</v>
      </c>
      <c r="J2268">
        <v>65.592996889999995</v>
      </c>
      <c r="K2268">
        <v>10</v>
      </c>
      <c r="L2268">
        <v>0.89400000000000002</v>
      </c>
      <c r="M2268">
        <v>0</v>
      </c>
      <c r="N2268">
        <v>0</v>
      </c>
      <c r="O2268">
        <v>0</v>
      </c>
      <c r="P2268" t="s">
        <v>687</v>
      </c>
      <c r="Q2268" t="s">
        <v>688</v>
      </c>
      <c r="R2268" t="s">
        <v>158</v>
      </c>
      <c r="S2268" t="s">
        <v>159</v>
      </c>
      <c r="T2268" t="s">
        <v>36</v>
      </c>
      <c r="U2268" t="s">
        <v>37</v>
      </c>
      <c r="V2268">
        <v>27</v>
      </c>
      <c r="W2268" t="s">
        <v>38</v>
      </c>
    </row>
    <row r="2269" spans="1:23">
      <c r="A2269" t="s">
        <v>23</v>
      </c>
      <c r="B2269" t="s">
        <v>24</v>
      </c>
      <c r="C2269" t="s">
        <v>25</v>
      </c>
      <c r="D2269" t="s">
        <v>26</v>
      </c>
      <c r="E2269" t="s">
        <v>27</v>
      </c>
      <c r="F2269" t="s">
        <v>28</v>
      </c>
      <c r="G2269" t="s">
        <v>29</v>
      </c>
      <c r="H2269" t="s">
        <v>69</v>
      </c>
      <c r="I2269" t="s">
        <v>70</v>
      </c>
      <c r="J2269">
        <v>2.7480000000000002</v>
      </c>
      <c r="K2269">
        <v>1</v>
      </c>
      <c r="L2269">
        <v>1</v>
      </c>
      <c r="M2269">
        <v>0</v>
      </c>
      <c r="N2269">
        <v>0</v>
      </c>
      <c r="O2269">
        <v>0</v>
      </c>
      <c r="P2269" t="s">
        <v>1472</v>
      </c>
      <c r="Q2269" t="s">
        <v>1473</v>
      </c>
      <c r="R2269" t="s">
        <v>51</v>
      </c>
      <c r="S2269" t="s">
        <v>52</v>
      </c>
      <c r="T2269" t="s">
        <v>36</v>
      </c>
      <c r="U2269" t="s">
        <v>37</v>
      </c>
      <c r="V2269">
        <v>27</v>
      </c>
      <c r="W2269" t="s">
        <v>38</v>
      </c>
    </row>
    <row r="2270" spans="1:23">
      <c r="A2270" t="s">
        <v>23</v>
      </c>
      <c r="B2270" t="s">
        <v>24</v>
      </c>
      <c r="C2270" t="s">
        <v>25</v>
      </c>
      <c r="D2270" t="s">
        <v>46</v>
      </c>
      <c r="E2270" t="s">
        <v>47</v>
      </c>
      <c r="F2270" t="s">
        <v>48</v>
      </c>
      <c r="G2270" t="s">
        <v>47</v>
      </c>
      <c r="I2270" t="s">
        <v>43</v>
      </c>
      <c r="J2270">
        <v>232.6096493</v>
      </c>
      <c r="K2270">
        <v>40</v>
      </c>
      <c r="L2270">
        <v>0.755</v>
      </c>
      <c r="M2270">
        <v>0</v>
      </c>
      <c r="N2270">
        <v>0</v>
      </c>
      <c r="O2270">
        <v>0</v>
      </c>
      <c r="P2270" t="s">
        <v>1472</v>
      </c>
      <c r="Q2270" t="s">
        <v>1473</v>
      </c>
      <c r="R2270" t="s">
        <v>51</v>
      </c>
      <c r="S2270" t="s">
        <v>52</v>
      </c>
      <c r="T2270" t="s">
        <v>36</v>
      </c>
      <c r="U2270" t="s">
        <v>37</v>
      </c>
      <c r="V2270">
        <v>27</v>
      </c>
      <c r="W2270" t="s">
        <v>38</v>
      </c>
    </row>
    <row r="2271" spans="1:23">
      <c r="A2271" t="s">
        <v>23</v>
      </c>
      <c r="B2271" t="s">
        <v>24</v>
      </c>
      <c r="C2271" t="s">
        <v>25</v>
      </c>
      <c r="D2271" t="s">
        <v>26</v>
      </c>
      <c r="E2271" t="s">
        <v>27</v>
      </c>
      <c r="F2271" t="s">
        <v>28</v>
      </c>
      <c r="G2271" t="s">
        <v>29</v>
      </c>
      <c r="H2271" t="s">
        <v>63</v>
      </c>
      <c r="I2271" t="s">
        <v>64</v>
      </c>
      <c r="J2271">
        <v>250.8641667</v>
      </c>
      <c r="K2271">
        <v>1</v>
      </c>
      <c r="L2271">
        <v>1</v>
      </c>
      <c r="M2271">
        <v>0</v>
      </c>
      <c r="N2271">
        <v>0</v>
      </c>
      <c r="O2271">
        <v>0</v>
      </c>
      <c r="P2271" t="s">
        <v>693</v>
      </c>
      <c r="Q2271" t="s">
        <v>694</v>
      </c>
      <c r="R2271" t="s">
        <v>67</v>
      </c>
      <c r="S2271" t="s">
        <v>68</v>
      </c>
      <c r="T2271" t="s">
        <v>36</v>
      </c>
      <c r="U2271" t="s">
        <v>37</v>
      </c>
      <c r="V2271">
        <v>27</v>
      </c>
      <c r="W2271" t="s">
        <v>38</v>
      </c>
    </row>
    <row r="2272" spans="1:23">
      <c r="A2272" t="s">
        <v>23</v>
      </c>
      <c r="B2272" t="s">
        <v>24</v>
      </c>
      <c r="C2272" t="s">
        <v>25</v>
      </c>
      <c r="D2272" t="s">
        <v>39</v>
      </c>
      <c r="E2272" t="s">
        <v>40</v>
      </c>
      <c r="F2272" t="s">
        <v>28</v>
      </c>
      <c r="G2272" t="s">
        <v>29</v>
      </c>
      <c r="I2272" t="s">
        <v>43</v>
      </c>
      <c r="J2272">
        <v>66.674984039999998</v>
      </c>
      <c r="K2272">
        <v>13</v>
      </c>
      <c r="L2272">
        <v>0.78600000000000003</v>
      </c>
      <c r="M2272">
        <v>0</v>
      </c>
      <c r="N2272">
        <v>0</v>
      </c>
      <c r="O2272">
        <v>0</v>
      </c>
      <c r="P2272" t="s">
        <v>693</v>
      </c>
      <c r="Q2272" t="s">
        <v>694</v>
      </c>
      <c r="R2272" t="s">
        <v>67</v>
      </c>
      <c r="S2272" t="s">
        <v>68</v>
      </c>
      <c r="T2272" t="s">
        <v>36</v>
      </c>
      <c r="U2272" t="s">
        <v>37</v>
      </c>
      <c r="V2272">
        <v>27</v>
      </c>
      <c r="W2272" t="s">
        <v>38</v>
      </c>
    </row>
    <row r="2273" spans="1:23">
      <c r="A2273" t="s">
        <v>23</v>
      </c>
      <c r="B2273" t="s">
        <v>24</v>
      </c>
      <c r="C2273" t="s">
        <v>25</v>
      </c>
      <c r="D2273" t="s">
        <v>39</v>
      </c>
      <c r="E2273" t="s">
        <v>40</v>
      </c>
      <c r="F2273" t="s">
        <v>44</v>
      </c>
      <c r="G2273" t="s">
        <v>45</v>
      </c>
      <c r="I2273" t="s">
        <v>43</v>
      </c>
      <c r="J2273">
        <v>0</v>
      </c>
      <c r="K2273">
        <v>0</v>
      </c>
      <c r="L2273">
        <v>0</v>
      </c>
      <c r="M2273">
        <v>0</v>
      </c>
      <c r="N2273">
        <v>0</v>
      </c>
      <c r="O2273">
        <v>1</v>
      </c>
      <c r="P2273" t="s">
        <v>693</v>
      </c>
      <c r="Q2273" t="s">
        <v>694</v>
      </c>
      <c r="R2273" t="s">
        <v>67</v>
      </c>
      <c r="S2273" t="s">
        <v>68</v>
      </c>
      <c r="T2273" t="s">
        <v>36</v>
      </c>
      <c r="U2273" t="s">
        <v>37</v>
      </c>
      <c r="V2273">
        <v>27</v>
      </c>
      <c r="W2273" t="s">
        <v>38</v>
      </c>
    </row>
    <row r="2274" spans="1:23">
      <c r="A2274" t="s">
        <v>23</v>
      </c>
      <c r="B2274" t="s">
        <v>24</v>
      </c>
      <c r="C2274" t="s">
        <v>25</v>
      </c>
      <c r="D2274" t="s">
        <v>39</v>
      </c>
      <c r="E2274" t="s">
        <v>40</v>
      </c>
      <c r="F2274" t="s">
        <v>41</v>
      </c>
      <c r="G2274" t="s">
        <v>42</v>
      </c>
      <c r="I2274" t="s">
        <v>43</v>
      </c>
      <c r="J2274">
        <v>0</v>
      </c>
      <c r="K2274">
        <v>0</v>
      </c>
      <c r="L2274">
        <v>0</v>
      </c>
      <c r="M2274">
        <v>0</v>
      </c>
      <c r="N2274">
        <v>0</v>
      </c>
      <c r="O2274">
        <v>1</v>
      </c>
      <c r="P2274" t="s">
        <v>1474</v>
      </c>
      <c r="Q2274" t="s">
        <v>1475</v>
      </c>
      <c r="R2274" t="s">
        <v>51</v>
      </c>
      <c r="S2274" t="s">
        <v>52</v>
      </c>
      <c r="T2274" t="s">
        <v>36</v>
      </c>
      <c r="U2274" t="s">
        <v>37</v>
      </c>
      <c r="V2274">
        <v>27</v>
      </c>
      <c r="W2274" t="s">
        <v>38</v>
      </c>
    </row>
    <row r="2275" spans="1:23">
      <c r="A2275" t="s">
        <v>23</v>
      </c>
      <c r="B2275" t="s">
        <v>24</v>
      </c>
      <c r="C2275" t="s">
        <v>25</v>
      </c>
      <c r="D2275" t="s">
        <v>39</v>
      </c>
      <c r="E2275" t="s">
        <v>40</v>
      </c>
      <c r="F2275" t="s">
        <v>53</v>
      </c>
      <c r="G2275" t="s">
        <v>54</v>
      </c>
      <c r="I2275" t="s">
        <v>43</v>
      </c>
      <c r="J2275">
        <v>0</v>
      </c>
      <c r="K2275">
        <v>0</v>
      </c>
      <c r="L2275">
        <v>0</v>
      </c>
      <c r="M2275">
        <v>0</v>
      </c>
      <c r="N2275">
        <v>0</v>
      </c>
      <c r="O2275">
        <v>1</v>
      </c>
      <c r="P2275" t="s">
        <v>695</v>
      </c>
      <c r="Q2275" t="s">
        <v>696</v>
      </c>
      <c r="R2275" t="s">
        <v>168</v>
      </c>
      <c r="S2275" t="s">
        <v>169</v>
      </c>
      <c r="T2275" t="s">
        <v>36</v>
      </c>
      <c r="U2275" t="s">
        <v>37</v>
      </c>
      <c r="V2275">
        <v>27</v>
      </c>
      <c r="W2275" t="s">
        <v>38</v>
      </c>
    </row>
    <row r="2276" spans="1:23">
      <c r="A2276" t="s">
        <v>23</v>
      </c>
      <c r="B2276" t="s">
        <v>24</v>
      </c>
      <c r="C2276" t="s">
        <v>25</v>
      </c>
      <c r="D2276" t="s">
        <v>26</v>
      </c>
      <c r="E2276" t="s">
        <v>27</v>
      </c>
      <c r="F2276" t="s">
        <v>53</v>
      </c>
      <c r="G2276" t="s">
        <v>54</v>
      </c>
      <c r="H2276" t="s">
        <v>185</v>
      </c>
      <c r="I2276" t="s">
        <v>186</v>
      </c>
      <c r="J2276">
        <v>432.41133330000002</v>
      </c>
      <c r="K2276">
        <v>1</v>
      </c>
      <c r="L2276">
        <v>1</v>
      </c>
      <c r="M2276">
        <v>0</v>
      </c>
      <c r="N2276">
        <v>0</v>
      </c>
      <c r="O2276">
        <v>0</v>
      </c>
      <c r="P2276" t="s">
        <v>697</v>
      </c>
      <c r="Q2276" t="s">
        <v>698</v>
      </c>
      <c r="R2276" t="s">
        <v>365</v>
      </c>
      <c r="S2276" t="s">
        <v>366</v>
      </c>
      <c r="T2276" t="s">
        <v>36</v>
      </c>
      <c r="U2276" t="s">
        <v>37</v>
      </c>
      <c r="V2276">
        <v>27</v>
      </c>
      <c r="W2276" t="s">
        <v>38</v>
      </c>
    </row>
    <row r="2277" spans="1:23">
      <c r="A2277" t="s">
        <v>23</v>
      </c>
      <c r="B2277" t="s">
        <v>24</v>
      </c>
      <c r="C2277" t="s">
        <v>25</v>
      </c>
      <c r="D2277" t="s">
        <v>39</v>
      </c>
      <c r="E2277" t="s">
        <v>40</v>
      </c>
      <c r="F2277" t="s">
        <v>28</v>
      </c>
      <c r="G2277" t="s">
        <v>29</v>
      </c>
      <c r="I2277" t="s">
        <v>43</v>
      </c>
      <c r="J2277">
        <v>0</v>
      </c>
      <c r="K2277">
        <v>0</v>
      </c>
      <c r="L2277">
        <v>0</v>
      </c>
      <c r="M2277">
        <v>0</v>
      </c>
      <c r="N2277">
        <v>0</v>
      </c>
      <c r="O2277">
        <v>1</v>
      </c>
      <c r="P2277" t="s">
        <v>697</v>
      </c>
      <c r="Q2277" t="s">
        <v>698</v>
      </c>
      <c r="R2277" t="s">
        <v>365</v>
      </c>
      <c r="S2277" t="s">
        <v>366</v>
      </c>
      <c r="T2277" t="s">
        <v>36</v>
      </c>
      <c r="U2277" t="s">
        <v>37</v>
      </c>
      <c r="V2277">
        <v>27</v>
      </c>
      <c r="W2277" t="s">
        <v>38</v>
      </c>
    </row>
    <row r="2278" spans="1:23">
      <c r="A2278" t="s">
        <v>23</v>
      </c>
      <c r="B2278" t="s">
        <v>24</v>
      </c>
      <c r="C2278" t="s">
        <v>25</v>
      </c>
      <c r="D2278" t="s">
        <v>39</v>
      </c>
      <c r="E2278" t="s">
        <v>40</v>
      </c>
      <c r="F2278" t="s">
        <v>41</v>
      </c>
      <c r="G2278" t="s">
        <v>42</v>
      </c>
      <c r="I2278" t="s">
        <v>43</v>
      </c>
      <c r="J2278">
        <v>123.5279341</v>
      </c>
      <c r="K2278">
        <v>9</v>
      </c>
      <c r="L2278">
        <v>0.877</v>
      </c>
      <c r="M2278">
        <v>0</v>
      </c>
      <c r="N2278">
        <v>0</v>
      </c>
      <c r="O2278">
        <v>0</v>
      </c>
      <c r="P2278" t="s">
        <v>699</v>
      </c>
      <c r="Q2278" t="s">
        <v>700</v>
      </c>
      <c r="R2278" t="s">
        <v>100</v>
      </c>
      <c r="S2278" t="s">
        <v>101</v>
      </c>
      <c r="T2278" t="s">
        <v>36</v>
      </c>
      <c r="U2278" t="s">
        <v>37</v>
      </c>
      <c r="V2278">
        <v>27</v>
      </c>
      <c r="W2278" t="s">
        <v>38</v>
      </c>
    </row>
    <row r="2279" spans="1:23">
      <c r="A2279" t="s">
        <v>23</v>
      </c>
      <c r="B2279" t="s">
        <v>24</v>
      </c>
      <c r="C2279" t="s">
        <v>25</v>
      </c>
      <c r="D2279" t="s">
        <v>39</v>
      </c>
      <c r="E2279" t="s">
        <v>40</v>
      </c>
      <c r="F2279" t="s">
        <v>41</v>
      </c>
      <c r="G2279" t="s">
        <v>42</v>
      </c>
      <c r="I2279" t="s">
        <v>43</v>
      </c>
      <c r="J2279">
        <v>0</v>
      </c>
      <c r="K2279">
        <v>0</v>
      </c>
      <c r="L2279">
        <v>0</v>
      </c>
      <c r="M2279">
        <v>0</v>
      </c>
      <c r="N2279">
        <v>0</v>
      </c>
      <c r="O2279">
        <v>1</v>
      </c>
      <c r="P2279" t="s">
        <v>701</v>
      </c>
      <c r="Q2279" t="s">
        <v>702</v>
      </c>
      <c r="R2279" t="s">
        <v>73</v>
      </c>
      <c r="S2279" t="s">
        <v>74</v>
      </c>
      <c r="T2279" t="s">
        <v>36</v>
      </c>
      <c r="U2279" t="s">
        <v>37</v>
      </c>
      <c r="V2279">
        <v>27</v>
      </c>
      <c r="W2279" t="s">
        <v>38</v>
      </c>
    </row>
    <row r="2280" spans="1:23">
      <c r="A2280" t="s">
        <v>23</v>
      </c>
      <c r="B2280" t="s">
        <v>24</v>
      </c>
      <c r="C2280" t="s">
        <v>25</v>
      </c>
      <c r="D2280" t="s">
        <v>39</v>
      </c>
      <c r="E2280" t="s">
        <v>40</v>
      </c>
      <c r="F2280" t="s">
        <v>28</v>
      </c>
      <c r="G2280" t="s">
        <v>29</v>
      </c>
      <c r="I2280" t="s">
        <v>43</v>
      </c>
      <c r="J2280">
        <v>83.844270539999997</v>
      </c>
      <c r="K2280">
        <v>9</v>
      </c>
      <c r="L2280">
        <v>0.69399999999999995</v>
      </c>
      <c r="M2280">
        <v>0</v>
      </c>
      <c r="N2280">
        <v>0</v>
      </c>
      <c r="O2280">
        <v>0</v>
      </c>
      <c r="P2280" t="s">
        <v>701</v>
      </c>
      <c r="Q2280" t="s">
        <v>702</v>
      </c>
      <c r="R2280" t="s">
        <v>73</v>
      </c>
      <c r="S2280" t="s">
        <v>74</v>
      </c>
      <c r="T2280" t="s">
        <v>36</v>
      </c>
      <c r="U2280" t="s">
        <v>37</v>
      </c>
      <c r="V2280">
        <v>27</v>
      </c>
      <c r="W2280" t="s">
        <v>38</v>
      </c>
    </row>
    <row r="2281" spans="1:23">
      <c r="A2281" t="s">
        <v>23</v>
      </c>
      <c r="B2281" t="s">
        <v>24</v>
      </c>
      <c r="C2281" t="s">
        <v>25</v>
      </c>
      <c r="D2281" t="s">
        <v>46</v>
      </c>
      <c r="E2281" t="s">
        <v>47</v>
      </c>
      <c r="F2281" t="s">
        <v>48</v>
      </c>
      <c r="G2281" t="s">
        <v>47</v>
      </c>
      <c r="I2281" t="s">
        <v>43</v>
      </c>
      <c r="J2281">
        <v>919.01911510000002</v>
      </c>
      <c r="K2281">
        <v>129</v>
      </c>
      <c r="L2281">
        <v>0.79400000000000004</v>
      </c>
      <c r="M2281">
        <v>0</v>
      </c>
      <c r="N2281">
        <v>0</v>
      </c>
      <c r="O2281">
        <v>0</v>
      </c>
      <c r="P2281" t="s">
        <v>701</v>
      </c>
      <c r="Q2281" t="s">
        <v>702</v>
      </c>
      <c r="R2281" t="s">
        <v>73</v>
      </c>
      <c r="S2281" t="s">
        <v>74</v>
      </c>
      <c r="T2281" t="s">
        <v>36</v>
      </c>
      <c r="U2281" t="s">
        <v>37</v>
      </c>
      <c r="V2281">
        <v>27</v>
      </c>
      <c r="W2281" t="s">
        <v>38</v>
      </c>
    </row>
    <row r="2282" spans="1:23">
      <c r="A2282" t="s">
        <v>23</v>
      </c>
      <c r="B2282" t="s">
        <v>24</v>
      </c>
      <c r="C2282" t="s">
        <v>25</v>
      </c>
      <c r="D2282" t="s">
        <v>39</v>
      </c>
      <c r="E2282" t="s">
        <v>40</v>
      </c>
      <c r="F2282" t="s">
        <v>44</v>
      </c>
      <c r="G2282" t="s">
        <v>45</v>
      </c>
      <c r="I2282" t="s">
        <v>43</v>
      </c>
      <c r="J2282">
        <v>0</v>
      </c>
      <c r="K2282">
        <v>0</v>
      </c>
      <c r="L2282">
        <v>0</v>
      </c>
      <c r="M2282">
        <v>0</v>
      </c>
      <c r="N2282">
        <v>0</v>
      </c>
      <c r="O2282">
        <v>1</v>
      </c>
      <c r="P2282" t="s">
        <v>705</v>
      </c>
      <c r="Q2282" t="s">
        <v>706</v>
      </c>
      <c r="R2282" t="s">
        <v>114</v>
      </c>
      <c r="S2282" t="s">
        <v>115</v>
      </c>
      <c r="T2282" t="s">
        <v>36</v>
      </c>
      <c r="U2282" t="s">
        <v>37</v>
      </c>
      <c r="V2282">
        <v>27</v>
      </c>
      <c r="W2282" t="s">
        <v>38</v>
      </c>
    </row>
    <row r="2283" spans="1:23">
      <c r="A2283" t="s">
        <v>23</v>
      </c>
      <c r="B2283" t="s">
        <v>24</v>
      </c>
      <c r="C2283" t="s">
        <v>25</v>
      </c>
      <c r="D2283" t="s">
        <v>46</v>
      </c>
      <c r="E2283" t="s">
        <v>47</v>
      </c>
      <c r="F2283" t="s">
        <v>48</v>
      </c>
      <c r="G2283" t="s">
        <v>47</v>
      </c>
      <c r="I2283" t="s">
        <v>43</v>
      </c>
      <c r="J2283">
        <v>233.31366030000001</v>
      </c>
      <c r="K2283">
        <v>35</v>
      </c>
      <c r="L2283">
        <v>0.78500000000000003</v>
      </c>
      <c r="M2283">
        <v>0</v>
      </c>
      <c r="N2283">
        <v>0</v>
      </c>
      <c r="O2283">
        <v>0</v>
      </c>
      <c r="P2283" t="s">
        <v>705</v>
      </c>
      <c r="Q2283" t="s">
        <v>706</v>
      </c>
      <c r="R2283" t="s">
        <v>114</v>
      </c>
      <c r="S2283" t="s">
        <v>115</v>
      </c>
      <c r="T2283" t="s">
        <v>36</v>
      </c>
      <c r="U2283" t="s">
        <v>37</v>
      </c>
      <c r="V2283">
        <v>27</v>
      </c>
      <c r="W2283" t="s">
        <v>38</v>
      </c>
    </row>
    <row r="2284" spans="1:23">
      <c r="A2284" t="s">
        <v>23</v>
      </c>
      <c r="B2284" t="s">
        <v>24</v>
      </c>
      <c r="C2284" t="s">
        <v>25</v>
      </c>
      <c r="D2284" t="s">
        <v>39</v>
      </c>
      <c r="E2284" t="s">
        <v>40</v>
      </c>
      <c r="F2284" t="s">
        <v>41</v>
      </c>
      <c r="G2284" t="s">
        <v>42</v>
      </c>
      <c r="I2284" t="s">
        <v>43</v>
      </c>
      <c r="J2284">
        <v>0</v>
      </c>
      <c r="K2284">
        <v>0</v>
      </c>
      <c r="L2284">
        <v>0</v>
      </c>
      <c r="M2284">
        <v>0</v>
      </c>
      <c r="N2284">
        <v>0</v>
      </c>
      <c r="O2284">
        <v>1</v>
      </c>
      <c r="P2284" t="s">
        <v>707</v>
      </c>
      <c r="Q2284" t="s">
        <v>708</v>
      </c>
      <c r="R2284" t="s">
        <v>365</v>
      </c>
      <c r="S2284" t="s">
        <v>366</v>
      </c>
      <c r="T2284" t="s">
        <v>36</v>
      </c>
      <c r="U2284" t="s">
        <v>37</v>
      </c>
      <c r="V2284">
        <v>27</v>
      </c>
      <c r="W2284" t="s">
        <v>38</v>
      </c>
    </row>
    <row r="2285" spans="1:23">
      <c r="A2285" t="s">
        <v>23</v>
      </c>
      <c r="B2285" t="s">
        <v>24</v>
      </c>
      <c r="C2285" t="s">
        <v>25</v>
      </c>
      <c r="D2285" t="s">
        <v>46</v>
      </c>
      <c r="E2285" t="s">
        <v>47</v>
      </c>
      <c r="F2285" t="s">
        <v>48</v>
      </c>
      <c r="G2285" t="s">
        <v>47</v>
      </c>
      <c r="I2285" t="s">
        <v>43</v>
      </c>
      <c r="J2285">
        <v>970.58290179999995</v>
      </c>
      <c r="K2285">
        <v>133</v>
      </c>
      <c r="L2285">
        <v>0.78700000000000003</v>
      </c>
      <c r="M2285">
        <v>0</v>
      </c>
      <c r="N2285">
        <v>0</v>
      </c>
      <c r="O2285">
        <v>0</v>
      </c>
      <c r="P2285" t="s">
        <v>707</v>
      </c>
      <c r="Q2285" t="s">
        <v>708</v>
      </c>
      <c r="R2285" t="s">
        <v>365</v>
      </c>
      <c r="S2285" t="s">
        <v>366</v>
      </c>
      <c r="T2285" t="s">
        <v>36</v>
      </c>
      <c r="U2285" t="s">
        <v>37</v>
      </c>
      <c r="V2285">
        <v>27</v>
      </c>
      <c r="W2285" t="s">
        <v>38</v>
      </c>
    </row>
    <row r="2286" spans="1:23">
      <c r="A2286" t="s">
        <v>23</v>
      </c>
      <c r="B2286" t="s">
        <v>24</v>
      </c>
      <c r="C2286" t="s">
        <v>25</v>
      </c>
      <c r="D2286" t="s">
        <v>39</v>
      </c>
      <c r="E2286" t="s">
        <v>40</v>
      </c>
      <c r="F2286" t="s">
        <v>41</v>
      </c>
      <c r="G2286" t="s">
        <v>42</v>
      </c>
      <c r="I2286" t="s">
        <v>43</v>
      </c>
      <c r="J2286">
        <v>0</v>
      </c>
      <c r="K2286">
        <v>0</v>
      </c>
      <c r="L2286">
        <v>0</v>
      </c>
      <c r="M2286">
        <v>0</v>
      </c>
      <c r="N2286">
        <v>0</v>
      </c>
      <c r="O2286">
        <v>1</v>
      </c>
      <c r="P2286" t="s">
        <v>709</v>
      </c>
      <c r="Q2286" t="s">
        <v>710</v>
      </c>
      <c r="R2286" t="s">
        <v>34</v>
      </c>
      <c r="S2286" t="s">
        <v>35</v>
      </c>
      <c r="T2286" t="s">
        <v>36</v>
      </c>
      <c r="U2286" t="s">
        <v>37</v>
      </c>
      <c r="V2286">
        <v>27</v>
      </c>
      <c r="W2286" t="s">
        <v>38</v>
      </c>
    </row>
    <row r="2287" spans="1:23">
      <c r="A2287" t="s">
        <v>23</v>
      </c>
      <c r="B2287" t="s">
        <v>24</v>
      </c>
      <c r="C2287" t="s">
        <v>25</v>
      </c>
      <c r="D2287" t="s">
        <v>26</v>
      </c>
      <c r="E2287" t="s">
        <v>27</v>
      </c>
      <c r="F2287" t="s">
        <v>28</v>
      </c>
      <c r="G2287" t="s">
        <v>29</v>
      </c>
      <c r="H2287" t="s">
        <v>69</v>
      </c>
      <c r="I2287" t="s">
        <v>70</v>
      </c>
      <c r="J2287">
        <v>55.623050460000002</v>
      </c>
      <c r="K2287">
        <v>1</v>
      </c>
      <c r="L2287">
        <v>0.91100000000000003</v>
      </c>
      <c r="M2287">
        <v>0</v>
      </c>
      <c r="N2287">
        <v>0</v>
      </c>
      <c r="O2287">
        <v>0</v>
      </c>
      <c r="P2287" t="s">
        <v>711</v>
      </c>
      <c r="Q2287" t="s">
        <v>712</v>
      </c>
      <c r="R2287" t="s">
        <v>84</v>
      </c>
      <c r="S2287" t="s">
        <v>85</v>
      </c>
      <c r="T2287" t="s">
        <v>36</v>
      </c>
      <c r="U2287" t="s">
        <v>37</v>
      </c>
      <c r="V2287">
        <v>27</v>
      </c>
      <c r="W2287" t="s">
        <v>38</v>
      </c>
    </row>
    <row r="2288" spans="1:23">
      <c r="A2288" t="s">
        <v>23</v>
      </c>
      <c r="B2288" t="s">
        <v>24</v>
      </c>
      <c r="C2288" t="s">
        <v>25</v>
      </c>
      <c r="D2288" t="s">
        <v>26</v>
      </c>
      <c r="E2288" t="s">
        <v>27</v>
      </c>
      <c r="F2288" t="s">
        <v>28</v>
      </c>
      <c r="G2288" t="s">
        <v>29</v>
      </c>
      <c r="H2288" t="s">
        <v>86</v>
      </c>
      <c r="I2288" t="s">
        <v>87</v>
      </c>
      <c r="J2288">
        <v>26.477285909999999</v>
      </c>
      <c r="K2288">
        <v>1</v>
      </c>
      <c r="L2288">
        <v>0.88</v>
      </c>
      <c r="M2288">
        <v>0</v>
      </c>
      <c r="N2288">
        <v>0</v>
      </c>
      <c r="O2288">
        <v>0</v>
      </c>
      <c r="P2288" t="s">
        <v>711</v>
      </c>
      <c r="Q2288" t="s">
        <v>712</v>
      </c>
      <c r="R2288" t="s">
        <v>84</v>
      </c>
      <c r="S2288" t="s">
        <v>85</v>
      </c>
      <c r="T2288" t="s">
        <v>36</v>
      </c>
      <c r="U2288" t="s">
        <v>37</v>
      </c>
      <c r="V2288">
        <v>27</v>
      </c>
      <c r="W2288" t="s">
        <v>38</v>
      </c>
    </row>
    <row r="2289" spans="1:23">
      <c r="A2289" t="s">
        <v>23</v>
      </c>
      <c r="B2289" t="s">
        <v>24</v>
      </c>
      <c r="C2289" t="s">
        <v>25</v>
      </c>
      <c r="D2289" t="s">
        <v>46</v>
      </c>
      <c r="E2289" t="s">
        <v>47</v>
      </c>
      <c r="F2289" t="s">
        <v>48</v>
      </c>
      <c r="G2289" t="s">
        <v>47</v>
      </c>
      <c r="I2289" t="s">
        <v>43</v>
      </c>
      <c r="J2289">
        <v>2434.707054</v>
      </c>
      <c r="K2289">
        <v>434</v>
      </c>
      <c r="L2289">
        <v>0.85499999999999998</v>
      </c>
      <c r="M2289">
        <v>0</v>
      </c>
      <c r="N2289">
        <v>0</v>
      </c>
      <c r="O2289">
        <v>0</v>
      </c>
      <c r="P2289" t="s">
        <v>711</v>
      </c>
      <c r="Q2289" t="s">
        <v>712</v>
      </c>
      <c r="R2289" t="s">
        <v>84</v>
      </c>
      <c r="S2289" t="s">
        <v>85</v>
      </c>
      <c r="T2289" t="s">
        <v>36</v>
      </c>
      <c r="U2289" t="s">
        <v>37</v>
      </c>
      <c r="V2289">
        <v>27</v>
      </c>
      <c r="W2289" t="s">
        <v>38</v>
      </c>
    </row>
    <row r="2290" spans="1:23">
      <c r="A2290" t="s">
        <v>23</v>
      </c>
      <c r="B2290" t="s">
        <v>24</v>
      </c>
      <c r="C2290" t="s">
        <v>25</v>
      </c>
      <c r="D2290" t="s">
        <v>39</v>
      </c>
      <c r="E2290" t="s">
        <v>40</v>
      </c>
      <c r="F2290" t="s">
        <v>28</v>
      </c>
      <c r="G2290" t="s">
        <v>29</v>
      </c>
      <c r="I2290" t="s">
        <v>43</v>
      </c>
      <c r="J2290">
        <v>0</v>
      </c>
      <c r="K2290">
        <v>0</v>
      </c>
      <c r="L2290">
        <v>0</v>
      </c>
      <c r="M2290">
        <v>0</v>
      </c>
      <c r="N2290">
        <v>0</v>
      </c>
      <c r="O2290">
        <v>1</v>
      </c>
      <c r="P2290" t="s">
        <v>713</v>
      </c>
      <c r="Q2290" t="s">
        <v>714</v>
      </c>
      <c r="R2290" t="s">
        <v>146</v>
      </c>
      <c r="S2290" t="s">
        <v>147</v>
      </c>
      <c r="T2290" t="s">
        <v>36</v>
      </c>
      <c r="U2290" t="s">
        <v>37</v>
      </c>
      <c r="V2290">
        <v>27</v>
      </c>
      <c r="W2290" t="s">
        <v>38</v>
      </c>
    </row>
    <row r="2291" spans="1:23">
      <c r="A2291" t="s">
        <v>23</v>
      </c>
      <c r="B2291" t="s">
        <v>24</v>
      </c>
      <c r="C2291" t="s">
        <v>25</v>
      </c>
      <c r="D2291" t="s">
        <v>39</v>
      </c>
      <c r="E2291" t="s">
        <v>40</v>
      </c>
      <c r="F2291" t="s">
        <v>41</v>
      </c>
      <c r="G2291" t="s">
        <v>42</v>
      </c>
      <c r="I2291" t="s">
        <v>43</v>
      </c>
      <c r="J2291">
        <v>65.11435616</v>
      </c>
      <c r="K2291">
        <v>8</v>
      </c>
      <c r="L2291">
        <v>0.9</v>
      </c>
      <c r="M2291">
        <v>0</v>
      </c>
      <c r="N2291">
        <v>0</v>
      </c>
      <c r="O2291">
        <v>0</v>
      </c>
      <c r="P2291" t="s">
        <v>715</v>
      </c>
      <c r="Q2291" t="s">
        <v>716</v>
      </c>
      <c r="R2291" t="s">
        <v>168</v>
      </c>
      <c r="S2291" t="s">
        <v>169</v>
      </c>
      <c r="T2291" t="s">
        <v>36</v>
      </c>
      <c r="U2291" t="s">
        <v>37</v>
      </c>
      <c r="V2291">
        <v>27</v>
      </c>
      <c r="W2291" t="s">
        <v>38</v>
      </c>
    </row>
    <row r="2292" spans="1:23">
      <c r="A2292" t="s">
        <v>23</v>
      </c>
      <c r="B2292" t="s">
        <v>24</v>
      </c>
      <c r="C2292" t="s">
        <v>25</v>
      </c>
      <c r="D2292" t="s">
        <v>39</v>
      </c>
      <c r="E2292" t="s">
        <v>40</v>
      </c>
      <c r="F2292" t="s">
        <v>28</v>
      </c>
      <c r="G2292" t="s">
        <v>29</v>
      </c>
      <c r="I2292" t="s">
        <v>43</v>
      </c>
      <c r="J2292">
        <v>52.854569349999998</v>
      </c>
      <c r="K2292">
        <v>13</v>
      </c>
      <c r="L2292">
        <v>0.68400000000000005</v>
      </c>
      <c r="M2292">
        <v>0</v>
      </c>
      <c r="N2292">
        <v>0</v>
      </c>
      <c r="O2292">
        <v>0</v>
      </c>
      <c r="P2292" t="s">
        <v>715</v>
      </c>
      <c r="Q2292" t="s">
        <v>716</v>
      </c>
      <c r="R2292" t="s">
        <v>168</v>
      </c>
      <c r="S2292" t="s">
        <v>169</v>
      </c>
      <c r="T2292" t="s">
        <v>36</v>
      </c>
      <c r="U2292" t="s">
        <v>37</v>
      </c>
      <c r="V2292">
        <v>27</v>
      </c>
      <c r="W2292" t="s">
        <v>38</v>
      </c>
    </row>
    <row r="2293" spans="1:23">
      <c r="A2293" t="s">
        <v>23</v>
      </c>
      <c r="B2293" t="s">
        <v>24</v>
      </c>
      <c r="C2293" t="s">
        <v>25</v>
      </c>
      <c r="D2293" t="s">
        <v>39</v>
      </c>
      <c r="E2293" t="s">
        <v>40</v>
      </c>
      <c r="F2293" t="s">
        <v>41</v>
      </c>
      <c r="G2293" t="s">
        <v>42</v>
      </c>
      <c r="I2293" t="s">
        <v>43</v>
      </c>
      <c r="J2293">
        <v>0</v>
      </c>
      <c r="K2293">
        <v>0</v>
      </c>
      <c r="L2293">
        <v>0</v>
      </c>
      <c r="M2293">
        <v>0</v>
      </c>
      <c r="N2293">
        <v>0</v>
      </c>
      <c r="O2293">
        <v>1</v>
      </c>
      <c r="P2293" t="s">
        <v>719</v>
      </c>
      <c r="Q2293" t="s">
        <v>720</v>
      </c>
      <c r="R2293" t="s">
        <v>114</v>
      </c>
      <c r="S2293" t="s">
        <v>115</v>
      </c>
      <c r="T2293" t="s">
        <v>36</v>
      </c>
      <c r="U2293" t="s">
        <v>37</v>
      </c>
      <c r="V2293">
        <v>27</v>
      </c>
      <c r="W2293" t="s">
        <v>38</v>
      </c>
    </row>
    <row r="2294" spans="1:23">
      <c r="A2294" t="s">
        <v>23</v>
      </c>
      <c r="B2294" t="s">
        <v>24</v>
      </c>
      <c r="C2294" t="s">
        <v>25</v>
      </c>
      <c r="D2294" t="s">
        <v>39</v>
      </c>
      <c r="E2294" t="s">
        <v>40</v>
      </c>
      <c r="F2294" t="s">
        <v>41</v>
      </c>
      <c r="G2294" t="s">
        <v>42</v>
      </c>
      <c r="I2294" t="s">
        <v>43</v>
      </c>
      <c r="J2294">
        <v>162.89080039999999</v>
      </c>
      <c r="K2294">
        <v>19</v>
      </c>
      <c r="L2294">
        <v>0.623</v>
      </c>
      <c r="M2294">
        <v>0</v>
      </c>
      <c r="N2294">
        <v>0</v>
      </c>
      <c r="O2294">
        <v>0</v>
      </c>
      <c r="P2294" t="s">
        <v>1476</v>
      </c>
      <c r="Q2294" t="s">
        <v>1477</v>
      </c>
      <c r="R2294" t="s">
        <v>67</v>
      </c>
      <c r="S2294" t="s">
        <v>68</v>
      </c>
      <c r="T2294" t="s">
        <v>36</v>
      </c>
      <c r="U2294" t="s">
        <v>37</v>
      </c>
      <c r="V2294">
        <v>27</v>
      </c>
      <c r="W2294" t="s">
        <v>38</v>
      </c>
    </row>
    <row r="2295" spans="1:23">
      <c r="A2295" t="s">
        <v>23</v>
      </c>
      <c r="B2295" t="s">
        <v>24</v>
      </c>
      <c r="C2295" t="s">
        <v>25</v>
      </c>
      <c r="D2295" t="s">
        <v>39</v>
      </c>
      <c r="E2295" t="s">
        <v>40</v>
      </c>
      <c r="F2295" t="s">
        <v>53</v>
      </c>
      <c r="G2295" t="s">
        <v>54</v>
      </c>
      <c r="I2295" t="s">
        <v>43</v>
      </c>
      <c r="J2295">
        <v>0</v>
      </c>
      <c r="K2295">
        <v>0</v>
      </c>
      <c r="L2295">
        <v>0</v>
      </c>
      <c r="M2295">
        <v>0</v>
      </c>
      <c r="N2295">
        <v>0</v>
      </c>
      <c r="O2295">
        <v>1</v>
      </c>
      <c r="P2295" t="s">
        <v>1476</v>
      </c>
      <c r="Q2295" t="s">
        <v>1477</v>
      </c>
      <c r="R2295" t="s">
        <v>67</v>
      </c>
      <c r="S2295" t="s">
        <v>68</v>
      </c>
      <c r="T2295" t="s">
        <v>36</v>
      </c>
      <c r="U2295" t="s">
        <v>37</v>
      </c>
      <c r="V2295">
        <v>27</v>
      </c>
      <c r="W2295" t="s">
        <v>38</v>
      </c>
    </row>
    <row r="2296" spans="1:23">
      <c r="A2296" t="s">
        <v>23</v>
      </c>
      <c r="B2296" t="s">
        <v>24</v>
      </c>
      <c r="C2296" t="s">
        <v>25</v>
      </c>
      <c r="D2296" t="s">
        <v>39</v>
      </c>
      <c r="E2296" t="s">
        <v>40</v>
      </c>
      <c r="F2296" t="s">
        <v>28</v>
      </c>
      <c r="G2296" t="s">
        <v>29</v>
      </c>
      <c r="I2296" t="s">
        <v>43</v>
      </c>
      <c r="J2296">
        <v>75.860524949999999</v>
      </c>
      <c r="K2296">
        <v>22</v>
      </c>
      <c r="L2296">
        <v>0.90300000000000002</v>
      </c>
      <c r="M2296">
        <v>0</v>
      </c>
      <c r="N2296">
        <v>0</v>
      </c>
      <c r="O2296">
        <v>0</v>
      </c>
      <c r="P2296" t="s">
        <v>1476</v>
      </c>
      <c r="Q2296" t="s">
        <v>1477</v>
      </c>
      <c r="R2296" t="s">
        <v>67</v>
      </c>
      <c r="S2296" t="s">
        <v>68</v>
      </c>
      <c r="T2296" t="s">
        <v>36</v>
      </c>
      <c r="U2296" t="s">
        <v>37</v>
      </c>
      <c r="V2296">
        <v>27</v>
      </c>
      <c r="W2296" t="s">
        <v>38</v>
      </c>
    </row>
    <row r="2297" spans="1:23">
      <c r="A2297" t="s">
        <v>23</v>
      </c>
      <c r="B2297" t="s">
        <v>24</v>
      </c>
      <c r="C2297" t="s">
        <v>25</v>
      </c>
      <c r="D2297" t="s">
        <v>46</v>
      </c>
      <c r="E2297" t="s">
        <v>47</v>
      </c>
      <c r="F2297" t="s">
        <v>48</v>
      </c>
      <c r="G2297" t="s">
        <v>47</v>
      </c>
      <c r="I2297" t="s">
        <v>43</v>
      </c>
      <c r="J2297">
        <v>475.05583230000002</v>
      </c>
      <c r="K2297">
        <v>83</v>
      </c>
      <c r="L2297">
        <v>0.78800000000000003</v>
      </c>
      <c r="M2297">
        <v>0</v>
      </c>
      <c r="N2297">
        <v>0</v>
      </c>
      <c r="O2297">
        <v>0</v>
      </c>
      <c r="P2297" t="s">
        <v>1476</v>
      </c>
      <c r="Q2297" t="s">
        <v>1477</v>
      </c>
      <c r="R2297" t="s">
        <v>67</v>
      </c>
      <c r="S2297" t="s">
        <v>68</v>
      </c>
      <c r="T2297" t="s">
        <v>36</v>
      </c>
      <c r="U2297" t="s">
        <v>37</v>
      </c>
      <c r="V2297">
        <v>27</v>
      </c>
      <c r="W2297" t="s">
        <v>38</v>
      </c>
    </row>
    <row r="2298" spans="1:23">
      <c r="A2298" t="s">
        <v>23</v>
      </c>
      <c r="B2298" t="s">
        <v>24</v>
      </c>
      <c r="C2298" t="s">
        <v>25</v>
      </c>
      <c r="D2298" t="s">
        <v>26</v>
      </c>
      <c r="E2298" t="s">
        <v>27</v>
      </c>
      <c r="F2298" t="s">
        <v>28</v>
      </c>
      <c r="G2298" t="s">
        <v>29</v>
      </c>
      <c r="H2298" t="s">
        <v>148</v>
      </c>
      <c r="I2298" t="s">
        <v>149</v>
      </c>
      <c r="J2298">
        <v>60.479811429999998</v>
      </c>
      <c r="K2298">
        <v>1</v>
      </c>
      <c r="L2298">
        <v>0.93400000000000005</v>
      </c>
      <c r="M2298">
        <v>0</v>
      </c>
      <c r="N2298">
        <v>0</v>
      </c>
      <c r="O2298">
        <v>0</v>
      </c>
      <c r="P2298" t="s">
        <v>723</v>
      </c>
      <c r="Q2298" t="s">
        <v>724</v>
      </c>
      <c r="R2298" t="s">
        <v>34</v>
      </c>
      <c r="S2298" t="s">
        <v>35</v>
      </c>
      <c r="T2298" t="s">
        <v>36</v>
      </c>
      <c r="U2298" t="s">
        <v>37</v>
      </c>
      <c r="V2298">
        <v>27</v>
      </c>
      <c r="W2298" t="s">
        <v>38</v>
      </c>
    </row>
    <row r="2299" spans="1:23">
      <c r="A2299" t="s">
        <v>23</v>
      </c>
      <c r="B2299" t="s">
        <v>24</v>
      </c>
      <c r="C2299" t="s">
        <v>25</v>
      </c>
      <c r="D2299" t="s">
        <v>39</v>
      </c>
      <c r="E2299" t="s">
        <v>40</v>
      </c>
      <c r="F2299" t="s">
        <v>41</v>
      </c>
      <c r="G2299" t="s">
        <v>42</v>
      </c>
      <c r="I2299" t="s">
        <v>43</v>
      </c>
      <c r="J2299">
        <v>0</v>
      </c>
      <c r="K2299">
        <v>0</v>
      </c>
      <c r="L2299">
        <v>0</v>
      </c>
      <c r="M2299">
        <v>0</v>
      </c>
      <c r="N2299">
        <v>0</v>
      </c>
      <c r="O2299">
        <v>1</v>
      </c>
      <c r="P2299" t="s">
        <v>723</v>
      </c>
      <c r="Q2299" t="s">
        <v>724</v>
      </c>
      <c r="R2299" t="s">
        <v>34</v>
      </c>
      <c r="S2299" t="s">
        <v>35</v>
      </c>
      <c r="T2299" t="s">
        <v>36</v>
      </c>
      <c r="U2299" t="s">
        <v>37</v>
      </c>
      <c r="V2299">
        <v>27</v>
      </c>
      <c r="W2299" t="s">
        <v>38</v>
      </c>
    </row>
    <row r="2300" spans="1:23">
      <c r="A2300" t="s">
        <v>23</v>
      </c>
      <c r="B2300" t="s">
        <v>24</v>
      </c>
      <c r="C2300" t="s">
        <v>25</v>
      </c>
      <c r="D2300" t="s">
        <v>39</v>
      </c>
      <c r="E2300" t="s">
        <v>40</v>
      </c>
      <c r="F2300" t="s">
        <v>44</v>
      </c>
      <c r="G2300" t="s">
        <v>45</v>
      </c>
      <c r="I2300" t="s">
        <v>43</v>
      </c>
      <c r="J2300">
        <v>0</v>
      </c>
      <c r="K2300">
        <v>0</v>
      </c>
      <c r="L2300">
        <v>0</v>
      </c>
      <c r="M2300">
        <v>0</v>
      </c>
      <c r="N2300">
        <v>0</v>
      </c>
      <c r="O2300">
        <v>1</v>
      </c>
      <c r="P2300" t="s">
        <v>723</v>
      </c>
      <c r="Q2300" t="s">
        <v>724</v>
      </c>
      <c r="R2300" t="s">
        <v>34</v>
      </c>
      <c r="S2300" t="s">
        <v>35</v>
      </c>
      <c r="T2300" t="s">
        <v>36</v>
      </c>
      <c r="U2300" t="s">
        <v>37</v>
      </c>
      <c r="V2300">
        <v>27</v>
      </c>
      <c r="W2300" t="s">
        <v>38</v>
      </c>
    </row>
    <row r="2301" spans="1:23">
      <c r="A2301" t="s">
        <v>23</v>
      </c>
      <c r="B2301" t="s">
        <v>24</v>
      </c>
      <c r="C2301" t="s">
        <v>25</v>
      </c>
      <c r="D2301" t="s">
        <v>39</v>
      </c>
      <c r="E2301" t="s">
        <v>40</v>
      </c>
      <c r="F2301" t="s">
        <v>28</v>
      </c>
      <c r="G2301" t="s">
        <v>29</v>
      </c>
      <c r="I2301" t="s">
        <v>43</v>
      </c>
      <c r="J2301">
        <v>81.580485249999995</v>
      </c>
      <c r="K2301">
        <v>12</v>
      </c>
      <c r="L2301">
        <v>0.88600000000000001</v>
      </c>
      <c r="M2301">
        <v>0</v>
      </c>
      <c r="N2301">
        <v>0</v>
      </c>
      <c r="O2301">
        <v>0</v>
      </c>
      <c r="P2301" t="s">
        <v>1478</v>
      </c>
      <c r="Q2301" t="s">
        <v>1479</v>
      </c>
      <c r="R2301" t="s">
        <v>297</v>
      </c>
      <c r="S2301" t="s">
        <v>298</v>
      </c>
      <c r="T2301" t="s">
        <v>36</v>
      </c>
      <c r="U2301" t="s">
        <v>37</v>
      </c>
      <c r="V2301">
        <v>27</v>
      </c>
      <c r="W2301" t="s">
        <v>38</v>
      </c>
    </row>
    <row r="2302" spans="1:23">
      <c r="A2302" t="s">
        <v>23</v>
      </c>
      <c r="B2302" t="s">
        <v>24</v>
      </c>
      <c r="C2302" t="s">
        <v>25</v>
      </c>
      <c r="D2302" t="s">
        <v>46</v>
      </c>
      <c r="E2302" t="s">
        <v>47</v>
      </c>
      <c r="F2302" t="s">
        <v>48</v>
      </c>
      <c r="G2302" t="s">
        <v>47</v>
      </c>
      <c r="I2302" t="s">
        <v>43</v>
      </c>
      <c r="J2302">
        <v>1128.394691</v>
      </c>
      <c r="K2302">
        <v>130</v>
      </c>
      <c r="L2302">
        <v>0.65</v>
      </c>
      <c r="M2302">
        <v>0</v>
      </c>
      <c r="N2302">
        <v>0</v>
      </c>
      <c r="O2302">
        <v>0</v>
      </c>
      <c r="P2302" t="s">
        <v>1478</v>
      </c>
      <c r="Q2302" t="s">
        <v>1479</v>
      </c>
      <c r="R2302" t="s">
        <v>297</v>
      </c>
      <c r="S2302" t="s">
        <v>298</v>
      </c>
      <c r="T2302" t="s">
        <v>36</v>
      </c>
      <c r="U2302" t="s">
        <v>37</v>
      </c>
      <c r="V2302">
        <v>27</v>
      </c>
      <c r="W2302" t="s">
        <v>38</v>
      </c>
    </row>
    <row r="2303" spans="1:23">
      <c r="A2303" t="s">
        <v>23</v>
      </c>
      <c r="B2303" t="s">
        <v>24</v>
      </c>
      <c r="C2303" t="s">
        <v>25</v>
      </c>
      <c r="D2303" t="s">
        <v>39</v>
      </c>
      <c r="E2303" t="s">
        <v>40</v>
      </c>
      <c r="F2303" t="s">
        <v>28</v>
      </c>
      <c r="G2303" t="s">
        <v>29</v>
      </c>
      <c r="I2303" t="s">
        <v>43</v>
      </c>
      <c r="J2303">
        <v>28.956063669999999</v>
      </c>
      <c r="K2303">
        <v>10</v>
      </c>
      <c r="L2303">
        <v>0.91600000000000004</v>
      </c>
      <c r="M2303">
        <v>0</v>
      </c>
      <c r="N2303">
        <v>0</v>
      </c>
      <c r="O2303">
        <v>0</v>
      </c>
      <c r="P2303" t="s">
        <v>725</v>
      </c>
      <c r="Q2303" t="s">
        <v>726</v>
      </c>
      <c r="R2303" t="s">
        <v>158</v>
      </c>
      <c r="S2303" t="s">
        <v>159</v>
      </c>
      <c r="T2303" t="s">
        <v>36</v>
      </c>
      <c r="U2303" t="s">
        <v>37</v>
      </c>
      <c r="V2303">
        <v>27</v>
      </c>
      <c r="W2303" t="s">
        <v>38</v>
      </c>
    </row>
    <row r="2304" spans="1:23">
      <c r="A2304" t="s">
        <v>23</v>
      </c>
      <c r="B2304" t="s">
        <v>24</v>
      </c>
      <c r="C2304" t="s">
        <v>25</v>
      </c>
      <c r="D2304" t="s">
        <v>46</v>
      </c>
      <c r="E2304" t="s">
        <v>47</v>
      </c>
      <c r="F2304" t="s">
        <v>48</v>
      </c>
      <c r="G2304" t="s">
        <v>47</v>
      </c>
      <c r="I2304" t="s">
        <v>43</v>
      </c>
      <c r="J2304">
        <v>870.36380310000004</v>
      </c>
      <c r="K2304">
        <v>121</v>
      </c>
      <c r="L2304">
        <v>0.81299999999999994</v>
      </c>
      <c r="M2304">
        <v>0</v>
      </c>
      <c r="N2304">
        <v>0</v>
      </c>
      <c r="O2304">
        <v>0</v>
      </c>
      <c r="P2304" t="s">
        <v>725</v>
      </c>
      <c r="Q2304" t="s">
        <v>726</v>
      </c>
      <c r="R2304" t="s">
        <v>158</v>
      </c>
      <c r="S2304" t="s">
        <v>159</v>
      </c>
      <c r="T2304" t="s">
        <v>36</v>
      </c>
      <c r="U2304" t="s">
        <v>37</v>
      </c>
      <c r="V2304">
        <v>27</v>
      </c>
      <c r="W2304" t="s">
        <v>38</v>
      </c>
    </row>
    <row r="2305" spans="1:23">
      <c r="A2305" t="s">
        <v>23</v>
      </c>
      <c r="B2305" t="s">
        <v>24</v>
      </c>
      <c r="C2305" t="s">
        <v>25</v>
      </c>
      <c r="D2305" t="s">
        <v>46</v>
      </c>
      <c r="E2305" t="s">
        <v>47</v>
      </c>
      <c r="F2305" t="s">
        <v>48</v>
      </c>
      <c r="G2305" t="s">
        <v>47</v>
      </c>
      <c r="I2305" t="s">
        <v>43</v>
      </c>
      <c r="J2305">
        <v>166.04305539999999</v>
      </c>
      <c r="K2305">
        <v>27</v>
      </c>
      <c r="L2305">
        <v>0.80700000000000005</v>
      </c>
      <c r="M2305">
        <v>0</v>
      </c>
      <c r="N2305">
        <v>0</v>
      </c>
      <c r="O2305">
        <v>0</v>
      </c>
      <c r="P2305" t="s">
        <v>727</v>
      </c>
      <c r="Q2305" t="s">
        <v>728</v>
      </c>
      <c r="R2305" t="s">
        <v>67</v>
      </c>
      <c r="S2305" t="s">
        <v>68</v>
      </c>
      <c r="T2305" t="s">
        <v>36</v>
      </c>
      <c r="U2305" t="s">
        <v>37</v>
      </c>
      <c r="V2305">
        <v>27</v>
      </c>
      <c r="W2305" t="s">
        <v>38</v>
      </c>
    </row>
    <row r="2306" spans="1:23">
      <c r="A2306" t="s">
        <v>23</v>
      </c>
      <c r="B2306" t="s">
        <v>24</v>
      </c>
      <c r="C2306" t="s">
        <v>25</v>
      </c>
      <c r="D2306" t="s">
        <v>26</v>
      </c>
      <c r="E2306" t="s">
        <v>27</v>
      </c>
      <c r="F2306" t="s">
        <v>41</v>
      </c>
      <c r="G2306" t="s">
        <v>42</v>
      </c>
      <c r="H2306" t="s">
        <v>161</v>
      </c>
      <c r="I2306" t="s">
        <v>43</v>
      </c>
      <c r="J2306">
        <v>163.35096530000001</v>
      </c>
      <c r="K2306">
        <v>1</v>
      </c>
      <c r="L2306">
        <v>0.92800000000000005</v>
      </c>
      <c r="M2306">
        <v>0</v>
      </c>
      <c r="N2306">
        <v>0</v>
      </c>
      <c r="O2306">
        <v>0</v>
      </c>
      <c r="P2306" t="s">
        <v>729</v>
      </c>
      <c r="Q2306" t="s">
        <v>730</v>
      </c>
      <c r="R2306" t="s">
        <v>67</v>
      </c>
      <c r="S2306" t="s">
        <v>68</v>
      </c>
      <c r="T2306" t="s">
        <v>36</v>
      </c>
      <c r="U2306" t="s">
        <v>37</v>
      </c>
      <c r="V2306">
        <v>27</v>
      </c>
      <c r="W2306" t="s">
        <v>38</v>
      </c>
    </row>
    <row r="2307" spans="1:23">
      <c r="A2307" t="s">
        <v>23</v>
      </c>
      <c r="B2307" t="s">
        <v>24</v>
      </c>
      <c r="C2307" t="s">
        <v>25</v>
      </c>
      <c r="D2307" t="s">
        <v>26</v>
      </c>
      <c r="E2307" t="s">
        <v>27</v>
      </c>
      <c r="F2307" t="s">
        <v>28</v>
      </c>
      <c r="G2307" t="s">
        <v>29</v>
      </c>
      <c r="H2307" t="s">
        <v>148</v>
      </c>
      <c r="I2307" t="s">
        <v>149</v>
      </c>
      <c r="J2307">
        <v>573.05316670000002</v>
      </c>
      <c r="K2307">
        <v>1</v>
      </c>
      <c r="L2307">
        <v>1</v>
      </c>
      <c r="M2307">
        <v>0</v>
      </c>
      <c r="N2307">
        <v>0</v>
      </c>
      <c r="O2307">
        <v>0</v>
      </c>
      <c r="P2307" t="s">
        <v>729</v>
      </c>
      <c r="Q2307" t="s">
        <v>730</v>
      </c>
      <c r="R2307" t="s">
        <v>67</v>
      </c>
      <c r="S2307" t="s">
        <v>68</v>
      </c>
      <c r="T2307" t="s">
        <v>36</v>
      </c>
      <c r="U2307" t="s">
        <v>37</v>
      </c>
      <c r="V2307">
        <v>27</v>
      </c>
      <c r="W2307" t="s">
        <v>38</v>
      </c>
    </row>
    <row r="2308" spans="1:23">
      <c r="A2308" t="s">
        <v>23</v>
      </c>
      <c r="B2308" t="s">
        <v>24</v>
      </c>
      <c r="C2308" t="s">
        <v>25</v>
      </c>
      <c r="D2308" t="s">
        <v>39</v>
      </c>
      <c r="E2308" t="s">
        <v>40</v>
      </c>
      <c r="F2308" t="s">
        <v>44</v>
      </c>
      <c r="G2308" t="s">
        <v>45</v>
      </c>
      <c r="I2308" t="s">
        <v>43</v>
      </c>
      <c r="J2308">
        <v>0</v>
      </c>
      <c r="K2308">
        <v>0</v>
      </c>
      <c r="L2308">
        <v>0</v>
      </c>
      <c r="M2308">
        <v>0</v>
      </c>
      <c r="N2308">
        <v>0</v>
      </c>
      <c r="O2308">
        <v>1</v>
      </c>
      <c r="P2308" t="s">
        <v>729</v>
      </c>
      <c r="Q2308" t="s">
        <v>730</v>
      </c>
      <c r="R2308" t="s">
        <v>67</v>
      </c>
      <c r="S2308" t="s">
        <v>68</v>
      </c>
      <c r="T2308" t="s">
        <v>36</v>
      </c>
      <c r="U2308" t="s">
        <v>37</v>
      </c>
      <c r="V2308">
        <v>27</v>
      </c>
      <c r="W2308" t="s">
        <v>38</v>
      </c>
    </row>
    <row r="2309" spans="1:23">
      <c r="A2309" t="s">
        <v>23</v>
      </c>
      <c r="B2309" t="s">
        <v>24</v>
      </c>
      <c r="C2309" t="s">
        <v>25</v>
      </c>
      <c r="D2309" t="s">
        <v>26</v>
      </c>
      <c r="E2309" t="s">
        <v>27</v>
      </c>
      <c r="F2309" t="s">
        <v>53</v>
      </c>
      <c r="G2309" t="s">
        <v>54</v>
      </c>
      <c r="H2309" t="s">
        <v>134</v>
      </c>
      <c r="I2309" t="s">
        <v>135</v>
      </c>
      <c r="J2309">
        <v>112.9506403</v>
      </c>
      <c r="K2309">
        <v>1</v>
      </c>
      <c r="L2309">
        <v>0.99199999999999999</v>
      </c>
      <c r="M2309">
        <v>0</v>
      </c>
      <c r="N2309">
        <v>0</v>
      </c>
      <c r="O2309">
        <v>0</v>
      </c>
      <c r="P2309" t="s">
        <v>731</v>
      </c>
      <c r="Q2309" t="s">
        <v>732</v>
      </c>
      <c r="R2309" t="s">
        <v>146</v>
      </c>
      <c r="S2309" t="s">
        <v>147</v>
      </c>
      <c r="T2309" t="s">
        <v>36</v>
      </c>
      <c r="U2309" t="s">
        <v>37</v>
      </c>
      <c r="V2309">
        <v>27</v>
      </c>
      <c r="W2309" t="s">
        <v>38</v>
      </c>
    </row>
    <row r="2310" spans="1:23">
      <c r="A2310" t="s">
        <v>23</v>
      </c>
      <c r="B2310" t="s">
        <v>24</v>
      </c>
      <c r="C2310" t="s">
        <v>25</v>
      </c>
      <c r="D2310" t="s">
        <v>26</v>
      </c>
      <c r="E2310" t="s">
        <v>27</v>
      </c>
      <c r="F2310" t="s">
        <v>53</v>
      </c>
      <c r="G2310" t="s">
        <v>54</v>
      </c>
      <c r="H2310" t="s">
        <v>106</v>
      </c>
      <c r="I2310" t="s">
        <v>107</v>
      </c>
      <c r="J2310">
        <v>9.74344082</v>
      </c>
      <c r="K2310">
        <v>1</v>
      </c>
      <c r="L2310">
        <v>0.84699999999999998</v>
      </c>
      <c r="M2310">
        <v>0</v>
      </c>
      <c r="N2310">
        <v>0</v>
      </c>
      <c r="O2310">
        <v>0</v>
      </c>
      <c r="P2310" t="s">
        <v>731</v>
      </c>
      <c r="Q2310" t="s">
        <v>732</v>
      </c>
      <c r="R2310" t="s">
        <v>146</v>
      </c>
      <c r="S2310" t="s">
        <v>147</v>
      </c>
      <c r="T2310" t="s">
        <v>36</v>
      </c>
      <c r="U2310" t="s">
        <v>37</v>
      </c>
      <c r="V2310">
        <v>27</v>
      </c>
      <c r="W2310" t="s">
        <v>38</v>
      </c>
    </row>
    <row r="2311" spans="1:23">
      <c r="A2311" t="s">
        <v>23</v>
      </c>
      <c r="B2311" t="s">
        <v>24</v>
      </c>
      <c r="C2311" t="s">
        <v>25</v>
      </c>
      <c r="D2311" t="s">
        <v>39</v>
      </c>
      <c r="E2311" t="s">
        <v>40</v>
      </c>
      <c r="F2311" t="s">
        <v>53</v>
      </c>
      <c r="G2311" t="s">
        <v>54</v>
      </c>
      <c r="I2311" t="s">
        <v>43</v>
      </c>
      <c r="J2311">
        <v>0</v>
      </c>
      <c r="K2311">
        <v>0</v>
      </c>
      <c r="L2311">
        <v>0</v>
      </c>
      <c r="M2311">
        <v>0</v>
      </c>
      <c r="N2311">
        <v>0</v>
      </c>
      <c r="O2311">
        <v>1</v>
      </c>
      <c r="P2311" t="s">
        <v>731</v>
      </c>
      <c r="Q2311" t="s">
        <v>732</v>
      </c>
      <c r="R2311" t="s">
        <v>146</v>
      </c>
      <c r="S2311" t="s">
        <v>147</v>
      </c>
      <c r="T2311" t="s">
        <v>36</v>
      </c>
      <c r="U2311" t="s">
        <v>37</v>
      </c>
      <c r="V2311">
        <v>27</v>
      </c>
      <c r="W2311" t="s">
        <v>38</v>
      </c>
    </row>
    <row r="2312" spans="1:23">
      <c r="A2312" t="s">
        <v>23</v>
      </c>
      <c r="B2312" t="s">
        <v>24</v>
      </c>
      <c r="C2312" t="s">
        <v>25</v>
      </c>
      <c r="D2312" t="s">
        <v>39</v>
      </c>
      <c r="E2312" t="s">
        <v>40</v>
      </c>
      <c r="F2312" t="s">
        <v>28</v>
      </c>
      <c r="G2312" t="s">
        <v>29</v>
      </c>
      <c r="I2312" t="s">
        <v>43</v>
      </c>
      <c r="J2312">
        <v>253.9182433</v>
      </c>
      <c r="K2312">
        <v>30</v>
      </c>
      <c r="L2312">
        <v>0.85599999999999998</v>
      </c>
      <c r="M2312">
        <v>0</v>
      </c>
      <c r="N2312">
        <v>0</v>
      </c>
      <c r="O2312">
        <v>0</v>
      </c>
      <c r="P2312" t="s">
        <v>731</v>
      </c>
      <c r="Q2312" t="s">
        <v>732</v>
      </c>
      <c r="R2312" t="s">
        <v>146</v>
      </c>
      <c r="S2312" t="s">
        <v>147</v>
      </c>
      <c r="T2312" t="s">
        <v>36</v>
      </c>
      <c r="U2312" t="s">
        <v>37</v>
      </c>
      <c r="V2312">
        <v>27</v>
      </c>
      <c r="W2312" t="s">
        <v>38</v>
      </c>
    </row>
    <row r="2313" spans="1:23">
      <c r="A2313" t="s">
        <v>23</v>
      </c>
      <c r="B2313" t="s">
        <v>24</v>
      </c>
      <c r="C2313" t="s">
        <v>25</v>
      </c>
      <c r="D2313" t="s">
        <v>46</v>
      </c>
      <c r="E2313" t="s">
        <v>47</v>
      </c>
      <c r="F2313" t="s">
        <v>48</v>
      </c>
      <c r="G2313" t="s">
        <v>47</v>
      </c>
      <c r="I2313" t="s">
        <v>43</v>
      </c>
      <c r="J2313">
        <v>758.160258</v>
      </c>
      <c r="K2313">
        <v>139</v>
      </c>
      <c r="L2313">
        <v>0.85</v>
      </c>
      <c r="M2313">
        <v>0</v>
      </c>
      <c r="N2313">
        <v>0</v>
      </c>
      <c r="O2313">
        <v>0</v>
      </c>
      <c r="P2313" t="s">
        <v>731</v>
      </c>
      <c r="Q2313" t="s">
        <v>732</v>
      </c>
      <c r="R2313" t="s">
        <v>146</v>
      </c>
      <c r="S2313" t="s">
        <v>147</v>
      </c>
      <c r="T2313" t="s">
        <v>36</v>
      </c>
      <c r="U2313" t="s">
        <v>37</v>
      </c>
      <c r="V2313">
        <v>27</v>
      </c>
      <c r="W2313" t="s">
        <v>38</v>
      </c>
    </row>
    <row r="2314" spans="1:23">
      <c r="A2314" t="s">
        <v>23</v>
      </c>
      <c r="B2314" t="s">
        <v>24</v>
      </c>
      <c r="C2314" t="s">
        <v>25</v>
      </c>
      <c r="D2314" t="s">
        <v>39</v>
      </c>
      <c r="E2314" t="s">
        <v>40</v>
      </c>
      <c r="F2314" t="s">
        <v>28</v>
      </c>
      <c r="G2314" t="s">
        <v>29</v>
      </c>
      <c r="I2314" t="s">
        <v>43</v>
      </c>
      <c r="J2314">
        <v>51.09414649</v>
      </c>
      <c r="K2314">
        <v>9</v>
      </c>
      <c r="L2314">
        <v>0.88200000000000001</v>
      </c>
      <c r="M2314">
        <v>0</v>
      </c>
      <c r="N2314">
        <v>0</v>
      </c>
      <c r="O2314">
        <v>0</v>
      </c>
      <c r="P2314" t="s">
        <v>1480</v>
      </c>
      <c r="Q2314" t="s">
        <v>1481</v>
      </c>
      <c r="R2314" t="s">
        <v>146</v>
      </c>
      <c r="S2314" t="s">
        <v>147</v>
      </c>
      <c r="T2314" t="s">
        <v>36</v>
      </c>
      <c r="U2314" t="s">
        <v>37</v>
      </c>
      <c r="V2314">
        <v>27</v>
      </c>
      <c r="W2314" t="s">
        <v>38</v>
      </c>
    </row>
    <row r="2315" spans="1:23">
      <c r="A2315" t="s">
        <v>23</v>
      </c>
      <c r="B2315" t="s">
        <v>24</v>
      </c>
      <c r="C2315" t="s">
        <v>25</v>
      </c>
      <c r="D2315" t="s">
        <v>26</v>
      </c>
      <c r="E2315" t="s">
        <v>27</v>
      </c>
      <c r="F2315" t="s">
        <v>53</v>
      </c>
      <c r="G2315" t="s">
        <v>54</v>
      </c>
      <c r="H2315" t="s">
        <v>183</v>
      </c>
      <c r="I2315" t="s">
        <v>184</v>
      </c>
      <c r="J2315">
        <v>40.814093069999998</v>
      </c>
      <c r="K2315">
        <v>2</v>
      </c>
      <c r="L2315">
        <v>0.91700000000000004</v>
      </c>
      <c r="M2315">
        <v>0</v>
      </c>
      <c r="N2315">
        <v>0</v>
      </c>
      <c r="O2315">
        <v>0</v>
      </c>
      <c r="P2315" t="s">
        <v>733</v>
      </c>
      <c r="Q2315" t="s">
        <v>734</v>
      </c>
      <c r="R2315" t="s">
        <v>73</v>
      </c>
      <c r="S2315" t="s">
        <v>74</v>
      </c>
      <c r="T2315" t="s">
        <v>36</v>
      </c>
      <c r="U2315" t="s">
        <v>37</v>
      </c>
      <c r="V2315">
        <v>27</v>
      </c>
      <c r="W2315" t="s">
        <v>38</v>
      </c>
    </row>
    <row r="2316" spans="1:23">
      <c r="A2316" t="s">
        <v>23</v>
      </c>
      <c r="B2316" t="s">
        <v>24</v>
      </c>
      <c r="C2316" t="s">
        <v>25</v>
      </c>
      <c r="D2316" t="s">
        <v>26</v>
      </c>
      <c r="E2316" t="s">
        <v>27</v>
      </c>
      <c r="F2316" t="s">
        <v>28</v>
      </c>
      <c r="G2316" t="s">
        <v>29</v>
      </c>
      <c r="H2316" t="s">
        <v>189</v>
      </c>
      <c r="I2316" t="s">
        <v>190</v>
      </c>
      <c r="J2316">
        <v>294.04351370000001</v>
      </c>
      <c r="K2316">
        <v>1</v>
      </c>
      <c r="L2316">
        <v>0.90800000000000003</v>
      </c>
      <c r="M2316">
        <v>0</v>
      </c>
      <c r="N2316">
        <v>0</v>
      </c>
      <c r="O2316">
        <v>0</v>
      </c>
      <c r="P2316" t="s">
        <v>733</v>
      </c>
      <c r="Q2316" t="s">
        <v>734</v>
      </c>
      <c r="R2316" t="s">
        <v>73</v>
      </c>
      <c r="S2316" t="s">
        <v>74</v>
      </c>
      <c r="T2316" t="s">
        <v>36</v>
      </c>
      <c r="U2316" t="s">
        <v>37</v>
      </c>
      <c r="V2316">
        <v>27</v>
      </c>
      <c r="W2316" t="s">
        <v>38</v>
      </c>
    </row>
    <row r="2317" spans="1:23">
      <c r="A2317" t="s">
        <v>23</v>
      </c>
      <c r="B2317" t="s">
        <v>24</v>
      </c>
      <c r="C2317" t="s">
        <v>25</v>
      </c>
      <c r="D2317" t="s">
        <v>26</v>
      </c>
      <c r="E2317" t="s">
        <v>27</v>
      </c>
      <c r="F2317" t="s">
        <v>28</v>
      </c>
      <c r="G2317" t="s">
        <v>29</v>
      </c>
      <c r="H2317" t="s">
        <v>86</v>
      </c>
      <c r="I2317" t="s">
        <v>87</v>
      </c>
      <c r="J2317">
        <v>17.216666180000001</v>
      </c>
      <c r="K2317">
        <v>1</v>
      </c>
      <c r="L2317">
        <v>0.82499999999999996</v>
      </c>
      <c r="M2317">
        <v>0</v>
      </c>
      <c r="N2317">
        <v>0</v>
      </c>
      <c r="O2317">
        <v>0</v>
      </c>
      <c r="P2317" t="s">
        <v>733</v>
      </c>
      <c r="Q2317" t="s">
        <v>734</v>
      </c>
      <c r="R2317" t="s">
        <v>73</v>
      </c>
      <c r="S2317" t="s">
        <v>74</v>
      </c>
      <c r="T2317" t="s">
        <v>36</v>
      </c>
      <c r="U2317" t="s">
        <v>37</v>
      </c>
      <c r="V2317">
        <v>27</v>
      </c>
      <c r="W2317" t="s">
        <v>38</v>
      </c>
    </row>
    <row r="2318" spans="1:23">
      <c r="A2318" t="s">
        <v>23</v>
      </c>
      <c r="B2318" t="s">
        <v>24</v>
      </c>
      <c r="C2318" t="s">
        <v>25</v>
      </c>
      <c r="D2318" t="s">
        <v>39</v>
      </c>
      <c r="E2318" t="s">
        <v>40</v>
      </c>
      <c r="F2318" t="s">
        <v>28</v>
      </c>
      <c r="G2318" t="s">
        <v>29</v>
      </c>
      <c r="I2318" t="s">
        <v>43</v>
      </c>
      <c r="J2318">
        <v>447.60269060000002</v>
      </c>
      <c r="K2318">
        <v>45</v>
      </c>
      <c r="L2318">
        <v>0.85499999999999998</v>
      </c>
      <c r="M2318">
        <v>0</v>
      </c>
      <c r="N2318">
        <v>0</v>
      </c>
      <c r="O2318">
        <v>0</v>
      </c>
      <c r="P2318" t="s">
        <v>733</v>
      </c>
      <c r="Q2318" t="s">
        <v>734</v>
      </c>
      <c r="R2318" t="s">
        <v>73</v>
      </c>
      <c r="S2318" t="s">
        <v>74</v>
      </c>
      <c r="T2318" t="s">
        <v>36</v>
      </c>
      <c r="U2318" t="s">
        <v>37</v>
      </c>
      <c r="V2318">
        <v>27</v>
      </c>
      <c r="W2318" t="s">
        <v>38</v>
      </c>
    </row>
    <row r="2319" spans="1:23">
      <c r="A2319" t="s">
        <v>23</v>
      </c>
      <c r="B2319" t="s">
        <v>24</v>
      </c>
      <c r="C2319" t="s">
        <v>25</v>
      </c>
      <c r="D2319" t="s">
        <v>39</v>
      </c>
      <c r="E2319" t="s">
        <v>40</v>
      </c>
      <c r="F2319" t="s">
        <v>44</v>
      </c>
      <c r="G2319" t="s">
        <v>45</v>
      </c>
      <c r="I2319" t="s">
        <v>43</v>
      </c>
      <c r="J2319">
        <v>0</v>
      </c>
      <c r="K2319">
        <v>0</v>
      </c>
      <c r="L2319">
        <v>0</v>
      </c>
      <c r="M2319">
        <v>0</v>
      </c>
      <c r="N2319">
        <v>0</v>
      </c>
      <c r="O2319">
        <v>1</v>
      </c>
      <c r="P2319" t="s">
        <v>733</v>
      </c>
      <c r="Q2319" t="s">
        <v>734</v>
      </c>
      <c r="R2319" t="s">
        <v>73</v>
      </c>
      <c r="S2319" t="s">
        <v>74</v>
      </c>
      <c r="T2319" t="s">
        <v>36</v>
      </c>
      <c r="U2319" t="s">
        <v>37</v>
      </c>
      <c r="V2319">
        <v>27</v>
      </c>
      <c r="W2319" t="s">
        <v>38</v>
      </c>
    </row>
    <row r="2320" spans="1:23">
      <c r="A2320" t="s">
        <v>23</v>
      </c>
      <c r="B2320" t="s">
        <v>24</v>
      </c>
      <c r="C2320" t="s">
        <v>25</v>
      </c>
      <c r="D2320" t="s">
        <v>46</v>
      </c>
      <c r="E2320" t="s">
        <v>47</v>
      </c>
      <c r="F2320" t="s">
        <v>48</v>
      </c>
      <c r="G2320" t="s">
        <v>47</v>
      </c>
      <c r="I2320" t="s">
        <v>43</v>
      </c>
      <c r="J2320">
        <v>1704.786202</v>
      </c>
      <c r="K2320">
        <v>295</v>
      </c>
      <c r="L2320">
        <v>0.85199999999999998</v>
      </c>
      <c r="M2320">
        <v>0</v>
      </c>
      <c r="N2320">
        <v>0</v>
      </c>
      <c r="O2320">
        <v>0</v>
      </c>
      <c r="P2320" t="s">
        <v>733</v>
      </c>
      <c r="Q2320" t="s">
        <v>734</v>
      </c>
      <c r="R2320" t="s">
        <v>73</v>
      </c>
      <c r="S2320" t="s">
        <v>74</v>
      </c>
      <c r="T2320" t="s">
        <v>36</v>
      </c>
      <c r="U2320" t="s">
        <v>37</v>
      </c>
      <c r="V2320">
        <v>27</v>
      </c>
      <c r="W2320" t="s">
        <v>38</v>
      </c>
    </row>
    <row r="2321" spans="1:23">
      <c r="A2321" t="s">
        <v>23</v>
      </c>
      <c r="B2321" t="s">
        <v>24</v>
      </c>
      <c r="C2321" t="s">
        <v>25</v>
      </c>
      <c r="D2321" t="s">
        <v>26</v>
      </c>
      <c r="E2321" t="s">
        <v>27</v>
      </c>
      <c r="F2321" t="s">
        <v>28</v>
      </c>
      <c r="G2321" t="s">
        <v>29</v>
      </c>
      <c r="H2321" t="s">
        <v>369</v>
      </c>
      <c r="I2321" t="s">
        <v>370</v>
      </c>
      <c r="J2321">
        <v>97.240660020000007</v>
      </c>
      <c r="K2321">
        <v>1</v>
      </c>
      <c r="L2321">
        <v>0.93400000000000005</v>
      </c>
      <c r="M2321">
        <v>0</v>
      </c>
      <c r="N2321">
        <v>0</v>
      </c>
      <c r="O2321">
        <v>0</v>
      </c>
      <c r="P2321" t="s">
        <v>737</v>
      </c>
      <c r="Q2321" t="s">
        <v>738</v>
      </c>
      <c r="R2321" t="s">
        <v>59</v>
      </c>
      <c r="S2321" t="s">
        <v>60</v>
      </c>
      <c r="T2321" t="s">
        <v>36</v>
      </c>
      <c r="U2321" t="s">
        <v>37</v>
      </c>
      <c r="V2321">
        <v>27</v>
      </c>
      <c r="W2321" t="s">
        <v>38</v>
      </c>
    </row>
    <row r="2322" spans="1:23">
      <c r="A2322" t="s">
        <v>23</v>
      </c>
      <c r="B2322" t="s">
        <v>24</v>
      </c>
      <c r="C2322" t="s">
        <v>25</v>
      </c>
      <c r="D2322" t="s">
        <v>26</v>
      </c>
      <c r="E2322" t="s">
        <v>27</v>
      </c>
      <c r="F2322" t="s">
        <v>28</v>
      </c>
      <c r="G2322" t="s">
        <v>29</v>
      </c>
      <c r="H2322" t="s">
        <v>86</v>
      </c>
      <c r="I2322" t="s">
        <v>87</v>
      </c>
      <c r="J2322">
        <v>30.290484670000001</v>
      </c>
      <c r="K2322">
        <v>1</v>
      </c>
      <c r="L2322">
        <v>0.99199999999999999</v>
      </c>
      <c r="M2322">
        <v>0</v>
      </c>
      <c r="N2322">
        <v>0</v>
      </c>
      <c r="O2322">
        <v>0</v>
      </c>
      <c r="P2322" t="s">
        <v>737</v>
      </c>
      <c r="Q2322" t="s">
        <v>738</v>
      </c>
      <c r="R2322" t="s">
        <v>59</v>
      </c>
      <c r="S2322" t="s">
        <v>60</v>
      </c>
      <c r="T2322" t="s">
        <v>36</v>
      </c>
      <c r="U2322" t="s">
        <v>37</v>
      </c>
      <c r="V2322">
        <v>27</v>
      </c>
      <c r="W2322" t="s">
        <v>38</v>
      </c>
    </row>
    <row r="2323" spans="1:23">
      <c r="A2323" t="s">
        <v>23</v>
      </c>
      <c r="B2323" t="s">
        <v>24</v>
      </c>
      <c r="C2323" t="s">
        <v>25</v>
      </c>
      <c r="D2323" t="s">
        <v>26</v>
      </c>
      <c r="E2323" t="s">
        <v>27</v>
      </c>
      <c r="F2323" t="s">
        <v>28</v>
      </c>
      <c r="G2323" t="s">
        <v>29</v>
      </c>
      <c r="H2323" t="s">
        <v>138</v>
      </c>
      <c r="I2323" t="s">
        <v>139</v>
      </c>
      <c r="J2323">
        <v>79.095216460000003</v>
      </c>
      <c r="K2323">
        <v>2</v>
      </c>
      <c r="L2323">
        <v>0.89</v>
      </c>
      <c r="M2323">
        <v>0</v>
      </c>
      <c r="N2323">
        <v>0</v>
      </c>
      <c r="O2323">
        <v>0</v>
      </c>
      <c r="P2323" t="s">
        <v>737</v>
      </c>
      <c r="Q2323" t="s">
        <v>738</v>
      </c>
      <c r="R2323" t="s">
        <v>59</v>
      </c>
      <c r="S2323" t="s">
        <v>60</v>
      </c>
      <c r="T2323" t="s">
        <v>36</v>
      </c>
      <c r="U2323" t="s">
        <v>37</v>
      </c>
      <c r="V2323">
        <v>27</v>
      </c>
      <c r="W2323" t="s">
        <v>38</v>
      </c>
    </row>
    <row r="2324" spans="1:23">
      <c r="A2324" t="s">
        <v>23</v>
      </c>
      <c r="B2324" t="s">
        <v>24</v>
      </c>
      <c r="C2324" t="s">
        <v>25</v>
      </c>
      <c r="D2324" t="s">
        <v>39</v>
      </c>
      <c r="E2324" t="s">
        <v>40</v>
      </c>
      <c r="F2324" t="s">
        <v>41</v>
      </c>
      <c r="G2324" t="s">
        <v>42</v>
      </c>
      <c r="I2324" t="s">
        <v>43</v>
      </c>
      <c r="J2324">
        <v>109.4202184</v>
      </c>
      <c r="K2324">
        <v>5</v>
      </c>
      <c r="L2324">
        <v>0.90500000000000003</v>
      </c>
      <c r="M2324">
        <v>0</v>
      </c>
      <c r="N2324">
        <v>0</v>
      </c>
      <c r="O2324">
        <v>0</v>
      </c>
      <c r="P2324" t="s">
        <v>737</v>
      </c>
      <c r="Q2324" t="s">
        <v>738</v>
      </c>
      <c r="R2324" t="s">
        <v>59</v>
      </c>
      <c r="S2324" t="s">
        <v>60</v>
      </c>
      <c r="T2324" t="s">
        <v>36</v>
      </c>
      <c r="U2324" t="s">
        <v>37</v>
      </c>
      <c r="V2324">
        <v>27</v>
      </c>
      <c r="W2324" t="s">
        <v>38</v>
      </c>
    </row>
    <row r="2325" spans="1:23">
      <c r="A2325" t="s">
        <v>23</v>
      </c>
      <c r="B2325" t="s">
        <v>24</v>
      </c>
      <c r="C2325" t="s">
        <v>25</v>
      </c>
      <c r="D2325" t="s">
        <v>39</v>
      </c>
      <c r="E2325" t="s">
        <v>40</v>
      </c>
      <c r="F2325" t="s">
        <v>28</v>
      </c>
      <c r="G2325" t="s">
        <v>29</v>
      </c>
      <c r="I2325" t="s">
        <v>43</v>
      </c>
      <c r="J2325">
        <v>523.19396489999997</v>
      </c>
      <c r="K2325">
        <v>57</v>
      </c>
      <c r="L2325">
        <v>0.82199999999999995</v>
      </c>
      <c r="M2325">
        <v>0</v>
      </c>
      <c r="N2325">
        <v>0</v>
      </c>
      <c r="O2325">
        <v>0</v>
      </c>
      <c r="P2325" t="s">
        <v>737</v>
      </c>
      <c r="Q2325" t="s">
        <v>738</v>
      </c>
      <c r="R2325" t="s">
        <v>59</v>
      </c>
      <c r="S2325" t="s">
        <v>60</v>
      </c>
      <c r="T2325" t="s">
        <v>36</v>
      </c>
      <c r="U2325" t="s">
        <v>37</v>
      </c>
      <c r="V2325">
        <v>27</v>
      </c>
      <c r="W2325" t="s">
        <v>38</v>
      </c>
    </row>
    <row r="2326" spans="1:23">
      <c r="A2326" t="s">
        <v>23</v>
      </c>
      <c r="B2326" t="s">
        <v>24</v>
      </c>
      <c r="C2326" t="s">
        <v>25</v>
      </c>
      <c r="D2326" t="s">
        <v>46</v>
      </c>
      <c r="E2326" t="s">
        <v>47</v>
      </c>
      <c r="F2326" t="s">
        <v>48</v>
      </c>
      <c r="G2326" t="s">
        <v>47</v>
      </c>
      <c r="I2326" t="s">
        <v>43</v>
      </c>
      <c r="J2326">
        <v>4793.763027</v>
      </c>
      <c r="K2326">
        <v>743</v>
      </c>
      <c r="L2326">
        <v>0.82799999999999996</v>
      </c>
      <c r="M2326">
        <v>0.51280299600000001</v>
      </c>
      <c r="N2326">
        <v>4.8900000000000002E-3</v>
      </c>
      <c r="O2326">
        <v>0</v>
      </c>
      <c r="P2326" t="s">
        <v>737</v>
      </c>
      <c r="Q2326" t="s">
        <v>738</v>
      </c>
      <c r="R2326" t="s">
        <v>59</v>
      </c>
      <c r="S2326" t="s">
        <v>60</v>
      </c>
      <c r="T2326" t="s">
        <v>36</v>
      </c>
      <c r="U2326" t="s">
        <v>37</v>
      </c>
      <c r="V2326">
        <v>27</v>
      </c>
      <c r="W2326" t="s">
        <v>38</v>
      </c>
    </row>
    <row r="2327" spans="1:23">
      <c r="A2327" t="s">
        <v>23</v>
      </c>
      <c r="B2327" t="s">
        <v>24</v>
      </c>
      <c r="C2327" t="s">
        <v>25</v>
      </c>
      <c r="D2327" t="s">
        <v>26</v>
      </c>
      <c r="E2327" t="s">
        <v>27</v>
      </c>
      <c r="F2327" t="s">
        <v>41</v>
      </c>
      <c r="G2327" t="s">
        <v>42</v>
      </c>
      <c r="H2327" t="s">
        <v>161</v>
      </c>
      <c r="I2327" t="s">
        <v>43</v>
      </c>
      <c r="J2327">
        <v>109.2837018</v>
      </c>
      <c r="K2327">
        <v>2</v>
      </c>
      <c r="L2327">
        <v>0.82499999999999996</v>
      </c>
      <c r="M2327">
        <v>0</v>
      </c>
      <c r="N2327">
        <v>0</v>
      </c>
      <c r="O2327">
        <v>0</v>
      </c>
      <c r="P2327" t="s">
        <v>743</v>
      </c>
      <c r="Q2327" t="s">
        <v>744</v>
      </c>
      <c r="R2327" t="s">
        <v>34</v>
      </c>
      <c r="S2327" t="s">
        <v>35</v>
      </c>
      <c r="T2327" t="s">
        <v>36</v>
      </c>
      <c r="U2327" t="s">
        <v>37</v>
      </c>
      <c r="V2327">
        <v>27</v>
      </c>
      <c r="W2327" t="s">
        <v>38</v>
      </c>
    </row>
    <row r="2328" spans="1:23">
      <c r="A2328" t="s">
        <v>23</v>
      </c>
      <c r="B2328" t="s">
        <v>24</v>
      </c>
      <c r="C2328" t="s">
        <v>25</v>
      </c>
      <c r="D2328" t="s">
        <v>26</v>
      </c>
      <c r="E2328" t="s">
        <v>27</v>
      </c>
      <c r="F2328" t="s">
        <v>53</v>
      </c>
      <c r="G2328" t="s">
        <v>54</v>
      </c>
      <c r="H2328" t="s">
        <v>106</v>
      </c>
      <c r="I2328" t="s">
        <v>107</v>
      </c>
      <c r="J2328">
        <v>58.457508679999997</v>
      </c>
      <c r="K2328">
        <v>1</v>
      </c>
      <c r="L2328">
        <v>0.86099999999999999</v>
      </c>
      <c r="M2328">
        <v>0</v>
      </c>
      <c r="N2328">
        <v>0</v>
      </c>
      <c r="O2328">
        <v>0</v>
      </c>
      <c r="P2328" t="s">
        <v>743</v>
      </c>
      <c r="Q2328" t="s">
        <v>744</v>
      </c>
      <c r="R2328" t="s">
        <v>34</v>
      </c>
      <c r="S2328" t="s">
        <v>35</v>
      </c>
      <c r="T2328" t="s">
        <v>36</v>
      </c>
      <c r="U2328" t="s">
        <v>37</v>
      </c>
      <c r="V2328">
        <v>27</v>
      </c>
      <c r="W2328" t="s">
        <v>38</v>
      </c>
    </row>
    <row r="2329" spans="1:23">
      <c r="A2329" t="s">
        <v>23</v>
      </c>
      <c r="B2329" t="s">
        <v>24</v>
      </c>
      <c r="C2329" t="s">
        <v>25</v>
      </c>
      <c r="D2329" t="s">
        <v>26</v>
      </c>
      <c r="E2329" t="s">
        <v>27</v>
      </c>
      <c r="F2329" t="s">
        <v>28</v>
      </c>
      <c r="G2329" t="s">
        <v>29</v>
      </c>
      <c r="H2329" t="s">
        <v>75</v>
      </c>
      <c r="I2329" t="s">
        <v>76</v>
      </c>
      <c r="J2329">
        <v>140.82103599999999</v>
      </c>
      <c r="K2329">
        <v>1</v>
      </c>
      <c r="L2329">
        <v>0.94</v>
      </c>
      <c r="M2329">
        <v>0</v>
      </c>
      <c r="N2329">
        <v>0</v>
      </c>
      <c r="O2329">
        <v>0</v>
      </c>
      <c r="P2329" t="s">
        <v>743</v>
      </c>
      <c r="Q2329" t="s">
        <v>744</v>
      </c>
      <c r="R2329" t="s">
        <v>34</v>
      </c>
      <c r="S2329" t="s">
        <v>35</v>
      </c>
      <c r="T2329" t="s">
        <v>36</v>
      </c>
      <c r="U2329" t="s">
        <v>37</v>
      </c>
      <c r="V2329">
        <v>27</v>
      </c>
      <c r="W2329" t="s">
        <v>38</v>
      </c>
    </row>
    <row r="2330" spans="1:23">
      <c r="A2330" t="s">
        <v>23</v>
      </c>
      <c r="B2330" t="s">
        <v>24</v>
      </c>
      <c r="C2330" t="s">
        <v>25</v>
      </c>
      <c r="D2330" t="s">
        <v>26</v>
      </c>
      <c r="E2330" t="s">
        <v>27</v>
      </c>
      <c r="F2330" t="s">
        <v>28</v>
      </c>
      <c r="G2330" t="s">
        <v>29</v>
      </c>
      <c r="H2330" t="s">
        <v>193</v>
      </c>
      <c r="I2330" t="s">
        <v>194</v>
      </c>
      <c r="J2330">
        <v>21.781842309999998</v>
      </c>
      <c r="K2330">
        <v>1</v>
      </c>
      <c r="L2330">
        <v>0.89</v>
      </c>
      <c r="M2330">
        <v>0</v>
      </c>
      <c r="N2330">
        <v>0</v>
      </c>
      <c r="O2330">
        <v>0</v>
      </c>
      <c r="P2330" t="s">
        <v>743</v>
      </c>
      <c r="Q2330" t="s">
        <v>744</v>
      </c>
      <c r="R2330" t="s">
        <v>34</v>
      </c>
      <c r="S2330" t="s">
        <v>35</v>
      </c>
      <c r="T2330" t="s">
        <v>36</v>
      </c>
      <c r="U2330" t="s">
        <v>37</v>
      </c>
      <c r="V2330">
        <v>27</v>
      </c>
      <c r="W2330" t="s">
        <v>38</v>
      </c>
    </row>
    <row r="2331" spans="1:23">
      <c r="A2331" t="s">
        <v>23</v>
      </c>
      <c r="B2331" t="s">
        <v>24</v>
      </c>
      <c r="C2331" t="s">
        <v>25</v>
      </c>
      <c r="D2331" t="s">
        <v>26</v>
      </c>
      <c r="E2331" t="s">
        <v>27</v>
      </c>
      <c r="F2331" t="s">
        <v>28</v>
      </c>
      <c r="G2331" t="s">
        <v>29</v>
      </c>
      <c r="H2331" t="s">
        <v>63</v>
      </c>
      <c r="I2331" t="s">
        <v>64</v>
      </c>
      <c r="J2331">
        <v>238.16133679999999</v>
      </c>
      <c r="K2331">
        <v>1</v>
      </c>
      <c r="L2331">
        <v>0.92300000000000004</v>
      </c>
      <c r="M2331">
        <v>0</v>
      </c>
      <c r="N2331">
        <v>0</v>
      </c>
      <c r="O2331">
        <v>0</v>
      </c>
      <c r="P2331" t="s">
        <v>743</v>
      </c>
      <c r="Q2331" t="s">
        <v>744</v>
      </c>
      <c r="R2331" t="s">
        <v>34</v>
      </c>
      <c r="S2331" t="s">
        <v>35</v>
      </c>
      <c r="T2331" t="s">
        <v>36</v>
      </c>
      <c r="U2331" t="s">
        <v>37</v>
      </c>
      <c r="V2331">
        <v>27</v>
      </c>
      <c r="W2331" t="s">
        <v>38</v>
      </c>
    </row>
    <row r="2332" spans="1:23">
      <c r="A2332" t="s">
        <v>23</v>
      </c>
      <c r="B2332" t="s">
        <v>24</v>
      </c>
      <c r="C2332" t="s">
        <v>25</v>
      </c>
      <c r="D2332" t="s">
        <v>26</v>
      </c>
      <c r="E2332" t="s">
        <v>27</v>
      </c>
      <c r="F2332" t="s">
        <v>28</v>
      </c>
      <c r="G2332" t="s">
        <v>29</v>
      </c>
      <c r="H2332" t="s">
        <v>86</v>
      </c>
      <c r="I2332" t="s">
        <v>87</v>
      </c>
      <c r="J2332">
        <v>50.342187699999997</v>
      </c>
      <c r="K2332">
        <v>1</v>
      </c>
      <c r="L2332">
        <v>0.78</v>
      </c>
      <c r="M2332">
        <v>0</v>
      </c>
      <c r="N2332">
        <v>0</v>
      </c>
      <c r="O2332">
        <v>0</v>
      </c>
      <c r="P2332" t="s">
        <v>743</v>
      </c>
      <c r="Q2332" t="s">
        <v>744</v>
      </c>
      <c r="R2332" t="s">
        <v>34</v>
      </c>
      <c r="S2332" t="s">
        <v>35</v>
      </c>
      <c r="T2332" t="s">
        <v>36</v>
      </c>
      <c r="U2332" t="s">
        <v>37</v>
      </c>
      <c r="V2332">
        <v>27</v>
      </c>
      <c r="W2332" t="s">
        <v>38</v>
      </c>
    </row>
    <row r="2333" spans="1:23">
      <c r="A2333" t="s">
        <v>23</v>
      </c>
      <c r="B2333" t="s">
        <v>24</v>
      </c>
      <c r="C2333" t="s">
        <v>25</v>
      </c>
      <c r="D2333" t="s">
        <v>39</v>
      </c>
      <c r="E2333" t="s">
        <v>40</v>
      </c>
      <c r="F2333" t="s">
        <v>41</v>
      </c>
      <c r="G2333" t="s">
        <v>42</v>
      </c>
      <c r="I2333" t="s">
        <v>43</v>
      </c>
      <c r="J2333">
        <v>139.23670670000001</v>
      </c>
      <c r="K2333">
        <v>15</v>
      </c>
      <c r="L2333">
        <v>0.79300000000000004</v>
      </c>
      <c r="M2333">
        <v>0</v>
      </c>
      <c r="N2333">
        <v>0</v>
      </c>
      <c r="O2333">
        <v>0</v>
      </c>
      <c r="P2333" t="s">
        <v>743</v>
      </c>
      <c r="Q2333" t="s">
        <v>744</v>
      </c>
      <c r="R2333" t="s">
        <v>34</v>
      </c>
      <c r="S2333" t="s">
        <v>35</v>
      </c>
      <c r="T2333" t="s">
        <v>36</v>
      </c>
      <c r="U2333" t="s">
        <v>37</v>
      </c>
      <c r="V2333">
        <v>27</v>
      </c>
      <c r="W2333" t="s">
        <v>38</v>
      </c>
    </row>
    <row r="2334" spans="1:23">
      <c r="A2334" t="s">
        <v>23</v>
      </c>
      <c r="B2334" t="s">
        <v>24</v>
      </c>
      <c r="C2334" t="s">
        <v>25</v>
      </c>
      <c r="D2334" t="s">
        <v>39</v>
      </c>
      <c r="E2334" t="s">
        <v>40</v>
      </c>
      <c r="F2334" t="s">
        <v>28</v>
      </c>
      <c r="G2334" t="s">
        <v>29</v>
      </c>
      <c r="I2334" t="s">
        <v>43</v>
      </c>
      <c r="J2334">
        <v>437.56187799999998</v>
      </c>
      <c r="K2334">
        <v>34</v>
      </c>
      <c r="L2334">
        <v>0.88300000000000001</v>
      </c>
      <c r="M2334">
        <v>0</v>
      </c>
      <c r="N2334">
        <v>0</v>
      </c>
      <c r="O2334">
        <v>0</v>
      </c>
      <c r="P2334" t="s">
        <v>743</v>
      </c>
      <c r="Q2334" t="s">
        <v>744</v>
      </c>
      <c r="R2334" t="s">
        <v>34</v>
      </c>
      <c r="S2334" t="s">
        <v>35</v>
      </c>
      <c r="T2334" t="s">
        <v>36</v>
      </c>
      <c r="U2334" t="s">
        <v>37</v>
      </c>
      <c r="V2334">
        <v>27</v>
      </c>
      <c r="W2334" t="s">
        <v>38</v>
      </c>
    </row>
    <row r="2335" spans="1:23">
      <c r="A2335" t="s">
        <v>23</v>
      </c>
      <c r="B2335" t="s">
        <v>24</v>
      </c>
      <c r="C2335" t="s">
        <v>25</v>
      </c>
      <c r="D2335" t="s">
        <v>39</v>
      </c>
      <c r="E2335" t="s">
        <v>40</v>
      </c>
      <c r="F2335" t="s">
        <v>28</v>
      </c>
      <c r="G2335" t="s">
        <v>29</v>
      </c>
      <c r="I2335" t="s">
        <v>43</v>
      </c>
      <c r="J2335">
        <v>56.511800770000001</v>
      </c>
      <c r="K2335">
        <v>8</v>
      </c>
      <c r="L2335">
        <v>0.81100000000000005</v>
      </c>
      <c r="M2335">
        <v>0</v>
      </c>
      <c r="N2335">
        <v>0</v>
      </c>
      <c r="O2335">
        <v>0</v>
      </c>
      <c r="P2335" t="s">
        <v>745</v>
      </c>
      <c r="Q2335" t="s">
        <v>746</v>
      </c>
      <c r="R2335" t="s">
        <v>132</v>
      </c>
      <c r="S2335" t="s">
        <v>133</v>
      </c>
      <c r="T2335" t="s">
        <v>36</v>
      </c>
      <c r="U2335" t="s">
        <v>37</v>
      </c>
      <c r="V2335">
        <v>27</v>
      </c>
      <c r="W2335" t="s">
        <v>38</v>
      </c>
    </row>
    <row r="2336" spans="1:23">
      <c r="A2336" t="s">
        <v>23</v>
      </c>
      <c r="B2336" t="s">
        <v>24</v>
      </c>
      <c r="C2336" t="s">
        <v>25</v>
      </c>
      <c r="D2336" t="s">
        <v>26</v>
      </c>
      <c r="E2336" t="s">
        <v>27</v>
      </c>
      <c r="F2336" t="s">
        <v>28</v>
      </c>
      <c r="G2336" t="s">
        <v>29</v>
      </c>
      <c r="H2336" t="s">
        <v>75</v>
      </c>
      <c r="I2336" t="s">
        <v>76</v>
      </c>
      <c r="J2336">
        <v>26.034025379999999</v>
      </c>
      <c r="K2336">
        <v>1</v>
      </c>
      <c r="L2336">
        <v>0.92300000000000004</v>
      </c>
      <c r="M2336">
        <v>0</v>
      </c>
      <c r="N2336">
        <v>0</v>
      </c>
      <c r="O2336">
        <v>0</v>
      </c>
      <c r="P2336" t="s">
        <v>747</v>
      </c>
      <c r="Q2336" t="s">
        <v>748</v>
      </c>
      <c r="R2336" t="s">
        <v>34</v>
      </c>
      <c r="S2336" t="s">
        <v>35</v>
      </c>
      <c r="T2336" t="s">
        <v>36</v>
      </c>
      <c r="U2336" t="s">
        <v>37</v>
      </c>
      <c r="V2336">
        <v>27</v>
      </c>
      <c r="W2336" t="s">
        <v>38</v>
      </c>
    </row>
    <row r="2337" spans="1:23">
      <c r="A2337" t="s">
        <v>23</v>
      </c>
      <c r="B2337" t="s">
        <v>24</v>
      </c>
      <c r="C2337" t="s">
        <v>25</v>
      </c>
      <c r="D2337" t="s">
        <v>46</v>
      </c>
      <c r="E2337" t="s">
        <v>47</v>
      </c>
      <c r="F2337" t="s">
        <v>48</v>
      </c>
      <c r="G2337" t="s">
        <v>47</v>
      </c>
      <c r="I2337" t="s">
        <v>43</v>
      </c>
      <c r="J2337">
        <v>1241.5590549999999</v>
      </c>
      <c r="K2337">
        <v>214</v>
      </c>
      <c r="L2337">
        <v>0.88400000000000001</v>
      </c>
      <c r="M2337">
        <v>0</v>
      </c>
      <c r="N2337">
        <v>0</v>
      </c>
      <c r="O2337">
        <v>0</v>
      </c>
      <c r="P2337" t="s">
        <v>747</v>
      </c>
      <c r="Q2337" t="s">
        <v>748</v>
      </c>
      <c r="R2337" t="s">
        <v>34</v>
      </c>
      <c r="S2337" t="s">
        <v>35</v>
      </c>
      <c r="T2337" t="s">
        <v>36</v>
      </c>
      <c r="U2337" t="s">
        <v>37</v>
      </c>
      <c r="V2337">
        <v>27</v>
      </c>
      <c r="W2337" t="s">
        <v>38</v>
      </c>
    </row>
    <row r="2338" spans="1:23">
      <c r="A2338" t="s">
        <v>23</v>
      </c>
      <c r="B2338" t="s">
        <v>24</v>
      </c>
      <c r="C2338" t="s">
        <v>25</v>
      </c>
      <c r="D2338" t="s">
        <v>26</v>
      </c>
      <c r="E2338" t="s">
        <v>27</v>
      </c>
      <c r="F2338" t="s">
        <v>41</v>
      </c>
      <c r="G2338" t="s">
        <v>42</v>
      </c>
      <c r="H2338" t="s">
        <v>161</v>
      </c>
      <c r="I2338" t="s">
        <v>43</v>
      </c>
      <c r="J2338">
        <v>4.3840137239999999</v>
      </c>
      <c r="K2338">
        <v>1</v>
      </c>
      <c r="L2338">
        <v>0.92900000000000005</v>
      </c>
      <c r="M2338">
        <v>0</v>
      </c>
      <c r="N2338">
        <v>0</v>
      </c>
      <c r="O2338">
        <v>0</v>
      </c>
      <c r="P2338" t="s">
        <v>749</v>
      </c>
      <c r="Q2338" t="s">
        <v>750</v>
      </c>
      <c r="R2338" t="s">
        <v>158</v>
      </c>
      <c r="S2338" t="s">
        <v>159</v>
      </c>
      <c r="T2338" t="s">
        <v>36</v>
      </c>
      <c r="U2338" t="s">
        <v>37</v>
      </c>
      <c r="V2338">
        <v>27</v>
      </c>
      <c r="W2338" t="s">
        <v>38</v>
      </c>
    </row>
    <row r="2339" spans="1:23">
      <c r="A2339" t="s">
        <v>23</v>
      </c>
      <c r="B2339" t="s">
        <v>24</v>
      </c>
      <c r="C2339" t="s">
        <v>25</v>
      </c>
      <c r="D2339" t="s">
        <v>39</v>
      </c>
      <c r="E2339" t="s">
        <v>40</v>
      </c>
      <c r="F2339" t="s">
        <v>28</v>
      </c>
      <c r="G2339" t="s">
        <v>29</v>
      </c>
      <c r="I2339" t="s">
        <v>43</v>
      </c>
      <c r="J2339">
        <v>138.9577252</v>
      </c>
      <c r="K2339">
        <v>13</v>
      </c>
      <c r="L2339">
        <v>0.93700000000000006</v>
      </c>
      <c r="M2339">
        <v>0</v>
      </c>
      <c r="N2339">
        <v>0</v>
      </c>
      <c r="O2339">
        <v>0</v>
      </c>
      <c r="P2339" t="s">
        <v>749</v>
      </c>
      <c r="Q2339" t="s">
        <v>750</v>
      </c>
      <c r="R2339" t="s">
        <v>158</v>
      </c>
      <c r="S2339" t="s">
        <v>159</v>
      </c>
      <c r="T2339" t="s">
        <v>36</v>
      </c>
      <c r="U2339" t="s">
        <v>37</v>
      </c>
      <c r="V2339">
        <v>27</v>
      </c>
      <c r="W2339" t="s">
        <v>38</v>
      </c>
    </row>
    <row r="2340" spans="1:23">
      <c r="A2340" t="s">
        <v>23</v>
      </c>
      <c r="B2340" t="s">
        <v>24</v>
      </c>
      <c r="C2340" t="s">
        <v>25</v>
      </c>
      <c r="D2340" t="s">
        <v>26</v>
      </c>
      <c r="E2340" t="s">
        <v>27</v>
      </c>
      <c r="F2340" t="s">
        <v>28</v>
      </c>
      <c r="G2340" t="s">
        <v>29</v>
      </c>
      <c r="H2340" t="s">
        <v>193</v>
      </c>
      <c r="I2340" t="s">
        <v>194</v>
      </c>
      <c r="J2340">
        <v>60.60717812</v>
      </c>
      <c r="K2340">
        <v>1</v>
      </c>
      <c r="L2340">
        <v>0.86399999999999999</v>
      </c>
      <c r="M2340">
        <v>0</v>
      </c>
      <c r="N2340">
        <v>0</v>
      </c>
      <c r="O2340">
        <v>0</v>
      </c>
      <c r="P2340" t="s">
        <v>751</v>
      </c>
      <c r="Q2340" t="s">
        <v>752</v>
      </c>
      <c r="R2340" t="s">
        <v>158</v>
      </c>
      <c r="S2340" t="s">
        <v>159</v>
      </c>
      <c r="T2340" t="s">
        <v>36</v>
      </c>
      <c r="U2340" t="s">
        <v>37</v>
      </c>
      <c r="V2340">
        <v>27</v>
      </c>
      <c r="W2340" t="s">
        <v>38</v>
      </c>
    </row>
    <row r="2341" spans="1:23">
      <c r="A2341" t="s">
        <v>23</v>
      </c>
      <c r="B2341" t="s">
        <v>24</v>
      </c>
      <c r="C2341" t="s">
        <v>25</v>
      </c>
      <c r="D2341" t="s">
        <v>39</v>
      </c>
      <c r="E2341" t="s">
        <v>40</v>
      </c>
      <c r="F2341" t="s">
        <v>53</v>
      </c>
      <c r="G2341" t="s">
        <v>54</v>
      </c>
      <c r="I2341" t="s">
        <v>43</v>
      </c>
      <c r="J2341">
        <v>0</v>
      </c>
      <c r="K2341">
        <v>0</v>
      </c>
      <c r="L2341">
        <v>0</v>
      </c>
      <c r="M2341">
        <v>0</v>
      </c>
      <c r="N2341">
        <v>0</v>
      </c>
      <c r="O2341">
        <v>1</v>
      </c>
      <c r="P2341" t="s">
        <v>751</v>
      </c>
      <c r="Q2341" t="s">
        <v>752</v>
      </c>
      <c r="R2341" t="s">
        <v>158</v>
      </c>
      <c r="S2341" t="s">
        <v>159</v>
      </c>
      <c r="T2341" t="s">
        <v>36</v>
      </c>
      <c r="U2341" t="s">
        <v>37</v>
      </c>
      <c r="V2341">
        <v>27</v>
      </c>
      <c r="W2341" t="s">
        <v>38</v>
      </c>
    </row>
    <row r="2342" spans="1:23">
      <c r="A2342" t="s">
        <v>23</v>
      </c>
      <c r="B2342" t="s">
        <v>24</v>
      </c>
      <c r="C2342" t="s">
        <v>25</v>
      </c>
      <c r="D2342" t="s">
        <v>26</v>
      </c>
      <c r="E2342" t="s">
        <v>27</v>
      </c>
      <c r="F2342" t="s">
        <v>28</v>
      </c>
      <c r="G2342" t="s">
        <v>29</v>
      </c>
      <c r="H2342" t="s">
        <v>110</v>
      </c>
      <c r="I2342" t="s">
        <v>111</v>
      </c>
      <c r="J2342">
        <v>207.05600000000001</v>
      </c>
      <c r="K2342">
        <v>1</v>
      </c>
      <c r="L2342">
        <v>1</v>
      </c>
      <c r="M2342">
        <v>0</v>
      </c>
      <c r="N2342">
        <v>0</v>
      </c>
      <c r="O2342">
        <v>0</v>
      </c>
      <c r="P2342" t="s">
        <v>753</v>
      </c>
      <c r="Q2342" t="s">
        <v>754</v>
      </c>
      <c r="R2342" t="s">
        <v>59</v>
      </c>
      <c r="S2342" t="s">
        <v>60</v>
      </c>
      <c r="T2342" t="s">
        <v>36</v>
      </c>
      <c r="U2342" t="s">
        <v>37</v>
      </c>
      <c r="V2342">
        <v>27</v>
      </c>
      <c r="W2342" t="s">
        <v>38</v>
      </c>
    </row>
    <row r="2343" spans="1:23">
      <c r="A2343" t="s">
        <v>23</v>
      </c>
      <c r="B2343" t="s">
        <v>24</v>
      </c>
      <c r="C2343" t="s">
        <v>25</v>
      </c>
      <c r="D2343" t="s">
        <v>39</v>
      </c>
      <c r="E2343" t="s">
        <v>40</v>
      </c>
      <c r="F2343" t="s">
        <v>28</v>
      </c>
      <c r="G2343" t="s">
        <v>29</v>
      </c>
      <c r="I2343" t="s">
        <v>43</v>
      </c>
      <c r="J2343">
        <v>0</v>
      </c>
      <c r="K2343">
        <v>0</v>
      </c>
      <c r="L2343">
        <v>0</v>
      </c>
      <c r="M2343">
        <v>0</v>
      </c>
      <c r="N2343">
        <v>0</v>
      </c>
      <c r="O2343">
        <v>1</v>
      </c>
      <c r="P2343" t="s">
        <v>753</v>
      </c>
      <c r="Q2343" t="s">
        <v>754</v>
      </c>
      <c r="R2343" t="s">
        <v>59</v>
      </c>
      <c r="S2343" t="s">
        <v>60</v>
      </c>
      <c r="T2343" t="s">
        <v>36</v>
      </c>
      <c r="U2343" t="s">
        <v>37</v>
      </c>
      <c r="V2343">
        <v>27</v>
      </c>
      <c r="W2343" t="s">
        <v>38</v>
      </c>
    </row>
    <row r="2344" spans="1:23">
      <c r="A2344" t="s">
        <v>23</v>
      </c>
      <c r="B2344" t="s">
        <v>24</v>
      </c>
      <c r="C2344" t="s">
        <v>25</v>
      </c>
      <c r="D2344" t="s">
        <v>46</v>
      </c>
      <c r="E2344" t="s">
        <v>47</v>
      </c>
      <c r="F2344" t="s">
        <v>48</v>
      </c>
      <c r="G2344" t="s">
        <v>47</v>
      </c>
      <c r="I2344" t="s">
        <v>43</v>
      </c>
      <c r="J2344">
        <v>752.41150889999994</v>
      </c>
      <c r="K2344">
        <v>86</v>
      </c>
      <c r="L2344">
        <v>0.83199999999999996</v>
      </c>
      <c r="M2344">
        <v>0</v>
      </c>
      <c r="N2344">
        <v>0</v>
      </c>
      <c r="O2344">
        <v>0</v>
      </c>
      <c r="P2344" t="s">
        <v>753</v>
      </c>
      <c r="Q2344" t="s">
        <v>754</v>
      </c>
      <c r="R2344" t="s">
        <v>59</v>
      </c>
      <c r="S2344" t="s">
        <v>60</v>
      </c>
      <c r="T2344" t="s">
        <v>36</v>
      </c>
      <c r="U2344" t="s">
        <v>37</v>
      </c>
      <c r="V2344">
        <v>27</v>
      </c>
      <c r="W2344" t="s">
        <v>38</v>
      </c>
    </row>
    <row r="2345" spans="1:23">
      <c r="A2345" t="s">
        <v>23</v>
      </c>
      <c r="B2345" t="s">
        <v>24</v>
      </c>
      <c r="C2345" t="s">
        <v>25</v>
      </c>
      <c r="D2345" t="s">
        <v>39</v>
      </c>
      <c r="E2345" t="s">
        <v>40</v>
      </c>
      <c r="F2345" t="s">
        <v>53</v>
      </c>
      <c r="G2345" t="s">
        <v>54</v>
      </c>
      <c r="I2345" t="s">
        <v>43</v>
      </c>
      <c r="J2345">
        <v>0</v>
      </c>
      <c r="K2345">
        <v>0</v>
      </c>
      <c r="L2345">
        <v>0</v>
      </c>
      <c r="M2345">
        <v>0</v>
      </c>
      <c r="N2345">
        <v>0</v>
      </c>
      <c r="O2345">
        <v>1</v>
      </c>
      <c r="P2345" t="s">
        <v>755</v>
      </c>
      <c r="Q2345" t="s">
        <v>756</v>
      </c>
      <c r="R2345" t="s">
        <v>90</v>
      </c>
      <c r="S2345" t="s">
        <v>91</v>
      </c>
      <c r="T2345" t="s">
        <v>36</v>
      </c>
      <c r="U2345" t="s">
        <v>37</v>
      </c>
      <c r="V2345">
        <v>27</v>
      </c>
      <c r="W2345" t="s">
        <v>38</v>
      </c>
    </row>
    <row r="2346" spans="1:23">
      <c r="A2346" t="s">
        <v>23</v>
      </c>
      <c r="B2346" t="s">
        <v>24</v>
      </c>
      <c r="C2346" t="s">
        <v>25</v>
      </c>
      <c r="D2346" t="s">
        <v>39</v>
      </c>
      <c r="E2346" t="s">
        <v>40</v>
      </c>
      <c r="F2346" t="s">
        <v>44</v>
      </c>
      <c r="G2346" t="s">
        <v>45</v>
      </c>
      <c r="I2346" t="s">
        <v>43</v>
      </c>
      <c r="J2346">
        <v>0</v>
      </c>
      <c r="K2346">
        <v>0</v>
      </c>
      <c r="L2346">
        <v>0</v>
      </c>
      <c r="M2346">
        <v>0</v>
      </c>
      <c r="N2346">
        <v>0</v>
      </c>
      <c r="O2346">
        <v>1</v>
      </c>
      <c r="P2346" t="s">
        <v>755</v>
      </c>
      <c r="Q2346" t="s">
        <v>756</v>
      </c>
      <c r="R2346" t="s">
        <v>90</v>
      </c>
      <c r="S2346" t="s">
        <v>91</v>
      </c>
      <c r="T2346" t="s">
        <v>36</v>
      </c>
      <c r="U2346" t="s">
        <v>37</v>
      </c>
      <c r="V2346">
        <v>27</v>
      </c>
      <c r="W2346" t="s">
        <v>38</v>
      </c>
    </row>
    <row r="2347" spans="1:23">
      <c r="A2347" t="s">
        <v>23</v>
      </c>
      <c r="B2347" t="s">
        <v>24</v>
      </c>
      <c r="C2347" t="s">
        <v>25</v>
      </c>
      <c r="D2347" t="s">
        <v>46</v>
      </c>
      <c r="E2347" t="s">
        <v>47</v>
      </c>
      <c r="F2347" t="s">
        <v>48</v>
      </c>
      <c r="G2347" t="s">
        <v>47</v>
      </c>
      <c r="I2347" t="s">
        <v>43</v>
      </c>
      <c r="J2347">
        <v>1024.1927350000001</v>
      </c>
      <c r="K2347">
        <v>221</v>
      </c>
      <c r="L2347">
        <v>0.78200000000000003</v>
      </c>
      <c r="M2347">
        <v>0</v>
      </c>
      <c r="N2347">
        <v>0</v>
      </c>
      <c r="O2347">
        <v>0</v>
      </c>
      <c r="P2347" t="s">
        <v>755</v>
      </c>
      <c r="Q2347" t="s">
        <v>756</v>
      </c>
      <c r="R2347" t="s">
        <v>90</v>
      </c>
      <c r="S2347" t="s">
        <v>91</v>
      </c>
      <c r="T2347" t="s">
        <v>36</v>
      </c>
      <c r="U2347" t="s">
        <v>37</v>
      </c>
      <c r="V2347">
        <v>27</v>
      </c>
      <c r="W2347" t="s">
        <v>38</v>
      </c>
    </row>
    <row r="2348" spans="1:23">
      <c r="A2348" t="s">
        <v>23</v>
      </c>
      <c r="B2348" t="s">
        <v>24</v>
      </c>
      <c r="C2348" t="s">
        <v>25</v>
      </c>
      <c r="D2348" t="s">
        <v>26</v>
      </c>
      <c r="E2348" t="s">
        <v>27</v>
      </c>
      <c r="F2348" t="s">
        <v>28</v>
      </c>
      <c r="G2348" t="s">
        <v>29</v>
      </c>
      <c r="H2348" t="s">
        <v>369</v>
      </c>
      <c r="I2348" t="s">
        <v>370</v>
      </c>
      <c r="J2348">
        <v>302.67258800000002</v>
      </c>
      <c r="K2348">
        <v>1</v>
      </c>
      <c r="L2348">
        <v>0.998</v>
      </c>
      <c r="M2348">
        <v>0</v>
      </c>
      <c r="N2348">
        <v>0</v>
      </c>
      <c r="O2348">
        <v>0</v>
      </c>
      <c r="P2348" t="s">
        <v>757</v>
      </c>
      <c r="Q2348" t="s">
        <v>758</v>
      </c>
      <c r="R2348" t="s">
        <v>84</v>
      </c>
      <c r="S2348" t="s">
        <v>85</v>
      </c>
      <c r="T2348" t="s">
        <v>36</v>
      </c>
      <c r="U2348" t="s">
        <v>37</v>
      </c>
      <c r="V2348">
        <v>27</v>
      </c>
      <c r="W2348" t="s">
        <v>38</v>
      </c>
    </row>
    <row r="2349" spans="1:23">
      <c r="A2349" t="s">
        <v>23</v>
      </c>
      <c r="B2349" t="s">
        <v>24</v>
      </c>
      <c r="C2349" t="s">
        <v>25</v>
      </c>
      <c r="D2349" t="s">
        <v>39</v>
      </c>
      <c r="E2349" t="s">
        <v>40</v>
      </c>
      <c r="F2349" t="s">
        <v>53</v>
      </c>
      <c r="G2349" t="s">
        <v>54</v>
      </c>
      <c r="I2349" t="s">
        <v>43</v>
      </c>
      <c r="J2349">
        <v>0</v>
      </c>
      <c r="K2349">
        <v>0</v>
      </c>
      <c r="L2349">
        <v>0</v>
      </c>
      <c r="M2349">
        <v>0</v>
      </c>
      <c r="N2349">
        <v>0</v>
      </c>
      <c r="O2349">
        <v>1</v>
      </c>
      <c r="P2349" t="s">
        <v>757</v>
      </c>
      <c r="Q2349" t="s">
        <v>758</v>
      </c>
      <c r="R2349" t="s">
        <v>84</v>
      </c>
      <c r="S2349" t="s">
        <v>85</v>
      </c>
      <c r="T2349" t="s">
        <v>36</v>
      </c>
      <c r="U2349" t="s">
        <v>37</v>
      </c>
      <c r="V2349">
        <v>27</v>
      </c>
      <c r="W2349" t="s">
        <v>38</v>
      </c>
    </row>
    <row r="2350" spans="1:23">
      <c r="A2350" t="s">
        <v>23</v>
      </c>
      <c r="B2350" t="s">
        <v>24</v>
      </c>
      <c r="C2350" t="s">
        <v>25</v>
      </c>
      <c r="D2350" t="s">
        <v>39</v>
      </c>
      <c r="E2350" t="s">
        <v>40</v>
      </c>
      <c r="F2350" t="s">
        <v>28</v>
      </c>
      <c r="G2350" t="s">
        <v>29</v>
      </c>
      <c r="I2350" t="s">
        <v>43</v>
      </c>
      <c r="J2350">
        <v>127.4528578</v>
      </c>
      <c r="K2350">
        <v>18</v>
      </c>
      <c r="L2350">
        <v>0.70799999999999996</v>
      </c>
      <c r="M2350">
        <v>0</v>
      </c>
      <c r="N2350">
        <v>0</v>
      </c>
      <c r="O2350">
        <v>0</v>
      </c>
      <c r="P2350" t="s">
        <v>757</v>
      </c>
      <c r="Q2350" t="s">
        <v>758</v>
      </c>
      <c r="R2350" t="s">
        <v>84</v>
      </c>
      <c r="S2350" t="s">
        <v>85</v>
      </c>
      <c r="T2350" t="s">
        <v>36</v>
      </c>
      <c r="U2350" t="s">
        <v>37</v>
      </c>
      <c r="V2350">
        <v>27</v>
      </c>
      <c r="W2350" t="s">
        <v>38</v>
      </c>
    </row>
    <row r="2351" spans="1:23">
      <c r="A2351" t="s">
        <v>23</v>
      </c>
      <c r="B2351" t="s">
        <v>24</v>
      </c>
      <c r="C2351" t="s">
        <v>25</v>
      </c>
      <c r="D2351" t="s">
        <v>46</v>
      </c>
      <c r="E2351" t="s">
        <v>47</v>
      </c>
      <c r="F2351" t="s">
        <v>48</v>
      </c>
      <c r="G2351" t="s">
        <v>47</v>
      </c>
      <c r="I2351" t="s">
        <v>43</v>
      </c>
      <c r="J2351">
        <v>855.1443951</v>
      </c>
      <c r="K2351">
        <v>151</v>
      </c>
      <c r="L2351">
        <v>0.83199999999999996</v>
      </c>
      <c r="M2351">
        <v>0</v>
      </c>
      <c r="N2351">
        <v>0</v>
      </c>
      <c r="O2351">
        <v>0</v>
      </c>
      <c r="P2351" t="s">
        <v>757</v>
      </c>
      <c r="Q2351" t="s">
        <v>758</v>
      </c>
      <c r="R2351" t="s">
        <v>84</v>
      </c>
      <c r="S2351" t="s">
        <v>85</v>
      </c>
      <c r="T2351" t="s">
        <v>36</v>
      </c>
      <c r="U2351" t="s">
        <v>37</v>
      </c>
      <c r="V2351">
        <v>27</v>
      </c>
      <c r="W2351" t="s">
        <v>38</v>
      </c>
    </row>
    <row r="2352" spans="1:23">
      <c r="A2352" t="s">
        <v>23</v>
      </c>
      <c r="B2352" t="s">
        <v>24</v>
      </c>
      <c r="C2352" t="s">
        <v>25</v>
      </c>
      <c r="D2352" t="s">
        <v>26</v>
      </c>
      <c r="E2352" t="s">
        <v>27</v>
      </c>
      <c r="F2352" t="s">
        <v>53</v>
      </c>
      <c r="G2352" t="s">
        <v>54</v>
      </c>
      <c r="H2352" t="s">
        <v>55</v>
      </c>
      <c r="I2352" t="s">
        <v>56</v>
      </c>
      <c r="J2352">
        <v>7722.5863330000002</v>
      </c>
      <c r="K2352">
        <v>1</v>
      </c>
      <c r="L2352">
        <v>1</v>
      </c>
      <c r="M2352">
        <v>0</v>
      </c>
      <c r="N2352">
        <v>0</v>
      </c>
      <c r="O2352">
        <v>0</v>
      </c>
      <c r="P2352" t="s">
        <v>759</v>
      </c>
      <c r="Q2352" t="s">
        <v>760</v>
      </c>
      <c r="R2352" t="s">
        <v>51</v>
      </c>
      <c r="S2352" t="s">
        <v>52</v>
      </c>
      <c r="T2352" t="s">
        <v>36</v>
      </c>
      <c r="U2352" t="s">
        <v>37</v>
      </c>
      <c r="V2352">
        <v>27</v>
      </c>
      <c r="W2352" t="s">
        <v>38</v>
      </c>
    </row>
    <row r="2353" spans="1:23">
      <c r="A2353" t="s">
        <v>23</v>
      </c>
      <c r="B2353" t="s">
        <v>24</v>
      </c>
      <c r="C2353" t="s">
        <v>25</v>
      </c>
      <c r="D2353" t="s">
        <v>26</v>
      </c>
      <c r="E2353" t="s">
        <v>27</v>
      </c>
      <c r="F2353" t="s">
        <v>28</v>
      </c>
      <c r="G2353" t="s">
        <v>29</v>
      </c>
      <c r="H2353" t="s">
        <v>152</v>
      </c>
      <c r="I2353" t="s">
        <v>153</v>
      </c>
      <c r="J2353">
        <v>142.7119806</v>
      </c>
      <c r="K2353">
        <v>2</v>
      </c>
      <c r="L2353">
        <v>0.93200000000000005</v>
      </c>
      <c r="M2353">
        <v>0</v>
      </c>
      <c r="N2353">
        <v>0</v>
      </c>
      <c r="O2353">
        <v>0</v>
      </c>
      <c r="P2353" t="s">
        <v>759</v>
      </c>
      <c r="Q2353" t="s">
        <v>760</v>
      </c>
      <c r="R2353" t="s">
        <v>51</v>
      </c>
      <c r="S2353" t="s">
        <v>52</v>
      </c>
      <c r="T2353" t="s">
        <v>36</v>
      </c>
      <c r="U2353" t="s">
        <v>37</v>
      </c>
      <c r="V2353">
        <v>27</v>
      </c>
      <c r="W2353" t="s">
        <v>38</v>
      </c>
    </row>
    <row r="2354" spans="1:23">
      <c r="A2354" t="s">
        <v>23</v>
      </c>
      <c r="B2354" t="s">
        <v>24</v>
      </c>
      <c r="C2354" t="s">
        <v>25</v>
      </c>
      <c r="D2354" t="s">
        <v>26</v>
      </c>
      <c r="E2354" t="s">
        <v>27</v>
      </c>
      <c r="F2354" t="s">
        <v>28</v>
      </c>
      <c r="G2354" t="s">
        <v>29</v>
      </c>
      <c r="H2354" t="s">
        <v>86</v>
      </c>
      <c r="I2354" t="s">
        <v>87</v>
      </c>
      <c r="J2354">
        <v>45.255033240000003</v>
      </c>
      <c r="K2354">
        <v>1</v>
      </c>
      <c r="L2354">
        <v>0.88100000000000001</v>
      </c>
      <c r="M2354">
        <v>0</v>
      </c>
      <c r="N2354">
        <v>0</v>
      </c>
      <c r="O2354">
        <v>0</v>
      </c>
      <c r="P2354" t="s">
        <v>759</v>
      </c>
      <c r="Q2354" t="s">
        <v>760</v>
      </c>
      <c r="R2354" t="s">
        <v>51</v>
      </c>
      <c r="S2354" t="s">
        <v>52</v>
      </c>
      <c r="T2354" t="s">
        <v>36</v>
      </c>
      <c r="U2354" t="s">
        <v>37</v>
      </c>
      <c r="V2354">
        <v>27</v>
      </c>
      <c r="W2354" t="s">
        <v>38</v>
      </c>
    </row>
    <row r="2355" spans="1:23">
      <c r="A2355" t="s">
        <v>23</v>
      </c>
      <c r="B2355" t="s">
        <v>24</v>
      </c>
      <c r="C2355" t="s">
        <v>25</v>
      </c>
      <c r="D2355" t="s">
        <v>39</v>
      </c>
      <c r="E2355" t="s">
        <v>40</v>
      </c>
      <c r="F2355" t="s">
        <v>41</v>
      </c>
      <c r="G2355" t="s">
        <v>42</v>
      </c>
      <c r="I2355" t="s">
        <v>43</v>
      </c>
      <c r="J2355">
        <v>0</v>
      </c>
      <c r="K2355">
        <v>0</v>
      </c>
      <c r="L2355">
        <v>0</v>
      </c>
      <c r="M2355">
        <v>0</v>
      </c>
      <c r="N2355">
        <v>0</v>
      </c>
      <c r="O2355">
        <v>1</v>
      </c>
      <c r="P2355" t="s">
        <v>1482</v>
      </c>
      <c r="Q2355" t="s">
        <v>1483</v>
      </c>
      <c r="R2355" t="s">
        <v>94</v>
      </c>
      <c r="S2355" t="s">
        <v>95</v>
      </c>
      <c r="T2355" t="s">
        <v>36</v>
      </c>
      <c r="U2355" t="s">
        <v>37</v>
      </c>
      <c r="V2355">
        <v>27</v>
      </c>
      <c r="W2355" t="s">
        <v>38</v>
      </c>
    </row>
    <row r="2356" spans="1:23">
      <c r="A2356" t="s">
        <v>23</v>
      </c>
      <c r="B2356" t="s">
        <v>24</v>
      </c>
      <c r="C2356" t="s">
        <v>25</v>
      </c>
      <c r="D2356" t="s">
        <v>46</v>
      </c>
      <c r="E2356" t="s">
        <v>47</v>
      </c>
      <c r="F2356" t="s">
        <v>48</v>
      </c>
      <c r="G2356" t="s">
        <v>47</v>
      </c>
      <c r="I2356" t="s">
        <v>43</v>
      </c>
      <c r="J2356">
        <v>591.61025610000002</v>
      </c>
      <c r="K2356">
        <v>86</v>
      </c>
      <c r="L2356">
        <v>0.82199999999999995</v>
      </c>
      <c r="M2356">
        <v>0</v>
      </c>
      <c r="N2356">
        <v>0</v>
      </c>
      <c r="O2356">
        <v>0</v>
      </c>
      <c r="P2356" t="s">
        <v>1482</v>
      </c>
      <c r="Q2356" t="s">
        <v>1483</v>
      </c>
      <c r="R2356" t="s">
        <v>94</v>
      </c>
      <c r="S2356" t="s">
        <v>95</v>
      </c>
      <c r="T2356" t="s">
        <v>36</v>
      </c>
      <c r="U2356" t="s">
        <v>37</v>
      </c>
      <c r="V2356">
        <v>27</v>
      </c>
      <c r="W2356" t="s">
        <v>38</v>
      </c>
    </row>
    <row r="2357" spans="1:23">
      <c r="A2357" t="s">
        <v>23</v>
      </c>
      <c r="B2357" t="s">
        <v>24</v>
      </c>
      <c r="C2357" t="s">
        <v>25</v>
      </c>
      <c r="D2357" t="s">
        <v>39</v>
      </c>
      <c r="E2357" t="s">
        <v>40</v>
      </c>
      <c r="F2357" t="s">
        <v>41</v>
      </c>
      <c r="G2357" t="s">
        <v>42</v>
      </c>
      <c r="I2357" t="s">
        <v>43</v>
      </c>
      <c r="J2357">
        <v>0</v>
      </c>
      <c r="K2357">
        <v>0</v>
      </c>
      <c r="L2357">
        <v>0</v>
      </c>
      <c r="M2357">
        <v>0</v>
      </c>
      <c r="N2357">
        <v>0</v>
      </c>
      <c r="O2357">
        <v>1</v>
      </c>
      <c r="P2357" t="s">
        <v>761</v>
      </c>
      <c r="Q2357" t="s">
        <v>762</v>
      </c>
      <c r="R2357" t="s">
        <v>201</v>
      </c>
      <c r="S2357" t="s">
        <v>202</v>
      </c>
      <c r="T2357" t="s">
        <v>36</v>
      </c>
      <c r="U2357" t="s">
        <v>37</v>
      </c>
      <c r="V2357">
        <v>27</v>
      </c>
      <c r="W2357" t="s">
        <v>38</v>
      </c>
    </row>
    <row r="2358" spans="1:23">
      <c r="A2358" t="s">
        <v>23</v>
      </c>
      <c r="B2358" t="s">
        <v>24</v>
      </c>
      <c r="C2358" t="s">
        <v>25</v>
      </c>
      <c r="D2358" t="s">
        <v>39</v>
      </c>
      <c r="E2358" t="s">
        <v>40</v>
      </c>
      <c r="F2358" t="s">
        <v>28</v>
      </c>
      <c r="G2358" t="s">
        <v>29</v>
      </c>
      <c r="I2358" t="s">
        <v>43</v>
      </c>
      <c r="J2358">
        <v>62.570752110000001</v>
      </c>
      <c r="K2358">
        <v>12</v>
      </c>
      <c r="L2358">
        <v>0.73499999999999999</v>
      </c>
      <c r="M2358">
        <v>0</v>
      </c>
      <c r="N2358">
        <v>0</v>
      </c>
      <c r="O2358">
        <v>0</v>
      </c>
      <c r="P2358" t="s">
        <v>761</v>
      </c>
      <c r="Q2358" t="s">
        <v>762</v>
      </c>
      <c r="R2358" t="s">
        <v>201</v>
      </c>
      <c r="S2358" t="s">
        <v>202</v>
      </c>
      <c r="T2358" t="s">
        <v>36</v>
      </c>
      <c r="U2358" t="s">
        <v>37</v>
      </c>
      <c r="V2358">
        <v>27</v>
      </c>
      <c r="W2358" t="s">
        <v>38</v>
      </c>
    </row>
    <row r="2359" spans="1:23">
      <c r="A2359" t="s">
        <v>23</v>
      </c>
      <c r="B2359" t="s">
        <v>24</v>
      </c>
      <c r="C2359" t="s">
        <v>25</v>
      </c>
      <c r="D2359" t="s">
        <v>46</v>
      </c>
      <c r="E2359" t="s">
        <v>47</v>
      </c>
      <c r="F2359" t="s">
        <v>48</v>
      </c>
      <c r="G2359" t="s">
        <v>47</v>
      </c>
      <c r="I2359" t="s">
        <v>43</v>
      </c>
      <c r="J2359">
        <v>338.24907610000002</v>
      </c>
      <c r="K2359">
        <v>62</v>
      </c>
      <c r="L2359">
        <v>0.88100000000000001</v>
      </c>
      <c r="M2359">
        <v>0</v>
      </c>
      <c r="N2359">
        <v>0</v>
      </c>
      <c r="O2359">
        <v>0</v>
      </c>
      <c r="P2359" t="s">
        <v>763</v>
      </c>
      <c r="Q2359" t="s">
        <v>764</v>
      </c>
      <c r="R2359" t="s">
        <v>67</v>
      </c>
      <c r="S2359" t="s">
        <v>68</v>
      </c>
      <c r="T2359" t="s">
        <v>36</v>
      </c>
      <c r="U2359" t="s">
        <v>37</v>
      </c>
      <c r="V2359">
        <v>27</v>
      </c>
      <c r="W2359" t="s">
        <v>38</v>
      </c>
    </row>
    <row r="2360" spans="1:23">
      <c r="A2360" t="s">
        <v>23</v>
      </c>
      <c r="B2360" t="s">
        <v>24</v>
      </c>
      <c r="C2360" t="s">
        <v>25</v>
      </c>
      <c r="D2360" t="s">
        <v>26</v>
      </c>
      <c r="E2360" t="s">
        <v>27</v>
      </c>
      <c r="F2360" t="s">
        <v>28</v>
      </c>
      <c r="G2360" t="s">
        <v>29</v>
      </c>
      <c r="H2360" t="s">
        <v>69</v>
      </c>
      <c r="I2360" t="s">
        <v>70</v>
      </c>
      <c r="J2360">
        <v>66.084000000000003</v>
      </c>
      <c r="K2360">
        <v>1</v>
      </c>
      <c r="L2360">
        <v>1</v>
      </c>
      <c r="M2360">
        <v>0</v>
      </c>
      <c r="N2360">
        <v>0</v>
      </c>
      <c r="O2360">
        <v>0</v>
      </c>
      <c r="P2360" t="s">
        <v>765</v>
      </c>
      <c r="Q2360" t="s">
        <v>766</v>
      </c>
      <c r="R2360" t="s">
        <v>120</v>
      </c>
      <c r="S2360" t="s">
        <v>121</v>
      </c>
      <c r="T2360" t="s">
        <v>36</v>
      </c>
      <c r="U2360" t="s">
        <v>37</v>
      </c>
      <c r="V2360">
        <v>27</v>
      </c>
      <c r="W2360" t="s">
        <v>38</v>
      </c>
    </row>
    <row r="2361" spans="1:23">
      <c r="A2361" t="s">
        <v>23</v>
      </c>
      <c r="B2361" t="s">
        <v>24</v>
      </c>
      <c r="C2361" t="s">
        <v>25</v>
      </c>
      <c r="D2361" t="s">
        <v>26</v>
      </c>
      <c r="E2361" t="s">
        <v>27</v>
      </c>
      <c r="F2361" t="s">
        <v>28</v>
      </c>
      <c r="G2361" t="s">
        <v>29</v>
      </c>
      <c r="H2361" t="s">
        <v>152</v>
      </c>
      <c r="I2361" t="s">
        <v>153</v>
      </c>
      <c r="J2361">
        <v>137.8404501</v>
      </c>
      <c r="K2361">
        <v>1</v>
      </c>
      <c r="L2361">
        <v>0.92200000000000004</v>
      </c>
      <c r="M2361">
        <v>0</v>
      </c>
      <c r="N2361">
        <v>0</v>
      </c>
      <c r="O2361">
        <v>0</v>
      </c>
      <c r="P2361" t="s">
        <v>765</v>
      </c>
      <c r="Q2361" t="s">
        <v>766</v>
      </c>
      <c r="R2361" t="s">
        <v>120</v>
      </c>
      <c r="S2361" t="s">
        <v>121</v>
      </c>
      <c r="T2361" t="s">
        <v>36</v>
      </c>
      <c r="U2361" t="s">
        <v>37</v>
      </c>
      <c r="V2361">
        <v>27</v>
      </c>
      <c r="W2361" t="s">
        <v>38</v>
      </c>
    </row>
    <row r="2362" spans="1:23">
      <c r="A2362" t="s">
        <v>23</v>
      </c>
      <c r="B2362" t="s">
        <v>24</v>
      </c>
      <c r="C2362" t="s">
        <v>25</v>
      </c>
      <c r="D2362" t="s">
        <v>26</v>
      </c>
      <c r="E2362" t="s">
        <v>27</v>
      </c>
      <c r="F2362" t="s">
        <v>28</v>
      </c>
      <c r="G2362" t="s">
        <v>29</v>
      </c>
      <c r="H2362" t="s">
        <v>86</v>
      </c>
      <c r="I2362" t="s">
        <v>87</v>
      </c>
      <c r="J2362">
        <v>274.23369780000002</v>
      </c>
      <c r="K2362">
        <v>3</v>
      </c>
      <c r="L2362">
        <v>0.93300000000000005</v>
      </c>
      <c r="M2362">
        <v>0</v>
      </c>
      <c r="N2362">
        <v>0</v>
      </c>
      <c r="O2362">
        <v>0</v>
      </c>
      <c r="P2362" t="s">
        <v>765</v>
      </c>
      <c r="Q2362" t="s">
        <v>766</v>
      </c>
      <c r="R2362" t="s">
        <v>120</v>
      </c>
      <c r="S2362" t="s">
        <v>121</v>
      </c>
      <c r="T2362" t="s">
        <v>36</v>
      </c>
      <c r="U2362" t="s">
        <v>37</v>
      </c>
      <c r="V2362">
        <v>27</v>
      </c>
      <c r="W2362" t="s">
        <v>38</v>
      </c>
    </row>
    <row r="2363" spans="1:23">
      <c r="A2363" t="s">
        <v>23</v>
      </c>
      <c r="B2363" t="s">
        <v>24</v>
      </c>
      <c r="C2363" t="s">
        <v>25</v>
      </c>
      <c r="D2363" t="s">
        <v>39</v>
      </c>
      <c r="E2363" t="s">
        <v>40</v>
      </c>
      <c r="F2363" t="s">
        <v>28</v>
      </c>
      <c r="G2363" t="s">
        <v>29</v>
      </c>
      <c r="I2363" t="s">
        <v>43</v>
      </c>
      <c r="J2363">
        <v>722.21360360000006</v>
      </c>
      <c r="K2363">
        <v>76</v>
      </c>
      <c r="L2363">
        <v>0.85</v>
      </c>
      <c r="M2363">
        <v>0</v>
      </c>
      <c r="N2363">
        <v>0</v>
      </c>
      <c r="O2363">
        <v>0</v>
      </c>
      <c r="P2363" t="s">
        <v>765</v>
      </c>
      <c r="Q2363" t="s">
        <v>766</v>
      </c>
      <c r="R2363" t="s">
        <v>120</v>
      </c>
      <c r="S2363" t="s">
        <v>121</v>
      </c>
      <c r="T2363" t="s">
        <v>36</v>
      </c>
      <c r="U2363" t="s">
        <v>37</v>
      </c>
      <c r="V2363">
        <v>27</v>
      </c>
      <c r="W2363" t="s">
        <v>38</v>
      </c>
    </row>
    <row r="2364" spans="1:23">
      <c r="A2364" t="s">
        <v>23</v>
      </c>
      <c r="B2364" t="s">
        <v>24</v>
      </c>
      <c r="C2364" t="s">
        <v>25</v>
      </c>
      <c r="D2364" t="s">
        <v>39</v>
      </c>
      <c r="E2364" t="s">
        <v>40</v>
      </c>
      <c r="F2364" t="s">
        <v>44</v>
      </c>
      <c r="G2364" t="s">
        <v>45</v>
      </c>
      <c r="I2364" t="s">
        <v>43</v>
      </c>
      <c r="J2364">
        <v>0</v>
      </c>
      <c r="K2364">
        <v>0</v>
      </c>
      <c r="L2364">
        <v>0</v>
      </c>
      <c r="M2364">
        <v>0</v>
      </c>
      <c r="N2364">
        <v>0</v>
      </c>
      <c r="O2364">
        <v>1</v>
      </c>
      <c r="P2364" t="s">
        <v>765</v>
      </c>
      <c r="Q2364" t="s">
        <v>766</v>
      </c>
      <c r="R2364" t="s">
        <v>120</v>
      </c>
      <c r="S2364" t="s">
        <v>121</v>
      </c>
      <c r="T2364" t="s">
        <v>36</v>
      </c>
      <c r="U2364" t="s">
        <v>37</v>
      </c>
      <c r="V2364">
        <v>27</v>
      </c>
      <c r="W2364" t="s">
        <v>38</v>
      </c>
    </row>
    <row r="2365" spans="1:23">
      <c r="A2365" t="s">
        <v>23</v>
      </c>
      <c r="B2365" t="s">
        <v>24</v>
      </c>
      <c r="C2365" t="s">
        <v>25</v>
      </c>
      <c r="D2365" t="s">
        <v>26</v>
      </c>
      <c r="E2365" t="s">
        <v>27</v>
      </c>
      <c r="F2365" t="s">
        <v>53</v>
      </c>
      <c r="G2365" t="s">
        <v>54</v>
      </c>
      <c r="H2365" t="s">
        <v>904</v>
      </c>
      <c r="I2365" t="s">
        <v>905</v>
      </c>
      <c r="J2365">
        <v>256.48452730000002</v>
      </c>
      <c r="K2365">
        <v>2</v>
      </c>
      <c r="L2365">
        <v>0.90400000000000003</v>
      </c>
      <c r="M2365">
        <v>0</v>
      </c>
      <c r="N2365">
        <v>0</v>
      </c>
      <c r="O2365">
        <v>0</v>
      </c>
      <c r="P2365" t="s">
        <v>768</v>
      </c>
      <c r="Q2365" t="s">
        <v>769</v>
      </c>
      <c r="R2365" t="s">
        <v>59</v>
      </c>
      <c r="S2365" t="s">
        <v>60</v>
      </c>
      <c r="T2365" t="s">
        <v>36</v>
      </c>
      <c r="U2365" t="s">
        <v>37</v>
      </c>
      <c r="V2365">
        <v>27</v>
      </c>
      <c r="W2365" t="s">
        <v>38</v>
      </c>
    </row>
    <row r="2366" spans="1:23">
      <c r="A2366" t="s">
        <v>23</v>
      </c>
      <c r="B2366" t="s">
        <v>24</v>
      </c>
      <c r="C2366" t="s">
        <v>25</v>
      </c>
      <c r="D2366" t="s">
        <v>26</v>
      </c>
      <c r="E2366" t="s">
        <v>27</v>
      </c>
      <c r="F2366" t="s">
        <v>28</v>
      </c>
      <c r="G2366" t="s">
        <v>29</v>
      </c>
      <c r="H2366" t="s">
        <v>124</v>
      </c>
      <c r="I2366" t="s">
        <v>125</v>
      </c>
      <c r="J2366">
        <v>217.57672653</v>
      </c>
      <c r="K2366">
        <v>2</v>
      </c>
      <c r="L2366">
        <v>0.94899999999999995</v>
      </c>
      <c r="M2366">
        <v>0</v>
      </c>
      <c r="N2366">
        <v>0</v>
      </c>
      <c r="O2366">
        <v>0</v>
      </c>
      <c r="P2366" t="s">
        <v>768</v>
      </c>
      <c r="Q2366" t="s">
        <v>769</v>
      </c>
      <c r="R2366" t="s">
        <v>59</v>
      </c>
      <c r="S2366" t="s">
        <v>60</v>
      </c>
      <c r="T2366" t="s">
        <v>36</v>
      </c>
      <c r="U2366" t="s">
        <v>37</v>
      </c>
      <c r="V2366">
        <v>27</v>
      </c>
      <c r="W2366" t="s">
        <v>38</v>
      </c>
    </row>
    <row r="2367" spans="1:23">
      <c r="A2367" t="s">
        <v>23</v>
      </c>
      <c r="B2367" t="s">
        <v>24</v>
      </c>
      <c r="C2367" t="s">
        <v>25</v>
      </c>
      <c r="D2367" t="s">
        <v>26</v>
      </c>
      <c r="E2367" t="s">
        <v>27</v>
      </c>
      <c r="F2367" t="s">
        <v>28</v>
      </c>
      <c r="G2367" t="s">
        <v>29</v>
      </c>
      <c r="H2367" t="s">
        <v>86</v>
      </c>
      <c r="I2367" t="s">
        <v>87</v>
      </c>
      <c r="J2367">
        <v>599.31764671999997</v>
      </c>
      <c r="K2367">
        <v>8</v>
      </c>
      <c r="L2367">
        <v>0.96399999999999997</v>
      </c>
      <c r="M2367">
        <v>0</v>
      </c>
      <c r="N2367">
        <v>0</v>
      </c>
      <c r="O2367">
        <v>0</v>
      </c>
      <c r="P2367" t="s">
        <v>768</v>
      </c>
      <c r="Q2367" t="s">
        <v>769</v>
      </c>
      <c r="R2367" t="s">
        <v>59</v>
      </c>
      <c r="S2367" t="s">
        <v>60</v>
      </c>
      <c r="T2367" t="s">
        <v>36</v>
      </c>
      <c r="U2367" t="s">
        <v>37</v>
      </c>
      <c r="V2367">
        <v>27</v>
      </c>
      <c r="W2367" t="s">
        <v>38</v>
      </c>
    </row>
    <row r="2368" spans="1:23">
      <c r="A2368" t="s">
        <v>23</v>
      </c>
      <c r="B2368" t="s">
        <v>24</v>
      </c>
      <c r="C2368" t="s">
        <v>25</v>
      </c>
      <c r="D2368" t="s">
        <v>26</v>
      </c>
      <c r="E2368" t="s">
        <v>27</v>
      </c>
      <c r="F2368" t="s">
        <v>28</v>
      </c>
      <c r="G2368" t="s">
        <v>29</v>
      </c>
      <c r="H2368" t="s">
        <v>195</v>
      </c>
      <c r="I2368" t="s">
        <v>196</v>
      </c>
      <c r="J2368">
        <v>365.38050655000001</v>
      </c>
      <c r="K2368">
        <v>3</v>
      </c>
      <c r="L2368">
        <v>0.90900000000000003</v>
      </c>
      <c r="M2368">
        <v>0</v>
      </c>
      <c r="N2368">
        <v>0</v>
      </c>
      <c r="O2368">
        <v>0</v>
      </c>
      <c r="P2368" t="s">
        <v>768</v>
      </c>
      <c r="Q2368" t="s">
        <v>769</v>
      </c>
      <c r="R2368" t="s">
        <v>59</v>
      </c>
      <c r="S2368" t="s">
        <v>60</v>
      </c>
      <c r="T2368" t="s">
        <v>36</v>
      </c>
      <c r="U2368" t="s">
        <v>37</v>
      </c>
      <c r="V2368">
        <v>27</v>
      </c>
      <c r="W2368" t="s">
        <v>38</v>
      </c>
    </row>
    <row r="2369" spans="1:23">
      <c r="A2369" t="s">
        <v>23</v>
      </c>
      <c r="B2369" t="s">
        <v>24</v>
      </c>
      <c r="C2369" t="s">
        <v>25</v>
      </c>
      <c r="D2369" t="s">
        <v>39</v>
      </c>
      <c r="E2369" t="s">
        <v>40</v>
      </c>
      <c r="F2369" t="s">
        <v>41</v>
      </c>
      <c r="G2369" t="s">
        <v>42</v>
      </c>
      <c r="I2369" t="s">
        <v>43</v>
      </c>
      <c r="J2369">
        <v>0</v>
      </c>
      <c r="K2369">
        <v>0</v>
      </c>
      <c r="L2369">
        <v>0</v>
      </c>
      <c r="M2369">
        <v>0</v>
      </c>
      <c r="N2369">
        <v>0</v>
      </c>
      <c r="O2369">
        <v>1</v>
      </c>
      <c r="P2369" t="s">
        <v>768</v>
      </c>
      <c r="Q2369" t="s">
        <v>769</v>
      </c>
      <c r="R2369" t="s">
        <v>59</v>
      </c>
      <c r="S2369" t="s">
        <v>60</v>
      </c>
      <c r="T2369" t="s">
        <v>36</v>
      </c>
      <c r="U2369" t="s">
        <v>37</v>
      </c>
      <c r="V2369">
        <v>27</v>
      </c>
      <c r="W2369" t="s">
        <v>38</v>
      </c>
    </row>
    <row r="2370" spans="1:23">
      <c r="A2370" t="s">
        <v>23</v>
      </c>
      <c r="B2370" t="s">
        <v>24</v>
      </c>
      <c r="C2370" t="s">
        <v>25</v>
      </c>
      <c r="D2370" t="s">
        <v>39</v>
      </c>
      <c r="E2370" t="s">
        <v>40</v>
      </c>
      <c r="F2370" t="s">
        <v>28</v>
      </c>
      <c r="G2370" t="s">
        <v>29</v>
      </c>
      <c r="I2370" t="s">
        <v>43</v>
      </c>
      <c r="J2370">
        <v>4504.2079560000002</v>
      </c>
      <c r="K2370">
        <v>493</v>
      </c>
      <c r="L2370">
        <v>0.85199999999999998</v>
      </c>
      <c r="M2370">
        <v>0</v>
      </c>
      <c r="N2370">
        <v>0</v>
      </c>
      <c r="O2370">
        <v>0</v>
      </c>
      <c r="P2370" t="s">
        <v>768</v>
      </c>
      <c r="Q2370" t="s">
        <v>769</v>
      </c>
      <c r="R2370" t="s">
        <v>59</v>
      </c>
      <c r="S2370" t="s">
        <v>60</v>
      </c>
      <c r="T2370" t="s">
        <v>36</v>
      </c>
      <c r="U2370" t="s">
        <v>37</v>
      </c>
      <c r="V2370">
        <v>27</v>
      </c>
      <c r="W2370" t="s">
        <v>38</v>
      </c>
    </row>
    <row r="2371" spans="1:23">
      <c r="A2371" t="s">
        <v>23</v>
      </c>
      <c r="B2371" t="s">
        <v>24</v>
      </c>
      <c r="C2371" t="s">
        <v>25</v>
      </c>
      <c r="D2371" t="s">
        <v>39</v>
      </c>
      <c r="E2371" t="s">
        <v>40</v>
      </c>
      <c r="F2371" t="s">
        <v>53</v>
      </c>
      <c r="G2371" t="s">
        <v>54</v>
      </c>
      <c r="I2371" t="s">
        <v>43</v>
      </c>
      <c r="J2371">
        <v>0</v>
      </c>
      <c r="K2371">
        <v>0</v>
      </c>
      <c r="L2371">
        <v>0</v>
      </c>
      <c r="M2371">
        <v>0</v>
      </c>
      <c r="N2371">
        <v>0</v>
      </c>
      <c r="O2371">
        <v>1</v>
      </c>
      <c r="P2371" t="s">
        <v>770</v>
      </c>
      <c r="Q2371" t="s">
        <v>771</v>
      </c>
      <c r="R2371" t="s">
        <v>146</v>
      </c>
      <c r="S2371" t="s">
        <v>147</v>
      </c>
      <c r="T2371" t="s">
        <v>36</v>
      </c>
      <c r="U2371" t="s">
        <v>37</v>
      </c>
      <c r="V2371">
        <v>27</v>
      </c>
      <c r="W2371" t="s">
        <v>38</v>
      </c>
    </row>
    <row r="2372" spans="1:23">
      <c r="A2372" t="s">
        <v>23</v>
      </c>
      <c r="B2372" t="s">
        <v>24</v>
      </c>
      <c r="C2372" t="s">
        <v>25</v>
      </c>
      <c r="D2372" t="s">
        <v>39</v>
      </c>
      <c r="E2372" t="s">
        <v>40</v>
      </c>
      <c r="F2372" t="s">
        <v>28</v>
      </c>
      <c r="G2372" t="s">
        <v>29</v>
      </c>
      <c r="I2372" t="s">
        <v>43</v>
      </c>
      <c r="J2372">
        <v>0</v>
      </c>
      <c r="K2372">
        <v>0</v>
      </c>
      <c r="L2372">
        <v>0</v>
      </c>
      <c r="M2372">
        <v>0</v>
      </c>
      <c r="N2372">
        <v>0</v>
      </c>
      <c r="O2372">
        <v>1</v>
      </c>
      <c r="P2372" t="s">
        <v>770</v>
      </c>
      <c r="Q2372" t="s">
        <v>771</v>
      </c>
      <c r="R2372" t="s">
        <v>146</v>
      </c>
      <c r="S2372" t="s">
        <v>147</v>
      </c>
      <c r="T2372" t="s">
        <v>36</v>
      </c>
      <c r="U2372" t="s">
        <v>37</v>
      </c>
      <c r="V2372">
        <v>27</v>
      </c>
      <c r="W2372" t="s">
        <v>38</v>
      </c>
    </row>
    <row r="2373" spans="1:23">
      <c r="A2373" t="s">
        <v>23</v>
      </c>
      <c r="B2373" t="s">
        <v>24</v>
      </c>
      <c r="C2373" t="s">
        <v>25</v>
      </c>
      <c r="D2373" t="s">
        <v>39</v>
      </c>
      <c r="E2373" t="s">
        <v>40</v>
      </c>
      <c r="F2373" t="s">
        <v>41</v>
      </c>
      <c r="G2373" t="s">
        <v>42</v>
      </c>
      <c r="I2373" t="s">
        <v>43</v>
      </c>
      <c r="J2373">
        <v>170.85339450000001</v>
      </c>
      <c r="K2373">
        <v>11</v>
      </c>
      <c r="L2373">
        <v>0.876</v>
      </c>
      <c r="M2373">
        <v>0</v>
      </c>
      <c r="N2373">
        <v>0</v>
      </c>
      <c r="O2373">
        <v>0</v>
      </c>
      <c r="P2373" t="s">
        <v>772</v>
      </c>
      <c r="Q2373" t="s">
        <v>773</v>
      </c>
      <c r="R2373" t="s">
        <v>84</v>
      </c>
      <c r="S2373" t="s">
        <v>85</v>
      </c>
      <c r="T2373" t="s">
        <v>36</v>
      </c>
      <c r="U2373" t="s">
        <v>37</v>
      </c>
      <c r="V2373">
        <v>27</v>
      </c>
      <c r="W2373" t="s">
        <v>38</v>
      </c>
    </row>
    <row r="2374" spans="1:23">
      <c r="A2374" t="s">
        <v>23</v>
      </c>
      <c r="B2374" t="s">
        <v>24</v>
      </c>
      <c r="C2374" t="s">
        <v>25</v>
      </c>
      <c r="D2374" t="s">
        <v>39</v>
      </c>
      <c r="E2374" t="s">
        <v>40</v>
      </c>
      <c r="F2374" t="s">
        <v>44</v>
      </c>
      <c r="G2374" t="s">
        <v>45</v>
      </c>
      <c r="I2374" t="s">
        <v>43</v>
      </c>
      <c r="J2374">
        <v>0</v>
      </c>
      <c r="K2374">
        <v>0</v>
      </c>
      <c r="L2374">
        <v>0</v>
      </c>
      <c r="M2374">
        <v>0</v>
      </c>
      <c r="N2374">
        <v>0</v>
      </c>
      <c r="O2374">
        <v>1</v>
      </c>
      <c r="P2374" t="s">
        <v>772</v>
      </c>
      <c r="Q2374" t="s">
        <v>773</v>
      </c>
      <c r="R2374" t="s">
        <v>84</v>
      </c>
      <c r="S2374" t="s">
        <v>85</v>
      </c>
      <c r="T2374" t="s">
        <v>36</v>
      </c>
      <c r="U2374" t="s">
        <v>37</v>
      </c>
      <c r="V2374">
        <v>27</v>
      </c>
      <c r="W2374" t="s">
        <v>38</v>
      </c>
    </row>
    <row r="2375" spans="1:23">
      <c r="A2375" t="s">
        <v>23</v>
      </c>
      <c r="B2375" t="s">
        <v>24</v>
      </c>
      <c r="C2375" t="s">
        <v>25</v>
      </c>
      <c r="D2375" t="s">
        <v>26</v>
      </c>
      <c r="E2375" t="s">
        <v>27</v>
      </c>
      <c r="F2375" t="s">
        <v>53</v>
      </c>
      <c r="G2375" t="s">
        <v>54</v>
      </c>
      <c r="H2375" t="s">
        <v>185</v>
      </c>
      <c r="I2375" t="s">
        <v>186</v>
      </c>
      <c r="J2375">
        <v>89.170333330000005</v>
      </c>
      <c r="K2375">
        <v>1</v>
      </c>
      <c r="L2375">
        <v>1</v>
      </c>
      <c r="M2375">
        <v>0</v>
      </c>
      <c r="N2375">
        <v>0</v>
      </c>
      <c r="O2375">
        <v>0</v>
      </c>
      <c r="P2375" t="s">
        <v>774</v>
      </c>
      <c r="Q2375" t="s">
        <v>775</v>
      </c>
      <c r="R2375" t="s">
        <v>120</v>
      </c>
      <c r="S2375" t="s">
        <v>121</v>
      </c>
      <c r="T2375" t="s">
        <v>36</v>
      </c>
      <c r="U2375" t="s">
        <v>37</v>
      </c>
      <c r="V2375">
        <v>27</v>
      </c>
      <c r="W2375" t="s">
        <v>38</v>
      </c>
    </row>
    <row r="2376" spans="1:23">
      <c r="A2376" t="s">
        <v>23</v>
      </c>
      <c r="B2376" t="s">
        <v>24</v>
      </c>
      <c r="C2376" t="s">
        <v>25</v>
      </c>
      <c r="D2376" t="s">
        <v>39</v>
      </c>
      <c r="E2376" t="s">
        <v>40</v>
      </c>
      <c r="F2376" t="s">
        <v>28</v>
      </c>
      <c r="G2376" t="s">
        <v>29</v>
      </c>
      <c r="I2376" t="s">
        <v>43</v>
      </c>
      <c r="J2376">
        <v>94.130819819999999</v>
      </c>
      <c r="K2376">
        <v>7</v>
      </c>
      <c r="L2376">
        <v>0.90100000000000002</v>
      </c>
      <c r="M2376">
        <v>0</v>
      </c>
      <c r="N2376">
        <v>0</v>
      </c>
      <c r="O2376">
        <v>0</v>
      </c>
      <c r="P2376" t="s">
        <v>774</v>
      </c>
      <c r="Q2376" t="s">
        <v>775</v>
      </c>
      <c r="R2376" t="s">
        <v>120</v>
      </c>
      <c r="S2376" t="s">
        <v>121</v>
      </c>
      <c r="T2376" t="s">
        <v>36</v>
      </c>
      <c r="U2376" t="s">
        <v>37</v>
      </c>
      <c r="V2376">
        <v>27</v>
      </c>
      <c r="W2376" t="s">
        <v>38</v>
      </c>
    </row>
    <row r="2377" spans="1:23">
      <c r="A2377" t="s">
        <v>23</v>
      </c>
      <c r="B2377" t="s">
        <v>24</v>
      </c>
      <c r="C2377" t="s">
        <v>25</v>
      </c>
      <c r="D2377" t="s">
        <v>39</v>
      </c>
      <c r="E2377" t="s">
        <v>40</v>
      </c>
      <c r="F2377" t="s">
        <v>28</v>
      </c>
      <c r="G2377" t="s">
        <v>29</v>
      </c>
      <c r="I2377" t="s">
        <v>43</v>
      </c>
      <c r="J2377">
        <v>68.911658310000007</v>
      </c>
      <c r="K2377">
        <v>5</v>
      </c>
      <c r="L2377">
        <v>0.90900000000000003</v>
      </c>
      <c r="M2377">
        <v>0</v>
      </c>
      <c r="N2377">
        <v>0</v>
      </c>
      <c r="O2377">
        <v>0</v>
      </c>
      <c r="P2377" t="s">
        <v>1484</v>
      </c>
      <c r="Q2377" t="s">
        <v>1485</v>
      </c>
      <c r="R2377" t="s">
        <v>84</v>
      </c>
      <c r="S2377" t="s">
        <v>85</v>
      </c>
      <c r="T2377" t="s">
        <v>36</v>
      </c>
      <c r="U2377" t="s">
        <v>37</v>
      </c>
      <c r="V2377">
        <v>27</v>
      </c>
      <c r="W2377" t="s">
        <v>38</v>
      </c>
    </row>
    <row r="2378" spans="1:23">
      <c r="A2378" t="s">
        <v>23</v>
      </c>
      <c r="B2378" t="s">
        <v>24</v>
      </c>
      <c r="C2378" t="s">
        <v>25</v>
      </c>
      <c r="D2378" t="s">
        <v>46</v>
      </c>
      <c r="E2378" t="s">
        <v>47</v>
      </c>
      <c r="F2378" t="s">
        <v>48</v>
      </c>
      <c r="G2378" t="s">
        <v>47</v>
      </c>
      <c r="I2378" t="s">
        <v>43</v>
      </c>
      <c r="J2378">
        <v>429.25931709999998</v>
      </c>
      <c r="K2378">
        <v>60</v>
      </c>
      <c r="L2378">
        <v>0.84299999999999997</v>
      </c>
      <c r="M2378">
        <v>0</v>
      </c>
      <c r="N2378">
        <v>0</v>
      </c>
      <c r="O2378">
        <v>0</v>
      </c>
      <c r="P2378" t="s">
        <v>1484</v>
      </c>
      <c r="Q2378" t="s">
        <v>1485</v>
      </c>
      <c r="R2378" t="s">
        <v>84</v>
      </c>
      <c r="S2378" t="s">
        <v>85</v>
      </c>
      <c r="T2378" t="s">
        <v>36</v>
      </c>
      <c r="U2378" t="s">
        <v>37</v>
      </c>
      <c r="V2378">
        <v>27</v>
      </c>
      <c r="W2378" t="s">
        <v>38</v>
      </c>
    </row>
    <row r="2379" spans="1:23">
      <c r="A2379" t="s">
        <v>23</v>
      </c>
      <c r="B2379" t="s">
        <v>24</v>
      </c>
      <c r="C2379" t="s">
        <v>25</v>
      </c>
      <c r="D2379" t="s">
        <v>39</v>
      </c>
      <c r="E2379" t="s">
        <v>40</v>
      </c>
      <c r="F2379" t="s">
        <v>41</v>
      </c>
      <c r="G2379" t="s">
        <v>42</v>
      </c>
      <c r="I2379" t="s">
        <v>43</v>
      </c>
      <c r="J2379">
        <v>89.469373239999996</v>
      </c>
      <c r="K2379">
        <v>9</v>
      </c>
      <c r="L2379">
        <v>0.7</v>
      </c>
      <c r="M2379">
        <v>0</v>
      </c>
      <c r="N2379">
        <v>0</v>
      </c>
      <c r="O2379">
        <v>0</v>
      </c>
      <c r="P2379" t="s">
        <v>776</v>
      </c>
      <c r="Q2379" t="s">
        <v>777</v>
      </c>
      <c r="R2379" t="s">
        <v>201</v>
      </c>
      <c r="S2379" t="s">
        <v>202</v>
      </c>
      <c r="T2379" t="s">
        <v>36</v>
      </c>
      <c r="U2379" t="s">
        <v>37</v>
      </c>
      <c r="V2379">
        <v>27</v>
      </c>
      <c r="W2379" t="s">
        <v>38</v>
      </c>
    </row>
    <row r="2380" spans="1:23">
      <c r="A2380" t="s">
        <v>23</v>
      </c>
      <c r="B2380" t="s">
        <v>24</v>
      </c>
      <c r="C2380" t="s">
        <v>25</v>
      </c>
      <c r="D2380" t="s">
        <v>39</v>
      </c>
      <c r="E2380" t="s">
        <v>40</v>
      </c>
      <c r="F2380" t="s">
        <v>53</v>
      </c>
      <c r="G2380" t="s">
        <v>54</v>
      </c>
      <c r="I2380" t="s">
        <v>43</v>
      </c>
      <c r="J2380">
        <v>0</v>
      </c>
      <c r="K2380">
        <v>0</v>
      </c>
      <c r="L2380">
        <v>0</v>
      </c>
      <c r="M2380">
        <v>0</v>
      </c>
      <c r="N2380">
        <v>0</v>
      </c>
      <c r="O2380">
        <v>1</v>
      </c>
      <c r="P2380" t="s">
        <v>776</v>
      </c>
      <c r="Q2380" t="s">
        <v>777</v>
      </c>
      <c r="R2380" t="s">
        <v>201</v>
      </c>
      <c r="S2380" t="s">
        <v>202</v>
      </c>
      <c r="T2380" t="s">
        <v>36</v>
      </c>
      <c r="U2380" t="s">
        <v>37</v>
      </c>
      <c r="V2380">
        <v>27</v>
      </c>
      <c r="W2380" t="s">
        <v>38</v>
      </c>
    </row>
    <row r="2381" spans="1:23">
      <c r="A2381" t="s">
        <v>23</v>
      </c>
      <c r="B2381" t="s">
        <v>24</v>
      </c>
      <c r="C2381" t="s">
        <v>25</v>
      </c>
      <c r="D2381" t="s">
        <v>39</v>
      </c>
      <c r="E2381" t="s">
        <v>40</v>
      </c>
      <c r="F2381" t="s">
        <v>41</v>
      </c>
      <c r="G2381" t="s">
        <v>42</v>
      </c>
      <c r="I2381" t="s">
        <v>43</v>
      </c>
      <c r="J2381">
        <v>0</v>
      </c>
      <c r="K2381">
        <v>0</v>
      </c>
      <c r="L2381">
        <v>0</v>
      </c>
      <c r="M2381">
        <v>0</v>
      </c>
      <c r="N2381">
        <v>0</v>
      </c>
      <c r="O2381">
        <v>1</v>
      </c>
      <c r="P2381" t="s">
        <v>778</v>
      </c>
      <c r="Q2381" t="s">
        <v>779</v>
      </c>
      <c r="R2381" t="s">
        <v>297</v>
      </c>
      <c r="S2381" t="s">
        <v>298</v>
      </c>
      <c r="T2381" t="s">
        <v>36</v>
      </c>
      <c r="U2381" t="s">
        <v>37</v>
      </c>
      <c r="V2381">
        <v>27</v>
      </c>
      <c r="W2381" t="s">
        <v>38</v>
      </c>
    </row>
    <row r="2382" spans="1:23">
      <c r="A2382" t="s">
        <v>23</v>
      </c>
      <c r="B2382" t="s">
        <v>24</v>
      </c>
      <c r="C2382" t="s">
        <v>25</v>
      </c>
      <c r="D2382" t="s">
        <v>46</v>
      </c>
      <c r="E2382" t="s">
        <v>47</v>
      </c>
      <c r="F2382" t="s">
        <v>48</v>
      </c>
      <c r="G2382" t="s">
        <v>47</v>
      </c>
      <c r="I2382" t="s">
        <v>43</v>
      </c>
      <c r="J2382">
        <v>832.49236829999995</v>
      </c>
      <c r="K2382">
        <v>125</v>
      </c>
      <c r="L2382">
        <v>0.78</v>
      </c>
      <c r="M2382">
        <v>0</v>
      </c>
      <c r="N2382">
        <v>0</v>
      </c>
      <c r="O2382">
        <v>0</v>
      </c>
      <c r="P2382" t="s">
        <v>778</v>
      </c>
      <c r="Q2382" t="s">
        <v>779</v>
      </c>
      <c r="R2382" t="s">
        <v>297</v>
      </c>
      <c r="S2382" t="s">
        <v>298</v>
      </c>
      <c r="T2382" t="s">
        <v>36</v>
      </c>
      <c r="U2382" t="s">
        <v>37</v>
      </c>
      <c r="V2382">
        <v>27</v>
      </c>
      <c r="W2382" t="s">
        <v>38</v>
      </c>
    </row>
    <row r="2383" spans="1:23">
      <c r="A2383" t="s">
        <v>23</v>
      </c>
      <c r="B2383" t="s">
        <v>24</v>
      </c>
      <c r="C2383" t="s">
        <v>25</v>
      </c>
      <c r="D2383" t="s">
        <v>39</v>
      </c>
      <c r="E2383" t="s">
        <v>40</v>
      </c>
      <c r="F2383" t="s">
        <v>41</v>
      </c>
      <c r="G2383" t="s">
        <v>42</v>
      </c>
      <c r="I2383" t="s">
        <v>43</v>
      </c>
      <c r="J2383">
        <v>91.511950560000002</v>
      </c>
      <c r="K2383">
        <v>7</v>
      </c>
      <c r="L2383">
        <v>0.86</v>
      </c>
      <c r="M2383">
        <v>0</v>
      </c>
      <c r="N2383">
        <v>0</v>
      </c>
      <c r="O2383">
        <v>0</v>
      </c>
      <c r="P2383" t="s">
        <v>780</v>
      </c>
      <c r="Q2383" t="s">
        <v>781</v>
      </c>
      <c r="R2383" t="s">
        <v>168</v>
      </c>
      <c r="S2383" t="s">
        <v>169</v>
      </c>
      <c r="T2383" t="s">
        <v>36</v>
      </c>
      <c r="U2383" t="s">
        <v>37</v>
      </c>
      <c r="V2383">
        <v>27</v>
      </c>
      <c r="W2383" t="s">
        <v>38</v>
      </c>
    </row>
    <row r="2384" spans="1:23">
      <c r="A2384" t="s">
        <v>23</v>
      </c>
      <c r="B2384" t="s">
        <v>24</v>
      </c>
      <c r="C2384" t="s">
        <v>25</v>
      </c>
      <c r="D2384" t="s">
        <v>39</v>
      </c>
      <c r="E2384" t="s">
        <v>40</v>
      </c>
      <c r="F2384" t="s">
        <v>53</v>
      </c>
      <c r="G2384" t="s">
        <v>54</v>
      </c>
      <c r="I2384" t="s">
        <v>43</v>
      </c>
      <c r="J2384">
        <v>0</v>
      </c>
      <c r="K2384">
        <v>0</v>
      </c>
      <c r="L2384">
        <v>0</v>
      </c>
      <c r="M2384">
        <v>0</v>
      </c>
      <c r="N2384">
        <v>0</v>
      </c>
      <c r="O2384">
        <v>1</v>
      </c>
      <c r="P2384" t="s">
        <v>780</v>
      </c>
      <c r="Q2384" t="s">
        <v>781</v>
      </c>
      <c r="R2384" t="s">
        <v>168</v>
      </c>
      <c r="S2384" t="s">
        <v>169</v>
      </c>
      <c r="T2384" t="s">
        <v>36</v>
      </c>
      <c r="U2384" t="s">
        <v>37</v>
      </c>
      <c r="V2384">
        <v>27</v>
      </c>
      <c r="W2384" t="s">
        <v>38</v>
      </c>
    </row>
    <row r="2385" spans="1:23">
      <c r="A2385" t="s">
        <v>23</v>
      </c>
      <c r="B2385" t="s">
        <v>24</v>
      </c>
      <c r="C2385" t="s">
        <v>25</v>
      </c>
      <c r="D2385" t="s">
        <v>39</v>
      </c>
      <c r="E2385" t="s">
        <v>40</v>
      </c>
      <c r="F2385" t="s">
        <v>41</v>
      </c>
      <c r="G2385" t="s">
        <v>42</v>
      </c>
      <c r="I2385" t="s">
        <v>43</v>
      </c>
      <c r="J2385">
        <v>0</v>
      </c>
      <c r="K2385">
        <v>0</v>
      </c>
      <c r="L2385">
        <v>0</v>
      </c>
      <c r="M2385">
        <v>0</v>
      </c>
      <c r="N2385">
        <v>0</v>
      </c>
      <c r="O2385">
        <v>1</v>
      </c>
      <c r="P2385" t="s">
        <v>782</v>
      </c>
      <c r="Q2385" t="s">
        <v>783</v>
      </c>
      <c r="R2385" t="s">
        <v>297</v>
      </c>
      <c r="S2385" t="s">
        <v>298</v>
      </c>
      <c r="T2385" t="s">
        <v>36</v>
      </c>
      <c r="U2385" t="s">
        <v>37</v>
      </c>
      <c r="V2385">
        <v>27</v>
      </c>
      <c r="W2385" t="s">
        <v>38</v>
      </c>
    </row>
    <row r="2386" spans="1:23">
      <c r="A2386" t="s">
        <v>23</v>
      </c>
      <c r="B2386" t="s">
        <v>24</v>
      </c>
      <c r="C2386" t="s">
        <v>25</v>
      </c>
      <c r="D2386" t="s">
        <v>39</v>
      </c>
      <c r="E2386" t="s">
        <v>40</v>
      </c>
      <c r="F2386" t="s">
        <v>53</v>
      </c>
      <c r="G2386" t="s">
        <v>54</v>
      </c>
      <c r="I2386" t="s">
        <v>43</v>
      </c>
      <c r="J2386">
        <v>0</v>
      </c>
      <c r="K2386">
        <v>0</v>
      </c>
      <c r="L2386">
        <v>0</v>
      </c>
      <c r="M2386">
        <v>0</v>
      </c>
      <c r="N2386">
        <v>0</v>
      </c>
      <c r="O2386">
        <v>1</v>
      </c>
      <c r="P2386" t="s">
        <v>782</v>
      </c>
      <c r="Q2386" t="s">
        <v>783</v>
      </c>
      <c r="R2386" t="s">
        <v>297</v>
      </c>
      <c r="S2386" t="s">
        <v>298</v>
      </c>
      <c r="T2386" t="s">
        <v>36</v>
      </c>
      <c r="U2386" t="s">
        <v>37</v>
      </c>
      <c r="V2386">
        <v>27</v>
      </c>
      <c r="W2386" t="s">
        <v>38</v>
      </c>
    </row>
    <row r="2387" spans="1:23">
      <c r="A2387" t="s">
        <v>23</v>
      </c>
      <c r="B2387" t="s">
        <v>24</v>
      </c>
      <c r="C2387" t="s">
        <v>25</v>
      </c>
      <c r="D2387" t="s">
        <v>46</v>
      </c>
      <c r="E2387" t="s">
        <v>47</v>
      </c>
      <c r="F2387" t="s">
        <v>48</v>
      </c>
      <c r="G2387" t="s">
        <v>47</v>
      </c>
      <c r="I2387" t="s">
        <v>43</v>
      </c>
      <c r="J2387">
        <v>333.33464909999998</v>
      </c>
      <c r="K2387">
        <v>50</v>
      </c>
      <c r="L2387">
        <v>0.70199999999999996</v>
      </c>
      <c r="M2387">
        <v>0</v>
      </c>
      <c r="N2387">
        <v>0</v>
      </c>
      <c r="O2387">
        <v>0</v>
      </c>
      <c r="P2387" t="s">
        <v>782</v>
      </c>
      <c r="Q2387" t="s">
        <v>783</v>
      </c>
      <c r="R2387" t="s">
        <v>297</v>
      </c>
      <c r="S2387" t="s">
        <v>298</v>
      </c>
      <c r="T2387" t="s">
        <v>36</v>
      </c>
      <c r="U2387" t="s">
        <v>37</v>
      </c>
      <c r="V2387">
        <v>27</v>
      </c>
      <c r="W2387" t="s">
        <v>38</v>
      </c>
    </row>
    <row r="2388" spans="1:23">
      <c r="A2388" t="s">
        <v>23</v>
      </c>
      <c r="B2388" t="s">
        <v>24</v>
      </c>
      <c r="C2388" t="s">
        <v>25</v>
      </c>
      <c r="D2388" t="s">
        <v>46</v>
      </c>
      <c r="E2388" t="s">
        <v>47</v>
      </c>
      <c r="F2388" t="s">
        <v>48</v>
      </c>
      <c r="G2388" t="s">
        <v>47</v>
      </c>
      <c r="I2388" t="s">
        <v>43</v>
      </c>
      <c r="J2388">
        <v>402.30267129999999</v>
      </c>
      <c r="K2388">
        <v>93</v>
      </c>
      <c r="L2388">
        <v>0.79200000000000004</v>
      </c>
      <c r="M2388">
        <v>0</v>
      </c>
      <c r="N2388">
        <v>0</v>
      </c>
      <c r="O2388">
        <v>0</v>
      </c>
      <c r="P2388" t="s">
        <v>1486</v>
      </c>
      <c r="Q2388" t="s">
        <v>1487</v>
      </c>
      <c r="R2388" t="s">
        <v>146</v>
      </c>
      <c r="S2388" t="s">
        <v>147</v>
      </c>
      <c r="T2388" t="s">
        <v>36</v>
      </c>
      <c r="U2388" t="s">
        <v>37</v>
      </c>
      <c r="V2388">
        <v>27</v>
      </c>
      <c r="W2388" t="s">
        <v>38</v>
      </c>
    </row>
    <row r="2389" spans="1:23">
      <c r="A2389" t="s">
        <v>23</v>
      </c>
      <c r="B2389" t="s">
        <v>24</v>
      </c>
      <c r="C2389" t="s">
        <v>25</v>
      </c>
      <c r="D2389" t="s">
        <v>39</v>
      </c>
      <c r="E2389" t="s">
        <v>40</v>
      </c>
      <c r="F2389" t="s">
        <v>53</v>
      </c>
      <c r="G2389" t="s">
        <v>54</v>
      </c>
      <c r="I2389" t="s">
        <v>43</v>
      </c>
      <c r="J2389">
        <v>0</v>
      </c>
      <c r="K2389">
        <v>0</v>
      </c>
      <c r="L2389">
        <v>0</v>
      </c>
      <c r="M2389">
        <v>0</v>
      </c>
      <c r="N2389">
        <v>0</v>
      </c>
      <c r="O2389">
        <v>1</v>
      </c>
      <c r="P2389" t="s">
        <v>784</v>
      </c>
      <c r="Q2389" t="s">
        <v>785</v>
      </c>
      <c r="R2389" t="s">
        <v>90</v>
      </c>
      <c r="S2389" t="s">
        <v>91</v>
      </c>
      <c r="T2389" t="s">
        <v>36</v>
      </c>
      <c r="U2389" t="s">
        <v>37</v>
      </c>
      <c r="V2389">
        <v>27</v>
      </c>
      <c r="W2389" t="s">
        <v>38</v>
      </c>
    </row>
    <row r="2390" spans="1:23">
      <c r="A2390" t="s">
        <v>23</v>
      </c>
      <c r="B2390" t="s">
        <v>24</v>
      </c>
      <c r="C2390" t="s">
        <v>25</v>
      </c>
      <c r="D2390" t="s">
        <v>39</v>
      </c>
      <c r="E2390" t="s">
        <v>40</v>
      </c>
      <c r="F2390" t="s">
        <v>28</v>
      </c>
      <c r="G2390" t="s">
        <v>29</v>
      </c>
      <c r="I2390" t="s">
        <v>43</v>
      </c>
      <c r="J2390">
        <v>73.956267150000002</v>
      </c>
      <c r="K2390">
        <v>13</v>
      </c>
      <c r="L2390">
        <v>0.86399999999999999</v>
      </c>
      <c r="M2390">
        <v>0</v>
      </c>
      <c r="N2390">
        <v>0</v>
      </c>
      <c r="O2390">
        <v>0</v>
      </c>
      <c r="P2390" t="s">
        <v>784</v>
      </c>
      <c r="Q2390" t="s">
        <v>785</v>
      </c>
      <c r="R2390" t="s">
        <v>90</v>
      </c>
      <c r="S2390" t="s">
        <v>91</v>
      </c>
      <c r="T2390" t="s">
        <v>36</v>
      </c>
      <c r="U2390" t="s">
        <v>37</v>
      </c>
      <c r="V2390">
        <v>27</v>
      </c>
      <c r="W2390" t="s">
        <v>38</v>
      </c>
    </row>
    <row r="2391" spans="1:23">
      <c r="A2391" t="s">
        <v>23</v>
      </c>
      <c r="B2391" t="s">
        <v>24</v>
      </c>
      <c r="C2391" t="s">
        <v>25</v>
      </c>
      <c r="D2391" t="s">
        <v>39</v>
      </c>
      <c r="E2391" t="s">
        <v>40</v>
      </c>
      <c r="F2391" t="s">
        <v>28</v>
      </c>
      <c r="G2391" t="s">
        <v>29</v>
      </c>
      <c r="I2391" t="s">
        <v>43</v>
      </c>
      <c r="J2391">
        <v>0</v>
      </c>
      <c r="K2391">
        <v>0</v>
      </c>
      <c r="L2391">
        <v>0</v>
      </c>
      <c r="M2391">
        <v>0</v>
      </c>
      <c r="N2391">
        <v>0</v>
      </c>
      <c r="O2391">
        <v>1</v>
      </c>
      <c r="P2391" t="s">
        <v>786</v>
      </c>
      <c r="Q2391" t="s">
        <v>787</v>
      </c>
      <c r="R2391" t="s">
        <v>34</v>
      </c>
      <c r="S2391" t="s">
        <v>35</v>
      </c>
      <c r="T2391" t="s">
        <v>36</v>
      </c>
      <c r="U2391" t="s">
        <v>37</v>
      </c>
      <c r="V2391">
        <v>27</v>
      </c>
      <c r="W2391" t="s">
        <v>38</v>
      </c>
    </row>
    <row r="2392" spans="1:23">
      <c r="A2392" t="s">
        <v>23</v>
      </c>
      <c r="B2392" t="s">
        <v>24</v>
      </c>
      <c r="C2392" t="s">
        <v>25</v>
      </c>
      <c r="D2392" t="s">
        <v>26</v>
      </c>
      <c r="E2392" t="s">
        <v>27</v>
      </c>
      <c r="F2392" t="s">
        <v>28</v>
      </c>
      <c r="G2392" t="s">
        <v>29</v>
      </c>
      <c r="H2392" t="s">
        <v>63</v>
      </c>
      <c r="I2392" t="s">
        <v>64</v>
      </c>
      <c r="J2392">
        <v>686.49426019999999</v>
      </c>
      <c r="K2392">
        <v>1</v>
      </c>
      <c r="L2392">
        <v>1</v>
      </c>
      <c r="M2392">
        <v>0</v>
      </c>
      <c r="N2392">
        <v>0</v>
      </c>
      <c r="O2392">
        <v>0</v>
      </c>
      <c r="P2392" t="s">
        <v>788</v>
      </c>
      <c r="Q2392" t="s">
        <v>789</v>
      </c>
      <c r="R2392" t="s">
        <v>365</v>
      </c>
      <c r="S2392" t="s">
        <v>366</v>
      </c>
      <c r="T2392" t="s">
        <v>36</v>
      </c>
      <c r="U2392" t="s">
        <v>37</v>
      </c>
      <c r="V2392">
        <v>27</v>
      </c>
      <c r="W2392" t="s">
        <v>38</v>
      </c>
    </row>
    <row r="2393" spans="1:23">
      <c r="A2393" t="s">
        <v>23</v>
      </c>
      <c r="B2393" t="s">
        <v>24</v>
      </c>
      <c r="C2393" t="s">
        <v>25</v>
      </c>
      <c r="D2393" t="s">
        <v>26</v>
      </c>
      <c r="E2393" t="s">
        <v>27</v>
      </c>
      <c r="F2393" t="s">
        <v>28</v>
      </c>
      <c r="G2393" t="s">
        <v>29</v>
      </c>
      <c r="H2393" t="s">
        <v>86</v>
      </c>
      <c r="I2393" t="s">
        <v>87</v>
      </c>
      <c r="J2393">
        <v>9.0885577269999995</v>
      </c>
      <c r="K2393">
        <v>1</v>
      </c>
      <c r="L2393">
        <v>0.89100000000000001</v>
      </c>
      <c r="M2393">
        <v>0</v>
      </c>
      <c r="N2393">
        <v>0</v>
      </c>
      <c r="O2393">
        <v>0</v>
      </c>
      <c r="P2393" t="s">
        <v>788</v>
      </c>
      <c r="Q2393" t="s">
        <v>789</v>
      </c>
      <c r="R2393" t="s">
        <v>365</v>
      </c>
      <c r="S2393" t="s">
        <v>366</v>
      </c>
      <c r="T2393" t="s">
        <v>36</v>
      </c>
      <c r="U2393" t="s">
        <v>37</v>
      </c>
      <c r="V2393">
        <v>27</v>
      </c>
      <c r="W2393" t="s">
        <v>38</v>
      </c>
    </row>
    <row r="2394" spans="1:23">
      <c r="A2394" t="s">
        <v>23</v>
      </c>
      <c r="B2394" t="s">
        <v>24</v>
      </c>
      <c r="C2394" t="s">
        <v>25</v>
      </c>
      <c r="D2394" t="s">
        <v>39</v>
      </c>
      <c r="E2394" t="s">
        <v>40</v>
      </c>
      <c r="F2394" t="s">
        <v>41</v>
      </c>
      <c r="G2394" t="s">
        <v>42</v>
      </c>
      <c r="I2394" t="s">
        <v>43</v>
      </c>
      <c r="J2394">
        <v>91.166510740000007</v>
      </c>
      <c r="K2394">
        <v>4</v>
      </c>
      <c r="L2394">
        <v>0.89500000000000002</v>
      </c>
      <c r="M2394">
        <v>0</v>
      </c>
      <c r="N2394">
        <v>0</v>
      </c>
      <c r="O2394">
        <v>0</v>
      </c>
      <c r="P2394" t="s">
        <v>790</v>
      </c>
      <c r="Q2394" t="s">
        <v>791</v>
      </c>
      <c r="R2394" t="s">
        <v>84</v>
      </c>
      <c r="S2394" t="s">
        <v>85</v>
      </c>
      <c r="T2394" t="s">
        <v>36</v>
      </c>
      <c r="U2394" t="s">
        <v>37</v>
      </c>
      <c r="V2394">
        <v>27</v>
      </c>
      <c r="W2394" t="s">
        <v>38</v>
      </c>
    </row>
    <row r="2395" spans="1:23">
      <c r="A2395" t="s">
        <v>23</v>
      </c>
      <c r="B2395" t="s">
        <v>24</v>
      </c>
      <c r="C2395" t="s">
        <v>25</v>
      </c>
      <c r="D2395" t="s">
        <v>39</v>
      </c>
      <c r="E2395" t="s">
        <v>40</v>
      </c>
      <c r="F2395" t="s">
        <v>28</v>
      </c>
      <c r="G2395" t="s">
        <v>29</v>
      </c>
      <c r="I2395" t="s">
        <v>43</v>
      </c>
      <c r="J2395">
        <v>0</v>
      </c>
      <c r="K2395">
        <v>0</v>
      </c>
      <c r="L2395">
        <v>0</v>
      </c>
      <c r="M2395">
        <v>0</v>
      </c>
      <c r="N2395">
        <v>0</v>
      </c>
      <c r="O2395">
        <v>1</v>
      </c>
      <c r="P2395" t="s">
        <v>790</v>
      </c>
      <c r="Q2395" t="s">
        <v>791</v>
      </c>
      <c r="R2395" t="s">
        <v>84</v>
      </c>
      <c r="S2395" t="s">
        <v>85</v>
      </c>
      <c r="T2395" t="s">
        <v>36</v>
      </c>
      <c r="U2395" t="s">
        <v>37</v>
      </c>
      <c r="V2395">
        <v>27</v>
      </c>
      <c r="W2395" t="s">
        <v>38</v>
      </c>
    </row>
    <row r="2396" spans="1:23">
      <c r="A2396" t="s">
        <v>23</v>
      </c>
      <c r="B2396" t="s">
        <v>24</v>
      </c>
      <c r="C2396" t="s">
        <v>25</v>
      </c>
      <c r="D2396" t="s">
        <v>39</v>
      </c>
      <c r="E2396" t="s">
        <v>40</v>
      </c>
      <c r="F2396" t="s">
        <v>44</v>
      </c>
      <c r="G2396" t="s">
        <v>45</v>
      </c>
      <c r="I2396" t="s">
        <v>43</v>
      </c>
      <c r="J2396">
        <v>0</v>
      </c>
      <c r="K2396">
        <v>0</v>
      </c>
      <c r="L2396">
        <v>0</v>
      </c>
      <c r="M2396">
        <v>0</v>
      </c>
      <c r="N2396">
        <v>0</v>
      </c>
      <c r="O2396">
        <v>1</v>
      </c>
      <c r="P2396" t="s">
        <v>790</v>
      </c>
      <c r="Q2396" t="s">
        <v>791</v>
      </c>
      <c r="R2396" t="s">
        <v>84</v>
      </c>
      <c r="S2396" t="s">
        <v>85</v>
      </c>
      <c r="T2396" t="s">
        <v>36</v>
      </c>
      <c r="U2396" t="s">
        <v>37</v>
      </c>
      <c r="V2396">
        <v>27</v>
      </c>
      <c r="W2396" t="s">
        <v>38</v>
      </c>
    </row>
    <row r="2397" spans="1:23">
      <c r="A2397" t="s">
        <v>23</v>
      </c>
      <c r="B2397" t="s">
        <v>24</v>
      </c>
      <c r="C2397" t="s">
        <v>25</v>
      </c>
      <c r="D2397" t="s">
        <v>26</v>
      </c>
      <c r="E2397" t="s">
        <v>27</v>
      </c>
      <c r="F2397" t="s">
        <v>53</v>
      </c>
      <c r="G2397" t="s">
        <v>54</v>
      </c>
      <c r="H2397" t="s">
        <v>227</v>
      </c>
      <c r="I2397" t="s">
        <v>228</v>
      </c>
      <c r="J2397">
        <v>1874.1631669999999</v>
      </c>
      <c r="K2397">
        <v>1</v>
      </c>
      <c r="L2397">
        <v>1</v>
      </c>
      <c r="M2397">
        <v>0</v>
      </c>
      <c r="N2397">
        <v>0</v>
      </c>
      <c r="O2397">
        <v>0</v>
      </c>
      <c r="P2397" t="s">
        <v>792</v>
      </c>
      <c r="Q2397" t="s">
        <v>793</v>
      </c>
      <c r="R2397" t="s">
        <v>73</v>
      </c>
      <c r="S2397" t="s">
        <v>74</v>
      </c>
      <c r="T2397" t="s">
        <v>36</v>
      </c>
      <c r="U2397" t="s">
        <v>37</v>
      </c>
      <c r="V2397">
        <v>27</v>
      </c>
      <c r="W2397" t="s">
        <v>38</v>
      </c>
    </row>
    <row r="2398" spans="1:23">
      <c r="A2398" t="s">
        <v>23</v>
      </c>
      <c r="B2398" t="s">
        <v>24</v>
      </c>
      <c r="C2398" t="s">
        <v>25</v>
      </c>
      <c r="D2398" t="s">
        <v>26</v>
      </c>
      <c r="E2398" t="s">
        <v>27</v>
      </c>
      <c r="F2398" t="s">
        <v>53</v>
      </c>
      <c r="G2398" t="s">
        <v>54</v>
      </c>
      <c r="H2398" t="s">
        <v>229</v>
      </c>
      <c r="I2398" t="s">
        <v>230</v>
      </c>
      <c r="J2398">
        <v>129.14173819999999</v>
      </c>
      <c r="K2398">
        <v>1</v>
      </c>
      <c r="L2398">
        <v>0.998</v>
      </c>
      <c r="M2398">
        <v>0</v>
      </c>
      <c r="N2398">
        <v>0</v>
      </c>
      <c r="O2398">
        <v>0</v>
      </c>
      <c r="P2398" t="s">
        <v>792</v>
      </c>
      <c r="Q2398" t="s">
        <v>793</v>
      </c>
      <c r="R2398" t="s">
        <v>73</v>
      </c>
      <c r="S2398" t="s">
        <v>74</v>
      </c>
      <c r="T2398" t="s">
        <v>36</v>
      </c>
      <c r="U2398" t="s">
        <v>37</v>
      </c>
      <c r="V2398">
        <v>27</v>
      </c>
      <c r="W2398" t="s">
        <v>38</v>
      </c>
    </row>
    <row r="2399" spans="1:23">
      <c r="A2399" t="s">
        <v>23</v>
      </c>
      <c r="B2399" t="s">
        <v>24</v>
      </c>
      <c r="C2399" t="s">
        <v>25</v>
      </c>
      <c r="D2399" t="s">
        <v>26</v>
      </c>
      <c r="E2399" t="s">
        <v>27</v>
      </c>
      <c r="F2399" t="s">
        <v>28</v>
      </c>
      <c r="G2399" t="s">
        <v>29</v>
      </c>
      <c r="H2399" t="s">
        <v>285</v>
      </c>
      <c r="I2399" t="s">
        <v>286</v>
      </c>
      <c r="J2399">
        <v>503.9917509</v>
      </c>
      <c r="K2399">
        <v>1</v>
      </c>
      <c r="L2399">
        <v>0.998</v>
      </c>
      <c r="M2399">
        <v>0</v>
      </c>
      <c r="N2399">
        <v>0</v>
      </c>
      <c r="O2399">
        <v>0</v>
      </c>
      <c r="P2399" t="s">
        <v>792</v>
      </c>
      <c r="Q2399" t="s">
        <v>793</v>
      </c>
      <c r="R2399" t="s">
        <v>73</v>
      </c>
      <c r="S2399" t="s">
        <v>74</v>
      </c>
      <c r="T2399" t="s">
        <v>36</v>
      </c>
      <c r="U2399" t="s">
        <v>37</v>
      </c>
      <c r="V2399">
        <v>27</v>
      </c>
      <c r="W2399" t="s">
        <v>38</v>
      </c>
    </row>
    <row r="2400" spans="1:23">
      <c r="A2400" t="s">
        <v>23</v>
      </c>
      <c r="B2400" t="s">
        <v>24</v>
      </c>
      <c r="C2400" t="s">
        <v>25</v>
      </c>
      <c r="D2400" t="s">
        <v>26</v>
      </c>
      <c r="E2400" t="s">
        <v>27</v>
      </c>
      <c r="F2400" t="s">
        <v>28</v>
      </c>
      <c r="G2400" t="s">
        <v>29</v>
      </c>
      <c r="H2400" t="s">
        <v>75</v>
      </c>
      <c r="I2400" t="s">
        <v>76</v>
      </c>
      <c r="J2400">
        <v>229.00365429999999</v>
      </c>
      <c r="K2400">
        <v>1</v>
      </c>
      <c r="L2400">
        <v>0.998</v>
      </c>
      <c r="M2400">
        <v>0</v>
      </c>
      <c r="N2400">
        <v>0</v>
      </c>
      <c r="O2400">
        <v>0</v>
      </c>
      <c r="P2400" t="s">
        <v>792</v>
      </c>
      <c r="Q2400" t="s">
        <v>793</v>
      </c>
      <c r="R2400" t="s">
        <v>73</v>
      </c>
      <c r="S2400" t="s">
        <v>74</v>
      </c>
      <c r="T2400" t="s">
        <v>36</v>
      </c>
      <c r="U2400" t="s">
        <v>37</v>
      </c>
      <c r="V2400">
        <v>27</v>
      </c>
      <c r="W2400" t="s">
        <v>38</v>
      </c>
    </row>
    <row r="2401" spans="1:23">
      <c r="A2401" t="s">
        <v>23</v>
      </c>
      <c r="B2401" t="s">
        <v>24</v>
      </c>
      <c r="C2401" t="s">
        <v>25</v>
      </c>
      <c r="D2401" t="s">
        <v>26</v>
      </c>
      <c r="E2401" t="s">
        <v>27</v>
      </c>
      <c r="F2401" t="s">
        <v>28</v>
      </c>
      <c r="G2401" t="s">
        <v>29</v>
      </c>
      <c r="H2401" t="s">
        <v>237</v>
      </c>
      <c r="I2401" t="s">
        <v>238</v>
      </c>
      <c r="J2401">
        <v>87.574110210000001</v>
      </c>
      <c r="K2401">
        <v>1</v>
      </c>
      <c r="L2401">
        <v>0.874</v>
      </c>
      <c r="M2401">
        <v>0</v>
      </c>
      <c r="N2401">
        <v>0</v>
      </c>
      <c r="O2401">
        <v>0</v>
      </c>
      <c r="P2401" t="s">
        <v>792</v>
      </c>
      <c r="Q2401" t="s">
        <v>793</v>
      </c>
      <c r="R2401" t="s">
        <v>73</v>
      </c>
      <c r="S2401" t="s">
        <v>74</v>
      </c>
      <c r="T2401" t="s">
        <v>36</v>
      </c>
      <c r="U2401" t="s">
        <v>37</v>
      </c>
      <c r="V2401">
        <v>27</v>
      </c>
      <c r="W2401" t="s">
        <v>38</v>
      </c>
    </row>
    <row r="2402" spans="1:23">
      <c r="A2402" t="s">
        <v>23</v>
      </c>
      <c r="B2402" t="s">
        <v>24</v>
      </c>
      <c r="C2402" t="s">
        <v>25</v>
      </c>
      <c r="D2402" t="s">
        <v>26</v>
      </c>
      <c r="E2402" t="s">
        <v>27</v>
      </c>
      <c r="F2402" t="s">
        <v>28</v>
      </c>
      <c r="G2402" t="s">
        <v>29</v>
      </c>
      <c r="H2402" t="s">
        <v>138</v>
      </c>
      <c r="I2402" t="s">
        <v>139</v>
      </c>
      <c r="J2402">
        <v>176.92885039999999</v>
      </c>
      <c r="K2402">
        <v>1</v>
      </c>
      <c r="L2402">
        <v>1</v>
      </c>
      <c r="M2402">
        <v>0</v>
      </c>
      <c r="N2402">
        <v>0</v>
      </c>
      <c r="O2402">
        <v>0</v>
      </c>
      <c r="P2402" t="s">
        <v>792</v>
      </c>
      <c r="Q2402" t="s">
        <v>793</v>
      </c>
      <c r="R2402" t="s">
        <v>73</v>
      </c>
      <c r="S2402" t="s">
        <v>74</v>
      </c>
      <c r="T2402" t="s">
        <v>36</v>
      </c>
      <c r="U2402" t="s">
        <v>37</v>
      </c>
      <c r="V2402">
        <v>27</v>
      </c>
      <c r="W2402" t="s">
        <v>38</v>
      </c>
    </row>
    <row r="2403" spans="1:23">
      <c r="A2403" t="s">
        <v>23</v>
      </c>
      <c r="B2403" t="s">
        <v>24</v>
      </c>
      <c r="C2403" t="s">
        <v>25</v>
      </c>
      <c r="D2403" t="s">
        <v>26</v>
      </c>
      <c r="E2403" t="s">
        <v>27</v>
      </c>
      <c r="F2403" t="s">
        <v>28</v>
      </c>
      <c r="G2403" t="s">
        <v>29</v>
      </c>
      <c r="H2403" t="s">
        <v>739</v>
      </c>
      <c r="I2403" t="s">
        <v>740</v>
      </c>
      <c r="J2403">
        <v>28.518000000000001</v>
      </c>
      <c r="K2403">
        <v>1</v>
      </c>
      <c r="L2403">
        <v>1</v>
      </c>
      <c r="M2403">
        <v>0</v>
      </c>
      <c r="N2403">
        <v>0</v>
      </c>
      <c r="O2403">
        <v>0</v>
      </c>
      <c r="P2403" t="s">
        <v>792</v>
      </c>
      <c r="Q2403" t="s">
        <v>793</v>
      </c>
      <c r="R2403" t="s">
        <v>73</v>
      </c>
      <c r="S2403" t="s">
        <v>74</v>
      </c>
      <c r="T2403" t="s">
        <v>36</v>
      </c>
      <c r="U2403" t="s">
        <v>37</v>
      </c>
      <c r="V2403">
        <v>27</v>
      </c>
      <c r="W2403" t="s">
        <v>38</v>
      </c>
    </row>
    <row r="2404" spans="1:23">
      <c r="A2404" t="s">
        <v>23</v>
      </c>
      <c r="B2404" t="s">
        <v>24</v>
      </c>
      <c r="C2404" t="s">
        <v>25</v>
      </c>
      <c r="D2404" t="s">
        <v>39</v>
      </c>
      <c r="E2404" t="s">
        <v>40</v>
      </c>
      <c r="F2404" t="s">
        <v>44</v>
      </c>
      <c r="G2404" t="s">
        <v>45</v>
      </c>
      <c r="I2404" t="s">
        <v>43</v>
      </c>
      <c r="J2404">
        <v>164.83645329999999</v>
      </c>
      <c r="K2404">
        <v>23</v>
      </c>
      <c r="L2404">
        <v>0.86699999999999999</v>
      </c>
      <c r="M2404">
        <v>0</v>
      </c>
      <c r="N2404">
        <v>0</v>
      </c>
      <c r="O2404">
        <v>1</v>
      </c>
      <c r="P2404" t="s">
        <v>792</v>
      </c>
      <c r="Q2404" t="s">
        <v>793</v>
      </c>
      <c r="R2404" t="s">
        <v>73</v>
      </c>
      <c r="S2404" t="s">
        <v>74</v>
      </c>
      <c r="T2404" t="s">
        <v>36</v>
      </c>
      <c r="U2404" t="s">
        <v>37</v>
      </c>
      <c r="V2404">
        <v>27</v>
      </c>
      <c r="W2404" t="s">
        <v>38</v>
      </c>
    </row>
    <row r="2405" spans="1:23">
      <c r="A2405" t="s">
        <v>23</v>
      </c>
      <c r="B2405" t="s">
        <v>24</v>
      </c>
      <c r="C2405" t="s">
        <v>25</v>
      </c>
      <c r="D2405" t="s">
        <v>39</v>
      </c>
      <c r="E2405" t="s">
        <v>40</v>
      </c>
      <c r="F2405" t="s">
        <v>28</v>
      </c>
      <c r="G2405" t="s">
        <v>29</v>
      </c>
      <c r="I2405" t="s">
        <v>43</v>
      </c>
      <c r="J2405">
        <v>0</v>
      </c>
      <c r="K2405">
        <v>0</v>
      </c>
      <c r="L2405">
        <v>0</v>
      </c>
      <c r="M2405">
        <v>0</v>
      </c>
      <c r="N2405">
        <v>0</v>
      </c>
      <c r="O2405">
        <v>1</v>
      </c>
      <c r="P2405" t="s">
        <v>794</v>
      </c>
      <c r="Q2405" t="s">
        <v>795</v>
      </c>
      <c r="R2405" t="s">
        <v>51</v>
      </c>
      <c r="S2405" t="s">
        <v>52</v>
      </c>
      <c r="T2405" t="s">
        <v>36</v>
      </c>
      <c r="U2405" t="s">
        <v>37</v>
      </c>
      <c r="V2405">
        <v>27</v>
      </c>
      <c r="W2405" t="s">
        <v>38</v>
      </c>
    </row>
    <row r="2406" spans="1:23">
      <c r="A2406" t="s">
        <v>23</v>
      </c>
      <c r="B2406" t="s">
        <v>24</v>
      </c>
      <c r="C2406" t="s">
        <v>25</v>
      </c>
      <c r="D2406" t="s">
        <v>39</v>
      </c>
      <c r="E2406" t="s">
        <v>40</v>
      </c>
      <c r="F2406" t="s">
        <v>28</v>
      </c>
      <c r="G2406" t="s">
        <v>29</v>
      </c>
      <c r="I2406" t="s">
        <v>43</v>
      </c>
      <c r="J2406">
        <v>49.293586240000003</v>
      </c>
      <c r="K2406">
        <v>15</v>
      </c>
      <c r="L2406">
        <v>0.90900000000000003</v>
      </c>
      <c r="M2406">
        <v>0</v>
      </c>
      <c r="N2406">
        <v>0</v>
      </c>
      <c r="O2406">
        <v>0</v>
      </c>
      <c r="P2406" t="s">
        <v>796</v>
      </c>
      <c r="Q2406" t="s">
        <v>797</v>
      </c>
      <c r="R2406" t="s">
        <v>34</v>
      </c>
      <c r="S2406" t="s">
        <v>35</v>
      </c>
      <c r="T2406" t="s">
        <v>36</v>
      </c>
      <c r="U2406" t="s">
        <v>37</v>
      </c>
      <c r="V2406">
        <v>27</v>
      </c>
      <c r="W2406" t="s">
        <v>38</v>
      </c>
    </row>
    <row r="2407" spans="1:23">
      <c r="A2407" t="s">
        <v>23</v>
      </c>
      <c r="B2407" t="s">
        <v>24</v>
      </c>
      <c r="C2407" t="s">
        <v>25</v>
      </c>
      <c r="D2407" t="s">
        <v>26</v>
      </c>
      <c r="E2407" t="s">
        <v>27</v>
      </c>
      <c r="F2407" t="s">
        <v>53</v>
      </c>
      <c r="G2407" t="s">
        <v>54</v>
      </c>
      <c r="H2407" t="s">
        <v>904</v>
      </c>
      <c r="I2407" t="s">
        <v>905</v>
      </c>
      <c r="J2407">
        <v>260.03917310000003</v>
      </c>
      <c r="K2407">
        <v>1</v>
      </c>
      <c r="L2407">
        <v>0.998</v>
      </c>
      <c r="M2407">
        <v>0</v>
      </c>
      <c r="N2407">
        <v>0</v>
      </c>
      <c r="O2407">
        <v>0</v>
      </c>
      <c r="P2407" t="s">
        <v>798</v>
      </c>
      <c r="Q2407" t="s">
        <v>799</v>
      </c>
      <c r="R2407" t="s">
        <v>34</v>
      </c>
      <c r="S2407" t="s">
        <v>35</v>
      </c>
      <c r="T2407" t="s">
        <v>36</v>
      </c>
      <c r="U2407" t="s">
        <v>37</v>
      </c>
      <c r="V2407">
        <v>27</v>
      </c>
      <c r="W2407" t="s">
        <v>38</v>
      </c>
    </row>
    <row r="2408" spans="1:23">
      <c r="A2408" t="s">
        <v>23</v>
      </c>
      <c r="B2408" t="s">
        <v>24</v>
      </c>
      <c r="C2408" t="s">
        <v>25</v>
      </c>
      <c r="D2408" t="s">
        <v>26</v>
      </c>
      <c r="E2408" t="s">
        <v>27</v>
      </c>
      <c r="F2408" t="s">
        <v>53</v>
      </c>
      <c r="G2408" t="s">
        <v>54</v>
      </c>
      <c r="H2408" t="s">
        <v>134</v>
      </c>
      <c r="I2408" t="s">
        <v>135</v>
      </c>
      <c r="J2408">
        <v>1040.2821670000001</v>
      </c>
      <c r="K2408">
        <v>1</v>
      </c>
      <c r="L2408">
        <v>1</v>
      </c>
      <c r="M2408">
        <v>0</v>
      </c>
      <c r="N2408">
        <v>0</v>
      </c>
      <c r="O2408">
        <v>0</v>
      </c>
      <c r="P2408" t="s">
        <v>798</v>
      </c>
      <c r="Q2408" t="s">
        <v>799</v>
      </c>
      <c r="R2408" t="s">
        <v>34</v>
      </c>
      <c r="S2408" t="s">
        <v>35</v>
      </c>
      <c r="T2408" t="s">
        <v>36</v>
      </c>
      <c r="U2408" t="s">
        <v>37</v>
      </c>
      <c r="V2408">
        <v>27</v>
      </c>
      <c r="W2408" t="s">
        <v>38</v>
      </c>
    </row>
    <row r="2409" spans="1:23">
      <c r="A2409" t="s">
        <v>23</v>
      </c>
      <c r="B2409" t="s">
        <v>24</v>
      </c>
      <c r="C2409" t="s">
        <v>25</v>
      </c>
      <c r="D2409" t="s">
        <v>26</v>
      </c>
      <c r="E2409" t="s">
        <v>27</v>
      </c>
      <c r="F2409" t="s">
        <v>53</v>
      </c>
      <c r="G2409" t="s">
        <v>54</v>
      </c>
      <c r="H2409" t="s">
        <v>417</v>
      </c>
      <c r="I2409" t="s">
        <v>418</v>
      </c>
      <c r="J2409">
        <v>369.32505070000002</v>
      </c>
      <c r="K2409">
        <v>1</v>
      </c>
      <c r="L2409">
        <v>1</v>
      </c>
      <c r="M2409">
        <v>0</v>
      </c>
      <c r="N2409">
        <v>0</v>
      </c>
      <c r="O2409">
        <v>0</v>
      </c>
      <c r="P2409" t="s">
        <v>798</v>
      </c>
      <c r="Q2409" t="s">
        <v>799</v>
      </c>
      <c r="R2409" t="s">
        <v>34</v>
      </c>
      <c r="S2409" t="s">
        <v>35</v>
      </c>
      <c r="T2409" t="s">
        <v>36</v>
      </c>
      <c r="U2409" t="s">
        <v>37</v>
      </c>
      <c r="V2409">
        <v>27</v>
      </c>
      <c r="W2409" t="s">
        <v>38</v>
      </c>
    </row>
    <row r="2410" spans="1:23">
      <c r="A2410" t="s">
        <v>23</v>
      </c>
      <c r="B2410" t="s">
        <v>24</v>
      </c>
      <c r="C2410" t="s">
        <v>25</v>
      </c>
      <c r="D2410" t="s">
        <v>26</v>
      </c>
      <c r="E2410" t="s">
        <v>27</v>
      </c>
      <c r="F2410" t="s">
        <v>53</v>
      </c>
      <c r="G2410" t="s">
        <v>54</v>
      </c>
      <c r="H2410" t="s">
        <v>471</v>
      </c>
      <c r="I2410" t="s">
        <v>472</v>
      </c>
      <c r="J2410">
        <v>6285.8270000000002</v>
      </c>
      <c r="K2410">
        <v>1</v>
      </c>
      <c r="L2410">
        <v>1</v>
      </c>
      <c r="M2410">
        <v>0</v>
      </c>
      <c r="N2410">
        <v>0</v>
      </c>
      <c r="O2410">
        <v>0</v>
      </c>
      <c r="P2410" t="s">
        <v>798</v>
      </c>
      <c r="Q2410" t="s">
        <v>799</v>
      </c>
      <c r="R2410" t="s">
        <v>34</v>
      </c>
      <c r="S2410" t="s">
        <v>35</v>
      </c>
      <c r="T2410" t="s">
        <v>36</v>
      </c>
      <c r="U2410" t="s">
        <v>37</v>
      </c>
      <c r="V2410">
        <v>27</v>
      </c>
      <c r="W2410" t="s">
        <v>38</v>
      </c>
    </row>
    <row r="2411" spans="1:23">
      <c r="A2411" t="s">
        <v>23</v>
      </c>
      <c r="B2411" t="s">
        <v>24</v>
      </c>
      <c r="C2411" t="s">
        <v>25</v>
      </c>
      <c r="D2411" t="s">
        <v>26</v>
      </c>
      <c r="E2411" t="s">
        <v>27</v>
      </c>
      <c r="F2411" t="s">
        <v>53</v>
      </c>
      <c r="G2411" t="s">
        <v>54</v>
      </c>
      <c r="H2411" t="s">
        <v>599</v>
      </c>
      <c r="I2411" t="s">
        <v>600</v>
      </c>
      <c r="J2411">
        <v>57.555709460000003</v>
      </c>
      <c r="K2411">
        <v>1</v>
      </c>
      <c r="L2411">
        <v>0.99299999999999999</v>
      </c>
      <c r="M2411">
        <v>0</v>
      </c>
      <c r="N2411">
        <v>0</v>
      </c>
      <c r="O2411">
        <v>0</v>
      </c>
      <c r="P2411" t="s">
        <v>798</v>
      </c>
      <c r="Q2411" t="s">
        <v>799</v>
      </c>
      <c r="R2411" t="s">
        <v>34</v>
      </c>
      <c r="S2411" t="s">
        <v>35</v>
      </c>
      <c r="T2411" t="s">
        <v>36</v>
      </c>
      <c r="U2411" t="s">
        <v>37</v>
      </c>
      <c r="V2411">
        <v>27</v>
      </c>
      <c r="W2411" t="s">
        <v>38</v>
      </c>
    </row>
    <row r="2412" spans="1:23">
      <c r="A2412" t="s">
        <v>23</v>
      </c>
      <c r="B2412" t="s">
        <v>24</v>
      </c>
      <c r="C2412" t="s">
        <v>25</v>
      </c>
      <c r="D2412" t="s">
        <v>26</v>
      </c>
      <c r="E2412" t="s">
        <v>27</v>
      </c>
      <c r="F2412" t="s">
        <v>28</v>
      </c>
      <c r="G2412" t="s">
        <v>29</v>
      </c>
      <c r="H2412" t="s">
        <v>281</v>
      </c>
      <c r="I2412" t="s">
        <v>282</v>
      </c>
      <c r="J2412">
        <v>660.20545230000005</v>
      </c>
      <c r="K2412">
        <v>5</v>
      </c>
      <c r="L2412">
        <v>0.95799999999999996</v>
      </c>
      <c r="M2412">
        <v>0</v>
      </c>
      <c r="N2412">
        <v>0</v>
      </c>
      <c r="O2412">
        <v>0</v>
      </c>
      <c r="P2412" t="s">
        <v>798</v>
      </c>
      <c r="Q2412" t="s">
        <v>799</v>
      </c>
      <c r="R2412" t="s">
        <v>34</v>
      </c>
      <c r="S2412" t="s">
        <v>35</v>
      </c>
      <c r="T2412" t="s">
        <v>36</v>
      </c>
      <c r="U2412" t="s">
        <v>37</v>
      </c>
      <c r="V2412">
        <v>27</v>
      </c>
      <c r="W2412" t="s">
        <v>38</v>
      </c>
    </row>
    <row r="2413" spans="1:23">
      <c r="A2413" t="s">
        <v>23</v>
      </c>
      <c r="B2413" t="s">
        <v>24</v>
      </c>
      <c r="C2413" t="s">
        <v>25</v>
      </c>
      <c r="D2413" t="s">
        <v>26</v>
      </c>
      <c r="E2413" t="s">
        <v>27</v>
      </c>
      <c r="F2413" t="s">
        <v>28</v>
      </c>
      <c r="G2413" t="s">
        <v>29</v>
      </c>
      <c r="H2413" t="s">
        <v>191</v>
      </c>
      <c r="I2413" t="s">
        <v>192</v>
      </c>
      <c r="J2413">
        <v>72.533468990000003</v>
      </c>
      <c r="K2413">
        <v>1</v>
      </c>
      <c r="L2413">
        <v>0.84899999999999998</v>
      </c>
      <c r="M2413">
        <v>0</v>
      </c>
      <c r="N2413">
        <v>0</v>
      </c>
      <c r="O2413">
        <v>0</v>
      </c>
      <c r="P2413" t="s">
        <v>798</v>
      </c>
      <c r="Q2413" t="s">
        <v>799</v>
      </c>
      <c r="R2413" t="s">
        <v>34</v>
      </c>
      <c r="S2413" t="s">
        <v>35</v>
      </c>
      <c r="T2413" t="s">
        <v>36</v>
      </c>
      <c r="U2413" t="s">
        <v>37</v>
      </c>
      <c r="V2413">
        <v>27</v>
      </c>
      <c r="W2413" t="s">
        <v>38</v>
      </c>
    </row>
    <row r="2414" spans="1:23">
      <c r="A2414" t="s">
        <v>23</v>
      </c>
      <c r="B2414" t="s">
        <v>24</v>
      </c>
      <c r="C2414" t="s">
        <v>25</v>
      </c>
      <c r="D2414" t="s">
        <v>26</v>
      </c>
      <c r="E2414" t="s">
        <v>27</v>
      </c>
      <c r="F2414" t="s">
        <v>28</v>
      </c>
      <c r="G2414" t="s">
        <v>29</v>
      </c>
      <c r="H2414" t="s">
        <v>193</v>
      </c>
      <c r="I2414" t="s">
        <v>194</v>
      </c>
      <c r="J2414">
        <v>213.23580129999999</v>
      </c>
      <c r="K2414">
        <v>3</v>
      </c>
      <c r="L2414">
        <v>0.86299999999999999</v>
      </c>
      <c r="M2414">
        <v>0</v>
      </c>
      <c r="N2414">
        <v>0</v>
      </c>
      <c r="O2414">
        <v>0</v>
      </c>
      <c r="P2414" t="s">
        <v>798</v>
      </c>
      <c r="Q2414" t="s">
        <v>799</v>
      </c>
      <c r="R2414" t="s">
        <v>34</v>
      </c>
      <c r="S2414" t="s">
        <v>35</v>
      </c>
      <c r="T2414" t="s">
        <v>36</v>
      </c>
      <c r="U2414" t="s">
        <v>37</v>
      </c>
      <c r="V2414">
        <v>27</v>
      </c>
      <c r="W2414" t="s">
        <v>38</v>
      </c>
    </row>
    <row r="2415" spans="1:23">
      <c r="A2415" t="s">
        <v>23</v>
      </c>
      <c r="B2415" t="s">
        <v>24</v>
      </c>
      <c r="C2415" t="s">
        <v>25</v>
      </c>
      <c r="D2415" t="s">
        <v>26</v>
      </c>
      <c r="E2415" t="s">
        <v>27</v>
      </c>
      <c r="F2415" t="s">
        <v>28</v>
      </c>
      <c r="G2415" t="s">
        <v>29</v>
      </c>
      <c r="H2415" t="s">
        <v>86</v>
      </c>
      <c r="I2415" t="s">
        <v>87</v>
      </c>
      <c r="J2415">
        <v>219.20360220000001</v>
      </c>
      <c r="K2415">
        <v>4</v>
      </c>
      <c r="L2415">
        <v>0.93600000000000005</v>
      </c>
      <c r="M2415">
        <v>0</v>
      </c>
      <c r="N2415">
        <v>0</v>
      </c>
      <c r="O2415">
        <v>0</v>
      </c>
      <c r="P2415" t="s">
        <v>798</v>
      </c>
      <c r="Q2415" t="s">
        <v>799</v>
      </c>
      <c r="R2415" t="s">
        <v>34</v>
      </c>
      <c r="S2415" t="s">
        <v>35</v>
      </c>
      <c r="T2415" t="s">
        <v>36</v>
      </c>
      <c r="U2415" t="s">
        <v>37</v>
      </c>
      <c r="V2415">
        <v>27</v>
      </c>
      <c r="W2415" t="s">
        <v>38</v>
      </c>
    </row>
    <row r="2416" spans="1:23">
      <c r="A2416" t="s">
        <v>23</v>
      </c>
      <c r="B2416" t="s">
        <v>24</v>
      </c>
      <c r="C2416" t="s">
        <v>25</v>
      </c>
      <c r="D2416" t="s">
        <v>46</v>
      </c>
      <c r="E2416" t="s">
        <v>47</v>
      </c>
      <c r="F2416" t="s">
        <v>48</v>
      </c>
      <c r="G2416" t="s">
        <v>47</v>
      </c>
      <c r="I2416" t="s">
        <v>43</v>
      </c>
      <c r="J2416">
        <v>6369.988558</v>
      </c>
      <c r="K2416">
        <v>1589</v>
      </c>
      <c r="L2416">
        <v>0.83199999999999996</v>
      </c>
      <c r="M2416">
        <v>0.590987441</v>
      </c>
      <c r="N2416">
        <v>3.1900000000000001E-3</v>
      </c>
      <c r="O2416">
        <v>0</v>
      </c>
      <c r="P2416" t="s">
        <v>798</v>
      </c>
      <c r="Q2416" t="s">
        <v>799</v>
      </c>
      <c r="R2416" t="s">
        <v>34</v>
      </c>
      <c r="S2416" t="s">
        <v>35</v>
      </c>
      <c r="T2416" t="s">
        <v>36</v>
      </c>
      <c r="U2416" t="s">
        <v>37</v>
      </c>
      <c r="V2416">
        <v>27</v>
      </c>
      <c r="W2416" t="s">
        <v>38</v>
      </c>
    </row>
    <row r="2417" spans="1:23">
      <c r="A2417" t="s">
        <v>23</v>
      </c>
      <c r="B2417" t="s">
        <v>24</v>
      </c>
      <c r="C2417" t="s">
        <v>25</v>
      </c>
      <c r="D2417" t="s">
        <v>26</v>
      </c>
      <c r="E2417" t="s">
        <v>27</v>
      </c>
      <c r="F2417" t="s">
        <v>28</v>
      </c>
      <c r="G2417" t="s">
        <v>29</v>
      </c>
      <c r="H2417" t="s">
        <v>369</v>
      </c>
      <c r="I2417" t="s">
        <v>370</v>
      </c>
      <c r="J2417">
        <v>382.7704688</v>
      </c>
      <c r="K2417">
        <v>2</v>
      </c>
      <c r="L2417">
        <v>0.97699999999999998</v>
      </c>
      <c r="M2417">
        <v>0</v>
      </c>
      <c r="N2417">
        <v>0</v>
      </c>
      <c r="O2417">
        <v>0</v>
      </c>
      <c r="P2417" t="s">
        <v>804</v>
      </c>
      <c r="Q2417" t="s">
        <v>805</v>
      </c>
      <c r="R2417" t="s">
        <v>34</v>
      </c>
      <c r="S2417" t="s">
        <v>35</v>
      </c>
      <c r="T2417" t="s">
        <v>36</v>
      </c>
      <c r="U2417" t="s">
        <v>37</v>
      </c>
      <c r="V2417">
        <v>27</v>
      </c>
      <c r="W2417" t="s">
        <v>38</v>
      </c>
    </row>
    <row r="2418" spans="1:23">
      <c r="A2418" t="s">
        <v>23</v>
      </c>
      <c r="B2418" t="s">
        <v>24</v>
      </c>
      <c r="C2418" t="s">
        <v>25</v>
      </c>
      <c r="D2418" t="s">
        <v>26</v>
      </c>
      <c r="E2418" t="s">
        <v>27</v>
      </c>
      <c r="F2418" t="s">
        <v>28</v>
      </c>
      <c r="G2418" t="s">
        <v>29</v>
      </c>
      <c r="H2418" t="s">
        <v>63</v>
      </c>
      <c r="I2418" t="s">
        <v>64</v>
      </c>
      <c r="J2418">
        <v>1986.078</v>
      </c>
      <c r="K2418">
        <v>1</v>
      </c>
      <c r="L2418">
        <v>1</v>
      </c>
      <c r="M2418">
        <v>0</v>
      </c>
      <c r="N2418">
        <v>0</v>
      </c>
      <c r="O2418">
        <v>0</v>
      </c>
      <c r="P2418" t="s">
        <v>804</v>
      </c>
      <c r="Q2418" t="s">
        <v>805</v>
      </c>
      <c r="R2418" t="s">
        <v>34</v>
      </c>
      <c r="S2418" t="s">
        <v>35</v>
      </c>
      <c r="T2418" t="s">
        <v>36</v>
      </c>
      <c r="U2418" t="s">
        <v>37</v>
      </c>
      <c r="V2418">
        <v>27</v>
      </c>
      <c r="W2418" t="s">
        <v>38</v>
      </c>
    </row>
    <row r="2419" spans="1:23">
      <c r="A2419" t="s">
        <v>23</v>
      </c>
      <c r="B2419" t="s">
        <v>24</v>
      </c>
      <c r="C2419" t="s">
        <v>25</v>
      </c>
      <c r="D2419" t="s">
        <v>39</v>
      </c>
      <c r="E2419" t="s">
        <v>40</v>
      </c>
      <c r="F2419" t="s">
        <v>53</v>
      </c>
      <c r="G2419" t="s">
        <v>54</v>
      </c>
      <c r="I2419" t="s">
        <v>43</v>
      </c>
      <c r="J2419">
        <v>69.106030770000004</v>
      </c>
      <c r="K2419">
        <v>13</v>
      </c>
      <c r="L2419">
        <v>0.69399999999999995</v>
      </c>
      <c r="M2419">
        <v>0</v>
      </c>
      <c r="N2419">
        <v>0</v>
      </c>
      <c r="O2419">
        <v>0</v>
      </c>
      <c r="P2419" t="s">
        <v>804</v>
      </c>
      <c r="Q2419" t="s">
        <v>805</v>
      </c>
      <c r="R2419" t="s">
        <v>34</v>
      </c>
      <c r="S2419" t="s">
        <v>35</v>
      </c>
      <c r="T2419" t="s">
        <v>36</v>
      </c>
      <c r="U2419" t="s">
        <v>37</v>
      </c>
      <c r="V2419">
        <v>27</v>
      </c>
      <c r="W2419" t="s">
        <v>38</v>
      </c>
    </row>
    <row r="2420" spans="1:23">
      <c r="A2420" t="s">
        <v>23</v>
      </c>
      <c r="B2420" t="s">
        <v>24</v>
      </c>
      <c r="C2420" t="s">
        <v>25</v>
      </c>
      <c r="D2420" t="s">
        <v>46</v>
      </c>
      <c r="E2420" t="s">
        <v>47</v>
      </c>
      <c r="F2420" t="s">
        <v>48</v>
      </c>
      <c r="G2420" t="s">
        <v>47</v>
      </c>
      <c r="I2420" t="s">
        <v>43</v>
      </c>
      <c r="J2420">
        <v>2071.5591960000002</v>
      </c>
      <c r="K2420">
        <v>320</v>
      </c>
      <c r="L2420">
        <v>0.83299999999999996</v>
      </c>
      <c r="M2420">
        <v>0</v>
      </c>
      <c r="N2420">
        <v>0</v>
      </c>
      <c r="O2420">
        <v>0</v>
      </c>
      <c r="P2420" t="s">
        <v>804</v>
      </c>
      <c r="Q2420" t="s">
        <v>805</v>
      </c>
      <c r="R2420" t="s">
        <v>34</v>
      </c>
      <c r="S2420" t="s">
        <v>35</v>
      </c>
      <c r="T2420" t="s">
        <v>36</v>
      </c>
      <c r="U2420" t="s">
        <v>37</v>
      </c>
      <c r="V2420">
        <v>27</v>
      </c>
      <c r="W2420" t="s">
        <v>38</v>
      </c>
    </row>
    <row r="2421" spans="1:23">
      <c r="A2421" t="s">
        <v>23</v>
      </c>
      <c r="B2421" t="s">
        <v>24</v>
      </c>
      <c r="C2421" t="s">
        <v>25</v>
      </c>
      <c r="D2421" t="s">
        <v>26</v>
      </c>
      <c r="E2421" t="s">
        <v>27</v>
      </c>
      <c r="F2421" t="s">
        <v>28</v>
      </c>
      <c r="G2421" t="s">
        <v>29</v>
      </c>
      <c r="H2421" t="s">
        <v>63</v>
      </c>
      <c r="I2421" t="s">
        <v>64</v>
      </c>
      <c r="J2421">
        <v>358.60158180000002</v>
      </c>
      <c r="K2421">
        <v>1</v>
      </c>
      <c r="L2421">
        <v>0.998</v>
      </c>
      <c r="M2421">
        <v>0</v>
      </c>
      <c r="N2421">
        <v>0</v>
      </c>
      <c r="O2421">
        <v>0</v>
      </c>
      <c r="P2421" t="s">
        <v>1488</v>
      </c>
      <c r="Q2421" t="s">
        <v>1489</v>
      </c>
      <c r="R2421" t="s">
        <v>84</v>
      </c>
      <c r="S2421" t="s">
        <v>85</v>
      </c>
      <c r="T2421" t="s">
        <v>36</v>
      </c>
      <c r="U2421" t="s">
        <v>37</v>
      </c>
      <c r="V2421">
        <v>27</v>
      </c>
      <c r="W2421" t="s">
        <v>38</v>
      </c>
    </row>
    <row r="2422" spans="1:23">
      <c r="A2422" t="s">
        <v>23</v>
      </c>
      <c r="B2422" t="s">
        <v>24</v>
      </c>
      <c r="C2422" t="s">
        <v>25</v>
      </c>
      <c r="D2422" t="s">
        <v>39</v>
      </c>
      <c r="E2422" t="s">
        <v>40</v>
      </c>
      <c r="F2422" t="s">
        <v>53</v>
      </c>
      <c r="G2422" t="s">
        <v>54</v>
      </c>
      <c r="I2422" t="s">
        <v>43</v>
      </c>
      <c r="J2422">
        <v>0</v>
      </c>
      <c r="K2422">
        <v>0</v>
      </c>
      <c r="L2422">
        <v>0</v>
      </c>
      <c r="M2422">
        <v>0</v>
      </c>
      <c r="N2422">
        <v>0</v>
      </c>
      <c r="O2422">
        <v>1</v>
      </c>
      <c r="P2422" t="s">
        <v>1488</v>
      </c>
      <c r="Q2422" t="s">
        <v>1489</v>
      </c>
      <c r="R2422" t="s">
        <v>84</v>
      </c>
      <c r="S2422" t="s">
        <v>85</v>
      </c>
      <c r="T2422" t="s">
        <v>36</v>
      </c>
      <c r="U2422" t="s">
        <v>37</v>
      </c>
      <c r="V2422">
        <v>27</v>
      </c>
      <c r="W2422" t="s">
        <v>38</v>
      </c>
    </row>
    <row r="2423" spans="1:23">
      <c r="A2423" t="s">
        <v>23</v>
      </c>
      <c r="B2423" t="s">
        <v>24</v>
      </c>
      <c r="C2423" t="s">
        <v>25</v>
      </c>
      <c r="D2423" t="s">
        <v>46</v>
      </c>
      <c r="E2423" t="s">
        <v>47</v>
      </c>
      <c r="F2423" t="s">
        <v>48</v>
      </c>
      <c r="G2423" t="s">
        <v>47</v>
      </c>
      <c r="I2423" t="s">
        <v>43</v>
      </c>
      <c r="J2423">
        <v>1295.298076</v>
      </c>
      <c r="K2423">
        <v>178</v>
      </c>
      <c r="L2423">
        <v>0.81100000000000005</v>
      </c>
      <c r="M2423">
        <v>0</v>
      </c>
      <c r="N2423">
        <v>0</v>
      </c>
      <c r="O2423">
        <v>0</v>
      </c>
      <c r="P2423" t="s">
        <v>808</v>
      </c>
      <c r="Q2423" t="s">
        <v>809</v>
      </c>
      <c r="R2423" t="s">
        <v>51</v>
      </c>
      <c r="S2423" t="s">
        <v>52</v>
      </c>
      <c r="T2423" t="s">
        <v>36</v>
      </c>
      <c r="U2423" t="s">
        <v>37</v>
      </c>
      <c r="V2423">
        <v>27</v>
      </c>
      <c r="W2423" t="s">
        <v>38</v>
      </c>
    </row>
    <row r="2424" spans="1:23">
      <c r="A2424" t="s">
        <v>23</v>
      </c>
      <c r="B2424" t="s">
        <v>24</v>
      </c>
      <c r="C2424" t="s">
        <v>25</v>
      </c>
      <c r="D2424" t="s">
        <v>26</v>
      </c>
      <c r="E2424" t="s">
        <v>27</v>
      </c>
      <c r="F2424" t="s">
        <v>53</v>
      </c>
      <c r="G2424" t="s">
        <v>54</v>
      </c>
      <c r="H2424" t="s">
        <v>106</v>
      </c>
      <c r="I2424" t="s">
        <v>107</v>
      </c>
      <c r="J2424">
        <v>67.580500000000001</v>
      </c>
      <c r="K2424">
        <v>1</v>
      </c>
      <c r="L2424">
        <v>1</v>
      </c>
      <c r="M2424">
        <v>0</v>
      </c>
      <c r="N2424">
        <v>0</v>
      </c>
      <c r="O2424">
        <v>0</v>
      </c>
      <c r="P2424" t="s">
        <v>810</v>
      </c>
      <c r="Q2424" t="s">
        <v>811</v>
      </c>
      <c r="R2424" t="s">
        <v>168</v>
      </c>
      <c r="S2424" t="s">
        <v>169</v>
      </c>
      <c r="T2424" t="s">
        <v>36</v>
      </c>
      <c r="U2424" t="s">
        <v>37</v>
      </c>
      <c r="V2424">
        <v>27</v>
      </c>
      <c r="W2424" t="s">
        <v>38</v>
      </c>
    </row>
    <row r="2425" spans="1:23">
      <c r="A2425" t="s">
        <v>23</v>
      </c>
      <c r="B2425" t="s">
        <v>24</v>
      </c>
      <c r="C2425" t="s">
        <v>25</v>
      </c>
      <c r="D2425" t="s">
        <v>26</v>
      </c>
      <c r="E2425" t="s">
        <v>27</v>
      </c>
      <c r="F2425" t="s">
        <v>28</v>
      </c>
      <c r="G2425" t="s">
        <v>29</v>
      </c>
      <c r="H2425" t="s">
        <v>152</v>
      </c>
      <c r="I2425" t="s">
        <v>153</v>
      </c>
      <c r="J2425">
        <v>530.28699979999999</v>
      </c>
      <c r="K2425">
        <v>1</v>
      </c>
      <c r="L2425">
        <v>1</v>
      </c>
      <c r="M2425">
        <v>0</v>
      </c>
      <c r="N2425">
        <v>0</v>
      </c>
      <c r="O2425">
        <v>0</v>
      </c>
      <c r="P2425" t="s">
        <v>810</v>
      </c>
      <c r="Q2425" t="s">
        <v>811</v>
      </c>
      <c r="R2425" t="s">
        <v>168</v>
      </c>
      <c r="S2425" t="s">
        <v>169</v>
      </c>
      <c r="T2425" t="s">
        <v>36</v>
      </c>
      <c r="U2425" t="s">
        <v>37</v>
      </c>
      <c r="V2425">
        <v>27</v>
      </c>
      <c r="W2425" t="s">
        <v>38</v>
      </c>
    </row>
    <row r="2426" spans="1:23">
      <c r="A2426" t="s">
        <v>23</v>
      </c>
      <c r="B2426" t="s">
        <v>24</v>
      </c>
      <c r="C2426" t="s">
        <v>25</v>
      </c>
      <c r="D2426" t="s">
        <v>26</v>
      </c>
      <c r="E2426" t="s">
        <v>27</v>
      </c>
      <c r="F2426" t="s">
        <v>28</v>
      </c>
      <c r="G2426" t="s">
        <v>29</v>
      </c>
      <c r="H2426" t="s">
        <v>75</v>
      </c>
      <c r="I2426" t="s">
        <v>76</v>
      </c>
      <c r="J2426">
        <v>71.437912870000005</v>
      </c>
      <c r="K2426">
        <v>1</v>
      </c>
      <c r="L2426">
        <v>0.95099999999999996</v>
      </c>
      <c r="M2426">
        <v>0</v>
      </c>
      <c r="N2426">
        <v>0</v>
      </c>
      <c r="O2426">
        <v>0</v>
      </c>
      <c r="P2426" t="s">
        <v>810</v>
      </c>
      <c r="Q2426" t="s">
        <v>811</v>
      </c>
      <c r="R2426" t="s">
        <v>168</v>
      </c>
      <c r="S2426" t="s">
        <v>169</v>
      </c>
      <c r="T2426" t="s">
        <v>36</v>
      </c>
      <c r="U2426" t="s">
        <v>37</v>
      </c>
      <c r="V2426">
        <v>27</v>
      </c>
      <c r="W2426" t="s">
        <v>38</v>
      </c>
    </row>
    <row r="2427" spans="1:23">
      <c r="A2427" t="s">
        <v>23</v>
      </c>
      <c r="B2427" t="s">
        <v>24</v>
      </c>
      <c r="C2427" t="s">
        <v>25</v>
      </c>
      <c r="D2427" t="s">
        <v>26</v>
      </c>
      <c r="E2427" t="s">
        <v>27</v>
      </c>
      <c r="F2427" t="s">
        <v>28</v>
      </c>
      <c r="G2427" t="s">
        <v>29</v>
      </c>
      <c r="H2427" t="s">
        <v>63</v>
      </c>
      <c r="I2427" t="s">
        <v>64</v>
      </c>
      <c r="J2427">
        <v>64.470833330000005</v>
      </c>
      <c r="K2427">
        <v>1</v>
      </c>
      <c r="L2427">
        <v>1</v>
      </c>
      <c r="M2427">
        <v>0</v>
      </c>
      <c r="N2427">
        <v>0</v>
      </c>
      <c r="O2427">
        <v>0</v>
      </c>
      <c r="P2427" t="s">
        <v>810</v>
      </c>
      <c r="Q2427" t="s">
        <v>811</v>
      </c>
      <c r="R2427" t="s">
        <v>168</v>
      </c>
      <c r="S2427" t="s">
        <v>169</v>
      </c>
      <c r="T2427" t="s">
        <v>36</v>
      </c>
      <c r="U2427" t="s">
        <v>37</v>
      </c>
      <c r="V2427">
        <v>27</v>
      </c>
      <c r="W2427" t="s">
        <v>38</v>
      </c>
    </row>
    <row r="2428" spans="1:23">
      <c r="A2428" t="s">
        <v>23</v>
      </c>
      <c r="B2428" t="s">
        <v>24</v>
      </c>
      <c r="C2428" t="s">
        <v>25</v>
      </c>
      <c r="D2428" t="s">
        <v>39</v>
      </c>
      <c r="E2428" t="s">
        <v>40</v>
      </c>
      <c r="F2428" t="s">
        <v>41</v>
      </c>
      <c r="G2428" t="s">
        <v>42</v>
      </c>
      <c r="I2428" t="s">
        <v>43</v>
      </c>
      <c r="J2428">
        <v>0</v>
      </c>
      <c r="K2428">
        <v>0</v>
      </c>
      <c r="L2428">
        <v>0</v>
      </c>
      <c r="M2428">
        <v>0</v>
      </c>
      <c r="N2428">
        <v>0</v>
      </c>
      <c r="O2428">
        <v>1</v>
      </c>
      <c r="P2428" t="s">
        <v>810</v>
      </c>
      <c r="Q2428" t="s">
        <v>811</v>
      </c>
      <c r="R2428" t="s">
        <v>168</v>
      </c>
      <c r="S2428" t="s">
        <v>169</v>
      </c>
      <c r="T2428" t="s">
        <v>36</v>
      </c>
      <c r="U2428" t="s">
        <v>37</v>
      </c>
      <c r="V2428">
        <v>27</v>
      </c>
      <c r="W2428" t="s">
        <v>38</v>
      </c>
    </row>
    <row r="2429" spans="1:23">
      <c r="A2429" t="s">
        <v>23</v>
      </c>
      <c r="B2429" t="s">
        <v>24</v>
      </c>
      <c r="C2429" t="s">
        <v>25</v>
      </c>
      <c r="D2429" t="s">
        <v>26</v>
      </c>
      <c r="E2429" t="s">
        <v>27</v>
      </c>
      <c r="F2429" t="s">
        <v>28</v>
      </c>
      <c r="G2429" t="s">
        <v>29</v>
      </c>
      <c r="H2429" t="s">
        <v>86</v>
      </c>
      <c r="I2429" t="s">
        <v>87</v>
      </c>
      <c r="J2429">
        <v>12.404</v>
      </c>
      <c r="K2429">
        <v>1</v>
      </c>
      <c r="L2429">
        <v>1</v>
      </c>
      <c r="M2429">
        <v>0</v>
      </c>
      <c r="N2429">
        <v>0</v>
      </c>
      <c r="O2429">
        <v>0</v>
      </c>
      <c r="P2429" t="s">
        <v>812</v>
      </c>
      <c r="Q2429" t="s">
        <v>813</v>
      </c>
      <c r="R2429" t="s">
        <v>67</v>
      </c>
      <c r="S2429" t="s">
        <v>68</v>
      </c>
      <c r="T2429" t="s">
        <v>36</v>
      </c>
      <c r="U2429" t="s">
        <v>37</v>
      </c>
      <c r="V2429">
        <v>27</v>
      </c>
      <c r="W2429" t="s">
        <v>38</v>
      </c>
    </row>
    <row r="2430" spans="1:23">
      <c r="A2430" t="s">
        <v>23</v>
      </c>
      <c r="B2430" t="s">
        <v>24</v>
      </c>
      <c r="C2430" t="s">
        <v>25</v>
      </c>
      <c r="D2430" t="s">
        <v>26</v>
      </c>
      <c r="E2430" t="s">
        <v>27</v>
      </c>
      <c r="F2430" t="s">
        <v>28</v>
      </c>
      <c r="G2430" t="s">
        <v>29</v>
      </c>
      <c r="H2430" t="s">
        <v>86</v>
      </c>
      <c r="I2430" t="s">
        <v>87</v>
      </c>
      <c r="J2430">
        <v>24.381</v>
      </c>
      <c r="K2430">
        <v>2</v>
      </c>
      <c r="L2430">
        <v>1</v>
      </c>
      <c r="M2430">
        <v>0</v>
      </c>
      <c r="N2430">
        <v>0</v>
      </c>
      <c r="O2430">
        <v>0</v>
      </c>
      <c r="P2430" t="s">
        <v>818</v>
      </c>
      <c r="Q2430" t="s">
        <v>819</v>
      </c>
      <c r="R2430" t="s">
        <v>67</v>
      </c>
      <c r="S2430" t="s">
        <v>68</v>
      </c>
      <c r="T2430" t="s">
        <v>36</v>
      </c>
      <c r="U2430" t="s">
        <v>37</v>
      </c>
      <c r="V2430">
        <v>27</v>
      </c>
      <c r="W2430" t="s">
        <v>38</v>
      </c>
    </row>
    <row r="2431" spans="1:23">
      <c r="A2431" t="s">
        <v>23</v>
      </c>
      <c r="B2431" t="s">
        <v>24</v>
      </c>
      <c r="C2431" t="s">
        <v>25</v>
      </c>
      <c r="D2431" t="s">
        <v>39</v>
      </c>
      <c r="E2431" t="s">
        <v>40</v>
      </c>
      <c r="F2431" t="s">
        <v>28</v>
      </c>
      <c r="G2431" t="s">
        <v>29</v>
      </c>
      <c r="I2431" t="s">
        <v>43</v>
      </c>
      <c r="J2431">
        <v>54.414358360000001</v>
      </c>
      <c r="K2431">
        <v>8</v>
      </c>
      <c r="L2431">
        <v>0.499</v>
      </c>
      <c r="M2431">
        <v>0</v>
      </c>
      <c r="N2431">
        <v>0</v>
      </c>
      <c r="O2431">
        <v>0</v>
      </c>
      <c r="P2431" t="s">
        <v>1490</v>
      </c>
      <c r="Q2431" t="s">
        <v>1491</v>
      </c>
      <c r="R2431" t="s">
        <v>51</v>
      </c>
      <c r="S2431" t="s">
        <v>52</v>
      </c>
      <c r="T2431" t="s">
        <v>36</v>
      </c>
      <c r="U2431" t="s">
        <v>37</v>
      </c>
      <c r="V2431">
        <v>27</v>
      </c>
      <c r="W2431" t="s">
        <v>38</v>
      </c>
    </row>
    <row r="2432" spans="1:23">
      <c r="A2432" t="s">
        <v>23</v>
      </c>
      <c r="B2432" t="s">
        <v>24</v>
      </c>
      <c r="C2432" t="s">
        <v>25</v>
      </c>
      <c r="D2432" t="s">
        <v>39</v>
      </c>
      <c r="E2432" t="s">
        <v>40</v>
      </c>
      <c r="F2432" t="s">
        <v>41</v>
      </c>
      <c r="G2432" t="s">
        <v>42</v>
      </c>
      <c r="I2432" t="s">
        <v>43</v>
      </c>
      <c r="J2432">
        <v>0</v>
      </c>
      <c r="K2432">
        <v>0</v>
      </c>
      <c r="L2432">
        <v>0</v>
      </c>
      <c r="M2432">
        <v>0</v>
      </c>
      <c r="N2432">
        <v>0</v>
      </c>
      <c r="O2432">
        <v>1</v>
      </c>
      <c r="P2432" t="s">
        <v>820</v>
      </c>
      <c r="Q2432" t="s">
        <v>821</v>
      </c>
      <c r="R2432" t="s">
        <v>90</v>
      </c>
      <c r="S2432" t="s">
        <v>91</v>
      </c>
      <c r="T2432" t="s">
        <v>36</v>
      </c>
      <c r="U2432" t="s">
        <v>37</v>
      </c>
      <c r="V2432">
        <v>27</v>
      </c>
      <c r="W2432" t="s">
        <v>38</v>
      </c>
    </row>
    <row r="2433" spans="1:23">
      <c r="A2433" t="s">
        <v>23</v>
      </c>
      <c r="B2433" t="s">
        <v>24</v>
      </c>
      <c r="C2433" t="s">
        <v>25</v>
      </c>
      <c r="D2433" t="s">
        <v>39</v>
      </c>
      <c r="E2433" t="s">
        <v>40</v>
      </c>
      <c r="F2433" t="s">
        <v>53</v>
      </c>
      <c r="G2433" t="s">
        <v>54</v>
      </c>
      <c r="I2433" t="s">
        <v>43</v>
      </c>
      <c r="J2433">
        <v>0</v>
      </c>
      <c r="K2433">
        <v>0</v>
      </c>
      <c r="L2433">
        <v>0</v>
      </c>
      <c r="M2433">
        <v>0</v>
      </c>
      <c r="N2433">
        <v>0</v>
      </c>
      <c r="O2433">
        <v>1</v>
      </c>
      <c r="P2433" t="s">
        <v>822</v>
      </c>
      <c r="Q2433" t="s">
        <v>823</v>
      </c>
      <c r="R2433" t="s">
        <v>90</v>
      </c>
      <c r="S2433" t="s">
        <v>91</v>
      </c>
      <c r="T2433" t="s">
        <v>36</v>
      </c>
      <c r="U2433" t="s">
        <v>37</v>
      </c>
      <c r="V2433">
        <v>27</v>
      </c>
      <c r="W2433" t="s">
        <v>38</v>
      </c>
    </row>
    <row r="2434" spans="1:23">
      <c r="A2434" t="s">
        <v>23</v>
      </c>
      <c r="B2434" t="s">
        <v>24</v>
      </c>
      <c r="C2434" t="s">
        <v>25</v>
      </c>
      <c r="D2434" t="s">
        <v>39</v>
      </c>
      <c r="E2434" t="s">
        <v>40</v>
      </c>
      <c r="F2434" t="s">
        <v>28</v>
      </c>
      <c r="G2434" t="s">
        <v>29</v>
      </c>
      <c r="I2434" t="s">
        <v>43</v>
      </c>
      <c r="J2434">
        <v>82.591265149999998</v>
      </c>
      <c r="K2434">
        <v>14</v>
      </c>
      <c r="L2434">
        <v>0.81</v>
      </c>
      <c r="M2434">
        <v>0</v>
      </c>
      <c r="N2434">
        <v>0</v>
      </c>
      <c r="O2434">
        <v>0</v>
      </c>
      <c r="P2434" t="s">
        <v>822</v>
      </c>
      <c r="Q2434" t="s">
        <v>823</v>
      </c>
      <c r="R2434" t="s">
        <v>90</v>
      </c>
      <c r="S2434" t="s">
        <v>91</v>
      </c>
      <c r="T2434" t="s">
        <v>36</v>
      </c>
      <c r="U2434" t="s">
        <v>37</v>
      </c>
      <c r="V2434">
        <v>27</v>
      </c>
      <c r="W2434" t="s">
        <v>38</v>
      </c>
    </row>
    <row r="2435" spans="1:23">
      <c r="A2435" t="s">
        <v>23</v>
      </c>
      <c r="B2435" t="s">
        <v>24</v>
      </c>
      <c r="C2435" t="s">
        <v>25</v>
      </c>
      <c r="D2435" t="s">
        <v>46</v>
      </c>
      <c r="E2435" t="s">
        <v>47</v>
      </c>
      <c r="F2435" t="s">
        <v>48</v>
      </c>
      <c r="G2435" t="s">
        <v>47</v>
      </c>
      <c r="I2435" t="s">
        <v>43</v>
      </c>
      <c r="J2435">
        <v>742.22841970000002</v>
      </c>
      <c r="K2435">
        <v>122</v>
      </c>
      <c r="L2435">
        <v>0.751</v>
      </c>
      <c r="M2435">
        <v>0</v>
      </c>
      <c r="N2435">
        <v>0</v>
      </c>
      <c r="O2435">
        <v>0</v>
      </c>
      <c r="P2435" t="s">
        <v>822</v>
      </c>
      <c r="Q2435" t="s">
        <v>823</v>
      </c>
      <c r="R2435" t="s">
        <v>90</v>
      </c>
      <c r="S2435" t="s">
        <v>91</v>
      </c>
      <c r="T2435" t="s">
        <v>36</v>
      </c>
      <c r="U2435" t="s">
        <v>37</v>
      </c>
      <c r="V2435">
        <v>27</v>
      </c>
      <c r="W2435" t="s">
        <v>38</v>
      </c>
    </row>
    <row r="2436" spans="1:23">
      <c r="A2436" t="s">
        <v>23</v>
      </c>
      <c r="B2436" t="s">
        <v>24</v>
      </c>
      <c r="C2436" t="s">
        <v>25</v>
      </c>
      <c r="D2436" t="s">
        <v>39</v>
      </c>
      <c r="E2436" t="s">
        <v>40</v>
      </c>
      <c r="F2436" t="s">
        <v>28</v>
      </c>
      <c r="G2436" t="s">
        <v>29</v>
      </c>
      <c r="I2436" t="s">
        <v>43</v>
      </c>
      <c r="J2436">
        <v>0</v>
      </c>
      <c r="K2436">
        <v>0</v>
      </c>
      <c r="L2436">
        <v>0</v>
      </c>
      <c r="M2436">
        <v>0</v>
      </c>
      <c r="N2436">
        <v>0</v>
      </c>
      <c r="O2436">
        <v>1</v>
      </c>
      <c r="P2436" t="s">
        <v>824</v>
      </c>
      <c r="Q2436" t="s">
        <v>825</v>
      </c>
      <c r="R2436" t="s">
        <v>67</v>
      </c>
      <c r="S2436" t="s">
        <v>68</v>
      </c>
      <c r="T2436" t="s">
        <v>36</v>
      </c>
      <c r="U2436" t="s">
        <v>37</v>
      </c>
      <c r="V2436">
        <v>27</v>
      </c>
      <c r="W2436" t="s">
        <v>38</v>
      </c>
    </row>
    <row r="2437" spans="1:23">
      <c r="A2437" t="s">
        <v>23</v>
      </c>
      <c r="B2437" t="s">
        <v>24</v>
      </c>
      <c r="C2437" t="s">
        <v>25</v>
      </c>
      <c r="D2437" t="s">
        <v>39</v>
      </c>
      <c r="E2437" t="s">
        <v>40</v>
      </c>
      <c r="F2437" t="s">
        <v>41</v>
      </c>
      <c r="G2437" t="s">
        <v>42</v>
      </c>
      <c r="I2437" t="s">
        <v>43</v>
      </c>
      <c r="J2437">
        <v>0</v>
      </c>
      <c r="K2437">
        <v>0</v>
      </c>
      <c r="L2437">
        <v>0</v>
      </c>
      <c r="M2437">
        <v>0</v>
      </c>
      <c r="N2437">
        <v>0</v>
      </c>
      <c r="O2437">
        <v>1</v>
      </c>
      <c r="P2437" t="s">
        <v>1492</v>
      </c>
      <c r="Q2437" t="s">
        <v>1493</v>
      </c>
      <c r="R2437" t="s">
        <v>168</v>
      </c>
      <c r="S2437" t="s">
        <v>169</v>
      </c>
      <c r="T2437" t="s">
        <v>36</v>
      </c>
      <c r="U2437" t="s">
        <v>37</v>
      </c>
      <c r="V2437">
        <v>27</v>
      </c>
      <c r="W2437" t="s">
        <v>38</v>
      </c>
    </row>
    <row r="2438" spans="1:23">
      <c r="A2438" t="s">
        <v>23</v>
      </c>
      <c r="B2438" t="s">
        <v>24</v>
      </c>
      <c r="C2438" t="s">
        <v>25</v>
      </c>
      <c r="D2438" t="s">
        <v>39</v>
      </c>
      <c r="E2438" t="s">
        <v>40</v>
      </c>
      <c r="F2438" t="s">
        <v>28</v>
      </c>
      <c r="G2438" t="s">
        <v>29</v>
      </c>
      <c r="I2438" t="s">
        <v>43</v>
      </c>
      <c r="J2438">
        <v>0</v>
      </c>
      <c r="K2438">
        <v>0</v>
      </c>
      <c r="L2438">
        <v>0</v>
      </c>
      <c r="M2438">
        <v>0</v>
      </c>
      <c r="N2438">
        <v>0</v>
      </c>
      <c r="O2438">
        <v>1</v>
      </c>
      <c r="P2438" t="s">
        <v>1492</v>
      </c>
      <c r="Q2438" t="s">
        <v>1493</v>
      </c>
      <c r="R2438" t="s">
        <v>168</v>
      </c>
      <c r="S2438" t="s">
        <v>169</v>
      </c>
      <c r="T2438" t="s">
        <v>36</v>
      </c>
      <c r="U2438" t="s">
        <v>37</v>
      </c>
      <c r="V2438">
        <v>27</v>
      </c>
      <c r="W2438" t="s">
        <v>38</v>
      </c>
    </row>
    <row r="2439" spans="1:23">
      <c r="A2439" t="s">
        <v>23</v>
      </c>
      <c r="B2439" t="s">
        <v>24</v>
      </c>
      <c r="C2439" t="s">
        <v>25</v>
      </c>
      <c r="D2439" t="s">
        <v>46</v>
      </c>
      <c r="E2439" t="s">
        <v>47</v>
      </c>
      <c r="F2439" t="s">
        <v>48</v>
      </c>
      <c r="G2439" t="s">
        <v>47</v>
      </c>
      <c r="I2439" t="s">
        <v>43</v>
      </c>
      <c r="J2439">
        <v>159.43812109999999</v>
      </c>
      <c r="K2439">
        <v>33</v>
      </c>
      <c r="L2439">
        <v>0.81899999999999995</v>
      </c>
      <c r="M2439">
        <v>0</v>
      </c>
      <c r="N2439">
        <v>0</v>
      </c>
      <c r="O2439">
        <v>0</v>
      </c>
      <c r="P2439" t="s">
        <v>1492</v>
      </c>
      <c r="Q2439" t="s">
        <v>1493</v>
      </c>
      <c r="R2439" t="s">
        <v>168</v>
      </c>
      <c r="S2439" t="s">
        <v>169</v>
      </c>
      <c r="T2439" t="s">
        <v>36</v>
      </c>
      <c r="U2439" t="s">
        <v>37</v>
      </c>
      <c r="V2439">
        <v>27</v>
      </c>
      <c r="W2439" t="s">
        <v>38</v>
      </c>
    </row>
    <row r="2440" spans="1:23">
      <c r="A2440" t="s">
        <v>23</v>
      </c>
      <c r="B2440" t="s">
        <v>24</v>
      </c>
      <c r="C2440" t="s">
        <v>25</v>
      </c>
      <c r="D2440" t="s">
        <v>39</v>
      </c>
      <c r="E2440" t="s">
        <v>40</v>
      </c>
      <c r="F2440" t="s">
        <v>41</v>
      </c>
      <c r="G2440" t="s">
        <v>42</v>
      </c>
      <c r="I2440" t="s">
        <v>43</v>
      </c>
      <c r="J2440">
        <v>0</v>
      </c>
      <c r="K2440">
        <v>0</v>
      </c>
      <c r="L2440">
        <v>0</v>
      </c>
      <c r="M2440">
        <v>0</v>
      </c>
      <c r="N2440">
        <v>0</v>
      </c>
      <c r="O2440">
        <v>1</v>
      </c>
      <c r="P2440" t="s">
        <v>1494</v>
      </c>
      <c r="Q2440" t="s">
        <v>1495</v>
      </c>
      <c r="R2440" t="s">
        <v>67</v>
      </c>
      <c r="S2440" t="s">
        <v>68</v>
      </c>
      <c r="T2440" t="s">
        <v>36</v>
      </c>
      <c r="U2440" t="s">
        <v>37</v>
      </c>
      <c r="V2440">
        <v>27</v>
      </c>
      <c r="W2440" t="s">
        <v>38</v>
      </c>
    </row>
    <row r="2441" spans="1:23">
      <c r="A2441" t="s">
        <v>23</v>
      </c>
      <c r="B2441" t="s">
        <v>24</v>
      </c>
      <c r="C2441" t="s">
        <v>25</v>
      </c>
      <c r="D2441" t="s">
        <v>46</v>
      </c>
      <c r="E2441" t="s">
        <v>47</v>
      </c>
      <c r="F2441" t="s">
        <v>48</v>
      </c>
      <c r="G2441" t="s">
        <v>47</v>
      </c>
      <c r="I2441" t="s">
        <v>43</v>
      </c>
      <c r="J2441">
        <v>139.69699840000001</v>
      </c>
      <c r="K2441">
        <v>23</v>
      </c>
      <c r="L2441">
        <v>0.78600000000000003</v>
      </c>
      <c r="M2441">
        <v>0</v>
      </c>
      <c r="N2441">
        <v>0</v>
      </c>
      <c r="O2441">
        <v>0</v>
      </c>
      <c r="P2441" t="s">
        <v>1494</v>
      </c>
      <c r="Q2441" t="s">
        <v>1495</v>
      </c>
      <c r="R2441" t="s">
        <v>67</v>
      </c>
      <c r="S2441" t="s">
        <v>68</v>
      </c>
      <c r="T2441" t="s">
        <v>36</v>
      </c>
      <c r="U2441" t="s">
        <v>37</v>
      </c>
      <c r="V2441">
        <v>27</v>
      </c>
      <c r="W2441" t="s">
        <v>38</v>
      </c>
    </row>
    <row r="2442" spans="1:23">
      <c r="A2442" t="s">
        <v>23</v>
      </c>
      <c r="B2442" t="s">
        <v>24</v>
      </c>
      <c r="C2442" t="s">
        <v>25</v>
      </c>
      <c r="D2442" t="s">
        <v>39</v>
      </c>
      <c r="E2442" t="s">
        <v>40</v>
      </c>
      <c r="F2442" t="s">
        <v>41</v>
      </c>
      <c r="G2442" t="s">
        <v>42</v>
      </c>
      <c r="I2442" t="s">
        <v>43</v>
      </c>
      <c r="J2442">
        <v>0</v>
      </c>
      <c r="K2442">
        <v>0</v>
      </c>
      <c r="L2442">
        <v>0</v>
      </c>
      <c r="M2442">
        <v>0</v>
      </c>
      <c r="N2442">
        <v>0</v>
      </c>
      <c r="O2442">
        <v>1</v>
      </c>
      <c r="P2442" t="s">
        <v>828</v>
      </c>
      <c r="Q2442" t="s">
        <v>829</v>
      </c>
      <c r="R2442" t="s">
        <v>67</v>
      </c>
      <c r="S2442" t="s">
        <v>68</v>
      </c>
      <c r="T2442" t="s">
        <v>36</v>
      </c>
      <c r="U2442" t="s">
        <v>37</v>
      </c>
      <c r="V2442">
        <v>27</v>
      </c>
      <c r="W2442" t="s">
        <v>38</v>
      </c>
    </row>
    <row r="2443" spans="1:23">
      <c r="A2443" t="s">
        <v>23</v>
      </c>
      <c r="B2443" t="s">
        <v>24</v>
      </c>
      <c r="C2443" t="s">
        <v>25</v>
      </c>
      <c r="D2443" t="s">
        <v>46</v>
      </c>
      <c r="E2443" t="s">
        <v>47</v>
      </c>
      <c r="F2443" t="s">
        <v>48</v>
      </c>
      <c r="G2443" t="s">
        <v>47</v>
      </c>
      <c r="I2443" t="s">
        <v>43</v>
      </c>
      <c r="J2443">
        <v>253.32615029999999</v>
      </c>
      <c r="K2443">
        <v>52</v>
      </c>
      <c r="L2443">
        <v>0.755</v>
      </c>
      <c r="M2443">
        <v>0</v>
      </c>
      <c r="N2443">
        <v>0</v>
      </c>
      <c r="O2443">
        <v>0</v>
      </c>
      <c r="P2443" t="s">
        <v>828</v>
      </c>
      <c r="Q2443" t="s">
        <v>829</v>
      </c>
      <c r="R2443" t="s">
        <v>67</v>
      </c>
      <c r="S2443" t="s">
        <v>68</v>
      </c>
      <c r="T2443" t="s">
        <v>36</v>
      </c>
      <c r="U2443" t="s">
        <v>37</v>
      </c>
      <c r="V2443">
        <v>27</v>
      </c>
      <c r="W2443" t="s">
        <v>38</v>
      </c>
    </row>
    <row r="2444" spans="1:23">
      <c r="A2444" t="s">
        <v>23</v>
      </c>
      <c r="B2444" t="s">
        <v>24</v>
      </c>
      <c r="C2444" t="s">
        <v>25</v>
      </c>
      <c r="D2444" t="s">
        <v>26</v>
      </c>
      <c r="E2444" t="s">
        <v>27</v>
      </c>
      <c r="F2444" t="s">
        <v>53</v>
      </c>
      <c r="G2444" t="s">
        <v>54</v>
      </c>
      <c r="H2444" t="s">
        <v>417</v>
      </c>
      <c r="I2444" t="s">
        <v>418</v>
      </c>
      <c r="J2444">
        <v>98.817221810000007</v>
      </c>
      <c r="K2444">
        <v>1</v>
      </c>
      <c r="L2444">
        <v>0.92200000000000004</v>
      </c>
      <c r="M2444">
        <v>0</v>
      </c>
      <c r="N2444">
        <v>0</v>
      </c>
      <c r="O2444">
        <v>0</v>
      </c>
      <c r="P2444" t="s">
        <v>832</v>
      </c>
      <c r="Q2444" t="s">
        <v>833</v>
      </c>
      <c r="R2444" t="s">
        <v>59</v>
      </c>
      <c r="S2444" t="s">
        <v>60</v>
      </c>
      <c r="T2444" t="s">
        <v>36</v>
      </c>
      <c r="U2444" t="s">
        <v>37</v>
      </c>
      <c r="V2444">
        <v>27</v>
      </c>
      <c r="W2444" t="s">
        <v>38</v>
      </c>
    </row>
    <row r="2445" spans="1:23">
      <c r="A2445" t="s">
        <v>23</v>
      </c>
      <c r="B2445" t="s">
        <v>24</v>
      </c>
      <c r="C2445" t="s">
        <v>25</v>
      </c>
      <c r="D2445" t="s">
        <v>39</v>
      </c>
      <c r="E2445" t="s">
        <v>40</v>
      </c>
      <c r="F2445" t="s">
        <v>53</v>
      </c>
      <c r="G2445" t="s">
        <v>54</v>
      </c>
      <c r="I2445" t="s">
        <v>43</v>
      </c>
      <c r="J2445">
        <v>86.846067669999996</v>
      </c>
      <c r="K2445">
        <v>7</v>
      </c>
      <c r="L2445">
        <v>0.86799999999999999</v>
      </c>
      <c r="M2445">
        <v>0</v>
      </c>
      <c r="N2445">
        <v>0</v>
      </c>
      <c r="O2445">
        <v>0</v>
      </c>
      <c r="P2445" t="s">
        <v>832</v>
      </c>
      <c r="Q2445" t="s">
        <v>833</v>
      </c>
      <c r="R2445" t="s">
        <v>59</v>
      </c>
      <c r="S2445" t="s">
        <v>60</v>
      </c>
      <c r="T2445" t="s">
        <v>36</v>
      </c>
      <c r="U2445" t="s">
        <v>37</v>
      </c>
      <c r="V2445">
        <v>27</v>
      </c>
      <c r="W2445" t="s">
        <v>38</v>
      </c>
    </row>
    <row r="2446" spans="1:23">
      <c r="A2446" t="s">
        <v>23</v>
      </c>
      <c r="B2446" t="s">
        <v>24</v>
      </c>
      <c r="C2446" t="s">
        <v>25</v>
      </c>
      <c r="D2446" t="s">
        <v>39</v>
      </c>
      <c r="E2446" t="s">
        <v>40</v>
      </c>
      <c r="F2446" t="s">
        <v>28</v>
      </c>
      <c r="G2446" t="s">
        <v>29</v>
      </c>
      <c r="I2446" t="s">
        <v>43</v>
      </c>
      <c r="J2446">
        <v>64.19056698</v>
      </c>
      <c r="K2446">
        <v>13</v>
      </c>
      <c r="L2446">
        <v>0.89700000000000002</v>
      </c>
      <c r="M2446">
        <v>0</v>
      </c>
      <c r="N2446">
        <v>0</v>
      </c>
      <c r="O2446">
        <v>0</v>
      </c>
      <c r="P2446" t="s">
        <v>834</v>
      </c>
      <c r="Q2446" t="s">
        <v>835</v>
      </c>
      <c r="R2446" t="s">
        <v>158</v>
      </c>
      <c r="S2446" t="s">
        <v>159</v>
      </c>
      <c r="T2446" t="s">
        <v>36</v>
      </c>
      <c r="U2446" t="s">
        <v>37</v>
      </c>
      <c r="V2446">
        <v>27</v>
      </c>
      <c r="W2446" t="s">
        <v>38</v>
      </c>
    </row>
    <row r="2447" spans="1:23">
      <c r="A2447" t="s">
        <v>23</v>
      </c>
      <c r="B2447" t="s">
        <v>24</v>
      </c>
      <c r="C2447" t="s">
        <v>25</v>
      </c>
      <c r="D2447" t="s">
        <v>26</v>
      </c>
      <c r="E2447" t="s">
        <v>27</v>
      </c>
      <c r="F2447" t="s">
        <v>53</v>
      </c>
      <c r="G2447" t="s">
        <v>54</v>
      </c>
      <c r="H2447" t="s">
        <v>323</v>
      </c>
      <c r="I2447" t="s">
        <v>324</v>
      </c>
      <c r="J2447">
        <v>8792.0115000000005</v>
      </c>
      <c r="K2447">
        <v>1</v>
      </c>
      <c r="L2447">
        <v>1</v>
      </c>
      <c r="M2447">
        <v>0</v>
      </c>
      <c r="N2447">
        <v>0</v>
      </c>
      <c r="O2447">
        <v>0</v>
      </c>
      <c r="P2447" t="s">
        <v>836</v>
      </c>
      <c r="Q2447" t="s">
        <v>837</v>
      </c>
      <c r="R2447" t="s">
        <v>365</v>
      </c>
      <c r="S2447" t="s">
        <v>366</v>
      </c>
      <c r="T2447" t="s">
        <v>36</v>
      </c>
      <c r="U2447" t="s">
        <v>37</v>
      </c>
      <c r="V2447">
        <v>27</v>
      </c>
      <c r="W2447" t="s">
        <v>38</v>
      </c>
    </row>
    <row r="2448" spans="1:23">
      <c r="A2448" t="s">
        <v>23</v>
      </c>
      <c r="B2448" t="s">
        <v>24</v>
      </c>
      <c r="C2448" t="s">
        <v>25</v>
      </c>
      <c r="D2448" t="s">
        <v>26</v>
      </c>
      <c r="E2448" t="s">
        <v>27</v>
      </c>
      <c r="F2448" t="s">
        <v>53</v>
      </c>
      <c r="G2448" t="s">
        <v>54</v>
      </c>
      <c r="H2448" t="s">
        <v>183</v>
      </c>
      <c r="I2448" t="s">
        <v>184</v>
      </c>
      <c r="J2448">
        <v>279.97241789999998</v>
      </c>
      <c r="K2448">
        <v>1</v>
      </c>
      <c r="L2448">
        <v>0.997</v>
      </c>
      <c r="M2448">
        <v>0</v>
      </c>
      <c r="N2448">
        <v>0</v>
      </c>
      <c r="O2448">
        <v>0</v>
      </c>
      <c r="P2448" t="s">
        <v>836</v>
      </c>
      <c r="Q2448" t="s">
        <v>837</v>
      </c>
      <c r="R2448" t="s">
        <v>365</v>
      </c>
      <c r="S2448" t="s">
        <v>366</v>
      </c>
      <c r="T2448" t="s">
        <v>36</v>
      </c>
      <c r="U2448" t="s">
        <v>37</v>
      </c>
      <c r="V2448">
        <v>27</v>
      </c>
      <c r="W2448" t="s">
        <v>38</v>
      </c>
    </row>
    <row r="2449" spans="1:23">
      <c r="A2449" t="s">
        <v>23</v>
      </c>
      <c r="B2449" t="s">
        <v>24</v>
      </c>
      <c r="C2449" t="s">
        <v>25</v>
      </c>
      <c r="D2449" t="s">
        <v>26</v>
      </c>
      <c r="E2449" t="s">
        <v>27</v>
      </c>
      <c r="F2449" t="s">
        <v>28</v>
      </c>
      <c r="G2449" t="s">
        <v>29</v>
      </c>
      <c r="H2449" t="s">
        <v>69</v>
      </c>
      <c r="I2449" t="s">
        <v>70</v>
      </c>
      <c r="J2449">
        <v>568.17348830000003</v>
      </c>
      <c r="K2449">
        <v>3</v>
      </c>
      <c r="L2449">
        <v>0.98599999999999999</v>
      </c>
      <c r="M2449">
        <v>0</v>
      </c>
      <c r="N2449">
        <v>0</v>
      </c>
      <c r="O2449">
        <v>0</v>
      </c>
      <c r="P2449" t="s">
        <v>836</v>
      </c>
      <c r="Q2449" t="s">
        <v>837</v>
      </c>
      <c r="R2449" t="s">
        <v>365</v>
      </c>
      <c r="S2449" t="s">
        <v>366</v>
      </c>
      <c r="T2449" t="s">
        <v>36</v>
      </c>
      <c r="U2449" t="s">
        <v>37</v>
      </c>
      <c r="V2449">
        <v>27</v>
      </c>
      <c r="W2449" t="s">
        <v>38</v>
      </c>
    </row>
    <row r="2450" spans="1:23">
      <c r="A2450" t="s">
        <v>23</v>
      </c>
      <c r="B2450" t="s">
        <v>24</v>
      </c>
      <c r="C2450" t="s">
        <v>25</v>
      </c>
      <c r="D2450" t="s">
        <v>26</v>
      </c>
      <c r="E2450" t="s">
        <v>27</v>
      </c>
      <c r="F2450" t="s">
        <v>28</v>
      </c>
      <c r="G2450" t="s">
        <v>29</v>
      </c>
      <c r="H2450" t="s">
        <v>189</v>
      </c>
      <c r="I2450" t="s">
        <v>190</v>
      </c>
      <c r="J2450">
        <v>102.76506790000001</v>
      </c>
      <c r="K2450">
        <v>2</v>
      </c>
      <c r="L2450">
        <v>0.94199999999999995</v>
      </c>
      <c r="M2450">
        <v>0</v>
      </c>
      <c r="N2450">
        <v>0</v>
      </c>
      <c r="O2450">
        <v>0</v>
      </c>
      <c r="P2450" t="s">
        <v>836</v>
      </c>
      <c r="Q2450" t="s">
        <v>837</v>
      </c>
      <c r="R2450" t="s">
        <v>365</v>
      </c>
      <c r="S2450" t="s">
        <v>366</v>
      </c>
      <c r="T2450" t="s">
        <v>36</v>
      </c>
      <c r="U2450" t="s">
        <v>37</v>
      </c>
      <c r="V2450">
        <v>27</v>
      </c>
      <c r="W2450" t="s">
        <v>38</v>
      </c>
    </row>
    <row r="2451" spans="1:23">
      <c r="A2451" t="s">
        <v>23</v>
      </c>
      <c r="B2451" t="s">
        <v>24</v>
      </c>
      <c r="C2451" t="s">
        <v>25</v>
      </c>
      <c r="D2451" t="s">
        <v>26</v>
      </c>
      <c r="E2451" t="s">
        <v>27</v>
      </c>
      <c r="F2451" t="s">
        <v>28</v>
      </c>
      <c r="G2451" t="s">
        <v>29</v>
      </c>
      <c r="H2451" t="s">
        <v>281</v>
      </c>
      <c r="I2451" t="s">
        <v>282</v>
      </c>
      <c r="J2451">
        <v>218.82322690000001</v>
      </c>
      <c r="K2451">
        <v>2</v>
      </c>
      <c r="L2451">
        <v>0.88100000000000001</v>
      </c>
      <c r="M2451">
        <v>0</v>
      </c>
      <c r="N2451">
        <v>0</v>
      </c>
      <c r="O2451">
        <v>0</v>
      </c>
      <c r="P2451" t="s">
        <v>836</v>
      </c>
      <c r="Q2451" t="s">
        <v>837</v>
      </c>
      <c r="R2451" t="s">
        <v>365</v>
      </c>
      <c r="S2451" t="s">
        <v>366</v>
      </c>
      <c r="T2451" t="s">
        <v>36</v>
      </c>
      <c r="U2451" t="s">
        <v>37</v>
      </c>
      <c r="V2451">
        <v>27</v>
      </c>
      <c r="W2451" t="s">
        <v>38</v>
      </c>
    </row>
    <row r="2452" spans="1:23">
      <c r="A2452" t="s">
        <v>23</v>
      </c>
      <c r="B2452" t="s">
        <v>24</v>
      </c>
      <c r="C2452" t="s">
        <v>25</v>
      </c>
      <c r="D2452" t="s">
        <v>26</v>
      </c>
      <c r="E2452" t="s">
        <v>27</v>
      </c>
      <c r="F2452" t="s">
        <v>28</v>
      </c>
      <c r="G2452" t="s">
        <v>29</v>
      </c>
      <c r="H2452" t="s">
        <v>75</v>
      </c>
      <c r="I2452" t="s">
        <v>76</v>
      </c>
      <c r="J2452">
        <v>52.146081899999999</v>
      </c>
      <c r="K2452">
        <v>1</v>
      </c>
      <c r="L2452">
        <v>0.94299999999999995</v>
      </c>
      <c r="M2452">
        <v>0</v>
      </c>
      <c r="N2452">
        <v>0</v>
      </c>
      <c r="O2452">
        <v>0</v>
      </c>
      <c r="P2452" t="s">
        <v>836</v>
      </c>
      <c r="Q2452" t="s">
        <v>837</v>
      </c>
      <c r="R2452" t="s">
        <v>365</v>
      </c>
      <c r="S2452" t="s">
        <v>366</v>
      </c>
      <c r="T2452" t="s">
        <v>36</v>
      </c>
      <c r="U2452" t="s">
        <v>37</v>
      </c>
      <c r="V2452">
        <v>27</v>
      </c>
      <c r="W2452" t="s">
        <v>38</v>
      </c>
    </row>
    <row r="2453" spans="1:23">
      <c r="A2453" t="s">
        <v>23</v>
      </c>
      <c r="B2453" t="s">
        <v>24</v>
      </c>
      <c r="C2453" t="s">
        <v>25</v>
      </c>
      <c r="D2453" t="s">
        <v>26</v>
      </c>
      <c r="E2453" t="s">
        <v>27</v>
      </c>
      <c r="F2453" t="s">
        <v>28</v>
      </c>
      <c r="G2453" t="s">
        <v>29</v>
      </c>
      <c r="H2453" t="s">
        <v>63</v>
      </c>
      <c r="I2453" t="s">
        <v>64</v>
      </c>
      <c r="J2453">
        <v>13.324664800000001</v>
      </c>
      <c r="K2453">
        <v>1</v>
      </c>
      <c r="L2453">
        <v>0</v>
      </c>
      <c r="M2453">
        <v>0</v>
      </c>
      <c r="N2453">
        <v>0</v>
      </c>
      <c r="O2453">
        <v>0</v>
      </c>
      <c r="P2453" t="s">
        <v>836</v>
      </c>
      <c r="Q2453" t="s">
        <v>837</v>
      </c>
      <c r="R2453" t="s">
        <v>365</v>
      </c>
      <c r="S2453" t="s">
        <v>366</v>
      </c>
      <c r="T2453" t="s">
        <v>36</v>
      </c>
      <c r="U2453" t="s">
        <v>37</v>
      </c>
      <c r="V2453">
        <v>27</v>
      </c>
      <c r="W2453" t="s">
        <v>38</v>
      </c>
    </row>
    <row r="2454" spans="1:23">
      <c r="A2454" t="s">
        <v>23</v>
      </c>
      <c r="B2454" t="s">
        <v>24</v>
      </c>
      <c r="C2454" t="s">
        <v>25</v>
      </c>
      <c r="D2454" t="s">
        <v>26</v>
      </c>
      <c r="E2454" t="s">
        <v>27</v>
      </c>
      <c r="F2454" t="s">
        <v>28</v>
      </c>
      <c r="G2454" t="s">
        <v>29</v>
      </c>
      <c r="H2454" t="s">
        <v>86</v>
      </c>
      <c r="I2454" t="s">
        <v>87</v>
      </c>
      <c r="J2454">
        <v>512.50081020000005</v>
      </c>
      <c r="K2454">
        <v>3</v>
      </c>
      <c r="L2454">
        <v>0.98299999999999998</v>
      </c>
      <c r="M2454">
        <v>0</v>
      </c>
      <c r="N2454">
        <v>0</v>
      </c>
      <c r="O2454">
        <v>0</v>
      </c>
      <c r="P2454" t="s">
        <v>836</v>
      </c>
      <c r="Q2454" t="s">
        <v>837</v>
      </c>
      <c r="R2454" t="s">
        <v>365</v>
      </c>
      <c r="S2454" t="s">
        <v>366</v>
      </c>
      <c r="T2454" t="s">
        <v>36</v>
      </c>
      <c r="U2454" t="s">
        <v>37</v>
      </c>
      <c r="V2454">
        <v>27</v>
      </c>
      <c r="W2454" t="s">
        <v>38</v>
      </c>
    </row>
    <row r="2455" spans="1:23">
      <c r="A2455" t="s">
        <v>23</v>
      </c>
      <c r="B2455" t="s">
        <v>24</v>
      </c>
      <c r="C2455" t="s">
        <v>25</v>
      </c>
      <c r="D2455" t="s">
        <v>26</v>
      </c>
      <c r="E2455" t="s">
        <v>27</v>
      </c>
      <c r="F2455" t="s">
        <v>28</v>
      </c>
      <c r="G2455" t="s">
        <v>29</v>
      </c>
      <c r="H2455" t="s">
        <v>195</v>
      </c>
      <c r="I2455" t="s">
        <v>196</v>
      </c>
      <c r="J2455">
        <v>386.71809960000002</v>
      </c>
      <c r="K2455">
        <v>2</v>
      </c>
      <c r="L2455">
        <v>0.97699999999999998</v>
      </c>
      <c r="M2455">
        <v>0</v>
      </c>
      <c r="N2455">
        <v>0</v>
      </c>
      <c r="O2455">
        <v>0</v>
      </c>
      <c r="P2455" t="s">
        <v>836</v>
      </c>
      <c r="Q2455" t="s">
        <v>837</v>
      </c>
      <c r="R2455" t="s">
        <v>365</v>
      </c>
      <c r="S2455" t="s">
        <v>366</v>
      </c>
      <c r="T2455" t="s">
        <v>36</v>
      </c>
      <c r="U2455" t="s">
        <v>37</v>
      </c>
      <c r="V2455">
        <v>27</v>
      </c>
      <c r="W2455" t="s">
        <v>38</v>
      </c>
    </row>
    <row r="2456" spans="1:23">
      <c r="A2456" t="s">
        <v>23</v>
      </c>
      <c r="B2456" t="s">
        <v>24</v>
      </c>
      <c r="C2456" t="s">
        <v>25</v>
      </c>
      <c r="D2456" t="s">
        <v>26</v>
      </c>
      <c r="E2456" t="s">
        <v>27</v>
      </c>
      <c r="F2456" t="s">
        <v>28</v>
      </c>
      <c r="G2456" t="s">
        <v>29</v>
      </c>
      <c r="H2456" t="s">
        <v>30</v>
      </c>
      <c r="I2456" t="s">
        <v>31</v>
      </c>
      <c r="J2456">
        <v>291.16095969999998</v>
      </c>
      <c r="K2456">
        <v>1</v>
      </c>
      <c r="L2456">
        <v>0.90400000000000003</v>
      </c>
      <c r="M2456">
        <v>0</v>
      </c>
      <c r="N2456">
        <v>0</v>
      </c>
      <c r="O2456">
        <v>0</v>
      </c>
      <c r="P2456" t="s">
        <v>836</v>
      </c>
      <c r="Q2456" t="s">
        <v>837</v>
      </c>
      <c r="R2456" t="s">
        <v>365</v>
      </c>
      <c r="S2456" t="s">
        <v>366</v>
      </c>
      <c r="T2456" t="s">
        <v>36</v>
      </c>
      <c r="U2456" t="s">
        <v>37</v>
      </c>
      <c r="V2456">
        <v>27</v>
      </c>
      <c r="W2456" t="s">
        <v>38</v>
      </c>
    </row>
    <row r="2457" spans="1:23">
      <c r="A2457" t="s">
        <v>23</v>
      </c>
      <c r="B2457" t="s">
        <v>24</v>
      </c>
      <c r="C2457" t="s">
        <v>25</v>
      </c>
      <c r="D2457" t="s">
        <v>26</v>
      </c>
      <c r="E2457" t="s">
        <v>27</v>
      </c>
      <c r="F2457" t="s">
        <v>28</v>
      </c>
      <c r="G2457" t="s">
        <v>29</v>
      </c>
      <c r="H2457" t="s">
        <v>241</v>
      </c>
      <c r="I2457" t="s">
        <v>242</v>
      </c>
      <c r="J2457">
        <v>3.9563129460000002</v>
      </c>
      <c r="K2457">
        <v>1</v>
      </c>
      <c r="L2457">
        <v>0.86199999999999999</v>
      </c>
      <c r="M2457">
        <v>0</v>
      </c>
      <c r="N2457">
        <v>0</v>
      </c>
      <c r="O2457">
        <v>0</v>
      </c>
      <c r="P2457" t="s">
        <v>836</v>
      </c>
      <c r="Q2457" t="s">
        <v>837</v>
      </c>
      <c r="R2457" t="s">
        <v>365</v>
      </c>
      <c r="S2457" t="s">
        <v>366</v>
      </c>
      <c r="T2457" t="s">
        <v>36</v>
      </c>
      <c r="U2457" t="s">
        <v>37</v>
      </c>
      <c r="V2457">
        <v>27</v>
      </c>
      <c r="W2457" t="s">
        <v>38</v>
      </c>
    </row>
    <row r="2458" spans="1:23">
      <c r="A2458" t="s">
        <v>23</v>
      </c>
      <c r="B2458" t="s">
        <v>24</v>
      </c>
      <c r="C2458" t="s">
        <v>25</v>
      </c>
      <c r="D2458" t="s">
        <v>39</v>
      </c>
      <c r="E2458" t="s">
        <v>40</v>
      </c>
      <c r="F2458" t="s">
        <v>41</v>
      </c>
      <c r="G2458" t="s">
        <v>42</v>
      </c>
      <c r="I2458" t="s">
        <v>43</v>
      </c>
      <c r="J2458">
        <v>0</v>
      </c>
      <c r="K2458">
        <v>0</v>
      </c>
      <c r="L2458">
        <v>0</v>
      </c>
      <c r="M2458">
        <v>0</v>
      </c>
      <c r="N2458">
        <v>0</v>
      </c>
      <c r="O2458">
        <v>1</v>
      </c>
      <c r="P2458" t="s">
        <v>836</v>
      </c>
      <c r="Q2458" t="s">
        <v>837</v>
      </c>
      <c r="R2458" t="s">
        <v>365</v>
      </c>
      <c r="S2458" t="s">
        <v>366</v>
      </c>
      <c r="T2458" t="s">
        <v>36</v>
      </c>
      <c r="U2458" t="s">
        <v>37</v>
      </c>
      <c r="V2458">
        <v>27</v>
      </c>
      <c r="W2458" t="s">
        <v>38</v>
      </c>
    </row>
    <row r="2459" spans="1:23">
      <c r="A2459" t="s">
        <v>23</v>
      </c>
      <c r="B2459" t="s">
        <v>24</v>
      </c>
      <c r="C2459" t="s">
        <v>25</v>
      </c>
      <c r="D2459" t="s">
        <v>26</v>
      </c>
      <c r="E2459" t="s">
        <v>27</v>
      </c>
      <c r="F2459" t="s">
        <v>53</v>
      </c>
      <c r="G2459" t="s">
        <v>54</v>
      </c>
      <c r="H2459" t="s">
        <v>677</v>
      </c>
      <c r="I2459" t="s">
        <v>678</v>
      </c>
      <c r="J2459">
        <v>42.603138379999997</v>
      </c>
      <c r="K2459">
        <v>1</v>
      </c>
      <c r="L2459">
        <v>0.92300000000000004</v>
      </c>
      <c r="M2459">
        <v>0</v>
      </c>
      <c r="N2459">
        <v>0</v>
      </c>
      <c r="O2459">
        <v>0</v>
      </c>
      <c r="P2459" t="s">
        <v>1496</v>
      </c>
      <c r="Q2459" t="s">
        <v>1497</v>
      </c>
      <c r="R2459" t="s">
        <v>73</v>
      </c>
      <c r="S2459" t="s">
        <v>74</v>
      </c>
      <c r="T2459" t="s">
        <v>36</v>
      </c>
      <c r="U2459" t="s">
        <v>37</v>
      </c>
      <c r="V2459">
        <v>27</v>
      </c>
      <c r="W2459" t="s">
        <v>38</v>
      </c>
    </row>
    <row r="2460" spans="1:23">
      <c r="A2460" t="s">
        <v>23</v>
      </c>
      <c r="B2460" t="s">
        <v>24</v>
      </c>
      <c r="C2460" t="s">
        <v>25</v>
      </c>
      <c r="D2460" t="s">
        <v>39</v>
      </c>
      <c r="E2460" t="s">
        <v>40</v>
      </c>
      <c r="F2460" t="s">
        <v>41</v>
      </c>
      <c r="G2460" t="s">
        <v>42</v>
      </c>
      <c r="I2460" t="s">
        <v>43</v>
      </c>
      <c r="J2460">
        <v>0</v>
      </c>
      <c r="K2460">
        <v>0</v>
      </c>
      <c r="L2460">
        <v>0</v>
      </c>
      <c r="M2460">
        <v>0</v>
      </c>
      <c r="N2460">
        <v>0</v>
      </c>
      <c r="O2460">
        <v>1</v>
      </c>
      <c r="P2460" t="s">
        <v>1496</v>
      </c>
      <c r="Q2460" t="s">
        <v>1497</v>
      </c>
      <c r="R2460" t="s">
        <v>73</v>
      </c>
      <c r="S2460" t="s">
        <v>74</v>
      </c>
      <c r="T2460" t="s">
        <v>36</v>
      </c>
      <c r="U2460" t="s">
        <v>37</v>
      </c>
      <c r="V2460">
        <v>27</v>
      </c>
      <c r="W2460" t="s">
        <v>38</v>
      </c>
    </row>
    <row r="2461" spans="1:23">
      <c r="A2461" t="s">
        <v>23</v>
      </c>
      <c r="B2461" t="s">
        <v>24</v>
      </c>
      <c r="C2461" t="s">
        <v>25</v>
      </c>
      <c r="D2461" t="s">
        <v>39</v>
      </c>
      <c r="E2461" t="s">
        <v>40</v>
      </c>
      <c r="F2461" t="s">
        <v>53</v>
      </c>
      <c r="G2461" t="s">
        <v>54</v>
      </c>
      <c r="I2461" t="s">
        <v>43</v>
      </c>
      <c r="J2461">
        <v>0</v>
      </c>
      <c r="K2461">
        <v>0</v>
      </c>
      <c r="L2461">
        <v>0</v>
      </c>
      <c r="M2461">
        <v>0</v>
      </c>
      <c r="N2461">
        <v>0</v>
      </c>
      <c r="O2461">
        <v>1</v>
      </c>
      <c r="P2461" t="s">
        <v>1496</v>
      </c>
      <c r="Q2461" t="s">
        <v>1497</v>
      </c>
      <c r="R2461" t="s">
        <v>73</v>
      </c>
      <c r="S2461" t="s">
        <v>74</v>
      </c>
      <c r="T2461" t="s">
        <v>36</v>
      </c>
      <c r="U2461" t="s">
        <v>37</v>
      </c>
      <c r="V2461">
        <v>27</v>
      </c>
      <c r="W2461" t="s">
        <v>38</v>
      </c>
    </row>
    <row r="2462" spans="1:23">
      <c r="A2462" t="s">
        <v>23</v>
      </c>
      <c r="B2462" t="s">
        <v>24</v>
      </c>
      <c r="C2462" t="s">
        <v>25</v>
      </c>
      <c r="D2462" t="s">
        <v>46</v>
      </c>
      <c r="E2462" t="s">
        <v>47</v>
      </c>
      <c r="F2462" t="s">
        <v>48</v>
      </c>
      <c r="G2462" t="s">
        <v>47</v>
      </c>
      <c r="I2462" t="s">
        <v>43</v>
      </c>
      <c r="J2462">
        <v>2521.2773849999999</v>
      </c>
      <c r="K2462">
        <v>341</v>
      </c>
      <c r="L2462">
        <v>0.81399999999999995</v>
      </c>
      <c r="M2462">
        <v>0</v>
      </c>
      <c r="N2462">
        <v>0</v>
      </c>
      <c r="O2462">
        <v>0</v>
      </c>
      <c r="P2462" t="s">
        <v>1496</v>
      </c>
      <c r="Q2462" t="s">
        <v>1497</v>
      </c>
      <c r="R2462" t="s">
        <v>73</v>
      </c>
      <c r="S2462" t="s">
        <v>74</v>
      </c>
      <c r="T2462" t="s">
        <v>36</v>
      </c>
      <c r="U2462" t="s">
        <v>37</v>
      </c>
      <c r="V2462">
        <v>27</v>
      </c>
      <c r="W2462" t="s">
        <v>38</v>
      </c>
    </row>
    <row r="2463" spans="1:23">
      <c r="A2463" t="s">
        <v>23</v>
      </c>
      <c r="B2463" t="s">
        <v>24</v>
      </c>
      <c r="C2463" t="s">
        <v>25</v>
      </c>
      <c r="D2463" t="s">
        <v>39</v>
      </c>
      <c r="E2463" t="s">
        <v>40</v>
      </c>
      <c r="F2463" t="s">
        <v>28</v>
      </c>
      <c r="G2463" t="s">
        <v>29</v>
      </c>
      <c r="I2463" t="s">
        <v>43</v>
      </c>
      <c r="J2463">
        <v>200.5811712</v>
      </c>
      <c r="K2463">
        <v>27</v>
      </c>
      <c r="L2463">
        <v>0.86199999999999999</v>
      </c>
      <c r="M2463">
        <v>0</v>
      </c>
      <c r="N2463">
        <v>0</v>
      </c>
      <c r="O2463">
        <v>0</v>
      </c>
      <c r="P2463" t="s">
        <v>840</v>
      </c>
      <c r="Q2463" t="s">
        <v>841</v>
      </c>
      <c r="R2463" t="s">
        <v>73</v>
      </c>
      <c r="S2463" t="s">
        <v>74</v>
      </c>
      <c r="T2463" t="s">
        <v>36</v>
      </c>
      <c r="U2463" t="s">
        <v>37</v>
      </c>
      <c r="V2463">
        <v>27</v>
      </c>
      <c r="W2463" t="s">
        <v>38</v>
      </c>
    </row>
    <row r="2464" spans="1:23">
      <c r="A2464" t="s">
        <v>23</v>
      </c>
      <c r="B2464" t="s">
        <v>24</v>
      </c>
      <c r="C2464" t="s">
        <v>25</v>
      </c>
      <c r="D2464" t="s">
        <v>46</v>
      </c>
      <c r="E2464" t="s">
        <v>47</v>
      </c>
      <c r="F2464" t="s">
        <v>48</v>
      </c>
      <c r="G2464" t="s">
        <v>47</v>
      </c>
      <c r="I2464" t="s">
        <v>43</v>
      </c>
      <c r="J2464">
        <v>317.94071359999998</v>
      </c>
      <c r="K2464">
        <v>68</v>
      </c>
      <c r="L2464">
        <v>0.81899999999999995</v>
      </c>
      <c r="M2464">
        <v>0</v>
      </c>
      <c r="N2464">
        <v>0</v>
      </c>
      <c r="O2464">
        <v>0</v>
      </c>
      <c r="P2464" t="s">
        <v>1498</v>
      </c>
      <c r="Q2464" t="s">
        <v>1499</v>
      </c>
      <c r="R2464" t="s">
        <v>90</v>
      </c>
      <c r="S2464" t="s">
        <v>91</v>
      </c>
      <c r="T2464" t="s">
        <v>36</v>
      </c>
      <c r="U2464" t="s">
        <v>37</v>
      </c>
      <c r="V2464">
        <v>27</v>
      </c>
      <c r="W2464" t="s">
        <v>38</v>
      </c>
    </row>
    <row r="2465" spans="1:23">
      <c r="A2465" t="s">
        <v>23</v>
      </c>
      <c r="B2465" t="s">
        <v>24</v>
      </c>
      <c r="C2465" t="s">
        <v>25</v>
      </c>
      <c r="D2465" t="s">
        <v>39</v>
      </c>
      <c r="E2465" t="s">
        <v>40</v>
      </c>
      <c r="F2465" t="s">
        <v>41</v>
      </c>
      <c r="G2465" t="s">
        <v>42</v>
      </c>
      <c r="I2465" t="s">
        <v>43</v>
      </c>
      <c r="J2465">
        <v>0</v>
      </c>
      <c r="K2465">
        <v>0</v>
      </c>
      <c r="L2465">
        <v>0</v>
      </c>
      <c r="M2465">
        <v>0</v>
      </c>
      <c r="N2465">
        <v>0</v>
      </c>
      <c r="O2465">
        <v>1</v>
      </c>
      <c r="P2465" t="s">
        <v>844</v>
      </c>
      <c r="Q2465" t="s">
        <v>845</v>
      </c>
      <c r="R2465" t="s">
        <v>120</v>
      </c>
      <c r="S2465" t="s">
        <v>121</v>
      </c>
      <c r="T2465" t="s">
        <v>36</v>
      </c>
      <c r="U2465" t="s">
        <v>37</v>
      </c>
      <c r="V2465">
        <v>27</v>
      </c>
      <c r="W2465" t="s">
        <v>38</v>
      </c>
    </row>
    <row r="2466" spans="1:23">
      <c r="A2466" t="s">
        <v>23</v>
      </c>
      <c r="B2466" t="s">
        <v>24</v>
      </c>
      <c r="C2466" t="s">
        <v>25</v>
      </c>
      <c r="D2466" t="s">
        <v>46</v>
      </c>
      <c r="E2466" t="s">
        <v>47</v>
      </c>
      <c r="F2466" t="s">
        <v>48</v>
      </c>
      <c r="G2466" t="s">
        <v>47</v>
      </c>
      <c r="I2466" t="s">
        <v>43</v>
      </c>
      <c r="J2466">
        <v>110.37305910000001</v>
      </c>
      <c r="K2466">
        <v>17</v>
      </c>
      <c r="L2466">
        <v>0.69099999999999995</v>
      </c>
      <c r="M2466">
        <v>0</v>
      </c>
      <c r="N2466">
        <v>0</v>
      </c>
      <c r="O2466">
        <v>0</v>
      </c>
      <c r="P2466" t="s">
        <v>846</v>
      </c>
      <c r="Q2466" t="s">
        <v>847</v>
      </c>
      <c r="R2466" t="s">
        <v>84</v>
      </c>
      <c r="S2466" t="s">
        <v>85</v>
      </c>
      <c r="T2466" t="s">
        <v>36</v>
      </c>
      <c r="U2466" t="s">
        <v>37</v>
      </c>
      <c r="V2466">
        <v>27</v>
      </c>
      <c r="W2466" t="s">
        <v>38</v>
      </c>
    </row>
    <row r="2467" spans="1:23">
      <c r="A2467" t="s">
        <v>23</v>
      </c>
      <c r="B2467" t="s">
        <v>24</v>
      </c>
      <c r="C2467" t="s">
        <v>25</v>
      </c>
      <c r="D2467" t="s">
        <v>39</v>
      </c>
      <c r="E2467" t="s">
        <v>40</v>
      </c>
      <c r="F2467" t="s">
        <v>41</v>
      </c>
      <c r="G2467" t="s">
        <v>42</v>
      </c>
      <c r="I2467" t="s">
        <v>43</v>
      </c>
      <c r="J2467">
        <v>0</v>
      </c>
      <c r="K2467">
        <v>0</v>
      </c>
      <c r="L2467">
        <v>0</v>
      </c>
      <c r="M2467">
        <v>0</v>
      </c>
      <c r="N2467">
        <v>0</v>
      </c>
      <c r="O2467">
        <v>1</v>
      </c>
      <c r="P2467" t="s">
        <v>1500</v>
      </c>
      <c r="Q2467" t="s">
        <v>1501</v>
      </c>
      <c r="R2467" t="s">
        <v>94</v>
      </c>
      <c r="S2467" t="s">
        <v>95</v>
      </c>
      <c r="T2467" t="s">
        <v>36</v>
      </c>
      <c r="U2467" t="s">
        <v>37</v>
      </c>
      <c r="V2467">
        <v>27</v>
      </c>
      <c r="W2467" t="s">
        <v>38</v>
      </c>
    </row>
    <row r="2468" spans="1:23">
      <c r="A2468" t="s">
        <v>23</v>
      </c>
      <c r="B2468" t="s">
        <v>24</v>
      </c>
      <c r="C2468" t="s">
        <v>25</v>
      </c>
      <c r="D2468" t="s">
        <v>39</v>
      </c>
      <c r="E2468" t="s">
        <v>40</v>
      </c>
      <c r="F2468" t="s">
        <v>53</v>
      </c>
      <c r="G2468" t="s">
        <v>54</v>
      </c>
      <c r="I2468" t="s">
        <v>43</v>
      </c>
      <c r="J2468">
        <v>0</v>
      </c>
      <c r="K2468">
        <v>0</v>
      </c>
      <c r="L2468">
        <v>0</v>
      </c>
      <c r="M2468">
        <v>0</v>
      </c>
      <c r="N2468">
        <v>0</v>
      </c>
      <c r="O2468">
        <v>1</v>
      </c>
      <c r="P2468" t="s">
        <v>1500</v>
      </c>
      <c r="Q2468" t="s">
        <v>1501</v>
      </c>
      <c r="R2468" t="s">
        <v>94</v>
      </c>
      <c r="S2468" t="s">
        <v>95</v>
      </c>
      <c r="T2468" t="s">
        <v>36</v>
      </c>
      <c r="U2468" t="s">
        <v>37</v>
      </c>
      <c r="V2468">
        <v>27</v>
      </c>
      <c r="W2468" t="s">
        <v>38</v>
      </c>
    </row>
    <row r="2469" spans="1:23">
      <c r="A2469" t="s">
        <v>23</v>
      </c>
      <c r="B2469" t="s">
        <v>24</v>
      </c>
      <c r="C2469" t="s">
        <v>25</v>
      </c>
      <c r="D2469" t="s">
        <v>39</v>
      </c>
      <c r="E2469" t="s">
        <v>40</v>
      </c>
      <c r="F2469" t="s">
        <v>28</v>
      </c>
      <c r="G2469" t="s">
        <v>29</v>
      </c>
      <c r="I2469" t="s">
        <v>43</v>
      </c>
      <c r="J2469">
        <v>91.891026030000006</v>
      </c>
      <c r="K2469">
        <v>17</v>
      </c>
      <c r="L2469">
        <v>0.85699999999999998</v>
      </c>
      <c r="M2469">
        <v>0</v>
      </c>
      <c r="N2469">
        <v>0</v>
      </c>
      <c r="O2469">
        <v>0</v>
      </c>
      <c r="P2469" t="s">
        <v>1500</v>
      </c>
      <c r="Q2469" t="s">
        <v>1501</v>
      </c>
      <c r="R2469" t="s">
        <v>94</v>
      </c>
      <c r="S2469" t="s">
        <v>95</v>
      </c>
      <c r="T2469" t="s">
        <v>36</v>
      </c>
      <c r="U2469" t="s">
        <v>37</v>
      </c>
      <c r="V2469">
        <v>27</v>
      </c>
      <c r="W2469" t="s">
        <v>38</v>
      </c>
    </row>
    <row r="2470" spans="1:23">
      <c r="A2470" t="s">
        <v>23</v>
      </c>
      <c r="B2470" t="s">
        <v>24</v>
      </c>
      <c r="C2470" t="s">
        <v>25</v>
      </c>
      <c r="D2470" t="s">
        <v>26</v>
      </c>
      <c r="E2470" t="s">
        <v>27</v>
      </c>
      <c r="F2470" t="s">
        <v>28</v>
      </c>
      <c r="G2470" t="s">
        <v>29</v>
      </c>
      <c r="H2470" t="s">
        <v>148</v>
      </c>
      <c r="I2470" t="s">
        <v>149</v>
      </c>
      <c r="J2470">
        <v>2469.9721669999999</v>
      </c>
      <c r="K2470">
        <v>1</v>
      </c>
      <c r="L2470">
        <v>1</v>
      </c>
      <c r="M2470">
        <v>0</v>
      </c>
      <c r="N2470">
        <v>0</v>
      </c>
      <c r="O2470">
        <v>0</v>
      </c>
      <c r="P2470" t="s">
        <v>850</v>
      </c>
      <c r="Q2470" t="s">
        <v>851</v>
      </c>
      <c r="R2470" t="s">
        <v>100</v>
      </c>
      <c r="S2470" t="s">
        <v>101</v>
      </c>
      <c r="T2470" t="s">
        <v>36</v>
      </c>
      <c r="U2470" t="s">
        <v>37</v>
      </c>
      <c r="V2470">
        <v>27</v>
      </c>
      <c r="W2470" t="s">
        <v>38</v>
      </c>
    </row>
    <row r="2471" spans="1:23">
      <c r="A2471" t="s">
        <v>23</v>
      </c>
      <c r="B2471" t="s">
        <v>24</v>
      </c>
      <c r="C2471" t="s">
        <v>25</v>
      </c>
      <c r="D2471" t="s">
        <v>39</v>
      </c>
      <c r="E2471" t="s">
        <v>40</v>
      </c>
      <c r="F2471" t="s">
        <v>41</v>
      </c>
      <c r="G2471" t="s">
        <v>42</v>
      </c>
      <c r="I2471" t="s">
        <v>43</v>
      </c>
      <c r="J2471">
        <v>152.81697779999999</v>
      </c>
      <c r="K2471">
        <v>8</v>
      </c>
      <c r="L2471">
        <v>0.92100000000000004</v>
      </c>
      <c r="M2471">
        <v>0</v>
      </c>
      <c r="N2471">
        <v>0</v>
      </c>
      <c r="O2471">
        <v>0</v>
      </c>
      <c r="P2471" t="s">
        <v>850</v>
      </c>
      <c r="Q2471" t="s">
        <v>851</v>
      </c>
      <c r="R2471" t="s">
        <v>100</v>
      </c>
      <c r="S2471" t="s">
        <v>101</v>
      </c>
      <c r="T2471" t="s">
        <v>36</v>
      </c>
      <c r="U2471" t="s">
        <v>37</v>
      </c>
      <c r="V2471">
        <v>27</v>
      </c>
      <c r="W2471" t="s">
        <v>38</v>
      </c>
    </row>
    <row r="2472" spans="1:23">
      <c r="A2472" t="s">
        <v>23</v>
      </c>
      <c r="B2472" t="s">
        <v>24</v>
      </c>
      <c r="C2472" t="s">
        <v>25</v>
      </c>
      <c r="D2472" t="s">
        <v>39</v>
      </c>
      <c r="E2472" t="s">
        <v>40</v>
      </c>
      <c r="F2472" t="s">
        <v>28</v>
      </c>
      <c r="G2472" t="s">
        <v>29</v>
      </c>
      <c r="I2472" t="s">
        <v>43</v>
      </c>
      <c r="J2472">
        <v>181.5796751</v>
      </c>
      <c r="K2472">
        <v>27</v>
      </c>
      <c r="L2472">
        <v>0.89</v>
      </c>
      <c r="M2472">
        <v>0</v>
      </c>
      <c r="N2472">
        <v>0</v>
      </c>
      <c r="O2472">
        <v>0</v>
      </c>
      <c r="P2472" t="s">
        <v>850</v>
      </c>
      <c r="Q2472" t="s">
        <v>851</v>
      </c>
      <c r="R2472" t="s">
        <v>100</v>
      </c>
      <c r="S2472" t="s">
        <v>101</v>
      </c>
      <c r="T2472" t="s">
        <v>36</v>
      </c>
      <c r="U2472" t="s">
        <v>37</v>
      </c>
      <c r="V2472">
        <v>27</v>
      </c>
      <c r="W2472" t="s">
        <v>38</v>
      </c>
    </row>
    <row r="2473" spans="1:23">
      <c r="A2473" t="s">
        <v>23</v>
      </c>
      <c r="B2473" t="s">
        <v>24</v>
      </c>
      <c r="C2473" t="s">
        <v>25</v>
      </c>
      <c r="D2473" t="s">
        <v>46</v>
      </c>
      <c r="E2473" t="s">
        <v>47</v>
      </c>
      <c r="F2473" t="s">
        <v>48</v>
      </c>
      <c r="G2473" t="s">
        <v>47</v>
      </c>
      <c r="I2473" t="s">
        <v>43</v>
      </c>
      <c r="J2473">
        <v>1085.073995</v>
      </c>
      <c r="K2473">
        <v>168</v>
      </c>
      <c r="L2473">
        <v>0.81100000000000005</v>
      </c>
      <c r="M2473">
        <v>0</v>
      </c>
      <c r="N2473">
        <v>0</v>
      </c>
      <c r="O2473">
        <v>0</v>
      </c>
      <c r="P2473" t="s">
        <v>850</v>
      </c>
      <c r="Q2473" t="s">
        <v>851</v>
      </c>
      <c r="R2473" t="s">
        <v>100</v>
      </c>
      <c r="S2473" t="s">
        <v>101</v>
      </c>
      <c r="T2473" t="s">
        <v>36</v>
      </c>
      <c r="U2473" t="s">
        <v>37</v>
      </c>
      <c r="V2473">
        <v>27</v>
      </c>
      <c r="W2473" t="s">
        <v>38</v>
      </c>
    </row>
    <row r="2474" spans="1:23">
      <c r="A2474" t="s">
        <v>23</v>
      </c>
      <c r="B2474" t="s">
        <v>24</v>
      </c>
      <c r="C2474" t="s">
        <v>25</v>
      </c>
      <c r="D2474" t="s">
        <v>46</v>
      </c>
      <c r="E2474" t="s">
        <v>47</v>
      </c>
      <c r="F2474" t="s">
        <v>48</v>
      </c>
      <c r="G2474" t="s">
        <v>47</v>
      </c>
      <c r="I2474" t="s">
        <v>43</v>
      </c>
      <c r="J2474">
        <v>209.06223560000001</v>
      </c>
      <c r="K2474">
        <v>37</v>
      </c>
      <c r="L2474">
        <v>0.874</v>
      </c>
      <c r="M2474">
        <v>0</v>
      </c>
      <c r="N2474">
        <v>0</v>
      </c>
      <c r="O2474">
        <v>0</v>
      </c>
      <c r="P2474" t="s">
        <v>852</v>
      </c>
      <c r="Q2474" t="s">
        <v>853</v>
      </c>
      <c r="R2474" t="s">
        <v>84</v>
      </c>
      <c r="S2474" t="s">
        <v>85</v>
      </c>
      <c r="T2474" t="s">
        <v>36</v>
      </c>
      <c r="U2474" t="s">
        <v>37</v>
      </c>
      <c r="V2474">
        <v>27</v>
      </c>
      <c r="W2474" t="s">
        <v>38</v>
      </c>
    </row>
    <row r="2475" spans="1:23">
      <c r="A2475" t="s">
        <v>23</v>
      </c>
      <c r="B2475" t="s">
        <v>24</v>
      </c>
      <c r="C2475" t="s">
        <v>25</v>
      </c>
      <c r="D2475" t="s">
        <v>39</v>
      </c>
      <c r="E2475" t="s">
        <v>40</v>
      </c>
      <c r="F2475" t="s">
        <v>41</v>
      </c>
      <c r="G2475" t="s">
        <v>42</v>
      </c>
      <c r="I2475" t="s">
        <v>43</v>
      </c>
      <c r="J2475">
        <v>0</v>
      </c>
      <c r="K2475">
        <v>0</v>
      </c>
      <c r="L2475">
        <v>0</v>
      </c>
      <c r="M2475">
        <v>0</v>
      </c>
      <c r="N2475">
        <v>0</v>
      </c>
      <c r="O2475">
        <v>1</v>
      </c>
      <c r="P2475" t="s">
        <v>1098</v>
      </c>
      <c r="Q2475" t="s">
        <v>1099</v>
      </c>
      <c r="R2475" t="s">
        <v>73</v>
      </c>
      <c r="S2475" t="s">
        <v>74</v>
      </c>
      <c r="T2475" t="s">
        <v>36</v>
      </c>
      <c r="U2475" t="s">
        <v>37</v>
      </c>
      <c r="V2475">
        <v>27</v>
      </c>
      <c r="W2475" t="s">
        <v>38</v>
      </c>
    </row>
    <row r="2476" spans="1:23">
      <c r="A2476" t="s">
        <v>23</v>
      </c>
      <c r="B2476" t="s">
        <v>24</v>
      </c>
      <c r="C2476" t="s">
        <v>25</v>
      </c>
      <c r="D2476" t="s">
        <v>39</v>
      </c>
      <c r="E2476" t="s">
        <v>40</v>
      </c>
      <c r="F2476" t="s">
        <v>53</v>
      </c>
      <c r="G2476" t="s">
        <v>54</v>
      </c>
      <c r="I2476" t="s">
        <v>43</v>
      </c>
      <c r="J2476">
        <v>0</v>
      </c>
      <c r="K2476">
        <v>0</v>
      </c>
      <c r="L2476">
        <v>0</v>
      </c>
      <c r="M2476">
        <v>0</v>
      </c>
      <c r="N2476">
        <v>0</v>
      </c>
      <c r="O2476">
        <v>1</v>
      </c>
      <c r="P2476" t="s">
        <v>1098</v>
      </c>
      <c r="Q2476" t="s">
        <v>1099</v>
      </c>
      <c r="R2476" t="s">
        <v>73</v>
      </c>
      <c r="S2476" t="s">
        <v>74</v>
      </c>
      <c r="T2476" t="s">
        <v>36</v>
      </c>
      <c r="U2476" t="s">
        <v>37</v>
      </c>
      <c r="V2476">
        <v>27</v>
      </c>
      <c r="W2476" t="s">
        <v>38</v>
      </c>
    </row>
    <row r="2477" spans="1:23">
      <c r="A2477" t="s">
        <v>23</v>
      </c>
      <c r="B2477" t="s">
        <v>24</v>
      </c>
      <c r="C2477" t="s">
        <v>25</v>
      </c>
      <c r="D2477" t="s">
        <v>39</v>
      </c>
      <c r="E2477" t="s">
        <v>40</v>
      </c>
      <c r="F2477" t="s">
        <v>28</v>
      </c>
      <c r="G2477" t="s">
        <v>29</v>
      </c>
      <c r="I2477" t="s">
        <v>43</v>
      </c>
      <c r="J2477">
        <v>52.326141640000003</v>
      </c>
      <c r="K2477">
        <v>7</v>
      </c>
      <c r="L2477">
        <v>0.877</v>
      </c>
      <c r="M2477">
        <v>0</v>
      </c>
      <c r="N2477">
        <v>0</v>
      </c>
      <c r="O2477">
        <v>0</v>
      </c>
      <c r="P2477" t="s">
        <v>1098</v>
      </c>
      <c r="Q2477" t="s">
        <v>1099</v>
      </c>
      <c r="R2477" t="s">
        <v>73</v>
      </c>
      <c r="S2477" t="s">
        <v>74</v>
      </c>
      <c r="T2477" t="s">
        <v>36</v>
      </c>
      <c r="U2477" t="s">
        <v>37</v>
      </c>
      <c r="V2477">
        <v>27</v>
      </c>
      <c r="W2477" t="s">
        <v>38</v>
      </c>
    </row>
    <row r="2478" spans="1:23">
      <c r="A2478" t="s">
        <v>23</v>
      </c>
      <c r="B2478" t="s">
        <v>24</v>
      </c>
      <c r="C2478" t="s">
        <v>25</v>
      </c>
      <c r="D2478" t="s">
        <v>39</v>
      </c>
      <c r="E2478" t="s">
        <v>40</v>
      </c>
      <c r="F2478" t="s">
        <v>44</v>
      </c>
      <c r="G2478" t="s">
        <v>45</v>
      </c>
      <c r="I2478" t="s">
        <v>43</v>
      </c>
      <c r="J2478">
        <v>0</v>
      </c>
      <c r="K2478">
        <v>0</v>
      </c>
      <c r="L2478">
        <v>0</v>
      </c>
      <c r="M2478">
        <v>0</v>
      </c>
      <c r="N2478">
        <v>0</v>
      </c>
      <c r="O2478">
        <v>1</v>
      </c>
      <c r="P2478" t="s">
        <v>1098</v>
      </c>
      <c r="Q2478" t="s">
        <v>1099</v>
      </c>
      <c r="R2478" t="s">
        <v>73</v>
      </c>
      <c r="S2478" t="s">
        <v>74</v>
      </c>
      <c r="T2478" t="s">
        <v>36</v>
      </c>
      <c r="U2478" t="s">
        <v>37</v>
      </c>
      <c r="V2478">
        <v>27</v>
      </c>
      <c r="W2478" t="s">
        <v>38</v>
      </c>
    </row>
    <row r="2479" spans="1:23">
      <c r="A2479" t="s">
        <v>23</v>
      </c>
      <c r="B2479" t="s">
        <v>24</v>
      </c>
      <c r="C2479" t="s">
        <v>25</v>
      </c>
      <c r="D2479" t="s">
        <v>39</v>
      </c>
      <c r="E2479" t="s">
        <v>40</v>
      </c>
      <c r="F2479" t="s">
        <v>41</v>
      </c>
      <c r="G2479" t="s">
        <v>42</v>
      </c>
      <c r="I2479" t="s">
        <v>43</v>
      </c>
      <c r="J2479">
        <v>0</v>
      </c>
      <c r="K2479">
        <v>0</v>
      </c>
      <c r="L2479">
        <v>0</v>
      </c>
      <c r="M2479">
        <v>0</v>
      </c>
      <c r="N2479">
        <v>0</v>
      </c>
      <c r="O2479">
        <v>1</v>
      </c>
      <c r="P2479" t="s">
        <v>856</v>
      </c>
      <c r="Q2479" t="s">
        <v>857</v>
      </c>
      <c r="R2479" t="s">
        <v>158</v>
      </c>
      <c r="S2479" t="s">
        <v>159</v>
      </c>
      <c r="T2479" t="s">
        <v>36</v>
      </c>
      <c r="U2479" t="s">
        <v>37</v>
      </c>
      <c r="V2479">
        <v>27</v>
      </c>
      <c r="W2479" t="s">
        <v>38</v>
      </c>
    </row>
    <row r="2480" spans="1:23">
      <c r="A2480" t="s">
        <v>23</v>
      </c>
      <c r="B2480" t="s">
        <v>24</v>
      </c>
      <c r="C2480" t="s">
        <v>25</v>
      </c>
      <c r="D2480" t="s">
        <v>39</v>
      </c>
      <c r="E2480" t="s">
        <v>40</v>
      </c>
      <c r="F2480" t="s">
        <v>28</v>
      </c>
      <c r="G2480" t="s">
        <v>29</v>
      </c>
      <c r="I2480" t="s">
        <v>43</v>
      </c>
      <c r="J2480">
        <v>83.933823579999995</v>
      </c>
      <c r="K2480">
        <v>9</v>
      </c>
      <c r="L2480">
        <v>0.67200000000000004</v>
      </c>
      <c r="M2480">
        <v>0</v>
      </c>
      <c r="N2480">
        <v>0</v>
      </c>
      <c r="O2480">
        <v>0</v>
      </c>
      <c r="P2480" t="s">
        <v>856</v>
      </c>
      <c r="Q2480" t="s">
        <v>857</v>
      </c>
      <c r="R2480" t="s">
        <v>158</v>
      </c>
      <c r="S2480" t="s">
        <v>159</v>
      </c>
      <c r="T2480" t="s">
        <v>36</v>
      </c>
      <c r="U2480" t="s">
        <v>37</v>
      </c>
      <c r="V2480">
        <v>27</v>
      </c>
      <c r="W2480" t="s">
        <v>38</v>
      </c>
    </row>
    <row r="2481" spans="1:23">
      <c r="A2481" t="s">
        <v>23</v>
      </c>
      <c r="B2481" t="s">
        <v>24</v>
      </c>
      <c r="C2481" t="s">
        <v>25</v>
      </c>
      <c r="D2481" t="s">
        <v>46</v>
      </c>
      <c r="E2481" t="s">
        <v>47</v>
      </c>
      <c r="F2481" t="s">
        <v>48</v>
      </c>
      <c r="G2481" t="s">
        <v>47</v>
      </c>
      <c r="I2481" t="s">
        <v>43</v>
      </c>
      <c r="J2481">
        <v>1128.7571270000001</v>
      </c>
      <c r="K2481">
        <v>160</v>
      </c>
      <c r="L2481">
        <v>0.81899999999999995</v>
      </c>
      <c r="M2481">
        <v>0</v>
      </c>
      <c r="N2481">
        <v>0</v>
      </c>
      <c r="O2481">
        <v>0</v>
      </c>
      <c r="P2481" t="s">
        <v>856</v>
      </c>
      <c r="Q2481" t="s">
        <v>857</v>
      </c>
      <c r="R2481" t="s">
        <v>158</v>
      </c>
      <c r="S2481" t="s">
        <v>159</v>
      </c>
      <c r="T2481" t="s">
        <v>36</v>
      </c>
      <c r="U2481" t="s">
        <v>37</v>
      </c>
      <c r="V2481">
        <v>27</v>
      </c>
      <c r="W2481" t="s">
        <v>38</v>
      </c>
    </row>
    <row r="2482" spans="1:23">
      <c r="A2482" t="s">
        <v>23</v>
      </c>
      <c r="B2482" t="s">
        <v>24</v>
      </c>
      <c r="C2482" t="s">
        <v>25</v>
      </c>
      <c r="D2482" t="s">
        <v>26</v>
      </c>
      <c r="E2482" t="s">
        <v>27</v>
      </c>
      <c r="F2482" t="s">
        <v>53</v>
      </c>
      <c r="G2482" t="s">
        <v>54</v>
      </c>
      <c r="H2482" t="s">
        <v>160</v>
      </c>
      <c r="I2482" t="s">
        <v>43</v>
      </c>
      <c r="J2482">
        <v>247.7966667</v>
      </c>
      <c r="K2482">
        <v>1</v>
      </c>
      <c r="L2482">
        <v>1</v>
      </c>
      <c r="M2482">
        <v>0</v>
      </c>
      <c r="N2482">
        <v>0</v>
      </c>
      <c r="O2482">
        <v>0</v>
      </c>
      <c r="P2482" t="s">
        <v>858</v>
      </c>
      <c r="Q2482" t="s">
        <v>859</v>
      </c>
      <c r="R2482" t="s">
        <v>168</v>
      </c>
      <c r="S2482" t="s">
        <v>169</v>
      </c>
      <c r="T2482" t="s">
        <v>36</v>
      </c>
      <c r="U2482" t="s">
        <v>37</v>
      </c>
      <c r="V2482">
        <v>27</v>
      </c>
      <c r="W2482" t="s">
        <v>38</v>
      </c>
    </row>
    <row r="2483" spans="1:23">
      <c r="A2483" t="s">
        <v>23</v>
      </c>
      <c r="B2483" t="s">
        <v>24</v>
      </c>
      <c r="C2483" t="s">
        <v>25</v>
      </c>
      <c r="D2483" t="s">
        <v>39</v>
      </c>
      <c r="E2483" t="s">
        <v>40</v>
      </c>
      <c r="F2483" t="s">
        <v>28</v>
      </c>
      <c r="G2483" t="s">
        <v>29</v>
      </c>
      <c r="I2483" t="s">
        <v>43</v>
      </c>
      <c r="J2483">
        <v>219.80592239999999</v>
      </c>
      <c r="K2483">
        <v>30</v>
      </c>
      <c r="L2483">
        <v>0.88500000000000001</v>
      </c>
      <c r="M2483">
        <v>0</v>
      </c>
      <c r="N2483">
        <v>0</v>
      </c>
      <c r="O2483">
        <v>0</v>
      </c>
      <c r="P2483" t="s">
        <v>858</v>
      </c>
      <c r="Q2483" t="s">
        <v>859</v>
      </c>
      <c r="R2483" t="s">
        <v>168</v>
      </c>
      <c r="S2483" t="s">
        <v>169</v>
      </c>
      <c r="T2483" t="s">
        <v>36</v>
      </c>
      <c r="U2483" t="s">
        <v>37</v>
      </c>
      <c r="V2483">
        <v>27</v>
      </c>
      <c r="W2483" t="s">
        <v>38</v>
      </c>
    </row>
    <row r="2484" spans="1:23">
      <c r="A2484" t="s">
        <v>23</v>
      </c>
      <c r="B2484" t="s">
        <v>24</v>
      </c>
      <c r="C2484" t="s">
        <v>25</v>
      </c>
      <c r="D2484" t="s">
        <v>46</v>
      </c>
      <c r="E2484" t="s">
        <v>47</v>
      </c>
      <c r="F2484" t="s">
        <v>48</v>
      </c>
      <c r="G2484" t="s">
        <v>47</v>
      </c>
      <c r="I2484" t="s">
        <v>43</v>
      </c>
      <c r="J2484">
        <v>2910.2112219999999</v>
      </c>
      <c r="K2484">
        <v>445</v>
      </c>
      <c r="L2484">
        <v>0.83399999999999996</v>
      </c>
      <c r="M2484">
        <v>0</v>
      </c>
      <c r="N2484">
        <v>0</v>
      </c>
      <c r="O2484">
        <v>0</v>
      </c>
      <c r="P2484" t="s">
        <v>858</v>
      </c>
      <c r="Q2484" t="s">
        <v>859</v>
      </c>
      <c r="R2484" t="s">
        <v>168</v>
      </c>
      <c r="S2484" t="s">
        <v>169</v>
      </c>
      <c r="T2484" t="s">
        <v>36</v>
      </c>
      <c r="U2484" t="s">
        <v>37</v>
      </c>
      <c r="V2484">
        <v>27</v>
      </c>
      <c r="W2484" t="s">
        <v>38</v>
      </c>
    </row>
    <row r="2485" spans="1:23">
      <c r="A2485" t="s">
        <v>23</v>
      </c>
      <c r="B2485" t="s">
        <v>24</v>
      </c>
      <c r="C2485" t="s">
        <v>25</v>
      </c>
      <c r="D2485" t="s">
        <v>39</v>
      </c>
      <c r="E2485" t="s">
        <v>40</v>
      </c>
      <c r="F2485" t="s">
        <v>44</v>
      </c>
      <c r="G2485" t="s">
        <v>45</v>
      </c>
      <c r="I2485" t="s">
        <v>43</v>
      </c>
      <c r="J2485">
        <v>0</v>
      </c>
      <c r="K2485">
        <v>0</v>
      </c>
      <c r="L2485">
        <v>0</v>
      </c>
      <c r="M2485">
        <v>0</v>
      </c>
      <c r="N2485">
        <v>0</v>
      </c>
      <c r="O2485">
        <v>1</v>
      </c>
      <c r="P2485" t="s">
        <v>860</v>
      </c>
      <c r="Q2485" t="s">
        <v>861</v>
      </c>
      <c r="R2485" t="s">
        <v>168</v>
      </c>
      <c r="S2485" t="s">
        <v>169</v>
      </c>
      <c r="T2485" t="s">
        <v>36</v>
      </c>
      <c r="U2485" t="s">
        <v>37</v>
      </c>
      <c r="V2485">
        <v>27</v>
      </c>
      <c r="W2485" t="s">
        <v>38</v>
      </c>
    </row>
    <row r="2486" spans="1:23">
      <c r="A2486" t="s">
        <v>23</v>
      </c>
      <c r="B2486" t="s">
        <v>24</v>
      </c>
      <c r="C2486" t="s">
        <v>25</v>
      </c>
      <c r="D2486" t="s">
        <v>46</v>
      </c>
      <c r="E2486" t="s">
        <v>47</v>
      </c>
      <c r="F2486" t="s">
        <v>48</v>
      </c>
      <c r="G2486" t="s">
        <v>47</v>
      </c>
      <c r="I2486" t="s">
        <v>43</v>
      </c>
      <c r="J2486">
        <v>769.27907249999998</v>
      </c>
      <c r="K2486">
        <v>113</v>
      </c>
      <c r="L2486">
        <v>0.78800000000000003</v>
      </c>
      <c r="M2486">
        <v>0</v>
      </c>
      <c r="N2486">
        <v>0</v>
      </c>
      <c r="O2486">
        <v>0</v>
      </c>
      <c r="P2486" t="s">
        <v>860</v>
      </c>
      <c r="Q2486" t="s">
        <v>861</v>
      </c>
      <c r="R2486" t="s">
        <v>168</v>
      </c>
      <c r="S2486" t="s">
        <v>169</v>
      </c>
      <c r="T2486" t="s">
        <v>36</v>
      </c>
      <c r="U2486" t="s">
        <v>37</v>
      </c>
      <c r="V2486">
        <v>27</v>
      </c>
      <c r="W2486" t="s">
        <v>38</v>
      </c>
    </row>
    <row r="2487" spans="1:23">
      <c r="A2487" t="s">
        <v>23</v>
      </c>
      <c r="B2487" t="s">
        <v>24</v>
      </c>
      <c r="C2487" t="s">
        <v>25</v>
      </c>
      <c r="D2487" t="s">
        <v>26</v>
      </c>
      <c r="E2487" t="s">
        <v>27</v>
      </c>
      <c r="F2487" t="s">
        <v>53</v>
      </c>
      <c r="G2487" t="s">
        <v>54</v>
      </c>
      <c r="H2487" t="s">
        <v>800</v>
      </c>
      <c r="I2487" t="s">
        <v>801</v>
      </c>
      <c r="J2487">
        <v>162.56125520000001</v>
      </c>
      <c r="K2487">
        <v>1</v>
      </c>
      <c r="L2487">
        <v>0.86599999999999999</v>
      </c>
      <c r="M2487">
        <v>0</v>
      </c>
      <c r="N2487">
        <v>0</v>
      </c>
      <c r="O2487">
        <v>0</v>
      </c>
      <c r="P2487" t="s">
        <v>862</v>
      </c>
      <c r="Q2487" t="s">
        <v>863</v>
      </c>
      <c r="R2487" t="s">
        <v>94</v>
      </c>
      <c r="S2487" t="s">
        <v>95</v>
      </c>
      <c r="T2487" t="s">
        <v>36</v>
      </c>
      <c r="U2487" t="s">
        <v>37</v>
      </c>
      <c r="V2487">
        <v>27</v>
      </c>
      <c r="W2487" t="s">
        <v>38</v>
      </c>
    </row>
    <row r="2488" spans="1:23">
      <c r="A2488" t="s">
        <v>23</v>
      </c>
      <c r="B2488" t="s">
        <v>24</v>
      </c>
      <c r="C2488" t="s">
        <v>25</v>
      </c>
      <c r="D2488" t="s">
        <v>26</v>
      </c>
      <c r="E2488" t="s">
        <v>27</v>
      </c>
      <c r="F2488" t="s">
        <v>28</v>
      </c>
      <c r="G2488" t="s">
        <v>29</v>
      </c>
      <c r="H2488" t="s">
        <v>86</v>
      </c>
      <c r="I2488" t="s">
        <v>87</v>
      </c>
      <c r="J2488">
        <v>65.953999999999994</v>
      </c>
      <c r="K2488">
        <v>1</v>
      </c>
      <c r="L2488">
        <v>1</v>
      </c>
      <c r="M2488">
        <v>0</v>
      </c>
      <c r="N2488">
        <v>0</v>
      </c>
      <c r="O2488">
        <v>0</v>
      </c>
      <c r="P2488" t="s">
        <v>862</v>
      </c>
      <c r="Q2488" t="s">
        <v>863</v>
      </c>
      <c r="R2488" t="s">
        <v>94</v>
      </c>
      <c r="S2488" t="s">
        <v>95</v>
      </c>
      <c r="T2488" t="s">
        <v>36</v>
      </c>
      <c r="U2488" t="s">
        <v>37</v>
      </c>
      <c r="V2488">
        <v>27</v>
      </c>
      <c r="W2488" t="s">
        <v>38</v>
      </c>
    </row>
    <row r="2489" spans="1:23">
      <c r="A2489" t="s">
        <v>23</v>
      </c>
      <c r="B2489" t="s">
        <v>24</v>
      </c>
      <c r="C2489" t="s">
        <v>25</v>
      </c>
      <c r="D2489" t="s">
        <v>46</v>
      </c>
      <c r="E2489" t="s">
        <v>47</v>
      </c>
      <c r="F2489" t="s">
        <v>48</v>
      </c>
      <c r="G2489" t="s">
        <v>47</v>
      </c>
      <c r="I2489" t="s">
        <v>43</v>
      </c>
      <c r="J2489">
        <v>1444.7442100000001</v>
      </c>
      <c r="K2489">
        <v>299</v>
      </c>
      <c r="L2489">
        <v>0.79800000000000004</v>
      </c>
      <c r="M2489">
        <v>0</v>
      </c>
      <c r="N2489">
        <v>0</v>
      </c>
      <c r="O2489">
        <v>0</v>
      </c>
      <c r="P2489" t="s">
        <v>862</v>
      </c>
      <c r="Q2489" t="s">
        <v>863</v>
      </c>
      <c r="R2489" t="s">
        <v>94</v>
      </c>
      <c r="S2489" t="s">
        <v>95</v>
      </c>
      <c r="T2489" t="s">
        <v>36</v>
      </c>
      <c r="U2489" t="s">
        <v>37</v>
      </c>
      <c r="V2489">
        <v>27</v>
      </c>
      <c r="W2489" t="s">
        <v>38</v>
      </c>
    </row>
    <row r="2490" spans="1:23">
      <c r="A2490" t="s">
        <v>23</v>
      </c>
      <c r="B2490" t="s">
        <v>24</v>
      </c>
      <c r="C2490" t="s">
        <v>25</v>
      </c>
      <c r="D2490" t="s">
        <v>39</v>
      </c>
      <c r="E2490" t="s">
        <v>40</v>
      </c>
      <c r="F2490" t="s">
        <v>41</v>
      </c>
      <c r="G2490" t="s">
        <v>42</v>
      </c>
      <c r="I2490" t="s">
        <v>43</v>
      </c>
      <c r="J2490">
        <v>0</v>
      </c>
      <c r="K2490">
        <v>0</v>
      </c>
      <c r="L2490">
        <v>0</v>
      </c>
      <c r="M2490">
        <v>0</v>
      </c>
      <c r="N2490">
        <v>0</v>
      </c>
      <c r="O2490">
        <v>1</v>
      </c>
      <c r="P2490" t="s">
        <v>864</v>
      </c>
      <c r="Q2490" t="s">
        <v>865</v>
      </c>
      <c r="R2490" t="s">
        <v>84</v>
      </c>
      <c r="S2490" t="s">
        <v>85</v>
      </c>
      <c r="T2490" t="s">
        <v>36</v>
      </c>
      <c r="U2490" t="s">
        <v>37</v>
      </c>
      <c r="V2490">
        <v>27</v>
      </c>
      <c r="W2490" t="s">
        <v>38</v>
      </c>
    </row>
    <row r="2491" spans="1:23">
      <c r="A2491" t="s">
        <v>23</v>
      </c>
      <c r="B2491" t="s">
        <v>24</v>
      </c>
      <c r="C2491" t="s">
        <v>25</v>
      </c>
      <c r="D2491" t="s">
        <v>39</v>
      </c>
      <c r="E2491" t="s">
        <v>40</v>
      </c>
      <c r="F2491" t="s">
        <v>53</v>
      </c>
      <c r="G2491" t="s">
        <v>54</v>
      </c>
      <c r="I2491" t="s">
        <v>43</v>
      </c>
      <c r="J2491">
        <v>0</v>
      </c>
      <c r="K2491">
        <v>0</v>
      </c>
      <c r="L2491">
        <v>0</v>
      </c>
      <c r="M2491">
        <v>0</v>
      </c>
      <c r="N2491">
        <v>0</v>
      </c>
      <c r="O2491">
        <v>1</v>
      </c>
      <c r="P2491" t="s">
        <v>864</v>
      </c>
      <c r="Q2491" t="s">
        <v>865</v>
      </c>
      <c r="R2491" t="s">
        <v>84</v>
      </c>
      <c r="S2491" t="s">
        <v>85</v>
      </c>
      <c r="T2491" t="s">
        <v>36</v>
      </c>
      <c r="U2491" t="s">
        <v>37</v>
      </c>
      <c r="V2491">
        <v>27</v>
      </c>
      <c r="W2491" t="s">
        <v>38</v>
      </c>
    </row>
    <row r="2492" spans="1:23">
      <c r="A2492" t="s">
        <v>23</v>
      </c>
      <c r="B2492" t="s">
        <v>24</v>
      </c>
      <c r="C2492" t="s">
        <v>25</v>
      </c>
      <c r="D2492" t="s">
        <v>46</v>
      </c>
      <c r="E2492" t="s">
        <v>47</v>
      </c>
      <c r="F2492" t="s">
        <v>48</v>
      </c>
      <c r="G2492" t="s">
        <v>47</v>
      </c>
      <c r="I2492" t="s">
        <v>43</v>
      </c>
      <c r="J2492">
        <v>435.38649629999998</v>
      </c>
      <c r="K2492">
        <v>81</v>
      </c>
      <c r="L2492">
        <v>0.876</v>
      </c>
      <c r="M2492">
        <v>0</v>
      </c>
      <c r="N2492">
        <v>0</v>
      </c>
      <c r="O2492">
        <v>0</v>
      </c>
      <c r="P2492" t="s">
        <v>864</v>
      </c>
      <c r="Q2492" t="s">
        <v>865</v>
      </c>
      <c r="R2492" t="s">
        <v>84</v>
      </c>
      <c r="S2492" t="s">
        <v>85</v>
      </c>
      <c r="T2492" t="s">
        <v>36</v>
      </c>
      <c r="U2492" t="s">
        <v>37</v>
      </c>
      <c r="V2492">
        <v>27</v>
      </c>
      <c r="W2492" t="s">
        <v>38</v>
      </c>
    </row>
    <row r="2493" spans="1:23">
      <c r="A2493" t="s">
        <v>23</v>
      </c>
      <c r="B2493" t="s">
        <v>24</v>
      </c>
      <c r="C2493" t="s">
        <v>25</v>
      </c>
      <c r="D2493" t="s">
        <v>26</v>
      </c>
      <c r="E2493" t="s">
        <v>27</v>
      </c>
      <c r="F2493" t="s">
        <v>53</v>
      </c>
      <c r="G2493" t="s">
        <v>54</v>
      </c>
      <c r="H2493" t="s">
        <v>323</v>
      </c>
      <c r="I2493" t="s">
        <v>324</v>
      </c>
      <c r="J2493">
        <v>111.09968259999999</v>
      </c>
      <c r="K2493">
        <v>1</v>
      </c>
      <c r="L2493">
        <v>0.92</v>
      </c>
      <c r="M2493">
        <v>0</v>
      </c>
      <c r="N2493">
        <v>0</v>
      </c>
      <c r="O2493">
        <v>0</v>
      </c>
      <c r="P2493" t="s">
        <v>866</v>
      </c>
      <c r="Q2493" t="s">
        <v>867</v>
      </c>
      <c r="R2493" t="s">
        <v>67</v>
      </c>
      <c r="S2493" t="s">
        <v>68</v>
      </c>
      <c r="T2493" t="s">
        <v>36</v>
      </c>
      <c r="U2493" t="s">
        <v>37</v>
      </c>
      <c r="V2493">
        <v>27</v>
      </c>
      <c r="W2493" t="s">
        <v>38</v>
      </c>
    </row>
    <row r="2494" spans="1:23">
      <c r="A2494" t="s">
        <v>23</v>
      </c>
      <c r="B2494" t="s">
        <v>24</v>
      </c>
      <c r="C2494" t="s">
        <v>25</v>
      </c>
      <c r="D2494" t="s">
        <v>26</v>
      </c>
      <c r="E2494" t="s">
        <v>27</v>
      </c>
      <c r="F2494" t="s">
        <v>53</v>
      </c>
      <c r="G2494" t="s">
        <v>54</v>
      </c>
      <c r="H2494" t="s">
        <v>134</v>
      </c>
      <c r="I2494" t="s">
        <v>135</v>
      </c>
      <c r="J2494">
        <v>118.2874094</v>
      </c>
      <c r="K2494">
        <v>1</v>
      </c>
      <c r="L2494">
        <v>0.998</v>
      </c>
      <c r="M2494">
        <v>0</v>
      </c>
      <c r="N2494">
        <v>0</v>
      </c>
      <c r="O2494">
        <v>0</v>
      </c>
      <c r="P2494" t="s">
        <v>866</v>
      </c>
      <c r="Q2494" t="s">
        <v>867</v>
      </c>
      <c r="R2494" t="s">
        <v>67</v>
      </c>
      <c r="S2494" t="s">
        <v>68</v>
      </c>
      <c r="T2494" t="s">
        <v>36</v>
      </c>
      <c r="U2494" t="s">
        <v>37</v>
      </c>
      <c r="V2494">
        <v>27</v>
      </c>
      <c r="W2494" t="s">
        <v>38</v>
      </c>
    </row>
    <row r="2495" spans="1:23">
      <c r="A2495" t="s">
        <v>23</v>
      </c>
      <c r="B2495" t="s">
        <v>24</v>
      </c>
      <c r="C2495" t="s">
        <v>25</v>
      </c>
      <c r="D2495" t="s">
        <v>26</v>
      </c>
      <c r="E2495" t="s">
        <v>27</v>
      </c>
      <c r="F2495" t="s">
        <v>28</v>
      </c>
      <c r="G2495" t="s">
        <v>29</v>
      </c>
      <c r="H2495" t="s">
        <v>86</v>
      </c>
      <c r="I2495" t="s">
        <v>87</v>
      </c>
      <c r="J2495">
        <v>169.624</v>
      </c>
      <c r="K2495">
        <v>1</v>
      </c>
      <c r="L2495">
        <v>1</v>
      </c>
      <c r="M2495">
        <v>0</v>
      </c>
      <c r="N2495">
        <v>0</v>
      </c>
      <c r="O2495">
        <v>0</v>
      </c>
      <c r="P2495" t="s">
        <v>866</v>
      </c>
      <c r="Q2495" t="s">
        <v>867</v>
      </c>
      <c r="R2495" t="s">
        <v>67</v>
      </c>
      <c r="S2495" t="s">
        <v>68</v>
      </c>
      <c r="T2495" t="s">
        <v>36</v>
      </c>
      <c r="U2495" t="s">
        <v>37</v>
      </c>
      <c r="V2495">
        <v>27</v>
      </c>
      <c r="W2495" t="s">
        <v>38</v>
      </c>
    </row>
    <row r="2496" spans="1:23">
      <c r="A2496" t="s">
        <v>23</v>
      </c>
      <c r="B2496" t="s">
        <v>24</v>
      </c>
      <c r="C2496" t="s">
        <v>25</v>
      </c>
      <c r="D2496" t="s">
        <v>39</v>
      </c>
      <c r="E2496" t="s">
        <v>40</v>
      </c>
      <c r="F2496" t="s">
        <v>41</v>
      </c>
      <c r="G2496" t="s">
        <v>42</v>
      </c>
      <c r="I2496" t="s">
        <v>43</v>
      </c>
      <c r="J2496">
        <v>113.2453556</v>
      </c>
      <c r="K2496">
        <v>15</v>
      </c>
      <c r="L2496">
        <v>0.83299999999999996</v>
      </c>
      <c r="M2496">
        <v>0</v>
      </c>
      <c r="N2496">
        <v>0</v>
      </c>
      <c r="O2496">
        <v>0</v>
      </c>
      <c r="P2496" t="s">
        <v>866</v>
      </c>
      <c r="Q2496" t="s">
        <v>867</v>
      </c>
      <c r="R2496" t="s">
        <v>67</v>
      </c>
      <c r="S2496" t="s">
        <v>68</v>
      </c>
      <c r="T2496" t="s">
        <v>36</v>
      </c>
      <c r="U2496" t="s">
        <v>37</v>
      </c>
      <c r="V2496">
        <v>27</v>
      </c>
      <c r="W2496" t="s">
        <v>38</v>
      </c>
    </row>
    <row r="2497" spans="1:23">
      <c r="A2497" t="s">
        <v>23</v>
      </c>
      <c r="B2497" t="s">
        <v>24</v>
      </c>
      <c r="C2497" t="s">
        <v>25</v>
      </c>
      <c r="D2497" t="s">
        <v>39</v>
      </c>
      <c r="E2497" t="s">
        <v>40</v>
      </c>
      <c r="F2497" t="s">
        <v>28</v>
      </c>
      <c r="G2497" t="s">
        <v>29</v>
      </c>
      <c r="I2497" t="s">
        <v>43</v>
      </c>
      <c r="J2497">
        <v>399.34352180000002</v>
      </c>
      <c r="K2497">
        <v>51</v>
      </c>
      <c r="L2497">
        <v>0.87</v>
      </c>
      <c r="M2497">
        <v>0</v>
      </c>
      <c r="N2497">
        <v>0</v>
      </c>
      <c r="O2497">
        <v>0</v>
      </c>
      <c r="P2497" t="s">
        <v>866</v>
      </c>
      <c r="Q2497" t="s">
        <v>867</v>
      </c>
      <c r="R2497" t="s">
        <v>67</v>
      </c>
      <c r="S2497" t="s">
        <v>68</v>
      </c>
      <c r="T2497" t="s">
        <v>36</v>
      </c>
      <c r="U2497" t="s">
        <v>37</v>
      </c>
      <c r="V2497">
        <v>27</v>
      </c>
      <c r="W2497" t="s">
        <v>38</v>
      </c>
    </row>
    <row r="2498" spans="1:23">
      <c r="A2498" t="s">
        <v>23</v>
      </c>
      <c r="B2498" t="s">
        <v>24</v>
      </c>
      <c r="C2498" t="s">
        <v>25</v>
      </c>
      <c r="D2498" t="s">
        <v>26</v>
      </c>
      <c r="E2498" t="s">
        <v>27</v>
      </c>
      <c r="F2498" t="s">
        <v>53</v>
      </c>
      <c r="G2498" t="s">
        <v>54</v>
      </c>
      <c r="H2498" t="s">
        <v>55</v>
      </c>
      <c r="I2498" t="s">
        <v>56</v>
      </c>
      <c r="J2498">
        <v>54.734190320000003</v>
      </c>
      <c r="K2498">
        <v>1</v>
      </c>
      <c r="L2498">
        <v>0.91700000000000004</v>
      </c>
      <c r="M2498">
        <v>0</v>
      </c>
      <c r="N2498">
        <v>0</v>
      </c>
      <c r="O2498">
        <v>0</v>
      </c>
      <c r="P2498" t="s">
        <v>868</v>
      </c>
      <c r="Q2498" t="s">
        <v>869</v>
      </c>
      <c r="R2498" t="s">
        <v>158</v>
      </c>
      <c r="S2498" t="s">
        <v>159</v>
      </c>
      <c r="T2498" t="s">
        <v>36</v>
      </c>
      <c r="U2498" t="s">
        <v>37</v>
      </c>
      <c r="V2498">
        <v>27</v>
      </c>
      <c r="W2498" t="s">
        <v>38</v>
      </c>
    </row>
    <row r="2499" spans="1:23">
      <c r="A2499" t="s">
        <v>23</v>
      </c>
      <c r="B2499" t="s">
        <v>24</v>
      </c>
      <c r="C2499" t="s">
        <v>25</v>
      </c>
      <c r="D2499" t="s">
        <v>26</v>
      </c>
      <c r="E2499" t="s">
        <v>27</v>
      </c>
      <c r="F2499" t="s">
        <v>28</v>
      </c>
      <c r="G2499" t="s">
        <v>29</v>
      </c>
      <c r="H2499" t="s">
        <v>69</v>
      </c>
      <c r="I2499" t="s">
        <v>70</v>
      </c>
      <c r="J2499">
        <v>101.782</v>
      </c>
      <c r="K2499">
        <v>1</v>
      </c>
      <c r="L2499">
        <v>1</v>
      </c>
      <c r="M2499">
        <v>0</v>
      </c>
      <c r="N2499">
        <v>0</v>
      </c>
      <c r="O2499">
        <v>0</v>
      </c>
      <c r="P2499" t="s">
        <v>868</v>
      </c>
      <c r="Q2499" t="s">
        <v>869</v>
      </c>
      <c r="R2499" t="s">
        <v>158</v>
      </c>
      <c r="S2499" t="s">
        <v>159</v>
      </c>
      <c r="T2499" t="s">
        <v>36</v>
      </c>
      <c r="U2499" t="s">
        <v>37</v>
      </c>
      <c r="V2499">
        <v>27</v>
      </c>
      <c r="W2499" t="s">
        <v>38</v>
      </c>
    </row>
    <row r="2500" spans="1:23">
      <c r="A2500" t="s">
        <v>23</v>
      </c>
      <c r="B2500" t="s">
        <v>24</v>
      </c>
      <c r="C2500" t="s">
        <v>25</v>
      </c>
      <c r="D2500" t="s">
        <v>39</v>
      </c>
      <c r="E2500" t="s">
        <v>40</v>
      </c>
      <c r="F2500" t="s">
        <v>53</v>
      </c>
      <c r="G2500" t="s">
        <v>54</v>
      </c>
      <c r="I2500" t="s">
        <v>43</v>
      </c>
      <c r="J2500">
        <v>66.37366505</v>
      </c>
      <c r="K2500">
        <v>3</v>
      </c>
      <c r="L2500">
        <v>0.91300000000000003</v>
      </c>
      <c r="M2500">
        <v>0</v>
      </c>
      <c r="N2500">
        <v>0</v>
      </c>
      <c r="O2500">
        <v>0</v>
      </c>
      <c r="P2500" t="s">
        <v>868</v>
      </c>
      <c r="Q2500" t="s">
        <v>869</v>
      </c>
      <c r="R2500" t="s">
        <v>158</v>
      </c>
      <c r="S2500" t="s">
        <v>159</v>
      </c>
      <c r="T2500" t="s">
        <v>36</v>
      </c>
      <c r="U2500" t="s">
        <v>37</v>
      </c>
      <c r="V2500">
        <v>27</v>
      </c>
      <c r="W2500" t="s">
        <v>38</v>
      </c>
    </row>
    <row r="2501" spans="1:23">
      <c r="A2501" t="s">
        <v>23</v>
      </c>
      <c r="B2501" t="s">
        <v>24</v>
      </c>
      <c r="C2501" t="s">
        <v>25</v>
      </c>
      <c r="D2501" t="s">
        <v>46</v>
      </c>
      <c r="E2501" t="s">
        <v>47</v>
      </c>
      <c r="F2501" t="s">
        <v>48</v>
      </c>
      <c r="G2501" t="s">
        <v>47</v>
      </c>
      <c r="I2501" t="s">
        <v>43</v>
      </c>
      <c r="J2501">
        <v>3736.8020230000002</v>
      </c>
      <c r="K2501">
        <v>670</v>
      </c>
      <c r="L2501">
        <v>0.83699999999999997</v>
      </c>
      <c r="M2501">
        <v>0.38878873200000003</v>
      </c>
      <c r="N2501">
        <v>6.0899999999999999E-3</v>
      </c>
      <c r="O2501">
        <v>0</v>
      </c>
      <c r="P2501" t="s">
        <v>868</v>
      </c>
      <c r="Q2501" t="s">
        <v>869</v>
      </c>
      <c r="R2501" t="s">
        <v>158</v>
      </c>
      <c r="S2501" t="s">
        <v>159</v>
      </c>
      <c r="T2501" t="s">
        <v>36</v>
      </c>
      <c r="U2501" t="s">
        <v>37</v>
      </c>
      <c r="V2501">
        <v>27</v>
      </c>
      <c r="W2501" t="s">
        <v>38</v>
      </c>
    </row>
    <row r="2502" spans="1:23">
      <c r="A2502" t="s">
        <v>23</v>
      </c>
      <c r="B2502" t="s">
        <v>24</v>
      </c>
      <c r="C2502" t="s">
        <v>25</v>
      </c>
      <c r="D2502" t="s">
        <v>39</v>
      </c>
      <c r="E2502" t="s">
        <v>40</v>
      </c>
      <c r="F2502" t="s">
        <v>28</v>
      </c>
      <c r="G2502" t="s">
        <v>29</v>
      </c>
      <c r="I2502" t="s">
        <v>43</v>
      </c>
      <c r="J2502">
        <v>121.69156700000001</v>
      </c>
      <c r="K2502">
        <v>15</v>
      </c>
      <c r="L2502">
        <v>0.91100000000000003</v>
      </c>
      <c r="M2502">
        <v>0</v>
      </c>
      <c r="N2502">
        <v>0</v>
      </c>
      <c r="O2502">
        <v>0</v>
      </c>
      <c r="P2502" t="s">
        <v>870</v>
      </c>
      <c r="Q2502" t="s">
        <v>871</v>
      </c>
      <c r="R2502" t="s">
        <v>297</v>
      </c>
      <c r="S2502" t="s">
        <v>298</v>
      </c>
      <c r="T2502" t="s">
        <v>36</v>
      </c>
      <c r="U2502" t="s">
        <v>37</v>
      </c>
      <c r="V2502">
        <v>27</v>
      </c>
      <c r="W2502" t="s">
        <v>38</v>
      </c>
    </row>
    <row r="2503" spans="1:23">
      <c r="A2503" t="s">
        <v>23</v>
      </c>
      <c r="B2503" t="s">
        <v>24</v>
      </c>
      <c r="C2503" t="s">
        <v>25</v>
      </c>
      <c r="D2503" t="s">
        <v>46</v>
      </c>
      <c r="E2503" t="s">
        <v>47</v>
      </c>
      <c r="F2503" t="s">
        <v>48</v>
      </c>
      <c r="G2503" t="s">
        <v>47</v>
      </c>
      <c r="I2503" t="s">
        <v>43</v>
      </c>
      <c r="J2503">
        <v>535.71348490000003</v>
      </c>
      <c r="K2503">
        <v>109</v>
      </c>
      <c r="L2503">
        <v>0.77600000000000002</v>
      </c>
      <c r="M2503">
        <v>0</v>
      </c>
      <c r="N2503">
        <v>0</v>
      </c>
      <c r="O2503">
        <v>0</v>
      </c>
      <c r="P2503" t="s">
        <v>870</v>
      </c>
      <c r="Q2503" t="s">
        <v>871</v>
      </c>
      <c r="R2503" t="s">
        <v>297</v>
      </c>
      <c r="S2503" t="s">
        <v>298</v>
      </c>
      <c r="T2503" t="s">
        <v>36</v>
      </c>
      <c r="U2503" t="s">
        <v>37</v>
      </c>
      <c r="V2503">
        <v>27</v>
      </c>
      <c r="W2503" t="s">
        <v>38</v>
      </c>
    </row>
    <row r="2504" spans="1:23">
      <c r="A2504" t="s">
        <v>23</v>
      </c>
      <c r="B2504" t="s">
        <v>24</v>
      </c>
      <c r="C2504" t="s">
        <v>25</v>
      </c>
      <c r="D2504" t="s">
        <v>26</v>
      </c>
      <c r="E2504" t="s">
        <v>27</v>
      </c>
      <c r="F2504" t="s">
        <v>28</v>
      </c>
      <c r="G2504" t="s">
        <v>29</v>
      </c>
      <c r="H2504" t="s">
        <v>69</v>
      </c>
      <c r="I2504" t="s">
        <v>70</v>
      </c>
      <c r="J2504">
        <v>21.08</v>
      </c>
      <c r="K2504">
        <v>1</v>
      </c>
      <c r="L2504">
        <v>1</v>
      </c>
      <c r="M2504">
        <v>0</v>
      </c>
      <c r="N2504">
        <v>0</v>
      </c>
      <c r="O2504">
        <v>0</v>
      </c>
      <c r="P2504" t="s">
        <v>872</v>
      </c>
      <c r="Q2504" t="s">
        <v>873</v>
      </c>
      <c r="R2504" t="s">
        <v>51</v>
      </c>
      <c r="S2504" t="s">
        <v>52</v>
      </c>
      <c r="T2504" t="s">
        <v>36</v>
      </c>
      <c r="U2504" t="s">
        <v>37</v>
      </c>
      <c r="V2504">
        <v>27</v>
      </c>
      <c r="W2504" t="s">
        <v>38</v>
      </c>
    </row>
    <row r="2505" spans="1:23">
      <c r="A2505" t="s">
        <v>23</v>
      </c>
      <c r="B2505" t="s">
        <v>24</v>
      </c>
      <c r="C2505" t="s">
        <v>25</v>
      </c>
      <c r="D2505" t="s">
        <v>39</v>
      </c>
      <c r="E2505" t="s">
        <v>40</v>
      </c>
      <c r="F2505" t="s">
        <v>41</v>
      </c>
      <c r="G2505" t="s">
        <v>42</v>
      </c>
      <c r="I2505" t="s">
        <v>43</v>
      </c>
      <c r="J2505">
        <v>0</v>
      </c>
      <c r="K2505">
        <v>0</v>
      </c>
      <c r="L2505">
        <v>0</v>
      </c>
      <c r="M2505">
        <v>0</v>
      </c>
      <c r="N2505">
        <v>0</v>
      </c>
      <c r="O2505">
        <v>1</v>
      </c>
      <c r="P2505" t="s">
        <v>874</v>
      </c>
      <c r="Q2505" t="s">
        <v>875</v>
      </c>
      <c r="R2505" t="s">
        <v>168</v>
      </c>
      <c r="S2505" t="s">
        <v>169</v>
      </c>
      <c r="T2505" t="s">
        <v>36</v>
      </c>
      <c r="U2505" t="s">
        <v>37</v>
      </c>
      <c r="V2505">
        <v>27</v>
      </c>
      <c r="W2505" t="s">
        <v>38</v>
      </c>
    </row>
    <row r="2506" spans="1:23">
      <c r="A2506" t="s">
        <v>23</v>
      </c>
      <c r="B2506" t="s">
        <v>24</v>
      </c>
      <c r="C2506" t="s">
        <v>25</v>
      </c>
      <c r="D2506" t="s">
        <v>39</v>
      </c>
      <c r="E2506" t="s">
        <v>40</v>
      </c>
      <c r="F2506" t="s">
        <v>28</v>
      </c>
      <c r="G2506" t="s">
        <v>29</v>
      </c>
      <c r="I2506" t="s">
        <v>43</v>
      </c>
      <c r="J2506">
        <v>0</v>
      </c>
      <c r="K2506">
        <v>0</v>
      </c>
      <c r="L2506">
        <v>0</v>
      </c>
      <c r="M2506">
        <v>0</v>
      </c>
      <c r="N2506">
        <v>0</v>
      </c>
      <c r="O2506">
        <v>1</v>
      </c>
      <c r="P2506" t="s">
        <v>874</v>
      </c>
      <c r="Q2506" t="s">
        <v>875</v>
      </c>
      <c r="R2506" t="s">
        <v>168</v>
      </c>
      <c r="S2506" t="s">
        <v>169</v>
      </c>
      <c r="T2506" t="s">
        <v>36</v>
      </c>
      <c r="U2506" t="s">
        <v>37</v>
      </c>
      <c r="V2506">
        <v>27</v>
      </c>
      <c r="W2506" t="s">
        <v>38</v>
      </c>
    </row>
    <row r="2507" spans="1:23">
      <c r="A2507" t="s">
        <v>23</v>
      </c>
      <c r="B2507" t="s">
        <v>24</v>
      </c>
      <c r="C2507" t="s">
        <v>25</v>
      </c>
      <c r="D2507" t="s">
        <v>46</v>
      </c>
      <c r="E2507" t="s">
        <v>47</v>
      </c>
      <c r="F2507" t="s">
        <v>48</v>
      </c>
      <c r="G2507" t="s">
        <v>47</v>
      </c>
      <c r="I2507" t="s">
        <v>43</v>
      </c>
      <c r="J2507">
        <v>717.31023049999999</v>
      </c>
      <c r="K2507">
        <v>98</v>
      </c>
      <c r="L2507">
        <v>0.81899999999999995</v>
      </c>
      <c r="M2507">
        <v>0</v>
      </c>
      <c r="N2507">
        <v>0</v>
      </c>
      <c r="O2507">
        <v>0</v>
      </c>
      <c r="P2507" t="s">
        <v>874</v>
      </c>
      <c r="Q2507" t="s">
        <v>875</v>
      </c>
      <c r="R2507" t="s">
        <v>168</v>
      </c>
      <c r="S2507" t="s">
        <v>169</v>
      </c>
      <c r="T2507" t="s">
        <v>36</v>
      </c>
      <c r="U2507" t="s">
        <v>37</v>
      </c>
      <c r="V2507">
        <v>27</v>
      </c>
      <c r="W2507" t="s">
        <v>38</v>
      </c>
    </row>
    <row r="2508" spans="1:23">
      <c r="A2508" t="s">
        <v>23</v>
      </c>
      <c r="B2508" t="s">
        <v>24</v>
      </c>
      <c r="C2508" t="s">
        <v>25</v>
      </c>
      <c r="D2508" t="s">
        <v>46</v>
      </c>
      <c r="E2508" t="s">
        <v>47</v>
      </c>
      <c r="F2508" t="s">
        <v>48</v>
      </c>
      <c r="G2508" t="s">
        <v>47</v>
      </c>
      <c r="I2508" t="s">
        <v>43</v>
      </c>
      <c r="J2508">
        <v>325.5501491</v>
      </c>
      <c r="K2508">
        <v>56</v>
      </c>
      <c r="L2508">
        <v>0.81399999999999995</v>
      </c>
      <c r="M2508">
        <v>0</v>
      </c>
      <c r="N2508">
        <v>0</v>
      </c>
      <c r="O2508">
        <v>0</v>
      </c>
      <c r="P2508" t="s">
        <v>876</v>
      </c>
      <c r="Q2508" t="s">
        <v>877</v>
      </c>
      <c r="R2508" t="s">
        <v>84</v>
      </c>
      <c r="S2508" t="s">
        <v>85</v>
      </c>
      <c r="T2508" t="s">
        <v>36</v>
      </c>
      <c r="U2508" t="s">
        <v>37</v>
      </c>
      <c r="V2508">
        <v>27</v>
      </c>
      <c r="W2508" t="s">
        <v>38</v>
      </c>
    </row>
    <row r="2509" spans="1:23">
      <c r="A2509" t="s">
        <v>23</v>
      </c>
      <c r="B2509" t="s">
        <v>24</v>
      </c>
      <c r="C2509" t="s">
        <v>25</v>
      </c>
      <c r="D2509" t="s">
        <v>39</v>
      </c>
      <c r="E2509" t="s">
        <v>40</v>
      </c>
      <c r="F2509" t="s">
        <v>41</v>
      </c>
      <c r="G2509" t="s">
        <v>42</v>
      </c>
      <c r="I2509" t="s">
        <v>43</v>
      </c>
      <c r="J2509">
        <v>57.197761370000002</v>
      </c>
      <c r="K2509">
        <v>2</v>
      </c>
      <c r="L2509">
        <v>0.89800000000000002</v>
      </c>
      <c r="M2509">
        <v>0</v>
      </c>
      <c r="N2509">
        <v>0</v>
      </c>
      <c r="O2509">
        <v>0</v>
      </c>
      <c r="P2509" t="s">
        <v>1502</v>
      </c>
      <c r="Q2509" t="s">
        <v>1503</v>
      </c>
      <c r="R2509" t="s">
        <v>168</v>
      </c>
      <c r="S2509" t="s">
        <v>169</v>
      </c>
      <c r="T2509" t="s">
        <v>36</v>
      </c>
      <c r="U2509" t="s">
        <v>37</v>
      </c>
      <c r="V2509">
        <v>27</v>
      </c>
      <c r="W2509" t="s">
        <v>38</v>
      </c>
    </row>
    <row r="2510" spans="1:23">
      <c r="A2510" t="s">
        <v>23</v>
      </c>
      <c r="B2510" t="s">
        <v>24</v>
      </c>
      <c r="C2510" t="s">
        <v>25</v>
      </c>
      <c r="D2510" t="s">
        <v>39</v>
      </c>
      <c r="E2510" t="s">
        <v>40</v>
      </c>
      <c r="F2510" t="s">
        <v>28</v>
      </c>
      <c r="G2510" t="s">
        <v>29</v>
      </c>
      <c r="I2510" t="s">
        <v>43</v>
      </c>
      <c r="J2510">
        <v>91.727095079999998</v>
      </c>
      <c r="K2510">
        <v>13</v>
      </c>
      <c r="L2510">
        <v>0.85499999999999998</v>
      </c>
      <c r="M2510">
        <v>0</v>
      </c>
      <c r="N2510">
        <v>0</v>
      </c>
      <c r="O2510">
        <v>0</v>
      </c>
      <c r="P2510" t="s">
        <v>1502</v>
      </c>
      <c r="Q2510" t="s">
        <v>1503</v>
      </c>
      <c r="R2510" t="s">
        <v>168</v>
      </c>
      <c r="S2510" t="s">
        <v>169</v>
      </c>
      <c r="T2510" t="s">
        <v>36</v>
      </c>
      <c r="U2510" t="s">
        <v>37</v>
      </c>
      <c r="V2510">
        <v>27</v>
      </c>
      <c r="W2510" t="s">
        <v>38</v>
      </c>
    </row>
    <row r="2511" spans="1:23">
      <c r="A2511" t="s">
        <v>23</v>
      </c>
      <c r="B2511" t="s">
        <v>24</v>
      </c>
      <c r="C2511" t="s">
        <v>25</v>
      </c>
      <c r="D2511" t="s">
        <v>39</v>
      </c>
      <c r="E2511" t="s">
        <v>40</v>
      </c>
      <c r="F2511" t="s">
        <v>41</v>
      </c>
      <c r="G2511" t="s">
        <v>42</v>
      </c>
      <c r="I2511" t="s">
        <v>43</v>
      </c>
      <c r="J2511">
        <v>0</v>
      </c>
      <c r="K2511">
        <v>0</v>
      </c>
      <c r="L2511">
        <v>0</v>
      </c>
      <c r="M2511">
        <v>0</v>
      </c>
      <c r="N2511">
        <v>0</v>
      </c>
      <c r="O2511">
        <v>1</v>
      </c>
      <c r="P2511" t="s">
        <v>878</v>
      </c>
      <c r="Q2511" t="s">
        <v>879</v>
      </c>
      <c r="R2511" t="s">
        <v>67</v>
      </c>
      <c r="S2511" t="s">
        <v>68</v>
      </c>
      <c r="T2511" t="s">
        <v>36</v>
      </c>
      <c r="U2511" t="s">
        <v>37</v>
      </c>
      <c r="V2511">
        <v>27</v>
      </c>
      <c r="W2511" t="s">
        <v>38</v>
      </c>
    </row>
    <row r="2512" spans="1:23">
      <c r="A2512" t="s">
        <v>23</v>
      </c>
      <c r="B2512" t="s">
        <v>24</v>
      </c>
      <c r="C2512" t="s">
        <v>25</v>
      </c>
      <c r="D2512" t="s">
        <v>39</v>
      </c>
      <c r="E2512" t="s">
        <v>40</v>
      </c>
      <c r="F2512" t="s">
        <v>53</v>
      </c>
      <c r="G2512" t="s">
        <v>54</v>
      </c>
      <c r="I2512" t="s">
        <v>43</v>
      </c>
      <c r="J2512">
        <v>0</v>
      </c>
      <c r="K2512">
        <v>0</v>
      </c>
      <c r="L2512">
        <v>0</v>
      </c>
      <c r="M2512">
        <v>0</v>
      </c>
      <c r="N2512">
        <v>0</v>
      </c>
      <c r="O2512">
        <v>1</v>
      </c>
      <c r="P2512" t="s">
        <v>878</v>
      </c>
      <c r="Q2512" t="s">
        <v>879</v>
      </c>
      <c r="R2512" t="s">
        <v>67</v>
      </c>
      <c r="S2512" t="s">
        <v>68</v>
      </c>
      <c r="T2512" t="s">
        <v>36</v>
      </c>
      <c r="U2512" t="s">
        <v>37</v>
      </c>
      <c r="V2512">
        <v>27</v>
      </c>
      <c r="W2512" t="s">
        <v>38</v>
      </c>
    </row>
    <row r="2513" spans="1:23">
      <c r="A2513" t="s">
        <v>23</v>
      </c>
      <c r="B2513" t="s">
        <v>24</v>
      </c>
      <c r="C2513" t="s">
        <v>25</v>
      </c>
      <c r="D2513" t="s">
        <v>46</v>
      </c>
      <c r="E2513" t="s">
        <v>47</v>
      </c>
      <c r="F2513" t="s">
        <v>48</v>
      </c>
      <c r="G2513" t="s">
        <v>47</v>
      </c>
      <c r="I2513" t="s">
        <v>43</v>
      </c>
      <c r="J2513">
        <v>308.84123369999998</v>
      </c>
      <c r="K2513">
        <v>66</v>
      </c>
      <c r="L2513">
        <v>0.874</v>
      </c>
      <c r="M2513">
        <v>0</v>
      </c>
      <c r="N2513">
        <v>0</v>
      </c>
      <c r="O2513">
        <v>0</v>
      </c>
      <c r="P2513" t="s">
        <v>878</v>
      </c>
      <c r="Q2513" t="s">
        <v>879</v>
      </c>
      <c r="R2513" t="s">
        <v>67</v>
      </c>
      <c r="S2513" t="s">
        <v>68</v>
      </c>
      <c r="T2513" t="s">
        <v>36</v>
      </c>
      <c r="U2513" t="s">
        <v>37</v>
      </c>
      <c r="V2513">
        <v>27</v>
      </c>
      <c r="W2513" t="s">
        <v>38</v>
      </c>
    </row>
    <row r="2514" spans="1:23">
      <c r="A2514" t="s">
        <v>23</v>
      </c>
      <c r="B2514" t="s">
        <v>24</v>
      </c>
      <c r="C2514" t="s">
        <v>25</v>
      </c>
      <c r="D2514" t="s">
        <v>26</v>
      </c>
      <c r="E2514" t="s">
        <v>27</v>
      </c>
      <c r="F2514" t="s">
        <v>28</v>
      </c>
      <c r="G2514" t="s">
        <v>29</v>
      </c>
      <c r="H2514" t="s">
        <v>683</v>
      </c>
      <c r="I2514" t="s">
        <v>684</v>
      </c>
      <c r="J2514">
        <v>86.720423060000002</v>
      </c>
      <c r="K2514">
        <v>1</v>
      </c>
      <c r="L2514">
        <v>0.91</v>
      </c>
      <c r="M2514">
        <v>0</v>
      </c>
      <c r="N2514">
        <v>0</v>
      </c>
      <c r="O2514">
        <v>0</v>
      </c>
      <c r="P2514" t="s">
        <v>882</v>
      </c>
      <c r="Q2514" t="s">
        <v>883</v>
      </c>
      <c r="R2514" t="s">
        <v>297</v>
      </c>
      <c r="S2514" t="s">
        <v>298</v>
      </c>
      <c r="T2514" t="s">
        <v>36</v>
      </c>
      <c r="U2514" t="s">
        <v>37</v>
      </c>
      <c r="V2514">
        <v>27</v>
      </c>
      <c r="W2514" t="s">
        <v>38</v>
      </c>
    </row>
    <row r="2515" spans="1:23">
      <c r="A2515" t="s">
        <v>23</v>
      </c>
      <c r="B2515" t="s">
        <v>24</v>
      </c>
      <c r="C2515" t="s">
        <v>25</v>
      </c>
      <c r="D2515" t="s">
        <v>26</v>
      </c>
      <c r="E2515" t="s">
        <v>27</v>
      </c>
      <c r="F2515" t="s">
        <v>53</v>
      </c>
      <c r="G2515" t="s">
        <v>54</v>
      </c>
      <c r="H2515" t="s">
        <v>227</v>
      </c>
      <c r="I2515" t="s">
        <v>228</v>
      </c>
      <c r="J2515">
        <v>730.48730209999997</v>
      </c>
      <c r="K2515">
        <v>1</v>
      </c>
      <c r="L2515">
        <v>1</v>
      </c>
      <c r="M2515">
        <v>0</v>
      </c>
      <c r="N2515">
        <v>0</v>
      </c>
      <c r="O2515">
        <v>0</v>
      </c>
      <c r="P2515" t="s">
        <v>884</v>
      </c>
      <c r="Q2515" t="s">
        <v>885</v>
      </c>
      <c r="R2515" t="s">
        <v>67</v>
      </c>
      <c r="S2515" t="s">
        <v>68</v>
      </c>
      <c r="T2515" t="s">
        <v>36</v>
      </c>
      <c r="U2515" t="s">
        <v>37</v>
      </c>
      <c r="V2515">
        <v>27</v>
      </c>
      <c r="W2515" t="s">
        <v>38</v>
      </c>
    </row>
    <row r="2516" spans="1:23">
      <c r="A2516" t="s">
        <v>23</v>
      </c>
      <c r="B2516" t="s">
        <v>24</v>
      </c>
      <c r="C2516" t="s">
        <v>25</v>
      </c>
      <c r="D2516" t="s">
        <v>39</v>
      </c>
      <c r="E2516" t="s">
        <v>40</v>
      </c>
      <c r="F2516" t="s">
        <v>53</v>
      </c>
      <c r="G2516" t="s">
        <v>54</v>
      </c>
      <c r="I2516" t="s">
        <v>43</v>
      </c>
      <c r="J2516">
        <v>0</v>
      </c>
      <c r="K2516">
        <v>0</v>
      </c>
      <c r="L2516">
        <v>0</v>
      </c>
      <c r="M2516">
        <v>0</v>
      </c>
      <c r="N2516">
        <v>0</v>
      </c>
      <c r="O2516">
        <v>1</v>
      </c>
      <c r="P2516" t="s">
        <v>884</v>
      </c>
      <c r="Q2516" t="s">
        <v>885</v>
      </c>
      <c r="R2516" t="s">
        <v>67</v>
      </c>
      <c r="S2516" t="s">
        <v>68</v>
      </c>
      <c r="T2516" t="s">
        <v>36</v>
      </c>
      <c r="U2516" t="s">
        <v>37</v>
      </c>
      <c r="V2516">
        <v>27</v>
      </c>
      <c r="W2516" t="s">
        <v>38</v>
      </c>
    </row>
    <row r="2517" spans="1:23">
      <c r="A2517" t="s">
        <v>23</v>
      </c>
      <c r="B2517" t="s">
        <v>24</v>
      </c>
      <c r="C2517" t="s">
        <v>25</v>
      </c>
      <c r="D2517" t="s">
        <v>46</v>
      </c>
      <c r="E2517" t="s">
        <v>47</v>
      </c>
      <c r="F2517" t="s">
        <v>48</v>
      </c>
      <c r="G2517" t="s">
        <v>47</v>
      </c>
      <c r="I2517" t="s">
        <v>43</v>
      </c>
      <c r="J2517">
        <v>989.42668679999997</v>
      </c>
      <c r="K2517">
        <v>184</v>
      </c>
      <c r="L2517">
        <v>0.79400000000000004</v>
      </c>
      <c r="M2517">
        <v>0</v>
      </c>
      <c r="N2517">
        <v>0</v>
      </c>
      <c r="O2517">
        <v>0</v>
      </c>
      <c r="P2517" t="s">
        <v>884</v>
      </c>
      <c r="Q2517" t="s">
        <v>885</v>
      </c>
      <c r="R2517" t="s">
        <v>67</v>
      </c>
      <c r="S2517" t="s">
        <v>68</v>
      </c>
      <c r="T2517" t="s">
        <v>36</v>
      </c>
      <c r="U2517" t="s">
        <v>37</v>
      </c>
      <c r="V2517">
        <v>27</v>
      </c>
      <c r="W2517" t="s">
        <v>38</v>
      </c>
    </row>
    <row r="2518" spans="1:23">
      <c r="A2518" t="s">
        <v>23</v>
      </c>
      <c r="B2518" t="s">
        <v>24</v>
      </c>
      <c r="C2518" t="s">
        <v>25</v>
      </c>
      <c r="D2518" t="s">
        <v>26</v>
      </c>
      <c r="E2518" t="s">
        <v>27</v>
      </c>
      <c r="F2518" t="s">
        <v>53</v>
      </c>
      <c r="G2518" t="s">
        <v>54</v>
      </c>
      <c r="H2518" t="s">
        <v>223</v>
      </c>
      <c r="I2518" t="s">
        <v>224</v>
      </c>
      <c r="J2518">
        <v>106.0179906</v>
      </c>
      <c r="K2518">
        <v>1</v>
      </c>
      <c r="L2518">
        <v>0.998</v>
      </c>
      <c r="M2518">
        <v>0</v>
      </c>
      <c r="N2518">
        <v>0</v>
      </c>
      <c r="O2518">
        <v>0</v>
      </c>
      <c r="P2518" t="s">
        <v>886</v>
      </c>
      <c r="Q2518" t="s">
        <v>887</v>
      </c>
      <c r="R2518" t="s">
        <v>100</v>
      </c>
      <c r="S2518" t="s">
        <v>101</v>
      </c>
      <c r="T2518" t="s">
        <v>36</v>
      </c>
      <c r="U2518" t="s">
        <v>37</v>
      </c>
      <c r="V2518">
        <v>27</v>
      </c>
      <c r="W2518" t="s">
        <v>38</v>
      </c>
    </row>
    <row r="2519" spans="1:23">
      <c r="A2519" t="s">
        <v>23</v>
      </c>
      <c r="B2519" t="s">
        <v>24</v>
      </c>
      <c r="C2519" t="s">
        <v>25</v>
      </c>
      <c r="D2519" t="s">
        <v>26</v>
      </c>
      <c r="E2519" t="s">
        <v>27</v>
      </c>
      <c r="F2519" t="s">
        <v>28</v>
      </c>
      <c r="G2519" t="s">
        <v>29</v>
      </c>
      <c r="H2519" t="s">
        <v>148</v>
      </c>
      <c r="I2519" t="s">
        <v>149</v>
      </c>
      <c r="J2519">
        <v>1515.3977520000001</v>
      </c>
      <c r="K2519">
        <v>3</v>
      </c>
      <c r="L2519">
        <v>0.99</v>
      </c>
      <c r="M2519">
        <v>0</v>
      </c>
      <c r="N2519">
        <v>0</v>
      </c>
      <c r="O2519">
        <v>0</v>
      </c>
      <c r="P2519" t="s">
        <v>886</v>
      </c>
      <c r="Q2519" t="s">
        <v>887</v>
      </c>
      <c r="R2519" t="s">
        <v>100</v>
      </c>
      <c r="S2519" t="s">
        <v>101</v>
      </c>
      <c r="T2519" t="s">
        <v>36</v>
      </c>
      <c r="U2519" t="s">
        <v>37</v>
      </c>
      <c r="V2519">
        <v>27</v>
      </c>
      <c r="W2519" t="s">
        <v>38</v>
      </c>
    </row>
    <row r="2520" spans="1:23">
      <c r="A2520" t="s">
        <v>23</v>
      </c>
      <c r="B2520" t="s">
        <v>24</v>
      </c>
      <c r="C2520" t="s">
        <v>25</v>
      </c>
      <c r="D2520" t="s">
        <v>26</v>
      </c>
      <c r="E2520" t="s">
        <v>27</v>
      </c>
      <c r="F2520" t="s">
        <v>28</v>
      </c>
      <c r="G2520" t="s">
        <v>29</v>
      </c>
      <c r="H2520" t="s">
        <v>152</v>
      </c>
      <c r="I2520" t="s">
        <v>153</v>
      </c>
      <c r="J2520">
        <v>204.1054623</v>
      </c>
      <c r="K2520">
        <v>1</v>
      </c>
      <c r="L2520">
        <v>0.89800000000000002</v>
      </c>
      <c r="M2520">
        <v>0</v>
      </c>
      <c r="N2520">
        <v>0</v>
      </c>
      <c r="O2520">
        <v>0</v>
      </c>
      <c r="P2520" t="s">
        <v>886</v>
      </c>
      <c r="Q2520" t="s">
        <v>887</v>
      </c>
      <c r="R2520" t="s">
        <v>100</v>
      </c>
      <c r="S2520" t="s">
        <v>101</v>
      </c>
      <c r="T2520" t="s">
        <v>36</v>
      </c>
      <c r="U2520" t="s">
        <v>37</v>
      </c>
      <c r="V2520">
        <v>27</v>
      </c>
      <c r="W2520" t="s">
        <v>38</v>
      </c>
    </row>
    <row r="2521" spans="1:23">
      <c r="A2521" t="s">
        <v>23</v>
      </c>
      <c r="B2521" t="s">
        <v>24</v>
      </c>
      <c r="C2521" t="s">
        <v>25</v>
      </c>
      <c r="D2521" t="s">
        <v>26</v>
      </c>
      <c r="E2521" t="s">
        <v>27</v>
      </c>
      <c r="F2521" t="s">
        <v>28</v>
      </c>
      <c r="G2521" t="s">
        <v>29</v>
      </c>
      <c r="H2521" t="s">
        <v>369</v>
      </c>
      <c r="I2521" t="s">
        <v>370</v>
      </c>
      <c r="J2521">
        <v>1348.0689110000001</v>
      </c>
      <c r="K2521">
        <v>4</v>
      </c>
      <c r="L2521">
        <v>0.99399999999999999</v>
      </c>
      <c r="M2521">
        <v>0</v>
      </c>
      <c r="N2521">
        <v>0</v>
      </c>
      <c r="O2521">
        <v>0</v>
      </c>
      <c r="P2521" t="s">
        <v>886</v>
      </c>
      <c r="Q2521" t="s">
        <v>887</v>
      </c>
      <c r="R2521" t="s">
        <v>100</v>
      </c>
      <c r="S2521" t="s">
        <v>101</v>
      </c>
      <c r="T2521" t="s">
        <v>36</v>
      </c>
      <c r="U2521" t="s">
        <v>37</v>
      </c>
      <c r="V2521">
        <v>27</v>
      </c>
      <c r="W2521" t="s">
        <v>38</v>
      </c>
    </row>
    <row r="2522" spans="1:23">
      <c r="A2522" t="s">
        <v>23</v>
      </c>
      <c r="B2522" t="s">
        <v>24</v>
      </c>
      <c r="C2522" t="s">
        <v>25</v>
      </c>
      <c r="D2522" t="s">
        <v>26</v>
      </c>
      <c r="E2522" t="s">
        <v>27</v>
      </c>
      <c r="F2522" t="s">
        <v>28</v>
      </c>
      <c r="G2522" t="s">
        <v>29</v>
      </c>
      <c r="H2522" t="s">
        <v>241</v>
      </c>
      <c r="I2522" t="s">
        <v>242</v>
      </c>
      <c r="J2522">
        <v>58.7875345</v>
      </c>
      <c r="K2522">
        <v>1</v>
      </c>
      <c r="L2522">
        <v>0.999</v>
      </c>
      <c r="M2522">
        <v>0</v>
      </c>
      <c r="N2522">
        <v>0</v>
      </c>
      <c r="O2522">
        <v>0</v>
      </c>
      <c r="P2522" t="s">
        <v>886</v>
      </c>
      <c r="Q2522" t="s">
        <v>887</v>
      </c>
      <c r="R2522" t="s">
        <v>100</v>
      </c>
      <c r="S2522" t="s">
        <v>101</v>
      </c>
      <c r="T2522" t="s">
        <v>36</v>
      </c>
      <c r="U2522" t="s">
        <v>37</v>
      </c>
      <c r="V2522">
        <v>27</v>
      </c>
      <c r="W2522" t="s">
        <v>38</v>
      </c>
    </row>
    <row r="2523" spans="1:23">
      <c r="A2523" t="s">
        <v>23</v>
      </c>
      <c r="B2523" t="s">
        <v>24</v>
      </c>
      <c r="C2523" t="s">
        <v>25</v>
      </c>
      <c r="D2523" t="s">
        <v>39</v>
      </c>
      <c r="E2523" t="s">
        <v>40</v>
      </c>
      <c r="F2523" t="s">
        <v>44</v>
      </c>
      <c r="G2523" t="s">
        <v>45</v>
      </c>
      <c r="I2523" t="s">
        <v>43</v>
      </c>
      <c r="J2523">
        <v>0</v>
      </c>
      <c r="K2523">
        <v>0</v>
      </c>
      <c r="L2523">
        <v>0</v>
      </c>
      <c r="M2523">
        <v>0</v>
      </c>
      <c r="N2523">
        <v>0</v>
      </c>
      <c r="O2523">
        <v>1</v>
      </c>
      <c r="P2523" t="s">
        <v>886</v>
      </c>
      <c r="Q2523" t="s">
        <v>887</v>
      </c>
      <c r="R2523" t="s">
        <v>100</v>
      </c>
      <c r="S2523" t="s">
        <v>101</v>
      </c>
      <c r="T2523" t="s">
        <v>36</v>
      </c>
      <c r="U2523" t="s">
        <v>37</v>
      </c>
      <c r="V2523">
        <v>27</v>
      </c>
      <c r="W2523" t="s">
        <v>38</v>
      </c>
    </row>
    <row r="2524" spans="1:23">
      <c r="A2524" t="s">
        <v>23</v>
      </c>
      <c r="B2524" t="s">
        <v>24</v>
      </c>
      <c r="C2524" t="s">
        <v>25</v>
      </c>
      <c r="D2524" t="s">
        <v>26</v>
      </c>
      <c r="E2524" t="s">
        <v>27</v>
      </c>
      <c r="F2524" t="s">
        <v>28</v>
      </c>
      <c r="G2524" t="s">
        <v>29</v>
      </c>
      <c r="H2524" t="s">
        <v>69</v>
      </c>
      <c r="I2524" t="s">
        <v>70</v>
      </c>
      <c r="J2524">
        <v>5.9819770999999999</v>
      </c>
      <c r="K2524">
        <v>1</v>
      </c>
      <c r="L2524">
        <v>0.74199999999999999</v>
      </c>
      <c r="M2524">
        <v>0</v>
      </c>
      <c r="N2524">
        <v>0</v>
      </c>
      <c r="O2524">
        <v>0</v>
      </c>
      <c r="P2524" t="s">
        <v>888</v>
      </c>
      <c r="Q2524" t="s">
        <v>889</v>
      </c>
      <c r="R2524" t="s">
        <v>120</v>
      </c>
      <c r="S2524" t="s">
        <v>121</v>
      </c>
      <c r="T2524" t="s">
        <v>36</v>
      </c>
      <c r="U2524" t="s">
        <v>37</v>
      </c>
      <c r="V2524">
        <v>27</v>
      </c>
      <c r="W2524" t="s">
        <v>38</v>
      </c>
    </row>
    <row r="2525" spans="1:23">
      <c r="A2525" t="s">
        <v>23</v>
      </c>
      <c r="B2525" t="s">
        <v>24</v>
      </c>
      <c r="C2525" t="s">
        <v>25</v>
      </c>
      <c r="D2525" t="s">
        <v>39</v>
      </c>
      <c r="E2525" t="s">
        <v>40</v>
      </c>
      <c r="F2525" t="s">
        <v>28</v>
      </c>
      <c r="G2525" t="s">
        <v>29</v>
      </c>
      <c r="I2525" t="s">
        <v>43</v>
      </c>
      <c r="J2525">
        <v>0</v>
      </c>
      <c r="K2525">
        <v>0</v>
      </c>
      <c r="L2525">
        <v>0</v>
      </c>
      <c r="M2525">
        <v>0</v>
      </c>
      <c r="N2525">
        <v>0</v>
      </c>
      <c r="O2525">
        <v>1</v>
      </c>
      <c r="P2525" t="s">
        <v>888</v>
      </c>
      <c r="Q2525" t="s">
        <v>889</v>
      </c>
      <c r="R2525" t="s">
        <v>120</v>
      </c>
      <c r="S2525" t="s">
        <v>121</v>
      </c>
      <c r="T2525" t="s">
        <v>36</v>
      </c>
      <c r="U2525" t="s">
        <v>37</v>
      </c>
      <c r="V2525">
        <v>27</v>
      </c>
      <c r="W2525" t="s">
        <v>38</v>
      </c>
    </row>
    <row r="2526" spans="1:23">
      <c r="A2526" t="s">
        <v>23</v>
      </c>
      <c r="B2526" t="s">
        <v>24</v>
      </c>
      <c r="C2526" t="s">
        <v>25</v>
      </c>
      <c r="D2526" t="s">
        <v>26</v>
      </c>
      <c r="E2526" t="s">
        <v>27</v>
      </c>
      <c r="F2526" t="s">
        <v>28</v>
      </c>
      <c r="G2526" t="s">
        <v>29</v>
      </c>
      <c r="H2526" t="s">
        <v>148</v>
      </c>
      <c r="I2526" t="s">
        <v>149</v>
      </c>
      <c r="J2526">
        <v>19.002040000000001</v>
      </c>
      <c r="K2526">
        <v>1</v>
      </c>
      <c r="L2526">
        <v>0.90900000000000003</v>
      </c>
      <c r="M2526">
        <v>0</v>
      </c>
      <c r="N2526">
        <v>0</v>
      </c>
      <c r="O2526">
        <v>0</v>
      </c>
      <c r="P2526" t="s">
        <v>890</v>
      </c>
      <c r="Q2526" t="s">
        <v>891</v>
      </c>
      <c r="R2526" t="s">
        <v>94</v>
      </c>
      <c r="S2526" t="s">
        <v>95</v>
      </c>
      <c r="T2526" t="s">
        <v>36</v>
      </c>
      <c r="U2526" t="s">
        <v>37</v>
      </c>
      <c r="V2526">
        <v>27</v>
      </c>
      <c r="W2526" t="s">
        <v>38</v>
      </c>
    </row>
    <row r="2527" spans="1:23">
      <c r="A2527" t="s">
        <v>23</v>
      </c>
      <c r="B2527" t="s">
        <v>24</v>
      </c>
      <c r="C2527" t="s">
        <v>25</v>
      </c>
      <c r="D2527" t="s">
        <v>39</v>
      </c>
      <c r="E2527" t="s">
        <v>40</v>
      </c>
      <c r="F2527" t="s">
        <v>41</v>
      </c>
      <c r="G2527" t="s">
        <v>42</v>
      </c>
      <c r="I2527" t="s">
        <v>43</v>
      </c>
      <c r="J2527">
        <v>124.3339483</v>
      </c>
      <c r="K2527">
        <v>16</v>
      </c>
      <c r="L2527">
        <v>0.80300000000000005</v>
      </c>
      <c r="M2527">
        <v>0</v>
      </c>
      <c r="N2527">
        <v>0</v>
      </c>
      <c r="O2527">
        <v>0</v>
      </c>
      <c r="P2527" t="s">
        <v>890</v>
      </c>
      <c r="Q2527" t="s">
        <v>891</v>
      </c>
      <c r="R2527" t="s">
        <v>94</v>
      </c>
      <c r="S2527" t="s">
        <v>95</v>
      </c>
      <c r="T2527" t="s">
        <v>36</v>
      </c>
      <c r="U2527" t="s">
        <v>37</v>
      </c>
      <c r="V2527">
        <v>27</v>
      </c>
      <c r="W2527" t="s">
        <v>38</v>
      </c>
    </row>
    <row r="2528" spans="1:23">
      <c r="A2528" t="s">
        <v>23</v>
      </c>
      <c r="B2528" t="s">
        <v>24</v>
      </c>
      <c r="C2528" t="s">
        <v>25</v>
      </c>
      <c r="D2528" t="s">
        <v>39</v>
      </c>
      <c r="E2528" t="s">
        <v>40</v>
      </c>
      <c r="F2528" t="s">
        <v>41</v>
      </c>
      <c r="G2528" t="s">
        <v>42</v>
      </c>
      <c r="I2528" t="s">
        <v>43</v>
      </c>
      <c r="J2528">
        <v>0</v>
      </c>
      <c r="K2528">
        <v>0</v>
      </c>
      <c r="L2528">
        <v>0</v>
      </c>
      <c r="M2528">
        <v>0</v>
      </c>
      <c r="N2528">
        <v>0</v>
      </c>
      <c r="O2528">
        <v>1</v>
      </c>
      <c r="P2528" t="s">
        <v>892</v>
      </c>
      <c r="Q2528" t="s">
        <v>893</v>
      </c>
      <c r="R2528" t="s">
        <v>67</v>
      </c>
      <c r="S2528" t="s">
        <v>68</v>
      </c>
      <c r="T2528" t="s">
        <v>36</v>
      </c>
      <c r="U2528" t="s">
        <v>37</v>
      </c>
      <c r="V2528">
        <v>27</v>
      </c>
      <c r="W2528" t="s">
        <v>38</v>
      </c>
    </row>
    <row r="2529" spans="1:23">
      <c r="A2529" t="s">
        <v>23</v>
      </c>
      <c r="B2529" t="s">
        <v>24</v>
      </c>
      <c r="C2529" t="s">
        <v>25</v>
      </c>
      <c r="D2529" t="s">
        <v>39</v>
      </c>
      <c r="E2529" t="s">
        <v>40</v>
      </c>
      <c r="F2529" t="s">
        <v>28</v>
      </c>
      <c r="G2529" t="s">
        <v>29</v>
      </c>
      <c r="I2529" t="s">
        <v>43</v>
      </c>
      <c r="J2529">
        <v>0</v>
      </c>
      <c r="K2529">
        <v>0</v>
      </c>
      <c r="L2529">
        <v>0</v>
      </c>
      <c r="M2529">
        <v>0</v>
      </c>
      <c r="N2529">
        <v>0</v>
      </c>
      <c r="O2529">
        <v>1</v>
      </c>
      <c r="P2529" t="s">
        <v>892</v>
      </c>
      <c r="Q2529" t="s">
        <v>893</v>
      </c>
      <c r="R2529" t="s">
        <v>67</v>
      </c>
      <c r="S2529" t="s">
        <v>68</v>
      </c>
      <c r="T2529" t="s">
        <v>36</v>
      </c>
      <c r="U2529" t="s">
        <v>37</v>
      </c>
      <c r="V2529">
        <v>27</v>
      </c>
      <c r="W2529" t="s">
        <v>38</v>
      </c>
    </row>
    <row r="2530" spans="1:23">
      <c r="A2530" t="s">
        <v>23</v>
      </c>
      <c r="B2530" t="s">
        <v>24</v>
      </c>
      <c r="C2530" t="s">
        <v>25</v>
      </c>
      <c r="D2530" t="s">
        <v>39</v>
      </c>
      <c r="E2530" t="s">
        <v>40</v>
      </c>
      <c r="F2530" t="s">
        <v>44</v>
      </c>
      <c r="G2530" t="s">
        <v>45</v>
      </c>
      <c r="I2530" t="s">
        <v>43</v>
      </c>
      <c r="J2530">
        <v>0</v>
      </c>
      <c r="K2530">
        <v>0</v>
      </c>
      <c r="L2530">
        <v>0</v>
      </c>
      <c r="M2530">
        <v>0</v>
      </c>
      <c r="N2530">
        <v>0</v>
      </c>
      <c r="O2530">
        <v>1</v>
      </c>
      <c r="P2530" t="s">
        <v>892</v>
      </c>
      <c r="Q2530" t="s">
        <v>893</v>
      </c>
      <c r="R2530" t="s">
        <v>67</v>
      </c>
      <c r="S2530" t="s">
        <v>68</v>
      </c>
      <c r="T2530" t="s">
        <v>36</v>
      </c>
      <c r="U2530" t="s">
        <v>37</v>
      </c>
      <c r="V2530">
        <v>27</v>
      </c>
      <c r="W2530" t="s">
        <v>38</v>
      </c>
    </row>
    <row r="2531" spans="1:23">
      <c r="A2531" t="s">
        <v>23</v>
      </c>
      <c r="B2531" t="s">
        <v>24</v>
      </c>
      <c r="C2531" t="s">
        <v>25</v>
      </c>
      <c r="D2531" t="s">
        <v>39</v>
      </c>
      <c r="E2531" t="s">
        <v>40</v>
      </c>
      <c r="F2531" t="s">
        <v>41</v>
      </c>
      <c r="G2531" t="s">
        <v>42</v>
      </c>
      <c r="I2531" t="s">
        <v>43</v>
      </c>
      <c r="J2531">
        <v>0</v>
      </c>
      <c r="K2531">
        <v>0</v>
      </c>
      <c r="L2531">
        <v>0</v>
      </c>
      <c r="M2531">
        <v>0</v>
      </c>
      <c r="N2531">
        <v>0</v>
      </c>
      <c r="O2531">
        <v>1</v>
      </c>
      <c r="P2531" t="s">
        <v>894</v>
      </c>
      <c r="Q2531" t="s">
        <v>895</v>
      </c>
      <c r="R2531" t="s">
        <v>73</v>
      </c>
      <c r="S2531" t="s">
        <v>74</v>
      </c>
      <c r="T2531" t="s">
        <v>36</v>
      </c>
      <c r="U2531" t="s">
        <v>37</v>
      </c>
      <c r="V2531">
        <v>27</v>
      </c>
      <c r="W2531" t="s">
        <v>38</v>
      </c>
    </row>
    <row r="2532" spans="1:23">
      <c r="A2532" t="s">
        <v>23</v>
      </c>
      <c r="B2532" t="s">
        <v>24</v>
      </c>
      <c r="C2532" t="s">
        <v>25</v>
      </c>
      <c r="D2532" t="s">
        <v>46</v>
      </c>
      <c r="E2532" t="s">
        <v>47</v>
      </c>
      <c r="F2532" t="s">
        <v>48</v>
      </c>
      <c r="G2532" t="s">
        <v>47</v>
      </c>
      <c r="I2532" t="s">
        <v>43</v>
      </c>
      <c r="J2532">
        <v>2560.3975820000001</v>
      </c>
      <c r="K2532">
        <v>486</v>
      </c>
      <c r="L2532">
        <v>0.84299999999999997</v>
      </c>
      <c r="M2532">
        <v>0</v>
      </c>
      <c r="N2532">
        <v>0</v>
      </c>
      <c r="O2532">
        <v>0</v>
      </c>
      <c r="P2532" t="s">
        <v>894</v>
      </c>
      <c r="Q2532" t="s">
        <v>895</v>
      </c>
      <c r="R2532" t="s">
        <v>73</v>
      </c>
      <c r="S2532" t="s">
        <v>74</v>
      </c>
      <c r="T2532" t="s">
        <v>36</v>
      </c>
      <c r="U2532" t="s">
        <v>37</v>
      </c>
      <c r="V2532">
        <v>27</v>
      </c>
      <c r="W2532" t="s">
        <v>38</v>
      </c>
    </row>
    <row r="2533" spans="1:23">
      <c r="A2533" t="s">
        <v>23</v>
      </c>
      <c r="B2533" t="s">
        <v>24</v>
      </c>
      <c r="C2533" t="s">
        <v>25</v>
      </c>
      <c r="D2533" t="s">
        <v>39</v>
      </c>
      <c r="E2533" t="s">
        <v>40</v>
      </c>
      <c r="F2533" t="s">
        <v>41</v>
      </c>
      <c r="G2533" t="s">
        <v>42</v>
      </c>
      <c r="I2533" t="s">
        <v>43</v>
      </c>
      <c r="J2533">
        <v>0</v>
      </c>
      <c r="K2533">
        <v>0</v>
      </c>
      <c r="L2533">
        <v>0</v>
      </c>
      <c r="M2533">
        <v>0</v>
      </c>
      <c r="N2533">
        <v>0</v>
      </c>
      <c r="O2533">
        <v>1</v>
      </c>
      <c r="P2533" t="s">
        <v>896</v>
      </c>
      <c r="Q2533" t="s">
        <v>897</v>
      </c>
      <c r="R2533" t="s">
        <v>73</v>
      </c>
      <c r="S2533" t="s">
        <v>74</v>
      </c>
      <c r="T2533" t="s">
        <v>36</v>
      </c>
      <c r="U2533" t="s">
        <v>37</v>
      </c>
      <c r="V2533">
        <v>27</v>
      </c>
      <c r="W2533" t="s">
        <v>38</v>
      </c>
    </row>
    <row r="2534" spans="1:23">
      <c r="A2534" t="s">
        <v>23</v>
      </c>
      <c r="B2534" t="s">
        <v>24</v>
      </c>
      <c r="C2534" t="s">
        <v>25</v>
      </c>
      <c r="D2534" t="s">
        <v>39</v>
      </c>
      <c r="E2534" t="s">
        <v>40</v>
      </c>
      <c r="F2534" t="s">
        <v>28</v>
      </c>
      <c r="G2534" t="s">
        <v>29</v>
      </c>
      <c r="I2534" t="s">
        <v>43</v>
      </c>
      <c r="J2534">
        <v>455.6953729</v>
      </c>
      <c r="K2534">
        <v>47</v>
      </c>
      <c r="L2534">
        <v>0.81499999999999995</v>
      </c>
      <c r="M2534">
        <v>0</v>
      </c>
      <c r="N2534">
        <v>0</v>
      </c>
      <c r="O2534">
        <v>0</v>
      </c>
      <c r="P2534" t="s">
        <v>896</v>
      </c>
      <c r="Q2534" t="s">
        <v>897</v>
      </c>
      <c r="R2534" t="s">
        <v>73</v>
      </c>
      <c r="S2534" t="s">
        <v>74</v>
      </c>
      <c r="T2534" t="s">
        <v>36</v>
      </c>
      <c r="U2534" t="s">
        <v>37</v>
      </c>
      <c r="V2534">
        <v>27</v>
      </c>
      <c r="W2534" t="s">
        <v>38</v>
      </c>
    </row>
    <row r="2535" spans="1:23">
      <c r="A2535" t="s">
        <v>23</v>
      </c>
      <c r="B2535" t="s">
        <v>24</v>
      </c>
      <c r="C2535" t="s">
        <v>25</v>
      </c>
      <c r="D2535" t="s">
        <v>46</v>
      </c>
      <c r="E2535" t="s">
        <v>47</v>
      </c>
      <c r="F2535" t="s">
        <v>48</v>
      </c>
      <c r="G2535" t="s">
        <v>47</v>
      </c>
      <c r="I2535" t="s">
        <v>43</v>
      </c>
      <c r="J2535">
        <v>3122.3886309999998</v>
      </c>
      <c r="K2535">
        <v>499</v>
      </c>
      <c r="L2535">
        <v>0.82199999999999995</v>
      </c>
      <c r="M2535">
        <v>0</v>
      </c>
      <c r="N2535">
        <v>0</v>
      </c>
      <c r="O2535">
        <v>0</v>
      </c>
      <c r="P2535" t="s">
        <v>896</v>
      </c>
      <c r="Q2535" t="s">
        <v>897</v>
      </c>
      <c r="R2535" t="s">
        <v>73</v>
      </c>
      <c r="S2535" t="s">
        <v>74</v>
      </c>
      <c r="T2535" t="s">
        <v>36</v>
      </c>
      <c r="U2535" t="s">
        <v>37</v>
      </c>
      <c r="V2535">
        <v>27</v>
      </c>
      <c r="W2535" t="s">
        <v>38</v>
      </c>
    </row>
    <row r="2536" spans="1:23">
      <c r="A2536" t="s">
        <v>23</v>
      </c>
      <c r="B2536" t="s">
        <v>24</v>
      </c>
      <c r="C2536" t="s">
        <v>25</v>
      </c>
      <c r="D2536" t="s">
        <v>26</v>
      </c>
      <c r="E2536" t="s">
        <v>27</v>
      </c>
      <c r="F2536" t="s">
        <v>28</v>
      </c>
      <c r="G2536" t="s">
        <v>29</v>
      </c>
      <c r="H2536" t="s">
        <v>148</v>
      </c>
      <c r="I2536" t="s">
        <v>149</v>
      </c>
      <c r="J2536">
        <v>190.2556166</v>
      </c>
      <c r="K2536">
        <v>1</v>
      </c>
      <c r="L2536">
        <v>1</v>
      </c>
      <c r="M2536">
        <v>0</v>
      </c>
      <c r="N2536">
        <v>0</v>
      </c>
      <c r="O2536">
        <v>0</v>
      </c>
      <c r="P2536" t="s">
        <v>898</v>
      </c>
      <c r="Q2536" t="s">
        <v>899</v>
      </c>
      <c r="R2536" t="s">
        <v>73</v>
      </c>
      <c r="S2536" t="s">
        <v>74</v>
      </c>
      <c r="T2536" t="s">
        <v>36</v>
      </c>
      <c r="U2536" t="s">
        <v>37</v>
      </c>
      <c r="V2536">
        <v>27</v>
      </c>
      <c r="W2536" t="s">
        <v>38</v>
      </c>
    </row>
    <row r="2537" spans="1:23">
      <c r="A2537" t="s">
        <v>23</v>
      </c>
      <c r="B2537" t="s">
        <v>24</v>
      </c>
      <c r="C2537" t="s">
        <v>25</v>
      </c>
      <c r="D2537" t="s">
        <v>26</v>
      </c>
      <c r="E2537" t="s">
        <v>27</v>
      </c>
      <c r="F2537" t="s">
        <v>28</v>
      </c>
      <c r="G2537" t="s">
        <v>29</v>
      </c>
      <c r="H2537" t="s">
        <v>193</v>
      </c>
      <c r="I2537" t="s">
        <v>194</v>
      </c>
      <c r="J2537">
        <v>152.52199870000001</v>
      </c>
      <c r="K2537">
        <v>1</v>
      </c>
      <c r="L2537">
        <v>0.998</v>
      </c>
      <c r="M2537">
        <v>0</v>
      </c>
      <c r="N2537">
        <v>0</v>
      </c>
      <c r="O2537">
        <v>0</v>
      </c>
      <c r="P2537" t="s">
        <v>898</v>
      </c>
      <c r="Q2537" t="s">
        <v>899</v>
      </c>
      <c r="R2537" t="s">
        <v>73</v>
      </c>
      <c r="S2537" t="s">
        <v>74</v>
      </c>
      <c r="T2537" t="s">
        <v>36</v>
      </c>
      <c r="U2537" t="s">
        <v>37</v>
      </c>
      <c r="V2537">
        <v>27</v>
      </c>
      <c r="W2537" t="s">
        <v>38</v>
      </c>
    </row>
    <row r="2538" spans="1:23">
      <c r="A2538" t="s">
        <v>23</v>
      </c>
      <c r="B2538" t="s">
        <v>24</v>
      </c>
      <c r="C2538" t="s">
        <v>25</v>
      </c>
      <c r="D2538" t="s">
        <v>26</v>
      </c>
      <c r="E2538" t="s">
        <v>27</v>
      </c>
      <c r="F2538" t="s">
        <v>28</v>
      </c>
      <c r="G2538" t="s">
        <v>29</v>
      </c>
      <c r="H2538" t="s">
        <v>86</v>
      </c>
      <c r="I2538" t="s">
        <v>87</v>
      </c>
      <c r="J2538">
        <v>29.612457930000001</v>
      </c>
      <c r="K2538">
        <v>1</v>
      </c>
      <c r="L2538">
        <v>0.82</v>
      </c>
      <c r="M2538">
        <v>0</v>
      </c>
      <c r="N2538">
        <v>0</v>
      </c>
      <c r="O2538">
        <v>0</v>
      </c>
      <c r="P2538" t="s">
        <v>898</v>
      </c>
      <c r="Q2538" t="s">
        <v>899</v>
      </c>
      <c r="R2538" t="s">
        <v>73</v>
      </c>
      <c r="S2538" t="s">
        <v>74</v>
      </c>
      <c r="T2538" t="s">
        <v>36</v>
      </c>
      <c r="U2538" t="s">
        <v>37</v>
      </c>
      <c r="V2538">
        <v>27</v>
      </c>
      <c r="W2538" t="s">
        <v>38</v>
      </c>
    </row>
    <row r="2539" spans="1:23">
      <c r="A2539" t="s">
        <v>23</v>
      </c>
      <c r="B2539" t="s">
        <v>24</v>
      </c>
      <c r="C2539" t="s">
        <v>25</v>
      </c>
      <c r="D2539" t="s">
        <v>39</v>
      </c>
      <c r="E2539" t="s">
        <v>40</v>
      </c>
      <c r="F2539" t="s">
        <v>53</v>
      </c>
      <c r="G2539" t="s">
        <v>54</v>
      </c>
      <c r="I2539" t="s">
        <v>43</v>
      </c>
      <c r="J2539">
        <v>0</v>
      </c>
      <c r="K2539">
        <v>0</v>
      </c>
      <c r="L2539">
        <v>0</v>
      </c>
      <c r="M2539">
        <v>0</v>
      </c>
      <c r="N2539">
        <v>0</v>
      </c>
      <c r="O2539">
        <v>1</v>
      </c>
      <c r="P2539" t="s">
        <v>898</v>
      </c>
      <c r="Q2539" t="s">
        <v>899</v>
      </c>
      <c r="R2539" t="s">
        <v>73</v>
      </c>
      <c r="S2539" t="s">
        <v>74</v>
      </c>
      <c r="T2539" t="s">
        <v>36</v>
      </c>
      <c r="U2539" t="s">
        <v>37</v>
      </c>
      <c r="V2539">
        <v>27</v>
      </c>
      <c r="W2539" t="s">
        <v>38</v>
      </c>
    </row>
    <row r="2540" spans="1:23">
      <c r="A2540" t="s">
        <v>23</v>
      </c>
      <c r="B2540" t="s">
        <v>24</v>
      </c>
      <c r="C2540" t="s">
        <v>25</v>
      </c>
      <c r="D2540" t="s">
        <v>39</v>
      </c>
      <c r="E2540" t="s">
        <v>40</v>
      </c>
      <c r="F2540" t="s">
        <v>44</v>
      </c>
      <c r="G2540" t="s">
        <v>45</v>
      </c>
      <c r="I2540" t="s">
        <v>43</v>
      </c>
      <c r="J2540">
        <v>0</v>
      </c>
      <c r="K2540">
        <v>0</v>
      </c>
      <c r="L2540">
        <v>0</v>
      </c>
      <c r="M2540">
        <v>0</v>
      </c>
      <c r="N2540">
        <v>0</v>
      </c>
      <c r="O2540">
        <v>1</v>
      </c>
      <c r="P2540" t="s">
        <v>898</v>
      </c>
      <c r="Q2540" t="s">
        <v>899</v>
      </c>
      <c r="R2540" t="s">
        <v>73</v>
      </c>
      <c r="S2540" t="s">
        <v>74</v>
      </c>
      <c r="T2540" t="s">
        <v>36</v>
      </c>
      <c r="U2540" t="s">
        <v>37</v>
      </c>
      <c r="V2540">
        <v>27</v>
      </c>
      <c r="W2540" t="s">
        <v>38</v>
      </c>
    </row>
    <row r="2541" spans="1:23">
      <c r="A2541" t="s">
        <v>23</v>
      </c>
      <c r="B2541" t="s">
        <v>24</v>
      </c>
      <c r="C2541" t="s">
        <v>25</v>
      </c>
      <c r="D2541" t="s">
        <v>39</v>
      </c>
      <c r="E2541" t="s">
        <v>40</v>
      </c>
      <c r="F2541" t="s">
        <v>41</v>
      </c>
      <c r="G2541" t="s">
        <v>42</v>
      </c>
      <c r="I2541" t="s">
        <v>43</v>
      </c>
      <c r="J2541">
        <v>0</v>
      </c>
      <c r="K2541">
        <v>0</v>
      </c>
      <c r="L2541">
        <v>0</v>
      </c>
      <c r="M2541">
        <v>0</v>
      </c>
      <c r="N2541">
        <v>0</v>
      </c>
      <c r="O2541">
        <v>1</v>
      </c>
      <c r="P2541" t="s">
        <v>900</v>
      </c>
      <c r="Q2541" t="s">
        <v>901</v>
      </c>
      <c r="R2541" t="s">
        <v>94</v>
      </c>
      <c r="S2541" t="s">
        <v>95</v>
      </c>
      <c r="T2541" t="s">
        <v>36</v>
      </c>
      <c r="U2541" t="s">
        <v>37</v>
      </c>
      <c r="V2541">
        <v>27</v>
      </c>
      <c r="W2541" t="s">
        <v>38</v>
      </c>
    </row>
    <row r="2542" spans="1:23">
      <c r="A2542" t="s">
        <v>23</v>
      </c>
      <c r="B2542" t="s">
        <v>24</v>
      </c>
      <c r="C2542" t="s">
        <v>25</v>
      </c>
      <c r="D2542" t="s">
        <v>26</v>
      </c>
      <c r="E2542" t="s">
        <v>27</v>
      </c>
      <c r="F2542" t="s">
        <v>53</v>
      </c>
      <c r="G2542" t="s">
        <v>54</v>
      </c>
      <c r="H2542" t="s">
        <v>55</v>
      </c>
      <c r="I2542" t="s">
        <v>56</v>
      </c>
      <c r="J2542">
        <v>2913.3464160899998</v>
      </c>
      <c r="K2542">
        <v>5</v>
      </c>
      <c r="L2542">
        <v>0.98</v>
      </c>
      <c r="M2542">
        <v>0</v>
      </c>
      <c r="N2542">
        <v>0</v>
      </c>
      <c r="O2542">
        <v>0</v>
      </c>
      <c r="P2542" t="s">
        <v>902</v>
      </c>
      <c r="Q2542" t="s">
        <v>903</v>
      </c>
      <c r="R2542" t="s">
        <v>59</v>
      </c>
      <c r="S2542" t="s">
        <v>60</v>
      </c>
      <c r="T2542" t="s">
        <v>36</v>
      </c>
      <c r="U2542" t="s">
        <v>37</v>
      </c>
      <c r="V2542">
        <v>27</v>
      </c>
      <c r="W2542" t="s">
        <v>38</v>
      </c>
    </row>
    <row r="2543" spans="1:23">
      <c r="A2543" t="s">
        <v>23</v>
      </c>
      <c r="B2543" t="s">
        <v>24</v>
      </c>
      <c r="C2543" t="s">
        <v>25</v>
      </c>
      <c r="D2543" t="s">
        <v>26</v>
      </c>
      <c r="E2543" t="s">
        <v>27</v>
      </c>
      <c r="F2543" t="s">
        <v>53</v>
      </c>
      <c r="G2543" t="s">
        <v>54</v>
      </c>
      <c r="H2543" t="s">
        <v>225</v>
      </c>
      <c r="I2543" t="s">
        <v>226</v>
      </c>
      <c r="J2543">
        <v>61.9469578</v>
      </c>
      <c r="K2543">
        <v>1</v>
      </c>
      <c r="L2543">
        <v>0.92400000000000004</v>
      </c>
      <c r="M2543">
        <v>0</v>
      </c>
      <c r="N2543">
        <v>0</v>
      </c>
      <c r="O2543">
        <v>0</v>
      </c>
      <c r="P2543" t="s">
        <v>902</v>
      </c>
      <c r="Q2543" t="s">
        <v>903</v>
      </c>
      <c r="R2543" t="s">
        <v>59</v>
      </c>
      <c r="S2543" t="s">
        <v>60</v>
      </c>
      <c r="T2543" t="s">
        <v>36</v>
      </c>
      <c r="U2543" t="s">
        <v>37</v>
      </c>
      <c r="V2543">
        <v>27</v>
      </c>
      <c r="W2543" t="s">
        <v>38</v>
      </c>
    </row>
    <row r="2544" spans="1:23">
      <c r="A2544" t="s">
        <v>23</v>
      </c>
      <c r="B2544" t="s">
        <v>24</v>
      </c>
      <c r="C2544" t="s">
        <v>25</v>
      </c>
      <c r="D2544" t="s">
        <v>26</v>
      </c>
      <c r="E2544" t="s">
        <v>27</v>
      </c>
      <c r="F2544" t="s">
        <v>53</v>
      </c>
      <c r="G2544" t="s">
        <v>54</v>
      </c>
      <c r="H2544" t="s">
        <v>417</v>
      </c>
      <c r="I2544" t="s">
        <v>418</v>
      </c>
      <c r="J2544">
        <v>1691.7718520000001</v>
      </c>
      <c r="K2544">
        <v>8</v>
      </c>
      <c r="L2544">
        <v>0.96799999999999997</v>
      </c>
      <c r="M2544">
        <v>0</v>
      </c>
      <c r="N2544">
        <v>0</v>
      </c>
      <c r="O2544">
        <v>0</v>
      </c>
      <c r="P2544" t="s">
        <v>902</v>
      </c>
      <c r="Q2544" t="s">
        <v>903</v>
      </c>
      <c r="R2544" t="s">
        <v>59</v>
      </c>
      <c r="S2544" t="s">
        <v>60</v>
      </c>
      <c r="T2544" t="s">
        <v>36</v>
      </c>
      <c r="U2544" t="s">
        <v>37</v>
      </c>
      <c r="V2544">
        <v>27</v>
      </c>
      <c r="W2544" t="s">
        <v>38</v>
      </c>
    </row>
    <row r="2545" spans="1:23">
      <c r="A2545" t="s">
        <v>23</v>
      </c>
      <c r="B2545" t="s">
        <v>24</v>
      </c>
      <c r="C2545" t="s">
        <v>25</v>
      </c>
      <c r="D2545" t="s">
        <v>26</v>
      </c>
      <c r="E2545" t="s">
        <v>27</v>
      </c>
      <c r="F2545" t="s">
        <v>53</v>
      </c>
      <c r="G2545" t="s">
        <v>54</v>
      </c>
      <c r="H2545" t="s">
        <v>183</v>
      </c>
      <c r="I2545" t="s">
        <v>184</v>
      </c>
      <c r="J2545">
        <v>6710.6925000000001</v>
      </c>
      <c r="K2545">
        <v>6</v>
      </c>
      <c r="L2545">
        <v>1</v>
      </c>
      <c r="M2545">
        <v>0</v>
      </c>
      <c r="N2545">
        <v>0</v>
      </c>
      <c r="O2545">
        <v>0</v>
      </c>
      <c r="P2545" t="s">
        <v>902</v>
      </c>
      <c r="Q2545" t="s">
        <v>903</v>
      </c>
      <c r="R2545" t="s">
        <v>59</v>
      </c>
      <c r="S2545" t="s">
        <v>60</v>
      </c>
      <c r="T2545" t="s">
        <v>36</v>
      </c>
      <c r="U2545" t="s">
        <v>37</v>
      </c>
      <c r="V2545">
        <v>27</v>
      </c>
      <c r="W2545" t="s">
        <v>38</v>
      </c>
    </row>
    <row r="2546" spans="1:23">
      <c r="A2546" t="s">
        <v>23</v>
      </c>
      <c r="B2546" t="s">
        <v>24</v>
      </c>
      <c r="C2546" t="s">
        <v>25</v>
      </c>
      <c r="D2546" t="s">
        <v>26</v>
      </c>
      <c r="E2546" t="s">
        <v>27</v>
      </c>
      <c r="F2546" t="s">
        <v>53</v>
      </c>
      <c r="G2546" t="s">
        <v>54</v>
      </c>
      <c r="H2546" t="s">
        <v>128</v>
      </c>
      <c r="I2546" t="s">
        <v>129</v>
      </c>
      <c r="J2546">
        <v>304.35199999999998</v>
      </c>
      <c r="K2546">
        <v>2</v>
      </c>
      <c r="L2546">
        <v>1</v>
      </c>
      <c r="M2546">
        <v>0</v>
      </c>
      <c r="N2546">
        <v>0</v>
      </c>
      <c r="O2546">
        <v>0</v>
      </c>
      <c r="P2546" t="s">
        <v>902</v>
      </c>
      <c r="Q2546" t="s">
        <v>903</v>
      </c>
      <c r="R2546" t="s">
        <v>59</v>
      </c>
      <c r="S2546" t="s">
        <v>60</v>
      </c>
      <c r="T2546" t="s">
        <v>36</v>
      </c>
      <c r="U2546" t="s">
        <v>37</v>
      </c>
      <c r="V2546">
        <v>27</v>
      </c>
      <c r="W2546" t="s">
        <v>38</v>
      </c>
    </row>
    <row r="2547" spans="1:23">
      <c r="A2547" t="s">
        <v>23</v>
      </c>
      <c r="B2547" t="s">
        <v>24</v>
      </c>
      <c r="C2547" t="s">
        <v>25</v>
      </c>
      <c r="D2547" t="s">
        <v>26</v>
      </c>
      <c r="E2547" t="s">
        <v>27</v>
      </c>
      <c r="F2547" t="s">
        <v>28</v>
      </c>
      <c r="G2547" t="s">
        <v>29</v>
      </c>
      <c r="H2547" t="s">
        <v>281</v>
      </c>
      <c r="I2547" t="s">
        <v>282</v>
      </c>
      <c r="J2547">
        <v>282.37305370000001</v>
      </c>
      <c r="K2547">
        <v>2</v>
      </c>
      <c r="L2547">
        <v>0.91100000000000003</v>
      </c>
      <c r="M2547">
        <v>0</v>
      </c>
      <c r="N2547">
        <v>0</v>
      </c>
      <c r="O2547">
        <v>0</v>
      </c>
      <c r="P2547" t="s">
        <v>902</v>
      </c>
      <c r="Q2547" t="s">
        <v>903</v>
      </c>
      <c r="R2547" t="s">
        <v>59</v>
      </c>
      <c r="S2547" t="s">
        <v>60</v>
      </c>
      <c r="T2547" t="s">
        <v>36</v>
      </c>
      <c r="U2547" t="s">
        <v>37</v>
      </c>
      <c r="V2547">
        <v>27</v>
      </c>
      <c r="W2547" t="s">
        <v>38</v>
      </c>
    </row>
    <row r="2548" spans="1:23">
      <c r="A2548" t="s">
        <v>23</v>
      </c>
      <c r="B2548" t="s">
        <v>24</v>
      </c>
      <c r="C2548" t="s">
        <v>25</v>
      </c>
      <c r="D2548" t="s">
        <v>26</v>
      </c>
      <c r="E2548" t="s">
        <v>27</v>
      </c>
      <c r="F2548" t="s">
        <v>28</v>
      </c>
      <c r="G2548" t="s">
        <v>29</v>
      </c>
      <c r="H2548" t="s">
        <v>369</v>
      </c>
      <c r="I2548" t="s">
        <v>370</v>
      </c>
      <c r="J2548">
        <v>391.00297810000001</v>
      </c>
      <c r="K2548">
        <v>3</v>
      </c>
      <c r="L2548">
        <v>0.95399999999999996</v>
      </c>
      <c r="M2548">
        <v>0</v>
      </c>
      <c r="N2548">
        <v>0</v>
      </c>
      <c r="O2548">
        <v>0</v>
      </c>
      <c r="P2548" t="s">
        <v>902</v>
      </c>
      <c r="Q2548" t="s">
        <v>903</v>
      </c>
      <c r="R2548" t="s">
        <v>59</v>
      </c>
      <c r="S2548" t="s">
        <v>60</v>
      </c>
      <c r="T2548" t="s">
        <v>36</v>
      </c>
      <c r="U2548" t="s">
        <v>37</v>
      </c>
      <c r="V2548">
        <v>27</v>
      </c>
      <c r="W2548" t="s">
        <v>38</v>
      </c>
    </row>
    <row r="2549" spans="1:23">
      <c r="A2549" t="s">
        <v>23</v>
      </c>
      <c r="B2549" t="s">
        <v>24</v>
      </c>
      <c r="C2549" t="s">
        <v>25</v>
      </c>
      <c r="D2549" t="s">
        <v>26</v>
      </c>
      <c r="E2549" t="s">
        <v>27</v>
      </c>
      <c r="F2549" t="s">
        <v>28</v>
      </c>
      <c r="G2549" t="s">
        <v>29</v>
      </c>
      <c r="H2549" t="s">
        <v>110</v>
      </c>
      <c r="I2549" t="s">
        <v>111</v>
      </c>
      <c r="J2549">
        <v>3078.7288629999998</v>
      </c>
      <c r="K2549">
        <v>3</v>
      </c>
      <c r="L2549">
        <v>0.999</v>
      </c>
      <c r="M2549">
        <v>0</v>
      </c>
      <c r="N2549">
        <v>0</v>
      </c>
      <c r="O2549">
        <v>0</v>
      </c>
      <c r="P2549" t="s">
        <v>902</v>
      </c>
      <c r="Q2549" t="s">
        <v>903</v>
      </c>
      <c r="R2549" t="s">
        <v>59</v>
      </c>
      <c r="S2549" t="s">
        <v>60</v>
      </c>
      <c r="T2549" t="s">
        <v>36</v>
      </c>
      <c r="U2549" t="s">
        <v>37</v>
      </c>
      <c r="V2549">
        <v>27</v>
      </c>
      <c r="W2549" t="s">
        <v>38</v>
      </c>
    </row>
    <row r="2550" spans="1:23">
      <c r="A2550" t="s">
        <v>23</v>
      </c>
      <c r="B2550" t="s">
        <v>24</v>
      </c>
      <c r="C2550" t="s">
        <v>25</v>
      </c>
      <c r="D2550" t="s">
        <v>26</v>
      </c>
      <c r="E2550" t="s">
        <v>27</v>
      </c>
      <c r="F2550" t="s">
        <v>28</v>
      </c>
      <c r="G2550" t="s">
        <v>29</v>
      </c>
      <c r="H2550" t="s">
        <v>1504</v>
      </c>
      <c r="I2550" t="s">
        <v>1505</v>
      </c>
      <c r="J2550">
        <v>825.87900869999999</v>
      </c>
      <c r="K2550">
        <v>1</v>
      </c>
      <c r="L2550">
        <v>1</v>
      </c>
      <c r="M2550">
        <v>0</v>
      </c>
      <c r="N2550">
        <v>0</v>
      </c>
      <c r="O2550">
        <v>0</v>
      </c>
      <c r="P2550" t="s">
        <v>902</v>
      </c>
      <c r="Q2550" t="s">
        <v>903</v>
      </c>
      <c r="R2550" t="s">
        <v>59</v>
      </c>
      <c r="S2550" t="s">
        <v>60</v>
      </c>
      <c r="T2550" t="s">
        <v>36</v>
      </c>
      <c r="U2550" t="s">
        <v>37</v>
      </c>
      <c r="V2550">
        <v>27</v>
      </c>
      <c r="W2550" t="s">
        <v>38</v>
      </c>
    </row>
    <row r="2551" spans="1:23">
      <c r="A2551" t="s">
        <v>23</v>
      </c>
      <c r="B2551" t="s">
        <v>24</v>
      </c>
      <c r="C2551" t="s">
        <v>25</v>
      </c>
      <c r="D2551" t="s">
        <v>26</v>
      </c>
      <c r="E2551" t="s">
        <v>27</v>
      </c>
      <c r="F2551" t="s">
        <v>28</v>
      </c>
      <c r="G2551" t="s">
        <v>29</v>
      </c>
      <c r="H2551" t="s">
        <v>193</v>
      </c>
      <c r="I2551" t="s">
        <v>194</v>
      </c>
      <c r="J2551">
        <v>2235.7538178</v>
      </c>
      <c r="K2551">
        <v>9</v>
      </c>
      <c r="L2551">
        <v>0.98499999999999999</v>
      </c>
      <c r="M2551">
        <v>0</v>
      </c>
      <c r="N2551">
        <v>0</v>
      </c>
      <c r="O2551">
        <v>0</v>
      </c>
      <c r="P2551" t="s">
        <v>902</v>
      </c>
      <c r="Q2551" t="s">
        <v>903</v>
      </c>
      <c r="R2551" t="s">
        <v>59</v>
      </c>
      <c r="S2551" t="s">
        <v>60</v>
      </c>
      <c r="T2551" t="s">
        <v>36</v>
      </c>
      <c r="U2551" t="s">
        <v>37</v>
      </c>
      <c r="V2551">
        <v>27</v>
      </c>
      <c r="W2551" t="s">
        <v>38</v>
      </c>
    </row>
    <row r="2552" spans="1:23">
      <c r="A2552" t="s">
        <v>23</v>
      </c>
      <c r="B2552" t="s">
        <v>24</v>
      </c>
      <c r="C2552" t="s">
        <v>25</v>
      </c>
      <c r="D2552" t="s">
        <v>26</v>
      </c>
      <c r="E2552" t="s">
        <v>27</v>
      </c>
      <c r="F2552" t="s">
        <v>28</v>
      </c>
      <c r="G2552" t="s">
        <v>29</v>
      </c>
      <c r="H2552" t="s">
        <v>63</v>
      </c>
      <c r="I2552" t="s">
        <v>64</v>
      </c>
      <c r="J2552">
        <v>2309.3706139999999</v>
      </c>
      <c r="K2552">
        <v>7</v>
      </c>
      <c r="L2552">
        <v>0.96899999999999997</v>
      </c>
      <c r="M2552">
        <v>0</v>
      </c>
      <c r="N2552">
        <v>0</v>
      </c>
      <c r="O2552">
        <v>0</v>
      </c>
      <c r="P2552" t="s">
        <v>902</v>
      </c>
      <c r="Q2552" t="s">
        <v>903</v>
      </c>
      <c r="R2552" t="s">
        <v>59</v>
      </c>
      <c r="S2552" t="s">
        <v>60</v>
      </c>
      <c r="T2552" t="s">
        <v>36</v>
      </c>
      <c r="U2552" t="s">
        <v>37</v>
      </c>
      <c r="V2552">
        <v>27</v>
      </c>
      <c r="W2552" t="s">
        <v>38</v>
      </c>
    </row>
    <row r="2553" spans="1:23">
      <c r="A2553" t="s">
        <v>23</v>
      </c>
      <c r="B2553" t="s">
        <v>24</v>
      </c>
      <c r="C2553" t="s">
        <v>25</v>
      </c>
      <c r="D2553" t="s">
        <v>26</v>
      </c>
      <c r="E2553" t="s">
        <v>27</v>
      </c>
      <c r="F2553" t="s">
        <v>28</v>
      </c>
      <c r="G2553" t="s">
        <v>29</v>
      </c>
      <c r="H2553" t="s">
        <v>124</v>
      </c>
      <c r="I2553" t="s">
        <v>125</v>
      </c>
      <c r="J2553">
        <v>116.996685967</v>
      </c>
      <c r="K2553">
        <v>3</v>
      </c>
      <c r="L2553">
        <v>0.90900000000000003</v>
      </c>
      <c r="M2553">
        <v>0</v>
      </c>
      <c r="N2553">
        <v>0</v>
      </c>
      <c r="O2553">
        <v>0</v>
      </c>
      <c r="P2553" t="s">
        <v>902</v>
      </c>
      <c r="Q2553" t="s">
        <v>903</v>
      </c>
      <c r="R2553" t="s">
        <v>59</v>
      </c>
      <c r="S2553" t="s">
        <v>60</v>
      </c>
      <c r="T2553" t="s">
        <v>36</v>
      </c>
      <c r="U2553" t="s">
        <v>37</v>
      </c>
      <c r="V2553">
        <v>27</v>
      </c>
      <c r="W2553" t="s">
        <v>38</v>
      </c>
    </row>
    <row r="2554" spans="1:23">
      <c r="A2554" t="s">
        <v>23</v>
      </c>
      <c r="B2554" t="s">
        <v>24</v>
      </c>
      <c r="C2554" t="s">
        <v>25</v>
      </c>
      <c r="D2554" t="s">
        <v>26</v>
      </c>
      <c r="E2554" t="s">
        <v>27</v>
      </c>
      <c r="F2554" t="s">
        <v>28</v>
      </c>
      <c r="G2554" t="s">
        <v>29</v>
      </c>
      <c r="H2554" t="s">
        <v>485</v>
      </c>
      <c r="I2554" t="s">
        <v>486</v>
      </c>
      <c r="J2554">
        <v>113.52727779999999</v>
      </c>
      <c r="K2554">
        <v>1</v>
      </c>
      <c r="L2554">
        <v>0.89800000000000002</v>
      </c>
      <c r="M2554">
        <v>0</v>
      </c>
      <c r="N2554">
        <v>0</v>
      </c>
      <c r="O2554">
        <v>0</v>
      </c>
      <c r="P2554" t="s">
        <v>902</v>
      </c>
      <c r="Q2554" t="s">
        <v>903</v>
      </c>
      <c r="R2554" t="s">
        <v>59</v>
      </c>
      <c r="S2554" t="s">
        <v>60</v>
      </c>
      <c r="T2554" t="s">
        <v>36</v>
      </c>
      <c r="U2554" t="s">
        <v>37</v>
      </c>
      <c r="V2554">
        <v>27</v>
      </c>
      <c r="W2554" t="s">
        <v>38</v>
      </c>
    </row>
    <row r="2555" spans="1:23">
      <c r="A2555" t="s">
        <v>23</v>
      </c>
      <c r="B2555" t="s">
        <v>24</v>
      </c>
      <c r="C2555" t="s">
        <v>25</v>
      </c>
      <c r="D2555" t="s">
        <v>26</v>
      </c>
      <c r="E2555" t="s">
        <v>27</v>
      </c>
      <c r="F2555" t="s">
        <v>28</v>
      </c>
      <c r="G2555" t="s">
        <v>29</v>
      </c>
      <c r="H2555" t="s">
        <v>138</v>
      </c>
      <c r="I2555" t="s">
        <v>139</v>
      </c>
      <c r="J2555">
        <v>1081.6701270999999</v>
      </c>
      <c r="K2555">
        <v>4</v>
      </c>
      <c r="L2555">
        <v>0.98699999999999999</v>
      </c>
      <c r="M2555">
        <v>0</v>
      </c>
      <c r="N2555">
        <v>0</v>
      </c>
      <c r="O2555">
        <v>0</v>
      </c>
      <c r="P2555" t="s">
        <v>902</v>
      </c>
      <c r="Q2555" t="s">
        <v>903</v>
      </c>
      <c r="R2555" t="s">
        <v>59</v>
      </c>
      <c r="S2555" t="s">
        <v>60</v>
      </c>
      <c r="T2555" t="s">
        <v>36</v>
      </c>
      <c r="U2555" t="s">
        <v>37</v>
      </c>
      <c r="V2555">
        <v>27</v>
      </c>
      <c r="W2555" t="s">
        <v>38</v>
      </c>
    </row>
    <row r="2556" spans="1:23">
      <c r="A2556" t="s">
        <v>23</v>
      </c>
      <c r="B2556" t="s">
        <v>24</v>
      </c>
      <c r="C2556" t="s">
        <v>25</v>
      </c>
      <c r="D2556" t="s">
        <v>26</v>
      </c>
      <c r="E2556" t="s">
        <v>27</v>
      </c>
      <c r="F2556" t="s">
        <v>28</v>
      </c>
      <c r="G2556" t="s">
        <v>29</v>
      </c>
      <c r="H2556" t="s">
        <v>195</v>
      </c>
      <c r="I2556" t="s">
        <v>196</v>
      </c>
      <c r="J2556">
        <v>125.3318615</v>
      </c>
      <c r="K2556">
        <v>1</v>
      </c>
      <c r="L2556">
        <v>0.88300000000000001</v>
      </c>
      <c r="M2556">
        <v>0</v>
      </c>
      <c r="N2556">
        <v>0</v>
      </c>
      <c r="O2556">
        <v>0</v>
      </c>
      <c r="P2556" t="s">
        <v>902</v>
      </c>
      <c r="Q2556" t="s">
        <v>903</v>
      </c>
      <c r="R2556" t="s">
        <v>59</v>
      </c>
      <c r="S2556" t="s">
        <v>60</v>
      </c>
      <c r="T2556" t="s">
        <v>36</v>
      </c>
      <c r="U2556" t="s">
        <v>37</v>
      </c>
      <c r="V2556">
        <v>27</v>
      </c>
      <c r="W2556" t="s">
        <v>38</v>
      </c>
    </row>
    <row r="2557" spans="1:23">
      <c r="A2557" t="s">
        <v>23</v>
      </c>
      <c r="B2557" t="s">
        <v>24</v>
      </c>
      <c r="C2557" t="s">
        <v>25</v>
      </c>
      <c r="D2557" t="s">
        <v>26</v>
      </c>
      <c r="E2557" t="s">
        <v>27</v>
      </c>
      <c r="F2557" t="s">
        <v>28</v>
      </c>
      <c r="G2557" t="s">
        <v>29</v>
      </c>
      <c r="H2557" t="s">
        <v>30</v>
      </c>
      <c r="I2557" t="s">
        <v>31</v>
      </c>
      <c r="J2557">
        <v>175.7676635</v>
      </c>
      <c r="K2557">
        <v>1</v>
      </c>
      <c r="L2557">
        <v>0.91100000000000003</v>
      </c>
      <c r="M2557">
        <v>0</v>
      </c>
      <c r="N2557">
        <v>0</v>
      </c>
      <c r="O2557">
        <v>0</v>
      </c>
      <c r="P2557" t="s">
        <v>902</v>
      </c>
      <c r="Q2557" t="s">
        <v>903</v>
      </c>
      <c r="R2557" t="s">
        <v>59</v>
      </c>
      <c r="S2557" t="s">
        <v>60</v>
      </c>
      <c r="T2557" t="s">
        <v>36</v>
      </c>
      <c r="U2557" t="s">
        <v>37</v>
      </c>
      <c r="V2557">
        <v>27</v>
      </c>
      <c r="W2557" t="s">
        <v>38</v>
      </c>
    </row>
    <row r="2558" spans="1:23">
      <c r="A2558" t="s">
        <v>23</v>
      </c>
      <c r="B2558" t="s">
        <v>24</v>
      </c>
      <c r="C2558" t="s">
        <v>25</v>
      </c>
      <c r="D2558" t="s">
        <v>26</v>
      </c>
      <c r="E2558" t="s">
        <v>27</v>
      </c>
      <c r="F2558" t="s">
        <v>28</v>
      </c>
      <c r="G2558" t="s">
        <v>29</v>
      </c>
      <c r="H2558" t="s">
        <v>1096</v>
      </c>
      <c r="I2558" t="s">
        <v>1097</v>
      </c>
      <c r="J2558">
        <v>54.981575169999999</v>
      </c>
      <c r="K2558">
        <v>1</v>
      </c>
      <c r="L2558">
        <v>0.85899999999999999</v>
      </c>
      <c r="M2558">
        <v>0</v>
      </c>
      <c r="N2558">
        <v>0</v>
      </c>
      <c r="O2558">
        <v>0</v>
      </c>
      <c r="P2558" t="s">
        <v>902</v>
      </c>
      <c r="Q2558" t="s">
        <v>903</v>
      </c>
      <c r="R2558" t="s">
        <v>59</v>
      </c>
      <c r="S2558" t="s">
        <v>60</v>
      </c>
      <c r="T2558" t="s">
        <v>36</v>
      </c>
      <c r="U2558" t="s">
        <v>37</v>
      </c>
      <c r="V2558">
        <v>27</v>
      </c>
      <c r="W2558" t="s">
        <v>38</v>
      </c>
    </row>
    <row r="2559" spans="1:23">
      <c r="A2559" t="s">
        <v>23</v>
      </c>
      <c r="B2559" t="s">
        <v>24</v>
      </c>
      <c r="C2559" t="s">
        <v>25</v>
      </c>
      <c r="D2559" t="s">
        <v>26</v>
      </c>
      <c r="E2559" t="s">
        <v>27</v>
      </c>
      <c r="F2559" t="s">
        <v>28</v>
      </c>
      <c r="G2559" t="s">
        <v>29</v>
      </c>
      <c r="H2559" t="s">
        <v>739</v>
      </c>
      <c r="I2559" t="s">
        <v>740</v>
      </c>
      <c r="J2559">
        <v>1655.4456600000001</v>
      </c>
      <c r="K2559">
        <v>2</v>
      </c>
      <c r="L2559">
        <v>1</v>
      </c>
      <c r="M2559">
        <v>0</v>
      </c>
      <c r="N2559">
        <v>0</v>
      </c>
      <c r="O2559">
        <v>0</v>
      </c>
      <c r="P2559" t="s">
        <v>902</v>
      </c>
      <c r="Q2559" t="s">
        <v>903</v>
      </c>
      <c r="R2559" t="s">
        <v>59</v>
      </c>
      <c r="S2559" t="s">
        <v>60</v>
      </c>
      <c r="T2559" t="s">
        <v>36</v>
      </c>
      <c r="U2559" t="s">
        <v>37</v>
      </c>
      <c r="V2559">
        <v>27</v>
      </c>
      <c r="W2559" t="s">
        <v>38</v>
      </c>
    </row>
    <row r="2560" spans="1:23">
      <c r="A2560" t="s">
        <v>23</v>
      </c>
      <c r="B2560" t="s">
        <v>24</v>
      </c>
      <c r="C2560" t="s">
        <v>25</v>
      </c>
      <c r="D2560" t="s">
        <v>39</v>
      </c>
      <c r="E2560" t="s">
        <v>40</v>
      </c>
      <c r="F2560" t="s">
        <v>28</v>
      </c>
      <c r="G2560" t="s">
        <v>29</v>
      </c>
      <c r="I2560" t="s">
        <v>43</v>
      </c>
      <c r="J2560">
        <v>6295.1829686999999</v>
      </c>
      <c r="K2560">
        <v>566</v>
      </c>
      <c r="L2560">
        <v>0.83899999999999997</v>
      </c>
      <c r="M2560">
        <v>0</v>
      </c>
      <c r="N2560">
        <v>0</v>
      </c>
      <c r="O2560">
        <v>1</v>
      </c>
      <c r="P2560" t="s">
        <v>902</v>
      </c>
      <c r="Q2560" t="s">
        <v>903</v>
      </c>
      <c r="R2560" t="s">
        <v>59</v>
      </c>
      <c r="S2560" t="s">
        <v>60</v>
      </c>
      <c r="T2560" t="s">
        <v>36</v>
      </c>
      <c r="U2560" t="s">
        <v>37</v>
      </c>
      <c r="V2560">
        <v>27</v>
      </c>
      <c r="W2560" t="s">
        <v>38</v>
      </c>
    </row>
    <row r="2561" spans="1:23">
      <c r="A2561" t="s">
        <v>23</v>
      </c>
      <c r="B2561" t="s">
        <v>24</v>
      </c>
      <c r="C2561" t="s">
        <v>25</v>
      </c>
      <c r="D2561" t="s">
        <v>39</v>
      </c>
      <c r="E2561" t="s">
        <v>40</v>
      </c>
      <c r="F2561" t="s">
        <v>44</v>
      </c>
      <c r="G2561" t="s">
        <v>45</v>
      </c>
      <c r="I2561" t="s">
        <v>43</v>
      </c>
      <c r="J2561">
        <v>0</v>
      </c>
      <c r="K2561">
        <v>0</v>
      </c>
      <c r="L2561">
        <v>0</v>
      </c>
      <c r="M2561">
        <v>0</v>
      </c>
      <c r="N2561">
        <v>0</v>
      </c>
      <c r="O2561">
        <v>4</v>
      </c>
      <c r="P2561" t="s">
        <v>902</v>
      </c>
      <c r="Q2561" t="s">
        <v>903</v>
      </c>
      <c r="R2561" t="s">
        <v>59</v>
      </c>
      <c r="S2561" t="s">
        <v>60</v>
      </c>
      <c r="T2561" t="s">
        <v>36</v>
      </c>
      <c r="U2561" t="s">
        <v>37</v>
      </c>
      <c r="V2561">
        <v>27</v>
      </c>
      <c r="W2561" t="s">
        <v>38</v>
      </c>
    </row>
    <row r="2562" spans="1:23">
      <c r="A2562" t="s">
        <v>23</v>
      </c>
      <c r="B2562" t="s">
        <v>24</v>
      </c>
      <c r="C2562" t="s">
        <v>25</v>
      </c>
      <c r="D2562" t="s">
        <v>26</v>
      </c>
      <c r="E2562" t="s">
        <v>27</v>
      </c>
      <c r="F2562" t="s">
        <v>28</v>
      </c>
      <c r="G2562" t="s">
        <v>29</v>
      </c>
      <c r="H2562" t="s">
        <v>61</v>
      </c>
      <c r="I2562" t="s">
        <v>62</v>
      </c>
      <c r="J2562">
        <v>161.2291385</v>
      </c>
      <c r="K2562">
        <v>1</v>
      </c>
      <c r="L2562">
        <v>0.996</v>
      </c>
      <c r="M2562">
        <v>0</v>
      </c>
      <c r="N2562">
        <v>0</v>
      </c>
      <c r="O2562">
        <v>0</v>
      </c>
      <c r="P2562" t="s">
        <v>908</v>
      </c>
      <c r="Q2562" t="s">
        <v>909</v>
      </c>
      <c r="R2562" t="s">
        <v>168</v>
      </c>
      <c r="S2562" t="s">
        <v>169</v>
      </c>
      <c r="T2562" t="s">
        <v>36</v>
      </c>
      <c r="U2562" t="s">
        <v>37</v>
      </c>
      <c r="V2562">
        <v>27</v>
      </c>
      <c r="W2562" t="s">
        <v>38</v>
      </c>
    </row>
    <row r="2563" spans="1:23">
      <c r="A2563" t="s">
        <v>23</v>
      </c>
      <c r="B2563" t="s">
        <v>24</v>
      </c>
      <c r="C2563" t="s">
        <v>25</v>
      </c>
      <c r="D2563" t="s">
        <v>39</v>
      </c>
      <c r="E2563" t="s">
        <v>40</v>
      </c>
      <c r="F2563" t="s">
        <v>28</v>
      </c>
      <c r="G2563" t="s">
        <v>29</v>
      </c>
      <c r="I2563" t="s">
        <v>43</v>
      </c>
      <c r="J2563">
        <v>0</v>
      </c>
      <c r="K2563">
        <v>0</v>
      </c>
      <c r="L2563">
        <v>0</v>
      </c>
      <c r="M2563">
        <v>0</v>
      </c>
      <c r="N2563">
        <v>0</v>
      </c>
      <c r="O2563">
        <v>1</v>
      </c>
      <c r="P2563" t="s">
        <v>910</v>
      </c>
      <c r="Q2563" t="s">
        <v>911</v>
      </c>
      <c r="R2563" t="s">
        <v>67</v>
      </c>
      <c r="S2563" t="s">
        <v>68</v>
      </c>
      <c r="T2563" t="s">
        <v>36</v>
      </c>
      <c r="U2563" t="s">
        <v>37</v>
      </c>
      <c r="V2563">
        <v>27</v>
      </c>
      <c r="W2563" t="s">
        <v>38</v>
      </c>
    </row>
    <row r="2564" spans="1:23">
      <c r="A2564" t="s">
        <v>23</v>
      </c>
      <c r="B2564" t="s">
        <v>24</v>
      </c>
      <c r="C2564" t="s">
        <v>25</v>
      </c>
      <c r="D2564" t="s">
        <v>39</v>
      </c>
      <c r="E2564" t="s">
        <v>40</v>
      </c>
      <c r="F2564" t="s">
        <v>41</v>
      </c>
      <c r="G2564" t="s">
        <v>42</v>
      </c>
      <c r="I2564" t="s">
        <v>43</v>
      </c>
      <c r="J2564">
        <v>151.57683080000001</v>
      </c>
      <c r="K2564">
        <v>14</v>
      </c>
      <c r="L2564">
        <v>0.82199999999999995</v>
      </c>
      <c r="M2564">
        <v>0</v>
      </c>
      <c r="N2564">
        <v>0</v>
      </c>
      <c r="O2564">
        <v>0</v>
      </c>
      <c r="P2564" t="s">
        <v>912</v>
      </c>
      <c r="Q2564" t="s">
        <v>913</v>
      </c>
      <c r="R2564" t="s">
        <v>146</v>
      </c>
      <c r="S2564" t="s">
        <v>147</v>
      </c>
      <c r="T2564" t="s">
        <v>36</v>
      </c>
      <c r="U2564" t="s">
        <v>37</v>
      </c>
      <c r="V2564">
        <v>27</v>
      </c>
      <c r="W2564" t="s">
        <v>38</v>
      </c>
    </row>
    <row r="2565" spans="1:23">
      <c r="A2565" t="s">
        <v>23</v>
      </c>
      <c r="B2565" t="s">
        <v>24</v>
      </c>
      <c r="C2565" t="s">
        <v>25</v>
      </c>
      <c r="D2565" t="s">
        <v>39</v>
      </c>
      <c r="E2565" t="s">
        <v>40</v>
      </c>
      <c r="F2565" t="s">
        <v>28</v>
      </c>
      <c r="G2565" t="s">
        <v>29</v>
      </c>
      <c r="I2565" t="s">
        <v>43</v>
      </c>
      <c r="J2565">
        <v>53.473993030000003</v>
      </c>
      <c r="K2565">
        <v>14</v>
      </c>
      <c r="L2565">
        <v>0.85499999999999998</v>
      </c>
      <c r="M2565">
        <v>0</v>
      </c>
      <c r="N2565">
        <v>0</v>
      </c>
      <c r="O2565">
        <v>0</v>
      </c>
      <c r="P2565" t="s">
        <v>912</v>
      </c>
      <c r="Q2565" t="s">
        <v>913</v>
      </c>
      <c r="R2565" t="s">
        <v>146</v>
      </c>
      <c r="S2565" t="s">
        <v>147</v>
      </c>
      <c r="T2565" t="s">
        <v>36</v>
      </c>
      <c r="U2565" t="s">
        <v>37</v>
      </c>
      <c r="V2565">
        <v>27</v>
      </c>
      <c r="W2565" t="s">
        <v>38</v>
      </c>
    </row>
    <row r="2566" spans="1:23">
      <c r="A2566" t="s">
        <v>23</v>
      </c>
      <c r="B2566" t="s">
        <v>24</v>
      </c>
      <c r="C2566" t="s">
        <v>25</v>
      </c>
      <c r="D2566" t="s">
        <v>26</v>
      </c>
      <c r="E2566" t="s">
        <v>27</v>
      </c>
      <c r="F2566" t="s">
        <v>28</v>
      </c>
      <c r="G2566" t="s">
        <v>29</v>
      </c>
      <c r="H2566" t="s">
        <v>86</v>
      </c>
      <c r="I2566" t="s">
        <v>87</v>
      </c>
      <c r="J2566">
        <v>13.180999999999999</v>
      </c>
      <c r="K2566">
        <v>1</v>
      </c>
      <c r="L2566">
        <v>1</v>
      </c>
      <c r="M2566">
        <v>0</v>
      </c>
      <c r="N2566">
        <v>0</v>
      </c>
      <c r="O2566">
        <v>0</v>
      </c>
      <c r="P2566" t="s">
        <v>1506</v>
      </c>
      <c r="Q2566" t="s">
        <v>1507</v>
      </c>
      <c r="R2566" t="s">
        <v>67</v>
      </c>
      <c r="S2566" t="s">
        <v>68</v>
      </c>
      <c r="T2566" t="s">
        <v>36</v>
      </c>
      <c r="U2566" t="s">
        <v>37</v>
      </c>
      <c r="V2566">
        <v>27</v>
      </c>
      <c r="W2566" t="s">
        <v>38</v>
      </c>
    </row>
    <row r="2567" spans="1:23">
      <c r="A2567" t="s">
        <v>23</v>
      </c>
      <c r="B2567" t="s">
        <v>24</v>
      </c>
      <c r="C2567" t="s">
        <v>25</v>
      </c>
      <c r="D2567" t="s">
        <v>39</v>
      </c>
      <c r="E2567" t="s">
        <v>40</v>
      </c>
      <c r="F2567" t="s">
        <v>41</v>
      </c>
      <c r="G2567" t="s">
        <v>42</v>
      </c>
      <c r="I2567" t="s">
        <v>43</v>
      </c>
      <c r="J2567">
        <v>98.850752630000002</v>
      </c>
      <c r="K2567">
        <v>4</v>
      </c>
      <c r="L2567">
        <v>0.89800000000000002</v>
      </c>
      <c r="M2567">
        <v>0</v>
      </c>
      <c r="N2567">
        <v>0</v>
      </c>
      <c r="O2567">
        <v>0</v>
      </c>
      <c r="P2567" t="s">
        <v>1506</v>
      </c>
      <c r="Q2567" t="s">
        <v>1507</v>
      </c>
      <c r="R2567" t="s">
        <v>67</v>
      </c>
      <c r="S2567" t="s">
        <v>68</v>
      </c>
      <c r="T2567" t="s">
        <v>36</v>
      </c>
      <c r="U2567" t="s">
        <v>37</v>
      </c>
      <c r="V2567">
        <v>27</v>
      </c>
      <c r="W2567" t="s">
        <v>38</v>
      </c>
    </row>
    <row r="2568" spans="1:23">
      <c r="A2568" t="s">
        <v>23</v>
      </c>
      <c r="B2568" t="s">
        <v>24</v>
      </c>
      <c r="C2568" t="s">
        <v>25</v>
      </c>
      <c r="D2568" t="s">
        <v>26</v>
      </c>
      <c r="E2568" t="s">
        <v>27</v>
      </c>
      <c r="F2568" t="s">
        <v>28</v>
      </c>
      <c r="G2568" t="s">
        <v>29</v>
      </c>
      <c r="H2568" t="s">
        <v>69</v>
      </c>
      <c r="I2568" t="s">
        <v>70</v>
      </c>
      <c r="J2568">
        <v>260.90899999999999</v>
      </c>
      <c r="K2568">
        <v>1</v>
      </c>
      <c r="L2568">
        <v>1</v>
      </c>
      <c r="M2568">
        <v>0</v>
      </c>
      <c r="N2568">
        <v>0</v>
      </c>
      <c r="O2568">
        <v>0</v>
      </c>
      <c r="P2568" t="s">
        <v>914</v>
      </c>
      <c r="Q2568" t="s">
        <v>915</v>
      </c>
      <c r="R2568" t="s">
        <v>114</v>
      </c>
      <c r="S2568" t="s">
        <v>115</v>
      </c>
      <c r="T2568" t="s">
        <v>36</v>
      </c>
      <c r="U2568" t="s">
        <v>37</v>
      </c>
      <c r="V2568">
        <v>27</v>
      </c>
      <c r="W2568" t="s">
        <v>38</v>
      </c>
    </row>
    <row r="2569" spans="1:23">
      <c r="A2569" t="s">
        <v>23</v>
      </c>
      <c r="B2569" t="s">
        <v>24</v>
      </c>
      <c r="C2569" t="s">
        <v>25</v>
      </c>
      <c r="D2569" t="s">
        <v>46</v>
      </c>
      <c r="E2569" t="s">
        <v>47</v>
      </c>
      <c r="F2569" t="s">
        <v>48</v>
      </c>
      <c r="G2569" t="s">
        <v>47</v>
      </c>
      <c r="I2569" t="s">
        <v>43</v>
      </c>
      <c r="J2569">
        <v>510.82657380000001</v>
      </c>
      <c r="K2569">
        <v>83</v>
      </c>
      <c r="L2569">
        <v>0.78</v>
      </c>
      <c r="M2569">
        <v>0</v>
      </c>
      <c r="N2569">
        <v>0</v>
      </c>
      <c r="O2569">
        <v>0</v>
      </c>
      <c r="P2569" t="s">
        <v>914</v>
      </c>
      <c r="Q2569" t="s">
        <v>915</v>
      </c>
      <c r="R2569" t="s">
        <v>114</v>
      </c>
      <c r="S2569" t="s">
        <v>115</v>
      </c>
      <c r="T2569" t="s">
        <v>36</v>
      </c>
      <c r="U2569" t="s">
        <v>37</v>
      </c>
      <c r="V2569">
        <v>27</v>
      </c>
      <c r="W2569" t="s">
        <v>38</v>
      </c>
    </row>
    <row r="2570" spans="1:23">
      <c r="A2570" t="s">
        <v>23</v>
      </c>
      <c r="B2570" t="s">
        <v>24</v>
      </c>
      <c r="C2570" t="s">
        <v>25</v>
      </c>
      <c r="D2570" t="s">
        <v>39</v>
      </c>
      <c r="E2570" t="s">
        <v>40</v>
      </c>
      <c r="F2570" t="s">
        <v>41</v>
      </c>
      <c r="G2570" t="s">
        <v>42</v>
      </c>
      <c r="I2570" t="s">
        <v>43</v>
      </c>
      <c r="J2570">
        <v>41.48737801</v>
      </c>
      <c r="K2570">
        <v>11</v>
      </c>
      <c r="L2570">
        <v>0.82399999999999995</v>
      </c>
      <c r="M2570">
        <v>0</v>
      </c>
      <c r="N2570">
        <v>0</v>
      </c>
      <c r="O2570">
        <v>0</v>
      </c>
      <c r="P2570" t="s">
        <v>916</v>
      </c>
      <c r="Q2570" t="s">
        <v>917</v>
      </c>
      <c r="R2570" t="s">
        <v>365</v>
      </c>
      <c r="S2570" t="s">
        <v>366</v>
      </c>
      <c r="T2570" t="s">
        <v>36</v>
      </c>
      <c r="U2570" t="s">
        <v>37</v>
      </c>
      <c r="V2570">
        <v>27</v>
      </c>
      <c r="W2570" t="s">
        <v>38</v>
      </c>
    </row>
    <row r="2571" spans="1:23">
      <c r="A2571" t="s">
        <v>23</v>
      </c>
      <c r="B2571" t="s">
        <v>24</v>
      </c>
      <c r="C2571" t="s">
        <v>25</v>
      </c>
      <c r="D2571" t="s">
        <v>39</v>
      </c>
      <c r="E2571" t="s">
        <v>40</v>
      </c>
      <c r="F2571" t="s">
        <v>28</v>
      </c>
      <c r="G2571" t="s">
        <v>29</v>
      </c>
      <c r="I2571" t="s">
        <v>43</v>
      </c>
      <c r="J2571">
        <v>254.10075699999999</v>
      </c>
      <c r="K2571">
        <v>30</v>
      </c>
      <c r="L2571">
        <v>0.79600000000000004</v>
      </c>
      <c r="M2571">
        <v>0</v>
      </c>
      <c r="N2571">
        <v>0</v>
      </c>
      <c r="O2571">
        <v>0</v>
      </c>
      <c r="P2571" t="s">
        <v>916</v>
      </c>
      <c r="Q2571" t="s">
        <v>917</v>
      </c>
      <c r="R2571" t="s">
        <v>365</v>
      </c>
      <c r="S2571" t="s">
        <v>366</v>
      </c>
      <c r="T2571" t="s">
        <v>36</v>
      </c>
      <c r="U2571" t="s">
        <v>37</v>
      </c>
      <c r="V2571">
        <v>27</v>
      </c>
      <c r="W2571" t="s">
        <v>38</v>
      </c>
    </row>
    <row r="2572" spans="1:23">
      <c r="A2572" t="s">
        <v>23</v>
      </c>
      <c r="B2572" t="s">
        <v>24</v>
      </c>
      <c r="C2572" t="s">
        <v>25</v>
      </c>
      <c r="D2572" t="s">
        <v>26</v>
      </c>
      <c r="E2572" t="s">
        <v>27</v>
      </c>
      <c r="F2572" t="s">
        <v>53</v>
      </c>
      <c r="G2572" t="s">
        <v>54</v>
      </c>
      <c r="H2572" t="s">
        <v>185</v>
      </c>
      <c r="I2572" t="s">
        <v>186</v>
      </c>
      <c r="J2572">
        <v>1.2563982199999999</v>
      </c>
      <c r="K2572">
        <v>1</v>
      </c>
      <c r="L2572">
        <v>0.83699999999999997</v>
      </c>
      <c r="M2572">
        <v>0</v>
      </c>
      <c r="N2572">
        <v>0</v>
      </c>
      <c r="O2572">
        <v>0</v>
      </c>
      <c r="P2572" t="s">
        <v>920</v>
      </c>
      <c r="Q2572" t="s">
        <v>921</v>
      </c>
      <c r="R2572" t="s">
        <v>94</v>
      </c>
      <c r="S2572" t="s">
        <v>95</v>
      </c>
      <c r="T2572" t="s">
        <v>36</v>
      </c>
      <c r="U2572" t="s">
        <v>37</v>
      </c>
      <c r="V2572">
        <v>27</v>
      </c>
      <c r="W2572" t="s">
        <v>38</v>
      </c>
    </row>
    <row r="2573" spans="1:23">
      <c r="A2573" t="s">
        <v>23</v>
      </c>
      <c r="B2573" t="s">
        <v>24</v>
      </c>
      <c r="C2573" t="s">
        <v>25</v>
      </c>
      <c r="D2573" t="s">
        <v>39</v>
      </c>
      <c r="E2573" t="s">
        <v>40</v>
      </c>
      <c r="F2573" t="s">
        <v>41</v>
      </c>
      <c r="G2573" t="s">
        <v>42</v>
      </c>
      <c r="I2573" t="s">
        <v>43</v>
      </c>
      <c r="J2573">
        <v>0</v>
      </c>
      <c r="K2573">
        <v>0</v>
      </c>
      <c r="L2573">
        <v>0</v>
      </c>
      <c r="M2573">
        <v>0</v>
      </c>
      <c r="N2573">
        <v>0</v>
      </c>
      <c r="O2573">
        <v>1</v>
      </c>
      <c r="P2573" t="s">
        <v>920</v>
      </c>
      <c r="Q2573" t="s">
        <v>921</v>
      </c>
      <c r="R2573" t="s">
        <v>94</v>
      </c>
      <c r="S2573" t="s">
        <v>95</v>
      </c>
      <c r="T2573" t="s">
        <v>36</v>
      </c>
      <c r="U2573" t="s">
        <v>37</v>
      </c>
      <c r="V2573">
        <v>27</v>
      </c>
      <c r="W2573" t="s">
        <v>38</v>
      </c>
    </row>
    <row r="2574" spans="1:23">
      <c r="A2574" t="s">
        <v>23</v>
      </c>
      <c r="B2574" t="s">
        <v>24</v>
      </c>
      <c r="C2574" t="s">
        <v>25</v>
      </c>
      <c r="D2574" t="s">
        <v>39</v>
      </c>
      <c r="E2574" t="s">
        <v>40</v>
      </c>
      <c r="F2574" t="s">
        <v>41</v>
      </c>
      <c r="G2574" t="s">
        <v>42</v>
      </c>
      <c r="I2574" t="s">
        <v>43</v>
      </c>
      <c r="J2574">
        <v>129.2046976</v>
      </c>
      <c r="K2574">
        <v>2</v>
      </c>
      <c r="L2574">
        <v>0.59799999999999998</v>
      </c>
      <c r="M2574">
        <v>0</v>
      </c>
      <c r="N2574">
        <v>0</v>
      </c>
      <c r="O2574">
        <v>0</v>
      </c>
      <c r="P2574" t="s">
        <v>1508</v>
      </c>
      <c r="Q2574" t="s">
        <v>1509</v>
      </c>
      <c r="R2574" t="s">
        <v>67</v>
      </c>
      <c r="S2574" t="s">
        <v>68</v>
      </c>
      <c r="T2574" t="s">
        <v>36</v>
      </c>
      <c r="U2574" t="s">
        <v>37</v>
      </c>
      <c r="V2574">
        <v>27</v>
      </c>
      <c r="W2574" t="s">
        <v>38</v>
      </c>
    </row>
    <row r="2575" spans="1:23">
      <c r="A2575" t="s">
        <v>23</v>
      </c>
      <c r="B2575" t="s">
        <v>24</v>
      </c>
      <c r="C2575" t="s">
        <v>25</v>
      </c>
      <c r="D2575" t="s">
        <v>39</v>
      </c>
      <c r="E2575" t="s">
        <v>40</v>
      </c>
      <c r="F2575" t="s">
        <v>28</v>
      </c>
      <c r="G2575" t="s">
        <v>29</v>
      </c>
      <c r="I2575" t="s">
        <v>43</v>
      </c>
      <c r="J2575">
        <v>54.444572579999999</v>
      </c>
      <c r="K2575">
        <v>6</v>
      </c>
      <c r="L2575">
        <v>0.56699999999999995</v>
      </c>
      <c r="M2575">
        <v>0</v>
      </c>
      <c r="N2575">
        <v>0</v>
      </c>
      <c r="O2575">
        <v>0</v>
      </c>
      <c r="P2575" t="s">
        <v>1508</v>
      </c>
      <c r="Q2575" t="s">
        <v>1509</v>
      </c>
      <c r="R2575" t="s">
        <v>67</v>
      </c>
      <c r="S2575" t="s">
        <v>68</v>
      </c>
      <c r="T2575" t="s">
        <v>36</v>
      </c>
      <c r="U2575" t="s">
        <v>37</v>
      </c>
      <c r="V2575">
        <v>27</v>
      </c>
      <c r="W2575" t="s">
        <v>38</v>
      </c>
    </row>
    <row r="2576" spans="1:23">
      <c r="A2576" t="s">
        <v>23</v>
      </c>
      <c r="B2576" t="s">
        <v>24</v>
      </c>
      <c r="C2576" t="s">
        <v>25</v>
      </c>
      <c r="D2576" t="s">
        <v>39</v>
      </c>
      <c r="E2576" t="s">
        <v>40</v>
      </c>
      <c r="F2576" t="s">
        <v>44</v>
      </c>
      <c r="G2576" t="s">
        <v>45</v>
      </c>
      <c r="I2576" t="s">
        <v>43</v>
      </c>
      <c r="J2576">
        <v>0</v>
      </c>
      <c r="K2576">
        <v>0</v>
      </c>
      <c r="L2576">
        <v>0</v>
      </c>
      <c r="M2576">
        <v>0</v>
      </c>
      <c r="N2576">
        <v>0</v>
      </c>
      <c r="O2576">
        <v>1</v>
      </c>
      <c r="P2576" t="s">
        <v>1508</v>
      </c>
      <c r="Q2576" t="s">
        <v>1509</v>
      </c>
      <c r="R2576" t="s">
        <v>67</v>
      </c>
      <c r="S2576" t="s">
        <v>68</v>
      </c>
      <c r="T2576" t="s">
        <v>36</v>
      </c>
      <c r="U2576" t="s">
        <v>37</v>
      </c>
      <c r="V2576">
        <v>27</v>
      </c>
      <c r="W2576" t="s">
        <v>38</v>
      </c>
    </row>
    <row r="2577" spans="1:23">
      <c r="A2577" t="s">
        <v>23</v>
      </c>
      <c r="B2577" t="s">
        <v>24</v>
      </c>
      <c r="C2577" t="s">
        <v>25</v>
      </c>
      <c r="D2577" t="s">
        <v>46</v>
      </c>
      <c r="E2577" t="s">
        <v>47</v>
      </c>
      <c r="F2577" t="s">
        <v>48</v>
      </c>
      <c r="G2577" t="s">
        <v>47</v>
      </c>
      <c r="I2577" t="s">
        <v>43</v>
      </c>
      <c r="J2577">
        <v>290.45121649999999</v>
      </c>
      <c r="K2577">
        <v>44</v>
      </c>
      <c r="L2577">
        <v>0.81100000000000005</v>
      </c>
      <c r="M2577">
        <v>0</v>
      </c>
      <c r="N2577">
        <v>0</v>
      </c>
      <c r="O2577">
        <v>0</v>
      </c>
      <c r="P2577" t="s">
        <v>922</v>
      </c>
      <c r="Q2577" t="s">
        <v>923</v>
      </c>
      <c r="R2577" t="s">
        <v>84</v>
      </c>
      <c r="S2577" t="s">
        <v>85</v>
      </c>
      <c r="T2577" t="s">
        <v>36</v>
      </c>
      <c r="U2577" t="s">
        <v>37</v>
      </c>
      <c r="V2577">
        <v>27</v>
      </c>
      <c r="W2577" t="s">
        <v>38</v>
      </c>
    </row>
    <row r="2578" spans="1:23">
      <c r="A2578" t="s">
        <v>23</v>
      </c>
      <c r="B2578" t="s">
        <v>24</v>
      </c>
      <c r="C2578" t="s">
        <v>25</v>
      </c>
      <c r="D2578" t="s">
        <v>26</v>
      </c>
      <c r="E2578" t="s">
        <v>27</v>
      </c>
      <c r="F2578" t="s">
        <v>28</v>
      </c>
      <c r="G2578" t="s">
        <v>29</v>
      </c>
      <c r="H2578" t="s">
        <v>69</v>
      </c>
      <c r="I2578" t="s">
        <v>70</v>
      </c>
      <c r="J2578">
        <v>105.169</v>
      </c>
      <c r="K2578">
        <v>1</v>
      </c>
      <c r="L2578">
        <v>1</v>
      </c>
      <c r="M2578">
        <v>0</v>
      </c>
      <c r="N2578">
        <v>0</v>
      </c>
      <c r="O2578">
        <v>0</v>
      </c>
      <c r="P2578" t="s">
        <v>924</v>
      </c>
      <c r="Q2578" t="s">
        <v>925</v>
      </c>
      <c r="R2578" t="s">
        <v>168</v>
      </c>
      <c r="S2578" t="s">
        <v>169</v>
      </c>
      <c r="T2578" t="s">
        <v>36</v>
      </c>
      <c r="U2578" t="s">
        <v>37</v>
      </c>
      <c r="V2578">
        <v>27</v>
      </c>
      <c r="W2578" t="s">
        <v>38</v>
      </c>
    </row>
    <row r="2579" spans="1:23">
      <c r="A2579" t="s">
        <v>23</v>
      </c>
      <c r="B2579" t="s">
        <v>24</v>
      </c>
      <c r="C2579" t="s">
        <v>25</v>
      </c>
      <c r="D2579" t="s">
        <v>39</v>
      </c>
      <c r="E2579" t="s">
        <v>40</v>
      </c>
      <c r="F2579" t="s">
        <v>28</v>
      </c>
      <c r="G2579" t="s">
        <v>29</v>
      </c>
      <c r="I2579" t="s">
        <v>43</v>
      </c>
      <c r="J2579">
        <v>0</v>
      </c>
      <c r="K2579">
        <v>0</v>
      </c>
      <c r="L2579">
        <v>0</v>
      </c>
      <c r="M2579">
        <v>0</v>
      </c>
      <c r="N2579">
        <v>0</v>
      </c>
      <c r="O2579">
        <v>1</v>
      </c>
      <c r="P2579" t="s">
        <v>924</v>
      </c>
      <c r="Q2579" t="s">
        <v>925</v>
      </c>
      <c r="R2579" t="s">
        <v>168</v>
      </c>
      <c r="S2579" t="s">
        <v>169</v>
      </c>
      <c r="T2579" t="s">
        <v>36</v>
      </c>
      <c r="U2579" t="s">
        <v>37</v>
      </c>
      <c r="V2579">
        <v>27</v>
      </c>
      <c r="W2579" t="s">
        <v>38</v>
      </c>
    </row>
    <row r="2580" spans="1:23">
      <c r="A2580" t="s">
        <v>23</v>
      </c>
      <c r="B2580" t="s">
        <v>24</v>
      </c>
      <c r="C2580" t="s">
        <v>25</v>
      </c>
      <c r="D2580" t="s">
        <v>46</v>
      </c>
      <c r="E2580" t="s">
        <v>47</v>
      </c>
      <c r="F2580" t="s">
        <v>48</v>
      </c>
      <c r="G2580" t="s">
        <v>47</v>
      </c>
      <c r="I2580" t="s">
        <v>43</v>
      </c>
      <c r="J2580">
        <v>658.06213439999999</v>
      </c>
      <c r="K2580">
        <v>104</v>
      </c>
      <c r="L2580">
        <v>0.83</v>
      </c>
      <c r="M2580">
        <v>0</v>
      </c>
      <c r="N2580">
        <v>0</v>
      </c>
      <c r="O2580">
        <v>0</v>
      </c>
      <c r="P2580" t="s">
        <v>924</v>
      </c>
      <c r="Q2580" t="s">
        <v>925</v>
      </c>
      <c r="R2580" t="s">
        <v>168</v>
      </c>
      <c r="S2580" t="s">
        <v>169</v>
      </c>
      <c r="T2580" t="s">
        <v>36</v>
      </c>
      <c r="U2580" t="s">
        <v>37</v>
      </c>
      <c r="V2580">
        <v>27</v>
      </c>
      <c r="W2580" t="s">
        <v>38</v>
      </c>
    </row>
    <row r="2581" spans="1:23">
      <c r="A2581" t="s">
        <v>23</v>
      </c>
      <c r="B2581" t="s">
        <v>24</v>
      </c>
      <c r="C2581" t="s">
        <v>25</v>
      </c>
      <c r="D2581" t="s">
        <v>26</v>
      </c>
      <c r="E2581" t="s">
        <v>27</v>
      </c>
      <c r="F2581" t="s">
        <v>53</v>
      </c>
      <c r="G2581" t="s">
        <v>54</v>
      </c>
      <c r="H2581" t="s">
        <v>223</v>
      </c>
      <c r="I2581" t="s">
        <v>224</v>
      </c>
      <c r="J2581">
        <v>224.36116670000001</v>
      </c>
      <c r="K2581">
        <v>1</v>
      </c>
      <c r="L2581">
        <v>1</v>
      </c>
      <c r="M2581">
        <v>0</v>
      </c>
      <c r="N2581">
        <v>0</v>
      </c>
      <c r="O2581">
        <v>0</v>
      </c>
      <c r="P2581" t="s">
        <v>1510</v>
      </c>
      <c r="Q2581" t="s">
        <v>1511</v>
      </c>
      <c r="R2581" t="s">
        <v>158</v>
      </c>
      <c r="S2581" t="s">
        <v>159</v>
      </c>
      <c r="T2581" t="s">
        <v>36</v>
      </c>
      <c r="U2581" t="s">
        <v>37</v>
      </c>
      <c r="V2581">
        <v>27</v>
      </c>
      <c r="W2581" t="s">
        <v>38</v>
      </c>
    </row>
    <row r="2582" spans="1:23">
      <c r="A2582" t="s">
        <v>23</v>
      </c>
      <c r="B2582" t="s">
        <v>24</v>
      </c>
      <c r="C2582" t="s">
        <v>25</v>
      </c>
      <c r="D2582" t="s">
        <v>46</v>
      </c>
      <c r="E2582" t="s">
        <v>47</v>
      </c>
      <c r="F2582" t="s">
        <v>48</v>
      </c>
      <c r="G2582" t="s">
        <v>47</v>
      </c>
      <c r="I2582" t="s">
        <v>43</v>
      </c>
      <c r="J2582">
        <v>845.96753550000005</v>
      </c>
      <c r="K2582">
        <v>116</v>
      </c>
      <c r="L2582">
        <v>0.81699999999999995</v>
      </c>
      <c r="M2582">
        <v>0</v>
      </c>
      <c r="N2582">
        <v>0</v>
      </c>
      <c r="O2582">
        <v>0</v>
      </c>
      <c r="P2582" t="s">
        <v>1510</v>
      </c>
      <c r="Q2582" t="s">
        <v>1511</v>
      </c>
      <c r="R2582" t="s">
        <v>158</v>
      </c>
      <c r="S2582" t="s">
        <v>159</v>
      </c>
      <c r="T2582" t="s">
        <v>36</v>
      </c>
      <c r="U2582" t="s">
        <v>37</v>
      </c>
      <c r="V2582">
        <v>27</v>
      </c>
      <c r="W2582" t="s">
        <v>38</v>
      </c>
    </row>
    <row r="2583" spans="1:23">
      <c r="A2583" t="s">
        <v>23</v>
      </c>
      <c r="B2583" t="s">
        <v>24</v>
      </c>
      <c r="C2583" t="s">
        <v>25</v>
      </c>
      <c r="D2583" t="s">
        <v>26</v>
      </c>
      <c r="E2583" t="s">
        <v>27</v>
      </c>
      <c r="F2583" t="s">
        <v>41</v>
      </c>
      <c r="G2583" t="s">
        <v>42</v>
      </c>
      <c r="H2583" t="s">
        <v>161</v>
      </c>
      <c r="I2583" t="s">
        <v>43</v>
      </c>
      <c r="J2583">
        <v>51.88519436</v>
      </c>
      <c r="K2583">
        <v>1</v>
      </c>
      <c r="L2583">
        <v>0.90100000000000002</v>
      </c>
      <c r="M2583">
        <v>0</v>
      </c>
      <c r="N2583">
        <v>0</v>
      </c>
      <c r="O2583">
        <v>0</v>
      </c>
      <c r="P2583" t="s">
        <v>926</v>
      </c>
      <c r="Q2583" t="s">
        <v>927</v>
      </c>
      <c r="R2583" t="s">
        <v>34</v>
      </c>
      <c r="S2583" t="s">
        <v>35</v>
      </c>
      <c r="T2583" t="s">
        <v>36</v>
      </c>
      <c r="U2583" t="s">
        <v>37</v>
      </c>
      <c r="V2583">
        <v>27</v>
      </c>
      <c r="W2583" t="s">
        <v>38</v>
      </c>
    </row>
    <row r="2584" spans="1:23">
      <c r="A2584" t="s">
        <v>23</v>
      </c>
      <c r="B2584" t="s">
        <v>24</v>
      </c>
      <c r="C2584" t="s">
        <v>25</v>
      </c>
      <c r="D2584" t="s">
        <v>39</v>
      </c>
      <c r="E2584" t="s">
        <v>40</v>
      </c>
      <c r="F2584" t="s">
        <v>53</v>
      </c>
      <c r="G2584" t="s">
        <v>54</v>
      </c>
      <c r="I2584" t="s">
        <v>43</v>
      </c>
      <c r="J2584">
        <v>0</v>
      </c>
      <c r="K2584">
        <v>0</v>
      </c>
      <c r="L2584">
        <v>0</v>
      </c>
      <c r="M2584">
        <v>0</v>
      </c>
      <c r="N2584">
        <v>0</v>
      </c>
      <c r="O2584">
        <v>1</v>
      </c>
      <c r="P2584" t="s">
        <v>926</v>
      </c>
      <c r="Q2584" t="s">
        <v>927</v>
      </c>
      <c r="R2584" t="s">
        <v>34</v>
      </c>
      <c r="S2584" t="s">
        <v>35</v>
      </c>
      <c r="T2584" t="s">
        <v>36</v>
      </c>
      <c r="U2584" t="s">
        <v>37</v>
      </c>
      <c r="V2584">
        <v>27</v>
      </c>
      <c r="W2584" t="s">
        <v>38</v>
      </c>
    </row>
    <row r="2585" spans="1:23">
      <c r="A2585" t="s">
        <v>23</v>
      </c>
      <c r="B2585" t="s">
        <v>24</v>
      </c>
      <c r="C2585" t="s">
        <v>25</v>
      </c>
      <c r="D2585" t="s">
        <v>26</v>
      </c>
      <c r="E2585" t="s">
        <v>27</v>
      </c>
      <c r="F2585" t="s">
        <v>28</v>
      </c>
      <c r="G2585" t="s">
        <v>29</v>
      </c>
      <c r="H2585" t="s">
        <v>69</v>
      </c>
      <c r="I2585" t="s">
        <v>70</v>
      </c>
      <c r="J2585">
        <v>207.61718279999999</v>
      </c>
      <c r="K2585">
        <v>2</v>
      </c>
      <c r="L2585">
        <v>0.98699999999999999</v>
      </c>
      <c r="M2585">
        <v>0</v>
      </c>
      <c r="N2585">
        <v>0</v>
      </c>
      <c r="O2585">
        <v>0</v>
      </c>
      <c r="P2585" t="s">
        <v>928</v>
      </c>
      <c r="Q2585" t="s">
        <v>929</v>
      </c>
      <c r="R2585" t="s">
        <v>120</v>
      </c>
      <c r="S2585" t="s">
        <v>121</v>
      </c>
      <c r="T2585" t="s">
        <v>36</v>
      </c>
      <c r="U2585" t="s">
        <v>37</v>
      </c>
      <c r="V2585">
        <v>27</v>
      </c>
      <c r="W2585" t="s">
        <v>38</v>
      </c>
    </row>
    <row r="2586" spans="1:23">
      <c r="A2586" t="s">
        <v>23</v>
      </c>
      <c r="B2586" t="s">
        <v>24</v>
      </c>
      <c r="C2586" t="s">
        <v>25</v>
      </c>
      <c r="D2586" t="s">
        <v>39</v>
      </c>
      <c r="E2586" t="s">
        <v>40</v>
      </c>
      <c r="F2586" t="s">
        <v>28</v>
      </c>
      <c r="G2586" t="s">
        <v>29</v>
      </c>
      <c r="I2586" t="s">
        <v>43</v>
      </c>
      <c r="J2586">
        <v>53.761959990000001</v>
      </c>
      <c r="K2586">
        <v>7</v>
      </c>
      <c r="L2586">
        <v>0.89800000000000002</v>
      </c>
      <c r="M2586">
        <v>0</v>
      </c>
      <c r="N2586">
        <v>0</v>
      </c>
      <c r="O2586">
        <v>0</v>
      </c>
      <c r="P2586" t="s">
        <v>928</v>
      </c>
      <c r="Q2586" t="s">
        <v>929</v>
      </c>
      <c r="R2586" t="s">
        <v>120</v>
      </c>
      <c r="S2586" t="s">
        <v>121</v>
      </c>
      <c r="T2586" t="s">
        <v>36</v>
      </c>
      <c r="U2586" t="s">
        <v>37</v>
      </c>
      <c r="V2586">
        <v>27</v>
      </c>
      <c r="W2586" t="s">
        <v>38</v>
      </c>
    </row>
    <row r="2587" spans="1:23">
      <c r="A2587" t="s">
        <v>23</v>
      </c>
      <c r="B2587" t="s">
        <v>24</v>
      </c>
      <c r="C2587" t="s">
        <v>25</v>
      </c>
      <c r="D2587" t="s">
        <v>26</v>
      </c>
      <c r="E2587" t="s">
        <v>27</v>
      </c>
      <c r="F2587" t="s">
        <v>53</v>
      </c>
      <c r="G2587" t="s">
        <v>54</v>
      </c>
      <c r="H2587" t="s">
        <v>185</v>
      </c>
      <c r="I2587" t="s">
        <v>186</v>
      </c>
      <c r="J2587">
        <v>7.8849999999999998</v>
      </c>
      <c r="K2587">
        <v>1</v>
      </c>
      <c r="L2587">
        <v>1</v>
      </c>
      <c r="M2587">
        <v>0</v>
      </c>
      <c r="N2587">
        <v>0</v>
      </c>
      <c r="O2587">
        <v>0</v>
      </c>
      <c r="P2587" t="s">
        <v>930</v>
      </c>
      <c r="Q2587" t="s">
        <v>931</v>
      </c>
      <c r="R2587" t="s">
        <v>59</v>
      </c>
      <c r="S2587" t="s">
        <v>60</v>
      </c>
      <c r="T2587" t="s">
        <v>36</v>
      </c>
      <c r="U2587" t="s">
        <v>37</v>
      </c>
      <c r="V2587">
        <v>27</v>
      </c>
      <c r="W2587" t="s">
        <v>38</v>
      </c>
    </row>
    <row r="2588" spans="1:23">
      <c r="A2588" t="s">
        <v>23</v>
      </c>
      <c r="B2588" t="s">
        <v>24</v>
      </c>
      <c r="C2588" t="s">
        <v>25</v>
      </c>
      <c r="D2588" t="s">
        <v>26</v>
      </c>
      <c r="E2588" t="s">
        <v>27</v>
      </c>
      <c r="F2588" t="s">
        <v>28</v>
      </c>
      <c r="G2588" t="s">
        <v>29</v>
      </c>
      <c r="H2588" t="s">
        <v>69</v>
      </c>
      <c r="I2588" t="s">
        <v>70</v>
      </c>
      <c r="J2588">
        <v>110.9017477</v>
      </c>
      <c r="K2588">
        <v>1</v>
      </c>
      <c r="L2588">
        <v>0.90600000000000003</v>
      </c>
      <c r="M2588">
        <v>0</v>
      </c>
      <c r="N2588">
        <v>0</v>
      </c>
      <c r="O2588">
        <v>0</v>
      </c>
      <c r="P2588" t="s">
        <v>930</v>
      </c>
      <c r="Q2588" t="s">
        <v>931</v>
      </c>
      <c r="R2588" t="s">
        <v>59</v>
      </c>
      <c r="S2588" t="s">
        <v>60</v>
      </c>
      <c r="T2588" t="s">
        <v>36</v>
      </c>
      <c r="U2588" t="s">
        <v>37</v>
      </c>
      <c r="V2588">
        <v>27</v>
      </c>
      <c r="W2588" t="s">
        <v>38</v>
      </c>
    </row>
    <row r="2589" spans="1:23">
      <c r="A2589" t="s">
        <v>23</v>
      </c>
      <c r="B2589" t="s">
        <v>24</v>
      </c>
      <c r="C2589" t="s">
        <v>25</v>
      </c>
      <c r="D2589" t="s">
        <v>39</v>
      </c>
      <c r="E2589" t="s">
        <v>40</v>
      </c>
      <c r="F2589" t="s">
        <v>41</v>
      </c>
      <c r="G2589" t="s">
        <v>42</v>
      </c>
      <c r="I2589" t="s">
        <v>43</v>
      </c>
      <c r="J2589">
        <v>0</v>
      </c>
      <c r="K2589">
        <v>0</v>
      </c>
      <c r="L2589">
        <v>0</v>
      </c>
      <c r="M2589">
        <v>0</v>
      </c>
      <c r="N2589">
        <v>0</v>
      </c>
      <c r="O2589">
        <v>1</v>
      </c>
      <c r="P2589" t="s">
        <v>930</v>
      </c>
      <c r="Q2589" t="s">
        <v>931</v>
      </c>
      <c r="R2589" t="s">
        <v>59</v>
      </c>
      <c r="S2589" t="s">
        <v>60</v>
      </c>
      <c r="T2589" t="s">
        <v>36</v>
      </c>
      <c r="U2589" t="s">
        <v>37</v>
      </c>
      <c r="V2589">
        <v>27</v>
      </c>
      <c r="W2589" t="s">
        <v>38</v>
      </c>
    </row>
    <row r="2590" spans="1:23">
      <c r="A2590" t="s">
        <v>23</v>
      </c>
      <c r="B2590" t="s">
        <v>24</v>
      </c>
      <c r="C2590" t="s">
        <v>25</v>
      </c>
      <c r="D2590" t="s">
        <v>26</v>
      </c>
      <c r="E2590" t="s">
        <v>27</v>
      </c>
      <c r="F2590" t="s">
        <v>28</v>
      </c>
      <c r="G2590" t="s">
        <v>29</v>
      </c>
      <c r="H2590" t="s">
        <v>148</v>
      </c>
      <c r="I2590" t="s">
        <v>149</v>
      </c>
      <c r="J2590">
        <v>260.61523820000002</v>
      </c>
      <c r="K2590">
        <v>1</v>
      </c>
      <c r="L2590">
        <v>0.99299999999999999</v>
      </c>
      <c r="M2590">
        <v>0</v>
      </c>
      <c r="N2590">
        <v>0</v>
      </c>
      <c r="O2590">
        <v>0</v>
      </c>
      <c r="P2590" t="s">
        <v>932</v>
      </c>
      <c r="Q2590" t="s">
        <v>933</v>
      </c>
      <c r="R2590" t="s">
        <v>158</v>
      </c>
      <c r="S2590" t="s">
        <v>159</v>
      </c>
      <c r="T2590" t="s">
        <v>36</v>
      </c>
      <c r="U2590" t="s">
        <v>37</v>
      </c>
      <c r="V2590">
        <v>27</v>
      </c>
      <c r="W2590" t="s">
        <v>38</v>
      </c>
    </row>
    <row r="2591" spans="1:23">
      <c r="A2591" t="s">
        <v>23</v>
      </c>
      <c r="B2591" t="s">
        <v>24</v>
      </c>
      <c r="C2591" t="s">
        <v>25</v>
      </c>
      <c r="D2591" t="s">
        <v>39</v>
      </c>
      <c r="E2591" t="s">
        <v>40</v>
      </c>
      <c r="F2591" t="s">
        <v>28</v>
      </c>
      <c r="G2591" t="s">
        <v>29</v>
      </c>
      <c r="I2591" t="s">
        <v>43</v>
      </c>
      <c r="J2591">
        <v>342.02976460000002</v>
      </c>
      <c r="K2591">
        <v>40</v>
      </c>
      <c r="L2591">
        <v>0.67</v>
      </c>
      <c r="M2591">
        <v>0</v>
      </c>
      <c r="N2591">
        <v>0</v>
      </c>
      <c r="O2591">
        <v>0</v>
      </c>
      <c r="P2591" t="s">
        <v>932</v>
      </c>
      <c r="Q2591" t="s">
        <v>933</v>
      </c>
      <c r="R2591" t="s">
        <v>158</v>
      </c>
      <c r="S2591" t="s">
        <v>159</v>
      </c>
      <c r="T2591" t="s">
        <v>36</v>
      </c>
      <c r="U2591" t="s">
        <v>37</v>
      </c>
      <c r="V2591">
        <v>27</v>
      </c>
      <c r="W2591" t="s">
        <v>38</v>
      </c>
    </row>
    <row r="2592" spans="1:23">
      <c r="A2592" t="s">
        <v>23</v>
      </c>
      <c r="B2592" t="s">
        <v>24</v>
      </c>
      <c r="C2592" t="s">
        <v>25</v>
      </c>
      <c r="D2592" t="s">
        <v>46</v>
      </c>
      <c r="E2592" t="s">
        <v>47</v>
      </c>
      <c r="F2592" t="s">
        <v>48</v>
      </c>
      <c r="G2592" t="s">
        <v>47</v>
      </c>
      <c r="I2592" t="s">
        <v>43</v>
      </c>
      <c r="J2592">
        <v>2480.7668760000001</v>
      </c>
      <c r="K2592">
        <v>369</v>
      </c>
      <c r="L2592">
        <v>0.81799999999999995</v>
      </c>
      <c r="M2592">
        <v>0</v>
      </c>
      <c r="N2592">
        <v>0</v>
      </c>
      <c r="O2592">
        <v>0</v>
      </c>
      <c r="P2592" t="s">
        <v>932</v>
      </c>
      <c r="Q2592" t="s">
        <v>933</v>
      </c>
      <c r="R2592" t="s">
        <v>158</v>
      </c>
      <c r="S2592" t="s">
        <v>159</v>
      </c>
      <c r="T2592" t="s">
        <v>36</v>
      </c>
      <c r="U2592" t="s">
        <v>37</v>
      </c>
      <c r="V2592">
        <v>27</v>
      </c>
      <c r="W2592" t="s">
        <v>38</v>
      </c>
    </row>
    <row r="2593" spans="1:23">
      <c r="A2593" t="s">
        <v>23</v>
      </c>
      <c r="B2593" t="s">
        <v>24</v>
      </c>
      <c r="C2593" t="s">
        <v>25</v>
      </c>
      <c r="D2593" t="s">
        <v>26</v>
      </c>
      <c r="E2593" t="s">
        <v>27</v>
      </c>
      <c r="F2593" t="s">
        <v>53</v>
      </c>
      <c r="G2593" t="s">
        <v>54</v>
      </c>
      <c r="H2593" t="s">
        <v>223</v>
      </c>
      <c r="I2593" t="s">
        <v>224</v>
      </c>
      <c r="J2593">
        <v>277.78954720000002</v>
      </c>
      <c r="K2593">
        <v>1</v>
      </c>
      <c r="L2593">
        <v>1</v>
      </c>
      <c r="M2593">
        <v>0</v>
      </c>
      <c r="N2593">
        <v>0</v>
      </c>
      <c r="O2593">
        <v>0</v>
      </c>
      <c r="P2593" t="s">
        <v>934</v>
      </c>
      <c r="Q2593" t="s">
        <v>935</v>
      </c>
      <c r="R2593" t="s">
        <v>67</v>
      </c>
      <c r="S2593" t="s">
        <v>68</v>
      </c>
      <c r="T2593" t="s">
        <v>36</v>
      </c>
      <c r="U2593" t="s">
        <v>37</v>
      </c>
      <c r="V2593">
        <v>27</v>
      </c>
      <c r="W2593" t="s">
        <v>38</v>
      </c>
    </row>
    <row r="2594" spans="1:23">
      <c r="A2594" t="s">
        <v>23</v>
      </c>
      <c r="B2594" t="s">
        <v>24</v>
      </c>
      <c r="C2594" t="s">
        <v>25</v>
      </c>
      <c r="D2594" t="s">
        <v>39</v>
      </c>
      <c r="E2594" t="s">
        <v>40</v>
      </c>
      <c r="F2594" t="s">
        <v>41</v>
      </c>
      <c r="G2594" t="s">
        <v>42</v>
      </c>
      <c r="I2594" t="s">
        <v>43</v>
      </c>
      <c r="J2594">
        <v>0</v>
      </c>
      <c r="K2594">
        <v>0</v>
      </c>
      <c r="L2594">
        <v>0</v>
      </c>
      <c r="M2594">
        <v>0</v>
      </c>
      <c r="N2594">
        <v>0</v>
      </c>
      <c r="O2594">
        <v>1</v>
      </c>
      <c r="P2594" t="s">
        <v>934</v>
      </c>
      <c r="Q2594" t="s">
        <v>935</v>
      </c>
      <c r="R2594" t="s">
        <v>67</v>
      </c>
      <c r="S2594" t="s">
        <v>68</v>
      </c>
      <c r="T2594" t="s">
        <v>36</v>
      </c>
      <c r="U2594" t="s">
        <v>37</v>
      </c>
      <c r="V2594">
        <v>27</v>
      </c>
      <c r="W2594" t="s">
        <v>38</v>
      </c>
    </row>
    <row r="2595" spans="1:23">
      <c r="A2595" t="s">
        <v>23</v>
      </c>
      <c r="B2595" t="s">
        <v>24</v>
      </c>
      <c r="C2595" t="s">
        <v>25</v>
      </c>
      <c r="D2595" t="s">
        <v>39</v>
      </c>
      <c r="E2595" t="s">
        <v>40</v>
      </c>
      <c r="F2595" t="s">
        <v>53</v>
      </c>
      <c r="G2595" t="s">
        <v>54</v>
      </c>
      <c r="I2595" t="s">
        <v>43</v>
      </c>
      <c r="J2595">
        <v>0</v>
      </c>
      <c r="K2595">
        <v>0</v>
      </c>
      <c r="L2595">
        <v>0</v>
      </c>
      <c r="M2595">
        <v>0</v>
      </c>
      <c r="N2595">
        <v>0</v>
      </c>
      <c r="O2595">
        <v>1</v>
      </c>
      <c r="P2595" t="s">
        <v>934</v>
      </c>
      <c r="Q2595" t="s">
        <v>935</v>
      </c>
      <c r="R2595" t="s">
        <v>67</v>
      </c>
      <c r="S2595" t="s">
        <v>68</v>
      </c>
      <c r="T2595" t="s">
        <v>36</v>
      </c>
      <c r="U2595" t="s">
        <v>37</v>
      </c>
      <c r="V2595">
        <v>27</v>
      </c>
      <c r="W2595" t="s">
        <v>38</v>
      </c>
    </row>
    <row r="2596" spans="1:23">
      <c r="A2596" t="s">
        <v>23</v>
      </c>
      <c r="B2596" t="s">
        <v>24</v>
      </c>
      <c r="C2596" t="s">
        <v>25</v>
      </c>
      <c r="D2596" t="s">
        <v>46</v>
      </c>
      <c r="E2596" t="s">
        <v>47</v>
      </c>
      <c r="F2596" t="s">
        <v>48</v>
      </c>
      <c r="G2596" t="s">
        <v>47</v>
      </c>
      <c r="I2596" t="s">
        <v>43</v>
      </c>
      <c r="J2596">
        <v>237.6580664</v>
      </c>
      <c r="K2596">
        <v>45</v>
      </c>
      <c r="L2596">
        <v>0.86399999999999999</v>
      </c>
      <c r="M2596">
        <v>0</v>
      </c>
      <c r="N2596">
        <v>0</v>
      </c>
      <c r="O2596">
        <v>0</v>
      </c>
      <c r="P2596" t="s">
        <v>934</v>
      </c>
      <c r="Q2596" t="s">
        <v>935</v>
      </c>
      <c r="R2596" t="s">
        <v>67</v>
      </c>
      <c r="S2596" t="s">
        <v>68</v>
      </c>
      <c r="T2596" t="s">
        <v>36</v>
      </c>
      <c r="U2596" t="s">
        <v>37</v>
      </c>
      <c r="V2596">
        <v>27</v>
      </c>
      <c r="W2596" t="s">
        <v>38</v>
      </c>
    </row>
    <row r="2597" spans="1:23">
      <c r="A2597" t="s">
        <v>23</v>
      </c>
      <c r="B2597" t="s">
        <v>24</v>
      </c>
      <c r="C2597" t="s">
        <v>25</v>
      </c>
      <c r="D2597" t="s">
        <v>26</v>
      </c>
      <c r="E2597" t="s">
        <v>27</v>
      </c>
      <c r="F2597" t="s">
        <v>28</v>
      </c>
      <c r="G2597" t="s">
        <v>29</v>
      </c>
      <c r="H2597" t="s">
        <v>281</v>
      </c>
      <c r="I2597" t="s">
        <v>282</v>
      </c>
      <c r="J2597">
        <v>47.211727240000002</v>
      </c>
      <c r="K2597">
        <v>1</v>
      </c>
      <c r="L2597">
        <v>1</v>
      </c>
      <c r="M2597">
        <v>0</v>
      </c>
      <c r="N2597">
        <v>0</v>
      </c>
      <c r="O2597">
        <v>0</v>
      </c>
      <c r="P2597" t="s">
        <v>936</v>
      </c>
      <c r="Q2597" t="s">
        <v>937</v>
      </c>
      <c r="R2597" t="s">
        <v>51</v>
      </c>
      <c r="S2597" t="s">
        <v>52</v>
      </c>
      <c r="T2597" t="s">
        <v>36</v>
      </c>
      <c r="U2597" t="s">
        <v>37</v>
      </c>
      <c r="V2597">
        <v>27</v>
      </c>
      <c r="W2597" t="s">
        <v>38</v>
      </c>
    </row>
    <row r="2598" spans="1:23">
      <c r="A2598" t="s">
        <v>23</v>
      </c>
      <c r="B2598" t="s">
        <v>24</v>
      </c>
      <c r="C2598" t="s">
        <v>25</v>
      </c>
      <c r="D2598" t="s">
        <v>39</v>
      </c>
      <c r="E2598" t="s">
        <v>40</v>
      </c>
      <c r="F2598" t="s">
        <v>41</v>
      </c>
      <c r="G2598" t="s">
        <v>42</v>
      </c>
      <c r="I2598" t="s">
        <v>43</v>
      </c>
      <c r="J2598">
        <v>0</v>
      </c>
      <c r="K2598">
        <v>0</v>
      </c>
      <c r="L2598">
        <v>0</v>
      </c>
      <c r="M2598">
        <v>0</v>
      </c>
      <c r="N2598">
        <v>0</v>
      </c>
      <c r="O2598">
        <v>1</v>
      </c>
      <c r="P2598" t="s">
        <v>936</v>
      </c>
      <c r="Q2598" t="s">
        <v>937</v>
      </c>
      <c r="R2598" t="s">
        <v>51</v>
      </c>
      <c r="S2598" t="s">
        <v>52</v>
      </c>
      <c r="T2598" t="s">
        <v>36</v>
      </c>
      <c r="U2598" t="s">
        <v>37</v>
      </c>
      <c r="V2598">
        <v>27</v>
      </c>
      <c r="W2598" t="s">
        <v>38</v>
      </c>
    </row>
    <row r="2599" spans="1:23">
      <c r="A2599" t="s">
        <v>23</v>
      </c>
      <c r="B2599" t="s">
        <v>24</v>
      </c>
      <c r="C2599" t="s">
        <v>25</v>
      </c>
      <c r="D2599" t="s">
        <v>39</v>
      </c>
      <c r="E2599" t="s">
        <v>40</v>
      </c>
      <c r="F2599" t="s">
        <v>53</v>
      </c>
      <c r="G2599" t="s">
        <v>54</v>
      </c>
      <c r="I2599" t="s">
        <v>43</v>
      </c>
      <c r="J2599">
        <v>0</v>
      </c>
      <c r="K2599">
        <v>0</v>
      </c>
      <c r="L2599">
        <v>0</v>
      </c>
      <c r="M2599">
        <v>0</v>
      </c>
      <c r="N2599">
        <v>0</v>
      </c>
      <c r="O2599">
        <v>1</v>
      </c>
      <c r="P2599" t="s">
        <v>936</v>
      </c>
      <c r="Q2599" t="s">
        <v>937</v>
      </c>
      <c r="R2599" t="s">
        <v>51</v>
      </c>
      <c r="S2599" t="s">
        <v>52</v>
      </c>
      <c r="T2599" t="s">
        <v>36</v>
      </c>
      <c r="U2599" t="s">
        <v>37</v>
      </c>
      <c r="V2599">
        <v>27</v>
      </c>
      <c r="W2599" t="s">
        <v>38</v>
      </c>
    </row>
    <row r="2600" spans="1:23">
      <c r="A2600" t="s">
        <v>23</v>
      </c>
      <c r="B2600" t="s">
        <v>24</v>
      </c>
      <c r="C2600" t="s">
        <v>25</v>
      </c>
      <c r="D2600" t="s">
        <v>39</v>
      </c>
      <c r="E2600" t="s">
        <v>40</v>
      </c>
      <c r="F2600" t="s">
        <v>44</v>
      </c>
      <c r="G2600" t="s">
        <v>45</v>
      </c>
      <c r="I2600" t="s">
        <v>43</v>
      </c>
      <c r="J2600">
        <v>0</v>
      </c>
      <c r="K2600">
        <v>0</v>
      </c>
      <c r="L2600">
        <v>0</v>
      </c>
      <c r="M2600">
        <v>0</v>
      </c>
      <c r="N2600">
        <v>0</v>
      </c>
      <c r="O2600">
        <v>1</v>
      </c>
      <c r="P2600" t="s">
        <v>936</v>
      </c>
      <c r="Q2600" t="s">
        <v>937</v>
      </c>
      <c r="R2600" t="s">
        <v>51</v>
      </c>
      <c r="S2600" t="s">
        <v>52</v>
      </c>
      <c r="T2600" t="s">
        <v>36</v>
      </c>
      <c r="U2600" t="s">
        <v>37</v>
      </c>
      <c r="V2600">
        <v>27</v>
      </c>
      <c r="W2600" t="s">
        <v>38</v>
      </c>
    </row>
    <row r="2601" spans="1:23">
      <c r="A2601" t="s">
        <v>23</v>
      </c>
      <c r="B2601" t="s">
        <v>24</v>
      </c>
      <c r="C2601" t="s">
        <v>25</v>
      </c>
      <c r="D2601" t="s">
        <v>46</v>
      </c>
      <c r="E2601" t="s">
        <v>47</v>
      </c>
      <c r="F2601" t="s">
        <v>48</v>
      </c>
      <c r="G2601" t="s">
        <v>47</v>
      </c>
      <c r="I2601" t="s">
        <v>43</v>
      </c>
      <c r="J2601">
        <v>2580.3295109999999</v>
      </c>
      <c r="K2601">
        <v>386</v>
      </c>
      <c r="L2601">
        <v>0.78</v>
      </c>
      <c r="M2601">
        <v>0</v>
      </c>
      <c r="N2601">
        <v>0</v>
      </c>
      <c r="O2601">
        <v>0</v>
      </c>
      <c r="P2601" t="s">
        <v>936</v>
      </c>
      <c r="Q2601" t="s">
        <v>937</v>
      </c>
      <c r="R2601" t="s">
        <v>51</v>
      </c>
      <c r="S2601" t="s">
        <v>52</v>
      </c>
      <c r="T2601" t="s">
        <v>36</v>
      </c>
      <c r="U2601" t="s">
        <v>37</v>
      </c>
      <c r="V2601">
        <v>27</v>
      </c>
      <c r="W2601" t="s">
        <v>38</v>
      </c>
    </row>
    <row r="2602" spans="1:23">
      <c r="A2602" t="s">
        <v>23</v>
      </c>
      <c r="B2602" t="s">
        <v>24</v>
      </c>
      <c r="C2602" t="s">
        <v>25</v>
      </c>
      <c r="D2602" t="s">
        <v>39</v>
      </c>
      <c r="E2602" t="s">
        <v>40</v>
      </c>
      <c r="F2602" t="s">
        <v>41</v>
      </c>
      <c r="G2602" t="s">
        <v>42</v>
      </c>
      <c r="I2602" t="s">
        <v>43</v>
      </c>
      <c r="J2602">
        <v>0</v>
      </c>
      <c r="K2602">
        <v>0</v>
      </c>
      <c r="L2602">
        <v>0</v>
      </c>
      <c r="M2602">
        <v>0</v>
      </c>
      <c r="N2602">
        <v>0</v>
      </c>
      <c r="O2602">
        <v>1</v>
      </c>
      <c r="P2602" t="s">
        <v>938</v>
      </c>
      <c r="Q2602" t="s">
        <v>939</v>
      </c>
      <c r="R2602" t="s">
        <v>94</v>
      </c>
      <c r="S2602" t="s">
        <v>95</v>
      </c>
      <c r="T2602" t="s">
        <v>36</v>
      </c>
      <c r="U2602" t="s">
        <v>37</v>
      </c>
      <c r="V2602">
        <v>27</v>
      </c>
      <c r="W2602" t="s">
        <v>38</v>
      </c>
    </row>
    <row r="2603" spans="1:23">
      <c r="A2603" t="s">
        <v>23</v>
      </c>
      <c r="B2603" t="s">
        <v>24</v>
      </c>
      <c r="C2603" t="s">
        <v>25</v>
      </c>
      <c r="D2603" t="s">
        <v>39</v>
      </c>
      <c r="E2603" t="s">
        <v>40</v>
      </c>
      <c r="F2603" t="s">
        <v>53</v>
      </c>
      <c r="G2603" t="s">
        <v>54</v>
      </c>
      <c r="I2603" t="s">
        <v>43</v>
      </c>
      <c r="J2603">
        <v>0</v>
      </c>
      <c r="K2603">
        <v>0</v>
      </c>
      <c r="L2603">
        <v>0</v>
      </c>
      <c r="M2603">
        <v>0</v>
      </c>
      <c r="N2603">
        <v>0</v>
      </c>
      <c r="O2603">
        <v>1</v>
      </c>
      <c r="P2603" t="s">
        <v>938</v>
      </c>
      <c r="Q2603" t="s">
        <v>939</v>
      </c>
      <c r="R2603" t="s">
        <v>94</v>
      </c>
      <c r="S2603" t="s">
        <v>95</v>
      </c>
      <c r="T2603" t="s">
        <v>36</v>
      </c>
      <c r="U2603" t="s">
        <v>37</v>
      </c>
      <c r="V2603">
        <v>27</v>
      </c>
      <c r="W2603" t="s">
        <v>38</v>
      </c>
    </row>
    <row r="2604" spans="1:23">
      <c r="A2604" t="s">
        <v>23</v>
      </c>
      <c r="B2604" t="s">
        <v>24</v>
      </c>
      <c r="C2604" t="s">
        <v>25</v>
      </c>
      <c r="D2604" t="s">
        <v>46</v>
      </c>
      <c r="E2604" t="s">
        <v>47</v>
      </c>
      <c r="F2604" t="s">
        <v>48</v>
      </c>
      <c r="G2604" t="s">
        <v>47</v>
      </c>
      <c r="I2604" t="s">
        <v>43</v>
      </c>
      <c r="J2604">
        <v>848.16012330000001</v>
      </c>
      <c r="K2604">
        <v>128</v>
      </c>
      <c r="L2604">
        <v>0.80400000000000005</v>
      </c>
      <c r="M2604">
        <v>0</v>
      </c>
      <c r="N2604">
        <v>0</v>
      </c>
      <c r="O2604">
        <v>0</v>
      </c>
      <c r="P2604" t="s">
        <v>938</v>
      </c>
      <c r="Q2604" t="s">
        <v>939</v>
      </c>
      <c r="R2604" t="s">
        <v>94</v>
      </c>
      <c r="S2604" t="s">
        <v>95</v>
      </c>
      <c r="T2604" t="s">
        <v>36</v>
      </c>
      <c r="U2604" t="s">
        <v>37</v>
      </c>
      <c r="V2604">
        <v>27</v>
      </c>
      <c r="W2604" t="s">
        <v>38</v>
      </c>
    </row>
    <row r="2605" spans="1:23">
      <c r="A2605" t="s">
        <v>23</v>
      </c>
      <c r="B2605" t="s">
        <v>24</v>
      </c>
      <c r="C2605" t="s">
        <v>25</v>
      </c>
      <c r="D2605" t="s">
        <v>46</v>
      </c>
      <c r="E2605" t="s">
        <v>47</v>
      </c>
      <c r="F2605" t="s">
        <v>48</v>
      </c>
      <c r="G2605" t="s">
        <v>47</v>
      </c>
      <c r="I2605" t="s">
        <v>43</v>
      </c>
      <c r="J2605">
        <v>721.70260329999996</v>
      </c>
      <c r="K2605">
        <v>161</v>
      </c>
      <c r="L2605">
        <v>0.82099999999999995</v>
      </c>
      <c r="M2605">
        <v>0</v>
      </c>
      <c r="N2605">
        <v>0</v>
      </c>
      <c r="O2605">
        <v>0</v>
      </c>
      <c r="P2605" t="s">
        <v>1512</v>
      </c>
      <c r="Q2605" t="s">
        <v>1513</v>
      </c>
      <c r="R2605" t="s">
        <v>94</v>
      </c>
      <c r="S2605" t="s">
        <v>95</v>
      </c>
      <c r="T2605" t="s">
        <v>36</v>
      </c>
      <c r="U2605" t="s">
        <v>37</v>
      </c>
      <c r="V2605">
        <v>27</v>
      </c>
      <c r="W2605" t="s">
        <v>38</v>
      </c>
    </row>
    <row r="2606" spans="1:23">
      <c r="A2606" t="s">
        <v>23</v>
      </c>
      <c r="B2606" t="s">
        <v>24</v>
      </c>
      <c r="C2606" t="s">
        <v>25</v>
      </c>
      <c r="D2606" t="s">
        <v>39</v>
      </c>
      <c r="E2606" t="s">
        <v>40</v>
      </c>
      <c r="F2606" t="s">
        <v>41</v>
      </c>
      <c r="G2606" t="s">
        <v>42</v>
      </c>
      <c r="I2606" t="s">
        <v>43</v>
      </c>
      <c r="J2606">
        <v>0</v>
      </c>
      <c r="K2606">
        <v>0</v>
      </c>
      <c r="L2606">
        <v>0</v>
      </c>
      <c r="M2606">
        <v>0</v>
      </c>
      <c r="N2606">
        <v>0</v>
      </c>
      <c r="O2606">
        <v>1</v>
      </c>
      <c r="P2606" t="s">
        <v>940</v>
      </c>
      <c r="Q2606" t="s">
        <v>941</v>
      </c>
      <c r="R2606" t="s">
        <v>158</v>
      </c>
      <c r="S2606" t="s">
        <v>159</v>
      </c>
      <c r="T2606" t="s">
        <v>36</v>
      </c>
      <c r="U2606" t="s">
        <v>37</v>
      </c>
      <c r="V2606">
        <v>27</v>
      </c>
      <c r="W2606" t="s">
        <v>38</v>
      </c>
    </row>
    <row r="2607" spans="1:23">
      <c r="A2607" t="s">
        <v>23</v>
      </c>
      <c r="B2607" t="s">
        <v>24</v>
      </c>
      <c r="C2607" t="s">
        <v>25</v>
      </c>
      <c r="D2607" t="s">
        <v>26</v>
      </c>
      <c r="E2607" t="s">
        <v>27</v>
      </c>
      <c r="F2607" t="s">
        <v>53</v>
      </c>
      <c r="G2607" t="s">
        <v>54</v>
      </c>
      <c r="H2607" t="s">
        <v>185</v>
      </c>
      <c r="I2607" t="s">
        <v>186</v>
      </c>
      <c r="J2607">
        <v>84.223504840000004</v>
      </c>
      <c r="K2607">
        <v>1</v>
      </c>
      <c r="L2607">
        <v>1</v>
      </c>
      <c r="M2607">
        <v>0</v>
      </c>
      <c r="N2607">
        <v>0</v>
      </c>
      <c r="O2607">
        <v>0</v>
      </c>
      <c r="P2607" t="s">
        <v>942</v>
      </c>
      <c r="Q2607" t="s">
        <v>943</v>
      </c>
      <c r="R2607" t="s">
        <v>84</v>
      </c>
      <c r="S2607" t="s">
        <v>85</v>
      </c>
      <c r="T2607" t="s">
        <v>36</v>
      </c>
      <c r="U2607" t="s">
        <v>37</v>
      </c>
      <c r="V2607">
        <v>27</v>
      </c>
      <c r="W2607" t="s">
        <v>38</v>
      </c>
    </row>
    <row r="2608" spans="1:23">
      <c r="A2608" t="s">
        <v>23</v>
      </c>
      <c r="B2608" t="s">
        <v>24</v>
      </c>
      <c r="C2608" t="s">
        <v>25</v>
      </c>
      <c r="D2608" t="s">
        <v>46</v>
      </c>
      <c r="E2608" t="s">
        <v>47</v>
      </c>
      <c r="F2608" t="s">
        <v>48</v>
      </c>
      <c r="G2608" t="s">
        <v>47</v>
      </c>
      <c r="I2608" t="s">
        <v>43</v>
      </c>
      <c r="J2608">
        <v>141.61307410000001</v>
      </c>
      <c r="K2608">
        <v>25</v>
      </c>
      <c r="L2608">
        <v>0.77600000000000002</v>
      </c>
      <c r="M2608">
        <v>0</v>
      </c>
      <c r="N2608">
        <v>0</v>
      </c>
      <c r="O2608">
        <v>0</v>
      </c>
      <c r="P2608" t="s">
        <v>942</v>
      </c>
      <c r="Q2608" t="s">
        <v>943</v>
      </c>
      <c r="R2608" t="s">
        <v>84</v>
      </c>
      <c r="S2608" t="s">
        <v>85</v>
      </c>
      <c r="T2608" t="s">
        <v>36</v>
      </c>
      <c r="U2608" t="s">
        <v>37</v>
      </c>
      <c r="V2608">
        <v>27</v>
      </c>
      <c r="W2608" t="s">
        <v>38</v>
      </c>
    </row>
    <row r="2609" spans="1:23">
      <c r="A2609" t="s">
        <v>23</v>
      </c>
      <c r="B2609" t="s">
        <v>24</v>
      </c>
      <c r="C2609" t="s">
        <v>25</v>
      </c>
      <c r="D2609" t="s">
        <v>26</v>
      </c>
      <c r="E2609" t="s">
        <v>27</v>
      </c>
      <c r="F2609" t="s">
        <v>28</v>
      </c>
      <c r="G2609" t="s">
        <v>29</v>
      </c>
      <c r="H2609" t="s">
        <v>369</v>
      </c>
      <c r="I2609" t="s">
        <v>370</v>
      </c>
      <c r="J2609">
        <v>45.630835410000003</v>
      </c>
      <c r="K2609">
        <v>1</v>
      </c>
      <c r="L2609">
        <v>0.90600000000000003</v>
      </c>
      <c r="M2609">
        <v>0</v>
      </c>
      <c r="N2609">
        <v>0</v>
      </c>
      <c r="O2609">
        <v>0</v>
      </c>
      <c r="P2609" t="s">
        <v>944</v>
      </c>
      <c r="Q2609" t="s">
        <v>945</v>
      </c>
      <c r="R2609" t="s">
        <v>67</v>
      </c>
      <c r="S2609" t="s">
        <v>68</v>
      </c>
      <c r="T2609" t="s">
        <v>36</v>
      </c>
      <c r="U2609" t="s">
        <v>37</v>
      </c>
      <c r="V2609">
        <v>27</v>
      </c>
      <c r="W2609" t="s">
        <v>38</v>
      </c>
    </row>
    <row r="2610" spans="1:23">
      <c r="A2610" t="s">
        <v>23</v>
      </c>
      <c r="B2610" t="s">
        <v>24</v>
      </c>
      <c r="C2610" t="s">
        <v>25</v>
      </c>
      <c r="D2610" t="s">
        <v>46</v>
      </c>
      <c r="E2610" t="s">
        <v>47</v>
      </c>
      <c r="F2610" t="s">
        <v>48</v>
      </c>
      <c r="G2610" t="s">
        <v>47</v>
      </c>
      <c r="I2610" t="s">
        <v>43</v>
      </c>
      <c r="J2610">
        <v>413.19436960000002</v>
      </c>
      <c r="K2610">
        <v>82</v>
      </c>
      <c r="L2610">
        <v>0.81</v>
      </c>
      <c r="M2610">
        <v>0</v>
      </c>
      <c r="N2610">
        <v>0</v>
      </c>
      <c r="O2610">
        <v>0</v>
      </c>
      <c r="P2610" t="s">
        <v>944</v>
      </c>
      <c r="Q2610" t="s">
        <v>945</v>
      </c>
      <c r="R2610" t="s">
        <v>67</v>
      </c>
      <c r="S2610" t="s">
        <v>68</v>
      </c>
      <c r="T2610" t="s">
        <v>36</v>
      </c>
      <c r="U2610" t="s">
        <v>37</v>
      </c>
      <c r="V2610">
        <v>27</v>
      </c>
      <c r="W2610" t="s">
        <v>38</v>
      </c>
    </row>
    <row r="2611" spans="1:23">
      <c r="A2611" t="s">
        <v>23</v>
      </c>
      <c r="B2611" t="s">
        <v>24</v>
      </c>
      <c r="C2611" t="s">
        <v>25</v>
      </c>
      <c r="D2611" t="s">
        <v>39</v>
      </c>
      <c r="E2611" t="s">
        <v>40</v>
      </c>
      <c r="F2611" t="s">
        <v>53</v>
      </c>
      <c r="G2611" t="s">
        <v>54</v>
      </c>
      <c r="I2611" t="s">
        <v>43</v>
      </c>
      <c r="J2611">
        <v>0</v>
      </c>
      <c r="K2611">
        <v>0</v>
      </c>
      <c r="L2611">
        <v>0</v>
      </c>
      <c r="M2611">
        <v>0</v>
      </c>
      <c r="N2611">
        <v>0</v>
      </c>
      <c r="O2611">
        <v>1</v>
      </c>
      <c r="P2611" t="s">
        <v>946</v>
      </c>
      <c r="Q2611" t="s">
        <v>947</v>
      </c>
      <c r="R2611" t="s">
        <v>94</v>
      </c>
      <c r="S2611" t="s">
        <v>95</v>
      </c>
      <c r="T2611" t="s">
        <v>36</v>
      </c>
      <c r="U2611" t="s">
        <v>37</v>
      </c>
      <c r="V2611">
        <v>27</v>
      </c>
      <c r="W2611" t="s">
        <v>38</v>
      </c>
    </row>
    <row r="2612" spans="1:23">
      <c r="A2612" t="s">
        <v>23</v>
      </c>
      <c r="B2612" t="s">
        <v>24</v>
      </c>
      <c r="C2612" t="s">
        <v>25</v>
      </c>
      <c r="D2612" t="s">
        <v>26</v>
      </c>
      <c r="E2612" t="s">
        <v>27</v>
      </c>
      <c r="F2612" t="s">
        <v>53</v>
      </c>
      <c r="G2612" t="s">
        <v>54</v>
      </c>
      <c r="H2612" t="s">
        <v>134</v>
      </c>
      <c r="I2612" t="s">
        <v>135</v>
      </c>
      <c r="J2612">
        <v>525.43216670000004</v>
      </c>
      <c r="K2612">
        <v>1</v>
      </c>
      <c r="L2612">
        <v>1</v>
      </c>
      <c r="M2612">
        <v>0</v>
      </c>
      <c r="N2612">
        <v>0</v>
      </c>
      <c r="O2612">
        <v>0</v>
      </c>
      <c r="P2612" t="s">
        <v>948</v>
      </c>
      <c r="Q2612" t="s">
        <v>949</v>
      </c>
      <c r="R2612" t="s">
        <v>84</v>
      </c>
      <c r="S2612" t="s">
        <v>85</v>
      </c>
      <c r="T2612" t="s">
        <v>36</v>
      </c>
      <c r="U2612" t="s">
        <v>37</v>
      </c>
      <c r="V2612">
        <v>27</v>
      </c>
      <c r="W2612" t="s">
        <v>38</v>
      </c>
    </row>
    <row r="2613" spans="1:23">
      <c r="A2613" t="s">
        <v>23</v>
      </c>
      <c r="B2613" t="s">
        <v>24</v>
      </c>
      <c r="C2613" t="s">
        <v>25</v>
      </c>
      <c r="D2613" t="s">
        <v>39</v>
      </c>
      <c r="E2613" t="s">
        <v>40</v>
      </c>
      <c r="F2613" t="s">
        <v>41</v>
      </c>
      <c r="G2613" t="s">
        <v>42</v>
      </c>
      <c r="I2613" t="s">
        <v>43</v>
      </c>
      <c r="J2613">
        <v>0</v>
      </c>
      <c r="K2613">
        <v>0</v>
      </c>
      <c r="L2613">
        <v>0</v>
      </c>
      <c r="M2613">
        <v>0</v>
      </c>
      <c r="N2613">
        <v>0</v>
      </c>
      <c r="O2613">
        <v>1</v>
      </c>
      <c r="P2613" t="s">
        <v>1514</v>
      </c>
      <c r="Q2613" t="s">
        <v>1515</v>
      </c>
      <c r="R2613" t="s">
        <v>84</v>
      </c>
      <c r="S2613" t="s">
        <v>85</v>
      </c>
      <c r="T2613" t="s">
        <v>36</v>
      </c>
      <c r="U2613" t="s">
        <v>37</v>
      </c>
      <c r="V2613">
        <v>27</v>
      </c>
      <c r="W2613" t="s">
        <v>38</v>
      </c>
    </row>
    <row r="2614" spans="1:23">
      <c r="A2614" t="s">
        <v>23</v>
      </c>
      <c r="B2614" t="s">
        <v>24</v>
      </c>
      <c r="C2614" t="s">
        <v>25</v>
      </c>
      <c r="D2614" t="s">
        <v>39</v>
      </c>
      <c r="E2614" t="s">
        <v>40</v>
      </c>
      <c r="F2614" t="s">
        <v>44</v>
      </c>
      <c r="G2614" t="s">
        <v>45</v>
      </c>
      <c r="I2614" t="s">
        <v>43</v>
      </c>
      <c r="J2614">
        <v>0</v>
      </c>
      <c r="K2614">
        <v>0</v>
      </c>
      <c r="L2614">
        <v>0</v>
      </c>
      <c r="M2614">
        <v>0</v>
      </c>
      <c r="N2614">
        <v>0</v>
      </c>
      <c r="O2614">
        <v>1</v>
      </c>
      <c r="P2614" t="s">
        <v>950</v>
      </c>
      <c r="Q2614" t="s">
        <v>951</v>
      </c>
      <c r="R2614" t="s">
        <v>114</v>
      </c>
      <c r="S2614" t="s">
        <v>115</v>
      </c>
      <c r="T2614" t="s">
        <v>36</v>
      </c>
      <c r="U2614" t="s">
        <v>37</v>
      </c>
      <c r="V2614">
        <v>27</v>
      </c>
      <c r="W2614" t="s">
        <v>38</v>
      </c>
    </row>
    <row r="2615" spans="1:23">
      <c r="A2615" t="s">
        <v>23</v>
      </c>
      <c r="B2615" t="s">
        <v>24</v>
      </c>
      <c r="C2615" t="s">
        <v>25</v>
      </c>
      <c r="D2615" t="s">
        <v>26</v>
      </c>
      <c r="E2615" t="s">
        <v>27</v>
      </c>
      <c r="F2615" t="s">
        <v>53</v>
      </c>
      <c r="G2615" t="s">
        <v>54</v>
      </c>
      <c r="H2615" t="s">
        <v>323</v>
      </c>
      <c r="I2615" t="s">
        <v>324</v>
      </c>
      <c r="J2615">
        <v>2396.9993330000002</v>
      </c>
      <c r="K2615">
        <v>2</v>
      </c>
      <c r="L2615">
        <v>1</v>
      </c>
      <c r="M2615">
        <v>0</v>
      </c>
      <c r="N2615">
        <v>0</v>
      </c>
      <c r="O2615">
        <v>0</v>
      </c>
      <c r="P2615" t="s">
        <v>952</v>
      </c>
      <c r="Q2615" t="s">
        <v>953</v>
      </c>
      <c r="R2615" t="s">
        <v>365</v>
      </c>
      <c r="S2615" t="s">
        <v>366</v>
      </c>
      <c r="T2615" t="s">
        <v>36</v>
      </c>
      <c r="U2615" t="s">
        <v>37</v>
      </c>
      <c r="V2615">
        <v>27</v>
      </c>
      <c r="W2615" t="s">
        <v>38</v>
      </c>
    </row>
    <row r="2616" spans="1:23">
      <c r="A2616" t="s">
        <v>23</v>
      </c>
      <c r="B2616" t="s">
        <v>24</v>
      </c>
      <c r="C2616" t="s">
        <v>25</v>
      </c>
      <c r="D2616" t="s">
        <v>26</v>
      </c>
      <c r="E2616" t="s">
        <v>27</v>
      </c>
      <c r="F2616" t="s">
        <v>28</v>
      </c>
      <c r="G2616" t="s">
        <v>29</v>
      </c>
      <c r="H2616" t="s">
        <v>148</v>
      </c>
      <c r="I2616" t="s">
        <v>149</v>
      </c>
      <c r="J2616">
        <v>64.99429576</v>
      </c>
      <c r="K2616">
        <v>1</v>
      </c>
      <c r="L2616">
        <v>0.9</v>
      </c>
      <c r="M2616">
        <v>0</v>
      </c>
      <c r="N2616">
        <v>0</v>
      </c>
      <c r="O2616">
        <v>0</v>
      </c>
      <c r="P2616" t="s">
        <v>952</v>
      </c>
      <c r="Q2616" t="s">
        <v>953</v>
      </c>
      <c r="R2616" t="s">
        <v>365</v>
      </c>
      <c r="S2616" t="s">
        <v>366</v>
      </c>
      <c r="T2616" t="s">
        <v>36</v>
      </c>
      <c r="U2616" t="s">
        <v>37</v>
      </c>
      <c r="V2616">
        <v>27</v>
      </c>
      <c r="W2616" t="s">
        <v>38</v>
      </c>
    </row>
    <row r="2617" spans="1:23">
      <c r="A2617" t="s">
        <v>23</v>
      </c>
      <c r="B2617" t="s">
        <v>24</v>
      </c>
      <c r="C2617" t="s">
        <v>25</v>
      </c>
      <c r="D2617" t="s">
        <v>26</v>
      </c>
      <c r="E2617" t="s">
        <v>27</v>
      </c>
      <c r="F2617" t="s">
        <v>28</v>
      </c>
      <c r="G2617" t="s">
        <v>29</v>
      </c>
      <c r="H2617" t="s">
        <v>86</v>
      </c>
      <c r="I2617" t="s">
        <v>87</v>
      </c>
      <c r="J2617">
        <v>7.4587821649999997</v>
      </c>
      <c r="K2617">
        <v>1</v>
      </c>
      <c r="L2617">
        <v>0.94099999999999995</v>
      </c>
      <c r="M2617">
        <v>0</v>
      </c>
      <c r="N2617">
        <v>0</v>
      </c>
      <c r="O2617">
        <v>0</v>
      </c>
      <c r="P2617" t="s">
        <v>952</v>
      </c>
      <c r="Q2617" t="s">
        <v>953</v>
      </c>
      <c r="R2617" t="s">
        <v>365</v>
      </c>
      <c r="S2617" t="s">
        <v>366</v>
      </c>
      <c r="T2617" t="s">
        <v>36</v>
      </c>
      <c r="U2617" t="s">
        <v>37</v>
      </c>
      <c r="V2617">
        <v>27</v>
      </c>
      <c r="W2617" t="s">
        <v>38</v>
      </c>
    </row>
    <row r="2618" spans="1:23">
      <c r="A2618" t="s">
        <v>23</v>
      </c>
      <c r="B2618" t="s">
        <v>24</v>
      </c>
      <c r="C2618" t="s">
        <v>25</v>
      </c>
      <c r="D2618" t="s">
        <v>39</v>
      </c>
      <c r="E2618" t="s">
        <v>40</v>
      </c>
      <c r="F2618" t="s">
        <v>44</v>
      </c>
      <c r="G2618" t="s">
        <v>45</v>
      </c>
      <c r="I2618" t="s">
        <v>43</v>
      </c>
      <c r="J2618">
        <v>81.466526939999994</v>
      </c>
      <c r="K2618">
        <v>13</v>
      </c>
      <c r="L2618">
        <v>0.84499999999999997</v>
      </c>
      <c r="M2618">
        <v>0</v>
      </c>
      <c r="N2618">
        <v>0</v>
      </c>
      <c r="O2618">
        <v>0</v>
      </c>
      <c r="P2618" t="s">
        <v>952</v>
      </c>
      <c r="Q2618" t="s">
        <v>953</v>
      </c>
      <c r="R2618" t="s">
        <v>365</v>
      </c>
      <c r="S2618" t="s">
        <v>366</v>
      </c>
      <c r="T2618" t="s">
        <v>36</v>
      </c>
      <c r="U2618" t="s">
        <v>37</v>
      </c>
      <c r="V2618">
        <v>27</v>
      </c>
      <c r="W2618" t="s">
        <v>38</v>
      </c>
    </row>
    <row r="2619" spans="1:23">
      <c r="A2619" t="s">
        <v>23</v>
      </c>
      <c r="B2619" t="s">
        <v>24</v>
      </c>
      <c r="C2619" t="s">
        <v>25</v>
      </c>
      <c r="D2619" t="s">
        <v>39</v>
      </c>
      <c r="E2619" t="s">
        <v>40</v>
      </c>
      <c r="F2619" t="s">
        <v>28</v>
      </c>
      <c r="G2619" t="s">
        <v>29</v>
      </c>
      <c r="I2619" t="s">
        <v>43</v>
      </c>
      <c r="J2619">
        <v>56.919390620000001</v>
      </c>
      <c r="K2619">
        <v>6</v>
      </c>
      <c r="L2619">
        <v>0.88400000000000001</v>
      </c>
      <c r="M2619">
        <v>0</v>
      </c>
      <c r="N2619">
        <v>0</v>
      </c>
      <c r="O2619">
        <v>0</v>
      </c>
      <c r="P2619" t="s">
        <v>954</v>
      </c>
      <c r="Q2619" t="s">
        <v>955</v>
      </c>
      <c r="R2619" t="s">
        <v>34</v>
      </c>
      <c r="S2619" t="s">
        <v>35</v>
      </c>
      <c r="T2619" t="s">
        <v>36</v>
      </c>
      <c r="U2619" t="s">
        <v>37</v>
      </c>
      <c r="V2619">
        <v>27</v>
      </c>
      <c r="W2619" t="s">
        <v>38</v>
      </c>
    </row>
    <row r="2620" spans="1:23">
      <c r="A2620" t="s">
        <v>23</v>
      </c>
      <c r="B2620" t="s">
        <v>24</v>
      </c>
      <c r="C2620" t="s">
        <v>25</v>
      </c>
      <c r="D2620" t="s">
        <v>26</v>
      </c>
      <c r="E2620" t="s">
        <v>27</v>
      </c>
      <c r="F2620" t="s">
        <v>53</v>
      </c>
      <c r="G2620" t="s">
        <v>54</v>
      </c>
      <c r="H2620" t="s">
        <v>106</v>
      </c>
      <c r="I2620" t="s">
        <v>107</v>
      </c>
      <c r="J2620">
        <v>46.305842660000003</v>
      </c>
      <c r="K2620">
        <v>1</v>
      </c>
      <c r="L2620">
        <v>0.89600000000000002</v>
      </c>
      <c r="M2620">
        <v>0</v>
      </c>
      <c r="N2620">
        <v>0</v>
      </c>
      <c r="O2620">
        <v>0</v>
      </c>
      <c r="P2620" t="s">
        <v>956</v>
      </c>
      <c r="Q2620" t="s">
        <v>957</v>
      </c>
      <c r="R2620" t="s">
        <v>365</v>
      </c>
      <c r="S2620" t="s">
        <v>366</v>
      </c>
      <c r="T2620" t="s">
        <v>36</v>
      </c>
      <c r="U2620" t="s">
        <v>37</v>
      </c>
      <c r="V2620">
        <v>27</v>
      </c>
      <c r="W2620" t="s">
        <v>38</v>
      </c>
    </row>
    <row r="2621" spans="1:23">
      <c r="A2621" t="s">
        <v>23</v>
      </c>
      <c r="B2621" t="s">
        <v>24</v>
      </c>
      <c r="C2621" t="s">
        <v>25</v>
      </c>
      <c r="D2621" t="s">
        <v>39</v>
      </c>
      <c r="E2621" t="s">
        <v>40</v>
      </c>
      <c r="F2621" t="s">
        <v>41</v>
      </c>
      <c r="G2621" t="s">
        <v>42</v>
      </c>
      <c r="I2621" t="s">
        <v>43</v>
      </c>
      <c r="J2621">
        <v>0</v>
      </c>
      <c r="K2621">
        <v>0</v>
      </c>
      <c r="L2621">
        <v>0</v>
      </c>
      <c r="M2621">
        <v>0</v>
      </c>
      <c r="N2621">
        <v>0</v>
      </c>
      <c r="O2621">
        <v>1</v>
      </c>
      <c r="P2621" t="s">
        <v>1516</v>
      </c>
      <c r="Q2621" t="s">
        <v>1517</v>
      </c>
      <c r="R2621" t="s">
        <v>100</v>
      </c>
      <c r="S2621" t="s">
        <v>101</v>
      </c>
      <c r="T2621" t="s">
        <v>36</v>
      </c>
      <c r="U2621" t="s">
        <v>37</v>
      </c>
      <c r="V2621">
        <v>27</v>
      </c>
      <c r="W2621" t="s">
        <v>38</v>
      </c>
    </row>
    <row r="2622" spans="1:23">
      <c r="A2622" t="s">
        <v>23</v>
      </c>
      <c r="B2622" t="s">
        <v>24</v>
      </c>
      <c r="C2622" t="s">
        <v>25</v>
      </c>
      <c r="D2622" t="s">
        <v>39</v>
      </c>
      <c r="E2622" t="s">
        <v>40</v>
      </c>
      <c r="F2622" t="s">
        <v>28</v>
      </c>
      <c r="G2622" t="s">
        <v>29</v>
      </c>
      <c r="I2622" t="s">
        <v>43</v>
      </c>
      <c r="J2622">
        <v>112.3241175</v>
      </c>
      <c r="K2622">
        <v>11</v>
      </c>
      <c r="L2622">
        <v>0.86099999999999999</v>
      </c>
      <c r="M2622">
        <v>0</v>
      </c>
      <c r="N2622">
        <v>0</v>
      </c>
      <c r="O2622">
        <v>0</v>
      </c>
      <c r="P2622" t="s">
        <v>1516</v>
      </c>
      <c r="Q2622" t="s">
        <v>1517</v>
      </c>
      <c r="R2622" t="s">
        <v>100</v>
      </c>
      <c r="S2622" t="s">
        <v>101</v>
      </c>
      <c r="T2622" t="s">
        <v>36</v>
      </c>
      <c r="U2622" t="s">
        <v>37</v>
      </c>
      <c r="V2622">
        <v>27</v>
      </c>
      <c r="W2622" t="s">
        <v>38</v>
      </c>
    </row>
    <row r="2623" spans="1:23">
      <c r="A2623" t="s">
        <v>23</v>
      </c>
      <c r="B2623" t="s">
        <v>24</v>
      </c>
      <c r="C2623" t="s">
        <v>25</v>
      </c>
      <c r="D2623" t="s">
        <v>46</v>
      </c>
      <c r="E2623" t="s">
        <v>47</v>
      </c>
      <c r="F2623" t="s">
        <v>48</v>
      </c>
      <c r="G2623" t="s">
        <v>47</v>
      </c>
      <c r="I2623" t="s">
        <v>43</v>
      </c>
      <c r="J2623">
        <v>768.36849289999998</v>
      </c>
      <c r="K2623">
        <v>98</v>
      </c>
      <c r="L2623">
        <v>0.86199999999999999</v>
      </c>
      <c r="M2623">
        <v>0</v>
      </c>
      <c r="N2623">
        <v>0</v>
      </c>
      <c r="O2623">
        <v>0</v>
      </c>
      <c r="P2623" t="s">
        <v>1516</v>
      </c>
      <c r="Q2623" t="s">
        <v>1517</v>
      </c>
      <c r="R2623" t="s">
        <v>100</v>
      </c>
      <c r="S2623" t="s">
        <v>101</v>
      </c>
      <c r="T2623" t="s">
        <v>36</v>
      </c>
      <c r="U2623" t="s">
        <v>37</v>
      </c>
      <c r="V2623">
        <v>27</v>
      </c>
      <c r="W2623" t="s">
        <v>38</v>
      </c>
    </row>
    <row r="2624" spans="1:23">
      <c r="A2624" t="s">
        <v>23</v>
      </c>
      <c r="B2624" t="s">
        <v>24</v>
      </c>
      <c r="C2624" t="s">
        <v>25</v>
      </c>
      <c r="D2624" t="s">
        <v>39</v>
      </c>
      <c r="E2624" t="s">
        <v>40</v>
      </c>
      <c r="F2624" t="s">
        <v>44</v>
      </c>
      <c r="G2624" t="s">
        <v>45</v>
      </c>
      <c r="I2624" t="s">
        <v>43</v>
      </c>
      <c r="J2624">
        <v>0</v>
      </c>
      <c r="K2624">
        <v>0</v>
      </c>
      <c r="L2624">
        <v>0</v>
      </c>
      <c r="M2624">
        <v>0</v>
      </c>
      <c r="N2624">
        <v>0</v>
      </c>
      <c r="O2624">
        <v>1</v>
      </c>
      <c r="P2624" t="s">
        <v>960</v>
      </c>
      <c r="Q2624" t="s">
        <v>961</v>
      </c>
      <c r="R2624" t="s">
        <v>73</v>
      </c>
      <c r="S2624" t="s">
        <v>74</v>
      </c>
      <c r="T2624" t="s">
        <v>36</v>
      </c>
      <c r="U2624" t="s">
        <v>37</v>
      </c>
      <c r="V2624">
        <v>27</v>
      </c>
      <c r="W2624" t="s">
        <v>38</v>
      </c>
    </row>
    <row r="2625" spans="1:23">
      <c r="A2625" t="s">
        <v>23</v>
      </c>
      <c r="B2625" t="s">
        <v>24</v>
      </c>
      <c r="C2625" t="s">
        <v>25</v>
      </c>
      <c r="D2625" t="s">
        <v>26</v>
      </c>
      <c r="E2625" t="s">
        <v>27</v>
      </c>
      <c r="F2625" t="s">
        <v>28</v>
      </c>
      <c r="G2625" t="s">
        <v>29</v>
      </c>
      <c r="H2625" t="s">
        <v>281</v>
      </c>
      <c r="I2625" t="s">
        <v>282</v>
      </c>
      <c r="J2625">
        <v>9.0280000000000005</v>
      </c>
      <c r="K2625">
        <v>1</v>
      </c>
      <c r="L2625">
        <v>1</v>
      </c>
      <c r="M2625">
        <v>0</v>
      </c>
      <c r="N2625">
        <v>0</v>
      </c>
      <c r="O2625">
        <v>0</v>
      </c>
      <c r="P2625" t="s">
        <v>962</v>
      </c>
      <c r="Q2625" t="s">
        <v>963</v>
      </c>
      <c r="R2625" t="s">
        <v>146</v>
      </c>
      <c r="S2625" t="s">
        <v>147</v>
      </c>
      <c r="T2625" t="s">
        <v>36</v>
      </c>
      <c r="U2625" t="s">
        <v>37</v>
      </c>
      <c r="V2625">
        <v>27</v>
      </c>
      <c r="W2625" t="s">
        <v>38</v>
      </c>
    </row>
    <row r="2626" spans="1:23">
      <c r="A2626" t="s">
        <v>23</v>
      </c>
      <c r="B2626" t="s">
        <v>24</v>
      </c>
      <c r="C2626" t="s">
        <v>25</v>
      </c>
      <c r="D2626" t="s">
        <v>26</v>
      </c>
      <c r="E2626" t="s">
        <v>27</v>
      </c>
      <c r="F2626" t="s">
        <v>28</v>
      </c>
      <c r="G2626" t="s">
        <v>29</v>
      </c>
      <c r="H2626" t="s">
        <v>86</v>
      </c>
      <c r="I2626" t="s">
        <v>87</v>
      </c>
      <c r="J2626">
        <v>8.1419999999999995</v>
      </c>
      <c r="K2626">
        <v>1</v>
      </c>
      <c r="L2626">
        <v>1</v>
      </c>
      <c r="M2626">
        <v>0</v>
      </c>
      <c r="N2626">
        <v>0</v>
      </c>
      <c r="O2626">
        <v>0</v>
      </c>
      <c r="P2626" t="s">
        <v>962</v>
      </c>
      <c r="Q2626" t="s">
        <v>963</v>
      </c>
      <c r="R2626" t="s">
        <v>146</v>
      </c>
      <c r="S2626" t="s">
        <v>147</v>
      </c>
      <c r="T2626" t="s">
        <v>36</v>
      </c>
      <c r="U2626" t="s">
        <v>37</v>
      </c>
      <c r="V2626">
        <v>27</v>
      </c>
      <c r="W2626" t="s">
        <v>38</v>
      </c>
    </row>
    <row r="2627" spans="1:23">
      <c r="A2627" t="s">
        <v>23</v>
      </c>
      <c r="B2627" t="s">
        <v>24</v>
      </c>
      <c r="C2627" t="s">
        <v>25</v>
      </c>
      <c r="D2627" t="s">
        <v>39</v>
      </c>
      <c r="E2627" t="s">
        <v>40</v>
      </c>
      <c r="F2627" t="s">
        <v>41</v>
      </c>
      <c r="G2627" t="s">
        <v>42</v>
      </c>
      <c r="I2627" t="s">
        <v>43</v>
      </c>
      <c r="J2627">
        <v>0</v>
      </c>
      <c r="K2627">
        <v>0</v>
      </c>
      <c r="L2627">
        <v>0</v>
      </c>
      <c r="M2627">
        <v>0</v>
      </c>
      <c r="N2627">
        <v>0</v>
      </c>
      <c r="O2627">
        <v>1</v>
      </c>
      <c r="P2627" t="s">
        <v>962</v>
      </c>
      <c r="Q2627" t="s">
        <v>963</v>
      </c>
      <c r="R2627" t="s">
        <v>146</v>
      </c>
      <c r="S2627" t="s">
        <v>147</v>
      </c>
      <c r="T2627" t="s">
        <v>36</v>
      </c>
      <c r="U2627" t="s">
        <v>37</v>
      </c>
      <c r="V2627">
        <v>27</v>
      </c>
      <c r="W2627" t="s">
        <v>38</v>
      </c>
    </row>
    <row r="2628" spans="1:23">
      <c r="A2628" t="s">
        <v>23</v>
      </c>
      <c r="B2628" t="s">
        <v>24</v>
      </c>
      <c r="C2628" t="s">
        <v>25</v>
      </c>
      <c r="D2628" t="s">
        <v>26</v>
      </c>
      <c r="E2628" t="s">
        <v>27</v>
      </c>
      <c r="F2628" t="s">
        <v>53</v>
      </c>
      <c r="G2628" t="s">
        <v>54</v>
      </c>
      <c r="H2628" t="s">
        <v>55</v>
      </c>
      <c r="I2628" t="s">
        <v>56</v>
      </c>
      <c r="J2628">
        <v>330.61400415000003</v>
      </c>
      <c r="K2628">
        <v>4</v>
      </c>
      <c r="L2628">
        <v>0.90200000000000002</v>
      </c>
      <c r="M2628">
        <v>0</v>
      </c>
      <c r="N2628">
        <v>0</v>
      </c>
      <c r="O2628">
        <v>0</v>
      </c>
      <c r="P2628" t="s">
        <v>964</v>
      </c>
      <c r="Q2628" t="s">
        <v>965</v>
      </c>
      <c r="R2628" t="s">
        <v>59</v>
      </c>
      <c r="S2628" t="s">
        <v>60</v>
      </c>
      <c r="T2628" t="s">
        <v>36</v>
      </c>
      <c r="U2628" t="s">
        <v>37</v>
      </c>
      <c r="V2628">
        <v>27</v>
      </c>
      <c r="W2628" t="s">
        <v>38</v>
      </c>
    </row>
    <row r="2629" spans="1:23">
      <c r="A2629" t="s">
        <v>23</v>
      </c>
      <c r="B2629" t="s">
        <v>24</v>
      </c>
      <c r="C2629" t="s">
        <v>25</v>
      </c>
      <c r="D2629" t="s">
        <v>26</v>
      </c>
      <c r="E2629" t="s">
        <v>27</v>
      </c>
      <c r="F2629" t="s">
        <v>53</v>
      </c>
      <c r="G2629" t="s">
        <v>54</v>
      </c>
      <c r="H2629" t="s">
        <v>106</v>
      </c>
      <c r="I2629" t="s">
        <v>107</v>
      </c>
      <c r="J2629">
        <v>315.60164882499998</v>
      </c>
      <c r="K2629">
        <v>4</v>
      </c>
      <c r="L2629">
        <v>0.78</v>
      </c>
      <c r="M2629">
        <v>0</v>
      </c>
      <c r="N2629">
        <v>0</v>
      </c>
      <c r="O2629">
        <v>0</v>
      </c>
      <c r="P2629" t="s">
        <v>964</v>
      </c>
      <c r="Q2629" t="s">
        <v>965</v>
      </c>
      <c r="R2629" t="s">
        <v>59</v>
      </c>
      <c r="S2629" t="s">
        <v>60</v>
      </c>
      <c r="T2629" t="s">
        <v>36</v>
      </c>
      <c r="U2629" t="s">
        <v>37</v>
      </c>
      <c r="V2629">
        <v>27</v>
      </c>
      <c r="W2629" t="s">
        <v>38</v>
      </c>
    </row>
    <row r="2630" spans="1:23">
      <c r="A2630" t="s">
        <v>23</v>
      </c>
      <c r="B2630" t="s">
        <v>24</v>
      </c>
      <c r="C2630" t="s">
        <v>25</v>
      </c>
      <c r="D2630" t="s">
        <v>26</v>
      </c>
      <c r="E2630" t="s">
        <v>27</v>
      </c>
      <c r="F2630" t="s">
        <v>28</v>
      </c>
      <c r="G2630" t="s">
        <v>29</v>
      </c>
      <c r="H2630" t="s">
        <v>152</v>
      </c>
      <c r="I2630" t="s">
        <v>153</v>
      </c>
      <c r="J2630">
        <v>5650.5104503000002</v>
      </c>
      <c r="K2630">
        <v>11</v>
      </c>
      <c r="L2630">
        <v>0.98099999999999998</v>
      </c>
      <c r="M2630">
        <v>0</v>
      </c>
      <c r="N2630">
        <v>0</v>
      </c>
      <c r="O2630">
        <v>0</v>
      </c>
      <c r="P2630" t="s">
        <v>964</v>
      </c>
      <c r="Q2630" t="s">
        <v>965</v>
      </c>
      <c r="R2630" t="s">
        <v>59</v>
      </c>
      <c r="S2630" t="s">
        <v>60</v>
      </c>
      <c r="T2630" t="s">
        <v>36</v>
      </c>
      <c r="U2630" t="s">
        <v>37</v>
      </c>
      <c r="V2630">
        <v>27</v>
      </c>
      <c r="W2630" t="s">
        <v>38</v>
      </c>
    </row>
    <row r="2631" spans="1:23">
      <c r="A2631" t="s">
        <v>23</v>
      </c>
      <c r="B2631" t="s">
        <v>24</v>
      </c>
      <c r="C2631" t="s">
        <v>25</v>
      </c>
      <c r="D2631" t="s">
        <v>26</v>
      </c>
      <c r="E2631" t="s">
        <v>27</v>
      </c>
      <c r="F2631" t="s">
        <v>28</v>
      </c>
      <c r="G2631" t="s">
        <v>29</v>
      </c>
      <c r="H2631" t="s">
        <v>63</v>
      </c>
      <c r="I2631" t="s">
        <v>64</v>
      </c>
      <c r="J2631">
        <v>449.1061287</v>
      </c>
      <c r="K2631">
        <v>4</v>
      </c>
      <c r="L2631">
        <v>0.93300000000000005</v>
      </c>
      <c r="M2631">
        <v>0</v>
      </c>
      <c r="N2631">
        <v>0</v>
      </c>
      <c r="O2631">
        <v>0</v>
      </c>
      <c r="P2631" t="s">
        <v>964</v>
      </c>
      <c r="Q2631" t="s">
        <v>965</v>
      </c>
      <c r="R2631" t="s">
        <v>59</v>
      </c>
      <c r="S2631" t="s">
        <v>60</v>
      </c>
      <c r="T2631" t="s">
        <v>36</v>
      </c>
      <c r="U2631" t="s">
        <v>37</v>
      </c>
      <c r="V2631">
        <v>27</v>
      </c>
      <c r="W2631" t="s">
        <v>38</v>
      </c>
    </row>
    <row r="2632" spans="1:23">
      <c r="A2632" t="s">
        <v>23</v>
      </c>
      <c r="B2632" t="s">
        <v>24</v>
      </c>
      <c r="C2632" t="s">
        <v>25</v>
      </c>
      <c r="D2632" t="s">
        <v>26</v>
      </c>
      <c r="E2632" t="s">
        <v>27</v>
      </c>
      <c r="F2632" t="s">
        <v>28</v>
      </c>
      <c r="G2632" t="s">
        <v>29</v>
      </c>
      <c r="H2632" t="s">
        <v>124</v>
      </c>
      <c r="I2632" t="s">
        <v>125</v>
      </c>
      <c r="J2632">
        <v>28.056009230000001</v>
      </c>
      <c r="K2632">
        <v>1</v>
      </c>
      <c r="L2632">
        <v>0.89</v>
      </c>
      <c r="M2632">
        <v>0</v>
      </c>
      <c r="N2632">
        <v>0</v>
      </c>
      <c r="O2632">
        <v>0</v>
      </c>
      <c r="P2632" t="s">
        <v>964</v>
      </c>
      <c r="Q2632" t="s">
        <v>965</v>
      </c>
      <c r="R2632" t="s">
        <v>59</v>
      </c>
      <c r="S2632" t="s">
        <v>60</v>
      </c>
      <c r="T2632" t="s">
        <v>36</v>
      </c>
      <c r="U2632" t="s">
        <v>37</v>
      </c>
      <c r="V2632">
        <v>27</v>
      </c>
      <c r="W2632" t="s">
        <v>38</v>
      </c>
    </row>
    <row r="2633" spans="1:23">
      <c r="A2633" t="s">
        <v>23</v>
      </c>
      <c r="B2633" t="s">
        <v>24</v>
      </c>
      <c r="C2633" t="s">
        <v>25</v>
      </c>
      <c r="D2633" t="s">
        <v>26</v>
      </c>
      <c r="E2633" t="s">
        <v>27</v>
      </c>
      <c r="F2633" t="s">
        <v>28</v>
      </c>
      <c r="G2633" t="s">
        <v>29</v>
      </c>
      <c r="H2633" t="s">
        <v>445</v>
      </c>
      <c r="I2633" t="s">
        <v>446</v>
      </c>
      <c r="J2633">
        <v>634.82561610000005</v>
      </c>
      <c r="K2633">
        <v>2</v>
      </c>
      <c r="L2633">
        <v>0.998</v>
      </c>
      <c r="M2633">
        <v>0</v>
      </c>
      <c r="N2633">
        <v>0</v>
      </c>
      <c r="O2633">
        <v>0</v>
      </c>
      <c r="P2633" t="s">
        <v>964</v>
      </c>
      <c r="Q2633" t="s">
        <v>965</v>
      </c>
      <c r="R2633" t="s">
        <v>59</v>
      </c>
      <c r="S2633" t="s">
        <v>60</v>
      </c>
      <c r="T2633" t="s">
        <v>36</v>
      </c>
      <c r="U2633" t="s">
        <v>37</v>
      </c>
      <c r="V2633">
        <v>27</v>
      </c>
      <c r="W2633" t="s">
        <v>38</v>
      </c>
    </row>
    <row r="2634" spans="1:23">
      <c r="A2634" t="s">
        <v>23</v>
      </c>
      <c r="B2634" t="s">
        <v>24</v>
      </c>
      <c r="C2634" t="s">
        <v>25</v>
      </c>
      <c r="D2634" t="s">
        <v>46</v>
      </c>
      <c r="E2634" t="s">
        <v>47</v>
      </c>
      <c r="F2634" t="s">
        <v>48</v>
      </c>
      <c r="G2634" t="s">
        <v>47</v>
      </c>
      <c r="I2634" t="s">
        <v>43</v>
      </c>
      <c r="J2634">
        <v>10669.798265199999</v>
      </c>
      <c r="K2634">
        <v>2526</v>
      </c>
      <c r="L2634">
        <v>0.82899999999999996</v>
      </c>
      <c r="M2634">
        <v>0.71383094899999999</v>
      </c>
      <c r="N2634">
        <v>2.97E-3</v>
      </c>
      <c r="O2634">
        <v>0</v>
      </c>
      <c r="P2634" t="s">
        <v>964</v>
      </c>
      <c r="Q2634" t="s">
        <v>965</v>
      </c>
      <c r="R2634" t="s">
        <v>59</v>
      </c>
      <c r="S2634" t="s">
        <v>60</v>
      </c>
      <c r="T2634" t="s">
        <v>36</v>
      </c>
      <c r="U2634" t="s">
        <v>37</v>
      </c>
      <c r="V2634">
        <v>27</v>
      </c>
      <c r="W2634" t="s">
        <v>38</v>
      </c>
    </row>
    <row r="2635" spans="1:23">
      <c r="A2635" t="s">
        <v>23</v>
      </c>
      <c r="B2635" t="s">
        <v>24</v>
      </c>
      <c r="C2635" t="s">
        <v>25</v>
      </c>
      <c r="D2635" t="s">
        <v>26</v>
      </c>
      <c r="E2635" t="s">
        <v>27</v>
      </c>
      <c r="F2635" t="s">
        <v>41</v>
      </c>
      <c r="G2635" t="s">
        <v>42</v>
      </c>
      <c r="H2635" t="s">
        <v>161</v>
      </c>
      <c r="I2635" t="s">
        <v>43</v>
      </c>
      <c r="J2635">
        <v>625.97083329999998</v>
      </c>
      <c r="K2635">
        <v>1</v>
      </c>
      <c r="L2635">
        <v>1</v>
      </c>
      <c r="M2635">
        <v>0</v>
      </c>
      <c r="N2635">
        <v>0</v>
      </c>
      <c r="O2635">
        <v>0</v>
      </c>
      <c r="P2635" t="s">
        <v>966</v>
      </c>
      <c r="Q2635" t="s">
        <v>967</v>
      </c>
      <c r="R2635" t="s">
        <v>365</v>
      </c>
      <c r="S2635" t="s">
        <v>366</v>
      </c>
      <c r="T2635" t="s">
        <v>36</v>
      </c>
      <c r="U2635" t="s">
        <v>37</v>
      </c>
      <c r="V2635">
        <v>27</v>
      </c>
      <c r="W2635" t="s">
        <v>38</v>
      </c>
    </row>
    <row r="2636" spans="1:23">
      <c r="A2636" t="s">
        <v>23</v>
      </c>
      <c r="B2636" t="s">
        <v>24</v>
      </c>
      <c r="C2636" t="s">
        <v>25</v>
      </c>
      <c r="D2636" t="s">
        <v>39</v>
      </c>
      <c r="E2636" t="s">
        <v>40</v>
      </c>
      <c r="F2636" t="s">
        <v>53</v>
      </c>
      <c r="G2636" t="s">
        <v>54</v>
      </c>
      <c r="I2636" t="s">
        <v>43</v>
      </c>
      <c r="J2636">
        <v>0</v>
      </c>
      <c r="K2636">
        <v>0</v>
      </c>
      <c r="L2636">
        <v>0</v>
      </c>
      <c r="M2636">
        <v>0</v>
      </c>
      <c r="N2636">
        <v>0</v>
      </c>
      <c r="O2636">
        <v>1</v>
      </c>
      <c r="P2636" t="s">
        <v>966</v>
      </c>
      <c r="Q2636" t="s">
        <v>967</v>
      </c>
      <c r="R2636" t="s">
        <v>365</v>
      </c>
      <c r="S2636" t="s">
        <v>366</v>
      </c>
      <c r="T2636" t="s">
        <v>36</v>
      </c>
      <c r="U2636" t="s">
        <v>37</v>
      </c>
      <c r="V2636">
        <v>27</v>
      </c>
      <c r="W2636" t="s">
        <v>38</v>
      </c>
    </row>
    <row r="2637" spans="1:23">
      <c r="A2637" t="s">
        <v>23</v>
      </c>
      <c r="B2637" t="s">
        <v>24</v>
      </c>
      <c r="C2637" t="s">
        <v>25</v>
      </c>
      <c r="D2637" t="s">
        <v>46</v>
      </c>
      <c r="E2637" t="s">
        <v>47</v>
      </c>
      <c r="F2637" t="s">
        <v>48</v>
      </c>
      <c r="G2637" t="s">
        <v>47</v>
      </c>
      <c r="I2637" t="s">
        <v>43</v>
      </c>
      <c r="J2637">
        <v>2225.3370260000002</v>
      </c>
      <c r="K2637">
        <v>334</v>
      </c>
      <c r="L2637">
        <v>0.78</v>
      </c>
      <c r="M2637">
        <v>0</v>
      </c>
      <c r="N2637">
        <v>0</v>
      </c>
      <c r="O2637">
        <v>0</v>
      </c>
      <c r="P2637" t="s">
        <v>966</v>
      </c>
      <c r="Q2637" t="s">
        <v>967</v>
      </c>
      <c r="R2637" t="s">
        <v>365</v>
      </c>
      <c r="S2637" t="s">
        <v>366</v>
      </c>
      <c r="T2637" t="s">
        <v>36</v>
      </c>
      <c r="U2637" t="s">
        <v>37</v>
      </c>
      <c r="V2637">
        <v>27</v>
      </c>
      <c r="W2637" t="s">
        <v>38</v>
      </c>
    </row>
    <row r="2638" spans="1:23">
      <c r="A2638" t="s">
        <v>23</v>
      </c>
      <c r="B2638" t="s">
        <v>24</v>
      </c>
      <c r="C2638" t="s">
        <v>25</v>
      </c>
      <c r="D2638" t="s">
        <v>39</v>
      </c>
      <c r="E2638" t="s">
        <v>40</v>
      </c>
      <c r="F2638" t="s">
        <v>41</v>
      </c>
      <c r="G2638" t="s">
        <v>42</v>
      </c>
      <c r="I2638" t="s">
        <v>43</v>
      </c>
      <c r="J2638">
        <v>0</v>
      </c>
      <c r="K2638">
        <v>0</v>
      </c>
      <c r="L2638">
        <v>0</v>
      </c>
      <c r="M2638">
        <v>0</v>
      </c>
      <c r="N2638">
        <v>0</v>
      </c>
      <c r="O2638">
        <v>1</v>
      </c>
      <c r="P2638" t="s">
        <v>1518</v>
      </c>
      <c r="Q2638" t="s">
        <v>1519</v>
      </c>
      <c r="R2638" t="s">
        <v>114</v>
      </c>
      <c r="S2638" t="s">
        <v>115</v>
      </c>
      <c r="T2638" t="s">
        <v>36</v>
      </c>
      <c r="U2638" t="s">
        <v>37</v>
      </c>
      <c r="V2638">
        <v>27</v>
      </c>
      <c r="W2638" t="s">
        <v>38</v>
      </c>
    </row>
    <row r="2639" spans="1:23">
      <c r="A2639" t="s">
        <v>23</v>
      </c>
      <c r="B2639" t="s">
        <v>24</v>
      </c>
      <c r="C2639" t="s">
        <v>25</v>
      </c>
      <c r="D2639" t="s">
        <v>39</v>
      </c>
      <c r="E2639" t="s">
        <v>40</v>
      </c>
      <c r="F2639" t="s">
        <v>28</v>
      </c>
      <c r="G2639" t="s">
        <v>29</v>
      </c>
      <c r="I2639" t="s">
        <v>43</v>
      </c>
      <c r="J2639">
        <v>0</v>
      </c>
      <c r="K2639">
        <v>0</v>
      </c>
      <c r="L2639">
        <v>0</v>
      </c>
      <c r="M2639">
        <v>0</v>
      </c>
      <c r="N2639">
        <v>0</v>
      </c>
      <c r="O2639">
        <v>1</v>
      </c>
      <c r="P2639" t="s">
        <v>1518</v>
      </c>
      <c r="Q2639" t="s">
        <v>1519</v>
      </c>
      <c r="R2639" t="s">
        <v>114</v>
      </c>
      <c r="S2639" t="s">
        <v>115</v>
      </c>
      <c r="T2639" t="s">
        <v>36</v>
      </c>
      <c r="U2639" t="s">
        <v>37</v>
      </c>
      <c r="V2639">
        <v>27</v>
      </c>
      <c r="W2639" t="s">
        <v>38</v>
      </c>
    </row>
    <row r="2640" spans="1:23">
      <c r="A2640" t="s">
        <v>23</v>
      </c>
      <c r="B2640" t="s">
        <v>24</v>
      </c>
      <c r="C2640" t="s">
        <v>25</v>
      </c>
      <c r="D2640" t="s">
        <v>39</v>
      </c>
      <c r="E2640" t="s">
        <v>40</v>
      </c>
      <c r="F2640" t="s">
        <v>41</v>
      </c>
      <c r="G2640" t="s">
        <v>42</v>
      </c>
      <c r="I2640" t="s">
        <v>43</v>
      </c>
      <c r="J2640">
        <v>0</v>
      </c>
      <c r="K2640">
        <v>0</v>
      </c>
      <c r="L2640">
        <v>0</v>
      </c>
      <c r="M2640">
        <v>0</v>
      </c>
      <c r="N2640">
        <v>0</v>
      </c>
      <c r="O2640">
        <v>1</v>
      </c>
      <c r="P2640" t="s">
        <v>968</v>
      </c>
      <c r="Q2640" t="s">
        <v>969</v>
      </c>
      <c r="R2640" t="s">
        <v>67</v>
      </c>
      <c r="S2640" t="s">
        <v>68</v>
      </c>
      <c r="T2640" t="s">
        <v>36</v>
      </c>
      <c r="U2640" t="s">
        <v>37</v>
      </c>
      <c r="V2640">
        <v>27</v>
      </c>
      <c r="W2640" t="s">
        <v>38</v>
      </c>
    </row>
    <row r="2641" spans="1:23">
      <c r="A2641" t="s">
        <v>23</v>
      </c>
      <c r="B2641" t="s">
        <v>24</v>
      </c>
      <c r="C2641" t="s">
        <v>25</v>
      </c>
      <c r="D2641" t="s">
        <v>39</v>
      </c>
      <c r="E2641" t="s">
        <v>40</v>
      </c>
      <c r="F2641" t="s">
        <v>44</v>
      </c>
      <c r="G2641" t="s">
        <v>45</v>
      </c>
      <c r="I2641" t="s">
        <v>43</v>
      </c>
      <c r="J2641">
        <v>0</v>
      </c>
      <c r="K2641">
        <v>0</v>
      </c>
      <c r="L2641">
        <v>0</v>
      </c>
      <c r="M2641">
        <v>0</v>
      </c>
      <c r="N2641">
        <v>0</v>
      </c>
      <c r="O2641">
        <v>1</v>
      </c>
      <c r="P2641" t="s">
        <v>970</v>
      </c>
      <c r="Q2641" t="s">
        <v>971</v>
      </c>
      <c r="R2641" t="s">
        <v>84</v>
      </c>
      <c r="S2641" t="s">
        <v>85</v>
      </c>
      <c r="T2641" t="s">
        <v>36</v>
      </c>
      <c r="U2641" t="s">
        <v>37</v>
      </c>
      <c r="V2641">
        <v>27</v>
      </c>
      <c r="W2641" t="s">
        <v>38</v>
      </c>
    </row>
    <row r="2642" spans="1:23">
      <c r="A2642" t="s">
        <v>23</v>
      </c>
      <c r="B2642" t="s">
        <v>24</v>
      </c>
      <c r="C2642" t="s">
        <v>25</v>
      </c>
      <c r="D2642" t="s">
        <v>39</v>
      </c>
      <c r="E2642" t="s">
        <v>40</v>
      </c>
      <c r="F2642" t="s">
        <v>41</v>
      </c>
      <c r="G2642" t="s">
        <v>42</v>
      </c>
      <c r="I2642" t="s">
        <v>43</v>
      </c>
      <c r="J2642">
        <v>0</v>
      </c>
      <c r="K2642">
        <v>0</v>
      </c>
      <c r="L2642">
        <v>0</v>
      </c>
      <c r="M2642">
        <v>0</v>
      </c>
      <c r="N2642">
        <v>0</v>
      </c>
      <c r="O2642">
        <v>1</v>
      </c>
      <c r="P2642" t="s">
        <v>972</v>
      </c>
      <c r="Q2642" t="s">
        <v>973</v>
      </c>
      <c r="R2642" t="s">
        <v>84</v>
      </c>
      <c r="S2642" t="s">
        <v>85</v>
      </c>
      <c r="T2642" t="s">
        <v>36</v>
      </c>
      <c r="U2642" t="s">
        <v>37</v>
      </c>
      <c r="V2642">
        <v>27</v>
      </c>
      <c r="W2642" t="s">
        <v>38</v>
      </c>
    </row>
    <row r="2643" spans="1:23">
      <c r="A2643" t="s">
        <v>23</v>
      </c>
      <c r="B2643" t="s">
        <v>24</v>
      </c>
      <c r="C2643" t="s">
        <v>25</v>
      </c>
      <c r="D2643" t="s">
        <v>39</v>
      </c>
      <c r="E2643" t="s">
        <v>40</v>
      </c>
      <c r="F2643" t="s">
        <v>28</v>
      </c>
      <c r="G2643" t="s">
        <v>29</v>
      </c>
      <c r="I2643" t="s">
        <v>43</v>
      </c>
      <c r="J2643">
        <v>0</v>
      </c>
      <c r="K2643">
        <v>0</v>
      </c>
      <c r="L2643">
        <v>0</v>
      </c>
      <c r="M2643">
        <v>0</v>
      </c>
      <c r="N2643">
        <v>0</v>
      </c>
      <c r="O2643">
        <v>1</v>
      </c>
      <c r="P2643" t="s">
        <v>974</v>
      </c>
      <c r="Q2643" t="s">
        <v>975</v>
      </c>
      <c r="R2643" t="s">
        <v>67</v>
      </c>
      <c r="S2643" t="s">
        <v>68</v>
      </c>
      <c r="T2643" t="s">
        <v>36</v>
      </c>
      <c r="U2643" t="s">
        <v>37</v>
      </c>
      <c r="V2643">
        <v>27</v>
      </c>
      <c r="W2643" t="s">
        <v>38</v>
      </c>
    </row>
    <row r="2644" spans="1:23">
      <c r="A2644" t="s">
        <v>23</v>
      </c>
      <c r="B2644" t="s">
        <v>24</v>
      </c>
      <c r="C2644" t="s">
        <v>25</v>
      </c>
      <c r="D2644" t="s">
        <v>46</v>
      </c>
      <c r="E2644" t="s">
        <v>47</v>
      </c>
      <c r="F2644" t="s">
        <v>48</v>
      </c>
      <c r="G2644" t="s">
        <v>47</v>
      </c>
      <c r="I2644" t="s">
        <v>43</v>
      </c>
      <c r="J2644">
        <v>223.24779000000001</v>
      </c>
      <c r="K2644">
        <v>43</v>
      </c>
      <c r="L2644">
        <v>0.86499999999999999</v>
      </c>
      <c r="M2644">
        <v>0</v>
      </c>
      <c r="N2644">
        <v>0</v>
      </c>
      <c r="O2644">
        <v>0</v>
      </c>
      <c r="P2644" t="s">
        <v>974</v>
      </c>
      <c r="Q2644" t="s">
        <v>975</v>
      </c>
      <c r="R2644" t="s">
        <v>67</v>
      </c>
      <c r="S2644" t="s">
        <v>68</v>
      </c>
      <c r="T2644" t="s">
        <v>36</v>
      </c>
      <c r="U2644" t="s">
        <v>37</v>
      </c>
      <c r="V2644">
        <v>27</v>
      </c>
      <c r="W2644" t="s">
        <v>38</v>
      </c>
    </row>
    <row r="2645" spans="1:23">
      <c r="A2645" t="s">
        <v>23</v>
      </c>
      <c r="B2645" t="s">
        <v>24</v>
      </c>
      <c r="C2645" t="s">
        <v>25</v>
      </c>
      <c r="D2645" t="s">
        <v>39</v>
      </c>
      <c r="E2645" t="s">
        <v>40</v>
      </c>
      <c r="F2645" t="s">
        <v>28</v>
      </c>
      <c r="G2645" t="s">
        <v>29</v>
      </c>
      <c r="I2645" t="s">
        <v>43</v>
      </c>
      <c r="J2645">
        <v>0</v>
      </c>
      <c r="K2645">
        <v>0</v>
      </c>
      <c r="L2645">
        <v>0</v>
      </c>
      <c r="M2645">
        <v>0</v>
      </c>
      <c r="N2645">
        <v>0</v>
      </c>
      <c r="O2645">
        <v>1</v>
      </c>
      <c r="P2645" t="s">
        <v>1520</v>
      </c>
      <c r="Q2645" t="s">
        <v>1521</v>
      </c>
      <c r="R2645" t="s">
        <v>100</v>
      </c>
      <c r="S2645" t="s">
        <v>101</v>
      </c>
      <c r="T2645" t="s">
        <v>36</v>
      </c>
      <c r="U2645" t="s">
        <v>37</v>
      </c>
      <c r="V2645">
        <v>27</v>
      </c>
      <c r="W2645" t="s">
        <v>38</v>
      </c>
    </row>
    <row r="2646" spans="1:23">
      <c r="A2646" t="s">
        <v>23</v>
      </c>
      <c r="B2646" t="s">
        <v>24</v>
      </c>
      <c r="C2646" t="s">
        <v>25</v>
      </c>
      <c r="D2646" t="s">
        <v>46</v>
      </c>
      <c r="E2646" t="s">
        <v>47</v>
      </c>
      <c r="F2646" t="s">
        <v>48</v>
      </c>
      <c r="G2646" t="s">
        <v>47</v>
      </c>
      <c r="I2646" t="s">
        <v>43</v>
      </c>
      <c r="J2646">
        <v>715.3105683</v>
      </c>
      <c r="K2646">
        <v>91</v>
      </c>
      <c r="L2646">
        <v>0.78800000000000003</v>
      </c>
      <c r="M2646">
        <v>0</v>
      </c>
      <c r="N2646">
        <v>0</v>
      </c>
      <c r="O2646">
        <v>0</v>
      </c>
      <c r="P2646" t="s">
        <v>1520</v>
      </c>
      <c r="Q2646" t="s">
        <v>1521</v>
      </c>
      <c r="R2646" t="s">
        <v>100</v>
      </c>
      <c r="S2646" t="s">
        <v>101</v>
      </c>
      <c r="T2646" t="s">
        <v>36</v>
      </c>
      <c r="U2646" t="s">
        <v>37</v>
      </c>
      <c r="V2646">
        <v>27</v>
      </c>
      <c r="W2646" t="s">
        <v>38</v>
      </c>
    </row>
    <row r="2647" spans="1:23">
      <c r="A2647" t="s">
        <v>23</v>
      </c>
      <c r="B2647" t="s">
        <v>24</v>
      </c>
      <c r="C2647" t="s">
        <v>25</v>
      </c>
      <c r="D2647" t="s">
        <v>26</v>
      </c>
      <c r="E2647" t="s">
        <v>27</v>
      </c>
      <c r="F2647" t="s">
        <v>53</v>
      </c>
      <c r="G2647" t="s">
        <v>54</v>
      </c>
      <c r="H2647" t="s">
        <v>134</v>
      </c>
      <c r="I2647" t="s">
        <v>135</v>
      </c>
      <c r="J2647">
        <v>786.87583329999995</v>
      </c>
      <c r="K2647">
        <v>1</v>
      </c>
      <c r="L2647">
        <v>1</v>
      </c>
      <c r="M2647">
        <v>0</v>
      </c>
      <c r="N2647">
        <v>0</v>
      </c>
      <c r="O2647">
        <v>0</v>
      </c>
      <c r="P2647" t="s">
        <v>1034</v>
      </c>
      <c r="Q2647" t="s">
        <v>1035</v>
      </c>
      <c r="R2647" t="s">
        <v>158</v>
      </c>
      <c r="S2647" t="s">
        <v>159</v>
      </c>
      <c r="T2647" t="s">
        <v>36</v>
      </c>
      <c r="U2647" t="s">
        <v>37</v>
      </c>
      <c r="V2647">
        <v>27</v>
      </c>
      <c r="W2647" t="s">
        <v>38</v>
      </c>
    </row>
    <row r="2648" spans="1:23">
      <c r="A2648" t="s">
        <v>23</v>
      </c>
      <c r="B2648" t="s">
        <v>24</v>
      </c>
      <c r="C2648" t="s">
        <v>25</v>
      </c>
      <c r="D2648" t="s">
        <v>26</v>
      </c>
      <c r="E2648" t="s">
        <v>27</v>
      </c>
      <c r="F2648" t="s">
        <v>28</v>
      </c>
      <c r="G2648" t="s">
        <v>29</v>
      </c>
      <c r="H2648" t="s">
        <v>86</v>
      </c>
      <c r="I2648" t="s">
        <v>87</v>
      </c>
      <c r="J2648">
        <v>17.957823739999998</v>
      </c>
      <c r="K2648">
        <v>1</v>
      </c>
      <c r="L2648">
        <v>0.9</v>
      </c>
      <c r="M2648">
        <v>0</v>
      </c>
      <c r="N2648">
        <v>0</v>
      </c>
      <c r="O2648">
        <v>0</v>
      </c>
      <c r="P2648" t="s">
        <v>1034</v>
      </c>
      <c r="Q2648" t="s">
        <v>1035</v>
      </c>
      <c r="R2648" t="s">
        <v>158</v>
      </c>
      <c r="S2648" t="s">
        <v>159</v>
      </c>
      <c r="T2648" t="s">
        <v>36</v>
      </c>
      <c r="U2648" t="s">
        <v>37</v>
      </c>
      <c r="V2648">
        <v>27</v>
      </c>
      <c r="W2648" t="s">
        <v>38</v>
      </c>
    </row>
    <row r="2649" spans="1:23">
      <c r="A2649" t="s">
        <v>23</v>
      </c>
      <c r="B2649" t="s">
        <v>24</v>
      </c>
      <c r="C2649" t="s">
        <v>25</v>
      </c>
      <c r="D2649" t="s">
        <v>39</v>
      </c>
      <c r="E2649" t="s">
        <v>40</v>
      </c>
      <c r="F2649" t="s">
        <v>41</v>
      </c>
      <c r="G2649" t="s">
        <v>42</v>
      </c>
      <c r="I2649" t="s">
        <v>43</v>
      </c>
      <c r="J2649">
        <v>0</v>
      </c>
      <c r="K2649">
        <v>0</v>
      </c>
      <c r="L2649">
        <v>0</v>
      </c>
      <c r="M2649">
        <v>0</v>
      </c>
      <c r="N2649">
        <v>0</v>
      </c>
      <c r="O2649">
        <v>1</v>
      </c>
      <c r="P2649" t="s">
        <v>1034</v>
      </c>
      <c r="Q2649" t="s">
        <v>1035</v>
      </c>
      <c r="R2649" t="s">
        <v>158</v>
      </c>
      <c r="S2649" t="s">
        <v>159</v>
      </c>
      <c r="T2649" t="s">
        <v>36</v>
      </c>
      <c r="U2649" t="s">
        <v>37</v>
      </c>
      <c r="V2649">
        <v>27</v>
      </c>
      <c r="W2649" t="s">
        <v>38</v>
      </c>
    </row>
    <row r="2650" spans="1:23">
      <c r="A2650" t="s">
        <v>23</v>
      </c>
      <c r="B2650" t="s">
        <v>24</v>
      </c>
      <c r="C2650" t="s">
        <v>25</v>
      </c>
      <c r="D2650" t="s">
        <v>39</v>
      </c>
      <c r="E2650" t="s">
        <v>40</v>
      </c>
      <c r="F2650" t="s">
        <v>53</v>
      </c>
      <c r="G2650" t="s">
        <v>54</v>
      </c>
      <c r="I2650" t="s">
        <v>43</v>
      </c>
      <c r="J2650">
        <v>79.594471839999997</v>
      </c>
      <c r="K2650">
        <v>5</v>
      </c>
      <c r="L2650">
        <v>0.108</v>
      </c>
      <c r="M2650">
        <v>0</v>
      </c>
      <c r="N2650">
        <v>0</v>
      </c>
      <c r="O2650">
        <v>0</v>
      </c>
      <c r="P2650" t="s">
        <v>1034</v>
      </c>
      <c r="Q2650" t="s">
        <v>1035</v>
      </c>
      <c r="R2650" t="s">
        <v>158</v>
      </c>
      <c r="S2650" t="s">
        <v>159</v>
      </c>
      <c r="T2650" t="s">
        <v>36</v>
      </c>
      <c r="U2650" t="s">
        <v>37</v>
      </c>
      <c r="V2650">
        <v>27</v>
      </c>
      <c r="W2650" t="s">
        <v>38</v>
      </c>
    </row>
    <row r="2651" spans="1:23">
      <c r="A2651" t="s">
        <v>23</v>
      </c>
      <c r="B2651" t="s">
        <v>24</v>
      </c>
      <c r="C2651" t="s">
        <v>25</v>
      </c>
      <c r="D2651" t="s">
        <v>26</v>
      </c>
      <c r="E2651" t="s">
        <v>27</v>
      </c>
      <c r="F2651" t="s">
        <v>28</v>
      </c>
      <c r="G2651" t="s">
        <v>29</v>
      </c>
      <c r="H2651" t="s">
        <v>110</v>
      </c>
      <c r="I2651" t="s">
        <v>111</v>
      </c>
      <c r="J2651">
        <v>92.102000000000004</v>
      </c>
      <c r="K2651">
        <v>1</v>
      </c>
      <c r="L2651">
        <v>1</v>
      </c>
      <c r="M2651">
        <v>0</v>
      </c>
      <c r="N2651">
        <v>0</v>
      </c>
      <c r="O2651">
        <v>0</v>
      </c>
      <c r="P2651" t="s">
        <v>978</v>
      </c>
      <c r="Q2651" t="s">
        <v>979</v>
      </c>
      <c r="R2651" t="s">
        <v>201</v>
      </c>
      <c r="S2651" t="s">
        <v>202</v>
      </c>
      <c r="T2651" t="s">
        <v>36</v>
      </c>
      <c r="U2651" t="s">
        <v>37</v>
      </c>
      <c r="V2651">
        <v>27</v>
      </c>
      <c r="W2651" t="s">
        <v>38</v>
      </c>
    </row>
    <row r="2652" spans="1:23">
      <c r="A2652" t="s">
        <v>23</v>
      </c>
      <c r="B2652" t="s">
        <v>24</v>
      </c>
      <c r="C2652" t="s">
        <v>25</v>
      </c>
      <c r="D2652" t="s">
        <v>39</v>
      </c>
      <c r="E2652" t="s">
        <v>40</v>
      </c>
      <c r="F2652" t="s">
        <v>53</v>
      </c>
      <c r="G2652" t="s">
        <v>54</v>
      </c>
      <c r="I2652" t="s">
        <v>43</v>
      </c>
      <c r="J2652">
        <v>0</v>
      </c>
      <c r="K2652">
        <v>0</v>
      </c>
      <c r="L2652">
        <v>0</v>
      </c>
      <c r="M2652">
        <v>0</v>
      </c>
      <c r="N2652">
        <v>0</v>
      </c>
      <c r="O2652">
        <v>1</v>
      </c>
      <c r="P2652" t="s">
        <v>978</v>
      </c>
      <c r="Q2652" t="s">
        <v>979</v>
      </c>
      <c r="R2652" t="s">
        <v>201</v>
      </c>
      <c r="S2652" t="s">
        <v>202</v>
      </c>
      <c r="T2652" t="s">
        <v>36</v>
      </c>
      <c r="U2652" t="s">
        <v>37</v>
      </c>
      <c r="V2652">
        <v>27</v>
      </c>
      <c r="W2652" t="s">
        <v>38</v>
      </c>
    </row>
    <row r="2653" spans="1:23">
      <c r="A2653" t="s">
        <v>23</v>
      </c>
      <c r="B2653" t="s">
        <v>24</v>
      </c>
      <c r="C2653" t="s">
        <v>25</v>
      </c>
      <c r="D2653" t="s">
        <v>39</v>
      </c>
      <c r="E2653" t="s">
        <v>40</v>
      </c>
      <c r="F2653" t="s">
        <v>41</v>
      </c>
      <c r="G2653" t="s">
        <v>42</v>
      </c>
      <c r="I2653" t="s">
        <v>43</v>
      </c>
      <c r="J2653">
        <v>86.25034488</v>
      </c>
      <c r="K2653">
        <v>8</v>
      </c>
      <c r="L2653">
        <v>0.877</v>
      </c>
      <c r="M2653">
        <v>0</v>
      </c>
      <c r="N2653">
        <v>0</v>
      </c>
      <c r="O2653">
        <v>0</v>
      </c>
      <c r="P2653" t="s">
        <v>980</v>
      </c>
      <c r="Q2653" t="s">
        <v>981</v>
      </c>
      <c r="R2653" t="s">
        <v>100</v>
      </c>
      <c r="S2653" t="s">
        <v>101</v>
      </c>
      <c r="T2653" t="s">
        <v>36</v>
      </c>
      <c r="U2653" t="s">
        <v>37</v>
      </c>
      <c r="V2653">
        <v>27</v>
      </c>
      <c r="W2653" t="s">
        <v>38</v>
      </c>
    </row>
    <row r="2654" spans="1:23">
      <c r="A2654" t="s">
        <v>23</v>
      </c>
      <c r="B2654" t="s">
        <v>24</v>
      </c>
      <c r="C2654" t="s">
        <v>25</v>
      </c>
      <c r="D2654" t="s">
        <v>26</v>
      </c>
      <c r="E2654" t="s">
        <v>27</v>
      </c>
      <c r="F2654" t="s">
        <v>41</v>
      </c>
      <c r="G2654" t="s">
        <v>42</v>
      </c>
      <c r="H2654" t="s">
        <v>161</v>
      </c>
      <c r="I2654" t="s">
        <v>43</v>
      </c>
      <c r="J2654">
        <v>74.692510170000006</v>
      </c>
      <c r="K2654">
        <v>1</v>
      </c>
      <c r="L2654">
        <v>0.93700000000000006</v>
      </c>
      <c r="M2654">
        <v>0</v>
      </c>
      <c r="N2654">
        <v>0</v>
      </c>
      <c r="O2654">
        <v>0</v>
      </c>
      <c r="P2654" t="s">
        <v>982</v>
      </c>
      <c r="Q2654" t="s">
        <v>983</v>
      </c>
      <c r="R2654" t="s">
        <v>67</v>
      </c>
      <c r="S2654" t="s">
        <v>68</v>
      </c>
      <c r="T2654" t="s">
        <v>36</v>
      </c>
      <c r="U2654" t="s">
        <v>37</v>
      </c>
      <c r="V2654">
        <v>27</v>
      </c>
      <c r="W2654" t="s">
        <v>38</v>
      </c>
    </row>
    <row r="2655" spans="1:23">
      <c r="A2655" t="s">
        <v>23</v>
      </c>
      <c r="B2655" t="s">
        <v>24</v>
      </c>
      <c r="C2655" t="s">
        <v>25</v>
      </c>
      <c r="D2655" t="s">
        <v>39</v>
      </c>
      <c r="E2655" t="s">
        <v>40</v>
      </c>
      <c r="F2655" t="s">
        <v>41</v>
      </c>
      <c r="G2655" t="s">
        <v>42</v>
      </c>
      <c r="I2655" t="s">
        <v>43</v>
      </c>
      <c r="J2655">
        <v>0</v>
      </c>
      <c r="K2655">
        <v>0</v>
      </c>
      <c r="L2655">
        <v>0</v>
      </c>
      <c r="M2655">
        <v>0</v>
      </c>
      <c r="N2655">
        <v>0</v>
      </c>
      <c r="O2655">
        <v>1</v>
      </c>
      <c r="P2655" t="s">
        <v>982</v>
      </c>
      <c r="Q2655" t="s">
        <v>983</v>
      </c>
      <c r="R2655" t="s">
        <v>67</v>
      </c>
      <c r="S2655" t="s">
        <v>68</v>
      </c>
      <c r="T2655" t="s">
        <v>36</v>
      </c>
      <c r="U2655" t="s">
        <v>37</v>
      </c>
      <c r="V2655">
        <v>27</v>
      </c>
      <c r="W2655" t="s">
        <v>38</v>
      </c>
    </row>
    <row r="2656" spans="1:23">
      <c r="A2656" t="s">
        <v>23</v>
      </c>
      <c r="B2656" t="s">
        <v>24</v>
      </c>
      <c r="C2656" t="s">
        <v>25</v>
      </c>
      <c r="D2656" t="s">
        <v>46</v>
      </c>
      <c r="E2656" t="s">
        <v>47</v>
      </c>
      <c r="F2656" t="s">
        <v>48</v>
      </c>
      <c r="G2656" t="s">
        <v>47</v>
      </c>
      <c r="I2656" t="s">
        <v>43</v>
      </c>
      <c r="J2656">
        <v>65.671443400000001</v>
      </c>
      <c r="K2656">
        <v>18</v>
      </c>
      <c r="L2656">
        <v>0.91</v>
      </c>
      <c r="M2656">
        <v>0</v>
      </c>
      <c r="N2656">
        <v>0</v>
      </c>
      <c r="O2656">
        <v>0</v>
      </c>
      <c r="P2656" t="s">
        <v>982</v>
      </c>
      <c r="Q2656" t="s">
        <v>983</v>
      </c>
      <c r="R2656" t="s">
        <v>67</v>
      </c>
      <c r="S2656" t="s">
        <v>68</v>
      </c>
      <c r="T2656" t="s">
        <v>36</v>
      </c>
      <c r="U2656" t="s">
        <v>37</v>
      </c>
      <c r="V2656">
        <v>27</v>
      </c>
      <c r="W2656" t="s">
        <v>38</v>
      </c>
    </row>
    <row r="2657" spans="1:23">
      <c r="A2657" t="s">
        <v>23</v>
      </c>
      <c r="B2657" t="s">
        <v>24</v>
      </c>
      <c r="C2657" t="s">
        <v>25</v>
      </c>
      <c r="D2657" t="s">
        <v>39</v>
      </c>
      <c r="E2657" t="s">
        <v>40</v>
      </c>
      <c r="F2657" t="s">
        <v>28</v>
      </c>
      <c r="G2657" t="s">
        <v>29</v>
      </c>
      <c r="I2657" t="s">
        <v>43</v>
      </c>
      <c r="J2657">
        <v>0</v>
      </c>
      <c r="K2657">
        <v>0</v>
      </c>
      <c r="L2657">
        <v>0</v>
      </c>
      <c r="M2657">
        <v>0</v>
      </c>
      <c r="N2657">
        <v>0</v>
      </c>
      <c r="O2657">
        <v>1</v>
      </c>
      <c r="P2657" t="s">
        <v>1522</v>
      </c>
      <c r="Q2657" t="s">
        <v>1523</v>
      </c>
      <c r="R2657" t="s">
        <v>94</v>
      </c>
      <c r="S2657" t="s">
        <v>95</v>
      </c>
      <c r="T2657" t="s">
        <v>36</v>
      </c>
      <c r="U2657" t="s">
        <v>37</v>
      </c>
      <c r="V2657">
        <v>27</v>
      </c>
      <c r="W2657" t="s">
        <v>38</v>
      </c>
    </row>
    <row r="2658" spans="1:23">
      <c r="A2658" t="s">
        <v>23</v>
      </c>
      <c r="B2658" t="s">
        <v>24</v>
      </c>
      <c r="C2658" t="s">
        <v>25</v>
      </c>
      <c r="D2658" t="s">
        <v>46</v>
      </c>
      <c r="E2658" t="s">
        <v>47</v>
      </c>
      <c r="F2658" t="s">
        <v>48</v>
      </c>
      <c r="G2658" t="s">
        <v>47</v>
      </c>
      <c r="I2658" t="s">
        <v>43</v>
      </c>
      <c r="J2658">
        <v>411.41545789999998</v>
      </c>
      <c r="K2658">
        <v>95</v>
      </c>
      <c r="L2658">
        <v>0.71899999999999997</v>
      </c>
      <c r="M2658">
        <v>0</v>
      </c>
      <c r="N2658">
        <v>0</v>
      </c>
      <c r="O2658">
        <v>0</v>
      </c>
      <c r="P2658" t="s">
        <v>1522</v>
      </c>
      <c r="Q2658" t="s">
        <v>1523</v>
      </c>
      <c r="R2658" t="s">
        <v>94</v>
      </c>
      <c r="S2658" t="s">
        <v>95</v>
      </c>
      <c r="T2658" t="s">
        <v>36</v>
      </c>
      <c r="U2658" t="s">
        <v>37</v>
      </c>
      <c r="V2658">
        <v>27</v>
      </c>
      <c r="W2658" t="s">
        <v>38</v>
      </c>
    </row>
    <row r="2659" spans="1:23">
      <c r="A2659" t="s">
        <v>23</v>
      </c>
      <c r="B2659" t="s">
        <v>24</v>
      </c>
      <c r="C2659" t="s">
        <v>25</v>
      </c>
      <c r="D2659" t="s">
        <v>26</v>
      </c>
      <c r="E2659" t="s">
        <v>27</v>
      </c>
      <c r="F2659" t="s">
        <v>28</v>
      </c>
      <c r="G2659" t="s">
        <v>29</v>
      </c>
      <c r="H2659" t="s">
        <v>63</v>
      </c>
      <c r="I2659" t="s">
        <v>64</v>
      </c>
      <c r="J2659">
        <v>68.600360850000001</v>
      </c>
      <c r="K2659">
        <v>1</v>
      </c>
      <c r="L2659">
        <v>0.93</v>
      </c>
      <c r="M2659">
        <v>0</v>
      </c>
      <c r="N2659">
        <v>0</v>
      </c>
      <c r="O2659">
        <v>0</v>
      </c>
      <c r="P2659" t="s">
        <v>984</v>
      </c>
      <c r="Q2659" t="s">
        <v>985</v>
      </c>
      <c r="R2659" t="s">
        <v>90</v>
      </c>
      <c r="S2659" t="s">
        <v>91</v>
      </c>
      <c r="T2659" t="s">
        <v>36</v>
      </c>
      <c r="U2659" t="s">
        <v>37</v>
      </c>
      <c r="V2659">
        <v>27</v>
      </c>
      <c r="W2659" t="s">
        <v>38</v>
      </c>
    </row>
    <row r="2660" spans="1:23">
      <c r="A2660" t="s">
        <v>23</v>
      </c>
      <c r="B2660" t="s">
        <v>24</v>
      </c>
      <c r="C2660" t="s">
        <v>25</v>
      </c>
      <c r="D2660" t="s">
        <v>39</v>
      </c>
      <c r="E2660" t="s">
        <v>40</v>
      </c>
      <c r="F2660" t="s">
        <v>53</v>
      </c>
      <c r="G2660" t="s">
        <v>54</v>
      </c>
      <c r="I2660" t="s">
        <v>43</v>
      </c>
      <c r="J2660">
        <v>0</v>
      </c>
      <c r="K2660">
        <v>0</v>
      </c>
      <c r="L2660">
        <v>0</v>
      </c>
      <c r="M2660">
        <v>0</v>
      </c>
      <c r="N2660">
        <v>0</v>
      </c>
      <c r="O2660">
        <v>1</v>
      </c>
      <c r="P2660" t="s">
        <v>984</v>
      </c>
      <c r="Q2660" t="s">
        <v>985</v>
      </c>
      <c r="R2660" t="s">
        <v>90</v>
      </c>
      <c r="S2660" t="s">
        <v>91</v>
      </c>
      <c r="T2660" t="s">
        <v>36</v>
      </c>
      <c r="U2660" t="s">
        <v>37</v>
      </c>
      <c r="V2660">
        <v>27</v>
      </c>
      <c r="W2660" t="s">
        <v>38</v>
      </c>
    </row>
    <row r="2661" spans="1:23">
      <c r="A2661" t="s">
        <v>23</v>
      </c>
      <c r="B2661" t="s">
        <v>24</v>
      </c>
      <c r="C2661" t="s">
        <v>25</v>
      </c>
      <c r="D2661" t="s">
        <v>26</v>
      </c>
      <c r="E2661" t="s">
        <v>27</v>
      </c>
      <c r="F2661" t="s">
        <v>53</v>
      </c>
      <c r="G2661" t="s">
        <v>54</v>
      </c>
      <c r="H2661" t="s">
        <v>55</v>
      </c>
      <c r="I2661" t="s">
        <v>56</v>
      </c>
      <c r="J2661">
        <v>194.76636819999999</v>
      </c>
      <c r="K2661">
        <v>1</v>
      </c>
      <c r="L2661">
        <v>0.99099999999999999</v>
      </c>
      <c r="M2661">
        <v>0</v>
      </c>
      <c r="N2661">
        <v>0</v>
      </c>
      <c r="O2661">
        <v>0</v>
      </c>
      <c r="P2661" t="s">
        <v>986</v>
      </c>
      <c r="Q2661" t="s">
        <v>987</v>
      </c>
      <c r="R2661" t="s">
        <v>100</v>
      </c>
      <c r="S2661" t="s">
        <v>101</v>
      </c>
      <c r="T2661" t="s">
        <v>36</v>
      </c>
      <c r="U2661" t="s">
        <v>37</v>
      </c>
      <c r="V2661">
        <v>27</v>
      </c>
      <c r="W2661" t="s">
        <v>38</v>
      </c>
    </row>
    <row r="2662" spans="1:23">
      <c r="A2662" t="s">
        <v>23</v>
      </c>
      <c r="B2662" t="s">
        <v>24</v>
      </c>
      <c r="C2662" t="s">
        <v>25</v>
      </c>
      <c r="D2662" t="s">
        <v>26</v>
      </c>
      <c r="E2662" t="s">
        <v>27</v>
      </c>
      <c r="F2662" t="s">
        <v>28</v>
      </c>
      <c r="G2662" t="s">
        <v>29</v>
      </c>
      <c r="H2662" t="s">
        <v>148</v>
      </c>
      <c r="I2662" t="s">
        <v>149</v>
      </c>
      <c r="J2662">
        <v>110.5367509</v>
      </c>
      <c r="K2662">
        <v>1</v>
      </c>
      <c r="L2662">
        <v>0.89200000000000002</v>
      </c>
      <c r="M2662">
        <v>0</v>
      </c>
      <c r="N2662">
        <v>0</v>
      </c>
      <c r="O2662">
        <v>0</v>
      </c>
      <c r="P2662" t="s">
        <v>986</v>
      </c>
      <c r="Q2662" t="s">
        <v>987</v>
      </c>
      <c r="R2662" t="s">
        <v>100</v>
      </c>
      <c r="S2662" t="s">
        <v>101</v>
      </c>
      <c r="T2662" t="s">
        <v>36</v>
      </c>
      <c r="U2662" t="s">
        <v>37</v>
      </c>
      <c r="V2662">
        <v>27</v>
      </c>
      <c r="W2662" t="s">
        <v>38</v>
      </c>
    </row>
    <row r="2663" spans="1:23">
      <c r="A2663" t="s">
        <v>23</v>
      </c>
      <c r="B2663" t="s">
        <v>24</v>
      </c>
      <c r="C2663" t="s">
        <v>25</v>
      </c>
      <c r="D2663" t="s">
        <v>26</v>
      </c>
      <c r="E2663" t="s">
        <v>27</v>
      </c>
      <c r="F2663" t="s">
        <v>28</v>
      </c>
      <c r="G2663" t="s">
        <v>29</v>
      </c>
      <c r="H2663" t="s">
        <v>445</v>
      </c>
      <c r="I2663" t="s">
        <v>446</v>
      </c>
      <c r="J2663">
        <v>21.77686499</v>
      </c>
      <c r="K2663">
        <v>1</v>
      </c>
      <c r="L2663">
        <v>0.97899999999999998</v>
      </c>
      <c r="M2663">
        <v>0</v>
      </c>
      <c r="N2663">
        <v>0</v>
      </c>
      <c r="O2663">
        <v>0</v>
      </c>
      <c r="P2663" t="s">
        <v>986</v>
      </c>
      <c r="Q2663" t="s">
        <v>987</v>
      </c>
      <c r="R2663" t="s">
        <v>100</v>
      </c>
      <c r="S2663" t="s">
        <v>101</v>
      </c>
      <c r="T2663" t="s">
        <v>36</v>
      </c>
      <c r="U2663" t="s">
        <v>37</v>
      </c>
      <c r="V2663">
        <v>27</v>
      </c>
      <c r="W2663" t="s">
        <v>38</v>
      </c>
    </row>
    <row r="2664" spans="1:23">
      <c r="A2664" t="s">
        <v>23</v>
      </c>
      <c r="B2664" t="s">
        <v>24</v>
      </c>
      <c r="C2664" t="s">
        <v>25</v>
      </c>
      <c r="D2664" t="s">
        <v>39</v>
      </c>
      <c r="E2664" t="s">
        <v>40</v>
      </c>
      <c r="F2664" t="s">
        <v>28</v>
      </c>
      <c r="G2664" t="s">
        <v>29</v>
      </c>
      <c r="I2664" t="s">
        <v>43</v>
      </c>
      <c r="J2664">
        <v>330.83284950000001</v>
      </c>
      <c r="K2664">
        <v>47</v>
      </c>
      <c r="L2664">
        <v>0.871</v>
      </c>
      <c r="M2664">
        <v>0</v>
      </c>
      <c r="N2664">
        <v>0</v>
      </c>
      <c r="O2664">
        <v>0</v>
      </c>
      <c r="P2664" t="s">
        <v>986</v>
      </c>
      <c r="Q2664" t="s">
        <v>987</v>
      </c>
      <c r="R2664" t="s">
        <v>100</v>
      </c>
      <c r="S2664" t="s">
        <v>101</v>
      </c>
      <c r="T2664" t="s">
        <v>36</v>
      </c>
      <c r="U2664" t="s">
        <v>37</v>
      </c>
      <c r="V2664">
        <v>27</v>
      </c>
      <c r="W2664" t="s">
        <v>38</v>
      </c>
    </row>
    <row r="2665" spans="1:23">
      <c r="A2665" t="s">
        <v>23</v>
      </c>
      <c r="B2665" t="s">
        <v>24</v>
      </c>
      <c r="C2665" t="s">
        <v>25</v>
      </c>
      <c r="D2665" t="s">
        <v>39</v>
      </c>
      <c r="E2665" t="s">
        <v>40</v>
      </c>
      <c r="F2665" t="s">
        <v>44</v>
      </c>
      <c r="G2665" t="s">
        <v>45</v>
      </c>
      <c r="I2665" t="s">
        <v>43</v>
      </c>
      <c r="J2665">
        <v>0</v>
      </c>
      <c r="K2665">
        <v>0</v>
      </c>
      <c r="L2665">
        <v>0</v>
      </c>
      <c r="M2665">
        <v>0</v>
      </c>
      <c r="N2665">
        <v>0</v>
      </c>
      <c r="O2665">
        <v>1</v>
      </c>
      <c r="P2665" t="s">
        <v>986</v>
      </c>
      <c r="Q2665" t="s">
        <v>987</v>
      </c>
      <c r="R2665" t="s">
        <v>100</v>
      </c>
      <c r="S2665" t="s">
        <v>101</v>
      </c>
      <c r="T2665" t="s">
        <v>36</v>
      </c>
      <c r="U2665" t="s">
        <v>37</v>
      </c>
      <c r="V2665">
        <v>27</v>
      </c>
      <c r="W2665" t="s">
        <v>38</v>
      </c>
    </row>
    <row r="2666" spans="1:23">
      <c r="A2666" t="s">
        <v>23</v>
      </c>
      <c r="B2666" t="s">
        <v>24</v>
      </c>
      <c r="C2666" t="s">
        <v>25</v>
      </c>
      <c r="D2666" t="s">
        <v>26</v>
      </c>
      <c r="E2666" t="s">
        <v>27</v>
      </c>
      <c r="F2666" t="s">
        <v>28</v>
      </c>
      <c r="G2666" t="s">
        <v>29</v>
      </c>
      <c r="H2666" t="s">
        <v>86</v>
      </c>
      <c r="I2666" t="s">
        <v>87</v>
      </c>
      <c r="J2666">
        <v>81.714841149999998</v>
      </c>
      <c r="K2666">
        <v>1</v>
      </c>
      <c r="L2666">
        <v>0.85</v>
      </c>
      <c r="M2666">
        <v>0</v>
      </c>
      <c r="N2666">
        <v>0</v>
      </c>
      <c r="O2666">
        <v>0</v>
      </c>
      <c r="P2666" t="s">
        <v>990</v>
      </c>
      <c r="Q2666" t="s">
        <v>991</v>
      </c>
      <c r="R2666" t="s">
        <v>34</v>
      </c>
      <c r="S2666" t="s">
        <v>35</v>
      </c>
      <c r="T2666" t="s">
        <v>36</v>
      </c>
      <c r="U2666" t="s">
        <v>37</v>
      </c>
      <c r="V2666">
        <v>27</v>
      </c>
      <c r="W2666" t="s">
        <v>38</v>
      </c>
    </row>
    <row r="2667" spans="1:23">
      <c r="A2667" t="s">
        <v>23</v>
      </c>
      <c r="B2667" t="s">
        <v>24</v>
      </c>
      <c r="C2667" t="s">
        <v>25</v>
      </c>
      <c r="D2667" t="s">
        <v>46</v>
      </c>
      <c r="E2667" t="s">
        <v>47</v>
      </c>
      <c r="F2667" t="s">
        <v>48</v>
      </c>
      <c r="G2667" t="s">
        <v>47</v>
      </c>
      <c r="I2667" t="s">
        <v>43</v>
      </c>
      <c r="J2667">
        <v>841.45315240000002</v>
      </c>
      <c r="K2667">
        <v>112</v>
      </c>
      <c r="L2667">
        <v>0.79400000000000004</v>
      </c>
      <c r="M2667">
        <v>0</v>
      </c>
      <c r="N2667">
        <v>0</v>
      </c>
      <c r="O2667">
        <v>0</v>
      </c>
      <c r="P2667" t="s">
        <v>990</v>
      </c>
      <c r="Q2667" t="s">
        <v>991</v>
      </c>
      <c r="R2667" t="s">
        <v>34</v>
      </c>
      <c r="S2667" t="s">
        <v>35</v>
      </c>
      <c r="T2667" t="s">
        <v>36</v>
      </c>
      <c r="U2667" t="s">
        <v>37</v>
      </c>
      <c r="V2667">
        <v>27</v>
      </c>
      <c r="W2667" t="s">
        <v>38</v>
      </c>
    </row>
    <row r="2668" spans="1:23">
      <c r="A2668" t="s">
        <v>23</v>
      </c>
      <c r="B2668" t="s">
        <v>24</v>
      </c>
      <c r="C2668" t="s">
        <v>25</v>
      </c>
      <c r="D2668" t="s">
        <v>39</v>
      </c>
      <c r="E2668" t="s">
        <v>40</v>
      </c>
      <c r="F2668" t="s">
        <v>53</v>
      </c>
      <c r="G2668" t="s">
        <v>54</v>
      </c>
      <c r="I2668" t="s">
        <v>43</v>
      </c>
      <c r="J2668">
        <v>0</v>
      </c>
      <c r="K2668">
        <v>0</v>
      </c>
      <c r="L2668">
        <v>0</v>
      </c>
      <c r="M2668">
        <v>0</v>
      </c>
      <c r="N2668">
        <v>0</v>
      </c>
      <c r="O2668">
        <v>1</v>
      </c>
      <c r="P2668" t="s">
        <v>992</v>
      </c>
      <c r="Q2668" t="s">
        <v>993</v>
      </c>
      <c r="R2668" t="s">
        <v>297</v>
      </c>
      <c r="S2668" t="s">
        <v>298</v>
      </c>
      <c r="T2668" t="s">
        <v>36</v>
      </c>
      <c r="U2668" t="s">
        <v>37</v>
      </c>
      <c r="V2668">
        <v>27</v>
      </c>
      <c r="W2668" t="s">
        <v>38</v>
      </c>
    </row>
    <row r="2669" spans="1:23">
      <c r="A2669" t="s">
        <v>23</v>
      </c>
      <c r="B2669" t="s">
        <v>24</v>
      </c>
      <c r="C2669" t="s">
        <v>25</v>
      </c>
      <c r="D2669" t="s">
        <v>39</v>
      </c>
      <c r="E2669" t="s">
        <v>40</v>
      </c>
      <c r="F2669" t="s">
        <v>28</v>
      </c>
      <c r="G2669" t="s">
        <v>29</v>
      </c>
      <c r="I2669" t="s">
        <v>43</v>
      </c>
      <c r="J2669">
        <v>891.13607760000002</v>
      </c>
      <c r="K2669">
        <v>78</v>
      </c>
      <c r="L2669">
        <v>0.85499999999999998</v>
      </c>
      <c r="M2669">
        <v>0</v>
      </c>
      <c r="N2669">
        <v>0</v>
      </c>
      <c r="O2669">
        <v>0</v>
      </c>
      <c r="P2669" t="s">
        <v>992</v>
      </c>
      <c r="Q2669" t="s">
        <v>993</v>
      </c>
      <c r="R2669" t="s">
        <v>297</v>
      </c>
      <c r="S2669" t="s">
        <v>298</v>
      </c>
      <c r="T2669" t="s">
        <v>36</v>
      </c>
      <c r="U2669" t="s">
        <v>37</v>
      </c>
      <c r="V2669">
        <v>27</v>
      </c>
      <c r="W2669" t="s">
        <v>38</v>
      </c>
    </row>
    <row r="2670" spans="1:23">
      <c r="A2670" t="s">
        <v>23</v>
      </c>
      <c r="B2670" t="s">
        <v>24</v>
      </c>
      <c r="C2670" t="s">
        <v>25</v>
      </c>
      <c r="D2670" t="s">
        <v>46</v>
      </c>
      <c r="E2670" t="s">
        <v>47</v>
      </c>
      <c r="F2670" t="s">
        <v>48</v>
      </c>
      <c r="G2670" t="s">
        <v>47</v>
      </c>
      <c r="I2670" t="s">
        <v>43</v>
      </c>
      <c r="J2670">
        <v>4285.6331630000004</v>
      </c>
      <c r="K2670">
        <v>681</v>
      </c>
      <c r="L2670">
        <v>0.81299999999999994</v>
      </c>
      <c r="M2670">
        <v>0.44232157900000002</v>
      </c>
      <c r="N2670">
        <v>5.2700000000000004E-3</v>
      </c>
      <c r="O2670">
        <v>0</v>
      </c>
      <c r="P2670" t="s">
        <v>992</v>
      </c>
      <c r="Q2670" t="s">
        <v>993</v>
      </c>
      <c r="R2670" t="s">
        <v>297</v>
      </c>
      <c r="S2670" t="s">
        <v>298</v>
      </c>
      <c r="T2670" t="s">
        <v>36</v>
      </c>
      <c r="U2670" t="s">
        <v>37</v>
      </c>
      <c r="V2670">
        <v>27</v>
      </c>
      <c r="W2670" t="s">
        <v>38</v>
      </c>
    </row>
    <row r="2671" spans="1:23">
      <c r="A2671" t="s">
        <v>23</v>
      </c>
      <c r="B2671" t="s">
        <v>24</v>
      </c>
      <c r="C2671" t="s">
        <v>25</v>
      </c>
      <c r="D2671" t="s">
        <v>26</v>
      </c>
      <c r="E2671" t="s">
        <v>27</v>
      </c>
      <c r="F2671" t="s">
        <v>28</v>
      </c>
      <c r="G2671" t="s">
        <v>29</v>
      </c>
      <c r="H2671" t="s">
        <v>86</v>
      </c>
      <c r="I2671" t="s">
        <v>87</v>
      </c>
      <c r="J2671">
        <v>117.00698079999999</v>
      </c>
      <c r="K2671">
        <v>1</v>
      </c>
      <c r="L2671">
        <v>0.90500000000000003</v>
      </c>
      <c r="M2671">
        <v>0</v>
      </c>
      <c r="N2671">
        <v>0</v>
      </c>
      <c r="O2671">
        <v>0</v>
      </c>
      <c r="P2671" t="s">
        <v>1524</v>
      </c>
      <c r="Q2671" t="s">
        <v>1525</v>
      </c>
      <c r="R2671" t="s">
        <v>34</v>
      </c>
      <c r="S2671" t="s">
        <v>35</v>
      </c>
      <c r="T2671" t="s">
        <v>36</v>
      </c>
      <c r="U2671" t="s">
        <v>37</v>
      </c>
      <c r="V2671">
        <v>27</v>
      </c>
      <c r="W2671" t="s">
        <v>38</v>
      </c>
    </row>
    <row r="2672" spans="1:23">
      <c r="A2672" t="s">
        <v>23</v>
      </c>
      <c r="B2672" t="s">
        <v>24</v>
      </c>
      <c r="C2672" t="s">
        <v>25</v>
      </c>
      <c r="D2672" t="s">
        <v>39</v>
      </c>
      <c r="E2672" t="s">
        <v>40</v>
      </c>
      <c r="F2672" t="s">
        <v>41</v>
      </c>
      <c r="G2672" t="s">
        <v>42</v>
      </c>
      <c r="I2672" t="s">
        <v>43</v>
      </c>
      <c r="J2672">
        <v>56.038100380000003</v>
      </c>
      <c r="K2672">
        <v>6</v>
      </c>
      <c r="L2672">
        <v>0.90800000000000003</v>
      </c>
      <c r="M2672">
        <v>0</v>
      </c>
      <c r="N2672">
        <v>0</v>
      </c>
      <c r="O2672">
        <v>0</v>
      </c>
      <c r="P2672" t="s">
        <v>1524</v>
      </c>
      <c r="Q2672" t="s">
        <v>1525</v>
      </c>
      <c r="R2672" t="s">
        <v>34</v>
      </c>
      <c r="S2672" t="s">
        <v>35</v>
      </c>
      <c r="T2672" t="s">
        <v>36</v>
      </c>
      <c r="U2672" t="s">
        <v>37</v>
      </c>
      <c r="V2672">
        <v>27</v>
      </c>
      <c r="W2672" t="s">
        <v>38</v>
      </c>
    </row>
    <row r="2673" spans="1:23">
      <c r="A2673" t="s">
        <v>23</v>
      </c>
      <c r="B2673" t="s">
        <v>24</v>
      </c>
      <c r="C2673" t="s">
        <v>25</v>
      </c>
      <c r="D2673" t="s">
        <v>46</v>
      </c>
      <c r="E2673" t="s">
        <v>47</v>
      </c>
      <c r="F2673" t="s">
        <v>48</v>
      </c>
      <c r="G2673" t="s">
        <v>47</v>
      </c>
      <c r="I2673" t="s">
        <v>43</v>
      </c>
      <c r="J2673">
        <v>1573.5519939999999</v>
      </c>
      <c r="K2673">
        <v>218</v>
      </c>
      <c r="L2673">
        <v>0.81699999999999995</v>
      </c>
      <c r="M2673">
        <v>0</v>
      </c>
      <c r="N2673">
        <v>0</v>
      </c>
      <c r="O2673">
        <v>0</v>
      </c>
      <c r="P2673" t="s">
        <v>1524</v>
      </c>
      <c r="Q2673" t="s">
        <v>1525</v>
      </c>
      <c r="R2673" t="s">
        <v>34</v>
      </c>
      <c r="S2673" t="s">
        <v>35</v>
      </c>
      <c r="T2673" t="s">
        <v>36</v>
      </c>
      <c r="U2673" t="s">
        <v>37</v>
      </c>
      <c r="V2673">
        <v>27</v>
      </c>
      <c r="W2673" t="s">
        <v>38</v>
      </c>
    </row>
    <row r="2674" spans="1:23">
      <c r="A2674" t="s">
        <v>23</v>
      </c>
      <c r="B2674" t="s">
        <v>24</v>
      </c>
      <c r="C2674" t="s">
        <v>25</v>
      </c>
      <c r="D2674" t="s">
        <v>39</v>
      </c>
      <c r="E2674" t="s">
        <v>40</v>
      </c>
      <c r="F2674" t="s">
        <v>41</v>
      </c>
      <c r="G2674" t="s">
        <v>42</v>
      </c>
      <c r="I2674" t="s">
        <v>43</v>
      </c>
      <c r="J2674">
        <v>109.0800764</v>
      </c>
      <c r="K2674">
        <v>4</v>
      </c>
      <c r="L2674">
        <v>0.90500000000000003</v>
      </c>
      <c r="M2674">
        <v>0</v>
      </c>
      <c r="N2674">
        <v>0</v>
      </c>
      <c r="O2674">
        <v>0</v>
      </c>
      <c r="P2674" t="s">
        <v>1526</v>
      </c>
      <c r="Q2674" t="s">
        <v>1527</v>
      </c>
      <c r="R2674" t="s">
        <v>67</v>
      </c>
      <c r="S2674" t="s">
        <v>68</v>
      </c>
      <c r="T2674" t="s">
        <v>36</v>
      </c>
      <c r="U2674" t="s">
        <v>37</v>
      </c>
      <c r="V2674">
        <v>27</v>
      </c>
      <c r="W2674" t="s">
        <v>38</v>
      </c>
    </row>
    <row r="2675" spans="1:23">
      <c r="A2675" t="s">
        <v>23</v>
      </c>
      <c r="B2675" t="s">
        <v>24</v>
      </c>
      <c r="C2675" t="s">
        <v>25</v>
      </c>
      <c r="D2675" t="s">
        <v>46</v>
      </c>
      <c r="E2675" t="s">
        <v>47</v>
      </c>
      <c r="F2675" t="s">
        <v>48</v>
      </c>
      <c r="G2675" t="s">
        <v>47</v>
      </c>
      <c r="I2675" t="s">
        <v>43</v>
      </c>
      <c r="J2675">
        <v>102.8854717</v>
      </c>
      <c r="K2675">
        <v>26</v>
      </c>
      <c r="L2675">
        <v>0.81100000000000005</v>
      </c>
      <c r="M2675">
        <v>0</v>
      </c>
      <c r="N2675">
        <v>0</v>
      </c>
      <c r="O2675">
        <v>0</v>
      </c>
      <c r="P2675" t="s">
        <v>1526</v>
      </c>
      <c r="Q2675" t="s">
        <v>1527</v>
      </c>
      <c r="R2675" t="s">
        <v>67</v>
      </c>
      <c r="S2675" t="s">
        <v>68</v>
      </c>
      <c r="T2675" t="s">
        <v>36</v>
      </c>
      <c r="U2675" t="s">
        <v>37</v>
      </c>
      <c r="V2675">
        <v>27</v>
      </c>
      <c r="W2675" t="s">
        <v>38</v>
      </c>
    </row>
    <row r="2676" spans="1:23">
      <c r="A2676" t="s">
        <v>23</v>
      </c>
      <c r="B2676" t="s">
        <v>24</v>
      </c>
      <c r="C2676" t="s">
        <v>25</v>
      </c>
      <c r="D2676" t="s">
        <v>26</v>
      </c>
      <c r="E2676" t="s">
        <v>27</v>
      </c>
      <c r="F2676" t="s">
        <v>28</v>
      </c>
      <c r="G2676" t="s">
        <v>29</v>
      </c>
      <c r="H2676" t="s">
        <v>69</v>
      </c>
      <c r="I2676" t="s">
        <v>70</v>
      </c>
      <c r="J2676">
        <v>242.4776607</v>
      </c>
      <c r="K2676">
        <v>2</v>
      </c>
      <c r="L2676">
        <v>1</v>
      </c>
      <c r="M2676">
        <v>0</v>
      </c>
      <c r="N2676">
        <v>0</v>
      </c>
      <c r="O2676">
        <v>0</v>
      </c>
      <c r="P2676" t="s">
        <v>996</v>
      </c>
      <c r="Q2676" t="s">
        <v>997</v>
      </c>
      <c r="R2676" t="s">
        <v>100</v>
      </c>
      <c r="S2676" t="s">
        <v>101</v>
      </c>
      <c r="T2676" t="s">
        <v>36</v>
      </c>
      <c r="U2676" t="s">
        <v>37</v>
      </c>
      <c r="V2676">
        <v>27</v>
      </c>
      <c r="W2676" t="s">
        <v>38</v>
      </c>
    </row>
    <row r="2677" spans="1:23">
      <c r="A2677" t="s">
        <v>23</v>
      </c>
      <c r="B2677" t="s">
        <v>24</v>
      </c>
      <c r="C2677" t="s">
        <v>25</v>
      </c>
      <c r="D2677" t="s">
        <v>26</v>
      </c>
      <c r="E2677" t="s">
        <v>27</v>
      </c>
      <c r="F2677" t="s">
        <v>28</v>
      </c>
      <c r="G2677" t="s">
        <v>29</v>
      </c>
      <c r="H2677" t="s">
        <v>369</v>
      </c>
      <c r="I2677" t="s">
        <v>370</v>
      </c>
      <c r="J2677">
        <v>448.30973030000001</v>
      </c>
      <c r="K2677">
        <v>3</v>
      </c>
      <c r="L2677">
        <v>0.94799999999999995</v>
      </c>
      <c r="M2677">
        <v>0</v>
      </c>
      <c r="N2677">
        <v>0</v>
      </c>
      <c r="O2677">
        <v>0</v>
      </c>
      <c r="P2677" t="s">
        <v>996</v>
      </c>
      <c r="Q2677" t="s">
        <v>997</v>
      </c>
      <c r="R2677" t="s">
        <v>100</v>
      </c>
      <c r="S2677" t="s">
        <v>101</v>
      </c>
      <c r="T2677" t="s">
        <v>36</v>
      </c>
      <c r="U2677" t="s">
        <v>37</v>
      </c>
      <c r="V2677">
        <v>27</v>
      </c>
      <c r="W2677" t="s">
        <v>38</v>
      </c>
    </row>
    <row r="2678" spans="1:23">
      <c r="A2678" t="s">
        <v>23</v>
      </c>
      <c r="B2678" t="s">
        <v>24</v>
      </c>
      <c r="C2678" t="s">
        <v>25</v>
      </c>
      <c r="D2678" t="s">
        <v>26</v>
      </c>
      <c r="E2678" t="s">
        <v>27</v>
      </c>
      <c r="F2678" t="s">
        <v>28</v>
      </c>
      <c r="G2678" t="s">
        <v>29</v>
      </c>
      <c r="H2678" t="s">
        <v>75</v>
      </c>
      <c r="I2678" t="s">
        <v>76</v>
      </c>
      <c r="J2678">
        <v>112.3644882</v>
      </c>
      <c r="K2678">
        <v>2</v>
      </c>
      <c r="L2678">
        <v>0.89400000000000002</v>
      </c>
      <c r="M2678">
        <v>0</v>
      </c>
      <c r="N2678">
        <v>0</v>
      </c>
      <c r="O2678">
        <v>0</v>
      </c>
      <c r="P2678" t="s">
        <v>996</v>
      </c>
      <c r="Q2678" t="s">
        <v>997</v>
      </c>
      <c r="R2678" t="s">
        <v>100</v>
      </c>
      <c r="S2678" t="s">
        <v>101</v>
      </c>
      <c r="T2678" t="s">
        <v>36</v>
      </c>
      <c r="U2678" t="s">
        <v>37</v>
      </c>
      <c r="V2678">
        <v>27</v>
      </c>
      <c r="W2678" t="s">
        <v>38</v>
      </c>
    </row>
    <row r="2679" spans="1:23">
      <c r="A2679" t="s">
        <v>23</v>
      </c>
      <c r="B2679" t="s">
        <v>24</v>
      </c>
      <c r="C2679" t="s">
        <v>25</v>
      </c>
      <c r="D2679" t="s">
        <v>26</v>
      </c>
      <c r="E2679" t="s">
        <v>27</v>
      </c>
      <c r="F2679" t="s">
        <v>28</v>
      </c>
      <c r="G2679" t="s">
        <v>29</v>
      </c>
      <c r="H2679" t="s">
        <v>193</v>
      </c>
      <c r="I2679" t="s">
        <v>194</v>
      </c>
      <c r="J2679">
        <v>80.540180149999998</v>
      </c>
      <c r="K2679">
        <v>2</v>
      </c>
      <c r="L2679">
        <v>0.88</v>
      </c>
      <c r="M2679">
        <v>0</v>
      </c>
      <c r="N2679">
        <v>0</v>
      </c>
      <c r="O2679">
        <v>0</v>
      </c>
      <c r="P2679" t="s">
        <v>996</v>
      </c>
      <c r="Q2679" t="s">
        <v>997</v>
      </c>
      <c r="R2679" t="s">
        <v>100</v>
      </c>
      <c r="S2679" t="s">
        <v>101</v>
      </c>
      <c r="T2679" t="s">
        <v>36</v>
      </c>
      <c r="U2679" t="s">
        <v>37</v>
      </c>
      <c r="V2679">
        <v>27</v>
      </c>
      <c r="W2679" t="s">
        <v>38</v>
      </c>
    </row>
    <row r="2680" spans="1:23">
      <c r="A2680" t="s">
        <v>23</v>
      </c>
      <c r="B2680" t="s">
        <v>24</v>
      </c>
      <c r="C2680" t="s">
        <v>25</v>
      </c>
      <c r="D2680" t="s">
        <v>39</v>
      </c>
      <c r="E2680" t="s">
        <v>40</v>
      </c>
      <c r="F2680" t="s">
        <v>41</v>
      </c>
      <c r="G2680" t="s">
        <v>42</v>
      </c>
      <c r="I2680" t="s">
        <v>43</v>
      </c>
      <c r="J2680">
        <v>1599.767077</v>
      </c>
      <c r="K2680">
        <v>123</v>
      </c>
      <c r="L2680">
        <v>0.84199999999999997</v>
      </c>
      <c r="M2680">
        <v>0</v>
      </c>
      <c r="N2680">
        <v>0</v>
      </c>
      <c r="O2680">
        <v>0</v>
      </c>
      <c r="P2680" t="s">
        <v>996</v>
      </c>
      <c r="Q2680" t="s">
        <v>997</v>
      </c>
      <c r="R2680" t="s">
        <v>100</v>
      </c>
      <c r="S2680" t="s">
        <v>101</v>
      </c>
      <c r="T2680" t="s">
        <v>36</v>
      </c>
      <c r="U2680" t="s">
        <v>37</v>
      </c>
      <c r="V2680">
        <v>27</v>
      </c>
      <c r="W2680" t="s">
        <v>38</v>
      </c>
    </row>
    <row r="2681" spans="1:23">
      <c r="A2681" t="s">
        <v>23</v>
      </c>
      <c r="B2681" t="s">
        <v>24</v>
      </c>
      <c r="C2681" t="s">
        <v>25</v>
      </c>
      <c r="D2681" t="s">
        <v>39</v>
      </c>
      <c r="E2681" t="s">
        <v>40</v>
      </c>
      <c r="F2681" t="s">
        <v>53</v>
      </c>
      <c r="G2681" t="s">
        <v>54</v>
      </c>
      <c r="I2681" t="s">
        <v>43</v>
      </c>
      <c r="J2681">
        <v>85.275484899999995</v>
      </c>
      <c r="K2681">
        <v>9</v>
      </c>
      <c r="L2681">
        <v>0.83199999999999996</v>
      </c>
      <c r="M2681">
        <v>0</v>
      </c>
      <c r="N2681">
        <v>0</v>
      </c>
      <c r="O2681">
        <v>0</v>
      </c>
      <c r="P2681" t="s">
        <v>996</v>
      </c>
      <c r="Q2681" t="s">
        <v>997</v>
      </c>
      <c r="R2681" t="s">
        <v>100</v>
      </c>
      <c r="S2681" t="s">
        <v>101</v>
      </c>
      <c r="T2681" t="s">
        <v>36</v>
      </c>
      <c r="U2681" t="s">
        <v>37</v>
      </c>
      <c r="V2681">
        <v>27</v>
      </c>
      <c r="W2681" t="s">
        <v>38</v>
      </c>
    </row>
    <row r="2682" spans="1:23">
      <c r="A2682" t="s">
        <v>23</v>
      </c>
      <c r="B2682" t="s">
        <v>24</v>
      </c>
      <c r="C2682" t="s">
        <v>25</v>
      </c>
      <c r="D2682" t="s">
        <v>39</v>
      </c>
      <c r="E2682" t="s">
        <v>40</v>
      </c>
      <c r="F2682" t="s">
        <v>44</v>
      </c>
      <c r="G2682" t="s">
        <v>45</v>
      </c>
      <c r="I2682" t="s">
        <v>43</v>
      </c>
      <c r="J2682">
        <v>274.44510270000001</v>
      </c>
      <c r="K2682">
        <v>20</v>
      </c>
      <c r="L2682">
        <v>0.84599999999999997</v>
      </c>
      <c r="M2682">
        <v>0</v>
      </c>
      <c r="N2682">
        <v>0</v>
      </c>
      <c r="O2682">
        <v>0</v>
      </c>
      <c r="P2682" t="s">
        <v>996</v>
      </c>
      <c r="Q2682" t="s">
        <v>997</v>
      </c>
      <c r="R2682" t="s">
        <v>100</v>
      </c>
      <c r="S2682" t="s">
        <v>101</v>
      </c>
      <c r="T2682" t="s">
        <v>36</v>
      </c>
      <c r="U2682" t="s">
        <v>37</v>
      </c>
      <c r="V2682">
        <v>27</v>
      </c>
      <c r="W2682" t="s">
        <v>38</v>
      </c>
    </row>
    <row r="2683" spans="1:23">
      <c r="A2683" t="s">
        <v>23</v>
      </c>
      <c r="B2683" t="s">
        <v>24</v>
      </c>
      <c r="C2683" t="s">
        <v>25</v>
      </c>
      <c r="D2683" t="s">
        <v>46</v>
      </c>
      <c r="E2683" t="s">
        <v>47</v>
      </c>
      <c r="F2683" t="s">
        <v>48</v>
      </c>
      <c r="G2683" t="s">
        <v>47</v>
      </c>
      <c r="I2683" t="s">
        <v>43</v>
      </c>
      <c r="J2683">
        <v>1322.4777140000001</v>
      </c>
      <c r="K2683">
        <v>199</v>
      </c>
      <c r="L2683">
        <v>0.82199999999999995</v>
      </c>
      <c r="M2683">
        <v>0</v>
      </c>
      <c r="N2683">
        <v>0</v>
      </c>
      <c r="O2683">
        <v>0</v>
      </c>
      <c r="P2683" t="s">
        <v>998</v>
      </c>
      <c r="Q2683" t="s">
        <v>999</v>
      </c>
      <c r="R2683" t="s">
        <v>84</v>
      </c>
      <c r="S2683" t="s">
        <v>85</v>
      </c>
      <c r="T2683" t="s">
        <v>36</v>
      </c>
      <c r="U2683" t="s">
        <v>37</v>
      </c>
      <c r="V2683">
        <v>27</v>
      </c>
      <c r="W2683" t="s">
        <v>38</v>
      </c>
    </row>
    <row r="2684" spans="1:23">
      <c r="A2684" t="s">
        <v>23</v>
      </c>
      <c r="B2684" t="s">
        <v>24</v>
      </c>
      <c r="C2684" t="s">
        <v>25</v>
      </c>
      <c r="D2684" t="s">
        <v>26</v>
      </c>
      <c r="E2684" t="s">
        <v>27</v>
      </c>
      <c r="F2684" t="s">
        <v>53</v>
      </c>
      <c r="G2684" t="s">
        <v>54</v>
      </c>
      <c r="H2684" t="s">
        <v>160</v>
      </c>
      <c r="I2684" t="s">
        <v>43</v>
      </c>
      <c r="J2684">
        <v>3001.4913329999999</v>
      </c>
      <c r="K2684">
        <v>1</v>
      </c>
      <c r="L2684">
        <v>1</v>
      </c>
      <c r="M2684">
        <v>0</v>
      </c>
      <c r="N2684">
        <v>0</v>
      </c>
      <c r="O2684">
        <v>0</v>
      </c>
      <c r="P2684" t="s">
        <v>1000</v>
      </c>
      <c r="Q2684" t="s">
        <v>1001</v>
      </c>
      <c r="R2684" t="s">
        <v>94</v>
      </c>
      <c r="S2684" t="s">
        <v>95</v>
      </c>
      <c r="T2684" t="s">
        <v>36</v>
      </c>
      <c r="U2684" t="s">
        <v>37</v>
      </c>
      <c r="V2684">
        <v>27</v>
      </c>
      <c r="W2684" t="s">
        <v>38</v>
      </c>
    </row>
    <row r="2685" spans="1:23">
      <c r="A2685" t="s">
        <v>23</v>
      </c>
      <c r="B2685" t="s">
        <v>24</v>
      </c>
      <c r="C2685" t="s">
        <v>25</v>
      </c>
      <c r="D2685" t="s">
        <v>39</v>
      </c>
      <c r="E2685" t="s">
        <v>40</v>
      </c>
      <c r="F2685" t="s">
        <v>41</v>
      </c>
      <c r="G2685" t="s">
        <v>42</v>
      </c>
      <c r="I2685" t="s">
        <v>43</v>
      </c>
      <c r="J2685">
        <v>76.698489710000004</v>
      </c>
      <c r="K2685">
        <v>4</v>
      </c>
      <c r="L2685">
        <v>0.89400000000000002</v>
      </c>
      <c r="M2685">
        <v>0</v>
      </c>
      <c r="N2685">
        <v>0</v>
      </c>
      <c r="O2685">
        <v>0</v>
      </c>
      <c r="P2685" t="s">
        <v>1000</v>
      </c>
      <c r="Q2685" t="s">
        <v>1001</v>
      </c>
      <c r="R2685" t="s">
        <v>94</v>
      </c>
      <c r="S2685" t="s">
        <v>95</v>
      </c>
      <c r="T2685" t="s">
        <v>36</v>
      </c>
      <c r="U2685" t="s">
        <v>37</v>
      </c>
      <c r="V2685">
        <v>27</v>
      </c>
      <c r="W2685" t="s">
        <v>38</v>
      </c>
    </row>
    <row r="2686" spans="1:23">
      <c r="A2686" t="s">
        <v>23</v>
      </c>
      <c r="B2686" t="s">
        <v>24</v>
      </c>
      <c r="C2686" t="s">
        <v>25</v>
      </c>
      <c r="D2686" t="s">
        <v>39</v>
      </c>
      <c r="E2686" t="s">
        <v>40</v>
      </c>
      <c r="F2686" t="s">
        <v>53</v>
      </c>
      <c r="G2686" t="s">
        <v>54</v>
      </c>
      <c r="I2686" t="s">
        <v>43</v>
      </c>
      <c r="J2686">
        <v>0</v>
      </c>
      <c r="K2686">
        <v>0</v>
      </c>
      <c r="L2686">
        <v>0</v>
      </c>
      <c r="M2686">
        <v>0</v>
      </c>
      <c r="N2686">
        <v>0</v>
      </c>
      <c r="O2686">
        <v>1</v>
      </c>
      <c r="P2686" t="s">
        <v>1000</v>
      </c>
      <c r="Q2686" t="s">
        <v>1001</v>
      </c>
      <c r="R2686" t="s">
        <v>94</v>
      </c>
      <c r="S2686" t="s">
        <v>95</v>
      </c>
      <c r="T2686" t="s">
        <v>36</v>
      </c>
      <c r="U2686" t="s">
        <v>37</v>
      </c>
      <c r="V2686">
        <v>27</v>
      </c>
      <c r="W2686" t="s">
        <v>38</v>
      </c>
    </row>
    <row r="2687" spans="1:23">
      <c r="A2687" t="s">
        <v>23</v>
      </c>
      <c r="B2687" t="s">
        <v>24</v>
      </c>
      <c r="C2687" t="s">
        <v>25</v>
      </c>
      <c r="D2687" t="s">
        <v>39</v>
      </c>
      <c r="E2687" t="s">
        <v>40</v>
      </c>
      <c r="F2687" t="s">
        <v>44</v>
      </c>
      <c r="G2687" t="s">
        <v>45</v>
      </c>
      <c r="I2687" t="s">
        <v>43</v>
      </c>
      <c r="J2687">
        <v>0</v>
      </c>
      <c r="K2687">
        <v>0</v>
      </c>
      <c r="L2687">
        <v>0</v>
      </c>
      <c r="M2687">
        <v>0</v>
      </c>
      <c r="N2687">
        <v>0</v>
      </c>
      <c r="O2687">
        <v>1</v>
      </c>
      <c r="P2687" t="s">
        <v>1000</v>
      </c>
      <c r="Q2687" t="s">
        <v>1001</v>
      </c>
      <c r="R2687" t="s">
        <v>94</v>
      </c>
      <c r="S2687" t="s">
        <v>95</v>
      </c>
      <c r="T2687" t="s">
        <v>36</v>
      </c>
      <c r="U2687" t="s">
        <v>37</v>
      </c>
      <c r="V2687">
        <v>27</v>
      </c>
      <c r="W2687" t="s">
        <v>38</v>
      </c>
    </row>
    <row r="2688" spans="1:23">
      <c r="A2688" t="s">
        <v>23</v>
      </c>
      <c r="B2688" t="s">
        <v>24</v>
      </c>
      <c r="C2688" t="s">
        <v>25</v>
      </c>
      <c r="D2688" t="s">
        <v>39</v>
      </c>
      <c r="E2688" t="s">
        <v>40</v>
      </c>
      <c r="F2688" t="s">
        <v>53</v>
      </c>
      <c r="G2688" t="s">
        <v>54</v>
      </c>
      <c r="I2688" t="s">
        <v>43</v>
      </c>
      <c r="J2688">
        <v>0</v>
      </c>
      <c r="K2688">
        <v>0</v>
      </c>
      <c r="L2688">
        <v>0</v>
      </c>
      <c r="M2688">
        <v>0</v>
      </c>
      <c r="N2688">
        <v>0</v>
      </c>
      <c r="O2688">
        <v>1</v>
      </c>
      <c r="P2688" t="s">
        <v>1002</v>
      </c>
      <c r="Q2688" t="s">
        <v>1003</v>
      </c>
      <c r="R2688" t="s">
        <v>67</v>
      </c>
      <c r="S2688" t="s">
        <v>68</v>
      </c>
      <c r="T2688" t="s">
        <v>36</v>
      </c>
      <c r="U2688" t="s">
        <v>37</v>
      </c>
      <c r="V2688">
        <v>27</v>
      </c>
      <c r="W2688" t="s">
        <v>38</v>
      </c>
    </row>
    <row r="2689" spans="1:23">
      <c r="A2689" t="s">
        <v>23</v>
      </c>
      <c r="B2689" t="s">
        <v>24</v>
      </c>
      <c r="C2689" t="s">
        <v>25</v>
      </c>
      <c r="D2689" t="s">
        <v>39</v>
      </c>
      <c r="E2689" t="s">
        <v>40</v>
      </c>
      <c r="F2689" t="s">
        <v>28</v>
      </c>
      <c r="G2689" t="s">
        <v>29</v>
      </c>
      <c r="I2689" t="s">
        <v>43</v>
      </c>
      <c r="J2689">
        <v>107.69560920000001</v>
      </c>
      <c r="K2689">
        <v>21</v>
      </c>
      <c r="L2689">
        <v>0.80500000000000005</v>
      </c>
      <c r="M2689">
        <v>0</v>
      </c>
      <c r="N2689">
        <v>0</v>
      </c>
      <c r="O2689">
        <v>0</v>
      </c>
      <c r="P2689" t="s">
        <v>1002</v>
      </c>
      <c r="Q2689" t="s">
        <v>1003</v>
      </c>
      <c r="R2689" t="s">
        <v>67</v>
      </c>
      <c r="S2689" t="s">
        <v>68</v>
      </c>
      <c r="T2689" t="s">
        <v>36</v>
      </c>
      <c r="U2689" t="s">
        <v>37</v>
      </c>
      <c r="V2689">
        <v>27</v>
      </c>
      <c r="W2689" t="s">
        <v>38</v>
      </c>
    </row>
    <row r="2690" spans="1:23">
      <c r="A2690" t="s">
        <v>23</v>
      </c>
      <c r="B2690" t="s">
        <v>24</v>
      </c>
      <c r="C2690" t="s">
        <v>25</v>
      </c>
      <c r="D2690" t="s">
        <v>46</v>
      </c>
      <c r="E2690" t="s">
        <v>47</v>
      </c>
      <c r="F2690" t="s">
        <v>48</v>
      </c>
      <c r="G2690" t="s">
        <v>47</v>
      </c>
      <c r="I2690" t="s">
        <v>43</v>
      </c>
      <c r="J2690">
        <v>637.01035079999997</v>
      </c>
      <c r="K2690">
        <v>114</v>
      </c>
      <c r="L2690">
        <v>0.76700000000000002</v>
      </c>
      <c r="M2690">
        <v>0</v>
      </c>
      <c r="N2690">
        <v>0</v>
      </c>
      <c r="O2690">
        <v>0</v>
      </c>
      <c r="P2690" t="s">
        <v>1002</v>
      </c>
      <c r="Q2690" t="s">
        <v>1003</v>
      </c>
      <c r="R2690" t="s">
        <v>67</v>
      </c>
      <c r="S2690" t="s">
        <v>68</v>
      </c>
      <c r="T2690" t="s">
        <v>36</v>
      </c>
      <c r="U2690" t="s">
        <v>37</v>
      </c>
      <c r="V2690">
        <v>27</v>
      </c>
      <c r="W2690" t="s">
        <v>38</v>
      </c>
    </row>
    <row r="2691" spans="1:23">
      <c r="A2691" t="s">
        <v>23</v>
      </c>
      <c r="B2691" t="s">
        <v>24</v>
      </c>
      <c r="C2691" t="s">
        <v>25</v>
      </c>
      <c r="D2691" t="s">
        <v>26</v>
      </c>
      <c r="E2691" t="s">
        <v>27</v>
      </c>
      <c r="F2691" t="s">
        <v>53</v>
      </c>
      <c r="G2691" t="s">
        <v>54</v>
      </c>
      <c r="H2691" t="s">
        <v>227</v>
      </c>
      <c r="I2691" t="s">
        <v>228</v>
      </c>
      <c r="J2691">
        <v>80.761591640000006</v>
      </c>
      <c r="K2691">
        <v>1</v>
      </c>
      <c r="L2691">
        <v>0.999</v>
      </c>
      <c r="M2691">
        <v>0</v>
      </c>
      <c r="N2691">
        <v>0</v>
      </c>
      <c r="O2691">
        <v>0</v>
      </c>
      <c r="P2691" t="s">
        <v>1004</v>
      </c>
      <c r="Q2691" t="s">
        <v>1005</v>
      </c>
      <c r="R2691" t="s">
        <v>120</v>
      </c>
      <c r="S2691" t="s">
        <v>121</v>
      </c>
      <c r="T2691" t="s">
        <v>36</v>
      </c>
      <c r="U2691" t="s">
        <v>37</v>
      </c>
      <c r="V2691">
        <v>27</v>
      </c>
      <c r="W2691" t="s">
        <v>38</v>
      </c>
    </row>
    <row r="2692" spans="1:23">
      <c r="A2692" t="s">
        <v>23</v>
      </c>
      <c r="B2692" t="s">
        <v>24</v>
      </c>
      <c r="C2692" t="s">
        <v>25</v>
      </c>
      <c r="D2692" t="s">
        <v>26</v>
      </c>
      <c r="E2692" t="s">
        <v>27</v>
      </c>
      <c r="F2692" t="s">
        <v>28</v>
      </c>
      <c r="G2692" t="s">
        <v>29</v>
      </c>
      <c r="H2692" t="s">
        <v>69</v>
      </c>
      <c r="I2692" t="s">
        <v>70</v>
      </c>
      <c r="J2692">
        <v>12.749000000000001</v>
      </c>
      <c r="K2692">
        <v>1</v>
      </c>
      <c r="L2692">
        <v>1</v>
      </c>
      <c r="M2692">
        <v>0</v>
      </c>
      <c r="N2692">
        <v>0</v>
      </c>
      <c r="O2692">
        <v>0</v>
      </c>
      <c r="P2692" t="s">
        <v>1004</v>
      </c>
      <c r="Q2692" t="s">
        <v>1005</v>
      </c>
      <c r="R2692" t="s">
        <v>120</v>
      </c>
      <c r="S2692" t="s">
        <v>121</v>
      </c>
      <c r="T2692" t="s">
        <v>36</v>
      </c>
      <c r="U2692" t="s">
        <v>37</v>
      </c>
      <c r="V2692">
        <v>27</v>
      </c>
      <c r="W2692" t="s">
        <v>38</v>
      </c>
    </row>
    <row r="2693" spans="1:23">
      <c r="A2693" t="s">
        <v>23</v>
      </c>
      <c r="B2693" t="s">
        <v>24</v>
      </c>
      <c r="C2693" t="s">
        <v>25</v>
      </c>
      <c r="D2693" t="s">
        <v>26</v>
      </c>
      <c r="E2693" t="s">
        <v>27</v>
      </c>
      <c r="F2693" t="s">
        <v>28</v>
      </c>
      <c r="G2693" t="s">
        <v>29</v>
      </c>
      <c r="H2693" t="s">
        <v>148</v>
      </c>
      <c r="I2693" t="s">
        <v>149</v>
      </c>
      <c r="J2693">
        <v>790.73678559999996</v>
      </c>
      <c r="K2693">
        <v>2</v>
      </c>
      <c r="L2693">
        <v>1</v>
      </c>
      <c r="M2693">
        <v>0</v>
      </c>
      <c r="N2693">
        <v>0</v>
      </c>
      <c r="O2693">
        <v>0</v>
      </c>
      <c r="P2693" t="s">
        <v>1004</v>
      </c>
      <c r="Q2693" t="s">
        <v>1005</v>
      </c>
      <c r="R2693" t="s">
        <v>120</v>
      </c>
      <c r="S2693" t="s">
        <v>121</v>
      </c>
      <c r="T2693" t="s">
        <v>36</v>
      </c>
      <c r="U2693" t="s">
        <v>37</v>
      </c>
      <c r="V2693">
        <v>27</v>
      </c>
      <c r="W2693" t="s">
        <v>38</v>
      </c>
    </row>
    <row r="2694" spans="1:23">
      <c r="A2694" t="s">
        <v>23</v>
      </c>
      <c r="B2694" t="s">
        <v>24</v>
      </c>
      <c r="C2694" t="s">
        <v>25</v>
      </c>
      <c r="D2694" t="s">
        <v>26</v>
      </c>
      <c r="E2694" t="s">
        <v>27</v>
      </c>
      <c r="F2694" t="s">
        <v>28</v>
      </c>
      <c r="G2694" t="s">
        <v>29</v>
      </c>
      <c r="H2694" t="s">
        <v>152</v>
      </c>
      <c r="I2694" t="s">
        <v>153</v>
      </c>
      <c r="J2694">
        <v>643.90363669999999</v>
      </c>
      <c r="K2694">
        <v>3</v>
      </c>
      <c r="L2694">
        <v>0.98699999999999999</v>
      </c>
      <c r="M2694">
        <v>0</v>
      </c>
      <c r="N2694">
        <v>0</v>
      </c>
      <c r="O2694">
        <v>0</v>
      </c>
      <c r="P2694" t="s">
        <v>1004</v>
      </c>
      <c r="Q2694" t="s">
        <v>1005</v>
      </c>
      <c r="R2694" t="s">
        <v>120</v>
      </c>
      <c r="S2694" t="s">
        <v>121</v>
      </c>
      <c r="T2694" t="s">
        <v>36</v>
      </c>
      <c r="U2694" t="s">
        <v>37</v>
      </c>
      <c r="V2694">
        <v>27</v>
      </c>
      <c r="W2694" t="s">
        <v>38</v>
      </c>
    </row>
    <row r="2695" spans="1:23">
      <c r="A2695" t="s">
        <v>23</v>
      </c>
      <c r="B2695" t="s">
        <v>24</v>
      </c>
      <c r="C2695" t="s">
        <v>25</v>
      </c>
      <c r="D2695" t="s">
        <v>26</v>
      </c>
      <c r="E2695" t="s">
        <v>27</v>
      </c>
      <c r="F2695" t="s">
        <v>28</v>
      </c>
      <c r="G2695" t="s">
        <v>29</v>
      </c>
      <c r="H2695" t="s">
        <v>191</v>
      </c>
      <c r="I2695" t="s">
        <v>192</v>
      </c>
      <c r="J2695">
        <v>34.716092639999999</v>
      </c>
      <c r="K2695">
        <v>1</v>
      </c>
      <c r="L2695">
        <v>0.94699999999999995</v>
      </c>
      <c r="M2695">
        <v>0</v>
      </c>
      <c r="N2695">
        <v>0</v>
      </c>
      <c r="O2695">
        <v>0</v>
      </c>
      <c r="P2695" t="s">
        <v>1004</v>
      </c>
      <c r="Q2695" t="s">
        <v>1005</v>
      </c>
      <c r="R2695" t="s">
        <v>120</v>
      </c>
      <c r="S2695" t="s">
        <v>121</v>
      </c>
      <c r="T2695" t="s">
        <v>36</v>
      </c>
      <c r="U2695" t="s">
        <v>37</v>
      </c>
      <c r="V2695">
        <v>27</v>
      </c>
      <c r="W2695" t="s">
        <v>38</v>
      </c>
    </row>
    <row r="2696" spans="1:23">
      <c r="A2696" t="s">
        <v>23</v>
      </c>
      <c r="B2696" t="s">
        <v>24</v>
      </c>
      <c r="C2696" t="s">
        <v>25</v>
      </c>
      <c r="D2696" t="s">
        <v>26</v>
      </c>
      <c r="E2696" t="s">
        <v>27</v>
      </c>
      <c r="F2696" t="s">
        <v>28</v>
      </c>
      <c r="G2696" t="s">
        <v>29</v>
      </c>
      <c r="H2696" t="s">
        <v>86</v>
      </c>
      <c r="I2696" t="s">
        <v>87</v>
      </c>
      <c r="J2696">
        <v>271.00706270000001</v>
      </c>
      <c r="K2696">
        <v>5</v>
      </c>
      <c r="L2696">
        <v>0.93799999999999994</v>
      </c>
      <c r="M2696">
        <v>0</v>
      </c>
      <c r="N2696">
        <v>0</v>
      </c>
      <c r="O2696">
        <v>0</v>
      </c>
      <c r="P2696" t="s">
        <v>1004</v>
      </c>
      <c r="Q2696" t="s">
        <v>1005</v>
      </c>
      <c r="R2696" t="s">
        <v>120</v>
      </c>
      <c r="S2696" t="s">
        <v>121</v>
      </c>
      <c r="T2696" t="s">
        <v>36</v>
      </c>
      <c r="U2696" t="s">
        <v>37</v>
      </c>
      <c r="V2696">
        <v>27</v>
      </c>
      <c r="W2696" t="s">
        <v>38</v>
      </c>
    </row>
    <row r="2697" spans="1:23">
      <c r="A2697" t="s">
        <v>23</v>
      </c>
      <c r="B2697" t="s">
        <v>24</v>
      </c>
      <c r="C2697" t="s">
        <v>25</v>
      </c>
      <c r="D2697" t="s">
        <v>39</v>
      </c>
      <c r="E2697" t="s">
        <v>40</v>
      </c>
      <c r="F2697" t="s">
        <v>28</v>
      </c>
      <c r="G2697" t="s">
        <v>29</v>
      </c>
      <c r="I2697" t="s">
        <v>43</v>
      </c>
      <c r="J2697">
        <v>1368.290671</v>
      </c>
      <c r="K2697">
        <v>116</v>
      </c>
      <c r="L2697">
        <v>0.80300000000000005</v>
      </c>
      <c r="M2697">
        <v>0</v>
      </c>
      <c r="N2697">
        <v>0</v>
      </c>
      <c r="O2697">
        <v>0</v>
      </c>
      <c r="P2697" t="s">
        <v>1004</v>
      </c>
      <c r="Q2697" t="s">
        <v>1005</v>
      </c>
      <c r="R2697" t="s">
        <v>120</v>
      </c>
      <c r="S2697" t="s">
        <v>121</v>
      </c>
      <c r="T2697" t="s">
        <v>36</v>
      </c>
      <c r="U2697" t="s">
        <v>37</v>
      </c>
      <c r="V2697">
        <v>27</v>
      </c>
      <c r="W2697" t="s">
        <v>38</v>
      </c>
    </row>
    <row r="2698" spans="1:23">
      <c r="A2698" t="s">
        <v>23</v>
      </c>
      <c r="B2698" t="s">
        <v>24</v>
      </c>
      <c r="C2698" t="s">
        <v>25</v>
      </c>
      <c r="D2698" t="s">
        <v>26</v>
      </c>
      <c r="E2698" t="s">
        <v>27</v>
      </c>
      <c r="F2698" t="s">
        <v>28</v>
      </c>
      <c r="G2698" t="s">
        <v>29</v>
      </c>
      <c r="H2698" t="s">
        <v>152</v>
      </c>
      <c r="I2698" t="s">
        <v>153</v>
      </c>
      <c r="J2698">
        <v>82.725154430000003</v>
      </c>
      <c r="K2698">
        <v>1</v>
      </c>
      <c r="L2698">
        <v>0.94899999999999995</v>
      </c>
      <c r="M2698">
        <v>0</v>
      </c>
      <c r="N2698">
        <v>0</v>
      </c>
      <c r="O2698">
        <v>0</v>
      </c>
      <c r="P2698" t="s">
        <v>1006</v>
      </c>
      <c r="Q2698" t="s">
        <v>1007</v>
      </c>
      <c r="R2698" t="s">
        <v>84</v>
      </c>
      <c r="S2698" t="s">
        <v>85</v>
      </c>
      <c r="T2698" t="s">
        <v>36</v>
      </c>
      <c r="U2698" t="s">
        <v>37</v>
      </c>
      <c r="V2698">
        <v>27</v>
      </c>
      <c r="W2698" t="s">
        <v>38</v>
      </c>
    </row>
    <row r="2699" spans="1:23">
      <c r="A2699" t="s">
        <v>23</v>
      </c>
      <c r="B2699" t="s">
        <v>24</v>
      </c>
      <c r="C2699" t="s">
        <v>25</v>
      </c>
      <c r="D2699" t="s">
        <v>39</v>
      </c>
      <c r="E2699" t="s">
        <v>40</v>
      </c>
      <c r="F2699" t="s">
        <v>28</v>
      </c>
      <c r="G2699" t="s">
        <v>29</v>
      </c>
      <c r="I2699" t="s">
        <v>43</v>
      </c>
      <c r="J2699">
        <v>0</v>
      </c>
      <c r="K2699">
        <v>0</v>
      </c>
      <c r="L2699">
        <v>0</v>
      </c>
      <c r="M2699">
        <v>0</v>
      </c>
      <c r="N2699">
        <v>0</v>
      </c>
      <c r="O2699">
        <v>1</v>
      </c>
      <c r="P2699" t="s">
        <v>1008</v>
      </c>
      <c r="Q2699" t="s">
        <v>1009</v>
      </c>
      <c r="R2699" t="s">
        <v>67</v>
      </c>
      <c r="S2699" t="s">
        <v>68</v>
      </c>
      <c r="T2699" t="s">
        <v>36</v>
      </c>
      <c r="U2699" t="s">
        <v>37</v>
      </c>
      <c r="V2699">
        <v>27</v>
      </c>
      <c r="W2699" t="s">
        <v>38</v>
      </c>
    </row>
    <row r="2700" spans="1:23">
      <c r="A2700" t="s">
        <v>23</v>
      </c>
      <c r="B2700" t="s">
        <v>24</v>
      </c>
      <c r="C2700" t="s">
        <v>25</v>
      </c>
      <c r="D2700" t="s">
        <v>26</v>
      </c>
      <c r="E2700" t="s">
        <v>27</v>
      </c>
      <c r="F2700" t="s">
        <v>28</v>
      </c>
      <c r="G2700" t="s">
        <v>29</v>
      </c>
      <c r="H2700" t="s">
        <v>148</v>
      </c>
      <c r="I2700" t="s">
        <v>149</v>
      </c>
      <c r="J2700">
        <v>52.118471040000003</v>
      </c>
      <c r="K2700">
        <v>1</v>
      </c>
      <c r="L2700">
        <v>0.99299999999999999</v>
      </c>
      <c r="M2700">
        <v>0</v>
      </c>
      <c r="N2700">
        <v>0</v>
      </c>
      <c r="O2700">
        <v>0</v>
      </c>
      <c r="P2700" t="s">
        <v>1010</v>
      </c>
      <c r="Q2700" t="s">
        <v>1011</v>
      </c>
      <c r="R2700" t="s">
        <v>67</v>
      </c>
      <c r="S2700" t="s">
        <v>68</v>
      </c>
      <c r="T2700" t="s">
        <v>36</v>
      </c>
      <c r="U2700" t="s">
        <v>37</v>
      </c>
      <c r="V2700">
        <v>27</v>
      </c>
      <c r="W2700" t="s">
        <v>38</v>
      </c>
    </row>
    <row r="2701" spans="1:23">
      <c r="A2701" t="s">
        <v>23</v>
      </c>
      <c r="B2701" t="s">
        <v>24</v>
      </c>
      <c r="C2701" t="s">
        <v>25</v>
      </c>
      <c r="D2701" t="s">
        <v>39</v>
      </c>
      <c r="E2701" t="s">
        <v>40</v>
      </c>
      <c r="F2701" t="s">
        <v>28</v>
      </c>
      <c r="G2701" t="s">
        <v>29</v>
      </c>
      <c r="I2701" t="s">
        <v>43</v>
      </c>
      <c r="J2701">
        <v>61.535752530000003</v>
      </c>
      <c r="K2701">
        <v>18</v>
      </c>
      <c r="L2701">
        <v>0.89400000000000002</v>
      </c>
      <c r="M2701">
        <v>0</v>
      </c>
      <c r="N2701">
        <v>0</v>
      </c>
      <c r="O2701">
        <v>0</v>
      </c>
      <c r="P2701" t="s">
        <v>1010</v>
      </c>
      <c r="Q2701" t="s">
        <v>1011</v>
      </c>
      <c r="R2701" t="s">
        <v>67</v>
      </c>
      <c r="S2701" t="s">
        <v>68</v>
      </c>
      <c r="T2701" t="s">
        <v>36</v>
      </c>
      <c r="U2701" t="s">
        <v>37</v>
      </c>
      <c r="V2701">
        <v>27</v>
      </c>
      <c r="W2701" t="s">
        <v>38</v>
      </c>
    </row>
    <row r="2702" spans="1:23">
      <c r="A2702" t="s">
        <v>23</v>
      </c>
      <c r="B2702" t="s">
        <v>24</v>
      </c>
      <c r="C2702" t="s">
        <v>25</v>
      </c>
      <c r="D2702" t="s">
        <v>39</v>
      </c>
      <c r="E2702" t="s">
        <v>40</v>
      </c>
      <c r="F2702" t="s">
        <v>28</v>
      </c>
      <c r="G2702" t="s">
        <v>29</v>
      </c>
      <c r="I2702" t="s">
        <v>43</v>
      </c>
      <c r="J2702">
        <v>48.935367040000003</v>
      </c>
      <c r="K2702">
        <v>12</v>
      </c>
      <c r="L2702">
        <v>0.85599999999999998</v>
      </c>
      <c r="M2702">
        <v>0</v>
      </c>
      <c r="N2702">
        <v>0</v>
      </c>
      <c r="O2702">
        <v>0</v>
      </c>
      <c r="P2702" t="s">
        <v>1012</v>
      </c>
      <c r="Q2702" t="s">
        <v>1013</v>
      </c>
      <c r="R2702" t="s">
        <v>100</v>
      </c>
      <c r="S2702" t="s">
        <v>101</v>
      </c>
      <c r="T2702" t="s">
        <v>36</v>
      </c>
      <c r="U2702" t="s">
        <v>37</v>
      </c>
      <c r="V2702">
        <v>27</v>
      </c>
      <c r="W2702" t="s">
        <v>38</v>
      </c>
    </row>
    <row r="2703" spans="1:23">
      <c r="A2703" t="s">
        <v>23</v>
      </c>
      <c r="B2703" t="s">
        <v>24</v>
      </c>
      <c r="C2703" t="s">
        <v>25</v>
      </c>
      <c r="D2703" t="s">
        <v>39</v>
      </c>
      <c r="E2703" t="s">
        <v>40</v>
      </c>
      <c r="F2703" t="s">
        <v>28</v>
      </c>
      <c r="G2703" t="s">
        <v>29</v>
      </c>
      <c r="I2703" t="s">
        <v>43</v>
      </c>
      <c r="J2703">
        <v>95.132386109999999</v>
      </c>
      <c r="K2703">
        <v>19</v>
      </c>
      <c r="L2703">
        <v>0.77</v>
      </c>
      <c r="M2703">
        <v>0</v>
      </c>
      <c r="N2703">
        <v>0</v>
      </c>
      <c r="O2703">
        <v>0</v>
      </c>
      <c r="P2703" t="s">
        <v>1014</v>
      </c>
      <c r="Q2703" t="s">
        <v>1015</v>
      </c>
      <c r="R2703" t="s">
        <v>365</v>
      </c>
      <c r="S2703" t="s">
        <v>366</v>
      </c>
      <c r="T2703" t="s">
        <v>36</v>
      </c>
      <c r="U2703" t="s">
        <v>37</v>
      </c>
      <c r="V2703">
        <v>27</v>
      </c>
      <c r="W2703" t="s">
        <v>38</v>
      </c>
    </row>
    <row r="2704" spans="1:23">
      <c r="A2704" t="s">
        <v>23</v>
      </c>
      <c r="B2704" t="s">
        <v>24</v>
      </c>
      <c r="C2704" t="s">
        <v>25</v>
      </c>
      <c r="D2704" t="s">
        <v>39</v>
      </c>
      <c r="E2704" t="s">
        <v>40</v>
      </c>
      <c r="F2704" t="s">
        <v>28</v>
      </c>
      <c r="G2704" t="s">
        <v>29</v>
      </c>
      <c r="I2704" t="s">
        <v>43</v>
      </c>
      <c r="J2704">
        <v>0</v>
      </c>
      <c r="K2704">
        <v>0</v>
      </c>
      <c r="L2704">
        <v>0</v>
      </c>
      <c r="M2704">
        <v>0</v>
      </c>
      <c r="N2704">
        <v>0</v>
      </c>
      <c r="O2704">
        <v>1</v>
      </c>
      <c r="P2704" t="s">
        <v>1528</v>
      </c>
      <c r="Q2704" t="s">
        <v>1529</v>
      </c>
      <c r="R2704" t="s">
        <v>389</v>
      </c>
      <c r="S2704" t="s">
        <v>390</v>
      </c>
      <c r="T2704" t="s">
        <v>36</v>
      </c>
      <c r="U2704" t="s">
        <v>37</v>
      </c>
      <c r="V2704">
        <v>27</v>
      </c>
      <c r="W2704" t="s">
        <v>38</v>
      </c>
    </row>
    <row r="2705" spans="1:23">
      <c r="A2705" t="s">
        <v>23</v>
      </c>
      <c r="B2705" t="s">
        <v>24</v>
      </c>
      <c r="C2705" t="s">
        <v>25</v>
      </c>
      <c r="D2705" t="s">
        <v>46</v>
      </c>
      <c r="E2705" t="s">
        <v>47</v>
      </c>
      <c r="F2705" t="s">
        <v>48</v>
      </c>
      <c r="G2705" t="s">
        <v>47</v>
      </c>
      <c r="I2705" t="s">
        <v>43</v>
      </c>
      <c r="J2705">
        <v>418.1925281</v>
      </c>
      <c r="K2705">
        <v>69</v>
      </c>
      <c r="L2705">
        <v>0.83899999999999997</v>
      </c>
      <c r="M2705">
        <v>0</v>
      </c>
      <c r="N2705">
        <v>0</v>
      </c>
      <c r="O2705">
        <v>0</v>
      </c>
      <c r="P2705" t="s">
        <v>1528</v>
      </c>
      <c r="Q2705" t="s">
        <v>1529</v>
      </c>
      <c r="R2705" t="s">
        <v>389</v>
      </c>
      <c r="S2705" t="s">
        <v>390</v>
      </c>
      <c r="T2705" t="s">
        <v>36</v>
      </c>
      <c r="U2705" t="s">
        <v>37</v>
      </c>
      <c r="V2705">
        <v>27</v>
      </c>
      <c r="W2705" t="s">
        <v>38</v>
      </c>
    </row>
    <row r="2706" spans="1:23">
      <c r="A2706" t="s">
        <v>23</v>
      </c>
      <c r="B2706" t="s">
        <v>24</v>
      </c>
      <c r="C2706" t="s">
        <v>25</v>
      </c>
      <c r="D2706" t="s">
        <v>26</v>
      </c>
      <c r="E2706" t="s">
        <v>27</v>
      </c>
      <c r="F2706" t="s">
        <v>53</v>
      </c>
      <c r="G2706" t="s">
        <v>54</v>
      </c>
      <c r="H2706" t="s">
        <v>183</v>
      </c>
      <c r="I2706" t="s">
        <v>184</v>
      </c>
      <c r="J2706">
        <v>419.48427850000002</v>
      </c>
      <c r="K2706">
        <v>1</v>
      </c>
      <c r="L2706">
        <v>0.93200000000000005</v>
      </c>
      <c r="M2706">
        <v>0</v>
      </c>
      <c r="N2706">
        <v>0</v>
      </c>
      <c r="O2706">
        <v>0</v>
      </c>
      <c r="P2706" t="s">
        <v>1016</v>
      </c>
      <c r="Q2706" t="s">
        <v>1017</v>
      </c>
      <c r="R2706" t="s">
        <v>100</v>
      </c>
      <c r="S2706" t="s">
        <v>101</v>
      </c>
      <c r="T2706" t="s">
        <v>36</v>
      </c>
      <c r="U2706" t="s">
        <v>37</v>
      </c>
      <c r="V2706">
        <v>27</v>
      </c>
      <c r="W2706" t="s">
        <v>38</v>
      </c>
    </row>
    <row r="2707" spans="1:23">
      <c r="A2707" t="s">
        <v>23</v>
      </c>
      <c r="B2707" t="s">
        <v>24</v>
      </c>
      <c r="C2707" t="s">
        <v>25</v>
      </c>
      <c r="D2707" t="s">
        <v>26</v>
      </c>
      <c r="E2707" t="s">
        <v>27</v>
      </c>
      <c r="F2707" t="s">
        <v>28</v>
      </c>
      <c r="G2707" t="s">
        <v>29</v>
      </c>
      <c r="H2707" t="s">
        <v>281</v>
      </c>
      <c r="I2707" t="s">
        <v>282</v>
      </c>
      <c r="J2707">
        <v>66.468626839999999</v>
      </c>
      <c r="K2707">
        <v>1</v>
      </c>
      <c r="L2707">
        <v>0.94199999999999995</v>
      </c>
      <c r="M2707">
        <v>0</v>
      </c>
      <c r="N2707">
        <v>0</v>
      </c>
      <c r="O2707">
        <v>0</v>
      </c>
      <c r="P2707" t="s">
        <v>1016</v>
      </c>
      <c r="Q2707" t="s">
        <v>1017</v>
      </c>
      <c r="R2707" t="s">
        <v>100</v>
      </c>
      <c r="S2707" t="s">
        <v>101</v>
      </c>
      <c r="T2707" t="s">
        <v>36</v>
      </c>
      <c r="U2707" t="s">
        <v>37</v>
      </c>
      <c r="V2707">
        <v>27</v>
      </c>
      <c r="W2707" t="s">
        <v>38</v>
      </c>
    </row>
    <row r="2708" spans="1:23">
      <c r="A2708" t="s">
        <v>23</v>
      </c>
      <c r="B2708" t="s">
        <v>24</v>
      </c>
      <c r="C2708" t="s">
        <v>25</v>
      </c>
      <c r="D2708" t="s">
        <v>26</v>
      </c>
      <c r="E2708" t="s">
        <v>27</v>
      </c>
      <c r="F2708" t="s">
        <v>28</v>
      </c>
      <c r="G2708" t="s">
        <v>29</v>
      </c>
      <c r="H2708" t="s">
        <v>63</v>
      </c>
      <c r="I2708" t="s">
        <v>64</v>
      </c>
      <c r="J2708">
        <v>572.78347050000002</v>
      </c>
      <c r="K2708">
        <v>1</v>
      </c>
      <c r="L2708">
        <v>1</v>
      </c>
      <c r="M2708">
        <v>0</v>
      </c>
      <c r="N2708">
        <v>0</v>
      </c>
      <c r="O2708">
        <v>0</v>
      </c>
      <c r="P2708" t="s">
        <v>1016</v>
      </c>
      <c r="Q2708" t="s">
        <v>1017</v>
      </c>
      <c r="R2708" t="s">
        <v>100</v>
      </c>
      <c r="S2708" t="s">
        <v>101</v>
      </c>
      <c r="T2708" t="s">
        <v>36</v>
      </c>
      <c r="U2708" t="s">
        <v>37</v>
      </c>
      <c r="V2708">
        <v>27</v>
      </c>
      <c r="W2708" t="s">
        <v>38</v>
      </c>
    </row>
    <row r="2709" spans="1:23">
      <c r="A2709" t="s">
        <v>23</v>
      </c>
      <c r="B2709" t="s">
        <v>24</v>
      </c>
      <c r="C2709" t="s">
        <v>25</v>
      </c>
      <c r="D2709" t="s">
        <v>26</v>
      </c>
      <c r="E2709" t="s">
        <v>27</v>
      </c>
      <c r="F2709" t="s">
        <v>28</v>
      </c>
      <c r="G2709" t="s">
        <v>29</v>
      </c>
      <c r="H2709" t="s">
        <v>241</v>
      </c>
      <c r="I2709" t="s">
        <v>242</v>
      </c>
      <c r="J2709">
        <v>50.80786509</v>
      </c>
      <c r="K2709">
        <v>1</v>
      </c>
      <c r="L2709">
        <v>0.98899999999999999</v>
      </c>
      <c r="M2709">
        <v>0</v>
      </c>
      <c r="N2709">
        <v>0</v>
      </c>
      <c r="O2709">
        <v>0</v>
      </c>
      <c r="P2709" t="s">
        <v>1016</v>
      </c>
      <c r="Q2709" t="s">
        <v>1017</v>
      </c>
      <c r="R2709" t="s">
        <v>100</v>
      </c>
      <c r="S2709" t="s">
        <v>101</v>
      </c>
      <c r="T2709" t="s">
        <v>36</v>
      </c>
      <c r="U2709" t="s">
        <v>37</v>
      </c>
      <c r="V2709">
        <v>27</v>
      </c>
      <c r="W2709" t="s">
        <v>38</v>
      </c>
    </row>
    <row r="2710" spans="1:23">
      <c r="A2710" t="s">
        <v>23</v>
      </c>
      <c r="B2710" t="s">
        <v>24</v>
      </c>
      <c r="C2710" t="s">
        <v>25</v>
      </c>
      <c r="D2710" t="s">
        <v>26</v>
      </c>
      <c r="E2710" t="s">
        <v>27</v>
      </c>
      <c r="F2710" t="s">
        <v>53</v>
      </c>
      <c r="G2710" t="s">
        <v>54</v>
      </c>
      <c r="H2710" t="s">
        <v>417</v>
      </c>
      <c r="I2710" t="s">
        <v>418</v>
      </c>
      <c r="J2710">
        <v>875.10643974000004</v>
      </c>
      <c r="K2710">
        <v>2</v>
      </c>
      <c r="L2710">
        <v>0.999</v>
      </c>
      <c r="M2710">
        <v>0</v>
      </c>
      <c r="N2710">
        <v>0</v>
      </c>
      <c r="O2710">
        <v>0</v>
      </c>
      <c r="P2710" t="s">
        <v>1020</v>
      </c>
      <c r="Q2710" t="s">
        <v>1021</v>
      </c>
      <c r="R2710" t="s">
        <v>146</v>
      </c>
      <c r="S2710" t="s">
        <v>147</v>
      </c>
      <c r="T2710" t="s">
        <v>36</v>
      </c>
      <c r="U2710" t="s">
        <v>37</v>
      </c>
      <c r="V2710">
        <v>27</v>
      </c>
      <c r="W2710" t="s">
        <v>38</v>
      </c>
    </row>
    <row r="2711" spans="1:23">
      <c r="A2711" t="s">
        <v>23</v>
      </c>
      <c r="B2711" t="s">
        <v>24</v>
      </c>
      <c r="C2711" t="s">
        <v>25</v>
      </c>
      <c r="D2711" t="s">
        <v>26</v>
      </c>
      <c r="E2711" t="s">
        <v>27</v>
      </c>
      <c r="F2711" t="s">
        <v>28</v>
      </c>
      <c r="G2711" t="s">
        <v>29</v>
      </c>
      <c r="H2711" t="s">
        <v>189</v>
      </c>
      <c r="I2711" t="s">
        <v>190</v>
      </c>
      <c r="J2711">
        <v>85.01851336</v>
      </c>
      <c r="K2711">
        <v>2</v>
      </c>
      <c r="L2711">
        <v>0.88</v>
      </c>
      <c r="M2711">
        <v>0</v>
      </c>
      <c r="N2711">
        <v>0</v>
      </c>
      <c r="O2711">
        <v>0</v>
      </c>
      <c r="P2711" t="s">
        <v>1020</v>
      </c>
      <c r="Q2711" t="s">
        <v>1021</v>
      </c>
      <c r="R2711" t="s">
        <v>146</v>
      </c>
      <c r="S2711" t="s">
        <v>147</v>
      </c>
      <c r="T2711" t="s">
        <v>36</v>
      </c>
      <c r="U2711" t="s">
        <v>37</v>
      </c>
      <c r="V2711">
        <v>27</v>
      </c>
      <c r="W2711" t="s">
        <v>38</v>
      </c>
    </row>
    <row r="2712" spans="1:23">
      <c r="A2712" t="s">
        <v>23</v>
      </c>
      <c r="B2712" t="s">
        <v>24</v>
      </c>
      <c r="C2712" t="s">
        <v>25</v>
      </c>
      <c r="D2712" t="s">
        <v>26</v>
      </c>
      <c r="E2712" t="s">
        <v>27</v>
      </c>
      <c r="F2712" t="s">
        <v>28</v>
      </c>
      <c r="G2712" t="s">
        <v>29</v>
      </c>
      <c r="H2712" t="s">
        <v>148</v>
      </c>
      <c r="I2712" t="s">
        <v>149</v>
      </c>
      <c r="J2712">
        <v>397.17769353</v>
      </c>
      <c r="K2712">
        <v>3</v>
      </c>
      <c r="L2712">
        <v>0.90500000000000003</v>
      </c>
      <c r="M2712">
        <v>0</v>
      </c>
      <c r="N2712">
        <v>0</v>
      </c>
      <c r="O2712">
        <v>0</v>
      </c>
      <c r="P2712" t="s">
        <v>1020</v>
      </c>
      <c r="Q2712" t="s">
        <v>1021</v>
      </c>
      <c r="R2712" t="s">
        <v>146</v>
      </c>
      <c r="S2712" t="s">
        <v>147</v>
      </c>
      <c r="T2712" t="s">
        <v>36</v>
      </c>
      <c r="U2712" t="s">
        <v>37</v>
      </c>
      <c r="V2712">
        <v>27</v>
      </c>
      <c r="W2712" t="s">
        <v>38</v>
      </c>
    </row>
    <row r="2713" spans="1:23">
      <c r="A2713" t="s">
        <v>23</v>
      </c>
      <c r="B2713" t="s">
        <v>24</v>
      </c>
      <c r="C2713" t="s">
        <v>25</v>
      </c>
      <c r="D2713" t="s">
        <v>26</v>
      </c>
      <c r="E2713" t="s">
        <v>27</v>
      </c>
      <c r="F2713" t="s">
        <v>28</v>
      </c>
      <c r="G2713" t="s">
        <v>29</v>
      </c>
      <c r="H2713" t="s">
        <v>193</v>
      </c>
      <c r="I2713" t="s">
        <v>194</v>
      </c>
      <c r="J2713">
        <v>715.07698679999999</v>
      </c>
      <c r="K2713">
        <v>3</v>
      </c>
      <c r="L2713">
        <v>0.996</v>
      </c>
      <c r="M2713">
        <v>0</v>
      </c>
      <c r="N2713">
        <v>0</v>
      </c>
      <c r="O2713">
        <v>0</v>
      </c>
      <c r="P2713" t="s">
        <v>1020</v>
      </c>
      <c r="Q2713" t="s">
        <v>1021</v>
      </c>
      <c r="R2713" t="s">
        <v>146</v>
      </c>
      <c r="S2713" t="s">
        <v>147</v>
      </c>
      <c r="T2713" t="s">
        <v>36</v>
      </c>
      <c r="U2713" t="s">
        <v>37</v>
      </c>
      <c r="V2713">
        <v>27</v>
      </c>
      <c r="W2713" t="s">
        <v>38</v>
      </c>
    </row>
    <row r="2714" spans="1:23">
      <c r="A2714" t="s">
        <v>23</v>
      </c>
      <c r="B2714" t="s">
        <v>24</v>
      </c>
      <c r="C2714" t="s">
        <v>25</v>
      </c>
      <c r="D2714" t="s">
        <v>26</v>
      </c>
      <c r="E2714" t="s">
        <v>27</v>
      </c>
      <c r="F2714" t="s">
        <v>28</v>
      </c>
      <c r="G2714" t="s">
        <v>29</v>
      </c>
      <c r="H2714" t="s">
        <v>63</v>
      </c>
      <c r="I2714" t="s">
        <v>64</v>
      </c>
      <c r="J2714">
        <v>546.19392821999998</v>
      </c>
      <c r="K2714">
        <v>3</v>
      </c>
      <c r="L2714">
        <v>0.96099999999999997</v>
      </c>
      <c r="M2714">
        <v>0</v>
      </c>
      <c r="N2714">
        <v>0</v>
      </c>
      <c r="O2714">
        <v>0</v>
      </c>
      <c r="P2714" t="s">
        <v>1020</v>
      </c>
      <c r="Q2714" t="s">
        <v>1021</v>
      </c>
      <c r="R2714" t="s">
        <v>146</v>
      </c>
      <c r="S2714" t="s">
        <v>147</v>
      </c>
      <c r="T2714" t="s">
        <v>36</v>
      </c>
      <c r="U2714" t="s">
        <v>37</v>
      </c>
      <c r="V2714">
        <v>27</v>
      </c>
      <c r="W2714" t="s">
        <v>38</v>
      </c>
    </row>
    <row r="2715" spans="1:23">
      <c r="A2715" t="s">
        <v>23</v>
      </c>
      <c r="B2715" t="s">
        <v>24</v>
      </c>
      <c r="C2715" t="s">
        <v>25</v>
      </c>
      <c r="D2715" t="s">
        <v>26</v>
      </c>
      <c r="E2715" t="s">
        <v>27</v>
      </c>
      <c r="F2715" t="s">
        <v>28</v>
      </c>
      <c r="G2715" t="s">
        <v>29</v>
      </c>
      <c r="H2715" t="s">
        <v>86</v>
      </c>
      <c r="I2715" t="s">
        <v>87</v>
      </c>
      <c r="J2715">
        <v>2154.9345251999998</v>
      </c>
      <c r="K2715">
        <v>25</v>
      </c>
      <c r="L2715">
        <v>0.95899999999999996</v>
      </c>
      <c r="M2715">
        <v>0</v>
      </c>
      <c r="N2715">
        <v>0</v>
      </c>
      <c r="O2715">
        <v>0</v>
      </c>
      <c r="P2715" t="s">
        <v>1020</v>
      </c>
      <c r="Q2715" t="s">
        <v>1021</v>
      </c>
      <c r="R2715" t="s">
        <v>146</v>
      </c>
      <c r="S2715" t="s">
        <v>147</v>
      </c>
      <c r="T2715" t="s">
        <v>36</v>
      </c>
      <c r="U2715" t="s">
        <v>37</v>
      </c>
      <c r="V2715">
        <v>27</v>
      </c>
      <c r="W2715" t="s">
        <v>38</v>
      </c>
    </row>
    <row r="2716" spans="1:23">
      <c r="A2716" t="s">
        <v>23</v>
      </c>
      <c r="B2716" t="s">
        <v>24</v>
      </c>
      <c r="C2716" t="s">
        <v>25</v>
      </c>
      <c r="D2716" t="s">
        <v>26</v>
      </c>
      <c r="E2716" t="s">
        <v>27</v>
      </c>
      <c r="F2716" t="s">
        <v>28</v>
      </c>
      <c r="G2716" t="s">
        <v>29</v>
      </c>
      <c r="H2716" t="s">
        <v>138</v>
      </c>
      <c r="I2716" t="s">
        <v>139</v>
      </c>
      <c r="J2716">
        <v>537.80627519999996</v>
      </c>
      <c r="K2716">
        <v>2</v>
      </c>
      <c r="L2716">
        <v>0.999</v>
      </c>
      <c r="M2716">
        <v>0</v>
      </c>
      <c r="N2716">
        <v>0</v>
      </c>
      <c r="O2716">
        <v>0</v>
      </c>
      <c r="P2716" t="s">
        <v>1020</v>
      </c>
      <c r="Q2716" t="s">
        <v>1021</v>
      </c>
      <c r="R2716" t="s">
        <v>146</v>
      </c>
      <c r="S2716" t="s">
        <v>147</v>
      </c>
      <c r="T2716" t="s">
        <v>36</v>
      </c>
      <c r="U2716" t="s">
        <v>37</v>
      </c>
      <c r="V2716">
        <v>27</v>
      </c>
      <c r="W2716" t="s">
        <v>38</v>
      </c>
    </row>
    <row r="2717" spans="1:23">
      <c r="A2717" t="s">
        <v>23</v>
      </c>
      <c r="B2717" t="s">
        <v>24</v>
      </c>
      <c r="C2717" t="s">
        <v>25</v>
      </c>
      <c r="D2717" t="s">
        <v>26</v>
      </c>
      <c r="E2717" t="s">
        <v>27</v>
      </c>
      <c r="F2717" t="s">
        <v>28</v>
      </c>
      <c r="G2717" t="s">
        <v>29</v>
      </c>
      <c r="H2717" t="s">
        <v>195</v>
      </c>
      <c r="I2717" t="s">
        <v>196</v>
      </c>
      <c r="J2717">
        <v>964.49450000000002</v>
      </c>
      <c r="K2717">
        <v>1</v>
      </c>
      <c r="L2717">
        <v>1</v>
      </c>
      <c r="M2717">
        <v>0</v>
      </c>
      <c r="N2717">
        <v>0</v>
      </c>
      <c r="O2717">
        <v>0</v>
      </c>
      <c r="P2717" t="s">
        <v>1020</v>
      </c>
      <c r="Q2717" t="s">
        <v>1021</v>
      </c>
      <c r="R2717" t="s">
        <v>146</v>
      </c>
      <c r="S2717" t="s">
        <v>147</v>
      </c>
      <c r="T2717" t="s">
        <v>36</v>
      </c>
      <c r="U2717" t="s">
        <v>37</v>
      </c>
      <c r="V2717">
        <v>27</v>
      </c>
      <c r="W2717" t="s">
        <v>38</v>
      </c>
    </row>
    <row r="2718" spans="1:23">
      <c r="A2718" t="s">
        <v>23</v>
      </c>
      <c r="B2718" t="s">
        <v>24</v>
      </c>
      <c r="C2718" t="s">
        <v>25</v>
      </c>
      <c r="D2718" t="s">
        <v>26</v>
      </c>
      <c r="E2718" t="s">
        <v>27</v>
      </c>
      <c r="F2718" t="s">
        <v>28</v>
      </c>
      <c r="G2718" t="s">
        <v>29</v>
      </c>
      <c r="H2718" t="s">
        <v>30</v>
      </c>
      <c r="I2718" t="s">
        <v>31</v>
      </c>
      <c r="J2718">
        <v>447.42668089</v>
      </c>
      <c r="K2718">
        <v>3</v>
      </c>
      <c r="L2718">
        <v>0.96099999999999997</v>
      </c>
      <c r="M2718">
        <v>0</v>
      </c>
      <c r="N2718">
        <v>0</v>
      </c>
      <c r="O2718">
        <v>0</v>
      </c>
      <c r="P2718" t="s">
        <v>1020</v>
      </c>
      <c r="Q2718" t="s">
        <v>1021</v>
      </c>
      <c r="R2718" t="s">
        <v>146</v>
      </c>
      <c r="S2718" t="s">
        <v>147</v>
      </c>
      <c r="T2718" t="s">
        <v>36</v>
      </c>
      <c r="U2718" t="s">
        <v>37</v>
      </c>
      <c r="V2718">
        <v>27</v>
      </c>
      <c r="W2718" t="s">
        <v>38</v>
      </c>
    </row>
    <row r="2719" spans="1:23">
      <c r="A2719" t="s">
        <v>23</v>
      </c>
      <c r="B2719" t="s">
        <v>24</v>
      </c>
      <c r="C2719" t="s">
        <v>25</v>
      </c>
      <c r="D2719" t="s">
        <v>39</v>
      </c>
      <c r="E2719" t="s">
        <v>40</v>
      </c>
      <c r="F2719" t="s">
        <v>44</v>
      </c>
      <c r="G2719" t="s">
        <v>45</v>
      </c>
      <c r="I2719" t="s">
        <v>43</v>
      </c>
      <c r="J2719">
        <v>86.58726858</v>
      </c>
      <c r="K2719">
        <v>9</v>
      </c>
      <c r="L2719">
        <v>0.77600000000000002</v>
      </c>
      <c r="M2719">
        <v>0</v>
      </c>
      <c r="N2719">
        <v>0</v>
      </c>
      <c r="O2719">
        <v>2</v>
      </c>
      <c r="P2719" t="s">
        <v>1020</v>
      </c>
      <c r="Q2719" t="s">
        <v>1021</v>
      </c>
      <c r="R2719" t="s">
        <v>146</v>
      </c>
      <c r="S2719" t="s">
        <v>147</v>
      </c>
      <c r="T2719" t="s">
        <v>36</v>
      </c>
      <c r="U2719" t="s">
        <v>37</v>
      </c>
      <c r="V2719">
        <v>27</v>
      </c>
      <c r="W2719" t="s">
        <v>38</v>
      </c>
    </row>
    <row r="2720" spans="1:23">
      <c r="A2720" t="s">
        <v>23</v>
      </c>
      <c r="B2720" t="s">
        <v>24</v>
      </c>
      <c r="C2720" t="s">
        <v>25</v>
      </c>
      <c r="D2720" t="s">
        <v>39</v>
      </c>
      <c r="E2720" t="s">
        <v>40</v>
      </c>
      <c r="F2720" t="s">
        <v>41</v>
      </c>
      <c r="G2720" t="s">
        <v>42</v>
      </c>
      <c r="I2720" t="s">
        <v>43</v>
      </c>
      <c r="J2720">
        <v>0</v>
      </c>
      <c r="K2720">
        <v>0</v>
      </c>
      <c r="L2720">
        <v>0</v>
      </c>
      <c r="M2720">
        <v>0</v>
      </c>
      <c r="N2720">
        <v>0</v>
      </c>
      <c r="O2720">
        <v>1</v>
      </c>
      <c r="P2720" t="s">
        <v>1530</v>
      </c>
      <c r="Q2720" t="s">
        <v>1531</v>
      </c>
      <c r="R2720" t="s">
        <v>84</v>
      </c>
      <c r="S2720" t="s">
        <v>85</v>
      </c>
      <c r="T2720" t="s">
        <v>36</v>
      </c>
      <c r="U2720" t="s">
        <v>37</v>
      </c>
      <c r="V2720">
        <v>27</v>
      </c>
      <c r="W2720" t="s">
        <v>38</v>
      </c>
    </row>
    <row r="2721" spans="1:23">
      <c r="A2721" t="s">
        <v>23</v>
      </c>
      <c r="B2721" t="s">
        <v>24</v>
      </c>
      <c r="C2721" t="s">
        <v>25</v>
      </c>
      <c r="D2721" t="s">
        <v>39</v>
      </c>
      <c r="E2721" t="s">
        <v>40</v>
      </c>
      <c r="F2721" t="s">
        <v>28</v>
      </c>
      <c r="G2721" t="s">
        <v>29</v>
      </c>
      <c r="I2721" t="s">
        <v>43</v>
      </c>
      <c r="J2721">
        <v>61.293250950000001</v>
      </c>
      <c r="K2721">
        <v>11</v>
      </c>
      <c r="L2721">
        <v>0.79100000000000004</v>
      </c>
      <c r="M2721">
        <v>0</v>
      </c>
      <c r="N2721">
        <v>0</v>
      </c>
      <c r="O2721">
        <v>0</v>
      </c>
      <c r="P2721" t="s">
        <v>1530</v>
      </c>
      <c r="Q2721" t="s">
        <v>1531</v>
      </c>
      <c r="R2721" t="s">
        <v>84</v>
      </c>
      <c r="S2721" t="s">
        <v>85</v>
      </c>
      <c r="T2721" t="s">
        <v>36</v>
      </c>
      <c r="U2721" t="s">
        <v>37</v>
      </c>
      <c r="V2721">
        <v>27</v>
      </c>
      <c r="W2721" t="s">
        <v>38</v>
      </c>
    </row>
    <row r="2722" spans="1:23">
      <c r="A2722" t="s">
        <v>23</v>
      </c>
      <c r="B2722" t="s">
        <v>24</v>
      </c>
      <c r="C2722" t="s">
        <v>25</v>
      </c>
      <c r="D2722" t="s">
        <v>26</v>
      </c>
      <c r="E2722" t="s">
        <v>27</v>
      </c>
      <c r="F2722" t="s">
        <v>28</v>
      </c>
      <c r="G2722" t="s">
        <v>29</v>
      </c>
      <c r="H2722" t="s">
        <v>69</v>
      </c>
      <c r="I2722" t="s">
        <v>70</v>
      </c>
      <c r="J2722">
        <v>102.771</v>
      </c>
      <c r="K2722">
        <v>1</v>
      </c>
      <c r="L2722">
        <v>1</v>
      </c>
      <c r="M2722">
        <v>0</v>
      </c>
      <c r="N2722">
        <v>0</v>
      </c>
      <c r="O2722">
        <v>0</v>
      </c>
      <c r="P2722" t="s">
        <v>1022</v>
      </c>
      <c r="Q2722" t="s">
        <v>1023</v>
      </c>
      <c r="R2722" t="s">
        <v>114</v>
      </c>
      <c r="S2722" t="s">
        <v>115</v>
      </c>
      <c r="T2722" t="s">
        <v>36</v>
      </c>
      <c r="U2722" t="s">
        <v>37</v>
      </c>
      <c r="V2722">
        <v>27</v>
      </c>
      <c r="W2722" t="s">
        <v>38</v>
      </c>
    </row>
    <row r="2723" spans="1:23">
      <c r="A2723" t="s">
        <v>23</v>
      </c>
      <c r="B2723" t="s">
        <v>24</v>
      </c>
      <c r="C2723" t="s">
        <v>25</v>
      </c>
      <c r="D2723" t="s">
        <v>39</v>
      </c>
      <c r="E2723" t="s">
        <v>40</v>
      </c>
      <c r="F2723" t="s">
        <v>28</v>
      </c>
      <c r="G2723" t="s">
        <v>29</v>
      </c>
      <c r="I2723" t="s">
        <v>43</v>
      </c>
      <c r="J2723">
        <v>103.22123670000001</v>
      </c>
      <c r="K2723">
        <v>11</v>
      </c>
      <c r="L2723">
        <v>0.80100000000000005</v>
      </c>
      <c r="M2723">
        <v>0</v>
      </c>
      <c r="N2723">
        <v>0</v>
      </c>
      <c r="O2723">
        <v>0</v>
      </c>
      <c r="P2723" t="s">
        <v>1022</v>
      </c>
      <c r="Q2723" t="s">
        <v>1023</v>
      </c>
      <c r="R2723" t="s">
        <v>114</v>
      </c>
      <c r="S2723" t="s">
        <v>115</v>
      </c>
      <c r="T2723" t="s">
        <v>36</v>
      </c>
      <c r="U2723" t="s">
        <v>37</v>
      </c>
      <c r="V2723">
        <v>27</v>
      </c>
      <c r="W2723" t="s">
        <v>38</v>
      </c>
    </row>
    <row r="2724" spans="1:23">
      <c r="A2724" t="s">
        <v>23</v>
      </c>
      <c r="B2724" t="s">
        <v>24</v>
      </c>
      <c r="C2724" t="s">
        <v>25</v>
      </c>
      <c r="D2724" t="s">
        <v>46</v>
      </c>
      <c r="E2724" t="s">
        <v>47</v>
      </c>
      <c r="F2724" t="s">
        <v>48</v>
      </c>
      <c r="G2724" t="s">
        <v>47</v>
      </c>
      <c r="I2724" t="s">
        <v>43</v>
      </c>
      <c r="J2724">
        <v>748.85155139999995</v>
      </c>
      <c r="K2724">
        <v>118</v>
      </c>
      <c r="L2724">
        <v>0.80900000000000005</v>
      </c>
      <c r="M2724">
        <v>0</v>
      </c>
      <c r="N2724">
        <v>0</v>
      </c>
      <c r="O2724">
        <v>0</v>
      </c>
      <c r="P2724" t="s">
        <v>1022</v>
      </c>
      <c r="Q2724" t="s">
        <v>1023</v>
      </c>
      <c r="R2724" t="s">
        <v>114</v>
      </c>
      <c r="S2724" t="s">
        <v>115</v>
      </c>
      <c r="T2724" t="s">
        <v>36</v>
      </c>
      <c r="U2724" t="s">
        <v>37</v>
      </c>
      <c r="V2724">
        <v>27</v>
      </c>
      <c r="W2724" t="s">
        <v>38</v>
      </c>
    </row>
    <row r="2725" spans="1:23">
      <c r="A2725" t="s">
        <v>23</v>
      </c>
      <c r="B2725" t="s">
        <v>24</v>
      </c>
      <c r="C2725" t="s">
        <v>25</v>
      </c>
      <c r="D2725" t="s">
        <v>39</v>
      </c>
      <c r="E2725" t="s">
        <v>40</v>
      </c>
      <c r="F2725" t="s">
        <v>41</v>
      </c>
      <c r="G2725" t="s">
        <v>42</v>
      </c>
      <c r="I2725" t="s">
        <v>43</v>
      </c>
      <c r="J2725">
        <v>287.02992339999997</v>
      </c>
      <c r="K2725">
        <v>24</v>
      </c>
      <c r="L2725">
        <v>0.80400000000000005</v>
      </c>
      <c r="M2725">
        <v>0</v>
      </c>
      <c r="N2725">
        <v>0</v>
      </c>
      <c r="O2725">
        <v>0</v>
      </c>
      <c r="P2725" t="s">
        <v>517</v>
      </c>
      <c r="Q2725" t="s">
        <v>518</v>
      </c>
      <c r="R2725" t="s">
        <v>100</v>
      </c>
      <c r="S2725" t="s">
        <v>101</v>
      </c>
      <c r="T2725" t="s">
        <v>36</v>
      </c>
      <c r="U2725" t="s">
        <v>37</v>
      </c>
      <c r="V2725">
        <v>27</v>
      </c>
      <c r="W2725" t="s">
        <v>38</v>
      </c>
    </row>
    <row r="2726" spans="1:23">
      <c r="A2726" t="s">
        <v>23</v>
      </c>
      <c r="B2726" t="s">
        <v>24</v>
      </c>
      <c r="C2726" t="s">
        <v>25</v>
      </c>
      <c r="D2726" t="s">
        <v>39</v>
      </c>
      <c r="E2726" t="s">
        <v>40</v>
      </c>
      <c r="F2726" t="s">
        <v>44</v>
      </c>
      <c r="G2726" t="s">
        <v>45</v>
      </c>
      <c r="I2726" t="s">
        <v>43</v>
      </c>
      <c r="J2726">
        <v>0</v>
      </c>
      <c r="K2726">
        <v>0</v>
      </c>
      <c r="L2726">
        <v>0</v>
      </c>
      <c r="M2726">
        <v>0</v>
      </c>
      <c r="N2726">
        <v>0</v>
      </c>
      <c r="O2726">
        <v>1</v>
      </c>
      <c r="P2726" t="s">
        <v>519</v>
      </c>
      <c r="Q2726" t="s">
        <v>520</v>
      </c>
      <c r="R2726" t="s">
        <v>146</v>
      </c>
      <c r="S2726" t="s">
        <v>147</v>
      </c>
      <c r="T2726" t="s">
        <v>36</v>
      </c>
      <c r="U2726" t="s">
        <v>37</v>
      </c>
      <c r="V2726">
        <v>27</v>
      </c>
      <c r="W2726" t="s">
        <v>38</v>
      </c>
    </row>
    <row r="2727" spans="1:23">
      <c r="A2727" t="s">
        <v>23</v>
      </c>
      <c r="B2727" t="s">
        <v>24</v>
      </c>
      <c r="C2727" t="s">
        <v>25</v>
      </c>
      <c r="D2727" t="s">
        <v>46</v>
      </c>
      <c r="E2727" t="s">
        <v>47</v>
      </c>
      <c r="F2727" t="s">
        <v>48</v>
      </c>
      <c r="G2727" t="s">
        <v>47</v>
      </c>
      <c r="I2727" t="s">
        <v>43</v>
      </c>
      <c r="J2727">
        <v>294.66709159999999</v>
      </c>
      <c r="K2727">
        <v>44</v>
      </c>
      <c r="L2727">
        <v>0.84899999999999998</v>
      </c>
      <c r="M2727">
        <v>0</v>
      </c>
      <c r="N2727">
        <v>0</v>
      </c>
      <c r="O2727">
        <v>0</v>
      </c>
      <c r="P2727" t="s">
        <v>521</v>
      </c>
      <c r="Q2727" t="s">
        <v>522</v>
      </c>
      <c r="R2727" t="s">
        <v>84</v>
      </c>
      <c r="S2727" t="s">
        <v>85</v>
      </c>
      <c r="T2727" t="s">
        <v>36</v>
      </c>
      <c r="U2727" t="s">
        <v>37</v>
      </c>
      <c r="V2727">
        <v>27</v>
      </c>
      <c r="W2727" t="s">
        <v>38</v>
      </c>
    </row>
    <row r="2728" spans="1:23">
      <c r="A2728" t="s">
        <v>23</v>
      </c>
      <c r="B2728" t="s">
        <v>24</v>
      </c>
      <c r="C2728" t="s">
        <v>25</v>
      </c>
      <c r="D2728" t="s">
        <v>39</v>
      </c>
      <c r="E2728" t="s">
        <v>40</v>
      </c>
      <c r="F2728" t="s">
        <v>53</v>
      </c>
      <c r="G2728" t="s">
        <v>54</v>
      </c>
      <c r="I2728" t="s">
        <v>43</v>
      </c>
      <c r="J2728">
        <v>0</v>
      </c>
      <c r="K2728">
        <v>0</v>
      </c>
      <c r="L2728">
        <v>0</v>
      </c>
      <c r="M2728">
        <v>0</v>
      </c>
      <c r="N2728">
        <v>0</v>
      </c>
      <c r="O2728">
        <v>1</v>
      </c>
      <c r="P2728" t="s">
        <v>525</v>
      </c>
      <c r="Q2728" t="s">
        <v>526</v>
      </c>
      <c r="R2728" t="s">
        <v>67</v>
      </c>
      <c r="S2728" t="s">
        <v>68</v>
      </c>
      <c r="T2728" t="s">
        <v>36</v>
      </c>
      <c r="U2728" t="s">
        <v>37</v>
      </c>
      <c r="V2728">
        <v>27</v>
      </c>
      <c r="W2728" t="s">
        <v>38</v>
      </c>
    </row>
    <row r="2729" spans="1:23">
      <c r="A2729" t="s">
        <v>23</v>
      </c>
      <c r="B2729" t="s">
        <v>24</v>
      </c>
      <c r="C2729" t="s">
        <v>25</v>
      </c>
      <c r="D2729" t="s">
        <v>39</v>
      </c>
      <c r="E2729" t="s">
        <v>40</v>
      </c>
      <c r="F2729" t="s">
        <v>41</v>
      </c>
      <c r="G2729" t="s">
        <v>42</v>
      </c>
      <c r="I2729" t="s">
        <v>43</v>
      </c>
      <c r="J2729">
        <v>103.91324640000001</v>
      </c>
      <c r="K2729">
        <v>11</v>
      </c>
      <c r="L2729">
        <v>0.81299999999999994</v>
      </c>
      <c r="M2729">
        <v>0</v>
      </c>
      <c r="N2729">
        <v>0</v>
      </c>
      <c r="O2729">
        <v>0</v>
      </c>
      <c r="P2729" t="s">
        <v>527</v>
      </c>
      <c r="Q2729" t="s">
        <v>528</v>
      </c>
      <c r="R2729" t="s">
        <v>120</v>
      </c>
      <c r="S2729" t="s">
        <v>121</v>
      </c>
      <c r="T2729" t="s">
        <v>36</v>
      </c>
      <c r="U2729" t="s">
        <v>37</v>
      </c>
      <c r="V2729">
        <v>27</v>
      </c>
      <c r="W2729" t="s">
        <v>38</v>
      </c>
    </row>
    <row r="2730" spans="1:23">
      <c r="A2730" t="s">
        <v>23</v>
      </c>
      <c r="B2730" t="s">
        <v>24</v>
      </c>
      <c r="C2730" t="s">
        <v>25</v>
      </c>
      <c r="D2730" t="s">
        <v>46</v>
      </c>
      <c r="E2730" t="s">
        <v>47</v>
      </c>
      <c r="F2730" t="s">
        <v>48</v>
      </c>
      <c r="G2730" t="s">
        <v>47</v>
      </c>
      <c r="I2730" t="s">
        <v>43</v>
      </c>
      <c r="J2730">
        <v>1235.7852190000001</v>
      </c>
      <c r="K2730">
        <v>210</v>
      </c>
      <c r="L2730">
        <v>0.72699999999999998</v>
      </c>
      <c r="M2730">
        <v>0</v>
      </c>
      <c r="N2730">
        <v>0</v>
      </c>
      <c r="O2730">
        <v>0</v>
      </c>
      <c r="P2730" t="s">
        <v>527</v>
      </c>
      <c r="Q2730" t="s">
        <v>528</v>
      </c>
      <c r="R2730" t="s">
        <v>120</v>
      </c>
      <c r="S2730" t="s">
        <v>121</v>
      </c>
      <c r="T2730" t="s">
        <v>36</v>
      </c>
      <c r="U2730" t="s">
        <v>37</v>
      </c>
      <c r="V2730">
        <v>27</v>
      </c>
      <c r="W2730" t="s">
        <v>38</v>
      </c>
    </row>
    <row r="2731" spans="1:23">
      <c r="A2731" t="s">
        <v>23</v>
      </c>
      <c r="B2731" t="s">
        <v>24</v>
      </c>
      <c r="C2731" t="s">
        <v>25</v>
      </c>
      <c r="D2731" t="s">
        <v>39</v>
      </c>
      <c r="E2731" t="s">
        <v>40</v>
      </c>
      <c r="F2731" t="s">
        <v>53</v>
      </c>
      <c r="G2731" t="s">
        <v>54</v>
      </c>
      <c r="I2731" t="s">
        <v>43</v>
      </c>
      <c r="J2731">
        <v>0</v>
      </c>
      <c r="K2731">
        <v>0</v>
      </c>
      <c r="L2731">
        <v>0</v>
      </c>
      <c r="M2731">
        <v>0</v>
      </c>
      <c r="N2731">
        <v>0</v>
      </c>
      <c r="O2731">
        <v>1</v>
      </c>
      <c r="P2731" t="s">
        <v>531</v>
      </c>
      <c r="Q2731" t="s">
        <v>532</v>
      </c>
      <c r="R2731" t="s">
        <v>84</v>
      </c>
      <c r="S2731" t="s">
        <v>85</v>
      </c>
      <c r="T2731" t="s">
        <v>36</v>
      </c>
      <c r="U2731" t="s">
        <v>37</v>
      </c>
      <c r="V2731">
        <v>27</v>
      </c>
      <c r="W2731" t="s">
        <v>38</v>
      </c>
    </row>
    <row r="2732" spans="1:23">
      <c r="A2732" t="s">
        <v>23</v>
      </c>
      <c r="B2732" t="s">
        <v>24</v>
      </c>
      <c r="C2732" t="s">
        <v>25</v>
      </c>
      <c r="D2732" t="s">
        <v>46</v>
      </c>
      <c r="E2732" t="s">
        <v>47</v>
      </c>
      <c r="F2732" t="s">
        <v>48</v>
      </c>
      <c r="G2732" t="s">
        <v>47</v>
      </c>
      <c r="I2732" t="s">
        <v>43</v>
      </c>
      <c r="J2732">
        <v>588.82752730000004</v>
      </c>
      <c r="K2732">
        <v>97</v>
      </c>
      <c r="L2732">
        <v>0.82499999999999996</v>
      </c>
      <c r="M2732">
        <v>0</v>
      </c>
      <c r="N2732">
        <v>0</v>
      </c>
      <c r="O2732">
        <v>0</v>
      </c>
      <c r="P2732" t="s">
        <v>531</v>
      </c>
      <c r="Q2732" t="s">
        <v>532</v>
      </c>
      <c r="R2732" t="s">
        <v>84</v>
      </c>
      <c r="S2732" t="s">
        <v>85</v>
      </c>
      <c r="T2732" t="s">
        <v>36</v>
      </c>
      <c r="U2732" t="s">
        <v>37</v>
      </c>
      <c r="V2732">
        <v>27</v>
      </c>
      <c r="W2732" t="s">
        <v>38</v>
      </c>
    </row>
    <row r="2733" spans="1:23">
      <c r="A2733" t="s">
        <v>23</v>
      </c>
      <c r="B2733" t="s">
        <v>24</v>
      </c>
      <c r="C2733" t="s">
        <v>25</v>
      </c>
      <c r="D2733" t="s">
        <v>26</v>
      </c>
      <c r="E2733" t="s">
        <v>27</v>
      </c>
      <c r="F2733" t="s">
        <v>28</v>
      </c>
      <c r="G2733" t="s">
        <v>29</v>
      </c>
      <c r="H2733" t="s">
        <v>189</v>
      </c>
      <c r="I2733" t="s">
        <v>190</v>
      </c>
      <c r="J2733">
        <v>60.157841939999997</v>
      </c>
      <c r="K2733">
        <v>1</v>
      </c>
      <c r="L2733">
        <v>0.84</v>
      </c>
      <c r="M2733">
        <v>0</v>
      </c>
      <c r="N2733">
        <v>0</v>
      </c>
      <c r="O2733">
        <v>0</v>
      </c>
      <c r="P2733" t="s">
        <v>533</v>
      </c>
      <c r="Q2733" t="s">
        <v>534</v>
      </c>
      <c r="R2733" t="s">
        <v>67</v>
      </c>
      <c r="S2733" t="s">
        <v>68</v>
      </c>
      <c r="T2733" t="s">
        <v>36</v>
      </c>
      <c r="U2733" t="s">
        <v>37</v>
      </c>
      <c r="V2733">
        <v>27</v>
      </c>
      <c r="W2733" t="s">
        <v>38</v>
      </c>
    </row>
    <row r="2734" spans="1:23">
      <c r="A2734" t="s">
        <v>23</v>
      </c>
      <c r="B2734" t="s">
        <v>24</v>
      </c>
      <c r="C2734" t="s">
        <v>25</v>
      </c>
      <c r="D2734" t="s">
        <v>26</v>
      </c>
      <c r="E2734" t="s">
        <v>27</v>
      </c>
      <c r="F2734" t="s">
        <v>28</v>
      </c>
      <c r="G2734" t="s">
        <v>29</v>
      </c>
      <c r="H2734" t="s">
        <v>152</v>
      </c>
      <c r="I2734" t="s">
        <v>153</v>
      </c>
      <c r="J2734">
        <v>2807.6297199999999</v>
      </c>
      <c r="K2734">
        <v>2</v>
      </c>
      <c r="L2734">
        <v>1</v>
      </c>
      <c r="M2734">
        <v>0</v>
      </c>
      <c r="N2734">
        <v>0</v>
      </c>
      <c r="O2734">
        <v>0</v>
      </c>
      <c r="P2734" t="s">
        <v>533</v>
      </c>
      <c r="Q2734" t="s">
        <v>534</v>
      </c>
      <c r="R2734" t="s">
        <v>67</v>
      </c>
      <c r="S2734" t="s">
        <v>68</v>
      </c>
      <c r="T2734" t="s">
        <v>36</v>
      </c>
      <c r="U2734" t="s">
        <v>37</v>
      </c>
      <c r="V2734">
        <v>27</v>
      </c>
      <c r="W2734" t="s">
        <v>38</v>
      </c>
    </row>
    <row r="2735" spans="1:23">
      <c r="A2735" t="s">
        <v>23</v>
      </c>
      <c r="B2735" t="s">
        <v>24</v>
      </c>
      <c r="C2735" t="s">
        <v>25</v>
      </c>
      <c r="D2735" t="s">
        <v>26</v>
      </c>
      <c r="E2735" t="s">
        <v>27</v>
      </c>
      <c r="F2735" t="s">
        <v>28</v>
      </c>
      <c r="G2735" t="s">
        <v>29</v>
      </c>
      <c r="H2735" t="s">
        <v>369</v>
      </c>
      <c r="I2735" t="s">
        <v>370</v>
      </c>
      <c r="J2735">
        <v>74.333156639999999</v>
      </c>
      <c r="K2735">
        <v>1</v>
      </c>
      <c r="L2735">
        <v>0.89300000000000002</v>
      </c>
      <c r="M2735">
        <v>0</v>
      </c>
      <c r="N2735">
        <v>0</v>
      </c>
      <c r="O2735">
        <v>0</v>
      </c>
      <c r="P2735" t="s">
        <v>533</v>
      </c>
      <c r="Q2735" t="s">
        <v>534</v>
      </c>
      <c r="R2735" t="s">
        <v>67</v>
      </c>
      <c r="S2735" t="s">
        <v>68</v>
      </c>
      <c r="T2735" t="s">
        <v>36</v>
      </c>
      <c r="U2735" t="s">
        <v>37</v>
      </c>
      <c r="V2735">
        <v>27</v>
      </c>
      <c r="W2735" t="s">
        <v>38</v>
      </c>
    </row>
    <row r="2736" spans="1:23">
      <c r="A2736" t="s">
        <v>23</v>
      </c>
      <c r="B2736" t="s">
        <v>24</v>
      </c>
      <c r="C2736" t="s">
        <v>25</v>
      </c>
      <c r="D2736" t="s">
        <v>39</v>
      </c>
      <c r="E2736" t="s">
        <v>40</v>
      </c>
      <c r="F2736" t="s">
        <v>41</v>
      </c>
      <c r="G2736" t="s">
        <v>42</v>
      </c>
      <c r="I2736" t="s">
        <v>43</v>
      </c>
      <c r="J2736">
        <v>0</v>
      </c>
      <c r="K2736">
        <v>0</v>
      </c>
      <c r="L2736">
        <v>0</v>
      </c>
      <c r="M2736">
        <v>0</v>
      </c>
      <c r="N2736">
        <v>0</v>
      </c>
      <c r="O2736">
        <v>1</v>
      </c>
      <c r="P2736" t="s">
        <v>533</v>
      </c>
      <c r="Q2736" t="s">
        <v>534</v>
      </c>
      <c r="R2736" t="s">
        <v>67</v>
      </c>
      <c r="S2736" t="s">
        <v>68</v>
      </c>
      <c r="T2736" t="s">
        <v>36</v>
      </c>
      <c r="U2736" t="s">
        <v>37</v>
      </c>
      <c r="V2736">
        <v>27</v>
      </c>
      <c r="W2736" t="s">
        <v>38</v>
      </c>
    </row>
    <row r="2737" spans="1:23">
      <c r="A2737" t="s">
        <v>23</v>
      </c>
      <c r="B2737" t="s">
        <v>24</v>
      </c>
      <c r="C2737" t="s">
        <v>25</v>
      </c>
      <c r="D2737" t="s">
        <v>46</v>
      </c>
      <c r="E2737" t="s">
        <v>47</v>
      </c>
      <c r="F2737" t="s">
        <v>48</v>
      </c>
      <c r="G2737" t="s">
        <v>47</v>
      </c>
      <c r="I2737" t="s">
        <v>43</v>
      </c>
      <c r="J2737">
        <v>887.70449210000004</v>
      </c>
      <c r="K2737">
        <v>141</v>
      </c>
      <c r="L2737">
        <v>0.82799999999999996</v>
      </c>
      <c r="M2737">
        <v>0</v>
      </c>
      <c r="N2737">
        <v>0</v>
      </c>
      <c r="O2737">
        <v>0</v>
      </c>
      <c r="P2737" t="s">
        <v>533</v>
      </c>
      <c r="Q2737" t="s">
        <v>534</v>
      </c>
      <c r="R2737" t="s">
        <v>67</v>
      </c>
      <c r="S2737" t="s">
        <v>68</v>
      </c>
      <c r="T2737" t="s">
        <v>36</v>
      </c>
      <c r="U2737" t="s">
        <v>37</v>
      </c>
      <c r="V2737">
        <v>27</v>
      </c>
      <c r="W2737" t="s">
        <v>38</v>
      </c>
    </row>
    <row r="2738" spans="1:23">
      <c r="A2738" t="s">
        <v>23</v>
      </c>
      <c r="B2738" t="s">
        <v>24</v>
      </c>
      <c r="C2738" t="s">
        <v>25</v>
      </c>
      <c r="D2738" t="s">
        <v>39</v>
      </c>
      <c r="E2738" t="s">
        <v>40</v>
      </c>
      <c r="F2738" t="s">
        <v>41</v>
      </c>
      <c r="G2738" t="s">
        <v>42</v>
      </c>
      <c r="I2738" t="s">
        <v>43</v>
      </c>
      <c r="J2738">
        <v>92.413397770000003</v>
      </c>
      <c r="K2738">
        <v>3</v>
      </c>
      <c r="L2738">
        <v>0.626</v>
      </c>
      <c r="M2738">
        <v>0</v>
      </c>
      <c r="N2738">
        <v>0</v>
      </c>
      <c r="O2738">
        <v>0</v>
      </c>
      <c r="P2738" t="s">
        <v>1024</v>
      </c>
      <c r="Q2738" t="s">
        <v>1025</v>
      </c>
      <c r="R2738" t="s">
        <v>168</v>
      </c>
      <c r="S2738" t="s">
        <v>169</v>
      </c>
      <c r="T2738" t="s">
        <v>36</v>
      </c>
      <c r="U2738" t="s">
        <v>37</v>
      </c>
      <c r="V2738">
        <v>27</v>
      </c>
      <c r="W2738" t="s">
        <v>38</v>
      </c>
    </row>
    <row r="2739" spans="1:23">
      <c r="A2739" t="s">
        <v>23</v>
      </c>
      <c r="B2739" t="s">
        <v>24</v>
      </c>
      <c r="C2739" t="s">
        <v>25</v>
      </c>
      <c r="D2739" t="s">
        <v>39</v>
      </c>
      <c r="E2739" t="s">
        <v>40</v>
      </c>
      <c r="F2739" t="s">
        <v>41</v>
      </c>
      <c r="G2739" t="s">
        <v>42</v>
      </c>
      <c r="I2739" t="s">
        <v>43</v>
      </c>
      <c r="J2739">
        <v>0</v>
      </c>
      <c r="K2739">
        <v>0</v>
      </c>
      <c r="L2739">
        <v>0</v>
      </c>
      <c r="M2739">
        <v>0</v>
      </c>
      <c r="N2739">
        <v>0</v>
      </c>
      <c r="O2739">
        <v>1</v>
      </c>
      <c r="P2739" t="s">
        <v>1532</v>
      </c>
      <c r="Q2739" t="s">
        <v>1533</v>
      </c>
      <c r="R2739" t="s">
        <v>158</v>
      </c>
      <c r="S2739" t="s">
        <v>159</v>
      </c>
      <c r="T2739" t="s">
        <v>36</v>
      </c>
      <c r="U2739" t="s">
        <v>37</v>
      </c>
      <c r="V2739">
        <v>27</v>
      </c>
      <c r="W2739" t="s">
        <v>38</v>
      </c>
    </row>
    <row r="2740" spans="1:23">
      <c r="A2740" t="s">
        <v>23</v>
      </c>
      <c r="B2740" t="s">
        <v>24</v>
      </c>
      <c r="C2740" t="s">
        <v>25</v>
      </c>
      <c r="D2740" t="s">
        <v>39</v>
      </c>
      <c r="E2740" t="s">
        <v>40</v>
      </c>
      <c r="F2740" t="s">
        <v>28</v>
      </c>
      <c r="G2740" t="s">
        <v>29</v>
      </c>
      <c r="I2740" t="s">
        <v>43</v>
      </c>
      <c r="J2740">
        <v>0</v>
      </c>
      <c r="K2740">
        <v>0</v>
      </c>
      <c r="L2740">
        <v>0</v>
      </c>
      <c r="M2740">
        <v>0</v>
      </c>
      <c r="N2740">
        <v>0</v>
      </c>
      <c r="O2740">
        <v>1</v>
      </c>
      <c r="P2740" t="s">
        <v>1532</v>
      </c>
      <c r="Q2740" t="s">
        <v>1533</v>
      </c>
      <c r="R2740" t="s">
        <v>158</v>
      </c>
      <c r="S2740" t="s">
        <v>159</v>
      </c>
      <c r="T2740" t="s">
        <v>36</v>
      </c>
      <c r="U2740" t="s">
        <v>37</v>
      </c>
      <c r="V2740">
        <v>27</v>
      </c>
      <c r="W2740" t="s">
        <v>38</v>
      </c>
    </row>
    <row r="2741" spans="1:23">
      <c r="A2741" t="s">
        <v>23</v>
      </c>
      <c r="B2741" t="s">
        <v>24</v>
      </c>
      <c r="C2741" t="s">
        <v>25</v>
      </c>
      <c r="D2741" t="s">
        <v>39</v>
      </c>
      <c r="E2741" t="s">
        <v>40</v>
      </c>
      <c r="F2741" t="s">
        <v>44</v>
      </c>
      <c r="G2741" t="s">
        <v>45</v>
      </c>
      <c r="I2741" t="s">
        <v>43</v>
      </c>
      <c r="J2741">
        <v>0</v>
      </c>
      <c r="K2741">
        <v>0</v>
      </c>
      <c r="L2741">
        <v>0</v>
      </c>
      <c r="M2741">
        <v>0</v>
      </c>
      <c r="N2741">
        <v>0</v>
      </c>
      <c r="O2741">
        <v>1</v>
      </c>
      <c r="P2741" t="s">
        <v>1532</v>
      </c>
      <c r="Q2741" t="s">
        <v>1533</v>
      </c>
      <c r="R2741" t="s">
        <v>158</v>
      </c>
      <c r="S2741" t="s">
        <v>159</v>
      </c>
      <c r="T2741" t="s">
        <v>36</v>
      </c>
      <c r="U2741" t="s">
        <v>37</v>
      </c>
      <c r="V2741">
        <v>27</v>
      </c>
      <c r="W2741" t="s">
        <v>38</v>
      </c>
    </row>
    <row r="2742" spans="1:23">
      <c r="A2742" t="s">
        <v>23</v>
      </c>
      <c r="B2742" t="s">
        <v>24</v>
      </c>
      <c r="C2742" t="s">
        <v>25</v>
      </c>
      <c r="D2742" t="s">
        <v>46</v>
      </c>
      <c r="E2742" t="s">
        <v>47</v>
      </c>
      <c r="F2742" t="s">
        <v>48</v>
      </c>
      <c r="G2742" t="s">
        <v>47</v>
      </c>
      <c r="I2742" t="s">
        <v>43</v>
      </c>
      <c r="J2742">
        <v>645.46595360000003</v>
      </c>
      <c r="K2742">
        <v>99</v>
      </c>
      <c r="L2742">
        <v>0.82899999999999996</v>
      </c>
      <c r="M2742">
        <v>0</v>
      </c>
      <c r="N2742">
        <v>0</v>
      </c>
      <c r="O2742">
        <v>0</v>
      </c>
      <c r="P2742" t="s">
        <v>1532</v>
      </c>
      <c r="Q2742" t="s">
        <v>1533</v>
      </c>
      <c r="R2742" t="s">
        <v>158</v>
      </c>
      <c r="S2742" t="s">
        <v>159</v>
      </c>
      <c r="T2742" t="s">
        <v>36</v>
      </c>
      <c r="U2742" t="s">
        <v>37</v>
      </c>
      <c r="V2742">
        <v>27</v>
      </c>
      <c r="W2742" t="s">
        <v>38</v>
      </c>
    </row>
    <row r="2743" spans="1:23">
      <c r="A2743" t="s">
        <v>23</v>
      </c>
      <c r="B2743" t="s">
        <v>24</v>
      </c>
      <c r="C2743" t="s">
        <v>25</v>
      </c>
      <c r="D2743" t="s">
        <v>39</v>
      </c>
      <c r="E2743" t="s">
        <v>40</v>
      </c>
      <c r="F2743" t="s">
        <v>41</v>
      </c>
      <c r="G2743" t="s">
        <v>42</v>
      </c>
      <c r="I2743" t="s">
        <v>43</v>
      </c>
      <c r="J2743">
        <v>142.5970447</v>
      </c>
      <c r="K2743">
        <v>5</v>
      </c>
      <c r="L2743">
        <v>0.85399999999999998</v>
      </c>
      <c r="M2743">
        <v>0</v>
      </c>
      <c r="N2743">
        <v>0</v>
      </c>
      <c r="O2743">
        <v>0</v>
      </c>
      <c r="P2743" t="s">
        <v>535</v>
      </c>
      <c r="Q2743" t="s">
        <v>536</v>
      </c>
      <c r="R2743" t="s">
        <v>67</v>
      </c>
      <c r="S2743" t="s">
        <v>68</v>
      </c>
      <c r="T2743" t="s">
        <v>36</v>
      </c>
      <c r="U2743" t="s">
        <v>37</v>
      </c>
      <c r="V2743">
        <v>27</v>
      </c>
      <c r="W2743" t="s">
        <v>38</v>
      </c>
    </row>
    <row r="2744" spans="1:23">
      <c r="A2744" t="s">
        <v>23</v>
      </c>
      <c r="B2744" t="s">
        <v>24</v>
      </c>
      <c r="C2744" t="s">
        <v>25</v>
      </c>
      <c r="D2744" t="s">
        <v>39</v>
      </c>
      <c r="E2744" t="s">
        <v>40</v>
      </c>
      <c r="F2744" t="s">
        <v>41</v>
      </c>
      <c r="G2744" t="s">
        <v>42</v>
      </c>
      <c r="I2744" t="s">
        <v>43</v>
      </c>
      <c r="J2744">
        <v>0</v>
      </c>
      <c r="K2744">
        <v>0</v>
      </c>
      <c r="L2744">
        <v>0</v>
      </c>
      <c r="M2744">
        <v>0</v>
      </c>
      <c r="N2744">
        <v>0</v>
      </c>
      <c r="O2744">
        <v>1</v>
      </c>
      <c r="P2744" t="s">
        <v>1028</v>
      </c>
      <c r="Q2744" t="s">
        <v>1029</v>
      </c>
      <c r="R2744" t="s">
        <v>168</v>
      </c>
      <c r="S2744" t="s">
        <v>169</v>
      </c>
      <c r="T2744" t="s">
        <v>36</v>
      </c>
      <c r="U2744" t="s">
        <v>37</v>
      </c>
      <c r="V2744">
        <v>27</v>
      </c>
      <c r="W2744" t="s">
        <v>38</v>
      </c>
    </row>
    <row r="2745" spans="1:23">
      <c r="A2745" t="s">
        <v>23</v>
      </c>
      <c r="B2745" t="s">
        <v>24</v>
      </c>
      <c r="C2745" t="s">
        <v>25</v>
      </c>
      <c r="D2745" t="s">
        <v>39</v>
      </c>
      <c r="E2745" t="s">
        <v>40</v>
      </c>
      <c r="F2745" t="s">
        <v>41</v>
      </c>
      <c r="G2745" t="s">
        <v>42</v>
      </c>
      <c r="I2745" t="s">
        <v>43</v>
      </c>
      <c r="J2745">
        <v>89.497036210000005</v>
      </c>
      <c r="K2745">
        <v>16</v>
      </c>
      <c r="L2745">
        <v>0.78700000000000003</v>
      </c>
      <c r="M2745">
        <v>0</v>
      </c>
      <c r="N2745">
        <v>0</v>
      </c>
      <c r="O2745">
        <v>0</v>
      </c>
      <c r="P2745" t="s">
        <v>1534</v>
      </c>
      <c r="Q2745" t="s">
        <v>1535</v>
      </c>
      <c r="R2745" t="s">
        <v>114</v>
      </c>
      <c r="S2745" t="s">
        <v>115</v>
      </c>
      <c r="T2745" t="s">
        <v>36</v>
      </c>
      <c r="U2745" t="s">
        <v>37</v>
      </c>
      <c r="V2745">
        <v>27</v>
      </c>
      <c r="W2745" t="s">
        <v>38</v>
      </c>
    </row>
    <row r="2746" spans="1:23">
      <c r="A2746" t="s">
        <v>23</v>
      </c>
      <c r="B2746" t="s">
        <v>24</v>
      </c>
      <c r="C2746" t="s">
        <v>25</v>
      </c>
      <c r="D2746" t="s">
        <v>39</v>
      </c>
      <c r="E2746" t="s">
        <v>40</v>
      </c>
      <c r="F2746" t="s">
        <v>53</v>
      </c>
      <c r="G2746" t="s">
        <v>54</v>
      </c>
      <c r="I2746" t="s">
        <v>43</v>
      </c>
      <c r="J2746">
        <v>0</v>
      </c>
      <c r="K2746">
        <v>0</v>
      </c>
      <c r="L2746">
        <v>0</v>
      </c>
      <c r="M2746">
        <v>0</v>
      </c>
      <c r="N2746">
        <v>0</v>
      </c>
      <c r="O2746">
        <v>1</v>
      </c>
      <c r="P2746" t="s">
        <v>1534</v>
      </c>
      <c r="Q2746" t="s">
        <v>1535</v>
      </c>
      <c r="R2746" t="s">
        <v>114</v>
      </c>
      <c r="S2746" t="s">
        <v>115</v>
      </c>
      <c r="T2746" t="s">
        <v>36</v>
      </c>
      <c r="U2746" t="s">
        <v>37</v>
      </c>
      <c r="V2746">
        <v>27</v>
      </c>
      <c r="W2746" t="s">
        <v>38</v>
      </c>
    </row>
    <row r="2747" spans="1:23">
      <c r="A2747" t="s">
        <v>23</v>
      </c>
      <c r="B2747" t="s">
        <v>24</v>
      </c>
      <c r="C2747" t="s">
        <v>25</v>
      </c>
      <c r="D2747" t="s">
        <v>39</v>
      </c>
      <c r="E2747" t="s">
        <v>40</v>
      </c>
      <c r="F2747" t="s">
        <v>28</v>
      </c>
      <c r="G2747" t="s">
        <v>29</v>
      </c>
      <c r="I2747" t="s">
        <v>43</v>
      </c>
      <c r="J2747">
        <v>151.87596020000001</v>
      </c>
      <c r="K2747">
        <v>27</v>
      </c>
      <c r="L2747">
        <v>0.91500000000000004</v>
      </c>
      <c r="M2747">
        <v>0</v>
      </c>
      <c r="N2747">
        <v>0</v>
      </c>
      <c r="O2747">
        <v>0</v>
      </c>
      <c r="P2747" t="s">
        <v>1534</v>
      </c>
      <c r="Q2747" t="s">
        <v>1535</v>
      </c>
      <c r="R2747" t="s">
        <v>114</v>
      </c>
      <c r="S2747" t="s">
        <v>115</v>
      </c>
      <c r="T2747" t="s">
        <v>36</v>
      </c>
      <c r="U2747" t="s">
        <v>37</v>
      </c>
      <c r="V2747">
        <v>27</v>
      </c>
      <c r="W2747" t="s">
        <v>38</v>
      </c>
    </row>
    <row r="2748" spans="1:23">
      <c r="A2748" t="s">
        <v>23</v>
      </c>
      <c r="B2748" t="s">
        <v>24</v>
      </c>
      <c r="C2748" t="s">
        <v>25</v>
      </c>
      <c r="D2748" t="s">
        <v>46</v>
      </c>
      <c r="E2748" t="s">
        <v>47</v>
      </c>
      <c r="F2748" t="s">
        <v>48</v>
      </c>
      <c r="G2748" t="s">
        <v>47</v>
      </c>
      <c r="I2748" t="s">
        <v>43</v>
      </c>
      <c r="J2748">
        <v>1054.2138560000001</v>
      </c>
      <c r="K2748">
        <v>214</v>
      </c>
      <c r="L2748">
        <v>0.79400000000000004</v>
      </c>
      <c r="M2748">
        <v>0</v>
      </c>
      <c r="N2748">
        <v>0</v>
      </c>
      <c r="O2748">
        <v>0</v>
      </c>
      <c r="P2748" t="s">
        <v>1534</v>
      </c>
      <c r="Q2748" t="s">
        <v>1535</v>
      </c>
      <c r="R2748" t="s">
        <v>114</v>
      </c>
      <c r="S2748" t="s">
        <v>115</v>
      </c>
      <c r="T2748" t="s">
        <v>36</v>
      </c>
      <c r="U2748" t="s">
        <v>37</v>
      </c>
      <c r="V2748">
        <v>27</v>
      </c>
      <c r="W2748" t="s">
        <v>38</v>
      </c>
    </row>
    <row r="2749" spans="1:23">
      <c r="A2749" t="s">
        <v>23</v>
      </c>
      <c r="B2749" t="s">
        <v>24</v>
      </c>
      <c r="C2749" t="s">
        <v>25</v>
      </c>
      <c r="D2749" t="s">
        <v>39</v>
      </c>
      <c r="E2749" t="s">
        <v>40</v>
      </c>
      <c r="F2749" t="s">
        <v>41</v>
      </c>
      <c r="G2749" t="s">
        <v>42</v>
      </c>
      <c r="I2749" t="s">
        <v>43</v>
      </c>
      <c r="J2749">
        <v>486.22005469999999</v>
      </c>
      <c r="K2749">
        <v>39</v>
      </c>
      <c r="L2749">
        <v>0.63</v>
      </c>
      <c r="M2749">
        <v>0</v>
      </c>
      <c r="N2749">
        <v>0</v>
      </c>
      <c r="O2749">
        <v>0</v>
      </c>
      <c r="P2749" t="s">
        <v>537</v>
      </c>
      <c r="Q2749" t="s">
        <v>538</v>
      </c>
      <c r="R2749" t="s">
        <v>34</v>
      </c>
      <c r="S2749" t="s">
        <v>35</v>
      </c>
      <c r="T2749" t="s">
        <v>36</v>
      </c>
      <c r="U2749" t="s">
        <v>37</v>
      </c>
      <c r="V2749">
        <v>27</v>
      </c>
      <c r="W2749" t="s">
        <v>38</v>
      </c>
    </row>
    <row r="2750" spans="1:23">
      <c r="A2750" t="s">
        <v>23</v>
      </c>
      <c r="B2750" t="s">
        <v>24</v>
      </c>
      <c r="C2750" t="s">
        <v>25</v>
      </c>
      <c r="D2750" t="s">
        <v>39</v>
      </c>
      <c r="E2750" t="s">
        <v>40</v>
      </c>
      <c r="F2750" t="s">
        <v>28</v>
      </c>
      <c r="G2750" t="s">
        <v>29</v>
      </c>
      <c r="I2750" t="s">
        <v>43</v>
      </c>
      <c r="J2750">
        <v>594.30663130000005</v>
      </c>
      <c r="K2750">
        <v>40</v>
      </c>
      <c r="L2750">
        <v>0.63400000000000001</v>
      </c>
      <c r="M2750">
        <v>0</v>
      </c>
      <c r="N2750">
        <v>0</v>
      </c>
      <c r="O2750">
        <v>0</v>
      </c>
      <c r="P2750" t="s">
        <v>537</v>
      </c>
      <c r="Q2750" t="s">
        <v>538</v>
      </c>
      <c r="R2750" t="s">
        <v>34</v>
      </c>
      <c r="S2750" t="s">
        <v>35</v>
      </c>
      <c r="T2750" t="s">
        <v>36</v>
      </c>
      <c r="U2750" t="s">
        <v>37</v>
      </c>
      <c r="V2750">
        <v>27</v>
      </c>
      <c r="W2750" t="s">
        <v>38</v>
      </c>
    </row>
    <row r="2751" spans="1:23">
      <c r="A2751" t="s">
        <v>23</v>
      </c>
      <c r="B2751" t="s">
        <v>24</v>
      </c>
      <c r="C2751" t="s">
        <v>25</v>
      </c>
      <c r="D2751" t="s">
        <v>26</v>
      </c>
      <c r="E2751" t="s">
        <v>27</v>
      </c>
      <c r="F2751" t="s">
        <v>41</v>
      </c>
      <c r="G2751" t="s">
        <v>42</v>
      </c>
      <c r="H2751" t="s">
        <v>161</v>
      </c>
      <c r="I2751" t="s">
        <v>43</v>
      </c>
      <c r="J2751">
        <v>10.994999999999999</v>
      </c>
      <c r="K2751">
        <v>1</v>
      </c>
      <c r="L2751">
        <v>1</v>
      </c>
      <c r="M2751">
        <v>0</v>
      </c>
      <c r="N2751">
        <v>0</v>
      </c>
      <c r="O2751">
        <v>0</v>
      </c>
      <c r="P2751" t="s">
        <v>1536</v>
      </c>
      <c r="Q2751" t="s">
        <v>1537</v>
      </c>
      <c r="R2751" t="s">
        <v>389</v>
      </c>
      <c r="S2751" t="s">
        <v>390</v>
      </c>
      <c r="T2751" t="s">
        <v>36</v>
      </c>
      <c r="U2751" t="s">
        <v>37</v>
      </c>
      <c r="V2751">
        <v>27</v>
      </c>
      <c r="W2751" t="s">
        <v>38</v>
      </c>
    </row>
    <row r="2752" spans="1:23">
      <c r="A2752" t="s">
        <v>23</v>
      </c>
      <c r="B2752" t="s">
        <v>24</v>
      </c>
      <c r="C2752" t="s">
        <v>25</v>
      </c>
      <c r="D2752" t="s">
        <v>39</v>
      </c>
      <c r="E2752" t="s">
        <v>40</v>
      </c>
      <c r="F2752" t="s">
        <v>53</v>
      </c>
      <c r="G2752" t="s">
        <v>54</v>
      </c>
      <c r="I2752" t="s">
        <v>43</v>
      </c>
      <c r="J2752">
        <v>0</v>
      </c>
      <c r="K2752">
        <v>0</v>
      </c>
      <c r="L2752">
        <v>0</v>
      </c>
      <c r="M2752">
        <v>0</v>
      </c>
      <c r="N2752">
        <v>0</v>
      </c>
      <c r="O2752">
        <v>1</v>
      </c>
      <c r="P2752" t="s">
        <v>541</v>
      </c>
      <c r="Q2752" t="s">
        <v>542</v>
      </c>
      <c r="R2752" t="s">
        <v>146</v>
      </c>
      <c r="S2752" t="s">
        <v>147</v>
      </c>
      <c r="T2752" t="s">
        <v>36</v>
      </c>
      <c r="U2752" t="s">
        <v>37</v>
      </c>
      <c r="V2752">
        <v>27</v>
      </c>
      <c r="W2752" t="s">
        <v>38</v>
      </c>
    </row>
    <row r="2753" spans="1:23">
      <c r="A2753" t="s">
        <v>23</v>
      </c>
      <c r="B2753" t="s">
        <v>24</v>
      </c>
      <c r="C2753" t="s">
        <v>25</v>
      </c>
      <c r="D2753" t="s">
        <v>26</v>
      </c>
      <c r="E2753" t="s">
        <v>27</v>
      </c>
      <c r="F2753" t="s">
        <v>28</v>
      </c>
      <c r="G2753" t="s">
        <v>29</v>
      </c>
      <c r="H2753" t="s">
        <v>193</v>
      </c>
      <c r="I2753" t="s">
        <v>194</v>
      </c>
      <c r="J2753">
        <v>14.913</v>
      </c>
      <c r="K2753">
        <v>1</v>
      </c>
      <c r="L2753">
        <v>1</v>
      </c>
      <c r="M2753">
        <v>0</v>
      </c>
      <c r="N2753">
        <v>0</v>
      </c>
      <c r="O2753">
        <v>0</v>
      </c>
      <c r="P2753" t="s">
        <v>543</v>
      </c>
      <c r="Q2753" t="s">
        <v>544</v>
      </c>
      <c r="R2753" t="s">
        <v>94</v>
      </c>
      <c r="S2753" t="s">
        <v>95</v>
      </c>
      <c r="T2753" t="s">
        <v>36</v>
      </c>
      <c r="U2753" t="s">
        <v>37</v>
      </c>
      <c r="V2753">
        <v>27</v>
      </c>
      <c r="W2753" t="s">
        <v>38</v>
      </c>
    </row>
    <row r="2754" spans="1:23">
      <c r="A2754" t="s">
        <v>23</v>
      </c>
      <c r="B2754" t="s">
        <v>24</v>
      </c>
      <c r="C2754" t="s">
        <v>25</v>
      </c>
      <c r="D2754" t="s">
        <v>39</v>
      </c>
      <c r="E2754" t="s">
        <v>40</v>
      </c>
      <c r="F2754" t="s">
        <v>41</v>
      </c>
      <c r="G2754" t="s">
        <v>42</v>
      </c>
      <c r="I2754" t="s">
        <v>43</v>
      </c>
      <c r="J2754">
        <v>0</v>
      </c>
      <c r="K2754">
        <v>0</v>
      </c>
      <c r="L2754">
        <v>0</v>
      </c>
      <c r="M2754">
        <v>0</v>
      </c>
      <c r="N2754">
        <v>0</v>
      </c>
      <c r="O2754">
        <v>1</v>
      </c>
      <c r="P2754" t="s">
        <v>543</v>
      </c>
      <c r="Q2754" t="s">
        <v>544</v>
      </c>
      <c r="R2754" t="s">
        <v>94</v>
      </c>
      <c r="S2754" t="s">
        <v>95</v>
      </c>
      <c r="T2754" t="s">
        <v>36</v>
      </c>
      <c r="U2754" t="s">
        <v>37</v>
      </c>
      <c r="V2754">
        <v>27</v>
      </c>
      <c r="W2754" t="s">
        <v>38</v>
      </c>
    </row>
    <row r="2755" spans="1:23">
      <c r="A2755" t="s">
        <v>23</v>
      </c>
      <c r="B2755" t="s">
        <v>24</v>
      </c>
      <c r="C2755" t="s">
        <v>25</v>
      </c>
      <c r="D2755" t="s">
        <v>39</v>
      </c>
      <c r="E2755" t="s">
        <v>40</v>
      </c>
      <c r="F2755" t="s">
        <v>28</v>
      </c>
      <c r="G2755" t="s">
        <v>29</v>
      </c>
      <c r="I2755" t="s">
        <v>43</v>
      </c>
      <c r="J2755">
        <v>0</v>
      </c>
      <c r="K2755">
        <v>0</v>
      </c>
      <c r="L2755">
        <v>0</v>
      </c>
      <c r="M2755">
        <v>0</v>
      </c>
      <c r="N2755">
        <v>0</v>
      </c>
      <c r="O2755">
        <v>1</v>
      </c>
      <c r="P2755" t="s">
        <v>545</v>
      </c>
      <c r="Q2755" t="s">
        <v>546</v>
      </c>
      <c r="R2755" t="s">
        <v>90</v>
      </c>
      <c r="S2755" t="s">
        <v>91</v>
      </c>
      <c r="T2755" t="s">
        <v>36</v>
      </c>
      <c r="U2755" t="s">
        <v>37</v>
      </c>
      <c r="V2755">
        <v>27</v>
      </c>
      <c r="W2755" t="s">
        <v>38</v>
      </c>
    </row>
    <row r="2756" spans="1:23">
      <c r="A2756" t="s">
        <v>23</v>
      </c>
      <c r="B2756" t="s">
        <v>24</v>
      </c>
      <c r="C2756" t="s">
        <v>25</v>
      </c>
      <c r="D2756" t="s">
        <v>46</v>
      </c>
      <c r="E2756" t="s">
        <v>47</v>
      </c>
      <c r="F2756" t="s">
        <v>48</v>
      </c>
      <c r="G2756" t="s">
        <v>47</v>
      </c>
      <c r="I2756" t="s">
        <v>43</v>
      </c>
      <c r="J2756">
        <v>273.15631660000003</v>
      </c>
      <c r="K2756">
        <v>47</v>
      </c>
      <c r="L2756">
        <v>0.76900000000000002</v>
      </c>
      <c r="M2756">
        <v>0</v>
      </c>
      <c r="N2756">
        <v>0</v>
      </c>
      <c r="O2756">
        <v>0</v>
      </c>
      <c r="P2756" t="s">
        <v>545</v>
      </c>
      <c r="Q2756" t="s">
        <v>546</v>
      </c>
      <c r="R2756" t="s">
        <v>90</v>
      </c>
      <c r="S2756" t="s">
        <v>91</v>
      </c>
      <c r="T2756" t="s">
        <v>36</v>
      </c>
      <c r="U2756" t="s">
        <v>37</v>
      </c>
      <c r="V2756">
        <v>27</v>
      </c>
      <c r="W2756" t="s">
        <v>38</v>
      </c>
    </row>
    <row r="2757" spans="1:23">
      <c r="A2757" t="s">
        <v>23</v>
      </c>
      <c r="B2757" t="s">
        <v>24</v>
      </c>
      <c r="C2757" t="s">
        <v>25</v>
      </c>
      <c r="D2757" t="s">
        <v>26</v>
      </c>
      <c r="E2757" t="s">
        <v>27</v>
      </c>
      <c r="F2757" t="s">
        <v>53</v>
      </c>
      <c r="G2757" t="s">
        <v>54</v>
      </c>
      <c r="H2757" t="s">
        <v>134</v>
      </c>
      <c r="I2757" t="s">
        <v>135</v>
      </c>
      <c r="J2757">
        <v>14.59582971</v>
      </c>
      <c r="K2757">
        <v>1</v>
      </c>
      <c r="L2757">
        <v>0.95599999999999996</v>
      </c>
      <c r="M2757">
        <v>0</v>
      </c>
      <c r="N2757">
        <v>0</v>
      </c>
      <c r="O2757">
        <v>0</v>
      </c>
      <c r="P2757" t="s">
        <v>547</v>
      </c>
      <c r="Q2757" t="s">
        <v>548</v>
      </c>
      <c r="R2757" t="s">
        <v>84</v>
      </c>
      <c r="S2757" t="s">
        <v>85</v>
      </c>
      <c r="T2757" t="s">
        <v>36</v>
      </c>
      <c r="U2757" t="s">
        <v>37</v>
      </c>
      <c r="V2757">
        <v>27</v>
      </c>
      <c r="W2757" t="s">
        <v>38</v>
      </c>
    </row>
    <row r="2758" spans="1:23">
      <c r="A2758" t="s">
        <v>23</v>
      </c>
      <c r="B2758" t="s">
        <v>24</v>
      </c>
      <c r="C2758" t="s">
        <v>25</v>
      </c>
      <c r="D2758" t="s">
        <v>46</v>
      </c>
      <c r="E2758" t="s">
        <v>47</v>
      </c>
      <c r="F2758" t="s">
        <v>48</v>
      </c>
      <c r="G2758" t="s">
        <v>47</v>
      </c>
      <c r="I2758" t="s">
        <v>43</v>
      </c>
      <c r="J2758">
        <v>601.60184579999998</v>
      </c>
      <c r="K2758">
        <v>112</v>
      </c>
      <c r="L2758">
        <v>0.75700000000000001</v>
      </c>
      <c r="M2758">
        <v>0</v>
      </c>
      <c r="N2758">
        <v>0</v>
      </c>
      <c r="O2758">
        <v>0</v>
      </c>
      <c r="P2758" t="s">
        <v>547</v>
      </c>
      <c r="Q2758" t="s">
        <v>548</v>
      </c>
      <c r="R2758" t="s">
        <v>84</v>
      </c>
      <c r="S2758" t="s">
        <v>85</v>
      </c>
      <c r="T2758" t="s">
        <v>36</v>
      </c>
      <c r="U2758" t="s">
        <v>37</v>
      </c>
      <c r="V2758">
        <v>27</v>
      </c>
      <c r="W2758" t="s">
        <v>38</v>
      </c>
    </row>
    <row r="2759" spans="1:23">
      <c r="A2759" t="s">
        <v>23</v>
      </c>
      <c r="B2759" t="s">
        <v>24</v>
      </c>
      <c r="C2759" t="s">
        <v>25</v>
      </c>
      <c r="D2759" t="s">
        <v>26</v>
      </c>
      <c r="E2759" t="s">
        <v>27</v>
      </c>
      <c r="F2759" t="s">
        <v>53</v>
      </c>
      <c r="G2759" t="s">
        <v>54</v>
      </c>
      <c r="H2759" t="s">
        <v>160</v>
      </c>
      <c r="I2759" t="s">
        <v>43</v>
      </c>
      <c r="J2759">
        <v>336.57617090000002</v>
      </c>
      <c r="K2759">
        <v>1</v>
      </c>
      <c r="L2759">
        <v>1</v>
      </c>
      <c r="M2759">
        <v>0</v>
      </c>
      <c r="N2759">
        <v>0</v>
      </c>
      <c r="O2759">
        <v>0</v>
      </c>
      <c r="P2759" t="s">
        <v>549</v>
      </c>
      <c r="Q2759" t="s">
        <v>550</v>
      </c>
      <c r="R2759" t="s">
        <v>100</v>
      </c>
      <c r="S2759" t="s">
        <v>101</v>
      </c>
      <c r="T2759" t="s">
        <v>36</v>
      </c>
      <c r="U2759" t="s">
        <v>37</v>
      </c>
      <c r="V2759">
        <v>27</v>
      </c>
      <c r="W2759" t="s">
        <v>38</v>
      </c>
    </row>
    <row r="2760" spans="1:23">
      <c r="A2760" t="s">
        <v>23</v>
      </c>
      <c r="B2760" t="s">
        <v>24</v>
      </c>
      <c r="C2760" t="s">
        <v>25</v>
      </c>
      <c r="D2760" t="s">
        <v>39</v>
      </c>
      <c r="E2760" t="s">
        <v>40</v>
      </c>
      <c r="F2760" t="s">
        <v>28</v>
      </c>
      <c r="G2760" t="s">
        <v>29</v>
      </c>
      <c r="I2760" t="s">
        <v>43</v>
      </c>
      <c r="J2760">
        <v>108.07351130000001</v>
      </c>
      <c r="K2760">
        <v>15</v>
      </c>
      <c r="L2760">
        <v>0.86399999999999999</v>
      </c>
      <c r="M2760">
        <v>0</v>
      </c>
      <c r="N2760">
        <v>0</v>
      </c>
      <c r="O2760">
        <v>0</v>
      </c>
      <c r="P2760" t="s">
        <v>549</v>
      </c>
      <c r="Q2760" t="s">
        <v>550</v>
      </c>
      <c r="R2760" t="s">
        <v>100</v>
      </c>
      <c r="S2760" t="s">
        <v>101</v>
      </c>
      <c r="T2760" t="s">
        <v>36</v>
      </c>
      <c r="U2760" t="s">
        <v>37</v>
      </c>
      <c r="V2760">
        <v>27</v>
      </c>
      <c r="W2760" t="s">
        <v>38</v>
      </c>
    </row>
    <row r="2761" spans="1:23">
      <c r="A2761" t="s">
        <v>23</v>
      </c>
      <c r="B2761" t="s">
        <v>24</v>
      </c>
      <c r="C2761" t="s">
        <v>25</v>
      </c>
      <c r="D2761" t="s">
        <v>39</v>
      </c>
      <c r="E2761" t="s">
        <v>40</v>
      </c>
      <c r="F2761" t="s">
        <v>44</v>
      </c>
      <c r="G2761" t="s">
        <v>45</v>
      </c>
      <c r="I2761" t="s">
        <v>43</v>
      </c>
      <c r="J2761">
        <v>0</v>
      </c>
      <c r="K2761">
        <v>0</v>
      </c>
      <c r="L2761">
        <v>0</v>
      </c>
      <c r="M2761">
        <v>0</v>
      </c>
      <c r="N2761">
        <v>0</v>
      </c>
      <c r="O2761">
        <v>1</v>
      </c>
      <c r="P2761" t="s">
        <v>549</v>
      </c>
      <c r="Q2761" t="s">
        <v>550</v>
      </c>
      <c r="R2761" t="s">
        <v>100</v>
      </c>
      <c r="S2761" t="s">
        <v>101</v>
      </c>
      <c r="T2761" t="s">
        <v>36</v>
      </c>
      <c r="U2761" t="s">
        <v>37</v>
      </c>
      <c r="V2761">
        <v>27</v>
      </c>
      <c r="W2761" t="s">
        <v>38</v>
      </c>
    </row>
    <row r="2762" spans="1:23">
      <c r="A2762" t="s">
        <v>23</v>
      </c>
      <c r="B2762" t="s">
        <v>24</v>
      </c>
      <c r="C2762" t="s">
        <v>25</v>
      </c>
      <c r="D2762" t="s">
        <v>26</v>
      </c>
      <c r="E2762" t="s">
        <v>27</v>
      </c>
      <c r="F2762" t="s">
        <v>41</v>
      </c>
      <c r="G2762" t="s">
        <v>42</v>
      </c>
      <c r="H2762" t="s">
        <v>161</v>
      </c>
      <c r="I2762" t="s">
        <v>43</v>
      </c>
      <c r="J2762">
        <v>19.493467169999999</v>
      </c>
      <c r="K2762">
        <v>1</v>
      </c>
      <c r="L2762">
        <v>0.85199999999999998</v>
      </c>
      <c r="M2762">
        <v>0</v>
      </c>
      <c r="N2762">
        <v>0</v>
      </c>
      <c r="O2762">
        <v>0</v>
      </c>
      <c r="P2762" t="s">
        <v>551</v>
      </c>
      <c r="Q2762" t="s">
        <v>552</v>
      </c>
      <c r="R2762" t="s">
        <v>146</v>
      </c>
      <c r="S2762" t="s">
        <v>147</v>
      </c>
      <c r="T2762" t="s">
        <v>36</v>
      </c>
      <c r="U2762" t="s">
        <v>37</v>
      </c>
      <c r="V2762">
        <v>27</v>
      </c>
      <c r="W2762" t="s">
        <v>38</v>
      </c>
    </row>
    <row r="2763" spans="1:23">
      <c r="A2763" t="s">
        <v>23</v>
      </c>
      <c r="B2763" t="s">
        <v>24</v>
      </c>
      <c r="C2763" t="s">
        <v>25</v>
      </c>
      <c r="D2763" t="s">
        <v>46</v>
      </c>
      <c r="E2763" t="s">
        <v>47</v>
      </c>
      <c r="F2763" t="s">
        <v>48</v>
      </c>
      <c r="G2763" t="s">
        <v>47</v>
      </c>
      <c r="I2763" t="s">
        <v>43</v>
      </c>
      <c r="J2763">
        <v>261.51460750000001</v>
      </c>
      <c r="K2763">
        <v>57</v>
      </c>
      <c r="L2763">
        <v>0.78900000000000003</v>
      </c>
      <c r="M2763">
        <v>0</v>
      </c>
      <c r="N2763">
        <v>0</v>
      </c>
      <c r="O2763">
        <v>0</v>
      </c>
      <c r="P2763" t="s">
        <v>551</v>
      </c>
      <c r="Q2763" t="s">
        <v>552</v>
      </c>
      <c r="R2763" t="s">
        <v>146</v>
      </c>
      <c r="S2763" t="s">
        <v>147</v>
      </c>
      <c r="T2763" t="s">
        <v>36</v>
      </c>
      <c r="U2763" t="s">
        <v>37</v>
      </c>
      <c r="V2763">
        <v>27</v>
      </c>
      <c r="W2763" t="s">
        <v>38</v>
      </c>
    </row>
    <row r="2764" spans="1:23">
      <c r="A2764" t="s">
        <v>23</v>
      </c>
      <c r="B2764" t="s">
        <v>24</v>
      </c>
      <c r="C2764" t="s">
        <v>25</v>
      </c>
      <c r="D2764" t="s">
        <v>26</v>
      </c>
      <c r="E2764" t="s">
        <v>27</v>
      </c>
      <c r="F2764" t="s">
        <v>28</v>
      </c>
      <c r="G2764" t="s">
        <v>29</v>
      </c>
      <c r="H2764" t="s">
        <v>148</v>
      </c>
      <c r="I2764" t="s">
        <v>149</v>
      </c>
      <c r="J2764">
        <v>31.888216140000001</v>
      </c>
      <c r="K2764">
        <v>1</v>
      </c>
      <c r="L2764">
        <v>0.83799999999999997</v>
      </c>
      <c r="M2764">
        <v>0</v>
      </c>
      <c r="N2764">
        <v>0</v>
      </c>
      <c r="O2764">
        <v>0</v>
      </c>
      <c r="P2764" t="s">
        <v>553</v>
      </c>
      <c r="Q2764" t="s">
        <v>554</v>
      </c>
      <c r="R2764" t="s">
        <v>59</v>
      </c>
      <c r="S2764" t="s">
        <v>60</v>
      </c>
      <c r="T2764" t="s">
        <v>36</v>
      </c>
      <c r="U2764" t="s">
        <v>37</v>
      </c>
      <c r="V2764">
        <v>27</v>
      </c>
      <c r="W2764" t="s">
        <v>38</v>
      </c>
    </row>
    <row r="2765" spans="1:23">
      <c r="A2765" t="s">
        <v>23</v>
      </c>
      <c r="B2765" t="s">
        <v>24</v>
      </c>
      <c r="C2765" t="s">
        <v>25</v>
      </c>
      <c r="D2765" t="s">
        <v>39</v>
      </c>
      <c r="E2765" t="s">
        <v>40</v>
      </c>
      <c r="F2765" t="s">
        <v>28</v>
      </c>
      <c r="G2765" t="s">
        <v>29</v>
      </c>
      <c r="I2765" t="s">
        <v>43</v>
      </c>
      <c r="J2765">
        <v>808.87140520000003</v>
      </c>
      <c r="K2765">
        <v>94</v>
      </c>
      <c r="L2765">
        <v>0.92500000000000004</v>
      </c>
      <c r="M2765">
        <v>0</v>
      </c>
      <c r="N2765">
        <v>0</v>
      </c>
      <c r="O2765">
        <v>0</v>
      </c>
      <c r="P2765" t="s">
        <v>553</v>
      </c>
      <c r="Q2765" t="s">
        <v>554</v>
      </c>
      <c r="R2765" t="s">
        <v>59</v>
      </c>
      <c r="S2765" t="s">
        <v>60</v>
      </c>
      <c r="T2765" t="s">
        <v>36</v>
      </c>
      <c r="U2765" t="s">
        <v>37</v>
      </c>
      <c r="V2765">
        <v>27</v>
      </c>
      <c r="W2765" t="s">
        <v>38</v>
      </c>
    </row>
    <row r="2766" spans="1:23">
      <c r="A2766" t="s">
        <v>23</v>
      </c>
      <c r="B2766" t="s">
        <v>24</v>
      </c>
      <c r="C2766" t="s">
        <v>25</v>
      </c>
      <c r="D2766" t="s">
        <v>26</v>
      </c>
      <c r="E2766" t="s">
        <v>27</v>
      </c>
      <c r="F2766" t="s">
        <v>28</v>
      </c>
      <c r="G2766" t="s">
        <v>29</v>
      </c>
      <c r="H2766" t="s">
        <v>86</v>
      </c>
      <c r="I2766" t="s">
        <v>87</v>
      </c>
      <c r="J2766">
        <v>8.2240000000000002</v>
      </c>
      <c r="K2766">
        <v>1</v>
      </c>
      <c r="L2766">
        <v>1</v>
      </c>
      <c r="M2766">
        <v>0</v>
      </c>
      <c r="N2766">
        <v>0</v>
      </c>
      <c r="O2766">
        <v>0</v>
      </c>
      <c r="P2766" t="s">
        <v>555</v>
      </c>
      <c r="Q2766" t="s">
        <v>556</v>
      </c>
      <c r="R2766" t="s">
        <v>67</v>
      </c>
      <c r="S2766" t="s">
        <v>68</v>
      </c>
      <c r="T2766" t="s">
        <v>36</v>
      </c>
      <c r="U2766" t="s">
        <v>37</v>
      </c>
      <c r="V2766">
        <v>27</v>
      </c>
      <c r="W2766" t="s">
        <v>38</v>
      </c>
    </row>
    <row r="2767" spans="1:23">
      <c r="A2767" t="s">
        <v>23</v>
      </c>
      <c r="B2767" t="s">
        <v>24</v>
      </c>
      <c r="C2767" t="s">
        <v>25</v>
      </c>
      <c r="D2767" t="s">
        <v>39</v>
      </c>
      <c r="E2767" t="s">
        <v>40</v>
      </c>
      <c r="F2767" t="s">
        <v>41</v>
      </c>
      <c r="G2767" t="s">
        <v>42</v>
      </c>
      <c r="I2767" t="s">
        <v>43</v>
      </c>
      <c r="J2767">
        <v>0</v>
      </c>
      <c r="K2767">
        <v>0</v>
      </c>
      <c r="L2767">
        <v>0</v>
      </c>
      <c r="M2767">
        <v>0</v>
      </c>
      <c r="N2767">
        <v>0</v>
      </c>
      <c r="O2767">
        <v>1</v>
      </c>
      <c r="P2767" t="s">
        <v>555</v>
      </c>
      <c r="Q2767" t="s">
        <v>556</v>
      </c>
      <c r="R2767" t="s">
        <v>67</v>
      </c>
      <c r="S2767" t="s">
        <v>68</v>
      </c>
      <c r="T2767" t="s">
        <v>36</v>
      </c>
      <c r="U2767" t="s">
        <v>37</v>
      </c>
      <c r="V2767">
        <v>27</v>
      </c>
      <c r="W2767" t="s">
        <v>38</v>
      </c>
    </row>
    <row r="2768" spans="1:23">
      <c r="A2768" t="s">
        <v>23</v>
      </c>
      <c r="B2768" t="s">
        <v>24</v>
      </c>
      <c r="C2768" t="s">
        <v>25</v>
      </c>
      <c r="D2768" t="s">
        <v>39</v>
      </c>
      <c r="E2768" t="s">
        <v>40</v>
      </c>
      <c r="F2768" t="s">
        <v>41</v>
      </c>
      <c r="G2768" t="s">
        <v>42</v>
      </c>
      <c r="I2768" t="s">
        <v>43</v>
      </c>
      <c r="J2768">
        <v>0</v>
      </c>
      <c r="K2768">
        <v>0</v>
      </c>
      <c r="L2768">
        <v>0</v>
      </c>
      <c r="M2768">
        <v>0</v>
      </c>
      <c r="N2768">
        <v>0</v>
      </c>
      <c r="O2768">
        <v>1</v>
      </c>
      <c r="P2768" t="s">
        <v>557</v>
      </c>
      <c r="Q2768" t="s">
        <v>558</v>
      </c>
      <c r="R2768" t="s">
        <v>67</v>
      </c>
      <c r="S2768" t="s">
        <v>68</v>
      </c>
      <c r="T2768" t="s">
        <v>36</v>
      </c>
      <c r="U2768" t="s">
        <v>37</v>
      </c>
      <c r="V2768">
        <v>27</v>
      </c>
      <c r="W2768" t="s">
        <v>38</v>
      </c>
    </row>
    <row r="2769" spans="1:23">
      <c r="A2769" t="s">
        <v>23</v>
      </c>
      <c r="B2769" t="s">
        <v>24</v>
      </c>
      <c r="C2769" t="s">
        <v>25</v>
      </c>
      <c r="D2769" t="s">
        <v>39</v>
      </c>
      <c r="E2769" t="s">
        <v>40</v>
      </c>
      <c r="F2769" t="s">
        <v>53</v>
      </c>
      <c r="G2769" t="s">
        <v>54</v>
      </c>
      <c r="I2769" t="s">
        <v>43</v>
      </c>
      <c r="J2769">
        <v>0</v>
      </c>
      <c r="K2769">
        <v>0</v>
      </c>
      <c r="L2769">
        <v>0</v>
      </c>
      <c r="M2769">
        <v>0</v>
      </c>
      <c r="N2769">
        <v>0</v>
      </c>
      <c r="O2769">
        <v>1</v>
      </c>
      <c r="P2769" t="s">
        <v>557</v>
      </c>
      <c r="Q2769" t="s">
        <v>558</v>
      </c>
      <c r="R2769" t="s">
        <v>67</v>
      </c>
      <c r="S2769" t="s">
        <v>68</v>
      </c>
      <c r="T2769" t="s">
        <v>36</v>
      </c>
      <c r="U2769" t="s">
        <v>37</v>
      </c>
      <c r="V2769">
        <v>27</v>
      </c>
      <c r="W2769" t="s">
        <v>38</v>
      </c>
    </row>
    <row r="2770" spans="1:23">
      <c r="A2770" t="s">
        <v>23</v>
      </c>
      <c r="B2770" t="s">
        <v>24</v>
      </c>
      <c r="C2770" t="s">
        <v>25</v>
      </c>
      <c r="D2770" t="s">
        <v>46</v>
      </c>
      <c r="E2770" t="s">
        <v>47</v>
      </c>
      <c r="F2770" t="s">
        <v>48</v>
      </c>
      <c r="G2770" t="s">
        <v>47</v>
      </c>
      <c r="I2770" t="s">
        <v>43</v>
      </c>
      <c r="J2770">
        <v>592.16563570000005</v>
      </c>
      <c r="K2770">
        <v>108</v>
      </c>
      <c r="L2770">
        <v>0.82799999999999996</v>
      </c>
      <c r="M2770">
        <v>0</v>
      </c>
      <c r="N2770">
        <v>0</v>
      </c>
      <c r="O2770">
        <v>0</v>
      </c>
      <c r="P2770" t="s">
        <v>557</v>
      </c>
      <c r="Q2770" t="s">
        <v>558</v>
      </c>
      <c r="R2770" t="s">
        <v>67</v>
      </c>
      <c r="S2770" t="s">
        <v>68</v>
      </c>
      <c r="T2770" t="s">
        <v>36</v>
      </c>
      <c r="U2770" t="s">
        <v>37</v>
      </c>
      <c r="V2770">
        <v>27</v>
      </c>
      <c r="W2770" t="s">
        <v>38</v>
      </c>
    </row>
    <row r="2771" spans="1:23">
      <c r="A2771" t="s">
        <v>23</v>
      </c>
      <c r="B2771" t="s">
        <v>24</v>
      </c>
      <c r="C2771" t="s">
        <v>25</v>
      </c>
      <c r="D2771" t="s">
        <v>26</v>
      </c>
      <c r="E2771" t="s">
        <v>27</v>
      </c>
      <c r="F2771" t="s">
        <v>41</v>
      </c>
      <c r="G2771" t="s">
        <v>42</v>
      </c>
      <c r="H2771" t="s">
        <v>161</v>
      </c>
      <c r="I2771" t="s">
        <v>43</v>
      </c>
      <c r="J2771">
        <v>42.309776990000003</v>
      </c>
      <c r="K2771">
        <v>1</v>
      </c>
      <c r="L2771">
        <v>0.82499999999999996</v>
      </c>
      <c r="M2771">
        <v>0</v>
      </c>
      <c r="N2771">
        <v>0</v>
      </c>
      <c r="O2771">
        <v>0</v>
      </c>
      <c r="P2771" t="s">
        <v>561</v>
      </c>
      <c r="Q2771" t="s">
        <v>562</v>
      </c>
      <c r="R2771" t="s">
        <v>34</v>
      </c>
      <c r="S2771" t="s">
        <v>35</v>
      </c>
      <c r="T2771" t="s">
        <v>36</v>
      </c>
      <c r="U2771" t="s">
        <v>37</v>
      </c>
      <c r="V2771">
        <v>27</v>
      </c>
      <c r="W2771" t="s">
        <v>38</v>
      </c>
    </row>
    <row r="2772" spans="1:23">
      <c r="A2772" t="s">
        <v>23</v>
      </c>
      <c r="B2772" t="s">
        <v>24</v>
      </c>
      <c r="C2772" t="s">
        <v>25</v>
      </c>
      <c r="D2772" t="s">
        <v>26</v>
      </c>
      <c r="E2772" t="s">
        <v>27</v>
      </c>
      <c r="F2772" t="s">
        <v>28</v>
      </c>
      <c r="G2772" t="s">
        <v>29</v>
      </c>
      <c r="H2772" t="s">
        <v>63</v>
      </c>
      <c r="I2772" t="s">
        <v>64</v>
      </c>
      <c r="J2772">
        <v>547.16973440000004</v>
      </c>
      <c r="K2772">
        <v>1</v>
      </c>
      <c r="L2772">
        <v>0.998</v>
      </c>
      <c r="M2772">
        <v>0</v>
      </c>
      <c r="N2772">
        <v>0</v>
      </c>
      <c r="O2772">
        <v>0</v>
      </c>
      <c r="P2772" t="s">
        <v>561</v>
      </c>
      <c r="Q2772" t="s">
        <v>562</v>
      </c>
      <c r="R2772" t="s">
        <v>34</v>
      </c>
      <c r="S2772" t="s">
        <v>35</v>
      </c>
      <c r="T2772" t="s">
        <v>36</v>
      </c>
      <c r="U2772" t="s">
        <v>37</v>
      </c>
      <c r="V2772">
        <v>27</v>
      </c>
      <c r="W2772" t="s">
        <v>38</v>
      </c>
    </row>
    <row r="2773" spans="1:23">
      <c r="A2773" t="s">
        <v>23</v>
      </c>
      <c r="B2773" t="s">
        <v>24</v>
      </c>
      <c r="C2773" t="s">
        <v>25</v>
      </c>
      <c r="D2773" t="s">
        <v>39</v>
      </c>
      <c r="E2773" t="s">
        <v>40</v>
      </c>
      <c r="F2773" t="s">
        <v>53</v>
      </c>
      <c r="G2773" t="s">
        <v>54</v>
      </c>
      <c r="I2773" t="s">
        <v>43</v>
      </c>
      <c r="J2773">
        <v>0</v>
      </c>
      <c r="K2773">
        <v>0</v>
      </c>
      <c r="L2773">
        <v>0</v>
      </c>
      <c r="M2773">
        <v>0</v>
      </c>
      <c r="N2773">
        <v>0</v>
      </c>
      <c r="O2773">
        <v>1</v>
      </c>
      <c r="P2773" t="s">
        <v>561</v>
      </c>
      <c r="Q2773" t="s">
        <v>562</v>
      </c>
      <c r="R2773" t="s">
        <v>34</v>
      </c>
      <c r="S2773" t="s">
        <v>35</v>
      </c>
      <c r="T2773" t="s">
        <v>36</v>
      </c>
      <c r="U2773" t="s">
        <v>37</v>
      </c>
      <c r="V2773">
        <v>27</v>
      </c>
      <c r="W2773" t="s">
        <v>38</v>
      </c>
    </row>
    <row r="2774" spans="1:23">
      <c r="A2774" t="s">
        <v>23</v>
      </c>
      <c r="B2774" t="s">
        <v>24</v>
      </c>
      <c r="C2774" t="s">
        <v>25</v>
      </c>
      <c r="D2774" t="s">
        <v>39</v>
      </c>
      <c r="E2774" t="s">
        <v>40</v>
      </c>
      <c r="F2774" t="s">
        <v>28</v>
      </c>
      <c r="G2774" t="s">
        <v>29</v>
      </c>
      <c r="I2774" t="s">
        <v>43</v>
      </c>
      <c r="J2774">
        <v>175.69096709999999</v>
      </c>
      <c r="K2774">
        <v>20</v>
      </c>
      <c r="L2774">
        <v>0.879</v>
      </c>
      <c r="M2774">
        <v>0</v>
      </c>
      <c r="N2774">
        <v>0</v>
      </c>
      <c r="O2774">
        <v>0</v>
      </c>
      <c r="P2774" t="s">
        <v>561</v>
      </c>
      <c r="Q2774" t="s">
        <v>562</v>
      </c>
      <c r="R2774" t="s">
        <v>34</v>
      </c>
      <c r="S2774" t="s">
        <v>35</v>
      </c>
      <c r="T2774" t="s">
        <v>36</v>
      </c>
      <c r="U2774" t="s">
        <v>37</v>
      </c>
      <c r="V2774">
        <v>27</v>
      </c>
      <c r="W2774" t="s">
        <v>38</v>
      </c>
    </row>
    <row r="2775" spans="1:23">
      <c r="A2775" t="s">
        <v>23</v>
      </c>
      <c r="B2775" t="s">
        <v>24</v>
      </c>
      <c r="C2775" t="s">
        <v>25</v>
      </c>
      <c r="D2775" t="s">
        <v>26</v>
      </c>
      <c r="E2775" t="s">
        <v>27</v>
      </c>
      <c r="F2775" t="s">
        <v>41</v>
      </c>
      <c r="G2775" t="s">
        <v>42</v>
      </c>
      <c r="H2775" t="s">
        <v>161</v>
      </c>
      <c r="I2775" t="s">
        <v>43</v>
      </c>
      <c r="J2775">
        <v>124.8162564</v>
      </c>
      <c r="K2775">
        <v>3</v>
      </c>
      <c r="L2775">
        <v>0.998</v>
      </c>
      <c r="M2775">
        <v>0</v>
      </c>
      <c r="N2775">
        <v>0</v>
      </c>
      <c r="O2775">
        <v>0</v>
      </c>
      <c r="P2775" t="s">
        <v>1538</v>
      </c>
      <c r="Q2775" t="s">
        <v>1539</v>
      </c>
      <c r="R2775" t="s">
        <v>120</v>
      </c>
      <c r="S2775" t="s">
        <v>121</v>
      </c>
      <c r="T2775" t="s">
        <v>36</v>
      </c>
      <c r="U2775" t="s">
        <v>37</v>
      </c>
      <c r="V2775">
        <v>27</v>
      </c>
      <c r="W2775" t="s">
        <v>38</v>
      </c>
    </row>
    <row r="2776" spans="1:23">
      <c r="A2776" t="s">
        <v>23</v>
      </c>
      <c r="B2776" t="s">
        <v>24</v>
      </c>
      <c r="C2776" t="s">
        <v>25</v>
      </c>
      <c r="D2776" t="s">
        <v>39</v>
      </c>
      <c r="E2776" t="s">
        <v>40</v>
      </c>
      <c r="F2776" t="s">
        <v>28</v>
      </c>
      <c r="G2776" t="s">
        <v>29</v>
      </c>
      <c r="I2776" t="s">
        <v>43</v>
      </c>
      <c r="J2776">
        <v>64.690295309999996</v>
      </c>
      <c r="K2776">
        <v>13</v>
      </c>
      <c r="L2776">
        <v>0.91800000000000004</v>
      </c>
      <c r="M2776">
        <v>0</v>
      </c>
      <c r="N2776">
        <v>0</v>
      </c>
      <c r="O2776">
        <v>0</v>
      </c>
      <c r="P2776" t="s">
        <v>1538</v>
      </c>
      <c r="Q2776" t="s">
        <v>1539</v>
      </c>
      <c r="R2776" t="s">
        <v>120</v>
      </c>
      <c r="S2776" t="s">
        <v>121</v>
      </c>
      <c r="T2776" t="s">
        <v>36</v>
      </c>
      <c r="U2776" t="s">
        <v>37</v>
      </c>
      <c r="V2776">
        <v>27</v>
      </c>
      <c r="W2776" t="s">
        <v>38</v>
      </c>
    </row>
    <row r="2777" spans="1:23">
      <c r="A2777" t="s">
        <v>23</v>
      </c>
      <c r="B2777" t="s">
        <v>24</v>
      </c>
      <c r="C2777" t="s">
        <v>25</v>
      </c>
      <c r="D2777" t="s">
        <v>46</v>
      </c>
      <c r="E2777" t="s">
        <v>47</v>
      </c>
      <c r="F2777" t="s">
        <v>48</v>
      </c>
      <c r="G2777" t="s">
        <v>47</v>
      </c>
      <c r="I2777" t="s">
        <v>43</v>
      </c>
      <c r="J2777">
        <v>760.11535079999999</v>
      </c>
      <c r="K2777">
        <v>103</v>
      </c>
      <c r="L2777">
        <v>0.74</v>
      </c>
      <c r="M2777">
        <v>0</v>
      </c>
      <c r="N2777">
        <v>0</v>
      </c>
      <c r="O2777">
        <v>0</v>
      </c>
      <c r="P2777" t="s">
        <v>1538</v>
      </c>
      <c r="Q2777" t="s">
        <v>1539</v>
      </c>
      <c r="R2777" t="s">
        <v>120</v>
      </c>
      <c r="S2777" t="s">
        <v>121</v>
      </c>
      <c r="T2777" t="s">
        <v>36</v>
      </c>
      <c r="U2777" t="s">
        <v>37</v>
      </c>
      <c r="V2777">
        <v>27</v>
      </c>
      <c r="W2777" t="s">
        <v>38</v>
      </c>
    </row>
    <row r="2778" spans="1:23">
      <c r="A2778" t="s">
        <v>23</v>
      </c>
      <c r="B2778" t="s">
        <v>24</v>
      </c>
      <c r="C2778" t="s">
        <v>25</v>
      </c>
      <c r="D2778" t="s">
        <v>46</v>
      </c>
      <c r="E2778" t="s">
        <v>47</v>
      </c>
      <c r="F2778" t="s">
        <v>48</v>
      </c>
      <c r="G2778" t="s">
        <v>47</v>
      </c>
      <c r="I2778" t="s">
        <v>43</v>
      </c>
      <c r="J2778">
        <v>261.44799239999998</v>
      </c>
      <c r="K2778">
        <v>51</v>
      </c>
      <c r="L2778">
        <v>0.79600000000000004</v>
      </c>
      <c r="M2778">
        <v>0</v>
      </c>
      <c r="N2778">
        <v>0</v>
      </c>
      <c r="O2778">
        <v>0</v>
      </c>
      <c r="P2778" t="s">
        <v>563</v>
      </c>
      <c r="Q2778" t="s">
        <v>564</v>
      </c>
      <c r="R2778" t="s">
        <v>67</v>
      </c>
      <c r="S2778" t="s">
        <v>68</v>
      </c>
      <c r="T2778" t="s">
        <v>36</v>
      </c>
      <c r="U2778" t="s">
        <v>37</v>
      </c>
      <c r="V2778">
        <v>27</v>
      </c>
      <c r="W2778" t="s">
        <v>38</v>
      </c>
    </row>
    <row r="2779" spans="1:23">
      <c r="A2779" t="s">
        <v>23</v>
      </c>
      <c r="B2779" t="s">
        <v>24</v>
      </c>
      <c r="C2779" t="s">
        <v>25</v>
      </c>
      <c r="D2779" t="s">
        <v>26</v>
      </c>
      <c r="E2779" t="s">
        <v>27</v>
      </c>
      <c r="F2779" t="s">
        <v>28</v>
      </c>
      <c r="G2779" t="s">
        <v>29</v>
      </c>
      <c r="H2779" t="s">
        <v>193</v>
      </c>
      <c r="I2779" t="s">
        <v>194</v>
      </c>
      <c r="J2779">
        <v>4.3140000000000001</v>
      </c>
      <c r="K2779">
        <v>1</v>
      </c>
      <c r="L2779">
        <v>1</v>
      </c>
      <c r="M2779">
        <v>0</v>
      </c>
      <c r="N2779">
        <v>0</v>
      </c>
      <c r="O2779">
        <v>0</v>
      </c>
      <c r="P2779" t="s">
        <v>565</v>
      </c>
      <c r="Q2779" t="s">
        <v>566</v>
      </c>
      <c r="R2779" t="s">
        <v>100</v>
      </c>
      <c r="S2779" t="s">
        <v>101</v>
      </c>
      <c r="T2779" t="s">
        <v>36</v>
      </c>
      <c r="U2779" t="s">
        <v>37</v>
      </c>
      <c r="V2779">
        <v>27</v>
      </c>
      <c r="W2779" t="s">
        <v>38</v>
      </c>
    </row>
    <row r="2780" spans="1:23">
      <c r="A2780" t="s">
        <v>23</v>
      </c>
      <c r="B2780" t="s">
        <v>24</v>
      </c>
      <c r="C2780" t="s">
        <v>25</v>
      </c>
      <c r="D2780" t="s">
        <v>26</v>
      </c>
      <c r="E2780" t="s">
        <v>27</v>
      </c>
      <c r="F2780" t="s">
        <v>28</v>
      </c>
      <c r="G2780" t="s">
        <v>29</v>
      </c>
      <c r="H2780" t="s">
        <v>138</v>
      </c>
      <c r="I2780" t="s">
        <v>139</v>
      </c>
      <c r="J2780">
        <v>72.508597899999998</v>
      </c>
      <c r="K2780">
        <v>1</v>
      </c>
      <c r="L2780">
        <v>0.9</v>
      </c>
      <c r="M2780">
        <v>0</v>
      </c>
      <c r="N2780">
        <v>0</v>
      </c>
      <c r="O2780">
        <v>0</v>
      </c>
      <c r="P2780" t="s">
        <v>565</v>
      </c>
      <c r="Q2780" t="s">
        <v>566</v>
      </c>
      <c r="R2780" t="s">
        <v>100</v>
      </c>
      <c r="S2780" t="s">
        <v>101</v>
      </c>
      <c r="T2780" t="s">
        <v>36</v>
      </c>
      <c r="U2780" t="s">
        <v>37</v>
      </c>
      <c r="V2780">
        <v>27</v>
      </c>
      <c r="W2780" t="s">
        <v>38</v>
      </c>
    </row>
    <row r="2781" spans="1:23">
      <c r="A2781" t="s">
        <v>23</v>
      </c>
      <c r="B2781" t="s">
        <v>24</v>
      </c>
      <c r="C2781" t="s">
        <v>25</v>
      </c>
      <c r="D2781" t="s">
        <v>26</v>
      </c>
      <c r="E2781" t="s">
        <v>27</v>
      </c>
      <c r="F2781" t="s">
        <v>28</v>
      </c>
      <c r="G2781" t="s">
        <v>29</v>
      </c>
      <c r="H2781" t="s">
        <v>30</v>
      </c>
      <c r="I2781" t="s">
        <v>31</v>
      </c>
      <c r="J2781">
        <v>423.01384760000002</v>
      </c>
      <c r="K2781">
        <v>2</v>
      </c>
      <c r="L2781">
        <v>0.90900000000000003</v>
      </c>
      <c r="M2781">
        <v>0</v>
      </c>
      <c r="N2781">
        <v>0</v>
      </c>
      <c r="O2781">
        <v>0</v>
      </c>
      <c r="P2781" t="s">
        <v>565</v>
      </c>
      <c r="Q2781" t="s">
        <v>566</v>
      </c>
      <c r="R2781" t="s">
        <v>100</v>
      </c>
      <c r="S2781" t="s">
        <v>101</v>
      </c>
      <c r="T2781" t="s">
        <v>36</v>
      </c>
      <c r="U2781" t="s">
        <v>37</v>
      </c>
      <c r="V2781">
        <v>27</v>
      </c>
      <c r="W2781" t="s">
        <v>38</v>
      </c>
    </row>
    <row r="2782" spans="1:23">
      <c r="A2782" t="s">
        <v>23</v>
      </c>
      <c r="B2782" t="s">
        <v>24</v>
      </c>
      <c r="C2782" t="s">
        <v>25</v>
      </c>
      <c r="D2782" t="s">
        <v>39</v>
      </c>
      <c r="E2782" t="s">
        <v>40</v>
      </c>
      <c r="F2782" t="s">
        <v>41</v>
      </c>
      <c r="G2782" t="s">
        <v>42</v>
      </c>
      <c r="I2782" t="s">
        <v>43</v>
      </c>
      <c r="J2782">
        <v>99.668387730000006</v>
      </c>
      <c r="K2782">
        <v>17</v>
      </c>
      <c r="L2782">
        <v>0.76700000000000002</v>
      </c>
      <c r="M2782">
        <v>0</v>
      </c>
      <c r="N2782">
        <v>0</v>
      </c>
      <c r="O2782">
        <v>0</v>
      </c>
      <c r="P2782" t="s">
        <v>565</v>
      </c>
      <c r="Q2782" t="s">
        <v>566</v>
      </c>
      <c r="R2782" t="s">
        <v>100</v>
      </c>
      <c r="S2782" t="s">
        <v>101</v>
      </c>
      <c r="T2782" t="s">
        <v>36</v>
      </c>
      <c r="U2782" t="s">
        <v>37</v>
      </c>
      <c r="V2782">
        <v>27</v>
      </c>
      <c r="W2782" t="s">
        <v>38</v>
      </c>
    </row>
    <row r="2783" spans="1:23">
      <c r="A2783" t="s">
        <v>23</v>
      </c>
      <c r="B2783" t="s">
        <v>24</v>
      </c>
      <c r="C2783" t="s">
        <v>25</v>
      </c>
      <c r="D2783" t="s">
        <v>39</v>
      </c>
      <c r="E2783" t="s">
        <v>40</v>
      </c>
      <c r="F2783" t="s">
        <v>53</v>
      </c>
      <c r="G2783" t="s">
        <v>54</v>
      </c>
      <c r="I2783" t="s">
        <v>43</v>
      </c>
      <c r="J2783">
        <v>136.3677194</v>
      </c>
      <c r="K2783">
        <v>9</v>
      </c>
      <c r="L2783">
        <v>0.90600000000000003</v>
      </c>
      <c r="M2783">
        <v>0</v>
      </c>
      <c r="N2783">
        <v>0</v>
      </c>
      <c r="O2783">
        <v>0</v>
      </c>
      <c r="P2783" t="s">
        <v>565</v>
      </c>
      <c r="Q2783" t="s">
        <v>566</v>
      </c>
      <c r="R2783" t="s">
        <v>100</v>
      </c>
      <c r="S2783" t="s">
        <v>101</v>
      </c>
      <c r="T2783" t="s">
        <v>36</v>
      </c>
      <c r="U2783" t="s">
        <v>37</v>
      </c>
      <c r="V2783">
        <v>27</v>
      </c>
      <c r="W2783" t="s">
        <v>38</v>
      </c>
    </row>
    <row r="2784" spans="1:23">
      <c r="A2784" t="s">
        <v>23</v>
      </c>
      <c r="B2784" t="s">
        <v>24</v>
      </c>
      <c r="C2784" t="s">
        <v>25</v>
      </c>
      <c r="D2784" t="s">
        <v>39</v>
      </c>
      <c r="E2784" t="s">
        <v>40</v>
      </c>
      <c r="F2784" t="s">
        <v>28</v>
      </c>
      <c r="G2784" t="s">
        <v>29</v>
      </c>
      <c r="I2784" t="s">
        <v>43</v>
      </c>
      <c r="J2784">
        <v>1192.3221599999999</v>
      </c>
      <c r="K2784">
        <v>122</v>
      </c>
      <c r="L2784">
        <v>0.82599999999999996</v>
      </c>
      <c r="M2784">
        <v>0</v>
      </c>
      <c r="N2784">
        <v>0</v>
      </c>
      <c r="O2784">
        <v>0</v>
      </c>
      <c r="P2784" t="s">
        <v>565</v>
      </c>
      <c r="Q2784" t="s">
        <v>566</v>
      </c>
      <c r="R2784" t="s">
        <v>100</v>
      </c>
      <c r="S2784" t="s">
        <v>101</v>
      </c>
      <c r="T2784" t="s">
        <v>36</v>
      </c>
      <c r="U2784" t="s">
        <v>37</v>
      </c>
      <c r="V2784">
        <v>27</v>
      </c>
      <c r="W2784" t="s">
        <v>38</v>
      </c>
    </row>
    <row r="2785" spans="1:23">
      <c r="A2785" t="s">
        <v>23</v>
      </c>
      <c r="B2785" t="s">
        <v>24</v>
      </c>
      <c r="C2785" t="s">
        <v>25</v>
      </c>
      <c r="D2785" t="s">
        <v>39</v>
      </c>
      <c r="E2785" t="s">
        <v>40</v>
      </c>
      <c r="F2785" t="s">
        <v>44</v>
      </c>
      <c r="G2785" t="s">
        <v>45</v>
      </c>
      <c r="I2785" t="s">
        <v>43</v>
      </c>
      <c r="J2785">
        <v>0</v>
      </c>
      <c r="K2785">
        <v>0</v>
      </c>
      <c r="L2785">
        <v>0</v>
      </c>
      <c r="M2785">
        <v>0</v>
      </c>
      <c r="N2785">
        <v>0</v>
      </c>
      <c r="O2785">
        <v>1</v>
      </c>
      <c r="P2785" t="s">
        <v>565</v>
      </c>
      <c r="Q2785" t="s">
        <v>566</v>
      </c>
      <c r="R2785" t="s">
        <v>100</v>
      </c>
      <c r="S2785" t="s">
        <v>101</v>
      </c>
      <c r="T2785" t="s">
        <v>36</v>
      </c>
      <c r="U2785" t="s">
        <v>37</v>
      </c>
      <c r="V2785">
        <v>27</v>
      </c>
      <c r="W2785" t="s">
        <v>38</v>
      </c>
    </row>
    <row r="2786" spans="1:23">
      <c r="A2786" t="s">
        <v>23</v>
      </c>
      <c r="B2786" t="s">
        <v>24</v>
      </c>
      <c r="C2786" t="s">
        <v>25</v>
      </c>
      <c r="D2786" t="s">
        <v>26</v>
      </c>
      <c r="E2786" t="s">
        <v>27</v>
      </c>
      <c r="F2786" t="s">
        <v>53</v>
      </c>
      <c r="G2786" t="s">
        <v>54</v>
      </c>
      <c r="H2786" t="s">
        <v>55</v>
      </c>
      <c r="I2786" t="s">
        <v>56</v>
      </c>
      <c r="J2786">
        <v>339.17296759999999</v>
      </c>
      <c r="K2786">
        <v>2</v>
      </c>
      <c r="L2786">
        <v>0.95699999999999996</v>
      </c>
      <c r="M2786">
        <v>0</v>
      </c>
      <c r="N2786">
        <v>0</v>
      </c>
      <c r="O2786">
        <v>0</v>
      </c>
      <c r="P2786" t="s">
        <v>567</v>
      </c>
      <c r="Q2786" t="s">
        <v>568</v>
      </c>
      <c r="R2786" t="s">
        <v>132</v>
      </c>
      <c r="S2786" t="s">
        <v>133</v>
      </c>
      <c r="T2786" t="s">
        <v>36</v>
      </c>
      <c r="U2786" t="s">
        <v>37</v>
      </c>
      <c r="V2786">
        <v>27</v>
      </c>
      <c r="W2786" t="s">
        <v>38</v>
      </c>
    </row>
    <row r="2787" spans="1:23">
      <c r="A2787" t="s">
        <v>23</v>
      </c>
      <c r="B2787" t="s">
        <v>24</v>
      </c>
      <c r="C2787" t="s">
        <v>25</v>
      </c>
      <c r="D2787" t="s">
        <v>26</v>
      </c>
      <c r="E2787" t="s">
        <v>27</v>
      </c>
      <c r="F2787" t="s">
        <v>28</v>
      </c>
      <c r="G2787" t="s">
        <v>29</v>
      </c>
      <c r="H2787" t="s">
        <v>189</v>
      </c>
      <c r="I2787" t="s">
        <v>190</v>
      </c>
      <c r="J2787">
        <v>5.6662028339999999</v>
      </c>
      <c r="K2787">
        <v>1</v>
      </c>
      <c r="L2787">
        <v>0.79100000000000004</v>
      </c>
      <c r="M2787">
        <v>0</v>
      </c>
      <c r="N2787">
        <v>0</v>
      </c>
      <c r="O2787">
        <v>0</v>
      </c>
      <c r="P2787" t="s">
        <v>567</v>
      </c>
      <c r="Q2787" t="s">
        <v>568</v>
      </c>
      <c r="R2787" t="s">
        <v>132</v>
      </c>
      <c r="S2787" t="s">
        <v>133</v>
      </c>
      <c r="T2787" t="s">
        <v>36</v>
      </c>
      <c r="U2787" t="s">
        <v>37</v>
      </c>
      <c r="V2787">
        <v>27</v>
      </c>
      <c r="W2787" t="s">
        <v>38</v>
      </c>
    </row>
    <row r="2788" spans="1:23">
      <c r="A2788" t="s">
        <v>23</v>
      </c>
      <c r="B2788" t="s">
        <v>24</v>
      </c>
      <c r="C2788" t="s">
        <v>25</v>
      </c>
      <c r="D2788" t="s">
        <v>26</v>
      </c>
      <c r="E2788" t="s">
        <v>27</v>
      </c>
      <c r="F2788" t="s">
        <v>28</v>
      </c>
      <c r="G2788" t="s">
        <v>29</v>
      </c>
      <c r="H2788" t="s">
        <v>241</v>
      </c>
      <c r="I2788" t="s">
        <v>242</v>
      </c>
      <c r="J2788">
        <v>214.12566799999999</v>
      </c>
      <c r="K2788">
        <v>2</v>
      </c>
      <c r="L2788">
        <v>0.97</v>
      </c>
      <c r="M2788">
        <v>0</v>
      </c>
      <c r="N2788">
        <v>0</v>
      </c>
      <c r="O2788">
        <v>0</v>
      </c>
      <c r="P2788" t="s">
        <v>567</v>
      </c>
      <c r="Q2788" t="s">
        <v>568</v>
      </c>
      <c r="R2788" t="s">
        <v>132</v>
      </c>
      <c r="S2788" t="s">
        <v>133</v>
      </c>
      <c r="T2788" t="s">
        <v>36</v>
      </c>
      <c r="U2788" t="s">
        <v>37</v>
      </c>
      <c r="V2788">
        <v>27</v>
      </c>
      <c r="W2788" t="s">
        <v>38</v>
      </c>
    </row>
    <row r="2789" spans="1:23">
      <c r="A2789" t="s">
        <v>23</v>
      </c>
      <c r="B2789" t="s">
        <v>24</v>
      </c>
      <c r="C2789" t="s">
        <v>25</v>
      </c>
      <c r="D2789" t="s">
        <v>39</v>
      </c>
      <c r="E2789" t="s">
        <v>40</v>
      </c>
      <c r="F2789" t="s">
        <v>53</v>
      </c>
      <c r="G2789" t="s">
        <v>54</v>
      </c>
      <c r="I2789" t="s">
        <v>43</v>
      </c>
      <c r="J2789">
        <v>61.040772279999999</v>
      </c>
      <c r="K2789">
        <v>8</v>
      </c>
      <c r="L2789">
        <v>0.55000000000000004</v>
      </c>
      <c r="M2789">
        <v>0</v>
      </c>
      <c r="N2789">
        <v>0</v>
      </c>
      <c r="O2789">
        <v>0</v>
      </c>
      <c r="P2789" t="s">
        <v>567</v>
      </c>
      <c r="Q2789" t="s">
        <v>568</v>
      </c>
      <c r="R2789" t="s">
        <v>132</v>
      </c>
      <c r="S2789" t="s">
        <v>133</v>
      </c>
      <c r="T2789" t="s">
        <v>36</v>
      </c>
      <c r="U2789" t="s">
        <v>37</v>
      </c>
      <c r="V2789">
        <v>27</v>
      </c>
      <c r="W2789" t="s">
        <v>38</v>
      </c>
    </row>
    <row r="2790" spans="1:23">
      <c r="A2790" t="s">
        <v>23</v>
      </c>
      <c r="B2790" t="s">
        <v>24</v>
      </c>
      <c r="C2790" t="s">
        <v>25</v>
      </c>
      <c r="D2790" t="s">
        <v>39</v>
      </c>
      <c r="E2790" t="s">
        <v>40</v>
      </c>
      <c r="F2790" t="s">
        <v>28</v>
      </c>
      <c r="G2790" t="s">
        <v>29</v>
      </c>
      <c r="I2790" t="s">
        <v>43</v>
      </c>
      <c r="J2790">
        <v>457.33891540000002</v>
      </c>
      <c r="K2790">
        <v>44</v>
      </c>
      <c r="L2790">
        <v>0.84199999999999997</v>
      </c>
      <c r="M2790">
        <v>0</v>
      </c>
      <c r="N2790">
        <v>0</v>
      </c>
      <c r="O2790">
        <v>0</v>
      </c>
      <c r="P2790" t="s">
        <v>567</v>
      </c>
      <c r="Q2790" t="s">
        <v>568</v>
      </c>
      <c r="R2790" t="s">
        <v>132</v>
      </c>
      <c r="S2790" t="s">
        <v>133</v>
      </c>
      <c r="T2790" t="s">
        <v>36</v>
      </c>
      <c r="U2790" t="s">
        <v>37</v>
      </c>
      <c r="V2790">
        <v>27</v>
      </c>
      <c r="W2790" t="s">
        <v>38</v>
      </c>
    </row>
    <row r="2791" spans="1:23">
      <c r="A2791" t="s">
        <v>23</v>
      </c>
      <c r="B2791" t="s">
        <v>24</v>
      </c>
      <c r="C2791" t="s">
        <v>25</v>
      </c>
      <c r="D2791" t="s">
        <v>39</v>
      </c>
      <c r="E2791" t="s">
        <v>40</v>
      </c>
      <c r="F2791" t="s">
        <v>41</v>
      </c>
      <c r="G2791" t="s">
        <v>42</v>
      </c>
      <c r="I2791" t="s">
        <v>43</v>
      </c>
      <c r="J2791">
        <v>0</v>
      </c>
      <c r="K2791">
        <v>0</v>
      </c>
      <c r="L2791">
        <v>0</v>
      </c>
      <c r="M2791">
        <v>0</v>
      </c>
      <c r="N2791">
        <v>0</v>
      </c>
      <c r="O2791">
        <v>1</v>
      </c>
      <c r="P2791" t="s">
        <v>569</v>
      </c>
      <c r="Q2791" t="s">
        <v>570</v>
      </c>
      <c r="R2791" t="s">
        <v>84</v>
      </c>
      <c r="S2791" t="s">
        <v>85</v>
      </c>
      <c r="T2791" t="s">
        <v>36</v>
      </c>
      <c r="U2791" t="s">
        <v>37</v>
      </c>
      <c r="V2791">
        <v>27</v>
      </c>
      <c r="W2791" t="s">
        <v>38</v>
      </c>
    </row>
    <row r="2792" spans="1:23">
      <c r="A2792" t="s">
        <v>23</v>
      </c>
      <c r="B2792" t="s">
        <v>24</v>
      </c>
      <c r="C2792" t="s">
        <v>25</v>
      </c>
      <c r="D2792" t="s">
        <v>39</v>
      </c>
      <c r="E2792" t="s">
        <v>40</v>
      </c>
      <c r="F2792" t="s">
        <v>28</v>
      </c>
      <c r="G2792" t="s">
        <v>29</v>
      </c>
      <c r="I2792" t="s">
        <v>43</v>
      </c>
      <c r="J2792">
        <v>0</v>
      </c>
      <c r="K2792">
        <v>0</v>
      </c>
      <c r="L2792">
        <v>0</v>
      </c>
      <c r="M2792">
        <v>0</v>
      </c>
      <c r="N2792">
        <v>0</v>
      </c>
      <c r="O2792">
        <v>1</v>
      </c>
      <c r="P2792" t="s">
        <v>569</v>
      </c>
      <c r="Q2792" t="s">
        <v>570</v>
      </c>
      <c r="R2792" t="s">
        <v>84</v>
      </c>
      <c r="S2792" t="s">
        <v>85</v>
      </c>
      <c r="T2792" t="s">
        <v>36</v>
      </c>
      <c r="U2792" t="s">
        <v>37</v>
      </c>
      <c r="V2792">
        <v>27</v>
      </c>
      <c r="W2792" t="s">
        <v>38</v>
      </c>
    </row>
    <row r="2793" spans="1:23">
      <c r="A2793" t="s">
        <v>23</v>
      </c>
      <c r="B2793" t="s">
        <v>24</v>
      </c>
      <c r="C2793" t="s">
        <v>25</v>
      </c>
      <c r="D2793" t="s">
        <v>26</v>
      </c>
      <c r="E2793" t="s">
        <v>27</v>
      </c>
      <c r="F2793" t="s">
        <v>41</v>
      </c>
      <c r="G2793" t="s">
        <v>42</v>
      </c>
      <c r="H2793" t="s">
        <v>161</v>
      </c>
      <c r="I2793" t="s">
        <v>43</v>
      </c>
      <c r="J2793">
        <v>330.79367789999998</v>
      </c>
      <c r="K2793">
        <v>5</v>
      </c>
      <c r="L2793">
        <v>0.88200000000000001</v>
      </c>
      <c r="M2793">
        <v>0</v>
      </c>
      <c r="N2793">
        <v>0</v>
      </c>
      <c r="O2793">
        <v>0</v>
      </c>
      <c r="P2793" t="s">
        <v>571</v>
      </c>
      <c r="Q2793" t="s">
        <v>572</v>
      </c>
      <c r="R2793" t="s">
        <v>34</v>
      </c>
      <c r="S2793" t="s">
        <v>35</v>
      </c>
      <c r="T2793" t="s">
        <v>36</v>
      </c>
      <c r="U2793" t="s">
        <v>37</v>
      </c>
      <c r="V2793">
        <v>27</v>
      </c>
      <c r="W2793" t="s">
        <v>38</v>
      </c>
    </row>
    <row r="2794" spans="1:23">
      <c r="A2794" t="s">
        <v>23</v>
      </c>
      <c r="B2794" t="s">
        <v>24</v>
      </c>
      <c r="C2794" t="s">
        <v>25</v>
      </c>
      <c r="D2794" t="s">
        <v>26</v>
      </c>
      <c r="E2794" t="s">
        <v>27</v>
      </c>
      <c r="F2794" t="s">
        <v>53</v>
      </c>
      <c r="G2794" t="s">
        <v>54</v>
      </c>
      <c r="H2794" t="s">
        <v>223</v>
      </c>
      <c r="I2794" t="s">
        <v>224</v>
      </c>
      <c r="J2794">
        <v>204.06905069999999</v>
      </c>
      <c r="K2794">
        <v>2</v>
      </c>
      <c r="L2794">
        <v>0.94599999999999995</v>
      </c>
      <c r="M2794">
        <v>0</v>
      </c>
      <c r="N2794">
        <v>0</v>
      </c>
      <c r="O2794">
        <v>0</v>
      </c>
      <c r="P2794" t="s">
        <v>571</v>
      </c>
      <c r="Q2794" t="s">
        <v>572</v>
      </c>
      <c r="R2794" t="s">
        <v>34</v>
      </c>
      <c r="S2794" t="s">
        <v>35</v>
      </c>
      <c r="T2794" t="s">
        <v>36</v>
      </c>
      <c r="U2794" t="s">
        <v>37</v>
      </c>
      <c r="V2794">
        <v>27</v>
      </c>
      <c r="W2794" t="s">
        <v>38</v>
      </c>
    </row>
    <row r="2795" spans="1:23">
      <c r="A2795" t="s">
        <v>23</v>
      </c>
      <c r="B2795" t="s">
        <v>24</v>
      </c>
      <c r="C2795" t="s">
        <v>25</v>
      </c>
      <c r="D2795" t="s">
        <v>26</v>
      </c>
      <c r="E2795" t="s">
        <v>27</v>
      </c>
      <c r="F2795" t="s">
        <v>53</v>
      </c>
      <c r="G2795" t="s">
        <v>54</v>
      </c>
      <c r="H2795" t="s">
        <v>904</v>
      </c>
      <c r="I2795" t="s">
        <v>905</v>
      </c>
      <c r="J2795">
        <v>578.66127159999996</v>
      </c>
      <c r="K2795">
        <v>1</v>
      </c>
      <c r="L2795">
        <v>1</v>
      </c>
      <c r="M2795">
        <v>0</v>
      </c>
      <c r="N2795">
        <v>0</v>
      </c>
      <c r="O2795">
        <v>0</v>
      </c>
      <c r="P2795" t="s">
        <v>571</v>
      </c>
      <c r="Q2795" t="s">
        <v>572</v>
      </c>
      <c r="R2795" t="s">
        <v>34</v>
      </c>
      <c r="S2795" t="s">
        <v>35</v>
      </c>
      <c r="T2795" t="s">
        <v>36</v>
      </c>
      <c r="U2795" t="s">
        <v>37</v>
      </c>
      <c r="V2795">
        <v>27</v>
      </c>
      <c r="W2795" t="s">
        <v>38</v>
      </c>
    </row>
    <row r="2796" spans="1:23">
      <c r="A2796" t="s">
        <v>23</v>
      </c>
      <c r="B2796" t="s">
        <v>24</v>
      </c>
      <c r="C2796" t="s">
        <v>25</v>
      </c>
      <c r="D2796" t="s">
        <v>26</v>
      </c>
      <c r="E2796" t="s">
        <v>27</v>
      </c>
      <c r="F2796" t="s">
        <v>28</v>
      </c>
      <c r="G2796" t="s">
        <v>29</v>
      </c>
      <c r="H2796" t="s">
        <v>189</v>
      </c>
      <c r="I2796" t="s">
        <v>190</v>
      </c>
      <c r="J2796">
        <v>254.63535229999999</v>
      </c>
      <c r="K2796">
        <v>4</v>
      </c>
      <c r="L2796">
        <v>0.95399999999999996</v>
      </c>
      <c r="M2796">
        <v>0</v>
      </c>
      <c r="N2796">
        <v>0</v>
      </c>
      <c r="O2796">
        <v>0</v>
      </c>
      <c r="P2796" t="s">
        <v>571</v>
      </c>
      <c r="Q2796" t="s">
        <v>572</v>
      </c>
      <c r="R2796" t="s">
        <v>34</v>
      </c>
      <c r="S2796" t="s">
        <v>35</v>
      </c>
      <c r="T2796" t="s">
        <v>36</v>
      </c>
      <c r="U2796" t="s">
        <v>37</v>
      </c>
      <c r="V2796">
        <v>27</v>
      </c>
      <c r="W2796" t="s">
        <v>38</v>
      </c>
    </row>
    <row r="2797" spans="1:23">
      <c r="A2797" t="s">
        <v>23</v>
      </c>
      <c r="B2797" t="s">
        <v>24</v>
      </c>
      <c r="C2797" t="s">
        <v>25</v>
      </c>
      <c r="D2797" t="s">
        <v>26</v>
      </c>
      <c r="E2797" t="s">
        <v>27</v>
      </c>
      <c r="F2797" t="s">
        <v>28</v>
      </c>
      <c r="G2797" t="s">
        <v>29</v>
      </c>
      <c r="H2797" t="s">
        <v>86</v>
      </c>
      <c r="I2797" t="s">
        <v>87</v>
      </c>
      <c r="J2797">
        <v>1439.5368372999999</v>
      </c>
      <c r="K2797">
        <v>14</v>
      </c>
      <c r="L2797">
        <v>0.94299999999999995</v>
      </c>
      <c r="M2797">
        <v>0</v>
      </c>
      <c r="N2797">
        <v>0</v>
      </c>
      <c r="O2797">
        <v>0</v>
      </c>
      <c r="P2797" t="s">
        <v>571</v>
      </c>
      <c r="Q2797" t="s">
        <v>572</v>
      </c>
      <c r="R2797" t="s">
        <v>34</v>
      </c>
      <c r="S2797" t="s">
        <v>35</v>
      </c>
      <c r="T2797" t="s">
        <v>36</v>
      </c>
      <c r="U2797" t="s">
        <v>37</v>
      </c>
      <c r="V2797">
        <v>27</v>
      </c>
      <c r="W2797" t="s">
        <v>38</v>
      </c>
    </row>
    <row r="2798" spans="1:23">
      <c r="A2798" t="s">
        <v>23</v>
      </c>
      <c r="B2798" t="s">
        <v>24</v>
      </c>
      <c r="C2798" t="s">
        <v>25</v>
      </c>
      <c r="D2798" t="s">
        <v>26</v>
      </c>
      <c r="E2798" t="s">
        <v>27</v>
      </c>
      <c r="F2798" t="s">
        <v>28</v>
      </c>
      <c r="G2798" t="s">
        <v>29</v>
      </c>
      <c r="H2798" t="s">
        <v>80</v>
      </c>
      <c r="I2798" t="s">
        <v>81</v>
      </c>
      <c r="J2798">
        <v>43.754781440000002</v>
      </c>
      <c r="K2798">
        <v>1</v>
      </c>
      <c r="L2798">
        <v>0.92100000000000004</v>
      </c>
      <c r="M2798">
        <v>0</v>
      </c>
      <c r="N2798">
        <v>0</v>
      </c>
      <c r="O2798">
        <v>0</v>
      </c>
      <c r="P2798" t="s">
        <v>571</v>
      </c>
      <c r="Q2798" t="s">
        <v>572</v>
      </c>
      <c r="R2798" t="s">
        <v>34</v>
      </c>
      <c r="S2798" t="s">
        <v>35</v>
      </c>
      <c r="T2798" t="s">
        <v>36</v>
      </c>
      <c r="U2798" t="s">
        <v>37</v>
      </c>
      <c r="V2798">
        <v>27</v>
      </c>
      <c r="W2798" t="s">
        <v>38</v>
      </c>
    </row>
    <row r="2799" spans="1:23">
      <c r="A2799" t="s">
        <v>23</v>
      </c>
      <c r="B2799" t="s">
        <v>24</v>
      </c>
      <c r="C2799" t="s">
        <v>25</v>
      </c>
      <c r="D2799" t="s">
        <v>26</v>
      </c>
      <c r="E2799" t="s">
        <v>27</v>
      </c>
      <c r="F2799" t="s">
        <v>28</v>
      </c>
      <c r="G2799" t="s">
        <v>29</v>
      </c>
      <c r="H2799" t="s">
        <v>447</v>
      </c>
      <c r="I2799" t="s">
        <v>448</v>
      </c>
      <c r="J2799">
        <v>233.08782210000001</v>
      </c>
      <c r="K2799">
        <v>2</v>
      </c>
      <c r="L2799">
        <v>0.99299999999999999</v>
      </c>
      <c r="M2799">
        <v>0</v>
      </c>
      <c r="N2799">
        <v>0</v>
      </c>
      <c r="O2799">
        <v>0</v>
      </c>
      <c r="P2799" t="s">
        <v>571</v>
      </c>
      <c r="Q2799" t="s">
        <v>572</v>
      </c>
      <c r="R2799" t="s">
        <v>34</v>
      </c>
      <c r="S2799" t="s">
        <v>35</v>
      </c>
      <c r="T2799" t="s">
        <v>36</v>
      </c>
      <c r="U2799" t="s">
        <v>37</v>
      </c>
      <c r="V2799">
        <v>27</v>
      </c>
      <c r="W2799" t="s">
        <v>38</v>
      </c>
    </row>
    <row r="2800" spans="1:23">
      <c r="A2800" t="s">
        <v>23</v>
      </c>
      <c r="B2800" t="s">
        <v>24</v>
      </c>
      <c r="C2800" t="s">
        <v>25</v>
      </c>
      <c r="D2800" t="s">
        <v>39</v>
      </c>
      <c r="E2800" t="s">
        <v>40</v>
      </c>
      <c r="F2800" t="s">
        <v>53</v>
      </c>
      <c r="G2800" t="s">
        <v>54</v>
      </c>
      <c r="I2800" t="s">
        <v>43</v>
      </c>
      <c r="J2800">
        <v>724.86868200000004</v>
      </c>
      <c r="K2800">
        <v>59</v>
      </c>
      <c r="L2800">
        <v>0.871</v>
      </c>
      <c r="M2800">
        <v>0</v>
      </c>
      <c r="N2800">
        <v>0</v>
      </c>
      <c r="O2800">
        <v>0</v>
      </c>
      <c r="P2800" t="s">
        <v>571</v>
      </c>
      <c r="Q2800" t="s">
        <v>572</v>
      </c>
      <c r="R2800" t="s">
        <v>34</v>
      </c>
      <c r="S2800" t="s">
        <v>35</v>
      </c>
      <c r="T2800" t="s">
        <v>36</v>
      </c>
      <c r="U2800" t="s">
        <v>37</v>
      </c>
      <c r="V2800">
        <v>27</v>
      </c>
      <c r="W2800" t="s">
        <v>38</v>
      </c>
    </row>
    <row r="2801" spans="1:23">
      <c r="A2801" t="s">
        <v>23</v>
      </c>
      <c r="B2801" t="s">
        <v>24</v>
      </c>
      <c r="C2801" t="s">
        <v>25</v>
      </c>
      <c r="D2801" t="s">
        <v>39</v>
      </c>
      <c r="E2801" t="s">
        <v>40</v>
      </c>
      <c r="F2801" t="s">
        <v>28</v>
      </c>
      <c r="G2801" t="s">
        <v>29</v>
      </c>
      <c r="I2801" t="s">
        <v>43</v>
      </c>
      <c r="J2801">
        <v>4040.6113270000001</v>
      </c>
      <c r="K2801">
        <v>384</v>
      </c>
      <c r="L2801">
        <v>0.81200000000000006</v>
      </c>
      <c r="M2801">
        <v>0</v>
      </c>
      <c r="N2801">
        <v>0</v>
      </c>
      <c r="O2801">
        <v>0</v>
      </c>
      <c r="P2801" t="s">
        <v>571</v>
      </c>
      <c r="Q2801" t="s">
        <v>572</v>
      </c>
      <c r="R2801" t="s">
        <v>34</v>
      </c>
      <c r="S2801" t="s">
        <v>35</v>
      </c>
      <c r="T2801" t="s">
        <v>36</v>
      </c>
      <c r="U2801" t="s">
        <v>37</v>
      </c>
      <c r="V2801">
        <v>27</v>
      </c>
      <c r="W2801" t="s">
        <v>38</v>
      </c>
    </row>
    <row r="2802" spans="1:23">
      <c r="A2802" t="s">
        <v>23</v>
      </c>
      <c r="B2802" t="s">
        <v>24</v>
      </c>
      <c r="C2802" t="s">
        <v>25</v>
      </c>
      <c r="D2802" t="s">
        <v>39</v>
      </c>
      <c r="E2802" t="s">
        <v>40</v>
      </c>
      <c r="F2802" t="s">
        <v>44</v>
      </c>
      <c r="G2802" t="s">
        <v>45</v>
      </c>
      <c r="I2802" t="s">
        <v>43</v>
      </c>
      <c r="J2802">
        <v>0</v>
      </c>
      <c r="K2802">
        <v>0</v>
      </c>
      <c r="L2802">
        <v>0</v>
      </c>
      <c r="M2802">
        <v>0</v>
      </c>
      <c r="N2802">
        <v>0</v>
      </c>
      <c r="O2802">
        <v>1</v>
      </c>
      <c r="P2802" t="s">
        <v>573</v>
      </c>
      <c r="Q2802" t="s">
        <v>574</v>
      </c>
      <c r="R2802" t="s">
        <v>67</v>
      </c>
      <c r="S2802" t="s">
        <v>68</v>
      </c>
      <c r="T2802" t="s">
        <v>36</v>
      </c>
      <c r="U2802" t="s">
        <v>37</v>
      </c>
      <c r="V2802">
        <v>27</v>
      </c>
      <c r="W2802" t="s">
        <v>38</v>
      </c>
    </row>
    <row r="2803" spans="1:23">
      <c r="A2803" t="s">
        <v>23</v>
      </c>
      <c r="B2803" t="s">
        <v>24</v>
      </c>
      <c r="C2803" t="s">
        <v>25</v>
      </c>
      <c r="D2803" t="s">
        <v>39</v>
      </c>
      <c r="E2803" t="s">
        <v>40</v>
      </c>
      <c r="F2803" t="s">
        <v>41</v>
      </c>
      <c r="G2803" t="s">
        <v>42</v>
      </c>
      <c r="I2803" t="s">
        <v>43</v>
      </c>
      <c r="J2803">
        <v>0</v>
      </c>
      <c r="K2803">
        <v>0</v>
      </c>
      <c r="L2803">
        <v>0</v>
      </c>
      <c r="M2803">
        <v>0</v>
      </c>
      <c r="N2803">
        <v>0</v>
      </c>
      <c r="O2803">
        <v>1</v>
      </c>
      <c r="P2803" t="s">
        <v>575</v>
      </c>
      <c r="Q2803" t="s">
        <v>576</v>
      </c>
      <c r="R2803" t="s">
        <v>67</v>
      </c>
      <c r="S2803" t="s">
        <v>68</v>
      </c>
      <c r="T2803" t="s">
        <v>36</v>
      </c>
      <c r="U2803" t="s">
        <v>37</v>
      </c>
      <c r="V2803">
        <v>27</v>
      </c>
      <c r="W2803" t="s">
        <v>38</v>
      </c>
    </row>
    <row r="2804" spans="1:23">
      <c r="A2804" t="s">
        <v>23</v>
      </c>
      <c r="B2804" t="s">
        <v>24</v>
      </c>
      <c r="C2804" t="s">
        <v>25</v>
      </c>
      <c r="D2804" t="s">
        <v>39</v>
      </c>
      <c r="E2804" t="s">
        <v>40</v>
      </c>
      <c r="F2804" t="s">
        <v>44</v>
      </c>
      <c r="G2804" t="s">
        <v>45</v>
      </c>
      <c r="I2804" t="s">
        <v>43</v>
      </c>
      <c r="J2804">
        <v>0</v>
      </c>
      <c r="K2804">
        <v>0</v>
      </c>
      <c r="L2804">
        <v>0</v>
      </c>
      <c r="M2804">
        <v>0</v>
      </c>
      <c r="N2804">
        <v>0</v>
      </c>
      <c r="O2804">
        <v>1</v>
      </c>
      <c r="P2804" t="s">
        <v>575</v>
      </c>
      <c r="Q2804" t="s">
        <v>576</v>
      </c>
      <c r="R2804" t="s">
        <v>67</v>
      </c>
      <c r="S2804" t="s">
        <v>68</v>
      </c>
      <c r="T2804" t="s">
        <v>36</v>
      </c>
      <c r="U2804" t="s">
        <v>37</v>
      </c>
      <c r="V2804">
        <v>27</v>
      </c>
      <c r="W2804" t="s">
        <v>38</v>
      </c>
    </row>
    <row r="2805" spans="1:23">
      <c r="A2805" t="s">
        <v>23</v>
      </c>
      <c r="B2805" t="s">
        <v>24</v>
      </c>
      <c r="C2805" t="s">
        <v>25</v>
      </c>
      <c r="D2805" t="s">
        <v>39</v>
      </c>
      <c r="E2805" t="s">
        <v>40</v>
      </c>
      <c r="F2805" t="s">
        <v>41</v>
      </c>
      <c r="G2805" t="s">
        <v>42</v>
      </c>
      <c r="I2805" t="s">
        <v>43</v>
      </c>
      <c r="J2805">
        <v>0</v>
      </c>
      <c r="K2805">
        <v>0</v>
      </c>
      <c r="L2805">
        <v>0</v>
      </c>
      <c r="M2805">
        <v>0</v>
      </c>
      <c r="N2805">
        <v>0</v>
      </c>
      <c r="O2805">
        <v>1</v>
      </c>
      <c r="P2805" t="s">
        <v>577</v>
      </c>
      <c r="Q2805" t="s">
        <v>578</v>
      </c>
      <c r="R2805" t="s">
        <v>120</v>
      </c>
      <c r="S2805" t="s">
        <v>121</v>
      </c>
      <c r="T2805" t="s">
        <v>36</v>
      </c>
      <c r="U2805" t="s">
        <v>37</v>
      </c>
      <c r="V2805">
        <v>27</v>
      </c>
      <c r="W2805" t="s">
        <v>38</v>
      </c>
    </row>
    <row r="2806" spans="1:23">
      <c r="A2806" t="s">
        <v>23</v>
      </c>
      <c r="B2806" t="s">
        <v>24</v>
      </c>
      <c r="C2806" t="s">
        <v>25</v>
      </c>
      <c r="D2806" t="s">
        <v>46</v>
      </c>
      <c r="E2806" t="s">
        <v>47</v>
      </c>
      <c r="F2806" t="s">
        <v>48</v>
      </c>
      <c r="G2806" t="s">
        <v>47</v>
      </c>
      <c r="I2806" t="s">
        <v>43</v>
      </c>
      <c r="J2806">
        <v>456.58294009999997</v>
      </c>
      <c r="K2806">
        <v>67</v>
      </c>
      <c r="L2806">
        <v>0.76600000000000001</v>
      </c>
      <c r="M2806">
        <v>0</v>
      </c>
      <c r="N2806">
        <v>0</v>
      </c>
      <c r="O2806">
        <v>0</v>
      </c>
      <c r="P2806" t="s">
        <v>577</v>
      </c>
      <c r="Q2806" t="s">
        <v>578</v>
      </c>
      <c r="R2806" t="s">
        <v>120</v>
      </c>
      <c r="S2806" t="s">
        <v>121</v>
      </c>
      <c r="T2806" t="s">
        <v>36</v>
      </c>
      <c r="U2806" t="s">
        <v>37</v>
      </c>
      <c r="V2806">
        <v>27</v>
      </c>
      <c r="W2806" t="s">
        <v>38</v>
      </c>
    </row>
    <row r="2807" spans="1:23">
      <c r="A2807" t="s">
        <v>23</v>
      </c>
      <c r="B2807" t="s">
        <v>24</v>
      </c>
      <c r="C2807" t="s">
        <v>25</v>
      </c>
      <c r="D2807" t="s">
        <v>26</v>
      </c>
      <c r="E2807" t="s">
        <v>27</v>
      </c>
      <c r="F2807" t="s">
        <v>53</v>
      </c>
      <c r="G2807" t="s">
        <v>54</v>
      </c>
      <c r="H2807" t="s">
        <v>185</v>
      </c>
      <c r="I2807" t="s">
        <v>186</v>
      </c>
      <c r="J2807">
        <v>58.411999999999999</v>
      </c>
      <c r="K2807">
        <v>1</v>
      </c>
      <c r="L2807">
        <v>1</v>
      </c>
      <c r="M2807">
        <v>0</v>
      </c>
      <c r="N2807">
        <v>0</v>
      </c>
      <c r="O2807">
        <v>0</v>
      </c>
      <c r="P2807" t="s">
        <v>579</v>
      </c>
      <c r="Q2807" t="s">
        <v>580</v>
      </c>
      <c r="R2807" t="s">
        <v>120</v>
      </c>
      <c r="S2807" t="s">
        <v>121</v>
      </c>
      <c r="T2807" t="s">
        <v>36</v>
      </c>
      <c r="U2807" t="s">
        <v>37</v>
      </c>
      <c r="V2807">
        <v>27</v>
      </c>
      <c r="W2807" t="s">
        <v>38</v>
      </c>
    </row>
    <row r="2808" spans="1:23">
      <c r="A2808" t="s">
        <v>23</v>
      </c>
      <c r="B2808" t="s">
        <v>24</v>
      </c>
      <c r="C2808" t="s">
        <v>25</v>
      </c>
      <c r="D2808" t="s">
        <v>26</v>
      </c>
      <c r="E2808" t="s">
        <v>27</v>
      </c>
      <c r="F2808" t="s">
        <v>28</v>
      </c>
      <c r="G2808" t="s">
        <v>29</v>
      </c>
      <c r="H2808" t="s">
        <v>148</v>
      </c>
      <c r="I2808" t="s">
        <v>149</v>
      </c>
      <c r="J2808">
        <v>49.277999999999999</v>
      </c>
      <c r="K2808">
        <v>1</v>
      </c>
      <c r="L2808">
        <v>1</v>
      </c>
      <c r="M2808">
        <v>0</v>
      </c>
      <c r="N2808">
        <v>0</v>
      </c>
      <c r="O2808">
        <v>0</v>
      </c>
      <c r="P2808" t="s">
        <v>579</v>
      </c>
      <c r="Q2808" t="s">
        <v>580</v>
      </c>
      <c r="R2808" t="s">
        <v>120</v>
      </c>
      <c r="S2808" t="s">
        <v>121</v>
      </c>
      <c r="T2808" t="s">
        <v>36</v>
      </c>
      <c r="U2808" t="s">
        <v>37</v>
      </c>
      <c r="V2808">
        <v>27</v>
      </c>
      <c r="W2808" t="s">
        <v>38</v>
      </c>
    </row>
    <row r="2809" spans="1:23">
      <c r="A2809" t="s">
        <v>23</v>
      </c>
      <c r="B2809" t="s">
        <v>24</v>
      </c>
      <c r="C2809" t="s">
        <v>25</v>
      </c>
      <c r="D2809" t="s">
        <v>46</v>
      </c>
      <c r="E2809" t="s">
        <v>47</v>
      </c>
      <c r="F2809" t="s">
        <v>48</v>
      </c>
      <c r="G2809" t="s">
        <v>47</v>
      </c>
      <c r="I2809" t="s">
        <v>43</v>
      </c>
      <c r="J2809">
        <v>1316.3717610000001</v>
      </c>
      <c r="K2809">
        <v>202</v>
      </c>
      <c r="L2809">
        <v>0.76200000000000001</v>
      </c>
      <c r="M2809">
        <v>0</v>
      </c>
      <c r="N2809">
        <v>0</v>
      </c>
      <c r="O2809">
        <v>0</v>
      </c>
      <c r="P2809" t="s">
        <v>581</v>
      </c>
      <c r="Q2809" t="s">
        <v>582</v>
      </c>
      <c r="R2809" t="s">
        <v>132</v>
      </c>
      <c r="S2809" t="s">
        <v>133</v>
      </c>
      <c r="T2809" t="s">
        <v>36</v>
      </c>
      <c r="U2809" t="s">
        <v>37</v>
      </c>
      <c r="V2809">
        <v>27</v>
      </c>
      <c r="W2809" t="s">
        <v>38</v>
      </c>
    </row>
    <row r="2810" spans="1:23">
      <c r="A2810" t="s">
        <v>23</v>
      </c>
      <c r="B2810" t="s">
        <v>24</v>
      </c>
      <c r="C2810" t="s">
        <v>25</v>
      </c>
      <c r="D2810" t="s">
        <v>39</v>
      </c>
      <c r="E2810" t="s">
        <v>40</v>
      </c>
      <c r="F2810" t="s">
        <v>53</v>
      </c>
      <c r="G2810" t="s">
        <v>54</v>
      </c>
      <c r="I2810" t="s">
        <v>43</v>
      </c>
      <c r="J2810">
        <v>0</v>
      </c>
      <c r="K2810">
        <v>0</v>
      </c>
      <c r="L2810">
        <v>0</v>
      </c>
      <c r="M2810">
        <v>0</v>
      </c>
      <c r="N2810">
        <v>0</v>
      </c>
      <c r="O2810">
        <v>1</v>
      </c>
      <c r="P2810" t="s">
        <v>583</v>
      </c>
      <c r="Q2810" t="s">
        <v>584</v>
      </c>
      <c r="R2810" t="s">
        <v>67</v>
      </c>
      <c r="S2810" t="s">
        <v>68</v>
      </c>
      <c r="T2810" t="s">
        <v>36</v>
      </c>
      <c r="U2810" t="s">
        <v>37</v>
      </c>
      <c r="V2810">
        <v>27</v>
      </c>
      <c r="W2810" t="s">
        <v>38</v>
      </c>
    </row>
    <row r="2811" spans="1:23">
      <c r="A2811" t="s">
        <v>23</v>
      </c>
      <c r="B2811" t="s">
        <v>24</v>
      </c>
      <c r="C2811" t="s">
        <v>25</v>
      </c>
      <c r="D2811" t="s">
        <v>46</v>
      </c>
      <c r="E2811" t="s">
        <v>47</v>
      </c>
      <c r="F2811" t="s">
        <v>48</v>
      </c>
      <c r="G2811" t="s">
        <v>47</v>
      </c>
      <c r="I2811" t="s">
        <v>43</v>
      </c>
      <c r="J2811">
        <v>232.90267069999999</v>
      </c>
      <c r="K2811">
        <v>20</v>
      </c>
      <c r="L2811">
        <v>0.88700000000000001</v>
      </c>
      <c r="M2811">
        <v>0</v>
      </c>
      <c r="N2811">
        <v>0</v>
      </c>
      <c r="O2811">
        <v>0</v>
      </c>
      <c r="P2811" t="s">
        <v>583</v>
      </c>
      <c r="Q2811" t="s">
        <v>584</v>
      </c>
      <c r="R2811" t="s">
        <v>67</v>
      </c>
      <c r="S2811" t="s">
        <v>68</v>
      </c>
      <c r="T2811" t="s">
        <v>36</v>
      </c>
      <c r="U2811" t="s">
        <v>37</v>
      </c>
      <c r="V2811">
        <v>27</v>
      </c>
      <c r="W2811" t="s">
        <v>38</v>
      </c>
    </row>
    <row r="2812" spans="1:23">
      <c r="A2812" t="s">
        <v>23</v>
      </c>
      <c r="B2812" t="s">
        <v>24</v>
      </c>
      <c r="C2812" t="s">
        <v>25</v>
      </c>
      <c r="D2812" t="s">
        <v>46</v>
      </c>
      <c r="E2812" t="s">
        <v>47</v>
      </c>
      <c r="F2812" t="s">
        <v>48</v>
      </c>
      <c r="G2812" t="s">
        <v>47</v>
      </c>
      <c r="I2812" t="s">
        <v>43</v>
      </c>
      <c r="J2812">
        <v>59.516864140000003</v>
      </c>
      <c r="K2812">
        <v>18</v>
      </c>
      <c r="L2812">
        <v>0.77800000000000002</v>
      </c>
      <c r="M2812">
        <v>0</v>
      </c>
      <c r="N2812">
        <v>0</v>
      </c>
      <c r="O2812">
        <v>0</v>
      </c>
      <c r="P2812" t="s">
        <v>585</v>
      </c>
      <c r="Q2812" t="s">
        <v>586</v>
      </c>
      <c r="R2812" t="s">
        <v>67</v>
      </c>
      <c r="S2812" t="s">
        <v>68</v>
      </c>
      <c r="T2812" t="s">
        <v>36</v>
      </c>
      <c r="U2812" t="s">
        <v>37</v>
      </c>
      <c r="V2812">
        <v>27</v>
      </c>
      <c r="W2812" t="s">
        <v>38</v>
      </c>
    </row>
    <row r="2813" spans="1:23">
      <c r="A2813" t="s">
        <v>23</v>
      </c>
      <c r="B2813" t="s">
        <v>24</v>
      </c>
      <c r="C2813" t="s">
        <v>25</v>
      </c>
      <c r="D2813" t="s">
        <v>26</v>
      </c>
      <c r="E2813" t="s">
        <v>27</v>
      </c>
      <c r="F2813" t="s">
        <v>28</v>
      </c>
      <c r="G2813" t="s">
        <v>29</v>
      </c>
      <c r="H2813" t="s">
        <v>285</v>
      </c>
      <c r="I2813" t="s">
        <v>286</v>
      </c>
      <c r="J2813">
        <v>1647.3606279999999</v>
      </c>
      <c r="K2813">
        <v>4</v>
      </c>
      <c r="L2813">
        <v>0.98899999999999999</v>
      </c>
      <c r="M2813">
        <v>0</v>
      </c>
      <c r="N2813">
        <v>0</v>
      </c>
      <c r="O2813">
        <v>0</v>
      </c>
      <c r="P2813" t="s">
        <v>1036</v>
      </c>
      <c r="Q2813" t="s">
        <v>1037</v>
      </c>
      <c r="R2813" t="s">
        <v>59</v>
      </c>
      <c r="S2813" t="s">
        <v>60</v>
      </c>
      <c r="T2813" t="s">
        <v>36</v>
      </c>
      <c r="U2813" t="s">
        <v>37</v>
      </c>
      <c r="V2813">
        <v>27</v>
      </c>
      <c r="W2813" t="s">
        <v>38</v>
      </c>
    </row>
    <row r="2814" spans="1:23">
      <c r="A2814" t="s">
        <v>23</v>
      </c>
      <c r="B2814" t="s">
        <v>24</v>
      </c>
      <c r="C2814" t="s">
        <v>25</v>
      </c>
      <c r="D2814" t="s">
        <v>26</v>
      </c>
      <c r="E2814" t="s">
        <v>27</v>
      </c>
      <c r="F2814" t="s">
        <v>28</v>
      </c>
      <c r="G2814" t="s">
        <v>29</v>
      </c>
      <c r="H2814" t="s">
        <v>75</v>
      </c>
      <c r="I2814" t="s">
        <v>76</v>
      </c>
      <c r="J2814">
        <v>57.694671679999999</v>
      </c>
      <c r="K2814">
        <v>1</v>
      </c>
      <c r="L2814">
        <v>0.91</v>
      </c>
      <c r="M2814">
        <v>0</v>
      </c>
      <c r="N2814">
        <v>0</v>
      </c>
      <c r="O2814">
        <v>0</v>
      </c>
      <c r="P2814" t="s">
        <v>1036</v>
      </c>
      <c r="Q2814" t="s">
        <v>1037</v>
      </c>
      <c r="R2814" t="s">
        <v>59</v>
      </c>
      <c r="S2814" t="s">
        <v>60</v>
      </c>
      <c r="T2814" t="s">
        <v>36</v>
      </c>
      <c r="U2814" t="s">
        <v>37</v>
      </c>
      <c r="V2814">
        <v>27</v>
      </c>
      <c r="W2814" t="s">
        <v>38</v>
      </c>
    </row>
    <row r="2815" spans="1:23">
      <c r="A2815" t="s">
        <v>23</v>
      </c>
      <c r="B2815" t="s">
        <v>24</v>
      </c>
      <c r="C2815" t="s">
        <v>25</v>
      </c>
      <c r="D2815" t="s">
        <v>39</v>
      </c>
      <c r="E2815" t="s">
        <v>40</v>
      </c>
      <c r="F2815" t="s">
        <v>41</v>
      </c>
      <c r="G2815" t="s">
        <v>42</v>
      </c>
      <c r="I2815" t="s">
        <v>43</v>
      </c>
      <c r="J2815">
        <v>0</v>
      </c>
      <c r="K2815">
        <v>0</v>
      </c>
      <c r="L2815">
        <v>0</v>
      </c>
      <c r="M2815">
        <v>0</v>
      </c>
      <c r="N2815">
        <v>0</v>
      </c>
      <c r="O2815">
        <v>1</v>
      </c>
      <c r="P2815" t="s">
        <v>1036</v>
      </c>
      <c r="Q2815" t="s">
        <v>1037</v>
      </c>
      <c r="R2815" t="s">
        <v>59</v>
      </c>
      <c r="S2815" t="s">
        <v>60</v>
      </c>
      <c r="T2815" t="s">
        <v>36</v>
      </c>
      <c r="U2815" t="s">
        <v>37</v>
      </c>
      <c r="V2815">
        <v>27</v>
      </c>
      <c r="W2815" t="s">
        <v>38</v>
      </c>
    </row>
    <row r="2816" spans="1:23">
      <c r="A2816" t="s">
        <v>23</v>
      </c>
      <c r="B2816" t="s">
        <v>24</v>
      </c>
      <c r="C2816" t="s">
        <v>25</v>
      </c>
      <c r="D2816" t="s">
        <v>39</v>
      </c>
      <c r="E2816" t="s">
        <v>40</v>
      </c>
      <c r="F2816" t="s">
        <v>44</v>
      </c>
      <c r="G2816" t="s">
        <v>45</v>
      </c>
      <c r="I2816" t="s">
        <v>43</v>
      </c>
      <c r="J2816">
        <v>0</v>
      </c>
      <c r="K2816">
        <v>0</v>
      </c>
      <c r="L2816">
        <v>0</v>
      </c>
      <c r="M2816">
        <v>0</v>
      </c>
      <c r="N2816">
        <v>0</v>
      </c>
      <c r="O2816">
        <v>1</v>
      </c>
      <c r="P2816" t="s">
        <v>1036</v>
      </c>
      <c r="Q2816" t="s">
        <v>1037</v>
      </c>
      <c r="R2816" t="s">
        <v>59</v>
      </c>
      <c r="S2816" t="s">
        <v>60</v>
      </c>
      <c r="T2816" t="s">
        <v>36</v>
      </c>
      <c r="U2816" t="s">
        <v>37</v>
      </c>
      <c r="V2816">
        <v>27</v>
      </c>
      <c r="W2816" t="s">
        <v>38</v>
      </c>
    </row>
    <row r="2817" spans="1:23">
      <c r="A2817" t="s">
        <v>23</v>
      </c>
      <c r="B2817" t="s">
        <v>24</v>
      </c>
      <c r="C2817" t="s">
        <v>25</v>
      </c>
      <c r="D2817" t="s">
        <v>46</v>
      </c>
      <c r="E2817" t="s">
        <v>47</v>
      </c>
      <c r="F2817" t="s">
        <v>48</v>
      </c>
      <c r="G2817" t="s">
        <v>47</v>
      </c>
      <c r="I2817" t="s">
        <v>43</v>
      </c>
      <c r="J2817">
        <v>2067.0116119999998</v>
      </c>
      <c r="K2817">
        <v>412</v>
      </c>
      <c r="L2817">
        <v>0.83299999999999996</v>
      </c>
      <c r="M2817">
        <v>0</v>
      </c>
      <c r="N2817">
        <v>0</v>
      </c>
      <c r="O2817">
        <v>0</v>
      </c>
      <c r="P2817" t="s">
        <v>1036</v>
      </c>
      <c r="Q2817" t="s">
        <v>1037</v>
      </c>
      <c r="R2817" t="s">
        <v>59</v>
      </c>
      <c r="S2817" t="s">
        <v>60</v>
      </c>
      <c r="T2817" t="s">
        <v>36</v>
      </c>
      <c r="U2817" t="s">
        <v>37</v>
      </c>
      <c r="V2817">
        <v>27</v>
      </c>
      <c r="W2817" t="s">
        <v>38</v>
      </c>
    </row>
    <row r="2818" spans="1:23">
      <c r="A2818" t="s">
        <v>23</v>
      </c>
      <c r="B2818" t="s">
        <v>24</v>
      </c>
      <c r="C2818" t="s">
        <v>25</v>
      </c>
      <c r="D2818" t="s">
        <v>39</v>
      </c>
      <c r="E2818" t="s">
        <v>40</v>
      </c>
      <c r="F2818" t="s">
        <v>28</v>
      </c>
      <c r="G2818" t="s">
        <v>29</v>
      </c>
      <c r="I2818" t="s">
        <v>43</v>
      </c>
      <c r="J2818">
        <v>80.478484309999999</v>
      </c>
      <c r="K2818">
        <v>17</v>
      </c>
      <c r="L2818">
        <v>0.86499999999999999</v>
      </c>
      <c r="M2818">
        <v>0</v>
      </c>
      <c r="N2818">
        <v>0</v>
      </c>
      <c r="O2818">
        <v>0</v>
      </c>
      <c r="P2818" t="s">
        <v>589</v>
      </c>
      <c r="Q2818" t="s">
        <v>590</v>
      </c>
      <c r="R2818" t="s">
        <v>168</v>
      </c>
      <c r="S2818" t="s">
        <v>169</v>
      </c>
      <c r="T2818" t="s">
        <v>36</v>
      </c>
      <c r="U2818" t="s">
        <v>37</v>
      </c>
      <c r="V2818">
        <v>27</v>
      </c>
      <c r="W2818" t="s">
        <v>38</v>
      </c>
    </row>
    <row r="2819" spans="1:23">
      <c r="A2819" t="s">
        <v>23</v>
      </c>
      <c r="B2819" t="s">
        <v>24</v>
      </c>
      <c r="C2819" t="s">
        <v>25</v>
      </c>
      <c r="D2819" t="s">
        <v>39</v>
      </c>
      <c r="E2819" t="s">
        <v>40</v>
      </c>
      <c r="F2819" t="s">
        <v>44</v>
      </c>
      <c r="G2819" t="s">
        <v>45</v>
      </c>
      <c r="I2819" t="s">
        <v>43</v>
      </c>
      <c r="J2819">
        <v>0</v>
      </c>
      <c r="K2819">
        <v>0</v>
      </c>
      <c r="L2819">
        <v>0</v>
      </c>
      <c r="M2819">
        <v>0</v>
      </c>
      <c r="N2819">
        <v>0</v>
      </c>
      <c r="O2819">
        <v>1</v>
      </c>
      <c r="P2819" t="s">
        <v>589</v>
      </c>
      <c r="Q2819" t="s">
        <v>590</v>
      </c>
      <c r="R2819" t="s">
        <v>168</v>
      </c>
      <c r="S2819" t="s">
        <v>169</v>
      </c>
      <c r="T2819" t="s">
        <v>36</v>
      </c>
      <c r="U2819" t="s">
        <v>37</v>
      </c>
      <c r="V2819">
        <v>27</v>
      </c>
      <c r="W2819" t="s">
        <v>38</v>
      </c>
    </row>
    <row r="2820" spans="1:23">
      <c r="A2820" t="s">
        <v>23</v>
      </c>
      <c r="B2820" t="s">
        <v>24</v>
      </c>
      <c r="C2820" t="s">
        <v>25</v>
      </c>
      <c r="D2820" t="s">
        <v>26</v>
      </c>
      <c r="E2820" t="s">
        <v>27</v>
      </c>
      <c r="F2820" t="s">
        <v>41</v>
      </c>
      <c r="G2820" t="s">
        <v>42</v>
      </c>
      <c r="H2820" t="s">
        <v>161</v>
      </c>
      <c r="I2820" t="s">
        <v>43</v>
      </c>
      <c r="J2820">
        <v>92.064999999999998</v>
      </c>
      <c r="K2820">
        <v>1</v>
      </c>
      <c r="L2820">
        <v>1</v>
      </c>
      <c r="M2820">
        <v>0</v>
      </c>
      <c r="N2820">
        <v>0</v>
      </c>
      <c r="O2820">
        <v>0</v>
      </c>
      <c r="P2820" t="s">
        <v>1112</v>
      </c>
      <c r="Q2820" t="s">
        <v>1113</v>
      </c>
      <c r="R2820" t="s">
        <v>168</v>
      </c>
      <c r="S2820" t="s">
        <v>169</v>
      </c>
      <c r="T2820" t="s">
        <v>36</v>
      </c>
      <c r="U2820" t="s">
        <v>37</v>
      </c>
      <c r="V2820">
        <v>27</v>
      </c>
      <c r="W2820" t="s">
        <v>38</v>
      </c>
    </row>
    <row r="2821" spans="1:23">
      <c r="A2821" t="s">
        <v>23</v>
      </c>
      <c r="B2821" t="s">
        <v>24</v>
      </c>
      <c r="C2821" t="s">
        <v>25</v>
      </c>
      <c r="D2821" t="s">
        <v>26</v>
      </c>
      <c r="E2821" t="s">
        <v>27</v>
      </c>
      <c r="F2821" t="s">
        <v>53</v>
      </c>
      <c r="G2821" t="s">
        <v>54</v>
      </c>
      <c r="H2821" t="s">
        <v>417</v>
      </c>
      <c r="I2821" t="s">
        <v>418</v>
      </c>
      <c r="J2821">
        <v>28.941957479999999</v>
      </c>
      <c r="K2821">
        <v>1</v>
      </c>
      <c r="L2821">
        <v>0.90400000000000003</v>
      </c>
      <c r="M2821">
        <v>0</v>
      </c>
      <c r="N2821">
        <v>0</v>
      </c>
      <c r="O2821">
        <v>0</v>
      </c>
      <c r="P2821" t="s">
        <v>1112</v>
      </c>
      <c r="Q2821" t="s">
        <v>1113</v>
      </c>
      <c r="R2821" t="s">
        <v>168</v>
      </c>
      <c r="S2821" t="s">
        <v>169</v>
      </c>
      <c r="T2821" t="s">
        <v>36</v>
      </c>
      <c r="U2821" t="s">
        <v>37</v>
      </c>
      <c r="V2821">
        <v>27</v>
      </c>
      <c r="W2821" t="s">
        <v>38</v>
      </c>
    </row>
    <row r="2822" spans="1:23">
      <c r="A2822" t="s">
        <v>23</v>
      </c>
      <c r="B2822" t="s">
        <v>24</v>
      </c>
      <c r="C2822" t="s">
        <v>25</v>
      </c>
      <c r="D2822" t="s">
        <v>26</v>
      </c>
      <c r="E2822" t="s">
        <v>27</v>
      </c>
      <c r="F2822" t="s">
        <v>28</v>
      </c>
      <c r="G2822" t="s">
        <v>29</v>
      </c>
      <c r="H2822" t="s">
        <v>281</v>
      </c>
      <c r="I2822" t="s">
        <v>282</v>
      </c>
      <c r="J2822">
        <v>59.045000000000002</v>
      </c>
      <c r="K2822">
        <v>1</v>
      </c>
      <c r="L2822">
        <v>1</v>
      </c>
      <c r="M2822">
        <v>0</v>
      </c>
      <c r="N2822">
        <v>0</v>
      </c>
      <c r="O2822">
        <v>0</v>
      </c>
      <c r="P2822" t="s">
        <v>1112</v>
      </c>
      <c r="Q2822" t="s">
        <v>1113</v>
      </c>
      <c r="R2822" t="s">
        <v>168</v>
      </c>
      <c r="S2822" t="s">
        <v>169</v>
      </c>
      <c r="T2822" t="s">
        <v>36</v>
      </c>
      <c r="U2822" t="s">
        <v>37</v>
      </c>
      <c r="V2822">
        <v>27</v>
      </c>
      <c r="W2822" t="s">
        <v>38</v>
      </c>
    </row>
    <row r="2823" spans="1:23">
      <c r="A2823" t="s">
        <v>23</v>
      </c>
      <c r="B2823" t="s">
        <v>24</v>
      </c>
      <c r="C2823" t="s">
        <v>25</v>
      </c>
      <c r="D2823" t="s">
        <v>26</v>
      </c>
      <c r="E2823" t="s">
        <v>27</v>
      </c>
      <c r="F2823" t="s">
        <v>28</v>
      </c>
      <c r="G2823" t="s">
        <v>29</v>
      </c>
      <c r="H2823" t="s">
        <v>285</v>
      </c>
      <c r="I2823" t="s">
        <v>286</v>
      </c>
      <c r="J2823">
        <v>952.40316670000004</v>
      </c>
      <c r="K2823">
        <v>1</v>
      </c>
      <c r="L2823">
        <v>1</v>
      </c>
      <c r="M2823">
        <v>0</v>
      </c>
      <c r="N2823">
        <v>0</v>
      </c>
      <c r="O2823">
        <v>0</v>
      </c>
      <c r="P2823" t="s">
        <v>1112</v>
      </c>
      <c r="Q2823" t="s">
        <v>1113</v>
      </c>
      <c r="R2823" t="s">
        <v>168</v>
      </c>
      <c r="S2823" t="s">
        <v>169</v>
      </c>
      <c r="T2823" t="s">
        <v>36</v>
      </c>
      <c r="U2823" t="s">
        <v>37</v>
      </c>
      <c r="V2823">
        <v>27</v>
      </c>
      <c r="W2823" t="s">
        <v>38</v>
      </c>
    </row>
    <row r="2824" spans="1:23">
      <c r="A2824" t="s">
        <v>23</v>
      </c>
      <c r="B2824" t="s">
        <v>24</v>
      </c>
      <c r="C2824" t="s">
        <v>25</v>
      </c>
      <c r="D2824" t="s">
        <v>26</v>
      </c>
      <c r="E2824" t="s">
        <v>27</v>
      </c>
      <c r="F2824" t="s">
        <v>28</v>
      </c>
      <c r="G2824" t="s">
        <v>29</v>
      </c>
      <c r="H2824" t="s">
        <v>445</v>
      </c>
      <c r="I2824" t="s">
        <v>446</v>
      </c>
      <c r="J2824">
        <v>346.55770810000001</v>
      </c>
      <c r="K2824">
        <v>1</v>
      </c>
      <c r="L2824">
        <v>1</v>
      </c>
      <c r="M2824">
        <v>0</v>
      </c>
      <c r="N2824">
        <v>0</v>
      </c>
      <c r="O2824">
        <v>0</v>
      </c>
      <c r="P2824" t="s">
        <v>1112</v>
      </c>
      <c r="Q2824" t="s">
        <v>1113</v>
      </c>
      <c r="R2824" t="s">
        <v>168</v>
      </c>
      <c r="S2824" t="s">
        <v>169</v>
      </c>
      <c r="T2824" t="s">
        <v>36</v>
      </c>
      <c r="U2824" t="s">
        <v>37</v>
      </c>
      <c r="V2824">
        <v>27</v>
      </c>
      <c r="W2824" t="s">
        <v>38</v>
      </c>
    </row>
    <row r="2825" spans="1:23">
      <c r="A2825" t="s">
        <v>23</v>
      </c>
      <c r="B2825" t="s">
        <v>24</v>
      </c>
      <c r="C2825" t="s">
        <v>25</v>
      </c>
      <c r="D2825" t="s">
        <v>26</v>
      </c>
      <c r="E2825" t="s">
        <v>27</v>
      </c>
      <c r="F2825" t="s">
        <v>28</v>
      </c>
      <c r="G2825" t="s">
        <v>29</v>
      </c>
      <c r="H2825" t="s">
        <v>86</v>
      </c>
      <c r="I2825" t="s">
        <v>87</v>
      </c>
      <c r="J2825">
        <v>85.938377259999996</v>
      </c>
      <c r="K2825">
        <v>3</v>
      </c>
      <c r="L2825">
        <v>0.82199999999999995</v>
      </c>
      <c r="M2825">
        <v>0</v>
      </c>
      <c r="N2825">
        <v>0</v>
      </c>
      <c r="O2825">
        <v>0</v>
      </c>
      <c r="P2825" t="s">
        <v>1112</v>
      </c>
      <c r="Q2825" t="s">
        <v>1113</v>
      </c>
      <c r="R2825" t="s">
        <v>168</v>
      </c>
      <c r="S2825" t="s">
        <v>169</v>
      </c>
      <c r="T2825" t="s">
        <v>36</v>
      </c>
      <c r="U2825" t="s">
        <v>37</v>
      </c>
      <c r="V2825">
        <v>27</v>
      </c>
      <c r="W2825" t="s">
        <v>38</v>
      </c>
    </row>
    <row r="2826" spans="1:23">
      <c r="A2826" t="s">
        <v>23</v>
      </c>
      <c r="B2826" t="s">
        <v>24</v>
      </c>
      <c r="C2826" t="s">
        <v>25</v>
      </c>
      <c r="D2826" t="s">
        <v>26</v>
      </c>
      <c r="E2826" t="s">
        <v>27</v>
      </c>
      <c r="F2826" t="s">
        <v>28</v>
      </c>
      <c r="G2826" t="s">
        <v>29</v>
      </c>
      <c r="H2826" t="s">
        <v>138</v>
      </c>
      <c r="I2826" t="s">
        <v>139</v>
      </c>
      <c r="J2826">
        <v>49.082857359999998</v>
      </c>
      <c r="K2826">
        <v>1</v>
      </c>
      <c r="L2826">
        <v>0.84099999999999997</v>
      </c>
      <c r="M2826">
        <v>0</v>
      </c>
      <c r="N2826">
        <v>0</v>
      </c>
      <c r="O2826">
        <v>0</v>
      </c>
      <c r="P2826" t="s">
        <v>1112</v>
      </c>
      <c r="Q2826" t="s">
        <v>1113</v>
      </c>
      <c r="R2826" t="s">
        <v>168</v>
      </c>
      <c r="S2826" t="s">
        <v>169</v>
      </c>
      <c r="T2826" t="s">
        <v>36</v>
      </c>
      <c r="U2826" t="s">
        <v>37</v>
      </c>
      <c r="V2826">
        <v>27</v>
      </c>
      <c r="W2826" t="s">
        <v>38</v>
      </c>
    </row>
    <row r="2827" spans="1:23">
      <c r="A2827" t="s">
        <v>23</v>
      </c>
      <c r="B2827" t="s">
        <v>24</v>
      </c>
      <c r="C2827" t="s">
        <v>25</v>
      </c>
      <c r="D2827" t="s">
        <v>39</v>
      </c>
      <c r="E2827" t="s">
        <v>40</v>
      </c>
      <c r="F2827" t="s">
        <v>41</v>
      </c>
      <c r="G2827" t="s">
        <v>42</v>
      </c>
      <c r="I2827" t="s">
        <v>43</v>
      </c>
      <c r="J2827">
        <v>0</v>
      </c>
      <c r="K2827">
        <v>0</v>
      </c>
      <c r="L2827">
        <v>0</v>
      </c>
      <c r="M2827">
        <v>0</v>
      </c>
      <c r="N2827">
        <v>0</v>
      </c>
      <c r="O2827">
        <v>1</v>
      </c>
      <c r="P2827" t="s">
        <v>1112</v>
      </c>
      <c r="Q2827" t="s">
        <v>1113</v>
      </c>
      <c r="R2827" t="s">
        <v>168</v>
      </c>
      <c r="S2827" t="s">
        <v>169</v>
      </c>
      <c r="T2827" t="s">
        <v>36</v>
      </c>
      <c r="U2827" t="s">
        <v>37</v>
      </c>
      <c r="V2827">
        <v>27</v>
      </c>
      <c r="W2827" t="s">
        <v>38</v>
      </c>
    </row>
    <row r="2828" spans="1:23">
      <c r="A2828" t="s">
        <v>23</v>
      </c>
      <c r="B2828" t="s">
        <v>24</v>
      </c>
      <c r="C2828" t="s">
        <v>25</v>
      </c>
      <c r="D2828" t="s">
        <v>46</v>
      </c>
      <c r="E2828" t="s">
        <v>47</v>
      </c>
      <c r="F2828" t="s">
        <v>48</v>
      </c>
      <c r="G2828" t="s">
        <v>47</v>
      </c>
      <c r="I2828" t="s">
        <v>43</v>
      </c>
      <c r="J2828">
        <v>1482.2132750000001</v>
      </c>
      <c r="K2828">
        <v>232</v>
      </c>
      <c r="L2828">
        <v>0.77900000000000003</v>
      </c>
      <c r="M2828">
        <v>0</v>
      </c>
      <c r="N2828">
        <v>0</v>
      </c>
      <c r="O2828">
        <v>0</v>
      </c>
      <c r="P2828" t="s">
        <v>1112</v>
      </c>
      <c r="Q2828" t="s">
        <v>1113</v>
      </c>
      <c r="R2828" t="s">
        <v>168</v>
      </c>
      <c r="S2828" t="s">
        <v>169</v>
      </c>
      <c r="T2828" t="s">
        <v>36</v>
      </c>
      <c r="U2828" t="s">
        <v>37</v>
      </c>
      <c r="V2828">
        <v>27</v>
      </c>
      <c r="W2828" t="s">
        <v>38</v>
      </c>
    </row>
    <row r="2829" spans="1:23">
      <c r="A2829" t="s">
        <v>23</v>
      </c>
      <c r="B2829" t="s">
        <v>24</v>
      </c>
      <c r="C2829" t="s">
        <v>25</v>
      </c>
      <c r="D2829" t="s">
        <v>39</v>
      </c>
      <c r="E2829" t="s">
        <v>40</v>
      </c>
      <c r="F2829" t="s">
        <v>28</v>
      </c>
      <c r="G2829" t="s">
        <v>29</v>
      </c>
      <c r="I2829" t="s">
        <v>43</v>
      </c>
      <c r="J2829">
        <v>33.202973110000002</v>
      </c>
      <c r="K2829">
        <v>11</v>
      </c>
      <c r="L2829">
        <v>0.88</v>
      </c>
      <c r="M2829">
        <v>0</v>
      </c>
      <c r="N2829">
        <v>0</v>
      </c>
      <c r="O2829">
        <v>0</v>
      </c>
      <c r="P2829" t="s">
        <v>591</v>
      </c>
      <c r="Q2829" t="s">
        <v>592</v>
      </c>
      <c r="R2829" t="s">
        <v>114</v>
      </c>
      <c r="S2829" t="s">
        <v>115</v>
      </c>
      <c r="T2829" t="s">
        <v>36</v>
      </c>
      <c r="U2829" t="s">
        <v>37</v>
      </c>
      <c r="V2829">
        <v>27</v>
      </c>
      <c r="W2829" t="s">
        <v>38</v>
      </c>
    </row>
    <row r="2830" spans="1:23">
      <c r="A2830" t="s">
        <v>23</v>
      </c>
      <c r="B2830" t="s">
        <v>24</v>
      </c>
      <c r="C2830" t="s">
        <v>25</v>
      </c>
      <c r="D2830" t="s">
        <v>46</v>
      </c>
      <c r="E2830" t="s">
        <v>47</v>
      </c>
      <c r="F2830" t="s">
        <v>48</v>
      </c>
      <c r="G2830" t="s">
        <v>47</v>
      </c>
      <c r="I2830" t="s">
        <v>43</v>
      </c>
      <c r="J2830">
        <v>526.59807920000003</v>
      </c>
      <c r="K2830">
        <v>100</v>
      </c>
      <c r="L2830">
        <v>0.84399999999999997</v>
      </c>
      <c r="M2830">
        <v>0</v>
      </c>
      <c r="N2830">
        <v>0</v>
      </c>
      <c r="O2830">
        <v>0</v>
      </c>
      <c r="P2830" t="s">
        <v>591</v>
      </c>
      <c r="Q2830" t="s">
        <v>592</v>
      </c>
      <c r="R2830" t="s">
        <v>114</v>
      </c>
      <c r="S2830" t="s">
        <v>115</v>
      </c>
      <c r="T2830" t="s">
        <v>36</v>
      </c>
      <c r="U2830" t="s">
        <v>37</v>
      </c>
      <c r="V2830">
        <v>27</v>
      </c>
      <c r="W2830" t="s">
        <v>38</v>
      </c>
    </row>
    <row r="2831" spans="1:23">
      <c r="A2831" t="s">
        <v>23</v>
      </c>
      <c r="B2831" t="s">
        <v>24</v>
      </c>
      <c r="C2831" t="s">
        <v>25</v>
      </c>
      <c r="D2831" t="s">
        <v>39</v>
      </c>
      <c r="E2831" t="s">
        <v>40</v>
      </c>
      <c r="F2831" t="s">
        <v>28</v>
      </c>
      <c r="G2831" t="s">
        <v>29</v>
      </c>
      <c r="I2831" t="s">
        <v>43</v>
      </c>
      <c r="J2831">
        <v>0</v>
      </c>
      <c r="K2831">
        <v>0</v>
      </c>
      <c r="L2831">
        <v>0</v>
      </c>
      <c r="M2831">
        <v>0</v>
      </c>
      <c r="N2831">
        <v>0</v>
      </c>
      <c r="O2831">
        <v>1</v>
      </c>
      <c r="P2831" t="s">
        <v>593</v>
      </c>
      <c r="Q2831" t="s">
        <v>594</v>
      </c>
      <c r="R2831" t="s">
        <v>297</v>
      </c>
      <c r="S2831" t="s">
        <v>298</v>
      </c>
      <c r="T2831" t="s">
        <v>36</v>
      </c>
      <c r="U2831" t="s">
        <v>37</v>
      </c>
      <c r="V2831">
        <v>27</v>
      </c>
      <c r="W2831" t="s">
        <v>38</v>
      </c>
    </row>
    <row r="2832" spans="1:23">
      <c r="A2832" t="s">
        <v>23</v>
      </c>
      <c r="B2832" t="s">
        <v>24</v>
      </c>
      <c r="C2832" t="s">
        <v>25</v>
      </c>
      <c r="D2832" t="s">
        <v>39</v>
      </c>
      <c r="E2832" t="s">
        <v>40</v>
      </c>
      <c r="F2832" t="s">
        <v>28</v>
      </c>
      <c r="G2832" t="s">
        <v>29</v>
      </c>
      <c r="I2832" t="s">
        <v>43</v>
      </c>
      <c r="J2832">
        <v>96.869223469999994</v>
      </c>
      <c r="K2832">
        <v>9</v>
      </c>
      <c r="L2832">
        <v>0.67800000000000005</v>
      </c>
      <c r="M2832">
        <v>0</v>
      </c>
      <c r="N2832">
        <v>0</v>
      </c>
      <c r="O2832">
        <v>0</v>
      </c>
      <c r="P2832" t="s">
        <v>595</v>
      </c>
      <c r="Q2832" t="s">
        <v>596</v>
      </c>
      <c r="R2832" t="s">
        <v>51</v>
      </c>
      <c r="S2832" t="s">
        <v>52</v>
      </c>
      <c r="T2832" t="s">
        <v>36</v>
      </c>
      <c r="U2832" t="s">
        <v>37</v>
      </c>
      <c r="V2832">
        <v>27</v>
      </c>
      <c r="W2832" t="s">
        <v>38</v>
      </c>
    </row>
    <row r="2833" spans="1:23">
      <c r="A2833" t="s">
        <v>23</v>
      </c>
      <c r="B2833" t="s">
        <v>24</v>
      </c>
      <c r="C2833" t="s">
        <v>25</v>
      </c>
      <c r="D2833" t="s">
        <v>46</v>
      </c>
      <c r="E2833" t="s">
        <v>47</v>
      </c>
      <c r="F2833" t="s">
        <v>48</v>
      </c>
      <c r="G2833" t="s">
        <v>47</v>
      </c>
      <c r="I2833" t="s">
        <v>43</v>
      </c>
      <c r="J2833">
        <v>893.83037850000005</v>
      </c>
      <c r="K2833">
        <v>128</v>
      </c>
      <c r="L2833">
        <v>0.76900000000000002</v>
      </c>
      <c r="M2833">
        <v>0</v>
      </c>
      <c r="N2833">
        <v>0</v>
      </c>
      <c r="O2833">
        <v>0</v>
      </c>
      <c r="P2833" t="s">
        <v>595</v>
      </c>
      <c r="Q2833" t="s">
        <v>596</v>
      </c>
      <c r="R2833" t="s">
        <v>51</v>
      </c>
      <c r="S2833" t="s">
        <v>52</v>
      </c>
      <c r="T2833" t="s">
        <v>36</v>
      </c>
      <c r="U2833" t="s">
        <v>37</v>
      </c>
      <c r="V2833">
        <v>27</v>
      </c>
      <c r="W2833" t="s">
        <v>38</v>
      </c>
    </row>
    <row r="2834" spans="1:23">
      <c r="A2834" t="s">
        <v>23</v>
      </c>
      <c r="B2834" t="s">
        <v>24</v>
      </c>
      <c r="C2834" t="s">
        <v>25</v>
      </c>
      <c r="D2834" t="s">
        <v>39</v>
      </c>
      <c r="E2834" t="s">
        <v>40</v>
      </c>
      <c r="F2834" t="s">
        <v>41</v>
      </c>
      <c r="G2834" t="s">
        <v>42</v>
      </c>
      <c r="I2834" t="s">
        <v>43</v>
      </c>
      <c r="J2834">
        <v>0</v>
      </c>
      <c r="K2834">
        <v>0</v>
      </c>
      <c r="L2834">
        <v>0</v>
      </c>
      <c r="M2834">
        <v>0</v>
      </c>
      <c r="N2834">
        <v>0</v>
      </c>
      <c r="O2834">
        <v>1</v>
      </c>
      <c r="P2834" t="s">
        <v>597</v>
      </c>
      <c r="Q2834" t="s">
        <v>598</v>
      </c>
      <c r="R2834" t="s">
        <v>297</v>
      </c>
      <c r="S2834" t="s">
        <v>298</v>
      </c>
      <c r="T2834" t="s">
        <v>36</v>
      </c>
      <c r="U2834" t="s">
        <v>37</v>
      </c>
      <c r="V2834">
        <v>27</v>
      </c>
      <c r="W2834" t="s">
        <v>38</v>
      </c>
    </row>
    <row r="2835" spans="1:23">
      <c r="A2835" t="s">
        <v>23</v>
      </c>
      <c r="B2835" t="s">
        <v>24</v>
      </c>
      <c r="C2835" t="s">
        <v>25</v>
      </c>
      <c r="D2835" t="s">
        <v>39</v>
      </c>
      <c r="E2835" t="s">
        <v>40</v>
      </c>
      <c r="F2835" t="s">
        <v>41</v>
      </c>
      <c r="G2835" t="s">
        <v>42</v>
      </c>
      <c r="I2835" t="s">
        <v>43</v>
      </c>
      <c r="J2835">
        <v>146.65667120000001</v>
      </c>
      <c r="K2835">
        <v>23</v>
      </c>
      <c r="L2835">
        <v>0.81299999999999994</v>
      </c>
      <c r="M2835">
        <v>0</v>
      </c>
      <c r="N2835">
        <v>0</v>
      </c>
      <c r="O2835">
        <v>0</v>
      </c>
      <c r="P2835" t="s">
        <v>1540</v>
      </c>
      <c r="Q2835" t="s">
        <v>1541</v>
      </c>
      <c r="R2835" t="s">
        <v>100</v>
      </c>
      <c r="S2835" t="s">
        <v>101</v>
      </c>
      <c r="T2835" t="s">
        <v>36</v>
      </c>
      <c r="U2835" t="s">
        <v>37</v>
      </c>
      <c r="V2835">
        <v>27</v>
      </c>
      <c r="W2835" t="s">
        <v>38</v>
      </c>
    </row>
    <row r="2836" spans="1:23">
      <c r="A2836" t="s">
        <v>23</v>
      </c>
      <c r="B2836" t="s">
        <v>24</v>
      </c>
      <c r="C2836" t="s">
        <v>25</v>
      </c>
      <c r="D2836" t="s">
        <v>39</v>
      </c>
      <c r="E2836" t="s">
        <v>40</v>
      </c>
      <c r="F2836" t="s">
        <v>44</v>
      </c>
      <c r="G2836" t="s">
        <v>45</v>
      </c>
      <c r="I2836" t="s">
        <v>43</v>
      </c>
      <c r="J2836">
        <v>0</v>
      </c>
      <c r="K2836">
        <v>0</v>
      </c>
      <c r="L2836">
        <v>0</v>
      </c>
      <c r="M2836">
        <v>0</v>
      </c>
      <c r="N2836">
        <v>0</v>
      </c>
      <c r="O2836">
        <v>1</v>
      </c>
      <c r="P2836" t="s">
        <v>1540</v>
      </c>
      <c r="Q2836" t="s">
        <v>1541</v>
      </c>
      <c r="R2836" t="s">
        <v>100</v>
      </c>
      <c r="S2836" t="s">
        <v>101</v>
      </c>
      <c r="T2836" t="s">
        <v>36</v>
      </c>
      <c r="U2836" t="s">
        <v>37</v>
      </c>
      <c r="V2836">
        <v>27</v>
      </c>
      <c r="W2836" t="s">
        <v>38</v>
      </c>
    </row>
    <row r="2837" spans="1:23">
      <c r="A2837" t="s">
        <v>23</v>
      </c>
      <c r="B2837" t="s">
        <v>24</v>
      </c>
      <c r="C2837" t="s">
        <v>25</v>
      </c>
      <c r="D2837" t="s">
        <v>46</v>
      </c>
      <c r="E2837" t="s">
        <v>47</v>
      </c>
      <c r="F2837" t="s">
        <v>48</v>
      </c>
      <c r="G2837" t="s">
        <v>47</v>
      </c>
      <c r="I2837" t="s">
        <v>43</v>
      </c>
      <c r="J2837">
        <v>902.63712369999996</v>
      </c>
      <c r="K2837">
        <v>156</v>
      </c>
      <c r="L2837">
        <v>0.83299999999999996</v>
      </c>
      <c r="M2837">
        <v>0</v>
      </c>
      <c r="N2837">
        <v>0</v>
      </c>
      <c r="O2837">
        <v>0</v>
      </c>
      <c r="P2837" t="s">
        <v>1540</v>
      </c>
      <c r="Q2837" t="s">
        <v>1541</v>
      </c>
      <c r="R2837" t="s">
        <v>100</v>
      </c>
      <c r="S2837" t="s">
        <v>101</v>
      </c>
      <c r="T2837" t="s">
        <v>36</v>
      </c>
      <c r="U2837" t="s">
        <v>37</v>
      </c>
      <c r="V2837">
        <v>27</v>
      </c>
      <c r="W2837" t="s">
        <v>38</v>
      </c>
    </row>
    <row r="2838" spans="1:23">
      <c r="A2838" t="s">
        <v>23</v>
      </c>
      <c r="B2838" t="s">
        <v>24</v>
      </c>
      <c r="C2838" t="s">
        <v>25</v>
      </c>
      <c r="D2838" t="s">
        <v>26</v>
      </c>
      <c r="E2838" t="s">
        <v>27</v>
      </c>
      <c r="F2838" t="s">
        <v>53</v>
      </c>
      <c r="G2838" t="s">
        <v>54</v>
      </c>
      <c r="H2838" t="s">
        <v>55</v>
      </c>
      <c r="I2838" t="s">
        <v>56</v>
      </c>
      <c r="J2838">
        <v>56.995554290000001</v>
      </c>
      <c r="K2838">
        <v>1</v>
      </c>
      <c r="L2838">
        <v>0.91900000000000004</v>
      </c>
      <c r="M2838">
        <v>0</v>
      </c>
      <c r="N2838">
        <v>0</v>
      </c>
      <c r="O2838">
        <v>0</v>
      </c>
      <c r="P2838" t="s">
        <v>601</v>
      </c>
      <c r="Q2838" t="s">
        <v>602</v>
      </c>
      <c r="R2838" t="s">
        <v>59</v>
      </c>
      <c r="S2838" t="s">
        <v>60</v>
      </c>
      <c r="T2838" t="s">
        <v>36</v>
      </c>
      <c r="U2838" t="s">
        <v>37</v>
      </c>
      <c r="V2838">
        <v>27</v>
      </c>
      <c r="W2838" t="s">
        <v>38</v>
      </c>
    </row>
    <row r="2839" spans="1:23">
      <c r="A2839" t="s">
        <v>23</v>
      </c>
      <c r="B2839" t="s">
        <v>24</v>
      </c>
      <c r="C2839" t="s">
        <v>25</v>
      </c>
      <c r="D2839" t="s">
        <v>26</v>
      </c>
      <c r="E2839" t="s">
        <v>27</v>
      </c>
      <c r="F2839" t="s">
        <v>53</v>
      </c>
      <c r="G2839" t="s">
        <v>54</v>
      </c>
      <c r="H2839" t="s">
        <v>231</v>
      </c>
      <c r="I2839" t="s">
        <v>232</v>
      </c>
      <c r="J2839">
        <v>47.771296120000002</v>
      </c>
      <c r="K2839">
        <v>1</v>
      </c>
      <c r="L2839">
        <v>0.84199999999999997</v>
      </c>
      <c r="M2839">
        <v>0</v>
      </c>
      <c r="N2839">
        <v>0</v>
      </c>
      <c r="O2839">
        <v>0</v>
      </c>
      <c r="P2839" t="s">
        <v>601</v>
      </c>
      <c r="Q2839" t="s">
        <v>602</v>
      </c>
      <c r="R2839" t="s">
        <v>59</v>
      </c>
      <c r="S2839" t="s">
        <v>60</v>
      </c>
      <c r="T2839" t="s">
        <v>36</v>
      </c>
      <c r="U2839" t="s">
        <v>37</v>
      </c>
      <c r="V2839">
        <v>27</v>
      </c>
      <c r="W2839" t="s">
        <v>38</v>
      </c>
    </row>
    <row r="2840" spans="1:23">
      <c r="A2840" t="s">
        <v>23</v>
      </c>
      <c r="B2840" t="s">
        <v>24</v>
      </c>
      <c r="C2840" t="s">
        <v>25</v>
      </c>
      <c r="D2840" t="s">
        <v>26</v>
      </c>
      <c r="E2840" t="s">
        <v>27</v>
      </c>
      <c r="F2840" t="s">
        <v>28</v>
      </c>
      <c r="G2840" t="s">
        <v>29</v>
      </c>
      <c r="H2840" t="s">
        <v>285</v>
      </c>
      <c r="I2840" t="s">
        <v>286</v>
      </c>
      <c r="J2840">
        <v>206.7460414</v>
      </c>
      <c r="K2840">
        <v>1</v>
      </c>
      <c r="L2840">
        <v>1</v>
      </c>
      <c r="M2840">
        <v>0</v>
      </c>
      <c r="N2840">
        <v>0</v>
      </c>
      <c r="O2840">
        <v>0</v>
      </c>
      <c r="P2840" t="s">
        <v>601</v>
      </c>
      <c r="Q2840" t="s">
        <v>602</v>
      </c>
      <c r="R2840" t="s">
        <v>59</v>
      </c>
      <c r="S2840" t="s">
        <v>60</v>
      </c>
      <c r="T2840" t="s">
        <v>36</v>
      </c>
      <c r="U2840" t="s">
        <v>37</v>
      </c>
      <c r="V2840">
        <v>27</v>
      </c>
      <c r="W2840" t="s">
        <v>38</v>
      </c>
    </row>
    <row r="2841" spans="1:23">
      <c r="A2841" t="s">
        <v>23</v>
      </c>
      <c r="B2841" t="s">
        <v>24</v>
      </c>
      <c r="C2841" t="s">
        <v>25</v>
      </c>
      <c r="D2841" t="s">
        <v>26</v>
      </c>
      <c r="E2841" t="s">
        <v>27</v>
      </c>
      <c r="F2841" t="s">
        <v>28</v>
      </c>
      <c r="G2841" t="s">
        <v>29</v>
      </c>
      <c r="H2841" t="s">
        <v>369</v>
      </c>
      <c r="I2841" t="s">
        <v>370</v>
      </c>
      <c r="J2841">
        <v>219.845</v>
      </c>
      <c r="K2841">
        <v>1</v>
      </c>
      <c r="L2841">
        <v>1</v>
      </c>
      <c r="M2841">
        <v>0</v>
      </c>
      <c r="N2841">
        <v>0</v>
      </c>
      <c r="O2841">
        <v>0</v>
      </c>
      <c r="P2841" t="s">
        <v>601</v>
      </c>
      <c r="Q2841" t="s">
        <v>602</v>
      </c>
      <c r="R2841" t="s">
        <v>59</v>
      </c>
      <c r="S2841" t="s">
        <v>60</v>
      </c>
      <c r="T2841" t="s">
        <v>36</v>
      </c>
      <c r="U2841" t="s">
        <v>37</v>
      </c>
      <c r="V2841">
        <v>27</v>
      </c>
      <c r="W2841" t="s">
        <v>38</v>
      </c>
    </row>
    <row r="2842" spans="1:23">
      <c r="A2842" t="s">
        <v>23</v>
      </c>
      <c r="B2842" t="s">
        <v>24</v>
      </c>
      <c r="C2842" t="s">
        <v>25</v>
      </c>
      <c r="D2842" t="s">
        <v>26</v>
      </c>
      <c r="E2842" t="s">
        <v>27</v>
      </c>
      <c r="F2842" t="s">
        <v>41</v>
      </c>
      <c r="G2842" t="s">
        <v>42</v>
      </c>
      <c r="H2842" t="s">
        <v>161</v>
      </c>
      <c r="I2842" t="s">
        <v>43</v>
      </c>
      <c r="J2842">
        <v>4.0650000000000004</v>
      </c>
      <c r="K2842">
        <v>1</v>
      </c>
      <c r="L2842">
        <v>1</v>
      </c>
      <c r="M2842">
        <v>0</v>
      </c>
      <c r="N2842">
        <v>0</v>
      </c>
      <c r="O2842">
        <v>0</v>
      </c>
      <c r="P2842" t="s">
        <v>1542</v>
      </c>
      <c r="Q2842" t="s">
        <v>1543</v>
      </c>
      <c r="R2842" t="s">
        <v>365</v>
      </c>
      <c r="S2842" t="s">
        <v>366</v>
      </c>
      <c r="T2842" t="s">
        <v>36</v>
      </c>
      <c r="U2842" t="s">
        <v>37</v>
      </c>
      <c r="V2842">
        <v>27</v>
      </c>
      <c r="W2842" t="s">
        <v>38</v>
      </c>
    </row>
    <row r="2843" spans="1:23">
      <c r="A2843" t="s">
        <v>23</v>
      </c>
      <c r="B2843" t="s">
        <v>24</v>
      </c>
      <c r="C2843" t="s">
        <v>25</v>
      </c>
      <c r="D2843" t="s">
        <v>46</v>
      </c>
      <c r="E2843" t="s">
        <v>47</v>
      </c>
      <c r="F2843" t="s">
        <v>48</v>
      </c>
      <c r="G2843" t="s">
        <v>47</v>
      </c>
      <c r="I2843" t="s">
        <v>43</v>
      </c>
      <c r="J2843">
        <v>862.02892050000003</v>
      </c>
      <c r="K2843">
        <v>116</v>
      </c>
      <c r="L2843">
        <v>0.78</v>
      </c>
      <c r="M2843">
        <v>0</v>
      </c>
      <c r="N2843">
        <v>0</v>
      </c>
      <c r="O2843">
        <v>0</v>
      </c>
      <c r="P2843" t="s">
        <v>1542</v>
      </c>
      <c r="Q2843" t="s">
        <v>1543</v>
      </c>
      <c r="R2843" t="s">
        <v>365</v>
      </c>
      <c r="S2843" t="s">
        <v>366</v>
      </c>
      <c r="T2843" t="s">
        <v>36</v>
      </c>
      <c r="U2843" t="s">
        <v>37</v>
      </c>
      <c r="V2843">
        <v>27</v>
      </c>
      <c r="W2843" t="s">
        <v>38</v>
      </c>
    </row>
    <row r="2844" spans="1:23">
      <c r="A2844" t="s">
        <v>23</v>
      </c>
      <c r="B2844" t="s">
        <v>24</v>
      </c>
      <c r="C2844" t="s">
        <v>25</v>
      </c>
      <c r="D2844" t="s">
        <v>26</v>
      </c>
      <c r="E2844" t="s">
        <v>27</v>
      </c>
      <c r="F2844" t="s">
        <v>28</v>
      </c>
      <c r="G2844" t="s">
        <v>29</v>
      </c>
      <c r="H2844" t="s">
        <v>193</v>
      </c>
      <c r="I2844" t="s">
        <v>194</v>
      </c>
      <c r="J2844">
        <v>24.536000000000001</v>
      </c>
      <c r="K2844">
        <v>1</v>
      </c>
      <c r="L2844">
        <v>1</v>
      </c>
      <c r="M2844">
        <v>0</v>
      </c>
      <c r="N2844">
        <v>0</v>
      </c>
      <c r="O2844">
        <v>0</v>
      </c>
      <c r="P2844" t="s">
        <v>607</v>
      </c>
      <c r="Q2844" t="s">
        <v>608</v>
      </c>
      <c r="R2844" t="s">
        <v>59</v>
      </c>
      <c r="S2844" t="s">
        <v>60</v>
      </c>
      <c r="T2844" t="s">
        <v>36</v>
      </c>
      <c r="U2844" t="s">
        <v>37</v>
      </c>
      <c r="V2844">
        <v>27</v>
      </c>
      <c r="W2844" t="s">
        <v>38</v>
      </c>
    </row>
    <row r="2845" spans="1:23">
      <c r="A2845" t="s">
        <v>23</v>
      </c>
      <c r="B2845" t="s">
        <v>24</v>
      </c>
      <c r="C2845" t="s">
        <v>25</v>
      </c>
      <c r="D2845" t="s">
        <v>26</v>
      </c>
      <c r="E2845" t="s">
        <v>27</v>
      </c>
      <c r="F2845" t="s">
        <v>28</v>
      </c>
      <c r="G2845" t="s">
        <v>29</v>
      </c>
      <c r="H2845" t="s">
        <v>529</v>
      </c>
      <c r="I2845" t="s">
        <v>530</v>
      </c>
      <c r="J2845">
        <v>9.1920000000000002</v>
      </c>
      <c r="K2845">
        <v>1</v>
      </c>
      <c r="L2845">
        <v>1</v>
      </c>
      <c r="M2845">
        <v>0</v>
      </c>
      <c r="N2845">
        <v>0</v>
      </c>
      <c r="O2845">
        <v>0</v>
      </c>
      <c r="P2845" t="s">
        <v>607</v>
      </c>
      <c r="Q2845" t="s">
        <v>608</v>
      </c>
      <c r="R2845" t="s">
        <v>59</v>
      </c>
      <c r="S2845" t="s">
        <v>60</v>
      </c>
      <c r="T2845" t="s">
        <v>36</v>
      </c>
      <c r="U2845" t="s">
        <v>37</v>
      </c>
      <c r="V2845">
        <v>27</v>
      </c>
      <c r="W2845" t="s">
        <v>38</v>
      </c>
    </row>
    <row r="2846" spans="1:23">
      <c r="A2846" t="s">
        <v>23</v>
      </c>
      <c r="B2846" t="s">
        <v>24</v>
      </c>
      <c r="C2846" t="s">
        <v>25</v>
      </c>
      <c r="D2846" t="s">
        <v>26</v>
      </c>
      <c r="E2846" t="s">
        <v>27</v>
      </c>
      <c r="F2846" t="s">
        <v>53</v>
      </c>
      <c r="G2846" t="s">
        <v>54</v>
      </c>
      <c r="H2846" t="s">
        <v>223</v>
      </c>
      <c r="I2846" t="s">
        <v>224</v>
      </c>
      <c r="J2846">
        <v>104.419</v>
      </c>
      <c r="K2846">
        <v>1</v>
      </c>
      <c r="L2846">
        <v>1</v>
      </c>
      <c r="M2846">
        <v>0</v>
      </c>
      <c r="N2846">
        <v>0</v>
      </c>
      <c r="O2846">
        <v>0</v>
      </c>
      <c r="P2846" t="s">
        <v>611</v>
      </c>
      <c r="Q2846" t="s">
        <v>612</v>
      </c>
      <c r="R2846" t="s">
        <v>67</v>
      </c>
      <c r="S2846" t="s">
        <v>68</v>
      </c>
      <c r="T2846" t="s">
        <v>36</v>
      </c>
      <c r="U2846" t="s">
        <v>37</v>
      </c>
      <c r="V2846">
        <v>27</v>
      </c>
      <c r="W2846" t="s">
        <v>38</v>
      </c>
    </row>
    <row r="2847" spans="1:23">
      <c r="A2847" t="s">
        <v>23</v>
      </c>
      <c r="B2847" t="s">
        <v>24</v>
      </c>
      <c r="C2847" t="s">
        <v>25</v>
      </c>
      <c r="D2847" t="s">
        <v>26</v>
      </c>
      <c r="E2847" t="s">
        <v>27</v>
      </c>
      <c r="F2847" t="s">
        <v>28</v>
      </c>
      <c r="G2847" t="s">
        <v>29</v>
      </c>
      <c r="H2847" t="s">
        <v>148</v>
      </c>
      <c r="I2847" t="s">
        <v>149</v>
      </c>
      <c r="J2847">
        <v>387.44933329999998</v>
      </c>
      <c r="K2847">
        <v>1</v>
      </c>
      <c r="L2847">
        <v>1</v>
      </c>
      <c r="M2847">
        <v>0</v>
      </c>
      <c r="N2847">
        <v>0</v>
      </c>
      <c r="O2847">
        <v>0</v>
      </c>
      <c r="P2847" t="s">
        <v>611</v>
      </c>
      <c r="Q2847" t="s">
        <v>612</v>
      </c>
      <c r="R2847" t="s">
        <v>67</v>
      </c>
      <c r="S2847" t="s">
        <v>68</v>
      </c>
      <c r="T2847" t="s">
        <v>36</v>
      </c>
      <c r="U2847" t="s">
        <v>37</v>
      </c>
      <c r="V2847">
        <v>27</v>
      </c>
      <c r="W2847" t="s">
        <v>38</v>
      </c>
    </row>
    <row r="2848" spans="1:23">
      <c r="A2848" t="s">
        <v>23</v>
      </c>
      <c r="B2848" t="s">
        <v>24</v>
      </c>
      <c r="C2848" t="s">
        <v>25</v>
      </c>
      <c r="D2848" t="s">
        <v>26</v>
      </c>
      <c r="E2848" t="s">
        <v>27</v>
      </c>
      <c r="F2848" t="s">
        <v>53</v>
      </c>
      <c r="G2848" t="s">
        <v>54</v>
      </c>
      <c r="H2848" t="s">
        <v>223</v>
      </c>
      <c r="I2848" t="s">
        <v>224</v>
      </c>
      <c r="J2848">
        <v>151.2141848</v>
      </c>
      <c r="K2848">
        <v>1</v>
      </c>
      <c r="L2848">
        <v>0.999</v>
      </c>
      <c r="M2848">
        <v>0</v>
      </c>
      <c r="N2848">
        <v>0</v>
      </c>
      <c r="O2848">
        <v>0</v>
      </c>
      <c r="P2848" t="s">
        <v>615</v>
      </c>
      <c r="Q2848" t="s">
        <v>616</v>
      </c>
      <c r="R2848" t="s">
        <v>67</v>
      </c>
      <c r="S2848" t="s">
        <v>68</v>
      </c>
      <c r="T2848" t="s">
        <v>36</v>
      </c>
      <c r="U2848" t="s">
        <v>37</v>
      </c>
      <c r="V2848">
        <v>27</v>
      </c>
      <c r="W2848" t="s">
        <v>38</v>
      </c>
    </row>
    <row r="2849" spans="1:23">
      <c r="A2849" t="s">
        <v>23</v>
      </c>
      <c r="B2849" t="s">
        <v>24</v>
      </c>
      <c r="C2849" t="s">
        <v>25</v>
      </c>
      <c r="D2849" t="s">
        <v>26</v>
      </c>
      <c r="E2849" t="s">
        <v>27</v>
      </c>
      <c r="F2849" t="s">
        <v>53</v>
      </c>
      <c r="G2849" t="s">
        <v>54</v>
      </c>
      <c r="H2849" t="s">
        <v>185</v>
      </c>
      <c r="I2849" t="s">
        <v>186</v>
      </c>
      <c r="J2849">
        <v>99.730999330000003</v>
      </c>
      <c r="K2849">
        <v>2</v>
      </c>
      <c r="L2849">
        <v>1</v>
      </c>
      <c r="M2849">
        <v>0</v>
      </c>
      <c r="N2849">
        <v>0</v>
      </c>
      <c r="O2849">
        <v>0</v>
      </c>
      <c r="P2849" t="s">
        <v>615</v>
      </c>
      <c r="Q2849" t="s">
        <v>616</v>
      </c>
      <c r="R2849" t="s">
        <v>67</v>
      </c>
      <c r="S2849" t="s">
        <v>68</v>
      </c>
      <c r="T2849" t="s">
        <v>36</v>
      </c>
      <c r="U2849" t="s">
        <v>37</v>
      </c>
      <c r="V2849">
        <v>27</v>
      </c>
      <c r="W2849" t="s">
        <v>38</v>
      </c>
    </row>
    <row r="2850" spans="1:23">
      <c r="A2850" t="s">
        <v>23</v>
      </c>
      <c r="B2850" t="s">
        <v>24</v>
      </c>
      <c r="C2850" t="s">
        <v>25</v>
      </c>
      <c r="D2850" t="s">
        <v>26</v>
      </c>
      <c r="E2850" t="s">
        <v>27</v>
      </c>
      <c r="F2850" t="s">
        <v>28</v>
      </c>
      <c r="G2850" t="s">
        <v>29</v>
      </c>
      <c r="H2850" t="s">
        <v>148</v>
      </c>
      <c r="I2850" t="s">
        <v>149</v>
      </c>
      <c r="J2850">
        <v>138.661</v>
      </c>
      <c r="K2850">
        <v>1</v>
      </c>
      <c r="L2850">
        <v>1</v>
      </c>
      <c r="M2850">
        <v>0</v>
      </c>
      <c r="N2850">
        <v>0</v>
      </c>
      <c r="O2850">
        <v>0</v>
      </c>
      <c r="P2850" t="s">
        <v>615</v>
      </c>
      <c r="Q2850" t="s">
        <v>616</v>
      </c>
      <c r="R2850" t="s">
        <v>67</v>
      </c>
      <c r="S2850" t="s">
        <v>68</v>
      </c>
      <c r="T2850" t="s">
        <v>36</v>
      </c>
      <c r="U2850" t="s">
        <v>37</v>
      </c>
      <c r="V2850">
        <v>27</v>
      </c>
      <c r="W2850" t="s">
        <v>38</v>
      </c>
    </row>
    <row r="2851" spans="1:23">
      <c r="A2851" t="s">
        <v>23</v>
      </c>
      <c r="B2851" t="s">
        <v>24</v>
      </c>
      <c r="C2851" t="s">
        <v>25</v>
      </c>
      <c r="D2851" t="s">
        <v>39</v>
      </c>
      <c r="E2851" t="s">
        <v>40</v>
      </c>
      <c r="F2851" t="s">
        <v>28</v>
      </c>
      <c r="G2851" t="s">
        <v>29</v>
      </c>
      <c r="I2851" t="s">
        <v>43</v>
      </c>
      <c r="J2851">
        <v>87.728038909999995</v>
      </c>
      <c r="K2851">
        <v>8</v>
      </c>
      <c r="L2851">
        <v>0.34499999999999997</v>
      </c>
      <c r="M2851">
        <v>0</v>
      </c>
      <c r="N2851">
        <v>0</v>
      </c>
      <c r="O2851">
        <v>0</v>
      </c>
      <c r="P2851" t="s">
        <v>615</v>
      </c>
      <c r="Q2851" t="s">
        <v>616</v>
      </c>
      <c r="R2851" t="s">
        <v>67</v>
      </c>
      <c r="S2851" t="s">
        <v>68</v>
      </c>
      <c r="T2851" t="s">
        <v>36</v>
      </c>
      <c r="U2851" t="s">
        <v>37</v>
      </c>
      <c r="V2851">
        <v>27</v>
      </c>
      <c r="W2851" t="s">
        <v>38</v>
      </c>
    </row>
    <row r="2852" spans="1:23">
      <c r="A2852" t="s">
        <v>23</v>
      </c>
      <c r="B2852" t="s">
        <v>24</v>
      </c>
      <c r="C2852" t="s">
        <v>25</v>
      </c>
      <c r="D2852" t="s">
        <v>39</v>
      </c>
      <c r="E2852" t="s">
        <v>40</v>
      </c>
      <c r="F2852" t="s">
        <v>44</v>
      </c>
      <c r="G2852" t="s">
        <v>45</v>
      </c>
      <c r="I2852" t="s">
        <v>43</v>
      </c>
      <c r="J2852">
        <v>0</v>
      </c>
      <c r="K2852">
        <v>0</v>
      </c>
      <c r="L2852">
        <v>0</v>
      </c>
      <c r="M2852">
        <v>0</v>
      </c>
      <c r="N2852">
        <v>0</v>
      </c>
      <c r="O2852">
        <v>1</v>
      </c>
      <c r="P2852" t="s">
        <v>615</v>
      </c>
      <c r="Q2852" t="s">
        <v>616</v>
      </c>
      <c r="R2852" t="s">
        <v>67</v>
      </c>
      <c r="S2852" t="s">
        <v>68</v>
      </c>
      <c r="T2852" t="s">
        <v>36</v>
      </c>
      <c r="U2852" t="s">
        <v>37</v>
      </c>
      <c r="V2852">
        <v>27</v>
      </c>
      <c r="W2852" t="s">
        <v>38</v>
      </c>
    </row>
    <row r="2853" spans="1:23">
      <c r="A2853" t="s">
        <v>23</v>
      </c>
      <c r="B2853" t="s">
        <v>24</v>
      </c>
      <c r="C2853" t="s">
        <v>25</v>
      </c>
      <c r="D2853" t="s">
        <v>39</v>
      </c>
      <c r="E2853" t="s">
        <v>40</v>
      </c>
      <c r="F2853" t="s">
        <v>44</v>
      </c>
      <c r="G2853" t="s">
        <v>45</v>
      </c>
      <c r="I2853" t="s">
        <v>43</v>
      </c>
      <c r="J2853">
        <v>0</v>
      </c>
      <c r="K2853">
        <v>0</v>
      </c>
      <c r="L2853">
        <v>0</v>
      </c>
      <c r="M2853">
        <v>0</v>
      </c>
      <c r="N2853">
        <v>0</v>
      </c>
      <c r="O2853">
        <v>1</v>
      </c>
      <c r="P2853" t="s">
        <v>619</v>
      </c>
      <c r="Q2853" t="s">
        <v>620</v>
      </c>
      <c r="R2853" t="s">
        <v>100</v>
      </c>
      <c r="S2853" t="s">
        <v>101</v>
      </c>
      <c r="T2853" t="s">
        <v>36</v>
      </c>
      <c r="U2853" t="s">
        <v>37</v>
      </c>
      <c r="V2853">
        <v>27</v>
      </c>
      <c r="W2853" t="s">
        <v>38</v>
      </c>
    </row>
    <row r="2854" spans="1:23">
      <c r="A2854" t="s">
        <v>23</v>
      </c>
      <c r="B2854" t="s">
        <v>24</v>
      </c>
      <c r="C2854" t="s">
        <v>25</v>
      </c>
      <c r="D2854" t="s">
        <v>39</v>
      </c>
      <c r="E2854" t="s">
        <v>40</v>
      </c>
      <c r="F2854" t="s">
        <v>41</v>
      </c>
      <c r="G2854" t="s">
        <v>42</v>
      </c>
      <c r="I2854" t="s">
        <v>43</v>
      </c>
      <c r="J2854">
        <v>65.907462519999996</v>
      </c>
      <c r="K2854">
        <v>3</v>
      </c>
      <c r="L2854">
        <v>0.91700000000000004</v>
      </c>
      <c r="M2854">
        <v>0</v>
      </c>
      <c r="N2854">
        <v>0</v>
      </c>
      <c r="O2854">
        <v>0</v>
      </c>
      <c r="P2854" t="s">
        <v>621</v>
      </c>
      <c r="Q2854" t="s">
        <v>622</v>
      </c>
      <c r="R2854" t="s">
        <v>158</v>
      </c>
      <c r="S2854" t="s">
        <v>159</v>
      </c>
      <c r="T2854" t="s">
        <v>36</v>
      </c>
      <c r="U2854" t="s">
        <v>37</v>
      </c>
      <c r="V2854">
        <v>27</v>
      </c>
      <c r="W2854" t="s">
        <v>38</v>
      </c>
    </row>
    <row r="2855" spans="1:23">
      <c r="A2855" t="s">
        <v>23</v>
      </c>
      <c r="B2855" t="s">
        <v>24</v>
      </c>
      <c r="C2855" t="s">
        <v>25</v>
      </c>
      <c r="D2855" t="s">
        <v>39</v>
      </c>
      <c r="E2855" t="s">
        <v>40</v>
      </c>
      <c r="F2855" t="s">
        <v>28</v>
      </c>
      <c r="G2855" t="s">
        <v>29</v>
      </c>
      <c r="I2855" t="s">
        <v>43</v>
      </c>
      <c r="J2855">
        <v>55.782239269999998</v>
      </c>
      <c r="K2855">
        <v>12</v>
      </c>
      <c r="L2855">
        <v>0.878</v>
      </c>
      <c r="M2855">
        <v>0</v>
      </c>
      <c r="N2855">
        <v>0</v>
      </c>
      <c r="O2855">
        <v>0</v>
      </c>
      <c r="P2855" t="s">
        <v>621</v>
      </c>
      <c r="Q2855" t="s">
        <v>622</v>
      </c>
      <c r="R2855" t="s">
        <v>158</v>
      </c>
      <c r="S2855" t="s">
        <v>159</v>
      </c>
      <c r="T2855" t="s">
        <v>36</v>
      </c>
      <c r="U2855" t="s">
        <v>37</v>
      </c>
      <c r="V2855">
        <v>27</v>
      </c>
      <c r="W2855" t="s">
        <v>38</v>
      </c>
    </row>
    <row r="2856" spans="1:23">
      <c r="A2856" t="s">
        <v>23</v>
      </c>
      <c r="B2856" t="s">
        <v>24</v>
      </c>
      <c r="C2856" t="s">
        <v>25</v>
      </c>
      <c r="D2856" t="s">
        <v>46</v>
      </c>
      <c r="E2856" t="s">
        <v>47</v>
      </c>
      <c r="F2856" t="s">
        <v>48</v>
      </c>
      <c r="G2856" t="s">
        <v>47</v>
      </c>
      <c r="I2856" t="s">
        <v>43</v>
      </c>
      <c r="J2856">
        <v>1636.5129400000001</v>
      </c>
      <c r="K2856">
        <v>263</v>
      </c>
      <c r="L2856">
        <v>0.81599999999999995</v>
      </c>
      <c r="M2856">
        <v>0</v>
      </c>
      <c r="N2856">
        <v>0</v>
      </c>
      <c r="O2856">
        <v>0</v>
      </c>
      <c r="P2856" t="s">
        <v>621</v>
      </c>
      <c r="Q2856" t="s">
        <v>622</v>
      </c>
      <c r="R2856" t="s">
        <v>158</v>
      </c>
      <c r="S2856" t="s">
        <v>159</v>
      </c>
      <c r="T2856" t="s">
        <v>36</v>
      </c>
      <c r="U2856" t="s">
        <v>37</v>
      </c>
      <c r="V2856">
        <v>27</v>
      </c>
      <c r="W2856" t="s">
        <v>38</v>
      </c>
    </row>
    <row r="2857" spans="1:23">
      <c r="A2857" t="s">
        <v>23</v>
      </c>
      <c r="B2857" t="s">
        <v>24</v>
      </c>
      <c r="C2857" t="s">
        <v>25</v>
      </c>
      <c r="D2857" t="s">
        <v>39</v>
      </c>
      <c r="E2857" t="s">
        <v>40</v>
      </c>
      <c r="F2857" t="s">
        <v>28</v>
      </c>
      <c r="G2857" t="s">
        <v>29</v>
      </c>
      <c r="I2857" t="s">
        <v>43</v>
      </c>
      <c r="J2857">
        <v>0</v>
      </c>
      <c r="K2857">
        <v>0</v>
      </c>
      <c r="L2857">
        <v>0</v>
      </c>
      <c r="M2857">
        <v>0</v>
      </c>
      <c r="N2857">
        <v>0</v>
      </c>
      <c r="O2857">
        <v>1</v>
      </c>
      <c r="P2857" t="s">
        <v>1544</v>
      </c>
      <c r="Q2857" t="s">
        <v>1545</v>
      </c>
      <c r="R2857" t="s">
        <v>297</v>
      </c>
      <c r="S2857" t="s">
        <v>298</v>
      </c>
      <c r="T2857" t="s">
        <v>36</v>
      </c>
      <c r="U2857" t="s">
        <v>37</v>
      </c>
      <c r="V2857">
        <v>27</v>
      </c>
      <c r="W2857" t="s">
        <v>38</v>
      </c>
    </row>
    <row r="2858" spans="1:23">
      <c r="A2858" t="s">
        <v>23</v>
      </c>
      <c r="B2858" t="s">
        <v>24</v>
      </c>
      <c r="C2858" t="s">
        <v>25</v>
      </c>
      <c r="D2858" t="s">
        <v>26</v>
      </c>
      <c r="E2858" t="s">
        <v>27</v>
      </c>
      <c r="F2858" t="s">
        <v>53</v>
      </c>
      <c r="G2858" t="s">
        <v>54</v>
      </c>
      <c r="H2858" t="s">
        <v>185</v>
      </c>
      <c r="I2858" t="s">
        <v>186</v>
      </c>
      <c r="J2858">
        <v>6.6433333330000002</v>
      </c>
      <c r="K2858">
        <v>2</v>
      </c>
      <c r="L2858">
        <v>1</v>
      </c>
      <c r="M2858">
        <v>0</v>
      </c>
      <c r="N2858">
        <v>0</v>
      </c>
      <c r="O2858">
        <v>0</v>
      </c>
      <c r="P2858" t="s">
        <v>1546</v>
      </c>
      <c r="Q2858" t="s">
        <v>1547</v>
      </c>
      <c r="R2858" t="s">
        <v>158</v>
      </c>
      <c r="S2858" t="s">
        <v>159</v>
      </c>
      <c r="T2858" t="s">
        <v>36</v>
      </c>
      <c r="U2858" t="s">
        <v>37</v>
      </c>
      <c r="V2858">
        <v>27</v>
      </c>
      <c r="W2858" t="s">
        <v>38</v>
      </c>
    </row>
    <row r="2859" spans="1:23">
      <c r="A2859" t="s">
        <v>23</v>
      </c>
      <c r="B2859" t="s">
        <v>24</v>
      </c>
      <c r="C2859" t="s">
        <v>25</v>
      </c>
      <c r="D2859" t="s">
        <v>39</v>
      </c>
      <c r="E2859" t="s">
        <v>40</v>
      </c>
      <c r="F2859" t="s">
        <v>28</v>
      </c>
      <c r="G2859" t="s">
        <v>29</v>
      </c>
      <c r="I2859" t="s">
        <v>43</v>
      </c>
      <c r="J2859">
        <v>67.448425060000005</v>
      </c>
      <c r="K2859">
        <v>8</v>
      </c>
      <c r="L2859">
        <v>0.89100000000000001</v>
      </c>
      <c r="M2859">
        <v>0</v>
      </c>
      <c r="N2859">
        <v>0</v>
      </c>
      <c r="O2859">
        <v>0</v>
      </c>
      <c r="P2859" t="s">
        <v>1546</v>
      </c>
      <c r="Q2859" t="s">
        <v>1547</v>
      </c>
      <c r="R2859" t="s">
        <v>158</v>
      </c>
      <c r="S2859" t="s">
        <v>159</v>
      </c>
      <c r="T2859" t="s">
        <v>36</v>
      </c>
      <c r="U2859" t="s">
        <v>37</v>
      </c>
      <c r="V2859">
        <v>27</v>
      </c>
      <c r="W2859" t="s">
        <v>38</v>
      </c>
    </row>
    <row r="2860" spans="1:23">
      <c r="A2860" t="s">
        <v>23</v>
      </c>
      <c r="B2860" t="s">
        <v>24</v>
      </c>
      <c r="C2860" t="s">
        <v>25</v>
      </c>
      <c r="D2860" t="s">
        <v>39</v>
      </c>
      <c r="E2860" t="s">
        <v>40</v>
      </c>
      <c r="F2860" t="s">
        <v>44</v>
      </c>
      <c r="G2860" t="s">
        <v>45</v>
      </c>
      <c r="I2860" t="s">
        <v>43</v>
      </c>
      <c r="J2860">
        <v>0</v>
      </c>
      <c r="K2860">
        <v>0</v>
      </c>
      <c r="L2860">
        <v>0</v>
      </c>
      <c r="M2860">
        <v>0</v>
      </c>
      <c r="N2860">
        <v>0</v>
      </c>
      <c r="O2860">
        <v>1</v>
      </c>
      <c r="P2860" t="s">
        <v>1546</v>
      </c>
      <c r="Q2860" t="s">
        <v>1547</v>
      </c>
      <c r="R2860" t="s">
        <v>158</v>
      </c>
      <c r="S2860" t="s">
        <v>159</v>
      </c>
      <c r="T2860" t="s">
        <v>36</v>
      </c>
      <c r="U2860" t="s">
        <v>37</v>
      </c>
      <c r="V2860">
        <v>27</v>
      </c>
      <c r="W2860" t="s">
        <v>38</v>
      </c>
    </row>
    <row r="2861" spans="1:23">
      <c r="A2861" t="s">
        <v>23</v>
      </c>
      <c r="B2861" t="s">
        <v>24</v>
      </c>
      <c r="C2861" t="s">
        <v>25</v>
      </c>
      <c r="D2861" t="s">
        <v>26</v>
      </c>
      <c r="E2861" t="s">
        <v>27</v>
      </c>
      <c r="F2861" t="s">
        <v>28</v>
      </c>
      <c r="G2861" t="s">
        <v>29</v>
      </c>
      <c r="H2861" t="s">
        <v>69</v>
      </c>
      <c r="I2861" t="s">
        <v>70</v>
      </c>
      <c r="J2861">
        <v>174.083</v>
      </c>
      <c r="K2861">
        <v>1</v>
      </c>
      <c r="L2861">
        <v>1</v>
      </c>
      <c r="M2861">
        <v>0</v>
      </c>
      <c r="N2861">
        <v>0</v>
      </c>
      <c r="O2861">
        <v>0</v>
      </c>
      <c r="P2861" t="s">
        <v>623</v>
      </c>
      <c r="Q2861" t="s">
        <v>624</v>
      </c>
      <c r="R2861" t="s">
        <v>158</v>
      </c>
      <c r="S2861" t="s">
        <v>159</v>
      </c>
      <c r="T2861" t="s">
        <v>36</v>
      </c>
      <c r="U2861" t="s">
        <v>37</v>
      </c>
      <c r="V2861">
        <v>27</v>
      </c>
      <c r="W2861" t="s">
        <v>38</v>
      </c>
    </row>
    <row r="2862" spans="1:23">
      <c r="A2862" t="s">
        <v>23</v>
      </c>
      <c r="B2862" t="s">
        <v>24</v>
      </c>
      <c r="C2862" t="s">
        <v>25</v>
      </c>
      <c r="D2862" t="s">
        <v>26</v>
      </c>
      <c r="E2862" t="s">
        <v>27</v>
      </c>
      <c r="F2862" t="s">
        <v>28</v>
      </c>
      <c r="G2862" t="s">
        <v>29</v>
      </c>
      <c r="H2862" t="s">
        <v>187</v>
      </c>
      <c r="I2862" t="s">
        <v>188</v>
      </c>
      <c r="J2862">
        <v>377.6501293</v>
      </c>
      <c r="K2862">
        <v>2</v>
      </c>
      <c r="L2862">
        <v>0.999</v>
      </c>
      <c r="M2862">
        <v>0</v>
      </c>
      <c r="N2862">
        <v>0</v>
      </c>
      <c r="O2862">
        <v>0</v>
      </c>
      <c r="P2862" t="s">
        <v>623</v>
      </c>
      <c r="Q2862" t="s">
        <v>624</v>
      </c>
      <c r="R2862" t="s">
        <v>158</v>
      </c>
      <c r="S2862" t="s">
        <v>159</v>
      </c>
      <c r="T2862" t="s">
        <v>36</v>
      </c>
      <c r="U2862" t="s">
        <v>37</v>
      </c>
      <c r="V2862">
        <v>27</v>
      </c>
      <c r="W2862" t="s">
        <v>38</v>
      </c>
    </row>
    <row r="2863" spans="1:23">
      <c r="A2863" t="s">
        <v>23</v>
      </c>
      <c r="B2863" t="s">
        <v>24</v>
      </c>
      <c r="C2863" t="s">
        <v>25</v>
      </c>
      <c r="D2863" t="s">
        <v>26</v>
      </c>
      <c r="E2863" t="s">
        <v>27</v>
      </c>
      <c r="F2863" t="s">
        <v>28</v>
      </c>
      <c r="G2863" t="s">
        <v>29</v>
      </c>
      <c r="H2863" t="s">
        <v>369</v>
      </c>
      <c r="I2863" t="s">
        <v>370</v>
      </c>
      <c r="J2863">
        <v>50.979598920000001</v>
      </c>
      <c r="K2863">
        <v>1</v>
      </c>
      <c r="L2863">
        <v>0.92100000000000004</v>
      </c>
      <c r="M2863">
        <v>0</v>
      </c>
      <c r="N2863">
        <v>0</v>
      </c>
      <c r="O2863">
        <v>0</v>
      </c>
      <c r="P2863" t="s">
        <v>623</v>
      </c>
      <c r="Q2863" t="s">
        <v>624</v>
      </c>
      <c r="R2863" t="s">
        <v>158</v>
      </c>
      <c r="S2863" t="s">
        <v>159</v>
      </c>
      <c r="T2863" t="s">
        <v>36</v>
      </c>
      <c r="U2863" t="s">
        <v>37</v>
      </c>
      <c r="V2863">
        <v>27</v>
      </c>
      <c r="W2863" t="s">
        <v>38</v>
      </c>
    </row>
    <row r="2864" spans="1:23">
      <c r="A2864" t="s">
        <v>23</v>
      </c>
      <c r="B2864" t="s">
        <v>24</v>
      </c>
      <c r="C2864" t="s">
        <v>25</v>
      </c>
      <c r="D2864" t="s">
        <v>26</v>
      </c>
      <c r="E2864" t="s">
        <v>27</v>
      </c>
      <c r="F2864" t="s">
        <v>28</v>
      </c>
      <c r="G2864" t="s">
        <v>29</v>
      </c>
      <c r="H2864" t="s">
        <v>86</v>
      </c>
      <c r="I2864" t="s">
        <v>87</v>
      </c>
      <c r="J2864">
        <v>97.77567458</v>
      </c>
      <c r="K2864">
        <v>3</v>
      </c>
      <c r="L2864">
        <v>0.93700000000000006</v>
      </c>
      <c r="M2864">
        <v>0</v>
      </c>
      <c r="N2864">
        <v>0</v>
      </c>
      <c r="O2864">
        <v>0</v>
      </c>
      <c r="P2864" t="s">
        <v>623</v>
      </c>
      <c r="Q2864" t="s">
        <v>624</v>
      </c>
      <c r="R2864" t="s">
        <v>158</v>
      </c>
      <c r="S2864" t="s">
        <v>159</v>
      </c>
      <c r="T2864" t="s">
        <v>36</v>
      </c>
      <c r="U2864" t="s">
        <v>37</v>
      </c>
      <c r="V2864">
        <v>27</v>
      </c>
      <c r="W2864" t="s">
        <v>38</v>
      </c>
    </row>
    <row r="2865" spans="1:23">
      <c r="A2865" t="s">
        <v>23</v>
      </c>
      <c r="B2865" t="s">
        <v>24</v>
      </c>
      <c r="C2865" t="s">
        <v>25</v>
      </c>
      <c r="D2865" t="s">
        <v>26</v>
      </c>
      <c r="E2865" t="s">
        <v>27</v>
      </c>
      <c r="F2865" t="s">
        <v>28</v>
      </c>
      <c r="G2865" t="s">
        <v>29</v>
      </c>
      <c r="H2865" t="s">
        <v>80</v>
      </c>
      <c r="I2865" t="s">
        <v>81</v>
      </c>
      <c r="J2865">
        <v>61.774775529999999</v>
      </c>
      <c r="K2865">
        <v>1</v>
      </c>
      <c r="L2865">
        <v>0.83699999999999997</v>
      </c>
      <c r="M2865">
        <v>0</v>
      </c>
      <c r="N2865">
        <v>0</v>
      </c>
      <c r="O2865">
        <v>0</v>
      </c>
      <c r="P2865" t="s">
        <v>623</v>
      </c>
      <c r="Q2865" t="s">
        <v>624</v>
      </c>
      <c r="R2865" t="s">
        <v>158</v>
      </c>
      <c r="S2865" t="s">
        <v>159</v>
      </c>
      <c r="T2865" t="s">
        <v>36</v>
      </c>
      <c r="U2865" t="s">
        <v>37</v>
      </c>
      <c r="V2865">
        <v>27</v>
      </c>
      <c r="W2865" t="s">
        <v>38</v>
      </c>
    </row>
    <row r="2866" spans="1:23">
      <c r="A2866" t="s">
        <v>23</v>
      </c>
      <c r="B2866" t="s">
        <v>24</v>
      </c>
      <c r="C2866" t="s">
        <v>25</v>
      </c>
      <c r="D2866" t="s">
        <v>39</v>
      </c>
      <c r="E2866" t="s">
        <v>40</v>
      </c>
      <c r="F2866" t="s">
        <v>44</v>
      </c>
      <c r="G2866" t="s">
        <v>45</v>
      </c>
      <c r="I2866" t="s">
        <v>43</v>
      </c>
      <c r="J2866">
        <v>0</v>
      </c>
      <c r="K2866">
        <v>0</v>
      </c>
      <c r="L2866">
        <v>0</v>
      </c>
      <c r="M2866">
        <v>0</v>
      </c>
      <c r="N2866">
        <v>0</v>
      </c>
      <c r="O2866">
        <v>1</v>
      </c>
      <c r="P2866" t="s">
        <v>623</v>
      </c>
      <c r="Q2866" t="s">
        <v>624</v>
      </c>
      <c r="R2866" t="s">
        <v>158</v>
      </c>
      <c r="S2866" t="s">
        <v>159</v>
      </c>
      <c r="T2866" t="s">
        <v>36</v>
      </c>
      <c r="U2866" t="s">
        <v>37</v>
      </c>
      <c r="V2866">
        <v>27</v>
      </c>
      <c r="W2866" t="s">
        <v>38</v>
      </c>
    </row>
    <row r="2867" spans="1:23">
      <c r="A2867" t="s">
        <v>23</v>
      </c>
      <c r="B2867" t="s">
        <v>24</v>
      </c>
      <c r="C2867" t="s">
        <v>25</v>
      </c>
      <c r="D2867" t="s">
        <v>26</v>
      </c>
      <c r="E2867" t="s">
        <v>27</v>
      </c>
      <c r="F2867" t="s">
        <v>28</v>
      </c>
      <c r="G2867" t="s">
        <v>29</v>
      </c>
      <c r="H2867" t="s">
        <v>86</v>
      </c>
      <c r="I2867" t="s">
        <v>87</v>
      </c>
      <c r="J2867">
        <v>27.673348690000001</v>
      </c>
      <c r="K2867">
        <v>1</v>
      </c>
      <c r="L2867">
        <v>0.88900000000000001</v>
      </c>
      <c r="M2867">
        <v>0</v>
      </c>
      <c r="N2867">
        <v>0</v>
      </c>
      <c r="O2867">
        <v>0</v>
      </c>
      <c r="P2867" t="s">
        <v>625</v>
      </c>
      <c r="Q2867" t="s">
        <v>626</v>
      </c>
      <c r="R2867" t="s">
        <v>84</v>
      </c>
      <c r="S2867" t="s">
        <v>85</v>
      </c>
      <c r="T2867" t="s">
        <v>36</v>
      </c>
      <c r="U2867" t="s">
        <v>37</v>
      </c>
      <c r="V2867">
        <v>27</v>
      </c>
      <c r="W2867" t="s">
        <v>38</v>
      </c>
    </row>
    <row r="2868" spans="1:23">
      <c r="A2868" t="s">
        <v>23</v>
      </c>
      <c r="B2868" t="s">
        <v>24</v>
      </c>
      <c r="C2868" t="s">
        <v>25</v>
      </c>
      <c r="D2868" t="s">
        <v>39</v>
      </c>
      <c r="E2868" t="s">
        <v>40</v>
      </c>
      <c r="F2868" t="s">
        <v>41</v>
      </c>
      <c r="G2868" t="s">
        <v>42</v>
      </c>
      <c r="I2868" t="s">
        <v>43</v>
      </c>
      <c r="J2868">
        <v>0</v>
      </c>
      <c r="K2868">
        <v>0</v>
      </c>
      <c r="L2868">
        <v>0</v>
      </c>
      <c r="M2868">
        <v>0</v>
      </c>
      <c r="N2868">
        <v>0</v>
      </c>
      <c r="O2868">
        <v>1</v>
      </c>
      <c r="P2868" t="s">
        <v>625</v>
      </c>
      <c r="Q2868" t="s">
        <v>626</v>
      </c>
      <c r="R2868" t="s">
        <v>84</v>
      </c>
      <c r="S2868" t="s">
        <v>85</v>
      </c>
      <c r="T2868" t="s">
        <v>36</v>
      </c>
      <c r="U2868" t="s">
        <v>37</v>
      </c>
      <c r="V2868">
        <v>27</v>
      </c>
      <c r="W2868" t="s">
        <v>38</v>
      </c>
    </row>
    <row r="2869" spans="1:23">
      <c r="A2869" t="s">
        <v>23</v>
      </c>
      <c r="B2869" t="s">
        <v>24</v>
      </c>
      <c r="C2869" t="s">
        <v>25</v>
      </c>
      <c r="D2869" t="s">
        <v>39</v>
      </c>
      <c r="E2869" t="s">
        <v>40</v>
      </c>
      <c r="F2869" t="s">
        <v>28</v>
      </c>
      <c r="G2869" t="s">
        <v>29</v>
      </c>
      <c r="I2869" t="s">
        <v>43</v>
      </c>
      <c r="J2869">
        <v>194.18650260000001</v>
      </c>
      <c r="K2869">
        <v>19</v>
      </c>
      <c r="L2869">
        <v>0.89600000000000002</v>
      </c>
      <c r="M2869">
        <v>0</v>
      </c>
      <c r="N2869">
        <v>0</v>
      </c>
      <c r="O2869">
        <v>0</v>
      </c>
      <c r="P2869" t="s">
        <v>625</v>
      </c>
      <c r="Q2869" t="s">
        <v>626</v>
      </c>
      <c r="R2869" t="s">
        <v>84</v>
      </c>
      <c r="S2869" t="s">
        <v>85</v>
      </c>
      <c r="T2869" t="s">
        <v>36</v>
      </c>
      <c r="U2869" t="s">
        <v>37</v>
      </c>
      <c r="V2869">
        <v>27</v>
      </c>
      <c r="W2869" t="s">
        <v>38</v>
      </c>
    </row>
    <row r="2870" spans="1:23">
      <c r="A2870" t="s">
        <v>23</v>
      </c>
      <c r="B2870" t="s">
        <v>24</v>
      </c>
      <c r="C2870" t="s">
        <v>25</v>
      </c>
      <c r="D2870" t="s">
        <v>46</v>
      </c>
      <c r="E2870" t="s">
        <v>47</v>
      </c>
      <c r="F2870" t="s">
        <v>48</v>
      </c>
      <c r="G2870" t="s">
        <v>47</v>
      </c>
      <c r="I2870" t="s">
        <v>43</v>
      </c>
      <c r="J2870">
        <v>702.24594090000005</v>
      </c>
      <c r="K2870">
        <v>115</v>
      </c>
      <c r="L2870">
        <v>0.85699999999999998</v>
      </c>
      <c r="M2870">
        <v>0</v>
      </c>
      <c r="N2870">
        <v>0</v>
      </c>
      <c r="O2870">
        <v>0</v>
      </c>
      <c r="P2870" t="s">
        <v>625</v>
      </c>
      <c r="Q2870" t="s">
        <v>626</v>
      </c>
      <c r="R2870" t="s">
        <v>84</v>
      </c>
      <c r="S2870" t="s">
        <v>85</v>
      </c>
      <c r="T2870" t="s">
        <v>36</v>
      </c>
      <c r="U2870" t="s">
        <v>37</v>
      </c>
      <c r="V2870">
        <v>27</v>
      </c>
      <c r="W2870" t="s">
        <v>38</v>
      </c>
    </row>
    <row r="2871" spans="1:23">
      <c r="A2871" t="s">
        <v>23</v>
      </c>
      <c r="B2871" t="s">
        <v>24</v>
      </c>
      <c r="C2871" t="s">
        <v>25</v>
      </c>
      <c r="D2871" t="s">
        <v>39</v>
      </c>
      <c r="E2871" t="s">
        <v>40</v>
      </c>
      <c r="F2871" t="s">
        <v>41</v>
      </c>
      <c r="G2871" t="s">
        <v>42</v>
      </c>
      <c r="I2871" t="s">
        <v>43</v>
      </c>
      <c r="J2871">
        <v>0</v>
      </c>
      <c r="K2871">
        <v>0</v>
      </c>
      <c r="L2871">
        <v>0</v>
      </c>
      <c r="M2871">
        <v>0</v>
      </c>
      <c r="N2871">
        <v>0</v>
      </c>
      <c r="O2871">
        <v>1</v>
      </c>
      <c r="P2871" t="s">
        <v>627</v>
      </c>
      <c r="Q2871" t="s">
        <v>628</v>
      </c>
      <c r="R2871" t="s">
        <v>84</v>
      </c>
      <c r="S2871" t="s">
        <v>85</v>
      </c>
      <c r="T2871" t="s">
        <v>36</v>
      </c>
      <c r="U2871" t="s">
        <v>37</v>
      </c>
      <c r="V2871">
        <v>27</v>
      </c>
      <c r="W2871" t="s">
        <v>38</v>
      </c>
    </row>
    <row r="2872" spans="1:23">
      <c r="A2872" t="s">
        <v>23</v>
      </c>
      <c r="B2872" t="s">
        <v>24</v>
      </c>
      <c r="C2872" t="s">
        <v>25</v>
      </c>
      <c r="D2872" t="s">
        <v>26</v>
      </c>
      <c r="E2872" t="s">
        <v>27</v>
      </c>
      <c r="F2872" t="s">
        <v>41</v>
      </c>
      <c r="G2872" t="s">
        <v>42</v>
      </c>
      <c r="H2872" t="s">
        <v>161</v>
      </c>
      <c r="I2872" t="s">
        <v>43</v>
      </c>
      <c r="J2872">
        <v>6.6369999999999996</v>
      </c>
      <c r="K2872">
        <v>1</v>
      </c>
      <c r="L2872">
        <v>1</v>
      </c>
      <c r="M2872">
        <v>0</v>
      </c>
      <c r="N2872">
        <v>0</v>
      </c>
      <c r="O2872">
        <v>0</v>
      </c>
      <c r="P2872" t="s">
        <v>629</v>
      </c>
      <c r="Q2872" t="s">
        <v>630</v>
      </c>
      <c r="R2872" t="s">
        <v>67</v>
      </c>
      <c r="S2872" t="s">
        <v>68</v>
      </c>
      <c r="T2872" t="s">
        <v>36</v>
      </c>
      <c r="U2872" t="s">
        <v>37</v>
      </c>
      <c r="V2872">
        <v>27</v>
      </c>
      <c r="W2872" t="s">
        <v>38</v>
      </c>
    </row>
    <row r="2873" spans="1:23">
      <c r="A2873" t="s">
        <v>23</v>
      </c>
      <c r="B2873" t="s">
        <v>24</v>
      </c>
      <c r="C2873" t="s">
        <v>25</v>
      </c>
      <c r="D2873" t="s">
        <v>26</v>
      </c>
      <c r="E2873" t="s">
        <v>27</v>
      </c>
      <c r="F2873" t="s">
        <v>53</v>
      </c>
      <c r="G2873" t="s">
        <v>54</v>
      </c>
      <c r="H2873" t="s">
        <v>96</v>
      </c>
      <c r="I2873" t="s">
        <v>97</v>
      </c>
      <c r="J2873">
        <v>45.391175400000002</v>
      </c>
      <c r="K2873">
        <v>1</v>
      </c>
      <c r="L2873">
        <v>0.91900000000000004</v>
      </c>
      <c r="M2873">
        <v>0</v>
      </c>
      <c r="N2873">
        <v>0</v>
      </c>
      <c r="O2873">
        <v>0</v>
      </c>
      <c r="P2873" t="s">
        <v>629</v>
      </c>
      <c r="Q2873" t="s">
        <v>630</v>
      </c>
      <c r="R2873" t="s">
        <v>67</v>
      </c>
      <c r="S2873" t="s">
        <v>68</v>
      </c>
      <c r="T2873" t="s">
        <v>36</v>
      </c>
      <c r="U2873" t="s">
        <v>37</v>
      </c>
      <c r="V2873">
        <v>27</v>
      </c>
      <c r="W2873" t="s">
        <v>38</v>
      </c>
    </row>
    <row r="2874" spans="1:23">
      <c r="A2874" t="s">
        <v>23</v>
      </c>
      <c r="B2874" t="s">
        <v>24</v>
      </c>
      <c r="C2874" t="s">
        <v>25</v>
      </c>
      <c r="D2874" t="s">
        <v>46</v>
      </c>
      <c r="E2874" t="s">
        <v>47</v>
      </c>
      <c r="F2874" t="s">
        <v>48</v>
      </c>
      <c r="G2874" t="s">
        <v>47</v>
      </c>
      <c r="I2874" t="s">
        <v>43</v>
      </c>
      <c r="J2874">
        <v>532.99868709999998</v>
      </c>
      <c r="K2874">
        <v>91</v>
      </c>
      <c r="L2874">
        <v>0.86699999999999999</v>
      </c>
      <c r="M2874">
        <v>0</v>
      </c>
      <c r="N2874">
        <v>0</v>
      </c>
      <c r="O2874">
        <v>0</v>
      </c>
      <c r="P2874" t="s">
        <v>629</v>
      </c>
      <c r="Q2874" t="s">
        <v>630</v>
      </c>
      <c r="R2874" t="s">
        <v>67</v>
      </c>
      <c r="S2874" t="s">
        <v>68</v>
      </c>
      <c r="T2874" t="s">
        <v>36</v>
      </c>
      <c r="U2874" t="s">
        <v>37</v>
      </c>
      <c r="V2874">
        <v>27</v>
      </c>
      <c r="W2874" t="s">
        <v>38</v>
      </c>
    </row>
    <row r="2875" spans="1:23">
      <c r="A2875" t="s">
        <v>23</v>
      </c>
      <c r="B2875" t="s">
        <v>24</v>
      </c>
      <c r="C2875" t="s">
        <v>25</v>
      </c>
      <c r="D2875" t="s">
        <v>39</v>
      </c>
      <c r="E2875" t="s">
        <v>40</v>
      </c>
      <c r="F2875" t="s">
        <v>53</v>
      </c>
      <c r="G2875" t="s">
        <v>54</v>
      </c>
      <c r="I2875" t="s">
        <v>43</v>
      </c>
      <c r="J2875">
        <v>0</v>
      </c>
      <c r="K2875">
        <v>0</v>
      </c>
      <c r="L2875">
        <v>0</v>
      </c>
      <c r="M2875">
        <v>0</v>
      </c>
      <c r="N2875">
        <v>0</v>
      </c>
      <c r="O2875">
        <v>1</v>
      </c>
      <c r="P2875" t="s">
        <v>631</v>
      </c>
      <c r="Q2875" t="s">
        <v>632</v>
      </c>
      <c r="R2875" t="s">
        <v>90</v>
      </c>
      <c r="S2875" t="s">
        <v>91</v>
      </c>
      <c r="T2875" t="s">
        <v>36</v>
      </c>
      <c r="U2875" t="s">
        <v>37</v>
      </c>
      <c r="V2875">
        <v>27</v>
      </c>
      <c r="W2875" t="s">
        <v>38</v>
      </c>
    </row>
    <row r="2876" spans="1:23">
      <c r="A2876" t="s">
        <v>23</v>
      </c>
      <c r="B2876" t="s">
        <v>24</v>
      </c>
      <c r="C2876" t="s">
        <v>25</v>
      </c>
      <c r="D2876" t="s">
        <v>39</v>
      </c>
      <c r="E2876" t="s">
        <v>40</v>
      </c>
      <c r="F2876" t="s">
        <v>28</v>
      </c>
      <c r="G2876" t="s">
        <v>29</v>
      </c>
      <c r="I2876" t="s">
        <v>43</v>
      </c>
      <c r="J2876">
        <v>182.02666239999999</v>
      </c>
      <c r="K2876">
        <v>40</v>
      </c>
      <c r="L2876">
        <v>0.79800000000000004</v>
      </c>
      <c r="M2876">
        <v>0</v>
      </c>
      <c r="N2876">
        <v>0</v>
      </c>
      <c r="O2876">
        <v>0</v>
      </c>
      <c r="P2876" t="s">
        <v>631</v>
      </c>
      <c r="Q2876" t="s">
        <v>632</v>
      </c>
      <c r="R2876" t="s">
        <v>90</v>
      </c>
      <c r="S2876" t="s">
        <v>91</v>
      </c>
      <c r="T2876" t="s">
        <v>36</v>
      </c>
      <c r="U2876" t="s">
        <v>37</v>
      </c>
      <c r="V2876">
        <v>27</v>
      </c>
      <c r="W2876" t="s">
        <v>38</v>
      </c>
    </row>
    <row r="2877" spans="1:23">
      <c r="A2877" t="s">
        <v>23</v>
      </c>
      <c r="B2877" t="s">
        <v>24</v>
      </c>
      <c r="C2877" t="s">
        <v>25</v>
      </c>
      <c r="D2877" t="s">
        <v>26</v>
      </c>
      <c r="E2877" t="s">
        <v>27</v>
      </c>
      <c r="F2877" t="s">
        <v>53</v>
      </c>
      <c r="G2877" t="s">
        <v>54</v>
      </c>
      <c r="H2877" t="s">
        <v>55</v>
      </c>
      <c r="I2877" t="s">
        <v>56</v>
      </c>
      <c r="J2877">
        <v>97.219946129999997</v>
      </c>
      <c r="K2877">
        <v>1</v>
      </c>
      <c r="L2877">
        <v>0.91300000000000003</v>
      </c>
      <c r="M2877">
        <v>0</v>
      </c>
      <c r="N2877">
        <v>0</v>
      </c>
      <c r="O2877">
        <v>0</v>
      </c>
      <c r="P2877" t="s">
        <v>633</v>
      </c>
      <c r="Q2877" t="s">
        <v>634</v>
      </c>
      <c r="R2877" t="s">
        <v>114</v>
      </c>
      <c r="S2877" t="s">
        <v>115</v>
      </c>
      <c r="T2877" t="s">
        <v>36</v>
      </c>
      <c r="U2877" t="s">
        <v>37</v>
      </c>
      <c r="V2877">
        <v>27</v>
      </c>
      <c r="W2877" t="s">
        <v>38</v>
      </c>
    </row>
    <row r="2878" spans="1:23">
      <c r="A2878" t="s">
        <v>23</v>
      </c>
      <c r="B2878" t="s">
        <v>24</v>
      </c>
      <c r="C2878" t="s">
        <v>25</v>
      </c>
      <c r="D2878" t="s">
        <v>26</v>
      </c>
      <c r="E2878" t="s">
        <v>27</v>
      </c>
      <c r="F2878" t="s">
        <v>53</v>
      </c>
      <c r="G2878" t="s">
        <v>54</v>
      </c>
      <c r="H2878" t="s">
        <v>134</v>
      </c>
      <c r="I2878" t="s">
        <v>135</v>
      </c>
      <c r="J2878">
        <v>349.59448850000001</v>
      </c>
      <c r="K2878">
        <v>1</v>
      </c>
      <c r="L2878">
        <v>1</v>
      </c>
      <c r="M2878">
        <v>0</v>
      </c>
      <c r="N2878">
        <v>0</v>
      </c>
      <c r="O2878">
        <v>0</v>
      </c>
      <c r="P2878" t="s">
        <v>633</v>
      </c>
      <c r="Q2878" t="s">
        <v>634</v>
      </c>
      <c r="R2878" t="s">
        <v>114</v>
      </c>
      <c r="S2878" t="s">
        <v>115</v>
      </c>
      <c r="T2878" t="s">
        <v>36</v>
      </c>
      <c r="U2878" t="s">
        <v>37</v>
      </c>
      <c r="V2878">
        <v>27</v>
      </c>
      <c r="W2878" t="s">
        <v>38</v>
      </c>
    </row>
    <row r="2879" spans="1:23">
      <c r="A2879" t="s">
        <v>23</v>
      </c>
      <c r="B2879" t="s">
        <v>24</v>
      </c>
      <c r="C2879" t="s">
        <v>25</v>
      </c>
      <c r="D2879" t="s">
        <v>26</v>
      </c>
      <c r="E2879" t="s">
        <v>27</v>
      </c>
      <c r="F2879" t="s">
        <v>28</v>
      </c>
      <c r="G2879" t="s">
        <v>29</v>
      </c>
      <c r="H2879" t="s">
        <v>69</v>
      </c>
      <c r="I2879" t="s">
        <v>70</v>
      </c>
      <c r="J2879">
        <v>143.71017929999999</v>
      </c>
      <c r="K2879">
        <v>1</v>
      </c>
      <c r="L2879">
        <v>0.98</v>
      </c>
      <c r="M2879">
        <v>0</v>
      </c>
      <c r="N2879">
        <v>0</v>
      </c>
      <c r="O2879">
        <v>0</v>
      </c>
      <c r="P2879" t="s">
        <v>633</v>
      </c>
      <c r="Q2879" t="s">
        <v>634</v>
      </c>
      <c r="R2879" t="s">
        <v>114</v>
      </c>
      <c r="S2879" t="s">
        <v>115</v>
      </c>
      <c r="T2879" t="s">
        <v>36</v>
      </c>
      <c r="U2879" t="s">
        <v>37</v>
      </c>
      <c r="V2879">
        <v>27</v>
      </c>
      <c r="W2879" t="s">
        <v>38</v>
      </c>
    </row>
    <row r="2880" spans="1:23">
      <c r="A2880" t="s">
        <v>23</v>
      </c>
      <c r="B2880" t="s">
        <v>24</v>
      </c>
      <c r="C2880" t="s">
        <v>25</v>
      </c>
      <c r="D2880" t="s">
        <v>26</v>
      </c>
      <c r="E2880" t="s">
        <v>27</v>
      </c>
      <c r="F2880" t="s">
        <v>28</v>
      </c>
      <c r="G2880" t="s">
        <v>29</v>
      </c>
      <c r="H2880" t="s">
        <v>138</v>
      </c>
      <c r="I2880" t="s">
        <v>139</v>
      </c>
      <c r="J2880">
        <v>255.65393850000001</v>
      </c>
      <c r="K2880">
        <v>3</v>
      </c>
      <c r="L2880">
        <v>0.88500000000000001</v>
      </c>
      <c r="M2880">
        <v>0</v>
      </c>
      <c r="N2880">
        <v>0</v>
      </c>
      <c r="O2880">
        <v>0</v>
      </c>
      <c r="P2880" t="s">
        <v>633</v>
      </c>
      <c r="Q2880" t="s">
        <v>634</v>
      </c>
      <c r="R2880" t="s">
        <v>114</v>
      </c>
      <c r="S2880" t="s">
        <v>115</v>
      </c>
      <c r="T2880" t="s">
        <v>36</v>
      </c>
      <c r="U2880" t="s">
        <v>37</v>
      </c>
      <c r="V2880">
        <v>27</v>
      </c>
      <c r="W2880" t="s">
        <v>38</v>
      </c>
    </row>
    <row r="2881" spans="1:23">
      <c r="A2881" t="s">
        <v>23</v>
      </c>
      <c r="B2881" t="s">
        <v>24</v>
      </c>
      <c r="C2881" t="s">
        <v>25</v>
      </c>
      <c r="D2881" t="s">
        <v>39</v>
      </c>
      <c r="E2881" t="s">
        <v>40</v>
      </c>
      <c r="F2881" t="s">
        <v>41</v>
      </c>
      <c r="G2881" t="s">
        <v>42</v>
      </c>
      <c r="I2881" t="s">
        <v>43</v>
      </c>
      <c r="J2881">
        <v>0</v>
      </c>
      <c r="K2881">
        <v>0</v>
      </c>
      <c r="L2881">
        <v>0</v>
      </c>
      <c r="M2881">
        <v>0</v>
      </c>
      <c r="N2881">
        <v>0</v>
      </c>
      <c r="O2881">
        <v>1</v>
      </c>
      <c r="P2881" t="s">
        <v>633</v>
      </c>
      <c r="Q2881" t="s">
        <v>634</v>
      </c>
      <c r="R2881" t="s">
        <v>114</v>
      </c>
      <c r="S2881" t="s">
        <v>115</v>
      </c>
      <c r="T2881" t="s">
        <v>36</v>
      </c>
      <c r="U2881" t="s">
        <v>37</v>
      </c>
      <c r="V2881">
        <v>27</v>
      </c>
      <c r="W2881" t="s">
        <v>38</v>
      </c>
    </row>
    <row r="2882" spans="1:23">
      <c r="A2882" t="s">
        <v>23</v>
      </c>
      <c r="B2882" t="s">
        <v>24</v>
      </c>
      <c r="C2882" t="s">
        <v>25</v>
      </c>
      <c r="D2882" t="s">
        <v>39</v>
      </c>
      <c r="E2882" t="s">
        <v>40</v>
      </c>
      <c r="F2882" t="s">
        <v>53</v>
      </c>
      <c r="G2882" t="s">
        <v>54</v>
      </c>
      <c r="I2882" t="s">
        <v>43</v>
      </c>
      <c r="J2882">
        <v>206.07259819999999</v>
      </c>
      <c r="K2882">
        <v>12</v>
      </c>
      <c r="L2882">
        <v>0.87</v>
      </c>
      <c r="M2882">
        <v>0</v>
      </c>
      <c r="N2882">
        <v>0</v>
      </c>
      <c r="O2882">
        <v>0</v>
      </c>
      <c r="P2882" t="s">
        <v>633</v>
      </c>
      <c r="Q2882" t="s">
        <v>634</v>
      </c>
      <c r="R2882" t="s">
        <v>114</v>
      </c>
      <c r="S2882" t="s">
        <v>115</v>
      </c>
      <c r="T2882" t="s">
        <v>36</v>
      </c>
      <c r="U2882" t="s">
        <v>37</v>
      </c>
      <c r="V2882">
        <v>27</v>
      </c>
      <c r="W2882" t="s">
        <v>38</v>
      </c>
    </row>
    <row r="2883" spans="1:23">
      <c r="A2883" t="s">
        <v>23</v>
      </c>
      <c r="B2883" t="s">
        <v>24</v>
      </c>
      <c r="C2883" t="s">
        <v>25</v>
      </c>
      <c r="D2883" t="s">
        <v>46</v>
      </c>
      <c r="E2883" t="s">
        <v>47</v>
      </c>
      <c r="F2883" t="s">
        <v>48</v>
      </c>
      <c r="G2883" t="s">
        <v>47</v>
      </c>
      <c r="I2883" t="s">
        <v>43</v>
      </c>
      <c r="J2883">
        <v>4733.9500029999999</v>
      </c>
      <c r="K2883">
        <v>778</v>
      </c>
      <c r="L2883">
        <v>0.82099999999999995</v>
      </c>
      <c r="M2883">
        <v>0.64169734199999995</v>
      </c>
      <c r="N2883">
        <v>6.2700000000000004E-3</v>
      </c>
      <c r="O2883">
        <v>0</v>
      </c>
      <c r="P2883" t="s">
        <v>633</v>
      </c>
      <c r="Q2883" t="s">
        <v>634</v>
      </c>
      <c r="R2883" t="s">
        <v>114</v>
      </c>
      <c r="S2883" t="s">
        <v>115</v>
      </c>
      <c r="T2883" t="s">
        <v>36</v>
      </c>
      <c r="U2883" t="s">
        <v>37</v>
      </c>
      <c r="V2883">
        <v>27</v>
      </c>
      <c r="W2883" t="s">
        <v>38</v>
      </c>
    </row>
    <row r="2884" spans="1:23">
      <c r="A2884" t="s">
        <v>23</v>
      </c>
      <c r="B2884" t="s">
        <v>24</v>
      </c>
      <c r="C2884" t="s">
        <v>25</v>
      </c>
      <c r="D2884" t="s">
        <v>26</v>
      </c>
      <c r="E2884" t="s">
        <v>27</v>
      </c>
      <c r="F2884" t="s">
        <v>53</v>
      </c>
      <c r="G2884" t="s">
        <v>54</v>
      </c>
      <c r="H2884" t="s">
        <v>223</v>
      </c>
      <c r="I2884" t="s">
        <v>224</v>
      </c>
      <c r="J2884">
        <v>121.4731568</v>
      </c>
      <c r="K2884">
        <v>1</v>
      </c>
      <c r="L2884">
        <v>1</v>
      </c>
      <c r="M2884">
        <v>0</v>
      </c>
      <c r="N2884">
        <v>0</v>
      </c>
      <c r="O2884">
        <v>0</v>
      </c>
      <c r="P2884" t="s">
        <v>635</v>
      </c>
      <c r="Q2884" t="s">
        <v>636</v>
      </c>
      <c r="R2884" t="s">
        <v>168</v>
      </c>
      <c r="S2884" t="s">
        <v>169</v>
      </c>
      <c r="T2884" t="s">
        <v>36</v>
      </c>
      <c r="U2884" t="s">
        <v>37</v>
      </c>
      <c r="V2884">
        <v>27</v>
      </c>
      <c r="W2884" t="s">
        <v>38</v>
      </c>
    </row>
    <row r="2885" spans="1:23">
      <c r="A2885" t="s">
        <v>23</v>
      </c>
      <c r="B2885" t="s">
        <v>24</v>
      </c>
      <c r="C2885" t="s">
        <v>25</v>
      </c>
      <c r="D2885" t="s">
        <v>39</v>
      </c>
      <c r="E2885" t="s">
        <v>40</v>
      </c>
      <c r="F2885" t="s">
        <v>41</v>
      </c>
      <c r="G2885" t="s">
        <v>42</v>
      </c>
      <c r="I2885" t="s">
        <v>43</v>
      </c>
      <c r="J2885">
        <v>0</v>
      </c>
      <c r="K2885">
        <v>0</v>
      </c>
      <c r="L2885">
        <v>0</v>
      </c>
      <c r="M2885">
        <v>0</v>
      </c>
      <c r="N2885">
        <v>0</v>
      </c>
      <c r="O2885">
        <v>1</v>
      </c>
      <c r="P2885" t="s">
        <v>635</v>
      </c>
      <c r="Q2885" t="s">
        <v>636</v>
      </c>
      <c r="R2885" t="s">
        <v>168</v>
      </c>
      <c r="S2885" t="s">
        <v>169</v>
      </c>
      <c r="T2885" t="s">
        <v>36</v>
      </c>
      <c r="U2885" t="s">
        <v>37</v>
      </c>
      <c r="V2885">
        <v>27</v>
      </c>
      <c r="W2885" t="s">
        <v>38</v>
      </c>
    </row>
    <row r="2886" spans="1:23">
      <c r="A2886" t="s">
        <v>23</v>
      </c>
      <c r="B2886" t="s">
        <v>24</v>
      </c>
      <c r="C2886" t="s">
        <v>25</v>
      </c>
      <c r="D2886" t="s">
        <v>39</v>
      </c>
      <c r="E2886" t="s">
        <v>40</v>
      </c>
      <c r="F2886" t="s">
        <v>53</v>
      </c>
      <c r="G2886" t="s">
        <v>54</v>
      </c>
      <c r="I2886" t="s">
        <v>43</v>
      </c>
      <c r="J2886">
        <v>101.4861744</v>
      </c>
      <c r="K2886">
        <v>4</v>
      </c>
      <c r="L2886">
        <v>0.92400000000000004</v>
      </c>
      <c r="M2886">
        <v>0</v>
      </c>
      <c r="N2886">
        <v>0</v>
      </c>
      <c r="O2886">
        <v>0</v>
      </c>
      <c r="P2886" t="s">
        <v>635</v>
      </c>
      <c r="Q2886" t="s">
        <v>636</v>
      </c>
      <c r="R2886" t="s">
        <v>168</v>
      </c>
      <c r="S2886" t="s">
        <v>169</v>
      </c>
      <c r="T2886" t="s">
        <v>36</v>
      </c>
      <c r="U2886" t="s">
        <v>37</v>
      </c>
      <c r="V2886">
        <v>27</v>
      </c>
      <c r="W2886" t="s">
        <v>38</v>
      </c>
    </row>
    <row r="2887" spans="1:23">
      <c r="A2887" t="s">
        <v>23</v>
      </c>
      <c r="B2887" t="s">
        <v>24</v>
      </c>
      <c r="C2887" t="s">
        <v>25</v>
      </c>
      <c r="D2887" t="s">
        <v>39</v>
      </c>
      <c r="E2887" t="s">
        <v>40</v>
      </c>
      <c r="F2887" t="s">
        <v>28</v>
      </c>
      <c r="G2887" t="s">
        <v>29</v>
      </c>
      <c r="I2887" t="s">
        <v>43</v>
      </c>
      <c r="J2887">
        <v>169.92877920000001</v>
      </c>
      <c r="K2887">
        <v>28</v>
      </c>
      <c r="L2887">
        <v>0.83699999999999997</v>
      </c>
      <c r="M2887">
        <v>0</v>
      </c>
      <c r="N2887">
        <v>0</v>
      </c>
      <c r="O2887">
        <v>0</v>
      </c>
      <c r="P2887" t="s">
        <v>635</v>
      </c>
      <c r="Q2887" t="s">
        <v>636</v>
      </c>
      <c r="R2887" t="s">
        <v>168</v>
      </c>
      <c r="S2887" t="s">
        <v>169</v>
      </c>
      <c r="T2887" t="s">
        <v>36</v>
      </c>
      <c r="U2887" t="s">
        <v>37</v>
      </c>
      <c r="V2887">
        <v>27</v>
      </c>
      <c r="W2887" t="s">
        <v>38</v>
      </c>
    </row>
    <row r="2888" spans="1:23">
      <c r="A2888" t="s">
        <v>23</v>
      </c>
      <c r="B2888" t="s">
        <v>24</v>
      </c>
      <c r="C2888" t="s">
        <v>25</v>
      </c>
      <c r="D2888" t="s">
        <v>39</v>
      </c>
      <c r="E2888" t="s">
        <v>40</v>
      </c>
      <c r="F2888" t="s">
        <v>44</v>
      </c>
      <c r="G2888" t="s">
        <v>45</v>
      </c>
      <c r="I2888" t="s">
        <v>43</v>
      </c>
      <c r="J2888">
        <v>0</v>
      </c>
      <c r="K2888">
        <v>0</v>
      </c>
      <c r="L2888">
        <v>0</v>
      </c>
      <c r="M2888">
        <v>0</v>
      </c>
      <c r="N2888">
        <v>0</v>
      </c>
      <c r="O2888">
        <v>1</v>
      </c>
      <c r="P2888" t="s">
        <v>635</v>
      </c>
      <c r="Q2888" t="s">
        <v>636</v>
      </c>
      <c r="R2888" t="s">
        <v>168</v>
      </c>
      <c r="S2888" t="s">
        <v>169</v>
      </c>
      <c r="T2888" t="s">
        <v>36</v>
      </c>
      <c r="U2888" t="s">
        <v>37</v>
      </c>
      <c r="V2888">
        <v>27</v>
      </c>
      <c r="W2888" t="s">
        <v>38</v>
      </c>
    </row>
    <row r="2889" spans="1:23">
      <c r="A2889" t="s">
        <v>23</v>
      </c>
      <c r="B2889" t="s">
        <v>24</v>
      </c>
      <c r="C2889" t="s">
        <v>25</v>
      </c>
      <c r="D2889" t="s">
        <v>26</v>
      </c>
      <c r="E2889" t="s">
        <v>27</v>
      </c>
      <c r="F2889" t="s">
        <v>28</v>
      </c>
      <c r="G2889" t="s">
        <v>29</v>
      </c>
      <c r="H2889" t="s">
        <v>75</v>
      </c>
      <c r="I2889" t="s">
        <v>76</v>
      </c>
      <c r="J2889">
        <v>10.25630364</v>
      </c>
      <c r="K2889">
        <v>1</v>
      </c>
      <c r="L2889">
        <v>0.88600000000000001</v>
      </c>
      <c r="M2889">
        <v>0</v>
      </c>
      <c r="N2889">
        <v>0</v>
      </c>
      <c r="O2889">
        <v>0</v>
      </c>
      <c r="P2889" t="s">
        <v>1548</v>
      </c>
      <c r="Q2889" t="s">
        <v>1549</v>
      </c>
      <c r="R2889" t="s">
        <v>120</v>
      </c>
      <c r="S2889" t="s">
        <v>121</v>
      </c>
      <c r="T2889" t="s">
        <v>36</v>
      </c>
      <c r="U2889" t="s">
        <v>37</v>
      </c>
      <c r="V2889">
        <v>27</v>
      </c>
      <c r="W2889" t="s">
        <v>38</v>
      </c>
    </row>
    <row r="2890" spans="1:23">
      <c r="A2890" t="s">
        <v>23</v>
      </c>
      <c r="B2890" t="s">
        <v>24</v>
      </c>
      <c r="C2890" t="s">
        <v>25</v>
      </c>
      <c r="D2890" t="s">
        <v>39</v>
      </c>
      <c r="E2890" t="s">
        <v>40</v>
      </c>
      <c r="F2890" t="s">
        <v>28</v>
      </c>
      <c r="G2890" t="s">
        <v>29</v>
      </c>
      <c r="I2890" t="s">
        <v>43</v>
      </c>
      <c r="J2890">
        <v>0</v>
      </c>
      <c r="K2890">
        <v>0</v>
      </c>
      <c r="L2890">
        <v>0</v>
      </c>
      <c r="M2890">
        <v>0</v>
      </c>
      <c r="N2890">
        <v>0</v>
      </c>
      <c r="O2890">
        <v>1</v>
      </c>
      <c r="P2890" t="s">
        <v>1548</v>
      </c>
      <c r="Q2890" t="s">
        <v>1549</v>
      </c>
      <c r="R2890" t="s">
        <v>120</v>
      </c>
      <c r="S2890" t="s">
        <v>121</v>
      </c>
      <c r="T2890" t="s">
        <v>36</v>
      </c>
      <c r="U2890" t="s">
        <v>37</v>
      </c>
      <c r="V2890">
        <v>27</v>
      </c>
      <c r="W2890" t="s">
        <v>38</v>
      </c>
    </row>
    <row r="2891" spans="1:23">
      <c r="A2891" t="s">
        <v>23</v>
      </c>
      <c r="B2891" t="s">
        <v>24</v>
      </c>
      <c r="C2891" t="s">
        <v>25</v>
      </c>
      <c r="D2891" t="s">
        <v>39</v>
      </c>
      <c r="E2891" t="s">
        <v>40</v>
      </c>
      <c r="F2891" t="s">
        <v>41</v>
      </c>
      <c r="G2891" t="s">
        <v>42</v>
      </c>
      <c r="I2891" t="s">
        <v>43</v>
      </c>
      <c r="J2891">
        <v>50.489424059999997</v>
      </c>
      <c r="K2891">
        <v>4</v>
      </c>
      <c r="L2891">
        <v>0.75700000000000001</v>
      </c>
      <c r="M2891">
        <v>0</v>
      </c>
      <c r="N2891">
        <v>0</v>
      </c>
      <c r="O2891">
        <v>0</v>
      </c>
      <c r="P2891" t="s">
        <v>1550</v>
      </c>
      <c r="Q2891" t="s">
        <v>1551</v>
      </c>
      <c r="R2891" t="s">
        <v>51</v>
      </c>
      <c r="S2891" t="s">
        <v>52</v>
      </c>
      <c r="T2891" t="s">
        <v>36</v>
      </c>
      <c r="U2891" t="s">
        <v>37</v>
      </c>
      <c r="V2891">
        <v>27</v>
      </c>
      <c r="W2891" t="s">
        <v>38</v>
      </c>
    </row>
    <row r="2892" spans="1:23">
      <c r="A2892" t="s">
        <v>23</v>
      </c>
      <c r="B2892" t="s">
        <v>24</v>
      </c>
      <c r="C2892" t="s">
        <v>25</v>
      </c>
      <c r="D2892" t="s">
        <v>39</v>
      </c>
      <c r="E2892" t="s">
        <v>40</v>
      </c>
      <c r="F2892" t="s">
        <v>44</v>
      </c>
      <c r="G2892" t="s">
        <v>45</v>
      </c>
      <c r="I2892" t="s">
        <v>43</v>
      </c>
      <c r="J2892">
        <v>0</v>
      </c>
      <c r="K2892">
        <v>0</v>
      </c>
      <c r="L2892">
        <v>0</v>
      </c>
      <c r="M2892">
        <v>0</v>
      </c>
      <c r="N2892">
        <v>0</v>
      </c>
      <c r="O2892">
        <v>1</v>
      </c>
      <c r="P2892" t="s">
        <v>1550</v>
      </c>
      <c r="Q2892" t="s">
        <v>1551</v>
      </c>
      <c r="R2892" t="s">
        <v>51</v>
      </c>
      <c r="S2892" t="s">
        <v>52</v>
      </c>
      <c r="T2892" t="s">
        <v>36</v>
      </c>
      <c r="U2892" t="s">
        <v>37</v>
      </c>
      <c r="V2892">
        <v>27</v>
      </c>
      <c r="W2892" t="s">
        <v>38</v>
      </c>
    </row>
    <row r="2893" spans="1:23">
      <c r="A2893" t="s">
        <v>23</v>
      </c>
      <c r="B2893" t="s">
        <v>24</v>
      </c>
      <c r="C2893" t="s">
        <v>25</v>
      </c>
      <c r="D2893" t="s">
        <v>26</v>
      </c>
      <c r="E2893" t="s">
        <v>27</v>
      </c>
      <c r="F2893" t="s">
        <v>53</v>
      </c>
      <c r="G2893" t="s">
        <v>54</v>
      </c>
      <c r="H2893" t="s">
        <v>55</v>
      </c>
      <c r="I2893" t="s">
        <v>56</v>
      </c>
      <c r="J2893">
        <v>148.82333019999999</v>
      </c>
      <c r="K2893">
        <v>1</v>
      </c>
      <c r="L2893">
        <v>0.83399999999999996</v>
      </c>
      <c r="M2893">
        <v>0</v>
      </c>
      <c r="N2893">
        <v>0</v>
      </c>
      <c r="O2893">
        <v>0</v>
      </c>
      <c r="P2893" t="s">
        <v>637</v>
      </c>
      <c r="Q2893" t="s">
        <v>638</v>
      </c>
      <c r="R2893" t="s">
        <v>84</v>
      </c>
      <c r="S2893" t="s">
        <v>85</v>
      </c>
      <c r="T2893" t="s">
        <v>36</v>
      </c>
      <c r="U2893" t="s">
        <v>37</v>
      </c>
      <c r="V2893">
        <v>27</v>
      </c>
      <c r="W2893" t="s">
        <v>38</v>
      </c>
    </row>
    <row r="2894" spans="1:23">
      <c r="A2894" t="s">
        <v>23</v>
      </c>
      <c r="B2894" t="s">
        <v>24</v>
      </c>
      <c r="C2894" t="s">
        <v>25</v>
      </c>
      <c r="D2894" t="s">
        <v>26</v>
      </c>
      <c r="E2894" t="s">
        <v>27</v>
      </c>
      <c r="F2894" t="s">
        <v>28</v>
      </c>
      <c r="G2894" t="s">
        <v>29</v>
      </c>
      <c r="H2894" t="s">
        <v>193</v>
      </c>
      <c r="I2894" t="s">
        <v>194</v>
      </c>
      <c r="J2894">
        <v>186.20937459999999</v>
      </c>
      <c r="K2894">
        <v>2</v>
      </c>
      <c r="L2894">
        <v>0.875</v>
      </c>
      <c r="M2894">
        <v>0</v>
      </c>
      <c r="N2894">
        <v>0</v>
      </c>
      <c r="O2894">
        <v>0</v>
      </c>
      <c r="P2894" t="s">
        <v>637</v>
      </c>
      <c r="Q2894" t="s">
        <v>638</v>
      </c>
      <c r="R2894" t="s">
        <v>84</v>
      </c>
      <c r="S2894" t="s">
        <v>85</v>
      </c>
      <c r="T2894" t="s">
        <v>36</v>
      </c>
      <c r="U2894" t="s">
        <v>37</v>
      </c>
      <c r="V2894">
        <v>27</v>
      </c>
      <c r="W2894" t="s">
        <v>38</v>
      </c>
    </row>
    <row r="2895" spans="1:23">
      <c r="A2895" t="s">
        <v>23</v>
      </c>
      <c r="B2895" t="s">
        <v>24</v>
      </c>
      <c r="C2895" t="s">
        <v>25</v>
      </c>
      <c r="D2895" t="s">
        <v>39</v>
      </c>
      <c r="E2895" t="s">
        <v>40</v>
      </c>
      <c r="F2895" t="s">
        <v>41</v>
      </c>
      <c r="G2895" t="s">
        <v>42</v>
      </c>
      <c r="I2895" t="s">
        <v>43</v>
      </c>
      <c r="J2895">
        <v>0</v>
      </c>
      <c r="K2895">
        <v>0</v>
      </c>
      <c r="L2895">
        <v>0</v>
      </c>
      <c r="M2895">
        <v>0</v>
      </c>
      <c r="N2895">
        <v>0</v>
      </c>
      <c r="O2895">
        <v>1</v>
      </c>
      <c r="P2895" t="s">
        <v>637</v>
      </c>
      <c r="Q2895" t="s">
        <v>638</v>
      </c>
      <c r="R2895" t="s">
        <v>84</v>
      </c>
      <c r="S2895" t="s">
        <v>85</v>
      </c>
      <c r="T2895" t="s">
        <v>36</v>
      </c>
      <c r="U2895" t="s">
        <v>37</v>
      </c>
      <c r="V2895">
        <v>27</v>
      </c>
      <c r="W2895" t="s">
        <v>38</v>
      </c>
    </row>
    <row r="2896" spans="1:23">
      <c r="A2896" t="s">
        <v>23</v>
      </c>
      <c r="B2896" t="s">
        <v>24</v>
      </c>
      <c r="C2896" t="s">
        <v>25</v>
      </c>
      <c r="D2896" t="s">
        <v>39</v>
      </c>
      <c r="E2896" t="s">
        <v>40</v>
      </c>
      <c r="F2896" t="s">
        <v>53</v>
      </c>
      <c r="G2896" t="s">
        <v>54</v>
      </c>
      <c r="I2896" t="s">
        <v>43</v>
      </c>
      <c r="J2896">
        <v>0</v>
      </c>
      <c r="K2896">
        <v>0</v>
      </c>
      <c r="L2896">
        <v>0</v>
      </c>
      <c r="M2896">
        <v>0</v>
      </c>
      <c r="N2896">
        <v>0</v>
      </c>
      <c r="O2896">
        <v>1</v>
      </c>
      <c r="P2896" t="s">
        <v>637</v>
      </c>
      <c r="Q2896" t="s">
        <v>638</v>
      </c>
      <c r="R2896" t="s">
        <v>84</v>
      </c>
      <c r="S2896" t="s">
        <v>85</v>
      </c>
      <c r="T2896" t="s">
        <v>36</v>
      </c>
      <c r="U2896" t="s">
        <v>37</v>
      </c>
      <c r="V2896">
        <v>27</v>
      </c>
      <c r="W2896" t="s">
        <v>38</v>
      </c>
    </row>
    <row r="2897" spans="1:23">
      <c r="A2897" t="s">
        <v>23</v>
      </c>
      <c r="B2897" t="s">
        <v>24</v>
      </c>
      <c r="C2897" t="s">
        <v>25</v>
      </c>
      <c r="D2897" t="s">
        <v>39</v>
      </c>
      <c r="E2897" t="s">
        <v>40</v>
      </c>
      <c r="F2897" t="s">
        <v>44</v>
      </c>
      <c r="G2897" t="s">
        <v>45</v>
      </c>
      <c r="I2897" t="s">
        <v>43</v>
      </c>
      <c r="J2897">
        <v>63.167459979999997</v>
      </c>
      <c r="K2897">
        <v>8</v>
      </c>
      <c r="L2897">
        <v>0.84599999999999997</v>
      </c>
      <c r="M2897">
        <v>0</v>
      </c>
      <c r="N2897">
        <v>0</v>
      </c>
      <c r="O2897">
        <v>0</v>
      </c>
      <c r="P2897" t="s">
        <v>637</v>
      </c>
      <c r="Q2897" t="s">
        <v>638</v>
      </c>
      <c r="R2897" t="s">
        <v>84</v>
      </c>
      <c r="S2897" t="s">
        <v>85</v>
      </c>
      <c r="T2897" t="s">
        <v>36</v>
      </c>
      <c r="U2897" t="s">
        <v>37</v>
      </c>
      <c r="V2897">
        <v>27</v>
      </c>
      <c r="W2897" t="s">
        <v>38</v>
      </c>
    </row>
    <row r="2898" spans="1:23">
      <c r="A2898" t="s">
        <v>23</v>
      </c>
      <c r="B2898" t="s">
        <v>24</v>
      </c>
      <c r="C2898" t="s">
        <v>25</v>
      </c>
      <c r="D2898" t="s">
        <v>26</v>
      </c>
      <c r="E2898" t="s">
        <v>27</v>
      </c>
      <c r="F2898" t="s">
        <v>41</v>
      </c>
      <c r="G2898" t="s">
        <v>42</v>
      </c>
      <c r="H2898" t="s">
        <v>161</v>
      </c>
      <c r="I2898" t="s">
        <v>43</v>
      </c>
      <c r="J2898">
        <v>491.53354389999998</v>
      </c>
      <c r="K2898">
        <v>6</v>
      </c>
      <c r="L2898">
        <v>0.90400000000000003</v>
      </c>
      <c r="M2898">
        <v>0</v>
      </c>
      <c r="N2898">
        <v>0</v>
      </c>
      <c r="O2898">
        <v>0</v>
      </c>
      <c r="P2898" t="s">
        <v>639</v>
      </c>
      <c r="Q2898" t="s">
        <v>640</v>
      </c>
      <c r="R2898" t="s">
        <v>34</v>
      </c>
      <c r="S2898" t="s">
        <v>35</v>
      </c>
      <c r="T2898" t="s">
        <v>36</v>
      </c>
      <c r="U2898" t="s">
        <v>37</v>
      </c>
      <c r="V2898">
        <v>27</v>
      </c>
      <c r="W2898" t="s">
        <v>38</v>
      </c>
    </row>
    <row r="2899" spans="1:23">
      <c r="A2899" t="s">
        <v>23</v>
      </c>
      <c r="B2899" t="s">
        <v>24</v>
      </c>
      <c r="C2899" t="s">
        <v>25</v>
      </c>
      <c r="D2899" t="s">
        <v>26</v>
      </c>
      <c r="E2899" t="s">
        <v>27</v>
      </c>
      <c r="F2899" t="s">
        <v>28</v>
      </c>
      <c r="G2899" t="s">
        <v>29</v>
      </c>
      <c r="H2899" t="s">
        <v>369</v>
      </c>
      <c r="I2899" t="s">
        <v>370</v>
      </c>
      <c r="J2899">
        <v>49.869472139999999</v>
      </c>
      <c r="K2899">
        <v>1</v>
      </c>
      <c r="L2899">
        <v>0.98499999999999999</v>
      </c>
      <c r="M2899">
        <v>0</v>
      </c>
      <c r="N2899">
        <v>0</v>
      </c>
      <c r="O2899">
        <v>0</v>
      </c>
      <c r="P2899" t="s">
        <v>639</v>
      </c>
      <c r="Q2899" t="s">
        <v>640</v>
      </c>
      <c r="R2899" t="s">
        <v>34</v>
      </c>
      <c r="S2899" t="s">
        <v>35</v>
      </c>
      <c r="T2899" t="s">
        <v>36</v>
      </c>
      <c r="U2899" t="s">
        <v>37</v>
      </c>
      <c r="V2899">
        <v>27</v>
      </c>
      <c r="W2899" t="s">
        <v>38</v>
      </c>
    </row>
    <row r="2900" spans="1:23">
      <c r="A2900" t="s">
        <v>23</v>
      </c>
      <c r="B2900" t="s">
        <v>24</v>
      </c>
      <c r="C2900" t="s">
        <v>25</v>
      </c>
      <c r="D2900" t="s">
        <v>39</v>
      </c>
      <c r="E2900" t="s">
        <v>40</v>
      </c>
      <c r="F2900" t="s">
        <v>53</v>
      </c>
      <c r="G2900" t="s">
        <v>54</v>
      </c>
      <c r="I2900" t="s">
        <v>43</v>
      </c>
      <c r="J2900">
        <v>0</v>
      </c>
      <c r="K2900">
        <v>0</v>
      </c>
      <c r="L2900">
        <v>0</v>
      </c>
      <c r="M2900">
        <v>0</v>
      </c>
      <c r="N2900">
        <v>0</v>
      </c>
      <c r="O2900">
        <v>1</v>
      </c>
      <c r="P2900" t="s">
        <v>639</v>
      </c>
      <c r="Q2900" t="s">
        <v>640</v>
      </c>
      <c r="R2900" t="s">
        <v>34</v>
      </c>
      <c r="S2900" t="s">
        <v>35</v>
      </c>
      <c r="T2900" t="s">
        <v>36</v>
      </c>
      <c r="U2900" t="s">
        <v>37</v>
      </c>
      <c r="V2900">
        <v>27</v>
      </c>
      <c r="W2900" t="s">
        <v>38</v>
      </c>
    </row>
    <row r="2901" spans="1:23">
      <c r="A2901" t="s">
        <v>23</v>
      </c>
      <c r="B2901" t="s">
        <v>24</v>
      </c>
      <c r="C2901" t="s">
        <v>25</v>
      </c>
      <c r="D2901" t="s">
        <v>26</v>
      </c>
      <c r="E2901" t="s">
        <v>27</v>
      </c>
      <c r="F2901" t="s">
        <v>53</v>
      </c>
      <c r="G2901" t="s">
        <v>54</v>
      </c>
      <c r="H2901" t="s">
        <v>55</v>
      </c>
      <c r="I2901" t="s">
        <v>56</v>
      </c>
      <c r="J2901">
        <v>14337.444383632999</v>
      </c>
      <c r="K2901">
        <v>4</v>
      </c>
      <c r="L2901">
        <v>0.97499999999999998</v>
      </c>
      <c r="M2901">
        <v>0</v>
      </c>
      <c r="N2901">
        <v>0</v>
      </c>
      <c r="O2901">
        <v>0</v>
      </c>
      <c r="P2901" t="s">
        <v>457</v>
      </c>
      <c r="Q2901" t="s">
        <v>458</v>
      </c>
      <c r="R2901" t="s">
        <v>59</v>
      </c>
      <c r="S2901" t="s">
        <v>60</v>
      </c>
      <c r="T2901" t="s">
        <v>36</v>
      </c>
      <c r="U2901" t="s">
        <v>37</v>
      </c>
      <c r="V2901">
        <v>27</v>
      </c>
      <c r="W2901" t="s">
        <v>38</v>
      </c>
    </row>
    <row r="2902" spans="1:23">
      <c r="A2902" t="s">
        <v>23</v>
      </c>
      <c r="B2902" t="s">
        <v>24</v>
      </c>
      <c r="C2902" t="s">
        <v>25</v>
      </c>
      <c r="D2902" t="s">
        <v>26</v>
      </c>
      <c r="E2902" t="s">
        <v>27</v>
      </c>
      <c r="F2902" t="s">
        <v>53</v>
      </c>
      <c r="G2902" t="s">
        <v>54</v>
      </c>
      <c r="H2902" t="s">
        <v>223</v>
      </c>
      <c r="I2902" t="s">
        <v>224</v>
      </c>
      <c r="J2902">
        <v>113.4296703</v>
      </c>
      <c r="K2902">
        <v>2</v>
      </c>
      <c r="L2902">
        <v>0.91200000000000003</v>
      </c>
      <c r="M2902">
        <v>0</v>
      </c>
      <c r="N2902">
        <v>0</v>
      </c>
      <c r="O2902">
        <v>0</v>
      </c>
      <c r="P2902" t="s">
        <v>457</v>
      </c>
      <c r="Q2902" t="s">
        <v>458</v>
      </c>
      <c r="R2902" t="s">
        <v>59</v>
      </c>
      <c r="S2902" t="s">
        <v>60</v>
      </c>
      <c r="T2902" t="s">
        <v>36</v>
      </c>
      <c r="U2902" t="s">
        <v>37</v>
      </c>
      <c r="V2902">
        <v>27</v>
      </c>
      <c r="W2902" t="s">
        <v>38</v>
      </c>
    </row>
    <row r="2903" spans="1:23">
      <c r="A2903" t="s">
        <v>23</v>
      </c>
      <c r="B2903" t="s">
        <v>24</v>
      </c>
      <c r="C2903" t="s">
        <v>25</v>
      </c>
      <c r="D2903" t="s">
        <v>26</v>
      </c>
      <c r="E2903" t="s">
        <v>27</v>
      </c>
      <c r="F2903" t="s">
        <v>28</v>
      </c>
      <c r="G2903" t="s">
        <v>29</v>
      </c>
      <c r="H2903" t="s">
        <v>61</v>
      </c>
      <c r="I2903" t="s">
        <v>62</v>
      </c>
      <c r="J2903">
        <v>772.6667688</v>
      </c>
      <c r="K2903">
        <v>1</v>
      </c>
      <c r="L2903">
        <v>1</v>
      </c>
      <c r="M2903">
        <v>0</v>
      </c>
      <c r="N2903">
        <v>0</v>
      </c>
      <c r="O2903">
        <v>0</v>
      </c>
      <c r="P2903" t="s">
        <v>457</v>
      </c>
      <c r="Q2903" t="s">
        <v>458</v>
      </c>
      <c r="R2903" t="s">
        <v>59</v>
      </c>
      <c r="S2903" t="s">
        <v>60</v>
      </c>
      <c r="T2903" t="s">
        <v>36</v>
      </c>
      <c r="U2903" t="s">
        <v>37</v>
      </c>
      <c r="V2903">
        <v>27</v>
      </c>
      <c r="W2903" t="s">
        <v>38</v>
      </c>
    </row>
    <row r="2904" spans="1:23">
      <c r="A2904" t="s">
        <v>23</v>
      </c>
      <c r="B2904" t="s">
        <v>24</v>
      </c>
      <c r="C2904" t="s">
        <v>25</v>
      </c>
      <c r="D2904" t="s">
        <v>26</v>
      </c>
      <c r="E2904" t="s">
        <v>27</v>
      </c>
      <c r="F2904" t="s">
        <v>28</v>
      </c>
      <c r="G2904" t="s">
        <v>29</v>
      </c>
      <c r="H2904" t="s">
        <v>148</v>
      </c>
      <c r="I2904" t="s">
        <v>149</v>
      </c>
      <c r="J2904">
        <v>3785.14023051</v>
      </c>
      <c r="K2904">
        <v>6</v>
      </c>
      <c r="L2904">
        <v>0.97699999999999998</v>
      </c>
      <c r="M2904">
        <v>0</v>
      </c>
      <c r="N2904">
        <v>0</v>
      </c>
      <c r="O2904">
        <v>0</v>
      </c>
      <c r="P2904" t="s">
        <v>457</v>
      </c>
      <c r="Q2904" t="s">
        <v>458</v>
      </c>
      <c r="R2904" t="s">
        <v>59</v>
      </c>
      <c r="S2904" t="s">
        <v>60</v>
      </c>
      <c r="T2904" t="s">
        <v>36</v>
      </c>
      <c r="U2904" t="s">
        <v>37</v>
      </c>
      <c r="V2904">
        <v>27</v>
      </c>
      <c r="W2904" t="s">
        <v>38</v>
      </c>
    </row>
    <row r="2905" spans="1:23">
      <c r="A2905" t="s">
        <v>23</v>
      </c>
      <c r="B2905" t="s">
        <v>24</v>
      </c>
      <c r="C2905" t="s">
        <v>25</v>
      </c>
      <c r="D2905" t="s">
        <v>26</v>
      </c>
      <c r="E2905" t="s">
        <v>27</v>
      </c>
      <c r="F2905" t="s">
        <v>28</v>
      </c>
      <c r="G2905" t="s">
        <v>29</v>
      </c>
      <c r="H2905" t="s">
        <v>285</v>
      </c>
      <c r="I2905" t="s">
        <v>286</v>
      </c>
      <c r="J2905">
        <v>487.85692549999999</v>
      </c>
      <c r="K2905">
        <v>4</v>
      </c>
      <c r="L2905">
        <v>0.90700000000000003</v>
      </c>
      <c r="M2905">
        <v>0</v>
      </c>
      <c r="N2905">
        <v>0</v>
      </c>
      <c r="O2905">
        <v>0</v>
      </c>
      <c r="P2905" t="s">
        <v>457</v>
      </c>
      <c r="Q2905" t="s">
        <v>458</v>
      </c>
      <c r="R2905" t="s">
        <v>59</v>
      </c>
      <c r="S2905" t="s">
        <v>60</v>
      </c>
      <c r="T2905" t="s">
        <v>36</v>
      </c>
      <c r="U2905" t="s">
        <v>37</v>
      </c>
      <c r="V2905">
        <v>27</v>
      </c>
      <c r="W2905" t="s">
        <v>38</v>
      </c>
    </row>
    <row r="2906" spans="1:23">
      <c r="A2906" t="s">
        <v>23</v>
      </c>
      <c r="B2906" t="s">
        <v>24</v>
      </c>
      <c r="C2906" t="s">
        <v>25</v>
      </c>
      <c r="D2906" t="s">
        <v>26</v>
      </c>
      <c r="E2906" t="s">
        <v>27</v>
      </c>
      <c r="F2906" t="s">
        <v>28</v>
      </c>
      <c r="G2906" t="s">
        <v>29</v>
      </c>
      <c r="H2906" t="s">
        <v>30</v>
      </c>
      <c r="I2906" t="s">
        <v>31</v>
      </c>
      <c r="J2906">
        <v>178.82901459999999</v>
      </c>
      <c r="K2906">
        <v>1</v>
      </c>
      <c r="L2906">
        <v>0.91100000000000003</v>
      </c>
      <c r="M2906">
        <v>0</v>
      </c>
      <c r="N2906">
        <v>0</v>
      </c>
      <c r="O2906">
        <v>0</v>
      </c>
      <c r="P2906" t="s">
        <v>457</v>
      </c>
      <c r="Q2906" t="s">
        <v>458</v>
      </c>
      <c r="R2906" t="s">
        <v>59</v>
      </c>
      <c r="S2906" t="s">
        <v>60</v>
      </c>
      <c r="T2906" t="s">
        <v>36</v>
      </c>
      <c r="U2906" t="s">
        <v>37</v>
      </c>
      <c r="V2906">
        <v>27</v>
      </c>
      <c r="W2906" t="s">
        <v>38</v>
      </c>
    </row>
    <row r="2907" spans="1:23">
      <c r="A2907" t="s">
        <v>23</v>
      </c>
      <c r="B2907" t="s">
        <v>24</v>
      </c>
      <c r="C2907" t="s">
        <v>25</v>
      </c>
      <c r="D2907" t="s">
        <v>39</v>
      </c>
      <c r="E2907" t="s">
        <v>40</v>
      </c>
      <c r="F2907" t="s">
        <v>44</v>
      </c>
      <c r="G2907" t="s">
        <v>45</v>
      </c>
      <c r="I2907" t="s">
        <v>43</v>
      </c>
      <c r="J2907">
        <v>0</v>
      </c>
      <c r="K2907">
        <v>0</v>
      </c>
      <c r="L2907">
        <v>0</v>
      </c>
      <c r="M2907">
        <v>0</v>
      </c>
      <c r="N2907">
        <v>0</v>
      </c>
      <c r="O2907">
        <v>5</v>
      </c>
      <c r="P2907" t="s">
        <v>457</v>
      </c>
      <c r="Q2907" t="s">
        <v>458</v>
      </c>
      <c r="R2907" t="s">
        <v>59</v>
      </c>
      <c r="S2907" t="s">
        <v>60</v>
      </c>
      <c r="T2907" t="s">
        <v>36</v>
      </c>
      <c r="U2907" t="s">
        <v>37</v>
      </c>
      <c r="V2907">
        <v>27</v>
      </c>
      <c r="W2907" t="s">
        <v>38</v>
      </c>
    </row>
    <row r="2908" spans="1:23">
      <c r="A2908" t="s">
        <v>23</v>
      </c>
      <c r="B2908" t="s">
        <v>24</v>
      </c>
      <c r="C2908" t="s">
        <v>25</v>
      </c>
      <c r="D2908" t="s">
        <v>39</v>
      </c>
      <c r="E2908" t="s">
        <v>40</v>
      </c>
      <c r="F2908" t="s">
        <v>41</v>
      </c>
      <c r="G2908" t="s">
        <v>42</v>
      </c>
      <c r="I2908" t="s">
        <v>43</v>
      </c>
      <c r="J2908">
        <v>92.029936399999997</v>
      </c>
      <c r="K2908">
        <v>3</v>
      </c>
      <c r="L2908">
        <v>0.875</v>
      </c>
      <c r="M2908">
        <v>0</v>
      </c>
      <c r="N2908">
        <v>0</v>
      </c>
      <c r="O2908">
        <v>0</v>
      </c>
      <c r="P2908" t="s">
        <v>1448</v>
      </c>
      <c r="Q2908" t="s">
        <v>1449</v>
      </c>
      <c r="R2908" t="s">
        <v>168</v>
      </c>
      <c r="S2908" t="s">
        <v>169</v>
      </c>
      <c r="T2908" t="s">
        <v>36</v>
      </c>
      <c r="U2908" t="s">
        <v>37</v>
      </c>
      <c r="V2908">
        <v>27</v>
      </c>
      <c r="W2908" t="s">
        <v>38</v>
      </c>
    </row>
    <row r="2909" spans="1:23">
      <c r="A2909" t="s">
        <v>23</v>
      </c>
      <c r="B2909" t="s">
        <v>24</v>
      </c>
      <c r="C2909" t="s">
        <v>25</v>
      </c>
      <c r="D2909" t="s">
        <v>46</v>
      </c>
      <c r="E2909" t="s">
        <v>47</v>
      </c>
      <c r="F2909" t="s">
        <v>48</v>
      </c>
      <c r="G2909" t="s">
        <v>47</v>
      </c>
      <c r="I2909" t="s">
        <v>43</v>
      </c>
      <c r="J2909">
        <v>928.16636430000005</v>
      </c>
      <c r="K2909">
        <v>138</v>
      </c>
      <c r="L2909">
        <v>0.81200000000000006</v>
      </c>
      <c r="M2909">
        <v>0</v>
      </c>
      <c r="N2909">
        <v>0</v>
      </c>
      <c r="O2909">
        <v>0</v>
      </c>
      <c r="P2909" t="s">
        <v>1448</v>
      </c>
      <c r="Q2909" t="s">
        <v>1449</v>
      </c>
      <c r="R2909" t="s">
        <v>168</v>
      </c>
      <c r="S2909" t="s">
        <v>169</v>
      </c>
      <c r="T2909" t="s">
        <v>36</v>
      </c>
      <c r="U2909" t="s">
        <v>37</v>
      </c>
      <c r="V2909">
        <v>27</v>
      </c>
      <c r="W2909" t="s">
        <v>38</v>
      </c>
    </row>
    <row r="2910" spans="1:23">
      <c r="A2910" t="s">
        <v>23</v>
      </c>
      <c r="B2910" t="s">
        <v>24</v>
      </c>
      <c r="C2910" t="s">
        <v>25</v>
      </c>
      <c r="D2910" t="s">
        <v>39</v>
      </c>
      <c r="E2910" t="s">
        <v>40</v>
      </c>
      <c r="F2910" t="s">
        <v>44</v>
      </c>
      <c r="G2910" t="s">
        <v>45</v>
      </c>
      <c r="I2910" t="s">
        <v>43</v>
      </c>
      <c r="J2910">
        <v>0</v>
      </c>
      <c r="K2910">
        <v>0</v>
      </c>
      <c r="L2910">
        <v>0</v>
      </c>
      <c r="M2910">
        <v>0</v>
      </c>
      <c r="N2910">
        <v>0</v>
      </c>
      <c r="O2910">
        <v>1</v>
      </c>
      <c r="P2910" t="s">
        <v>459</v>
      </c>
      <c r="Q2910" t="s">
        <v>460</v>
      </c>
      <c r="R2910" t="s">
        <v>100</v>
      </c>
      <c r="S2910" t="s">
        <v>101</v>
      </c>
      <c r="T2910" t="s">
        <v>36</v>
      </c>
      <c r="U2910" t="s">
        <v>37</v>
      </c>
      <c r="V2910">
        <v>27</v>
      </c>
      <c r="W2910" t="s">
        <v>38</v>
      </c>
    </row>
    <row r="2911" spans="1:23">
      <c r="A2911" t="s">
        <v>23</v>
      </c>
      <c r="B2911" t="s">
        <v>24</v>
      </c>
      <c r="C2911" t="s">
        <v>25</v>
      </c>
      <c r="D2911" t="s">
        <v>26</v>
      </c>
      <c r="E2911" t="s">
        <v>27</v>
      </c>
      <c r="F2911" t="s">
        <v>28</v>
      </c>
      <c r="G2911" t="s">
        <v>29</v>
      </c>
      <c r="H2911" t="s">
        <v>69</v>
      </c>
      <c r="I2911" t="s">
        <v>70</v>
      </c>
      <c r="J2911">
        <v>39.506999999999998</v>
      </c>
      <c r="K2911">
        <v>1</v>
      </c>
      <c r="L2911">
        <v>1</v>
      </c>
      <c r="M2911">
        <v>0</v>
      </c>
      <c r="N2911">
        <v>0</v>
      </c>
      <c r="O2911">
        <v>0</v>
      </c>
      <c r="P2911" t="s">
        <v>463</v>
      </c>
      <c r="Q2911" t="s">
        <v>464</v>
      </c>
      <c r="R2911" t="s">
        <v>114</v>
      </c>
      <c r="S2911" t="s">
        <v>115</v>
      </c>
      <c r="T2911" t="s">
        <v>36</v>
      </c>
      <c r="U2911" t="s">
        <v>37</v>
      </c>
      <c r="V2911">
        <v>27</v>
      </c>
      <c r="W2911" t="s">
        <v>38</v>
      </c>
    </row>
    <row r="2912" spans="1:23">
      <c r="A2912" t="s">
        <v>23</v>
      </c>
      <c r="B2912" t="s">
        <v>24</v>
      </c>
      <c r="C2912" t="s">
        <v>25</v>
      </c>
      <c r="D2912" t="s">
        <v>46</v>
      </c>
      <c r="E2912" t="s">
        <v>47</v>
      </c>
      <c r="F2912" t="s">
        <v>48</v>
      </c>
      <c r="G2912" t="s">
        <v>47</v>
      </c>
      <c r="I2912" t="s">
        <v>43</v>
      </c>
      <c r="J2912">
        <v>385.74604679999999</v>
      </c>
      <c r="K2912">
        <v>73</v>
      </c>
      <c r="L2912">
        <v>0.84499999999999997</v>
      </c>
      <c r="M2912">
        <v>0</v>
      </c>
      <c r="N2912">
        <v>0</v>
      </c>
      <c r="O2912">
        <v>0</v>
      </c>
      <c r="P2912" t="s">
        <v>463</v>
      </c>
      <c r="Q2912" t="s">
        <v>464</v>
      </c>
      <c r="R2912" t="s">
        <v>114</v>
      </c>
      <c r="S2912" t="s">
        <v>115</v>
      </c>
      <c r="T2912" t="s">
        <v>36</v>
      </c>
      <c r="U2912" t="s">
        <v>37</v>
      </c>
      <c r="V2912">
        <v>27</v>
      </c>
      <c r="W2912" t="s">
        <v>38</v>
      </c>
    </row>
    <row r="2913" spans="1:23">
      <c r="A2913" t="s">
        <v>23</v>
      </c>
      <c r="B2913" t="s">
        <v>24</v>
      </c>
      <c r="C2913" t="s">
        <v>25</v>
      </c>
      <c r="D2913" t="s">
        <v>39</v>
      </c>
      <c r="E2913" t="s">
        <v>40</v>
      </c>
      <c r="F2913" t="s">
        <v>44</v>
      </c>
      <c r="G2913" t="s">
        <v>45</v>
      </c>
      <c r="I2913" t="s">
        <v>43</v>
      </c>
      <c r="J2913">
        <v>0</v>
      </c>
      <c r="K2913">
        <v>0</v>
      </c>
      <c r="L2913">
        <v>0</v>
      </c>
      <c r="M2913">
        <v>0</v>
      </c>
      <c r="N2913">
        <v>0</v>
      </c>
      <c r="O2913">
        <v>1</v>
      </c>
      <c r="P2913" t="s">
        <v>467</v>
      </c>
      <c r="Q2913" t="s">
        <v>468</v>
      </c>
      <c r="R2913" t="s">
        <v>34</v>
      </c>
      <c r="S2913" t="s">
        <v>35</v>
      </c>
      <c r="T2913" t="s">
        <v>36</v>
      </c>
      <c r="U2913" t="s">
        <v>37</v>
      </c>
      <c r="V2913">
        <v>27</v>
      </c>
      <c r="W2913" t="s">
        <v>38</v>
      </c>
    </row>
    <row r="2914" spans="1:23">
      <c r="A2914" t="s">
        <v>23</v>
      </c>
      <c r="B2914" t="s">
        <v>24</v>
      </c>
      <c r="C2914" t="s">
        <v>25</v>
      </c>
      <c r="D2914" t="s">
        <v>46</v>
      </c>
      <c r="E2914" t="s">
        <v>47</v>
      </c>
      <c r="F2914" t="s">
        <v>48</v>
      </c>
      <c r="G2914" t="s">
        <v>47</v>
      </c>
      <c r="I2914" t="s">
        <v>43</v>
      </c>
      <c r="J2914">
        <v>1089.1419040000001</v>
      </c>
      <c r="K2914">
        <v>166</v>
      </c>
      <c r="L2914">
        <v>0.76100000000000001</v>
      </c>
      <c r="M2914">
        <v>0</v>
      </c>
      <c r="N2914">
        <v>0</v>
      </c>
      <c r="O2914">
        <v>0</v>
      </c>
      <c r="P2914" t="s">
        <v>467</v>
      </c>
      <c r="Q2914" t="s">
        <v>468</v>
      </c>
      <c r="R2914" t="s">
        <v>34</v>
      </c>
      <c r="S2914" t="s">
        <v>35</v>
      </c>
      <c r="T2914" t="s">
        <v>36</v>
      </c>
      <c r="U2914" t="s">
        <v>37</v>
      </c>
      <c r="V2914">
        <v>27</v>
      </c>
      <c r="W2914" t="s">
        <v>38</v>
      </c>
    </row>
    <row r="2915" spans="1:23">
      <c r="A2915" t="s">
        <v>23</v>
      </c>
      <c r="B2915" t="s">
        <v>24</v>
      </c>
      <c r="C2915" t="s">
        <v>25</v>
      </c>
      <c r="D2915" t="s">
        <v>39</v>
      </c>
      <c r="E2915" t="s">
        <v>40</v>
      </c>
      <c r="F2915" t="s">
        <v>28</v>
      </c>
      <c r="G2915" t="s">
        <v>29</v>
      </c>
      <c r="I2915" t="s">
        <v>43</v>
      </c>
      <c r="J2915">
        <v>0</v>
      </c>
      <c r="K2915">
        <v>0</v>
      </c>
      <c r="L2915">
        <v>0</v>
      </c>
      <c r="M2915">
        <v>0</v>
      </c>
      <c r="N2915">
        <v>0</v>
      </c>
      <c r="O2915">
        <v>1</v>
      </c>
      <c r="P2915" t="s">
        <v>473</v>
      </c>
      <c r="Q2915" t="s">
        <v>474</v>
      </c>
      <c r="R2915" t="s">
        <v>158</v>
      </c>
      <c r="S2915" t="s">
        <v>159</v>
      </c>
      <c r="T2915" t="s">
        <v>36</v>
      </c>
      <c r="U2915" t="s">
        <v>37</v>
      </c>
      <c r="V2915">
        <v>27</v>
      </c>
      <c r="W2915" t="s">
        <v>38</v>
      </c>
    </row>
    <row r="2916" spans="1:23">
      <c r="A2916" t="s">
        <v>23</v>
      </c>
      <c r="B2916" t="s">
        <v>24</v>
      </c>
      <c r="C2916" t="s">
        <v>25</v>
      </c>
      <c r="D2916" t="s">
        <v>26</v>
      </c>
      <c r="E2916" t="s">
        <v>27</v>
      </c>
      <c r="F2916" t="s">
        <v>28</v>
      </c>
      <c r="G2916" t="s">
        <v>29</v>
      </c>
      <c r="H2916" t="s">
        <v>86</v>
      </c>
      <c r="I2916" t="s">
        <v>87</v>
      </c>
      <c r="J2916">
        <v>53.23362032</v>
      </c>
      <c r="K2916">
        <v>1</v>
      </c>
      <c r="L2916">
        <v>0.82</v>
      </c>
      <c r="M2916">
        <v>0</v>
      </c>
      <c r="N2916">
        <v>0</v>
      </c>
      <c r="O2916">
        <v>0</v>
      </c>
      <c r="P2916" t="s">
        <v>479</v>
      </c>
      <c r="Q2916" t="s">
        <v>480</v>
      </c>
      <c r="R2916" t="s">
        <v>73</v>
      </c>
      <c r="S2916" t="s">
        <v>74</v>
      </c>
      <c r="T2916" t="s">
        <v>36</v>
      </c>
      <c r="U2916" t="s">
        <v>37</v>
      </c>
      <c r="V2916">
        <v>27</v>
      </c>
      <c r="W2916" t="s">
        <v>38</v>
      </c>
    </row>
    <row r="2917" spans="1:23">
      <c r="A2917" t="s">
        <v>23</v>
      </c>
      <c r="B2917" t="s">
        <v>24</v>
      </c>
      <c r="C2917" t="s">
        <v>25</v>
      </c>
      <c r="D2917" t="s">
        <v>39</v>
      </c>
      <c r="E2917" t="s">
        <v>40</v>
      </c>
      <c r="F2917" t="s">
        <v>44</v>
      </c>
      <c r="G2917" t="s">
        <v>45</v>
      </c>
      <c r="I2917" t="s">
        <v>43</v>
      </c>
      <c r="J2917">
        <v>0</v>
      </c>
      <c r="K2917">
        <v>0</v>
      </c>
      <c r="L2917">
        <v>0</v>
      </c>
      <c r="M2917">
        <v>0</v>
      </c>
      <c r="N2917">
        <v>0</v>
      </c>
      <c r="O2917">
        <v>1</v>
      </c>
      <c r="P2917" t="s">
        <v>481</v>
      </c>
      <c r="Q2917" t="s">
        <v>482</v>
      </c>
      <c r="R2917" t="s">
        <v>114</v>
      </c>
      <c r="S2917" t="s">
        <v>115</v>
      </c>
      <c r="T2917" t="s">
        <v>36</v>
      </c>
      <c r="U2917" t="s">
        <v>37</v>
      </c>
      <c r="V2917">
        <v>27</v>
      </c>
      <c r="W2917" t="s">
        <v>38</v>
      </c>
    </row>
    <row r="2918" spans="1:23">
      <c r="A2918" t="s">
        <v>23</v>
      </c>
      <c r="B2918" t="s">
        <v>24</v>
      </c>
      <c r="C2918" t="s">
        <v>25</v>
      </c>
      <c r="D2918" t="s">
        <v>39</v>
      </c>
      <c r="E2918" t="s">
        <v>40</v>
      </c>
      <c r="F2918" t="s">
        <v>41</v>
      </c>
      <c r="G2918" t="s">
        <v>42</v>
      </c>
      <c r="I2918" t="s">
        <v>43</v>
      </c>
      <c r="J2918">
        <v>0</v>
      </c>
      <c r="K2918">
        <v>0</v>
      </c>
      <c r="L2918">
        <v>0</v>
      </c>
      <c r="M2918">
        <v>0</v>
      </c>
      <c r="N2918">
        <v>0</v>
      </c>
      <c r="O2918">
        <v>1</v>
      </c>
      <c r="P2918" t="s">
        <v>1032</v>
      </c>
      <c r="Q2918" t="s">
        <v>1033</v>
      </c>
      <c r="R2918" t="s">
        <v>100</v>
      </c>
      <c r="S2918" t="s">
        <v>101</v>
      </c>
      <c r="T2918" t="s">
        <v>36</v>
      </c>
      <c r="U2918" t="s">
        <v>37</v>
      </c>
      <c r="V2918">
        <v>27</v>
      </c>
      <c r="W2918" t="s">
        <v>38</v>
      </c>
    </row>
    <row r="2919" spans="1:23">
      <c r="A2919" t="s">
        <v>23</v>
      </c>
      <c r="B2919" t="s">
        <v>24</v>
      </c>
      <c r="C2919" t="s">
        <v>25</v>
      </c>
      <c r="D2919" t="s">
        <v>39</v>
      </c>
      <c r="E2919" t="s">
        <v>40</v>
      </c>
      <c r="F2919" t="s">
        <v>28</v>
      </c>
      <c r="G2919" t="s">
        <v>29</v>
      </c>
      <c r="I2919" t="s">
        <v>43</v>
      </c>
      <c r="J2919">
        <v>117.69394250000001</v>
      </c>
      <c r="K2919">
        <v>21</v>
      </c>
      <c r="L2919">
        <v>0.86899999999999999</v>
      </c>
      <c r="M2919">
        <v>0</v>
      </c>
      <c r="N2919">
        <v>0</v>
      </c>
      <c r="O2919">
        <v>0</v>
      </c>
      <c r="P2919" t="s">
        <v>1032</v>
      </c>
      <c r="Q2919" t="s">
        <v>1033</v>
      </c>
      <c r="R2919" t="s">
        <v>100</v>
      </c>
      <c r="S2919" t="s">
        <v>101</v>
      </c>
      <c r="T2919" t="s">
        <v>36</v>
      </c>
      <c r="U2919" t="s">
        <v>37</v>
      </c>
      <c r="V2919">
        <v>27</v>
      </c>
      <c r="W2919" t="s">
        <v>38</v>
      </c>
    </row>
    <row r="2920" spans="1:23">
      <c r="A2920" t="s">
        <v>23</v>
      </c>
      <c r="B2920" t="s">
        <v>24</v>
      </c>
      <c r="C2920" t="s">
        <v>25</v>
      </c>
      <c r="D2920" t="s">
        <v>46</v>
      </c>
      <c r="E2920" t="s">
        <v>47</v>
      </c>
      <c r="F2920" t="s">
        <v>48</v>
      </c>
      <c r="G2920" t="s">
        <v>47</v>
      </c>
      <c r="I2920" t="s">
        <v>43</v>
      </c>
      <c r="J2920">
        <v>1471.430353</v>
      </c>
      <c r="K2920">
        <v>213</v>
      </c>
      <c r="L2920">
        <v>0.82399999999999995</v>
      </c>
      <c r="M2920">
        <v>0</v>
      </c>
      <c r="N2920">
        <v>0</v>
      </c>
      <c r="O2920">
        <v>0</v>
      </c>
      <c r="P2920" t="s">
        <v>1032</v>
      </c>
      <c r="Q2920" t="s">
        <v>1033</v>
      </c>
      <c r="R2920" t="s">
        <v>100</v>
      </c>
      <c r="S2920" t="s">
        <v>101</v>
      </c>
      <c r="T2920" t="s">
        <v>36</v>
      </c>
      <c r="U2920" t="s">
        <v>37</v>
      </c>
      <c r="V2920">
        <v>27</v>
      </c>
      <c r="W2920" t="s">
        <v>38</v>
      </c>
    </row>
    <row r="2921" spans="1:23">
      <c r="A2921" t="s">
        <v>23</v>
      </c>
      <c r="B2921" t="s">
        <v>24</v>
      </c>
      <c r="C2921" t="s">
        <v>25</v>
      </c>
      <c r="D2921" t="s">
        <v>39</v>
      </c>
      <c r="E2921" t="s">
        <v>40</v>
      </c>
      <c r="F2921" t="s">
        <v>41</v>
      </c>
      <c r="G2921" t="s">
        <v>42</v>
      </c>
      <c r="I2921" t="s">
        <v>43</v>
      </c>
      <c r="J2921">
        <v>135.10433399999999</v>
      </c>
      <c r="K2921">
        <v>12</v>
      </c>
      <c r="L2921">
        <v>0.752</v>
      </c>
      <c r="M2921">
        <v>0</v>
      </c>
      <c r="N2921">
        <v>0</v>
      </c>
      <c r="O2921">
        <v>0</v>
      </c>
      <c r="P2921" t="s">
        <v>483</v>
      </c>
      <c r="Q2921" t="s">
        <v>484</v>
      </c>
      <c r="R2921" t="s">
        <v>34</v>
      </c>
      <c r="S2921" t="s">
        <v>35</v>
      </c>
      <c r="T2921" t="s">
        <v>36</v>
      </c>
      <c r="U2921" t="s">
        <v>37</v>
      </c>
      <c r="V2921">
        <v>27</v>
      </c>
      <c r="W2921" t="s">
        <v>38</v>
      </c>
    </row>
    <row r="2922" spans="1:23">
      <c r="A2922" t="s">
        <v>23</v>
      </c>
      <c r="B2922" t="s">
        <v>24</v>
      </c>
      <c r="C2922" t="s">
        <v>25</v>
      </c>
      <c r="D2922" t="s">
        <v>39</v>
      </c>
      <c r="E2922" t="s">
        <v>40</v>
      </c>
      <c r="F2922" t="s">
        <v>53</v>
      </c>
      <c r="G2922" t="s">
        <v>54</v>
      </c>
      <c r="I2922" t="s">
        <v>43</v>
      </c>
      <c r="J2922">
        <v>116.565922</v>
      </c>
      <c r="K2922">
        <v>4</v>
      </c>
      <c r="L2922">
        <v>0.83</v>
      </c>
      <c r="M2922">
        <v>0</v>
      </c>
      <c r="N2922">
        <v>0</v>
      </c>
      <c r="O2922">
        <v>0</v>
      </c>
      <c r="P2922" t="s">
        <v>483</v>
      </c>
      <c r="Q2922" t="s">
        <v>484</v>
      </c>
      <c r="R2922" t="s">
        <v>34</v>
      </c>
      <c r="S2922" t="s">
        <v>35</v>
      </c>
      <c r="T2922" t="s">
        <v>36</v>
      </c>
      <c r="U2922" t="s">
        <v>37</v>
      </c>
      <c r="V2922">
        <v>27</v>
      </c>
      <c r="W2922" t="s">
        <v>38</v>
      </c>
    </row>
    <row r="2923" spans="1:23">
      <c r="A2923" t="s">
        <v>23</v>
      </c>
      <c r="B2923" t="s">
        <v>24</v>
      </c>
      <c r="C2923" t="s">
        <v>25</v>
      </c>
      <c r="D2923" t="s">
        <v>39</v>
      </c>
      <c r="E2923" t="s">
        <v>40</v>
      </c>
      <c r="F2923" t="s">
        <v>28</v>
      </c>
      <c r="G2923" t="s">
        <v>29</v>
      </c>
      <c r="I2923" t="s">
        <v>43</v>
      </c>
      <c r="J2923">
        <v>315.9513164</v>
      </c>
      <c r="K2923">
        <v>40</v>
      </c>
      <c r="L2923">
        <v>0.74299999999999999</v>
      </c>
      <c r="M2923">
        <v>0</v>
      </c>
      <c r="N2923">
        <v>0</v>
      </c>
      <c r="O2923">
        <v>0</v>
      </c>
      <c r="P2923" t="s">
        <v>483</v>
      </c>
      <c r="Q2923" t="s">
        <v>484</v>
      </c>
      <c r="R2923" t="s">
        <v>34</v>
      </c>
      <c r="S2923" t="s">
        <v>35</v>
      </c>
      <c r="T2923" t="s">
        <v>36</v>
      </c>
      <c r="U2923" t="s">
        <v>37</v>
      </c>
      <c r="V2923">
        <v>27</v>
      </c>
      <c r="W2923" t="s">
        <v>38</v>
      </c>
    </row>
    <row r="2924" spans="1:23">
      <c r="A2924" t="s">
        <v>23</v>
      </c>
      <c r="B2924" t="s">
        <v>24</v>
      </c>
      <c r="C2924" t="s">
        <v>25</v>
      </c>
      <c r="D2924" t="s">
        <v>39</v>
      </c>
      <c r="E2924" t="s">
        <v>40</v>
      </c>
      <c r="F2924" t="s">
        <v>44</v>
      </c>
      <c r="G2924" t="s">
        <v>45</v>
      </c>
      <c r="I2924" t="s">
        <v>43</v>
      </c>
      <c r="J2924">
        <v>0</v>
      </c>
      <c r="K2924">
        <v>0</v>
      </c>
      <c r="L2924">
        <v>0</v>
      </c>
      <c r="M2924">
        <v>0</v>
      </c>
      <c r="N2924">
        <v>0</v>
      </c>
      <c r="O2924">
        <v>1</v>
      </c>
      <c r="P2924" t="s">
        <v>489</v>
      </c>
      <c r="Q2924" t="s">
        <v>490</v>
      </c>
      <c r="R2924" t="s">
        <v>100</v>
      </c>
      <c r="S2924" t="s">
        <v>101</v>
      </c>
      <c r="T2924" t="s">
        <v>36</v>
      </c>
      <c r="U2924" t="s">
        <v>37</v>
      </c>
      <c r="V2924">
        <v>27</v>
      </c>
      <c r="W2924" t="s">
        <v>38</v>
      </c>
    </row>
    <row r="2925" spans="1:23">
      <c r="A2925" t="s">
        <v>23</v>
      </c>
      <c r="B2925" t="s">
        <v>24</v>
      </c>
      <c r="C2925" t="s">
        <v>25</v>
      </c>
      <c r="D2925" t="s">
        <v>46</v>
      </c>
      <c r="E2925" t="s">
        <v>47</v>
      </c>
      <c r="F2925" t="s">
        <v>48</v>
      </c>
      <c r="G2925" t="s">
        <v>47</v>
      </c>
      <c r="I2925" t="s">
        <v>43</v>
      </c>
      <c r="J2925">
        <v>1485.5475180000001</v>
      </c>
      <c r="K2925">
        <v>186</v>
      </c>
      <c r="L2925">
        <v>0.82799999999999996</v>
      </c>
      <c r="M2925">
        <v>0</v>
      </c>
      <c r="N2925">
        <v>0</v>
      </c>
      <c r="O2925">
        <v>0</v>
      </c>
      <c r="P2925" t="s">
        <v>489</v>
      </c>
      <c r="Q2925" t="s">
        <v>490</v>
      </c>
      <c r="R2925" t="s">
        <v>100</v>
      </c>
      <c r="S2925" t="s">
        <v>101</v>
      </c>
      <c r="T2925" t="s">
        <v>36</v>
      </c>
      <c r="U2925" t="s">
        <v>37</v>
      </c>
      <c r="V2925">
        <v>27</v>
      </c>
      <c r="W2925" t="s">
        <v>38</v>
      </c>
    </row>
    <row r="2926" spans="1:23">
      <c r="A2926" t="s">
        <v>23</v>
      </c>
      <c r="B2926" t="s">
        <v>24</v>
      </c>
      <c r="C2926" t="s">
        <v>25</v>
      </c>
      <c r="D2926" t="s">
        <v>39</v>
      </c>
      <c r="E2926" t="s">
        <v>40</v>
      </c>
      <c r="F2926" t="s">
        <v>28</v>
      </c>
      <c r="G2926" t="s">
        <v>29</v>
      </c>
      <c r="I2926" t="s">
        <v>43</v>
      </c>
      <c r="J2926">
        <v>114.8527157</v>
      </c>
      <c r="K2926">
        <v>11</v>
      </c>
      <c r="L2926">
        <v>0.82599999999999996</v>
      </c>
      <c r="M2926">
        <v>0</v>
      </c>
      <c r="N2926">
        <v>0</v>
      </c>
      <c r="O2926">
        <v>0</v>
      </c>
      <c r="P2926" t="s">
        <v>1450</v>
      </c>
      <c r="Q2926" t="s">
        <v>1451</v>
      </c>
      <c r="R2926" t="s">
        <v>100</v>
      </c>
      <c r="S2926" t="s">
        <v>101</v>
      </c>
      <c r="T2926" t="s">
        <v>36</v>
      </c>
      <c r="U2926" t="s">
        <v>37</v>
      </c>
      <c r="V2926">
        <v>27</v>
      </c>
      <c r="W2926" t="s">
        <v>38</v>
      </c>
    </row>
    <row r="2927" spans="1:23">
      <c r="A2927" t="s">
        <v>23</v>
      </c>
      <c r="B2927" t="s">
        <v>24</v>
      </c>
      <c r="C2927" t="s">
        <v>25</v>
      </c>
      <c r="D2927" t="s">
        <v>39</v>
      </c>
      <c r="E2927" t="s">
        <v>40</v>
      </c>
      <c r="F2927" t="s">
        <v>41</v>
      </c>
      <c r="G2927" t="s">
        <v>42</v>
      </c>
      <c r="I2927" t="s">
        <v>43</v>
      </c>
      <c r="J2927">
        <v>0</v>
      </c>
      <c r="K2927">
        <v>0</v>
      </c>
      <c r="L2927">
        <v>0</v>
      </c>
      <c r="M2927">
        <v>0</v>
      </c>
      <c r="N2927">
        <v>0</v>
      </c>
      <c r="O2927">
        <v>1</v>
      </c>
      <c r="P2927" t="s">
        <v>495</v>
      </c>
      <c r="Q2927" t="s">
        <v>496</v>
      </c>
      <c r="R2927" t="s">
        <v>100</v>
      </c>
      <c r="S2927" t="s">
        <v>101</v>
      </c>
      <c r="T2927" t="s">
        <v>36</v>
      </c>
      <c r="U2927" t="s">
        <v>37</v>
      </c>
      <c r="V2927">
        <v>27</v>
      </c>
      <c r="W2927" t="s">
        <v>38</v>
      </c>
    </row>
    <row r="2928" spans="1:23">
      <c r="A2928" t="s">
        <v>23</v>
      </c>
      <c r="B2928" t="s">
        <v>24</v>
      </c>
      <c r="C2928" t="s">
        <v>25</v>
      </c>
      <c r="D2928" t="s">
        <v>39</v>
      </c>
      <c r="E2928" t="s">
        <v>40</v>
      </c>
      <c r="F2928" t="s">
        <v>28</v>
      </c>
      <c r="G2928" t="s">
        <v>29</v>
      </c>
      <c r="I2928" t="s">
        <v>43</v>
      </c>
      <c r="J2928">
        <v>102.03441359999999</v>
      </c>
      <c r="K2928">
        <v>13</v>
      </c>
      <c r="L2928">
        <v>0.86099999999999999</v>
      </c>
      <c r="M2928">
        <v>0</v>
      </c>
      <c r="N2928">
        <v>0</v>
      </c>
      <c r="O2928">
        <v>0</v>
      </c>
      <c r="P2928" t="s">
        <v>495</v>
      </c>
      <c r="Q2928" t="s">
        <v>496</v>
      </c>
      <c r="R2928" t="s">
        <v>100</v>
      </c>
      <c r="S2928" t="s">
        <v>101</v>
      </c>
      <c r="T2928" t="s">
        <v>36</v>
      </c>
      <c r="U2928" t="s">
        <v>37</v>
      </c>
      <c r="V2928">
        <v>27</v>
      </c>
      <c r="W2928" t="s">
        <v>38</v>
      </c>
    </row>
    <row r="2929" spans="1:23">
      <c r="A2929" t="s">
        <v>23</v>
      </c>
      <c r="B2929" t="s">
        <v>24</v>
      </c>
      <c r="C2929" t="s">
        <v>25</v>
      </c>
      <c r="D2929" t="s">
        <v>26</v>
      </c>
      <c r="E2929" t="s">
        <v>27</v>
      </c>
      <c r="F2929" t="s">
        <v>41</v>
      </c>
      <c r="G2929" t="s">
        <v>42</v>
      </c>
      <c r="H2929" t="s">
        <v>161</v>
      </c>
      <c r="I2929" t="s">
        <v>43</v>
      </c>
      <c r="J2929">
        <v>96.024000000000001</v>
      </c>
      <c r="K2929">
        <v>1</v>
      </c>
      <c r="L2929">
        <v>1</v>
      </c>
      <c r="M2929">
        <v>0</v>
      </c>
      <c r="N2929">
        <v>0</v>
      </c>
      <c r="O2929">
        <v>0</v>
      </c>
      <c r="P2929" t="s">
        <v>497</v>
      </c>
      <c r="Q2929" t="s">
        <v>498</v>
      </c>
      <c r="R2929" t="s">
        <v>34</v>
      </c>
      <c r="S2929" t="s">
        <v>35</v>
      </c>
      <c r="T2929" t="s">
        <v>36</v>
      </c>
      <c r="U2929" t="s">
        <v>37</v>
      </c>
      <c r="V2929">
        <v>27</v>
      </c>
      <c r="W2929" t="s">
        <v>38</v>
      </c>
    </row>
    <row r="2930" spans="1:23">
      <c r="A2930" t="s">
        <v>23</v>
      </c>
      <c r="B2930" t="s">
        <v>24</v>
      </c>
      <c r="C2930" t="s">
        <v>25</v>
      </c>
      <c r="D2930" t="s">
        <v>26</v>
      </c>
      <c r="E2930" t="s">
        <v>27</v>
      </c>
      <c r="F2930" t="s">
        <v>28</v>
      </c>
      <c r="G2930" t="s">
        <v>29</v>
      </c>
      <c r="H2930" t="s">
        <v>86</v>
      </c>
      <c r="I2930" t="s">
        <v>87</v>
      </c>
      <c r="J2930">
        <v>4.7703646109999998</v>
      </c>
      <c r="K2930">
        <v>1</v>
      </c>
      <c r="L2930">
        <v>0.57399999999999995</v>
      </c>
      <c r="M2930">
        <v>0</v>
      </c>
      <c r="N2930">
        <v>0</v>
      </c>
      <c r="O2930">
        <v>0</v>
      </c>
      <c r="P2930" t="s">
        <v>497</v>
      </c>
      <c r="Q2930" t="s">
        <v>498</v>
      </c>
      <c r="R2930" t="s">
        <v>34</v>
      </c>
      <c r="S2930" t="s">
        <v>35</v>
      </c>
      <c r="T2930" t="s">
        <v>36</v>
      </c>
      <c r="U2930" t="s">
        <v>37</v>
      </c>
      <c r="V2930">
        <v>27</v>
      </c>
      <c r="W2930" t="s">
        <v>38</v>
      </c>
    </row>
    <row r="2931" spans="1:23">
      <c r="A2931" t="s">
        <v>23</v>
      </c>
      <c r="B2931" t="s">
        <v>24</v>
      </c>
      <c r="C2931" t="s">
        <v>25</v>
      </c>
      <c r="D2931" t="s">
        <v>39</v>
      </c>
      <c r="E2931" t="s">
        <v>40</v>
      </c>
      <c r="F2931" t="s">
        <v>53</v>
      </c>
      <c r="G2931" t="s">
        <v>54</v>
      </c>
      <c r="I2931" t="s">
        <v>43</v>
      </c>
      <c r="J2931">
        <v>0</v>
      </c>
      <c r="K2931">
        <v>0</v>
      </c>
      <c r="L2931">
        <v>0</v>
      </c>
      <c r="M2931">
        <v>0</v>
      </c>
      <c r="N2931">
        <v>0</v>
      </c>
      <c r="O2931">
        <v>1</v>
      </c>
      <c r="P2931" t="s">
        <v>497</v>
      </c>
      <c r="Q2931" t="s">
        <v>498</v>
      </c>
      <c r="R2931" t="s">
        <v>34</v>
      </c>
      <c r="S2931" t="s">
        <v>35</v>
      </c>
      <c r="T2931" t="s">
        <v>36</v>
      </c>
      <c r="U2931" t="s">
        <v>37</v>
      </c>
      <c r="V2931">
        <v>27</v>
      </c>
      <c r="W2931" t="s">
        <v>38</v>
      </c>
    </row>
    <row r="2932" spans="1:23">
      <c r="A2932" t="s">
        <v>23</v>
      </c>
      <c r="B2932" t="s">
        <v>24</v>
      </c>
      <c r="C2932" t="s">
        <v>25</v>
      </c>
      <c r="D2932" t="s">
        <v>39</v>
      </c>
      <c r="E2932" t="s">
        <v>40</v>
      </c>
      <c r="F2932" t="s">
        <v>44</v>
      </c>
      <c r="G2932" t="s">
        <v>45</v>
      </c>
      <c r="I2932" t="s">
        <v>43</v>
      </c>
      <c r="J2932">
        <v>0</v>
      </c>
      <c r="K2932">
        <v>0</v>
      </c>
      <c r="L2932">
        <v>0</v>
      </c>
      <c r="M2932">
        <v>0</v>
      </c>
      <c r="N2932">
        <v>0</v>
      </c>
      <c r="O2932">
        <v>1</v>
      </c>
      <c r="P2932" t="s">
        <v>499</v>
      </c>
      <c r="Q2932" t="s">
        <v>500</v>
      </c>
      <c r="R2932" t="s">
        <v>100</v>
      </c>
      <c r="S2932" t="s">
        <v>101</v>
      </c>
      <c r="T2932" t="s">
        <v>36</v>
      </c>
      <c r="U2932" t="s">
        <v>37</v>
      </c>
      <c r="V2932">
        <v>27</v>
      </c>
      <c r="W2932" t="s">
        <v>38</v>
      </c>
    </row>
    <row r="2933" spans="1:23">
      <c r="A2933" t="s">
        <v>23</v>
      </c>
      <c r="B2933" t="s">
        <v>24</v>
      </c>
      <c r="C2933" t="s">
        <v>25</v>
      </c>
      <c r="D2933" t="s">
        <v>39</v>
      </c>
      <c r="E2933" t="s">
        <v>40</v>
      </c>
      <c r="F2933" t="s">
        <v>53</v>
      </c>
      <c r="G2933" t="s">
        <v>54</v>
      </c>
      <c r="I2933" t="s">
        <v>43</v>
      </c>
      <c r="J2933">
        <v>133.68564860000001</v>
      </c>
      <c r="K2933">
        <v>6</v>
      </c>
      <c r="L2933">
        <v>0.92400000000000004</v>
      </c>
      <c r="M2933">
        <v>0</v>
      </c>
      <c r="N2933">
        <v>0</v>
      </c>
      <c r="O2933">
        <v>0</v>
      </c>
      <c r="P2933" t="s">
        <v>501</v>
      </c>
      <c r="Q2933" t="s">
        <v>502</v>
      </c>
      <c r="R2933" t="s">
        <v>100</v>
      </c>
      <c r="S2933" t="s">
        <v>101</v>
      </c>
      <c r="T2933" t="s">
        <v>36</v>
      </c>
      <c r="U2933" t="s">
        <v>37</v>
      </c>
      <c r="V2933">
        <v>27</v>
      </c>
      <c r="W2933" t="s">
        <v>38</v>
      </c>
    </row>
    <row r="2934" spans="1:23">
      <c r="A2934" t="s">
        <v>23</v>
      </c>
      <c r="B2934" t="s">
        <v>24</v>
      </c>
      <c r="C2934" t="s">
        <v>25</v>
      </c>
      <c r="D2934" t="s">
        <v>39</v>
      </c>
      <c r="E2934" t="s">
        <v>40</v>
      </c>
      <c r="F2934" t="s">
        <v>28</v>
      </c>
      <c r="G2934" t="s">
        <v>29</v>
      </c>
      <c r="I2934" t="s">
        <v>43</v>
      </c>
      <c r="J2934">
        <v>456.65698370000001</v>
      </c>
      <c r="K2934">
        <v>35</v>
      </c>
      <c r="L2934">
        <v>0.91800000000000004</v>
      </c>
      <c r="M2934">
        <v>0</v>
      </c>
      <c r="N2934">
        <v>0</v>
      </c>
      <c r="O2934">
        <v>0</v>
      </c>
      <c r="P2934" t="s">
        <v>501</v>
      </c>
      <c r="Q2934" t="s">
        <v>502</v>
      </c>
      <c r="R2934" t="s">
        <v>100</v>
      </c>
      <c r="S2934" t="s">
        <v>101</v>
      </c>
      <c r="T2934" t="s">
        <v>36</v>
      </c>
      <c r="U2934" t="s">
        <v>37</v>
      </c>
      <c r="V2934">
        <v>27</v>
      </c>
      <c r="W2934" t="s">
        <v>38</v>
      </c>
    </row>
    <row r="2935" spans="1:23">
      <c r="A2935" t="s">
        <v>23</v>
      </c>
      <c r="B2935" t="s">
        <v>24</v>
      </c>
      <c r="C2935" t="s">
        <v>25</v>
      </c>
      <c r="D2935" t="s">
        <v>39</v>
      </c>
      <c r="E2935" t="s">
        <v>40</v>
      </c>
      <c r="F2935" t="s">
        <v>41</v>
      </c>
      <c r="G2935" t="s">
        <v>42</v>
      </c>
      <c r="I2935" t="s">
        <v>43</v>
      </c>
      <c r="J2935">
        <v>0</v>
      </c>
      <c r="K2935">
        <v>0</v>
      </c>
      <c r="L2935">
        <v>0</v>
      </c>
      <c r="M2935">
        <v>0</v>
      </c>
      <c r="N2935">
        <v>0</v>
      </c>
      <c r="O2935">
        <v>1</v>
      </c>
      <c r="P2935" t="s">
        <v>505</v>
      </c>
      <c r="Q2935" t="s">
        <v>506</v>
      </c>
      <c r="R2935" t="s">
        <v>84</v>
      </c>
      <c r="S2935" t="s">
        <v>85</v>
      </c>
      <c r="T2935" t="s">
        <v>36</v>
      </c>
      <c r="U2935" t="s">
        <v>37</v>
      </c>
      <c r="V2935">
        <v>27</v>
      </c>
      <c r="W2935" t="s">
        <v>38</v>
      </c>
    </row>
    <row r="2936" spans="1:23">
      <c r="A2936" t="s">
        <v>23</v>
      </c>
      <c r="B2936" t="s">
        <v>24</v>
      </c>
      <c r="C2936" t="s">
        <v>25</v>
      </c>
      <c r="D2936" t="s">
        <v>46</v>
      </c>
      <c r="E2936" t="s">
        <v>47</v>
      </c>
      <c r="F2936" t="s">
        <v>48</v>
      </c>
      <c r="G2936" t="s">
        <v>47</v>
      </c>
      <c r="I2936" t="s">
        <v>43</v>
      </c>
      <c r="J2936">
        <v>802.68663809999998</v>
      </c>
      <c r="K2936">
        <v>121</v>
      </c>
      <c r="L2936">
        <v>0.85099999999999998</v>
      </c>
      <c r="M2936">
        <v>0</v>
      </c>
      <c r="N2936">
        <v>0</v>
      </c>
      <c r="O2936">
        <v>0</v>
      </c>
      <c r="P2936" t="s">
        <v>505</v>
      </c>
      <c r="Q2936" t="s">
        <v>506</v>
      </c>
      <c r="R2936" t="s">
        <v>84</v>
      </c>
      <c r="S2936" t="s">
        <v>85</v>
      </c>
      <c r="T2936" t="s">
        <v>36</v>
      </c>
      <c r="U2936" t="s">
        <v>37</v>
      </c>
      <c r="V2936">
        <v>27</v>
      </c>
      <c r="W2936" t="s">
        <v>38</v>
      </c>
    </row>
    <row r="2937" spans="1:23">
      <c r="A2937" t="s">
        <v>23</v>
      </c>
      <c r="B2937" t="s">
        <v>24</v>
      </c>
      <c r="C2937" t="s">
        <v>25</v>
      </c>
      <c r="D2937" t="s">
        <v>39</v>
      </c>
      <c r="E2937" t="s">
        <v>40</v>
      </c>
      <c r="F2937" t="s">
        <v>28</v>
      </c>
      <c r="G2937" t="s">
        <v>29</v>
      </c>
      <c r="I2937" t="s">
        <v>43</v>
      </c>
      <c r="J2937">
        <v>360.14818289999999</v>
      </c>
      <c r="K2937">
        <v>32</v>
      </c>
      <c r="L2937">
        <v>0.84599999999999997</v>
      </c>
      <c r="M2937">
        <v>0</v>
      </c>
      <c r="N2937">
        <v>0</v>
      </c>
      <c r="O2937">
        <v>0</v>
      </c>
      <c r="P2937" t="s">
        <v>509</v>
      </c>
      <c r="Q2937" t="s">
        <v>510</v>
      </c>
      <c r="R2937" t="s">
        <v>34</v>
      </c>
      <c r="S2937" t="s">
        <v>35</v>
      </c>
      <c r="T2937" t="s">
        <v>36</v>
      </c>
      <c r="U2937" t="s">
        <v>37</v>
      </c>
      <c r="V2937">
        <v>27</v>
      </c>
      <c r="W2937" t="s">
        <v>38</v>
      </c>
    </row>
    <row r="2938" spans="1:23">
      <c r="A2938" t="s">
        <v>23</v>
      </c>
      <c r="B2938" t="s">
        <v>24</v>
      </c>
      <c r="C2938" t="s">
        <v>25</v>
      </c>
      <c r="D2938" t="s">
        <v>39</v>
      </c>
      <c r="E2938" t="s">
        <v>40</v>
      </c>
      <c r="F2938" t="s">
        <v>41</v>
      </c>
      <c r="G2938" t="s">
        <v>42</v>
      </c>
      <c r="I2938" t="s">
        <v>43</v>
      </c>
      <c r="J2938">
        <v>95.675138509999996</v>
      </c>
      <c r="K2938">
        <v>9</v>
      </c>
      <c r="L2938">
        <v>0.84799999999999998</v>
      </c>
      <c r="M2938">
        <v>0</v>
      </c>
      <c r="N2938">
        <v>0</v>
      </c>
      <c r="O2938">
        <v>0</v>
      </c>
      <c r="P2938" t="s">
        <v>511</v>
      </c>
      <c r="Q2938" t="s">
        <v>512</v>
      </c>
      <c r="R2938" t="s">
        <v>67</v>
      </c>
      <c r="S2938" t="s">
        <v>68</v>
      </c>
      <c r="T2938" t="s">
        <v>36</v>
      </c>
      <c r="U2938" t="s">
        <v>37</v>
      </c>
      <c r="V2938">
        <v>27</v>
      </c>
      <c r="W2938" t="s">
        <v>38</v>
      </c>
    </row>
    <row r="2939" spans="1:23">
      <c r="A2939" t="s">
        <v>23</v>
      </c>
      <c r="B2939" t="s">
        <v>24</v>
      </c>
      <c r="C2939" t="s">
        <v>25</v>
      </c>
      <c r="D2939" t="s">
        <v>46</v>
      </c>
      <c r="E2939" t="s">
        <v>47</v>
      </c>
      <c r="F2939" t="s">
        <v>48</v>
      </c>
      <c r="G2939" t="s">
        <v>47</v>
      </c>
      <c r="I2939" t="s">
        <v>43</v>
      </c>
      <c r="J2939">
        <v>723.40053790000002</v>
      </c>
      <c r="K2939">
        <v>128</v>
      </c>
      <c r="L2939">
        <v>0.755</v>
      </c>
      <c r="M2939">
        <v>0</v>
      </c>
      <c r="N2939">
        <v>0</v>
      </c>
      <c r="O2939">
        <v>0</v>
      </c>
      <c r="P2939" t="s">
        <v>511</v>
      </c>
      <c r="Q2939" t="s">
        <v>512</v>
      </c>
      <c r="R2939" t="s">
        <v>67</v>
      </c>
      <c r="S2939" t="s">
        <v>68</v>
      </c>
      <c r="T2939" t="s">
        <v>36</v>
      </c>
      <c r="U2939" t="s">
        <v>37</v>
      </c>
      <c r="V2939">
        <v>27</v>
      </c>
      <c r="W2939" t="s">
        <v>38</v>
      </c>
    </row>
    <row r="2940" spans="1:23">
      <c r="A2940" t="s">
        <v>23</v>
      </c>
      <c r="B2940" t="s">
        <v>24</v>
      </c>
      <c r="C2940" t="s">
        <v>25</v>
      </c>
      <c r="D2940" t="s">
        <v>39</v>
      </c>
      <c r="E2940" t="s">
        <v>40</v>
      </c>
      <c r="F2940" t="s">
        <v>28</v>
      </c>
      <c r="G2940" t="s">
        <v>29</v>
      </c>
      <c r="I2940" t="s">
        <v>43</v>
      </c>
      <c r="J2940">
        <v>0</v>
      </c>
      <c r="K2940">
        <v>0</v>
      </c>
      <c r="L2940">
        <v>0</v>
      </c>
      <c r="M2940">
        <v>0</v>
      </c>
      <c r="N2940">
        <v>0</v>
      </c>
      <c r="O2940">
        <v>1</v>
      </c>
      <c r="P2940" t="s">
        <v>1452</v>
      </c>
      <c r="Q2940" t="s">
        <v>1453</v>
      </c>
      <c r="R2940" t="s">
        <v>146</v>
      </c>
      <c r="S2940" t="s">
        <v>147</v>
      </c>
      <c r="T2940" t="s">
        <v>36</v>
      </c>
      <c r="U2940" t="s">
        <v>37</v>
      </c>
      <c r="V2940">
        <v>27</v>
      </c>
      <c r="W2940" t="s">
        <v>38</v>
      </c>
    </row>
    <row r="2941" spans="1:23">
      <c r="A2941" t="s">
        <v>23</v>
      </c>
      <c r="B2941" t="s">
        <v>24</v>
      </c>
      <c r="C2941" t="s">
        <v>25</v>
      </c>
      <c r="D2941" t="s">
        <v>26</v>
      </c>
      <c r="E2941" t="s">
        <v>27</v>
      </c>
      <c r="F2941" t="s">
        <v>41</v>
      </c>
      <c r="G2941" t="s">
        <v>42</v>
      </c>
      <c r="H2941" t="s">
        <v>161</v>
      </c>
      <c r="I2941" t="s">
        <v>43</v>
      </c>
      <c r="J2941">
        <v>6.3810000000000002</v>
      </c>
      <c r="K2941">
        <v>1</v>
      </c>
      <c r="L2941">
        <v>1</v>
      </c>
      <c r="M2941">
        <v>0</v>
      </c>
      <c r="N2941">
        <v>0</v>
      </c>
      <c r="O2941">
        <v>0</v>
      </c>
      <c r="P2941" t="s">
        <v>515</v>
      </c>
      <c r="Q2941" t="s">
        <v>516</v>
      </c>
      <c r="R2941" t="s">
        <v>84</v>
      </c>
      <c r="S2941" t="s">
        <v>85</v>
      </c>
      <c r="T2941" t="s">
        <v>36</v>
      </c>
      <c r="U2941" t="s">
        <v>37</v>
      </c>
      <c r="V2941">
        <v>27</v>
      </c>
      <c r="W2941" t="s">
        <v>38</v>
      </c>
    </row>
    <row r="2942" spans="1:23">
      <c r="A2942" t="s">
        <v>23</v>
      </c>
      <c r="B2942" t="s">
        <v>24</v>
      </c>
      <c r="C2942" t="s">
        <v>25</v>
      </c>
      <c r="D2942" t="s">
        <v>39</v>
      </c>
      <c r="E2942" t="s">
        <v>40</v>
      </c>
      <c r="F2942" t="s">
        <v>53</v>
      </c>
      <c r="G2942" t="s">
        <v>54</v>
      </c>
      <c r="I2942" t="s">
        <v>43</v>
      </c>
      <c r="J2942">
        <v>0</v>
      </c>
      <c r="K2942">
        <v>0</v>
      </c>
      <c r="L2942">
        <v>0</v>
      </c>
      <c r="M2942">
        <v>0</v>
      </c>
      <c r="N2942">
        <v>0</v>
      </c>
      <c r="O2942">
        <v>1</v>
      </c>
      <c r="P2942" t="s">
        <v>1454</v>
      </c>
      <c r="Q2942" t="s">
        <v>1455</v>
      </c>
      <c r="R2942" t="s">
        <v>201</v>
      </c>
      <c r="S2942" t="s">
        <v>202</v>
      </c>
      <c r="T2942" t="s">
        <v>36</v>
      </c>
      <c r="U2942" t="s">
        <v>37</v>
      </c>
      <c r="V2942">
        <v>27</v>
      </c>
      <c r="W2942" t="s">
        <v>38</v>
      </c>
    </row>
    <row r="2943" spans="1:23">
      <c r="A2943" t="s">
        <v>23</v>
      </c>
      <c r="B2943" t="s">
        <v>24</v>
      </c>
      <c r="C2943" t="s">
        <v>25</v>
      </c>
      <c r="D2943" t="s">
        <v>46</v>
      </c>
      <c r="E2943" t="s">
        <v>47</v>
      </c>
      <c r="F2943" t="s">
        <v>48</v>
      </c>
      <c r="G2943" t="s">
        <v>47</v>
      </c>
      <c r="I2943" t="s">
        <v>43</v>
      </c>
      <c r="J2943">
        <v>430.21327830000001</v>
      </c>
      <c r="K2943">
        <v>87</v>
      </c>
      <c r="L2943">
        <v>0.83799999999999997</v>
      </c>
      <c r="M2943">
        <v>0</v>
      </c>
      <c r="N2943">
        <v>0</v>
      </c>
      <c r="O2943">
        <v>0</v>
      </c>
      <c r="P2943" t="s">
        <v>517</v>
      </c>
      <c r="Q2943" t="s">
        <v>518</v>
      </c>
      <c r="R2943" t="s">
        <v>100</v>
      </c>
      <c r="S2943" t="s">
        <v>101</v>
      </c>
      <c r="T2943" t="s">
        <v>36</v>
      </c>
      <c r="U2943" t="s">
        <v>37</v>
      </c>
      <c r="V2943">
        <v>27</v>
      </c>
      <c r="W2943" t="s">
        <v>38</v>
      </c>
    </row>
    <row r="2944" spans="1:23">
      <c r="A2944" t="s">
        <v>23</v>
      </c>
      <c r="B2944" t="s">
        <v>24</v>
      </c>
      <c r="C2944" t="s">
        <v>25</v>
      </c>
      <c r="D2944" t="s">
        <v>39</v>
      </c>
      <c r="E2944" t="s">
        <v>40</v>
      </c>
      <c r="F2944" t="s">
        <v>44</v>
      </c>
      <c r="G2944" t="s">
        <v>45</v>
      </c>
      <c r="I2944" t="s">
        <v>43</v>
      </c>
      <c r="J2944">
        <v>0</v>
      </c>
      <c r="K2944">
        <v>0</v>
      </c>
      <c r="L2944">
        <v>0</v>
      </c>
      <c r="M2944">
        <v>0</v>
      </c>
      <c r="N2944">
        <v>0</v>
      </c>
      <c r="O2944">
        <v>1</v>
      </c>
      <c r="P2944" t="s">
        <v>521</v>
      </c>
      <c r="Q2944" t="s">
        <v>522</v>
      </c>
      <c r="R2944" t="s">
        <v>84</v>
      </c>
      <c r="S2944" t="s">
        <v>85</v>
      </c>
      <c r="T2944" t="s">
        <v>36</v>
      </c>
      <c r="U2944" t="s">
        <v>37</v>
      </c>
      <c r="V2944">
        <v>27</v>
      </c>
      <c r="W2944" t="s">
        <v>38</v>
      </c>
    </row>
    <row r="2945" spans="1:23">
      <c r="A2945" t="s">
        <v>23</v>
      </c>
      <c r="B2945" t="s">
        <v>24</v>
      </c>
      <c r="C2945" t="s">
        <v>25</v>
      </c>
      <c r="D2945" t="s">
        <v>39</v>
      </c>
      <c r="E2945" t="s">
        <v>40</v>
      </c>
      <c r="F2945" t="s">
        <v>41</v>
      </c>
      <c r="G2945" t="s">
        <v>42</v>
      </c>
      <c r="I2945" t="s">
        <v>43</v>
      </c>
      <c r="J2945">
        <v>80.454528359999998</v>
      </c>
      <c r="K2945">
        <v>8</v>
      </c>
      <c r="L2945">
        <v>0.621</v>
      </c>
      <c r="M2945">
        <v>0</v>
      </c>
      <c r="N2945">
        <v>0</v>
      </c>
      <c r="O2945">
        <v>0</v>
      </c>
      <c r="P2945" t="s">
        <v>525</v>
      </c>
      <c r="Q2945" t="s">
        <v>526</v>
      </c>
      <c r="R2945" t="s">
        <v>67</v>
      </c>
      <c r="S2945" t="s">
        <v>68</v>
      </c>
      <c r="T2945" t="s">
        <v>36</v>
      </c>
      <c r="U2945" t="s">
        <v>37</v>
      </c>
      <c r="V2945">
        <v>27</v>
      </c>
      <c r="W2945" t="s">
        <v>38</v>
      </c>
    </row>
    <row r="2946" spans="1:23">
      <c r="A2946" t="s">
        <v>23</v>
      </c>
      <c r="B2946" t="s">
        <v>24</v>
      </c>
      <c r="C2946" t="s">
        <v>25</v>
      </c>
      <c r="D2946" t="s">
        <v>46</v>
      </c>
      <c r="E2946" t="s">
        <v>47</v>
      </c>
      <c r="F2946" t="s">
        <v>48</v>
      </c>
      <c r="G2946" t="s">
        <v>47</v>
      </c>
      <c r="I2946" t="s">
        <v>43</v>
      </c>
      <c r="J2946">
        <v>865.11837360000004</v>
      </c>
      <c r="K2946">
        <v>173</v>
      </c>
      <c r="L2946">
        <v>0.82399999999999995</v>
      </c>
      <c r="M2946">
        <v>0</v>
      </c>
      <c r="N2946">
        <v>0</v>
      </c>
      <c r="O2946">
        <v>0</v>
      </c>
      <c r="P2946" t="s">
        <v>525</v>
      </c>
      <c r="Q2946" t="s">
        <v>526</v>
      </c>
      <c r="R2946" t="s">
        <v>67</v>
      </c>
      <c r="S2946" t="s">
        <v>68</v>
      </c>
      <c r="T2946" t="s">
        <v>36</v>
      </c>
      <c r="U2946" t="s">
        <v>37</v>
      </c>
      <c r="V2946">
        <v>27</v>
      </c>
      <c r="W2946" t="s">
        <v>38</v>
      </c>
    </row>
    <row r="2947" spans="1:23">
      <c r="A2947" t="s">
        <v>23</v>
      </c>
      <c r="B2947" t="s">
        <v>24</v>
      </c>
      <c r="C2947" t="s">
        <v>25</v>
      </c>
      <c r="D2947" t="s">
        <v>39</v>
      </c>
      <c r="E2947" t="s">
        <v>40</v>
      </c>
      <c r="F2947" t="s">
        <v>28</v>
      </c>
      <c r="G2947" t="s">
        <v>29</v>
      </c>
      <c r="I2947" t="s">
        <v>43</v>
      </c>
      <c r="J2947">
        <v>61.092585679999999</v>
      </c>
      <c r="K2947">
        <v>17</v>
      </c>
      <c r="L2947">
        <v>0.88300000000000001</v>
      </c>
      <c r="M2947">
        <v>0</v>
      </c>
      <c r="N2947">
        <v>0</v>
      </c>
      <c r="O2947">
        <v>0</v>
      </c>
      <c r="P2947" t="s">
        <v>527</v>
      </c>
      <c r="Q2947" t="s">
        <v>528</v>
      </c>
      <c r="R2947" t="s">
        <v>120</v>
      </c>
      <c r="S2947" t="s">
        <v>121</v>
      </c>
      <c r="T2947" t="s">
        <v>36</v>
      </c>
      <c r="U2947" t="s">
        <v>37</v>
      </c>
      <c r="V2947">
        <v>27</v>
      </c>
      <c r="W2947" t="s">
        <v>38</v>
      </c>
    </row>
    <row r="2948" spans="1:23">
      <c r="A2948" t="s">
        <v>23</v>
      </c>
      <c r="B2948" t="s">
        <v>24</v>
      </c>
      <c r="C2948" t="s">
        <v>25</v>
      </c>
      <c r="D2948" t="s">
        <v>26</v>
      </c>
      <c r="E2948" t="s">
        <v>27</v>
      </c>
      <c r="F2948" t="s">
        <v>28</v>
      </c>
      <c r="G2948" t="s">
        <v>29</v>
      </c>
      <c r="H2948" t="s">
        <v>63</v>
      </c>
      <c r="I2948" t="s">
        <v>64</v>
      </c>
      <c r="J2948">
        <v>453.40883070000001</v>
      </c>
      <c r="K2948">
        <v>1</v>
      </c>
      <c r="L2948">
        <v>1</v>
      </c>
      <c r="M2948">
        <v>0</v>
      </c>
      <c r="N2948">
        <v>0</v>
      </c>
      <c r="O2948">
        <v>0</v>
      </c>
      <c r="P2948" t="s">
        <v>1054</v>
      </c>
      <c r="Q2948" t="s">
        <v>1055</v>
      </c>
      <c r="R2948" t="s">
        <v>100</v>
      </c>
      <c r="S2948" t="s">
        <v>101</v>
      </c>
      <c r="T2948" t="s">
        <v>36</v>
      </c>
      <c r="U2948" t="s">
        <v>37</v>
      </c>
      <c r="V2948">
        <v>27</v>
      </c>
      <c r="W2948" t="s">
        <v>38</v>
      </c>
    </row>
    <row r="2949" spans="1:23">
      <c r="A2949" t="s">
        <v>23</v>
      </c>
      <c r="B2949" t="s">
        <v>24</v>
      </c>
      <c r="C2949" t="s">
        <v>25</v>
      </c>
      <c r="D2949" t="s">
        <v>26</v>
      </c>
      <c r="E2949" t="s">
        <v>27</v>
      </c>
      <c r="F2949" t="s">
        <v>28</v>
      </c>
      <c r="G2949" t="s">
        <v>29</v>
      </c>
      <c r="H2949" t="s">
        <v>30</v>
      </c>
      <c r="I2949" t="s">
        <v>31</v>
      </c>
      <c r="J2949">
        <v>531.71077070000001</v>
      </c>
      <c r="K2949">
        <v>2</v>
      </c>
      <c r="L2949">
        <v>0.96099999999999997</v>
      </c>
      <c r="M2949">
        <v>0</v>
      </c>
      <c r="N2949">
        <v>0</v>
      </c>
      <c r="O2949">
        <v>0</v>
      </c>
      <c r="P2949" t="s">
        <v>1054</v>
      </c>
      <c r="Q2949" t="s">
        <v>1055</v>
      </c>
      <c r="R2949" t="s">
        <v>100</v>
      </c>
      <c r="S2949" t="s">
        <v>101</v>
      </c>
      <c r="T2949" t="s">
        <v>36</v>
      </c>
      <c r="U2949" t="s">
        <v>37</v>
      </c>
      <c r="V2949">
        <v>27</v>
      </c>
      <c r="W2949" t="s">
        <v>38</v>
      </c>
    </row>
    <row r="2950" spans="1:23">
      <c r="A2950" t="s">
        <v>23</v>
      </c>
      <c r="B2950" t="s">
        <v>24</v>
      </c>
      <c r="C2950" t="s">
        <v>25</v>
      </c>
      <c r="D2950" t="s">
        <v>39</v>
      </c>
      <c r="E2950" t="s">
        <v>40</v>
      </c>
      <c r="F2950" t="s">
        <v>41</v>
      </c>
      <c r="G2950" t="s">
        <v>42</v>
      </c>
      <c r="I2950" t="s">
        <v>43</v>
      </c>
      <c r="J2950">
        <v>659.61413549999997</v>
      </c>
      <c r="K2950">
        <v>57</v>
      </c>
      <c r="L2950">
        <v>0.83599999999999997</v>
      </c>
      <c r="M2950">
        <v>0</v>
      </c>
      <c r="N2950">
        <v>0</v>
      </c>
      <c r="O2950">
        <v>0</v>
      </c>
      <c r="P2950" t="s">
        <v>1054</v>
      </c>
      <c r="Q2950" t="s">
        <v>1055</v>
      </c>
      <c r="R2950" t="s">
        <v>100</v>
      </c>
      <c r="S2950" t="s">
        <v>101</v>
      </c>
      <c r="T2950" t="s">
        <v>36</v>
      </c>
      <c r="U2950" t="s">
        <v>37</v>
      </c>
      <c r="V2950">
        <v>27</v>
      </c>
      <c r="W2950" t="s">
        <v>38</v>
      </c>
    </row>
    <row r="2951" spans="1:23">
      <c r="A2951" t="s">
        <v>23</v>
      </c>
      <c r="B2951" t="s">
        <v>24</v>
      </c>
      <c r="C2951" t="s">
        <v>25</v>
      </c>
      <c r="D2951" t="s">
        <v>39</v>
      </c>
      <c r="E2951" t="s">
        <v>40</v>
      </c>
      <c r="F2951" t="s">
        <v>28</v>
      </c>
      <c r="G2951" t="s">
        <v>29</v>
      </c>
      <c r="I2951" t="s">
        <v>43</v>
      </c>
      <c r="J2951">
        <v>770.86011680000001</v>
      </c>
      <c r="K2951">
        <v>70</v>
      </c>
      <c r="L2951">
        <v>0.84899999999999998</v>
      </c>
      <c r="M2951">
        <v>0</v>
      </c>
      <c r="N2951">
        <v>0</v>
      </c>
      <c r="O2951">
        <v>0</v>
      </c>
      <c r="P2951" t="s">
        <v>1054</v>
      </c>
      <c r="Q2951" t="s">
        <v>1055</v>
      </c>
      <c r="R2951" t="s">
        <v>100</v>
      </c>
      <c r="S2951" t="s">
        <v>101</v>
      </c>
      <c r="T2951" t="s">
        <v>36</v>
      </c>
      <c r="U2951" t="s">
        <v>37</v>
      </c>
      <c r="V2951">
        <v>27</v>
      </c>
      <c r="W2951" t="s">
        <v>38</v>
      </c>
    </row>
    <row r="2952" spans="1:23">
      <c r="A2952" t="s">
        <v>23</v>
      </c>
      <c r="B2952" t="s">
        <v>24</v>
      </c>
      <c r="C2952" t="s">
        <v>25</v>
      </c>
      <c r="D2952" t="s">
        <v>39</v>
      </c>
      <c r="E2952" t="s">
        <v>40</v>
      </c>
      <c r="F2952" t="s">
        <v>28</v>
      </c>
      <c r="G2952" t="s">
        <v>29</v>
      </c>
      <c r="I2952" t="s">
        <v>43</v>
      </c>
      <c r="J2952">
        <v>0</v>
      </c>
      <c r="K2952">
        <v>0</v>
      </c>
      <c r="L2952">
        <v>0</v>
      </c>
      <c r="M2952">
        <v>0</v>
      </c>
      <c r="N2952">
        <v>0</v>
      </c>
      <c r="O2952">
        <v>1</v>
      </c>
      <c r="P2952" t="s">
        <v>1220</v>
      </c>
      <c r="Q2952" t="s">
        <v>1221</v>
      </c>
      <c r="R2952" t="s">
        <v>100</v>
      </c>
      <c r="S2952" t="s">
        <v>101</v>
      </c>
      <c r="T2952" t="s">
        <v>36</v>
      </c>
      <c r="U2952" t="s">
        <v>37</v>
      </c>
      <c r="V2952">
        <v>27</v>
      </c>
      <c r="W2952" t="s">
        <v>38</v>
      </c>
    </row>
    <row r="2953" spans="1:23">
      <c r="A2953" t="s">
        <v>23</v>
      </c>
      <c r="B2953" t="s">
        <v>24</v>
      </c>
      <c r="C2953" t="s">
        <v>25</v>
      </c>
      <c r="D2953" t="s">
        <v>26</v>
      </c>
      <c r="E2953" t="s">
        <v>27</v>
      </c>
      <c r="F2953" t="s">
        <v>53</v>
      </c>
      <c r="G2953" t="s">
        <v>54</v>
      </c>
      <c r="H2953" t="s">
        <v>229</v>
      </c>
      <c r="I2953" t="s">
        <v>230</v>
      </c>
      <c r="J2953">
        <v>140.46</v>
      </c>
      <c r="K2953">
        <v>1</v>
      </c>
      <c r="L2953">
        <v>1</v>
      </c>
      <c r="M2953">
        <v>0</v>
      </c>
      <c r="N2953">
        <v>0</v>
      </c>
      <c r="O2953">
        <v>0</v>
      </c>
      <c r="P2953" t="s">
        <v>1222</v>
      </c>
      <c r="Q2953" t="s">
        <v>1223</v>
      </c>
      <c r="R2953" t="s">
        <v>389</v>
      </c>
      <c r="S2953" t="s">
        <v>390</v>
      </c>
      <c r="T2953" t="s">
        <v>36</v>
      </c>
      <c r="U2953" t="s">
        <v>37</v>
      </c>
      <c r="V2953">
        <v>27</v>
      </c>
      <c r="W2953" t="s">
        <v>38</v>
      </c>
    </row>
    <row r="2954" spans="1:23">
      <c r="A2954" t="s">
        <v>23</v>
      </c>
      <c r="B2954" t="s">
        <v>24</v>
      </c>
      <c r="C2954" t="s">
        <v>25</v>
      </c>
      <c r="D2954" t="s">
        <v>26</v>
      </c>
      <c r="E2954" t="s">
        <v>27</v>
      </c>
      <c r="F2954" t="s">
        <v>28</v>
      </c>
      <c r="G2954" t="s">
        <v>29</v>
      </c>
      <c r="H2954" t="s">
        <v>152</v>
      </c>
      <c r="I2954" t="s">
        <v>153</v>
      </c>
      <c r="J2954">
        <v>1368.9530199999999</v>
      </c>
      <c r="K2954">
        <v>3</v>
      </c>
      <c r="L2954">
        <v>0.98499999999999999</v>
      </c>
      <c r="M2954">
        <v>0</v>
      </c>
      <c r="N2954">
        <v>0</v>
      </c>
      <c r="O2954">
        <v>0</v>
      </c>
      <c r="P2954" t="s">
        <v>1222</v>
      </c>
      <c r="Q2954" t="s">
        <v>1223</v>
      </c>
      <c r="R2954" t="s">
        <v>389</v>
      </c>
      <c r="S2954" t="s">
        <v>390</v>
      </c>
      <c r="T2954" t="s">
        <v>36</v>
      </c>
      <c r="U2954" t="s">
        <v>37</v>
      </c>
      <c r="V2954">
        <v>27</v>
      </c>
      <c r="W2954" t="s">
        <v>38</v>
      </c>
    </row>
    <row r="2955" spans="1:23">
      <c r="A2955" t="s">
        <v>23</v>
      </c>
      <c r="B2955" t="s">
        <v>24</v>
      </c>
      <c r="C2955" t="s">
        <v>25</v>
      </c>
      <c r="D2955" t="s">
        <v>26</v>
      </c>
      <c r="E2955" t="s">
        <v>27</v>
      </c>
      <c r="F2955" t="s">
        <v>28</v>
      </c>
      <c r="G2955" t="s">
        <v>29</v>
      </c>
      <c r="H2955" t="s">
        <v>110</v>
      </c>
      <c r="I2955" t="s">
        <v>111</v>
      </c>
      <c r="J2955">
        <v>258.27405190000002</v>
      </c>
      <c r="K2955">
        <v>2</v>
      </c>
      <c r="L2955">
        <v>0.95399999999999996</v>
      </c>
      <c r="M2955">
        <v>0</v>
      </c>
      <c r="N2955">
        <v>0</v>
      </c>
      <c r="O2955">
        <v>0</v>
      </c>
      <c r="P2955" t="s">
        <v>1222</v>
      </c>
      <c r="Q2955" t="s">
        <v>1223</v>
      </c>
      <c r="R2955" t="s">
        <v>389</v>
      </c>
      <c r="S2955" t="s">
        <v>390</v>
      </c>
      <c r="T2955" t="s">
        <v>36</v>
      </c>
      <c r="U2955" t="s">
        <v>37</v>
      </c>
      <c r="V2955">
        <v>27</v>
      </c>
      <c r="W2955" t="s">
        <v>38</v>
      </c>
    </row>
    <row r="2956" spans="1:23">
      <c r="A2956" t="s">
        <v>23</v>
      </c>
      <c r="B2956" t="s">
        <v>24</v>
      </c>
      <c r="C2956" t="s">
        <v>25</v>
      </c>
      <c r="D2956" t="s">
        <v>26</v>
      </c>
      <c r="E2956" t="s">
        <v>27</v>
      </c>
      <c r="F2956" t="s">
        <v>28</v>
      </c>
      <c r="G2956" t="s">
        <v>29</v>
      </c>
      <c r="H2956" t="s">
        <v>193</v>
      </c>
      <c r="I2956" t="s">
        <v>194</v>
      </c>
      <c r="J2956">
        <v>193.30925579999999</v>
      </c>
      <c r="K2956">
        <v>2</v>
      </c>
      <c r="L2956">
        <v>0.98499999999999999</v>
      </c>
      <c r="M2956">
        <v>0</v>
      </c>
      <c r="N2956">
        <v>0</v>
      </c>
      <c r="O2956">
        <v>0</v>
      </c>
      <c r="P2956" t="s">
        <v>1222</v>
      </c>
      <c r="Q2956" t="s">
        <v>1223</v>
      </c>
      <c r="R2956" t="s">
        <v>389</v>
      </c>
      <c r="S2956" t="s">
        <v>390</v>
      </c>
      <c r="T2956" t="s">
        <v>36</v>
      </c>
      <c r="U2956" t="s">
        <v>37</v>
      </c>
      <c r="V2956">
        <v>27</v>
      </c>
      <c r="W2956" t="s">
        <v>38</v>
      </c>
    </row>
    <row r="2957" spans="1:23">
      <c r="A2957" t="s">
        <v>23</v>
      </c>
      <c r="B2957" t="s">
        <v>24</v>
      </c>
      <c r="C2957" t="s">
        <v>25</v>
      </c>
      <c r="D2957" t="s">
        <v>26</v>
      </c>
      <c r="E2957" t="s">
        <v>27</v>
      </c>
      <c r="F2957" t="s">
        <v>28</v>
      </c>
      <c r="G2957" t="s">
        <v>29</v>
      </c>
      <c r="H2957" t="s">
        <v>30</v>
      </c>
      <c r="I2957" t="s">
        <v>31</v>
      </c>
      <c r="J2957">
        <v>101.7565639</v>
      </c>
      <c r="K2957">
        <v>1</v>
      </c>
      <c r="L2957">
        <v>0.91100000000000003</v>
      </c>
      <c r="M2957">
        <v>0</v>
      </c>
      <c r="N2957">
        <v>0</v>
      </c>
      <c r="O2957">
        <v>0</v>
      </c>
      <c r="P2957" t="s">
        <v>1222</v>
      </c>
      <c r="Q2957" t="s">
        <v>1223</v>
      </c>
      <c r="R2957" t="s">
        <v>389</v>
      </c>
      <c r="S2957" t="s">
        <v>390</v>
      </c>
      <c r="T2957" t="s">
        <v>36</v>
      </c>
      <c r="U2957" t="s">
        <v>37</v>
      </c>
      <c r="V2957">
        <v>27</v>
      </c>
      <c r="W2957" t="s">
        <v>38</v>
      </c>
    </row>
    <row r="2958" spans="1:23">
      <c r="A2958" t="s">
        <v>23</v>
      </c>
      <c r="B2958" t="s">
        <v>24</v>
      </c>
      <c r="C2958" t="s">
        <v>25</v>
      </c>
      <c r="D2958" t="s">
        <v>26</v>
      </c>
      <c r="E2958" t="s">
        <v>27</v>
      </c>
      <c r="F2958" t="s">
        <v>28</v>
      </c>
      <c r="G2958" t="s">
        <v>29</v>
      </c>
      <c r="H2958" t="s">
        <v>69</v>
      </c>
      <c r="I2958" t="s">
        <v>70</v>
      </c>
      <c r="J2958">
        <v>112.2059951</v>
      </c>
      <c r="K2958">
        <v>1</v>
      </c>
      <c r="L2958">
        <v>0.91500000000000004</v>
      </c>
      <c r="M2958">
        <v>0</v>
      </c>
      <c r="N2958">
        <v>0</v>
      </c>
      <c r="O2958">
        <v>0</v>
      </c>
      <c r="P2958" t="s">
        <v>1056</v>
      </c>
      <c r="Q2958" t="s">
        <v>1057</v>
      </c>
      <c r="R2958" t="s">
        <v>34</v>
      </c>
      <c r="S2958" t="s">
        <v>35</v>
      </c>
      <c r="T2958" t="s">
        <v>36</v>
      </c>
      <c r="U2958" t="s">
        <v>37</v>
      </c>
      <c r="V2958">
        <v>27</v>
      </c>
      <c r="W2958" t="s">
        <v>38</v>
      </c>
    </row>
    <row r="2959" spans="1:23">
      <c r="A2959" t="s">
        <v>23</v>
      </c>
      <c r="B2959" t="s">
        <v>24</v>
      </c>
      <c r="C2959" t="s">
        <v>25</v>
      </c>
      <c r="D2959" t="s">
        <v>39</v>
      </c>
      <c r="E2959" t="s">
        <v>40</v>
      </c>
      <c r="F2959" t="s">
        <v>53</v>
      </c>
      <c r="G2959" t="s">
        <v>54</v>
      </c>
      <c r="I2959" t="s">
        <v>43</v>
      </c>
      <c r="J2959">
        <v>79.642669089999998</v>
      </c>
      <c r="K2959">
        <v>5</v>
      </c>
      <c r="L2959">
        <v>0.92100000000000004</v>
      </c>
      <c r="M2959">
        <v>0</v>
      </c>
      <c r="N2959">
        <v>0</v>
      </c>
      <c r="O2959">
        <v>0</v>
      </c>
      <c r="P2959" t="s">
        <v>1056</v>
      </c>
      <c r="Q2959" t="s">
        <v>1057</v>
      </c>
      <c r="R2959" t="s">
        <v>34</v>
      </c>
      <c r="S2959" t="s">
        <v>35</v>
      </c>
      <c r="T2959" t="s">
        <v>36</v>
      </c>
      <c r="U2959" t="s">
        <v>37</v>
      </c>
      <c r="V2959">
        <v>27</v>
      </c>
      <c r="W2959" t="s">
        <v>38</v>
      </c>
    </row>
    <row r="2960" spans="1:23">
      <c r="A2960" t="s">
        <v>23</v>
      </c>
      <c r="B2960" t="s">
        <v>24</v>
      </c>
      <c r="C2960" t="s">
        <v>25</v>
      </c>
      <c r="D2960" t="s">
        <v>39</v>
      </c>
      <c r="E2960" t="s">
        <v>40</v>
      </c>
      <c r="F2960" t="s">
        <v>28</v>
      </c>
      <c r="G2960" t="s">
        <v>29</v>
      </c>
      <c r="I2960" t="s">
        <v>43</v>
      </c>
      <c r="J2960">
        <v>0</v>
      </c>
      <c r="K2960">
        <v>0</v>
      </c>
      <c r="L2960">
        <v>0</v>
      </c>
      <c r="M2960">
        <v>0</v>
      </c>
      <c r="N2960">
        <v>0</v>
      </c>
      <c r="O2960">
        <v>1</v>
      </c>
      <c r="P2960" t="s">
        <v>1224</v>
      </c>
      <c r="Q2960" t="s">
        <v>1225</v>
      </c>
      <c r="R2960" t="s">
        <v>365</v>
      </c>
      <c r="S2960" t="s">
        <v>366</v>
      </c>
      <c r="T2960" t="s">
        <v>36</v>
      </c>
      <c r="U2960" t="s">
        <v>37</v>
      </c>
      <c r="V2960">
        <v>27</v>
      </c>
      <c r="W2960" t="s">
        <v>38</v>
      </c>
    </row>
    <row r="2961" spans="1:23">
      <c r="A2961" t="s">
        <v>23</v>
      </c>
      <c r="B2961" t="s">
        <v>24</v>
      </c>
      <c r="C2961" t="s">
        <v>25</v>
      </c>
      <c r="D2961" t="s">
        <v>26</v>
      </c>
      <c r="E2961" t="s">
        <v>27</v>
      </c>
      <c r="F2961" t="s">
        <v>53</v>
      </c>
      <c r="G2961" t="s">
        <v>54</v>
      </c>
      <c r="H2961" t="s">
        <v>185</v>
      </c>
      <c r="I2961" t="s">
        <v>186</v>
      </c>
      <c r="J2961">
        <v>392.41278879999999</v>
      </c>
      <c r="K2961">
        <v>1</v>
      </c>
      <c r="L2961">
        <v>1</v>
      </c>
      <c r="M2961">
        <v>0</v>
      </c>
      <c r="N2961">
        <v>0</v>
      </c>
      <c r="O2961">
        <v>0</v>
      </c>
      <c r="P2961" t="s">
        <v>1226</v>
      </c>
      <c r="Q2961" t="s">
        <v>1227</v>
      </c>
      <c r="R2961" t="s">
        <v>114</v>
      </c>
      <c r="S2961" t="s">
        <v>115</v>
      </c>
      <c r="T2961" t="s">
        <v>36</v>
      </c>
      <c r="U2961" t="s">
        <v>37</v>
      </c>
      <c r="V2961">
        <v>27</v>
      </c>
      <c r="W2961" t="s">
        <v>38</v>
      </c>
    </row>
    <row r="2962" spans="1:23">
      <c r="A2962" t="s">
        <v>23</v>
      </c>
      <c r="B2962" t="s">
        <v>24</v>
      </c>
      <c r="C2962" t="s">
        <v>25</v>
      </c>
      <c r="D2962" t="s">
        <v>26</v>
      </c>
      <c r="E2962" t="s">
        <v>27</v>
      </c>
      <c r="F2962" t="s">
        <v>41</v>
      </c>
      <c r="G2962" t="s">
        <v>42</v>
      </c>
      <c r="H2962" t="s">
        <v>161</v>
      </c>
      <c r="I2962" t="s">
        <v>43</v>
      </c>
      <c r="J2962">
        <v>73.057095869999998</v>
      </c>
      <c r="K2962">
        <v>2</v>
      </c>
      <c r="L2962">
        <v>0.94499999999999995</v>
      </c>
      <c r="M2962">
        <v>0</v>
      </c>
      <c r="N2962">
        <v>0</v>
      </c>
      <c r="O2962">
        <v>0</v>
      </c>
      <c r="P2962" t="s">
        <v>1060</v>
      </c>
      <c r="Q2962" t="s">
        <v>1061</v>
      </c>
      <c r="R2962" t="s">
        <v>100</v>
      </c>
      <c r="S2962" t="s">
        <v>101</v>
      </c>
      <c r="T2962" t="s">
        <v>36</v>
      </c>
      <c r="U2962" t="s">
        <v>37</v>
      </c>
      <c r="V2962">
        <v>27</v>
      </c>
      <c r="W2962" t="s">
        <v>38</v>
      </c>
    </row>
    <row r="2963" spans="1:23">
      <c r="A2963" t="s">
        <v>23</v>
      </c>
      <c r="B2963" t="s">
        <v>24</v>
      </c>
      <c r="C2963" t="s">
        <v>25</v>
      </c>
      <c r="D2963" t="s">
        <v>26</v>
      </c>
      <c r="E2963" t="s">
        <v>27</v>
      </c>
      <c r="F2963" t="s">
        <v>53</v>
      </c>
      <c r="G2963" t="s">
        <v>54</v>
      </c>
      <c r="H2963" t="s">
        <v>227</v>
      </c>
      <c r="I2963" t="s">
        <v>228</v>
      </c>
      <c r="J2963">
        <v>13.02098108</v>
      </c>
      <c r="K2963">
        <v>1</v>
      </c>
      <c r="L2963">
        <v>0.88300000000000001</v>
      </c>
      <c r="M2963">
        <v>0</v>
      </c>
      <c r="N2963">
        <v>0</v>
      </c>
      <c r="O2963">
        <v>0</v>
      </c>
      <c r="P2963" t="s">
        <v>1060</v>
      </c>
      <c r="Q2963" t="s">
        <v>1061</v>
      </c>
      <c r="R2963" t="s">
        <v>100</v>
      </c>
      <c r="S2963" t="s">
        <v>101</v>
      </c>
      <c r="T2963" t="s">
        <v>36</v>
      </c>
      <c r="U2963" t="s">
        <v>37</v>
      </c>
      <c r="V2963">
        <v>27</v>
      </c>
      <c r="W2963" t="s">
        <v>38</v>
      </c>
    </row>
    <row r="2964" spans="1:23">
      <c r="A2964" t="s">
        <v>23</v>
      </c>
      <c r="B2964" t="s">
        <v>24</v>
      </c>
      <c r="C2964" t="s">
        <v>25</v>
      </c>
      <c r="D2964" t="s">
        <v>26</v>
      </c>
      <c r="E2964" t="s">
        <v>27</v>
      </c>
      <c r="F2964" t="s">
        <v>53</v>
      </c>
      <c r="G2964" t="s">
        <v>54</v>
      </c>
      <c r="H2964" t="s">
        <v>106</v>
      </c>
      <c r="I2964" t="s">
        <v>107</v>
      </c>
      <c r="J2964">
        <v>14.59240443</v>
      </c>
      <c r="K2964">
        <v>1</v>
      </c>
      <c r="L2964">
        <v>0.88800000000000001</v>
      </c>
      <c r="M2964">
        <v>0</v>
      </c>
      <c r="N2964">
        <v>0</v>
      </c>
      <c r="O2964">
        <v>0</v>
      </c>
      <c r="P2964" t="s">
        <v>1060</v>
      </c>
      <c r="Q2964" t="s">
        <v>1061</v>
      </c>
      <c r="R2964" t="s">
        <v>100</v>
      </c>
      <c r="S2964" t="s">
        <v>101</v>
      </c>
      <c r="T2964" t="s">
        <v>36</v>
      </c>
      <c r="U2964" t="s">
        <v>37</v>
      </c>
      <c r="V2964">
        <v>27</v>
      </c>
      <c r="W2964" t="s">
        <v>38</v>
      </c>
    </row>
    <row r="2965" spans="1:23">
      <c r="A2965" t="s">
        <v>23</v>
      </c>
      <c r="B2965" t="s">
        <v>24</v>
      </c>
      <c r="C2965" t="s">
        <v>25</v>
      </c>
      <c r="D2965" t="s">
        <v>26</v>
      </c>
      <c r="E2965" t="s">
        <v>27</v>
      </c>
      <c r="F2965" t="s">
        <v>28</v>
      </c>
      <c r="G2965" t="s">
        <v>29</v>
      </c>
      <c r="H2965" t="s">
        <v>191</v>
      </c>
      <c r="I2965" t="s">
        <v>192</v>
      </c>
      <c r="J2965">
        <v>44.86698268</v>
      </c>
      <c r="K2965">
        <v>1</v>
      </c>
      <c r="L2965">
        <v>0.89800000000000002</v>
      </c>
      <c r="M2965">
        <v>0</v>
      </c>
      <c r="N2965">
        <v>0</v>
      </c>
      <c r="O2965">
        <v>0</v>
      </c>
      <c r="P2965" t="s">
        <v>1060</v>
      </c>
      <c r="Q2965" t="s">
        <v>1061</v>
      </c>
      <c r="R2965" t="s">
        <v>100</v>
      </c>
      <c r="S2965" t="s">
        <v>101</v>
      </c>
      <c r="T2965" t="s">
        <v>36</v>
      </c>
      <c r="U2965" t="s">
        <v>37</v>
      </c>
      <c r="V2965">
        <v>27</v>
      </c>
      <c r="W2965" t="s">
        <v>38</v>
      </c>
    </row>
    <row r="2966" spans="1:23">
      <c r="A2966" t="s">
        <v>23</v>
      </c>
      <c r="B2966" t="s">
        <v>24</v>
      </c>
      <c r="C2966" t="s">
        <v>25</v>
      </c>
      <c r="D2966" t="s">
        <v>26</v>
      </c>
      <c r="E2966" t="s">
        <v>27</v>
      </c>
      <c r="F2966" t="s">
        <v>28</v>
      </c>
      <c r="G2966" t="s">
        <v>29</v>
      </c>
      <c r="H2966" t="s">
        <v>80</v>
      </c>
      <c r="I2966" t="s">
        <v>81</v>
      </c>
      <c r="J2966">
        <v>67.950990489999995</v>
      </c>
      <c r="K2966">
        <v>1</v>
      </c>
      <c r="L2966">
        <v>0.89900000000000002</v>
      </c>
      <c r="M2966">
        <v>0</v>
      </c>
      <c r="N2966">
        <v>0</v>
      </c>
      <c r="O2966">
        <v>0</v>
      </c>
      <c r="P2966" t="s">
        <v>1060</v>
      </c>
      <c r="Q2966" t="s">
        <v>1061</v>
      </c>
      <c r="R2966" t="s">
        <v>100</v>
      </c>
      <c r="S2966" t="s">
        <v>101</v>
      </c>
      <c r="T2966" t="s">
        <v>36</v>
      </c>
      <c r="U2966" t="s">
        <v>37</v>
      </c>
      <c r="V2966">
        <v>27</v>
      </c>
      <c r="W2966" t="s">
        <v>38</v>
      </c>
    </row>
    <row r="2967" spans="1:23">
      <c r="A2967" t="s">
        <v>23</v>
      </c>
      <c r="B2967" t="s">
        <v>24</v>
      </c>
      <c r="C2967" t="s">
        <v>25</v>
      </c>
      <c r="D2967" t="s">
        <v>46</v>
      </c>
      <c r="E2967" t="s">
        <v>47</v>
      </c>
      <c r="F2967" t="s">
        <v>48</v>
      </c>
      <c r="G2967" t="s">
        <v>47</v>
      </c>
      <c r="I2967" t="s">
        <v>43</v>
      </c>
      <c r="J2967">
        <v>2119.9858869999998</v>
      </c>
      <c r="K2967">
        <v>367</v>
      </c>
      <c r="L2967">
        <v>0.81399999999999995</v>
      </c>
      <c r="M2967">
        <v>0</v>
      </c>
      <c r="N2967">
        <v>0</v>
      </c>
      <c r="O2967">
        <v>0</v>
      </c>
      <c r="P2967" t="s">
        <v>1062</v>
      </c>
      <c r="Q2967" t="s">
        <v>1063</v>
      </c>
      <c r="R2967" t="s">
        <v>297</v>
      </c>
      <c r="S2967" t="s">
        <v>298</v>
      </c>
      <c r="T2967" t="s">
        <v>36</v>
      </c>
      <c r="U2967" t="s">
        <v>37</v>
      </c>
      <c r="V2967">
        <v>27</v>
      </c>
      <c r="W2967" t="s">
        <v>38</v>
      </c>
    </row>
    <row r="2968" spans="1:23">
      <c r="A2968" t="s">
        <v>23</v>
      </c>
      <c r="B2968" t="s">
        <v>24</v>
      </c>
      <c r="C2968" t="s">
        <v>25</v>
      </c>
      <c r="D2968" t="s">
        <v>26</v>
      </c>
      <c r="E2968" t="s">
        <v>27</v>
      </c>
      <c r="F2968" t="s">
        <v>28</v>
      </c>
      <c r="G2968" t="s">
        <v>29</v>
      </c>
      <c r="H2968" t="s">
        <v>86</v>
      </c>
      <c r="I2968" t="s">
        <v>87</v>
      </c>
      <c r="J2968">
        <v>66.635980770000003</v>
      </c>
      <c r="K2968">
        <v>1</v>
      </c>
      <c r="L2968">
        <v>0.84899999999999998</v>
      </c>
      <c r="M2968">
        <v>0</v>
      </c>
      <c r="N2968">
        <v>0</v>
      </c>
      <c r="O2968">
        <v>0</v>
      </c>
      <c r="P2968" t="s">
        <v>1230</v>
      </c>
      <c r="Q2968" t="s">
        <v>1231</v>
      </c>
      <c r="R2968" t="s">
        <v>67</v>
      </c>
      <c r="S2968" t="s">
        <v>68</v>
      </c>
      <c r="T2968" t="s">
        <v>36</v>
      </c>
      <c r="U2968" t="s">
        <v>37</v>
      </c>
      <c r="V2968">
        <v>27</v>
      </c>
      <c r="W2968" t="s">
        <v>38</v>
      </c>
    </row>
    <row r="2969" spans="1:23">
      <c r="A2969" t="s">
        <v>23</v>
      </c>
      <c r="B2969" t="s">
        <v>24</v>
      </c>
      <c r="C2969" t="s">
        <v>25</v>
      </c>
      <c r="D2969" t="s">
        <v>39</v>
      </c>
      <c r="E2969" t="s">
        <v>40</v>
      </c>
      <c r="F2969" t="s">
        <v>41</v>
      </c>
      <c r="G2969" t="s">
        <v>42</v>
      </c>
      <c r="I2969" t="s">
        <v>43</v>
      </c>
      <c r="J2969">
        <v>0</v>
      </c>
      <c r="K2969">
        <v>0</v>
      </c>
      <c r="L2969">
        <v>0</v>
      </c>
      <c r="M2969">
        <v>0</v>
      </c>
      <c r="N2969">
        <v>0</v>
      </c>
      <c r="O2969">
        <v>1</v>
      </c>
      <c r="P2969" t="s">
        <v>1232</v>
      </c>
      <c r="Q2969" t="s">
        <v>1233</v>
      </c>
      <c r="R2969" t="s">
        <v>120</v>
      </c>
      <c r="S2969" t="s">
        <v>121</v>
      </c>
      <c r="T2969" t="s">
        <v>36</v>
      </c>
      <c r="U2969" t="s">
        <v>37</v>
      </c>
      <c r="V2969">
        <v>27</v>
      </c>
      <c r="W2969" t="s">
        <v>38</v>
      </c>
    </row>
    <row r="2970" spans="1:23">
      <c r="A2970" t="s">
        <v>23</v>
      </c>
      <c r="B2970" t="s">
        <v>24</v>
      </c>
      <c r="C2970" t="s">
        <v>25</v>
      </c>
      <c r="D2970" t="s">
        <v>39</v>
      </c>
      <c r="E2970" t="s">
        <v>40</v>
      </c>
      <c r="F2970" t="s">
        <v>28</v>
      </c>
      <c r="G2970" t="s">
        <v>29</v>
      </c>
      <c r="I2970" t="s">
        <v>43</v>
      </c>
      <c r="J2970">
        <v>57.173343189999997</v>
      </c>
      <c r="K2970">
        <v>12</v>
      </c>
      <c r="L2970">
        <v>0.84899999999999998</v>
      </c>
      <c r="M2970">
        <v>0</v>
      </c>
      <c r="N2970">
        <v>0</v>
      </c>
      <c r="O2970">
        <v>0</v>
      </c>
      <c r="P2970" t="s">
        <v>1234</v>
      </c>
      <c r="Q2970" t="s">
        <v>1235</v>
      </c>
      <c r="R2970" t="s">
        <v>34</v>
      </c>
      <c r="S2970" t="s">
        <v>35</v>
      </c>
      <c r="T2970" t="s">
        <v>36</v>
      </c>
      <c r="U2970" t="s">
        <v>37</v>
      </c>
      <c r="V2970">
        <v>27</v>
      </c>
      <c r="W2970" t="s">
        <v>38</v>
      </c>
    </row>
    <row r="2971" spans="1:23">
      <c r="A2971" t="s">
        <v>23</v>
      </c>
      <c r="B2971" t="s">
        <v>24</v>
      </c>
      <c r="C2971" t="s">
        <v>25</v>
      </c>
      <c r="D2971" t="s">
        <v>39</v>
      </c>
      <c r="E2971" t="s">
        <v>40</v>
      </c>
      <c r="F2971" t="s">
        <v>41</v>
      </c>
      <c r="G2971" t="s">
        <v>42</v>
      </c>
      <c r="I2971" t="s">
        <v>43</v>
      </c>
      <c r="J2971">
        <v>0</v>
      </c>
      <c r="K2971">
        <v>0</v>
      </c>
      <c r="L2971">
        <v>0</v>
      </c>
      <c r="M2971">
        <v>0</v>
      </c>
      <c r="N2971">
        <v>0</v>
      </c>
      <c r="O2971">
        <v>1</v>
      </c>
      <c r="P2971" t="s">
        <v>1236</v>
      </c>
      <c r="Q2971" t="s">
        <v>1237</v>
      </c>
      <c r="R2971" t="s">
        <v>146</v>
      </c>
      <c r="S2971" t="s">
        <v>147</v>
      </c>
      <c r="T2971" t="s">
        <v>36</v>
      </c>
      <c r="U2971" t="s">
        <v>37</v>
      </c>
      <c r="V2971">
        <v>27</v>
      </c>
      <c r="W2971" t="s">
        <v>38</v>
      </c>
    </row>
    <row r="2972" spans="1:23">
      <c r="A2972" t="s">
        <v>23</v>
      </c>
      <c r="B2972" t="s">
        <v>24</v>
      </c>
      <c r="C2972" t="s">
        <v>25</v>
      </c>
      <c r="D2972" t="s">
        <v>26</v>
      </c>
      <c r="E2972" t="s">
        <v>27</v>
      </c>
      <c r="F2972" t="s">
        <v>53</v>
      </c>
      <c r="G2972" t="s">
        <v>54</v>
      </c>
      <c r="H2972" t="s">
        <v>800</v>
      </c>
      <c r="I2972" t="s">
        <v>801</v>
      </c>
      <c r="J2972">
        <v>221.81711490000001</v>
      </c>
      <c r="K2972">
        <v>1</v>
      </c>
      <c r="L2972">
        <v>0.998</v>
      </c>
      <c r="M2972">
        <v>0</v>
      </c>
      <c r="N2972">
        <v>0</v>
      </c>
      <c r="O2972">
        <v>0</v>
      </c>
      <c r="P2972" t="s">
        <v>1106</v>
      </c>
      <c r="Q2972" t="s">
        <v>1107</v>
      </c>
      <c r="R2972" t="s">
        <v>201</v>
      </c>
      <c r="S2972" t="s">
        <v>202</v>
      </c>
      <c r="T2972" t="s">
        <v>36</v>
      </c>
      <c r="U2972" t="s">
        <v>37</v>
      </c>
      <c r="V2972">
        <v>27</v>
      </c>
      <c r="W2972" t="s">
        <v>38</v>
      </c>
    </row>
    <row r="2973" spans="1:23">
      <c r="A2973" t="s">
        <v>23</v>
      </c>
      <c r="B2973" t="s">
        <v>24</v>
      </c>
      <c r="C2973" t="s">
        <v>25</v>
      </c>
      <c r="D2973" t="s">
        <v>26</v>
      </c>
      <c r="E2973" t="s">
        <v>27</v>
      </c>
      <c r="F2973" t="s">
        <v>28</v>
      </c>
      <c r="G2973" t="s">
        <v>29</v>
      </c>
      <c r="H2973" t="s">
        <v>148</v>
      </c>
      <c r="I2973" t="s">
        <v>149</v>
      </c>
      <c r="J2973">
        <v>18.763999999999999</v>
      </c>
      <c r="K2973">
        <v>2</v>
      </c>
      <c r="L2973">
        <v>1</v>
      </c>
      <c r="M2973">
        <v>0</v>
      </c>
      <c r="N2973">
        <v>0</v>
      </c>
      <c r="O2973">
        <v>0</v>
      </c>
      <c r="P2973" t="s">
        <v>1106</v>
      </c>
      <c r="Q2973" t="s">
        <v>1107</v>
      </c>
      <c r="R2973" t="s">
        <v>201</v>
      </c>
      <c r="S2973" t="s">
        <v>202</v>
      </c>
      <c r="T2973" t="s">
        <v>36</v>
      </c>
      <c r="U2973" t="s">
        <v>37</v>
      </c>
      <c r="V2973">
        <v>27</v>
      </c>
      <c r="W2973" t="s">
        <v>38</v>
      </c>
    </row>
    <row r="2974" spans="1:23">
      <c r="A2974" t="s">
        <v>23</v>
      </c>
      <c r="B2974" t="s">
        <v>24</v>
      </c>
      <c r="C2974" t="s">
        <v>25</v>
      </c>
      <c r="D2974" t="s">
        <v>26</v>
      </c>
      <c r="E2974" t="s">
        <v>27</v>
      </c>
      <c r="F2974" t="s">
        <v>28</v>
      </c>
      <c r="G2974" t="s">
        <v>29</v>
      </c>
      <c r="H2974" t="s">
        <v>906</v>
      </c>
      <c r="I2974" t="s">
        <v>907</v>
      </c>
      <c r="J2974">
        <v>16.516999999999999</v>
      </c>
      <c r="K2974">
        <v>1</v>
      </c>
      <c r="L2974">
        <v>1</v>
      </c>
      <c r="M2974">
        <v>0</v>
      </c>
      <c r="N2974">
        <v>0</v>
      </c>
      <c r="O2974">
        <v>0</v>
      </c>
      <c r="P2974" t="s">
        <v>1106</v>
      </c>
      <c r="Q2974" t="s">
        <v>1107</v>
      </c>
      <c r="R2974" t="s">
        <v>201</v>
      </c>
      <c r="S2974" t="s">
        <v>202</v>
      </c>
      <c r="T2974" t="s">
        <v>36</v>
      </c>
      <c r="U2974" t="s">
        <v>37</v>
      </c>
      <c r="V2974">
        <v>27</v>
      </c>
      <c r="W2974" t="s">
        <v>38</v>
      </c>
    </row>
    <row r="2975" spans="1:23">
      <c r="A2975" t="s">
        <v>23</v>
      </c>
      <c r="B2975" t="s">
        <v>24</v>
      </c>
      <c r="C2975" t="s">
        <v>25</v>
      </c>
      <c r="D2975" t="s">
        <v>39</v>
      </c>
      <c r="E2975" t="s">
        <v>40</v>
      </c>
      <c r="F2975" t="s">
        <v>41</v>
      </c>
      <c r="G2975" t="s">
        <v>42</v>
      </c>
      <c r="I2975" t="s">
        <v>43</v>
      </c>
      <c r="J2975">
        <v>0</v>
      </c>
      <c r="K2975">
        <v>0</v>
      </c>
      <c r="L2975">
        <v>0</v>
      </c>
      <c r="M2975">
        <v>0</v>
      </c>
      <c r="N2975">
        <v>0</v>
      </c>
      <c r="O2975">
        <v>1</v>
      </c>
      <c r="P2975" t="s">
        <v>1106</v>
      </c>
      <c r="Q2975" t="s">
        <v>1107</v>
      </c>
      <c r="R2975" t="s">
        <v>201</v>
      </c>
      <c r="S2975" t="s">
        <v>202</v>
      </c>
      <c r="T2975" t="s">
        <v>36</v>
      </c>
      <c r="U2975" t="s">
        <v>37</v>
      </c>
      <c r="V2975">
        <v>27</v>
      </c>
      <c r="W2975" t="s">
        <v>38</v>
      </c>
    </row>
    <row r="2976" spans="1:23">
      <c r="A2976" t="s">
        <v>23</v>
      </c>
      <c r="B2976" t="s">
        <v>24</v>
      </c>
      <c r="C2976" t="s">
        <v>25</v>
      </c>
      <c r="D2976" t="s">
        <v>39</v>
      </c>
      <c r="E2976" t="s">
        <v>40</v>
      </c>
      <c r="F2976" t="s">
        <v>44</v>
      </c>
      <c r="G2976" t="s">
        <v>45</v>
      </c>
      <c r="I2976" t="s">
        <v>43</v>
      </c>
      <c r="J2976">
        <v>118.3497821</v>
      </c>
      <c r="K2976">
        <v>13</v>
      </c>
      <c r="L2976">
        <v>0.76600000000000001</v>
      </c>
      <c r="M2976">
        <v>0</v>
      </c>
      <c r="N2976">
        <v>0</v>
      </c>
      <c r="O2976">
        <v>0</v>
      </c>
      <c r="P2976" t="s">
        <v>1106</v>
      </c>
      <c r="Q2976" t="s">
        <v>1107</v>
      </c>
      <c r="R2976" t="s">
        <v>201</v>
      </c>
      <c r="S2976" t="s">
        <v>202</v>
      </c>
      <c r="T2976" t="s">
        <v>36</v>
      </c>
      <c r="U2976" t="s">
        <v>37</v>
      </c>
      <c r="V2976">
        <v>27</v>
      </c>
      <c r="W2976" t="s">
        <v>38</v>
      </c>
    </row>
    <row r="2977" spans="1:23">
      <c r="A2977" t="s">
        <v>23</v>
      </c>
      <c r="B2977" t="s">
        <v>24</v>
      </c>
      <c r="C2977" t="s">
        <v>25</v>
      </c>
      <c r="D2977" t="s">
        <v>26</v>
      </c>
      <c r="E2977" t="s">
        <v>27</v>
      </c>
      <c r="F2977" t="s">
        <v>28</v>
      </c>
      <c r="G2977" t="s">
        <v>29</v>
      </c>
      <c r="H2977" t="s">
        <v>69</v>
      </c>
      <c r="I2977" t="s">
        <v>70</v>
      </c>
      <c r="J2977">
        <v>16.268999999999998</v>
      </c>
      <c r="K2977">
        <v>1</v>
      </c>
      <c r="L2977">
        <v>1</v>
      </c>
      <c r="M2977">
        <v>0</v>
      </c>
      <c r="N2977">
        <v>0</v>
      </c>
      <c r="O2977">
        <v>0</v>
      </c>
      <c r="P2977" t="s">
        <v>1374</v>
      </c>
      <c r="Q2977" t="s">
        <v>1375</v>
      </c>
      <c r="R2977" t="s">
        <v>114</v>
      </c>
      <c r="S2977" t="s">
        <v>115</v>
      </c>
      <c r="T2977" t="s">
        <v>36</v>
      </c>
      <c r="U2977" t="s">
        <v>37</v>
      </c>
      <c r="V2977">
        <v>27</v>
      </c>
      <c r="W2977" t="s">
        <v>38</v>
      </c>
    </row>
    <row r="2978" spans="1:23">
      <c r="A2978" t="s">
        <v>23</v>
      </c>
      <c r="B2978" t="s">
        <v>24</v>
      </c>
      <c r="C2978" t="s">
        <v>25</v>
      </c>
      <c r="D2978" t="s">
        <v>26</v>
      </c>
      <c r="E2978" t="s">
        <v>27</v>
      </c>
      <c r="F2978" t="s">
        <v>28</v>
      </c>
      <c r="G2978" t="s">
        <v>29</v>
      </c>
      <c r="H2978" t="s">
        <v>86</v>
      </c>
      <c r="I2978" t="s">
        <v>87</v>
      </c>
      <c r="J2978">
        <v>5.94</v>
      </c>
      <c r="K2978">
        <v>1</v>
      </c>
      <c r="L2978">
        <v>1</v>
      </c>
      <c r="M2978">
        <v>0</v>
      </c>
      <c r="N2978">
        <v>0</v>
      </c>
      <c r="O2978">
        <v>0</v>
      </c>
      <c r="P2978" t="s">
        <v>1552</v>
      </c>
      <c r="Q2978" t="s">
        <v>1553</v>
      </c>
      <c r="R2978" t="s">
        <v>67</v>
      </c>
      <c r="S2978" t="s">
        <v>68</v>
      </c>
      <c r="T2978" t="s">
        <v>36</v>
      </c>
      <c r="U2978" t="s">
        <v>37</v>
      </c>
      <c r="V2978">
        <v>27</v>
      </c>
      <c r="W2978" t="s">
        <v>38</v>
      </c>
    </row>
    <row r="2979" spans="1:23">
      <c r="A2979" t="s">
        <v>23</v>
      </c>
      <c r="B2979" t="s">
        <v>24</v>
      </c>
      <c r="C2979" t="s">
        <v>25</v>
      </c>
      <c r="D2979" t="s">
        <v>39</v>
      </c>
      <c r="E2979" t="s">
        <v>40</v>
      </c>
      <c r="F2979" t="s">
        <v>44</v>
      </c>
      <c r="G2979" t="s">
        <v>45</v>
      </c>
      <c r="I2979" t="s">
        <v>43</v>
      </c>
      <c r="J2979">
        <v>0</v>
      </c>
      <c r="K2979">
        <v>0</v>
      </c>
      <c r="L2979">
        <v>0</v>
      </c>
      <c r="M2979">
        <v>0</v>
      </c>
      <c r="N2979">
        <v>0</v>
      </c>
      <c r="O2979">
        <v>1</v>
      </c>
      <c r="P2979" t="s">
        <v>1552</v>
      </c>
      <c r="Q2979" t="s">
        <v>1553</v>
      </c>
      <c r="R2979" t="s">
        <v>67</v>
      </c>
      <c r="S2979" t="s">
        <v>68</v>
      </c>
      <c r="T2979" t="s">
        <v>36</v>
      </c>
      <c r="U2979" t="s">
        <v>37</v>
      </c>
      <c r="V2979">
        <v>27</v>
      </c>
      <c r="W2979" t="s">
        <v>38</v>
      </c>
    </row>
    <row r="2980" spans="1:23">
      <c r="A2980" t="s">
        <v>23</v>
      </c>
      <c r="B2980" t="s">
        <v>24</v>
      </c>
      <c r="C2980" t="s">
        <v>25</v>
      </c>
      <c r="D2980" t="s">
        <v>26</v>
      </c>
      <c r="E2980" t="s">
        <v>27</v>
      </c>
      <c r="F2980" t="s">
        <v>53</v>
      </c>
      <c r="G2980" t="s">
        <v>54</v>
      </c>
      <c r="H2980" t="s">
        <v>128</v>
      </c>
      <c r="I2980" t="s">
        <v>129</v>
      </c>
      <c r="J2980">
        <v>140.97061619999999</v>
      </c>
      <c r="K2980">
        <v>1</v>
      </c>
      <c r="L2980">
        <v>0.92100000000000004</v>
      </c>
      <c r="M2980">
        <v>0</v>
      </c>
      <c r="N2980">
        <v>0</v>
      </c>
      <c r="O2980">
        <v>0</v>
      </c>
      <c r="P2980" t="s">
        <v>1064</v>
      </c>
      <c r="Q2980" t="s">
        <v>1065</v>
      </c>
      <c r="R2980" t="s">
        <v>84</v>
      </c>
      <c r="S2980" t="s">
        <v>85</v>
      </c>
      <c r="T2980" t="s">
        <v>36</v>
      </c>
      <c r="U2980" t="s">
        <v>37</v>
      </c>
      <c r="V2980">
        <v>27</v>
      </c>
      <c r="W2980" t="s">
        <v>38</v>
      </c>
    </row>
    <row r="2981" spans="1:23">
      <c r="A2981" t="s">
        <v>23</v>
      </c>
      <c r="B2981" t="s">
        <v>24</v>
      </c>
      <c r="C2981" t="s">
        <v>25</v>
      </c>
      <c r="D2981" t="s">
        <v>26</v>
      </c>
      <c r="E2981" t="s">
        <v>27</v>
      </c>
      <c r="F2981" t="s">
        <v>28</v>
      </c>
      <c r="G2981" t="s">
        <v>29</v>
      </c>
      <c r="H2981" t="s">
        <v>191</v>
      </c>
      <c r="I2981" t="s">
        <v>192</v>
      </c>
      <c r="J2981">
        <v>58.546469909999999</v>
      </c>
      <c r="K2981">
        <v>1</v>
      </c>
      <c r="L2981">
        <v>0.87</v>
      </c>
      <c r="M2981">
        <v>0</v>
      </c>
      <c r="N2981">
        <v>0</v>
      </c>
      <c r="O2981">
        <v>0</v>
      </c>
      <c r="P2981" t="s">
        <v>1064</v>
      </c>
      <c r="Q2981" t="s">
        <v>1065</v>
      </c>
      <c r="R2981" t="s">
        <v>84</v>
      </c>
      <c r="S2981" t="s">
        <v>85</v>
      </c>
      <c r="T2981" t="s">
        <v>36</v>
      </c>
      <c r="U2981" t="s">
        <v>37</v>
      </c>
      <c r="V2981">
        <v>27</v>
      </c>
      <c r="W2981" t="s">
        <v>38</v>
      </c>
    </row>
    <row r="2982" spans="1:23">
      <c r="A2982" t="s">
        <v>23</v>
      </c>
      <c r="B2982" t="s">
        <v>24</v>
      </c>
      <c r="C2982" t="s">
        <v>25</v>
      </c>
      <c r="D2982" t="s">
        <v>26</v>
      </c>
      <c r="E2982" t="s">
        <v>27</v>
      </c>
      <c r="F2982" t="s">
        <v>28</v>
      </c>
      <c r="G2982" t="s">
        <v>29</v>
      </c>
      <c r="H2982" t="s">
        <v>86</v>
      </c>
      <c r="I2982" t="s">
        <v>87</v>
      </c>
      <c r="J2982">
        <v>326.74448772</v>
      </c>
      <c r="K2982">
        <v>6</v>
      </c>
      <c r="L2982">
        <v>0.89100000000000001</v>
      </c>
      <c r="M2982">
        <v>0</v>
      </c>
      <c r="N2982">
        <v>0</v>
      </c>
      <c r="O2982">
        <v>0</v>
      </c>
      <c r="P2982" t="s">
        <v>1064</v>
      </c>
      <c r="Q2982" t="s">
        <v>1065</v>
      </c>
      <c r="R2982" t="s">
        <v>84</v>
      </c>
      <c r="S2982" t="s">
        <v>85</v>
      </c>
      <c r="T2982" t="s">
        <v>36</v>
      </c>
      <c r="U2982" t="s">
        <v>37</v>
      </c>
      <c r="V2982">
        <v>27</v>
      </c>
      <c r="W2982" t="s">
        <v>38</v>
      </c>
    </row>
    <row r="2983" spans="1:23">
      <c r="A2983" t="s">
        <v>23</v>
      </c>
      <c r="B2983" t="s">
        <v>24</v>
      </c>
      <c r="C2983" t="s">
        <v>25</v>
      </c>
      <c r="D2983" t="s">
        <v>26</v>
      </c>
      <c r="E2983" t="s">
        <v>27</v>
      </c>
      <c r="F2983" t="s">
        <v>28</v>
      </c>
      <c r="G2983" t="s">
        <v>29</v>
      </c>
      <c r="H2983" t="s">
        <v>80</v>
      </c>
      <c r="I2983" t="s">
        <v>81</v>
      </c>
      <c r="J2983">
        <v>194.71776439999999</v>
      </c>
      <c r="K2983">
        <v>3</v>
      </c>
      <c r="L2983">
        <v>0.94499999999999995</v>
      </c>
      <c r="M2983">
        <v>0</v>
      </c>
      <c r="N2983">
        <v>0</v>
      </c>
      <c r="O2983">
        <v>0</v>
      </c>
      <c r="P2983" t="s">
        <v>1064</v>
      </c>
      <c r="Q2983" t="s">
        <v>1065</v>
      </c>
      <c r="R2983" t="s">
        <v>84</v>
      </c>
      <c r="S2983" t="s">
        <v>85</v>
      </c>
      <c r="T2983" t="s">
        <v>36</v>
      </c>
      <c r="U2983" t="s">
        <v>37</v>
      </c>
      <c r="V2983">
        <v>27</v>
      </c>
      <c r="W2983" t="s">
        <v>38</v>
      </c>
    </row>
    <row r="2984" spans="1:23">
      <c r="A2984" t="s">
        <v>23</v>
      </c>
      <c r="B2984" t="s">
        <v>24</v>
      </c>
      <c r="C2984" t="s">
        <v>25</v>
      </c>
      <c r="D2984" t="s">
        <v>26</v>
      </c>
      <c r="E2984" t="s">
        <v>27</v>
      </c>
      <c r="F2984" t="s">
        <v>41</v>
      </c>
      <c r="G2984" t="s">
        <v>42</v>
      </c>
      <c r="H2984" t="s">
        <v>161</v>
      </c>
      <c r="I2984" t="s">
        <v>43</v>
      </c>
      <c r="J2984">
        <v>2.0259279650000002</v>
      </c>
      <c r="K2984">
        <v>1</v>
      </c>
      <c r="L2984">
        <v>0.622</v>
      </c>
      <c r="M2984">
        <v>0</v>
      </c>
      <c r="N2984">
        <v>0</v>
      </c>
      <c r="O2984">
        <v>0</v>
      </c>
      <c r="P2984" t="s">
        <v>1240</v>
      </c>
      <c r="Q2984" t="s">
        <v>1241</v>
      </c>
      <c r="R2984" t="s">
        <v>59</v>
      </c>
      <c r="S2984" t="s">
        <v>60</v>
      </c>
      <c r="T2984" t="s">
        <v>36</v>
      </c>
      <c r="U2984" t="s">
        <v>37</v>
      </c>
      <c r="V2984">
        <v>27</v>
      </c>
      <c r="W2984" t="s">
        <v>38</v>
      </c>
    </row>
    <row r="2985" spans="1:23">
      <c r="A2985" t="s">
        <v>23</v>
      </c>
      <c r="B2985" t="s">
        <v>24</v>
      </c>
      <c r="C2985" t="s">
        <v>25</v>
      </c>
      <c r="D2985" t="s">
        <v>26</v>
      </c>
      <c r="E2985" t="s">
        <v>27</v>
      </c>
      <c r="F2985" t="s">
        <v>41</v>
      </c>
      <c r="G2985" t="s">
        <v>42</v>
      </c>
      <c r="H2985" t="s">
        <v>161</v>
      </c>
      <c r="I2985" t="s">
        <v>43</v>
      </c>
      <c r="J2985">
        <v>126.2221698</v>
      </c>
      <c r="K2985">
        <v>3</v>
      </c>
      <c r="L2985">
        <v>0.88</v>
      </c>
      <c r="M2985">
        <v>0</v>
      </c>
      <c r="N2985">
        <v>0</v>
      </c>
      <c r="O2985">
        <v>0</v>
      </c>
      <c r="P2985" t="s">
        <v>1242</v>
      </c>
      <c r="Q2985" t="s">
        <v>1243</v>
      </c>
      <c r="R2985" t="s">
        <v>100</v>
      </c>
      <c r="S2985" t="s">
        <v>101</v>
      </c>
      <c r="T2985" t="s">
        <v>36</v>
      </c>
      <c r="U2985" t="s">
        <v>37</v>
      </c>
      <c r="V2985">
        <v>27</v>
      </c>
      <c r="W2985" t="s">
        <v>38</v>
      </c>
    </row>
    <row r="2986" spans="1:23">
      <c r="A2986" t="s">
        <v>23</v>
      </c>
      <c r="B2986" t="s">
        <v>24</v>
      </c>
      <c r="C2986" t="s">
        <v>25</v>
      </c>
      <c r="D2986" t="s">
        <v>46</v>
      </c>
      <c r="E2986" t="s">
        <v>47</v>
      </c>
      <c r="F2986" t="s">
        <v>48</v>
      </c>
      <c r="G2986" t="s">
        <v>47</v>
      </c>
      <c r="I2986" t="s">
        <v>43</v>
      </c>
      <c r="J2986">
        <v>5320.1188240000001</v>
      </c>
      <c r="K2986">
        <v>804</v>
      </c>
      <c r="L2986">
        <v>0.85</v>
      </c>
      <c r="M2986">
        <v>0.43558764900000002</v>
      </c>
      <c r="N2986">
        <v>3.4199999999999999E-3</v>
      </c>
      <c r="O2986">
        <v>0</v>
      </c>
      <c r="P2986" t="s">
        <v>1242</v>
      </c>
      <c r="Q2986" t="s">
        <v>1243</v>
      </c>
      <c r="R2986" t="s">
        <v>100</v>
      </c>
      <c r="S2986" t="s">
        <v>101</v>
      </c>
      <c r="T2986" t="s">
        <v>36</v>
      </c>
      <c r="U2986" t="s">
        <v>37</v>
      </c>
      <c r="V2986">
        <v>27</v>
      </c>
      <c r="W2986" t="s">
        <v>38</v>
      </c>
    </row>
    <row r="2987" spans="1:23">
      <c r="A2987" t="s">
        <v>23</v>
      </c>
      <c r="B2987" t="s">
        <v>24</v>
      </c>
      <c r="C2987" t="s">
        <v>25</v>
      </c>
      <c r="D2987" t="s">
        <v>26</v>
      </c>
      <c r="E2987" t="s">
        <v>27</v>
      </c>
      <c r="F2987" t="s">
        <v>53</v>
      </c>
      <c r="G2987" t="s">
        <v>54</v>
      </c>
      <c r="H2987" t="s">
        <v>471</v>
      </c>
      <c r="I2987" t="s">
        <v>472</v>
      </c>
      <c r="J2987">
        <v>258.77935769999999</v>
      </c>
      <c r="K2987">
        <v>2</v>
      </c>
      <c r="L2987">
        <v>0.91300000000000003</v>
      </c>
      <c r="M2987">
        <v>0</v>
      </c>
      <c r="N2987">
        <v>0</v>
      </c>
      <c r="O2987">
        <v>0</v>
      </c>
      <c r="P2987" t="s">
        <v>1068</v>
      </c>
      <c r="Q2987" t="s">
        <v>1069</v>
      </c>
      <c r="R2987" t="s">
        <v>168</v>
      </c>
      <c r="S2987" t="s">
        <v>169</v>
      </c>
      <c r="T2987" t="s">
        <v>36</v>
      </c>
      <c r="U2987" t="s">
        <v>37</v>
      </c>
      <c r="V2987">
        <v>27</v>
      </c>
      <c r="W2987" t="s">
        <v>38</v>
      </c>
    </row>
    <row r="2988" spans="1:23">
      <c r="A2988" t="s">
        <v>23</v>
      </c>
      <c r="B2988" t="s">
        <v>24</v>
      </c>
      <c r="C2988" t="s">
        <v>25</v>
      </c>
      <c r="D2988" t="s">
        <v>26</v>
      </c>
      <c r="E2988" t="s">
        <v>27</v>
      </c>
      <c r="F2988" t="s">
        <v>53</v>
      </c>
      <c r="G2988" t="s">
        <v>54</v>
      </c>
      <c r="H2988" t="s">
        <v>229</v>
      </c>
      <c r="I2988" t="s">
        <v>230</v>
      </c>
      <c r="J2988">
        <v>1120.9110000000001</v>
      </c>
      <c r="K2988">
        <v>1</v>
      </c>
      <c r="L2988">
        <v>1</v>
      </c>
      <c r="M2988">
        <v>0</v>
      </c>
      <c r="N2988">
        <v>0</v>
      </c>
      <c r="O2988">
        <v>0</v>
      </c>
      <c r="P2988" t="s">
        <v>1068</v>
      </c>
      <c r="Q2988" t="s">
        <v>1069</v>
      </c>
      <c r="R2988" t="s">
        <v>168</v>
      </c>
      <c r="S2988" t="s">
        <v>169</v>
      </c>
      <c r="T2988" t="s">
        <v>36</v>
      </c>
      <c r="U2988" t="s">
        <v>37</v>
      </c>
      <c r="V2988">
        <v>27</v>
      </c>
      <c r="W2988" t="s">
        <v>38</v>
      </c>
    </row>
    <row r="2989" spans="1:23">
      <c r="A2989" t="s">
        <v>23</v>
      </c>
      <c r="B2989" t="s">
        <v>24</v>
      </c>
      <c r="C2989" t="s">
        <v>25</v>
      </c>
      <c r="D2989" t="s">
        <v>39</v>
      </c>
      <c r="E2989" t="s">
        <v>40</v>
      </c>
      <c r="F2989" t="s">
        <v>41</v>
      </c>
      <c r="G2989" t="s">
        <v>42</v>
      </c>
      <c r="I2989" t="s">
        <v>43</v>
      </c>
      <c r="J2989">
        <v>0</v>
      </c>
      <c r="K2989">
        <v>0</v>
      </c>
      <c r="L2989">
        <v>0</v>
      </c>
      <c r="M2989">
        <v>0</v>
      </c>
      <c r="N2989">
        <v>0</v>
      </c>
      <c r="O2989">
        <v>1</v>
      </c>
      <c r="P2989" t="s">
        <v>1068</v>
      </c>
      <c r="Q2989" t="s">
        <v>1069</v>
      </c>
      <c r="R2989" t="s">
        <v>168</v>
      </c>
      <c r="S2989" t="s">
        <v>169</v>
      </c>
      <c r="T2989" t="s">
        <v>36</v>
      </c>
      <c r="U2989" t="s">
        <v>37</v>
      </c>
      <c r="V2989">
        <v>27</v>
      </c>
      <c r="W2989" t="s">
        <v>38</v>
      </c>
    </row>
    <row r="2990" spans="1:23">
      <c r="A2990" t="s">
        <v>23</v>
      </c>
      <c r="B2990" t="s">
        <v>24</v>
      </c>
      <c r="C2990" t="s">
        <v>25</v>
      </c>
      <c r="D2990" t="s">
        <v>39</v>
      </c>
      <c r="E2990" t="s">
        <v>40</v>
      </c>
      <c r="F2990" t="s">
        <v>28</v>
      </c>
      <c r="G2990" t="s">
        <v>29</v>
      </c>
      <c r="I2990" t="s">
        <v>43</v>
      </c>
      <c r="J2990">
        <v>2035.8807939999999</v>
      </c>
      <c r="K2990">
        <v>196</v>
      </c>
      <c r="L2990">
        <v>0.83599999999999997</v>
      </c>
      <c r="M2990">
        <v>0</v>
      </c>
      <c r="N2990">
        <v>0</v>
      </c>
      <c r="O2990">
        <v>0</v>
      </c>
      <c r="P2990" t="s">
        <v>1068</v>
      </c>
      <c r="Q2990" t="s">
        <v>1069</v>
      </c>
      <c r="R2990" t="s">
        <v>168</v>
      </c>
      <c r="S2990" t="s">
        <v>169</v>
      </c>
      <c r="T2990" t="s">
        <v>36</v>
      </c>
      <c r="U2990" t="s">
        <v>37</v>
      </c>
      <c r="V2990">
        <v>27</v>
      </c>
      <c r="W2990" t="s">
        <v>38</v>
      </c>
    </row>
    <row r="2991" spans="1:23">
      <c r="A2991" t="s">
        <v>23</v>
      </c>
      <c r="B2991" t="s">
        <v>24</v>
      </c>
      <c r="C2991" t="s">
        <v>25</v>
      </c>
      <c r="D2991" t="s">
        <v>39</v>
      </c>
      <c r="E2991" t="s">
        <v>40</v>
      </c>
      <c r="F2991" t="s">
        <v>28</v>
      </c>
      <c r="G2991" t="s">
        <v>29</v>
      </c>
      <c r="I2991" t="s">
        <v>43</v>
      </c>
      <c r="J2991">
        <v>0</v>
      </c>
      <c r="K2991">
        <v>0</v>
      </c>
      <c r="L2991">
        <v>0</v>
      </c>
      <c r="M2991">
        <v>0</v>
      </c>
      <c r="N2991">
        <v>0</v>
      </c>
      <c r="O2991">
        <v>1</v>
      </c>
      <c r="P2991" t="s">
        <v>1378</v>
      </c>
      <c r="Q2991" t="s">
        <v>1379</v>
      </c>
      <c r="R2991" t="s">
        <v>389</v>
      </c>
      <c r="S2991" t="s">
        <v>390</v>
      </c>
      <c r="T2991" t="s">
        <v>36</v>
      </c>
      <c r="U2991" t="s">
        <v>37</v>
      </c>
      <c r="V2991">
        <v>27</v>
      </c>
      <c r="W2991" t="s">
        <v>38</v>
      </c>
    </row>
    <row r="2992" spans="1:23">
      <c r="A2992" t="s">
        <v>23</v>
      </c>
      <c r="B2992" t="s">
        <v>24</v>
      </c>
      <c r="C2992" t="s">
        <v>25</v>
      </c>
      <c r="D2992" t="s">
        <v>39</v>
      </c>
      <c r="E2992" t="s">
        <v>40</v>
      </c>
      <c r="F2992" t="s">
        <v>53</v>
      </c>
      <c r="G2992" t="s">
        <v>54</v>
      </c>
      <c r="I2992" t="s">
        <v>43</v>
      </c>
      <c r="J2992">
        <v>0</v>
      </c>
      <c r="K2992">
        <v>0</v>
      </c>
      <c r="L2992">
        <v>0</v>
      </c>
      <c r="M2992">
        <v>0</v>
      </c>
      <c r="N2992">
        <v>0</v>
      </c>
      <c r="O2992">
        <v>1</v>
      </c>
      <c r="P2992" t="s">
        <v>1554</v>
      </c>
      <c r="Q2992" t="s">
        <v>1555</v>
      </c>
      <c r="R2992" t="s">
        <v>158</v>
      </c>
      <c r="S2992" t="s">
        <v>159</v>
      </c>
      <c r="T2992" t="s">
        <v>36</v>
      </c>
      <c r="U2992" t="s">
        <v>37</v>
      </c>
      <c r="V2992">
        <v>27</v>
      </c>
      <c r="W2992" t="s">
        <v>38</v>
      </c>
    </row>
    <row r="2993" spans="1:23">
      <c r="A2993" t="s">
        <v>23</v>
      </c>
      <c r="B2993" t="s">
        <v>24</v>
      </c>
      <c r="C2993" t="s">
        <v>25</v>
      </c>
      <c r="D2993" t="s">
        <v>39</v>
      </c>
      <c r="E2993" t="s">
        <v>40</v>
      </c>
      <c r="F2993" t="s">
        <v>44</v>
      </c>
      <c r="G2993" t="s">
        <v>45</v>
      </c>
      <c r="I2993" t="s">
        <v>43</v>
      </c>
      <c r="J2993">
        <v>0</v>
      </c>
      <c r="K2993">
        <v>0</v>
      </c>
      <c r="L2993">
        <v>0</v>
      </c>
      <c r="M2993">
        <v>0</v>
      </c>
      <c r="N2993">
        <v>0</v>
      </c>
      <c r="O2993">
        <v>1</v>
      </c>
      <c r="P2993" t="s">
        <v>1244</v>
      </c>
      <c r="Q2993" t="s">
        <v>1245</v>
      </c>
      <c r="R2993" t="s">
        <v>51</v>
      </c>
      <c r="S2993" t="s">
        <v>52</v>
      </c>
      <c r="T2993" t="s">
        <v>36</v>
      </c>
      <c r="U2993" t="s">
        <v>37</v>
      </c>
      <c r="V2993">
        <v>27</v>
      </c>
      <c r="W2993" t="s">
        <v>38</v>
      </c>
    </row>
    <row r="2994" spans="1:23">
      <c r="A2994" t="s">
        <v>23</v>
      </c>
      <c r="B2994" t="s">
        <v>24</v>
      </c>
      <c r="C2994" t="s">
        <v>25</v>
      </c>
      <c r="D2994" t="s">
        <v>39</v>
      </c>
      <c r="E2994" t="s">
        <v>40</v>
      </c>
      <c r="F2994" t="s">
        <v>44</v>
      </c>
      <c r="G2994" t="s">
        <v>45</v>
      </c>
      <c r="I2994" t="s">
        <v>43</v>
      </c>
      <c r="J2994">
        <v>0</v>
      </c>
      <c r="K2994">
        <v>0</v>
      </c>
      <c r="L2994">
        <v>0</v>
      </c>
      <c r="M2994">
        <v>0</v>
      </c>
      <c r="N2994">
        <v>0</v>
      </c>
      <c r="O2994">
        <v>1</v>
      </c>
      <c r="P2994" t="s">
        <v>1380</v>
      </c>
      <c r="Q2994" t="s">
        <v>1381</v>
      </c>
      <c r="R2994" t="s">
        <v>84</v>
      </c>
      <c r="S2994" t="s">
        <v>85</v>
      </c>
      <c r="T2994" t="s">
        <v>36</v>
      </c>
      <c r="U2994" t="s">
        <v>37</v>
      </c>
      <c r="V2994">
        <v>27</v>
      </c>
      <c r="W2994" t="s">
        <v>38</v>
      </c>
    </row>
    <row r="2995" spans="1:23">
      <c r="A2995" t="s">
        <v>23</v>
      </c>
      <c r="B2995" t="s">
        <v>24</v>
      </c>
      <c r="C2995" t="s">
        <v>25</v>
      </c>
      <c r="D2995" t="s">
        <v>39</v>
      </c>
      <c r="E2995" t="s">
        <v>40</v>
      </c>
      <c r="F2995" t="s">
        <v>44</v>
      </c>
      <c r="G2995" t="s">
        <v>45</v>
      </c>
      <c r="I2995" t="s">
        <v>43</v>
      </c>
      <c r="J2995">
        <v>0</v>
      </c>
      <c r="K2995">
        <v>0</v>
      </c>
      <c r="L2995">
        <v>0</v>
      </c>
      <c r="M2995">
        <v>0</v>
      </c>
      <c r="N2995">
        <v>0</v>
      </c>
      <c r="O2995">
        <v>1</v>
      </c>
      <c r="P2995" t="s">
        <v>1246</v>
      </c>
      <c r="Q2995" t="s">
        <v>1247</v>
      </c>
      <c r="R2995" t="s">
        <v>365</v>
      </c>
      <c r="S2995" t="s">
        <v>366</v>
      </c>
      <c r="T2995" t="s">
        <v>36</v>
      </c>
      <c r="U2995" t="s">
        <v>37</v>
      </c>
      <c r="V2995">
        <v>27</v>
      </c>
      <c r="W2995" t="s">
        <v>38</v>
      </c>
    </row>
    <row r="2996" spans="1:23">
      <c r="A2996" t="s">
        <v>23</v>
      </c>
      <c r="B2996" t="s">
        <v>24</v>
      </c>
      <c r="C2996" t="s">
        <v>25</v>
      </c>
      <c r="D2996" t="s">
        <v>39</v>
      </c>
      <c r="E2996" t="s">
        <v>40</v>
      </c>
      <c r="F2996" t="s">
        <v>41</v>
      </c>
      <c r="G2996" t="s">
        <v>42</v>
      </c>
      <c r="I2996" t="s">
        <v>43</v>
      </c>
      <c r="J2996">
        <v>81.174577940000006</v>
      </c>
      <c r="K2996">
        <v>12</v>
      </c>
      <c r="L2996">
        <v>0.8</v>
      </c>
      <c r="M2996">
        <v>0</v>
      </c>
      <c r="N2996">
        <v>0</v>
      </c>
      <c r="O2996">
        <v>0</v>
      </c>
      <c r="P2996" t="s">
        <v>1248</v>
      </c>
      <c r="Q2996" t="s">
        <v>1249</v>
      </c>
      <c r="R2996" t="s">
        <v>94</v>
      </c>
      <c r="S2996" t="s">
        <v>95</v>
      </c>
      <c r="T2996" t="s">
        <v>36</v>
      </c>
      <c r="U2996" t="s">
        <v>37</v>
      </c>
      <c r="V2996">
        <v>27</v>
      </c>
      <c r="W2996" t="s">
        <v>38</v>
      </c>
    </row>
    <row r="2997" spans="1:23">
      <c r="A2997" t="s">
        <v>23</v>
      </c>
      <c r="B2997" t="s">
        <v>24</v>
      </c>
      <c r="C2997" t="s">
        <v>25</v>
      </c>
      <c r="D2997" t="s">
        <v>26</v>
      </c>
      <c r="E2997" t="s">
        <v>27</v>
      </c>
      <c r="F2997" t="s">
        <v>28</v>
      </c>
      <c r="G2997" t="s">
        <v>29</v>
      </c>
      <c r="H2997" t="s">
        <v>110</v>
      </c>
      <c r="I2997" t="s">
        <v>111</v>
      </c>
      <c r="J2997">
        <v>46.654000000000003</v>
      </c>
      <c r="K2997">
        <v>1</v>
      </c>
      <c r="L2997">
        <v>1</v>
      </c>
      <c r="M2997">
        <v>0</v>
      </c>
      <c r="N2997">
        <v>0</v>
      </c>
      <c r="O2997">
        <v>0</v>
      </c>
      <c r="P2997" t="s">
        <v>1250</v>
      </c>
      <c r="Q2997" t="s">
        <v>1251</v>
      </c>
      <c r="R2997" t="s">
        <v>100</v>
      </c>
      <c r="S2997" t="s">
        <v>101</v>
      </c>
      <c r="T2997" t="s">
        <v>36</v>
      </c>
      <c r="U2997" t="s">
        <v>37</v>
      </c>
      <c r="V2997">
        <v>27</v>
      </c>
      <c r="W2997" t="s">
        <v>38</v>
      </c>
    </row>
    <row r="2998" spans="1:23">
      <c r="A2998" t="s">
        <v>23</v>
      </c>
      <c r="B2998" t="s">
        <v>24</v>
      </c>
      <c r="C2998" t="s">
        <v>25</v>
      </c>
      <c r="D2998" t="s">
        <v>46</v>
      </c>
      <c r="E2998" t="s">
        <v>47</v>
      </c>
      <c r="F2998" t="s">
        <v>48</v>
      </c>
      <c r="G2998" t="s">
        <v>47</v>
      </c>
      <c r="I2998" t="s">
        <v>43</v>
      </c>
      <c r="J2998">
        <v>884.06566029999999</v>
      </c>
      <c r="K2998">
        <v>103</v>
      </c>
      <c r="L2998">
        <v>0.79900000000000004</v>
      </c>
      <c r="M2998">
        <v>0</v>
      </c>
      <c r="N2998">
        <v>0</v>
      </c>
      <c r="O2998">
        <v>0</v>
      </c>
      <c r="P2998" t="s">
        <v>1250</v>
      </c>
      <c r="Q2998" t="s">
        <v>1251</v>
      </c>
      <c r="R2998" t="s">
        <v>100</v>
      </c>
      <c r="S2998" t="s">
        <v>101</v>
      </c>
      <c r="T2998" t="s">
        <v>36</v>
      </c>
      <c r="U2998" t="s">
        <v>37</v>
      </c>
      <c r="V2998">
        <v>27</v>
      </c>
      <c r="W2998" t="s">
        <v>38</v>
      </c>
    </row>
    <row r="2999" spans="1:23">
      <c r="A2999" t="s">
        <v>23</v>
      </c>
      <c r="B2999" t="s">
        <v>24</v>
      </c>
      <c r="C2999" t="s">
        <v>25</v>
      </c>
      <c r="D2999" t="s">
        <v>26</v>
      </c>
      <c r="E2999" t="s">
        <v>27</v>
      </c>
      <c r="F2999" t="s">
        <v>28</v>
      </c>
      <c r="G2999" t="s">
        <v>29</v>
      </c>
      <c r="H2999" t="s">
        <v>69</v>
      </c>
      <c r="I2999" t="s">
        <v>70</v>
      </c>
      <c r="J2999">
        <v>436.35115669999999</v>
      </c>
      <c r="K2999">
        <v>2</v>
      </c>
      <c r="L2999">
        <v>1</v>
      </c>
      <c r="M2999">
        <v>0</v>
      </c>
      <c r="N2999">
        <v>0</v>
      </c>
      <c r="O2999">
        <v>0</v>
      </c>
      <c r="P2999" t="s">
        <v>1072</v>
      </c>
      <c r="Q2999" t="s">
        <v>1073</v>
      </c>
      <c r="R2999" t="s">
        <v>59</v>
      </c>
      <c r="S2999" t="s">
        <v>60</v>
      </c>
      <c r="T2999" t="s">
        <v>36</v>
      </c>
      <c r="U2999" t="s">
        <v>37</v>
      </c>
      <c r="V2999">
        <v>27</v>
      </c>
      <c r="W2999" t="s">
        <v>38</v>
      </c>
    </row>
    <row r="3000" spans="1:23">
      <c r="A3000" t="s">
        <v>23</v>
      </c>
      <c r="B3000" t="s">
        <v>24</v>
      </c>
      <c r="C3000" t="s">
        <v>25</v>
      </c>
      <c r="D3000" t="s">
        <v>26</v>
      </c>
      <c r="E3000" t="s">
        <v>27</v>
      </c>
      <c r="F3000" t="s">
        <v>28</v>
      </c>
      <c r="G3000" t="s">
        <v>29</v>
      </c>
      <c r="H3000" t="s">
        <v>75</v>
      </c>
      <c r="I3000" t="s">
        <v>76</v>
      </c>
      <c r="J3000">
        <v>36.80911219</v>
      </c>
      <c r="K3000">
        <v>1</v>
      </c>
      <c r="L3000">
        <v>0.91800000000000004</v>
      </c>
      <c r="M3000">
        <v>0</v>
      </c>
      <c r="N3000">
        <v>0</v>
      </c>
      <c r="O3000">
        <v>0</v>
      </c>
      <c r="P3000" t="s">
        <v>1072</v>
      </c>
      <c r="Q3000" t="s">
        <v>1073</v>
      </c>
      <c r="R3000" t="s">
        <v>59</v>
      </c>
      <c r="S3000" t="s">
        <v>60</v>
      </c>
      <c r="T3000" t="s">
        <v>36</v>
      </c>
      <c r="U3000" t="s">
        <v>37</v>
      </c>
      <c r="V3000">
        <v>27</v>
      </c>
      <c r="W3000" t="s">
        <v>38</v>
      </c>
    </row>
    <row r="3001" spans="1:23">
      <c r="A3001" t="s">
        <v>23</v>
      </c>
      <c r="B3001" t="s">
        <v>24</v>
      </c>
      <c r="C3001" t="s">
        <v>25</v>
      </c>
      <c r="D3001" t="s">
        <v>26</v>
      </c>
      <c r="E3001" t="s">
        <v>27</v>
      </c>
      <c r="F3001" t="s">
        <v>28</v>
      </c>
      <c r="G3001" t="s">
        <v>29</v>
      </c>
      <c r="H3001" t="s">
        <v>1556</v>
      </c>
      <c r="I3001" t="s">
        <v>1557</v>
      </c>
      <c r="J3001">
        <v>97.192191579999999</v>
      </c>
      <c r="K3001">
        <v>1</v>
      </c>
      <c r="L3001">
        <v>0.88400000000000001</v>
      </c>
      <c r="M3001">
        <v>0</v>
      </c>
      <c r="N3001">
        <v>0</v>
      </c>
      <c r="O3001">
        <v>0</v>
      </c>
      <c r="P3001" t="s">
        <v>1072</v>
      </c>
      <c r="Q3001" t="s">
        <v>1073</v>
      </c>
      <c r="R3001" t="s">
        <v>59</v>
      </c>
      <c r="S3001" t="s">
        <v>60</v>
      </c>
      <c r="T3001" t="s">
        <v>36</v>
      </c>
      <c r="U3001" t="s">
        <v>37</v>
      </c>
      <c r="V3001">
        <v>27</v>
      </c>
      <c r="W3001" t="s">
        <v>38</v>
      </c>
    </row>
    <row r="3002" spans="1:23">
      <c r="A3002" t="s">
        <v>23</v>
      </c>
      <c r="B3002" t="s">
        <v>24</v>
      </c>
      <c r="C3002" t="s">
        <v>25</v>
      </c>
      <c r="D3002" t="s">
        <v>39</v>
      </c>
      <c r="E3002" t="s">
        <v>40</v>
      </c>
      <c r="F3002" t="s">
        <v>44</v>
      </c>
      <c r="G3002" t="s">
        <v>45</v>
      </c>
      <c r="I3002" t="s">
        <v>43</v>
      </c>
      <c r="J3002">
        <v>124.20902636</v>
      </c>
      <c r="K3002">
        <v>10</v>
      </c>
      <c r="L3002">
        <v>0.746</v>
      </c>
      <c r="M3002">
        <v>0</v>
      </c>
      <c r="N3002">
        <v>0</v>
      </c>
      <c r="O3002">
        <v>2</v>
      </c>
      <c r="P3002" t="s">
        <v>1072</v>
      </c>
      <c r="Q3002" t="s">
        <v>1073</v>
      </c>
      <c r="R3002" t="s">
        <v>59</v>
      </c>
      <c r="S3002" t="s">
        <v>60</v>
      </c>
      <c r="T3002" t="s">
        <v>36</v>
      </c>
      <c r="U3002" t="s">
        <v>37</v>
      </c>
      <c r="V3002">
        <v>27</v>
      </c>
      <c r="W3002" t="s">
        <v>38</v>
      </c>
    </row>
    <row r="3003" spans="1:23">
      <c r="A3003" t="s">
        <v>23</v>
      </c>
      <c r="B3003" t="s">
        <v>24</v>
      </c>
      <c r="C3003" t="s">
        <v>25</v>
      </c>
      <c r="D3003" t="s">
        <v>26</v>
      </c>
      <c r="E3003" t="s">
        <v>27</v>
      </c>
      <c r="F3003" t="s">
        <v>41</v>
      </c>
      <c r="G3003" t="s">
        <v>42</v>
      </c>
      <c r="H3003" t="s">
        <v>161</v>
      </c>
      <c r="I3003" t="s">
        <v>43</v>
      </c>
      <c r="J3003">
        <v>84.178987570000004</v>
      </c>
      <c r="K3003">
        <v>1</v>
      </c>
      <c r="L3003">
        <v>0.87</v>
      </c>
      <c r="M3003">
        <v>0</v>
      </c>
      <c r="N3003">
        <v>0</v>
      </c>
      <c r="O3003">
        <v>0</v>
      </c>
      <c r="P3003" t="s">
        <v>1558</v>
      </c>
      <c r="Q3003" t="s">
        <v>1559</v>
      </c>
      <c r="R3003" t="s">
        <v>365</v>
      </c>
      <c r="S3003" t="s">
        <v>366</v>
      </c>
      <c r="T3003" t="s">
        <v>36</v>
      </c>
      <c r="U3003" t="s">
        <v>37</v>
      </c>
      <c r="V3003">
        <v>27</v>
      </c>
      <c r="W3003" t="s">
        <v>38</v>
      </c>
    </row>
    <row r="3004" spans="1:23">
      <c r="A3004" t="s">
        <v>23</v>
      </c>
      <c r="B3004" t="s">
        <v>24</v>
      </c>
      <c r="C3004" t="s">
        <v>25</v>
      </c>
      <c r="D3004" t="s">
        <v>46</v>
      </c>
      <c r="E3004" t="s">
        <v>47</v>
      </c>
      <c r="F3004" t="s">
        <v>48</v>
      </c>
      <c r="G3004" t="s">
        <v>47</v>
      </c>
      <c r="I3004" t="s">
        <v>43</v>
      </c>
      <c r="J3004">
        <v>818.36446909999995</v>
      </c>
      <c r="K3004">
        <v>98</v>
      </c>
      <c r="L3004">
        <v>0.81599999999999995</v>
      </c>
      <c r="M3004">
        <v>0</v>
      </c>
      <c r="N3004">
        <v>0</v>
      </c>
      <c r="O3004">
        <v>0</v>
      </c>
      <c r="P3004" t="s">
        <v>1254</v>
      </c>
      <c r="Q3004" t="s">
        <v>1255</v>
      </c>
      <c r="R3004" t="s">
        <v>73</v>
      </c>
      <c r="S3004" t="s">
        <v>74</v>
      </c>
      <c r="T3004" t="s">
        <v>36</v>
      </c>
      <c r="U3004" t="s">
        <v>37</v>
      </c>
      <c r="V3004">
        <v>27</v>
      </c>
      <c r="W3004" t="s">
        <v>38</v>
      </c>
    </row>
    <row r="3005" spans="1:23">
      <c r="A3005" t="s">
        <v>23</v>
      </c>
      <c r="B3005" t="s">
        <v>24</v>
      </c>
      <c r="C3005" t="s">
        <v>25</v>
      </c>
      <c r="D3005" t="s">
        <v>46</v>
      </c>
      <c r="E3005" t="s">
        <v>47</v>
      </c>
      <c r="F3005" t="s">
        <v>48</v>
      </c>
      <c r="G3005" t="s">
        <v>47</v>
      </c>
      <c r="I3005" t="s">
        <v>43</v>
      </c>
      <c r="J3005">
        <v>4468.9803499999998</v>
      </c>
      <c r="K3005">
        <v>608</v>
      </c>
      <c r="L3005">
        <v>0.83099999999999996</v>
      </c>
      <c r="M3005">
        <v>0.580542114</v>
      </c>
      <c r="N3005">
        <v>6.3600000000000002E-3</v>
      </c>
      <c r="O3005">
        <v>0</v>
      </c>
      <c r="P3005" t="s">
        <v>1074</v>
      </c>
      <c r="Q3005" t="s">
        <v>1075</v>
      </c>
      <c r="R3005" t="s">
        <v>73</v>
      </c>
      <c r="S3005" t="s">
        <v>74</v>
      </c>
      <c r="T3005" t="s">
        <v>36</v>
      </c>
      <c r="U3005" t="s">
        <v>37</v>
      </c>
      <c r="V3005">
        <v>27</v>
      </c>
      <c r="W3005" t="s">
        <v>38</v>
      </c>
    </row>
    <row r="3006" spans="1:23">
      <c r="A3006" t="s">
        <v>23</v>
      </c>
      <c r="B3006" t="s">
        <v>24</v>
      </c>
      <c r="C3006" t="s">
        <v>25</v>
      </c>
      <c r="D3006" t="s">
        <v>46</v>
      </c>
      <c r="E3006" t="s">
        <v>47</v>
      </c>
      <c r="F3006" t="s">
        <v>48</v>
      </c>
      <c r="G3006" t="s">
        <v>47</v>
      </c>
      <c r="I3006" t="s">
        <v>43</v>
      </c>
      <c r="J3006">
        <v>417.50291040000002</v>
      </c>
      <c r="K3006">
        <v>54</v>
      </c>
      <c r="L3006">
        <v>0.8</v>
      </c>
      <c r="M3006">
        <v>0</v>
      </c>
      <c r="N3006">
        <v>0</v>
      </c>
      <c r="O3006">
        <v>0</v>
      </c>
      <c r="P3006" t="s">
        <v>1256</v>
      </c>
      <c r="Q3006" t="s">
        <v>1257</v>
      </c>
      <c r="R3006" t="s">
        <v>158</v>
      </c>
      <c r="S3006" t="s">
        <v>159</v>
      </c>
      <c r="T3006" t="s">
        <v>36</v>
      </c>
      <c r="U3006" t="s">
        <v>37</v>
      </c>
      <c r="V3006">
        <v>27</v>
      </c>
      <c r="W3006" t="s">
        <v>38</v>
      </c>
    </row>
    <row r="3007" spans="1:23">
      <c r="A3007" t="s">
        <v>23</v>
      </c>
      <c r="B3007" t="s">
        <v>24</v>
      </c>
      <c r="C3007" t="s">
        <v>25</v>
      </c>
      <c r="D3007" t="s">
        <v>39</v>
      </c>
      <c r="E3007" t="s">
        <v>40</v>
      </c>
      <c r="F3007" t="s">
        <v>53</v>
      </c>
      <c r="G3007" t="s">
        <v>54</v>
      </c>
      <c r="I3007" t="s">
        <v>43</v>
      </c>
      <c r="J3007">
        <v>0</v>
      </c>
      <c r="K3007">
        <v>0</v>
      </c>
      <c r="L3007">
        <v>0</v>
      </c>
      <c r="M3007">
        <v>0</v>
      </c>
      <c r="N3007">
        <v>0</v>
      </c>
      <c r="O3007">
        <v>1</v>
      </c>
      <c r="P3007" t="s">
        <v>1258</v>
      </c>
      <c r="Q3007" t="s">
        <v>1259</v>
      </c>
      <c r="R3007" t="s">
        <v>34</v>
      </c>
      <c r="S3007" t="s">
        <v>35</v>
      </c>
      <c r="T3007" t="s">
        <v>36</v>
      </c>
      <c r="U3007" t="s">
        <v>37</v>
      </c>
      <c r="V3007">
        <v>27</v>
      </c>
      <c r="W3007" t="s">
        <v>38</v>
      </c>
    </row>
    <row r="3008" spans="1:23">
      <c r="A3008" t="s">
        <v>23</v>
      </c>
      <c r="B3008" t="s">
        <v>24</v>
      </c>
      <c r="C3008" t="s">
        <v>25</v>
      </c>
      <c r="D3008" t="s">
        <v>46</v>
      </c>
      <c r="E3008" t="s">
        <v>47</v>
      </c>
      <c r="F3008" t="s">
        <v>48</v>
      </c>
      <c r="G3008" t="s">
        <v>47</v>
      </c>
      <c r="I3008" t="s">
        <v>43</v>
      </c>
      <c r="J3008">
        <v>395.57605699999999</v>
      </c>
      <c r="K3008">
        <v>70</v>
      </c>
      <c r="L3008">
        <v>0.78300000000000003</v>
      </c>
      <c r="M3008">
        <v>0</v>
      </c>
      <c r="N3008">
        <v>0</v>
      </c>
      <c r="O3008">
        <v>0</v>
      </c>
      <c r="P3008" t="s">
        <v>1262</v>
      </c>
      <c r="Q3008" t="s">
        <v>1263</v>
      </c>
      <c r="R3008" t="s">
        <v>90</v>
      </c>
      <c r="S3008" t="s">
        <v>91</v>
      </c>
      <c r="T3008" t="s">
        <v>36</v>
      </c>
      <c r="U3008" t="s">
        <v>37</v>
      </c>
      <c r="V3008">
        <v>27</v>
      </c>
      <c r="W3008" t="s">
        <v>38</v>
      </c>
    </row>
    <row r="3009" spans="1:23">
      <c r="A3009" t="s">
        <v>23</v>
      </c>
      <c r="B3009" t="s">
        <v>24</v>
      </c>
      <c r="C3009" t="s">
        <v>25</v>
      </c>
      <c r="D3009" t="s">
        <v>39</v>
      </c>
      <c r="E3009" t="s">
        <v>40</v>
      </c>
      <c r="F3009" t="s">
        <v>28</v>
      </c>
      <c r="G3009" t="s">
        <v>29</v>
      </c>
      <c r="I3009" t="s">
        <v>43</v>
      </c>
      <c r="J3009">
        <v>20.5847412</v>
      </c>
      <c r="K3009">
        <v>10</v>
      </c>
      <c r="L3009">
        <v>0.86899999999999999</v>
      </c>
      <c r="M3009">
        <v>0</v>
      </c>
      <c r="N3009">
        <v>0</v>
      </c>
      <c r="O3009">
        <v>0</v>
      </c>
      <c r="P3009" t="s">
        <v>1382</v>
      </c>
      <c r="Q3009" t="s">
        <v>1383</v>
      </c>
      <c r="R3009" t="s">
        <v>114</v>
      </c>
      <c r="S3009" t="s">
        <v>115</v>
      </c>
      <c r="T3009" t="s">
        <v>36</v>
      </c>
      <c r="U3009" t="s">
        <v>37</v>
      </c>
      <c r="V3009">
        <v>27</v>
      </c>
      <c r="W3009" t="s">
        <v>38</v>
      </c>
    </row>
    <row r="3010" spans="1:23">
      <c r="A3010" t="s">
        <v>23</v>
      </c>
      <c r="B3010" t="s">
        <v>24</v>
      </c>
      <c r="C3010" t="s">
        <v>25</v>
      </c>
      <c r="D3010" t="s">
        <v>39</v>
      </c>
      <c r="E3010" t="s">
        <v>40</v>
      </c>
      <c r="F3010" t="s">
        <v>28</v>
      </c>
      <c r="G3010" t="s">
        <v>29</v>
      </c>
      <c r="I3010" t="s">
        <v>43</v>
      </c>
      <c r="J3010">
        <v>0</v>
      </c>
      <c r="K3010">
        <v>0</v>
      </c>
      <c r="L3010">
        <v>0</v>
      </c>
      <c r="M3010">
        <v>0</v>
      </c>
      <c r="N3010">
        <v>0</v>
      </c>
      <c r="O3010">
        <v>1</v>
      </c>
      <c r="P3010" t="s">
        <v>1384</v>
      </c>
      <c r="Q3010" t="s">
        <v>1385</v>
      </c>
      <c r="R3010" t="s">
        <v>114</v>
      </c>
      <c r="S3010" t="s">
        <v>115</v>
      </c>
      <c r="T3010" t="s">
        <v>36</v>
      </c>
      <c r="U3010" t="s">
        <v>37</v>
      </c>
      <c r="V3010">
        <v>27</v>
      </c>
      <c r="W3010" t="s">
        <v>38</v>
      </c>
    </row>
    <row r="3011" spans="1:23">
      <c r="A3011" t="s">
        <v>23</v>
      </c>
      <c r="B3011" t="s">
        <v>24</v>
      </c>
      <c r="C3011" t="s">
        <v>25</v>
      </c>
      <c r="D3011" t="s">
        <v>39</v>
      </c>
      <c r="E3011" t="s">
        <v>40</v>
      </c>
      <c r="F3011" t="s">
        <v>41</v>
      </c>
      <c r="G3011" t="s">
        <v>42</v>
      </c>
      <c r="I3011" t="s">
        <v>43</v>
      </c>
      <c r="J3011">
        <v>0</v>
      </c>
      <c r="K3011">
        <v>0</v>
      </c>
      <c r="L3011">
        <v>0</v>
      </c>
      <c r="M3011">
        <v>0</v>
      </c>
      <c r="N3011">
        <v>0</v>
      </c>
      <c r="O3011">
        <v>1</v>
      </c>
      <c r="P3011" t="s">
        <v>1386</v>
      </c>
      <c r="Q3011" t="s">
        <v>1387</v>
      </c>
      <c r="R3011" t="s">
        <v>84</v>
      </c>
      <c r="S3011" t="s">
        <v>85</v>
      </c>
      <c r="T3011" t="s">
        <v>36</v>
      </c>
      <c r="U3011" t="s">
        <v>37</v>
      </c>
      <c r="V3011">
        <v>27</v>
      </c>
      <c r="W3011" t="s">
        <v>38</v>
      </c>
    </row>
    <row r="3012" spans="1:23">
      <c r="A3012" t="s">
        <v>23</v>
      </c>
      <c r="B3012" t="s">
        <v>24</v>
      </c>
      <c r="C3012" t="s">
        <v>25</v>
      </c>
      <c r="D3012" t="s">
        <v>26</v>
      </c>
      <c r="E3012" t="s">
        <v>27</v>
      </c>
      <c r="F3012" t="s">
        <v>53</v>
      </c>
      <c r="G3012" t="s">
        <v>54</v>
      </c>
      <c r="H3012" t="s">
        <v>223</v>
      </c>
      <c r="I3012" t="s">
        <v>224</v>
      </c>
      <c r="J3012">
        <v>384.08263520000003</v>
      </c>
      <c r="K3012">
        <v>1</v>
      </c>
      <c r="L3012">
        <v>0.998</v>
      </c>
      <c r="M3012">
        <v>0</v>
      </c>
      <c r="N3012">
        <v>0</v>
      </c>
      <c r="O3012">
        <v>0</v>
      </c>
      <c r="P3012" t="s">
        <v>1560</v>
      </c>
      <c r="Q3012" t="s">
        <v>1561</v>
      </c>
      <c r="R3012" t="s">
        <v>114</v>
      </c>
      <c r="S3012" t="s">
        <v>115</v>
      </c>
      <c r="T3012" t="s">
        <v>36</v>
      </c>
      <c r="U3012" t="s">
        <v>37</v>
      </c>
      <c r="V3012">
        <v>27</v>
      </c>
      <c r="W3012" t="s">
        <v>38</v>
      </c>
    </row>
    <row r="3013" spans="1:23">
      <c r="A3013" t="s">
        <v>23</v>
      </c>
      <c r="B3013" t="s">
        <v>24</v>
      </c>
      <c r="C3013" t="s">
        <v>25</v>
      </c>
      <c r="D3013" t="s">
        <v>26</v>
      </c>
      <c r="E3013" t="s">
        <v>27</v>
      </c>
      <c r="F3013" t="s">
        <v>28</v>
      </c>
      <c r="G3013" t="s">
        <v>29</v>
      </c>
      <c r="H3013" t="s">
        <v>63</v>
      </c>
      <c r="I3013" t="s">
        <v>64</v>
      </c>
      <c r="J3013">
        <v>9.1349999999999998</v>
      </c>
      <c r="K3013">
        <v>1</v>
      </c>
      <c r="L3013">
        <v>1</v>
      </c>
      <c r="M3013">
        <v>0</v>
      </c>
      <c r="N3013">
        <v>0</v>
      </c>
      <c r="O3013">
        <v>0</v>
      </c>
      <c r="P3013" t="s">
        <v>1560</v>
      </c>
      <c r="Q3013" t="s">
        <v>1561</v>
      </c>
      <c r="R3013" t="s">
        <v>114</v>
      </c>
      <c r="S3013" t="s">
        <v>115</v>
      </c>
      <c r="T3013" t="s">
        <v>36</v>
      </c>
      <c r="U3013" t="s">
        <v>37</v>
      </c>
      <c r="V3013">
        <v>27</v>
      </c>
      <c r="W3013" t="s">
        <v>38</v>
      </c>
    </row>
    <row r="3014" spans="1:23">
      <c r="A3014" t="s">
        <v>23</v>
      </c>
      <c r="B3014" t="s">
        <v>24</v>
      </c>
      <c r="C3014" t="s">
        <v>25</v>
      </c>
      <c r="D3014" t="s">
        <v>39</v>
      </c>
      <c r="E3014" t="s">
        <v>40</v>
      </c>
      <c r="F3014" t="s">
        <v>44</v>
      </c>
      <c r="G3014" t="s">
        <v>45</v>
      </c>
      <c r="I3014" t="s">
        <v>43</v>
      </c>
      <c r="J3014">
        <v>0</v>
      </c>
      <c r="K3014">
        <v>0</v>
      </c>
      <c r="L3014">
        <v>0</v>
      </c>
      <c r="M3014">
        <v>0</v>
      </c>
      <c r="N3014">
        <v>0</v>
      </c>
      <c r="O3014">
        <v>1</v>
      </c>
      <c r="P3014" t="s">
        <v>1560</v>
      </c>
      <c r="Q3014" t="s">
        <v>1561</v>
      </c>
      <c r="R3014" t="s">
        <v>114</v>
      </c>
      <c r="S3014" t="s">
        <v>115</v>
      </c>
      <c r="T3014" t="s">
        <v>36</v>
      </c>
      <c r="U3014" t="s">
        <v>37</v>
      </c>
      <c r="V3014">
        <v>27</v>
      </c>
      <c r="W3014" t="s">
        <v>38</v>
      </c>
    </row>
    <row r="3015" spans="1:23">
      <c r="A3015" t="s">
        <v>23</v>
      </c>
      <c r="B3015" t="s">
        <v>24</v>
      </c>
      <c r="C3015" t="s">
        <v>25</v>
      </c>
      <c r="D3015" t="s">
        <v>39</v>
      </c>
      <c r="E3015" t="s">
        <v>40</v>
      </c>
      <c r="F3015" t="s">
        <v>28</v>
      </c>
      <c r="G3015" t="s">
        <v>29</v>
      </c>
      <c r="I3015" t="s">
        <v>43</v>
      </c>
      <c r="J3015">
        <v>165.1619177</v>
      </c>
      <c r="K3015">
        <v>29</v>
      </c>
      <c r="L3015">
        <v>0.86499999999999999</v>
      </c>
      <c r="M3015">
        <v>0</v>
      </c>
      <c r="N3015">
        <v>0</v>
      </c>
      <c r="O3015">
        <v>0</v>
      </c>
      <c r="P3015" t="s">
        <v>1388</v>
      </c>
      <c r="Q3015" t="s">
        <v>1389</v>
      </c>
      <c r="R3015" t="s">
        <v>100</v>
      </c>
      <c r="S3015" t="s">
        <v>101</v>
      </c>
      <c r="T3015" t="s">
        <v>36</v>
      </c>
      <c r="U3015" t="s">
        <v>37</v>
      </c>
      <c r="V3015">
        <v>27</v>
      </c>
      <c r="W3015" t="s">
        <v>38</v>
      </c>
    </row>
    <row r="3016" spans="1:23">
      <c r="A3016" t="s">
        <v>23</v>
      </c>
      <c r="B3016" t="s">
        <v>24</v>
      </c>
      <c r="C3016" t="s">
        <v>25</v>
      </c>
      <c r="D3016" t="s">
        <v>39</v>
      </c>
      <c r="E3016" t="s">
        <v>40</v>
      </c>
      <c r="F3016" t="s">
        <v>53</v>
      </c>
      <c r="G3016" t="s">
        <v>54</v>
      </c>
      <c r="I3016" t="s">
        <v>43</v>
      </c>
      <c r="J3016">
        <v>0</v>
      </c>
      <c r="K3016">
        <v>0</v>
      </c>
      <c r="L3016">
        <v>0</v>
      </c>
      <c r="M3016">
        <v>0</v>
      </c>
      <c r="N3016">
        <v>0</v>
      </c>
      <c r="O3016">
        <v>1</v>
      </c>
      <c r="P3016" t="s">
        <v>1390</v>
      </c>
      <c r="Q3016" t="s">
        <v>1391</v>
      </c>
      <c r="R3016" t="s">
        <v>168</v>
      </c>
      <c r="S3016" t="s">
        <v>169</v>
      </c>
      <c r="T3016" t="s">
        <v>36</v>
      </c>
      <c r="U3016" t="s">
        <v>37</v>
      </c>
      <c r="V3016">
        <v>27</v>
      </c>
      <c r="W3016" t="s">
        <v>38</v>
      </c>
    </row>
    <row r="3017" spans="1:23">
      <c r="A3017" t="s">
        <v>23</v>
      </c>
      <c r="B3017" t="s">
        <v>24</v>
      </c>
      <c r="C3017" t="s">
        <v>25</v>
      </c>
      <c r="D3017" t="s">
        <v>26</v>
      </c>
      <c r="E3017" t="s">
        <v>27</v>
      </c>
      <c r="F3017" t="s">
        <v>28</v>
      </c>
      <c r="G3017" t="s">
        <v>29</v>
      </c>
      <c r="H3017" t="s">
        <v>285</v>
      </c>
      <c r="I3017" t="s">
        <v>286</v>
      </c>
      <c r="J3017">
        <v>195.23476890000001</v>
      </c>
      <c r="K3017">
        <v>1</v>
      </c>
      <c r="L3017">
        <v>0.87</v>
      </c>
      <c r="M3017">
        <v>0</v>
      </c>
      <c r="N3017">
        <v>0</v>
      </c>
      <c r="O3017">
        <v>0</v>
      </c>
      <c r="P3017" t="s">
        <v>1076</v>
      </c>
      <c r="Q3017" t="s">
        <v>1077</v>
      </c>
      <c r="R3017" t="s">
        <v>365</v>
      </c>
      <c r="S3017" t="s">
        <v>366</v>
      </c>
      <c r="T3017" t="s">
        <v>36</v>
      </c>
      <c r="U3017" t="s">
        <v>37</v>
      </c>
      <c r="V3017">
        <v>27</v>
      </c>
      <c r="W3017" t="s">
        <v>38</v>
      </c>
    </row>
    <row r="3018" spans="1:23">
      <c r="A3018" t="s">
        <v>23</v>
      </c>
      <c r="B3018" t="s">
        <v>24</v>
      </c>
      <c r="C3018" t="s">
        <v>25</v>
      </c>
      <c r="D3018" t="s">
        <v>39</v>
      </c>
      <c r="E3018" t="s">
        <v>40</v>
      </c>
      <c r="F3018" t="s">
        <v>44</v>
      </c>
      <c r="G3018" t="s">
        <v>45</v>
      </c>
      <c r="I3018" t="s">
        <v>43</v>
      </c>
      <c r="J3018">
        <v>0</v>
      </c>
      <c r="K3018">
        <v>0</v>
      </c>
      <c r="L3018">
        <v>0</v>
      </c>
      <c r="M3018">
        <v>0</v>
      </c>
      <c r="N3018">
        <v>0</v>
      </c>
      <c r="O3018">
        <v>1</v>
      </c>
      <c r="P3018" t="s">
        <v>1076</v>
      </c>
      <c r="Q3018" t="s">
        <v>1077</v>
      </c>
      <c r="R3018" t="s">
        <v>365</v>
      </c>
      <c r="S3018" t="s">
        <v>366</v>
      </c>
      <c r="T3018" t="s">
        <v>36</v>
      </c>
      <c r="U3018" t="s">
        <v>37</v>
      </c>
      <c r="V3018">
        <v>27</v>
      </c>
      <c r="W3018" t="s">
        <v>38</v>
      </c>
    </row>
    <row r="3019" spans="1:23">
      <c r="A3019" t="s">
        <v>23</v>
      </c>
      <c r="B3019" t="s">
        <v>24</v>
      </c>
      <c r="C3019" t="s">
        <v>25</v>
      </c>
      <c r="D3019" t="s">
        <v>39</v>
      </c>
      <c r="E3019" t="s">
        <v>40</v>
      </c>
      <c r="F3019" t="s">
        <v>28</v>
      </c>
      <c r="G3019" t="s">
        <v>29</v>
      </c>
      <c r="I3019" t="s">
        <v>43</v>
      </c>
      <c r="J3019">
        <v>0</v>
      </c>
      <c r="K3019">
        <v>0</v>
      </c>
      <c r="L3019">
        <v>0</v>
      </c>
      <c r="M3019">
        <v>0</v>
      </c>
      <c r="N3019">
        <v>0</v>
      </c>
      <c r="O3019">
        <v>1</v>
      </c>
      <c r="P3019" t="s">
        <v>1392</v>
      </c>
      <c r="Q3019" t="s">
        <v>1393</v>
      </c>
      <c r="R3019" t="s">
        <v>84</v>
      </c>
      <c r="S3019" t="s">
        <v>85</v>
      </c>
      <c r="T3019" t="s">
        <v>36</v>
      </c>
      <c r="U3019" t="s">
        <v>37</v>
      </c>
      <c r="V3019">
        <v>27</v>
      </c>
      <c r="W3019" t="s">
        <v>38</v>
      </c>
    </row>
    <row r="3020" spans="1:23">
      <c r="A3020" t="s">
        <v>23</v>
      </c>
      <c r="B3020" t="s">
        <v>24</v>
      </c>
      <c r="C3020" t="s">
        <v>25</v>
      </c>
      <c r="D3020" t="s">
        <v>46</v>
      </c>
      <c r="E3020" t="s">
        <v>47</v>
      </c>
      <c r="F3020" t="s">
        <v>48</v>
      </c>
      <c r="G3020" t="s">
        <v>47</v>
      </c>
      <c r="I3020" t="s">
        <v>43</v>
      </c>
      <c r="J3020">
        <v>1356.3986379999999</v>
      </c>
      <c r="K3020">
        <v>247</v>
      </c>
      <c r="L3020">
        <v>0.83799999999999997</v>
      </c>
      <c r="M3020">
        <v>0</v>
      </c>
      <c r="N3020">
        <v>0</v>
      </c>
      <c r="O3020">
        <v>0</v>
      </c>
      <c r="P3020" t="s">
        <v>1272</v>
      </c>
      <c r="Q3020" t="s">
        <v>1273</v>
      </c>
      <c r="R3020" t="s">
        <v>146</v>
      </c>
      <c r="S3020" t="s">
        <v>147</v>
      </c>
      <c r="T3020" t="s">
        <v>36</v>
      </c>
      <c r="U3020" t="s">
        <v>37</v>
      </c>
      <c r="V3020">
        <v>27</v>
      </c>
      <c r="W3020" t="s">
        <v>38</v>
      </c>
    </row>
    <row r="3021" spans="1:23">
      <c r="A3021" t="s">
        <v>23</v>
      </c>
      <c r="B3021" t="s">
        <v>24</v>
      </c>
      <c r="C3021" t="s">
        <v>25</v>
      </c>
      <c r="D3021" t="s">
        <v>26</v>
      </c>
      <c r="E3021" t="s">
        <v>27</v>
      </c>
      <c r="F3021" t="s">
        <v>28</v>
      </c>
      <c r="G3021" t="s">
        <v>29</v>
      </c>
      <c r="H3021" t="s">
        <v>63</v>
      </c>
      <c r="I3021" t="s">
        <v>64</v>
      </c>
      <c r="J3021">
        <v>8.3190000000000008</v>
      </c>
      <c r="K3021">
        <v>1</v>
      </c>
      <c r="L3021">
        <v>1</v>
      </c>
      <c r="M3021">
        <v>0</v>
      </c>
      <c r="N3021">
        <v>0</v>
      </c>
      <c r="O3021">
        <v>0</v>
      </c>
      <c r="P3021" t="s">
        <v>1274</v>
      </c>
      <c r="Q3021" t="s">
        <v>1275</v>
      </c>
      <c r="R3021" t="s">
        <v>84</v>
      </c>
      <c r="S3021" t="s">
        <v>85</v>
      </c>
      <c r="T3021" t="s">
        <v>36</v>
      </c>
      <c r="U3021" t="s">
        <v>37</v>
      </c>
      <c r="V3021">
        <v>27</v>
      </c>
      <c r="W3021" t="s">
        <v>38</v>
      </c>
    </row>
    <row r="3022" spans="1:23">
      <c r="A3022" t="s">
        <v>23</v>
      </c>
      <c r="B3022" t="s">
        <v>24</v>
      </c>
      <c r="C3022" t="s">
        <v>25</v>
      </c>
      <c r="D3022" t="s">
        <v>39</v>
      </c>
      <c r="E3022" t="s">
        <v>40</v>
      </c>
      <c r="F3022" t="s">
        <v>41</v>
      </c>
      <c r="G3022" t="s">
        <v>42</v>
      </c>
      <c r="I3022" t="s">
        <v>43</v>
      </c>
      <c r="J3022">
        <v>0</v>
      </c>
      <c r="K3022">
        <v>0</v>
      </c>
      <c r="L3022">
        <v>0</v>
      </c>
      <c r="M3022">
        <v>0</v>
      </c>
      <c r="N3022">
        <v>0</v>
      </c>
      <c r="O3022">
        <v>1</v>
      </c>
      <c r="P3022" t="s">
        <v>1562</v>
      </c>
      <c r="Q3022" t="s">
        <v>1563</v>
      </c>
      <c r="R3022" t="s">
        <v>158</v>
      </c>
      <c r="S3022" t="s">
        <v>159</v>
      </c>
      <c r="T3022" t="s">
        <v>36</v>
      </c>
      <c r="U3022" t="s">
        <v>37</v>
      </c>
      <c r="V3022">
        <v>27</v>
      </c>
      <c r="W3022" t="s">
        <v>38</v>
      </c>
    </row>
    <row r="3023" spans="1:23">
      <c r="A3023" t="s">
        <v>23</v>
      </c>
      <c r="B3023" t="s">
        <v>24</v>
      </c>
      <c r="C3023" t="s">
        <v>25</v>
      </c>
      <c r="D3023" t="s">
        <v>46</v>
      </c>
      <c r="E3023" t="s">
        <v>47</v>
      </c>
      <c r="F3023" t="s">
        <v>48</v>
      </c>
      <c r="G3023" t="s">
        <v>47</v>
      </c>
      <c r="I3023" t="s">
        <v>43</v>
      </c>
      <c r="J3023">
        <v>1339.0235949999999</v>
      </c>
      <c r="K3023">
        <v>176</v>
      </c>
      <c r="L3023">
        <v>0.89700000000000002</v>
      </c>
      <c r="M3023">
        <v>0</v>
      </c>
      <c r="N3023">
        <v>0</v>
      </c>
      <c r="O3023">
        <v>0</v>
      </c>
      <c r="P3023" t="s">
        <v>1562</v>
      </c>
      <c r="Q3023" t="s">
        <v>1563</v>
      </c>
      <c r="R3023" t="s">
        <v>158</v>
      </c>
      <c r="S3023" t="s">
        <v>159</v>
      </c>
      <c r="T3023" t="s">
        <v>36</v>
      </c>
      <c r="U3023" t="s">
        <v>37</v>
      </c>
      <c r="V3023">
        <v>27</v>
      </c>
      <c r="W3023" t="s">
        <v>38</v>
      </c>
    </row>
    <row r="3024" spans="1:23">
      <c r="A3024" t="s">
        <v>23</v>
      </c>
      <c r="B3024" t="s">
        <v>24</v>
      </c>
      <c r="C3024" t="s">
        <v>25</v>
      </c>
      <c r="D3024" t="s">
        <v>26</v>
      </c>
      <c r="E3024" t="s">
        <v>27</v>
      </c>
      <c r="F3024" t="s">
        <v>41</v>
      </c>
      <c r="G3024" t="s">
        <v>42</v>
      </c>
      <c r="H3024" t="s">
        <v>161</v>
      </c>
      <c r="I3024" t="s">
        <v>43</v>
      </c>
      <c r="J3024">
        <v>36.506369540000001</v>
      </c>
      <c r="K3024">
        <v>1</v>
      </c>
      <c r="L3024">
        <v>0.93200000000000005</v>
      </c>
      <c r="M3024">
        <v>0</v>
      </c>
      <c r="N3024">
        <v>0</v>
      </c>
      <c r="O3024">
        <v>0</v>
      </c>
      <c r="P3024" t="s">
        <v>1396</v>
      </c>
      <c r="Q3024" t="s">
        <v>1397</v>
      </c>
      <c r="R3024" t="s">
        <v>168</v>
      </c>
      <c r="S3024" t="s">
        <v>169</v>
      </c>
      <c r="T3024" t="s">
        <v>36</v>
      </c>
      <c r="U3024" t="s">
        <v>37</v>
      </c>
      <c r="V3024">
        <v>27</v>
      </c>
      <c r="W3024" t="s">
        <v>38</v>
      </c>
    </row>
    <row r="3025" spans="1:23">
      <c r="A3025" t="s">
        <v>23</v>
      </c>
      <c r="B3025" t="s">
        <v>24</v>
      </c>
      <c r="C3025" t="s">
        <v>25</v>
      </c>
      <c r="D3025" t="s">
        <v>26</v>
      </c>
      <c r="E3025" t="s">
        <v>27</v>
      </c>
      <c r="F3025" t="s">
        <v>53</v>
      </c>
      <c r="G3025" t="s">
        <v>54</v>
      </c>
      <c r="H3025" t="s">
        <v>185</v>
      </c>
      <c r="I3025" t="s">
        <v>186</v>
      </c>
      <c r="J3025">
        <v>185.946</v>
      </c>
      <c r="K3025">
        <v>2</v>
      </c>
      <c r="L3025">
        <v>1</v>
      </c>
      <c r="M3025">
        <v>0</v>
      </c>
      <c r="N3025">
        <v>0</v>
      </c>
      <c r="O3025">
        <v>0</v>
      </c>
      <c r="P3025" t="s">
        <v>1280</v>
      </c>
      <c r="Q3025" t="s">
        <v>1281</v>
      </c>
      <c r="R3025" t="s">
        <v>297</v>
      </c>
      <c r="S3025" t="s">
        <v>298</v>
      </c>
      <c r="T3025" t="s">
        <v>36</v>
      </c>
      <c r="U3025" t="s">
        <v>37</v>
      </c>
      <c r="V3025">
        <v>27</v>
      </c>
      <c r="W3025" t="s">
        <v>38</v>
      </c>
    </row>
    <row r="3026" spans="1:23">
      <c r="A3026" t="s">
        <v>23</v>
      </c>
      <c r="B3026" t="s">
        <v>24</v>
      </c>
      <c r="C3026" t="s">
        <v>25</v>
      </c>
      <c r="D3026" t="s">
        <v>39</v>
      </c>
      <c r="E3026" t="s">
        <v>40</v>
      </c>
      <c r="F3026" t="s">
        <v>28</v>
      </c>
      <c r="G3026" t="s">
        <v>29</v>
      </c>
      <c r="I3026" t="s">
        <v>43</v>
      </c>
      <c r="J3026">
        <v>51.696468439999997</v>
      </c>
      <c r="K3026">
        <v>14</v>
      </c>
      <c r="L3026">
        <v>0.89800000000000002</v>
      </c>
      <c r="M3026">
        <v>0</v>
      </c>
      <c r="N3026">
        <v>0</v>
      </c>
      <c r="O3026">
        <v>0</v>
      </c>
      <c r="P3026" t="s">
        <v>1280</v>
      </c>
      <c r="Q3026" t="s">
        <v>1281</v>
      </c>
      <c r="R3026" t="s">
        <v>297</v>
      </c>
      <c r="S3026" t="s">
        <v>298</v>
      </c>
      <c r="T3026" t="s">
        <v>36</v>
      </c>
      <c r="U3026" t="s">
        <v>37</v>
      </c>
      <c r="V3026">
        <v>27</v>
      </c>
      <c r="W3026" t="s">
        <v>38</v>
      </c>
    </row>
    <row r="3027" spans="1:23">
      <c r="A3027" t="s">
        <v>23</v>
      </c>
      <c r="B3027" t="s">
        <v>24</v>
      </c>
      <c r="C3027" t="s">
        <v>25</v>
      </c>
      <c r="D3027" t="s">
        <v>46</v>
      </c>
      <c r="E3027" t="s">
        <v>47</v>
      </c>
      <c r="F3027" t="s">
        <v>48</v>
      </c>
      <c r="G3027" t="s">
        <v>47</v>
      </c>
      <c r="I3027" t="s">
        <v>43</v>
      </c>
      <c r="J3027">
        <v>656.00152879999996</v>
      </c>
      <c r="K3027">
        <v>112</v>
      </c>
      <c r="L3027">
        <v>0.75</v>
      </c>
      <c r="M3027">
        <v>0</v>
      </c>
      <c r="N3027">
        <v>0</v>
      </c>
      <c r="O3027">
        <v>0</v>
      </c>
      <c r="P3027" t="s">
        <v>1280</v>
      </c>
      <c r="Q3027" t="s">
        <v>1281</v>
      </c>
      <c r="R3027" t="s">
        <v>297</v>
      </c>
      <c r="S3027" t="s">
        <v>298</v>
      </c>
      <c r="T3027" t="s">
        <v>36</v>
      </c>
      <c r="U3027" t="s">
        <v>37</v>
      </c>
      <c r="V3027">
        <v>27</v>
      </c>
      <c r="W3027" t="s">
        <v>38</v>
      </c>
    </row>
    <row r="3028" spans="1:23">
      <c r="A3028" t="s">
        <v>23</v>
      </c>
      <c r="B3028" t="s">
        <v>24</v>
      </c>
      <c r="C3028" t="s">
        <v>25</v>
      </c>
      <c r="D3028" t="s">
        <v>39</v>
      </c>
      <c r="E3028" t="s">
        <v>40</v>
      </c>
      <c r="F3028" t="s">
        <v>41</v>
      </c>
      <c r="G3028" t="s">
        <v>42</v>
      </c>
      <c r="I3028" t="s">
        <v>43</v>
      </c>
      <c r="J3028">
        <v>0</v>
      </c>
      <c r="K3028">
        <v>0</v>
      </c>
      <c r="L3028">
        <v>0</v>
      </c>
      <c r="M3028">
        <v>0</v>
      </c>
      <c r="N3028">
        <v>0</v>
      </c>
      <c r="O3028">
        <v>1</v>
      </c>
      <c r="P3028" t="s">
        <v>1564</v>
      </c>
      <c r="Q3028" t="s">
        <v>1565</v>
      </c>
      <c r="R3028" t="s">
        <v>84</v>
      </c>
      <c r="S3028" t="s">
        <v>85</v>
      </c>
      <c r="T3028" t="s">
        <v>36</v>
      </c>
      <c r="U3028" t="s">
        <v>37</v>
      </c>
      <c r="V3028">
        <v>27</v>
      </c>
      <c r="W3028" t="s">
        <v>38</v>
      </c>
    </row>
    <row r="3029" spans="1:23">
      <c r="A3029" t="s">
        <v>23</v>
      </c>
      <c r="B3029" t="s">
        <v>24</v>
      </c>
      <c r="C3029" t="s">
        <v>25</v>
      </c>
      <c r="D3029" t="s">
        <v>39</v>
      </c>
      <c r="E3029" t="s">
        <v>40</v>
      </c>
      <c r="F3029" t="s">
        <v>28</v>
      </c>
      <c r="G3029" t="s">
        <v>29</v>
      </c>
      <c r="I3029" t="s">
        <v>43</v>
      </c>
      <c r="J3029">
        <v>0</v>
      </c>
      <c r="K3029">
        <v>0</v>
      </c>
      <c r="L3029">
        <v>0</v>
      </c>
      <c r="M3029">
        <v>0</v>
      </c>
      <c r="N3029">
        <v>0</v>
      </c>
      <c r="O3029">
        <v>1</v>
      </c>
      <c r="P3029" t="s">
        <v>1564</v>
      </c>
      <c r="Q3029" t="s">
        <v>1565</v>
      </c>
      <c r="R3029" t="s">
        <v>84</v>
      </c>
      <c r="S3029" t="s">
        <v>85</v>
      </c>
      <c r="T3029" t="s">
        <v>36</v>
      </c>
      <c r="U3029" t="s">
        <v>37</v>
      </c>
      <c r="V3029">
        <v>27</v>
      </c>
      <c r="W3029" t="s">
        <v>38</v>
      </c>
    </row>
    <row r="3030" spans="1:23">
      <c r="A3030" t="s">
        <v>23</v>
      </c>
      <c r="B3030" t="s">
        <v>24</v>
      </c>
      <c r="C3030" t="s">
        <v>25</v>
      </c>
      <c r="D3030" t="s">
        <v>46</v>
      </c>
      <c r="E3030" t="s">
        <v>47</v>
      </c>
      <c r="F3030" t="s">
        <v>48</v>
      </c>
      <c r="G3030" t="s">
        <v>47</v>
      </c>
      <c r="I3030" t="s">
        <v>43</v>
      </c>
      <c r="J3030">
        <v>231.034828</v>
      </c>
      <c r="K3030">
        <v>44</v>
      </c>
      <c r="L3030">
        <v>0.84699999999999998</v>
      </c>
      <c r="M3030">
        <v>0</v>
      </c>
      <c r="N3030">
        <v>0</v>
      </c>
      <c r="O3030">
        <v>0</v>
      </c>
      <c r="P3030" t="s">
        <v>1564</v>
      </c>
      <c r="Q3030" t="s">
        <v>1565</v>
      </c>
      <c r="R3030" t="s">
        <v>84</v>
      </c>
      <c r="S3030" t="s">
        <v>85</v>
      </c>
      <c r="T3030" t="s">
        <v>36</v>
      </c>
      <c r="U3030" t="s">
        <v>37</v>
      </c>
      <c r="V3030">
        <v>27</v>
      </c>
      <c r="W3030" t="s">
        <v>38</v>
      </c>
    </row>
    <row r="3031" spans="1:23">
      <c r="A3031" t="s">
        <v>23</v>
      </c>
      <c r="B3031" t="s">
        <v>24</v>
      </c>
      <c r="C3031" t="s">
        <v>25</v>
      </c>
      <c r="D3031" t="s">
        <v>39</v>
      </c>
      <c r="E3031" t="s">
        <v>40</v>
      </c>
      <c r="F3031" t="s">
        <v>41</v>
      </c>
      <c r="G3031" t="s">
        <v>42</v>
      </c>
      <c r="I3031" t="s">
        <v>43</v>
      </c>
      <c r="J3031">
        <v>0</v>
      </c>
      <c r="K3031">
        <v>0</v>
      </c>
      <c r="L3031">
        <v>0</v>
      </c>
      <c r="M3031">
        <v>0</v>
      </c>
      <c r="N3031">
        <v>0</v>
      </c>
      <c r="O3031">
        <v>1</v>
      </c>
      <c r="P3031" t="s">
        <v>1282</v>
      </c>
      <c r="Q3031" t="s">
        <v>1283</v>
      </c>
      <c r="R3031" t="s">
        <v>34</v>
      </c>
      <c r="S3031" t="s">
        <v>35</v>
      </c>
      <c r="T3031" t="s">
        <v>36</v>
      </c>
      <c r="U3031" t="s">
        <v>37</v>
      </c>
      <c r="V3031">
        <v>27</v>
      </c>
      <c r="W3031" t="s">
        <v>38</v>
      </c>
    </row>
    <row r="3032" spans="1:23">
      <c r="A3032" t="s">
        <v>23</v>
      </c>
      <c r="B3032" t="s">
        <v>24</v>
      </c>
      <c r="C3032" t="s">
        <v>25</v>
      </c>
      <c r="D3032" t="s">
        <v>39</v>
      </c>
      <c r="E3032" t="s">
        <v>40</v>
      </c>
      <c r="F3032" t="s">
        <v>28</v>
      </c>
      <c r="G3032" t="s">
        <v>29</v>
      </c>
      <c r="I3032" t="s">
        <v>43</v>
      </c>
      <c r="J3032">
        <v>0</v>
      </c>
      <c r="K3032">
        <v>0</v>
      </c>
      <c r="L3032">
        <v>0</v>
      </c>
      <c r="M3032">
        <v>0</v>
      </c>
      <c r="N3032">
        <v>0</v>
      </c>
      <c r="O3032">
        <v>1</v>
      </c>
      <c r="P3032" t="s">
        <v>1288</v>
      </c>
      <c r="Q3032" t="s">
        <v>1289</v>
      </c>
      <c r="R3032" t="s">
        <v>67</v>
      </c>
      <c r="S3032" t="s">
        <v>68</v>
      </c>
      <c r="T3032" t="s">
        <v>36</v>
      </c>
      <c r="U3032" t="s">
        <v>37</v>
      </c>
      <c r="V3032">
        <v>27</v>
      </c>
      <c r="W3032" t="s">
        <v>38</v>
      </c>
    </row>
    <row r="3033" spans="1:23">
      <c r="A3033" t="s">
        <v>23</v>
      </c>
      <c r="B3033" t="s">
        <v>24</v>
      </c>
      <c r="C3033" t="s">
        <v>25</v>
      </c>
      <c r="D3033" t="s">
        <v>26</v>
      </c>
      <c r="E3033" t="s">
        <v>27</v>
      </c>
      <c r="F3033" t="s">
        <v>53</v>
      </c>
      <c r="G3033" t="s">
        <v>54</v>
      </c>
      <c r="H3033" t="s">
        <v>106</v>
      </c>
      <c r="I3033" t="s">
        <v>107</v>
      </c>
      <c r="J3033">
        <v>85.881083329999996</v>
      </c>
      <c r="K3033">
        <v>1</v>
      </c>
      <c r="L3033">
        <v>1</v>
      </c>
      <c r="M3033">
        <v>0</v>
      </c>
      <c r="N3033">
        <v>0</v>
      </c>
      <c r="O3033">
        <v>0</v>
      </c>
      <c r="P3033" t="s">
        <v>1290</v>
      </c>
      <c r="Q3033" t="s">
        <v>1291</v>
      </c>
      <c r="R3033" t="s">
        <v>67</v>
      </c>
      <c r="S3033" t="s">
        <v>68</v>
      </c>
      <c r="T3033" t="s">
        <v>36</v>
      </c>
      <c r="U3033" t="s">
        <v>37</v>
      </c>
      <c r="V3033">
        <v>27</v>
      </c>
      <c r="W3033" t="s">
        <v>38</v>
      </c>
    </row>
    <row r="3034" spans="1:23">
      <c r="A3034" t="s">
        <v>23</v>
      </c>
      <c r="B3034" t="s">
        <v>24</v>
      </c>
      <c r="C3034" t="s">
        <v>25</v>
      </c>
      <c r="D3034" t="s">
        <v>26</v>
      </c>
      <c r="E3034" t="s">
        <v>27</v>
      </c>
      <c r="F3034" t="s">
        <v>53</v>
      </c>
      <c r="G3034" t="s">
        <v>54</v>
      </c>
      <c r="H3034" t="s">
        <v>417</v>
      </c>
      <c r="I3034" t="s">
        <v>418</v>
      </c>
      <c r="J3034">
        <v>102.988412</v>
      </c>
      <c r="K3034">
        <v>1</v>
      </c>
      <c r="L3034">
        <v>0.92300000000000004</v>
      </c>
      <c r="M3034">
        <v>0</v>
      </c>
      <c r="N3034">
        <v>0</v>
      </c>
      <c r="O3034">
        <v>0</v>
      </c>
      <c r="P3034" t="s">
        <v>1080</v>
      </c>
      <c r="Q3034" t="s">
        <v>1081</v>
      </c>
      <c r="R3034" t="s">
        <v>73</v>
      </c>
      <c r="S3034" t="s">
        <v>74</v>
      </c>
      <c r="T3034" t="s">
        <v>36</v>
      </c>
      <c r="U3034" t="s">
        <v>37</v>
      </c>
      <c r="V3034">
        <v>27</v>
      </c>
      <c r="W3034" t="s">
        <v>38</v>
      </c>
    </row>
    <row r="3035" spans="1:23">
      <c r="A3035" t="s">
        <v>23</v>
      </c>
      <c r="B3035" t="s">
        <v>24</v>
      </c>
      <c r="C3035" t="s">
        <v>25</v>
      </c>
      <c r="D3035" t="s">
        <v>39</v>
      </c>
      <c r="E3035" t="s">
        <v>40</v>
      </c>
      <c r="F3035" t="s">
        <v>28</v>
      </c>
      <c r="G3035" t="s">
        <v>29</v>
      </c>
      <c r="I3035" t="s">
        <v>43</v>
      </c>
      <c r="J3035">
        <v>102.44029190000001</v>
      </c>
      <c r="K3035">
        <v>17</v>
      </c>
      <c r="L3035">
        <v>0.89800000000000002</v>
      </c>
      <c r="M3035">
        <v>0</v>
      </c>
      <c r="N3035">
        <v>0</v>
      </c>
      <c r="O3035">
        <v>0</v>
      </c>
      <c r="P3035" t="s">
        <v>1080</v>
      </c>
      <c r="Q3035" t="s">
        <v>1081</v>
      </c>
      <c r="R3035" t="s">
        <v>73</v>
      </c>
      <c r="S3035" t="s">
        <v>74</v>
      </c>
      <c r="T3035" t="s">
        <v>36</v>
      </c>
      <c r="U3035" t="s">
        <v>37</v>
      </c>
      <c r="V3035">
        <v>27</v>
      </c>
      <c r="W3035" t="s">
        <v>38</v>
      </c>
    </row>
    <row r="3036" spans="1:23">
      <c r="A3036" t="s">
        <v>23</v>
      </c>
      <c r="B3036" t="s">
        <v>24</v>
      </c>
      <c r="C3036" t="s">
        <v>25</v>
      </c>
      <c r="D3036" t="s">
        <v>26</v>
      </c>
      <c r="E3036" t="s">
        <v>27</v>
      </c>
      <c r="F3036" t="s">
        <v>28</v>
      </c>
      <c r="G3036" t="s">
        <v>29</v>
      </c>
      <c r="H3036" t="s">
        <v>239</v>
      </c>
      <c r="I3036" t="s">
        <v>240</v>
      </c>
      <c r="J3036">
        <v>52.970999999999997</v>
      </c>
      <c r="K3036">
        <v>1</v>
      </c>
      <c r="L3036">
        <v>1</v>
      </c>
      <c r="M3036">
        <v>0</v>
      </c>
      <c r="N3036">
        <v>0</v>
      </c>
      <c r="O3036">
        <v>0</v>
      </c>
      <c r="P3036" t="s">
        <v>1082</v>
      </c>
      <c r="Q3036" t="s">
        <v>1083</v>
      </c>
      <c r="R3036" t="s">
        <v>132</v>
      </c>
      <c r="S3036" t="s">
        <v>133</v>
      </c>
      <c r="T3036" t="s">
        <v>36</v>
      </c>
      <c r="U3036" t="s">
        <v>37</v>
      </c>
      <c r="V3036">
        <v>27</v>
      </c>
      <c r="W3036" t="s">
        <v>38</v>
      </c>
    </row>
    <row r="3037" spans="1:23">
      <c r="A3037" t="s">
        <v>23</v>
      </c>
      <c r="B3037" t="s">
        <v>24</v>
      </c>
      <c r="C3037" t="s">
        <v>25</v>
      </c>
      <c r="D3037" t="s">
        <v>39</v>
      </c>
      <c r="E3037" t="s">
        <v>40</v>
      </c>
      <c r="F3037" t="s">
        <v>28</v>
      </c>
      <c r="G3037" t="s">
        <v>29</v>
      </c>
      <c r="I3037" t="s">
        <v>43</v>
      </c>
      <c r="J3037">
        <v>487.67700789999998</v>
      </c>
      <c r="K3037">
        <v>46</v>
      </c>
      <c r="L3037">
        <v>0.86599999999999999</v>
      </c>
      <c r="M3037">
        <v>0</v>
      </c>
      <c r="N3037">
        <v>0</v>
      </c>
      <c r="O3037">
        <v>0</v>
      </c>
      <c r="P3037" t="s">
        <v>1082</v>
      </c>
      <c r="Q3037" t="s">
        <v>1083</v>
      </c>
      <c r="R3037" t="s">
        <v>132</v>
      </c>
      <c r="S3037" t="s">
        <v>133</v>
      </c>
      <c r="T3037" t="s">
        <v>36</v>
      </c>
      <c r="U3037" t="s">
        <v>37</v>
      </c>
      <c r="V3037">
        <v>27</v>
      </c>
      <c r="W3037" t="s">
        <v>38</v>
      </c>
    </row>
    <row r="3038" spans="1:23">
      <c r="A3038" t="s">
        <v>23</v>
      </c>
      <c r="B3038" t="s">
        <v>24</v>
      </c>
      <c r="C3038" t="s">
        <v>25</v>
      </c>
      <c r="D3038" t="s">
        <v>39</v>
      </c>
      <c r="E3038" t="s">
        <v>40</v>
      </c>
      <c r="F3038" t="s">
        <v>44</v>
      </c>
      <c r="G3038" t="s">
        <v>45</v>
      </c>
      <c r="I3038" t="s">
        <v>43</v>
      </c>
      <c r="J3038">
        <v>0</v>
      </c>
      <c r="K3038">
        <v>0</v>
      </c>
      <c r="L3038">
        <v>0</v>
      </c>
      <c r="M3038">
        <v>0</v>
      </c>
      <c r="N3038">
        <v>0</v>
      </c>
      <c r="O3038">
        <v>1</v>
      </c>
      <c r="P3038" t="s">
        <v>1082</v>
      </c>
      <c r="Q3038" t="s">
        <v>1083</v>
      </c>
      <c r="R3038" t="s">
        <v>132</v>
      </c>
      <c r="S3038" t="s">
        <v>133</v>
      </c>
      <c r="T3038" t="s">
        <v>36</v>
      </c>
      <c r="U3038" t="s">
        <v>37</v>
      </c>
      <c r="V3038">
        <v>27</v>
      </c>
      <c r="W3038" t="s">
        <v>38</v>
      </c>
    </row>
    <row r="3039" spans="1:23">
      <c r="A3039" t="s">
        <v>23</v>
      </c>
      <c r="B3039" t="s">
        <v>24</v>
      </c>
      <c r="C3039" t="s">
        <v>25</v>
      </c>
      <c r="D3039" t="s">
        <v>39</v>
      </c>
      <c r="E3039" t="s">
        <v>40</v>
      </c>
      <c r="F3039" t="s">
        <v>41</v>
      </c>
      <c r="G3039" t="s">
        <v>42</v>
      </c>
      <c r="I3039" t="s">
        <v>43</v>
      </c>
      <c r="J3039">
        <v>0</v>
      </c>
      <c r="K3039">
        <v>0</v>
      </c>
      <c r="L3039">
        <v>0</v>
      </c>
      <c r="M3039">
        <v>0</v>
      </c>
      <c r="N3039">
        <v>0</v>
      </c>
      <c r="O3039">
        <v>1</v>
      </c>
      <c r="P3039" t="s">
        <v>1294</v>
      </c>
      <c r="Q3039" t="s">
        <v>1295</v>
      </c>
      <c r="R3039" t="s">
        <v>114</v>
      </c>
      <c r="S3039" t="s">
        <v>115</v>
      </c>
      <c r="T3039" t="s">
        <v>36</v>
      </c>
      <c r="U3039" t="s">
        <v>37</v>
      </c>
      <c r="V3039">
        <v>27</v>
      </c>
      <c r="W3039" t="s">
        <v>38</v>
      </c>
    </row>
    <row r="3040" spans="1:23">
      <c r="A3040" t="s">
        <v>23</v>
      </c>
      <c r="B3040" t="s">
        <v>24</v>
      </c>
      <c r="C3040" t="s">
        <v>25</v>
      </c>
      <c r="D3040" t="s">
        <v>26</v>
      </c>
      <c r="E3040" t="s">
        <v>27</v>
      </c>
      <c r="F3040" t="s">
        <v>28</v>
      </c>
      <c r="G3040" t="s">
        <v>29</v>
      </c>
      <c r="H3040" t="s">
        <v>69</v>
      </c>
      <c r="I3040" t="s">
        <v>70</v>
      </c>
      <c r="J3040">
        <v>173.5724232</v>
      </c>
      <c r="K3040">
        <v>2</v>
      </c>
      <c r="L3040">
        <v>0.94499999999999995</v>
      </c>
      <c r="M3040">
        <v>0</v>
      </c>
      <c r="N3040">
        <v>0</v>
      </c>
      <c r="O3040">
        <v>0</v>
      </c>
      <c r="P3040" t="s">
        <v>1084</v>
      </c>
      <c r="Q3040" t="s">
        <v>1085</v>
      </c>
      <c r="R3040" t="s">
        <v>51</v>
      </c>
      <c r="S3040" t="s">
        <v>52</v>
      </c>
      <c r="T3040" t="s">
        <v>36</v>
      </c>
      <c r="U3040" t="s">
        <v>37</v>
      </c>
      <c r="V3040">
        <v>27</v>
      </c>
      <c r="W3040" t="s">
        <v>38</v>
      </c>
    </row>
    <row r="3041" spans="1:23">
      <c r="A3041" t="s">
        <v>23</v>
      </c>
      <c r="B3041" t="s">
        <v>24</v>
      </c>
      <c r="C3041" t="s">
        <v>25</v>
      </c>
      <c r="D3041" t="s">
        <v>26</v>
      </c>
      <c r="E3041" t="s">
        <v>27</v>
      </c>
      <c r="F3041" t="s">
        <v>28</v>
      </c>
      <c r="G3041" t="s">
        <v>29</v>
      </c>
      <c r="H3041" t="s">
        <v>152</v>
      </c>
      <c r="I3041" t="s">
        <v>153</v>
      </c>
      <c r="J3041">
        <v>302.16530119999999</v>
      </c>
      <c r="K3041">
        <v>1</v>
      </c>
      <c r="L3041">
        <v>0.91800000000000004</v>
      </c>
      <c r="M3041">
        <v>0</v>
      </c>
      <c r="N3041">
        <v>0</v>
      </c>
      <c r="O3041">
        <v>0</v>
      </c>
      <c r="P3041" t="s">
        <v>1084</v>
      </c>
      <c r="Q3041" t="s">
        <v>1085</v>
      </c>
      <c r="R3041" t="s">
        <v>51</v>
      </c>
      <c r="S3041" t="s">
        <v>52</v>
      </c>
      <c r="T3041" t="s">
        <v>36</v>
      </c>
      <c r="U3041" t="s">
        <v>37</v>
      </c>
      <c r="V3041">
        <v>27</v>
      </c>
      <c r="W3041" t="s">
        <v>38</v>
      </c>
    </row>
    <row r="3042" spans="1:23">
      <c r="A3042" t="s">
        <v>23</v>
      </c>
      <c r="B3042" t="s">
        <v>24</v>
      </c>
      <c r="C3042" t="s">
        <v>25</v>
      </c>
      <c r="D3042" t="s">
        <v>26</v>
      </c>
      <c r="E3042" t="s">
        <v>27</v>
      </c>
      <c r="F3042" t="s">
        <v>28</v>
      </c>
      <c r="G3042" t="s">
        <v>29</v>
      </c>
      <c r="H3042" t="s">
        <v>86</v>
      </c>
      <c r="I3042" t="s">
        <v>87</v>
      </c>
      <c r="J3042">
        <v>38.009071599999999</v>
      </c>
      <c r="K3042">
        <v>1</v>
      </c>
      <c r="L3042">
        <v>0.89700000000000002</v>
      </c>
      <c r="M3042">
        <v>0</v>
      </c>
      <c r="N3042">
        <v>0</v>
      </c>
      <c r="O3042">
        <v>0</v>
      </c>
      <c r="P3042" t="s">
        <v>1084</v>
      </c>
      <c r="Q3042" t="s">
        <v>1085</v>
      </c>
      <c r="R3042" t="s">
        <v>51</v>
      </c>
      <c r="S3042" t="s">
        <v>52</v>
      </c>
      <c r="T3042" t="s">
        <v>36</v>
      </c>
      <c r="U3042" t="s">
        <v>37</v>
      </c>
      <c r="V3042">
        <v>27</v>
      </c>
      <c r="W3042" t="s">
        <v>38</v>
      </c>
    </row>
    <row r="3043" spans="1:23">
      <c r="A3043" t="s">
        <v>23</v>
      </c>
      <c r="B3043" t="s">
        <v>24</v>
      </c>
      <c r="C3043" t="s">
        <v>25</v>
      </c>
      <c r="D3043" t="s">
        <v>26</v>
      </c>
      <c r="E3043" t="s">
        <v>27</v>
      </c>
      <c r="F3043" t="s">
        <v>28</v>
      </c>
      <c r="G3043" t="s">
        <v>29</v>
      </c>
      <c r="H3043" t="s">
        <v>30</v>
      </c>
      <c r="I3043" t="s">
        <v>31</v>
      </c>
      <c r="J3043">
        <v>260.25695889999997</v>
      </c>
      <c r="K3043">
        <v>1</v>
      </c>
      <c r="L3043">
        <v>0.86399999999999999</v>
      </c>
      <c r="M3043">
        <v>0</v>
      </c>
      <c r="N3043">
        <v>0</v>
      </c>
      <c r="O3043">
        <v>0</v>
      </c>
      <c r="P3043" t="s">
        <v>1084</v>
      </c>
      <c r="Q3043" t="s">
        <v>1085</v>
      </c>
      <c r="R3043" t="s">
        <v>51</v>
      </c>
      <c r="S3043" t="s">
        <v>52</v>
      </c>
      <c r="T3043" t="s">
        <v>36</v>
      </c>
      <c r="U3043" t="s">
        <v>37</v>
      </c>
      <c r="V3043">
        <v>27</v>
      </c>
      <c r="W3043" t="s">
        <v>38</v>
      </c>
    </row>
    <row r="3044" spans="1:23">
      <c r="A3044" t="s">
        <v>23</v>
      </c>
      <c r="B3044" t="s">
        <v>24</v>
      </c>
      <c r="C3044" t="s">
        <v>25</v>
      </c>
      <c r="D3044" t="s">
        <v>39</v>
      </c>
      <c r="E3044" t="s">
        <v>40</v>
      </c>
      <c r="F3044" t="s">
        <v>28</v>
      </c>
      <c r="G3044" t="s">
        <v>29</v>
      </c>
      <c r="I3044" t="s">
        <v>43</v>
      </c>
      <c r="J3044">
        <v>701.89564780000001</v>
      </c>
      <c r="K3044">
        <v>76</v>
      </c>
      <c r="L3044">
        <v>0.83099999999999996</v>
      </c>
      <c r="M3044">
        <v>0</v>
      </c>
      <c r="N3044">
        <v>0</v>
      </c>
      <c r="O3044">
        <v>0</v>
      </c>
      <c r="P3044" t="s">
        <v>1084</v>
      </c>
      <c r="Q3044" t="s">
        <v>1085</v>
      </c>
      <c r="R3044" t="s">
        <v>51</v>
      </c>
      <c r="S3044" t="s">
        <v>52</v>
      </c>
      <c r="T3044" t="s">
        <v>36</v>
      </c>
      <c r="U3044" t="s">
        <v>37</v>
      </c>
      <c r="V3044">
        <v>27</v>
      </c>
      <c r="W3044" t="s">
        <v>38</v>
      </c>
    </row>
    <row r="3045" spans="1:23">
      <c r="A3045" t="s">
        <v>23</v>
      </c>
      <c r="B3045" t="s">
        <v>24</v>
      </c>
      <c r="C3045" t="s">
        <v>25</v>
      </c>
      <c r="D3045" t="s">
        <v>39</v>
      </c>
      <c r="E3045" t="s">
        <v>40</v>
      </c>
      <c r="F3045" t="s">
        <v>44</v>
      </c>
      <c r="G3045" t="s">
        <v>45</v>
      </c>
      <c r="I3045" t="s">
        <v>43</v>
      </c>
      <c r="J3045">
        <v>0</v>
      </c>
      <c r="K3045">
        <v>0</v>
      </c>
      <c r="L3045">
        <v>0</v>
      </c>
      <c r="M3045">
        <v>0</v>
      </c>
      <c r="N3045">
        <v>0</v>
      </c>
      <c r="O3045">
        <v>1</v>
      </c>
      <c r="P3045" t="s">
        <v>1084</v>
      </c>
      <c r="Q3045" t="s">
        <v>1085</v>
      </c>
      <c r="R3045" t="s">
        <v>51</v>
      </c>
      <c r="S3045" t="s">
        <v>52</v>
      </c>
      <c r="T3045" t="s">
        <v>36</v>
      </c>
      <c r="U3045" t="s">
        <v>37</v>
      </c>
      <c r="V3045">
        <v>27</v>
      </c>
      <c r="W3045" t="s">
        <v>38</v>
      </c>
    </row>
    <row r="3046" spans="1:23">
      <c r="A3046" t="s">
        <v>23</v>
      </c>
      <c r="B3046" t="s">
        <v>24</v>
      </c>
      <c r="C3046" t="s">
        <v>25</v>
      </c>
      <c r="D3046" t="s">
        <v>46</v>
      </c>
      <c r="E3046" t="s">
        <v>47</v>
      </c>
      <c r="F3046" t="s">
        <v>48</v>
      </c>
      <c r="G3046" t="s">
        <v>47</v>
      </c>
      <c r="I3046" t="s">
        <v>43</v>
      </c>
      <c r="J3046">
        <v>5222.5727820000002</v>
      </c>
      <c r="K3046">
        <v>801</v>
      </c>
      <c r="L3046">
        <v>0.8</v>
      </c>
      <c r="M3046">
        <v>0.67670512400000005</v>
      </c>
      <c r="N3046">
        <v>5.4299999999999999E-3</v>
      </c>
      <c r="O3046">
        <v>0</v>
      </c>
      <c r="P3046" t="s">
        <v>1084</v>
      </c>
      <c r="Q3046" t="s">
        <v>1085</v>
      </c>
      <c r="R3046" t="s">
        <v>51</v>
      </c>
      <c r="S3046" t="s">
        <v>52</v>
      </c>
      <c r="T3046" t="s">
        <v>36</v>
      </c>
      <c r="U3046" t="s">
        <v>37</v>
      </c>
      <c r="V3046">
        <v>27</v>
      </c>
      <c r="W3046" t="s">
        <v>38</v>
      </c>
    </row>
    <row r="3047" spans="1:23">
      <c r="A3047" t="s">
        <v>23</v>
      </c>
      <c r="B3047" t="s">
        <v>24</v>
      </c>
      <c r="C3047" t="s">
        <v>25</v>
      </c>
      <c r="D3047" t="s">
        <v>26</v>
      </c>
      <c r="E3047" t="s">
        <v>27</v>
      </c>
      <c r="F3047" t="s">
        <v>53</v>
      </c>
      <c r="G3047" t="s">
        <v>54</v>
      </c>
      <c r="H3047" t="s">
        <v>417</v>
      </c>
      <c r="I3047" t="s">
        <v>418</v>
      </c>
      <c r="J3047">
        <v>107.8923672</v>
      </c>
      <c r="K3047">
        <v>1</v>
      </c>
      <c r="L3047">
        <v>0.99099999999999999</v>
      </c>
      <c r="M3047">
        <v>0</v>
      </c>
      <c r="N3047">
        <v>0</v>
      </c>
      <c r="O3047">
        <v>0</v>
      </c>
      <c r="P3047" t="s">
        <v>1086</v>
      </c>
      <c r="Q3047" t="s">
        <v>1087</v>
      </c>
      <c r="R3047" t="s">
        <v>90</v>
      </c>
      <c r="S3047" t="s">
        <v>91</v>
      </c>
      <c r="T3047" t="s">
        <v>36</v>
      </c>
      <c r="U3047" t="s">
        <v>37</v>
      </c>
      <c r="V3047">
        <v>27</v>
      </c>
      <c r="W3047" t="s">
        <v>38</v>
      </c>
    </row>
    <row r="3048" spans="1:23">
      <c r="A3048" t="s">
        <v>23</v>
      </c>
      <c r="B3048" t="s">
        <v>24</v>
      </c>
      <c r="C3048" t="s">
        <v>25</v>
      </c>
      <c r="D3048" t="s">
        <v>26</v>
      </c>
      <c r="E3048" t="s">
        <v>27</v>
      </c>
      <c r="F3048" t="s">
        <v>53</v>
      </c>
      <c r="G3048" t="s">
        <v>54</v>
      </c>
      <c r="H3048" t="s">
        <v>183</v>
      </c>
      <c r="I3048" t="s">
        <v>184</v>
      </c>
      <c r="J3048">
        <v>24.247713900000001</v>
      </c>
      <c r="K3048">
        <v>1</v>
      </c>
      <c r="L3048">
        <v>0.99399999999999999</v>
      </c>
      <c r="M3048">
        <v>0</v>
      </c>
      <c r="N3048">
        <v>0</v>
      </c>
      <c r="O3048">
        <v>0</v>
      </c>
      <c r="P3048" t="s">
        <v>1086</v>
      </c>
      <c r="Q3048" t="s">
        <v>1087</v>
      </c>
      <c r="R3048" t="s">
        <v>90</v>
      </c>
      <c r="S3048" t="s">
        <v>91</v>
      </c>
      <c r="T3048" t="s">
        <v>36</v>
      </c>
      <c r="U3048" t="s">
        <v>37</v>
      </c>
      <c r="V3048">
        <v>27</v>
      </c>
      <c r="W3048" t="s">
        <v>38</v>
      </c>
    </row>
    <row r="3049" spans="1:23">
      <c r="A3049" t="s">
        <v>23</v>
      </c>
      <c r="B3049" t="s">
        <v>24</v>
      </c>
      <c r="C3049" t="s">
        <v>25</v>
      </c>
      <c r="D3049" t="s">
        <v>26</v>
      </c>
      <c r="E3049" t="s">
        <v>27</v>
      </c>
      <c r="F3049" t="s">
        <v>28</v>
      </c>
      <c r="G3049" t="s">
        <v>29</v>
      </c>
      <c r="H3049" t="s">
        <v>152</v>
      </c>
      <c r="I3049" t="s">
        <v>153</v>
      </c>
      <c r="J3049">
        <v>1891.77214</v>
      </c>
      <c r="K3049">
        <v>7</v>
      </c>
      <c r="L3049">
        <v>0.96899999999999997</v>
      </c>
      <c r="M3049">
        <v>0</v>
      </c>
      <c r="N3049">
        <v>0</v>
      </c>
      <c r="O3049">
        <v>0</v>
      </c>
      <c r="P3049" t="s">
        <v>1086</v>
      </c>
      <c r="Q3049" t="s">
        <v>1087</v>
      </c>
      <c r="R3049" t="s">
        <v>90</v>
      </c>
      <c r="S3049" t="s">
        <v>91</v>
      </c>
      <c r="T3049" t="s">
        <v>36</v>
      </c>
      <c r="U3049" t="s">
        <v>37</v>
      </c>
      <c r="V3049">
        <v>27</v>
      </c>
      <c r="W3049" t="s">
        <v>38</v>
      </c>
    </row>
    <row r="3050" spans="1:23">
      <c r="A3050" t="s">
        <v>23</v>
      </c>
      <c r="B3050" t="s">
        <v>24</v>
      </c>
      <c r="C3050" t="s">
        <v>25</v>
      </c>
      <c r="D3050" t="s">
        <v>26</v>
      </c>
      <c r="E3050" t="s">
        <v>27</v>
      </c>
      <c r="F3050" t="s">
        <v>28</v>
      </c>
      <c r="G3050" t="s">
        <v>29</v>
      </c>
      <c r="H3050" t="s">
        <v>86</v>
      </c>
      <c r="I3050" t="s">
        <v>87</v>
      </c>
      <c r="J3050">
        <v>302.27041250000002</v>
      </c>
      <c r="K3050">
        <v>6</v>
      </c>
      <c r="L3050">
        <v>0.93700000000000006</v>
      </c>
      <c r="M3050">
        <v>0</v>
      </c>
      <c r="N3050">
        <v>0</v>
      </c>
      <c r="O3050">
        <v>0</v>
      </c>
      <c r="P3050" t="s">
        <v>1086</v>
      </c>
      <c r="Q3050" t="s">
        <v>1087</v>
      </c>
      <c r="R3050" t="s">
        <v>90</v>
      </c>
      <c r="S3050" t="s">
        <v>91</v>
      </c>
      <c r="T3050" t="s">
        <v>36</v>
      </c>
      <c r="U3050" t="s">
        <v>37</v>
      </c>
      <c r="V3050">
        <v>27</v>
      </c>
      <c r="W3050" t="s">
        <v>38</v>
      </c>
    </row>
    <row r="3051" spans="1:23">
      <c r="A3051" t="s">
        <v>23</v>
      </c>
      <c r="B3051" t="s">
        <v>24</v>
      </c>
      <c r="C3051" t="s">
        <v>25</v>
      </c>
      <c r="D3051" t="s">
        <v>26</v>
      </c>
      <c r="E3051" t="s">
        <v>27</v>
      </c>
      <c r="F3051" t="s">
        <v>28</v>
      </c>
      <c r="G3051" t="s">
        <v>29</v>
      </c>
      <c r="H3051" t="s">
        <v>447</v>
      </c>
      <c r="I3051" t="s">
        <v>448</v>
      </c>
      <c r="J3051">
        <v>43.961848799999999</v>
      </c>
      <c r="K3051">
        <v>1</v>
      </c>
      <c r="L3051">
        <v>0.86599999999999999</v>
      </c>
      <c r="M3051">
        <v>0</v>
      </c>
      <c r="N3051">
        <v>0</v>
      </c>
      <c r="O3051">
        <v>0</v>
      </c>
      <c r="P3051" t="s">
        <v>1086</v>
      </c>
      <c r="Q3051" t="s">
        <v>1087</v>
      </c>
      <c r="R3051" t="s">
        <v>90</v>
      </c>
      <c r="S3051" t="s">
        <v>91</v>
      </c>
      <c r="T3051" t="s">
        <v>36</v>
      </c>
      <c r="U3051" t="s">
        <v>37</v>
      </c>
      <c r="V3051">
        <v>27</v>
      </c>
      <c r="W3051" t="s">
        <v>38</v>
      </c>
    </row>
    <row r="3052" spans="1:23">
      <c r="A3052" t="s">
        <v>23</v>
      </c>
      <c r="B3052" t="s">
        <v>24</v>
      </c>
      <c r="C3052" t="s">
        <v>25</v>
      </c>
      <c r="D3052" t="s">
        <v>39</v>
      </c>
      <c r="E3052" t="s">
        <v>40</v>
      </c>
      <c r="F3052" t="s">
        <v>41</v>
      </c>
      <c r="G3052" t="s">
        <v>42</v>
      </c>
      <c r="I3052" t="s">
        <v>43</v>
      </c>
      <c r="J3052">
        <v>0</v>
      </c>
      <c r="K3052">
        <v>0</v>
      </c>
      <c r="L3052">
        <v>0</v>
      </c>
      <c r="M3052">
        <v>0</v>
      </c>
      <c r="N3052">
        <v>0</v>
      </c>
      <c r="O3052">
        <v>1</v>
      </c>
      <c r="P3052" t="s">
        <v>1086</v>
      </c>
      <c r="Q3052" t="s">
        <v>1087</v>
      </c>
      <c r="R3052" t="s">
        <v>90</v>
      </c>
      <c r="S3052" t="s">
        <v>91</v>
      </c>
      <c r="T3052" t="s">
        <v>36</v>
      </c>
      <c r="U3052" t="s">
        <v>37</v>
      </c>
      <c r="V3052">
        <v>27</v>
      </c>
      <c r="W3052" t="s">
        <v>38</v>
      </c>
    </row>
    <row r="3053" spans="1:23">
      <c r="A3053" t="s">
        <v>23</v>
      </c>
      <c r="B3053" t="s">
        <v>24</v>
      </c>
      <c r="C3053" t="s">
        <v>25</v>
      </c>
      <c r="D3053" t="s">
        <v>39</v>
      </c>
      <c r="E3053" t="s">
        <v>40</v>
      </c>
      <c r="F3053" t="s">
        <v>53</v>
      </c>
      <c r="G3053" t="s">
        <v>54</v>
      </c>
      <c r="I3053" t="s">
        <v>43</v>
      </c>
      <c r="J3053">
        <v>111.65108429999999</v>
      </c>
      <c r="K3053">
        <v>15</v>
      </c>
      <c r="L3053">
        <v>0.81699999999999995</v>
      </c>
      <c r="M3053">
        <v>0</v>
      </c>
      <c r="N3053">
        <v>0</v>
      </c>
      <c r="O3053">
        <v>0</v>
      </c>
      <c r="P3053" t="s">
        <v>1086</v>
      </c>
      <c r="Q3053" t="s">
        <v>1087</v>
      </c>
      <c r="R3053" t="s">
        <v>90</v>
      </c>
      <c r="S3053" t="s">
        <v>91</v>
      </c>
      <c r="T3053" t="s">
        <v>36</v>
      </c>
      <c r="U3053" t="s">
        <v>37</v>
      </c>
      <c r="V3053">
        <v>27</v>
      </c>
      <c r="W3053" t="s">
        <v>38</v>
      </c>
    </row>
    <row r="3054" spans="1:23">
      <c r="A3054" t="s">
        <v>23</v>
      </c>
      <c r="B3054" t="s">
        <v>24</v>
      </c>
      <c r="C3054" t="s">
        <v>25</v>
      </c>
      <c r="D3054" t="s">
        <v>39</v>
      </c>
      <c r="E3054" t="s">
        <v>40</v>
      </c>
      <c r="F3054" t="s">
        <v>41</v>
      </c>
      <c r="G3054" t="s">
        <v>42</v>
      </c>
      <c r="I3054" t="s">
        <v>43</v>
      </c>
      <c r="J3054">
        <v>98.139319650000004</v>
      </c>
      <c r="K3054">
        <v>5</v>
      </c>
      <c r="L3054">
        <v>0.89800000000000002</v>
      </c>
      <c r="M3054">
        <v>0</v>
      </c>
      <c r="N3054">
        <v>0</v>
      </c>
      <c r="O3054">
        <v>0</v>
      </c>
      <c r="P3054" t="s">
        <v>1298</v>
      </c>
      <c r="Q3054" t="s">
        <v>1299</v>
      </c>
      <c r="R3054" t="s">
        <v>146</v>
      </c>
      <c r="S3054" t="s">
        <v>147</v>
      </c>
      <c r="T3054" t="s">
        <v>36</v>
      </c>
      <c r="U3054" t="s">
        <v>37</v>
      </c>
      <c r="V3054">
        <v>27</v>
      </c>
      <c r="W3054" t="s">
        <v>38</v>
      </c>
    </row>
    <row r="3055" spans="1:23">
      <c r="A3055" t="s">
        <v>23</v>
      </c>
      <c r="B3055" t="s">
        <v>24</v>
      </c>
      <c r="C3055" t="s">
        <v>25</v>
      </c>
      <c r="D3055" t="s">
        <v>39</v>
      </c>
      <c r="E3055" t="s">
        <v>40</v>
      </c>
      <c r="F3055" t="s">
        <v>41</v>
      </c>
      <c r="G3055" t="s">
        <v>42</v>
      </c>
      <c r="I3055" t="s">
        <v>43</v>
      </c>
      <c r="J3055">
        <v>60.17956702</v>
      </c>
      <c r="K3055">
        <v>3</v>
      </c>
      <c r="L3055">
        <v>0.85499999999999998</v>
      </c>
      <c r="M3055">
        <v>0</v>
      </c>
      <c r="N3055">
        <v>0</v>
      </c>
      <c r="O3055">
        <v>0</v>
      </c>
      <c r="P3055" t="s">
        <v>1566</v>
      </c>
      <c r="Q3055" t="s">
        <v>1567</v>
      </c>
      <c r="R3055" t="s">
        <v>365</v>
      </c>
      <c r="S3055" t="s">
        <v>366</v>
      </c>
      <c r="T3055" t="s">
        <v>36</v>
      </c>
      <c r="U3055" t="s">
        <v>37</v>
      </c>
      <c r="V3055">
        <v>27</v>
      </c>
      <c r="W3055" t="s">
        <v>38</v>
      </c>
    </row>
    <row r="3056" spans="1:23">
      <c r="A3056" t="s">
        <v>23</v>
      </c>
      <c r="B3056" t="s">
        <v>24</v>
      </c>
      <c r="C3056" t="s">
        <v>25</v>
      </c>
      <c r="D3056" t="s">
        <v>39</v>
      </c>
      <c r="E3056" t="s">
        <v>40</v>
      </c>
      <c r="F3056" t="s">
        <v>28</v>
      </c>
      <c r="G3056" t="s">
        <v>29</v>
      </c>
      <c r="I3056" t="s">
        <v>43</v>
      </c>
      <c r="J3056">
        <v>0</v>
      </c>
      <c r="K3056">
        <v>0</v>
      </c>
      <c r="L3056">
        <v>0</v>
      </c>
      <c r="M3056">
        <v>0</v>
      </c>
      <c r="N3056">
        <v>0</v>
      </c>
      <c r="O3056">
        <v>1</v>
      </c>
      <c r="P3056" t="s">
        <v>1566</v>
      </c>
      <c r="Q3056" t="s">
        <v>1567</v>
      </c>
      <c r="R3056" t="s">
        <v>365</v>
      </c>
      <c r="S3056" t="s">
        <v>366</v>
      </c>
      <c r="T3056" t="s">
        <v>36</v>
      </c>
      <c r="U3056" t="s">
        <v>37</v>
      </c>
      <c r="V3056">
        <v>27</v>
      </c>
      <c r="W3056" t="s">
        <v>38</v>
      </c>
    </row>
    <row r="3057" spans="1:23">
      <c r="A3057" t="s">
        <v>23</v>
      </c>
      <c r="B3057" t="s">
        <v>24</v>
      </c>
      <c r="C3057" t="s">
        <v>25</v>
      </c>
      <c r="D3057" t="s">
        <v>39</v>
      </c>
      <c r="E3057" t="s">
        <v>40</v>
      </c>
      <c r="F3057" t="s">
        <v>44</v>
      </c>
      <c r="G3057" t="s">
        <v>45</v>
      </c>
      <c r="I3057" t="s">
        <v>43</v>
      </c>
      <c r="J3057">
        <v>0</v>
      </c>
      <c r="K3057">
        <v>0</v>
      </c>
      <c r="L3057">
        <v>0</v>
      </c>
      <c r="M3057">
        <v>0</v>
      </c>
      <c r="N3057">
        <v>0</v>
      </c>
      <c r="O3057">
        <v>1</v>
      </c>
      <c r="P3057" t="s">
        <v>1302</v>
      </c>
      <c r="Q3057" t="s">
        <v>1303</v>
      </c>
      <c r="R3057" t="s">
        <v>201</v>
      </c>
      <c r="S3057" t="s">
        <v>202</v>
      </c>
      <c r="T3057" t="s">
        <v>36</v>
      </c>
      <c r="U3057" t="s">
        <v>37</v>
      </c>
      <c r="V3057">
        <v>27</v>
      </c>
      <c r="W3057" t="s">
        <v>38</v>
      </c>
    </row>
    <row r="3058" spans="1:23">
      <c r="A3058" t="s">
        <v>23</v>
      </c>
      <c r="B3058" t="s">
        <v>24</v>
      </c>
      <c r="C3058" t="s">
        <v>25</v>
      </c>
      <c r="D3058" t="s">
        <v>46</v>
      </c>
      <c r="E3058" t="s">
        <v>47</v>
      </c>
      <c r="F3058" t="s">
        <v>48</v>
      </c>
      <c r="G3058" t="s">
        <v>47</v>
      </c>
      <c r="I3058" t="s">
        <v>43</v>
      </c>
      <c r="J3058">
        <v>1034.864783</v>
      </c>
      <c r="K3058">
        <v>167</v>
      </c>
      <c r="L3058">
        <v>0.78600000000000003</v>
      </c>
      <c r="M3058">
        <v>0</v>
      </c>
      <c r="N3058">
        <v>0</v>
      </c>
      <c r="O3058">
        <v>0</v>
      </c>
      <c r="P3058" t="s">
        <v>1302</v>
      </c>
      <c r="Q3058" t="s">
        <v>1303</v>
      </c>
      <c r="R3058" t="s">
        <v>201</v>
      </c>
      <c r="S3058" t="s">
        <v>202</v>
      </c>
      <c r="T3058" t="s">
        <v>36</v>
      </c>
      <c r="U3058" t="s">
        <v>37</v>
      </c>
      <c r="V3058">
        <v>27</v>
      </c>
      <c r="W3058" t="s">
        <v>38</v>
      </c>
    </row>
    <row r="3059" spans="1:23">
      <c r="A3059" t="s">
        <v>23</v>
      </c>
      <c r="B3059" t="s">
        <v>24</v>
      </c>
      <c r="C3059" t="s">
        <v>25</v>
      </c>
      <c r="D3059" t="s">
        <v>46</v>
      </c>
      <c r="E3059" t="s">
        <v>47</v>
      </c>
      <c r="F3059" t="s">
        <v>48</v>
      </c>
      <c r="G3059" t="s">
        <v>47</v>
      </c>
      <c r="I3059" t="s">
        <v>43</v>
      </c>
      <c r="J3059">
        <v>225.10759959999999</v>
      </c>
      <c r="K3059">
        <v>43</v>
      </c>
      <c r="L3059">
        <v>0.78400000000000003</v>
      </c>
      <c r="M3059">
        <v>0</v>
      </c>
      <c r="N3059">
        <v>0</v>
      </c>
      <c r="O3059">
        <v>0</v>
      </c>
      <c r="P3059" t="s">
        <v>1304</v>
      </c>
      <c r="Q3059" t="s">
        <v>1305</v>
      </c>
      <c r="R3059" t="s">
        <v>51</v>
      </c>
      <c r="S3059" t="s">
        <v>52</v>
      </c>
      <c r="T3059" t="s">
        <v>36</v>
      </c>
      <c r="U3059" t="s">
        <v>37</v>
      </c>
      <c r="V3059">
        <v>27</v>
      </c>
      <c r="W3059" t="s">
        <v>38</v>
      </c>
    </row>
    <row r="3060" spans="1:23">
      <c r="A3060" t="s">
        <v>23</v>
      </c>
      <c r="B3060" t="s">
        <v>24</v>
      </c>
      <c r="C3060" t="s">
        <v>25</v>
      </c>
      <c r="D3060" t="s">
        <v>26</v>
      </c>
      <c r="E3060" t="s">
        <v>27</v>
      </c>
      <c r="F3060" t="s">
        <v>28</v>
      </c>
      <c r="G3060" t="s">
        <v>29</v>
      </c>
      <c r="H3060" t="s">
        <v>281</v>
      </c>
      <c r="I3060" t="s">
        <v>282</v>
      </c>
      <c r="J3060">
        <v>86.279270600000004</v>
      </c>
      <c r="K3060">
        <v>1</v>
      </c>
      <c r="L3060">
        <v>1</v>
      </c>
      <c r="M3060">
        <v>0</v>
      </c>
      <c r="N3060">
        <v>0</v>
      </c>
      <c r="O3060">
        <v>0</v>
      </c>
      <c r="P3060" t="s">
        <v>1118</v>
      </c>
      <c r="Q3060" t="s">
        <v>1119</v>
      </c>
      <c r="R3060" t="s">
        <v>90</v>
      </c>
      <c r="S3060" t="s">
        <v>91</v>
      </c>
      <c r="T3060" t="s">
        <v>36</v>
      </c>
      <c r="U3060" t="s">
        <v>37</v>
      </c>
      <c r="V3060">
        <v>27</v>
      </c>
      <c r="W3060" t="s">
        <v>38</v>
      </c>
    </row>
    <row r="3061" spans="1:23">
      <c r="A3061" t="s">
        <v>23</v>
      </c>
      <c r="B3061" t="s">
        <v>24</v>
      </c>
      <c r="C3061" t="s">
        <v>25</v>
      </c>
      <c r="D3061" t="s">
        <v>39</v>
      </c>
      <c r="E3061" t="s">
        <v>40</v>
      </c>
      <c r="F3061" t="s">
        <v>44</v>
      </c>
      <c r="G3061" t="s">
        <v>45</v>
      </c>
      <c r="I3061" t="s">
        <v>43</v>
      </c>
      <c r="J3061">
        <v>0</v>
      </c>
      <c r="K3061">
        <v>0</v>
      </c>
      <c r="L3061">
        <v>0</v>
      </c>
      <c r="M3061">
        <v>0</v>
      </c>
      <c r="N3061">
        <v>0</v>
      </c>
      <c r="O3061">
        <v>1</v>
      </c>
      <c r="P3061" t="s">
        <v>1118</v>
      </c>
      <c r="Q3061" t="s">
        <v>1119</v>
      </c>
      <c r="R3061" t="s">
        <v>90</v>
      </c>
      <c r="S3061" t="s">
        <v>91</v>
      </c>
      <c r="T3061" t="s">
        <v>36</v>
      </c>
      <c r="U3061" t="s">
        <v>37</v>
      </c>
      <c r="V3061">
        <v>27</v>
      </c>
      <c r="W3061" t="s">
        <v>38</v>
      </c>
    </row>
    <row r="3062" spans="1:23">
      <c r="A3062" t="s">
        <v>23</v>
      </c>
      <c r="B3062" t="s">
        <v>24</v>
      </c>
      <c r="C3062" t="s">
        <v>25</v>
      </c>
      <c r="D3062" t="s">
        <v>26</v>
      </c>
      <c r="E3062" t="s">
        <v>27</v>
      </c>
      <c r="F3062" t="s">
        <v>28</v>
      </c>
      <c r="G3062" t="s">
        <v>29</v>
      </c>
      <c r="H3062" t="s">
        <v>529</v>
      </c>
      <c r="I3062" t="s">
        <v>530</v>
      </c>
      <c r="J3062">
        <v>2.972</v>
      </c>
      <c r="K3062">
        <v>1</v>
      </c>
      <c r="L3062">
        <v>1</v>
      </c>
      <c r="M3062">
        <v>0</v>
      </c>
      <c r="N3062">
        <v>0</v>
      </c>
      <c r="O3062">
        <v>0</v>
      </c>
      <c r="P3062" t="s">
        <v>1306</v>
      </c>
      <c r="Q3062" t="s">
        <v>1307</v>
      </c>
      <c r="R3062" t="s">
        <v>67</v>
      </c>
      <c r="S3062" t="s">
        <v>68</v>
      </c>
      <c r="T3062" t="s">
        <v>36</v>
      </c>
      <c r="U3062" t="s">
        <v>37</v>
      </c>
      <c r="V3062">
        <v>27</v>
      </c>
      <c r="W3062" t="s">
        <v>38</v>
      </c>
    </row>
    <row r="3063" spans="1:23">
      <c r="A3063" t="s">
        <v>23</v>
      </c>
      <c r="B3063" t="s">
        <v>24</v>
      </c>
      <c r="C3063" t="s">
        <v>25</v>
      </c>
      <c r="D3063" t="s">
        <v>46</v>
      </c>
      <c r="E3063" t="s">
        <v>47</v>
      </c>
      <c r="F3063" t="s">
        <v>48</v>
      </c>
      <c r="G3063" t="s">
        <v>47</v>
      </c>
      <c r="I3063" t="s">
        <v>43</v>
      </c>
      <c r="J3063">
        <v>176.682186</v>
      </c>
      <c r="K3063">
        <v>39</v>
      </c>
      <c r="L3063">
        <v>0.8</v>
      </c>
      <c r="M3063">
        <v>0</v>
      </c>
      <c r="N3063">
        <v>0</v>
      </c>
      <c r="O3063">
        <v>0</v>
      </c>
      <c r="P3063" t="s">
        <v>1306</v>
      </c>
      <c r="Q3063" t="s">
        <v>1307</v>
      </c>
      <c r="R3063" t="s">
        <v>67</v>
      </c>
      <c r="S3063" t="s">
        <v>68</v>
      </c>
      <c r="T3063" t="s">
        <v>36</v>
      </c>
      <c r="U3063" t="s">
        <v>37</v>
      </c>
      <c r="V3063">
        <v>27</v>
      </c>
      <c r="W3063" t="s">
        <v>38</v>
      </c>
    </row>
    <row r="3064" spans="1:23">
      <c r="A3064" t="s">
        <v>23</v>
      </c>
      <c r="B3064" t="s">
        <v>24</v>
      </c>
      <c r="C3064" t="s">
        <v>25</v>
      </c>
      <c r="D3064" t="s">
        <v>39</v>
      </c>
      <c r="E3064" t="s">
        <v>40</v>
      </c>
      <c r="F3064" t="s">
        <v>41</v>
      </c>
      <c r="G3064" t="s">
        <v>42</v>
      </c>
      <c r="I3064" t="s">
        <v>43</v>
      </c>
      <c r="J3064">
        <v>52.189196010000003</v>
      </c>
      <c r="K3064">
        <v>4</v>
      </c>
      <c r="L3064">
        <v>0.81699999999999995</v>
      </c>
      <c r="M3064">
        <v>0</v>
      </c>
      <c r="N3064">
        <v>0</v>
      </c>
      <c r="O3064">
        <v>0</v>
      </c>
      <c r="P3064" t="s">
        <v>1568</v>
      </c>
      <c r="Q3064" t="s">
        <v>1569</v>
      </c>
      <c r="R3064" t="s">
        <v>84</v>
      </c>
      <c r="S3064" t="s">
        <v>85</v>
      </c>
      <c r="T3064" t="s">
        <v>36</v>
      </c>
      <c r="U3064" t="s">
        <v>37</v>
      </c>
      <c r="V3064">
        <v>27</v>
      </c>
      <c r="W3064" t="s">
        <v>38</v>
      </c>
    </row>
    <row r="3065" spans="1:23">
      <c r="A3065" t="s">
        <v>23</v>
      </c>
      <c r="B3065" t="s">
        <v>24</v>
      </c>
      <c r="C3065" t="s">
        <v>25</v>
      </c>
      <c r="D3065" t="s">
        <v>46</v>
      </c>
      <c r="E3065" t="s">
        <v>47</v>
      </c>
      <c r="F3065" t="s">
        <v>48</v>
      </c>
      <c r="G3065" t="s">
        <v>47</v>
      </c>
      <c r="I3065" t="s">
        <v>43</v>
      </c>
      <c r="J3065">
        <v>125.00987569999999</v>
      </c>
      <c r="K3065">
        <v>18</v>
      </c>
      <c r="L3065">
        <v>0.74299999999999999</v>
      </c>
      <c r="M3065">
        <v>0</v>
      </c>
      <c r="N3065">
        <v>0</v>
      </c>
      <c r="O3065">
        <v>0</v>
      </c>
      <c r="P3065" t="s">
        <v>1568</v>
      </c>
      <c r="Q3065" t="s">
        <v>1569</v>
      </c>
      <c r="R3065" t="s">
        <v>84</v>
      </c>
      <c r="S3065" t="s">
        <v>85</v>
      </c>
      <c r="T3065" t="s">
        <v>36</v>
      </c>
      <c r="U3065" t="s">
        <v>37</v>
      </c>
      <c r="V3065">
        <v>27</v>
      </c>
      <c r="W3065" t="s">
        <v>38</v>
      </c>
    </row>
    <row r="3066" spans="1:23">
      <c r="A3066" t="s">
        <v>23</v>
      </c>
      <c r="B3066" t="s">
        <v>24</v>
      </c>
      <c r="C3066" t="s">
        <v>25</v>
      </c>
      <c r="D3066" t="s">
        <v>39</v>
      </c>
      <c r="E3066" t="s">
        <v>40</v>
      </c>
      <c r="F3066" t="s">
        <v>28</v>
      </c>
      <c r="G3066" t="s">
        <v>29</v>
      </c>
      <c r="I3066" t="s">
        <v>43</v>
      </c>
      <c r="J3066">
        <v>68.971357350000005</v>
      </c>
      <c r="K3066">
        <v>14</v>
      </c>
      <c r="L3066">
        <v>0.65300000000000002</v>
      </c>
      <c r="M3066">
        <v>0</v>
      </c>
      <c r="N3066">
        <v>0</v>
      </c>
      <c r="O3066">
        <v>0</v>
      </c>
      <c r="P3066" t="s">
        <v>1308</v>
      </c>
      <c r="Q3066" t="s">
        <v>1309</v>
      </c>
      <c r="R3066" t="s">
        <v>114</v>
      </c>
      <c r="S3066" t="s">
        <v>115</v>
      </c>
      <c r="T3066" t="s">
        <v>36</v>
      </c>
      <c r="U3066" t="s">
        <v>37</v>
      </c>
      <c r="V3066">
        <v>27</v>
      </c>
      <c r="W3066" t="s">
        <v>38</v>
      </c>
    </row>
    <row r="3067" spans="1:23">
      <c r="A3067" t="s">
        <v>23</v>
      </c>
      <c r="B3067" t="s">
        <v>24</v>
      </c>
      <c r="C3067" t="s">
        <v>25</v>
      </c>
      <c r="D3067" t="s">
        <v>26</v>
      </c>
      <c r="E3067" t="s">
        <v>27</v>
      </c>
      <c r="F3067" t="s">
        <v>28</v>
      </c>
      <c r="G3067" t="s">
        <v>29</v>
      </c>
      <c r="H3067" t="s">
        <v>189</v>
      </c>
      <c r="I3067" t="s">
        <v>190</v>
      </c>
      <c r="J3067">
        <v>13.323</v>
      </c>
      <c r="K3067">
        <v>1</v>
      </c>
      <c r="L3067">
        <v>1</v>
      </c>
      <c r="M3067">
        <v>0</v>
      </c>
      <c r="N3067">
        <v>0</v>
      </c>
      <c r="O3067">
        <v>0</v>
      </c>
      <c r="P3067" t="s">
        <v>1310</v>
      </c>
      <c r="Q3067" t="s">
        <v>1311</v>
      </c>
      <c r="R3067" t="s">
        <v>67</v>
      </c>
      <c r="S3067" t="s">
        <v>68</v>
      </c>
      <c r="T3067" t="s">
        <v>36</v>
      </c>
      <c r="U3067" t="s">
        <v>37</v>
      </c>
      <c r="V3067">
        <v>27</v>
      </c>
      <c r="W3067" t="s">
        <v>38</v>
      </c>
    </row>
    <row r="3068" spans="1:23">
      <c r="A3068" t="s">
        <v>23</v>
      </c>
      <c r="B3068" t="s">
        <v>24</v>
      </c>
      <c r="C3068" t="s">
        <v>25</v>
      </c>
      <c r="D3068" t="s">
        <v>26</v>
      </c>
      <c r="E3068" t="s">
        <v>27</v>
      </c>
      <c r="F3068" t="s">
        <v>28</v>
      </c>
      <c r="G3068" t="s">
        <v>29</v>
      </c>
      <c r="H3068" t="s">
        <v>148</v>
      </c>
      <c r="I3068" t="s">
        <v>149</v>
      </c>
      <c r="J3068">
        <v>425.23700000000002</v>
      </c>
      <c r="K3068">
        <v>1</v>
      </c>
      <c r="L3068">
        <v>1</v>
      </c>
      <c r="M3068">
        <v>0</v>
      </c>
      <c r="N3068">
        <v>0</v>
      </c>
      <c r="O3068">
        <v>0</v>
      </c>
      <c r="P3068" t="s">
        <v>1310</v>
      </c>
      <c r="Q3068" t="s">
        <v>1311</v>
      </c>
      <c r="R3068" t="s">
        <v>67</v>
      </c>
      <c r="S3068" t="s">
        <v>68</v>
      </c>
      <c r="T3068" t="s">
        <v>36</v>
      </c>
      <c r="U3068" t="s">
        <v>37</v>
      </c>
      <c r="V3068">
        <v>27</v>
      </c>
      <c r="W3068" t="s">
        <v>38</v>
      </c>
    </row>
    <row r="3069" spans="1:23">
      <c r="A3069" t="s">
        <v>23</v>
      </c>
      <c r="B3069" t="s">
        <v>24</v>
      </c>
      <c r="C3069" t="s">
        <v>25</v>
      </c>
      <c r="D3069" t="s">
        <v>46</v>
      </c>
      <c r="E3069" t="s">
        <v>47</v>
      </c>
      <c r="F3069" t="s">
        <v>48</v>
      </c>
      <c r="G3069" t="s">
        <v>47</v>
      </c>
      <c r="I3069" t="s">
        <v>43</v>
      </c>
      <c r="J3069">
        <v>597.6460131</v>
      </c>
      <c r="K3069">
        <v>150</v>
      </c>
      <c r="L3069">
        <v>0.84199999999999997</v>
      </c>
      <c r="M3069">
        <v>0</v>
      </c>
      <c r="N3069">
        <v>0</v>
      </c>
      <c r="O3069">
        <v>0</v>
      </c>
      <c r="P3069" t="s">
        <v>1310</v>
      </c>
      <c r="Q3069" t="s">
        <v>1311</v>
      </c>
      <c r="R3069" t="s">
        <v>67</v>
      </c>
      <c r="S3069" t="s">
        <v>68</v>
      </c>
      <c r="T3069" t="s">
        <v>36</v>
      </c>
      <c r="U3069" t="s">
        <v>37</v>
      </c>
      <c r="V3069">
        <v>27</v>
      </c>
      <c r="W3069" t="s">
        <v>38</v>
      </c>
    </row>
    <row r="3070" spans="1:23">
      <c r="A3070" t="s">
        <v>23</v>
      </c>
      <c r="B3070" t="s">
        <v>24</v>
      </c>
      <c r="C3070" t="s">
        <v>25</v>
      </c>
      <c r="D3070" t="s">
        <v>26</v>
      </c>
      <c r="E3070" t="s">
        <v>27</v>
      </c>
      <c r="F3070" t="s">
        <v>28</v>
      </c>
      <c r="G3070" t="s">
        <v>29</v>
      </c>
      <c r="H3070" t="s">
        <v>187</v>
      </c>
      <c r="I3070" t="s">
        <v>188</v>
      </c>
      <c r="J3070">
        <v>32.438612640000002</v>
      </c>
      <c r="K3070">
        <v>1</v>
      </c>
      <c r="L3070">
        <v>0.88</v>
      </c>
      <c r="M3070">
        <v>0</v>
      </c>
      <c r="N3070">
        <v>0</v>
      </c>
      <c r="O3070">
        <v>0</v>
      </c>
      <c r="P3070" t="s">
        <v>1314</v>
      </c>
      <c r="Q3070" t="s">
        <v>1315</v>
      </c>
      <c r="R3070" t="s">
        <v>84</v>
      </c>
      <c r="S3070" t="s">
        <v>85</v>
      </c>
      <c r="T3070" t="s">
        <v>36</v>
      </c>
      <c r="U3070" t="s">
        <v>37</v>
      </c>
      <c r="V3070">
        <v>27</v>
      </c>
      <c r="W3070" t="s">
        <v>38</v>
      </c>
    </row>
    <row r="3071" spans="1:23">
      <c r="A3071" t="s">
        <v>23</v>
      </c>
      <c r="B3071" t="s">
        <v>24</v>
      </c>
      <c r="C3071" t="s">
        <v>25</v>
      </c>
      <c r="D3071" t="s">
        <v>39</v>
      </c>
      <c r="E3071" t="s">
        <v>40</v>
      </c>
      <c r="F3071" t="s">
        <v>28</v>
      </c>
      <c r="G3071" t="s">
        <v>29</v>
      </c>
      <c r="I3071" t="s">
        <v>43</v>
      </c>
      <c r="J3071">
        <v>63.532944069999999</v>
      </c>
      <c r="K3071">
        <v>15</v>
      </c>
      <c r="L3071">
        <v>0.83199999999999996</v>
      </c>
      <c r="M3071">
        <v>0</v>
      </c>
      <c r="N3071">
        <v>0</v>
      </c>
      <c r="O3071">
        <v>0</v>
      </c>
      <c r="P3071" t="s">
        <v>1314</v>
      </c>
      <c r="Q3071" t="s">
        <v>1315</v>
      </c>
      <c r="R3071" t="s">
        <v>84</v>
      </c>
      <c r="S3071" t="s">
        <v>85</v>
      </c>
      <c r="T3071" t="s">
        <v>36</v>
      </c>
      <c r="U3071" t="s">
        <v>37</v>
      </c>
      <c r="V3071">
        <v>27</v>
      </c>
      <c r="W3071" t="s">
        <v>38</v>
      </c>
    </row>
    <row r="3072" spans="1:23">
      <c r="A3072" t="s">
        <v>23</v>
      </c>
      <c r="B3072" t="s">
        <v>24</v>
      </c>
      <c r="C3072" t="s">
        <v>25</v>
      </c>
      <c r="D3072" t="s">
        <v>39</v>
      </c>
      <c r="E3072" t="s">
        <v>40</v>
      </c>
      <c r="F3072" t="s">
        <v>41</v>
      </c>
      <c r="G3072" t="s">
        <v>42</v>
      </c>
      <c r="I3072" t="s">
        <v>43</v>
      </c>
      <c r="J3072">
        <v>0</v>
      </c>
      <c r="K3072">
        <v>0</v>
      </c>
      <c r="L3072">
        <v>0</v>
      </c>
      <c r="M3072">
        <v>0</v>
      </c>
      <c r="N3072">
        <v>0</v>
      </c>
      <c r="O3072">
        <v>1</v>
      </c>
      <c r="P3072" t="s">
        <v>1318</v>
      </c>
      <c r="Q3072" t="s">
        <v>1319</v>
      </c>
      <c r="R3072" t="s">
        <v>84</v>
      </c>
      <c r="S3072" t="s">
        <v>85</v>
      </c>
      <c r="T3072" t="s">
        <v>36</v>
      </c>
      <c r="U3072" t="s">
        <v>37</v>
      </c>
      <c r="V3072">
        <v>27</v>
      </c>
      <c r="W3072" t="s">
        <v>38</v>
      </c>
    </row>
    <row r="3073" spans="1:23">
      <c r="A3073" t="s">
        <v>23</v>
      </c>
      <c r="B3073" t="s">
        <v>24</v>
      </c>
      <c r="C3073" t="s">
        <v>25</v>
      </c>
      <c r="D3073" t="s">
        <v>39</v>
      </c>
      <c r="E3073" t="s">
        <v>40</v>
      </c>
      <c r="F3073" t="s">
        <v>28</v>
      </c>
      <c r="G3073" t="s">
        <v>29</v>
      </c>
      <c r="I3073" t="s">
        <v>43</v>
      </c>
      <c r="J3073">
        <v>0</v>
      </c>
      <c r="K3073">
        <v>0</v>
      </c>
      <c r="L3073">
        <v>0</v>
      </c>
      <c r="M3073">
        <v>0</v>
      </c>
      <c r="N3073">
        <v>0</v>
      </c>
      <c r="O3073">
        <v>1</v>
      </c>
      <c r="P3073" t="s">
        <v>1320</v>
      </c>
      <c r="Q3073" t="s">
        <v>1321</v>
      </c>
      <c r="R3073" t="s">
        <v>51</v>
      </c>
      <c r="S3073" t="s">
        <v>52</v>
      </c>
      <c r="T3073" t="s">
        <v>36</v>
      </c>
      <c r="U3073" t="s">
        <v>37</v>
      </c>
      <c r="V3073">
        <v>27</v>
      </c>
      <c r="W3073" t="s">
        <v>38</v>
      </c>
    </row>
    <row r="3074" spans="1:23">
      <c r="A3074" t="s">
        <v>23</v>
      </c>
      <c r="B3074" t="s">
        <v>24</v>
      </c>
      <c r="C3074" t="s">
        <v>25</v>
      </c>
      <c r="D3074" t="s">
        <v>26</v>
      </c>
      <c r="E3074" t="s">
        <v>27</v>
      </c>
      <c r="F3074" t="s">
        <v>28</v>
      </c>
      <c r="G3074" t="s">
        <v>29</v>
      </c>
      <c r="H3074" t="s">
        <v>69</v>
      </c>
      <c r="I3074" t="s">
        <v>70</v>
      </c>
      <c r="J3074">
        <v>44.481999999999999</v>
      </c>
      <c r="K3074">
        <v>1</v>
      </c>
      <c r="L3074">
        <v>1</v>
      </c>
      <c r="M3074">
        <v>0</v>
      </c>
      <c r="N3074">
        <v>0</v>
      </c>
      <c r="O3074">
        <v>0</v>
      </c>
      <c r="P3074" t="s">
        <v>1322</v>
      </c>
      <c r="Q3074" t="s">
        <v>1323</v>
      </c>
      <c r="R3074" t="s">
        <v>158</v>
      </c>
      <c r="S3074" t="s">
        <v>159</v>
      </c>
      <c r="T3074" t="s">
        <v>36</v>
      </c>
      <c r="U3074" t="s">
        <v>37</v>
      </c>
      <c r="V3074">
        <v>27</v>
      </c>
      <c r="W3074" t="s">
        <v>38</v>
      </c>
    </row>
    <row r="3075" spans="1:23">
      <c r="A3075" t="s">
        <v>23</v>
      </c>
      <c r="B3075" t="s">
        <v>24</v>
      </c>
      <c r="C3075" t="s">
        <v>25</v>
      </c>
      <c r="D3075" t="s">
        <v>39</v>
      </c>
      <c r="E3075" t="s">
        <v>40</v>
      </c>
      <c r="F3075" t="s">
        <v>41</v>
      </c>
      <c r="G3075" t="s">
        <v>42</v>
      </c>
      <c r="I3075" t="s">
        <v>43</v>
      </c>
      <c r="J3075">
        <v>0</v>
      </c>
      <c r="K3075">
        <v>0</v>
      </c>
      <c r="L3075">
        <v>0</v>
      </c>
      <c r="M3075">
        <v>0</v>
      </c>
      <c r="N3075">
        <v>0</v>
      </c>
      <c r="O3075">
        <v>1</v>
      </c>
      <c r="P3075" t="s">
        <v>1570</v>
      </c>
      <c r="Q3075" t="s">
        <v>1571</v>
      </c>
      <c r="R3075" t="s">
        <v>120</v>
      </c>
      <c r="S3075" t="s">
        <v>121</v>
      </c>
      <c r="T3075" t="s">
        <v>36</v>
      </c>
      <c r="U3075" t="s">
        <v>37</v>
      </c>
      <c r="V3075">
        <v>27</v>
      </c>
      <c r="W3075" t="s">
        <v>38</v>
      </c>
    </row>
    <row r="3076" spans="1:23">
      <c r="A3076" t="s">
        <v>23</v>
      </c>
      <c r="B3076" t="s">
        <v>24</v>
      </c>
      <c r="C3076" t="s">
        <v>25</v>
      </c>
      <c r="D3076" t="s">
        <v>39</v>
      </c>
      <c r="E3076" t="s">
        <v>40</v>
      </c>
      <c r="F3076" t="s">
        <v>28</v>
      </c>
      <c r="G3076" t="s">
        <v>29</v>
      </c>
      <c r="I3076" t="s">
        <v>43</v>
      </c>
      <c r="J3076">
        <v>0</v>
      </c>
      <c r="K3076">
        <v>0</v>
      </c>
      <c r="L3076">
        <v>0</v>
      </c>
      <c r="M3076">
        <v>0</v>
      </c>
      <c r="N3076">
        <v>0</v>
      </c>
      <c r="O3076">
        <v>1</v>
      </c>
      <c r="P3076" t="s">
        <v>1570</v>
      </c>
      <c r="Q3076" t="s">
        <v>1571</v>
      </c>
      <c r="R3076" t="s">
        <v>120</v>
      </c>
      <c r="S3076" t="s">
        <v>121</v>
      </c>
      <c r="T3076" t="s">
        <v>36</v>
      </c>
      <c r="U3076" t="s">
        <v>37</v>
      </c>
      <c r="V3076">
        <v>27</v>
      </c>
      <c r="W3076" t="s">
        <v>38</v>
      </c>
    </row>
    <row r="3077" spans="1:23">
      <c r="A3077" t="s">
        <v>23</v>
      </c>
      <c r="B3077" t="s">
        <v>24</v>
      </c>
      <c r="C3077" t="s">
        <v>25</v>
      </c>
      <c r="D3077" t="s">
        <v>39</v>
      </c>
      <c r="E3077" t="s">
        <v>40</v>
      </c>
      <c r="F3077" t="s">
        <v>53</v>
      </c>
      <c r="G3077" t="s">
        <v>54</v>
      </c>
      <c r="I3077" t="s">
        <v>43</v>
      </c>
      <c r="J3077">
        <v>0</v>
      </c>
      <c r="K3077">
        <v>0</v>
      </c>
      <c r="L3077">
        <v>0</v>
      </c>
      <c r="M3077">
        <v>0</v>
      </c>
      <c r="N3077">
        <v>0</v>
      </c>
      <c r="O3077">
        <v>1</v>
      </c>
      <c r="P3077" t="s">
        <v>1326</v>
      </c>
      <c r="Q3077" t="s">
        <v>1327</v>
      </c>
      <c r="R3077" t="s">
        <v>94</v>
      </c>
      <c r="S3077" t="s">
        <v>95</v>
      </c>
      <c r="T3077" t="s">
        <v>36</v>
      </c>
      <c r="U3077" t="s">
        <v>37</v>
      </c>
      <c r="V3077">
        <v>27</v>
      </c>
      <c r="W3077" t="s">
        <v>38</v>
      </c>
    </row>
    <row r="3078" spans="1:23">
      <c r="A3078" t="s">
        <v>23</v>
      </c>
      <c r="B3078" t="s">
        <v>24</v>
      </c>
      <c r="C3078" t="s">
        <v>25</v>
      </c>
      <c r="D3078" t="s">
        <v>39</v>
      </c>
      <c r="E3078" t="s">
        <v>40</v>
      </c>
      <c r="F3078" t="s">
        <v>28</v>
      </c>
      <c r="G3078" t="s">
        <v>29</v>
      </c>
      <c r="I3078" t="s">
        <v>43</v>
      </c>
      <c r="J3078">
        <v>82.821274180000003</v>
      </c>
      <c r="K3078">
        <v>24</v>
      </c>
      <c r="L3078">
        <v>0.76600000000000001</v>
      </c>
      <c r="M3078">
        <v>0</v>
      </c>
      <c r="N3078">
        <v>0</v>
      </c>
      <c r="O3078">
        <v>0</v>
      </c>
      <c r="P3078" t="s">
        <v>1326</v>
      </c>
      <c r="Q3078" t="s">
        <v>1327</v>
      </c>
      <c r="R3078" t="s">
        <v>94</v>
      </c>
      <c r="S3078" t="s">
        <v>95</v>
      </c>
      <c r="T3078" t="s">
        <v>36</v>
      </c>
      <c r="U3078" t="s">
        <v>37</v>
      </c>
      <c r="V3078">
        <v>27</v>
      </c>
      <c r="W3078" t="s">
        <v>38</v>
      </c>
    </row>
    <row r="3079" spans="1:23">
      <c r="A3079" t="s">
        <v>23</v>
      </c>
      <c r="B3079" t="s">
        <v>24</v>
      </c>
      <c r="C3079" t="s">
        <v>25</v>
      </c>
      <c r="D3079" t="s">
        <v>26</v>
      </c>
      <c r="E3079" t="s">
        <v>27</v>
      </c>
      <c r="F3079" t="s">
        <v>53</v>
      </c>
      <c r="G3079" t="s">
        <v>54</v>
      </c>
      <c r="H3079" t="s">
        <v>183</v>
      </c>
      <c r="I3079" t="s">
        <v>184</v>
      </c>
      <c r="J3079">
        <v>43.175379169999999</v>
      </c>
      <c r="K3079">
        <v>2</v>
      </c>
      <c r="L3079">
        <v>0.89400000000000002</v>
      </c>
      <c r="M3079">
        <v>0</v>
      </c>
      <c r="N3079">
        <v>0</v>
      </c>
      <c r="O3079">
        <v>0</v>
      </c>
      <c r="P3079" t="s">
        <v>1108</v>
      </c>
      <c r="Q3079" t="s">
        <v>1109</v>
      </c>
      <c r="R3079" t="s">
        <v>100</v>
      </c>
      <c r="S3079" t="s">
        <v>101</v>
      </c>
      <c r="T3079" t="s">
        <v>36</v>
      </c>
      <c r="U3079" t="s">
        <v>37</v>
      </c>
      <c r="V3079">
        <v>27</v>
      </c>
      <c r="W3079" t="s">
        <v>38</v>
      </c>
    </row>
    <row r="3080" spans="1:23">
      <c r="A3080" t="s">
        <v>23</v>
      </c>
      <c r="B3080" t="s">
        <v>24</v>
      </c>
      <c r="C3080" t="s">
        <v>25</v>
      </c>
      <c r="D3080" t="s">
        <v>26</v>
      </c>
      <c r="E3080" t="s">
        <v>27</v>
      </c>
      <c r="F3080" t="s">
        <v>53</v>
      </c>
      <c r="G3080" t="s">
        <v>54</v>
      </c>
      <c r="H3080" t="s">
        <v>229</v>
      </c>
      <c r="I3080" t="s">
        <v>230</v>
      </c>
      <c r="J3080">
        <v>42.6159465</v>
      </c>
      <c r="K3080">
        <v>1</v>
      </c>
      <c r="L3080">
        <v>0.99299999999999999</v>
      </c>
      <c r="M3080">
        <v>0</v>
      </c>
      <c r="N3080">
        <v>0</v>
      </c>
      <c r="O3080">
        <v>0</v>
      </c>
      <c r="P3080" t="s">
        <v>1108</v>
      </c>
      <c r="Q3080" t="s">
        <v>1109</v>
      </c>
      <c r="R3080" t="s">
        <v>100</v>
      </c>
      <c r="S3080" t="s">
        <v>101</v>
      </c>
      <c r="T3080" t="s">
        <v>36</v>
      </c>
      <c r="U3080" t="s">
        <v>37</v>
      </c>
      <c r="V3080">
        <v>27</v>
      </c>
      <c r="W3080" t="s">
        <v>38</v>
      </c>
    </row>
    <row r="3081" spans="1:23">
      <c r="A3081" t="s">
        <v>23</v>
      </c>
      <c r="B3081" t="s">
        <v>24</v>
      </c>
      <c r="C3081" t="s">
        <v>25</v>
      </c>
      <c r="D3081" t="s">
        <v>26</v>
      </c>
      <c r="E3081" t="s">
        <v>27</v>
      </c>
      <c r="F3081" t="s">
        <v>28</v>
      </c>
      <c r="G3081" t="s">
        <v>29</v>
      </c>
      <c r="H3081" t="s">
        <v>148</v>
      </c>
      <c r="I3081" t="s">
        <v>149</v>
      </c>
      <c r="J3081">
        <v>41.594888130000001</v>
      </c>
      <c r="K3081">
        <v>2</v>
      </c>
      <c r="L3081">
        <v>0.98599999999999999</v>
      </c>
      <c r="M3081">
        <v>0</v>
      </c>
      <c r="N3081">
        <v>0</v>
      </c>
      <c r="O3081">
        <v>0</v>
      </c>
      <c r="P3081" t="s">
        <v>1108</v>
      </c>
      <c r="Q3081" t="s">
        <v>1109</v>
      </c>
      <c r="R3081" t="s">
        <v>100</v>
      </c>
      <c r="S3081" t="s">
        <v>101</v>
      </c>
      <c r="T3081" t="s">
        <v>36</v>
      </c>
      <c r="U3081" t="s">
        <v>37</v>
      </c>
      <c r="V3081">
        <v>27</v>
      </c>
      <c r="W3081" t="s">
        <v>38</v>
      </c>
    </row>
    <row r="3082" spans="1:23">
      <c r="A3082" t="s">
        <v>23</v>
      </c>
      <c r="B3082" t="s">
        <v>24</v>
      </c>
      <c r="C3082" t="s">
        <v>25</v>
      </c>
      <c r="D3082" t="s">
        <v>26</v>
      </c>
      <c r="E3082" t="s">
        <v>27</v>
      </c>
      <c r="F3082" t="s">
        <v>28</v>
      </c>
      <c r="G3082" t="s">
        <v>29</v>
      </c>
      <c r="H3082" t="s">
        <v>281</v>
      </c>
      <c r="I3082" t="s">
        <v>282</v>
      </c>
      <c r="J3082">
        <v>22.518402729999998</v>
      </c>
      <c r="K3082">
        <v>2</v>
      </c>
      <c r="L3082">
        <v>0.90500000000000003</v>
      </c>
      <c r="M3082">
        <v>0</v>
      </c>
      <c r="N3082">
        <v>0</v>
      </c>
      <c r="O3082">
        <v>0</v>
      </c>
      <c r="P3082" t="s">
        <v>1108</v>
      </c>
      <c r="Q3082" t="s">
        <v>1109</v>
      </c>
      <c r="R3082" t="s">
        <v>100</v>
      </c>
      <c r="S3082" t="s">
        <v>101</v>
      </c>
      <c r="T3082" t="s">
        <v>36</v>
      </c>
      <c r="U3082" t="s">
        <v>37</v>
      </c>
      <c r="V3082">
        <v>27</v>
      </c>
      <c r="W3082" t="s">
        <v>38</v>
      </c>
    </row>
    <row r="3083" spans="1:23">
      <c r="A3083" t="s">
        <v>23</v>
      </c>
      <c r="B3083" t="s">
        <v>24</v>
      </c>
      <c r="C3083" t="s">
        <v>25</v>
      </c>
      <c r="D3083" t="s">
        <v>39</v>
      </c>
      <c r="E3083" t="s">
        <v>40</v>
      </c>
      <c r="F3083" t="s">
        <v>53</v>
      </c>
      <c r="G3083" t="s">
        <v>54</v>
      </c>
      <c r="I3083" t="s">
        <v>43</v>
      </c>
      <c r="J3083">
        <v>168.5624837</v>
      </c>
      <c r="K3083">
        <v>11</v>
      </c>
      <c r="L3083">
        <v>0.81299999999999994</v>
      </c>
      <c r="M3083">
        <v>0</v>
      </c>
      <c r="N3083">
        <v>0</v>
      </c>
      <c r="O3083">
        <v>0</v>
      </c>
      <c r="P3083" t="s">
        <v>1108</v>
      </c>
      <c r="Q3083" t="s">
        <v>1109</v>
      </c>
      <c r="R3083" t="s">
        <v>100</v>
      </c>
      <c r="S3083" t="s">
        <v>101</v>
      </c>
      <c r="T3083" t="s">
        <v>36</v>
      </c>
      <c r="U3083" t="s">
        <v>37</v>
      </c>
      <c r="V3083">
        <v>27</v>
      </c>
      <c r="W3083" t="s">
        <v>38</v>
      </c>
    </row>
    <row r="3084" spans="1:23">
      <c r="A3084" t="s">
        <v>23</v>
      </c>
      <c r="B3084" t="s">
        <v>24</v>
      </c>
      <c r="C3084" t="s">
        <v>25</v>
      </c>
      <c r="D3084" t="s">
        <v>39</v>
      </c>
      <c r="E3084" t="s">
        <v>40</v>
      </c>
      <c r="F3084" t="s">
        <v>28</v>
      </c>
      <c r="G3084" t="s">
        <v>29</v>
      </c>
      <c r="I3084" t="s">
        <v>43</v>
      </c>
      <c r="J3084">
        <v>452.66994510000001</v>
      </c>
      <c r="K3084">
        <v>42</v>
      </c>
      <c r="L3084">
        <v>0.80400000000000005</v>
      </c>
      <c r="M3084">
        <v>0</v>
      </c>
      <c r="N3084">
        <v>0</v>
      </c>
      <c r="O3084">
        <v>0</v>
      </c>
      <c r="P3084" t="s">
        <v>1108</v>
      </c>
      <c r="Q3084" t="s">
        <v>1109</v>
      </c>
      <c r="R3084" t="s">
        <v>100</v>
      </c>
      <c r="S3084" t="s">
        <v>101</v>
      </c>
      <c r="T3084" t="s">
        <v>36</v>
      </c>
      <c r="U3084" t="s">
        <v>37</v>
      </c>
      <c r="V3084">
        <v>27</v>
      </c>
      <c r="W3084" t="s">
        <v>38</v>
      </c>
    </row>
    <row r="3085" spans="1:23">
      <c r="A3085" t="s">
        <v>23</v>
      </c>
      <c r="B3085" t="s">
        <v>24</v>
      </c>
      <c r="C3085" t="s">
        <v>25</v>
      </c>
      <c r="D3085" t="s">
        <v>39</v>
      </c>
      <c r="E3085" t="s">
        <v>40</v>
      </c>
      <c r="F3085" t="s">
        <v>44</v>
      </c>
      <c r="G3085" t="s">
        <v>45</v>
      </c>
      <c r="I3085" t="s">
        <v>43</v>
      </c>
      <c r="J3085">
        <v>53.53991722</v>
      </c>
      <c r="K3085">
        <v>7</v>
      </c>
      <c r="L3085">
        <v>0.81699999999999995</v>
      </c>
      <c r="M3085">
        <v>0</v>
      </c>
      <c r="N3085">
        <v>0</v>
      </c>
      <c r="O3085">
        <v>0</v>
      </c>
      <c r="P3085" t="s">
        <v>1108</v>
      </c>
      <c r="Q3085" t="s">
        <v>1109</v>
      </c>
      <c r="R3085" t="s">
        <v>100</v>
      </c>
      <c r="S3085" t="s">
        <v>101</v>
      </c>
      <c r="T3085" t="s">
        <v>36</v>
      </c>
      <c r="U3085" t="s">
        <v>37</v>
      </c>
      <c r="V3085">
        <v>27</v>
      </c>
      <c r="W3085" t="s">
        <v>38</v>
      </c>
    </row>
    <row r="3086" spans="1:23">
      <c r="A3086" t="s">
        <v>23</v>
      </c>
      <c r="B3086" t="s">
        <v>24</v>
      </c>
      <c r="C3086" t="s">
        <v>25</v>
      </c>
      <c r="D3086" t="s">
        <v>26</v>
      </c>
      <c r="E3086" t="s">
        <v>27</v>
      </c>
      <c r="F3086" t="s">
        <v>53</v>
      </c>
      <c r="G3086" t="s">
        <v>54</v>
      </c>
      <c r="H3086" t="s">
        <v>223</v>
      </c>
      <c r="I3086" t="s">
        <v>224</v>
      </c>
      <c r="J3086">
        <v>1265.096</v>
      </c>
      <c r="K3086">
        <v>1</v>
      </c>
      <c r="L3086">
        <v>1</v>
      </c>
      <c r="M3086">
        <v>0</v>
      </c>
      <c r="N3086">
        <v>0</v>
      </c>
      <c r="O3086">
        <v>0</v>
      </c>
      <c r="P3086" t="s">
        <v>1328</v>
      </c>
      <c r="Q3086" t="s">
        <v>1329</v>
      </c>
      <c r="R3086" t="s">
        <v>67</v>
      </c>
      <c r="S3086" t="s">
        <v>68</v>
      </c>
      <c r="T3086" t="s">
        <v>36</v>
      </c>
      <c r="U3086" t="s">
        <v>37</v>
      </c>
      <c r="V3086">
        <v>27</v>
      </c>
      <c r="W3086" t="s">
        <v>38</v>
      </c>
    </row>
    <row r="3087" spans="1:23">
      <c r="A3087" t="s">
        <v>23</v>
      </c>
      <c r="B3087" t="s">
        <v>24</v>
      </c>
      <c r="C3087" t="s">
        <v>25</v>
      </c>
      <c r="D3087" t="s">
        <v>39</v>
      </c>
      <c r="E3087" t="s">
        <v>40</v>
      </c>
      <c r="F3087" t="s">
        <v>28</v>
      </c>
      <c r="G3087" t="s">
        <v>29</v>
      </c>
      <c r="I3087" t="s">
        <v>43</v>
      </c>
      <c r="J3087">
        <v>98.172174279999993</v>
      </c>
      <c r="K3087">
        <v>20</v>
      </c>
      <c r="L3087">
        <v>0.85099999999999998</v>
      </c>
      <c r="M3087">
        <v>0</v>
      </c>
      <c r="N3087">
        <v>0</v>
      </c>
      <c r="O3087">
        <v>0</v>
      </c>
      <c r="P3087" t="s">
        <v>1328</v>
      </c>
      <c r="Q3087" t="s">
        <v>1329</v>
      </c>
      <c r="R3087" t="s">
        <v>67</v>
      </c>
      <c r="S3087" t="s">
        <v>68</v>
      </c>
      <c r="T3087" t="s">
        <v>36</v>
      </c>
      <c r="U3087" t="s">
        <v>37</v>
      </c>
      <c r="V3087">
        <v>27</v>
      </c>
      <c r="W3087" t="s">
        <v>38</v>
      </c>
    </row>
    <row r="3088" spans="1:23">
      <c r="A3088" t="s">
        <v>23</v>
      </c>
      <c r="B3088" t="s">
        <v>24</v>
      </c>
      <c r="C3088" t="s">
        <v>25</v>
      </c>
      <c r="D3088" t="s">
        <v>26</v>
      </c>
      <c r="E3088" t="s">
        <v>27</v>
      </c>
      <c r="F3088" t="s">
        <v>28</v>
      </c>
      <c r="G3088" t="s">
        <v>29</v>
      </c>
      <c r="H3088" t="s">
        <v>148</v>
      </c>
      <c r="I3088" t="s">
        <v>149</v>
      </c>
      <c r="J3088">
        <v>12.736000000000001</v>
      </c>
      <c r="K3088">
        <v>1</v>
      </c>
      <c r="L3088">
        <v>1</v>
      </c>
      <c r="M3088">
        <v>0</v>
      </c>
      <c r="N3088">
        <v>0</v>
      </c>
      <c r="O3088">
        <v>0</v>
      </c>
      <c r="P3088" t="s">
        <v>1330</v>
      </c>
      <c r="Q3088" t="s">
        <v>1331</v>
      </c>
      <c r="R3088" t="s">
        <v>146</v>
      </c>
      <c r="S3088" t="s">
        <v>147</v>
      </c>
      <c r="T3088" t="s">
        <v>36</v>
      </c>
      <c r="U3088" t="s">
        <v>37</v>
      </c>
      <c r="V3088">
        <v>27</v>
      </c>
      <c r="W3088" t="s">
        <v>38</v>
      </c>
    </row>
    <row r="3089" spans="1:23">
      <c r="A3089" t="s">
        <v>23</v>
      </c>
      <c r="B3089" t="s">
        <v>24</v>
      </c>
      <c r="C3089" t="s">
        <v>25</v>
      </c>
      <c r="D3089" t="s">
        <v>39</v>
      </c>
      <c r="E3089" t="s">
        <v>40</v>
      </c>
      <c r="F3089" t="s">
        <v>41</v>
      </c>
      <c r="G3089" t="s">
        <v>42</v>
      </c>
      <c r="I3089" t="s">
        <v>43</v>
      </c>
      <c r="J3089">
        <v>0</v>
      </c>
      <c r="K3089">
        <v>0</v>
      </c>
      <c r="L3089">
        <v>0</v>
      </c>
      <c r="M3089">
        <v>0</v>
      </c>
      <c r="N3089">
        <v>0</v>
      </c>
      <c r="O3089">
        <v>1</v>
      </c>
      <c r="P3089" t="s">
        <v>1330</v>
      </c>
      <c r="Q3089" t="s">
        <v>1331</v>
      </c>
      <c r="R3089" t="s">
        <v>146</v>
      </c>
      <c r="S3089" t="s">
        <v>147</v>
      </c>
      <c r="T3089" t="s">
        <v>36</v>
      </c>
      <c r="U3089" t="s">
        <v>37</v>
      </c>
      <c r="V3089">
        <v>27</v>
      </c>
      <c r="W3089" t="s">
        <v>38</v>
      </c>
    </row>
    <row r="3090" spans="1:23">
      <c r="A3090" t="s">
        <v>23</v>
      </c>
      <c r="B3090" t="s">
        <v>24</v>
      </c>
      <c r="C3090" t="s">
        <v>25</v>
      </c>
      <c r="D3090" t="s">
        <v>39</v>
      </c>
      <c r="E3090" t="s">
        <v>40</v>
      </c>
      <c r="F3090" t="s">
        <v>28</v>
      </c>
      <c r="G3090" t="s">
        <v>29</v>
      </c>
      <c r="I3090" t="s">
        <v>43</v>
      </c>
      <c r="J3090">
        <v>0</v>
      </c>
      <c r="K3090">
        <v>0</v>
      </c>
      <c r="L3090">
        <v>0</v>
      </c>
      <c r="M3090">
        <v>0</v>
      </c>
      <c r="N3090">
        <v>0</v>
      </c>
      <c r="O3090">
        <v>1</v>
      </c>
      <c r="P3090" t="s">
        <v>1330</v>
      </c>
      <c r="Q3090" t="s">
        <v>1331</v>
      </c>
      <c r="R3090" t="s">
        <v>146</v>
      </c>
      <c r="S3090" t="s">
        <v>147</v>
      </c>
      <c r="T3090" t="s">
        <v>36</v>
      </c>
      <c r="U3090" t="s">
        <v>37</v>
      </c>
      <c r="V3090">
        <v>27</v>
      </c>
      <c r="W3090" t="s">
        <v>38</v>
      </c>
    </row>
    <row r="3091" spans="1:23">
      <c r="A3091" t="s">
        <v>23</v>
      </c>
      <c r="B3091" t="s">
        <v>24</v>
      </c>
      <c r="C3091" t="s">
        <v>25</v>
      </c>
      <c r="D3091" t="s">
        <v>46</v>
      </c>
      <c r="E3091" t="s">
        <v>47</v>
      </c>
      <c r="F3091" t="s">
        <v>48</v>
      </c>
      <c r="G3091" t="s">
        <v>47</v>
      </c>
      <c r="I3091" t="s">
        <v>43</v>
      </c>
      <c r="J3091">
        <v>416.99767459999998</v>
      </c>
      <c r="K3091">
        <v>90</v>
      </c>
      <c r="L3091">
        <v>0.80300000000000005</v>
      </c>
      <c r="M3091">
        <v>0</v>
      </c>
      <c r="N3091">
        <v>0</v>
      </c>
      <c r="O3091">
        <v>0</v>
      </c>
      <c r="P3091" t="s">
        <v>1332</v>
      </c>
      <c r="Q3091" t="s">
        <v>1333</v>
      </c>
      <c r="R3091" t="s">
        <v>389</v>
      </c>
      <c r="S3091" t="s">
        <v>390</v>
      </c>
      <c r="T3091" t="s">
        <v>36</v>
      </c>
      <c r="U3091" t="s">
        <v>37</v>
      </c>
      <c r="V3091">
        <v>27</v>
      </c>
      <c r="W3091" t="s">
        <v>38</v>
      </c>
    </row>
    <row r="3092" spans="1:23">
      <c r="A3092" t="s">
        <v>23</v>
      </c>
      <c r="B3092" t="s">
        <v>24</v>
      </c>
      <c r="C3092" t="s">
        <v>25</v>
      </c>
      <c r="D3092" t="s">
        <v>26</v>
      </c>
      <c r="E3092" t="s">
        <v>27</v>
      </c>
      <c r="F3092" t="s">
        <v>53</v>
      </c>
      <c r="G3092" t="s">
        <v>54</v>
      </c>
      <c r="H3092" t="s">
        <v>417</v>
      </c>
      <c r="I3092" t="s">
        <v>418</v>
      </c>
      <c r="J3092">
        <v>48.017846679999998</v>
      </c>
      <c r="K3092">
        <v>1</v>
      </c>
      <c r="L3092">
        <v>0.95599999999999996</v>
      </c>
      <c r="M3092">
        <v>0</v>
      </c>
      <c r="N3092">
        <v>0</v>
      </c>
      <c r="O3092">
        <v>0</v>
      </c>
      <c r="P3092" t="s">
        <v>1334</v>
      </c>
      <c r="Q3092" t="s">
        <v>1335</v>
      </c>
      <c r="R3092" t="s">
        <v>34</v>
      </c>
      <c r="S3092" t="s">
        <v>35</v>
      </c>
      <c r="T3092" t="s">
        <v>36</v>
      </c>
      <c r="U3092" t="s">
        <v>37</v>
      </c>
      <c r="V3092">
        <v>27</v>
      </c>
      <c r="W3092" t="s">
        <v>38</v>
      </c>
    </row>
    <row r="3093" spans="1:23">
      <c r="A3093" t="s">
        <v>23</v>
      </c>
      <c r="B3093" t="s">
        <v>24</v>
      </c>
      <c r="C3093" t="s">
        <v>25</v>
      </c>
      <c r="D3093" t="s">
        <v>39</v>
      </c>
      <c r="E3093" t="s">
        <v>40</v>
      </c>
      <c r="F3093" t="s">
        <v>41</v>
      </c>
      <c r="G3093" t="s">
        <v>42</v>
      </c>
      <c r="I3093" t="s">
        <v>43</v>
      </c>
      <c r="J3093">
        <v>90.188423459999996</v>
      </c>
      <c r="K3093">
        <v>4</v>
      </c>
      <c r="L3093">
        <v>0.91800000000000004</v>
      </c>
      <c r="M3093">
        <v>0</v>
      </c>
      <c r="N3093">
        <v>0</v>
      </c>
      <c r="O3093">
        <v>0</v>
      </c>
      <c r="P3093" t="s">
        <v>1334</v>
      </c>
      <c r="Q3093" t="s">
        <v>1335</v>
      </c>
      <c r="R3093" t="s">
        <v>34</v>
      </c>
      <c r="S3093" t="s">
        <v>35</v>
      </c>
      <c r="T3093" t="s">
        <v>36</v>
      </c>
      <c r="U3093" t="s">
        <v>37</v>
      </c>
      <c r="V3093">
        <v>27</v>
      </c>
      <c r="W3093" t="s">
        <v>38</v>
      </c>
    </row>
    <row r="3094" spans="1:23">
      <c r="A3094" t="s">
        <v>23</v>
      </c>
      <c r="B3094" t="s">
        <v>24</v>
      </c>
      <c r="C3094" t="s">
        <v>25</v>
      </c>
      <c r="D3094" t="s">
        <v>26</v>
      </c>
      <c r="E3094" t="s">
        <v>27</v>
      </c>
      <c r="F3094" t="s">
        <v>28</v>
      </c>
      <c r="G3094" t="s">
        <v>29</v>
      </c>
      <c r="H3094" t="s">
        <v>63</v>
      </c>
      <c r="I3094" t="s">
        <v>64</v>
      </c>
      <c r="J3094">
        <v>25.334022950000001</v>
      </c>
      <c r="K3094">
        <v>1</v>
      </c>
      <c r="L3094">
        <v>0.88500000000000001</v>
      </c>
      <c r="M3094">
        <v>0</v>
      </c>
      <c r="N3094">
        <v>0</v>
      </c>
      <c r="O3094">
        <v>0</v>
      </c>
      <c r="P3094" t="s">
        <v>1572</v>
      </c>
      <c r="Q3094" t="s">
        <v>1573</v>
      </c>
      <c r="R3094" t="s">
        <v>84</v>
      </c>
      <c r="S3094" t="s">
        <v>85</v>
      </c>
      <c r="T3094" t="s">
        <v>36</v>
      </c>
      <c r="U3094" t="s">
        <v>37</v>
      </c>
      <c r="V3094">
        <v>27</v>
      </c>
      <c r="W3094" t="s">
        <v>38</v>
      </c>
    </row>
    <row r="3095" spans="1:23">
      <c r="A3095" t="s">
        <v>23</v>
      </c>
      <c r="B3095" t="s">
        <v>24</v>
      </c>
      <c r="C3095" t="s">
        <v>25</v>
      </c>
      <c r="D3095" t="s">
        <v>39</v>
      </c>
      <c r="E3095" t="s">
        <v>40</v>
      </c>
      <c r="F3095" t="s">
        <v>41</v>
      </c>
      <c r="G3095" t="s">
        <v>42</v>
      </c>
      <c r="I3095" t="s">
        <v>43</v>
      </c>
      <c r="J3095">
        <v>0</v>
      </c>
      <c r="K3095">
        <v>0</v>
      </c>
      <c r="L3095">
        <v>0</v>
      </c>
      <c r="M3095">
        <v>0</v>
      </c>
      <c r="N3095">
        <v>0</v>
      </c>
      <c r="O3095">
        <v>1</v>
      </c>
      <c r="P3095" t="s">
        <v>1572</v>
      </c>
      <c r="Q3095" t="s">
        <v>1573</v>
      </c>
      <c r="R3095" t="s">
        <v>84</v>
      </c>
      <c r="S3095" t="s">
        <v>85</v>
      </c>
      <c r="T3095" t="s">
        <v>36</v>
      </c>
      <c r="U3095" t="s">
        <v>37</v>
      </c>
      <c r="V3095">
        <v>27</v>
      </c>
      <c r="W3095" t="s">
        <v>38</v>
      </c>
    </row>
    <row r="3096" spans="1:23">
      <c r="A3096" t="s">
        <v>23</v>
      </c>
      <c r="B3096" t="s">
        <v>24</v>
      </c>
      <c r="C3096" t="s">
        <v>25</v>
      </c>
      <c r="D3096" t="s">
        <v>26</v>
      </c>
      <c r="E3096" t="s">
        <v>27</v>
      </c>
      <c r="F3096" t="s">
        <v>28</v>
      </c>
      <c r="G3096" t="s">
        <v>29</v>
      </c>
      <c r="H3096" t="s">
        <v>148</v>
      </c>
      <c r="I3096" t="s">
        <v>149</v>
      </c>
      <c r="J3096">
        <v>52.533000000000001</v>
      </c>
      <c r="K3096">
        <v>1</v>
      </c>
      <c r="L3096">
        <v>1</v>
      </c>
      <c r="M3096">
        <v>0</v>
      </c>
      <c r="N3096">
        <v>0</v>
      </c>
      <c r="O3096">
        <v>0</v>
      </c>
      <c r="P3096" t="s">
        <v>1338</v>
      </c>
      <c r="Q3096" t="s">
        <v>1339</v>
      </c>
      <c r="R3096" t="s">
        <v>34</v>
      </c>
      <c r="S3096" t="s">
        <v>35</v>
      </c>
      <c r="T3096" t="s">
        <v>36</v>
      </c>
      <c r="U3096" t="s">
        <v>37</v>
      </c>
      <c r="V3096">
        <v>27</v>
      </c>
      <c r="W3096" t="s">
        <v>38</v>
      </c>
    </row>
    <row r="3097" spans="1:23">
      <c r="A3097" t="s">
        <v>23</v>
      </c>
      <c r="B3097" t="s">
        <v>24</v>
      </c>
      <c r="C3097" t="s">
        <v>25</v>
      </c>
      <c r="D3097" t="s">
        <v>39</v>
      </c>
      <c r="E3097" t="s">
        <v>40</v>
      </c>
      <c r="F3097" t="s">
        <v>41</v>
      </c>
      <c r="G3097" t="s">
        <v>42</v>
      </c>
      <c r="I3097" t="s">
        <v>43</v>
      </c>
      <c r="J3097">
        <v>50.07360216</v>
      </c>
      <c r="K3097">
        <v>2</v>
      </c>
      <c r="L3097">
        <v>0.73199999999999998</v>
      </c>
      <c r="M3097">
        <v>0</v>
      </c>
      <c r="N3097">
        <v>0</v>
      </c>
      <c r="O3097">
        <v>0</v>
      </c>
      <c r="P3097" t="s">
        <v>1338</v>
      </c>
      <c r="Q3097" t="s">
        <v>1339</v>
      </c>
      <c r="R3097" t="s">
        <v>34</v>
      </c>
      <c r="S3097" t="s">
        <v>35</v>
      </c>
      <c r="T3097" t="s">
        <v>36</v>
      </c>
      <c r="U3097" t="s">
        <v>37</v>
      </c>
      <c r="V3097">
        <v>27</v>
      </c>
      <c r="W3097" t="s">
        <v>38</v>
      </c>
    </row>
    <row r="3098" spans="1:23">
      <c r="A3098" t="s">
        <v>23</v>
      </c>
      <c r="B3098" t="s">
        <v>24</v>
      </c>
      <c r="C3098" t="s">
        <v>25</v>
      </c>
      <c r="D3098" t="s">
        <v>39</v>
      </c>
      <c r="E3098" t="s">
        <v>40</v>
      </c>
      <c r="F3098" t="s">
        <v>28</v>
      </c>
      <c r="G3098" t="s">
        <v>29</v>
      </c>
      <c r="I3098" t="s">
        <v>43</v>
      </c>
      <c r="J3098">
        <v>0</v>
      </c>
      <c r="K3098">
        <v>0</v>
      </c>
      <c r="L3098">
        <v>0</v>
      </c>
      <c r="M3098">
        <v>0</v>
      </c>
      <c r="N3098">
        <v>0</v>
      </c>
      <c r="O3098">
        <v>1</v>
      </c>
      <c r="P3098" t="s">
        <v>1340</v>
      </c>
      <c r="Q3098" t="s">
        <v>1341</v>
      </c>
      <c r="R3098" t="s">
        <v>365</v>
      </c>
      <c r="S3098" t="s">
        <v>366</v>
      </c>
      <c r="T3098" t="s">
        <v>36</v>
      </c>
      <c r="U3098" t="s">
        <v>37</v>
      </c>
      <c r="V3098">
        <v>27</v>
      </c>
      <c r="W3098" t="s">
        <v>38</v>
      </c>
    </row>
    <row r="3099" spans="1:23">
      <c r="A3099" t="s">
        <v>23</v>
      </c>
      <c r="B3099" t="s">
        <v>24</v>
      </c>
      <c r="C3099" t="s">
        <v>25</v>
      </c>
      <c r="D3099" t="s">
        <v>39</v>
      </c>
      <c r="E3099" t="s">
        <v>40</v>
      </c>
      <c r="F3099" t="s">
        <v>41</v>
      </c>
      <c r="G3099" t="s">
        <v>42</v>
      </c>
      <c r="I3099" t="s">
        <v>43</v>
      </c>
      <c r="J3099">
        <v>0</v>
      </c>
      <c r="K3099">
        <v>0</v>
      </c>
      <c r="L3099">
        <v>0</v>
      </c>
      <c r="M3099">
        <v>0</v>
      </c>
      <c r="N3099">
        <v>0</v>
      </c>
      <c r="O3099">
        <v>1</v>
      </c>
      <c r="P3099" t="s">
        <v>1342</v>
      </c>
      <c r="Q3099" t="s">
        <v>1343</v>
      </c>
      <c r="R3099" t="s">
        <v>67</v>
      </c>
      <c r="S3099" t="s">
        <v>68</v>
      </c>
      <c r="T3099" t="s">
        <v>36</v>
      </c>
      <c r="U3099" t="s">
        <v>37</v>
      </c>
      <c r="V3099">
        <v>27</v>
      </c>
      <c r="W3099" t="s">
        <v>38</v>
      </c>
    </row>
    <row r="3100" spans="1:23">
      <c r="A3100" t="s">
        <v>23</v>
      </c>
      <c r="B3100" t="s">
        <v>24</v>
      </c>
      <c r="C3100" t="s">
        <v>25</v>
      </c>
      <c r="D3100" t="s">
        <v>39</v>
      </c>
      <c r="E3100" t="s">
        <v>40</v>
      </c>
      <c r="F3100" t="s">
        <v>41</v>
      </c>
      <c r="G3100" t="s">
        <v>42</v>
      </c>
      <c r="I3100" t="s">
        <v>43</v>
      </c>
      <c r="J3100">
        <v>0</v>
      </c>
      <c r="K3100">
        <v>0</v>
      </c>
      <c r="L3100">
        <v>0</v>
      </c>
      <c r="M3100">
        <v>0</v>
      </c>
      <c r="N3100">
        <v>0</v>
      </c>
      <c r="O3100">
        <v>1</v>
      </c>
      <c r="P3100" t="s">
        <v>1344</v>
      </c>
      <c r="Q3100" t="s">
        <v>1345</v>
      </c>
      <c r="R3100" t="s">
        <v>84</v>
      </c>
      <c r="S3100" t="s">
        <v>85</v>
      </c>
      <c r="T3100" t="s">
        <v>36</v>
      </c>
      <c r="U3100" t="s">
        <v>37</v>
      </c>
      <c r="V3100">
        <v>27</v>
      </c>
      <c r="W3100" t="s">
        <v>38</v>
      </c>
    </row>
    <row r="3101" spans="1:23">
      <c r="A3101" t="s">
        <v>23</v>
      </c>
      <c r="B3101" t="s">
        <v>24</v>
      </c>
      <c r="C3101" t="s">
        <v>25</v>
      </c>
      <c r="D3101" t="s">
        <v>46</v>
      </c>
      <c r="E3101" t="s">
        <v>47</v>
      </c>
      <c r="F3101" t="s">
        <v>48</v>
      </c>
      <c r="G3101" t="s">
        <v>47</v>
      </c>
      <c r="I3101" t="s">
        <v>43</v>
      </c>
      <c r="J3101">
        <v>157.38473740000001</v>
      </c>
      <c r="K3101">
        <v>23</v>
      </c>
      <c r="L3101">
        <v>0.77500000000000002</v>
      </c>
      <c r="M3101">
        <v>0</v>
      </c>
      <c r="N3101">
        <v>0</v>
      </c>
      <c r="O3101">
        <v>0</v>
      </c>
      <c r="P3101" t="s">
        <v>1344</v>
      </c>
      <c r="Q3101" t="s">
        <v>1345</v>
      </c>
      <c r="R3101" t="s">
        <v>84</v>
      </c>
      <c r="S3101" t="s">
        <v>85</v>
      </c>
      <c r="T3101" t="s">
        <v>36</v>
      </c>
      <c r="U3101" t="s">
        <v>37</v>
      </c>
      <c r="V3101">
        <v>27</v>
      </c>
      <c r="W3101" t="s">
        <v>38</v>
      </c>
    </row>
    <row r="3102" spans="1:23">
      <c r="A3102" t="s">
        <v>23</v>
      </c>
      <c r="B3102" t="s">
        <v>24</v>
      </c>
      <c r="C3102" t="s">
        <v>25</v>
      </c>
      <c r="D3102" t="s">
        <v>39</v>
      </c>
      <c r="E3102" t="s">
        <v>40</v>
      </c>
      <c r="F3102" t="s">
        <v>28</v>
      </c>
      <c r="G3102" t="s">
        <v>29</v>
      </c>
      <c r="I3102" t="s">
        <v>43</v>
      </c>
      <c r="J3102">
        <v>0</v>
      </c>
      <c r="K3102">
        <v>0</v>
      </c>
      <c r="L3102">
        <v>0</v>
      </c>
      <c r="M3102">
        <v>0</v>
      </c>
      <c r="N3102">
        <v>0</v>
      </c>
      <c r="O3102">
        <v>1</v>
      </c>
      <c r="P3102" t="s">
        <v>1574</v>
      </c>
      <c r="Q3102" t="s">
        <v>1575</v>
      </c>
      <c r="R3102" t="s">
        <v>84</v>
      </c>
      <c r="S3102" t="s">
        <v>85</v>
      </c>
      <c r="T3102" t="s">
        <v>36</v>
      </c>
      <c r="U3102" t="s">
        <v>37</v>
      </c>
      <c r="V3102">
        <v>27</v>
      </c>
      <c r="W3102" t="s">
        <v>38</v>
      </c>
    </row>
    <row r="3103" spans="1:23">
      <c r="A3103" t="s">
        <v>23</v>
      </c>
      <c r="B3103" t="s">
        <v>24</v>
      </c>
      <c r="C3103" t="s">
        <v>25</v>
      </c>
      <c r="D3103" t="s">
        <v>46</v>
      </c>
      <c r="E3103" t="s">
        <v>47</v>
      </c>
      <c r="F3103" t="s">
        <v>48</v>
      </c>
      <c r="G3103" t="s">
        <v>47</v>
      </c>
      <c r="I3103" t="s">
        <v>43</v>
      </c>
      <c r="J3103">
        <v>265.84866119999998</v>
      </c>
      <c r="K3103">
        <v>49</v>
      </c>
      <c r="L3103">
        <v>0.83899999999999997</v>
      </c>
      <c r="M3103">
        <v>0</v>
      </c>
      <c r="N3103">
        <v>0</v>
      </c>
      <c r="O3103">
        <v>0</v>
      </c>
      <c r="P3103" t="s">
        <v>1574</v>
      </c>
      <c r="Q3103" t="s">
        <v>1575</v>
      </c>
      <c r="R3103" t="s">
        <v>84</v>
      </c>
      <c r="S3103" t="s">
        <v>85</v>
      </c>
      <c r="T3103" t="s">
        <v>36</v>
      </c>
      <c r="U3103" t="s">
        <v>37</v>
      </c>
      <c r="V3103">
        <v>27</v>
      </c>
      <c r="W3103" t="s">
        <v>38</v>
      </c>
    </row>
    <row r="3104" spans="1:23">
      <c r="A3104" t="s">
        <v>23</v>
      </c>
      <c r="B3104" t="s">
        <v>24</v>
      </c>
      <c r="C3104" t="s">
        <v>25</v>
      </c>
      <c r="D3104" t="s">
        <v>26</v>
      </c>
      <c r="E3104" t="s">
        <v>27</v>
      </c>
      <c r="F3104" t="s">
        <v>28</v>
      </c>
      <c r="G3104" t="s">
        <v>29</v>
      </c>
      <c r="H3104" t="s">
        <v>86</v>
      </c>
      <c r="I3104" t="s">
        <v>87</v>
      </c>
      <c r="J3104">
        <v>259.22661720000002</v>
      </c>
      <c r="K3104">
        <v>1</v>
      </c>
      <c r="L3104">
        <v>0.997</v>
      </c>
      <c r="M3104">
        <v>0</v>
      </c>
      <c r="N3104">
        <v>0</v>
      </c>
      <c r="O3104">
        <v>0</v>
      </c>
      <c r="P3104" t="s">
        <v>1348</v>
      </c>
      <c r="Q3104" t="s">
        <v>1349</v>
      </c>
      <c r="R3104" t="s">
        <v>34</v>
      </c>
      <c r="S3104" t="s">
        <v>35</v>
      </c>
      <c r="T3104" t="s">
        <v>36</v>
      </c>
      <c r="U3104" t="s">
        <v>37</v>
      </c>
      <c r="V3104">
        <v>27</v>
      </c>
      <c r="W3104" t="s">
        <v>38</v>
      </c>
    </row>
    <row r="3105" spans="1:23">
      <c r="A3105" t="s">
        <v>23</v>
      </c>
      <c r="B3105" t="s">
        <v>24</v>
      </c>
      <c r="C3105" t="s">
        <v>25</v>
      </c>
      <c r="D3105" t="s">
        <v>26</v>
      </c>
      <c r="E3105" t="s">
        <v>27</v>
      </c>
      <c r="F3105" t="s">
        <v>28</v>
      </c>
      <c r="G3105" t="s">
        <v>29</v>
      </c>
      <c r="H3105" t="s">
        <v>1096</v>
      </c>
      <c r="I3105" t="s">
        <v>1097</v>
      </c>
      <c r="J3105">
        <v>0.48888392899999999</v>
      </c>
      <c r="K3105">
        <v>1</v>
      </c>
      <c r="L3105">
        <v>0.88200000000000001</v>
      </c>
      <c r="M3105">
        <v>0</v>
      </c>
      <c r="N3105">
        <v>0</v>
      </c>
      <c r="O3105">
        <v>0</v>
      </c>
      <c r="P3105" t="s">
        <v>1088</v>
      </c>
      <c r="Q3105" t="s">
        <v>1089</v>
      </c>
      <c r="R3105" t="s">
        <v>158</v>
      </c>
      <c r="S3105" t="s">
        <v>159</v>
      </c>
      <c r="T3105" t="s">
        <v>36</v>
      </c>
      <c r="U3105" t="s">
        <v>37</v>
      </c>
      <c r="V3105">
        <v>27</v>
      </c>
      <c r="W3105" t="s">
        <v>38</v>
      </c>
    </row>
    <row r="3106" spans="1:23">
      <c r="A3106" t="s">
        <v>23</v>
      </c>
      <c r="B3106" t="s">
        <v>24</v>
      </c>
      <c r="C3106" t="s">
        <v>25</v>
      </c>
      <c r="D3106" t="s">
        <v>39</v>
      </c>
      <c r="E3106" t="s">
        <v>40</v>
      </c>
      <c r="F3106" t="s">
        <v>41</v>
      </c>
      <c r="G3106" t="s">
        <v>42</v>
      </c>
      <c r="I3106" t="s">
        <v>43</v>
      </c>
      <c r="J3106">
        <v>0</v>
      </c>
      <c r="K3106">
        <v>0</v>
      </c>
      <c r="L3106">
        <v>0</v>
      </c>
      <c r="M3106">
        <v>0</v>
      </c>
      <c r="N3106">
        <v>0</v>
      </c>
      <c r="O3106">
        <v>1</v>
      </c>
      <c r="P3106" t="s">
        <v>1088</v>
      </c>
      <c r="Q3106" t="s">
        <v>1089</v>
      </c>
      <c r="R3106" t="s">
        <v>158</v>
      </c>
      <c r="S3106" t="s">
        <v>159</v>
      </c>
      <c r="T3106" t="s">
        <v>36</v>
      </c>
      <c r="U3106" t="s">
        <v>37</v>
      </c>
      <c r="V3106">
        <v>27</v>
      </c>
      <c r="W3106" t="s">
        <v>38</v>
      </c>
    </row>
    <row r="3107" spans="1:23">
      <c r="A3107" t="s">
        <v>23</v>
      </c>
      <c r="B3107" t="s">
        <v>24</v>
      </c>
      <c r="C3107" t="s">
        <v>25</v>
      </c>
      <c r="D3107" t="s">
        <v>39</v>
      </c>
      <c r="E3107" t="s">
        <v>40</v>
      </c>
      <c r="F3107" t="s">
        <v>53</v>
      </c>
      <c r="G3107" t="s">
        <v>54</v>
      </c>
      <c r="I3107" t="s">
        <v>43</v>
      </c>
      <c r="J3107">
        <v>0</v>
      </c>
      <c r="K3107">
        <v>0</v>
      </c>
      <c r="L3107">
        <v>0</v>
      </c>
      <c r="M3107">
        <v>0</v>
      </c>
      <c r="N3107">
        <v>0</v>
      </c>
      <c r="O3107">
        <v>1</v>
      </c>
      <c r="P3107" t="s">
        <v>1088</v>
      </c>
      <c r="Q3107" t="s">
        <v>1089</v>
      </c>
      <c r="R3107" t="s">
        <v>158</v>
      </c>
      <c r="S3107" t="s">
        <v>159</v>
      </c>
      <c r="T3107" t="s">
        <v>36</v>
      </c>
      <c r="U3107" t="s">
        <v>37</v>
      </c>
      <c r="V3107">
        <v>27</v>
      </c>
      <c r="W3107" t="s">
        <v>38</v>
      </c>
    </row>
    <row r="3108" spans="1:23">
      <c r="A3108" t="s">
        <v>23</v>
      </c>
      <c r="B3108" t="s">
        <v>24</v>
      </c>
      <c r="C3108" t="s">
        <v>25</v>
      </c>
      <c r="D3108" t="s">
        <v>39</v>
      </c>
      <c r="E3108" t="s">
        <v>40</v>
      </c>
      <c r="F3108" t="s">
        <v>44</v>
      </c>
      <c r="G3108" t="s">
        <v>45</v>
      </c>
      <c r="I3108" t="s">
        <v>43</v>
      </c>
      <c r="J3108">
        <v>0</v>
      </c>
      <c r="K3108">
        <v>0</v>
      </c>
      <c r="L3108">
        <v>0</v>
      </c>
      <c r="M3108">
        <v>0</v>
      </c>
      <c r="N3108">
        <v>0</v>
      </c>
      <c r="O3108">
        <v>1</v>
      </c>
      <c r="P3108" t="s">
        <v>1088</v>
      </c>
      <c r="Q3108" t="s">
        <v>1089</v>
      </c>
      <c r="R3108" t="s">
        <v>158</v>
      </c>
      <c r="S3108" t="s">
        <v>159</v>
      </c>
      <c r="T3108" t="s">
        <v>36</v>
      </c>
      <c r="U3108" t="s">
        <v>37</v>
      </c>
      <c r="V3108">
        <v>27</v>
      </c>
      <c r="W3108" t="s">
        <v>38</v>
      </c>
    </row>
    <row r="3109" spans="1:23">
      <c r="A3109" t="s">
        <v>23</v>
      </c>
      <c r="B3109" t="s">
        <v>24</v>
      </c>
      <c r="C3109" t="s">
        <v>25</v>
      </c>
      <c r="D3109" t="s">
        <v>46</v>
      </c>
      <c r="E3109" t="s">
        <v>47</v>
      </c>
      <c r="F3109" t="s">
        <v>48</v>
      </c>
      <c r="G3109" t="s">
        <v>47</v>
      </c>
      <c r="I3109" t="s">
        <v>43</v>
      </c>
      <c r="J3109">
        <v>3086.8308059999999</v>
      </c>
      <c r="K3109">
        <v>513</v>
      </c>
      <c r="L3109">
        <v>0.82299999999999995</v>
      </c>
      <c r="M3109">
        <v>0.33860349000000001</v>
      </c>
      <c r="N3109">
        <v>7.7799999999999996E-3</v>
      </c>
      <c r="O3109">
        <v>0</v>
      </c>
      <c r="P3109" t="s">
        <v>1088</v>
      </c>
      <c r="Q3109" t="s">
        <v>1089</v>
      </c>
      <c r="R3109" t="s">
        <v>158</v>
      </c>
      <c r="S3109" t="s">
        <v>159</v>
      </c>
      <c r="T3109" t="s">
        <v>36</v>
      </c>
      <c r="U3109" t="s">
        <v>37</v>
      </c>
      <c r="V3109">
        <v>27</v>
      </c>
      <c r="W3109" t="s">
        <v>38</v>
      </c>
    </row>
    <row r="3110" spans="1:23">
      <c r="A3110" t="s">
        <v>23</v>
      </c>
      <c r="B3110" t="s">
        <v>24</v>
      </c>
      <c r="C3110" t="s">
        <v>25</v>
      </c>
      <c r="D3110" t="s">
        <v>46</v>
      </c>
      <c r="E3110" t="s">
        <v>47</v>
      </c>
      <c r="F3110" t="s">
        <v>48</v>
      </c>
      <c r="G3110" t="s">
        <v>47</v>
      </c>
      <c r="I3110" t="s">
        <v>43</v>
      </c>
      <c r="J3110">
        <v>923.36390110000002</v>
      </c>
      <c r="K3110">
        <v>133</v>
      </c>
      <c r="L3110">
        <v>0.81100000000000005</v>
      </c>
      <c r="M3110">
        <v>0</v>
      </c>
      <c r="N3110">
        <v>0</v>
      </c>
      <c r="O3110">
        <v>0</v>
      </c>
      <c r="P3110" t="s">
        <v>1354</v>
      </c>
      <c r="Q3110" t="s">
        <v>1355</v>
      </c>
      <c r="R3110" t="s">
        <v>365</v>
      </c>
      <c r="S3110" t="s">
        <v>366</v>
      </c>
      <c r="T3110" t="s">
        <v>36</v>
      </c>
      <c r="U3110" t="s">
        <v>37</v>
      </c>
      <c r="V3110">
        <v>27</v>
      </c>
      <c r="W3110" t="s">
        <v>38</v>
      </c>
    </row>
    <row r="3111" spans="1:23">
      <c r="A3111" t="s">
        <v>23</v>
      </c>
      <c r="B3111" t="s">
        <v>24</v>
      </c>
      <c r="C3111" t="s">
        <v>25</v>
      </c>
      <c r="D3111" t="s">
        <v>39</v>
      </c>
      <c r="E3111" t="s">
        <v>40</v>
      </c>
      <c r="F3111" t="s">
        <v>28</v>
      </c>
      <c r="G3111" t="s">
        <v>29</v>
      </c>
      <c r="I3111" t="s">
        <v>43</v>
      </c>
      <c r="J3111">
        <v>0</v>
      </c>
      <c r="K3111">
        <v>0</v>
      </c>
      <c r="L3111">
        <v>0</v>
      </c>
      <c r="M3111">
        <v>0</v>
      </c>
      <c r="N3111">
        <v>0</v>
      </c>
      <c r="O3111">
        <v>1</v>
      </c>
      <c r="P3111" t="s">
        <v>1576</v>
      </c>
      <c r="Q3111" t="s">
        <v>1577</v>
      </c>
      <c r="R3111" t="s">
        <v>94</v>
      </c>
      <c r="S3111" t="s">
        <v>95</v>
      </c>
      <c r="T3111" t="s">
        <v>36</v>
      </c>
      <c r="U3111" t="s">
        <v>37</v>
      </c>
      <c r="V3111">
        <v>27</v>
      </c>
      <c r="W3111" t="s">
        <v>38</v>
      </c>
    </row>
    <row r="3112" spans="1:23">
      <c r="A3112" t="s">
        <v>23</v>
      </c>
      <c r="B3112" t="s">
        <v>24</v>
      </c>
      <c r="C3112" t="s">
        <v>25</v>
      </c>
      <c r="D3112" t="s">
        <v>39</v>
      </c>
      <c r="E3112" t="s">
        <v>40</v>
      </c>
      <c r="F3112" t="s">
        <v>28</v>
      </c>
      <c r="G3112" t="s">
        <v>29</v>
      </c>
      <c r="I3112" t="s">
        <v>43</v>
      </c>
      <c r="J3112">
        <v>0</v>
      </c>
      <c r="K3112">
        <v>0</v>
      </c>
      <c r="L3112">
        <v>0</v>
      </c>
      <c r="M3112">
        <v>0</v>
      </c>
      <c r="N3112">
        <v>0</v>
      </c>
      <c r="O3112">
        <v>1</v>
      </c>
      <c r="P3112" t="s">
        <v>1578</v>
      </c>
      <c r="Q3112" t="s">
        <v>1579</v>
      </c>
      <c r="R3112" t="s">
        <v>67</v>
      </c>
      <c r="S3112" t="s">
        <v>68</v>
      </c>
      <c r="T3112" t="s">
        <v>36</v>
      </c>
      <c r="U3112" t="s">
        <v>37</v>
      </c>
      <c r="V3112">
        <v>27</v>
      </c>
      <c r="W3112" t="s">
        <v>38</v>
      </c>
    </row>
    <row r="3113" spans="1:23">
      <c r="A3113" t="s">
        <v>23</v>
      </c>
      <c r="B3113" t="s">
        <v>24</v>
      </c>
      <c r="C3113" t="s">
        <v>25</v>
      </c>
      <c r="D3113" t="s">
        <v>46</v>
      </c>
      <c r="E3113" t="s">
        <v>47</v>
      </c>
      <c r="F3113" t="s">
        <v>48</v>
      </c>
      <c r="G3113" t="s">
        <v>47</v>
      </c>
      <c r="I3113" t="s">
        <v>43</v>
      </c>
      <c r="J3113">
        <v>262.13677369999999</v>
      </c>
      <c r="K3113">
        <v>56</v>
      </c>
      <c r="L3113">
        <v>0.83199999999999996</v>
      </c>
      <c r="M3113">
        <v>0</v>
      </c>
      <c r="N3113">
        <v>0</v>
      </c>
      <c r="O3113">
        <v>0</v>
      </c>
      <c r="P3113" t="s">
        <v>1578</v>
      </c>
      <c r="Q3113" t="s">
        <v>1579</v>
      </c>
      <c r="R3113" t="s">
        <v>67</v>
      </c>
      <c r="S3113" t="s">
        <v>68</v>
      </c>
      <c r="T3113" t="s">
        <v>36</v>
      </c>
      <c r="U3113" t="s">
        <v>37</v>
      </c>
      <c r="V3113">
        <v>27</v>
      </c>
      <c r="W3113" t="s">
        <v>38</v>
      </c>
    </row>
    <row r="3114" spans="1:23">
      <c r="A3114" t="s">
        <v>23</v>
      </c>
      <c r="B3114" t="s">
        <v>24</v>
      </c>
      <c r="C3114" t="s">
        <v>25</v>
      </c>
      <c r="D3114" t="s">
        <v>39</v>
      </c>
      <c r="E3114" t="s">
        <v>40</v>
      </c>
      <c r="F3114" t="s">
        <v>28</v>
      </c>
      <c r="G3114" t="s">
        <v>29</v>
      </c>
      <c r="I3114" t="s">
        <v>43</v>
      </c>
      <c r="J3114">
        <v>57.953845129999998</v>
      </c>
      <c r="K3114">
        <v>6</v>
      </c>
      <c r="L3114">
        <v>0.77700000000000002</v>
      </c>
      <c r="M3114">
        <v>0</v>
      </c>
      <c r="N3114">
        <v>0</v>
      </c>
      <c r="O3114">
        <v>0</v>
      </c>
      <c r="P3114" t="s">
        <v>1356</v>
      </c>
      <c r="Q3114" t="s">
        <v>1357</v>
      </c>
      <c r="R3114" t="s">
        <v>297</v>
      </c>
      <c r="S3114" t="s">
        <v>298</v>
      </c>
      <c r="T3114" t="s">
        <v>36</v>
      </c>
      <c r="U3114" t="s">
        <v>37</v>
      </c>
      <c r="V3114">
        <v>27</v>
      </c>
      <c r="W3114" t="s">
        <v>38</v>
      </c>
    </row>
    <row r="3115" spans="1:23">
      <c r="A3115" t="s">
        <v>23</v>
      </c>
      <c r="B3115" t="s">
        <v>24</v>
      </c>
      <c r="C3115" t="s">
        <v>25</v>
      </c>
      <c r="D3115" t="s">
        <v>39</v>
      </c>
      <c r="E3115" t="s">
        <v>40</v>
      </c>
      <c r="F3115" t="s">
        <v>41</v>
      </c>
      <c r="G3115" t="s">
        <v>42</v>
      </c>
      <c r="I3115" t="s">
        <v>43</v>
      </c>
      <c r="J3115">
        <v>127.7564757</v>
      </c>
      <c r="K3115">
        <v>5</v>
      </c>
      <c r="L3115">
        <v>0.58599999999999997</v>
      </c>
      <c r="M3115">
        <v>0</v>
      </c>
      <c r="N3115">
        <v>0</v>
      </c>
      <c r="O3115">
        <v>0</v>
      </c>
      <c r="P3115" t="s">
        <v>1358</v>
      </c>
      <c r="Q3115" t="s">
        <v>1359</v>
      </c>
      <c r="R3115" t="s">
        <v>67</v>
      </c>
      <c r="S3115" t="s">
        <v>68</v>
      </c>
      <c r="T3115" t="s">
        <v>36</v>
      </c>
      <c r="U3115" t="s">
        <v>37</v>
      </c>
      <c r="V3115">
        <v>27</v>
      </c>
      <c r="W3115" t="s">
        <v>38</v>
      </c>
    </row>
    <row r="3116" spans="1:23">
      <c r="A3116" t="s">
        <v>23</v>
      </c>
      <c r="B3116" t="s">
        <v>24</v>
      </c>
      <c r="C3116" t="s">
        <v>25</v>
      </c>
      <c r="D3116" t="s">
        <v>46</v>
      </c>
      <c r="E3116" t="s">
        <v>47</v>
      </c>
      <c r="F3116" t="s">
        <v>48</v>
      </c>
      <c r="G3116" t="s">
        <v>47</v>
      </c>
      <c r="I3116" t="s">
        <v>43</v>
      </c>
      <c r="J3116">
        <v>302.1235772</v>
      </c>
      <c r="K3116">
        <v>57</v>
      </c>
      <c r="L3116">
        <v>0.82499999999999996</v>
      </c>
      <c r="M3116">
        <v>0</v>
      </c>
      <c r="N3116">
        <v>0</v>
      </c>
      <c r="O3116">
        <v>0</v>
      </c>
      <c r="P3116" t="s">
        <v>1358</v>
      </c>
      <c r="Q3116" t="s">
        <v>1359</v>
      </c>
      <c r="R3116" t="s">
        <v>67</v>
      </c>
      <c r="S3116" t="s">
        <v>68</v>
      </c>
      <c r="T3116" t="s">
        <v>36</v>
      </c>
      <c r="U3116" t="s">
        <v>37</v>
      </c>
      <c r="V3116">
        <v>27</v>
      </c>
      <c r="W3116" t="s">
        <v>38</v>
      </c>
    </row>
    <row r="3117" spans="1:23">
      <c r="A3117" t="s">
        <v>23</v>
      </c>
      <c r="B3117" t="s">
        <v>24</v>
      </c>
      <c r="C3117" t="s">
        <v>25</v>
      </c>
      <c r="D3117" t="s">
        <v>39</v>
      </c>
      <c r="E3117" t="s">
        <v>40</v>
      </c>
      <c r="F3117" t="s">
        <v>28</v>
      </c>
      <c r="G3117" t="s">
        <v>29</v>
      </c>
      <c r="I3117" t="s">
        <v>43</v>
      </c>
      <c r="J3117">
        <v>115.9127884</v>
      </c>
      <c r="K3117">
        <v>20</v>
      </c>
      <c r="L3117">
        <v>0.73799999999999999</v>
      </c>
      <c r="M3117">
        <v>0</v>
      </c>
      <c r="N3117">
        <v>0</v>
      </c>
      <c r="O3117">
        <v>0</v>
      </c>
      <c r="P3117" t="s">
        <v>1360</v>
      </c>
      <c r="Q3117" t="s">
        <v>1361</v>
      </c>
      <c r="R3117" t="s">
        <v>84</v>
      </c>
      <c r="S3117" t="s">
        <v>85</v>
      </c>
      <c r="T3117" t="s">
        <v>36</v>
      </c>
      <c r="U3117" t="s">
        <v>37</v>
      </c>
      <c r="V3117">
        <v>27</v>
      </c>
      <c r="W3117" t="s">
        <v>38</v>
      </c>
    </row>
    <row r="3118" spans="1:23">
      <c r="A3118" t="s">
        <v>23</v>
      </c>
      <c r="B3118" t="s">
        <v>24</v>
      </c>
      <c r="C3118" t="s">
        <v>25</v>
      </c>
      <c r="D3118" t="s">
        <v>46</v>
      </c>
      <c r="E3118" t="s">
        <v>47</v>
      </c>
      <c r="F3118" t="s">
        <v>48</v>
      </c>
      <c r="G3118" t="s">
        <v>47</v>
      </c>
      <c r="I3118" t="s">
        <v>43</v>
      </c>
      <c r="J3118">
        <v>693.27967060000003</v>
      </c>
      <c r="K3118">
        <v>143</v>
      </c>
      <c r="L3118">
        <v>0.77700000000000002</v>
      </c>
      <c r="M3118">
        <v>0</v>
      </c>
      <c r="N3118">
        <v>0</v>
      </c>
      <c r="O3118">
        <v>0</v>
      </c>
      <c r="P3118" t="s">
        <v>1360</v>
      </c>
      <c r="Q3118" t="s">
        <v>1361</v>
      </c>
      <c r="R3118" t="s">
        <v>84</v>
      </c>
      <c r="S3118" t="s">
        <v>85</v>
      </c>
      <c r="T3118" t="s">
        <v>36</v>
      </c>
      <c r="U3118" t="s">
        <v>37</v>
      </c>
      <c r="V3118">
        <v>27</v>
      </c>
      <c r="W3118" t="s">
        <v>38</v>
      </c>
    </row>
    <row r="3119" spans="1:23">
      <c r="A3119" t="s">
        <v>23</v>
      </c>
      <c r="B3119" t="s">
        <v>24</v>
      </c>
      <c r="C3119" t="s">
        <v>25</v>
      </c>
      <c r="D3119" t="s">
        <v>39</v>
      </c>
      <c r="E3119" t="s">
        <v>40</v>
      </c>
      <c r="F3119" t="s">
        <v>41</v>
      </c>
      <c r="G3119" t="s">
        <v>42</v>
      </c>
      <c r="I3119" t="s">
        <v>43</v>
      </c>
      <c r="J3119">
        <v>0</v>
      </c>
      <c r="K3119">
        <v>0</v>
      </c>
      <c r="L3119">
        <v>0</v>
      </c>
      <c r="M3119">
        <v>0</v>
      </c>
      <c r="N3119">
        <v>0</v>
      </c>
      <c r="O3119">
        <v>1</v>
      </c>
      <c r="P3119" t="s">
        <v>1362</v>
      </c>
      <c r="Q3119" t="s">
        <v>1363</v>
      </c>
      <c r="R3119" t="s">
        <v>34</v>
      </c>
      <c r="S3119" t="s">
        <v>35</v>
      </c>
      <c r="T3119" t="s">
        <v>36</v>
      </c>
      <c r="U3119" t="s">
        <v>37</v>
      </c>
      <c r="V3119">
        <v>27</v>
      </c>
      <c r="W3119" t="s">
        <v>38</v>
      </c>
    </row>
    <row r="3120" spans="1:23">
      <c r="A3120" t="s">
        <v>23</v>
      </c>
      <c r="B3120" t="s">
        <v>24</v>
      </c>
      <c r="C3120" t="s">
        <v>25</v>
      </c>
      <c r="D3120" t="s">
        <v>39</v>
      </c>
      <c r="E3120" t="s">
        <v>40</v>
      </c>
      <c r="F3120" t="s">
        <v>28</v>
      </c>
      <c r="G3120" t="s">
        <v>29</v>
      </c>
      <c r="I3120" t="s">
        <v>43</v>
      </c>
      <c r="J3120">
        <v>87.175284980000001</v>
      </c>
      <c r="K3120">
        <v>19</v>
      </c>
      <c r="L3120">
        <v>0.85099999999999998</v>
      </c>
      <c r="M3120">
        <v>0</v>
      </c>
      <c r="N3120">
        <v>0</v>
      </c>
      <c r="O3120">
        <v>0</v>
      </c>
      <c r="P3120" t="s">
        <v>1362</v>
      </c>
      <c r="Q3120" t="s">
        <v>1363</v>
      </c>
      <c r="R3120" t="s">
        <v>34</v>
      </c>
      <c r="S3120" t="s">
        <v>35</v>
      </c>
      <c r="T3120" t="s">
        <v>36</v>
      </c>
      <c r="U3120" t="s">
        <v>37</v>
      </c>
      <c r="V3120">
        <v>27</v>
      </c>
      <c r="W3120" t="s">
        <v>38</v>
      </c>
    </row>
    <row r="3121" spans="1:23">
      <c r="A3121" t="s">
        <v>23</v>
      </c>
      <c r="B3121" t="s">
        <v>24</v>
      </c>
      <c r="C3121" t="s">
        <v>25</v>
      </c>
      <c r="D3121" t="s">
        <v>39</v>
      </c>
      <c r="E3121" t="s">
        <v>40</v>
      </c>
      <c r="F3121" t="s">
        <v>41</v>
      </c>
      <c r="G3121" t="s">
        <v>42</v>
      </c>
      <c r="I3121" t="s">
        <v>43</v>
      </c>
      <c r="J3121">
        <v>0</v>
      </c>
      <c r="K3121">
        <v>0</v>
      </c>
      <c r="L3121">
        <v>0</v>
      </c>
      <c r="M3121">
        <v>0</v>
      </c>
      <c r="N3121">
        <v>0</v>
      </c>
      <c r="O3121">
        <v>1</v>
      </c>
      <c r="P3121" t="s">
        <v>1580</v>
      </c>
      <c r="Q3121" t="s">
        <v>1581</v>
      </c>
      <c r="R3121" t="s">
        <v>146</v>
      </c>
      <c r="S3121" t="s">
        <v>147</v>
      </c>
      <c r="T3121" t="s">
        <v>36</v>
      </c>
      <c r="U3121" t="s">
        <v>37</v>
      </c>
      <c r="V3121">
        <v>27</v>
      </c>
      <c r="W3121" t="s">
        <v>38</v>
      </c>
    </row>
    <row r="3122" spans="1:23">
      <c r="A3122" t="s">
        <v>23</v>
      </c>
      <c r="B3122" t="s">
        <v>24</v>
      </c>
      <c r="C3122" t="s">
        <v>25</v>
      </c>
      <c r="D3122" t="s">
        <v>39</v>
      </c>
      <c r="E3122" t="s">
        <v>40</v>
      </c>
      <c r="F3122" t="s">
        <v>53</v>
      </c>
      <c r="G3122" t="s">
        <v>54</v>
      </c>
      <c r="I3122" t="s">
        <v>43</v>
      </c>
      <c r="J3122">
        <v>0</v>
      </c>
      <c r="K3122">
        <v>0</v>
      </c>
      <c r="L3122">
        <v>0</v>
      </c>
      <c r="M3122">
        <v>0</v>
      </c>
      <c r="N3122">
        <v>0</v>
      </c>
      <c r="O3122">
        <v>1</v>
      </c>
      <c r="P3122" t="s">
        <v>1580</v>
      </c>
      <c r="Q3122" t="s">
        <v>1581</v>
      </c>
      <c r="R3122" t="s">
        <v>146</v>
      </c>
      <c r="S3122" t="s">
        <v>147</v>
      </c>
      <c r="T3122" t="s">
        <v>36</v>
      </c>
      <c r="U3122" t="s">
        <v>37</v>
      </c>
      <c r="V3122">
        <v>27</v>
      </c>
      <c r="W3122" t="s">
        <v>38</v>
      </c>
    </row>
    <row r="3123" spans="1:23">
      <c r="A3123" t="s">
        <v>23</v>
      </c>
      <c r="B3123" t="s">
        <v>24</v>
      </c>
      <c r="C3123" t="s">
        <v>25</v>
      </c>
      <c r="D3123" t="s">
        <v>39</v>
      </c>
      <c r="E3123" t="s">
        <v>40</v>
      </c>
      <c r="F3123" t="s">
        <v>28</v>
      </c>
      <c r="G3123" t="s">
        <v>29</v>
      </c>
      <c r="I3123" t="s">
        <v>43</v>
      </c>
      <c r="J3123">
        <v>54.666986530000003</v>
      </c>
      <c r="K3123">
        <v>8</v>
      </c>
      <c r="L3123">
        <v>0.66800000000000004</v>
      </c>
      <c r="M3123">
        <v>0</v>
      </c>
      <c r="N3123">
        <v>0</v>
      </c>
      <c r="O3123">
        <v>0</v>
      </c>
      <c r="P3123" t="s">
        <v>1580</v>
      </c>
      <c r="Q3123" t="s">
        <v>1581</v>
      </c>
      <c r="R3123" t="s">
        <v>146</v>
      </c>
      <c r="S3123" t="s">
        <v>147</v>
      </c>
      <c r="T3123" t="s">
        <v>36</v>
      </c>
      <c r="U3123" t="s">
        <v>37</v>
      </c>
      <c r="V3123">
        <v>27</v>
      </c>
      <c r="W3123" t="s">
        <v>38</v>
      </c>
    </row>
    <row r="3124" spans="1:23">
      <c r="A3124" t="s">
        <v>23</v>
      </c>
      <c r="B3124" t="s">
        <v>24</v>
      </c>
      <c r="C3124" t="s">
        <v>25</v>
      </c>
      <c r="D3124" t="s">
        <v>26</v>
      </c>
      <c r="E3124" t="s">
        <v>27</v>
      </c>
      <c r="F3124" t="s">
        <v>28</v>
      </c>
      <c r="G3124" t="s">
        <v>29</v>
      </c>
      <c r="H3124" t="s">
        <v>86</v>
      </c>
      <c r="I3124" t="s">
        <v>87</v>
      </c>
      <c r="J3124">
        <v>157.93766429999999</v>
      </c>
      <c r="K3124">
        <v>4</v>
      </c>
      <c r="L3124">
        <v>0.91700000000000004</v>
      </c>
      <c r="M3124">
        <v>0</v>
      </c>
      <c r="N3124">
        <v>0</v>
      </c>
      <c r="O3124">
        <v>0</v>
      </c>
      <c r="P3124" t="s">
        <v>1364</v>
      </c>
      <c r="Q3124" t="s">
        <v>1365</v>
      </c>
      <c r="R3124" t="s">
        <v>84</v>
      </c>
      <c r="S3124" t="s">
        <v>85</v>
      </c>
      <c r="T3124" t="s">
        <v>36</v>
      </c>
      <c r="U3124" t="s">
        <v>37</v>
      </c>
      <c r="V3124">
        <v>27</v>
      </c>
      <c r="W3124" t="s">
        <v>38</v>
      </c>
    </row>
    <row r="3125" spans="1:23">
      <c r="A3125" t="s">
        <v>23</v>
      </c>
      <c r="B3125" t="s">
        <v>24</v>
      </c>
      <c r="C3125" t="s">
        <v>25</v>
      </c>
      <c r="D3125" t="s">
        <v>39</v>
      </c>
      <c r="E3125" t="s">
        <v>40</v>
      </c>
      <c r="F3125" t="s">
        <v>41</v>
      </c>
      <c r="G3125" t="s">
        <v>42</v>
      </c>
      <c r="I3125" t="s">
        <v>43</v>
      </c>
      <c r="J3125">
        <v>59.254936870000002</v>
      </c>
      <c r="K3125">
        <v>6</v>
      </c>
      <c r="L3125">
        <v>0.873</v>
      </c>
      <c r="M3125">
        <v>0</v>
      </c>
      <c r="N3125">
        <v>0</v>
      </c>
      <c r="O3125">
        <v>0</v>
      </c>
      <c r="P3125" t="s">
        <v>1364</v>
      </c>
      <c r="Q3125" t="s">
        <v>1365</v>
      </c>
      <c r="R3125" t="s">
        <v>84</v>
      </c>
      <c r="S3125" t="s">
        <v>85</v>
      </c>
      <c r="T3125" t="s">
        <v>36</v>
      </c>
      <c r="U3125" t="s">
        <v>37</v>
      </c>
      <c r="V3125">
        <v>27</v>
      </c>
      <c r="W3125" t="s">
        <v>38</v>
      </c>
    </row>
    <row r="3126" spans="1:23">
      <c r="A3126" t="s">
        <v>23</v>
      </c>
      <c r="B3126" t="s">
        <v>24</v>
      </c>
      <c r="C3126" t="s">
        <v>25</v>
      </c>
      <c r="D3126" t="s">
        <v>39</v>
      </c>
      <c r="E3126" t="s">
        <v>40</v>
      </c>
      <c r="F3126" t="s">
        <v>53</v>
      </c>
      <c r="G3126" t="s">
        <v>54</v>
      </c>
      <c r="I3126" t="s">
        <v>43</v>
      </c>
      <c r="J3126">
        <v>78.231266509999998</v>
      </c>
      <c r="K3126">
        <v>5</v>
      </c>
      <c r="L3126">
        <v>0.90500000000000003</v>
      </c>
      <c r="M3126">
        <v>0</v>
      </c>
      <c r="N3126">
        <v>0</v>
      </c>
      <c r="O3126">
        <v>0</v>
      </c>
      <c r="P3126" t="s">
        <v>1364</v>
      </c>
      <c r="Q3126" t="s">
        <v>1365</v>
      </c>
      <c r="R3126" t="s">
        <v>84</v>
      </c>
      <c r="S3126" t="s">
        <v>85</v>
      </c>
      <c r="T3126" t="s">
        <v>36</v>
      </c>
      <c r="U3126" t="s">
        <v>37</v>
      </c>
      <c r="V3126">
        <v>27</v>
      </c>
      <c r="W3126" t="s">
        <v>38</v>
      </c>
    </row>
    <row r="3127" spans="1:23">
      <c r="A3127" t="s">
        <v>23</v>
      </c>
      <c r="B3127" t="s">
        <v>24</v>
      </c>
      <c r="C3127" t="s">
        <v>25</v>
      </c>
      <c r="D3127" t="s">
        <v>39</v>
      </c>
      <c r="E3127" t="s">
        <v>40</v>
      </c>
      <c r="F3127" t="s">
        <v>44</v>
      </c>
      <c r="G3127" t="s">
        <v>45</v>
      </c>
      <c r="I3127" t="s">
        <v>43</v>
      </c>
      <c r="J3127">
        <v>133.9828943</v>
      </c>
      <c r="K3127">
        <v>14</v>
      </c>
      <c r="L3127">
        <v>0.88400000000000001</v>
      </c>
      <c r="M3127">
        <v>0</v>
      </c>
      <c r="N3127">
        <v>0</v>
      </c>
      <c r="O3127">
        <v>0</v>
      </c>
      <c r="P3127" t="s">
        <v>1364</v>
      </c>
      <c r="Q3127" t="s">
        <v>1365</v>
      </c>
      <c r="R3127" t="s">
        <v>84</v>
      </c>
      <c r="S3127" t="s">
        <v>85</v>
      </c>
      <c r="T3127" t="s">
        <v>36</v>
      </c>
      <c r="U3127" t="s">
        <v>37</v>
      </c>
      <c r="V3127">
        <v>27</v>
      </c>
      <c r="W3127" t="s">
        <v>38</v>
      </c>
    </row>
    <row r="3128" spans="1:23">
      <c r="A3128" t="s">
        <v>23</v>
      </c>
      <c r="B3128" t="s">
        <v>24</v>
      </c>
      <c r="C3128" t="s">
        <v>25</v>
      </c>
      <c r="D3128" t="s">
        <v>46</v>
      </c>
      <c r="E3128" t="s">
        <v>47</v>
      </c>
      <c r="F3128" t="s">
        <v>48</v>
      </c>
      <c r="G3128" t="s">
        <v>47</v>
      </c>
      <c r="I3128" t="s">
        <v>43</v>
      </c>
      <c r="J3128">
        <v>2982.4050130000001</v>
      </c>
      <c r="K3128">
        <v>543</v>
      </c>
      <c r="L3128">
        <v>0.82</v>
      </c>
      <c r="M3128">
        <v>0.39518033200000002</v>
      </c>
      <c r="N3128">
        <v>9.7199999999999995E-3</v>
      </c>
      <c r="O3128">
        <v>0</v>
      </c>
      <c r="P3128" t="s">
        <v>1364</v>
      </c>
      <c r="Q3128" t="s">
        <v>1365</v>
      </c>
      <c r="R3128" t="s">
        <v>84</v>
      </c>
      <c r="S3128" t="s">
        <v>85</v>
      </c>
      <c r="T3128" t="s">
        <v>36</v>
      </c>
      <c r="U3128" t="s">
        <v>37</v>
      </c>
      <c r="V3128">
        <v>27</v>
      </c>
      <c r="W3128" t="s">
        <v>38</v>
      </c>
    </row>
    <row r="3129" spans="1:23">
      <c r="A3129" t="s">
        <v>23</v>
      </c>
      <c r="B3129" t="s">
        <v>24</v>
      </c>
      <c r="C3129" t="s">
        <v>25</v>
      </c>
      <c r="D3129" t="s">
        <v>39</v>
      </c>
      <c r="E3129" t="s">
        <v>40</v>
      </c>
      <c r="F3129" t="s">
        <v>41</v>
      </c>
      <c r="G3129" t="s">
        <v>42</v>
      </c>
      <c r="I3129" t="s">
        <v>43</v>
      </c>
      <c r="J3129">
        <v>0</v>
      </c>
      <c r="K3129">
        <v>0</v>
      </c>
      <c r="L3129">
        <v>0</v>
      </c>
      <c r="M3129">
        <v>0</v>
      </c>
      <c r="N3129">
        <v>0</v>
      </c>
      <c r="O3129">
        <v>1</v>
      </c>
      <c r="P3129" t="s">
        <v>1366</v>
      </c>
      <c r="Q3129" t="s">
        <v>1367</v>
      </c>
      <c r="R3129" t="s">
        <v>67</v>
      </c>
      <c r="S3129" t="s">
        <v>68</v>
      </c>
      <c r="T3129" t="s">
        <v>36</v>
      </c>
      <c r="U3129" t="s">
        <v>37</v>
      </c>
      <c r="V3129">
        <v>27</v>
      </c>
      <c r="W3129" t="s">
        <v>38</v>
      </c>
    </row>
    <row r="3130" spans="1:23">
      <c r="A3130" t="s">
        <v>23</v>
      </c>
      <c r="B3130" t="s">
        <v>24</v>
      </c>
      <c r="C3130" t="s">
        <v>25</v>
      </c>
      <c r="D3130" t="s">
        <v>39</v>
      </c>
      <c r="E3130" t="s">
        <v>40</v>
      </c>
      <c r="F3130" t="s">
        <v>28</v>
      </c>
      <c r="G3130" t="s">
        <v>29</v>
      </c>
      <c r="I3130" t="s">
        <v>43</v>
      </c>
      <c r="J3130">
        <v>0</v>
      </c>
      <c r="K3130">
        <v>0</v>
      </c>
      <c r="L3130">
        <v>0</v>
      </c>
      <c r="M3130">
        <v>0</v>
      </c>
      <c r="N3130">
        <v>0</v>
      </c>
      <c r="O3130">
        <v>1</v>
      </c>
      <c r="P3130" t="s">
        <v>1366</v>
      </c>
      <c r="Q3130" t="s">
        <v>1367</v>
      </c>
      <c r="R3130" t="s">
        <v>67</v>
      </c>
      <c r="S3130" t="s">
        <v>68</v>
      </c>
      <c r="T3130" t="s">
        <v>36</v>
      </c>
      <c r="U3130" t="s">
        <v>37</v>
      </c>
      <c r="V3130">
        <v>27</v>
      </c>
      <c r="W3130" t="s">
        <v>38</v>
      </c>
    </row>
    <row r="3131" spans="1:23">
      <c r="A3131" t="s">
        <v>23</v>
      </c>
      <c r="B3131" t="s">
        <v>24</v>
      </c>
      <c r="C3131" t="s">
        <v>25</v>
      </c>
      <c r="D3131" t="s">
        <v>39</v>
      </c>
      <c r="E3131" t="s">
        <v>40</v>
      </c>
      <c r="F3131" t="s">
        <v>41</v>
      </c>
      <c r="G3131" t="s">
        <v>42</v>
      </c>
      <c r="I3131" t="s">
        <v>43</v>
      </c>
      <c r="J3131">
        <v>478.42114859999998</v>
      </c>
      <c r="K3131">
        <v>70</v>
      </c>
      <c r="L3131">
        <v>0.74199999999999999</v>
      </c>
      <c r="M3131">
        <v>0</v>
      </c>
      <c r="N3131">
        <v>0</v>
      </c>
      <c r="O3131">
        <v>0</v>
      </c>
      <c r="P3131" t="s">
        <v>1090</v>
      </c>
      <c r="Q3131" t="s">
        <v>1091</v>
      </c>
      <c r="R3131" t="s">
        <v>100</v>
      </c>
      <c r="S3131" t="s">
        <v>101</v>
      </c>
      <c r="T3131" t="s">
        <v>36</v>
      </c>
      <c r="U3131" t="s">
        <v>37</v>
      </c>
      <c r="V3131">
        <v>27</v>
      </c>
      <c r="W3131" t="s">
        <v>38</v>
      </c>
    </row>
    <row r="3132" spans="1:23">
      <c r="A3132" t="s">
        <v>23</v>
      </c>
      <c r="B3132" t="s">
        <v>24</v>
      </c>
      <c r="C3132" t="s">
        <v>25</v>
      </c>
      <c r="D3132" t="s">
        <v>26</v>
      </c>
      <c r="E3132" t="s">
        <v>27</v>
      </c>
      <c r="F3132" t="s">
        <v>53</v>
      </c>
      <c r="G3132" t="s">
        <v>54</v>
      </c>
      <c r="H3132" t="s">
        <v>417</v>
      </c>
      <c r="I3132" t="s">
        <v>418</v>
      </c>
      <c r="J3132">
        <v>329.21083329999999</v>
      </c>
      <c r="K3132">
        <v>1</v>
      </c>
      <c r="L3132">
        <v>1</v>
      </c>
      <c r="M3132">
        <v>0</v>
      </c>
      <c r="N3132">
        <v>0</v>
      </c>
      <c r="O3132">
        <v>0</v>
      </c>
      <c r="P3132" t="s">
        <v>1092</v>
      </c>
      <c r="Q3132" t="s">
        <v>1093</v>
      </c>
      <c r="R3132" t="s">
        <v>158</v>
      </c>
      <c r="S3132" t="s">
        <v>159</v>
      </c>
      <c r="T3132" t="s">
        <v>36</v>
      </c>
      <c r="U3132" t="s">
        <v>37</v>
      </c>
      <c r="V3132">
        <v>27</v>
      </c>
      <c r="W3132" t="s">
        <v>38</v>
      </c>
    </row>
    <row r="3133" spans="1:23">
      <c r="A3133" t="s">
        <v>23</v>
      </c>
      <c r="B3133" t="s">
        <v>24</v>
      </c>
      <c r="C3133" t="s">
        <v>25</v>
      </c>
      <c r="D3133" t="s">
        <v>39</v>
      </c>
      <c r="E3133" t="s">
        <v>40</v>
      </c>
      <c r="F3133" t="s">
        <v>41</v>
      </c>
      <c r="G3133" t="s">
        <v>42</v>
      </c>
      <c r="I3133" t="s">
        <v>43</v>
      </c>
      <c r="J3133">
        <v>0</v>
      </c>
      <c r="K3133">
        <v>0</v>
      </c>
      <c r="L3133">
        <v>0</v>
      </c>
      <c r="M3133">
        <v>0</v>
      </c>
      <c r="N3133">
        <v>0</v>
      </c>
      <c r="O3133">
        <v>1</v>
      </c>
      <c r="P3133" t="s">
        <v>1092</v>
      </c>
      <c r="Q3133" t="s">
        <v>1093</v>
      </c>
      <c r="R3133" t="s">
        <v>158</v>
      </c>
      <c r="S3133" t="s">
        <v>159</v>
      </c>
      <c r="T3133" t="s">
        <v>36</v>
      </c>
      <c r="U3133" t="s">
        <v>37</v>
      </c>
      <c r="V3133">
        <v>27</v>
      </c>
      <c r="W3133" t="s">
        <v>38</v>
      </c>
    </row>
    <row r="3134" spans="1:23">
      <c r="A3134" t="s">
        <v>23</v>
      </c>
      <c r="B3134" t="s">
        <v>24</v>
      </c>
      <c r="C3134" t="s">
        <v>25</v>
      </c>
      <c r="D3134" t="s">
        <v>39</v>
      </c>
      <c r="E3134" t="s">
        <v>40</v>
      </c>
      <c r="F3134" t="s">
        <v>28</v>
      </c>
      <c r="G3134" t="s">
        <v>29</v>
      </c>
      <c r="I3134" t="s">
        <v>43</v>
      </c>
      <c r="J3134">
        <v>71.161187909999995</v>
      </c>
      <c r="K3134">
        <v>11</v>
      </c>
      <c r="L3134">
        <v>0.90300000000000002</v>
      </c>
      <c r="M3134">
        <v>0</v>
      </c>
      <c r="N3134">
        <v>0</v>
      </c>
      <c r="O3134">
        <v>0</v>
      </c>
      <c r="P3134" t="s">
        <v>1092</v>
      </c>
      <c r="Q3134" t="s">
        <v>1093</v>
      </c>
      <c r="R3134" t="s">
        <v>158</v>
      </c>
      <c r="S3134" t="s">
        <v>159</v>
      </c>
      <c r="T3134" t="s">
        <v>36</v>
      </c>
      <c r="U3134" t="s">
        <v>37</v>
      </c>
      <c r="V3134">
        <v>27</v>
      </c>
      <c r="W3134" t="s">
        <v>38</v>
      </c>
    </row>
    <row r="3135" spans="1:23">
      <c r="A3135" t="s">
        <v>23</v>
      </c>
      <c r="B3135" t="s">
        <v>24</v>
      </c>
      <c r="C3135" t="s">
        <v>25</v>
      </c>
      <c r="D3135" t="s">
        <v>26</v>
      </c>
      <c r="E3135" t="s">
        <v>27</v>
      </c>
      <c r="F3135" t="s">
        <v>28</v>
      </c>
      <c r="G3135" t="s">
        <v>29</v>
      </c>
      <c r="H3135" t="s">
        <v>281</v>
      </c>
      <c r="I3135" t="s">
        <v>282</v>
      </c>
      <c r="J3135">
        <v>35.314</v>
      </c>
      <c r="K3135">
        <v>1</v>
      </c>
      <c r="L3135">
        <v>1</v>
      </c>
      <c r="M3135">
        <v>0</v>
      </c>
      <c r="N3135">
        <v>0</v>
      </c>
      <c r="O3135">
        <v>0</v>
      </c>
      <c r="P3135" t="s">
        <v>1094</v>
      </c>
      <c r="Q3135" t="s">
        <v>1095</v>
      </c>
      <c r="R3135" t="s">
        <v>34</v>
      </c>
      <c r="S3135" t="s">
        <v>35</v>
      </c>
      <c r="T3135" t="s">
        <v>36</v>
      </c>
      <c r="U3135" t="s">
        <v>37</v>
      </c>
      <c r="V3135">
        <v>27</v>
      </c>
      <c r="W3135" t="s">
        <v>38</v>
      </c>
    </row>
    <row r="3136" spans="1:23">
      <c r="A3136" t="s">
        <v>23</v>
      </c>
      <c r="B3136" t="s">
        <v>24</v>
      </c>
      <c r="C3136" t="s">
        <v>25</v>
      </c>
      <c r="D3136" t="s">
        <v>39</v>
      </c>
      <c r="E3136" t="s">
        <v>40</v>
      </c>
      <c r="F3136" t="s">
        <v>41</v>
      </c>
      <c r="G3136" t="s">
        <v>42</v>
      </c>
      <c r="I3136" t="s">
        <v>43</v>
      </c>
      <c r="J3136">
        <v>0</v>
      </c>
      <c r="K3136">
        <v>0</v>
      </c>
      <c r="L3136">
        <v>0</v>
      </c>
      <c r="M3136">
        <v>0</v>
      </c>
      <c r="N3136">
        <v>0</v>
      </c>
      <c r="O3136">
        <v>1</v>
      </c>
      <c r="P3136" t="s">
        <v>1582</v>
      </c>
      <c r="Q3136" t="s">
        <v>1583</v>
      </c>
      <c r="R3136" t="s">
        <v>94</v>
      </c>
      <c r="S3136" t="s">
        <v>95</v>
      </c>
      <c r="T3136" t="s">
        <v>36</v>
      </c>
      <c r="U3136" t="s">
        <v>37</v>
      </c>
      <c r="V3136">
        <v>27</v>
      </c>
      <c r="W3136" t="s">
        <v>38</v>
      </c>
    </row>
    <row r="3137" spans="1:23">
      <c r="A3137" t="s">
        <v>23</v>
      </c>
      <c r="B3137" t="s">
        <v>24</v>
      </c>
      <c r="C3137" t="s">
        <v>25</v>
      </c>
      <c r="D3137" t="s">
        <v>46</v>
      </c>
      <c r="E3137" t="s">
        <v>47</v>
      </c>
      <c r="F3137" t="s">
        <v>48</v>
      </c>
      <c r="G3137" t="s">
        <v>47</v>
      </c>
      <c r="I3137" t="s">
        <v>43</v>
      </c>
      <c r="J3137">
        <v>657.80324519999999</v>
      </c>
      <c r="K3137">
        <v>138</v>
      </c>
      <c r="L3137">
        <v>0.77400000000000002</v>
      </c>
      <c r="M3137">
        <v>0</v>
      </c>
      <c r="N3137">
        <v>0</v>
      </c>
      <c r="O3137">
        <v>0</v>
      </c>
      <c r="P3137" t="s">
        <v>1582</v>
      </c>
      <c r="Q3137" t="s">
        <v>1583</v>
      </c>
      <c r="R3137" t="s">
        <v>94</v>
      </c>
      <c r="S3137" t="s">
        <v>95</v>
      </c>
      <c r="T3137" t="s">
        <v>36</v>
      </c>
      <c r="U3137" t="s">
        <v>37</v>
      </c>
      <c r="V3137">
        <v>27</v>
      </c>
      <c r="W3137" t="s">
        <v>38</v>
      </c>
    </row>
    <row r="3138" spans="1:23">
      <c r="A3138" t="s">
        <v>23</v>
      </c>
      <c r="B3138" t="s">
        <v>24</v>
      </c>
      <c r="C3138" t="s">
        <v>25</v>
      </c>
      <c r="D3138" t="s">
        <v>26</v>
      </c>
      <c r="E3138" t="s">
        <v>27</v>
      </c>
      <c r="F3138" t="s">
        <v>28</v>
      </c>
      <c r="G3138" t="s">
        <v>29</v>
      </c>
      <c r="H3138" t="s">
        <v>63</v>
      </c>
      <c r="I3138" t="s">
        <v>64</v>
      </c>
      <c r="J3138">
        <v>74.174006480000003</v>
      </c>
      <c r="K3138">
        <v>1</v>
      </c>
      <c r="L3138">
        <v>0.92300000000000004</v>
      </c>
      <c r="M3138">
        <v>0</v>
      </c>
      <c r="N3138">
        <v>0</v>
      </c>
      <c r="O3138">
        <v>0</v>
      </c>
      <c r="P3138" t="s">
        <v>1368</v>
      </c>
      <c r="Q3138" t="s">
        <v>1369</v>
      </c>
      <c r="R3138" t="s">
        <v>34</v>
      </c>
      <c r="S3138" t="s">
        <v>35</v>
      </c>
      <c r="T3138" t="s">
        <v>36</v>
      </c>
      <c r="U3138" t="s">
        <v>37</v>
      </c>
      <c r="V3138">
        <v>27</v>
      </c>
      <c r="W3138" t="s">
        <v>38</v>
      </c>
    </row>
    <row r="3139" spans="1:23">
      <c r="A3139" t="s">
        <v>23</v>
      </c>
      <c r="B3139" t="s">
        <v>24</v>
      </c>
      <c r="C3139" t="s">
        <v>25</v>
      </c>
      <c r="D3139" t="s">
        <v>39</v>
      </c>
      <c r="E3139" t="s">
        <v>40</v>
      </c>
      <c r="F3139" t="s">
        <v>28</v>
      </c>
      <c r="G3139" t="s">
        <v>29</v>
      </c>
      <c r="I3139" t="s">
        <v>43</v>
      </c>
      <c r="J3139">
        <v>276.14024000000001</v>
      </c>
      <c r="K3139">
        <v>22</v>
      </c>
      <c r="L3139">
        <v>0.88400000000000001</v>
      </c>
      <c r="M3139">
        <v>0</v>
      </c>
      <c r="N3139">
        <v>0</v>
      </c>
      <c r="O3139">
        <v>0</v>
      </c>
      <c r="P3139" t="s">
        <v>1368</v>
      </c>
      <c r="Q3139" t="s">
        <v>1369</v>
      </c>
      <c r="R3139" t="s">
        <v>34</v>
      </c>
      <c r="S3139" t="s">
        <v>35</v>
      </c>
      <c r="T3139" t="s">
        <v>36</v>
      </c>
      <c r="U3139" t="s">
        <v>37</v>
      </c>
      <c r="V3139">
        <v>27</v>
      </c>
      <c r="W3139" t="s">
        <v>38</v>
      </c>
    </row>
    <row r="3140" spans="1:23">
      <c r="A3140" t="s">
        <v>23</v>
      </c>
      <c r="B3140" t="s">
        <v>24</v>
      </c>
      <c r="C3140" t="s">
        <v>25</v>
      </c>
      <c r="D3140" t="s">
        <v>26</v>
      </c>
      <c r="E3140" t="s">
        <v>27</v>
      </c>
      <c r="F3140" t="s">
        <v>28</v>
      </c>
      <c r="G3140" t="s">
        <v>29</v>
      </c>
      <c r="H3140" t="s">
        <v>69</v>
      </c>
      <c r="I3140" t="s">
        <v>70</v>
      </c>
      <c r="J3140">
        <v>41.027999999999999</v>
      </c>
      <c r="K3140">
        <v>1</v>
      </c>
      <c r="L3140">
        <v>1</v>
      </c>
      <c r="M3140">
        <v>0</v>
      </c>
      <c r="N3140">
        <v>0</v>
      </c>
      <c r="O3140">
        <v>0</v>
      </c>
      <c r="P3140" t="s">
        <v>1370</v>
      </c>
      <c r="Q3140" t="s">
        <v>1371</v>
      </c>
      <c r="R3140" t="s">
        <v>67</v>
      </c>
      <c r="S3140" t="s">
        <v>68</v>
      </c>
      <c r="T3140" t="s">
        <v>36</v>
      </c>
      <c r="U3140" t="s">
        <v>37</v>
      </c>
      <c r="V3140">
        <v>27</v>
      </c>
      <c r="W3140" t="s">
        <v>38</v>
      </c>
    </row>
    <row r="3141" spans="1:23">
      <c r="A3141" t="s">
        <v>23</v>
      </c>
      <c r="B3141" t="s">
        <v>24</v>
      </c>
      <c r="C3141" t="s">
        <v>25</v>
      </c>
      <c r="D3141" t="s">
        <v>26</v>
      </c>
      <c r="E3141" t="s">
        <v>27</v>
      </c>
      <c r="F3141" t="s">
        <v>28</v>
      </c>
      <c r="G3141" t="s">
        <v>29</v>
      </c>
      <c r="H3141" t="s">
        <v>63</v>
      </c>
      <c r="I3141" t="s">
        <v>64</v>
      </c>
      <c r="J3141">
        <v>49.987980100000001</v>
      </c>
      <c r="K3141">
        <v>1</v>
      </c>
      <c r="L3141">
        <v>0.90500000000000003</v>
      </c>
      <c r="M3141">
        <v>0</v>
      </c>
      <c r="N3141">
        <v>0</v>
      </c>
      <c r="O3141">
        <v>0</v>
      </c>
      <c r="P3141" t="s">
        <v>1120</v>
      </c>
      <c r="Q3141" t="s">
        <v>1121</v>
      </c>
      <c r="R3141" t="s">
        <v>297</v>
      </c>
      <c r="S3141" t="s">
        <v>298</v>
      </c>
      <c r="T3141" t="s">
        <v>36</v>
      </c>
      <c r="U3141" t="s">
        <v>37</v>
      </c>
      <c r="V3141">
        <v>27</v>
      </c>
      <c r="W3141" t="s">
        <v>38</v>
      </c>
    </row>
    <row r="3142" spans="1:23">
      <c r="A3142" t="s">
        <v>23</v>
      </c>
      <c r="B3142" t="s">
        <v>24</v>
      </c>
      <c r="C3142" t="s">
        <v>25</v>
      </c>
      <c r="D3142" t="s">
        <v>26</v>
      </c>
      <c r="E3142" t="s">
        <v>27</v>
      </c>
      <c r="F3142" t="s">
        <v>28</v>
      </c>
      <c r="G3142" t="s">
        <v>29</v>
      </c>
      <c r="H3142" t="s">
        <v>86</v>
      </c>
      <c r="I3142" t="s">
        <v>87</v>
      </c>
      <c r="J3142">
        <v>8.9339999999999993</v>
      </c>
      <c r="K3142">
        <v>1</v>
      </c>
      <c r="L3142">
        <v>1</v>
      </c>
      <c r="M3142">
        <v>0</v>
      </c>
      <c r="N3142">
        <v>0</v>
      </c>
      <c r="O3142">
        <v>0</v>
      </c>
      <c r="P3142" t="s">
        <v>1120</v>
      </c>
      <c r="Q3142" t="s">
        <v>1121</v>
      </c>
      <c r="R3142" t="s">
        <v>297</v>
      </c>
      <c r="S3142" t="s">
        <v>298</v>
      </c>
      <c r="T3142" t="s">
        <v>36</v>
      </c>
      <c r="U3142" t="s">
        <v>37</v>
      </c>
      <c r="V3142">
        <v>27</v>
      </c>
      <c r="W3142" t="s">
        <v>38</v>
      </c>
    </row>
    <row r="3143" spans="1:23">
      <c r="A3143" t="s">
        <v>23</v>
      </c>
      <c r="B3143" t="s">
        <v>24</v>
      </c>
      <c r="C3143" t="s">
        <v>25</v>
      </c>
      <c r="D3143" t="s">
        <v>39</v>
      </c>
      <c r="E3143" t="s">
        <v>40</v>
      </c>
      <c r="F3143" t="s">
        <v>41</v>
      </c>
      <c r="G3143" t="s">
        <v>42</v>
      </c>
      <c r="I3143" t="s">
        <v>43</v>
      </c>
      <c r="J3143">
        <v>0</v>
      </c>
      <c r="K3143">
        <v>0</v>
      </c>
      <c r="L3143">
        <v>0</v>
      </c>
      <c r="M3143">
        <v>0</v>
      </c>
      <c r="N3143">
        <v>0</v>
      </c>
      <c r="O3143">
        <v>1</v>
      </c>
      <c r="P3143" t="s">
        <v>1120</v>
      </c>
      <c r="Q3143" t="s">
        <v>1121</v>
      </c>
      <c r="R3143" t="s">
        <v>297</v>
      </c>
      <c r="S3143" t="s">
        <v>298</v>
      </c>
      <c r="T3143" t="s">
        <v>36</v>
      </c>
      <c r="U3143" t="s">
        <v>37</v>
      </c>
      <c r="V3143">
        <v>27</v>
      </c>
      <c r="W3143" t="s">
        <v>38</v>
      </c>
    </row>
    <row r="3144" spans="1:23">
      <c r="A3144" t="s">
        <v>23</v>
      </c>
      <c r="B3144" t="s">
        <v>24</v>
      </c>
      <c r="C3144" t="s">
        <v>25</v>
      </c>
      <c r="D3144" t="s">
        <v>26</v>
      </c>
      <c r="E3144" t="s">
        <v>27</v>
      </c>
      <c r="F3144" t="s">
        <v>28</v>
      </c>
      <c r="G3144" t="s">
        <v>29</v>
      </c>
      <c r="H3144" t="s">
        <v>1408</v>
      </c>
      <c r="I3144" t="s">
        <v>1409</v>
      </c>
      <c r="J3144">
        <v>18.503</v>
      </c>
      <c r="K3144">
        <v>1</v>
      </c>
      <c r="L3144">
        <v>1</v>
      </c>
      <c r="M3144">
        <v>0</v>
      </c>
      <c r="N3144">
        <v>0</v>
      </c>
      <c r="O3144">
        <v>0</v>
      </c>
      <c r="P3144" t="s">
        <v>1122</v>
      </c>
      <c r="Q3144" t="s">
        <v>1123</v>
      </c>
      <c r="R3144" t="s">
        <v>67</v>
      </c>
      <c r="S3144" t="s">
        <v>68</v>
      </c>
      <c r="T3144" t="s">
        <v>36</v>
      </c>
      <c r="U3144" t="s">
        <v>37</v>
      </c>
      <c r="V3144">
        <v>27</v>
      </c>
      <c r="W3144" t="s">
        <v>38</v>
      </c>
    </row>
    <row r="3145" spans="1:23">
      <c r="A3145" t="s">
        <v>23</v>
      </c>
      <c r="B3145" t="s">
        <v>24</v>
      </c>
      <c r="C3145" t="s">
        <v>25</v>
      </c>
      <c r="D3145" t="s">
        <v>39</v>
      </c>
      <c r="E3145" t="s">
        <v>40</v>
      </c>
      <c r="F3145" t="s">
        <v>41</v>
      </c>
      <c r="G3145" t="s">
        <v>42</v>
      </c>
      <c r="I3145" t="s">
        <v>43</v>
      </c>
      <c r="J3145">
        <v>170.0547076</v>
      </c>
      <c r="K3145">
        <v>7</v>
      </c>
      <c r="L3145">
        <v>0.90600000000000003</v>
      </c>
      <c r="M3145">
        <v>0</v>
      </c>
      <c r="N3145">
        <v>0</v>
      </c>
      <c r="O3145">
        <v>0</v>
      </c>
      <c r="P3145" t="s">
        <v>1122</v>
      </c>
      <c r="Q3145" t="s">
        <v>1123</v>
      </c>
      <c r="R3145" t="s">
        <v>67</v>
      </c>
      <c r="S3145" t="s">
        <v>68</v>
      </c>
      <c r="T3145" t="s">
        <v>36</v>
      </c>
      <c r="U3145" t="s">
        <v>37</v>
      </c>
      <c r="V3145">
        <v>27</v>
      </c>
      <c r="W3145" t="s">
        <v>38</v>
      </c>
    </row>
    <row r="3146" spans="1:23">
      <c r="A3146" t="s">
        <v>23</v>
      </c>
      <c r="B3146" t="s">
        <v>24</v>
      </c>
      <c r="C3146" t="s">
        <v>25</v>
      </c>
      <c r="D3146" t="s">
        <v>39</v>
      </c>
      <c r="E3146" t="s">
        <v>40</v>
      </c>
      <c r="F3146" t="s">
        <v>28</v>
      </c>
      <c r="G3146" t="s">
        <v>29</v>
      </c>
      <c r="I3146" t="s">
        <v>43</v>
      </c>
      <c r="J3146">
        <v>104.15967089999999</v>
      </c>
      <c r="K3146">
        <v>11</v>
      </c>
      <c r="L3146">
        <v>0.88300000000000001</v>
      </c>
      <c r="M3146">
        <v>0</v>
      </c>
      <c r="N3146">
        <v>0</v>
      </c>
      <c r="O3146">
        <v>0</v>
      </c>
      <c r="P3146" t="s">
        <v>1124</v>
      </c>
      <c r="Q3146" t="s">
        <v>1125</v>
      </c>
      <c r="R3146" t="s">
        <v>67</v>
      </c>
      <c r="S3146" t="s">
        <v>68</v>
      </c>
      <c r="T3146" t="s">
        <v>36</v>
      </c>
      <c r="U3146" t="s">
        <v>37</v>
      </c>
      <c r="V3146">
        <v>27</v>
      </c>
      <c r="W3146" t="s">
        <v>38</v>
      </c>
    </row>
    <row r="3147" spans="1:23">
      <c r="A3147" t="s">
        <v>23</v>
      </c>
      <c r="B3147" t="s">
        <v>24</v>
      </c>
      <c r="C3147" t="s">
        <v>25</v>
      </c>
      <c r="D3147" t="s">
        <v>46</v>
      </c>
      <c r="E3147" t="s">
        <v>47</v>
      </c>
      <c r="F3147" t="s">
        <v>48</v>
      </c>
      <c r="G3147" t="s">
        <v>47</v>
      </c>
      <c r="I3147" t="s">
        <v>43</v>
      </c>
      <c r="J3147">
        <v>407.9067245</v>
      </c>
      <c r="K3147">
        <v>78</v>
      </c>
      <c r="L3147">
        <v>0.86399999999999999</v>
      </c>
      <c r="M3147">
        <v>0</v>
      </c>
      <c r="N3147">
        <v>0</v>
      </c>
      <c r="O3147">
        <v>0</v>
      </c>
      <c r="P3147" t="s">
        <v>1124</v>
      </c>
      <c r="Q3147" t="s">
        <v>1125</v>
      </c>
      <c r="R3147" t="s">
        <v>67</v>
      </c>
      <c r="S3147" t="s">
        <v>68</v>
      </c>
      <c r="T3147" t="s">
        <v>36</v>
      </c>
      <c r="U3147" t="s">
        <v>37</v>
      </c>
      <c r="V3147">
        <v>27</v>
      </c>
      <c r="W3147" t="s">
        <v>38</v>
      </c>
    </row>
    <row r="3148" spans="1:23">
      <c r="A3148" t="s">
        <v>23</v>
      </c>
      <c r="B3148" t="s">
        <v>24</v>
      </c>
      <c r="C3148" t="s">
        <v>25</v>
      </c>
      <c r="D3148" t="s">
        <v>26</v>
      </c>
      <c r="E3148" t="s">
        <v>27</v>
      </c>
      <c r="F3148" t="s">
        <v>41</v>
      </c>
      <c r="G3148" t="s">
        <v>42</v>
      </c>
      <c r="H3148" t="s">
        <v>161</v>
      </c>
      <c r="I3148" t="s">
        <v>43</v>
      </c>
      <c r="J3148">
        <v>367.61182409999998</v>
      </c>
      <c r="K3148">
        <v>6</v>
      </c>
      <c r="L3148">
        <v>0.99399999999999999</v>
      </c>
      <c r="M3148">
        <v>0</v>
      </c>
      <c r="N3148">
        <v>0</v>
      </c>
      <c r="O3148">
        <v>0</v>
      </c>
      <c r="P3148" t="s">
        <v>1038</v>
      </c>
      <c r="Q3148" t="s">
        <v>1039</v>
      </c>
      <c r="R3148" t="s">
        <v>100</v>
      </c>
      <c r="S3148" t="s">
        <v>101</v>
      </c>
      <c r="T3148" t="s">
        <v>36</v>
      </c>
      <c r="U3148" t="s">
        <v>37</v>
      </c>
      <c r="V3148">
        <v>27</v>
      </c>
      <c r="W3148" t="s">
        <v>38</v>
      </c>
    </row>
    <row r="3149" spans="1:23">
      <c r="A3149" t="s">
        <v>23</v>
      </c>
      <c r="B3149" t="s">
        <v>24</v>
      </c>
      <c r="C3149" t="s">
        <v>25</v>
      </c>
      <c r="D3149" t="s">
        <v>26</v>
      </c>
      <c r="E3149" t="s">
        <v>27</v>
      </c>
      <c r="F3149" t="s">
        <v>53</v>
      </c>
      <c r="G3149" t="s">
        <v>54</v>
      </c>
      <c r="H3149" t="s">
        <v>96</v>
      </c>
      <c r="I3149" t="s">
        <v>97</v>
      </c>
      <c r="J3149">
        <v>501.43843220000002</v>
      </c>
      <c r="K3149">
        <v>2</v>
      </c>
      <c r="L3149">
        <v>0.96</v>
      </c>
      <c r="M3149">
        <v>0</v>
      </c>
      <c r="N3149">
        <v>0</v>
      </c>
      <c r="O3149">
        <v>0</v>
      </c>
      <c r="P3149" t="s">
        <v>1038</v>
      </c>
      <c r="Q3149" t="s">
        <v>1039</v>
      </c>
      <c r="R3149" t="s">
        <v>100</v>
      </c>
      <c r="S3149" t="s">
        <v>101</v>
      </c>
      <c r="T3149" t="s">
        <v>36</v>
      </c>
      <c r="U3149" t="s">
        <v>37</v>
      </c>
      <c r="V3149">
        <v>27</v>
      </c>
      <c r="W3149" t="s">
        <v>38</v>
      </c>
    </row>
    <row r="3150" spans="1:23">
      <c r="A3150" t="s">
        <v>23</v>
      </c>
      <c r="B3150" t="s">
        <v>24</v>
      </c>
      <c r="C3150" t="s">
        <v>25</v>
      </c>
      <c r="D3150" t="s">
        <v>39</v>
      </c>
      <c r="E3150" t="s">
        <v>40</v>
      </c>
      <c r="F3150" t="s">
        <v>41</v>
      </c>
      <c r="G3150" t="s">
        <v>42</v>
      </c>
      <c r="I3150" t="s">
        <v>43</v>
      </c>
      <c r="J3150">
        <v>527.42446619999998</v>
      </c>
      <c r="K3150">
        <v>39</v>
      </c>
      <c r="L3150">
        <v>0.87</v>
      </c>
      <c r="M3150">
        <v>0</v>
      </c>
      <c r="N3150">
        <v>0</v>
      </c>
      <c r="O3150">
        <v>0</v>
      </c>
      <c r="P3150" t="s">
        <v>1038</v>
      </c>
      <c r="Q3150" t="s">
        <v>1039</v>
      </c>
      <c r="R3150" t="s">
        <v>100</v>
      </c>
      <c r="S3150" t="s">
        <v>101</v>
      </c>
      <c r="T3150" t="s">
        <v>36</v>
      </c>
      <c r="U3150" t="s">
        <v>37</v>
      </c>
      <c r="V3150">
        <v>27</v>
      </c>
      <c r="W3150" t="s">
        <v>38</v>
      </c>
    </row>
    <row r="3151" spans="1:23">
      <c r="A3151" t="s">
        <v>23</v>
      </c>
      <c r="B3151" t="s">
        <v>24</v>
      </c>
      <c r="C3151" t="s">
        <v>25</v>
      </c>
      <c r="D3151" t="s">
        <v>39</v>
      </c>
      <c r="E3151" t="s">
        <v>40</v>
      </c>
      <c r="F3151" t="s">
        <v>28</v>
      </c>
      <c r="G3151" t="s">
        <v>29</v>
      </c>
      <c r="I3151" t="s">
        <v>43</v>
      </c>
      <c r="J3151">
        <v>589.43966109999997</v>
      </c>
      <c r="K3151">
        <v>48</v>
      </c>
      <c r="L3151">
        <v>0.89600000000000002</v>
      </c>
      <c r="M3151">
        <v>0</v>
      </c>
      <c r="N3151">
        <v>0</v>
      </c>
      <c r="O3151">
        <v>0</v>
      </c>
      <c r="P3151" t="s">
        <v>1038</v>
      </c>
      <c r="Q3151" t="s">
        <v>1039</v>
      </c>
      <c r="R3151" t="s">
        <v>100</v>
      </c>
      <c r="S3151" t="s">
        <v>101</v>
      </c>
      <c r="T3151" t="s">
        <v>36</v>
      </c>
      <c r="U3151" t="s">
        <v>37</v>
      </c>
      <c r="V3151">
        <v>27</v>
      </c>
      <c r="W3151" t="s">
        <v>38</v>
      </c>
    </row>
    <row r="3152" spans="1:23">
      <c r="A3152" t="s">
        <v>23</v>
      </c>
      <c r="B3152" t="s">
        <v>24</v>
      </c>
      <c r="C3152" t="s">
        <v>25</v>
      </c>
      <c r="D3152" t="s">
        <v>39</v>
      </c>
      <c r="E3152" t="s">
        <v>40</v>
      </c>
      <c r="F3152" t="s">
        <v>44</v>
      </c>
      <c r="G3152" t="s">
        <v>45</v>
      </c>
      <c r="I3152" t="s">
        <v>43</v>
      </c>
      <c r="J3152">
        <v>0</v>
      </c>
      <c r="K3152">
        <v>0</v>
      </c>
      <c r="L3152">
        <v>0</v>
      </c>
      <c r="M3152">
        <v>0</v>
      </c>
      <c r="N3152">
        <v>0</v>
      </c>
      <c r="O3152">
        <v>1</v>
      </c>
      <c r="P3152" t="s">
        <v>1038</v>
      </c>
      <c r="Q3152" t="s">
        <v>1039</v>
      </c>
      <c r="R3152" t="s">
        <v>100</v>
      </c>
      <c r="S3152" t="s">
        <v>101</v>
      </c>
      <c r="T3152" t="s">
        <v>36</v>
      </c>
      <c r="U3152" t="s">
        <v>37</v>
      </c>
      <c r="V3152">
        <v>27</v>
      </c>
      <c r="W3152" t="s">
        <v>38</v>
      </c>
    </row>
    <row r="3153" spans="1:23">
      <c r="A3153" t="s">
        <v>23</v>
      </c>
      <c r="B3153" t="s">
        <v>24</v>
      </c>
      <c r="C3153" t="s">
        <v>25</v>
      </c>
      <c r="D3153" t="s">
        <v>39</v>
      </c>
      <c r="E3153" t="s">
        <v>40</v>
      </c>
      <c r="F3153" t="s">
        <v>44</v>
      </c>
      <c r="G3153" t="s">
        <v>45</v>
      </c>
      <c r="I3153" t="s">
        <v>43</v>
      </c>
      <c r="J3153">
        <v>0</v>
      </c>
      <c r="K3153">
        <v>0</v>
      </c>
      <c r="L3153">
        <v>0</v>
      </c>
      <c r="M3153">
        <v>0</v>
      </c>
      <c r="N3153">
        <v>0</v>
      </c>
      <c r="O3153">
        <v>1</v>
      </c>
      <c r="P3153" t="s">
        <v>1126</v>
      </c>
      <c r="Q3153" t="s">
        <v>1127</v>
      </c>
      <c r="R3153" t="s">
        <v>67</v>
      </c>
      <c r="S3153" t="s">
        <v>68</v>
      </c>
      <c r="T3153" t="s">
        <v>36</v>
      </c>
      <c r="U3153" t="s">
        <v>37</v>
      </c>
      <c r="V3153">
        <v>27</v>
      </c>
      <c r="W3153" t="s">
        <v>38</v>
      </c>
    </row>
    <row r="3154" spans="1:23">
      <c r="A3154" t="s">
        <v>23</v>
      </c>
      <c r="B3154" t="s">
        <v>24</v>
      </c>
      <c r="C3154" t="s">
        <v>25</v>
      </c>
      <c r="D3154" t="s">
        <v>26</v>
      </c>
      <c r="E3154" t="s">
        <v>27</v>
      </c>
      <c r="F3154" t="s">
        <v>53</v>
      </c>
      <c r="G3154" t="s">
        <v>54</v>
      </c>
      <c r="H3154" t="s">
        <v>417</v>
      </c>
      <c r="I3154" t="s">
        <v>418</v>
      </c>
      <c r="J3154">
        <v>69.354686709999996</v>
      </c>
      <c r="K3154">
        <v>1</v>
      </c>
      <c r="L3154">
        <v>0.84199999999999997</v>
      </c>
      <c r="M3154">
        <v>0</v>
      </c>
      <c r="N3154">
        <v>0</v>
      </c>
      <c r="O3154">
        <v>0</v>
      </c>
      <c r="P3154" t="s">
        <v>1040</v>
      </c>
      <c r="Q3154" t="s">
        <v>1041</v>
      </c>
      <c r="R3154" t="s">
        <v>59</v>
      </c>
      <c r="S3154" t="s">
        <v>60</v>
      </c>
      <c r="T3154" t="s">
        <v>36</v>
      </c>
      <c r="U3154" t="s">
        <v>37</v>
      </c>
      <c r="V3154">
        <v>27</v>
      </c>
      <c r="W3154" t="s">
        <v>38</v>
      </c>
    </row>
    <row r="3155" spans="1:23">
      <c r="A3155" t="s">
        <v>23</v>
      </c>
      <c r="B3155" t="s">
        <v>24</v>
      </c>
      <c r="C3155" t="s">
        <v>25</v>
      </c>
      <c r="D3155" t="s">
        <v>26</v>
      </c>
      <c r="E3155" t="s">
        <v>27</v>
      </c>
      <c r="F3155" t="s">
        <v>28</v>
      </c>
      <c r="G3155" t="s">
        <v>29</v>
      </c>
      <c r="H3155" t="s">
        <v>369</v>
      </c>
      <c r="I3155" t="s">
        <v>370</v>
      </c>
      <c r="J3155">
        <v>445.07120250000003</v>
      </c>
      <c r="K3155">
        <v>2</v>
      </c>
      <c r="L3155">
        <v>0.999</v>
      </c>
      <c r="M3155">
        <v>0</v>
      </c>
      <c r="N3155">
        <v>0</v>
      </c>
      <c r="O3155">
        <v>0</v>
      </c>
      <c r="P3155" t="s">
        <v>1040</v>
      </c>
      <c r="Q3155" t="s">
        <v>1041</v>
      </c>
      <c r="R3155" t="s">
        <v>59</v>
      </c>
      <c r="S3155" t="s">
        <v>60</v>
      </c>
      <c r="T3155" t="s">
        <v>36</v>
      </c>
      <c r="U3155" t="s">
        <v>37</v>
      </c>
      <c r="V3155">
        <v>27</v>
      </c>
      <c r="W3155" t="s">
        <v>38</v>
      </c>
    </row>
    <row r="3156" spans="1:23">
      <c r="A3156" t="s">
        <v>23</v>
      </c>
      <c r="B3156" t="s">
        <v>24</v>
      </c>
      <c r="C3156" t="s">
        <v>25</v>
      </c>
      <c r="D3156" t="s">
        <v>26</v>
      </c>
      <c r="E3156" t="s">
        <v>27</v>
      </c>
      <c r="F3156" t="s">
        <v>28</v>
      </c>
      <c r="G3156" t="s">
        <v>29</v>
      </c>
      <c r="H3156" t="s">
        <v>193</v>
      </c>
      <c r="I3156" t="s">
        <v>194</v>
      </c>
      <c r="J3156">
        <v>1004.7636639999999</v>
      </c>
      <c r="K3156">
        <v>4</v>
      </c>
      <c r="L3156">
        <v>0.99099999999999999</v>
      </c>
      <c r="M3156">
        <v>0</v>
      </c>
      <c r="N3156">
        <v>0</v>
      </c>
      <c r="O3156">
        <v>0</v>
      </c>
      <c r="P3156" t="s">
        <v>1040</v>
      </c>
      <c r="Q3156" t="s">
        <v>1041</v>
      </c>
      <c r="R3156" t="s">
        <v>59</v>
      </c>
      <c r="S3156" t="s">
        <v>60</v>
      </c>
      <c r="T3156" t="s">
        <v>36</v>
      </c>
      <c r="U3156" t="s">
        <v>37</v>
      </c>
      <c r="V3156">
        <v>27</v>
      </c>
      <c r="W3156" t="s">
        <v>38</v>
      </c>
    </row>
    <row r="3157" spans="1:23">
      <c r="A3157" t="s">
        <v>23</v>
      </c>
      <c r="B3157" t="s">
        <v>24</v>
      </c>
      <c r="C3157" t="s">
        <v>25</v>
      </c>
      <c r="D3157" t="s">
        <v>26</v>
      </c>
      <c r="E3157" t="s">
        <v>27</v>
      </c>
      <c r="F3157" t="s">
        <v>28</v>
      </c>
      <c r="G3157" t="s">
        <v>29</v>
      </c>
      <c r="H3157" t="s">
        <v>63</v>
      </c>
      <c r="I3157" t="s">
        <v>64</v>
      </c>
      <c r="J3157">
        <v>2599.8575864999998</v>
      </c>
      <c r="K3157">
        <v>19</v>
      </c>
      <c r="L3157">
        <v>0.96099999999999997</v>
      </c>
      <c r="M3157">
        <v>0</v>
      </c>
      <c r="N3157">
        <v>0</v>
      </c>
      <c r="O3157">
        <v>0</v>
      </c>
      <c r="P3157" t="s">
        <v>1040</v>
      </c>
      <c r="Q3157" t="s">
        <v>1041</v>
      </c>
      <c r="R3157" t="s">
        <v>59</v>
      </c>
      <c r="S3157" t="s">
        <v>60</v>
      </c>
      <c r="T3157" t="s">
        <v>36</v>
      </c>
      <c r="U3157" t="s">
        <v>37</v>
      </c>
      <c r="V3157">
        <v>27</v>
      </c>
      <c r="W3157" t="s">
        <v>38</v>
      </c>
    </row>
    <row r="3158" spans="1:23">
      <c r="A3158" t="s">
        <v>23</v>
      </c>
      <c r="B3158" t="s">
        <v>24</v>
      </c>
      <c r="C3158" t="s">
        <v>25</v>
      </c>
      <c r="D3158" t="s">
        <v>26</v>
      </c>
      <c r="E3158" t="s">
        <v>27</v>
      </c>
      <c r="F3158" t="s">
        <v>28</v>
      </c>
      <c r="G3158" t="s">
        <v>29</v>
      </c>
      <c r="H3158" t="s">
        <v>124</v>
      </c>
      <c r="I3158" t="s">
        <v>125</v>
      </c>
      <c r="J3158">
        <v>214.72732679999999</v>
      </c>
      <c r="K3158">
        <v>3</v>
      </c>
      <c r="L3158">
        <v>0.85199999999999998</v>
      </c>
      <c r="M3158">
        <v>0</v>
      </c>
      <c r="N3158">
        <v>0</v>
      </c>
      <c r="O3158">
        <v>0</v>
      </c>
      <c r="P3158" t="s">
        <v>1040</v>
      </c>
      <c r="Q3158" t="s">
        <v>1041</v>
      </c>
      <c r="R3158" t="s">
        <v>59</v>
      </c>
      <c r="S3158" t="s">
        <v>60</v>
      </c>
      <c r="T3158" t="s">
        <v>36</v>
      </c>
      <c r="U3158" t="s">
        <v>37</v>
      </c>
      <c r="V3158">
        <v>27</v>
      </c>
      <c r="W3158" t="s">
        <v>38</v>
      </c>
    </row>
    <row r="3159" spans="1:23">
      <c r="A3159" t="s">
        <v>23</v>
      </c>
      <c r="B3159" t="s">
        <v>24</v>
      </c>
      <c r="C3159" t="s">
        <v>25</v>
      </c>
      <c r="D3159" t="s">
        <v>26</v>
      </c>
      <c r="E3159" t="s">
        <v>27</v>
      </c>
      <c r="F3159" t="s">
        <v>28</v>
      </c>
      <c r="G3159" t="s">
        <v>29</v>
      </c>
      <c r="H3159" t="s">
        <v>445</v>
      </c>
      <c r="I3159" t="s">
        <v>446</v>
      </c>
      <c r="J3159">
        <v>657.75609380000003</v>
      </c>
      <c r="K3159">
        <v>3</v>
      </c>
      <c r="L3159">
        <v>0.98499999999999999</v>
      </c>
      <c r="M3159">
        <v>0</v>
      </c>
      <c r="N3159">
        <v>0</v>
      </c>
      <c r="O3159">
        <v>0</v>
      </c>
      <c r="P3159" t="s">
        <v>1040</v>
      </c>
      <c r="Q3159" t="s">
        <v>1041</v>
      </c>
      <c r="R3159" t="s">
        <v>59</v>
      </c>
      <c r="S3159" t="s">
        <v>60</v>
      </c>
      <c r="T3159" t="s">
        <v>36</v>
      </c>
      <c r="U3159" t="s">
        <v>37</v>
      </c>
      <c r="V3159">
        <v>27</v>
      </c>
      <c r="W3159" t="s">
        <v>38</v>
      </c>
    </row>
    <row r="3160" spans="1:23">
      <c r="A3160" t="s">
        <v>23</v>
      </c>
      <c r="B3160" t="s">
        <v>24</v>
      </c>
      <c r="C3160" t="s">
        <v>25</v>
      </c>
      <c r="D3160" t="s">
        <v>26</v>
      </c>
      <c r="E3160" t="s">
        <v>27</v>
      </c>
      <c r="F3160" t="s">
        <v>28</v>
      </c>
      <c r="G3160" t="s">
        <v>29</v>
      </c>
      <c r="H3160" t="s">
        <v>138</v>
      </c>
      <c r="I3160" t="s">
        <v>139</v>
      </c>
      <c r="J3160">
        <v>1028.8861291000001</v>
      </c>
      <c r="K3160">
        <v>7</v>
      </c>
      <c r="L3160">
        <v>0.92200000000000004</v>
      </c>
      <c r="M3160">
        <v>0</v>
      </c>
      <c r="N3160">
        <v>0</v>
      </c>
      <c r="O3160">
        <v>0</v>
      </c>
      <c r="P3160" t="s">
        <v>1040</v>
      </c>
      <c r="Q3160" t="s">
        <v>1041</v>
      </c>
      <c r="R3160" t="s">
        <v>59</v>
      </c>
      <c r="S3160" t="s">
        <v>60</v>
      </c>
      <c r="T3160" t="s">
        <v>36</v>
      </c>
      <c r="U3160" t="s">
        <v>37</v>
      </c>
      <c r="V3160">
        <v>27</v>
      </c>
      <c r="W3160" t="s">
        <v>38</v>
      </c>
    </row>
    <row r="3161" spans="1:23">
      <c r="A3161" t="s">
        <v>23</v>
      </c>
      <c r="B3161" t="s">
        <v>24</v>
      </c>
      <c r="C3161" t="s">
        <v>25</v>
      </c>
      <c r="D3161" t="s">
        <v>26</v>
      </c>
      <c r="E3161" t="s">
        <v>27</v>
      </c>
      <c r="F3161" t="s">
        <v>28</v>
      </c>
      <c r="G3161" t="s">
        <v>29</v>
      </c>
      <c r="H3161" t="s">
        <v>195</v>
      </c>
      <c r="I3161" t="s">
        <v>196</v>
      </c>
      <c r="J3161">
        <v>73.227627889999994</v>
      </c>
      <c r="K3161">
        <v>1</v>
      </c>
      <c r="L3161">
        <v>0.91900000000000004</v>
      </c>
      <c r="M3161">
        <v>0</v>
      </c>
      <c r="N3161">
        <v>0</v>
      </c>
      <c r="O3161">
        <v>0</v>
      </c>
      <c r="P3161" t="s">
        <v>1040</v>
      </c>
      <c r="Q3161" t="s">
        <v>1041</v>
      </c>
      <c r="R3161" t="s">
        <v>59</v>
      </c>
      <c r="S3161" t="s">
        <v>60</v>
      </c>
      <c r="T3161" t="s">
        <v>36</v>
      </c>
      <c r="U3161" t="s">
        <v>37</v>
      </c>
      <c r="V3161">
        <v>27</v>
      </c>
      <c r="W3161" t="s">
        <v>38</v>
      </c>
    </row>
    <row r="3162" spans="1:23">
      <c r="A3162" t="s">
        <v>23</v>
      </c>
      <c r="B3162" t="s">
        <v>24</v>
      </c>
      <c r="C3162" t="s">
        <v>25</v>
      </c>
      <c r="D3162" t="s">
        <v>26</v>
      </c>
      <c r="E3162" t="s">
        <v>27</v>
      </c>
      <c r="F3162" t="s">
        <v>28</v>
      </c>
      <c r="G3162" t="s">
        <v>29</v>
      </c>
      <c r="H3162" t="s">
        <v>30</v>
      </c>
      <c r="I3162" t="s">
        <v>31</v>
      </c>
      <c r="J3162">
        <v>484.48817050000002</v>
      </c>
      <c r="K3162">
        <v>2</v>
      </c>
      <c r="L3162">
        <v>0.93</v>
      </c>
      <c r="M3162">
        <v>0</v>
      </c>
      <c r="N3162">
        <v>0</v>
      </c>
      <c r="O3162">
        <v>0</v>
      </c>
      <c r="P3162" t="s">
        <v>1040</v>
      </c>
      <c r="Q3162" t="s">
        <v>1041</v>
      </c>
      <c r="R3162" t="s">
        <v>59</v>
      </c>
      <c r="S3162" t="s">
        <v>60</v>
      </c>
      <c r="T3162" t="s">
        <v>36</v>
      </c>
      <c r="U3162" t="s">
        <v>37</v>
      </c>
      <c r="V3162">
        <v>27</v>
      </c>
      <c r="W3162" t="s">
        <v>38</v>
      </c>
    </row>
    <row r="3163" spans="1:23">
      <c r="A3163" t="s">
        <v>23</v>
      </c>
      <c r="B3163" t="s">
        <v>24</v>
      </c>
      <c r="C3163" t="s">
        <v>25</v>
      </c>
      <c r="D3163" t="s">
        <v>39</v>
      </c>
      <c r="E3163" t="s">
        <v>40</v>
      </c>
      <c r="F3163" t="s">
        <v>28</v>
      </c>
      <c r="G3163" t="s">
        <v>29</v>
      </c>
      <c r="I3163" t="s">
        <v>43</v>
      </c>
      <c r="J3163">
        <v>8211.0215091999999</v>
      </c>
      <c r="K3163">
        <v>673</v>
      </c>
      <c r="L3163">
        <v>0.84099999999999997</v>
      </c>
      <c r="M3163">
        <v>0</v>
      </c>
      <c r="N3163">
        <v>0</v>
      </c>
      <c r="O3163">
        <v>1</v>
      </c>
      <c r="P3163" t="s">
        <v>1040</v>
      </c>
      <c r="Q3163" t="s">
        <v>1041</v>
      </c>
      <c r="R3163" t="s">
        <v>59</v>
      </c>
      <c r="S3163" t="s">
        <v>60</v>
      </c>
      <c r="T3163" t="s">
        <v>36</v>
      </c>
      <c r="U3163" t="s">
        <v>37</v>
      </c>
      <c r="V3163">
        <v>27</v>
      </c>
      <c r="W3163" t="s">
        <v>38</v>
      </c>
    </row>
    <row r="3164" spans="1:23">
      <c r="A3164" t="s">
        <v>23</v>
      </c>
      <c r="B3164" t="s">
        <v>24</v>
      </c>
      <c r="C3164" t="s">
        <v>25</v>
      </c>
      <c r="D3164" t="s">
        <v>39</v>
      </c>
      <c r="E3164" t="s">
        <v>40</v>
      </c>
      <c r="F3164" t="s">
        <v>53</v>
      </c>
      <c r="G3164" t="s">
        <v>54</v>
      </c>
      <c r="I3164" t="s">
        <v>43</v>
      </c>
      <c r="J3164">
        <v>0</v>
      </c>
      <c r="K3164">
        <v>0</v>
      </c>
      <c r="L3164">
        <v>0</v>
      </c>
      <c r="M3164">
        <v>0</v>
      </c>
      <c r="N3164">
        <v>0</v>
      </c>
      <c r="O3164">
        <v>1</v>
      </c>
      <c r="P3164" t="s">
        <v>1584</v>
      </c>
      <c r="Q3164" t="s">
        <v>1585</v>
      </c>
      <c r="R3164" t="s">
        <v>34</v>
      </c>
      <c r="S3164" t="s">
        <v>35</v>
      </c>
      <c r="T3164" t="s">
        <v>36</v>
      </c>
      <c r="U3164" t="s">
        <v>37</v>
      </c>
      <c r="V3164">
        <v>27</v>
      </c>
      <c r="W3164" t="s">
        <v>38</v>
      </c>
    </row>
    <row r="3165" spans="1:23">
      <c r="A3165" t="s">
        <v>23</v>
      </c>
      <c r="B3165" t="s">
        <v>24</v>
      </c>
      <c r="C3165" t="s">
        <v>25</v>
      </c>
      <c r="D3165" t="s">
        <v>46</v>
      </c>
      <c r="E3165" t="s">
        <v>47</v>
      </c>
      <c r="F3165" t="s">
        <v>48</v>
      </c>
      <c r="G3165" t="s">
        <v>47</v>
      </c>
      <c r="I3165" t="s">
        <v>43</v>
      </c>
      <c r="J3165">
        <v>1868.8763060000001</v>
      </c>
      <c r="K3165">
        <v>228</v>
      </c>
      <c r="L3165">
        <v>0.90600000000000003</v>
      </c>
      <c r="M3165">
        <v>0</v>
      </c>
      <c r="N3165">
        <v>0</v>
      </c>
      <c r="O3165">
        <v>0</v>
      </c>
      <c r="P3165" t="s">
        <v>1584</v>
      </c>
      <c r="Q3165" t="s">
        <v>1585</v>
      </c>
      <c r="R3165" t="s">
        <v>34</v>
      </c>
      <c r="S3165" t="s">
        <v>35</v>
      </c>
      <c r="T3165" t="s">
        <v>36</v>
      </c>
      <c r="U3165" t="s">
        <v>37</v>
      </c>
      <c r="V3165">
        <v>27</v>
      </c>
      <c r="W3165" t="s">
        <v>38</v>
      </c>
    </row>
    <row r="3166" spans="1:23">
      <c r="A3166" t="s">
        <v>23</v>
      </c>
      <c r="B3166" t="s">
        <v>24</v>
      </c>
      <c r="C3166" t="s">
        <v>25</v>
      </c>
      <c r="D3166" t="s">
        <v>46</v>
      </c>
      <c r="E3166" t="s">
        <v>47</v>
      </c>
      <c r="F3166" t="s">
        <v>48</v>
      </c>
      <c r="G3166" t="s">
        <v>47</v>
      </c>
      <c r="I3166" t="s">
        <v>43</v>
      </c>
      <c r="J3166">
        <v>515.09192189999999</v>
      </c>
      <c r="K3166">
        <v>97</v>
      </c>
      <c r="L3166">
        <v>0.83699999999999997</v>
      </c>
      <c r="M3166">
        <v>0</v>
      </c>
      <c r="N3166">
        <v>0</v>
      </c>
      <c r="O3166">
        <v>0</v>
      </c>
      <c r="P3166" t="s">
        <v>1128</v>
      </c>
      <c r="Q3166" t="s">
        <v>1129</v>
      </c>
      <c r="R3166" t="s">
        <v>146</v>
      </c>
      <c r="S3166" t="s">
        <v>147</v>
      </c>
      <c r="T3166" t="s">
        <v>36</v>
      </c>
      <c r="U3166" t="s">
        <v>37</v>
      </c>
      <c r="V3166">
        <v>27</v>
      </c>
      <c r="W3166" t="s">
        <v>38</v>
      </c>
    </row>
    <row r="3167" spans="1:23">
      <c r="A3167" t="s">
        <v>23</v>
      </c>
      <c r="B3167" t="s">
        <v>24</v>
      </c>
      <c r="C3167" t="s">
        <v>25</v>
      </c>
      <c r="D3167" t="s">
        <v>26</v>
      </c>
      <c r="E3167" t="s">
        <v>27</v>
      </c>
      <c r="F3167" t="s">
        <v>41</v>
      </c>
      <c r="G3167" t="s">
        <v>42</v>
      </c>
      <c r="H3167" t="s">
        <v>161</v>
      </c>
      <c r="I3167" t="s">
        <v>43</v>
      </c>
      <c r="J3167">
        <v>382.51283330000001</v>
      </c>
      <c r="K3167">
        <v>1</v>
      </c>
      <c r="L3167">
        <v>1</v>
      </c>
      <c r="M3167">
        <v>0</v>
      </c>
      <c r="N3167">
        <v>0</v>
      </c>
      <c r="O3167">
        <v>0</v>
      </c>
      <c r="P3167" t="s">
        <v>1130</v>
      </c>
      <c r="Q3167" t="s">
        <v>1131</v>
      </c>
      <c r="R3167" t="s">
        <v>67</v>
      </c>
      <c r="S3167" t="s">
        <v>68</v>
      </c>
      <c r="T3167" t="s">
        <v>36</v>
      </c>
      <c r="U3167" t="s">
        <v>37</v>
      </c>
      <c r="V3167">
        <v>27</v>
      </c>
      <c r="W3167" t="s">
        <v>38</v>
      </c>
    </row>
    <row r="3168" spans="1:23">
      <c r="A3168" t="s">
        <v>23</v>
      </c>
      <c r="B3168" t="s">
        <v>24</v>
      </c>
      <c r="C3168" t="s">
        <v>25</v>
      </c>
      <c r="D3168" t="s">
        <v>39</v>
      </c>
      <c r="E3168" t="s">
        <v>40</v>
      </c>
      <c r="F3168" t="s">
        <v>41</v>
      </c>
      <c r="G3168" t="s">
        <v>42</v>
      </c>
      <c r="I3168" t="s">
        <v>43</v>
      </c>
      <c r="J3168">
        <v>0</v>
      </c>
      <c r="K3168">
        <v>0</v>
      </c>
      <c r="L3168">
        <v>0</v>
      </c>
      <c r="M3168">
        <v>0</v>
      </c>
      <c r="N3168">
        <v>0</v>
      </c>
      <c r="O3168">
        <v>1</v>
      </c>
      <c r="P3168" t="s">
        <v>1130</v>
      </c>
      <c r="Q3168" t="s">
        <v>1131</v>
      </c>
      <c r="R3168" t="s">
        <v>67</v>
      </c>
      <c r="S3168" t="s">
        <v>68</v>
      </c>
      <c r="T3168" t="s">
        <v>36</v>
      </c>
      <c r="U3168" t="s">
        <v>37</v>
      </c>
      <c r="V3168">
        <v>27</v>
      </c>
      <c r="W3168" t="s">
        <v>38</v>
      </c>
    </row>
    <row r="3169" spans="1:23">
      <c r="A3169" t="s">
        <v>23</v>
      </c>
      <c r="B3169" t="s">
        <v>24</v>
      </c>
      <c r="C3169" t="s">
        <v>25</v>
      </c>
      <c r="D3169" t="s">
        <v>39</v>
      </c>
      <c r="E3169" t="s">
        <v>40</v>
      </c>
      <c r="F3169" t="s">
        <v>53</v>
      </c>
      <c r="G3169" t="s">
        <v>54</v>
      </c>
      <c r="I3169" t="s">
        <v>43</v>
      </c>
      <c r="J3169">
        <v>67.70785712</v>
      </c>
      <c r="K3169">
        <v>3</v>
      </c>
      <c r="L3169">
        <v>0.90900000000000003</v>
      </c>
      <c r="M3169">
        <v>0</v>
      </c>
      <c r="N3169">
        <v>0</v>
      </c>
      <c r="O3169">
        <v>0</v>
      </c>
      <c r="P3169" t="s">
        <v>1130</v>
      </c>
      <c r="Q3169" t="s">
        <v>1131</v>
      </c>
      <c r="R3169" t="s">
        <v>67</v>
      </c>
      <c r="S3169" t="s">
        <v>68</v>
      </c>
      <c r="T3169" t="s">
        <v>36</v>
      </c>
      <c r="U3169" t="s">
        <v>37</v>
      </c>
      <c r="V3169">
        <v>27</v>
      </c>
      <c r="W3169" t="s">
        <v>38</v>
      </c>
    </row>
    <row r="3170" spans="1:23">
      <c r="A3170" t="s">
        <v>23</v>
      </c>
      <c r="B3170" t="s">
        <v>24</v>
      </c>
      <c r="C3170" t="s">
        <v>25</v>
      </c>
      <c r="D3170" t="s">
        <v>39</v>
      </c>
      <c r="E3170" t="s">
        <v>40</v>
      </c>
      <c r="F3170" t="s">
        <v>28</v>
      </c>
      <c r="G3170" t="s">
        <v>29</v>
      </c>
      <c r="I3170" t="s">
        <v>43</v>
      </c>
      <c r="J3170">
        <v>0</v>
      </c>
      <c r="K3170">
        <v>0</v>
      </c>
      <c r="L3170">
        <v>0</v>
      </c>
      <c r="M3170">
        <v>0</v>
      </c>
      <c r="N3170">
        <v>0</v>
      </c>
      <c r="O3170">
        <v>1</v>
      </c>
      <c r="P3170" t="s">
        <v>1132</v>
      </c>
      <c r="Q3170" t="s">
        <v>1133</v>
      </c>
      <c r="R3170" t="s">
        <v>51</v>
      </c>
      <c r="S3170" t="s">
        <v>52</v>
      </c>
      <c r="T3170" t="s">
        <v>36</v>
      </c>
      <c r="U3170" t="s">
        <v>37</v>
      </c>
      <c r="V3170">
        <v>27</v>
      </c>
      <c r="W3170" t="s">
        <v>38</v>
      </c>
    </row>
    <row r="3171" spans="1:23">
      <c r="A3171" t="s">
        <v>23</v>
      </c>
      <c r="B3171" t="s">
        <v>24</v>
      </c>
      <c r="C3171" t="s">
        <v>25</v>
      </c>
      <c r="D3171" t="s">
        <v>39</v>
      </c>
      <c r="E3171" t="s">
        <v>40</v>
      </c>
      <c r="F3171" t="s">
        <v>28</v>
      </c>
      <c r="G3171" t="s">
        <v>29</v>
      </c>
      <c r="I3171" t="s">
        <v>43</v>
      </c>
      <c r="J3171">
        <v>141.74313380000001</v>
      </c>
      <c r="K3171">
        <v>15</v>
      </c>
      <c r="L3171">
        <v>0.89400000000000002</v>
      </c>
      <c r="M3171">
        <v>0</v>
      </c>
      <c r="N3171">
        <v>0</v>
      </c>
      <c r="O3171">
        <v>0</v>
      </c>
      <c r="P3171" t="s">
        <v>1042</v>
      </c>
      <c r="Q3171" t="s">
        <v>1043</v>
      </c>
      <c r="R3171" t="s">
        <v>132</v>
      </c>
      <c r="S3171" t="s">
        <v>133</v>
      </c>
      <c r="T3171" t="s">
        <v>36</v>
      </c>
      <c r="U3171" t="s">
        <v>37</v>
      </c>
      <c r="V3171">
        <v>27</v>
      </c>
      <c r="W3171" t="s">
        <v>38</v>
      </c>
    </row>
    <row r="3172" spans="1:23">
      <c r="A3172" t="s">
        <v>23</v>
      </c>
      <c r="B3172" t="s">
        <v>24</v>
      </c>
      <c r="C3172" t="s">
        <v>25</v>
      </c>
      <c r="D3172" t="s">
        <v>46</v>
      </c>
      <c r="E3172" t="s">
        <v>47</v>
      </c>
      <c r="F3172" t="s">
        <v>48</v>
      </c>
      <c r="G3172" t="s">
        <v>47</v>
      </c>
      <c r="I3172" t="s">
        <v>43</v>
      </c>
      <c r="J3172">
        <v>2576.301528</v>
      </c>
      <c r="K3172">
        <v>408</v>
      </c>
      <c r="L3172">
        <v>0.80500000000000005</v>
      </c>
      <c r="M3172">
        <v>0</v>
      </c>
      <c r="N3172">
        <v>0</v>
      </c>
      <c r="O3172">
        <v>0</v>
      </c>
      <c r="P3172" t="s">
        <v>1042</v>
      </c>
      <c r="Q3172" t="s">
        <v>1043</v>
      </c>
      <c r="R3172" t="s">
        <v>132</v>
      </c>
      <c r="S3172" t="s">
        <v>133</v>
      </c>
      <c r="T3172" t="s">
        <v>36</v>
      </c>
      <c r="U3172" t="s">
        <v>37</v>
      </c>
      <c r="V3172">
        <v>27</v>
      </c>
      <c r="W3172" t="s">
        <v>38</v>
      </c>
    </row>
    <row r="3173" spans="1:23">
      <c r="A3173" t="s">
        <v>23</v>
      </c>
      <c r="B3173" t="s">
        <v>24</v>
      </c>
      <c r="C3173" t="s">
        <v>25</v>
      </c>
      <c r="D3173" t="s">
        <v>26</v>
      </c>
      <c r="E3173" t="s">
        <v>27</v>
      </c>
      <c r="F3173" t="s">
        <v>28</v>
      </c>
      <c r="G3173" t="s">
        <v>29</v>
      </c>
      <c r="H3173" t="s">
        <v>86</v>
      </c>
      <c r="I3173" t="s">
        <v>87</v>
      </c>
      <c r="J3173">
        <v>64.428771600000005</v>
      </c>
      <c r="K3173">
        <v>1</v>
      </c>
      <c r="L3173">
        <v>0.84</v>
      </c>
      <c r="M3173">
        <v>0</v>
      </c>
      <c r="N3173">
        <v>0</v>
      </c>
      <c r="O3173">
        <v>0</v>
      </c>
      <c r="P3173" t="s">
        <v>1134</v>
      </c>
      <c r="Q3173" t="s">
        <v>1135</v>
      </c>
      <c r="R3173" t="s">
        <v>120</v>
      </c>
      <c r="S3173" t="s">
        <v>121</v>
      </c>
      <c r="T3173" t="s">
        <v>36</v>
      </c>
      <c r="U3173" t="s">
        <v>37</v>
      </c>
      <c r="V3173">
        <v>27</v>
      </c>
      <c r="W3173" t="s">
        <v>38</v>
      </c>
    </row>
    <row r="3174" spans="1:23">
      <c r="A3174" t="s">
        <v>23</v>
      </c>
      <c r="B3174" t="s">
        <v>24</v>
      </c>
      <c r="C3174" t="s">
        <v>25</v>
      </c>
      <c r="D3174" t="s">
        <v>26</v>
      </c>
      <c r="E3174" t="s">
        <v>27</v>
      </c>
      <c r="F3174" t="s">
        <v>28</v>
      </c>
      <c r="G3174" t="s">
        <v>29</v>
      </c>
      <c r="H3174" t="s">
        <v>30</v>
      </c>
      <c r="I3174" t="s">
        <v>31</v>
      </c>
      <c r="J3174">
        <v>81.439504679999999</v>
      </c>
      <c r="K3174">
        <v>1</v>
      </c>
      <c r="L3174">
        <v>0.96699999999999997</v>
      </c>
      <c r="M3174">
        <v>0</v>
      </c>
      <c r="N3174">
        <v>0</v>
      </c>
      <c r="O3174">
        <v>0</v>
      </c>
      <c r="P3174" t="s">
        <v>1134</v>
      </c>
      <c r="Q3174" t="s">
        <v>1135</v>
      </c>
      <c r="R3174" t="s">
        <v>120</v>
      </c>
      <c r="S3174" t="s">
        <v>121</v>
      </c>
      <c r="T3174" t="s">
        <v>36</v>
      </c>
      <c r="U3174" t="s">
        <v>37</v>
      </c>
      <c r="V3174">
        <v>27</v>
      </c>
      <c r="W3174" t="s">
        <v>38</v>
      </c>
    </row>
    <row r="3175" spans="1:23">
      <c r="A3175" t="s">
        <v>23</v>
      </c>
      <c r="B3175" t="s">
        <v>24</v>
      </c>
      <c r="C3175" t="s">
        <v>25</v>
      </c>
      <c r="D3175" t="s">
        <v>39</v>
      </c>
      <c r="E3175" t="s">
        <v>40</v>
      </c>
      <c r="F3175" t="s">
        <v>41</v>
      </c>
      <c r="G3175" t="s">
        <v>42</v>
      </c>
      <c r="I3175" t="s">
        <v>43</v>
      </c>
      <c r="J3175">
        <v>0</v>
      </c>
      <c r="K3175">
        <v>0</v>
      </c>
      <c r="L3175">
        <v>0</v>
      </c>
      <c r="M3175">
        <v>0</v>
      </c>
      <c r="N3175">
        <v>0</v>
      </c>
      <c r="O3175">
        <v>1</v>
      </c>
      <c r="P3175" t="s">
        <v>1136</v>
      </c>
      <c r="Q3175" t="s">
        <v>1137</v>
      </c>
      <c r="R3175" t="s">
        <v>34</v>
      </c>
      <c r="S3175" t="s">
        <v>35</v>
      </c>
      <c r="T3175" t="s">
        <v>36</v>
      </c>
      <c r="U3175" t="s">
        <v>37</v>
      </c>
      <c r="V3175">
        <v>27</v>
      </c>
      <c r="W3175" t="s">
        <v>38</v>
      </c>
    </row>
    <row r="3176" spans="1:23">
      <c r="A3176" t="s">
        <v>23</v>
      </c>
      <c r="B3176" t="s">
        <v>24</v>
      </c>
      <c r="C3176" t="s">
        <v>25</v>
      </c>
      <c r="D3176" t="s">
        <v>39</v>
      </c>
      <c r="E3176" t="s">
        <v>40</v>
      </c>
      <c r="F3176" t="s">
        <v>28</v>
      </c>
      <c r="G3176" t="s">
        <v>29</v>
      </c>
      <c r="I3176" t="s">
        <v>43</v>
      </c>
      <c r="J3176">
        <v>80.368910679999999</v>
      </c>
      <c r="K3176">
        <v>6</v>
      </c>
      <c r="L3176">
        <v>0.88900000000000001</v>
      </c>
      <c r="M3176">
        <v>0</v>
      </c>
      <c r="N3176">
        <v>0</v>
      </c>
      <c r="O3176">
        <v>0</v>
      </c>
      <c r="P3176" t="s">
        <v>1138</v>
      </c>
      <c r="Q3176" t="s">
        <v>1139</v>
      </c>
      <c r="R3176" t="s">
        <v>67</v>
      </c>
      <c r="S3176" t="s">
        <v>68</v>
      </c>
      <c r="T3176" t="s">
        <v>36</v>
      </c>
      <c r="U3176" t="s">
        <v>37</v>
      </c>
      <c r="V3176">
        <v>27</v>
      </c>
      <c r="W3176" t="s">
        <v>38</v>
      </c>
    </row>
    <row r="3177" spans="1:23">
      <c r="A3177" t="s">
        <v>23</v>
      </c>
      <c r="B3177" t="s">
        <v>24</v>
      </c>
      <c r="C3177" t="s">
        <v>25</v>
      </c>
      <c r="D3177" t="s">
        <v>39</v>
      </c>
      <c r="E3177" t="s">
        <v>40</v>
      </c>
      <c r="F3177" t="s">
        <v>44</v>
      </c>
      <c r="G3177" t="s">
        <v>45</v>
      </c>
      <c r="I3177" t="s">
        <v>43</v>
      </c>
      <c r="J3177">
        <v>0</v>
      </c>
      <c r="K3177">
        <v>0</v>
      </c>
      <c r="L3177">
        <v>0</v>
      </c>
      <c r="M3177">
        <v>0</v>
      </c>
      <c r="N3177">
        <v>0</v>
      </c>
      <c r="O3177">
        <v>1</v>
      </c>
      <c r="P3177" t="s">
        <v>1138</v>
      </c>
      <c r="Q3177" t="s">
        <v>1139</v>
      </c>
      <c r="R3177" t="s">
        <v>67</v>
      </c>
      <c r="S3177" t="s">
        <v>68</v>
      </c>
      <c r="T3177" t="s">
        <v>36</v>
      </c>
      <c r="U3177" t="s">
        <v>37</v>
      </c>
      <c r="V3177">
        <v>27</v>
      </c>
      <c r="W3177" t="s">
        <v>38</v>
      </c>
    </row>
    <row r="3178" spans="1:23">
      <c r="A3178" t="s">
        <v>23</v>
      </c>
      <c r="B3178" t="s">
        <v>24</v>
      </c>
      <c r="C3178" t="s">
        <v>25</v>
      </c>
      <c r="D3178" t="s">
        <v>26</v>
      </c>
      <c r="E3178" t="s">
        <v>27</v>
      </c>
      <c r="F3178" t="s">
        <v>41</v>
      </c>
      <c r="G3178" t="s">
        <v>42</v>
      </c>
      <c r="H3178" t="s">
        <v>180</v>
      </c>
      <c r="I3178" t="s">
        <v>43</v>
      </c>
      <c r="J3178">
        <v>23.352</v>
      </c>
      <c r="K3178">
        <v>1</v>
      </c>
      <c r="L3178">
        <v>1</v>
      </c>
      <c r="M3178">
        <v>0</v>
      </c>
      <c r="N3178">
        <v>0</v>
      </c>
      <c r="O3178">
        <v>0</v>
      </c>
      <c r="P3178" t="s">
        <v>1140</v>
      </c>
      <c r="Q3178" t="s">
        <v>1141</v>
      </c>
      <c r="R3178" t="s">
        <v>389</v>
      </c>
      <c r="S3178" t="s">
        <v>390</v>
      </c>
      <c r="T3178" t="s">
        <v>36</v>
      </c>
      <c r="U3178" t="s">
        <v>37</v>
      </c>
      <c r="V3178">
        <v>27</v>
      </c>
      <c r="W3178" t="s">
        <v>38</v>
      </c>
    </row>
    <row r="3179" spans="1:23">
      <c r="A3179" t="s">
        <v>23</v>
      </c>
      <c r="B3179" t="s">
        <v>24</v>
      </c>
      <c r="C3179" t="s">
        <v>25</v>
      </c>
      <c r="D3179" t="s">
        <v>26</v>
      </c>
      <c r="E3179" t="s">
        <v>27</v>
      </c>
      <c r="F3179" t="s">
        <v>53</v>
      </c>
      <c r="G3179" t="s">
        <v>54</v>
      </c>
      <c r="H3179" t="s">
        <v>223</v>
      </c>
      <c r="I3179" t="s">
        <v>224</v>
      </c>
      <c r="J3179">
        <v>28947.098330000001</v>
      </c>
      <c r="K3179">
        <v>2</v>
      </c>
      <c r="L3179">
        <v>1</v>
      </c>
      <c r="M3179">
        <v>0</v>
      </c>
      <c r="N3179">
        <v>0</v>
      </c>
      <c r="O3179">
        <v>0</v>
      </c>
      <c r="P3179" t="s">
        <v>1140</v>
      </c>
      <c r="Q3179" t="s">
        <v>1141</v>
      </c>
      <c r="R3179" t="s">
        <v>389</v>
      </c>
      <c r="S3179" t="s">
        <v>390</v>
      </c>
      <c r="T3179" t="s">
        <v>36</v>
      </c>
      <c r="U3179" t="s">
        <v>37</v>
      </c>
      <c r="V3179">
        <v>27</v>
      </c>
      <c r="W3179" t="s">
        <v>38</v>
      </c>
    </row>
    <row r="3180" spans="1:23">
      <c r="A3180" t="s">
        <v>23</v>
      </c>
      <c r="B3180" t="s">
        <v>24</v>
      </c>
      <c r="C3180" t="s">
        <v>25</v>
      </c>
      <c r="D3180" t="s">
        <v>26</v>
      </c>
      <c r="E3180" t="s">
        <v>27</v>
      </c>
      <c r="F3180" t="s">
        <v>53</v>
      </c>
      <c r="G3180" t="s">
        <v>54</v>
      </c>
      <c r="H3180" t="s">
        <v>323</v>
      </c>
      <c r="I3180" t="s">
        <v>324</v>
      </c>
      <c r="J3180">
        <v>368.24835589999998</v>
      </c>
      <c r="K3180">
        <v>1</v>
      </c>
      <c r="L3180">
        <v>1</v>
      </c>
      <c r="M3180">
        <v>0</v>
      </c>
      <c r="N3180">
        <v>0</v>
      </c>
      <c r="O3180">
        <v>0</v>
      </c>
      <c r="P3180" t="s">
        <v>1140</v>
      </c>
      <c r="Q3180" t="s">
        <v>1141</v>
      </c>
      <c r="R3180" t="s">
        <v>389</v>
      </c>
      <c r="S3180" t="s">
        <v>390</v>
      </c>
      <c r="T3180" t="s">
        <v>36</v>
      </c>
      <c r="U3180" t="s">
        <v>37</v>
      </c>
      <c r="V3180">
        <v>27</v>
      </c>
      <c r="W3180" t="s">
        <v>38</v>
      </c>
    </row>
    <row r="3181" spans="1:23">
      <c r="A3181" t="s">
        <v>23</v>
      </c>
      <c r="B3181" t="s">
        <v>24</v>
      </c>
      <c r="C3181" t="s">
        <v>25</v>
      </c>
      <c r="D3181" t="s">
        <v>26</v>
      </c>
      <c r="E3181" t="s">
        <v>27</v>
      </c>
      <c r="F3181" t="s">
        <v>28</v>
      </c>
      <c r="G3181" t="s">
        <v>29</v>
      </c>
      <c r="H3181" t="s">
        <v>69</v>
      </c>
      <c r="I3181" t="s">
        <v>70</v>
      </c>
      <c r="J3181">
        <v>333.03921209999999</v>
      </c>
      <c r="K3181">
        <v>4</v>
      </c>
      <c r="L3181">
        <v>0.90300000000000002</v>
      </c>
      <c r="M3181">
        <v>0</v>
      </c>
      <c r="N3181">
        <v>0</v>
      </c>
      <c r="O3181">
        <v>0</v>
      </c>
      <c r="P3181" t="s">
        <v>1140</v>
      </c>
      <c r="Q3181" t="s">
        <v>1141</v>
      </c>
      <c r="R3181" t="s">
        <v>389</v>
      </c>
      <c r="S3181" t="s">
        <v>390</v>
      </c>
      <c r="T3181" t="s">
        <v>36</v>
      </c>
      <c r="U3181" t="s">
        <v>37</v>
      </c>
      <c r="V3181">
        <v>27</v>
      </c>
      <c r="W3181" t="s">
        <v>38</v>
      </c>
    </row>
    <row r="3182" spans="1:23">
      <c r="A3182" t="s">
        <v>23</v>
      </c>
      <c r="B3182" t="s">
        <v>24</v>
      </c>
      <c r="C3182" t="s">
        <v>25</v>
      </c>
      <c r="D3182" t="s">
        <v>46</v>
      </c>
      <c r="E3182" t="s">
        <v>47</v>
      </c>
      <c r="F3182" t="s">
        <v>48</v>
      </c>
      <c r="G3182" t="s">
        <v>47</v>
      </c>
      <c r="I3182" t="s">
        <v>43</v>
      </c>
      <c r="J3182">
        <v>3254.22723</v>
      </c>
      <c r="K3182">
        <v>617</v>
      </c>
      <c r="L3182">
        <v>0.80400000000000005</v>
      </c>
      <c r="M3182">
        <v>0.38821480200000003</v>
      </c>
      <c r="N3182">
        <v>8.0199999999999994E-3</v>
      </c>
      <c r="O3182">
        <v>0</v>
      </c>
      <c r="P3182" t="s">
        <v>1140</v>
      </c>
      <c r="Q3182" t="s">
        <v>1141</v>
      </c>
      <c r="R3182" t="s">
        <v>389</v>
      </c>
      <c r="S3182" t="s">
        <v>390</v>
      </c>
      <c r="T3182" t="s">
        <v>36</v>
      </c>
      <c r="U3182" t="s">
        <v>37</v>
      </c>
      <c r="V3182">
        <v>27</v>
      </c>
      <c r="W3182" t="s">
        <v>38</v>
      </c>
    </row>
    <row r="3183" spans="1:23">
      <c r="A3183" t="s">
        <v>23</v>
      </c>
      <c r="B3183" t="s">
        <v>24</v>
      </c>
      <c r="C3183" t="s">
        <v>25</v>
      </c>
      <c r="D3183" t="s">
        <v>39</v>
      </c>
      <c r="E3183" t="s">
        <v>40</v>
      </c>
      <c r="F3183" t="s">
        <v>28</v>
      </c>
      <c r="G3183" t="s">
        <v>29</v>
      </c>
      <c r="I3183" t="s">
        <v>43</v>
      </c>
      <c r="J3183">
        <v>54.858455669999998</v>
      </c>
      <c r="K3183">
        <v>10</v>
      </c>
      <c r="L3183">
        <v>0.73499999999999999</v>
      </c>
      <c r="M3183">
        <v>0</v>
      </c>
      <c r="N3183">
        <v>0</v>
      </c>
      <c r="O3183">
        <v>0</v>
      </c>
      <c r="P3183" t="s">
        <v>1586</v>
      </c>
      <c r="Q3183" t="s">
        <v>1587</v>
      </c>
      <c r="R3183" t="s">
        <v>67</v>
      </c>
      <c r="S3183" t="s">
        <v>68</v>
      </c>
      <c r="T3183" t="s">
        <v>36</v>
      </c>
      <c r="U3183" t="s">
        <v>37</v>
      </c>
      <c r="V3183">
        <v>27</v>
      </c>
      <c r="W3183" t="s">
        <v>38</v>
      </c>
    </row>
    <row r="3184" spans="1:23">
      <c r="A3184" t="s">
        <v>23</v>
      </c>
      <c r="B3184" t="s">
        <v>24</v>
      </c>
      <c r="C3184" t="s">
        <v>25</v>
      </c>
      <c r="D3184" t="s">
        <v>26</v>
      </c>
      <c r="E3184" t="s">
        <v>27</v>
      </c>
      <c r="F3184" t="s">
        <v>28</v>
      </c>
      <c r="G3184" t="s">
        <v>29</v>
      </c>
      <c r="H3184" t="s">
        <v>369</v>
      </c>
      <c r="I3184" t="s">
        <v>370</v>
      </c>
      <c r="J3184">
        <v>40.555868289999999</v>
      </c>
      <c r="K3184">
        <v>1</v>
      </c>
      <c r="L3184">
        <v>0.89100000000000001</v>
      </c>
      <c r="M3184">
        <v>0</v>
      </c>
      <c r="N3184">
        <v>0</v>
      </c>
      <c r="O3184">
        <v>0</v>
      </c>
      <c r="P3184" t="s">
        <v>1588</v>
      </c>
      <c r="Q3184" t="s">
        <v>1589</v>
      </c>
      <c r="R3184" t="s">
        <v>100</v>
      </c>
      <c r="S3184" t="s">
        <v>101</v>
      </c>
      <c r="T3184" t="s">
        <v>36</v>
      </c>
      <c r="U3184" t="s">
        <v>37</v>
      </c>
      <c r="V3184">
        <v>27</v>
      </c>
      <c r="W3184" t="s">
        <v>38</v>
      </c>
    </row>
    <row r="3185" spans="1:23">
      <c r="A3185" t="s">
        <v>23</v>
      </c>
      <c r="B3185" t="s">
        <v>24</v>
      </c>
      <c r="C3185" t="s">
        <v>25</v>
      </c>
      <c r="D3185" t="s">
        <v>39</v>
      </c>
      <c r="E3185" t="s">
        <v>40</v>
      </c>
      <c r="F3185" t="s">
        <v>41</v>
      </c>
      <c r="G3185" t="s">
        <v>42</v>
      </c>
      <c r="I3185" t="s">
        <v>43</v>
      </c>
      <c r="J3185">
        <v>80.035225729999993</v>
      </c>
      <c r="K3185">
        <v>12</v>
      </c>
      <c r="L3185">
        <v>0.88900000000000001</v>
      </c>
      <c r="M3185">
        <v>0</v>
      </c>
      <c r="N3185">
        <v>0</v>
      </c>
      <c r="O3185">
        <v>0</v>
      </c>
      <c r="P3185" t="s">
        <v>1588</v>
      </c>
      <c r="Q3185" t="s">
        <v>1589</v>
      </c>
      <c r="R3185" t="s">
        <v>100</v>
      </c>
      <c r="S3185" t="s">
        <v>101</v>
      </c>
      <c r="T3185" t="s">
        <v>36</v>
      </c>
      <c r="U3185" t="s">
        <v>37</v>
      </c>
      <c r="V3185">
        <v>27</v>
      </c>
      <c r="W3185" t="s">
        <v>38</v>
      </c>
    </row>
    <row r="3186" spans="1:23">
      <c r="A3186" t="s">
        <v>23</v>
      </c>
      <c r="B3186" t="s">
        <v>24</v>
      </c>
      <c r="C3186" t="s">
        <v>25</v>
      </c>
      <c r="D3186" t="s">
        <v>39</v>
      </c>
      <c r="E3186" t="s">
        <v>40</v>
      </c>
      <c r="F3186" t="s">
        <v>53</v>
      </c>
      <c r="G3186" t="s">
        <v>54</v>
      </c>
      <c r="I3186" t="s">
        <v>43</v>
      </c>
      <c r="J3186">
        <v>0</v>
      </c>
      <c r="K3186">
        <v>0</v>
      </c>
      <c r="L3186">
        <v>0</v>
      </c>
      <c r="M3186">
        <v>0</v>
      </c>
      <c r="N3186">
        <v>0</v>
      </c>
      <c r="O3186">
        <v>1</v>
      </c>
      <c r="P3186" t="s">
        <v>1588</v>
      </c>
      <c r="Q3186" t="s">
        <v>1589</v>
      </c>
      <c r="R3186" t="s">
        <v>100</v>
      </c>
      <c r="S3186" t="s">
        <v>101</v>
      </c>
      <c r="T3186" t="s">
        <v>36</v>
      </c>
      <c r="U3186" t="s">
        <v>37</v>
      </c>
      <c r="V3186">
        <v>27</v>
      </c>
      <c r="W3186" t="s">
        <v>38</v>
      </c>
    </row>
    <row r="3187" spans="1:23">
      <c r="A3187" t="s">
        <v>23</v>
      </c>
      <c r="B3187" t="s">
        <v>24</v>
      </c>
      <c r="C3187" t="s">
        <v>25</v>
      </c>
      <c r="D3187" t="s">
        <v>39</v>
      </c>
      <c r="E3187" t="s">
        <v>40</v>
      </c>
      <c r="F3187" t="s">
        <v>28</v>
      </c>
      <c r="G3187" t="s">
        <v>29</v>
      </c>
      <c r="I3187" t="s">
        <v>43</v>
      </c>
      <c r="J3187">
        <v>174.17278580000001</v>
      </c>
      <c r="K3187">
        <v>14</v>
      </c>
      <c r="L3187">
        <v>0.93</v>
      </c>
      <c r="M3187">
        <v>0</v>
      </c>
      <c r="N3187">
        <v>0</v>
      </c>
      <c r="O3187">
        <v>0</v>
      </c>
      <c r="P3187" t="s">
        <v>1588</v>
      </c>
      <c r="Q3187" t="s">
        <v>1589</v>
      </c>
      <c r="R3187" t="s">
        <v>100</v>
      </c>
      <c r="S3187" t="s">
        <v>101</v>
      </c>
      <c r="T3187" t="s">
        <v>36</v>
      </c>
      <c r="U3187" t="s">
        <v>37</v>
      </c>
      <c r="V3187">
        <v>27</v>
      </c>
      <c r="W3187" t="s">
        <v>38</v>
      </c>
    </row>
    <row r="3188" spans="1:23">
      <c r="A3188" t="s">
        <v>23</v>
      </c>
      <c r="B3188" t="s">
        <v>24</v>
      </c>
      <c r="C3188" t="s">
        <v>25</v>
      </c>
      <c r="D3188" t="s">
        <v>39</v>
      </c>
      <c r="E3188" t="s">
        <v>40</v>
      </c>
      <c r="F3188" t="s">
        <v>41</v>
      </c>
      <c r="G3188" t="s">
        <v>42</v>
      </c>
      <c r="I3188" t="s">
        <v>43</v>
      </c>
      <c r="J3188">
        <v>0</v>
      </c>
      <c r="K3188">
        <v>0</v>
      </c>
      <c r="L3188">
        <v>0</v>
      </c>
      <c r="M3188">
        <v>0</v>
      </c>
      <c r="N3188">
        <v>0</v>
      </c>
      <c r="O3188">
        <v>1</v>
      </c>
      <c r="P3188" t="s">
        <v>1590</v>
      </c>
      <c r="Q3188" t="s">
        <v>1591</v>
      </c>
      <c r="R3188" t="s">
        <v>90</v>
      </c>
      <c r="S3188" t="s">
        <v>91</v>
      </c>
      <c r="T3188" t="s">
        <v>36</v>
      </c>
      <c r="U3188" t="s">
        <v>37</v>
      </c>
      <c r="V3188">
        <v>27</v>
      </c>
      <c r="W3188" t="s">
        <v>38</v>
      </c>
    </row>
    <row r="3189" spans="1:23">
      <c r="A3189" t="s">
        <v>23</v>
      </c>
      <c r="B3189" t="s">
        <v>24</v>
      </c>
      <c r="C3189" t="s">
        <v>25</v>
      </c>
      <c r="D3189" t="s">
        <v>46</v>
      </c>
      <c r="E3189" t="s">
        <v>47</v>
      </c>
      <c r="F3189" t="s">
        <v>48</v>
      </c>
      <c r="G3189" t="s">
        <v>47</v>
      </c>
      <c r="I3189" t="s">
        <v>43</v>
      </c>
      <c r="J3189">
        <v>353.41869450000002</v>
      </c>
      <c r="K3189">
        <v>82</v>
      </c>
      <c r="L3189">
        <v>0.84</v>
      </c>
      <c r="M3189">
        <v>0</v>
      </c>
      <c r="N3189">
        <v>0</v>
      </c>
      <c r="O3189">
        <v>0</v>
      </c>
      <c r="P3189" t="s">
        <v>1590</v>
      </c>
      <c r="Q3189" t="s">
        <v>1591</v>
      </c>
      <c r="R3189" t="s">
        <v>90</v>
      </c>
      <c r="S3189" t="s">
        <v>91</v>
      </c>
      <c r="T3189" t="s">
        <v>36</v>
      </c>
      <c r="U3189" t="s">
        <v>37</v>
      </c>
      <c r="V3189">
        <v>27</v>
      </c>
      <c r="W3189" t="s">
        <v>38</v>
      </c>
    </row>
    <row r="3190" spans="1:23">
      <c r="A3190" t="s">
        <v>23</v>
      </c>
      <c r="B3190" t="s">
        <v>24</v>
      </c>
      <c r="C3190" t="s">
        <v>25</v>
      </c>
      <c r="D3190" t="s">
        <v>39</v>
      </c>
      <c r="E3190" t="s">
        <v>40</v>
      </c>
      <c r="F3190" t="s">
        <v>41</v>
      </c>
      <c r="G3190" t="s">
        <v>42</v>
      </c>
      <c r="I3190" t="s">
        <v>43</v>
      </c>
      <c r="J3190">
        <v>0</v>
      </c>
      <c r="K3190">
        <v>0</v>
      </c>
      <c r="L3190">
        <v>0</v>
      </c>
      <c r="M3190">
        <v>0</v>
      </c>
      <c r="N3190">
        <v>0</v>
      </c>
      <c r="O3190">
        <v>1</v>
      </c>
      <c r="P3190" t="s">
        <v>1142</v>
      </c>
      <c r="Q3190" t="s">
        <v>1143</v>
      </c>
      <c r="R3190" t="s">
        <v>84</v>
      </c>
      <c r="S3190" t="s">
        <v>85</v>
      </c>
      <c r="T3190" t="s">
        <v>36</v>
      </c>
      <c r="U3190" t="s">
        <v>37</v>
      </c>
      <c r="V3190">
        <v>27</v>
      </c>
      <c r="W3190" t="s">
        <v>38</v>
      </c>
    </row>
    <row r="3191" spans="1:23">
      <c r="A3191" t="s">
        <v>23</v>
      </c>
      <c r="B3191" t="s">
        <v>24</v>
      </c>
      <c r="C3191" t="s">
        <v>25</v>
      </c>
      <c r="D3191" t="s">
        <v>39</v>
      </c>
      <c r="E3191" t="s">
        <v>40</v>
      </c>
      <c r="F3191" t="s">
        <v>41</v>
      </c>
      <c r="G3191" t="s">
        <v>42</v>
      </c>
      <c r="I3191" t="s">
        <v>43</v>
      </c>
      <c r="J3191">
        <v>0</v>
      </c>
      <c r="K3191">
        <v>0</v>
      </c>
      <c r="L3191">
        <v>0</v>
      </c>
      <c r="M3191">
        <v>0</v>
      </c>
      <c r="N3191">
        <v>0</v>
      </c>
      <c r="O3191">
        <v>1</v>
      </c>
      <c r="P3191" t="s">
        <v>1144</v>
      </c>
      <c r="Q3191" t="s">
        <v>1145</v>
      </c>
      <c r="R3191" t="s">
        <v>146</v>
      </c>
      <c r="S3191" t="s">
        <v>147</v>
      </c>
      <c r="T3191" t="s">
        <v>36</v>
      </c>
      <c r="U3191" t="s">
        <v>37</v>
      </c>
      <c r="V3191">
        <v>27</v>
      </c>
      <c r="W3191" t="s">
        <v>38</v>
      </c>
    </row>
    <row r="3192" spans="1:23">
      <c r="A3192" t="s">
        <v>23</v>
      </c>
      <c r="B3192" t="s">
        <v>24</v>
      </c>
      <c r="C3192" t="s">
        <v>25</v>
      </c>
      <c r="D3192" t="s">
        <v>26</v>
      </c>
      <c r="E3192" t="s">
        <v>27</v>
      </c>
      <c r="F3192" t="s">
        <v>53</v>
      </c>
      <c r="G3192" t="s">
        <v>54</v>
      </c>
      <c r="H3192" t="s">
        <v>55</v>
      </c>
      <c r="I3192" t="s">
        <v>56</v>
      </c>
      <c r="J3192">
        <v>72.2103599</v>
      </c>
      <c r="K3192">
        <v>1</v>
      </c>
      <c r="L3192">
        <v>0.90200000000000002</v>
      </c>
      <c r="M3192">
        <v>0</v>
      </c>
      <c r="N3192">
        <v>0</v>
      </c>
      <c r="O3192">
        <v>0</v>
      </c>
      <c r="P3192" t="s">
        <v>1146</v>
      </c>
      <c r="Q3192" t="s">
        <v>1147</v>
      </c>
      <c r="R3192" t="s">
        <v>389</v>
      </c>
      <c r="S3192" t="s">
        <v>390</v>
      </c>
      <c r="T3192" t="s">
        <v>36</v>
      </c>
      <c r="U3192" t="s">
        <v>37</v>
      </c>
      <c r="V3192">
        <v>27</v>
      </c>
      <c r="W3192" t="s">
        <v>38</v>
      </c>
    </row>
    <row r="3193" spans="1:23">
      <c r="A3193" t="s">
        <v>23</v>
      </c>
      <c r="B3193" t="s">
        <v>24</v>
      </c>
      <c r="C3193" t="s">
        <v>25</v>
      </c>
      <c r="D3193" t="s">
        <v>26</v>
      </c>
      <c r="E3193" t="s">
        <v>27</v>
      </c>
      <c r="F3193" t="s">
        <v>53</v>
      </c>
      <c r="G3193" t="s">
        <v>54</v>
      </c>
      <c r="H3193" t="s">
        <v>323</v>
      </c>
      <c r="I3193" t="s">
        <v>324</v>
      </c>
      <c r="J3193">
        <v>2968.1193330000001</v>
      </c>
      <c r="K3193">
        <v>1</v>
      </c>
      <c r="L3193">
        <v>1</v>
      </c>
      <c r="M3193">
        <v>0</v>
      </c>
      <c r="N3193">
        <v>0</v>
      </c>
      <c r="O3193">
        <v>0</v>
      </c>
      <c r="P3193" t="s">
        <v>1146</v>
      </c>
      <c r="Q3193" t="s">
        <v>1147</v>
      </c>
      <c r="R3193" t="s">
        <v>389</v>
      </c>
      <c r="S3193" t="s">
        <v>390</v>
      </c>
      <c r="T3193" t="s">
        <v>36</v>
      </c>
      <c r="U3193" t="s">
        <v>37</v>
      </c>
      <c r="V3193">
        <v>27</v>
      </c>
      <c r="W3193" t="s">
        <v>38</v>
      </c>
    </row>
    <row r="3194" spans="1:23">
      <c r="A3194" t="s">
        <v>23</v>
      </c>
      <c r="B3194" t="s">
        <v>24</v>
      </c>
      <c r="C3194" t="s">
        <v>25</v>
      </c>
      <c r="D3194" t="s">
        <v>26</v>
      </c>
      <c r="E3194" t="s">
        <v>27</v>
      </c>
      <c r="F3194" t="s">
        <v>28</v>
      </c>
      <c r="G3194" t="s">
        <v>29</v>
      </c>
      <c r="H3194" t="s">
        <v>69</v>
      </c>
      <c r="I3194" t="s">
        <v>70</v>
      </c>
      <c r="J3194">
        <v>21.797000000000001</v>
      </c>
      <c r="K3194">
        <v>1</v>
      </c>
      <c r="L3194">
        <v>1</v>
      </c>
      <c r="M3194">
        <v>0</v>
      </c>
      <c r="N3194">
        <v>0</v>
      </c>
      <c r="O3194">
        <v>0</v>
      </c>
      <c r="P3194" t="s">
        <v>1146</v>
      </c>
      <c r="Q3194" t="s">
        <v>1147</v>
      </c>
      <c r="R3194" t="s">
        <v>389</v>
      </c>
      <c r="S3194" t="s">
        <v>390</v>
      </c>
      <c r="T3194" t="s">
        <v>36</v>
      </c>
      <c r="U3194" t="s">
        <v>37</v>
      </c>
      <c r="V3194">
        <v>27</v>
      </c>
      <c r="W3194" t="s">
        <v>38</v>
      </c>
    </row>
    <row r="3195" spans="1:23">
      <c r="A3195" t="s">
        <v>23</v>
      </c>
      <c r="B3195" t="s">
        <v>24</v>
      </c>
      <c r="C3195" t="s">
        <v>25</v>
      </c>
      <c r="D3195" t="s">
        <v>26</v>
      </c>
      <c r="E3195" t="s">
        <v>27</v>
      </c>
      <c r="F3195" t="s">
        <v>28</v>
      </c>
      <c r="G3195" t="s">
        <v>29</v>
      </c>
      <c r="H3195" t="s">
        <v>369</v>
      </c>
      <c r="I3195" t="s">
        <v>370</v>
      </c>
      <c r="J3195">
        <v>111.4417612</v>
      </c>
      <c r="K3195">
        <v>1</v>
      </c>
      <c r="L3195">
        <v>0.91500000000000004</v>
      </c>
      <c r="M3195">
        <v>0</v>
      </c>
      <c r="N3195">
        <v>0</v>
      </c>
      <c r="O3195">
        <v>0</v>
      </c>
      <c r="P3195" t="s">
        <v>1146</v>
      </c>
      <c r="Q3195" t="s">
        <v>1147</v>
      </c>
      <c r="R3195" t="s">
        <v>389</v>
      </c>
      <c r="S3195" t="s">
        <v>390</v>
      </c>
      <c r="T3195" t="s">
        <v>36</v>
      </c>
      <c r="U3195" t="s">
        <v>37</v>
      </c>
      <c r="V3195">
        <v>27</v>
      </c>
      <c r="W3195" t="s">
        <v>38</v>
      </c>
    </row>
    <row r="3196" spans="1:23">
      <c r="A3196" t="s">
        <v>23</v>
      </c>
      <c r="B3196" t="s">
        <v>24</v>
      </c>
      <c r="C3196" t="s">
        <v>25</v>
      </c>
      <c r="D3196" t="s">
        <v>26</v>
      </c>
      <c r="E3196" t="s">
        <v>27</v>
      </c>
      <c r="F3196" t="s">
        <v>28</v>
      </c>
      <c r="G3196" t="s">
        <v>29</v>
      </c>
      <c r="H3196" t="s">
        <v>86</v>
      </c>
      <c r="I3196" t="s">
        <v>87</v>
      </c>
      <c r="J3196">
        <v>69.755365380000001</v>
      </c>
      <c r="K3196">
        <v>1</v>
      </c>
      <c r="L3196">
        <v>0.81799999999999995</v>
      </c>
      <c r="M3196">
        <v>0</v>
      </c>
      <c r="N3196">
        <v>0</v>
      </c>
      <c r="O3196">
        <v>0</v>
      </c>
      <c r="P3196" t="s">
        <v>1146</v>
      </c>
      <c r="Q3196" t="s">
        <v>1147</v>
      </c>
      <c r="R3196" t="s">
        <v>389</v>
      </c>
      <c r="S3196" t="s">
        <v>390</v>
      </c>
      <c r="T3196" t="s">
        <v>36</v>
      </c>
      <c r="U3196" t="s">
        <v>37</v>
      </c>
      <c r="V3196">
        <v>27</v>
      </c>
      <c r="W3196" t="s">
        <v>38</v>
      </c>
    </row>
    <row r="3197" spans="1:23">
      <c r="A3197" t="s">
        <v>23</v>
      </c>
      <c r="B3197" t="s">
        <v>24</v>
      </c>
      <c r="C3197" t="s">
        <v>25</v>
      </c>
      <c r="D3197" t="s">
        <v>26</v>
      </c>
      <c r="E3197" t="s">
        <v>27</v>
      </c>
      <c r="F3197" t="s">
        <v>28</v>
      </c>
      <c r="G3197" t="s">
        <v>29</v>
      </c>
      <c r="H3197" t="s">
        <v>30</v>
      </c>
      <c r="I3197" t="s">
        <v>31</v>
      </c>
      <c r="J3197">
        <v>208.9291073</v>
      </c>
      <c r="K3197">
        <v>1</v>
      </c>
      <c r="L3197">
        <v>0.85</v>
      </c>
      <c r="M3197">
        <v>0</v>
      </c>
      <c r="N3197">
        <v>0</v>
      </c>
      <c r="O3197">
        <v>0</v>
      </c>
      <c r="P3197" t="s">
        <v>1146</v>
      </c>
      <c r="Q3197" t="s">
        <v>1147</v>
      </c>
      <c r="R3197" t="s">
        <v>389</v>
      </c>
      <c r="S3197" t="s">
        <v>390</v>
      </c>
      <c r="T3197" t="s">
        <v>36</v>
      </c>
      <c r="U3197" t="s">
        <v>37</v>
      </c>
      <c r="V3197">
        <v>27</v>
      </c>
      <c r="W3197" t="s">
        <v>38</v>
      </c>
    </row>
    <row r="3198" spans="1:23">
      <c r="A3198" t="s">
        <v>23</v>
      </c>
      <c r="B3198" t="s">
        <v>24</v>
      </c>
      <c r="C3198" t="s">
        <v>25</v>
      </c>
      <c r="D3198" t="s">
        <v>26</v>
      </c>
      <c r="E3198" t="s">
        <v>27</v>
      </c>
      <c r="F3198" t="s">
        <v>41</v>
      </c>
      <c r="G3198" t="s">
        <v>42</v>
      </c>
      <c r="H3198" t="s">
        <v>161</v>
      </c>
      <c r="I3198" t="s">
        <v>43</v>
      </c>
      <c r="J3198">
        <v>57.1670461</v>
      </c>
      <c r="K3198">
        <v>3</v>
      </c>
      <c r="L3198">
        <v>0.90800000000000003</v>
      </c>
      <c r="M3198">
        <v>0</v>
      </c>
      <c r="N3198">
        <v>0</v>
      </c>
      <c r="O3198">
        <v>0</v>
      </c>
      <c r="P3198" t="s">
        <v>1044</v>
      </c>
      <c r="Q3198" t="s">
        <v>1045</v>
      </c>
      <c r="R3198" t="s">
        <v>73</v>
      </c>
      <c r="S3198" t="s">
        <v>74</v>
      </c>
      <c r="T3198" t="s">
        <v>36</v>
      </c>
      <c r="U3198" t="s">
        <v>37</v>
      </c>
      <c r="V3198">
        <v>27</v>
      </c>
      <c r="W3198" t="s">
        <v>38</v>
      </c>
    </row>
    <row r="3199" spans="1:23">
      <c r="A3199" t="s">
        <v>23</v>
      </c>
      <c r="B3199" t="s">
        <v>24</v>
      </c>
      <c r="C3199" t="s">
        <v>25</v>
      </c>
      <c r="D3199" t="s">
        <v>26</v>
      </c>
      <c r="E3199" t="s">
        <v>27</v>
      </c>
      <c r="F3199" t="s">
        <v>28</v>
      </c>
      <c r="G3199" t="s">
        <v>29</v>
      </c>
      <c r="H3199" t="s">
        <v>447</v>
      </c>
      <c r="I3199" t="s">
        <v>448</v>
      </c>
      <c r="J3199">
        <v>180.1971667</v>
      </c>
      <c r="K3199">
        <v>1</v>
      </c>
      <c r="L3199">
        <v>1</v>
      </c>
      <c r="M3199">
        <v>0</v>
      </c>
      <c r="N3199">
        <v>0</v>
      </c>
      <c r="O3199">
        <v>0</v>
      </c>
      <c r="P3199" t="s">
        <v>1044</v>
      </c>
      <c r="Q3199" t="s">
        <v>1045</v>
      </c>
      <c r="R3199" t="s">
        <v>73</v>
      </c>
      <c r="S3199" t="s">
        <v>74</v>
      </c>
      <c r="T3199" t="s">
        <v>36</v>
      </c>
      <c r="U3199" t="s">
        <v>37</v>
      </c>
      <c r="V3199">
        <v>27</v>
      </c>
      <c r="W3199" t="s">
        <v>38</v>
      </c>
    </row>
    <row r="3200" spans="1:23">
      <c r="A3200" t="s">
        <v>23</v>
      </c>
      <c r="B3200" t="s">
        <v>24</v>
      </c>
      <c r="C3200" t="s">
        <v>25</v>
      </c>
      <c r="D3200" t="s">
        <v>39</v>
      </c>
      <c r="E3200" t="s">
        <v>40</v>
      </c>
      <c r="F3200" t="s">
        <v>41</v>
      </c>
      <c r="G3200" t="s">
        <v>42</v>
      </c>
      <c r="I3200" t="s">
        <v>43</v>
      </c>
      <c r="J3200">
        <v>0</v>
      </c>
      <c r="K3200">
        <v>0</v>
      </c>
      <c r="L3200">
        <v>0</v>
      </c>
      <c r="M3200">
        <v>0</v>
      </c>
      <c r="N3200">
        <v>0</v>
      </c>
      <c r="O3200">
        <v>1</v>
      </c>
      <c r="P3200" t="s">
        <v>1592</v>
      </c>
      <c r="Q3200" t="s">
        <v>1593</v>
      </c>
      <c r="R3200" t="s">
        <v>114</v>
      </c>
      <c r="S3200" t="s">
        <v>115</v>
      </c>
      <c r="T3200" t="s">
        <v>36</v>
      </c>
      <c r="U3200" t="s">
        <v>37</v>
      </c>
      <c r="V3200">
        <v>27</v>
      </c>
      <c r="W3200" t="s">
        <v>38</v>
      </c>
    </row>
    <row r="3201" spans="1:23">
      <c r="A3201" t="s">
        <v>23</v>
      </c>
      <c r="B3201" t="s">
        <v>24</v>
      </c>
      <c r="C3201" t="s">
        <v>25</v>
      </c>
      <c r="D3201" t="s">
        <v>39</v>
      </c>
      <c r="E3201" t="s">
        <v>40</v>
      </c>
      <c r="F3201" t="s">
        <v>28</v>
      </c>
      <c r="G3201" t="s">
        <v>29</v>
      </c>
      <c r="I3201" t="s">
        <v>43</v>
      </c>
      <c r="J3201">
        <v>0</v>
      </c>
      <c r="K3201">
        <v>0</v>
      </c>
      <c r="L3201">
        <v>0</v>
      </c>
      <c r="M3201">
        <v>0</v>
      </c>
      <c r="N3201">
        <v>0</v>
      </c>
      <c r="O3201">
        <v>1</v>
      </c>
      <c r="P3201" t="s">
        <v>1592</v>
      </c>
      <c r="Q3201" t="s">
        <v>1593</v>
      </c>
      <c r="R3201" t="s">
        <v>114</v>
      </c>
      <c r="S3201" t="s">
        <v>115</v>
      </c>
      <c r="T3201" t="s">
        <v>36</v>
      </c>
      <c r="U3201" t="s">
        <v>37</v>
      </c>
      <c r="V3201">
        <v>27</v>
      </c>
      <c r="W3201" t="s">
        <v>38</v>
      </c>
    </row>
    <row r="3202" spans="1:23">
      <c r="A3202" t="s">
        <v>23</v>
      </c>
      <c r="B3202" t="s">
        <v>24</v>
      </c>
      <c r="C3202" t="s">
        <v>25</v>
      </c>
      <c r="D3202" t="s">
        <v>46</v>
      </c>
      <c r="E3202" t="s">
        <v>47</v>
      </c>
      <c r="F3202" t="s">
        <v>48</v>
      </c>
      <c r="G3202" t="s">
        <v>47</v>
      </c>
      <c r="I3202" t="s">
        <v>43</v>
      </c>
      <c r="J3202">
        <v>293.45014409999999</v>
      </c>
      <c r="K3202">
        <v>55</v>
      </c>
      <c r="L3202">
        <v>0.84899999999999998</v>
      </c>
      <c r="M3202">
        <v>0</v>
      </c>
      <c r="N3202">
        <v>0</v>
      </c>
      <c r="O3202">
        <v>0</v>
      </c>
      <c r="P3202" t="s">
        <v>1592</v>
      </c>
      <c r="Q3202" t="s">
        <v>1593</v>
      </c>
      <c r="R3202" t="s">
        <v>114</v>
      </c>
      <c r="S3202" t="s">
        <v>115</v>
      </c>
      <c r="T3202" t="s">
        <v>36</v>
      </c>
      <c r="U3202" t="s">
        <v>37</v>
      </c>
      <c r="V3202">
        <v>27</v>
      </c>
      <c r="W3202" t="s">
        <v>38</v>
      </c>
    </row>
    <row r="3203" spans="1:23">
      <c r="A3203" t="s">
        <v>23</v>
      </c>
      <c r="B3203" t="s">
        <v>24</v>
      </c>
      <c r="C3203" t="s">
        <v>25</v>
      </c>
      <c r="D3203" t="s">
        <v>39</v>
      </c>
      <c r="E3203" t="s">
        <v>40</v>
      </c>
      <c r="F3203" t="s">
        <v>28</v>
      </c>
      <c r="G3203" t="s">
        <v>29</v>
      </c>
      <c r="I3203" t="s">
        <v>43</v>
      </c>
      <c r="J3203">
        <v>155.81233320000001</v>
      </c>
      <c r="K3203">
        <v>25</v>
      </c>
      <c r="L3203">
        <v>0.73099999999999998</v>
      </c>
      <c r="M3203">
        <v>0</v>
      </c>
      <c r="N3203">
        <v>0</v>
      </c>
      <c r="O3203">
        <v>0</v>
      </c>
      <c r="P3203" t="s">
        <v>1148</v>
      </c>
      <c r="Q3203" t="s">
        <v>1149</v>
      </c>
      <c r="R3203" t="s">
        <v>100</v>
      </c>
      <c r="S3203" t="s">
        <v>101</v>
      </c>
      <c r="T3203" t="s">
        <v>36</v>
      </c>
      <c r="U3203" t="s">
        <v>37</v>
      </c>
      <c r="V3203">
        <v>27</v>
      </c>
      <c r="W3203" t="s">
        <v>38</v>
      </c>
    </row>
    <row r="3204" spans="1:23">
      <c r="A3204" t="s">
        <v>23</v>
      </c>
      <c r="B3204" t="s">
        <v>24</v>
      </c>
      <c r="C3204" t="s">
        <v>25</v>
      </c>
      <c r="D3204" t="s">
        <v>26</v>
      </c>
      <c r="E3204" t="s">
        <v>27</v>
      </c>
      <c r="F3204" t="s">
        <v>28</v>
      </c>
      <c r="G3204" t="s">
        <v>29</v>
      </c>
      <c r="H3204" t="s">
        <v>69</v>
      </c>
      <c r="I3204" t="s">
        <v>70</v>
      </c>
      <c r="J3204">
        <v>48.497</v>
      </c>
      <c r="K3204">
        <v>1</v>
      </c>
      <c r="L3204">
        <v>1</v>
      </c>
      <c r="M3204">
        <v>0</v>
      </c>
      <c r="N3204">
        <v>0</v>
      </c>
      <c r="O3204">
        <v>0</v>
      </c>
      <c r="P3204" t="s">
        <v>1046</v>
      </c>
      <c r="Q3204" t="s">
        <v>1047</v>
      </c>
      <c r="R3204" t="s">
        <v>132</v>
      </c>
      <c r="S3204" t="s">
        <v>133</v>
      </c>
      <c r="T3204" t="s">
        <v>36</v>
      </c>
      <c r="U3204" t="s">
        <v>37</v>
      </c>
      <c r="V3204">
        <v>27</v>
      </c>
      <c r="W3204" t="s">
        <v>38</v>
      </c>
    </row>
    <row r="3205" spans="1:23">
      <c r="A3205" t="s">
        <v>23</v>
      </c>
      <c r="B3205" t="s">
        <v>24</v>
      </c>
      <c r="C3205" t="s">
        <v>25</v>
      </c>
      <c r="D3205" t="s">
        <v>26</v>
      </c>
      <c r="E3205" t="s">
        <v>27</v>
      </c>
      <c r="F3205" t="s">
        <v>28</v>
      </c>
      <c r="G3205" t="s">
        <v>29</v>
      </c>
      <c r="H3205" t="s">
        <v>189</v>
      </c>
      <c r="I3205" t="s">
        <v>190</v>
      </c>
      <c r="J3205">
        <v>294.2125719</v>
      </c>
      <c r="K3205">
        <v>1</v>
      </c>
      <c r="L3205">
        <v>1</v>
      </c>
      <c r="M3205">
        <v>0</v>
      </c>
      <c r="N3205">
        <v>0</v>
      </c>
      <c r="O3205">
        <v>0</v>
      </c>
      <c r="P3205" t="s">
        <v>1046</v>
      </c>
      <c r="Q3205" t="s">
        <v>1047</v>
      </c>
      <c r="R3205" t="s">
        <v>132</v>
      </c>
      <c r="S3205" t="s">
        <v>133</v>
      </c>
      <c r="T3205" t="s">
        <v>36</v>
      </c>
      <c r="U3205" t="s">
        <v>37</v>
      </c>
      <c r="V3205">
        <v>27</v>
      </c>
      <c r="W3205" t="s">
        <v>38</v>
      </c>
    </row>
    <row r="3206" spans="1:23">
      <c r="A3206" t="s">
        <v>23</v>
      </c>
      <c r="B3206" t="s">
        <v>24</v>
      </c>
      <c r="C3206" t="s">
        <v>25</v>
      </c>
      <c r="D3206" t="s">
        <v>39</v>
      </c>
      <c r="E3206" t="s">
        <v>40</v>
      </c>
      <c r="F3206" t="s">
        <v>44</v>
      </c>
      <c r="G3206" t="s">
        <v>45</v>
      </c>
      <c r="I3206" t="s">
        <v>43</v>
      </c>
      <c r="J3206">
        <v>0</v>
      </c>
      <c r="K3206">
        <v>0</v>
      </c>
      <c r="L3206">
        <v>0</v>
      </c>
      <c r="M3206">
        <v>0</v>
      </c>
      <c r="N3206">
        <v>0</v>
      </c>
      <c r="O3206">
        <v>1</v>
      </c>
      <c r="P3206" t="s">
        <v>1046</v>
      </c>
      <c r="Q3206" t="s">
        <v>1047</v>
      </c>
      <c r="R3206" t="s">
        <v>132</v>
      </c>
      <c r="S3206" t="s">
        <v>133</v>
      </c>
      <c r="T3206" t="s">
        <v>36</v>
      </c>
      <c r="U3206" t="s">
        <v>37</v>
      </c>
      <c r="V3206">
        <v>27</v>
      </c>
      <c r="W3206" t="s">
        <v>38</v>
      </c>
    </row>
    <row r="3207" spans="1:23">
      <c r="A3207" t="s">
        <v>23</v>
      </c>
      <c r="B3207" t="s">
        <v>24</v>
      </c>
      <c r="C3207" t="s">
        <v>25</v>
      </c>
      <c r="D3207" t="s">
        <v>46</v>
      </c>
      <c r="E3207" t="s">
        <v>47</v>
      </c>
      <c r="F3207" t="s">
        <v>48</v>
      </c>
      <c r="G3207" t="s">
        <v>47</v>
      </c>
      <c r="I3207" t="s">
        <v>43</v>
      </c>
      <c r="J3207">
        <v>1130.034946</v>
      </c>
      <c r="K3207">
        <v>167</v>
      </c>
      <c r="L3207">
        <v>0.77</v>
      </c>
      <c r="M3207">
        <v>0</v>
      </c>
      <c r="N3207">
        <v>0</v>
      </c>
      <c r="O3207">
        <v>0</v>
      </c>
      <c r="P3207" t="s">
        <v>1150</v>
      </c>
      <c r="Q3207" t="s">
        <v>1151</v>
      </c>
      <c r="R3207" t="s">
        <v>201</v>
      </c>
      <c r="S3207" t="s">
        <v>202</v>
      </c>
      <c r="T3207" t="s">
        <v>36</v>
      </c>
      <c r="U3207" t="s">
        <v>37</v>
      </c>
      <c r="V3207">
        <v>27</v>
      </c>
      <c r="W3207" t="s">
        <v>38</v>
      </c>
    </row>
    <row r="3208" spans="1:23">
      <c r="A3208" t="s">
        <v>23</v>
      </c>
      <c r="B3208" t="s">
        <v>24</v>
      </c>
      <c r="C3208" t="s">
        <v>25</v>
      </c>
      <c r="D3208" t="s">
        <v>26</v>
      </c>
      <c r="E3208" t="s">
        <v>27</v>
      </c>
      <c r="F3208" t="s">
        <v>28</v>
      </c>
      <c r="G3208" t="s">
        <v>29</v>
      </c>
      <c r="H3208" t="s">
        <v>69</v>
      </c>
      <c r="I3208" t="s">
        <v>70</v>
      </c>
      <c r="J3208">
        <v>20.241</v>
      </c>
      <c r="K3208">
        <v>1</v>
      </c>
      <c r="L3208">
        <v>1</v>
      </c>
      <c r="M3208">
        <v>0</v>
      </c>
      <c r="N3208">
        <v>0</v>
      </c>
      <c r="O3208">
        <v>0</v>
      </c>
      <c r="P3208" t="s">
        <v>1152</v>
      </c>
      <c r="Q3208" t="s">
        <v>1153</v>
      </c>
      <c r="R3208" t="s">
        <v>84</v>
      </c>
      <c r="S3208" t="s">
        <v>85</v>
      </c>
      <c r="T3208" t="s">
        <v>36</v>
      </c>
      <c r="U3208" t="s">
        <v>37</v>
      </c>
      <c r="V3208">
        <v>27</v>
      </c>
      <c r="W3208" t="s">
        <v>38</v>
      </c>
    </row>
    <row r="3209" spans="1:23">
      <c r="A3209" t="s">
        <v>23</v>
      </c>
      <c r="B3209" t="s">
        <v>24</v>
      </c>
      <c r="C3209" t="s">
        <v>25</v>
      </c>
      <c r="D3209" t="s">
        <v>39</v>
      </c>
      <c r="E3209" t="s">
        <v>40</v>
      </c>
      <c r="F3209" t="s">
        <v>28</v>
      </c>
      <c r="G3209" t="s">
        <v>29</v>
      </c>
      <c r="I3209" t="s">
        <v>43</v>
      </c>
      <c r="J3209">
        <v>0</v>
      </c>
      <c r="K3209">
        <v>0</v>
      </c>
      <c r="L3209">
        <v>0</v>
      </c>
      <c r="M3209">
        <v>0</v>
      </c>
      <c r="N3209">
        <v>0</v>
      </c>
      <c r="O3209">
        <v>1</v>
      </c>
      <c r="P3209" t="s">
        <v>1156</v>
      </c>
      <c r="Q3209" t="s">
        <v>1157</v>
      </c>
      <c r="R3209" t="s">
        <v>51</v>
      </c>
      <c r="S3209" t="s">
        <v>52</v>
      </c>
      <c r="T3209" t="s">
        <v>36</v>
      </c>
      <c r="U3209" t="s">
        <v>37</v>
      </c>
      <c r="V3209">
        <v>27</v>
      </c>
      <c r="W3209" t="s">
        <v>38</v>
      </c>
    </row>
    <row r="3210" spans="1:23">
      <c r="A3210" t="s">
        <v>23</v>
      </c>
      <c r="B3210" t="s">
        <v>24</v>
      </c>
      <c r="C3210" t="s">
        <v>25</v>
      </c>
      <c r="D3210" t="s">
        <v>46</v>
      </c>
      <c r="E3210" t="s">
        <v>47</v>
      </c>
      <c r="F3210" t="s">
        <v>48</v>
      </c>
      <c r="G3210" t="s">
        <v>47</v>
      </c>
      <c r="I3210" t="s">
        <v>43</v>
      </c>
      <c r="J3210">
        <v>295.89918799999998</v>
      </c>
      <c r="K3210">
        <v>40</v>
      </c>
      <c r="L3210">
        <v>0.73899999999999999</v>
      </c>
      <c r="M3210">
        <v>0</v>
      </c>
      <c r="N3210">
        <v>0</v>
      </c>
      <c r="O3210">
        <v>0</v>
      </c>
      <c r="P3210" t="s">
        <v>1156</v>
      </c>
      <c r="Q3210" t="s">
        <v>1157</v>
      </c>
      <c r="R3210" t="s">
        <v>51</v>
      </c>
      <c r="S3210" t="s">
        <v>52</v>
      </c>
      <c r="T3210" t="s">
        <v>36</v>
      </c>
      <c r="U3210" t="s">
        <v>37</v>
      </c>
      <c r="V3210">
        <v>27</v>
      </c>
      <c r="W3210" t="s">
        <v>38</v>
      </c>
    </row>
    <row r="3211" spans="1:23">
      <c r="A3211" t="s">
        <v>23</v>
      </c>
      <c r="B3211" t="s">
        <v>24</v>
      </c>
      <c r="C3211" t="s">
        <v>25</v>
      </c>
      <c r="D3211" t="s">
        <v>26</v>
      </c>
      <c r="E3211" t="s">
        <v>27</v>
      </c>
      <c r="F3211" t="s">
        <v>53</v>
      </c>
      <c r="G3211" t="s">
        <v>54</v>
      </c>
      <c r="H3211" t="s">
        <v>96</v>
      </c>
      <c r="I3211" t="s">
        <v>97</v>
      </c>
      <c r="J3211">
        <v>749.30834319999997</v>
      </c>
      <c r="K3211">
        <v>1</v>
      </c>
      <c r="L3211">
        <v>1</v>
      </c>
      <c r="M3211">
        <v>0</v>
      </c>
      <c r="N3211">
        <v>0</v>
      </c>
      <c r="O3211">
        <v>0</v>
      </c>
      <c r="P3211" t="s">
        <v>1100</v>
      </c>
      <c r="Q3211" t="s">
        <v>1101</v>
      </c>
      <c r="R3211" t="s">
        <v>59</v>
      </c>
      <c r="S3211" t="s">
        <v>60</v>
      </c>
      <c r="T3211" t="s">
        <v>36</v>
      </c>
      <c r="U3211" t="s">
        <v>37</v>
      </c>
      <c r="V3211">
        <v>27</v>
      </c>
      <c r="W3211" t="s">
        <v>38</v>
      </c>
    </row>
    <row r="3212" spans="1:23">
      <c r="A3212" t="s">
        <v>23</v>
      </c>
      <c r="B3212" t="s">
        <v>24</v>
      </c>
      <c r="C3212" t="s">
        <v>25</v>
      </c>
      <c r="D3212" t="s">
        <v>26</v>
      </c>
      <c r="E3212" t="s">
        <v>27</v>
      </c>
      <c r="F3212" t="s">
        <v>53</v>
      </c>
      <c r="G3212" t="s">
        <v>54</v>
      </c>
      <c r="H3212" t="s">
        <v>225</v>
      </c>
      <c r="I3212" t="s">
        <v>226</v>
      </c>
      <c r="J3212">
        <v>152.6574076</v>
      </c>
      <c r="K3212">
        <v>1</v>
      </c>
      <c r="L3212">
        <v>0.998</v>
      </c>
      <c r="M3212">
        <v>0</v>
      </c>
      <c r="N3212">
        <v>0</v>
      </c>
      <c r="O3212">
        <v>0</v>
      </c>
      <c r="P3212" t="s">
        <v>1100</v>
      </c>
      <c r="Q3212" t="s">
        <v>1101</v>
      </c>
      <c r="R3212" t="s">
        <v>59</v>
      </c>
      <c r="S3212" t="s">
        <v>60</v>
      </c>
      <c r="T3212" t="s">
        <v>36</v>
      </c>
      <c r="U3212" t="s">
        <v>37</v>
      </c>
      <c r="V3212">
        <v>27</v>
      </c>
      <c r="W3212" t="s">
        <v>38</v>
      </c>
    </row>
    <row r="3213" spans="1:23">
      <c r="A3213" t="s">
        <v>23</v>
      </c>
      <c r="B3213" t="s">
        <v>24</v>
      </c>
      <c r="C3213" t="s">
        <v>25</v>
      </c>
      <c r="D3213" t="s">
        <v>26</v>
      </c>
      <c r="E3213" t="s">
        <v>27</v>
      </c>
      <c r="F3213" t="s">
        <v>53</v>
      </c>
      <c r="G3213" t="s">
        <v>54</v>
      </c>
      <c r="H3213" t="s">
        <v>183</v>
      </c>
      <c r="I3213" t="s">
        <v>184</v>
      </c>
      <c r="J3213">
        <v>1723.9995699900001</v>
      </c>
      <c r="K3213">
        <v>2</v>
      </c>
      <c r="L3213">
        <v>0.94599999999999995</v>
      </c>
      <c r="M3213">
        <v>0</v>
      </c>
      <c r="N3213">
        <v>0</v>
      </c>
      <c r="O3213">
        <v>0</v>
      </c>
      <c r="P3213" t="s">
        <v>1100</v>
      </c>
      <c r="Q3213" t="s">
        <v>1101</v>
      </c>
      <c r="R3213" t="s">
        <v>59</v>
      </c>
      <c r="S3213" t="s">
        <v>60</v>
      </c>
      <c r="T3213" t="s">
        <v>36</v>
      </c>
      <c r="U3213" t="s">
        <v>37</v>
      </c>
      <c r="V3213">
        <v>27</v>
      </c>
      <c r="W3213" t="s">
        <v>38</v>
      </c>
    </row>
    <row r="3214" spans="1:23">
      <c r="A3214" t="s">
        <v>23</v>
      </c>
      <c r="B3214" t="s">
        <v>24</v>
      </c>
      <c r="C3214" t="s">
        <v>25</v>
      </c>
      <c r="D3214" t="s">
        <v>26</v>
      </c>
      <c r="E3214" t="s">
        <v>27</v>
      </c>
      <c r="F3214" t="s">
        <v>53</v>
      </c>
      <c r="G3214" t="s">
        <v>54</v>
      </c>
      <c r="H3214" t="s">
        <v>231</v>
      </c>
      <c r="I3214" t="s">
        <v>232</v>
      </c>
      <c r="J3214">
        <v>546.66425130000005</v>
      </c>
      <c r="K3214">
        <v>5</v>
      </c>
      <c r="L3214">
        <v>0.96199999999999997</v>
      </c>
      <c r="M3214">
        <v>0</v>
      </c>
      <c r="N3214">
        <v>0</v>
      </c>
      <c r="O3214">
        <v>0</v>
      </c>
      <c r="P3214" t="s">
        <v>1100</v>
      </c>
      <c r="Q3214" t="s">
        <v>1101</v>
      </c>
      <c r="R3214" t="s">
        <v>59</v>
      </c>
      <c r="S3214" t="s">
        <v>60</v>
      </c>
      <c r="T3214" t="s">
        <v>36</v>
      </c>
      <c r="U3214" t="s">
        <v>37</v>
      </c>
      <c r="V3214">
        <v>27</v>
      </c>
      <c r="W3214" t="s">
        <v>38</v>
      </c>
    </row>
    <row r="3215" spans="1:23">
      <c r="A3215" t="s">
        <v>23</v>
      </c>
      <c r="B3215" t="s">
        <v>24</v>
      </c>
      <c r="C3215" t="s">
        <v>25</v>
      </c>
      <c r="D3215" t="s">
        <v>26</v>
      </c>
      <c r="E3215" t="s">
        <v>27</v>
      </c>
      <c r="F3215" t="s">
        <v>28</v>
      </c>
      <c r="G3215" t="s">
        <v>29</v>
      </c>
      <c r="H3215" t="s">
        <v>285</v>
      </c>
      <c r="I3215" t="s">
        <v>286</v>
      </c>
      <c r="J3215">
        <v>114.35763900000001</v>
      </c>
      <c r="K3215">
        <v>1</v>
      </c>
      <c r="L3215">
        <v>0.89300000000000002</v>
      </c>
      <c r="M3215">
        <v>0</v>
      </c>
      <c r="N3215">
        <v>0</v>
      </c>
      <c r="O3215">
        <v>0</v>
      </c>
      <c r="P3215" t="s">
        <v>1100</v>
      </c>
      <c r="Q3215" t="s">
        <v>1101</v>
      </c>
      <c r="R3215" t="s">
        <v>59</v>
      </c>
      <c r="S3215" t="s">
        <v>60</v>
      </c>
      <c r="T3215" t="s">
        <v>36</v>
      </c>
      <c r="U3215" t="s">
        <v>37</v>
      </c>
      <c r="V3215">
        <v>27</v>
      </c>
      <c r="W3215" t="s">
        <v>38</v>
      </c>
    </row>
    <row r="3216" spans="1:23">
      <c r="A3216" t="s">
        <v>23</v>
      </c>
      <c r="B3216" t="s">
        <v>24</v>
      </c>
      <c r="C3216" t="s">
        <v>25</v>
      </c>
      <c r="D3216" t="s">
        <v>26</v>
      </c>
      <c r="E3216" t="s">
        <v>27</v>
      </c>
      <c r="F3216" t="s">
        <v>28</v>
      </c>
      <c r="G3216" t="s">
        <v>29</v>
      </c>
      <c r="H3216" t="s">
        <v>75</v>
      </c>
      <c r="I3216" t="s">
        <v>76</v>
      </c>
      <c r="J3216">
        <v>721.37048599399998</v>
      </c>
      <c r="K3216">
        <v>4</v>
      </c>
      <c r="L3216">
        <v>0.97299999999999998</v>
      </c>
      <c r="M3216">
        <v>0</v>
      </c>
      <c r="N3216">
        <v>0</v>
      </c>
      <c r="O3216">
        <v>0</v>
      </c>
      <c r="P3216" t="s">
        <v>1100</v>
      </c>
      <c r="Q3216" t="s">
        <v>1101</v>
      </c>
      <c r="R3216" t="s">
        <v>59</v>
      </c>
      <c r="S3216" t="s">
        <v>60</v>
      </c>
      <c r="T3216" t="s">
        <v>36</v>
      </c>
      <c r="U3216" t="s">
        <v>37</v>
      </c>
      <c r="V3216">
        <v>27</v>
      </c>
      <c r="W3216" t="s">
        <v>38</v>
      </c>
    </row>
    <row r="3217" spans="1:23">
      <c r="A3217" t="s">
        <v>23</v>
      </c>
      <c r="B3217" t="s">
        <v>24</v>
      </c>
      <c r="C3217" t="s">
        <v>25</v>
      </c>
      <c r="D3217" t="s">
        <v>26</v>
      </c>
      <c r="E3217" t="s">
        <v>27</v>
      </c>
      <c r="F3217" t="s">
        <v>28</v>
      </c>
      <c r="G3217" t="s">
        <v>29</v>
      </c>
      <c r="H3217" t="s">
        <v>1504</v>
      </c>
      <c r="I3217" t="s">
        <v>1505</v>
      </c>
      <c r="J3217">
        <v>295.35350431000001</v>
      </c>
      <c r="K3217">
        <v>2</v>
      </c>
      <c r="L3217">
        <v>0.86899999999999999</v>
      </c>
      <c r="M3217">
        <v>0</v>
      </c>
      <c r="N3217">
        <v>0</v>
      </c>
      <c r="O3217">
        <v>0</v>
      </c>
      <c r="P3217" t="s">
        <v>1100</v>
      </c>
      <c r="Q3217" t="s">
        <v>1101</v>
      </c>
      <c r="R3217" t="s">
        <v>59</v>
      </c>
      <c r="S3217" t="s">
        <v>60</v>
      </c>
      <c r="T3217" t="s">
        <v>36</v>
      </c>
      <c r="U3217" t="s">
        <v>37</v>
      </c>
      <c r="V3217">
        <v>27</v>
      </c>
      <c r="W3217" t="s">
        <v>38</v>
      </c>
    </row>
    <row r="3218" spans="1:23">
      <c r="A3218" t="s">
        <v>23</v>
      </c>
      <c r="B3218" t="s">
        <v>24</v>
      </c>
      <c r="C3218" t="s">
        <v>25</v>
      </c>
      <c r="D3218" t="s">
        <v>26</v>
      </c>
      <c r="E3218" t="s">
        <v>27</v>
      </c>
      <c r="F3218" t="s">
        <v>28</v>
      </c>
      <c r="G3218" t="s">
        <v>29</v>
      </c>
      <c r="H3218" t="s">
        <v>191</v>
      </c>
      <c r="I3218" t="s">
        <v>192</v>
      </c>
      <c r="J3218">
        <v>598.2335253</v>
      </c>
      <c r="K3218">
        <v>2</v>
      </c>
      <c r="L3218">
        <v>0.98099999999999998</v>
      </c>
      <c r="M3218">
        <v>0</v>
      </c>
      <c r="N3218">
        <v>0</v>
      </c>
      <c r="O3218">
        <v>0</v>
      </c>
      <c r="P3218" t="s">
        <v>1100</v>
      </c>
      <c r="Q3218" t="s">
        <v>1101</v>
      </c>
      <c r="R3218" t="s">
        <v>59</v>
      </c>
      <c r="S3218" t="s">
        <v>60</v>
      </c>
      <c r="T3218" t="s">
        <v>36</v>
      </c>
      <c r="U3218" t="s">
        <v>37</v>
      </c>
      <c r="V3218">
        <v>27</v>
      </c>
      <c r="W3218" t="s">
        <v>38</v>
      </c>
    </row>
    <row r="3219" spans="1:23">
      <c r="A3219" t="s">
        <v>23</v>
      </c>
      <c r="B3219" t="s">
        <v>24</v>
      </c>
      <c r="C3219" t="s">
        <v>25</v>
      </c>
      <c r="D3219" t="s">
        <v>26</v>
      </c>
      <c r="E3219" t="s">
        <v>27</v>
      </c>
      <c r="F3219" t="s">
        <v>28</v>
      </c>
      <c r="G3219" t="s">
        <v>29</v>
      </c>
      <c r="H3219" t="s">
        <v>445</v>
      </c>
      <c r="I3219" t="s">
        <v>446</v>
      </c>
      <c r="J3219">
        <v>261.27501219999999</v>
      </c>
      <c r="K3219">
        <v>1</v>
      </c>
      <c r="L3219">
        <v>0.97299999999999998</v>
      </c>
      <c r="M3219">
        <v>0</v>
      </c>
      <c r="N3219">
        <v>0</v>
      </c>
      <c r="O3219">
        <v>0</v>
      </c>
      <c r="P3219" t="s">
        <v>1100</v>
      </c>
      <c r="Q3219" t="s">
        <v>1101</v>
      </c>
      <c r="R3219" t="s">
        <v>59</v>
      </c>
      <c r="S3219" t="s">
        <v>60</v>
      </c>
      <c r="T3219" t="s">
        <v>36</v>
      </c>
      <c r="U3219" t="s">
        <v>37</v>
      </c>
      <c r="V3219">
        <v>27</v>
      </c>
      <c r="W3219" t="s">
        <v>38</v>
      </c>
    </row>
    <row r="3220" spans="1:23">
      <c r="A3220" t="s">
        <v>23</v>
      </c>
      <c r="B3220" t="s">
        <v>24</v>
      </c>
      <c r="C3220" t="s">
        <v>25</v>
      </c>
      <c r="D3220" t="s">
        <v>26</v>
      </c>
      <c r="E3220" t="s">
        <v>27</v>
      </c>
      <c r="F3220" t="s">
        <v>28</v>
      </c>
      <c r="G3220" t="s">
        <v>29</v>
      </c>
      <c r="H3220" t="s">
        <v>86</v>
      </c>
      <c r="I3220" t="s">
        <v>87</v>
      </c>
      <c r="J3220">
        <v>697.60536936999995</v>
      </c>
      <c r="K3220">
        <v>8</v>
      </c>
      <c r="L3220">
        <v>0.99199999999999999</v>
      </c>
      <c r="M3220">
        <v>0</v>
      </c>
      <c r="N3220">
        <v>0</v>
      </c>
      <c r="O3220">
        <v>0</v>
      </c>
      <c r="P3220" t="s">
        <v>1100</v>
      </c>
      <c r="Q3220" t="s">
        <v>1101</v>
      </c>
      <c r="R3220" t="s">
        <v>59</v>
      </c>
      <c r="S3220" t="s">
        <v>60</v>
      </c>
      <c r="T3220" t="s">
        <v>36</v>
      </c>
      <c r="U3220" t="s">
        <v>37</v>
      </c>
      <c r="V3220">
        <v>27</v>
      </c>
      <c r="W3220" t="s">
        <v>38</v>
      </c>
    </row>
    <row r="3221" spans="1:23">
      <c r="A3221" t="s">
        <v>23</v>
      </c>
      <c r="B3221" t="s">
        <v>24</v>
      </c>
      <c r="C3221" t="s">
        <v>25</v>
      </c>
      <c r="D3221" t="s">
        <v>39</v>
      </c>
      <c r="E3221" t="s">
        <v>40</v>
      </c>
      <c r="F3221" t="s">
        <v>41</v>
      </c>
      <c r="G3221" t="s">
        <v>42</v>
      </c>
      <c r="I3221" t="s">
        <v>43</v>
      </c>
      <c r="J3221">
        <v>0</v>
      </c>
      <c r="K3221">
        <v>0</v>
      </c>
      <c r="L3221">
        <v>0</v>
      </c>
      <c r="M3221">
        <v>0</v>
      </c>
      <c r="N3221">
        <v>0</v>
      </c>
      <c r="O3221">
        <v>2</v>
      </c>
      <c r="P3221" t="s">
        <v>1100</v>
      </c>
      <c r="Q3221" t="s">
        <v>1101</v>
      </c>
      <c r="R3221" t="s">
        <v>59</v>
      </c>
      <c r="S3221" t="s">
        <v>60</v>
      </c>
      <c r="T3221" t="s">
        <v>36</v>
      </c>
      <c r="U3221" t="s">
        <v>37</v>
      </c>
      <c r="V3221">
        <v>27</v>
      </c>
      <c r="W3221" t="s">
        <v>38</v>
      </c>
    </row>
    <row r="3222" spans="1:23">
      <c r="A3222" t="s">
        <v>23</v>
      </c>
      <c r="B3222" t="s">
        <v>24</v>
      </c>
      <c r="C3222" t="s">
        <v>25</v>
      </c>
      <c r="D3222" t="s">
        <v>39</v>
      </c>
      <c r="E3222" t="s">
        <v>40</v>
      </c>
      <c r="F3222" t="s">
        <v>44</v>
      </c>
      <c r="G3222" t="s">
        <v>45</v>
      </c>
      <c r="I3222" t="s">
        <v>43</v>
      </c>
      <c r="J3222">
        <v>0</v>
      </c>
      <c r="K3222">
        <v>0</v>
      </c>
      <c r="L3222">
        <v>0</v>
      </c>
      <c r="M3222">
        <v>0</v>
      </c>
      <c r="N3222">
        <v>0</v>
      </c>
      <c r="O3222">
        <v>3</v>
      </c>
      <c r="P3222" t="s">
        <v>1100</v>
      </c>
      <c r="Q3222" t="s">
        <v>1101</v>
      </c>
      <c r="R3222" t="s">
        <v>59</v>
      </c>
      <c r="S3222" t="s">
        <v>60</v>
      </c>
      <c r="T3222" t="s">
        <v>36</v>
      </c>
      <c r="U3222" t="s">
        <v>37</v>
      </c>
      <c r="V3222">
        <v>27</v>
      </c>
      <c r="W3222" t="s">
        <v>38</v>
      </c>
    </row>
    <row r="3223" spans="1:23">
      <c r="A3223" t="s">
        <v>23</v>
      </c>
      <c r="B3223" t="s">
        <v>24</v>
      </c>
      <c r="C3223" t="s">
        <v>25</v>
      </c>
      <c r="D3223" t="s">
        <v>46</v>
      </c>
      <c r="E3223" t="s">
        <v>47</v>
      </c>
      <c r="F3223" t="s">
        <v>48</v>
      </c>
      <c r="G3223" t="s">
        <v>47</v>
      </c>
      <c r="I3223" t="s">
        <v>43</v>
      </c>
      <c r="J3223">
        <v>16935.509669999999</v>
      </c>
      <c r="K3223">
        <v>3877</v>
      </c>
      <c r="L3223">
        <v>0.78</v>
      </c>
      <c r="M3223">
        <v>1.806082535</v>
      </c>
      <c r="N3223">
        <v>5.0000000000000001E-3</v>
      </c>
      <c r="O3223">
        <v>0</v>
      </c>
      <c r="P3223" t="s">
        <v>1100</v>
      </c>
      <c r="Q3223" t="s">
        <v>1101</v>
      </c>
      <c r="R3223" t="s">
        <v>59</v>
      </c>
      <c r="S3223" t="s">
        <v>60</v>
      </c>
      <c r="T3223" t="s">
        <v>36</v>
      </c>
      <c r="U3223" t="s">
        <v>37</v>
      </c>
      <c r="V3223">
        <v>27</v>
      </c>
      <c r="W3223" t="s">
        <v>38</v>
      </c>
    </row>
    <row r="3224" spans="1:23">
      <c r="A3224" t="s">
        <v>23</v>
      </c>
      <c r="B3224" t="s">
        <v>24</v>
      </c>
      <c r="C3224" t="s">
        <v>25</v>
      </c>
      <c r="D3224" t="s">
        <v>26</v>
      </c>
      <c r="E3224" t="s">
        <v>27</v>
      </c>
      <c r="F3224" t="s">
        <v>53</v>
      </c>
      <c r="G3224" t="s">
        <v>54</v>
      </c>
      <c r="H3224" t="s">
        <v>106</v>
      </c>
      <c r="I3224" t="s">
        <v>107</v>
      </c>
      <c r="J3224">
        <v>41.290359019999997</v>
      </c>
      <c r="K3224">
        <v>1</v>
      </c>
      <c r="L3224">
        <v>0.67500000000000004</v>
      </c>
      <c r="M3224">
        <v>0</v>
      </c>
      <c r="N3224">
        <v>0</v>
      </c>
      <c r="O3224">
        <v>0</v>
      </c>
      <c r="P3224" t="s">
        <v>1160</v>
      </c>
      <c r="Q3224" t="s">
        <v>1161</v>
      </c>
      <c r="R3224" t="s">
        <v>100</v>
      </c>
      <c r="S3224" t="s">
        <v>101</v>
      </c>
      <c r="T3224" t="s">
        <v>36</v>
      </c>
      <c r="U3224" t="s">
        <v>37</v>
      </c>
      <c r="V3224">
        <v>27</v>
      </c>
      <c r="W3224" t="s">
        <v>38</v>
      </c>
    </row>
    <row r="3225" spans="1:23">
      <c r="A3225" t="s">
        <v>23</v>
      </c>
      <c r="B3225" t="s">
        <v>24</v>
      </c>
      <c r="C3225" t="s">
        <v>25</v>
      </c>
      <c r="D3225" t="s">
        <v>39</v>
      </c>
      <c r="E3225" t="s">
        <v>40</v>
      </c>
      <c r="F3225" t="s">
        <v>41</v>
      </c>
      <c r="G3225" t="s">
        <v>42</v>
      </c>
      <c r="I3225" t="s">
        <v>43</v>
      </c>
      <c r="J3225">
        <v>366.67226900000003</v>
      </c>
      <c r="K3225">
        <v>36</v>
      </c>
      <c r="L3225">
        <v>0.82</v>
      </c>
      <c r="M3225">
        <v>0</v>
      </c>
      <c r="N3225">
        <v>0</v>
      </c>
      <c r="O3225">
        <v>0</v>
      </c>
      <c r="P3225" t="s">
        <v>1160</v>
      </c>
      <c r="Q3225" t="s">
        <v>1161</v>
      </c>
      <c r="R3225" t="s">
        <v>100</v>
      </c>
      <c r="S3225" t="s">
        <v>101</v>
      </c>
      <c r="T3225" t="s">
        <v>36</v>
      </c>
      <c r="U3225" t="s">
        <v>37</v>
      </c>
      <c r="V3225">
        <v>27</v>
      </c>
      <c r="W3225" t="s">
        <v>38</v>
      </c>
    </row>
    <row r="3226" spans="1:23">
      <c r="A3226" t="s">
        <v>23</v>
      </c>
      <c r="B3226" t="s">
        <v>24</v>
      </c>
      <c r="C3226" t="s">
        <v>25</v>
      </c>
      <c r="D3226" t="s">
        <v>46</v>
      </c>
      <c r="E3226" t="s">
        <v>47</v>
      </c>
      <c r="F3226" t="s">
        <v>48</v>
      </c>
      <c r="G3226" t="s">
        <v>47</v>
      </c>
      <c r="I3226" t="s">
        <v>43</v>
      </c>
      <c r="J3226">
        <v>1060.5143660000001</v>
      </c>
      <c r="K3226">
        <v>142</v>
      </c>
      <c r="L3226">
        <v>0.77700000000000002</v>
      </c>
      <c r="M3226">
        <v>0</v>
      </c>
      <c r="N3226">
        <v>0</v>
      </c>
      <c r="O3226">
        <v>0</v>
      </c>
      <c r="P3226" t="s">
        <v>1160</v>
      </c>
      <c r="Q3226" t="s">
        <v>1161</v>
      </c>
      <c r="R3226" t="s">
        <v>100</v>
      </c>
      <c r="S3226" t="s">
        <v>101</v>
      </c>
      <c r="T3226" t="s">
        <v>36</v>
      </c>
      <c r="U3226" t="s">
        <v>37</v>
      </c>
      <c r="V3226">
        <v>27</v>
      </c>
      <c r="W3226" t="s">
        <v>38</v>
      </c>
    </row>
    <row r="3227" spans="1:23">
      <c r="A3227" t="s">
        <v>23</v>
      </c>
      <c r="B3227" t="s">
        <v>24</v>
      </c>
      <c r="C3227" t="s">
        <v>25</v>
      </c>
      <c r="D3227" t="s">
        <v>46</v>
      </c>
      <c r="E3227" t="s">
        <v>47</v>
      </c>
      <c r="F3227" t="s">
        <v>48</v>
      </c>
      <c r="G3227" t="s">
        <v>47</v>
      </c>
      <c r="I3227" t="s">
        <v>43</v>
      </c>
      <c r="J3227">
        <v>1336.4348649999999</v>
      </c>
      <c r="K3227">
        <v>165</v>
      </c>
      <c r="L3227">
        <v>0.80400000000000005</v>
      </c>
      <c r="M3227">
        <v>0</v>
      </c>
      <c r="N3227">
        <v>0</v>
      </c>
      <c r="O3227">
        <v>0</v>
      </c>
      <c r="P3227" t="s">
        <v>1162</v>
      </c>
      <c r="Q3227" t="s">
        <v>1163</v>
      </c>
      <c r="R3227" t="s">
        <v>34</v>
      </c>
      <c r="S3227" t="s">
        <v>35</v>
      </c>
      <c r="T3227" t="s">
        <v>36</v>
      </c>
      <c r="U3227" t="s">
        <v>37</v>
      </c>
      <c r="V3227">
        <v>27</v>
      </c>
      <c r="W3227" t="s">
        <v>38</v>
      </c>
    </row>
    <row r="3228" spans="1:23">
      <c r="A3228" t="s">
        <v>23</v>
      </c>
      <c r="B3228" t="s">
        <v>24</v>
      </c>
      <c r="C3228" t="s">
        <v>25</v>
      </c>
      <c r="D3228" t="s">
        <v>39</v>
      </c>
      <c r="E3228" t="s">
        <v>40</v>
      </c>
      <c r="F3228" t="s">
        <v>53</v>
      </c>
      <c r="G3228" t="s">
        <v>54</v>
      </c>
      <c r="I3228" t="s">
        <v>43</v>
      </c>
      <c r="J3228">
        <v>0</v>
      </c>
      <c r="K3228">
        <v>0</v>
      </c>
      <c r="L3228">
        <v>0</v>
      </c>
      <c r="M3228">
        <v>0</v>
      </c>
      <c r="N3228">
        <v>0</v>
      </c>
      <c r="O3228">
        <v>1</v>
      </c>
      <c r="P3228" t="s">
        <v>1164</v>
      </c>
      <c r="Q3228" t="s">
        <v>1165</v>
      </c>
      <c r="R3228" t="s">
        <v>67</v>
      </c>
      <c r="S3228" t="s">
        <v>68</v>
      </c>
      <c r="T3228" t="s">
        <v>36</v>
      </c>
      <c r="U3228" t="s">
        <v>37</v>
      </c>
      <c r="V3228">
        <v>27</v>
      </c>
      <c r="W3228" t="s">
        <v>38</v>
      </c>
    </row>
    <row r="3229" spans="1:23">
      <c r="A3229" t="s">
        <v>23</v>
      </c>
      <c r="B3229" t="s">
        <v>24</v>
      </c>
      <c r="C3229" t="s">
        <v>25</v>
      </c>
      <c r="D3229" t="s">
        <v>39</v>
      </c>
      <c r="E3229" t="s">
        <v>40</v>
      </c>
      <c r="F3229" t="s">
        <v>28</v>
      </c>
      <c r="G3229" t="s">
        <v>29</v>
      </c>
      <c r="I3229" t="s">
        <v>43</v>
      </c>
      <c r="J3229">
        <v>51.574135320000003</v>
      </c>
      <c r="K3229">
        <v>7</v>
      </c>
      <c r="L3229">
        <v>0.876</v>
      </c>
      <c r="M3229">
        <v>0</v>
      </c>
      <c r="N3229">
        <v>0</v>
      </c>
      <c r="O3229">
        <v>0</v>
      </c>
      <c r="P3229" t="s">
        <v>1594</v>
      </c>
      <c r="Q3229" t="s">
        <v>1595</v>
      </c>
      <c r="R3229" t="s">
        <v>84</v>
      </c>
      <c r="S3229" t="s">
        <v>85</v>
      </c>
      <c r="T3229" t="s">
        <v>36</v>
      </c>
      <c r="U3229" t="s">
        <v>37</v>
      </c>
      <c r="V3229">
        <v>27</v>
      </c>
      <c r="W3229" t="s">
        <v>38</v>
      </c>
    </row>
    <row r="3230" spans="1:23">
      <c r="A3230" t="s">
        <v>23</v>
      </c>
      <c r="B3230" t="s">
        <v>24</v>
      </c>
      <c r="C3230" t="s">
        <v>25</v>
      </c>
      <c r="D3230" t="s">
        <v>26</v>
      </c>
      <c r="E3230" t="s">
        <v>27</v>
      </c>
      <c r="F3230" t="s">
        <v>28</v>
      </c>
      <c r="G3230" t="s">
        <v>29</v>
      </c>
      <c r="H3230" t="s">
        <v>187</v>
      </c>
      <c r="I3230" t="s">
        <v>188</v>
      </c>
      <c r="J3230">
        <v>35.347000000000001</v>
      </c>
      <c r="K3230">
        <v>1</v>
      </c>
      <c r="L3230">
        <v>1</v>
      </c>
      <c r="M3230">
        <v>0</v>
      </c>
      <c r="N3230">
        <v>0</v>
      </c>
      <c r="O3230">
        <v>0</v>
      </c>
      <c r="P3230" t="s">
        <v>1048</v>
      </c>
      <c r="Q3230" t="s">
        <v>1049</v>
      </c>
      <c r="R3230" t="s">
        <v>67</v>
      </c>
      <c r="S3230" t="s">
        <v>68</v>
      </c>
      <c r="T3230" t="s">
        <v>36</v>
      </c>
      <c r="U3230" t="s">
        <v>37</v>
      </c>
      <c r="V3230">
        <v>27</v>
      </c>
      <c r="W3230" t="s">
        <v>38</v>
      </c>
    </row>
    <row r="3231" spans="1:23">
      <c r="A3231" t="s">
        <v>23</v>
      </c>
      <c r="B3231" t="s">
        <v>24</v>
      </c>
      <c r="C3231" t="s">
        <v>25</v>
      </c>
      <c r="D3231" t="s">
        <v>26</v>
      </c>
      <c r="E3231" t="s">
        <v>27</v>
      </c>
      <c r="F3231" t="s">
        <v>28</v>
      </c>
      <c r="G3231" t="s">
        <v>29</v>
      </c>
      <c r="H3231" t="s">
        <v>86</v>
      </c>
      <c r="I3231" t="s">
        <v>87</v>
      </c>
      <c r="J3231">
        <v>6.4320000000000004</v>
      </c>
      <c r="K3231">
        <v>1</v>
      </c>
      <c r="L3231">
        <v>1</v>
      </c>
      <c r="M3231">
        <v>0</v>
      </c>
      <c r="N3231">
        <v>0</v>
      </c>
      <c r="O3231">
        <v>0</v>
      </c>
      <c r="P3231" t="s">
        <v>1048</v>
      </c>
      <c r="Q3231" t="s">
        <v>1049</v>
      </c>
      <c r="R3231" t="s">
        <v>67</v>
      </c>
      <c r="S3231" t="s">
        <v>68</v>
      </c>
      <c r="T3231" t="s">
        <v>36</v>
      </c>
      <c r="U3231" t="s">
        <v>37</v>
      </c>
      <c r="V3231">
        <v>27</v>
      </c>
      <c r="W3231" t="s">
        <v>38</v>
      </c>
    </row>
    <row r="3232" spans="1:23">
      <c r="A3232" t="s">
        <v>23</v>
      </c>
      <c r="B3232" t="s">
        <v>24</v>
      </c>
      <c r="C3232" t="s">
        <v>25</v>
      </c>
      <c r="D3232" t="s">
        <v>39</v>
      </c>
      <c r="E3232" t="s">
        <v>40</v>
      </c>
      <c r="F3232" t="s">
        <v>41</v>
      </c>
      <c r="G3232" t="s">
        <v>42</v>
      </c>
      <c r="I3232" t="s">
        <v>43</v>
      </c>
      <c r="J3232">
        <v>88.225046509999999</v>
      </c>
      <c r="K3232">
        <v>6</v>
      </c>
      <c r="L3232">
        <v>0.83699999999999997</v>
      </c>
      <c r="M3232">
        <v>0</v>
      </c>
      <c r="N3232">
        <v>0</v>
      </c>
      <c r="O3232">
        <v>0</v>
      </c>
      <c r="P3232" t="s">
        <v>1048</v>
      </c>
      <c r="Q3232" t="s">
        <v>1049</v>
      </c>
      <c r="R3232" t="s">
        <v>67</v>
      </c>
      <c r="S3232" t="s">
        <v>68</v>
      </c>
      <c r="T3232" t="s">
        <v>36</v>
      </c>
      <c r="U3232" t="s">
        <v>37</v>
      </c>
      <c r="V3232">
        <v>27</v>
      </c>
      <c r="W3232" t="s">
        <v>38</v>
      </c>
    </row>
    <row r="3233" spans="1:23">
      <c r="A3233" t="s">
        <v>23</v>
      </c>
      <c r="B3233" t="s">
        <v>24</v>
      </c>
      <c r="C3233" t="s">
        <v>25</v>
      </c>
      <c r="D3233" t="s">
        <v>46</v>
      </c>
      <c r="E3233" t="s">
        <v>47</v>
      </c>
      <c r="F3233" t="s">
        <v>48</v>
      </c>
      <c r="G3233" t="s">
        <v>47</v>
      </c>
      <c r="I3233" t="s">
        <v>43</v>
      </c>
      <c r="J3233">
        <v>2195.3322669999998</v>
      </c>
      <c r="K3233">
        <v>469</v>
      </c>
      <c r="L3233">
        <v>0.83499999999999996</v>
      </c>
      <c r="M3233">
        <v>0</v>
      </c>
      <c r="N3233">
        <v>0</v>
      </c>
      <c r="O3233">
        <v>0</v>
      </c>
      <c r="P3233" t="s">
        <v>1048</v>
      </c>
      <c r="Q3233" t="s">
        <v>1049</v>
      </c>
      <c r="R3233" t="s">
        <v>67</v>
      </c>
      <c r="S3233" t="s">
        <v>68</v>
      </c>
      <c r="T3233" t="s">
        <v>36</v>
      </c>
      <c r="U3233" t="s">
        <v>37</v>
      </c>
      <c r="V3233">
        <v>27</v>
      </c>
      <c r="W3233" t="s">
        <v>38</v>
      </c>
    </row>
    <row r="3234" spans="1:23">
      <c r="A3234" t="s">
        <v>23</v>
      </c>
      <c r="B3234" t="s">
        <v>24</v>
      </c>
      <c r="C3234" t="s">
        <v>25</v>
      </c>
      <c r="D3234" t="s">
        <v>46</v>
      </c>
      <c r="E3234" t="s">
        <v>47</v>
      </c>
      <c r="F3234" t="s">
        <v>48</v>
      </c>
      <c r="G3234" t="s">
        <v>47</v>
      </c>
      <c r="I3234" t="s">
        <v>43</v>
      </c>
      <c r="J3234">
        <v>742.88724850000006</v>
      </c>
      <c r="K3234">
        <v>142</v>
      </c>
      <c r="L3234">
        <v>0.753</v>
      </c>
      <c r="M3234">
        <v>0</v>
      </c>
      <c r="N3234">
        <v>0</v>
      </c>
      <c r="O3234">
        <v>0</v>
      </c>
      <c r="P3234" t="s">
        <v>1166</v>
      </c>
      <c r="Q3234" t="s">
        <v>1167</v>
      </c>
      <c r="R3234" t="s">
        <v>389</v>
      </c>
      <c r="S3234" t="s">
        <v>390</v>
      </c>
      <c r="T3234" t="s">
        <v>36</v>
      </c>
      <c r="U3234" t="s">
        <v>37</v>
      </c>
      <c r="V3234">
        <v>27</v>
      </c>
      <c r="W3234" t="s">
        <v>38</v>
      </c>
    </row>
    <row r="3235" spans="1:23">
      <c r="A3235" t="s">
        <v>23</v>
      </c>
      <c r="B3235" t="s">
        <v>24</v>
      </c>
      <c r="C3235" t="s">
        <v>25</v>
      </c>
      <c r="D3235" t="s">
        <v>46</v>
      </c>
      <c r="E3235" t="s">
        <v>47</v>
      </c>
      <c r="F3235" t="s">
        <v>48</v>
      </c>
      <c r="G3235" t="s">
        <v>47</v>
      </c>
      <c r="I3235" t="s">
        <v>43</v>
      </c>
      <c r="J3235">
        <v>647.9402599</v>
      </c>
      <c r="K3235">
        <v>104</v>
      </c>
      <c r="L3235">
        <v>0.77200000000000002</v>
      </c>
      <c r="M3235">
        <v>0</v>
      </c>
      <c r="N3235">
        <v>0</v>
      </c>
      <c r="O3235">
        <v>0</v>
      </c>
      <c r="P3235" t="s">
        <v>1168</v>
      </c>
      <c r="Q3235" t="s">
        <v>1169</v>
      </c>
      <c r="R3235" t="s">
        <v>84</v>
      </c>
      <c r="S3235" t="s">
        <v>85</v>
      </c>
      <c r="T3235" t="s">
        <v>36</v>
      </c>
      <c r="U3235" t="s">
        <v>37</v>
      </c>
      <c r="V3235">
        <v>27</v>
      </c>
      <c r="W3235" t="s">
        <v>38</v>
      </c>
    </row>
    <row r="3236" spans="1:23">
      <c r="A3236" t="s">
        <v>23</v>
      </c>
      <c r="B3236" t="s">
        <v>24</v>
      </c>
      <c r="C3236" t="s">
        <v>25</v>
      </c>
      <c r="D3236" t="s">
        <v>39</v>
      </c>
      <c r="E3236" t="s">
        <v>40</v>
      </c>
      <c r="F3236" t="s">
        <v>41</v>
      </c>
      <c r="G3236" t="s">
        <v>42</v>
      </c>
      <c r="I3236" t="s">
        <v>43</v>
      </c>
      <c r="J3236">
        <v>0</v>
      </c>
      <c r="K3236">
        <v>0</v>
      </c>
      <c r="L3236">
        <v>0</v>
      </c>
      <c r="M3236">
        <v>0</v>
      </c>
      <c r="N3236">
        <v>0</v>
      </c>
      <c r="O3236">
        <v>1</v>
      </c>
      <c r="P3236" t="s">
        <v>1596</v>
      </c>
      <c r="Q3236" t="s">
        <v>1597</v>
      </c>
      <c r="R3236" t="s">
        <v>389</v>
      </c>
      <c r="S3236" t="s">
        <v>390</v>
      </c>
      <c r="T3236" t="s">
        <v>36</v>
      </c>
      <c r="U3236" t="s">
        <v>37</v>
      </c>
      <c r="V3236">
        <v>27</v>
      </c>
      <c r="W3236" t="s">
        <v>38</v>
      </c>
    </row>
    <row r="3237" spans="1:23">
      <c r="A3237" t="s">
        <v>23</v>
      </c>
      <c r="B3237" t="s">
        <v>24</v>
      </c>
      <c r="C3237" t="s">
        <v>25</v>
      </c>
      <c r="D3237" t="s">
        <v>39</v>
      </c>
      <c r="E3237" t="s">
        <v>40</v>
      </c>
      <c r="F3237" t="s">
        <v>44</v>
      </c>
      <c r="G3237" t="s">
        <v>45</v>
      </c>
      <c r="I3237" t="s">
        <v>43</v>
      </c>
      <c r="J3237">
        <v>0</v>
      </c>
      <c r="K3237">
        <v>0</v>
      </c>
      <c r="L3237">
        <v>0</v>
      </c>
      <c r="M3237">
        <v>0</v>
      </c>
      <c r="N3237">
        <v>0</v>
      </c>
      <c r="O3237">
        <v>1</v>
      </c>
      <c r="P3237" t="s">
        <v>1596</v>
      </c>
      <c r="Q3237" t="s">
        <v>1597</v>
      </c>
      <c r="R3237" t="s">
        <v>389</v>
      </c>
      <c r="S3237" t="s">
        <v>390</v>
      </c>
      <c r="T3237" t="s">
        <v>36</v>
      </c>
      <c r="U3237" t="s">
        <v>37</v>
      </c>
      <c r="V3237">
        <v>27</v>
      </c>
      <c r="W3237" t="s">
        <v>38</v>
      </c>
    </row>
    <row r="3238" spans="1:23">
      <c r="A3238" t="s">
        <v>23</v>
      </c>
      <c r="B3238" t="s">
        <v>24</v>
      </c>
      <c r="C3238" t="s">
        <v>25</v>
      </c>
      <c r="D3238" t="s">
        <v>46</v>
      </c>
      <c r="E3238" t="s">
        <v>47</v>
      </c>
      <c r="F3238" t="s">
        <v>48</v>
      </c>
      <c r="G3238" t="s">
        <v>47</v>
      </c>
      <c r="I3238" t="s">
        <v>43</v>
      </c>
      <c r="J3238">
        <v>626.45956239999998</v>
      </c>
      <c r="K3238">
        <v>127</v>
      </c>
      <c r="L3238">
        <v>0.70199999999999996</v>
      </c>
      <c r="M3238">
        <v>0</v>
      </c>
      <c r="N3238">
        <v>0</v>
      </c>
      <c r="O3238">
        <v>0</v>
      </c>
      <c r="P3238" t="s">
        <v>1596</v>
      </c>
      <c r="Q3238" t="s">
        <v>1597</v>
      </c>
      <c r="R3238" t="s">
        <v>389</v>
      </c>
      <c r="S3238" t="s">
        <v>390</v>
      </c>
      <c r="T3238" t="s">
        <v>36</v>
      </c>
      <c r="U3238" t="s">
        <v>37</v>
      </c>
      <c r="V3238">
        <v>27</v>
      </c>
      <c r="W3238" t="s">
        <v>38</v>
      </c>
    </row>
    <row r="3239" spans="1:23">
      <c r="A3239" t="s">
        <v>23</v>
      </c>
      <c r="B3239" t="s">
        <v>24</v>
      </c>
      <c r="C3239" t="s">
        <v>25</v>
      </c>
      <c r="D3239" t="s">
        <v>39</v>
      </c>
      <c r="E3239" t="s">
        <v>40</v>
      </c>
      <c r="F3239" t="s">
        <v>28</v>
      </c>
      <c r="G3239" t="s">
        <v>29</v>
      </c>
      <c r="I3239" t="s">
        <v>43</v>
      </c>
      <c r="J3239">
        <v>0</v>
      </c>
      <c r="K3239">
        <v>0</v>
      </c>
      <c r="L3239">
        <v>0</v>
      </c>
      <c r="M3239">
        <v>0</v>
      </c>
      <c r="N3239">
        <v>0</v>
      </c>
      <c r="O3239">
        <v>1</v>
      </c>
      <c r="P3239" t="s">
        <v>1170</v>
      </c>
      <c r="Q3239" t="s">
        <v>1171</v>
      </c>
      <c r="R3239" t="s">
        <v>67</v>
      </c>
      <c r="S3239" t="s">
        <v>68</v>
      </c>
      <c r="T3239" t="s">
        <v>36</v>
      </c>
      <c r="U3239" t="s">
        <v>37</v>
      </c>
      <c r="V3239">
        <v>27</v>
      </c>
      <c r="W3239" t="s">
        <v>38</v>
      </c>
    </row>
    <row r="3240" spans="1:23">
      <c r="A3240" t="s">
        <v>23</v>
      </c>
      <c r="B3240" t="s">
        <v>24</v>
      </c>
      <c r="C3240" t="s">
        <v>25</v>
      </c>
      <c r="D3240" t="s">
        <v>26</v>
      </c>
      <c r="E3240" t="s">
        <v>27</v>
      </c>
      <c r="F3240" t="s">
        <v>28</v>
      </c>
      <c r="G3240" t="s">
        <v>29</v>
      </c>
      <c r="H3240" t="s">
        <v>69</v>
      </c>
      <c r="I3240" t="s">
        <v>70</v>
      </c>
      <c r="J3240">
        <v>13.760999999999999</v>
      </c>
      <c r="K3240">
        <v>1</v>
      </c>
      <c r="L3240">
        <v>1</v>
      </c>
      <c r="M3240">
        <v>0</v>
      </c>
      <c r="N3240">
        <v>0</v>
      </c>
      <c r="O3240">
        <v>0</v>
      </c>
      <c r="P3240" t="s">
        <v>1174</v>
      </c>
      <c r="Q3240" t="s">
        <v>1175</v>
      </c>
      <c r="R3240" t="s">
        <v>51</v>
      </c>
      <c r="S3240" t="s">
        <v>52</v>
      </c>
      <c r="T3240" t="s">
        <v>36</v>
      </c>
      <c r="U3240" t="s">
        <v>37</v>
      </c>
      <c r="V3240">
        <v>27</v>
      </c>
      <c r="W3240" t="s">
        <v>38</v>
      </c>
    </row>
    <row r="3241" spans="1:23">
      <c r="A3241" t="s">
        <v>23</v>
      </c>
      <c r="B3241" t="s">
        <v>24</v>
      </c>
      <c r="C3241" t="s">
        <v>25</v>
      </c>
      <c r="D3241" t="s">
        <v>26</v>
      </c>
      <c r="E3241" t="s">
        <v>27</v>
      </c>
      <c r="F3241" t="s">
        <v>28</v>
      </c>
      <c r="G3241" t="s">
        <v>29</v>
      </c>
      <c r="H3241" t="s">
        <v>110</v>
      </c>
      <c r="I3241" t="s">
        <v>111</v>
      </c>
      <c r="J3241">
        <v>2.4159999999999999</v>
      </c>
      <c r="K3241">
        <v>1</v>
      </c>
      <c r="L3241">
        <v>1</v>
      </c>
      <c r="M3241">
        <v>0</v>
      </c>
      <c r="N3241">
        <v>0</v>
      </c>
      <c r="O3241">
        <v>0</v>
      </c>
      <c r="P3241" t="s">
        <v>1174</v>
      </c>
      <c r="Q3241" t="s">
        <v>1175</v>
      </c>
      <c r="R3241" t="s">
        <v>51</v>
      </c>
      <c r="S3241" t="s">
        <v>52</v>
      </c>
      <c r="T3241" t="s">
        <v>36</v>
      </c>
      <c r="U3241" t="s">
        <v>37</v>
      </c>
      <c r="V3241">
        <v>27</v>
      </c>
      <c r="W3241" t="s">
        <v>38</v>
      </c>
    </row>
    <row r="3242" spans="1:23">
      <c r="A3242" t="s">
        <v>23</v>
      </c>
      <c r="B3242" t="s">
        <v>24</v>
      </c>
      <c r="C3242" t="s">
        <v>25</v>
      </c>
      <c r="D3242" t="s">
        <v>39</v>
      </c>
      <c r="E3242" t="s">
        <v>40</v>
      </c>
      <c r="F3242" t="s">
        <v>28</v>
      </c>
      <c r="G3242" t="s">
        <v>29</v>
      </c>
      <c r="I3242" t="s">
        <v>43</v>
      </c>
      <c r="J3242">
        <v>0</v>
      </c>
      <c r="K3242">
        <v>0</v>
      </c>
      <c r="L3242">
        <v>0</v>
      </c>
      <c r="M3242">
        <v>0</v>
      </c>
      <c r="N3242">
        <v>0</v>
      </c>
      <c r="O3242">
        <v>1</v>
      </c>
      <c r="P3242" t="s">
        <v>1174</v>
      </c>
      <c r="Q3242" t="s">
        <v>1175</v>
      </c>
      <c r="R3242" t="s">
        <v>51</v>
      </c>
      <c r="S3242" t="s">
        <v>52</v>
      </c>
      <c r="T3242" t="s">
        <v>36</v>
      </c>
      <c r="U3242" t="s">
        <v>37</v>
      </c>
      <c r="V3242">
        <v>27</v>
      </c>
      <c r="W3242" t="s">
        <v>38</v>
      </c>
    </row>
    <row r="3243" spans="1:23">
      <c r="A3243" t="s">
        <v>23</v>
      </c>
      <c r="B3243" t="s">
        <v>24</v>
      </c>
      <c r="C3243" t="s">
        <v>25</v>
      </c>
      <c r="D3243" t="s">
        <v>26</v>
      </c>
      <c r="E3243" t="s">
        <v>27</v>
      </c>
      <c r="F3243" t="s">
        <v>53</v>
      </c>
      <c r="G3243" t="s">
        <v>54</v>
      </c>
      <c r="H3243" t="s">
        <v>417</v>
      </c>
      <c r="I3243" t="s">
        <v>418</v>
      </c>
      <c r="J3243">
        <v>164.5470923</v>
      </c>
      <c r="K3243">
        <v>1</v>
      </c>
      <c r="L3243">
        <v>0.873</v>
      </c>
      <c r="M3243">
        <v>0</v>
      </c>
      <c r="N3243">
        <v>0</v>
      </c>
      <c r="O3243">
        <v>0</v>
      </c>
      <c r="P3243" t="s">
        <v>1102</v>
      </c>
      <c r="Q3243" t="s">
        <v>1103</v>
      </c>
      <c r="R3243" t="s">
        <v>168</v>
      </c>
      <c r="S3243" t="s">
        <v>169</v>
      </c>
      <c r="T3243" t="s">
        <v>36</v>
      </c>
      <c r="U3243" t="s">
        <v>37</v>
      </c>
      <c r="V3243">
        <v>27</v>
      </c>
      <c r="W3243" t="s">
        <v>38</v>
      </c>
    </row>
    <row r="3244" spans="1:23">
      <c r="A3244" t="s">
        <v>23</v>
      </c>
      <c r="B3244" t="s">
        <v>24</v>
      </c>
      <c r="C3244" t="s">
        <v>25</v>
      </c>
      <c r="D3244" t="s">
        <v>26</v>
      </c>
      <c r="E3244" t="s">
        <v>27</v>
      </c>
      <c r="F3244" t="s">
        <v>53</v>
      </c>
      <c r="G3244" t="s">
        <v>54</v>
      </c>
      <c r="H3244" t="s">
        <v>679</v>
      </c>
      <c r="I3244" t="s">
        <v>680</v>
      </c>
      <c r="J3244">
        <v>72.054856299999997</v>
      </c>
      <c r="K3244">
        <v>1</v>
      </c>
      <c r="L3244">
        <v>0.86399999999999999</v>
      </c>
      <c r="M3244">
        <v>0</v>
      </c>
      <c r="N3244">
        <v>0</v>
      </c>
      <c r="O3244">
        <v>0</v>
      </c>
      <c r="P3244" t="s">
        <v>1102</v>
      </c>
      <c r="Q3244" t="s">
        <v>1103</v>
      </c>
      <c r="R3244" t="s">
        <v>168</v>
      </c>
      <c r="S3244" t="s">
        <v>169</v>
      </c>
      <c r="T3244" t="s">
        <v>36</v>
      </c>
      <c r="U3244" t="s">
        <v>37</v>
      </c>
      <c r="V3244">
        <v>27</v>
      </c>
      <c r="W3244" t="s">
        <v>38</v>
      </c>
    </row>
    <row r="3245" spans="1:23">
      <c r="A3245" t="s">
        <v>23</v>
      </c>
      <c r="B3245" t="s">
        <v>24</v>
      </c>
      <c r="C3245" t="s">
        <v>25</v>
      </c>
      <c r="D3245" t="s">
        <v>26</v>
      </c>
      <c r="E3245" t="s">
        <v>27</v>
      </c>
      <c r="F3245" t="s">
        <v>28</v>
      </c>
      <c r="G3245" t="s">
        <v>29</v>
      </c>
      <c r="H3245" t="s">
        <v>369</v>
      </c>
      <c r="I3245" t="s">
        <v>370</v>
      </c>
      <c r="J3245">
        <v>43.999591070000001</v>
      </c>
      <c r="K3245">
        <v>1</v>
      </c>
      <c r="L3245">
        <v>0.9</v>
      </c>
      <c r="M3245">
        <v>0</v>
      </c>
      <c r="N3245">
        <v>0</v>
      </c>
      <c r="O3245">
        <v>0</v>
      </c>
      <c r="P3245" t="s">
        <v>1102</v>
      </c>
      <c r="Q3245" t="s">
        <v>1103</v>
      </c>
      <c r="R3245" t="s">
        <v>168</v>
      </c>
      <c r="S3245" t="s">
        <v>169</v>
      </c>
      <c r="T3245" t="s">
        <v>36</v>
      </c>
      <c r="U3245" t="s">
        <v>37</v>
      </c>
      <c r="V3245">
        <v>27</v>
      </c>
      <c r="W3245" t="s">
        <v>38</v>
      </c>
    </row>
    <row r="3246" spans="1:23">
      <c r="A3246" t="s">
        <v>23</v>
      </c>
      <c r="B3246" t="s">
        <v>24</v>
      </c>
      <c r="C3246" t="s">
        <v>25</v>
      </c>
      <c r="D3246" t="s">
        <v>39</v>
      </c>
      <c r="E3246" t="s">
        <v>40</v>
      </c>
      <c r="F3246" t="s">
        <v>41</v>
      </c>
      <c r="G3246" t="s">
        <v>42</v>
      </c>
      <c r="I3246" t="s">
        <v>43</v>
      </c>
      <c r="J3246">
        <v>0</v>
      </c>
      <c r="K3246">
        <v>0</v>
      </c>
      <c r="L3246">
        <v>0</v>
      </c>
      <c r="M3246">
        <v>0</v>
      </c>
      <c r="N3246">
        <v>0</v>
      </c>
      <c r="O3246">
        <v>1</v>
      </c>
      <c r="P3246" t="s">
        <v>1102</v>
      </c>
      <c r="Q3246" t="s">
        <v>1103</v>
      </c>
      <c r="R3246" t="s">
        <v>168</v>
      </c>
      <c r="S3246" t="s">
        <v>169</v>
      </c>
      <c r="T3246" t="s">
        <v>36</v>
      </c>
      <c r="U3246" t="s">
        <v>37</v>
      </c>
      <c r="V3246">
        <v>27</v>
      </c>
      <c r="W3246" t="s">
        <v>38</v>
      </c>
    </row>
    <row r="3247" spans="1:23">
      <c r="A3247" t="s">
        <v>23</v>
      </c>
      <c r="B3247" t="s">
        <v>24</v>
      </c>
      <c r="C3247" t="s">
        <v>25</v>
      </c>
      <c r="D3247" t="s">
        <v>39</v>
      </c>
      <c r="E3247" t="s">
        <v>40</v>
      </c>
      <c r="F3247" t="s">
        <v>53</v>
      </c>
      <c r="G3247" t="s">
        <v>54</v>
      </c>
      <c r="I3247" t="s">
        <v>43</v>
      </c>
      <c r="J3247">
        <v>61.358082199999998</v>
      </c>
      <c r="K3247">
        <v>6</v>
      </c>
      <c r="L3247">
        <v>0.86599999999999999</v>
      </c>
      <c r="M3247">
        <v>0</v>
      </c>
      <c r="N3247">
        <v>0</v>
      </c>
      <c r="O3247">
        <v>0</v>
      </c>
      <c r="P3247" t="s">
        <v>1102</v>
      </c>
      <c r="Q3247" t="s">
        <v>1103</v>
      </c>
      <c r="R3247" t="s">
        <v>168</v>
      </c>
      <c r="S3247" t="s">
        <v>169</v>
      </c>
      <c r="T3247" t="s">
        <v>36</v>
      </c>
      <c r="U3247" t="s">
        <v>37</v>
      </c>
      <c r="V3247">
        <v>27</v>
      </c>
      <c r="W3247" t="s">
        <v>38</v>
      </c>
    </row>
    <row r="3248" spans="1:23">
      <c r="A3248" t="s">
        <v>23</v>
      </c>
      <c r="B3248" t="s">
        <v>24</v>
      </c>
      <c r="C3248" t="s">
        <v>25</v>
      </c>
      <c r="D3248" t="s">
        <v>26</v>
      </c>
      <c r="E3248" t="s">
        <v>27</v>
      </c>
      <c r="F3248" t="s">
        <v>41</v>
      </c>
      <c r="G3248" t="s">
        <v>42</v>
      </c>
      <c r="H3248" t="s">
        <v>161</v>
      </c>
      <c r="I3248" t="s">
        <v>43</v>
      </c>
      <c r="J3248">
        <v>215.88393809999999</v>
      </c>
      <c r="K3248">
        <v>4</v>
      </c>
      <c r="L3248">
        <v>0.94899999999999995</v>
      </c>
      <c r="M3248">
        <v>0</v>
      </c>
      <c r="N3248">
        <v>0</v>
      </c>
      <c r="O3248">
        <v>0</v>
      </c>
      <c r="P3248" t="s">
        <v>1104</v>
      </c>
      <c r="Q3248" t="s">
        <v>1105</v>
      </c>
      <c r="R3248" t="s">
        <v>132</v>
      </c>
      <c r="S3248" t="s">
        <v>133</v>
      </c>
      <c r="T3248" t="s">
        <v>36</v>
      </c>
      <c r="U3248" t="s">
        <v>37</v>
      </c>
      <c r="V3248">
        <v>27</v>
      </c>
      <c r="W3248" t="s">
        <v>38</v>
      </c>
    </row>
    <row r="3249" spans="1:23">
      <c r="A3249" t="s">
        <v>23</v>
      </c>
      <c r="B3249" t="s">
        <v>24</v>
      </c>
      <c r="C3249" t="s">
        <v>25</v>
      </c>
      <c r="D3249" t="s">
        <v>26</v>
      </c>
      <c r="E3249" t="s">
        <v>27</v>
      </c>
      <c r="F3249" t="s">
        <v>53</v>
      </c>
      <c r="G3249" t="s">
        <v>54</v>
      </c>
      <c r="H3249" t="s">
        <v>55</v>
      </c>
      <c r="I3249" t="s">
        <v>56</v>
      </c>
      <c r="J3249">
        <v>186.5029716</v>
      </c>
      <c r="K3249">
        <v>1</v>
      </c>
      <c r="L3249">
        <v>0.99199999999999999</v>
      </c>
      <c r="M3249">
        <v>0</v>
      </c>
      <c r="N3249">
        <v>0</v>
      </c>
      <c r="O3249">
        <v>0</v>
      </c>
      <c r="P3249" t="s">
        <v>1104</v>
      </c>
      <c r="Q3249" t="s">
        <v>1105</v>
      </c>
      <c r="R3249" t="s">
        <v>132</v>
      </c>
      <c r="S3249" t="s">
        <v>133</v>
      </c>
      <c r="T3249" t="s">
        <v>36</v>
      </c>
      <c r="U3249" t="s">
        <v>37</v>
      </c>
      <c r="V3249">
        <v>27</v>
      </c>
      <c r="W3249" t="s">
        <v>38</v>
      </c>
    </row>
    <row r="3250" spans="1:23">
      <c r="A3250" t="s">
        <v>23</v>
      </c>
      <c r="B3250" t="s">
        <v>24</v>
      </c>
      <c r="C3250" t="s">
        <v>25</v>
      </c>
      <c r="D3250" t="s">
        <v>26</v>
      </c>
      <c r="E3250" t="s">
        <v>27</v>
      </c>
      <c r="F3250" t="s">
        <v>53</v>
      </c>
      <c r="G3250" t="s">
        <v>54</v>
      </c>
      <c r="H3250" t="s">
        <v>417</v>
      </c>
      <c r="I3250" t="s">
        <v>418</v>
      </c>
      <c r="J3250">
        <v>8.9859961399999992</v>
      </c>
      <c r="K3250">
        <v>1</v>
      </c>
      <c r="L3250">
        <v>0.91500000000000004</v>
      </c>
      <c r="M3250">
        <v>0</v>
      </c>
      <c r="N3250">
        <v>0</v>
      </c>
      <c r="O3250">
        <v>0</v>
      </c>
      <c r="P3250" t="s">
        <v>1104</v>
      </c>
      <c r="Q3250" t="s">
        <v>1105</v>
      </c>
      <c r="R3250" t="s">
        <v>132</v>
      </c>
      <c r="S3250" t="s">
        <v>133</v>
      </c>
      <c r="T3250" t="s">
        <v>36</v>
      </c>
      <c r="U3250" t="s">
        <v>37</v>
      </c>
      <c r="V3250">
        <v>27</v>
      </c>
      <c r="W3250" t="s">
        <v>38</v>
      </c>
    </row>
    <row r="3251" spans="1:23">
      <c r="A3251" t="s">
        <v>23</v>
      </c>
      <c r="B3251" t="s">
        <v>24</v>
      </c>
      <c r="C3251" t="s">
        <v>25</v>
      </c>
      <c r="D3251" t="s">
        <v>26</v>
      </c>
      <c r="E3251" t="s">
        <v>27</v>
      </c>
      <c r="F3251" t="s">
        <v>53</v>
      </c>
      <c r="G3251" t="s">
        <v>54</v>
      </c>
      <c r="H3251" t="s">
        <v>231</v>
      </c>
      <c r="I3251" t="s">
        <v>232</v>
      </c>
      <c r="J3251">
        <v>33.893999999999998</v>
      </c>
      <c r="K3251">
        <v>1</v>
      </c>
      <c r="L3251">
        <v>1</v>
      </c>
      <c r="M3251">
        <v>0</v>
      </c>
      <c r="N3251">
        <v>0</v>
      </c>
      <c r="O3251">
        <v>0</v>
      </c>
      <c r="P3251" t="s">
        <v>1104</v>
      </c>
      <c r="Q3251" t="s">
        <v>1105</v>
      </c>
      <c r="R3251" t="s">
        <v>132</v>
      </c>
      <c r="S3251" t="s">
        <v>133</v>
      </c>
      <c r="T3251" t="s">
        <v>36</v>
      </c>
      <c r="U3251" t="s">
        <v>37</v>
      </c>
      <c r="V3251">
        <v>27</v>
      </c>
      <c r="W3251" t="s">
        <v>38</v>
      </c>
    </row>
    <row r="3252" spans="1:23">
      <c r="A3252" t="s">
        <v>23</v>
      </c>
      <c r="B3252" t="s">
        <v>24</v>
      </c>
      <c r="C3252" t="s">
        <v>25</v>
      </c>
      <c r="D3252" t="s">
        <v>26</v>
      </c>
      <c r="E3252" t="s">
        <v>27</v>
      </c>
      <c r="F3252" t="s">
        <v>28</v>
      </c>
      <c r="G3252" t="s">
        <v>29</v>
      </c>
      <c r="H3252" t="s">
        <v>148</v>
      </c>
      <c r="I3252" t="s">
        <v>149</v>
      </c>
      <c r="J3252">
        <v>1095.355</v>
      </c>
      <c r="K3252">
        <v>1</v>
      </c>
      <c r="L3252">
        <v>1</v>
      </c>
      <c r="M3252">
        <v>0</v>
      </c>
      <c r="N3252">
        <v>0</v>
      </c>
      <c r="O3252">
        <v>0</v>
      </c>
      <c r="P3252" t="s">
        <v>1104</v>
      </c>
      <c r="Q3252" t="s">
        <v>1105</v>
      </c>
      <c r="R3252" t="s">
        <v>132</v>
      </c>
      <c r="S3252" t="s">
        <v>133</v>
      </c>
      <c r="T3252" t="s">
        <v>36</v>
      </c>
      <c r="U3252" t="s">
        <v>37</v>
      </c>
      <c r="V3252">
        <v>27</v>
      </c>
      <c r="W3252" t="s">
        <v>38</v>
      </c>
    </row>
    <row r="3253" spans="1:23">
      <c r="A3253" t="s">
        <v>23</v>
      </c>
      <c r="B3253" t="s">
        <v>24</v>
      </c>
      <c r="C3253" t="s">
        <v>25</v>
      </c>
      <c r="D3253" t="s">
        <v>26</v>
      </c>
      <c r="E3253" t="s">
        <v>27</v>
      </c>
      <c r="F3253" t="s">
        <v>28</v>
      </c>
      <c r="G3253" t="s">
        <v>29</v>
      </c>
      <c r="H3253" t="s">
        <v>30</v>
      </c>
      <c r="I3253" t="s">
        <v>31</v>
      </c>
      <c r="J3253">
        <v>179.31899999999999</v>
      </c>
      <c r="K3253">
        <v>1</v>
      </c>
      <c r="L3253">
        <v>1</v>
      </c>
      <c r="M3253">
        <v>0</v>
      </c>
      <c r="N3253">
        <v>0</v>
      </c>
      <c r="O3253">
        <v>0</v>
      </c>
      <c r="P3253" t="s">
        <v>1104</v>
      </c>
      <c r="Q3253" t="s">
        <v>1105</v>
      </c>
      <c r="R3253" t="s">
        <v>132</v>
      </c>
      <c r="S3253" t="s">
        <v>133</v>
      </c>
      <c r="T3253" t="s">
        <v>36</v>
      </c>
      <c r="U3253" t="s">
        <v>37</v>
      </c>
      <c r="V3253">
        <v>27</v>
      </c>
      <c r="W3253" t="s">
        <v>38</v>
      </c>
    </row>
    <row r="3254" spans="1:23">
      <c r="A3254" t="s">
        <v>23</v>
      </c>
      <c r="B3254" t="s">
        <v>24</v>
      </c>
      <c r="C3254" t="s">
        <v>25</v>
      </c>
      <c r="D3254" t="s">
        <v>39</v>
      </c>
      <c r="E3254" t="s">
        <v>40</v>
      </c>
      <c r="F3254" t="s">
        <v>53</v>
      </c>
      <c r="G3254" t="s">
        <v>54</v>
      </c>
      <c r="I3254" t="s">
        <v>43</v>
      </c>
      <c r="J3254">
        <v>113.7272433</v>
      </c>
      <c r="K3254">
        <v>12</v>
      </c>
      <c r="L3254">
        <v>0.86699999999999999</v>
      </c>
      <c r="M3254">
        <v>0</v>
      </c>
      <c r="N3254">
        <v>0</v>
      </c>
      <c r="O3254">
        <v>0</v>
      </c>
      <c r="P3254" t="s">
        <v>1104</v>
      </c>
      <c r="Q3254" t="s">
        <v>1105</v>
      </c>
      <c r="R3254" t="s">
        <v>132</v>
      </c>
      <c r="S3254" t="s">
        <v>133</v>
      </c>
      <c r="T3254" t="s">
        <v>36</v>
      </c>
      <c r="U3254" t="s">
        <v>37</v>
      </c>
      <c r="V3254">
        <v>27</v>
      </c>
      <c r="W3254" t="s">
        <v>38</v>
      </c>
    </row>
    <row r="3255" spans="1:23">
      <c r="A3255" t="s">
        <v>23</v>
      </c>
      <c r="B3255" t="s">
        <v>24</v>
      </c>
      <c r="C3255" t="s">
        <v>25</v>
      </c>
      <c r="D3255" t="s">
        <v>39</v>
      </c>
      <c r="E3255" t="s">
        <v>40</v>
      </c>
      <c r="F3255" t="s">
        <v>44</v>
      </c>
      <c r="G3255" t="s">
        <v>45</v>
      </c>
      <c r="I3255" t="s">
        <v>43</v>
      </c>
      <c r="J3255">
        <v>0</v>
      </c>
      <c r="K3255">
        <v>0</v>
      </c>
      <c r="L3255">
        <v>0</v>
      </c>
      <c r="M3255">
        <v>0</v>
      </c>
      <c r="N3255">
        <v>0</v>
      </c>
      <c r="O3255">
        <v>1</v>
      </c>
      <c r="P3255" t="s">
        <v>1104</v>
      </c>
      <c r="Q3255" t="s">
        <v>1105</v>
      </c>
      <c r="R3255" t="s">
        <v>132</v>
      </c>
      <c r="S3255" t="s">
        <v>133</v>
      </c>
      <c r="T3255" t="s">
        <v>36</v>
      </c>
      <c r="U3255" t="s">
        <v>37</v>
      </c>
      <c r="V3255">
        <v>27</v>
      </c>
      <c r="W3255" t="s">
        <v>38</v>
      </c>
    </row>
    <row r="3256" spans="1:23">
      <c r="A3256" t="s">
        <v>23</v>
      </c>
      <c r="B3256" t="s">
        <v>24</v>
      </c>
      <c r="C3256" t="s">
        <v>25</v>
      </c>
      <c r="D3256" t="s">
        <v>26</v>
      </c>
      <c r="E3256" t="s">
        <v>27</v>
      </c>
      <c r="F3256" t="s">
        <v>28</v>
      </c>
      <c r="G3256" t="s">
        <v>29</v>
      </c>
      <c r="H3256" t="s">
        <v>152</v>
      </c>
      <c r="I3256" t="s">
        <v>153</v>
      </c>
      <c r="J3256">
        <v>37.340000000000003</v>
      </c>
      <c r="K3256">
        <v>1</v>
      </c>
      <c r="L3256">
        <v>1</v>
      </c>
      <c r="M3256">
        <v>0</v>
      </c>
      <c r="N3256">
        <v>0</v>
      </c>
      <c r="O3256">
        <v>0</v>
      </c>
      <c r="P3256" t="s">
        <v>1178</v>
      </c>
      <c r="Q3256" t="s">
        <v>1179</v>
      </c>
      <c r="R3256" t="s">
        <v>67</v>
      </c>
      <c r="S3256" t="s">
        <v>68</v>
      </c>
      <c r="T3256" t="s">
        <v>36</v>
      </c>
      <c r="U3256" t="s">
        <v>37</v>
      </c>
      <c r="V3256">
        <v>27</v>
      </c>
      <c r="W3256" t="s">
        <v>38</v>
      </c>
    </row>
    <row r="3257" spans="1:23">
      <c r="A3257" t="s">
        <v>23</v>
      </c>
      <c r="B3257" t="s">
        <v>24</v>
      </c>
      <c r="C3257" t="s">
        <v>25</v>
      </c>
      <c r="D3257" t="s">
        <v>39</v>
      </c>
      <c r="E3257" t="s">
        <v>40</v>
      </c>
      <c r="F3257" t="s">
        <v>41</v>
      </c>
      <c r="G3257" t="s">
        <v>42</v>
      </c>
      <c r="I3257" t="s">
        <v>43</v>
      </c>
      <c r="J3257">
        <v>0</v>
      </c>
      <c r="K3257">
        <v>0</v>
      </c>
      <c r="L3257">
        <v>0</v>
      </c>
      <c r="M3257">
        <v>0</v>
      </c>
      <c r="N3257">
        <v>0</v>
      </c>
      <c r="O3257">
        <v>1</v>
      </c>
      <c r="P3257" t="s">
        <v>1178</v>
      </c>
      <c r="Q3257" t="s">
        <v>1179</v>
      </c>
      <c r="R3257" t="s">
        <v>67</v>
      </c>
      <c r="S3257" t="s">
        <v>68</v>
      </c>
      <c r="T3257" t="s">
        <v>36</v>
      </c>
      <c r="U3257" t="s">
        <v>37</v>
      </c>
      <c r="V3257">
        <v>27</v>
      </c>
      <c r="W3257" t="s">
        <v>38</v>
      </c>
    </row>
    <row r="3258" spans="1:23">
      <c r="A3258" t="s">
        <v>23</v>
      </c>
      <c r="B3258" t="s">
        <v>24</v>
      </c>
      <c r="C3258" t="s">
        <v>25</v>
      </c>
      <c r="D3258" t="s">
        <v>46</v>
      </c>
      <c r="E3258" t="s">
        <v>47</v>
      </c>
      <c r="F3258" t="s">
        <v>48</v>
      </c>
      <c r="G3258" t="s">
        <v>47</v>
      </c>
      <c r="I3258" t="s">
        <v>43</v>
      </c>
      <c r="J3258">
        <v>463.13473479999999</v>
      </c>
      <c r="K3258">
        <v>78</v>
      </c>
      <c r="L3258">
        <v>0.81599999999999995</v>
      </c>
      <c r="M3258">
        <v>0</v>
      </c>
      <c r="N3258">
        <v>0</v>
      </c>
      <c r="O3258">
        <v>0</v>
      </c>
      <c r="P3258" t="s">
        <v>1178</v>
      </c>
      <c r="Q3258" t="s">
        <v>1179</v>
      </c>
      <c r="R3258" t="s">
        <v>67</v>
      </c>
      <c r="S3258" t="s">
        <v>68</v>
      </c>
      <c r="T3258" t="s">
        <v>36</v>
      </c>
      <c r="U3258" t="s">
        <v>37</v>
      </c>
      <c r="V3258">
        <v>27</v>
      </c>
      <c r="W3258" t="s">
        <v>38</v>
      </c>
    </row>
    <row r="3259" spans="1:23">
      <c r="A3259" t="s">
        <v>23</v>
      </c>
      <c r="B3259" t="s">
        <v>24</v>
      </c>
      <c r="C3259" t="s">
        <v>25</v>
      </c>
      <c r="D3259" t="s">
        <v>26</v>
      </c>
      <c r="E3259" t="s">
        <v>27</v>
      </c>
      <c r="F3259" t="s">
        <v>28</v>
      </c>
      <c r="G3259" t="s">
        <v>29</v>
      </c>
      <c r="H3259" t="s">
        <v>63</v>
      </c>
      <c r="I3259" t="s">
        <v>64</v>
      </c>
      <c r="J3259">
        <v>306.6851413</v>
      </c>
      <c r="K3259">
        <v>1</v>
      </c>
      <c r="L3259">
        <v>0.96399999999999997</v>
      </c>
      <c r="M3259">
        <v>0</v>
      </c>
      <c r="N3259">
        <v>0</v>
      </c>
      <c r="O3259">
        <v>0</v>
      </c>
      <c r="P3259" t="s">
        <v>1050</v>
      </c>
      <c r="Q3259" t="s">
        <v>1051</v>
      </c>
      <c r="R3259" t="s">
        <v>100</v>
      </c>
      <c r="S3259" t="s">
        <v>101</v>
      </c>
      <c r="T3259" t="s">
        <v>36</v>
      </c>
      <c r="U3259" t="s">
        <v>37</v>
      </c>
      <c r="V3259">
        <v>27</v>
      </c>
      <c r="W3259" t="s">
        <v>38</v>
      </c>
    </row>
    <row r="3260" spans="1:23">
      <c r="A3260" t="s">
        <v>23</v>
      </c>
      <c r="B3260" t="s">
        <v>24</v>
      </c>
      <c r="C3260" t="s">
        <v>25</v>
      </c>
      <c r="D3260" t="s">
        <v>39</v>
      </c>
      <c r="E3260" t="s">
        <v>40</v>
      </c>
      <c r="F3260" t="s">
        <v>41</v>
      </c>
      <c r="G3260" t="s">
        <v>42</v>
      </c>
      <c r="I3260" t="s">
        <v>43</v>
      </c>
      <c r="J3260">
        <v>0</v>
      </c>
      <c r="K3260">
        <v>0</v>
      </c>
      <c r="L3260">
        <v>0</v>
      </c>
      <c r="M3260">
        <v>0</v>
      </c>
      <c r="N3260">
        <v>0</v>
      </c>
      <c r="O3260">
        <v>1</v>
      </c>
      <c r="P3260" t="s">
        <v>1050</v>
      </c>
      <c r="Q3260" t="s">
        <v>1051</v>
      </c>
      <c r="R3260" t="s">
        <v>100</v>
      </c>
      <c r="S3260" t="s">
        <v>101</v>
      </c>
      <c r="T3260" t="s">
        <v>36</v>
      </c>
      <c r="U3260" t="s">
        <v>37</v>
      </c>
      <c r="V3260">
        <v>27</v>
      </c>
      <c r="W3260" t="s">
        <v>38</v>
      </c>
    </row>
    <row r="3261" spans="1:23">
      <c r="A3261" t="s">
        <v>23</v>
      </c>
      <c r="B3261" t="s">
        <v>24</v>
      </c>
      <c r="C3261" t="s">
        <v>25</v>
      </c>
      <c r="D3261" t="s">
        <v>26</v>
      </c>
      <c r="E3261" t="s">
        <v>27</v>
      </c>
      <c r="F3261" t="s">
        <v>28</v>
      </c>
      <c r="G3261" t="s">
        <v>29</v>
      </c>
      <c r="H3261" t="s">
        <v>148</v>
      </c>
      <c r="I3261" t="s">
        <v>149</v>
      </c>
      <c r="J3261">
        <v>2.1904537130000001</v>
      </c>
      <c r="K3261">
        <v>1</v>
      </c>
      <c r="L3261">
        <v>0.82899999999999996</v>
      </c>
      <c r="M3261">
        <v>0</v>
      </c>
      <c r="N3261">
        <v>0</v>
      </c>
      <c r="O3261">
        <v>0</v>
      </c>
      <c r="P3261" t="s">
        <v>1180</v>
      </c>
      <c r="Q3261" t="s">
        <v>1181</v>
      </c>
      <c r="R3261" t="s">
        <v>51</v>
      </c>
      <c r="S3261" t="s">
        <v>52</v>
      </c>
      <c r="T3261" t="s">
        <v>36</v>
      </c>
      <c r="U3261" t="s">
        <v>37</v>
      </c>
      <c r="V3261">
        <v>27</v>
      </c>
      <c r="W3261" t="s">
        <v>38</v>
      </c>
    </row>
    <row r="3262" spans="1:23">
      <c r="A3262" t="s">
        <v>23</v>
      </c>
      <c r="B3262" t="s">
        <v>24</v>
      </c>
      <c r="C3262" t="s">
        <v>25</v>
      </c>
      <c r="D3262" t="s">
        <v>26</v>
      </c>
      <c r="E3262" t="s">
        <v>27</v>
      </c>
      <c r="F3262" t="s">
        <v>28</v>
      </c>
      <c r="G3262" t="s">
        <v>29</v>
      </c>
      <c r="H3262" t="s">
        <v>69</v>
      </c>
      <c r="I3262" t="s">
        <v>70</v>
      </c>
      <c r="J3262">
        <v>948.28300000000002</v>
      </c>
      <c r="K3262">
        <v>1</v>
      </c>
      <c r="L3262">
        <v>1</v>
      </c>
      <c r="M3262">
        <v>0</v>
      </c>
      <c r="N3262">
        <v>0</v>
      </c>
      <c r="O3262">
        <v>0</v>
      </c>
      <c r="P3262" t="s">
        <v>1182</v>
      </c>
      <c r="Q3262" t="s">
        <v>1183</v>
      </c>
      <c r="R3262" t="s">
        <v>94</v>
      </c>
      <c r="S3262" t="s">
        <v>95</v>
      </c>
      <c r="T3262" t="s">
        <v>36</v>
      </c>
      <c r="U3262" t="s">
        <v>37</v>
      </c>
      <c r="V3262">
        <v>27</v>
      </c>
      <c r="W3262" t="s">
        <v>38</v>
      </c>
    </row>
    <row r="3263" spans="1:23">
      <c r="A3263" t="s">
        <v>23</v>
      </c>
      <c r="B3263" t="s">
        <v>24</v>
      </c>
      <c r="C3263" t="s">
        <v>25</v>
      </c>
      <c r="D3263" t="s">
        <v>39</v>
      </c>
      <c r="E3263" t="s">
        <v>40</v>
      </c>
      <c r="F3263" t="s">
        <v>28</v>
      </c>
      <c r="G3263" t="s">
        <v>29</v>
      </c>
      <c r="I3263" t="s">
        <v>43</v>
      </c>
      <c r="J3263">
        <v>260.45834439999999</v>
      </c>
      <c r="K3263">
        <v>21</v>
      </c>
      <c r="L3263">
        <v>0.80300000000000005</v>
      </c>
      <c r="M3263">
        <v>0</v>
      </c>
      <c r="N3263">
        <v>0</v>
      </c>
      <c r="O3263">
        <v>0</v>
      </c>
      <c r="P3263" t="s">
        <v>1182</v>
      </c>
      <c r="Q3263" t="s">
        <v>1183</v>
      </c>
      <c r="R3263" t="s">
        <v>94</v>
      </c>
      <c r="S3263" t="s">
        <v>95</v>
      </c>
      <c r="T3263" t="s">
        <v>36</v>
      </c>
      <c r="U3263" t="s">
        <v>37</v>
      </c>
      <c r="V3263">
        <v>27</v>
      </c>
      <c r="W3263" t="s">
        <v>38</v>
      </c>
    </row>
    <row r="3264" spans="1:23">
      <c r="A3264" t="s">
        <v>23</v>
      </c>
      <c r="B3264" t="s">
        <v>24</v>
      </c>
      <c r="C3264" t="s">
        <v>25</v>
      </c>
      <c r="D3264" t="s">
        <v>39</v>
      </c>
      <c r="E3264" t="s">
        <v>40</v>
      </c>
      <c r="F3264" t="s">
        <v>28</v>
      </c>
      <c r="G3264" t="s">
        <v>29</v>
      </c>
      <c r="I3264" t="s">
        <v>43</v>
      </c>
      <c r="J3264">
        <v>219.6180669</v>
      </c>
      <c r="K3264">
        <v>26</v>
      </c>
      <c r="L3264">
        <v>0.873</v>
      </c>
      <c r="M3264">
        <v>0</v>
      </c>
      <c r="N3264">
        <v>0</v>
      </c>
      <c r="O3264">
        <v>0</v>
      </c>
      <c r="P3264" t="s">
        <v>1184</v>
      </c>
      <c r="Q3264" t="s">
        <v>1185</v>
      </c>
      <c r="R3264" t="s">
        <v>297</v>
      </c>
      <c r="S3264" t="s">
        <v>298</v>
      </c>
      <c r="T3264" t="s">
        <v>36</v>
      </c>
      <c r="U3264" t="s">
        <v>37</v>
      </c>
      <c r="V3264">
        <v>27</v>
      </c>
      <c r="W3264" t="s">
        <v>38</v>
      </c>
    </row>
    <row r="3265" spans="1:23">
      <c r="A3265" t="s">
        <v>23</v>
      </c>
      <c r="B3265" t="s">
        <v>24</v>
      </c>
      <c r="C3265" t="s">
        <v>25</v>
      </c>
      <c r="D3265" t="s">
        <v>39</v>
      </c>
      <c r="E3265" t="s">
        <v>40</v>
      </c>
      <c r="F3265" t="s">
        <v>53</v>
      </c>
      <c r="G3265" t="s">
        <v>54</v>
      </c>
      <c r="I3265" t="s">
        <v>43</v>
      </c>
      <c r="J3265">
        <v>0</v>
      </c>
      <c r="K3265">
        <v>0</v>
      </c>
      <c r="L3265">
        <v>0</v>
      </c>
      <c r="M3265">
        <v>0</v>
      </c>
      <c r="N3265">
        <v>0</v>
      </c>
      <c r="O3265">
        <v>1</v>
      </c>
      <c r="P3265" t="s">
        <v>1188</v>
      </c>
      <c r="Q3265" t="s">
        <v>1189</v>
      </c>
      <c r="R3265" t="s">
        <v>84</v>
      </c>
      <c r="S3265" t="s">
        <v>85</v>
      </c>
      <c r="T3265" t="s">
        <v>36</v>
      </c>
      <c r="U3265" t="s">
        <v>37</v>
      </c>
      <c r="V3265">
        <v>27</v>
      </c>
      <c r="W3265" t="s">
        <v>38</v>
      </c>
    </row>
    <row r="3266" spans="1:23">
      <c r="A3266" t="s">
        <v>23</v>
      </c>
      <c r="B3266" t="s">
        <v>24</v>
      </c>
      <c r="C3266" t="s">
        <v>25</v>
      </c>
      <c r="D3266" t="s">
        <v>46</v>
      </c>
      <c r="E3266" t="s">
        <v>47</v>
      </c>
      <c r="F3266" t="s">
        <v>48</v>
      </c>
      <c r="G3266" t="s">
        <v>47</v>
      </c>
      <c r="I3266" t="s">
        <v>43</v>
      </c>
      <c r="J3266">
        <v>410.44837380000001</v>
      </c>
      <c r="K3266">
        <v>70</v>
      </c>
      <c r="L3266">
        <v>0.68700000000000006</v>
      </c>
      <c r="M3266">
        <v>0</v>
      </c>
      <c r="N3266">
        <v>0</v>
      </c>
      <c r="O3266">
        <v>0</v>
      </c>
      <c r="P3266" t="s">
        <v>1188</v>
      </c>
      <c r="Q3266" t="s">
        <v>1189</v>
      </c>
      <c r="R3266" t="s">
        <v>84</v>
      </c>
      <c r="S3266" t="s">
        <v>85</v>
      </c>
      <c r="T3266" t="s">
        <v>36</v>
      </c>
      <c r="U3266" t="s">
        <v>37</v>
      </c>
      <c r="V3266">
        <v>27</v>
      </c>
      <c r="W3266" t="s">
        <v>38</v>
      </c>
    </row>
    <row r="3267" spans="1:23">
      <c r="A3267" t="s">
        <v>23</v>
      </c>
      <c r="B3267" t="s">
        <v>24</v>
      </c>
      <c r="C3267" t="s">
        <v>25</v>
      </c>
      <c r="D3267" t="s">
        <v>26</v>
      </c>
      <c r="E3267" t="s">
        <v>27</v>
      </c>
      <c r="F3267" t="s">
        <v>41</v>
      </c>
      <c r="G3267" t="s">
        <v>42</v>
      </c>
      <c r="H3267" t="s">
        <v>161</v>
      </c>
      <c r="I3267" t="s">
        <v>43</v>
      </c>
      <c r="J3267">
        <v>594.95887479999999</v>
      </c>
      <c r="K3267">
        <v>3</v>
      </c>
      <c r="L3267">
        <v>1</v>
      </c>
      <c r="M3267">
        <v>0</v>
      </c>
      <c r="N3267">
        <v>0</v>
      </c>
      <c r="O3267">
        <v>0</v>
      </c>
      <c r="P3267" t="s">
        <v>1190</v>
      </c>
      <c r="Q3267" t="s">
        <v>1191</v>
      </c>
      <c r="R3267" t="s">
        <v>34</v>
      </c>
      <c r="S3267" t="s">
        <v>35</v>
      </c>
      <c r="T3267" t="s">
        <v>36</v>
      </c>
      <c r="U3267" t="s">
        <v>37</v>
      </c>
      <c r="V3267">
        <v>27</v>
      </c>
      <c r="W3267" t="s">
        <v>38</v>
      </c>
    </row>
    <row r="3268" spans="1:23">
      <c r="A3268" t="s">
        <v>23</v>
      </c>
      <c r="B3268" t="s">
        <v>24</v>
      </c>
      <c r="C3268" t="s">
        <v>25</v>
      </c>
      <c r="D3268" t="s">
        <v>39</v>
      </c>
      <c r="E3268" t="s">
        <v>40</v>
      </c>
      <c r="F3268" t="s">
        <v>41</v>
      </c>
      <c r="G3268" t="s">
        <v>42</v>
      </c>
      <c r="I3268" t="s">
        <v>43</v>
      </c>
      <c r="J3268">
        <v>137.78757100000001</v>
      </c>
      <c r="K3268">
        <v>4</v>
      </c>
      <c r="L3268">
        <v>0.81699999999999995</v>
      </c>
      <c r="M3268">
        <v>0</v>
      </c>
      <c r="N3268">
        <v>0</v>
      </c>
      <c r="O3268">
        <v>0</v>
      </c>
      <c r="P3268" t="s">
        <v>1598</v>
      </c>
      <c r="Q3268" t="s">
        <v>1599</v>
      </c>
      <c r="R3268" t="s">
        <v>94</v>
      </c>
      <c r="S3268" t="s">
        <v>95</v>
      </c>
      <c r="T3268" t="s">
        <v>36</v>
      </c>
      <c r="U3268" t="s">
        <v>37</v>
      </c>
      <c r="V3268">
        <v>27</v>
      </c>
      <c r="W3268" t="s">
        <v>38</v>
      </c>
    </row>
    <row r="3269" spans="1:23">
      <c r="A3269" t="s">
        <v>23</v>
      </c>
      <c r="B3269" t="s">
        <v>24</v>
      </c>
      <c r="C3269" t="s">
        <v>25</v>
      </c>
      <c r="D3269" t="s">
        <v>39</v>
      </c>
      <c r="E3269" t="s">
        <v>40</v>
      </c>
      <c r="F3269" t="s">
        <v>53</v>
      </c>
      <c r="G3269" t="s">
        <v>54</v>
      </c>
      <c r="I3269" t="s">
        <v>43</v>
      </c>
      <c r="J3269">
        <v>0</v>
      </c>
      <c r="K3269">
        <v>0</v>
      </c>
      <c r="L3269">
        <v>0</v>
      </c>
      <c r="M3269">
        <v>0</v>
      </c>
      <c r="N3269">
        <v>0</v>
      </c>
      <c r="O3269">
        <v>1</v>
      </c>
      <c r="P3269" t="s">
        <v>1598</v>
      </c>
      <c r="Q3269" t="s">
        <v>1599</v>
      </c>
      <c r="R3269" t="s">
        <v>94</v>
      </c>
      <c r="S3269" t="s">
        <v>95</v>
      </c>
      <c r="T3269" t="s">
        <v>36</v>
      </c>
      <c r="U3269" t="s">
        <v>37</v>
      </c>
      <c r="V3269">
        <v>27</v>
      </c>
      <c r="W3269" t="s">
        <v>38</v>
      </c>
    </row>
    <row r="3270" spans="1:23">
      <c r="A3270" t="s">
        <v>23</v>
      </c>
      <c r="B3270" t="s">
        <v>24</v>
      </c>
      <c r="C3270" t="s">
        <v>25</v>
      </c>
      <c r="D3270" t="s">
        <v>39</v>
      </c>
      <c r="E3270" t="s">
        <v>40</v>
      </c>
      <c r="F3270" t="s">
        <v>28</v>
      </c>
      <c r="G3270" t="s">
        <v>29</v>
      </c>
      <c r="I3270" t="s">
        <v>43</v>
      </c>
      <c r="J3270">
        <v>420.7616577</v>
      </c>
      <c r="K3270">
        <v>35</v>
      </c>
      <c r="L3270">
        <v>0.85799999999999998</v>
      </c>
      <c r="M3270">
        <v>0</v>
      </c>
      <c r="N3270">
        <v>0</v>
      </c>
      <c r="O3270">
        <v>0</v>
      </c>
      <c r="P3270" t="s">
        <v>1114</v>
      </c>
      <c r="Q3270" t="s">
        <v>1115</v>
      </c>
      <c r="R3270" t="s">
        <v>146</v>
      </c>
      <c r="S3270" t="s">
        <v>147</v>
      </c>
      <c r="T3270" t="s">
        <v>36</v>
      </c>
      <c r="U3270" t="s">
        <v>37</v>
      </c>
      <c r="V3270">
        <v>27</v>
      </c>
      <c r="W3270" t="s">
        <v>38</v>
      </c>
    </row>
    <row r="3271" spans="1:23">
      <c r="A3271" t="s">
        <v>23</v>
      </c>
      <c r="B3271" t="s">
        <v>24</v>
      </c>
      <c r="C3271" t="s">
        <v>25</v>
      </c>
      <c r="D3271" t="s">
        <v>26</v>
      </c>
      <c r="E3271" t="s">
        <v>27</v>
      </c>
      <c r="F3271" t="s">
        <v>53</v>
      </c>
      <c r="G3271" t="s">
        <v>54</v>
      </c>
      <c r="H3271" t="s">
        <v>223</v>
      </c>
      <c r="I3271" t="s">
        <v>224</v>
      </c>
      <c r="J3271">
        <v>775.61292409999999</v>
      </c>
      <c r="K3271">
        <v>2</v>
      </c>
      <c r="L3271">
        <v>0.98099999999999998</v>
      </c>
      <c r="M3271">
        <v>0</v>
      </c>
      <c r="N3271">
        <v>0</v>
      </c>
      <c r="O3271">
        <v>0</v>
      </c>
      <c r="P3271" t="s">
        <v>1196</v>
      </c>
      <c r="Q3271" t="s">
        <v>1197</v>
      </c>
      <c r="R3271" t="s">
        <v>100</v>
      </c>
      <c r="S3271" t="s">
        <v>101</v>
      </c>
      <c r="T3271" t="s">
        <v>36</v>
      </c>
      <c r="U3271" t="s">
        <v>37</v>
      </c>
      <c r="V3271">
        <v>27</v>
      </c>
      <c r="W3271" t="s">
        <v>38</v>
      </c>
    </row>
    <row r="3272" spans="1:23">
      <c r="A3272" t="s">
        <v>23</v>
      </c>
      <c r="B3272" t="s">
        <v>24</v>
      </c>
      <c r="C3272" t="s">
        <v>25</v>
      </c>
      <c r="D3272" t="s">
        <v>39</v>
      </c>
      <c r="E3272" t="s">
        <v>40</v>
      </c>
      <c r="F3272" t="s">
        <v>41</v>
      </c>
      <c r="G3272" t="s">
        <v>42</v>
      </c>
      <c r="I3272" t="s">
        <v>43</v>
      </c>
      <c r="J3272">
        <v>285.23047589999999</v>
      </c>
      <c r="K3272">
        <v>21</v>
      </c>
      <c r="L3272">
        <v>0.69299999999999995</v>
      </c>
      <c r="M3272">
        <v>0</v>
      </c>
      <c r="N3272">
        <v>0</v>
      </c>
      <c r="O3272">
        <v>0</v>
      </c>
      <c r="P3272" t="s">
        <v>1196</v>
      </c>
      <c r="Q3272" t="s">
        <v>1197</v>
      </c>
      <c r="R3272" t="s">
        <v>100</v>
      </c>
      <c r="S3272" t="s">
        <v>101</v>
      </c>
      <c r="T3272" t="s">
        <v>36</v>
      </c>
      <c r="U3272" t="s">
        <v>37</v>
      </c>
      <c r="V3272">
        <v>27</v>
      </c>
      <c r="W3272" t="s">
        <v>38</v>
      </c>
    </row>
    <row r="3273" spans="1:23">
      <c r="A3273" t="s">
        <v>23</v>
      </c>
      <c r="B3273" t="s">
        <v>24</v>
      </c>
      <c r="C3273" t="s">
        <v>25</v>
      </c>
      <c r="D3273" t="s">
        <v>39</v>
      </c>
      <c r="E3273" t="s">
        <v>40</v>
      </c>
      <c r="F3273" t="s">
        <v>53</v>
      </c>
      <c r="G3273" t="s">
        <v>54</v>
      </c>
      <c r="I3273" t="s">
        <v>43</v>
      </c>
      <c r="J3273">
        <v>0</v>
      </c>
      <c r="K3273">
        <v>0</v>
      </c>
      <c r="L3273">
        <v>0</v>
      </c>
      <c r="M3273">
        <v>0</v>
      </c>
      <c r="N3273">
        <v>0</v>
      </c>
      <c r="O3273">
        <v>1</v>
      </c>
      <c r="P3273" t="s">
        <v>1196</v>
      </c>
      <c r="Q3273" t="s">
        <v>1197</v>
      </c>
      <c r="R3273" t="s">
        <v>100</v>
      </c>
      <c r="S3273" t="s">
        <v>101</v>
      </c>
      <c r="T3273" t="s">
        <v>36</v>
      </c>
      <c r="U3273" t="s">
        <v>37</v>
      </c>
      <c r="V3273">
        <v>27</v>
      </c>
      <c r="W3273" t="s">
        <v>38</v>
      </c>
    </row>
    <row r="3274" spans="1:23">
      <c r="A3274" t="s">
        <v>23</v>
      </c>
      <c r="B3274" t="s">
        <v>24</v>
      </c>
      <c r="C3274" t="s">
        <v>25</v>
      </c>
      <c r="D3274" t="s">
        <v>39</v>
      </c>
      <c r="E3274" t="s">
        <v>40</v>
      </c>
      <c r="F3274" t="s">
        <v>28</v>
      </c>
      <c r="G3274" t="s">
        <v>29</v>
      </c>
      <c r="I3274" t="s">
        <v>43</v>
      </c>
      <c r="J3274">
        <v>215.90591570000001</v>
      </c>
      <c r="K3274">
        <v>28</v>
      </c>
      <c r="L3274">
        <v>0.83799999999999997</v>
      </c>
      <c r="M3274">
        <v>0</v>
      </c>
      <c r="N3274">
        <v>0</v>
      </c>
      <c r="O3274">
        <v>0</v>
      </c>
      <c r="P3274" t="s">
        <v>1196</v>
      </c>
      <c r="Q3274" t="s">
        <v>1197</v>
      </c>
      <c r="R3274" t="s">
        <v>100</v>
      </c>
      <c r="S3274" t="s">
        <v>101</v>
      </c>
      <c r="T3274" t="s">
        <v>36</v>
      </c>
      <c r="U3274" t="s">
        <v>37</v>
      </c>
      <c r="V3274">
        <v>27</v>
      </c>
      <c r="W3274" t="s">
        <v>38</v>
      </c>
    </row>
    <row r="3275" spans="1:23">
      <c r="A3275" t="s">
        <v>23</v>
      </c>
      <c r="B3275" t="s">
        <v>24</v>
      </c>
      <c r="C3275" t="s">
        <v>25</v>
      </c>
      <c r="D3275" t="s">
        <v>46</v>
      </c>
      <c r="E3275" t="s">
        <v>47</v>
      </c>
      <c r="F3275" t="s">
        <v>48</v>
      </c>
      <c r="G3275" t="s">
        <v>47</v>
      </c>
      <c r="I3275" t="s">
        <v>43</v>
      </c>
      <c r="J3275">
        <v>818.90080639999996</v>
      </c>
      <c r="K3275">
        <v>146</v>
      </c>
      <c r="L3275">
        <v>0.83199999999999996</v>
      </c>
      <c r="M3275">
        <v>0</v>
      </c>
      <c r="N3275">
        <v>0</v>
      </c>
      <c r="O3275">
        <v>0</v>
      </c>
      <c r="P3275" t="s">
        <v>1196</v>
      </c>
      <c r="Q3275" t="s">
        <v>1197</v>
      </c>
      <c r="R3275" t="s">
        <v>100</v>
      </c>
      <c r="S3275" t="s">
        <v>101</v>
      </c>
      <c r="T3275" t="s">
        <v>36</v>
      </c>
      <c r="U3275" t="s">
        <v>37</v>
      </c>
      <c r="V3275">
        <v>27</v>
      </c>
      <c r="W3275" t="s">
        <v>38</v>
      </c>
    </row>
    <row r="3276" spans="1:23">
      <c r="A3276" t="s">
        <v>23</v>
      </c>
      <c r="B3276" t="s">
        <v>24</v>
      </c>
      <c r="C3276" t="s">
        <v>25</v>
      </c>
      <c r="D3276" t="s">
        <v>39</v>
      </c>
      <c r="E3276" t="s">
        <v>40</v>
      </c>
      <c r="F3276" t="s">
        <v>28</v>
      </c>
      <c r="G3276" t="s">
        <v>29</v>
      </c>
      <c r="I3276" t="s">
        <v>43</v>
      </c>
      <c r="J3276">
        <v>58.34210453</v>
      </c>
      <c r="K3276">
        <v>10</v>
      </c>
      <c r="L3276">
        <v>0.80400000000000005</v>
      </c>
      <c r="M3276">
        <v>0</v>
      </c>
      <c r="N3276">
        <v>0</v>
      </c>
      <c r="O3276">
        <v>0</v>
      </c>
      <c r="P3276" t="s">
        <v>1200</v>
      </c>
      <c r="Q3276" t="s">
        <v>1201</v>
      </c>
      <c r="R3276" t="s">
        <v>158</v>
      </c>
      <c r="S3276" t="s">
        <v>159</v>
      </c>
      <c r="T3276" t="s">
        <v>36</v>
      </c>
      <c r="U3276" t="s">
        <v>37</v>
      </c>
      <c r="V3276">
        <v>27</v>
      </c>
      <c r="W3276" t="s">
        <v>38</v>
      </c>
    </row>
    <row r="3277" spans="1:23">
      <c r="A3277" t="s">
        <v>23</v>
      </c>
      <c r="B3277" t="s">
        <v>24</v>
      </c>
      <c r="C3277" t="s">
        <v>25</v>
      </c>
      <c r="D3277" t="s">
        <v>26</v>
      </c>
      <c r="E3277" t="s">
        <v>27</v>
      </c>
      <c r="F3277" t="s">
        <v>28</v>
      </c>
      <c r="G3277" t="s">
        <v>29</v>
      </c>
      <c r="H3277" t="s">
        <v>148</v>
      </c>
      <c r="I3277" t="s">
        <v>149</v>
      </c>
      <c r="J3277">
        <v>57.701000000000001</v>
      </c>
      <c r="K3277">
        <v>1</v>
      </c>
      <c r="L3277">
        <v>1</v>
      </c>
      <c r="M3277">
        <v>0</v>
      </c>
      <c r="N3277">
        <v>0</v>
      </c>
      <c r="O3277">
        <v>0</v>
      </c>
      <c r="P3277" t="s">
        <v>1204</v>
      </c>
      <c r="Q3277" t="s">
        <v>1205</v>
      </c>
      <c r="R3277" t="s">
        <v>297</v>
      </c>
      <c r="S3277" t="s">
        <v>298</v>
      </c>
      <c r="T3277" t="s">
        <v>36</v>
      </c>
      <c r="U3277" t="s">
        <v>37</v>
      </c>
      <c r="V3277">
        <v>27</v>
      </c>
      <c r="W3277" t="s">
        <v>38</v>
      </c>
    </row>
    <row r="3278" spans="1:23">
      <c r="A3278" t="s">
        <v>23</v>
      </c>
      <c r="B3278" t="s">
        <v>24</v>
      </c>
      <c r="C3278" t="s">
        <v>25</v>
      </c>
      <c r="D3278" t="s">
        <v>46</v>
      </c>
      <c r="E3278" t="s">
        <v>47</v>
      </c>
      <c r="F3278" t="s">
        <v>48</v>
      </c>
      <c r="G3278" t="s">
        <v>47</v>
      </c>
      <c r="I3278" t="s">
        <v>43</v>
      </c>
      <c r="J3278">
        <v>1047.8977629999999</v>
      </c>
      <c r="K3278">
        <v>205</v>
      </c>
      <c r="L3278">
        <v>0.80800000000000005</v>
      </c>
      <c r="M3278">
        <v>0</v>
      </c>
      <c r="N3278">
        <v>0</v>
      </c>
      <c r="O3278">
        <v>0</v>
      </c>
      <c r="P3278" t="s">
        <v>1204</v>
      </c>
      <c r="Q3278" t="s">
        <v>1205</v>
      </c>
      <c r="R3278" t="s">
        <v>297</v>
      </c>
      <c r="S3278" t="s">
        <v>298</v>
      </c>
      <c r="T3278" t="s">
        <v>36</v>
      </c>
      <c r="U3278" t="s">
        <v>37</v>
      </c>
      <c r="V3278">
        <v>27</v>
      </c>
      <c r="W3278" t="s">
        <v>38</v>
      </c>
    </row>
    <row r="3279" spans="1:23">
      <c r="A3279" t="s">
        <v>23</v>
      </c>
      <c r="B3279" t="s">
        <v>24</v>
      </c>
      <c r="C3279" t="s">
        <v>25</v>
      </c>
      <c r="D3279" t="s">
        <v>26</v>
      </c>
      <c r="E3279" t="s">
        <v>27</v>
      </c>
      <c r="F3279" t="s">
        <v>28</v>
      </c>
      <c r="G3279" t="s">
        <v>29</v>
      </c>
      <c r="H3279" t="s">
        <v>148</v>
      </c>
      <c r="I3279" t="s">
        <v>149</v>
      </c>
      <c r="J3279">
        <v>3.274</v>
      </c>
      <c r="K3279">
        <v>1</v>
      </c>
      <c r="L3279">
        <v>1</v>
      </c>
      <c r="M3279">
        <v>0</v>
      </c>
      <c r="N3279">
        <v>0</v>
      </c>
      <c r="O3279">
        <v>0</v>
      </c>
      <c r="P3279" t="s">
        <v>1210</v>
      </c>
      <c r="Q3279" t="s">
        <v>1211</v>
      </c>
      <c r="R3279" t="s">
        <v>84</v>
      </c>
      <c r="S3279" t="s">
        <v>85</v>
      </c>
      <c r="T3279" t="s">
        <v>36</v>
      </c>
      <c r="U3279" t="s">
        <v>37</v>
      </c>
      <c r="V3279">
        <v>27</v>
      </c>
      <c r="W3279" t="s">
        <v>38</v>
      </c>
    </row>
    <row r="3280" spans="1:23">
      <c r="A3280" t="s">
        <v>23</v>
      </c>
      <c r="B3280" t="s">
        <v>24</v>
      </c>
      <c r="C3280" t="s">
        <v>25</v>
      </c>
      <c r="D3280" t="s">
        <v>26</v>
      </c>
      <c r="E3280" t="s">
        <v>27</v>
      </c>
      <c r="F3280" t="s">
        <v>53</v>
      </c>
      <c r="G3280" t="s">
        <v>54</v>
      </c>
      <c r="H3280" t="s">
        <v>55</v>
      </c>
      <c r="I3280" t="s">
        <v>56</v>
      </c>
      <c r="J3280">
        <v>97.479845890000007</v>
      </c>
      <c r="K3280">
        <v>1</v>
      </c>
      <c r="L3280">
        <v>0.91600000000000004</v>
      </c>
      <c r="M3280">
        <v>0</v>
      </c>
      <c r="N3280">
        <v>0</v>
      </c>
      <c r="O3280">
        <v>0</v>
      </c>
      <c r="P3280" t="s">
        <v>1052</v>
      </c>
      <c r="Q3280" t="s">
        <v>1053</v>
      </c>
      <c r="R3280" t="s">
        <v>168</v>
      </c>
      <c r="S3280" t="s">
        <v>169</v>
      </c>
      <c r="T3280" t="s">
        <v>36</v>
      </c>
      <c r="U3280" t="s">
        <v>37</v>
      </c>
      <c r="V3280">
        <v>27</v>
      </c>
      <c r="W3280" t="s">
        <v>38</v>
      </c>
    </row>
    <row r="3281" spans="1:23">
      <c r="A3281" t="s">
        <v>23</v>
      </c>
      <c r="B3281" t="s">
        <v>24</v>
      </c>
      <c r="C3281" t="s">
        <v>25</v>
      </c>
      <c r="D3281" t="s">
        <v>26</v>
      </c>
      <c r="E3281" t="s">
        <v>27</v>
      </c>
      <c r="F3281" t="s">
        <v>28</v>
      </c>
      <c r="G3281" t="s">
        <v>29</v>
      </c>
      <c r="H3281" t="s">
        <v>189</v>
      </c>
      <c r="I3281" t="s">
        <v>190</v>
      </c>
      <c r="J3281">
        <v>59.535823669999999</v>
      </c>
      <c r="K3281">
        <v>1</v>
      </c>
      <c r="L3281">
        <v>0.91500000000000004</v>
      </c>
      <c r="M3281">
        <v>0</v>
      </c>
      <c r="N3281">
        <v>0</v>
      </c>
      <c r="O3281">
        <v>0</v>
      </c>
      <c r="P3281" t="s">
        <v>1052</v>
      </c>
      <c r="Q3281" t="s">
        <v>1053</v>
      </c>
      <c r="R3281" t="s">
        <v>168</v>
      </c>
      <c r="S3281" t="s">
        <v>169</v>
      </c>
      <c r="T3281" t="s">
        <v>36</v>
      </c>
      <c r="U3281" t="s">
        <v>37</v>
      </c>
      <c r="V3281">
        <v>27</v>
      </c>
      <c r="W3281" t="s">
        <v>38</v>
      </c>
    </row>
    <row r="3282" spans="1:23">
      <c r="A3282" t="s">
        <v>23</v>
      </c>
      <c r="B3282" t="s">
        <v>24</v>
      </c>
      <c r="C3282" t="s">
        <v>25</v>
      </c>
      <c r="D3282" t="s">
        <v>26</v>
      </c>
      <c r="E3282" t="s">
        <v>27</v>
      </c>
      <c r="F3282" t="s">
        <v>28</v>
      </c>
      <c r="G3282" t="s">
        <v>29</v>
      </c>
      <c r="H3282" t="s">
        <v>148</v>
      </c>
      <c r="I3282" t="s">
        <v>149</v>
      </c>
      <c r="J3282">
        <v>1701.868596</v>
      </c>
      <c r="K3282">
        <v>3</v>
      </c>
      <c r="L3282">
        <v>0.98599999999999999</v>
      </c>
      <c r="M3282">
        <v>0</v>
      </c>
      <c r="N3282">
        <v>0</v>
      </c>
      <c r="O3282">
        <v>0</v>
      </c>
      <c r="P3282" t="s">
        <v>1052</v>
      </c>
      <c r="Q3282" t="s">
        <v>1053</v>
      </c>
      <c r="R3282" t="s">
        <v>168</v>
      </c>
      <c r="S3282" t="s">
        <v>169</v>
      </c>
      <c r="T3282" t="s">
        <v>36</v>
      </c>
      <c r="U3282" t="s">
        <v>37</v>
      </c>
      <c r="V3282">
        <v>27</v>
      </c>
      <c r="W3282" t="s">
        <v>38</v>
      </c>
    </row>
    <row r="3283" spans="1:23">
      <c r="A3283" t="s">
        <v>23</v>
      </c>
      <c r="B3283" t="s">
        <v>24</v>
      </c>
      <c r="C3283" t="s">
        <v>25</v>
      </c>
      <c r="D3283" t="s">
        <v>26</v>
      </c>
      <c r="E3283" t="s">
        <v>27</v>
      </c>
      <c r="F3283" t="s">
        <v>28</v>
      </c>
      <c r="G3283" t="s">
        <v>29</v>
      </c>
      <c r="H3283" t="s">
        <v>152</v>
      </c>
      <c r="I3283" t="s">
        <v>153</v>
      </c>
      <c r="J3283">
        <v>1214.9156290000001</v>
      </c>
      <c r="K3283">
        <v>3</v>
      </c>
      <c r="L3283">
        <v>0.98799999999999999</v>
      </c>
      <c r="M3283">
        <v>0</v>
      </c>
      <c r="N3283">
        <v>0</v>
      </c>
      <c r="O3283">
        <v>0</v>
      </c>
      <c r="P3283" t="s">
        <v>1052</v>
      </c>
      <c r="Q3283" t="s">
        <v>1053</v>
      </c>
      <c r="R3283" t="s">
        <v>168</v>
      </c>
      <c r="S3283" t="s">
        <v>169</v>
      </c>
      <c r="T3283" t="s">
        <v>36</v>
      </c>
      <c r="U3283" t="s">
        <v>37</v>
      </c>
      <c r="V3283">
        <v>27</v>
      </c>
      <c r="W3283" t="s">
        <v>38</v>
      </c>
    </row>
    <row r="3284" spans="1:23">
      <c r="A3284" t="s">
        <v>23</v>
      </c>
      <c r="B3284" t="s">
        <v>24</v>
      </c>
      <c r="C3284" t="s">
        <v>25</v>
      </c>
      <c r="D3284" t="s">
        <v>26</v>
      </c>
      <c r="E3284" t="s">
        <v>27</v>
      </c>
      <c r="F3284" t="s">
        <v>28</v>
      </c>
      <c r="G3284" t="s">
        <v>29</v>
      </c>
      <c r="H3284" t="s">
        <v>191</v>
      </c>
      <c r="I3284" t="s">
        <v>192</v>
      </c>
      <c r="J3284">
        <v>72.604299299999994</v>
      </c>
      <c r="K3284">
        <v>1</v>
      </c>
      <c r="L3284">
        <v>0.876</v>
      </c>
      <c r="M3284">
        <v>0</v>
      </c>
      <c r="N3284">
        <v>0</v>
      </c>
      <c r="O3284">
        <v>0</v>
      </c>
      <c r="P3284" t="s">
        <v>1052</v>
      </c>
      <c r="Q3284" t="s">
        <v>1053</v>
      </c>
      <c r="R3284" t="s">
        <v>168</v>
      </c>
      <c r="S3284" t="s">
        <v>169</v>
      </c>
      <c r="T3284" t="s">
        <v>36</v>
      </c>
      <c r="U3284" t="s">
        <v>37</v>
      </c>
      <c r="V3284">
        <v>27</v>
      </c>
      <c r="W3284" t="s">
        <v>38</v>
      </c>
    </row>
    <row r="3285" spans="1:23">
      <c r="A3285" t="s">
        <v>23</v>
      </c>
      <c r="B3285" t="s">
        <v>24</v>
      </c>
      <c r="C3285" t="s">
        <v>25</v>
      </c>
      <c r="D3285" t="s">
        <v>26</v>
      </c>
      <c r="E3285" t="s">
        <v>27</v>
      </c>
      <c r="F3285" t="s">
        <v>28</v>
      </c>
      <c r="G3285" t="s">
        <v>29</v>
      </c>
      <c r="H3285" t="s">
        <v>239</v>
      </c>
      <c r="I3285" t="s">
        <v>240</v>
      </c>
      <c r="J3285">
        <v>63.248339559999998</v>
      </c>
      <c r="K3285">
        <v>1</v>
      </c>
      <c r="L3285">
        <v>0.94699999999999995</v>
      </c>
      <c r="M3285">
        <v>0</v>
      </c>
      <c r="N3285">
        <v>0</v>
      </c>
      <c r="O3285">
        <v>0</v>
      </c>
      <c r="P3285" t="s">
        <v>1052</v>
      </c>
      <c r="Q3285" t="s">
        <v>1053</v>
      </c>
      <c r="R3285" t="s">
        <v>168</v>
      </c>
      <c r="S3285" t="s">
        <v>169</v>
      </c>
      <c r="T3285" t="s">
        <v>36</v>
      </c>
      <c r="U3285" t="s">
        <v>37</v>
      </c>
      <c r="V3285">
        <v>27</v>
      </c>
      <c r="W3285" t="s">
        <v>38</v>
      </c>
    </row>
    <row r="3286" spans="1:23">
      <c r="A3286" t="s">
        <v>23</v>
      </c>
      <c r="B3286" t="s">
        <v>24</v>
      </c>
      <c r="C3286" t="s">
        <v>25</v>
      </c>
      <c r="D3286" t="s">
        <v>39</v>
      </c>
      <c r="E3286" t="s">
        <v>40</v>
      </c>
      <c r="F3286" t="s">
        <v>41</v>
      </c>
      <c r="G3286" t="s">
        <v>42</v>
      </c>
      <c r="I3286" t="s">
        <v>43</v>
      </c>
      <c r="J3286">
        <v>0</v>
      </c>
      <c r="K3286">
        <v>0</v>
      </c>
      <c r="L3286">
        <v>0</v>
      </c>
      <c r="M3286">
        <v>0</v>
      </c>
      <c r="N3286">
        <v>0</v>
      </c>
      <c r="O3286">
        <v>1</v>
      </c>
      <c r="P3286" t="s">
        <v>1052</v>
      </c>
      <c r="Q3286" t="s">
        <v>1053</v>
      </c>
      <c r="R3286" t="s">
        <v>168</v>
      </c>
      <c r="S3286" t="s">
        <v>169</v>
      </c>
      <c r="T3286" t="s">
        <v>36</v>
      </c>
      <c r="U3286" t="s">
        <v>37</v>
      </c>
      <c r="V3286">
        <v>27</v>
      </c>
      <c r="W3286" t="s">
        <v>38</v>
      </c>
    </row>
    <row r="3287" spans="1:23">
      <c r="A3287" t="s">
        <v>23</v>
      </c>
      <c r="B3287" t="s">
        <v>24</v>
      </c>
      <c r="C3287" t="s">
        <v>25</v>
      </c>
      <c r="D3287" t="s">
        <v>39</v>
      </c>
      <c r="E3287" t="s">
        <v>40</v>
      </c>
      <c r="F3287" t="s">
        <v>44</v>
      </c>
      <c r="G3287" t="s">
        <v>45</v>
      </c>
      <c r="I3287" t="s">
        <v>43</v>
      </c>
      <c r="J3287">
        <v>0</v>
      </c>
      <c r="K3287">
        <v>0</v>
      </c>
      <c r="L3287">
        <v>0</v>
      </c>
      <c r="M3287">
        <v>0</v>
      </c>
      <c r="N3287">
        <v>0</v>
      </c>
      <c r="O3287">
        <v>1</v>
      </c>
      <c r="P3287" t="s">
        <v>1052</v>
      </c>
      <c r="Q3287" t="s">
        <v>1053</v>
      </c>
      <c r="R3287" t="s">
        <v>168</v>
      </c>
      <c r="S3287" t="s">
        <v>169</v>
      </c>
      <c r="T3287" t="s">
        <v>36</v>
      </c>
      <c r="U3287" t="s">
        <v>37</v>
      </c>
      <c r="V3287">
        <v>27</v>
      </c>
      <c r="W3287" t="s">
        <v>38</v>
      </c>
    </row>
    <row r="3288" spans="1:23">
      <c r="A3288" t="s">
        <v>23</v>
      </c>
      <c r="B3288" t="s">
        <v>24</v>
      </c>
      <c r="C3288" t="s">
        <v>25</v>
      </c>
      <c r="D3288" t="s">
        <v>46</v>
      </c>
      <c r="E3288" t="s">
        <v>47</v>
      </c>
      <c r="F3288" t="s">
        <v>48</v>
      </c>
      <c r="G3288" t="s">
        <v>47</v>
      </c>
      <c r="I3288" t="s">
        <v>43</v>
      </c>
      <c r="J3288">
        <v>3548.744561</v>
      </c>
      <c r="K3288">
        <v>615</v>
      </c>
      <c r="L3288">
        <v>0.83199999999999996</v>
      </c>
      <c r="M3288">
        <v>0.41637237100000002</v>
      </c>
      <c r="N3288">
        <v>7.2399999999999999E-3</v>
      </c>
      <c r="O3288">
        <v>0</v>
      </c>
      <c r="P3288" t="s">
        <v>1052</v>
      </c>
      <c r="Q3288" t="s">
        <v>1053</v>
      </c>
      <c r="R3288" t="s">
        <v>168</v>
      </c>
      <c r="S3288" t="s">
        <v>169</v>
      </c>
      <c r="T3288" t="s">
        <v>36</v>
      </c>
      <c r="U3288" t="s">
        <v>37</v>
      </c>
      <c r="V3288">
        <v>27</v>
      </c>
      <c r="W3288" t="s">
        <v>38</v>
      </c>
    </row>
    <row r="3289" spans="1:23">
      <c r="A3289" t="s">
        <v>23</v>
      </c>
      <c r="B3289" t="s">
        <v>24</v>
      </c>
      <c r="C3289" t="s">
        <v>25</v>
      </c>
      <c r="D3289" t="s">
        <v>39</v>
      </c>
      <c r="E3289" t="s">
        <v>40</v>
      </c>
      <c r="F3289" t="s">
        <v>28</v>
      </c>
      <c r="G3289" t="s">
        <v>29</v>
      </c>
      <c r="I3289" t="s">
        <v>43</v>
      </c>
      <c r="J3289">
        <v>122.5456842</v>
      </c>
      <c r="K3289">
        <v>17</v>
      </c>
      <c r="L3289">
        <v>0.78800000000000003</v>
      </c>
      <c r="M3289">
        <v>0</v>
      </c>
      <c r="N3289">
        <v>0</v>
      </c>
      <c r="O3289">
        <v>0</v>
      </c>
      <c r="P3289" t="s">
        <v>1214</v>
      </c>
      <c r="Q3289" t="s">
        <v>1215</v>
      </c>
      <c r="R3289" t="s">
        <v>51</v>
      </c>
      <c r="S3289" t="s">
        <v>52</v>
      </c>
      <c r="T3289" t="s">
        <v>36</v>
      </c>
      <c r="U3289" t="s">
        <v>37</v>
      </c>
      <c r="V3289">
        <v>27</v>
      </c>
      <c r="W3289" t="s">
        <v>38</v>
      </c>
    </row>
    <row r="3290" spans="1:23">
      <c r="A3290" t="s">
        <v>23</v>
      </c>
      <c r="B3290" t="s">
        <v>24</v>
      </c>
      <c r="C3290" t="s">
        <v>25</v>
      </c>
      <c r="D3290" t="s">
        <v>26</v>
      </c>
      <c r="E3290" t="s">
        <v>27</v>
      </c>
      <c r="F3290" t="s">
        <v>41</v>
      </c>
      <c r="G3290" t="s">
        <v>42</v>
      </c>
      <c r="H3290" t="s">
        <v>161</v>
      </c>
      <c r="I3290" t="s">
        <v>43</v>
      </c>
      <c r="J3290">
        <v>0.48299999999999998</v>
      </c>
      <c r="K3290">
        <v>1</v>
      </c>
      <c r="L3290">
        <v>1</v>
      </c>
      <c r="M3290">
        <v>0</v>
      </c>
      <c r="N3290">
        <v>0</v>
      </c>
      <c r="O3290">
        <v>0</v>
      </c>
      <c r="P3290" t="s">
        <v>1116</v>
      </c>
      <c r="Q3290" t="s">
        <v>1117</v>
      </c>
      <c r="R3290" t="s">
        <v>201</v>
      </c>
      <c r="S3290" t="s">
        <v>202</v>
      </c>
      <c r="T3290" t="s">
        <v>36</v>
      </c>
      <c r="U3290" t="s">
        <v>37</v>
      </c>
      <c r="V3290">
        <v>27</v>
      </c>
      <c r="W3290" t="s">
        <v>38</v>
      </c>
    </row>
    <row r="3291" spans="1:23">
      <c r="A3291" t="s">
        <v>23</v>
      </c>
      <c r="B3291" t="s">
        <v>24</v>
      </c>
      <c r="C3291" t="s">
        <v>25</v>
      </c>
      <c r="D3291" t="s">
        <v>26</v>
      </c>
      <c r="E3291" t="s">
        <v>27</v>
      </c>
      <c r="F3291" t="s">
        <v>28</v>
      </c>
      <c r="G3291" t="s">
        <v>29</v>
      </c>
      <c r="H3291" t="s">
        <v>148</v>
      </c>
      <c r="I3291" t="s">
        <v>149</v>
      </c>
      <c r="J3291">
        <v>2.59</v>
      </c>
      <c r="K3291">
        <v>1</v>
      </c>
      <c r="L3291">
        <v>1</v>
      </c>
      <c r="M3291">
        <v>0</v>
      </c>
      <c r="N3291">
        <v>0</v>
      </c>
      <c r="O3291">
        <v>0</v>
      </c>
      <c r="P3291" t="s">
        <v>1116</v>
      </c>
      <c r="Q3291" t="s">
        <v>1117</v>
      </c>
      <c r="R3291" t="s">
        <v>201</v>
      </c>
      <c r="S3291" t="s">
        <v>202</v>
      </c>
      <c r="T3291" t="s">
        <v>36</v>
      </c>
      <c r="U3291" t="s">
        <v>37</v>
      </c>
      <c r="V3291">
        <v>27</v>
      </c>
      <c r="W3291" t="s">
        <v>38</v>
      </c>
    </row>
    <row r="3292" spans="1:23">
      <c r="A3292" t="s">
        <v>23</v>
      </c>
      <c r="B3292" t="s">
        <v>24</v>
      </c>
      <c r="C3292" t="s">
        <v>25</v>
      </c>
      <c r="D3292" t="s">
        <v>26</v>
      </c>
      <c r="E3292" t="s">
        <v>27</v>
      </c>
      <c r="F3292" t="s">
        <v>28</v>
      </c>
      <c r="G3292" t="s">
        <v>29</v>
      </c>
      <c r="H3292" t="s">
        <v>86</v>
      </c>
      <c r="I3292" t="s">
        <v>87</v>
      </c>
      <c r="J3292">
        <v>11.802380749999999</v>
      </c>
      <c r="K3292">
        <v>1</v>
      </c>
      <c r="L3292">
        <v>0.87</v>
      </c>
      <c r="M3292">
        <v>0</v>
      </c>
      <c r="N3292">
        <v>0</v>
      </c>
      <c r="O3292">
        <v>0</v>
      </c>
      <c r="P3292" t="s">
        <v>1116</v>
      </c>
      <c r="Q3292" t="s">
        <v>1117</v>
      </c>
      <c r="R3292" t="s">
        <v>201</v>
      </c>
      <c r="S3292" t="s">
        <v>202</v>
      </c>
      <c r="T3292" t="s">
        <v>36</v>
      </c>
      <c r="U3292" t="s">
        <v>37</v>
      </c>
      <c r="V3292">
        <v>27</v>
      </c>
      <c r="W3292" t="s">
        <v>38</v>
      </c>
    </row>
    <row r="3293" spans="1:23">
      <c r="A3293" t="s">
        <v>23</v>
      </c>
      <c r="B3293" t="s">
        <v>24</v>
      </c>
      <c r="C3293" t="s">
        <v>25</v>
      </c>
      <c r="D3293" t="s">
        <v>39</v>
      </c>
      <c r="E3293" t="s">
        <v>40</v>
      </c>
      <c r="F3293" t="s">
        <v>44</v>
      </c>
      <c r="G3293" t="s">
        <v>45</v>
      </c>
      <c r="I3293" t="s">
        <v>43</v>
      </c>
      <c r="J3293">
        <v>0</v>
      </c>
      <c r="K3293">
        <v>0</v>
      </c>
      <c r="L3293">
        <v>0</v>
      </c>
      <c r="M3293">
        <v>0</v>
      </c>
      <c r="N3293">
        <v>0</v>
      </c>
      <c r="O3293">
        <v>1</v>
      </c>
      <c r="P3293" t="s">
        <v>1116</v>
      </c>
      <c r="Q3293" t="s">
        <v>1117</v>
      </c>
      <c r="R3293" t="s">
        <v>201</v>
      </c>
      <c r="S3293" t="s">
        <v>202</v>
      </c>
      <c r="T3293" t="s">
        <v>36</v>
      </c>
      <c r="U3293" t="s">
        <v>37</v>
      </c>
      <c r="V3293">
        <v>27</v>
      </c>
      <c r="W3293" t="s">
        <v>38</v>
      </c>
    </row>
    <row r="3294" spans="1:23">
      <c r="A3294" t="s">
        <v>23</v>
      </c>
      <c r="B3294" t="s">
        <v>24</v>
      </c>
      <c r="C3294" t="s">
        <v>25</v>
      </c>
      <c r="D3294" t="s">
        <v>39</v>
      </c>
      <c r="E3294" t="s">
        <v>40</v>
      </c>
      <c r="F3294" t="s">
        <v>41</v>
      </c>
      <c r="G3294" t="s">
        <v>42</v>
      </c>
      <c r="I3294" t="s">
        <v>43</v>
      </c>
      <c r="J3294">
        <v>54.542584910000002</v>
      </c>
      <c r="K3294">
        <v>2</v>
      </c>
      <c r="L3294">
        <v>0.90700000000000003</v>
      </c>
      <c r="M3294">
        <v>0</v>
      </c>
      <c r="N3294">
        <v>0</v>
      </c>
      <c r="O3294">
        <v>0</v>
      </c>
      <c r="P3294" t="s">
        <v>1216</v>
      </c>
      <c r="Q3294" t="s">
        <v>1217</v>
      </c>
      <c r="R3294" t="s">
        <v>90</v>
      </c>
      <c r="S3294" t="s">
        <v>91</v>
      </c>
      <c r="T3294" t="s">
        <v>36</v>
      </c>
      <c r="U3294" t="s">
        <v>37</v>
      </c>
      <c r="V3294">
        <v>27</v>
      </c>
      <c r="W3294" t="s">
        <v>38</v>
      </c>
    </row>
    <row r="3295" spans="1:23">
      <c r="A3295" t="s">
        <v>23</v>
      </c>
      <c r="B3295" t="s">
        <v>24</v>
      </c>
      <c r="C3295" t="s">
        <v>25</v>
      </c>
      <c r="D3295" t="s">
        <v>39</v>
      </c>
      <c r="E3295" t="s">
        <v>40</v>
      </c>
      <c r="F3295" t="s">
        <v>28</v>
      </c>
      <c r="G3295" t="s">
        <v>29</v>
      </c>
      <c r="I3295" t="s">
        <v>43</v>
      </c>
      <c r="J3295">
        <v>59.528720700000001</v>
      </c>
      <c r="K3295">
        <v>6</v>
      </c>
      <c r="L3295">
        <v>0.91300000000000003</v>
      </c>
      <c r="M3295">
        <v>0</v>
      </c>
      <c r="N3295">
        <v>0</v>
      </c>
      <c r="O3295">
        <v>0</v>
      </c>
      <c r="P3295" t="s">
        <v>1218</v>
      </c>
      <c r="Q3295" t="s">
        <v>1219</v>
      </c>
      <c r="R3295" t="s">
        <v>168</v>
      </c>
      <c r="S3295" t="s">
        <v>169</v>
      </c>
      <c r="T3295" t="s">
        <v>36</v>
      </c>
      <c r="U3295" t="s">
        <v>37</v>
      </c>
      <c r="V3295">
        <v>27</v>
      </c>
      <c r="W3295" t="s">
        <v>38</v>
      </c>
    </row>
    <row r="3296" spans="1:23">
      <c r="A3296" t="s">
        <v>23</v>
      </c>
      <c r="B3296" t="s">
        <v>24</v>
      </c>
      <c r="C3296" t="s">
        <v>25</v>
      </c>
      <c r="D3296" t="s">
        <v>26</v>
      </c>
      <c r="E3296" t="s">
        <v>27</v>
      </c>
      <c r="F3296" t="s">
        <v>41</v>
      </c>
      <c r="G3296" t="s">
        <v>42</v>
      </c>
      <c r="H3296" t="s">
        <v>161</v>
      </c>
      <c r="I3296" t="s">
        <v>43</v>
      </c>
      <c r="J3296">
        <v>560.01706790000003</v>
      </c>
      <c r="K3296">
        <v>4</v>
      </c>
      <c r="L3296">
        <v>0.98</v>
      </c>
      <c r="M3296">
        <v>0</v>
      </c>
      <c r="N3296">
        <v>0</v>
      </c>
      <c r="O3296">
        <v>0</v>
      </c>
      <c r="P3296" t="s">
        <v>1054</v>
      </c>
      <c r="Q3296" t="s">
        <v>1055</v>
      </c>
      <c r="R3296" t="s">
        <v>100</v>
      </c>
      <c r="S3296" t="s">
        <v>101</v>
      </c>
      <c r="T3296" t="s">
        <v>36</v>
      </c>
      <c r="U3296" t="s">
        <v>37</v>
      </c>
      <c r="V3296">
        <v>27</v>
      </c>
      <c r="W3296" t="s">
        <v>38</v>
      </c>
    </row>
    <row r="3297" spans="1:23">
      <c r="A3297" t="s">
        <v>23</v>
      </c>
      <c r="B3297" t="s">
        <v>24</v>
      </c>
      <c r="C3297" t="s">
        <v>25</v>
      </c>
      <c r="D3297" t="s">
        <v>26</v>
      </c>
      <c r="E3297" t="s">
        <v>27</v>
      </c>
      <c r="F3297" t="s">
        <v>53</v>
      </c>
      <c r="G3297" t="s">
        <v>54</v>
      </c>
      <c r="H3297" t="s">
        <v>55</v>
      </c>
      <c r="I3297" t="s">
        <v>56</v>
      </c>
      <c r="J3297">
        <v>76.760886830000004</v>
      </c>
      <c r="K3297">
        <v>1</v>
      </c>
      <c r="L3297">
        <v>0.90100000000000002</v>
      </c>
      <c r="M3297">
        <v>0</v>
      </c>
      <c r="N3297">
        <v>0</v>
      </c>
      <c r="O3297">
        <v>0</v>
      </c>
      <c r="P3297" t="s">
        <v>1054</v>
      </c>
      <c r="Q3297" t="s">
        <v>1055</v>
      </c>
      <c r="R3297" t="s">
        <v>100</v>
      </c>
      <c r="S3297" t="s">
        <v>101</v>
      </c>
      <c r="T3297" t="s">
        <v>36</v>
      </c>
      <c r="U3297" t="s">
        <v>37</v>
      </c>
      <c r="V3297">
        <v>27</v>
      </c>
      <c r="W3297" t="s">
        <v>38</v>
      </c>
    </row>
    <row r="3298" spans="1:23">
      <c r="A3298" t="s">
        <v>23</v>
      </c>
      <c r="B3298" t="s">
        <v>24</v>
      </c>
      <c r="C3298" t="s">
        <v>25</v>
      </c>
      <c r="D3298" t="s">
        <v>26</v>
      </c>
      <c r="E3298" t="s">
        <v>27</v>
      </c>
      <c r="F3298" t="s">
        <v>28</v>
      </c>
      <c r="G3298" t="s">
        <v>29</v>
      </c>
      <c r="H3298" t="s">
        <v>369</v>
      </c>
      <c r="I3298" t="s">
        <v>370</v>
      </c>
      <c r="J3298">
        <v>41.343000000000004</v>
      </c>
      <c r="K3298">
        <v>1</v>
      </c>
      <c r="L3298">
        <v>1</v>
      </c>
      <c r="M3298">
        <v>0</v>
      </c>
      <c r="N3298">
        <v>0</v>
      </c>
      <c r="O3298">
        <v>0</v>
      </c>
      <c r="P3298" t="s">
        <v>1054</v>
      </c>
      <c r="Q3298" t="s">
        <v>1055</v>
      </c>
      <c r="R3298" t="s">
        <v>100</v>
      </c>
      <c r="S3298" t="s">
        <v>101</v>
      </c>
      <c r="T3298" t="s">
        <v>36</v>
      </c>
      <c r="U3298" t="s">
        <v>37</v>
      </c>
      <c r="V3298">
        <v>27</v>
      </c>
      <c r="W3298" t="s">
        <v>38</v>
      </c>
    </row>
    <row r="3299" spans="1:23">
      <c r="A3299" t="s">
        <v>23</v>
      </c>
      <c r="B3299" t="s">
        <v>24</v>
      </c>
      <c r="C3299" t="s">
        <v>25</v>
      </c>
      <c r="D3299" t="s">
        <v>46</v>
      </c>
      <c r="E3299" t="s">
        <v>47</v>
      </c>
      <c r="F3299" t="s">
        <v>48</v>
      </c>
      <c r="G3299" t="s">
        <v>47</v>
      </c>
      <c r="I3299" t="s">
        <v>43</v>
      </c>
      <c r="J3299">
        <v>130.66979319999999</v>
      </c>
      <c r="K3299">
        <v>28</v>
      </c>
      <c r="L3299">
        <v>0.86699999999999999</v>
      </c>
      <c r="M3299">
        <v>0</v>
      </c>
      <c r="N3299">
        <v>0</v>
      </c>
      <c r="O3299">
        <v>0</v>
      </c>
      <c r="P3299" t="s">
        <v>1220</v>
      </c>
      <c r="Q3299" t="s">
        <v>1221</v>
      </c>
      <c r="R3299" t="s">
        <v>100</v>
      </c>
      <c r="S3299" t="s">
        <v>101</v>
      </c>
      <c r="T3299" t="s">
        <v>36</v>
      </c>
      <c r="U3299" t="s">
        <v>37</v>
      </c>
      <c r="V3299">
        <v>27</v>
      </c>
      <c r="W3299" t="s">
        <v>38</v>
      </c>
    </row>
    <row r="3300" spans="1:23">
      <c r="A3300" t="s">
        <v>23</v>
      </c>
      <c r="B3300" t="s">
        <v>24</v>
      </c>
      <c r="C3300" t="s">
        <v>25</v>
      </c>
      <c r="D3300" t="s">
        <v>26</v>
      </c>
      <c r="E3300" t="s">
        <v>27</v>
      </c>
      <c r="F3300" t="s">
        <v>28</v>
      </c>
      <c r="G3300" t="s">
        <v>29</v>
      </c>
      <c r="H3300" t="s">
        <v>189</v>
      </c>
      <c r="I3300" t="s">
        <v>190</v>
      </c>
      <c r="J3300">
        <v>60.407285260000002</v>
      </c>
      <c r="K3300">
        <v>1</v>
      </c>
      <c r="L3300">
        <v>0.84</v>
      </c>
      <c r="M3300">
        <v>0</v>
      </c>
      <c r="N3300">
        <v>0</v>
      </c>
      <c r="O3300">
        <v>0</v>
      </c>
      <c r="P3300" t="s">
        <v>1222</v>
      </c>
      <c r="Q3300" t="s">
        <v>1223</v>
      </c>
      <c r="R3300" t="s">
        <v>389</v>
      </c>
      <c r="S3300" t="s">
        <v>390</v>
      </c>
      <c r="T3300" t="s">
        <v>36</v>
      </c>
      <c r="U3300" t="s">
        <v>37</v>
      </c>
      <c r="V3300">
        <v>27</v>
      </c>
      <c r="W3300" t="s">
        <v>38</v>
      </c>
    </row>
    <row r="3301" spans="1:23">
      <c r="A3301" t="s">
        <v>23</v>
      </c>
      <c r="B3301" t="s">
        <v>24</v>
      </c>
      <c r="C3301" t="s">
        <v>25</v>
      </c>
      <c r="D3301" t="s">
        <v>26</v>
      </c>
      <c r="E3301" t="s">
        <v>27</v>
      </c>
      <c r="F3301" t="s">
        <v>28</v>
      </c>
      <c r="G3301" t="s">
        <v>29</v>
      </c>
      <c r="H3301" t="s">
        <v>75</v>
      </c>
      <c r="I3301" t="s">
        <v>76</v>
      </c>
      <c r="J3301">
        <v>1129.341833</v>
      </c>
      <c r="K3301">
        <v>1</v>
      </c>
      <c r="L3301">
        <v>1</v>
      </c>
      <c r="M3301">
        <v>0</v>
      </c>
      <c r="N3301">
        <v>0</v>
      </c>
      <c r="O3301">
        <v>0</v>
      </c>
      <c r="P3301" t="s">
        <v>1222</v>
      </c>
      <c r="Q3301" t="s">
        <v>1223</v>
      </c>
      <c r="R3301" t="s">
        <v>389</v>
      </c>
      <c r="S3301" t="s">
        <v>390</v>
      </c>
      <c r="T3301" t="s">
        <v>36</v>
      </c>
      <c r="U3301" t="s">
        <v>37</v>
      </c>
      <c r="V3301">
        <v>27</v>
      </c>
      <c r="W3301" t="s">
        <v>38</v>
      </c>
    </row>
    <row r="3302" spans="1:23">
      <c r="A3302" t="s">
        <v>23</v>
      </c>
      <c r="B3302" t="s">
        <v>24</v>
      </c>
      <c r="C3302" t="s">
        <v>25</v>
      </c>
      <c r="D3302" t="s">
        <v>26</v>
      </c>
      <c r="E3302" t="s">
        <v>27</v>
      </c>
      <c r="F3302" t="s">
        <v>28</v>
      </c>
      <c r="G3302" t="s">
        <v>29</v>
      </c>
      <c r="H3302" t="s">
        <v>191</v>
      </c>
      <c r="I3302" t="s">
        <v>192</v>
      </c>
      <c r="J3302">
        <v>75.772946140000002</v>
      </c>
      <c r="K3302">
        <v>1</v>
      </c>
      <c r="L3302">
        <v>0.871</v>
      </c>
      <c r="M3302">
        <v>0</v>
      </c>
      <c r="N3302">
        <v>0</v>
      </c>
      <c r="O3302">
        <v>0</v>
      </c>
      <c r="P3302" t="s">
        <v>1222</v>
      </c>
      <c r="Q3302" t="s">
        <v>1223</v>
      </c>
      <c r="R3302" t="s">
        <v>389</v>
      </c>
      <c r="S3302" t="s">
        <v>390</v>
      </c>
      <c r="T3302" t="s">
        <v>36</v>
      </c>
      <c r="U3302" t="s">
        <v>37</v>
      </c>
      <c r="V3302">
        <v>27</v>
      </c>
      <c r="W3302" t="s">
        <v>38</v>
      </c>
    </row>
    <row r="3303" spans="1:23">
      <c r="A3303" t="s">
        <v>23</v>
      </c>
      <c r="B3303" t="s">
        <v>24</v>
      </c>
      <c r="C3303" t="s">
        <v>25</v>
      </c>
      <c r="D3303" t="s">
        <v>26</v>
      </c>
      <c r="E3303" t="s">
        <v>27</v>
      </c>
      <c r="F3303" t="s">
        <v>28</v>
      </c>
      <c r="G3303" t="s">
        <v>29</v>
      </c>
      <c r="H3303" t="s">
        <v>138</v>
      </c>
      <c r="I3303" t="s">
        <v>139</v>
      </c>
      <c r="J3303">
        <v>155.6696374</v>
      </c>
      <c r="K3303">
        <v>2</v>
      </c>
      <c r="L3303">
        <v>0.97199999999999998</v>
      </c>
      <c r="M3303">
        <v>0</v>
      </c>
      <c r="N3303">
        <v>0</v>
      </c>
      <c r="O3303">
        <v>0</v>
      </c>
      <c r="P3303" t="s">
        <v>1222</v>
      </c>
      <c r="Q3303" t="s">
        <v>1223</v>
      </c>
      <c r="R3303" t="s">
        <v>389</v>
      </c>
      <c r="S3303" t="s">
        <v>390</v>
      </c>
      <c r="T3303" t="s">
        <v>36</v>
      </c>
      <c r="U3303" t="s">
        <v>37</v>
      </c>
      <c r="V3303">
        <v>27</v>
      </c>
      <c r="W3303" t="s">
        <v>38</v>
      </c>
    </row>
    <row r="3304" spans="1:23">
      <c r="A3304" t="s">
        <v>23</v>
      </c>
      <c r="B3304" t="s">
        <v>24</v>
      </c>
      <c r="C3304" t="s">
        <v>25</v>
      </c>
      <c r="D3304" t="s">
        <v>39</v>
      </c>
      <c r="E3304" t="s">
        <v>40</v>
      </c>
      <c r="F3304" t="s">
        <v>44</v>
      </c>
      <c r="G3304" t="s">
        <v>45</v>
      </c>
      <c r="I3304" t="s">
        <v>43</v>
      </c>
      <c r="J3304">
        <v>0</v>
      </c>
      <c r="K3304">
        <v>0</v>
      </c>
      <c r="L3304">
        <v>0</v>
      </c>
      <c r="M3304">
        <v>0</v>
      </c>
      <c r="N3304">
        <v>0</v>
      </c>
      <c r="O3304">
        <v>1</v>
      </c>
      <c r="P3304" t="s">
        <v>1222</v>
      </c>
      <c r="Q3304" t="s">
        <v>1223</v>
      </c>
      <c r="R3304" t="s">
        <v>389</v>
      </c>
      <c r="S3304" t="s">
        <v>390</v>
      </c>
      <c r="T3304" t="s">
        <v>36</v>
      </c>
      <c r="U3304" t="s">
        <v>37</v>
      </c>
      <c r="V3304">
        <v>27</v>
      </c>
      <c r="W3304" t="s">
        <v>38</v>
      </c>
    </row>
    <row r="3305" spans="1:23">
      <c r="A3305" t="s">
        <v>23</v>
      </c>
      <c r="B3305" t="s">
        <v>24</v>
      </c>
      <c r="C3305" t="s">
        <v>25</v>
      </c>
      <c r="D3305" t="s">
        <v>26</v>
      </c>
      <c r="E3305" t="s">
        <v>27</v>
      </c>
      <c r="F3305" t="s">
        <v>28</v>
      </c>
      <c r="G3305" t="s">
        <v>29</v>
      </c>
      <c r="H3305" t="s">
        <v>148</v>
      </c>
      <c r="I3305" t="s">
        <v>149</v>
      </c>
      <c r="J3305">
        <v>544.5536085</v>
      </c>
      <c r="K3305">
        <v>3</v>
      </c>
      <c r="L3305">
        <v>1</v>
      </c>
      <c r="M3305">
        <v>0</v>
      </c>
      <c r="N3305">
        <v>0</v>
      </c>
      <c r="O3305">
        <v>0</v>
      </c>
      <c r="P3305" t="s">
        <v>1056</v>
      </c>
      <c r="Q3305" t="s">
        <v>1057</v>
      </c>
      <c r="R3305" t="s">
        <v>34</v>
      </c>
      <c r="S3305" t="s">
        <v>35</v>
      </c>
      <c r="T3305" t="s">
        <v>36</v>
      </c>
      <c r="U3305" t="s">
        <v>37</v>
      </c>
      <c r="V3305">
        <v>27</v>
      </c>
      <c r="W3305" t="s">
        <v>38</v>
      </c>
    </row>
    <row r="3306" spans="1:23">
      <c r="A3306" t="s">
        <v>23</v>
      </c>
      <c r="B3306" t="s">
        <v>24</v>
      </c>
      <c r="C3306" t="s">
        <v>25</v>
      </c>
      <c r="D3306" t="s">
        <v>46</v>
      </c>
      <c r="E3306" t="s">
        <v>47</v>
      </c>
      <c r="F3306" t="s">
        <v>48</v>
      </c>
      <c r="G3306" t="s">
        <v>47</v>
      </c>
      <c r="I3306" t="s">
        <v>43</v>
      </c>
      <c r="J3306">
        <v>1964.026016</v>
      </c>
      <c r="K3306">
        <v>284</v>
      </c>
      <c r="L3306">
        <v>0.82499999999999996</v>
      </c>
      <c r="M3306">
        <v>0</v>
      </c>
      <c r="N3306">
        <v>0</v>
      </c>
      <c r="O3306">
        <v>0</v>
      </c>
      <c r="P3306" t="s">
        <v>1058</v>
      </c>
      <c r="Q3306" t="s">
        <v>1059</v>
      </c>
      <c r="R3306" t="s">
        <v>34</v>
      </c>
      <c r="S3306" t="s">
        <v>35</v>
      </c>
      <c r="T3306" t="s">
        <v>36</v>
      </c>
      <c r="U3306" t="s">
        <v>37</v>
      </c>
      <c r="V3306">
        <v>27</v>
      </c>
      <c r="W3306" t="s">
        <v>38</v>
      </c>
    </row>
    <row r="3307" spans="1:23">
      <c r="A3307" t="s">
        <v>23</v>
      </c>
      <c r="B3307" t="s">
        <v>24</v>
      </c>
      <c r="C3307" t="s">
        <v>25</v>
      </c>
      <c r="D3307" t="s">
        <v>46</v>
      </c>
      <c r="E3307" t="s">
        <v>47</v>
      </c>
      <c r="F3307" t="s">
        <v>48</v>
      </c>
      <c r="G3307" t="s">
        <v>47</v>
      </c>
      <c r="I3307" t="s">
        <v>43</v>
      </c>
      <c r="J3307">
        <v>736.80292080000004</v>
      </c>
      <c r="K3307">
        <v>121</v>
      </c>
      <c r="L3307">
        <v>0.76600000000000001</v>
      </c>
      <c r="M3307">
        <v>0</v>
      </c>
      <c r="N3307">
        <v>0</v>
      </c>
      <c r="O3307">
        <v>0</v>
      </c>
      <c r="P3307" t="s">
        <v>1224</v>
      </c>
      <c r="Q3307" t="s">
        <v>1225</v>
      </c>
      <c r="R3307" t="s">
        <v>365</v>
      </c>
      <c r="S3307" t="s">
        <v>366</v>
      </c>
      <c r="T3307" t="s">
        <v>36</v>
      </c>
      <c r="U3307" t="s">
        <v>37</v>
      </c>
      <c r="V3307">
        <v>27</v>
      </c>
      <c r="W3307" t="s">
        <v>38</v>
      </c>
    </row>
    <row r="3308" spans="1:23">
      <c r="A3308" t="s">
        <v>23</v>
      </c>
      <c r="B3308" t="s">
        <v>24</v>
      </c>
      <c r="C3308" t="s">
        <v>25</v>
      </c>
      <c r="D3308" t="s">
        <v>39</v>
      </c>
      <c r="E3308" t="s">
        <v>40</v>
      </c>
      <c r="F3308" t="s">
        <v>41</v>
      </c>
      <c r="G3308" t="s">
        <v>42</v>
      </c>
      <c r="I3308" t="s">
        <v>43</v>
      </c>
      <c r="J3308">
        <v>0</v>
      </c>
      <c r="K3308">
        <v>0</v>
      </c>
      <c r="L3308">
        <v>0</v>
      </c>
      <c r="M3308">
        <v>0</v>
      </c>
      <c r="N3308">
        <v>0</v>
      </c>
      <c r="O3308">
        <v>1</v>
      </c>
      <c r="P3308" t="s">
        <v>1228</v>
      </c>
      <c r="Q3308" t="s">
        <v>1229</v>
      </c>
      <c r="R3308" t="s">
        <v>297</v>
      </c>
      <c r="S3308" t="s">
        <v>298</v>
      </c>
      <c r="T3308" t="s">
        <v>36</v>
      </c>
      <c r="U3308" t="s">
        <v>37</v>
      </c>
      <c r="V3308">
        <v>27</v>
      </c>
      <c r="W3308" t="s">
        <v>38</v>
      </c>
    </row>
    <row r="3309" spans="1:23">
      <c r="A3309" t="s">
        <v>23</v>
      </c>
      <c r="B3309" t="s">
        <v>24</v>
      </c>
      <c r="C3309" t="s">
        <v>25</v>
      </c>
      <c r="D3309" t="s">
        <v>26</v>
      </c>
      <c r="E3309" t="s">
        <v>27</v>
      </c>
      <c r="F3309" t="s">
        <v>53</v>
      </c>
      <c r="G3309" t="s">
        <v>54</v>
      </c>
      <c r="H3309" t="s">
        <v>96</v>
      </c>
      <c r="I3309" t="s">
        <v>97</v>
      </c>
      <c r="J3309">
        <v>312.05872920000002</v>
      </c>
      <c r="K3309">
        <v>3</v>
      </c>
      <c r="L3309">
        <v>0.92100000000000004</v>
      </c>
      <c r="M3309">
        <v>0</v>
      </c>
      <c r="N3309">
        <v>0</v>
      </c>
      <c r="O3309">
        <v>0</v>
      </c>
      <c r="P3309" t="s">
        <v>1060</v>
      </c>
      <c r="Q3309" t="s">
        <v>1061</v>
      </c>
      <c r="R3309" t="s">
        <v>100</v>
      </c>
      <c r="S3309" t="s">
        <v>101</v>
      </c>
      <c r="T3309" t="s">
        <v>36</v>
      </c>
      <c r="U3309" t="s">
        <v>37</v>
      </c>
      <c r="V3309">
        <v>27</v>
      </c>
      <c r="W3309" t="s">
        <v>38</v>
      </c>
    </row>
    <row r="3310" spans="1:23">
      <c r="A3310" t="s">
        <v>23</v>
      </c>
      <c r="B3310" t="s">
        <v>24</v>
      </c>
      <c r="C3310" t="s">
        <v>25</v>
      </c>
      <c r="D3310" t="s">
        <v>26</v>
      </c>
      <c r="E3310" t="s">
        <v>27</v>
      </c>
      <c r="F3310" t="s">
        <v>28</v>
      </c>
      <c r="G3310" t="s">
        <v>29</v>
      </c>
      <c r="H3310" t="s">
        <v>75</v>
      </c>
      <c r="I3310" t="s">
        <v>76</v>
      </c>
      <c r="J3310">
        <v>147.45150000000001</v>
      </c>
      <c r="K3310">
        <v>1</v>
      </c>
      <c r="L3310">
        <v>1</v>
      </c>
      <c r="M3310">
        <v>0</v>
      </c>
      <c r="N3310">
        <v>0</v>
      </c>
      <c r="O3310">
        <v>0</v>
      </c>
      <c r="P3310" t="s">
        <v>1060</v>
      </c>
      <c r="Q3310" t="s">
        <v>1061</v>
      </c>
      <c r="R3310" t="s">
        <v>100</v>
      </c>
      <c r="S3310" t="s">
        <v>101</v>
      </c>
      <c r="T3310" t="s">
        <v>36</v>
      </c>
      <c r="U3310" t="s">
        <v>37</v>
      </c>
      <c r="V3310">
        <v>27</v>
      </c>
      <c r="W3310" t="s">
        <v>38</v>
      </c>
    </row>
    <row r="3311" spans="1:23">
      <c r="A3311" t="s">
        <v>23</v>
      </c>
      <c r="B3311" t="s">
        <v>24</v>
      </c>
      <c r="C3311" t="s">
        <v>25</v>
      </c>
      <c r="D3311" t="s">
        <v>26</v>
      </c>
      <c r="E3311" t="s">
        <v>27</v>
      </c>
      <c r="F3311" t="s">
        <v>28</v>
      </c>
      <c r="G3311" t="s">
        <v>29</v>
      </c>
      <c r="H3311" t="s">
        <v>63</v>
      </c>
      <c r="I3311" t="s">
        <v>64</v>
      </c>
      <c r="J3311">
        <v>78.427000000000007</v>
      </c>
      <c r="K3311">
        <v>1</v>
      </c>
      <c r="L3311">
        <v>1</v>
      </c>
      <c r="M3311">
        <v>0</v>
      </c>
      <c r="N3311">
        <v>0</v>
      </c>
      <c r="O3311">
        <v>0</v>
      </c>
      <c r="P3311" t="s">
        <v>1060</v>
      </c>
      <c r="Q3311" t="s">
        <v>1061</v>
      </c>
      <c r="R3311" t="s">
        <v>100</v>
      </c>
      <c r="S3311" t="s">
        <v>101</v>
      </c>
      <c r="T3311" t="s">
        <v>36</v>
      </c>
      <c r="U3311" t="s">
        <v>37</v>
      </c>
      <c r="V3311">
        <v>27</v>
      </c>
      <c r="W3311" t="s">
        <v>38</v>
      </c>
    </row>
    <row r="3312" spans="1:23">
      <c r="A3312" t="s">
        <v>23</v>
      </c>
      <c r="B3312" t="s">
        <v>24</v>
      </c>
      <c r="C3312" t="s">
        <v>25</v>
      </c>
      <c r="D3312" t="s">
        <v>26</v>
      </c>
      <c r="E3312" t="s">
        <v>27</v>
      </c>
      <c r="F3312" t="s">
        <v>28</v>
      </c>
      <c r="G3312" t="s">
        <v>29</v>
      </c>
      <c r="H3312" t="s">
        <v>63</v>
      </c>
      <c r="I3312" t="s">
        <v>64</v>
      </c>
      <c r="J3312">
        <v>906.53416670000001</v>
      </c>
      <c r="K3312">
        <v>1</v>
      </c>
      <c r="L3312">
        <v>1</v>
      </c>
      <c r="M3312">
        <v>0</v>
      </c>
      <c r="N3312">
        <v>0</v>
      </c>
      <c r="O3312">
        <v>0</v>
      </c>
      <c r="P3312" t="s">
        <v>1062</v>
      </c>
      <c r="Q3312" t="s">
        <v>1063</v>
      </c>
      <c r="R3312" t="s">
        <v>297</v>
      </c>
      <c r="S3312" t="s">
        <v>298</v>
      </c>
      <c r="T3312" t="s">
        <v>36</v>
      </c>
      <c r="U3312" t="s">
        <v>37</v>
      </c>
      <c r="V3312">
        <v>27</v>
      </c>
      <c r="W3312" t="s">
        <v>38</v>
      </c>
    </row>
    <row r="3313" spans="1:23">
      <c r="A3313" t="s">
        <v>23</v>
      </c>
      <c r="B3313" t="s">
        <v>24</v>
      </c>
      <c r="C3313" t="s">
        <v>25</v>
      </c>
      <c r="D3313" t="s">
        <v>39</v>
      </c>
      <c r="E3313" t="s">
        <v>40</v>
      </c>
      <c r="F3313" t="s">
        <v>41</v>
      </c>
      <c r="G3313" t="s">
        <v>42</v>
      </c>
      <c r="I3313" t="s">
        <v>43</v>
      </c>
      <c r="J3313">
        <v>0</v>
      </c>
      <c r="K3313">
        <v>0</v>
      </c>
      <c r="L3313">
        <v>0</v>
      </c>
      <c r="M3313">
        <v>0</v>
      </c>
      <c r="N3313">
        <v>0</v>
      </c>
      <c r="O3313">
        <v>1</v>
      </c>
      <c r="P3313" t="s">
        <v>1372</v>
      </c>
      <c r="Q3313" t="s">
        <v>1373</v>
      </c>
      <c r="R3313" t="s">
        <v>51</v>
      </c>
      <c r="S3313" t="s">
        <v>52</v>
      </c>
      <c r="T3313" t="s">
        <v>36</v>
      </c>
      <c r="U3313" t="s">
        <v>37</v>
      </c>
      <c r="V3313">
        <v>27</v>
      </c>
      <c r="W3313" t="s">
        <v>38</v>
      </c>
    </row>
    <row r="3314" spans="1:23">
      <c r="A3314" t="s">
        <v>23</v>
      </c>
      <c r="B3314" t="s">
        <v>24</v>
      </c>
      <c r="C3314" t="s">
        <v>25</v>
      </c>
      <c r="D3314" t="s">
        <v>46</v>
      </c>
      <c r="E3314" t="s">
        <v>47</v>
      </c>
      <c r="F3314" t="s">
        <v>48</v>
      </c>
      <c r="G3314" t="s">
        <v>47</v>
      </c>
      <c r="I3314" t="s">
        <v>43</v>
      </c>
      <c r="J3314">
        <v>696.16147720000004</v>
      </c>
      <c r="K3314">
        <v>111</v>
      </c>
      <c r="L3314">
        <v>0.81499999999999995</v>
      </c>
      <c r="M3314">
        <v>0</v>
      </c>
      <c r="N3314">
        <v>0</v>
      </c>
      <c r="O3314">
        <v>0</v>
      </c>
      <c r="P3314" t="s">
        <v>1230</v>
      </c>
      <c r="Q3314" t="s">
        <v>1231</v>
      </c>
      <c r="R3314" t="s">
        <v>67</v>
      </c>
      <c r="S3314" t="s">
        <v>68</v>
      </c>
      <c r="T3314" t="s">
        <v>36</v>
      </c>
      <c r="U3314" t="s">
        <v>37</v>
      </c>
      <c r="V3314">
        <v>27</v>
      </c>
      <c r="W3314" t="s">
        <v>38</v>
      </c>
    </row>
    <row r="3315" spans="1:23">
      <c r="A3315" t="s">
        <v>23</v>
      </c>
      <c r="B3315" t="s">
        <v>24</v>
      </c>
      <c r="C3315" t="s">
        <v>25</v>
      </c>
      <c r="D3315" t="s">
        <v>46</v>
      </c>
      <c r="E3315" t="s">
        <v>47</v>
      </c>
      <c r="F3315" t="s">
        <v>48</v>
      </c>
      <c r="G3315" t="s">
        <v>47</v>
      </c>
      <c r="I3315" t="s">
        <v>43</v>
      </c>
      <c r="J3315">
        <v>596.71215830000006</v>
      </c>
      <c r="K3315">
        <v>63</v>
      </c>
      <c r="L3315">
        <v>0.82199999999999995</v>
      </c>
      <c r="M3315">
        <v>0</v>
      </c>
      <c r="N3315">
        <v>0</v>
      </c>
      <c r="O3315">
        <v>0</v>
      </c>
      <c r="P3315" t="s">
        <v>1232</v>
      </c>
      <c r="Q3315" t="s">
        <v>1233</v>
      </c>
      <c r="R3315" t="s">
        <v>120</v>
      </c>
      <c r="S3315" t="s">
        <v>121</v>
      </c>
      <c r="T3315" t="s">
        <v>36</v>
      </c>
      <c r="U3315" t="s">
        <v>37</v>
      </c>
      <c r="V3315">
        <v>27</v>
      </c>
      <c r="W3315" t="s">
        <v>38</v>
      </c>
    </row>
    <row r="3316" spans="1:23">
      <c r="A3316" t="s">
        <v>23</v>
      </c>
      <c r="B3316" t="s">
        <v>24</v>
      </c>
      <c r="C3316" t="s">
        <v>25</v>
      </c>
      <c r="D3316" t="s">
        <v>39</v>
      </c>
      <c r="E3316" t="s">
        <v>40</v>
      </c>
      <c r="F3316" t="s">
        <v>28</v>
      </c>
      <c r="G3316" t="s">
        <v>29</v>
      </c>
      <c r="I3316" t="s">
        <v>43</v>
      </c>
      <c r="J3316">
        <v>0</v>
      </c>
      <c r="K3316">
        <v>0</v>
      </c>
      <c r="L3316">
        <v>0</v>
      </c>
      <c r="M3316">
        <v>0</v>
      </c>
      <c r="N3316">
        <v>0</v>
      </c>
      <c r="O3316">
        <v>1</v>
      </c>
      <c r="P3316" t="s">
        <v>1600</v>
      </c>
      <c r="Q3316" t="s">
        <v>1601</v>
      </c>
      <c r="R3316" t="s">
        <v>34</v>
      </c>
      <c r="S3316" t="s">
        <v>35</v>
      </c>
      <c r="T3316" t="s">
        <v>36</v>
      </c>
      <c r="U3316" t="s">
        <v>37</v>
      </c>
      <c r="V3316">
        <v>27</v>
      </c>
      <c r="W3316" t="s">
        <v>38</v>
      </c>
    </row>
    <row r="3317" spans="1:23">
      <c r="A3317" t="s">
        <v>23</v>
      </c>
      <c r="B3317" t="s">
        <v>24</v>
      </c>
      <c r="C3317" t="s">
        <v>25</v>
      </c>
      <c r="D3317" t="s">
        <v>46</v>
      </c>
      <c r="E3317" t="s">
        <v>47</v>
      </c>
      <c r="F3317" t="s">
        <v>48</v>
      </c>
      <c r="G3317" t="s">
        <v>47</v>
      </c>
      <c r="I3317" t="s">
        <v>43</v>
      </c>
      <c r="J3317">
        <v>193.0544731</v>
      </c>
      <c r="K3317">
        <v>31</v>
      </c>
      <c r="L3317">
        <v>0.72399999999999998</v>
      </c>
      <c r="M3317">
        <v>0</v>
      </c>
      <c r="N3317">
        <v>0</v>
      </c>
      <c r="O3317">
        <v>0</v>
      </c>
      <c r="P3317" t="s">
        <v>1600</v>
      </c>
      <c r="Q3317" t="s">
        <v>1601</v>
      </c>
      <c r="R3317" t="s">
        <v>34</v>
      </c>
      <c r="S3317" t="s">
        <v>35</v>
      </c>
      <c r="T3317" t="s">
        <v>36</v>
      </c>
      <c r="U3317" t="s">
        <v>37</v>
      </c>
      <c r="V3317">
        <v>27</v>
      </c>
      <c r="W3317" t="s">
        <v>38</v>
      </c>
    </row>
    <row r="3318" spans="1:23">
      <c r="A3318" t="s">
        <v>23</v>
      </c>
      <c r="B3318" t="s">
        <v>24</v>
      </c>
      <c r="C3318" t="s">
        <v>25</v>
      </c>
      <c r="D3318" t="s">
        <v>26</v>
      </c>
      <c r="E3318" t="s">
        <v>27</v>
      </c>
      <c r="F3318" t="s">
        <v>28</v>
      </c>
      <c r="G3318" t="s">
        <v>29</v>
      </c>
      <c r="H3318" t="s">
        <v>152</v>
      </c>
      <c r="I3318" t="s">
        <v>153</v>
      </c>
      <c r="J3318">
        <v>1134.070901</v>
      </c>
      <c r="K3318">
        <v>3</v>
      </c>
      <c r="L3318">
        <v>1</v>
      </c>
      <c r="M3318">
        <v>0</v>
      </c>
      <c r="N3318">
        <v>0</v>
      </c>
      <c r="O3318">
        <v>0</v>
      </c>
      <c r="P3318" t="s">
        <v>1106</v>
      </c>
      <c r="Q3318" t="s">
        <v>1107</v>
      </c>
      <c r="R3318" t="s">
        <v>201</v>
      </c>
      <c r="S3318" t="s">
        <v>202</v>
      </c>
      <c r="T3318" t="s">
        <v>36</v>
      </c>
      <c r="U3318" t="s">
        <v>37</v>
      </c>
      <c r="V3318">
        <v>27</v>
      </c>
      <c r="W3318" t="s">
        <v>38</v>
      </c>
    </row>
    <row r="3319" spans="1:23">
      <c r="A3319" t="s">
        <v>23</v>
      </c>
      <c r="B3319" t="s">
        <v>24</v>
      </c>
      <c r="C3319" t="s">
        <v>25</v>
      </c>
      <c r="D3319" t="s">
        <v>26</v>
      </c>
      <c r="E3319" t="s">
        <v>27</v>
      </c>
      <c r="F3319" t="s">
        <v>28</v>
      </c>
      <c r="G3319" t="s">
        <v>29</v>
      </c>
      <c r="H3319" t="s">
        <v>138</v>
      </c>
      <c r="I3319" t="s">
        <v>139</v>
      </c>
      <c r="J3319">
        <v>112.5703633</v>
      </c>
      <c r="K3319">
        <v>1</v>
      </c>
      <c r="L3319">
        <v>0.89900000000000002</v>
      </c>
      <c r="M3319">
        <v>0</v>
      </c>
      <c r="N3319">
        <v>0</v>
      </c>
      <c r="O3319">
        <v>0</v>
      </c>
      <c r="P3319" t="s">
        <v>1106</v>
      </c>
      <c r="Q3319" t="s">
        <v>1107</v>
      </c>
      <c r="R3319" t="s">
        <v>201</v>
      </c>
      <c r="S3319" t="s">
        <v>202</v>
      </c>
      <c r="T3319" t="s">
        <v>36</v>
      </c>
      <c r="U3319" t="s">
        <v>37</v>
      </c>
      <c r="V3319">
        <v>27</v>
      </c>
      <c r="W3319" t="s">
        <v>38</v>
      </c>
    </row>
    <row r="3320" spans="1:23">
      <c r="A3320" t="s">
        <v>23</v>
      </c>
      <c r="B3320" t="s">
        <v>24</v>
      </c>
      <c r="C3320" t="s">
        <v>25</v>
      </c>
      <c r="D3320" t="s">
        <v>26</v>
      </c>
      <c r="E3320" t="s">
        <v>27</v>
      </c>
      <c r="F3320" t="s">
        <v>53</v>
      </c>
      <c r="G3320" t="s">
        <v>54</v>
      </c>
      <c r="H3320" t="s">
        <v>106</v>
      </c>
      <c r="I3320" t="s">
        <v>107</v>
      </c>
      <c r="J3320">
        <v>104.456</v>
      </c>
      <c r="K3320">
        <v>1</v>
      </c>
      <c r="L3320">
        <v>1</v>
      </c>
      <c r="M3320">
        <v>0</v>
      </c>
      <c r="N3320">
        <v>0</v>
      </c>
      <c r="O3320">
        <v>0</v>
      </c>
      <c r="P3320" t="s">
        <v>1374</v>
      </c>
      <c r="Q3320" t="s">
        <v>1375</v>
      </c>
      <c r="R3320" t="s">
        <v>114</v>
      </c>
      <c r="S3320" t="s">
        <v>115</v>
      </c>
      <c r="T3320" t="s">
        <v>36</v>
      </c>
      <c r="U3320" t="s">
        <v>37</v>
      </c>
      <c r="V3320">
        <v>27</v>
      </c>
      <c r="W3320" t="s">
        <v>38</v>
      </c>
    </row>
    <row r="3321" spans="1:23">
      <c r="A3321" t="s">
        <v>23</v>
      </c>
      <c r="B3321" t="s">
        <v>24</v>
      </c>
      <c r="C3321" t="s">
        <v>25</v>
      </c>
      <c r="D3321" t="s">
        <v>26</v>
      </c>
      <c r="E3321" t="s">
        <v>27</v>
      </c>
      <c r="F3321" t="s">
        <v>28</v>
      </c>
      <c r="G3321" t="s">
        <v>29</v>
      </c>
      <c r="H3321" t="s">
        <v>148</v>
      </c>
      <c r="I3321" t="s">
        <v>149</v>
      </c>
      <c r="J3321">
        <v>4.6459999999999999</v>
      </c>
      <c r="K3321">
        <v>1</v>
      </c>
      <c r="L3321">
        <v>1</v>
      </c>
      <c r="M3321">
        <v>0</v>
      </c>
      <c r="N3321">
        <v>0</v>
      </c>
      <c r="O3321">
        <v>0</v>
      </c>
      <c r="P3321" t="s">
        <v>1602</v>
      </c>
      <c r="Q3321" t="s">
        <v>1603</v>
      </c>
      <c r="R3321" t="s">
        <v>34</v>
      </c>
      <c r="S3321" t="s">
        <v>35</v>
      </c>
      <c r="T3321" t="s">
        <v>36</v>
      </c>
      <c r="U3321" t="s">
        <v>37</v>
      </c>
      <c r="V3321">
        <v>27</v>
      </c>
      <c r="W3321" t="s">
        <v>38</v>
      </c>
    </row>
    <row r="3322" spans="1:23">
      <c r="A3322" t="s">
        <v>23</v>
      </c>
      <c r="B3322" t="s">
        <v>24</v>
      </c>
      <c r="C3322" t="s">
        <v>25</v>
      </c>
      <c r="D3322" t="s">
        <v>39</v>
      </c>
      <c r="E3322" t="s">
        <v>40</v>
      </c>
      <c r="F3322" t="s">
        <v>41</v>
      </c>
      <c r="G3322" t="s">
        <v>42</v>
      </c>
      <c r="I3322" t="s">
        <v>43</v>
      </c>
      <c r="J3322">
        <v>0</v>
      </c>
      <c r="K3322">
        <v>0</v>
      </c>
      <c r="L3322">
        <v>0</v>
      </c>
      <c r="M3322">
        <v>0</v>
      </c>
      <c r="N3322">
        <v>0</v>
      </c>
      <c r="O3322">
        <v>1</v>
      </c>
      <c r="P3322" t="s">
        <v>1552</v>
      </c>
      <c r="Q3322" t="s">
        <v>1553</v>
      </c>
      <c r="R3322" t="s">
        <v>67</v>
      </c>
      <c r="S3322" t="s">
        <v>68</v>
      </c>
      <c r="T3322" t="s">
        <v>36</v>
      </c>
      <c r="U3322" t="s">
        <v>37</v>
      </c>
      <c r="V3322">
        <v>27</v>
      </c>
      <c r="W3322" t="s">
        <v>38</v>
      </c>
    </row>
    <row r="3323" spans="1:23">
      <c r="A3323" t="s">
        <v>23</v>
      </c>
      <c r="B3323" t="s">
        <v>24</v>
      </c>
      <c r="C3323" t="s">
        <v>25</v>
      </c>
      <c r="D3323" t="s">
        <v>39</v>
      </c>
      <c r="E3323" t="s">
        <v>40</v>
      </c>
      <c r="F3323" t="s">
        <v>53</v>
      </c>
      <c r="G3323" t="s">
        <v>54</v>
      </c>
      <c r="I3323" t="s">
        <v>43</v>
      </c>
      <c r="J3323">
        <v>0</v>
      </c>
      <c r="K3323">
        <v>0</v>
      </c>
      <c r="L3323">
        <v>0</v>
      </c>
      <c r="M3323">
        <v>0</v>
      </c>
      <c r="N3323">
        <v>0</v>
      </c>
      <c r="O3323">
        <v>1</v>
      </c>
      <c r="P3323" t="s">
        <v>1552</v>
      </c>
      <c r="Q3323" t="s">
        <v>1553</v>
      </c>
      <c r="R3323" t="s">
        <v>67</v>
      </c>
      <c r="S3323" t="s">
        <v>68</v>
      </c>
      <c r="T3323" t="s">
        <v>36</v>
      </c>
      <c r="U3323" t="s">
        <v>37</v>
      </c>
      <c r="V3323">
        <v>27</v>
      </c>
      <c r="W3323" t="s">
        <v>38</v>
      </c>
    </row>
    <row r="3324" spans="1:23">
      <c r="A3324" t="s">
        <v>23</v>
      </c>
      <c r="B3324" t="s">
        <v>24</v>
      </c>
      <c r="C3324" t="s">
        <v>25</v>
      </c>
      <c r="D3324" t="s">
        <v>46</v>
      </c>
      <c r="E3324" t="s">
        <v>47</v>
      </c>
      <c r="F3324" t="s">
        <v>48</v>
      </c>
      <c r="G3324" t="s">
        <v>47</v>
      </c>
      <c r="I3324" t="s">
        <v>43</v>
      </c>
      <c r="J3324">
        <v>114.090335</v>
      </c>
      <c r="K3324">
        <v>22</v>
      </c>
      <c r="L3324">
        <v>0.77800000000000002</v>
      </c>
      <c r="M3324">
        <v>0</v>
      </c>
      <c r="N3324">
        <v>0</v>
      </c>
      <c r="O3324">
        <v>0</v>
      </c>
      <c r="P3324" t="s">
        <v>1552</v>
      </c>
      <c r="Q3324" t="s">
        <v>1553</v>
      </c>
      <c r="R3324" t="s">
        <v>67</v>
      </c>
      <c r="S3324" t="s">
        <v>68</v>
      </c>
      <c r="T3324" t="s">
        <v>36</v>
      </c>
      <c r="U3324" t="s">
        <v>37</v>
      </c>
      <c r="V3324">
        <v>27</v>
      </c>
      <c r="W3324" t="s">
        <v>38</v>
      </c>
    </row>
    <row r="3325" spans="1:23">
      <c r="A3325" t="s">
        <v>23</v>
      </c>
      <c r="B3325" t="s">
        <v>24</v>
      </c>
      <c r="C3325" t="s">
        <v>25</v>
      </c>
      <c r="D3325" t="s">
        <v>26</v>
      </c>
      <c r="E3325" t="s">
        <v>27</v>
      </c>
      <c r="F3325" t="s">
        <v>53</v>
      </c>
      <c r="G3325" t="s">
        <v>54</v>
      </c>
      <c r="H3325" t="s">
        <v>1066</v>
      </c>
      <c r="I3325" t="s">
        <v>1067</v>
      </c>
      <c r="J3325">
        <v>2585.7910000000002</v>
      </c>
      <c r="K3325">
        <v>2</v>
      </c>
      <c r="L3325">
        <v>1</v>
      </c>
      <c r="M3325">
        <v>0</v>
      </c>
      <c r="N3325">
        <v>0</v>
      </c>
      <c r="O3325">
        <v>0</v>
      </c>
      <c r="P3325" t="s">
        <v>1064</v>
      </c>
      <c r="Q3325" t="s">
        <v>1065</v>
      </c>
      <c r="R3325" t="s">
        <v>84</v>
      </c>
      <c r="S3325" t="s">
        <v>85</v>
      </c>
      <c r="T3325" t="s">
        <v>36</v>
      </c>
      <c r="U3325" t="s">
        <v>37</v>
      </c>
      <c r="V3325">
        <v>27</v>
      </c>
      <c r="W3325" t="s">
        <v>38</v>
      </c>
    </row>
    <row r="3326" spans="1:23">
      <c r="A3326" t="s">
        <v>23</v>
      </c>
      <c r="B3326" t="s">
        <v>24</v>
      </c>
      <c r="C3326" t="s">
        <v>25</v>
      </c>
      <c r="D3326" t="s">
        <v>26</v>
      </c>
      <c r="E3326" t="s">
        <v>27</v>
      </c>
      <c r="F3326" t="s">
        <v>53</v>
      </c>
      <c r="G3326" t="s">
        <v>54</v>
      </c>
      <c r="H3326" t="s">
        <v>185</v>
      </c>
      <c r="I3326" t="s">
        <v>186</v>
      </c>
      <c r="J3326">
        <v>79.220986089999997</v>
      </c>
      <c r="K3326">
        <v>1</v>
      </c>
      <c r="L3326">
        <v>0.86899999999999999</v>
      </c>
      <c r="M3326">
        <v>0</v>
      </c>
      <c r="N3326">
        <v>0</v>
      </c>
      <c r="O3326">
        <v>0</v>
      </c>
      <c r="P3326" t="s">
        <v>1064</v>
      </c>
      <c r="Q3326" t="s">
        <v>1065</v>
      </c>
      <c r="R3326" t="s">
        <v>84</v>
      </c>
      <c r="S3326" t="s">
        <v>85</v>
      </c>
      <c r="T3326" t="s">
        <v>36</v>
      </c>
      <c r="U3326" t="s">
        <v>37</v>
      </c>
      <c r="V3326">
        <v>27</v>
      </c>
      <c r="W3326" t="s">
        <v>38</v>
      </c>
    </row>
    <row r="3327" spans="1:23">
      <c r="A3327" t="s">
        <v>23</v>
      </c>
      <c r="B3327" t="s">
        <v>24</v>
      </c>
      <c r="C3327" t="s">
        <v>25</v>
      </c>
      <c r="D3327" t="s">
        <v>26</v>
      </c>
      <c r="E3327" t="s">
        <v>27</v>
      </c>
      <c r="F3327" t="s">
        <v>28</v>
      </c>
      <c r="G3327" t="s">
        <v>29</v>
      </c>
      <c r="H3327" t="s">
        <v>69</v>
      </c>
      <c r="I3327" t="s">
        <v>70</v>
      </c>
      <c r="J3327">
        <v>250.6900024</v>
      </c>
      <c r="K3327">
        <v>1</v>
      </c>
      <c r="L3327">
        <v>0.91800000000000004</v>
      </c>
      <c r="M3327">
        <v>0</v>
      </c>
      <c r="N3327">
        <v>0</v>
      </c>
      <c r="O3327">
        <v>0</v>
      </c>
      <c r="P3327" t="s">
        <v>1064</v>
      </c>
      <c r="Q3327" t="s">
        <v>1065</v>
      </c>
      <c r="R3327" t="s">
        <v>84</v>
      </c>
      <c r="S3327" t="s">
        <v>85</v>
      </c>
      <c r="T3327" t="s">
        <v>36</v>
      </c>
      <c r="U3327" t="s">
        <v>37</v>
      </c>
      <c r="V3327">
        <v>27</v>
      </c>
      <c r="W3327" t="s">
        <v>38</v>
      </c>
    </row>
    <row r="3328" spans="1:23">
      <c r="A3328" t="s">
        <v>23</v>
      </c>
      <c r="B3328" t="s">
        <v>24</v>
      </c>
      <c r="C3328" t="s">
        <v>25</v>
      </c>
      <c r="D3328" t="s">
        <v>26</v>
      </c>
      <c r="E3328" t="s">
        <v>27</v>
      </c>
      <c r="F3328" t="s">
        <v>28</v>
      </c>
      <c r="G3328" t="s">
        <v>29</v>
      </c>
      <c r="H3328" t="s">
        <v>193</v>
      </c>
      <c r="I3328" t="s">
        <v>194</v>
      </c>
      <c r="J3328">
        <v>24.521309842000001</v>
      </c>
      <c r="K3328">
        <v>2</v>
      </c>
      <c r="L3328">
        <v>0.84799999999999998</v>
      </c>
      <c r="M3328">
        <v>0</v>
      </c>
      <c r="N3328">
        <v>0</v>
      </c>
      <c r="O3328">
        <v>0</v>
      </c>
      <c r="P3328" t="s">
        <v>1064</v>
      </c>
      <c r="Q3328" t="s">
        <v>1065</v>
      </c>
      <c r="R3328" t="s">
        <v>84</v>
      </c>
      <c r="S3328" t="s">
        <v>85</v>
      </c>
      <c r="T3328" t="s">
        <v>36</v>
      </c>
      <c r="U3328" t="s">
        <v>37</v>
      </c>
      <c r="V3328">
        <v>27</v>
      </c>
      <c r="W3328" t="s">
        <v>38</v>
      </c>
    </row>
    <row r="3329" spans="1:23">
      <c r="A3329" t="s">
        <v>23</v>
      </c>
      <c r="B3329" t="s">
        <v>24</v>
      </c>
      <c r="C3329" t="s">
        <v>25</v>
      </c>
      <c r="D3329" t="s">
        <v>26</v>
      </c>
      <c r="E3329" t="s">
        <v>27</v>
      </c>
      <c r="F3329" t="s">
        <v>28</v>
      </c>
      <c r="G3329" t="s">
        <v>29</v>
      </c>
      <c r="H3329" t="s">
        <v>195</v>
      </c>
      <c r="I3329" t="s">
        <v>196</v>
      </c>
      <c r="J3329">
        <v>3767.9301906699998</v>
      </c>
      <c r="K3329">
        <v>3</v>
      </c>
      <c r="L3329">
        <v>0.96</v>
      </c>
      <c r="M3329">
        <v>0</v>
      </c>
      <c r="N3329">
        <v>0</v>
      </c>
      <c r="O3329">
        <v>0</v>
      </c>
      <c r="P3329" t="s">
        <v>1064</v>
      </c>
      <c r="Q3329" t="s">
        <v>1065</v>
      </c>
      <c r="R3329" t="s">
        <v>84</v>
      </c>
      <c r="S3329" t="s">
        <v>85</v>
      </c>
      <c r="T3329" t="s">
        <v>36</v>
      </c>
      <c r="U3329" t="s">
        <v>37</v>
      </c>
      <c r="V3329">
        <v>27</v>
      </c>
      <c r="W3329" t="s">
        <v>38</v>
      </c>
    </row>
    <row r="3330" spans="1:23">
      <c r="A3330" t="s">
        <v>23</v>
      </c>
      <c r="B3330" t="s">
        <v>24</v>
      </c>
      <c r="C3330" t="s">
        <v>25</v>
      </c>
      <c r="D3330" t="s">
        <v>26</v>
      </c>
      <c r="E3330" t="s">
        <v>27</v>
      </c>
      <c r="F3330" t="s">
        <v>28</v>
      </c>
      <c r="G3330" t="s">
        <v>29</v>
      </c>
      <c r="H3330" t="s">
        <v>739</v>
      </c>
      <c r="I3330" t="s">
        <v>740</v>
      </c>
      <c r="J3330">
        <v>29.966093239999999</v>
      </c>
      <c r="K3330">
        <v>1</v>
      </c>
      <c r="L3330">
        <v>0.90200000000000002</v>
      </c>
      <c r="M3330">
        <v>0</v>
      </c>
      <c r="N3330">
        <v>0</v>
      </c>
      <c r="O3330">
        <v>0</v>
      </c>
      <c r="P3330" t="s">
        <v>1064</v>
      </c>
      <c r="Q3330" t="s">
        <v>1065</v>
      </c>
      <c r="R3330" t="s">
        <v>84</v>
      </c>
      <c r="S3330" t="s">
        <v>85</v>
      </c>
      <c r="T3330" t="s">
        <v>36</v>
      </c>
      <c r="U3330" t="s">
        <v>37</v>
      </c>
      <c r="V3330">
        <v>27</v>
      </c>
      <c r="W3330" t="s">
        <v>38</v>
      </c>
    </row>
    <row r="3331" spans="1:23">
      <c r="A3331" t="s">
        <v>23</v>
      </c>
      <c r="B3331" t="s">
        <v>24</v>
      </c>
      <c r="C3331" t="s">
        <v>25</v>
      </c>
      <c r="D3331" t="s">
        <v>39</v>
      </c>
      <c r="E3331" t="s">
        <v>40</v>
      </c>
      <c r="F3331" t="s">
        <v>53</v>
      </c>
      <c r="G3331" t="s">
        <v>54</v>
      </c>
      <c r="I3331" t="s">
        <v>43</v>
      </c>
      <c r="J3331">
        <v>121.5509369</v>
      </c>
      <c r="K3331">
        <v>15</v>
      </c>
      <c r="L3331">
        <v>0.88100000000000001</v>
      </c>
      <c r="M3331">
        <v>0</v>
      </c>
      <c r="N3331">
        <v>0</v>
      </c>
      <c r="O3331">
        <v>0</v>
      </c>
      <c r="P3331" t="s">
        <v>1240</v>
      </c>
      <c r="Q3331" t="s">
        <v>1241</v>
      </c>
      <c r="R3331" t="s">
        <v>59</v>
      </c>
      <c r="S3331" t="s">
        <v>60</v>
      </c>
      <c r="T3331" t="s">
        <v>36</v>
      </c>
      <c r="U3331" t="s">
        <v>37</v>
      </c>
      <c r="V3331">
        <v>27</v>
      </c>
      <c r="W3331" t="s">
        <v>38</v>
      </c>
    </row>
    <row r="3332" spans="1:23">
      <c r="A3332" t="s">
        <v>23</v>
      </c>
      <c r="B3332" t="s">
        <v>24</v>
      </c>
      <c r="C3332" t="s">
        <v>25</v>
      </c>
      <c r="D3332" t="s">
        <v>26</v>
      </c>
      <c r="E3332" t="s">
        <v>27</v>
      </c>
      <c r="F3332" t="s">
        <v>53</v>
      </c>
      <c r="G3332" t="s">
        <v>54</v>
      </c>
      <c r="H3332" t="s">
        <v>223</v>
      </c>
      <c r="I3332" t="s">
        <v>224</v>
      </c>
      <c r="J3332">
        <v>619.37665189999996</v>
      </c>
      <c r="K3332">
        <v>2</v>
      </c>
      <c r="L3332">
        <v>0.999</v>
      </c>
      <c r="M3332">
        <v>0</v>
      </c>
      <c r="N3332">
        <v>0</v>
      </c>
      <c r="O3332">
        <v>0</v>
      </c>
      <c r="P3332" t="s">
        <v>1242</v>
      </c>
      <c r="Q3332" t="s">
        <v>1243</v>
      </c>
      <c r="R3332" t="s">
        <v>100</v>
      </c>
      <c r="S3332" t="s">
        <v>101</v>
      </c>
      <c r="T3332" t="s">
        <v>36</v>
      </c>
      <c r="U3332" t="s">
        <v>37</v>
      </c>
      <c r="V3332">
        <v>27</v>
      </c>
      <c r="W3332" t="s">
        <v>38</v>
      </c>
    </row>
    <row r="3333" spans="1:23">
      <c r="A3333" t="s">
        <v>23</v>
      </c>
      <c r="B3333" t="s">
        <v>24</v>
      </c>
      <c r="C3333" t="s">
        <v>25</v>
      </c>
      <c r="D3333" t="s">
        <v>26</v>
      </c>
      <c r="E3333" t="s">
        <v>27</v>
      </c>
      <c r="F3333" t="s">
        <v>28</v>
      </c>
      <c r="G3333" t="s">
        <v>29</v>
      </c>
      <c r="H3333" t="s">
        <v>61</v>
      </c>
      <c r="I3333" t="s">
        <v>62</v>
      </c>
      <c r="J3333">
        <v>299.29344209999999</v>
      </c>
      <c r="K3333">
        <v>1</v>
      </c>
      <c r="L3333">
        <v>1</v>
      </c>
      <c r="M3333">
        <v>0</v>
      </c>
      <c r="N3333">
        <v>0</v>
      </c>
      <c r="O3333">
        <v>0</v>
      </c>
      <c r="P3333" t="s">
        <v>1242</v>
      </c>
      <c r="Q3333" t="s">
        <v>1243</v>
      </c>
      <c r="R3333" t="s">
        <v>100</v>
      </c>
      <c r="S3333" t="s">
        <v>101</v>
      </c>
      <c r="T3333" t="s">
        <v>36</v>
      </c>
      <c r="U3333" t="s">
        <v>37</v>
      </c>
      <c r="V3333">
        <v>27</v>
      </c>
      <c r="W3333" t="s">
        <v>38</v>
      </c>
    </row>
    <row r="3334" spans="1:23">
      <c r="A3334" t="s">
        <v>23</v>
      </c>
      <c r="B3334" t="s">
        <v>24</v>
      </c>
      <c r="C3334" t="s">
        <v>25</v>
      </c>
      <c r="D3334" t="s">
        <v>26</v>
      </c>
      <c r="E3334" t="s">
        <v>27</v>
      </c>
      <c r="F3334" t="s">
        <v>28</v>
      </c>
      <c r="G3334" t="s">
        <v>29</v>
      </c>
      <c r="H3334" t="s">
        <v>69</v>
      </c>
      <c r="I3334" t="s">
        <v>70</v>
      </c>
      <c r="J3334">
        <v>272.8315887</v>
      </c>
      <c r="K3334">
        <v>1</v>
      </c>
      <c r="L3334">
        <v>0.91500000000000004</v>
      </c>
      <c r="M3334">
        <v>0</v>
      </c>
      <c r="N3334">
        <v>0</v>
      </c>
      <c r="O3334">
        <v>0</v>
      </c>
      <c r="P3334" t="s">
        <v>1242</v>
      </c>
      <c r="Q3334" t="s">
        <v>1243</v>
      </c>
      <c r="R3334" t="s">
        <v>100</v>
      </c>
      <c r="S3334" t="s">
        <v>101</v>
      </c>
      <c r="T3334" t="s">
        <v>36</v>
      </c>
      <c r="U3334" t="s">
        <v>37</v>
      </c>
      <c r="V3334">
        <v>27</v>
      </c>
      <c r="W3334" t="s">
        <v>38</v>
      </c>
    </row>
    <row r="3335" spans="1:23">
      <c r="A3335" t="s">
        <v>23</v>
      </c>
      <c r="B3335" t="s">
        <v>24</v>
      </c>
      <c r="C3335" t="s">
        <v>25</v>
      </c>
      <c r="D3335" t="s">
        <v>26</v>
      </c>
      <c r="E3335" t="s">
        <v>27</v>
      </c>
      <c r="F3335" t="s">
        <v>28</v>
      </c>
      <c r="G3335" t="s">
        <v>29</v>
      </c>
      <c r="H3335" t="s">
        <v>285</v>
      </c>
      <c r="I3335" t="s">
        <v>286</v>
      </c>
      <c r="J3335">
        <v>53.396000000000001</v>
      </c>
      <c r="K3335">
        <v>2</v>
      </c>
      <c r="L3335">
        <v>1</v>
      </c>
      <c r="M3335">
        <v>0</v>
      </c>
      <c r="N3335">
        <v>0</v>
      </c>
      <c r="O3335">
        <v>0</v>
      </c>
      <c r="P3335" t="s">
        <v>1242</v>
      </c>
      <c r="Q3335" t="s">
        <v>1243</v>
      </c>
      <c r="R3335" t="s">
        <v>100</v>
      </c>
      <c r="S3335" t="s">
        <v>101</v>
      </c>
      <c r="T3335" t="s">
        <v>36</v>
      </c>
      <c r="U3335" t="s">
        <v>37</v>
      </c>
      <c r="V3335">
        <v>27</v>
      </c>
      <c r="W3335" t="s">
        <v>38</v>
      </c>
    </row>
    <row r="3336" spans="1:23">
      <c r="A3336" t="s">
        <v>23</v>
      </c>
      <c r="B3336" t="s">
        <v>24</v>
      </c>
      <c r="C3336" t="s">
        <v>25</v>
      </c>
      <c r="D3336" t="s">
        <v>26</v>
      </c>
      <c r="E3336" t="s">
        <v>27</v>
      </c>
      <c r="F3336" t="s">
        <v>28</v>
      </c>
      <c r="G3336" t="s">
        <v>29</v>
      </c>
      <c r="H3336" t="s">
        <v>63</v>
      </c>
      <c r="I3336" t="s">
        <v>64</v>
      </c>
      <c r="J3336">
        <v>196.11543280000001</v>
      </c>
      <c r="K3336">
        <v>1</v>
      </c>
      <c r="L3336">
        <v>0.94299999999999995</v>
      </c>
      <c r="M3336">
        <v>0</v>
      </c>
      <c r="N3336">
        <v>0</v>
      </c>
      <c r="O3336">
        <v>0</v>
      </c>
      <c r="P3336" t="s">
        <v>1068</v>
      </c>
      <c r="Q3336" t="s">
        <v>1069</v>
      </c>
      <c r="R3336" t="s">
        <v>168</v>
      </c>
      <c r="S3336" t="s">
        <v>169</v>
      </c>
      <c r="T3336" t="s">
        <v>36</v>
      </c>
      <c r="U3336" t="s">
        <v>37</v>
      </c>
      <c r="V3336">
        <v>27</v>
      </c>
      <c r="W3336" t="s">
        <v>38</v>
      </c>
    </row>
    <row r="3337" spans="1:23">
      <c r="A3337" t="s">
        <v>23</v>
      </c>
      <c r="B3337" t="s">
        <v>24</v>
      </c>
      <c r="C3337" t="s">
        <v>25</v>
      </c>
      <c r="D3337" t="s">
        <v>26</v>
      </c>
      <c r="E3337" t="s">
        <v>27</v>
      </c>
      <c r="F3337" t="s">
        <v>28</v>
      </c>
      <c r="G3337" t="s">
        <v>29</v>
      </c>
      <c r="H3337" t="s">
        <v>138</v>
      </c>
      <c r="I3337" t="s">
        <v>139</v>
      </c>
      <c r="J3337">
        <v>135.71919270000001</v>
      </c>
      <c r="K3337">
        <v>1</v>
      </c>
      <c r="L3337">
        <v>0.92900000000000005</v>
      </c>
      <c r="M3337">
        <v>0</v>
      </c>
      <c r="N3337">
        <v>0</v>
      </c>
      <c r="O3337">
        <v>0</v>
      </c>
      <c r="P3337" t="s">
        <v>1068</v>
      </c>
      <c r="Q3337" t="s">
        <v>1069</v>
      </c>
      <c r="R3337" t="s">
        <v>168</v>
      </c>
      <c r="S3337" t="s">
        <v>169</v>
      </c>
      <c r="T3337" t="s">
        <v>36</v>
      </c>
      <c r="U3337" t="s">
        <v>37</v>
      </c>
      <c r="V3337">
        <v>27</v>
      </c>
      <c r="W3337" t="s">
        <v>38</v>
      </c>
    </row>
    <row r="3338" spans="1:23">
      <c r="A3338" t="s">
        <v>23</v>
      </c>
      <c r="B3338" t="s">
        <v>24</v>
      </c>
      <c r="C3338" t="s">
        <v>25</v>
      </c>
      <c r="D3338" t="s">
        <v>39</v>
      </c>
      <c r="E3338" t="s">
        <v>40</v>
      </c>
      <c r="F3338" t="s">
        <v>53</v>
      </c>
      <c r="G3338" t="s">
        <v>54</v>
      </c>
      <c r="I3338" t="s">
        <v>43</v>
      </c>
      <c r="J3338">
        <v>86.507700799999995</v>
      </c>
      <c r="K3338">
        <v>14</v>
      </c>
      <c r="L3338">
        <v>0.89100000000000001</v>
      </c>
      <c r="M3338">
        <v>0</v>
      </c>
      <c r="N3338">
        <v>0</v>
      </c>
      <c r="O3338">
        <v>0</v>
      </c>
      <c r="P3338" t="s">
        <v>1068</v>
      </c>
      <c r="Q3338" t="s">
        <v>1069</v>
      </c>
      <c r="R3338" t="s">
        <v>168</v>
      </c>
      <c r="S3338" t="s">
        <v>169</v>
      </c>
      <c r="T3338" t="s">
        <v>36</v>
      </c>
      <c r="U3338" t="s">
        <v>37</v>
      </c>
      <c r="V3338">
        <v>27</v>
      </c>
      <c r="W3338" t="s">
        <v>38</v>
      </c>
    </row>
    <row r="3339" spans="1:23">
      <c r="A3339" t="s">
        <v>23</v>
      </c>
      <c r="B3339" t="s">
        <v>24</v>
      </c>
      <c r="C3339" t="s">
        <v>25</v>
      </c>
      <c r="D3339" t="s">
        <v>46</v>
      </c>
      <c r="E3339" t="s">
        <v>47</v>
      </c>
      <c r="F3339" t="s">
        <v>48</v>
      </c>
      <c r="G3339" t="s">
        <v>47</v>
      </c>
      <c r="I3339" t="s">
        <v>43</v>
      </c>
      <c r="J3339">
        <v>5864.3986489999998</v>
      </c>
      <c r="K3339">
        <v>1370</v>
      </c>
      <c r="L3339">
        <v>0.83</v>
      </c>
      <c r="M3339">
        <v>0.64973564699999997</v>
      </c>
      <c r="N3339">
        <v>4.1399999999999996E-3</v>
      </c>
      <c r="O3339">
        <v>0</v>
      </c>
      <c r="P3339" t="s">
        <v>1068</v>
      </c>
      <c r="Q3339" t="s">
        <v>1069</v>
      </c>
      <c r="R3339" t="s">
        <v>168</v>
      </c>
      <c r="S3339" t="s">
        <v>169</v>
      </c>
      <c r="T3339" t="s">
        <v>36</v>
      </c>
      <c r="U3339" t="s">
        <v>37</v>
      </c>
      <c r="V3339">
        <v>27</v>
      </c>
      <c r="W3339" t="s">
        <v>38</v>
      </c>
    </row>
    <row r="3340" spans="1:23">
      <c r="A3340" t="s">
        <v>23</v>
      </c>
      <c r="B3340" t="s">
        <v>24</v>
      </c>
      <c r="C3340" t="s">
        <v>25</v>
      </c>
      <c r="D3340" t="s">
        <v>26</v>
      </c>
      <c r="E3340" t="s">
        <v>27</v>
      </c>
      <c r="F3340" t="s">
        <v>28</v>
      </c>
      <c r="G3340" t="s">
        <v>29</v>
      </c>
      <c r="H3340" t="s">
        <v>285</v>
      </c>
      <c r="I3340" t="s">
        <v>286</v>
      </c>
      <c r="J3340">
        <v>98.019637959999997</v>
      </c>
      <c r="K3340">
        <v>1</v>
      </c>
      <c r="L3340">
        <v>0.89500000000000002</v>
      </c>
      <c r="M3340">
        <v>0</v>
      </c>
      <c r="N3340">
        <v>0</v>
      </c>
      <c r="O3340">
        <v>0</v>
      </c>
      <c r="P3340" t="s">
        <v>1070</v>
      </c>
      <c r="Q3340" t="s">
        <v>1071</v>
      </c>
      <c r="R3340" t="s">
        <v>158</v>
      </c>
      <c r="S3340" t="s">
        <v>159</v>
      </c>
      <c r="T3340" t="s">
        <v>36</v>
      </c>
      <c r="U3340" t="s">
        <v>37</v>
      </c>
      <c r="V3340">
        <v>27</v>
      </c>
      <c r="W3340" t="s">
        <v>38</v>
      </c>
    </row>
    <row r="3341" spans="1:23">
      <c r="A3341" t="s">
        <v>23</v>
      </c>
      <c r="B3341" t="s">
        <v>24</v>
      </c>
      <c r="C3341" t="s">
        <v>25</v>
      </c>
      <c r="D3341" t="s">
        <v>39</v>
      </c>
      <c r="E3341" t="s">
        <v>40</v>
      </c>
      <c r="F3341" t="s">
        <v>28</v>
      </c>
      <c r="G3341" t="s">
        <v>29</v>
      </c>
      <c r="I3341" t="s">
        <v>43</v>
      </c>
      <c r="J3341">
        <v>61.979381170000003</v>
      </c>
      <c r="K3341">
        <v>11</v>
      </c>
      <c r="L3341">
        <v>0.86899999999999999</v>
      </c>
      <c r="M3341">
        <v>0</v>
      </c>
      <c r="N3341">
        <v>0</v>
      </c>
      <c r="O3341">
        <v>0</v>
      </c>
      <c r="P3341" t="s">
        <v>1554</v>
      </c>
      <c r="Q3341" t="s">
        <v>1555</v>
      </c>
      <c r="R3341" t="s">
        <v>158</v>
      </c>
      <c r="S3341" t="s">
        <v>159</v>
      </c>
      <c r="T3341" t="s">
        <v>36</v>
      </c>
      <c r="U3341" t="s">
        <v>37</v>
      </c>
      <c r="V3341">
        <v>27</v>
      </c>
      <c r="W3341" t="s">
        <v>38</v>
      </c>
    </row>
    <row r="3342" spans="1:23">
      <c r="A3342" t="s">
        <v>23</v>
      </c>
      <c r="B3342" t="s">
        <v>24</v>
      </c>
      <c r="C3342" t="s">
        <v>25</v>
      </c>
      <c r="D3342" t="s">
        <v>39</v>
      </c>
      <c r="E3342" t="s">
        <v>40</v>
      </c>
      <c r="F3342" t="s">
        <v>53</v>
      </c>
      <c r="G3342" t="s">
        <v>54</v>
      </c>
      <c r="I3342" t="s">
        <v>43</v>
      </c>
      <c r="J3342">
        <v>0</v>
      </c>
      <c r="K3342">
        <v>0</v>
      </c>
      <c r="L3342">
        <v>0</v>
      </c>
      <c r="M3342">
        <v>0</v>
      </c>
      <c r="N3342">
        <v>0</v>
      </c>
      <c r="O3342">
        <v>1</v>
      </c>
      <c r="P3342" t="s">
        <v>1380</v>
      </c>
      <c r="Q3342" t="s">
        <v>1381</v>
      </c>
      <c r="R3342" t="s">
        <v>84</v>
      </c>
      <c r="S3342" t="s">
        <v>85</v>
      </c>
      <c r="T3342" t="s">
        <v>36</v>
      </c>
      <c r="U3342" t="s">
        <v>37</v>
      </c>
      <c r="V3342">
        <v>27</v>
      </c>
      <c r="W3342" t="s">
        <v>38</v>
      </c>
    </row>
    <row r="3343" spans="1:23">
      <c r="A3343" t="s">
        <v>23</v>
      </c>
      <c r="B3343" t="s">
        <v>24</v>
      </c>
      <c r="C3343" t="s">
        <v>25</v>
      </c>
      <c r="D3343" t="s">
        <v>39</v>
      </c>
      <c r="E3343" t="s">
        <v>40</v>
      </c>
      <c r="F3343" t="s">
        <v>28</v>
      </c>
      <c r="G3343" t="s">
        <v>29</v>
      </c>
      <c r="I3343" t="s">
        <v>43</v>
      </c>
      <c r="J3343">
        <v>35.801185619999998</v>
      </c>
      <c r="K3343">
        <v>11</v>
      </c>
      <c r="L3343">
        <v>0.89500000000000002</v>
      </c>
      <c r="M3343">
        <v>0</v>
      </c>
      <c r="N3343">
        <v>0</v>
      </c>
      <c r="O3343">
        <v>0</v>
      </c>
      <c r="P3343" t="s">
        <v>1604</v>
      </c>
      <c r="Q3343" t="s">
        <v>1605</v>
      </c>
      <c r="R3343" t="s">
        <v>84</v>
      </c>
      <c r="S3343" t="s">
        <v>85</v>
      </c>
      <c r="T3343" t="s">
        <v>36</v>
      </c>
      <c r="U3343" t="s">
        <v>37</v>
      </c>
      <c r="V3343">
        <v>27</v>
      </c>
      <c r="W3343" t="s">
        <v>38</v>
      </c>
    </row>
    <row r="3344" spans="1:23">
      <c r="A3344" t="s">
        <v>23</v>
      </c>
      <c r="B3344" t="s">
        <v>24</v>
      </c>
      <c r="C3344" t="s">
        <v>25</v>
      </c>
      <c r="D3344" t="s">
        <v>26</v>
      </c>
      <c r="E3344" t="s">
        <v>27</v>
      </c>
      <c r="F3344" t="s">
        <v>53</v>
      </c>
      <c r="G3344" t="s">
        <v>54</v>
      </c>
      <c r="H3344" t="s">
        <v>185</v>
      </c>
      <c r="I3344" t="s">
        <v>186</v>
      </c>
      <c r="J3344">
        <v>19.908999999999999</v>
      </c>
      <c r="K3344">
        <v>1</v>
      </c>
      <c r="L3344">
        <v>1</v>
      </c>
      <c r="M3344">
        <v>0</v>
      </c>
      <c r="N3344">
        <v>0</v>
      </c>
      <c r="O3344">
        <v>0</v>
      </c>
      <c r="P3344" t="s">
        <v>1248</v>
      </c>
      <c r="Q3344" t="s">
        <v>1249</v>
      </c>
      <c r="R3344" t="s">
        <v>94</v>
      </c>
      <c r="S3344" t="s">
        <v>95</v>
      </c>
      <c r="T3344" t="s">
        <v>36</v>
      </c>
      <c r="U3344" t="s">
        <v>37</v>
      </c>
      <c r="V3344">
        <v>27</v>
      </c>
      <c r="W3344" t="s">
        <v>38</v>
      </c>
    </row>
    <row r="3345" spans="1:23">
      <c r="A3345" t="s">
        <v>23</v>
      </c>
      <c r="B3345" t="s">
        <v>24</v>
      </c>
      <c r="C3345" t="s">
        <v>25</v>
      </c>
      <c r="D3345" t="s">
        <v>39</v>
      </c>
      <c r="E3345" t="s">
        <v>40</v>
      </c>
      <c r="F3345" t="s">
        <v>28</v>
      </c>
      <c r="G3345" t="s">
        <v>29</v>
      </c>
      <c r="I3345" t="s">
        <v>43</v>
      </c>
      <c r="J3345">
        <v>220.14413709999999</v>
      </c>
      <c r="K3345">
        <v>28</v>
      </c>
      <c r="L3345">
        <v>0.77500000000000002</v>
      </c>
      <c r="M3345">
        <v>0</v>
      </c>
      <c r="N3345">
        <v>0</v>
      </c>
      <c r="O3345">
        <v>0</v>
      </c>
      <c r="P3345" t="s">
        <v>1248</v>
      </c>
      <c r="Q3345" t="s">
        <v>1249</v>
      </c>
      <c r="R3345" t="s">
        <v>94</v>
      </c>
      <c r="S3345" t="s">
        <v>95</v>
      </c>
      <c r="T3345" t="s">
        <v>36</v>
      </c>
      <c r="U3345" t="s">
        <v>37</v>
      </c>
      <c r="V3345">
        <v>27</v>
      </c>
      <c r="W3345" t="s">
        <v>38</v>
      </c>
    </row>
    <row r="3346" spans="1:23">
      <c r="A3346" t="s">
        <v>23</v>
      </c>
      <c r="B3346" t="s">
        <v>24</v>
      </c>
      <c r="C3346" t="s">
        <v>25</v>
      </c>
      <c r="D3346" t="s">
        <v>39</v>
      </c>
      <c r="E3346" t="s">
        <v>40</v>
      </c>
      <c r="F3346" t="s">
        <v>28</v>
      </c>
      <c r="G3346" t="s">
        <v>29</v>
      </c>
      <c r="I3346" t="s">
        <v>43</v>
      </c>
      <c r="J3346">
        <v>94.867743790000006</v>
      </c>
      <c r="K3346">
        <v>15</v>
      </c>
      <c r="L3346">
        <v>0.91100000000000003</v>
      </c>
      <c r="M3346">
        <v>0</v>
      </c>
      <c r="N3346">
        <v>0</v>
      </c>
      <c r="O3346">
        <v>0</v>
      </c>
      <c r="P3346" t="s">
        <v>1250</v>
      </c>
      <c r="Q3346" t="s">
        <v>1251</v>
      </c>
      <c r="R3346" t="s">
        <v>100</v>
      </c>
      <c r="S3346" t="s">
        <v>101</v>
      </c>
      <c r="T3346" t="s">
        <v>36</v>
      </c>
      <c r="U3346" t="s">
        <v>37</v>
      </c>
      <c r="V3346">
        <v>27</v>
      </c>
      <c r="W3346" t="s">
        <v>38</v>
      </c>
    </row>
    <row r="3347" spans="1:23">
      <c r="A3347" t="s">
        <v>23</v>
      </c>
      <c r="B3347" t="s">
        <v>24</v>
      </c>
      <c r="C3347" t="s">
        <v>25</v>
      </c>
      <c r="D3347" t="s">
        <v>26</v>
      </c>
      <c r="E3347" t="s">
        <v>27</v>
      </c>
      <c r="F3347" t="s">
        <v>28</v>
      </c>
      <c r="G3347" t="s">
        <v>29</v>
      </c>
      <c r="H3347" t="s">
        <v>189</v>
      </c>
      <c r="I3347" t="s">
        <v>190</v>
      </c>
      <c r="J3347">
        <v>82.711506110000002</v>
      </c>
      <c r="K3347">
        <v>1</v>
      </c>
      <c r="L3347">
        <v>0.83199999999999996</v>
      </c>
      <c r="M3347">
        <v>0</v>
      </c>
      <c r="N3347">
        <v>0</v>
      </c>
      <c r="O3347">
        <v>0</v>
      </c>
      <c r="P3347" t="s">
        <v>1072</v>
      </c>
      <c r="Q3347" t="s">
        <v>1073</v>
      </c>
      <c r="R3347" t="s">
        <v>59</v>
      </c>
      <c r="S3347" t="s">
        <v>60</v>
      </c>
      <c r="T3347" t="s">
        <v>36</v>
      </c>
      <c r="U3347" t="s">
        <v>37</v>
      </c>
      <c r="V3347">
        <v>27</v>
      </c>
      <c r="W3347" t="s">
        <v>38</v>
      </c>
    </row>
    <row r="3348" spans="1:23">
      <c r="A3348" t="s">
        <v>23</v>
      </c>
      <c r="B3348" t="s">
        <v>24</v>
      </c>
      <c r="C3348" t="s">
        <v>25</v>
      </c>
      <c r="D3348" t="s">
        <v>26</v>
      </c>
      <c r="E3348" t="s">
        <v>27</v>
      </c>
      <c r="F3348" t="s">
        <v>28</v>
      </c>
      <c r="G3348" t="s">
        <v>29</v>
      </c>
      <c r="H3348" t="s">
        <v>63</v>
      </c>
      <c r="I3348" t="s">
        <v>64</v>
      </c>
      <c r="J3348">
        <v>2703.8839201000001</v>
      </c>
      <c r="K3348">
        <v>5</v>
      </c>
      <c r="L3348">
        <v>1</v>
      </c>
      <c r="M3348">
        <v>0</v>
      </c>
      <c r="N3348">
        <v>0</v>
      </c>
      <c r="O3348">
        <v>0</v>
      </c>
      <c r="P3348" t="s">
        <v>1072</v>
      </c>
      <c r="Q3348" t="s">
        <v>1073</v>
      </c>
      <c r="R3348" t="s">
        <v>59</v>
      </c>
      <c r="S3348" t="s">
        <v>60</v>
      </c>
      <c r="T3348" t="s">
        <v>36</v>
      </c>
      <c r="U3348" t="s">
        <v>37</v>
      </c>
      <c r="V3348">
        <v>27</v>
      </c>
      <c r="W3348" t="s">
        <v>38</v>
      </c>
    </row>
    <row r="3349" spans="1:23">
      <c r="A3349" t="s">
        <v>23</v>
      </c>
      <c r="B3349" t="s">
        <v>24</v>
      </c>
      <c r="C3349" t="s">
        <v>25</v>
      </c>
      <c r="D3349" t="s">
        <v>26</v>
      </c>
      <c r="E3349" t="s">
        <v>27</v>
      </c>
      <c r="F3349" t="s">
        <v>28</v>
      </c>
      <c r="G3349" t="s">
        <v>29</v>
      </c>
      <c r="H3349" t="s">
        <v>86</v>
      </c>
      <c r="I3349" t="s">
        <v>87</v>
      </c>
      <c r="J3349">
        <v>1544.1998512499999</v>
      </c>
      <c r="K3349">
        <v>11</v>
      </c>
      <c r="L3349">
        <v>0.92600000000000005</v>
      </c>
      <c r="M3349">
        <v>0</v>
      </c>
      <c r="N3349">
        <v>0</v>
      </c>
      <c r="O3349">
        <v>0</v>
      </c>
      <c r="P3349" t="s">
        <v>1072</v>
      </c>
      <c r="Q3349" t="s">
        <v>1073</v>
      </c>
      <c r="R3349" t="s">
        <v>59</v>
      </c>
      <c r="S3349" t="s">
        <v>60</v>
      </c>
      <c r="T3349" t="s">
        <v>36</v>
      </c>
      <c r="U3349" t="s">
        <v>37</v>
      </c>
      <c r="V3349">
        <v>27</v>
      </c>
      <c r="W3349" t="s">
        <v>38</v>
      </c>
    </row>
    <row r="3350" spans="1:23">
      <c r="A3350" t="s">
        <v>23</v>
      </c>
      <c r="B3350" t="s">
        <v>24</v>
      </c>
      <c r="C3350" t="s">
        <v>25</v>
      </c>
      <c r="D3350" t="s">
        <v>26</v>
      </c>
      <c r="E3350" t="s">
        <v>27</v>
      </c>
      <c r="F3350" t="s">
        <v>28</v>
      </c>
      <c r="G3350" t="s">
        <v>29</v>
      </c>
      <c r="H3350" t="s">
        <v>739</v>
      </c>
      <c r="I3350" t="s">
        <v>740</v>
      </c>
      <c r="J3350">
        <v>232.4556182</v>
      </c>
      <c r="K3350">
        <v>2</v>
      </c>
      <c r="L3350">
        <v>0.91500000000000004</v>
      </c>
      <c r="M3350">
        <v>0</v>
      </c>
      <c r="N3350">
        <v>0</v>
      </c>
      <c r="O3350">
        <v>0</v>
      </c>
      <c r="P3350" t="s">
        <v>1072</v>
      </c>
      <c r="Q3350" t="s">
        <v>1073</v>
      </c>
      <c r="R3350" t="s">
        <v>59</v>
      </c>
      <c r="S3350" t="s">
        <v>60</v>
      </c>
      <c r="T3350" t="s">
        <v>36</v>
      </c>
      <c r="U3350" t="s">
        <v>37</v>
      </c>
      <c r="V3350">
        <v>27</v>
      </c>
      <c r="W3350" t="s">
        <v>38</v>
      </c>
    </row>
    <row r="3351" spans="1:23">
      <c r="A3351" t="s">
        <v>23</v>
      </c>
      <c r="B3351" t="s">
        <v>24</v>
      </c>
      <c r="C3351" t="s">
        <v>25</v>
      </c>
      <c r="D3351" t="s">
        <v>39</v>
      </c>
      <c r="E3351" t="s">
        <v>40</v>
      </c>
      <c r="F3351" t="s">
        <v>53</v>
      </c>
      <c r="G3351" t="s">
        <v>54</v>
      </c>
      <c r="I3351" t="s">
        <v>43</v>
      </c>
      <c r="J3351">
        <v>366.95908910000003</v>
      </c>
      <c r="K3351">
        <v>32</v>
      </c>
      <c r="L3351">
        <v>0.78600000000000003</v>
      </c>
      <c r="M3351">
        <v>0</v>
      </c>
      <c r="N3351">
        <v>0</v>
      </c>
      <c r="O3351">
        <v>2</v>
      </c>
      <c r="P3351" t="s">
        <v>1072</v>
      </c>
      <c r="Q3351" t="s">
        <v>1073</v>
      </c>
      <c r="R3351" t="s">
        <v>59</v>
      </c>
      <c r="S3351" t="s">
        <v>60</v>
      </c>
      <c r="T3351" t="s">
        <v>36</v>
      </c>
      <c r="U3351" t="s">
        <v>37</v>
      </c>
      <c r="V3351">
        <v>27</v>
      </c>
      <c r="W3351" t="s">
        <v>38</v>
      </c>
    </row>
    <row r="3352" spans="1:23">
      <c r="A3352" t="s">
        <v>23</v>
      </c>
      <c r="B3352" t="s">
        <v>24</v>
      </c>
      <c r="C3352" t="s">
        <v>25</v>
      </c>
      <c r="D3352" t="s">
        <v>26</v>
      </c>
      <c r="E3352" t="s">
        <v>27</v>
      </c>
      <c r="F3352" t="s">
        <v>28</v>
      </c>
      <c r="G3352" t="s">
        <v>29</v>
      </c>
      <c r="H3352" t="s">
        <v>148</v>
      </c>
      <c r="I3352" t="s">
        <v>149</v>
      </c>
      <c r="J3352">
        <v>159.46127139999999</v>
      </c>
      <c r="K3352">
        <v>1</v>
      </c>
      <c r="L3352">
        <v>0.999</v>
      </c>
      <c r="M3352">
        <v>0</v>
      </c>
      <c r="N3352">
        <v>0</v>
      </c>
      <c r="O3352">
        <v>0</v>
      </c>
      <c r="P3352" t="s">
        <v>1606</v>
      </c>
      <c r="Q3352" t="s">
        <v>1607</v>
      </c>
      <c r="R3352" t="s">
        <v>120</v>
      </c>
      <c r="S3352" t="s">
        <v>121</v>
      </c>
      <c r="T3352" t="s">
        <v>36</v>
      </c>
      <c r="U3352" t="s">
        <v>37</v>
      </c>
      <c r="V3352">
        <v>27</v>
      </c>
      <c r="W3352" t="s">
        <v>38</v>
      </c>
    </row>
    <row r="3353" spans="1:23">
      <c r="A3353" t="s">
        <v>23</v>
      </c>
      <c r="B3353" t="s">
        <v>24</v>
      </c>
      <c r="C3353" t="s">
        <v>25</v>
      </c>
      <c r="D3353" t="s">
        <v>39</v>
      </c>
      <c r="E3353" t="s">
        <v>40</v>
      </c>
      <c r="F3353" t="s">
        <v>28</v>
      </c>
      <c r="G3353" t="s">
        <v>29</v>
      </c>
      <c r="I3353" t="s">
        <v>43</v>
      </c>
      <c r="J3353">
        <v>91.724267839999996</v>
      </c>
      <c r="K3353">
        <v>12</v>
      </c>
      <c r="L3353">
        <v>0.87</v>
      </c>
      <c r="M3353">
        <v>0</v>
      </c>
      <c r="N3353">
        <v>0</v>
      </c>
      <c r="O3353">
        <v>0</v>
      </c>
      <c r="P3353" t="s">
        <v>1558</v>
      </c>
      <c r="Q3353" t="s">
        <v>1559</v>
      </c>
      <c r="R3353" t="s">
        <v>365</v>
      </c>
      <c r="S3353" t="s">
        <v>366</v>
      </c>
      <c r="T3353" t="s">
        <v>36</v>
      </c>
      <c r="U3353" t="s">
        <v>37</v>
      </c>
      <c r="V3353">
        <v>27</v>
      </c>
      <c r="W3353" t="s">
        <v>38</v>
      </c>
    </row>
    <row r="3354" spans="1:23">
      <c r="A3354" t="s">
        <v>23</v>
      </c>
      <c r="B3354" t="s">
        <v>24</v>
      </c>
      <c r="C3354" t="s">
        <v>25</v>
      </c>
      <c r="D3354" t="s">
        <v>39</v>
      </c>
      <c r="E3354" t="s">
        <v>40</v>
      </c>
      <c r="F3354" t="s">
        <v>53</v>
      </c>
      <c r="G3354" t="s">
        <v>54</v>
      </c>
      <c r="I3354" t="s">
        <v>43</v>
      </c>
      <c r="J3354">
        <v>0</v>
      </c>
      <c r="K3354">
        <v>0</v>
      </c>
      <c r="L3354">
        <v>0</v>
      </c>
      <c r="M3354">
        <v>0</v>
      </c>
      <c r="N3354">
        <v>0</v>
      </c>
      <c r="O3354">
        <v>1</v>
      </c>
      <c r="P3354" t="s">
        <v>1074</v>
      </c>
      <c r="Q3354" t="s">
        <v>1075</v>
      </c>
      <c r="R3354" t="s">
        <v>73</v>
      </c>
      <c r="S3354" t="s">
        <v>74</v>
      </c>
      <c r="T3354" t="s">
        <v>36</v>
      </c>
      <c r="U3354" t="s">
        <v>37</v>
      </c>
      <c r="V3354">
        <v>27</v>
      </c>
      <c r="W3354" t="s">
        <v>38</v>
      </c>
    </row>
    <row r="3355" spans="1:23">
      <c r="A3355" t="s">
        <v>23</v>
      </c>
      <c r="B3355" t="s">
        <v>24</v>
      </c>
      <c r="C3355" t="s">
        <v>25</v>
      </c>
      <c r="D3355" t="s">
        <v>39</v>
      </c>
      <c r="E3355" t="s">
        <v>40</v>
      </c>
      <c r="F3355" t="s">
        <v>53</v>
      </c>
      <c r="G3355" t="s">
        <v>54</v>
      </c>
      <c r="I3355" t="s">
        <v>43</v>
      </c>
      <c r="J3355">
        <v>0</v>
      </c>
      <c r="K3355">
        <v>0</v>
      </c>
      <c r="L3355">
        <v>0</v>
      </c>
      <c r="M3355">
        <v>0</v>
      </c>
      <c r="N3355">
        <v>0</v>
      </c>
      <c r="O3355">
        <v>1</v>
      </c>
      <c r="P3355" t="s">
        <v>1256</v>
      </c>
      <c r="Q3355" t="s">
        <v>1257</v>
      </c>
      <c r="R3355" t="s">
        <v>158</v>
      </c>
      <c r="S3355" t="s">
        <v>159</v>
      </c>
      <c r="T3355" t="s">
        <v>36</v>
      </c>
      <c r="U3355" t="s">
        <v>37</v>
      </c>
      <c r="V3355">
        <v>27</v>
      </c>
      <c r="W3355" t="s">
        <v>38</v>
      </c>
    </row>
    <row r="3356" spans="1:23">
      <c r="A3356" t="s">
        <v>23</v>
      </c>
      <c r="B3356" t="s">
        <v>24</v>
      </c>
      <c r="C3356" t="s">
        <v>25</v>
      </c>
      <c r="D3356" t="s">
        <v>39</v>
      </c>
      <c r="E3356" t="s">
        <v>40</v>
      </c>
      <c r="F3356" t="s">
        <v>41</v>
      </c>
      <c r="G3356" t="s">
        <v>42</v>
      </c>
      <c r="I3356" t="s">
        <v>43</v>
      </c>
      <c r="J3356">
        <v>0</v>
      </c>
      <c r="K3356">
        <v>0</v>
      </c>
      <c r="L3356">
        <v>0</v>
      </c>
      <c r="M3356">
        <v>0</v>
      </c>
      <c r="N3356">
        <v>0</v>
      </c>
      <c r="O3356">
        <v>1</v>
      </c>
      <c r="P3356" t="s">
        <v>1268</v>
      </c>
      <c r="Q3356" t="s">
        <v>1269</v>
      </c>
      <c r="R3356" t="s">
        <v>73</v>
      </c>
      <c r="S3356" t="s">
        <v>74</v>
      </c>
      <c r="T3356" t="s">
        <v>36</v>
      </c>
      <c r="U3356" t="s">
        <v>37</v>
      </c>
      <c r="V3356">
        <v>27</v>
      </c>
      <c r="W3356" t="s">
        <v>38</v>
      </c>
    </row>
    <row r="3357" spans="1:23">
      <c r="A3357" t="s">
        <v>23</v>
      </c>
      <c r="B3357" t="s">
        <v>24</v>
      </c>
      <c r="C3357" t="s">
        <v>25</v>
      </c>
      <c r="D3357" t="s">
        <v>46</v>
      </c>
      <c r="E3357" t="s">
        <v>47</v>
      </c>
      <c r="F3357" t="s">
        <v>48</v>
      </c>
      <c r="G3357" t="s">
        <v>47</v>
      </c>
      <c r="I3357" t="s">
        <v>43</v>
      </c>
      <c r="J3357">
        <v>615.87418609999997</v>
      </c>
      <c r="K3357">
        <v>134</v>
      </c>
      <c r="L3357">
        <v>0.86199999999999999</v>
      </c>
      <c r="M3357">
        <v>0</v>
      </c>
      <c r="N3357">
        <v>0</v>
      </c>
      <c r="O3357">
        <v>0</v>
      </c>
      <c r="P3357" t="s">
        <v>1386</v>
      </c>
      <c r="Q3357" t="s">
        <v>1387</v>
      </c>
      <c r="R3357" t="s">
        <v>84</v>
      </c>
      <c r="S3357" t="s">
        <v>85</v>
      </c>
      <c r="T3357" t="s">
        <v>36</v>
      </c>
      <c r="U3357" t="s">
        <v>37</v>
      </c>
      <c r="V3357">
        <v>27</v>
      </c>
      <c r="W3357" t="s">
        <v>38</v>
      </c>
    </row>
    <row r="3358" spans="1:23">
      <c r="A3358" t="s">
        <v>23</v>
      </c>
      <c r="B3358" t="s">
        <v>24</v>
      </c>
      <c r="C3358" t="s">
        <v>25</v>
      </c>
      <c r="D3358" t="s">
        <v>26</v>
      </c>
      <c r="E3358" t="s">
        <v>27</v>
      </c>
      <c r="F3358" t="s">
        <v>53</v>
      </c>
      <c r="G3358" t="s">
        <v>54</v>
      </c>
      <c r="H3358" t="s">
        <v>106</v>
      </c>
      <c r="I3358" t="s">
        <v>107</v>
      </c>
      <c r="J3358">
        <v>10.280598680000001</v>
      </c>
      <c r="K3358">
        <v>1</v>
      </c>
      <c r="L3358">
        <v>0.92600000000000005</v>
      </c>
      <c r="M3358">
        <v>0</v>
      </c>
      <c r="N3358">
        <v>0</v>
      </c>
      <c r="O3358">
        <v>0</v>
      </c>
      <c r="P3358" t="s">
        <v>1560</v>
      </c>
      <c r="Q3358" t="s">
        <v>1561</v>
      </c>
      <c r="R3358" t="s">
        <v>114</v>
      </c>
      <c r="S3358" t="s">
        <v>115</v>
      </c>
      <c r="T3358" t="s">
        <v>36</v>
      </c>
      <c r="U3358" t="s">
        <v>37</v>
      </c>
      <c r="V3358">
        <v>27</v>
      </c>
      <c r="W3358" t="s">
        <v>38</v>
      </c>
    </row>
    <row r="3359" spans="1:23">
      <c r="A3359" t="s">
        <v>23</v>
      </c>
      <c r="B3359" t="s">
        <v>24</v>
      </c>
      <c r="C3359" t="s">
        <v>25</v>
      </c>
      <c r="D3359" t="s">
        <v>39</v>
      </c>
      <c r="E3359" t="s">
        <v>40</v>
      </c>
      <c r="F3359" t="s">
        <v>41</v>
      </c>
      <c r="G3359" t="s">
        <v>42</v>
      </c>
      <c r="I3359" t="s">
        <v>43</v>
      </c>
      <c r="J3359">
        <v>0</v>
      </c>
      <c r="K3359">
        <v>0</v>
      </c>
      <c r="L3359">
        <v>0</v>
      </c>
      <c r="M3359">
        <v>0</v>
      </c>
      <c r="N3359">
        <v>0</v>
      </c>
      <c r="O3359">
        <v>1</v>
      </c>
      <c r="P3359" t="s">
        <v>1560</v>
      </c>
      <c r="Q3359" t="s">
        <v>1561</v>
      </c>
      <c r="R3359" t="s">
        <v>114</v>
      </c>
      <c r="S3359" t="s">
        <v>115</v>
      </c>
      <c r="T3359" t="s">
        <v>36</v>
      </c>
      <c r="U3359" t="s">
        <v>37</v>
      </c>
      <c r="V3359">
        <v>27</v>
      </c>
      <c r="W3359" t="s">
        <v>38</v>
      </c>
    </row>
    <row r="3360" spans="1:23">
      <c r="A3360" t="s">
        <v>23</v>
      </c>
      <c r="B3360" t="s">
        <v>24</v>
      </c>
      <c r="C3360" t="s">
        <v>25</v>
      </c>
      <c r="D3360" t="s">
        <v>26</v>
      </c>
      <c r="E3360" t="s">
        <v>27</v>
      </c>
      <c r="F3360" t="s">
        <v>53</v>
      </c>
      <c r="G3360" t="s">
        <v>54</v>
      </c>
      <c r="H3360" t="s">
        <v>106</v>
      </c>
      <c r="I3360" t="s">
        <v>107</v>
      </c>
      <c r="J3360">
        <v>25.123840179999998</v>
      </c>
      <c r="K3360">
        <v>1</v>
      </c>
      <c r="L3360">
        <v>0.876</v>
      </c>
      <c r="M3360">
        <v>0</v>
      </c>
      <c r="N3360">
        <v>0</v>
      </c>
      <c r="O3360">
        <v>0</v>
      </c>
      <c r="P3360" t="s">
        <v>1270</v>
      </c>
      <c r="Q3360" t="s">
        <v>1271</v>
      </c>
      <c r="R3360" t="s">
        <v>84</v>
      </c>
      <c r="S3360" t="s">
        <v>85</v>
      </c>
      <c r="T3360" t="s">
        <v>36</v>
      </c>
      <c r="U3360" t="s">
        <v>37</v>
      </c>
      <c r="V3360">
        <v>27</v>
      </c>
      <c r="W3360" t="s">
        <v>38</v>
      </c>
    </row>
    <row r="3361" spans="1:23">
      <c r="A3361" t="s">
        <v>23</v>
      </c>
      <c r="B3361" t="s">
        <v>24</v>
      </c>
      <c r="C3361" t="s">
        <v>25</v>
      </c>
      <c r="D3361" t="s">
        <v>39</v>
      </c>
      <c r="E3361" t="s">
        <v>40</v>
      </c>
      <c r="F3361" t="s">
        <v>41</v>
      </c>
      <c r="G3361" t="s">
        <v>42</v>
      </c>
      <c r="I3361" t="s">
        <v>43</v>
      </c>
      <c r="J3361">
        <v>55.717402409999998</v>
      </c>
      <c r="K3361">
        <v>3</v>
      </c>
      <c r="L3361">
        <v>0.873</v>
      </c>
      <c r="M3361">
        <v>0</v>
      </c>
      <c r="N3361">
        <v>0</v>
      </c>
      <c r="O3361">
        <v>0</v>
      </c>
      <c r="P3361" t="s">
        <v>1390</v>
      </c>
      <c r="Q3361" t="s">
        <v>1391</v>
      </c>
      <c r="R3361" t="s">
        <v>168</v>
      </c>
      <c r="S3361" t="s">
        <v>169</v>
      </c>
      <c r="T3361" t="s">
        <v>36</v>
      </c>
      <c r="U3361" t="s">
        <v>37</v>
      </c>
      <c r="V3361">
        <v>27</v>
      </c>
      <c r="W3361" t="s">
        <v>38</v>
      </c>
    </row>
    <row r="3362" spans="1:23">
      <c r="A3362" t="s">
        <v>23</v>
      </c>
      <c r="B3362" t="s">
        <v>24</v>
      </c>
      <c r="C3362" t="s">
        <v>25</v>
      </c>
      <c r="D3362" t="s">
        <v>39</v>
      </c>
      <c r="E3362" t="s">
        <v>40</v>
      </c>
      <c r="F3362" t="s">
        <v>44</v>
      </c>
      <c r="G3362" t="s">
        <v>45</v>
      </c>
      <c r="I3362" t="s">
        <v>43</v>
      </c>
      <c r="J3362">
        <v>0</v>
      </c>
      <c r="K3362">
        <v>0</v>
      </c>
      <c r="L3362">
        <v>0</v>
      </c>
      <c r="M3362">
        <v>0</v>
      </c>
      <c r="N3362">
        <v>0</v>
      </c>
      <c r="O3362">
        <v>1</v>
      </c>
      <c r="P3362" t="s">
        <v>1390</v>
      </c>
      <c r="Q3362" t="s">
        <v>1391</v>
      </c>
      <c r="R3362" t="s">
        <v>168</v>
      </c>
      <c r="S3362" t="s">
        <v>169</v>
      </c>
      <c r="T3362" t="s">
        <v>36</v>
      </c>
      <c r="U3362" t="s">
        <v>37</v>
      </c>
      <c r="V3362">
        <v>27</v>
      </c>
      <c r="W3362" t="s">
        <v>38</v>
      </c>
    </row>
    <row r="3363" spans="1:23">
      <c r="A3363" t="s">
        <v>23</v>
      </c>
      <c r="B3363" t="s">
        <v>24</v>
      </c>
      <c r="C3363" t="s">
        <v>25</v>
      </c>
      <c r="D3363" t="s">
        <v>46</v>
      </c>
      <c r="E3363" t="s">
        <v>47</v>
      </c>
      <c r="F3363" t="s">
        <v>48</v>
      </c>
      <c r="G3363" t="s">
        <v>47</v>
      </c>
      <c r="I3363" t="s">
        <v>43</v>
      </c>
      <c r="J3363">
        <v>583.95394720000002</v>
      </c>
      <c r="K3363">
        <v>96</v>
      </c>
      <c r="L3363">
        <v>0.80900000000000005</v>
      </c>
      <c r="M3363">
        <v>0</v>
      </c>
      <c r="N3363">
        <v>0</v>
      </c>
      <c r="O3363">
        <v>0</v>
      </c>
      <c r="P3363" t="s">
        <v>1390</v>
      </c>
      <c r="Q3363" t="s">
        <v>1391</v>
      </c>
      <c r="R3363" t="s">
        <v>168</v>
      </c>
      <c r="S3363" t="s">
        <v>169</v>
      </c>
      <c r="T3363" t="s">
        <v>36</v>
      </c>
      <c r="U3363" t="s">
        <v>37</v>
      </c>
      <c r="V3363">
        <v>27</v>
      </c>
      <c r="W3363" t="s">
        <v>38</v>
      </c>
    </row>
    <row r="3364" spans="1:23">
      <c r="A3364" t="s">
        <v>23</v>
      </c>
      <c r="B3364" t="s">
        <v>24</v>
      </c>
      <c r="C3364" t="s">
        <v>25</v>
      </c>
      <c r="D3364" t="s">
        <v>26</v>
      </c>
      <c r="E3364" t="s">
        <v>27</v>
      </c>
      <c r="F3364" t="s">
        <v>28</v>
      </c>
      <c r="G3364" t="s">
        <v>29</v>
      </c>
      <c r="H3364" t="s">
        <v>193</v>
      </c>
      <c r="I3364" t="s">
        <v>194</v>
      </c>
      <c r="J3364">
        <v>7.3</v>
      </c>
      <c r="K3364">
        <v>1</v>
      </c>
      <c r="L3364">
        <v>1</v>
      </c>
      <c r="M3364">
        <v>0</v>
      </c>
      <c r="N3364">
        <v>0</v>
      </c>
      <c r="O3364">
        <v>0</v>
      </c>
      <c r="P3364" t="s">
        <v>1076</v>
      </c>
      <c r="Q3364" t="s">
        <v>1077</v>
      </c>
      <c r="R3364" t="s">
        <v>365</v>
      </c>
      <c r="S3364" t="s">
        <v>366</v>
      </c>
      <c r="T3364" t="s">
        <v>36</v>
      </c>
      <c r="U3364" t="s">
        <v>37</v>
      </c>
      <c r="V3364">
        <v>27</v>
      </c>
      <c r="W3364" t="s">
        <v>38</v>
      </c>
    </row>
    <row r="3365" spans="1:23">
      <c r="A3365" t="s">
        <v>23</v>
      </c>
      <c r="B3365" t="s">
        <v>24</v>
      </c>
      <c r="C3365" t="s">
        <v>25</v>
      </c>
      <c r="D3365" t="s">
        <v>39</v>
      </c>
      <c r="E3365" t="s">
        <v>40</v>
      </c>
      <c r="F3365" t="s">
        <v>44</v>
      </c>
      <c r="G3365" t="s">
        <v>45</v>
      </c>
      <c r="I3365" t="s">
        <v>43</v>
      </c>
      <c r="J3365">
        <v>0</v>
      </c>
      <c r="K3365">
        <v>0</v>
      </c>
      <c r="L3365">
        <v>0</v>
      </c>
      <c r="M3365">
        <v>0</v>
      </c>
      <c r="N3365">
        <v>0</v>
      </c>
      <c r="O3365">
        <v>1</v>
      </c>
      <c r="P3365" t="s">
        <v>1078</v>
      </c>
      <c r="Q3365" t="s">
        <v>1079</v>
      </c>
      <c r="R3365" t="s">
        <v>158</v>
      </c>
      <c r="S3365" t="s">
        <v>159</v>
      </c>
      <c r="T3365" t="s">
        <v>36</v>
      </c>
      <c r="U3365" t="s">
        <v>37</v>
      </c>
      <c r="V3365">
        <v>27</v>
      </c>
      <c r="W3365" t="s">
        <v>38</v>
      </c>
    </row>
    <row r="3366" spans="1:23">
      <c r="A3366" t="s">
        <v>23</v>
      </c>
      <c r="B3366" t="s">
        <v>24</v>
      </c>
      <c r="C3366" t="s">
        <v>25</v>
      </c>
      <c r="D3366" t="s">
        <v>26</v>
      </c>
      <c r="E3366" t="s">
        <v>27</v>
      </c>
      <c r="F3366" t="s">
        <v>28</v>
      </c>
      <c r="G3366" t="s">
        <v>29</v>
      </c>
      <c r="H3366" t="s">
        <v>193</v>
      </c>
      <c r="I3366" t="s">
        <v>194</v>
      </c>
      <c r="J3366">
        <v>9.5739999999999998</v>
      </c>
      <c r="K3366">
        <v>1</v>
      </c>
      <c r="L3366">
        <v>1</v>
      </c>
      <c r="M3366">
        <v>0</v>
      </c>
      <c r="N3366">
        <v>0</v>
      </c>
      <c r="O3366">
        <v>0</v>
      </c>
      <c r="P3366" t="s">
        <v>1274</v>
      </c>
      <c r="Q3366" t="s">
        <v>1275</v>
      </c>
      <c r="R3366" t="s">
        <v>84</v>
      </c>
      <c r="S3366" t="s">
        <v>85</v>
      </c>
      <c r="T3366" t="s">
        <v>36</v>
      </c>
      <c r="U3366" t="s">
        <v>37</v>
      </c>
      <c r="V3366">
        <v>27</v>
      </c>
      <c r="W3366" t="s">
        <v>38</v>
      </c>
    </row>
    <row r="3367" spans="1:23">
      <c r="A3367" t="s">
        <v>23</v>
      </c>
      <c r="B3367" t="s">
        <v>24</v>
      </c>
      <c r="C3367" t="s">
        <v>25</v>
      </c>
      <c r="D3367" t="s">
        <v>39</v>
      </c>
      <c r="E3367" t="s">
        <v>40</v>
      </c>
      <c r="F3367" t="s">
        <v>44</v>
      </c>
      <c r="G3367" t="s">
        <v>45</v>
      </c>
      <c r="I3367" t="s">
        <v>43</v>
      </c>
      <c r="J3367">
        <v>0</v>
      </c>
      <c r="K3367">
        <v>0</v>
      </c>
      <c r="L3367">
        <v>0</v>
      </c>
      <c r="M3367">
        <v>0</v>
      </c>
      <c r="N3367">
        <v>0</v>
      </c>
      <c r="O3367">
        <v>1</v>
      </c>
      <c r="P3367" t="s">
        <v>1274</v>
      </c>
      <c r="Q3367" t="s">
        <v>1275</v>
      </c>
      <c r="R3367" t="s">
        <v>84</v>
      </c>
      <c r="S3367" t="s">
        <v>85</v>
      </c>
      <c r="T3367" t="s">
        <v>36</v>
      </c>
      <c r="U3367" t="s">
        <v>37</v>
      </c>
      <c r="V3367">
        <v>27</v>
      </c>
      <c r="W3367" t="s">
        <v>38</v>
      </c>
    </row>
    <row r="3368" spans="1:23">
      <c r="A3368" t="s">
        <v>23</v>
      </c>
      <c r="B3368" t="s">
        <v>24</v>
      </c>
      <c r="C3368" t="s">
        <v>25</v>
      </c>
      <c r="D3368" t="s">
        <v>39</v>
      </c>
      <c r="E3368" t="s">
        <v>40</v>
      </c>
      <c r="F3368" t="s">
        <v>44</v>
      </c>
      <c r="G3368" t="s">
        <v>45</v>
      </c>
      <c r="I3368" t="s">
        <v>43</v>
      </c>
      <c r="J3368">
        <v>0</v>
      </c>
      <c r="K3368">
        <v>0</v>
      </c>
      <c r="L3368">
        <v>0</v>
      </c>
      <c r="M3368">
        <v>0</v>
      </c>
      <c r="N3368">
        <v>0</v>
      </c>
      <c r="O3368">
        <v>1</v>
      </c>
      <c r="P3368" t="s">
        <v>1562</v>
      </c>
      <c r="Q3368" t="s">
        <v>1563</v>
      </c>
      <c r="R3368" t="s">
        <v>158</v>
      </c>
      <c r="S3368" t="s">
        <v>159</v>
      </c>
      <c r="T3368" t="s">
        <v>36</v>
      </c>
      <c r="U3368" t="s">
        <v>37</v>
      </c>
      <c r="V3368">
        <v>27</v>
      </c>
      <c r="W3368" t="s">
        <v>38</v>
      </c>
    </row>
    <row r="3369" spans="1:23">
      <c r="A3369" t="s">
        <v>23</v>
      </c>
      <c r="B3369" t="s">
        <v>24</v>
      </c>
      <c r="C3369" t="s">
        <v>25</v>
      </c>
      <c r="D3369" t="s">
        <v>39</v>
      </c>
      <c r="E3369" t="s">
        <v>40</v>
      </c>
      <c r="F3369" t="s">
        <v>28</v>
      </c>
      <c r="G3369" t="s">
        <v>29</v>
      </c>
      <c r="I3369" t="s">
        <v>43</v>
      </c>
      <c r="J3369">
        <v>0</v>
      </c>
      <c r="K3369">
        <v>0</v>
      </c>
      <c r="L3369">
        <v>0</v>
      </c>
      <c r="M3369">
        <v>0</v>
      </c>
      <c r="N3369">
        <v>0</v>
      </c>
      <c r="O3369">
        <v>1</v>
      </c>
      <c r="P3369" t="s">
        <v>1396</v>
      </c>
      <c r="Q3369" t="s">
        <v>1397</v>
      </c>
      <c r="R3369" t="s">
        <v>168</v>
      </c>
      <c r="S3369" t="s">
        <v>169</v>
      </c>
      <c r="T3369" t="s">
        <v>36</v>
      </c>
      <c r="U3369" t="s">
        <v>37</v>
      </c>
      <c r="V3369">
        <v>27</v>
      </c>
      <c r="W3369" t="s">
        <v>38</v>
      </c>
    </row>
    <row r="3370" spans="1:23">
      <c r="A3370" t="s">
        <v>23</v>
      </c>
      <c r="B3370" t="s">
        <v>24</v>
      </c>
      <c r="C3370" t="s">
        <v>25</v>
      </c>
      <c r="D3370" t="s">
        <v>39</v>
      </c>
      <c r="E3370" t="s">
        <v>40</v>
      </c>
      <c r="F3370" t="s">
        <v>53</v>
      </c>
      <c r="G3370" t="s">
        <v>54</v>
      </c>
      <c r="I3370" t="s">
        <v>43</v>
      </c>
      <c r="J3370">
        <v>0</v>
      </c>
      <c r="K3370">
        <v>0</v>
      </c>
      <c r="L3370">
        <v>0</v>
      </c>
      <c r="M3370">
        <v>0</v>
      </c>
      <c r="N3370">
        <v>0</v>
      </c>
      <c r="O3370">
        <v>1</v>
      </c>
      <c r="P3370" t="s">
        <v>32</v>
      </c>
      <c r="Q3370" t="s">
        <v>33</v>
      </c>
      <c r="R3370" t="s">
        <v>34</v>
      </c>
      <c r="S3370" t="s">
        <v>35</v>
      </c>
      <c r="T3370" t="s">
        <v>36</v>
      </c>
      <c r="U3370" t="s">
        <v>37</v>
      </c>
      <c r="V3370">
        <v>27</v>
      </c>
      <c r="W3370" t="s">
        <v>38</v>
      </c>
    </row>
    <row r="3371" spans="1:23">
      <c r="A3371" t="s">
        <v>23</v>
      </c>
      <c r="B3371" t="s">
        <v>24</v>
      </c>
      <c r="C3371" t="s">
        <v>25</v>
      </c>
      <c r="D3371" t="s">
        <v>46</v>
      </c>
      <c r="E3371" t="s">
        <v>47</v>
      </c>
      <c r="F3371" t="s">
        <v>48</v>
      </c>
      <c r="G3371" t="s">
        <v>47</v>
      </c>
      <c r="I3371" t="s">
        <v>43</v>
      </c>
      <c r="J3371">
        <v>990.86046940000006</v>
      </c>
      <c r="K3371">
        <v>145</v>
      </c>
      <c r="L3371">
        <v>0.79400000000000004</v>
      </c>
      <c r="M3371">
        <v>0</v>
      </c>
      <c r="N3371">
        <v>0</v>
      </c>
      <c r="O3371">
        <v>0</v>
      </c>
      <c r="P3371" t="s">
        <v>49</v>
      </c>
      <c r="Q3371" t="s">
        <v>50</v>
      </c>
      <c r="R3371" t="s">
        <v>51</v>
      </c>
      <c r="S3371" t="s">
        <v>52</v>
      </c>
      <c r="T3371" t="s">
        <v>36</v>
      </c>
      <c r="U3371" t="s">
        <v>37</v>
      </c>
      <c r="V3371">
        <v>27</v>
      </c>
      <c r="W3371" t="s">
        <v>38</v>
      </c>
    </row>
    <row r="3372" spans="1:23">
      <c r="A3372" t="s">
        <v>23</v>
      </c>
      <c r="B3372" t="s">
        <v>24</v>
      </c>
      <c r="C3372" t="s">
        <v>25</v>
      </c>
      <c r="D3372" t="s">
        <v>26</v>
      </c>
      <c r="E3372" t="s">
        <v>27</v>
      </c>
      <c r="F3372" t="s">
        <v>28</v>
      </c>
      <c r="G3372" t="s">
        <v>29</v>
      </c>
      <c r="H3372" t="s">
        <v>69</v>
      </c>
      <c r="I3372" t="s">
        <v>70</v>
      </c>
      <c r="J3372">
        <v>29.678648559999999</v>
      </c>
      <c r="K3372">
        <v>1</v>
      </c>
      <c r="L3372">
        <v>0.91500000000000004</v>
      </c>
      <c r="M3372">
        <v>0</v>
      </c>
      <c r="N3372">
        <v>0</v>
      </c>
      <c r="O3372">
        <v>0</v>
      </c>
      <c r="P3372" t="s">
        <v>57</v>
      </c>
      <c r="Q3372" t="s">
        <v>58</v>
      </c>
      <c r="R3372" t="s">
        <v>59</v>
      </c>
      <c r="S3372" t="s">
        <v>60</v>
      </c>
      <c r="T3372" t="s">
        <v>36</v>
      </c>
      <c r="U3372" t="s">
        <v>37</v>
      </c>
      <c r="V3372">
        <v>27</v>
      </c>
      <c r="W3372" t="s">
        <v>38</v>
      </c>
    </row>
    <row r="3373" spans="1:23">
      <c r="A3373" t="s">
        <v>23</v>
      </c>
      <c r="B3373" t="s">
        <v>24</v>
      </c>
      <c r="C3373" t="s">
        <v>25</v>
      </c>
      <c r="D3373" t="s">
        <v>26</v>
      </c>
      <c r="E3373" t="s">
        <v>27</v>
      </c>
      <c r="F3373" t="s">
        <v>28</v>
      </c>
      <c r="G3373" t="s">
        <v>29</v>
      </c>
      <c r="H3373" t="s">
        <v>148</v>
      </c>
      <c r="I3373" t="s">
        <v>149</v>
      </c>
      <c r="J3373">
        <v>43.503518890000002</v>
      </c>
      <c r="K3373">
        <v>1</v>
      </c>
      <c r="L3373">
        <v>0.746</v>
      </c>
      <c r="M3373">
        <v>0</v>
      </c>
      <c r="N3373">
        <v>0</v>
      </c>
      <c r="O3373">
        <v>0</v>
      </c>
      <c r="P3373" t="s">
        <v>57</v>
      </c>
      <c r="Q3373" t="s">
        <v>58</v>
      </c>
      <c r="R3373" t="s">
        <v>59</v>
      </c>
      <c r="S3373" t="s">
        <v>60</v>
      </c>
      <c r="T3373" t="s">
        <v>36</v>
      </c>
      <c r="U3373" t="s">
        <v>37</v>
      </c>
      <c r="V3373">
        <v>27</v>
      </c>
      <c r="W3373" t="s">
        <v>38</v>
      </c>
    </row>
    <row r="3374" spans="1:23">
      <c r="A3374" t="s">
        <v>23</v>
      </c>
      <c r="B3374" t="s">
        <v>24</v>
      </c>
      <c r="C3374" t="s">
        <v>25</v>
      </c>
      <c r="D3374" t="s">
        <v>26</v>
      </c>
      <c r="E3374" t="s">
        <v>27</v>
      </c>
      <c r="F3374" t="s">
        <v>28</v>
      </c>
      <c r="G3374" t="s">
        <v>29</v>
      </c>
      <c r="H3374" t="s">
        <v>191</v>
      </c>
      <c r="I3374" t="s">
        <v>192</v>
      </c>
      <c r="J3374">
        <v>414.52874659999998</v>
      </c>
      <c r="K3374">
        <v>1</v>
      </c>
      <c r="L3374">
        <v>0.997</v>
      </c>
      <c r="M3374">
        <v>0</v>
      </c>
      <c r="N3374">
        <v>0</v>
      </c>
      <c r="O3374">
        <v>0</v>
      </c>
      <c r="P3374" t="s">
        <v>57</v>
      </c>
      <c r="Q3374" t="s">
        <v>58</v>
      </c>
      <c r="R3374" t="s">
        <v>59</v>
      </c>
      <c r="S3374" t="s">
        <v>60</v>
      </c>
      <c r="T3374" t="s">
        <v>36</v>
      </c>
      <c r="U3374" t="s">
        <v>37</v>
      </c>
      <c r="V3374">
        <v>27</v>
      </c>
      <c r="W3374" t="s">
        <v>38</v>
      </c>
    </row>
    <row r="3375" spans="1:23">
      <c r="A3375" t="s">
        <v>23</v>
      </c>
      <c r="B3375" t="s">
        <v>24</v>
      </c>
      <c r="C3375" t="s">
        <v>25</v>
      </c>
      <c r="D3375" t="s">
        <v>26</v>
      </c>
      <c r="E3375" t="s">
        <v>27</v>
      </c>
      <c r="F3375" t="s">
        <v>28</v>
      </c>
      <c r="G3375" t="s">
        <v>29</v>
      </c>
      <c r="H3375" t="s">
        <v>1608</v>
      </c>
      <c r="I3375" t="s">
        <v>1609</v>
      </c>
      <c r="J3375">
        <v>41.140808730000003</v>
      </c>
      <c r="K3375">
        <v>1</v>
      </c>
      <c r="L3375">
        <v>0.85899999999999999</v>
      </c>
      <c r="M3375">
        <v>0</v>
      </c>
      <c r="N3375">
        <v>0</v>
      </c>
      <c r="O3375">
        <v>0</v>
      </c>
      <c r="P3375" t="s">
        <v>57</v>
      </c>
      <c r="Q3375" t="s">
        <v>58</v>
      </c>
      <c r="R3375" t="s">
        <v>59</v>
      </c>
      <c r="S3375" t="s">
        <v>60</v>
      </c>
      <c r="T3375" t="s">
        <v>36</v>
      </c>
      <c r="U3375" t="s">
        <v>37</v>
      </c>
      <c r="V3375">
        <v>27</v>
      </c>
      <c r="W3375" t="s">
        <v>38</v>
      </c>
    </row>
    <row r="3376" spans="1:23">
      <c r="A3376" t="s">
        <v>23</v>
      </c>
      <c r="B3376" t="s">
        <v>24</v>
      </c>
      <c r="C3376" t="s">
        <v>25</v>
      </c>
      <c r="D3376" t="s">
        <v>26</v>
      </c>
      <c r="E3376" t="s">
        <v>27</v>
      </c>
      <c r="F3376" t="s">
        <v>28</v>
      </c>
      <c r="G3376" t="s">
        <v>29</v>
      </c>
      <c r="H3376" t="s">
        <v>86</v>
      </c>
      <c r="I3376" t="s">
        <v>87</v>
      </c>
      <c r="J3376">
        <v>24.05173074</v>
      </c>
      <c r="K3376">
        <v>2</v>
      </c>
      <c r="L3376">
        <v>0.995</v>
      </c>
      <c r="M3376">
        <v>0</v>
      </c>
      <c r="N3376">
        <v>0</v>
      </c>
      <c r="O3376">
        <v>0</v>
      </c>
      <c r="P3376" t="s">
        <v>57</v>
      </c>
      <c r="Q3376" t="s">
        <v>58</v>
      </c>
      <c r="R3376" t="s">
        <v>59</v>
      </c>
      <c r="S3376" t="s">
        <v>60</v>
      </c>
      <c r="T3376" t="s">
        <v>36</v>
      </c>
      <c r="U3376" t="s">
        <v>37</v>
      </c>
      <c r="V3376">
        <v>27</v>
      </c>
      <c r="W3376" t="s">
        <v>38</v>
      </c>
    </row>
    <row r="3377" spans="1:23">
      <c r="A3377" t="s">
        <v>23</v>
      </c>
      <c r="B3377" t="s">
        <v>24</v>
      </c>
      <c r="C3377" t="s">
        <v>25</v>
      </c>
      <c r="D3377" t="s">
        <v>26</v>
      </c>
      <c r="E3377" t="s">
        <v>27</v>
      </c>
      <c r="F3377" t="s">
        <v>28</v>
      </c>
      <c r="G3377" t="s">
        <v>29</v>
      </c>
      <c r="H3377" t="s">
        <v>80</v>
      </c>
      <c r="I3377" t="s">
        <v>81</v>
      </c>
      <c r="J3377">
        <v>39.528475749999998</v>
      </c>
      <c r="K3377">
        <v>1</v>
      </c>
      <c r="L3377">
        <v>0.85499999999999998</v>
      </c>
      <c r="M3377">
        <v>0</v>
      </c>
      <c r="N3377">
        <v>0</v>
      </c>
      <c r="O3377">
        <v>0</v>
      </c>
      <c r="P3377" t="s">
        <v>57</v>
      </c>
      <c r="Q3377" t="s">
        <v>58</v>
      </c>
      <c r="R3377" t="s">
        <v>59</v>
      </c>
      <c r="S3377" t="s">
        <v>60</v>
      </c>
      <c r="T3377" t="s">
        <v>36</v>
      </c>
      <c r="U3377" t="s">
        <v>37</v>
      </c>
      <c r="V3377">
        <v>27</v>
      </c>
      <c r="W3377" t="s">
        <v>38</v>
      </c>
    </row>
    <row r="3378" spans="1:23">
      <c r="A3378" t="s">
        <v>23</v>
      </c>
      <c r="B3378" t="s">
        <v>24</v>
      </c>
      <c r="C3378" t="s">
        <v>25</v>
      </c>
      <c r="D3378" t="s">
        <v>26</v>
      </c>
      <c r="E3378" t="s">
        <v>27</v>
      </c>
      <c r="F3378" t="s">
        <v>28</v>
      </c>
      <c r="G3378" t="s">
        <v>29</v>
      </c>
      <c r="H3378" t="s">
        <v>241</v>
      </c>
      <c r="I3378" t="s">
        <v>242</v>
      </c>
      <c r="J3378">
        <v>632.52350000000001</v>
      </c>
      <c r="K3378">
        <v>2</v>
      </c>
      <c r="L3378">
        <v>1</v>
      </c>
      <c r="M3378">
        <v>0</v>
      </c>
      <c r="N3378">
        <v>0</v>
      </c>
      <c r="O3378">
        <v>0</v>
      </c>
      <c r="P3378" t="s">
        <v>57</v>
      </c>
      <c r="Q3378" t="s">
        <v>58</v>
      </c>
      <c r="R3378" t="s">
        <v>59</v>
      </c>
      <c r="S3378" t="s">
        <v>60</v>
      </c>
      <c r="T3378" t="s">
        <v>36</v>
      </c>
      <c r="U3378" t="s">
        <v>37</v>
      </c>
      <c r="V3378">
        <v>27</v>
      </c>
      <c r="W3378" t="s">
        <v>38</v>
      </c>
    </row>
    <row r="3379" spans="1:23">
      <c r="A3379" t="s">
        <v>23</v>
      </c>
      <c r="B3379" t="s">
        <v>24</v>
      </c>
      <c r="C3379" t="s">
        <v>25</v>
      </c>
      <c r="D3379" t="s">
        <v>39</v>
      </c>
      <c r="E3379" t="s">
        <v>40</v>
      </c>
      <c r="F3379" t="s">
        <v>53</v>
      </c>
      <c r="G3379" t="s">
        <v>54</v>
      </c>
      <c r="I3379" t="s">
        <v>43</v>
      </c>
      <c r="J3379">
        <v>279.8209104</v>
      </c>
      <c r="K3379">
        <v>24</v>
      </c>
      <c r="L3379">
        <v>0.79100000000000004</v>
      </c>
      <c r="M3379">
        <v>0</v>
      </c>
      <c r="N3379">
        <v>0</v>
      </c>
      <c r="O3379">
        <v>0</v>
      </c>
      <c r="P3379" t="s">
        <v>57</v>
      </c>
      <c r="Q3379" t="s">
        <v>58</v>
      </c>
      <c r="R3379" t="s">
        <v>59</v>
      </c>
      <c r="S3379" t="s">
        <v>60</v>
      </c>
      <c r="T3379" t="s">
        <v>36</v>
      </c>
      <c r="U3379" t="s">
        <v>37</v>
      </c>
      <c r="V3379">
        <v>27</v>
      </c>
      <c r="W3379" t="s">
        <v>38</v>
      </c>
    </row>
    <row r="3380" spans="1:23">
      <c r="A3380" t="s">
        <v>23</v>
      </c>
      <c r="B3380" t="s">
        <v>24</v>
      </c>
      <c r="C3380" t="s">
        <v>25</v>
      </c>
      <c r="D3380" t="s">
        <v>39</v>
      </c>
      <c r="E3380" t="s">
        <v>40</v>
      </c>
      <c r="F3380" t="s">
        <v>44</v>
      </c>
      <c r="G3380" t="s">
        <v>45</v>
      </c>
      <c r="I3380" t="s">
        <v>43</v>
      </c>
      <c r="J3380">
        <v>0</v>
      </c>
      <c r="K3380">
        <v>0</v>
      </c>
      <c r="L3380">
        <v>0</v>
      </c>
      <c r="M3380">
        <v>0</v>
      </c>
      <c r="N3380">
        <v>0</v>
      </c>
      <c r="O3380">
        <v>1</v>
      </c>
      <c r="P3380" t="s">
        <v>57</v>
      </c>
      <c r="Q3380" t="s">
        <v>58</v>
      </c>
      <c r="R3380" t="s">
        <v>59</v>
      </c>
      <c r="S3380" t="s">
        <v>60</v>
      </c>
      <c r="T3380" t="s">
        <v>36</v>
      </c>
      <c r="U3380" t="s">
        <v>37</v>
      </c>
      <c r="V3380">
        <v>27</v>
      </c>
      <c r="W3380" t="s">
        <v>38</v>
      </c>
    </row>
    <row r="3381" spans="1:23">
      <c r="A3381" t="s">
        <v>23</v>
      </c>
      <c r="B3381" t="s">
        <v>24</v>
      </c>
      <c r="C3381" t="s">
        <v>25</v>
      </c>
      <c r="D3381" t="s">
        <v>26</v>
      </c>
      <c r="E3381" t="s">
        <v>27</v>
      </c>
      <c r="F3381" t="s">
        <v>28</v>
      </c>
      <c r="G3381" t="s">
        <v>29</v>
      </c>
      <c r="H3381" t="s">
        <v>148</v>
      </c>
      <c r="I3381" t="s">
        <v>149</v>
      </c>
      <c r="J3381">
        <v>81.688000000000002</v>
      </c>
      <c r="K3381">
        <v>1</v>
      </c>
      <c r="L3381">
        <v>1</v>
      </c>
      <c r="M3381">
        <v>0</v>
      </c>
      <c r="N3381">
        <v>0</v>
      </c>
      <c r="O3381">
        <v>0</v>
      </c>
      <c r="P3381" t="s">
        <v>65</v>
      </c>
      <c r="Q3381" t="s">
        <v>66</v>
      </c>
      <c r="R3381" t="s">
        <v>67</v>
      </c>
      <c r="S3381" t="s">
        <v>68</v>
      </c>
      <c r="T3381" t="s">
        <v>36</v>
      </c>
      <c r="U3381" t="s">
        <v>37</v>
      </c>
      <c r="V3381">
        <v>27</v>
      </c>
      <c r="W3381" t="s">
        <v>38</v>
      </c>
    </row>
    <row r="3382" spans="1:23">
      <c r="A3382" t="s">
        <v>23</v>
      </c>
      <c r="B3382" t="s">
        <v>24</v>
      </c>
      <c r="C3382" t="s">
        <v>25</v>
      </c>
      <c r="D3382" t="s">
        <v>39</v>
      </c>
      <c r="E3382" t="s">
        <v>40</v>
      </c>
      <c r="F3382" t="s">
        <v>28</v>
      </c>
      <c r="G3382" t="s">
        <v>29</v>
      </c>
      <c r="I3382" t="s">
        <v>43</v>
      </c>
      <c r="J3382">
        <v>319.71351759999999</v>
      </c>
      <c r="K3382">
        <v>41</v>
      </c>
      <c r="L3382">
        <v>0.88700000000000001</v>
      </c>
      <c r="M3382">
        <v>0</v>
      </c>
      <c r="N3382">
        <v>0</v>
      </c>
      <c r="O3382">
        <v>0</v>
      </c>
      <c r="P3382" t="s">
        <v>65</v>
      </c>
      <c r="Q3382" t="s">
        <v>66</v>
      </c>
      <c r="R3382" t="s">
        <v>67</v>
      </c>
      <c r="S3382" t="s">
        <v>68</v>
      </c>
      <c r="T3382" t="s">
        <v>36</v>
      </c>
      <c r="U3382" t="s">
        <v>37</v>
      </c>
      <c r="V3382">
        <v>27</v>
      </c>
      <c r="W3382" t="s">
        <v>38</v>
      </c>
    </row>
    <row r="3383" spans="1:23">
      <c r="A3383" t="s">
        <v>23</v>
      </c>
      <c r="B3383" t="s">
        <v>24</v>
      </c>
      <c r="C3383" t="s">
        <v>25</v>
      </c>
      <c r="D3383" t="s">
        <v>39</v>
      </c>
      <c r="E3383" t="s">
        <v>40</v>
      </c>
      <c r="F3383" t="s">
        <v>44</v>
      </c>
      <c r="G3383" t="s">
        <v>45</v>
      </c>
      <c r="I3383" t="s">
        <v>43</v>
      </c>
      <c r="J3383">
        <v>0</v>
      </c>
      <c r="K3383">
        <v>0</v>
      </c>
      <c r="L3383">
        <v>0</v>
      </c>
      <c r="M3383">
        <v>0</v>
      </c>
      <c r="N3383">
        <v>0</v>
      </c>
      <c r="O3383">
        <v>1</v>
      </c>
      <c r="P3383" t="s">
        <v>65</v>
      </c>
      <c r="Q3383" t="s">
        <v>66</v>
      </c>
      <c r="R3383" t="s">
        <v>67</v>
      </c>
      <c r="S3383" t="s">
        <v>68</v>
      </c>
      <c r="T3383" t="s">
        <v>36</v>
      </c>
      <c r="U3383" t="s">
        <v>37</v>
      </c>
      <c r="V3383">
        <v>27</v>
      </c>
      <c r="W3383" t="s">
        <v>38</v>
      </c>
    </row>
    <row r="3384" spans="1:23">
      <c r="A3384" t="s">
        <v>23</v>
      </c>
      <c r="B3384" t="s">
        <v>24</v>
      </c>
      <c r="C3384" t="s">
        <v>25</v>
      </c>
      <c r="D3384" t="s">
        <v>26</v>
      </c>
      <c r="E3384" t="s">
        <v>27</v>
      </c>
      <c r="F3384" t="s">
        <v>53</v>
      </c>
      <c r="G3384" t="s">
        <v>54</v>
      </c>
      <c r="H3384" t="s">
        <v>55</v>
      </c>
      <c r="I3384" t="s">
        <v>56</v>
      </c>
      <c r="J3384">
        <v>80.717659060000003</v>
      </c>
      <c r="K3384">
        <v>1</v>
      </c>
      <c r="L3384">
        <v>0.91100000000000003</v>
      </c>
      <c r="M3384">
        <v>0</v>
      </c>
      <c r="N3384">
        <v>0</v>
      </c>
      <c r="O3384">
        <v>0</v>
      </c>
      <c r="P3384" t="s">
        <v>71</v>
      </c>
      <c r="Q3384" t="s">
        <v>72</v>
      </c>
      <c r="R3384" t="s">
        <v>73</v>
      </c>
      <c r="S3384" t="s">
        <v>74</v>
      </c>
      <c r="T3384" t="s">
        <v>36</v>
      </c>
      <c r="U3384" t="s">
        <v>37</v>
      </c>
      <c r="V3384">
        <v>27</v>
      </c>
      <c r="W3384" t="s">
        <v>38</v>
      </c>
    </row>
    <row r="3385" spans="1:23">
      <c r="A3385" t="s">
        <v>23</v>
      </c>
      <c r="B3385" t="s">
        <v>24</v>
      </c>
      <c r="C3385" t="s">
        <v>25</v>
      </c>
      <c r="D3385" t="s">
        <v>26</v>
      </c>
      <c r="E3385" t="s">
        <v>27</v>
      </c>
      <c r="F3385" t="s">
        <v>28</v>
      </c>
      <c r="G3385" t="s">
        <v>29</v>
      </c>
      <c r="H3385" t="s">
        <v>193</v>
      </c>
      <c r="I3385" t="s">
        <v>194</v>
      </c>
      <c r="J3385">
        <v>1464.779</v>
      </c>
      <c r="K3385">
        <v>1</v>
      </c>
      <c r="L3385">
        <v>1</v>
      </c>
      <c r="M3385">
        <v>0</v>
      </c>
      <c r="N3385">
        <v>0</v>
      </c>
      <c r="O3385">
        <v>0</v>
      </c>
      <c r="P3385" t="s">
        <v>71</v>
      </c>
      <c r="Q3385" t="s">
        <v>72</v>
      </c>
      <c r="R3385" t="s">
        <v>73</v>
      </c>
      <c r="S3385" t="s">
        <v>74</v>
      </c>
      <c r="T3385" t="s">
        <v>36</v>
      </c>
      <c r="U3385" t="s">
        <v>37</v>
      </c>
      <c r="V3385">
        <v>27</v>
      </c>
      <c r="W3385" t="s">
        <v>38</v>
      </c>
    </row>
    <row r="3386" spans="1:23">
      <c r="A3386" t="s">
        <v>23</v>
      </c>
      <c r="B3386" t="s">
        <v>24</v>
      </c>
      <c r="C3386" t="s">
        <v>25</v>
      </c>
      <c r="D3386" t="s">
        <v>39</v>
      </c>
      <c r="E3386" t="s">
        <v>40</v>
      </c>
      <c r="F3386" t="s">
        <v>28</v>
      </c>
      <c r="G3386" t="s">
        <v>29</v>
      </c>
      <c r="I3386" t="s">
        <v>43</v>
      </c>
      <c r="J3386">
        <v>586.7100279</v>
      </c>
      <c r="K3386">
        <v>62</v>
      </c>
      <c r="L3386">
        <v>0.86499999999999999</v>
      </c>
      <c r="M3386">
        <v>0</v>
      </c>
      <c r="N3386">
        <v>0</v>
      </c>
      <c r="O3386">
        <v>0</v>
      </c>
      <c r="P3386" t="s">
        <v>71</v>
      </c>
      <c r="Q3386" t="s">
        <v>72</v>
      </c>
      <c r="R3386" t="s">
        <v>73</v>
      </c>
      <c r="S3386" t="s">
        <v>74</v>
      </c>
      <c r="T3386" t="s">
        <v>36</v>
      </c>
      <c r="U3386" t="s">
        <v>37</v>
      </c>
      <c r="V3386">
        <v>27</v>
      </c>
      <c r="W3386" t="s">
        <v>38</v>
      </c>
    </row>
    <row r="3387" spans="1:23">
      <c r="A3387" t="s">
        <v>23</v>
      </c>
      <c r="B3387" t="s">
        <v>24</v>
      </c>
      <c r="C3387" t="s">
        <v>25</v>
      </c>
      <c r="D3387" t="s">
        <v>39</v>
      </c>
      <c r="E3387" t="s">
        <v>40</v>
      </c>
      <c r="F3387" t="s">
        <v>44</v>
      </c>
      <c r="G3387" t="s">
        <v>45</v>
      </c>
      <c r="I3387" t="s">
        <v>43</v>
      </c>
      <c r="J3387">
        <v>0</v>
      </c>
      <c r="K3387">
        <v>0</v>
      </c>
      <c r="L3387">
        <v>0</v>
      </c>
      <c r="M3387">
        <v>0</v>
      </c>
      <c r="N3387">
        <v>0</v>
      </c>
      <c r="O3387">
        <v>1</v>
      </c>
      <c r="P3387" t="s">
        <v>78</v>
      </c>
      <c r="Q3387" t="s">
        <v>79</v>
      </c>
      <c r="R3387" t="s">
        <v>67</v>
      </c>
      <c r="S3387" t="s">
        <v>68</v>
      </c>
      <c r="T3387" t="s">
        <v>36</v>
      </c>
      <c r="U3387" t="s">
        <v>37</v>
      </c>
      <c r="V3387">
        <v>27</v>
      </c>
      <c r="W3387" t="s">
        <v>38</v>
      </c>
    </row>
    <row r="3388" spans="1:23">
      <c r="A3388" t="s">
        <v>23</v>
      </c>
      <c r="B3388" t="s">
        <v>24</v>
      </c>
      <c r="C3388" t="s">
        <v>25</v>
      </c>
      <c r="D3388" t="s">
        <v>39</v>
      </c>
      <c r="E3388" t="s">
        <v>40</v>
      </c>
      <c r="F3388" t="s">
        <v>41</v>
      </c>
      <c r="G3388" t="s">
        <v>42</v>
      </c>
      <c r="I3388" t="s">
        <v>43</v>
      </c>
      <c r="J3388">
        <v>96.682816970000005</v>
      </c>
      <c r="K3388">
        <v>8</v>
      </c>
      <c r="L3388">
        <v>0.72899999999999998</v>
      </c>
      <c r="M3388">
        <v>0</v>
      </c>
      <c r="N3388">
        <v>0</v>
      </c>
      <c r="O3388">
        <v>0</v>
      </c>
      <c r="P3388" t="s">
        <v>82</v>
      </c>
      <c r="Q3388" t="s">
        <v>83</v>
      </c>
      <c r="R3388" t="s">
        <v>84</v>
      </c>
      <c r="S3388" t="s">
        <v>85</v>
      </c>
      <c r="T3388" t="s">
        <v>36</v>
      </c>
      <c r="U3388" t="s">
        <v>37</v>
      </c>
      <c r="V3388">
        <v>27</v>
      </c>
      <c r="W3388" t="s">
        <v>38</v>
      </c>
    </row>
    <row r="3389" spans="1:23">
      <c r="A3389" t="s">
        <v>23</v>
      </c>
      <c r="B3389" t="s">
        <v>24</v>
      </c>
      <c r="C3389" t="s">
        <v>25</v>
      </c>
      <c r="D3389" t="s">
        <v>39</v>
      </c>
      <c r="E3389" t="s">
        <v>40</v>
      </c>
      <c r="F3389" t="s">
        <v>28</v>
      </c>
      <c r="G3389" t="s">
        <v>29</v>
      </c>
      <c r="I3389" t="s">
        <v>43</v>
      </c>
      <c r="J3389">
        <v>0</v>
      </c>
      <c r="K3389">
        <v>0</v>
      </c>
      <c r="L3389">
        <v>0</v>
      </c>
      <c r="M3389">
        <v>0</v>
      </c>
      <c r="N3389">
        <v>0</v>
      </c>
      <c r="O3389">
        <v>1</v>
      </c>
      <c r="P3389" t="s">
        <v>82</v>
      </c>
      <c r="Q3389" t="s">
        <v>83</v>
      </c>
      <c r="R3389" t="s">
        <v>84</v>
      </c>
      <c r="S3389" t="s">
        <v>85</v>
      </c>
      <c r="T3389" t="s">
        <v>36</v>
      </c>
      <c r="U3389" t="s">
        <v>37</v>
      </c>
      <c r="V3389">
        <v>27</v>
      </c>
      <c r="W3389" t="s">
        <v>38</v>
      </c>
    </row>
    <row r="3390" spans="1:23">
      <c r="A3390" t="s">
        <v>23</v>
      </c>
      <c r="B3390" t="s">
        <v>24</v>
      </c>
      <c r="C3390" t="s">
        <v>25</v>
      </c>
      <c r="D3390" t="s">
        <v>39</v>
      </c>
      <c r="E3390" t="s">
        <v>40</v>
      </c>
      <c r="F3390" t="s">
        <v>44</v>
      </c>
      <c r="G3390" t="s">
        <v>45</v>
      </c>
      <c r="I3390" t="s">
        <v>43</v>
      </c>
      <c r="J3390">
        <v>0</v>
      </c>
      <c r="K3390">
        <v>0</v>
      </c>
      <c r="L3390">
        <v>0</v>
      </c>
      <c r="M3390">
        <v>0</v>
      </c>
      <c r="N3390">
        <v>0</v>
      </c>
      <c r="O3390">
        <v>1</v>
      </c>
      <c r="P3390" t="s">
        <v>82</v>
      </c>
      <c r="Q3390" t="s">
        <v>83</v>
      </c>
      <c r="R3390" t="s">
        <v>84</v>
      </c>
      <c r="S3390" t="s">
        <v>85</v>
      </c>
      <c r="T3390" t="s">
        <v>36</v>
      </c>
      <c r="U3390" t="s">
        <v>37</v>
      </c>
      <c r="V3390">
        <v>27</v>
      </c>
      <c r="W3390" t="s">
        <v>38</v>
      </c>
    </row>
    <row r="3391" spans="1:23">
      <c r="A3391" t="s">
        <v>23</v>
      </c>
      <c r="B3391" t="s">
        <v>24</v>
      </c>
      <c r="C3391" t="s">
        <v>25</v>
      </c>
      <c r="D3391" t="s">
        <v>26</v>
      </c>
      <c r="E3391" t="s">
        <v>27</v>
      </c>
      <c r="F3391" t="s">
        <v>28</v>
      </c>
      <c r="G3391" t="s">
        <v>29</v>
      </c>
      <c r="H3391" t="s">
        <v>195</v>
      </c>
      <c r="I3391" t="s">
        <v>196</v>
      </c>
      <c r="J3391">
        <v>607.00900000000001</v>
      </c>
      <c r="K3391">
        <v>1</v>
      </c>
      <c r="L3391">
        <v>1</v>
      </c>
      <c r="M3391">
        <v>0</v>
      </c>
      <c r="N3391">
        <v>0</v>
      </c>
      <c r="O3391">
        <v>0</v>
      </c>
      <c r="P3391" t="s">
        <v>88</v>
      </c>
      <c r="Q3391" t="s">
        <v>89</v>
      </c>
      <c r="R3391" t="s">
        <v>90</v>
      </c>
      <c r="S3391" t="s">
        <v>91</v>
      </c>
      <c r="T3391" t="s">
        <v>36</v>
      </c>
      <c r="U3391" t="s">
        <v>37</v>
      </c>
      <c r="V3391">
        <v>27</v>
      </c>
      <c r="W3391" t="s">
        <v>38</v>
      </c>
    </row>
    <row r="3392" spans="1:23">
      <c r="A3392" t="s">
        <v>23</v>
      </c>
      <c r="B3392" t="s">
        <v>24</v>
      </c>
      <c r="C3392" t="s">
        <v>25</v>
      </c>
      <c r="D3392" t="s">
        <v>46</v>
      </c>
      <c r="E3392" t="s">
        <v>47</v>
      </c>
      <c r="F3392" t="s">
        <v>48</v>
      </c>
      <c r="G3392" t="s">
        <v>47</v>
      </c>
      <c r="I3392" t="s">
        <v>43</v>
      </c>
      <c r="J3392">
        <v>1057.4463800000001</v>
      </c>
      <c r="K3392">
        <v>225</v>
      </c>
      <c r="L3392">
        <v>0.82399999999999995</v>
      </c>
      <c r="M3392">
        <v>0</v>
      </c>
      <c r="N3392">
        <v>0</v>
      </c>
      <c r="O3392">
        <v>0</v>
      </c>
      <c r="P3392" t="s">
        <v>88</v>
      </c>
      <c r="Q3392" t="s">
        <v>89</v>
      </c>
      <c r="R3392" t="s">
        <v>90</v>
      </c>
      <c r="S3392" t="s">
        <v>91</v>
      </c>
      <c r="T3392" t="s">
        <v>36</v>
      </c>
      <c r="U3392" t="s">
        <v>37</v>
      </c>
      <c r="V3392">
        <v>27</v>
      </c>
      <c r="W3392" t="s">
        <v>38</v>
      </c>
    </row>
    <row r="3393" spans="1:23">
      <c r="A3393" t="s">
        <v>23</v>
      </c>
      <c r="B3393" t="s">
        <v>24</v>
      </c>
      <c r="C3393" t="s">
        <v>25</v>
      </c>
      <c r="D3393" t="s">
        <v>26</v>
      </c>
      <c r="E3393" t="s">
        <v>27</v>
      </c>
      <c r="F3393" t="s">
        <v>41</v>
      </c>
      <c r="G3393" t="s">
        <v>42</v>
      </c>
      <c r="H3393" t="s">
        <v>161</v>
      </c>
      <c r="I3393" t="s">
        <v>43</v>
      </c>
      <c r="J3393">
        <v>10.70734455</v>
      </c>
      <c r="K3393">
        <v>1</v>
      </c>
      <c r="L3393">
        <v>0.999</v>
      </c>
      <c r="M3393">
        <v>0</v>
      </c>
      <c r="N3393">
        <v>0</v>
      </c>
      <c r="O3393">
        <v>0</v>
      </c>
      <c r="P3393" t="s">
        <v>98</v>
      </c>
      <c r="Q3393" t="s">
        <v>99</v>
      </c>
      <c r="R3393" t="s">
        <v>100</v>
      </c>
      <c r="S3393" t="s">
        <v>101</v>
      </c>
      <c r="T3393" t="s">
        <v>36</v>
      </c>
      <c r="U3393" t="s">
        <v>37</v>
      </c>
      <c r="V3393">
        <v>27</v>
      </c>
      <c r="W3393" t="s">
        <v>38</v>
      </c>
    </row>
    <row r="3394" spans="1:23">
      <c r="A3394" t="s">
        <v>23</v>
      </c>
      <c r="B3394" t="s">
        <v>24</v>
      </c>
      <c r="C3394" t="s">
        <v>25</v>
      </c>
      <c r="D3394" t="s">
        <v>39</v>
      </c>
      <c r="E3394" t="s">
        <v>40</v>
      </c>
      <c r="F3394" t="s">
        <v>41</v>
      </c>
      <c r="G3394" t="s">
        <v>42</v>
      </c>
      <c r="I3394" t="s">
        <v>43</v>
      </c>
      <c r="J3394">
        <v>163.63072500000001</v>
      </c>
      <c r="K3394">
        <v>11</v>
      </c>
      <c r="L3394">
        <v>0.63600000000000001</v>
      </c>
      <c r="M3394">
        <v>0</v>
      </c>
      <c r="N3394">
        <v>0</v>
      </c>
      <c r="O3394">
        <v>0</v>
      </c>
      <c r="P3394" t="s">
        <v>102</v>
      </c>
      <c r="Q3394" t="s">
        <v>103</v>
      </c>
      <c r="R3394" t="s">
        <v>67</v>
      </c>
      <c r="S3394" t="s">
        <v>68</v>
      </c>
      <c r="T3394" t="s">
        <v>36</v>
      </c>
      <c r="U3394" t="s">
        <v>37</v>
      </c>
      <c r="V3394">
        <v>27</v>
      </c>
      <c r="W3394" t="s">
        <v>38</v>
      </c>
    </row>
    <row r="3395" spans="1:23">
      <c r="A3395" t="s">
        <v>23</v>
      </c>
      <c r="B3395" t="s">
        <v>24</v>
      </c>
      <c r="C3395" t="s">
        <v>25</v>
      </c>
      <c r="D3395" t="s">
        <v>39</v>
      </c>
      <c r="E3395" t="s">
        <v>40</v>
      </c>
      <c r="F3395" t="s">
        <v>28</v>
      </c>
      <c r="G3395" t="s">
        <v>29</v>
      </c>
      <c r="I3395" t="s">
        <v>43</v>
      </c>
      <c r="J3395">
        <v>0</v>
      </c>
      <c r="K3395">
        <v>0</v>
      </c>
      <c r="L3395">
        <v>0</v>
      </c>
      <c r="M3395">
        <v>0</v>
      </c>
      <c r="N3395">
        <v>0</v>
      </c>
      <c r="O3395">
        <v>1</v>
      </c>
      <c r="P3395" t="s">
        <v>102</v>
      </c>
      <c r="Q3395" t="s">
        <v>103</v>
      </c>
      <c r="R3395" t="s">
        <v>67</v>
      </c>
      <c r="S3395" t="s">
        <v>68</v>
      </c>
      <c r="T3395" t="s">
        <v>36</v>
      </c>
      <c r="U3395" t="s">
        <v>37</v>
      </c>
      <c r="V3395">
        <v>27</v>
      </c>
      <c r="W3395" t="s">
        <v>38</v>
      </c>
    </row>
    <row r="3396" spans="1:23">
      <c r="A3396" t="s">
        <v>23</v>
      </c>
      <c r="B3396" t="s">
        <v>24</v>
      </c>
      <c r="C3396" t="s">
        <v>25</v>
      </c>
      <c r="D3396" t="s">
        <v>39</v>
      </c>
      <c r="E3396" t="s">
        <v>40</v>
      </c>
      <c r="F3396" t="s">
        <v>44</v>
      </c>
      <c r="G3396" t="s">
        <v>45</v>
      </c>
      <c r="I3396" t="s">
        <v>43</v>
      </c>
      <c r="J3396">
        <v>0</v>
      </c>
      <c r="K3396">
        <v>0</v>
      </c>
      <c r="L3396">
        <v>0</v>
      </c>
      <c r="M3396">
        <v>0</v>
      </c>
      <c r="N3396">
        <v>0</v>
      </c>
      <c r="O3396">
        <v>1</v>
      </c>
      <c r="P3396" t="s">
        <v>104</v>
      </c>
      <c r="Q3396" t="s">
        <v>105</v>
      </c>
      <c r="R3396" t="s">
        <v>67</v>
      </c>
      <c r="S3396" t="s">
        <v>68</v>
      </c>
      <c r="T3396" t="s">
        <v>36</v>
      </c>
      <c r="U3396" t="s">
        <v>37</v>
      </c>
      <c r="V3396">
        <v>27</v>
      </c>
      <c r="W3396" t="s">
        <v>38</v>
      </c>
    </row>
    <row r="3397" spans="1:23">
      <c r="A3397" t="s">
        <v>23</v>
      </c>
      <c r="B3397" t="s">
        <v>24</v>
      </c>
      <c r="C3397" t="s">
        <v>25</v>
      </c>
      <c r="D3397" t="s">
        <v>39</v>
      </c>
      <c r="E3397" t="s">
        <v>40</v>
      </c>
      <c r="F3397" t="s">
        <v>28</v>
      </c>
      <c r="G3397" t="s">
        <v>29</v>
      </c>
      <c r="I3397" t="s">
        <v>43</v>
      </c>
      <c r="J3397">
        <v>0</v>
      </c>
      <c r="K3397">
        <v>0</v>
      </c>
      <c r="L3397">
        <v>0</v>
      </c>
      <c r="M3397">
        <v>0</v>
      </c>
      <c r="N3397">
        <v>0</v>
      </c>
      <c r="O3397">
        <v>1</v>
      </c>
      <c r="P3397" t="s">
        <v>112</v>
      </c>
      <c r="Q3397" t="s">
        <v>113</v>
      </c>
      <c r="R3397" t="s">
        <v>114</v>
      </c>
      <c r="S3397" t="s">
        <v>115</v>
      </c>
      <c r="T3397" t="s">
        <v>36</v>
      </c>
      <c r="U3397" t="s">
        <v>37</v>
      </c>
      <c r="V3397">
        <v>27</v>
      </c>
      <c r="W3397" t="s">
        <v>38</v>
      </c>
    </row>
    <row r="3398" spans="1:23">
      <c r="A3398" t="s">
        <v>23</v>
      </c>
      <c r="B3398" t="s">
        <v>24</v>
      </c>
      <c r="C3398" t="s">
        <v>25</v>
      </c>
      <c r="D3398" t="s">
        <v>39</v>
      </c>
      <c r="E3398" t="s">
        <v>40</v>
      </c>
      <c r="F3398" t="s">
        <v>44</v>
      </c>
      <c r="G3398" t="s">
        <v>45</v>
      </c>
      <c r="I3398" t="s">
        <v>43</v>
      </c>
      <c r="J3398">
        <v>0</v>
      </c>
      <c r="K3398">
        <v>0</v>
      </c>
      <c r="L3398">
        <v>0</v>
      </c>
      <c r="M3398">
        <v>0</v>
      </c>
      <c r="N3398">
        <v>0</v>
      </c>
      <c r="O3398">
        <v>1</v>
      </c>
      <c r="P3398" t="s">
        <v>116</v>
      </c>
      <c r="Q3398" t="s">
        <v>117</v>
      </c>
      <c r="R3398" t="s">
        <v>94</v>
      </c>
      <c r="S3398" t="s">
        <v>95</v>
      </c>
      <c r="T3398" t="s">
        <v>36</v>
      </c>
      <c r="U3398" t="s">
        <v>37</v>
      </c>
      <c r="V3398">
        <v>27</v>
      </c>
      <c r="W3398" t="s">
        <v>38</v>
      </c>
    </row>
    <row r="3399" spans="1:23">
      <c r="A3399" t="s">
        <v>23</v>
      </c>
      <c r="B3399" t="s">
        <v>24</v>
      </c>
      <c r="C3399" t="s">
        <v>25</v>
      </c>
      <c r="D3399" t="s">
        <v>26</v>
      </c>
      <c r="E3399" t="s">
        <v>27</v>
      </c>
      <c r="F3399" t="s">
        <v>53</v>
      </c>
      <c r="G3399" t="s">
        <v>54</v>
      </c>
      <c r="H3399" t="s">
        <v>417</v>
      </c>
      <c r="I3399" t="s">
        <v>418</v>
      </c>
      <c r="J3399">
        <v>106.9634898</v>
      </c>
      <c r="K3399">
        <v>1</v>
      </c>
      <c r="L3399">
        <v>0.88800000000000001</v>
      </c>
      <c r="M3399">
        <v>0</v>
      </c>
      <c r="N3399">
        <v>0</v>
      </c>
      <c r="O3399">
        <v>0</v>
      </c>
      <c r="P3399" t="s">
        <v>118</v>
      </c>
      <c r="Q3399" t="s">
        <v>119</v>
      </c>
      <c r="R3399" t="s">
        <v>120</v>
      </c>
      <c r="S3399" t="s">
        <v>121</v>
      </c>
      <c r="T3399" t="s">
        <v>36</v>
      </c>
      <c r="U3399" t="s">
        <v>37</v>
      </c>
      <c r="V3399">
        <v>27</v>
      </c>
      <c r="W3399" t="s">
        <v>38</v>
      </c>
    </row>
    <row r="3400" spans="1:23">
      <c r="A3400" t="s">
        <v>23</v>
      </c>
      <c r="B3400" t="s">
        <v>24</v>
      </c>
      <c r="C3400" t="s">
        <v>25</v>
      </c>
      <c r="D3400" t="s">
        <v>26</v>
      </c>
      <c r="E3400" t="s">
        <v>27</v>
      </c>
      <c r="F3400" t="s">
        <v>53</v>
      </c>
      <c r="G3400" t="s">
        <v>54</v>
      </c>
      <c r="H3400" t="s">
        <v>160</v>
      </c>
      <c r="I3400" t="s">
        <v>43</v>
      </c>
      <c r="J3400">
        <v>630.5873464</v>
      </c>
      <c r="K3400">
        <v>2</v>
      </c>
      <c r="L3400">
        <v>0.99099999999999999</v>
      </c>
      <c r="M3400">
        <v>0</v>
      </c>
      <c r="N3400">
        <v>0</v>
      </c>
      <c r="O3400">
        <v>0</v>
      </c>
      <c r="P3400" t="s">
        <v>118</v>
      </c>
      <c r="Q3400" t="s">
        <v>119</v>
      </c>
      <c r="R3400" t="s">
        <v>120</v>
      </c>
      <c r="S3400" t="s">
        <v>121</v>
      </c>
      <c r="T3400" t="s">
        <v>36</v>
      </c>
      <c r="U3400" t="s">
        <v>37</v>
      </c>
      <c r="V3400">
        <v>27</v>
      </c>
      <c r="W3400" t="s">
        <v>38</v>
      </c>
    </row>
    <row r="3401" spans="1:23">
      <c r="A3401" t="s">
        <v>23</v>
      </c>
      <c r="B3401" t="s">
        <v>24</v>
      </c>
      <c r="C3401" t="s">
        <v>25</v>
      </c>
      <c r="D3401" t="s">
        <v>26</v>
      </c>
      <c r="E3401" t="s">
        <v>27</v>
      </c>
      <c r="F3401" t="s">
        <v>28</v>
      </c>
      <c r="G3401" t="s">
        <v>29</v>
      </c>
      <c r="H3401" t="s">
        <v>69</v>
      </c>
      <c r="I3401" t="s">
        <v>70</v>
      </c>
      <c r="J3401">
        <v>139.82076839999999</v>
      </c>
      <c r="K3401">
        <v>2</v>
      </c>
      <c r="L3401">
        <v>0.97599999999999998</v>
      </c>
      <c r="M3401">
        <v>0</v>
      </c>
      <c r="N3401">
        <v>0</v>
      </c>
      <c r="O3401">
        <v>0</v>
      </c>
      <c r="P3401" t="s">
        <v>118</v>
      </c>
      <c r="Q3401" t="s">
        <v>119</v>
      </c>
      <c r="R3401" t="s">
        <v>120</v>
      </c>
      <c r="S3401" t="s">
        <v>121</v>
      </c>
      <c r="T3401" t="s">
        <v>36</v>
      </c>
      <c r="U3401" t="s">
        <v>37</v>
      </c>
      <c r="V3401">
        <v>27</v>
      </c>
      <c r="W3401" t="s">
        <v>38</v>
      </c>
    </row>
    <row r="3402" spans="1:23">
      <c r="A3402" t="s">
        <v>23</v>
      </c>
      <c r="B3402" t="s">
        <v>24</v>
      </c>
      <c r="C3402" t="s">
        <v>25</v>
      </c>
      <c r="D3402" t="s">
        <v>39</v>
      </c>
      <c r="E3402" t="s">
        <v>40</v>
      </c>
      <c r="F3402" t="s">
        <v>44</v>
      </c>
      <c r="G3402" t="s">
        <v>45</v>
      </c>
      <c r="I3402" t="s">
        <v>43</v>
      </c>
      <c r="J3402">
        <v>0</v>
      </c>
      <c r="K3402">
        <v>0</v>
      </c>
      <c r="L3402">
        <v>0</v>
      </c>
      <c r="M3402">
        <v>0</v>
      </c>
      <c r="N3402">
        <v>0</v>
      </c>
      <c r="O3402">
        <v>1</v>
      </c>
      <c r="P3402" t="s">
        <v>118</v>
      </c>
      <c r="Q3402" t="s">
        <v>119</v>
      </c>
      <c r="R3402" t="s">
        <v>120</v>
      </c>
      <c r="S3402" t="s">
        <v>121</v>
      </c>
      <c r="T3402" t="s">
        <v>36</v>
      </c>
      <c r="U3402" t="s">
        <v>37</v>
      </c>
      <c r="V3402">
        <v>27</v>
      </c>
      <c r="W3402" t="s">
        <v>38</v>
      </c>
    </row>
    <row r="3403" spans="1:23">
      <c r="A3403" t="s">
        <v>23</v>
      </c>
      <c r="B3403" t="s">
        <v>24</v>
      </c>
      <c r="C3403" t="s">
        <v>25</v>
      </c>
      <c r="D3403" t="s">
        <v>26</v>
      </c>
      <c r="E3403" t="s">
        <v>27</v>
      </c>
      <c r="F3403" t="s">
        <v>28</v>
      </c>
      <c r="G3403" t="s">
        <v>29</v>
      </c>
      <c r="H3403" t="s">
        <v>86</v>
      </c>
      <c r="I3403" t="s">
        <v>87</v>
      </c>
      <c r="J3403">
        <v>3.363787131</v>
      </c>
      <c r="K3403">
        <v>1</v>
      </c>
      <c r="L3403">
        <v>0.86299999999999999</v>
      </c>
      <c r="M3403">
        <v>0</v>
      </c>
      <c r="N3403">
        <v>0</v>
      </c>
      <c r="O3403">
        <v>0</v>
      </c>
      <c r="P3403" t="s">
        <v>122</v>
      </c>
      <c r="Q3403" t="s">
        <v>123</v>
      </c>
      <c r="R3403" t="s">
        <v>34</v>
      </c>
      <c r="S3403" t="s">
        <v>35</v>
      </c>
      <c r="T3403" t="s">
        <v>36</v>
      </c>
      <c r="U3403" t="s">
        <v>37</v>
      </c>
      <c r="V3403">
        <v>27</v>
      </c>
      <c r="W3403" t="s">
        <v>38</v>
      </c>
    </row>
    <row r="3404" spans="1:23">
      <c r="A3404" t="s">
        <v>23</v>
      </c>
      <c r="B3404" t="s">
        <v>24</v>
      </c>
      <c r="C3404" t="s">
        <v>25</v>
      </c>
      <c r="D3404" t="s">
        <v>39</v>
      </c>
      <c r="E3404" t="s">
        <v>40</v>
      </c>
      <c r="F3404" t="s">
        <v>28</v>
      </c>
      <c r="G3404" t="s">
        <v>29</v>
      </c>
      <c r="I3404" t="s">
        <v>43</v>
      </c>
      <c r="J3404">
        <v>0</v>
      </c>
      <c r="K3404">
        <v>0</v>
      </c>
      <c r="L3404">
        <v>0</v>
      </c>
      <c r="M3404">
        <v>0</v>
      </c>
      <c r="N3404">
        <v>0</v>
      </c>
      <c r="O3404">
        <v>1</v>
      </c>
      <c r="P3404" t="s">
        <v>1610</v>
      </c>
      <c r="Q3404" t="s">
        <v>1611</v>
      </c>
      <c r="R3404" t="s">
        <v>51</v>
      </c>
      <c r="S3404" t="s">
        <v>52</v>
      </c>
      <c r="T3404" t="s">
        <v>36</v>
      </c>
      <c r="U3404" t="s">
        <v>37</v>
      </c>
      <c r="V3404">
        <v>27</v>
      </c>
      <c r="W3404" t="s">
        <v>38</v>
      </c>
    </row>
    <row r="3405" spans="1:23">
      <c r="A3405" t="s">
        <v>23</v>
      </c>
      <c r="B3405" t="s">
        <v>24</v>
      </c>
      <c r="C3405" t="s">
        <v>25</v>
      </c>
      <c r="D3405" t="s">
        <v>46</v>
      </c>
      <c r="E3405" t="s">
        <v>47</v>
      </c>
      <c r="F3405" t="s">
        <v>48</v>
      </c>
      <c r="G3405" t="s">
        <v>47</v>
      </c>
      <c r="I3405" t="s">
        <v>43</v>
      </c>
      <c r="J3405">
        <v>213.95549700000001</v>
      </c>
      <c r="K3405">
        <v>31</v>
      </c>
      <c r="L3405">
        <v>0.82899999999999996</v>
      </c>
      <c r="M3405">
        <v>0</v>
      </c>
      <c r="N3405">
        <v>0</v>
      </c>
      <c r="O3405">
        <v>0</v>
      </c>
      <c r="P3405" t="s">
        <v>1610</v>
      </c>
      <c r="Q3405" t="s">
        <v>1611</v>
      </c>
      <c r="R3405" t="s">
        <v>51</v>
      </c>
      <c r="S3405" t="s">
        <v>52</v>
      </c>
      <c r="T3405" t="s">
        <v>36</v>
      </c>
      <c r="U3405" t="s">
        <v>37</v>
      </c>
      <c r="V3405">
        <v>27</v>
      </c>
      <c r="W3405" t="s">
        <v>38</v>
      </c>
    </row>
    <row r="3406" spans="1:23">
      <c r="A3406" t="s">
        <v>23</v>
      </c>
      <c r="B3406" t="s">
        <v>24</v>
      </c>
      <c r="C3406" t="s">
        <v>25</v>
      </c>
      <c r="D3406" t="s">
        <v>26</v>
      </c>
      <c r="E3406" t="s">
        <v>27</v>
      </c>
      <c r="F3406" t="s">
        <v>53</v>
      </c>
      <c r="G3406" t="s">
        <v>54</v>
      </c>
      <c r="H3406" t="s">
        <v>55</v>
      </c>
      <c r="I3406" t="s">
        <v>56</v>
      </c>
      <c r="J3406">
        <v>135.7455482</v>
      </c>
      <c r="K3406">
        <v>2</v>
      </c>
      <c r="L3406">
        <v>0.89700000000000002</v>
      </c>
      <c r="M3406">
        <v>0</v>
      </c>
      <c r="N3406">
        <v>0</v>
      </c>
      <c r="O3406">
        <v>0</v>
      </c>
      <c r="P3406" t="s">
        <v>130</v>
      </c>
      <c r="Q3406" t="s">
        <v>131</v>
      </c>
      <c r="R3406" t="s">
        <v>132</v>
      </c>
      <c r="S3406" t="s">
        <v>133</v>
      </c>
      <c r="T3406" t="s">
        <v>36</v>
      </c>
      <c r="U3406" t="s">
        <v>37</v>
      </c>
      <c r="V3406">
        <v>27</v>
      </c>
      <c r="W3406" t="s">
        <v>38</v>
      </c>
    </row>
    <row r="3407" spans="1:23">
      <c r="A3407" t="s">
        <v>23</v>
      </c>
      <c r="B3407" t="s">
        <v>24</v>
      </c>
      <c r="C3407" t="s">
        <v>25</v>
      </c>
      <c r="D3407" t="s">
        <v>26</v>
      </c>
      <c r="E3407" t="s">
        <v>27</v>
      </c>
      <c r="F3407" t="s">
        <v>28</v>
      </c>
      <c r="G3407" t="s">
        <v>29</v>
      </c>
      <c r="H3407" t="s">
        <v>189</v>
      </c>
      <c r="I3407" t="s">
        <v>190</v>
      </c>
      <c r="J3407">
        <v>78.041140440000007</v>
      </c>
      <c r="K3407">
        <v>2</v>
      </c>
      <c r="L3407">
        <v>0.89300000000000002</v>
      </c>
      <c r="M3407">
        <v>0</v>
      </c>
      <c r="N3407">
        <v>0</v>
      </c>
      <c r="O3407">
        <v>0</v>
      </c>
      <c r="P3407" t="s">
        <v>130</v>
      </c>
      <c r="Q3407" t="s">
        <v>131</v>
      </c>
      <c r="R3407" t="s">
        <v>132</v>
      </c>
      <c r="S3407" t="s">
        <v>133</v>
      </c>
      <c r="T3407" t="s">
        <v>36</v>
      </c>
      <c r="U3407" t="s">
        <v>37</v>
      </c>
      <c r="V3407">
        <v>27</v>
      </c>
      <c r="W3407" t="s">
        <v>38</v>
      </c>
    </row>
    <row r="3408" spans="1:23">
      <c r="A3408" t="s">
        <v>23</v>
      </c>
      <c r="B3408" t="s">
        <v>24</v>
      </c>
      <c r="C3408" t="s">
        <v>25</v>
      </c>
      <c r="D3408" t="s">
        <v>26</v>
      </c>
      <c r="E3408" t="s">
        <v>27</v>
      </c>
      <c r="F3408" t="s">
        <v>28</v>
      </c>
      <c r="G3408" t="s">
        <v>29</v>
      </c>
      <c r="H3408" t="s">
        <v>281</v>
      </c>
      <c r="I3408" t="s">
        <v>282</v>
      </c>
      <c r="J3408">
        <v>41.980088219999999</v>
      </c>
      <c r="K3408">
        <v>1</v>
      </c>
      <c r="L3408">
        <v>0.86599999999999999</v>
      </c>
      <c r="M3408">
        <v>0</v>
      </c>
      <c r="N3408">
        <v>0</v>
      </c>
      <c r="O3408">
        <v>0</v>
      </c>
      <c r="P3408" t="s">
        <v>130</v>
      </c>
      <c r="Q3408" t="s">
        <v>131</v>
      </c>
      <c r="R3408" t="s">
        <v>132</v>
      </c>
      <c r="S3408" t="s">
        <v>133</v>
      </c>
      <c r="T3408" t="s">
        <v>36</v>
      </c>
      <c r="U3408" t="s">
        <v>37</v>
      </c>
      <c r="V3408">
        <v>27</v>
      </c>
      <c r="W3408" t="s">
        <v>38</v>
      </c>
    </row>
    <row r="3409" spans="1:23">
      <c r="A3409" t="s">
        <v>23</v>
      </c>
      <c r="B3409" t="s">
        <v>24</v>
      </c>
      <c r="C3409" t="s">
        <v>25</v>
      </c>
      <c r="D3409" t="s">
        <v>26</v>
      </c>
      <c r="E3409" t="s">
        <v>27</v>
      </c>
      <c r="F3409" t="s">
        <v>28</v>
      </c>
      <c r="G3409" t="s">
        <v>29</v>
      </c>
      <c r="H3409" t="s">
        <v>369</v>
      </c>
      <c r="I3409" t="s">
        <v>370</v>
      </c>
      <c r="J3409">
        <v>100.7992876</v>
      </c>
      <c r="K3409">
        <v>1</v>
      </c>
      <c r="L3409">
        <v>0.94199999999999995</v>
      </c>
      <c r="M3409">
        <v>0</v>
      </c>
      <c r="N3409">
        <v>0</v>
      </c>
      <c r="O3409">
        <v>0</v>
      </c>
      <c r="P3409" t="s">
        <v>130</v>
      </c>
      <c r="Q3409" t="s">
        <v>131</v>
      </c>
      <c r="R3409" t="s">
        <v>132</v>
      </c>
      <c r="S3409" t="s">
        <v>133</v>
      </c>
      <c r="T3409" t="s">
        <v>36</v>
      </c>
      <c r="U3409" t="s">
        <v>37</v>
      </c>
      <c r="V3409">
        <v>27</v>
      </c>
      <c r="W3409" t="s">
        <v>38</v>
      </c>
    </row>
    <row r="3410" spans="1:23">
      <c r="A3410" t="s">
        <v>23</v>
      </c>
      <c r="B3410" t="s">
        <v>24</v>
      </c>
      <c r="C3410" t="s">
        <v>25</v>
      </c>
      <c r="D3410" t="s">
        <v>26</v>
      </c>
      <c r="E3410" t="s">
        <v>27</v>
      </c>
      <c r="F3410" t="s">
        <v>28</v>
      </c>
      <c r="G3410" t="s">
        <v>29</v>
      </c>
      <c r="H3410" t="s">
        <v>75</v>
      </c>
      <c r="I3410" t="s">
        <v>76</v>
      </c>
      <c r="J3410">
        <v>50.72315133</v>
      </c>
      <c r="K3410">
        <v>1</v>
      </c>
      <c r="L3410">
        <v>0.91300000000000003</v>
      </c>
      <c r="M3410">
        <v>0</v>
      </c>
      <c r="N3410">
        <v>0</v>
      </c>
      <c r="O3410">
        <v>0</v>
      </c>
      <c r="P3410" t="s">
        <v>130</v>
      </c>
      <c r="Q3410" t="s">
        <v>131</v>
      </c>
      <c r="R3410" t="s">
        <v>132</v>
      </c>
      <c r="S3410" t="s">
        <v>133</v>
      </c>
      <c r="T3410" t="s">
        <v>36</v>
      </c>
      <c r="U3410" t="s">
        <v>37</v>
      </c>
      <c r="V3410">
        <v>27</v>
      </c>
      <c r="W3410" t="s">
        <v>38</v>
      </c>
    </row>
    <row r="3411" spans="1:23">
      <c r="A3411" t="s">
        <v>23</v>
      </c>
      <c r="B3411" t="s">
        <v>24</v>
      </c>
      <c r="C3411" t="s">
        <v>25</v>
      </c>
      <c r="D3411" t="s">
        <v>26</v>
      </c>
      <c r="E3411" t="s">
        <v>27</v>
      </c>
      <c r="F3411" t="s">
        <v>28</v>
      </c>
      <c r="G3411" t="s">
        <v>29</v>
      </c>
      <c r="H3411" t="s">
        <v>110</v>
      </c>
      <c r="I3411" t="s">
        <v>111</v>
      </c>
      <c r="J3411">
        <v>39.496608080000001</v>
      </c>
      <c r="K3411">
        <v>1</v>
      </c>
      <c r="L3411">
        <v>0.92400000000000004</v>
      </c>
      <c r="M3411">
        <v>0</v>
      </c>
      <c r="N3411">
        <v>0</v>
      </c>
      <c r="O3411">
        <v>0</v>
      </c>
      <c r="P3411" t="s">
        <v>130</v>
      </c>
      <c r="Q3411" t="s">
        <v>131</v>
      </c>
      <c r="R3411" t="s">
        <v>132</v>
      </c>
      <c r="S3411" t="s">
        <v>133</v>
      </c>
      <c r="T3411" t="s">
        <v>36</v>
      </c>
      <c r="U3411" t="s">
        <v>37</v>
      </c>
      <c r="V3411">
        <v>27</v>
      </c>
      <c r="W3411" t="s">
        <v>38</v>
      </c>
    </row>
    <row r="3412" spans="1:23">
      <c r="A3412" t="s">
        <v>23</v>
      </c>
      <c r="B3412" t="s">
        <v>24</v>
      </c>
      <c r="C3412" t="s">
        <v>25</v>
      </c>
      <c r="D3412" t="s">
        <v>26</v>
      </c>
      <c r="E3412" t="s">
        <v>27</v>
      </c>
      <c r="F3412" t="s">
        <v>28</v>
      </c>
      <c r="G3412" t="s">
        <v>29</v>
      </c>
      <c r="H3412" t="s">
        <v>86</v>
      </c>
      <c r="I3412" t="s">
        <v>87</v>
      </c>
      <c r="J3412">
        <v>136.82264219999999</v>
      </c>
      <c r="K3412">
        <v>3</v>
      </c>
      <c r="L3412">
        <v>0.89200000000000002</v>
      </c>
      <c r="M3412">
        <v>0</v>
      </c>
      <c r="N3412">
        <v>0</v>
      </c>
      <c r="O3412">
        <v>0</v>
      </c>
      <c r="P3412" t="s">
        <v>130</v>
      </c>
      <c r="Q3412" t="s">
        <v>131</v>
      </c>
      <c r="R3412" t="s">
        <v>132</v>
      </c>
      <c r="S3412" t="s">
        <v>133</v>
      </c>
      <c r="T3412" t="s">
        <v>36</v>
      </c>
      <c r="U3412" t="s">
        <v>37</v>
      </c>
      <c r="V3412">
        <v>27</v>
      </c>
      <c r="W3412" t="s">
        <v>38</v>
      </c>
    </row>
    <row r="3413" spans="1:23">
      <c r="A3413" t="s">
        <v>23</v>
      </c>
      <c r="B3413" t="s">
        <v>24</v>
      </c>
      <c r="C3413" t="s">
        <v>25</v>
      </c>
      <c r="D3413" t="s">
        <v>39</v>
      </c>
      <c r="E3413" t="s">
        <v>40</v>
      </c>
      <c r="F3413" t="s">
        <v>44</v>
      </c>
      <c r="G3413" t="s">
        <v>45</v>
      </c>
      <c r="I3413" t="s">
        <v>43</v>
      </c>
      <c r="J3413">
        <v>60.260379460000003</v>
      </c>
      <c r="K3413">
        <v>10</v>
      </c>
      <c r="L3413">
        <v>0.87</v>
      </c>
      <c r="M3413">
        <v>0</v>
      </c>
      <c r="N3413">
        <v>0</v>
      </c>
      <c r="O3413">
        <v>0</v>
      </c>
      <c r="P3413" t="s">
        <v>130</v>
      </c>
      <c r="Q3413" t="s">
        <v>131</v>
      </c>
      <c r="R3413" t="s">
        <v>132</v>
      </c>
      <c r="S3413" t="s">
        <v>133</v>
      </c>
      <c r="T3413" t="s">
        <v>36</v>
      </c>
      <c r="U3413" t="s">
        <v>37</v>
      </c>
      <c r="V3413">
        <v>27</v>
      </c>
      <c r="W3413" t="s">
        <v>38</v>
      </c>
    </row>
    <row r="3414" spans="1:23">
      <c r="A3414" t="s">
        <v>23</v>
      </c>
      <c r="B3414" t="s">
        <v>24</v>
      </c>
      <c r="C3414" t="s">
        <v>25</v>
      </c>
      <c r="D3414" t="s">
        <v>39</v>
      </c>
      <c r="E3414" t="s">
        <v>40</v>
      </c>
      <c r="F3414" t="s">
        <v>41</v>
      </c>
      <c r="G3414" t="s">
        <v>42</v>
      </c>
      <c r="I3414" t="s">
        <v>43</v>
      </c>
      <c r="J3414">
        <v>0</v>
      </c>
      <c r="K3414">
        <v>0</v>
      </c>
      <c r="L3414">
        <v>0</v>
      </c>
      <c r="M3414">
        <v>0</v>
      </c>
      <c r="N3414">
        <v>0</v>
      </c>
      <c r="O3414">
        <v>1</v>
      </c>
      <c r="P3414" t="s">
        <v>1398</v>
      </c>
      <c r="Q3414" t="s">
        <v>1399</v>
      </c>
      <c r="R3414" t="s">
        <v>34</v>
      </c>
      <c r="S3414" t="s">
        <v>35</v>
      </c>
      <c r="T3414" t="s">
        <v>36</v>
      </c>
      <c r="U3414" t="s">
        <v>37</v>
      </c>
      <c r="V3414">
        <v>27</v>
      </c>
      <c r="W3414" t="s">
        <v>38</v>
      </c>
    </row>
    <row r="3415" spans="1:23">
      <c r="A3415" t="s">
        <v>23</v>
      </c>
      <c r="B3415" t="s">
        <v>24</v>
      </c>
      <c r="C3415" t="s">
        <v>25</v>
      </c>
      <c r="D3415" t="s">
        <v>39</v>
      </c>
      <c r="E3415" t="s">
        <v>40</v>
      </c>
      <c r="F3415" t="s">
        <v>28</v>
      </c>
      <c r="G3415" t="s">
        <v>29</v>
      </c>
      <c r="I3415" t="s">
        <v>43</v>
      </c>
      <c r="J3415">
        <v>145.94364060000001</v>
      </c>
      <c r="K3415">
        <v>15</v>
      </c>
      <c r="L3415">
        <v>0.71699999999999997</v>
      </c>
      <c r="M3415">
        <v>0</v>
      </c>
      <c r="N3415">
        <v>0</v>
      </c>
      <c r="O3415">
        <v>0</v>
      </c>
      <c r="P3415" t="s">
        <v>1398</v>
      </c>
      <c r="Q3415" t="s">
        <v>1399</v>
      </c>
      <c r="R3415" t="s">
        <v>34</v>
      </c>
      <c r="S3415" t="s">
        <v>35</v>
      </c>
      <c r="T3415" t="s">
        <v>36</v>
      </c>
      <c r="U3415" t="s">
        <v>37</v>
      </c>
      <c r="V3415">
        <v>27</v>
      </c>
      <c r="W3415" t="s">
        <v>38</v>
      </c>
    </row>
    <row r="3416" spans="1:23">
      <c r="A3416" t="s">
        <v>23</v>
      </c>
      <c r="B3416" t="s">
        <v>24</v>
      </c>
      <c r="C3416" t="s">
        <v>25</v>
      </c>
      <c r="D3416" t="s">
        <v>39</v>
      </c>
      <c r="E3416" t="s">
        <v>40</v>
      </c>
      <c r="F3416" t="s">
        <v>44</v>
      </c>
      <c r="G3416" t="s">
        <v>45</v>
      </c>
      <c r="I3416" t="s">
        <v>43</v>
      </c>
      <c r="J3416">
        <v>0</v>
      </c>
      <c r="K3416">
        <v>0</v>
      </c>
      <c r="L3416">
        <v>0</v>
      </c>
      <c r="M3416">
        <v>0</v>
      </c>
      <c r="N3416">
        <v>0</v>
      </c>
      <c r="O3416">
        <v>1</v>
      </c>
      <c r="P3416" t="s">
        <v>1398</v>
      </c>
      <c r="Q3416" t="s">
        <v>1399</v>
      </c>
      <c r="R3416" t="s">
        <v>34</v>
      </c>
      <c r="S3416" t="s">
        <v>35</v>
      </c>
      <c r="T3416" t="s">
        <v>36</v>
      </c>
      <c r="U3416" t="s">
        <v>37</v>
      </c>
      <c r="V3416">
        <v>27</v>
      </c>
      <c r="W3416" t="s">
        <v>38</v>
      </c>
    </row>
    <row r="3417" spans="1:23">
      <c r="A3417" t="s">
        <v>23</v>
      </c>
      <c r="B3417" t="s">
        <v>24</v>
      </c>
      <c r="C3417" t="s">
        <v>25</v>
      </c>
      <c r="D3417" t="s">
        <v>46</v>
      </c>
      <c r="E3417" t="s">
        <v>47</v>
      </c>
      <c r="F3417" t="s">
        <v>48</v>
      </c>
      <c r="G3417" t="s">
        <v>47</v>
      </c>
      <c r="I3417" t="s">
        <v>43</v>
      </c>
      <c r="J3417">
        <v>1565.4373270000001</v>
      </c>
      <c r="K3417">
        <v>230</v>
      </c>
      <c r="L3417">
        <v>0.82199999999999995</v>
      </c>
      <c r="M3417">
        <v>0</v>
      </c>
      <c r="N3417">
        <v>0</v>
      </c>
      <c r="O3417">
        <v>0</v>
      </c>
      <c r="P3417" t="s">
        <v>1398</v>
      </c>
      <c r="Q3417" t="s">
        <v>1399</v>
      </c>
      <c r="R3417" t="s">
        <v>34</v>
      </c>
      <c r="S3417" t="s">
        <v>35</v>
      </c>
      <c r="T3417" t="s">
        <v>36</v>
      </c>
      <c r="U3417" t="s">
        <v>37</v>
      </c>
      <c r="V3417">
        <v>27</v>
      </c>
      <c r="W3417" t="s">
        <v>38</v>
      </c>
    </row>
    <row r="3418" spans="1:23">
      <c r="A3418" t="s">
        <v>23</v>
      </c>
      <c r="B3418" t="s">
        <v>24</v>
      </c>
      <c r="C3418" t="s">
        <v>25</v>
      </c>
      <c r="D3418" t="s">
        <v>26</v>
      </c>
      <c r="E3418" t="s">
        <v>27</v>
      </c>
      <c r="F3418" t="s">
        <v>53</v>
      </c>
      <c r="G3418" t="s">
        <v>54</v>
      </c>
      <c r="H3418" t="s">
        <v>225</v>
      </c>
      <c r="I3418" t="s">
        <v>226</v>
      </c>
      <c r="J3418">
        <v>433.50583330000001</v>
      </c>
      <c r="K3418">
        <v>1</v>
      </c>
      <c r="L3418">
        <v>1</v>
      </c>
      <c r="M3418">
        <v>0</v>
      </c>
      <c r="N3418">
        <v>0</v>
      </c>
      <c r="O3418">
        <v>0</v>
      </c>
      <c r="P3418" t="s">
        <v>136</v>
      </c>
      <c r="Q3418" t="s">
        <v>137</v>
      </c>
      <c r="R3418" t="s">
        <v>94</v>
      </c>
      <c r="S3418" t="s">
        <v>95</v>
      </c>
      <c r="T3418" t="s">
        <v>36</v>
      </c>
      <c r="U3418" t="s">
        <v>37</v>
      </c>
      <c r="V3418">
        <v>27</v>
      </c>
      <c r="W3418" t="s">
        <v>38</v>
      </c>
    </row>
    <row r="3419" spans="1:23">
      <c r="A3419" t="s">
        <v>23</v>
      </c>
      <c r="B3419" t="s">
        <v>24</v>
      </c>
      <c r="C3419" t="s">
        <v>25</v>
      </c>
      <c r="D3419" t="s">
        <v>26</v>
      </c>
      <c r="E3419" t="s">
        <v>27</v>
      </c>
      <c r="F3419" t="s">
        <v>28</v>
      </c>
      <c r="G3419" t="s">
        <v>29</v>
      </c>
      <c r="H3419" t="s">
        <v>69</v>
      </c>
      <c r="I3419" t="s">
        <v>70</v>
      </c>
      <c r="J3419">
        <v>136.1450652</v>
      </c>
      <c r="K3419">
        <v>2</v>
      </c>
      <c r="L3419">
        <v>0.95</v>
      </c>
      <c r="M3419">
        <v>0</v>
      </c>
      <c r="N3419">
        <v>0</v>
      </c>
      <c r="O3419">
        <v>0</v>
      </c>
      <c r="P3419" t="s">
        <v>136</v>
      </c>
      <c r="Q3419" t="s">
        <v>137</v>
      </c>
      <c r="R3419" t="s">
        <v>94</v>
      </c>
      <c r="S3419" t="s">
        <v>95</v>
      </c>
      <c r="T3419" t="s">
        <v>36</v>
      </c>
      <c r="U3419" t="s">
        <v>37</v>
      </c>
      <c r="V3419">
        <v>27</v>
      </c>
      <c r="W3419" t="s">
        <v>38</v>
      </c>
    </row>
    <row r="3420" spans="1:23">
      <c r="A3420" t="s">
        <v>23</v>
      </c>
      <c r="B3420" t="s">
        <v>24</v>
      </c>
      <c r="C3420" t="s">
        <v>25</v>
      </c>
      <c r="D3420" t="s">
        <v>26</v>
      </c>
      <c r="E3420" t="s">
        <v>27</v>
      </c>
      <c r="F3420" t="s">
        <v>28</v>
      </c>
      <c r="G3420" t="s">
        <v>29</v>
      </c>
      <c r="H3420" t="s">
        <v>63</v>
      </c>
      <c r="I3420" t="s">
        <v>64</v>
      </c>
      <c r="J3420">
        <v>563.1773809</v>
      </c>
      <c r="K3420">
        <v>3</v>
      </c>
      <c r="L3420">
        <v>0.96499999999999997</v>
      </c>
      <c r="M3420">
        <v>0</v>
      </c>
      <c r="N3420">
        <v>0</v>
      </c>
      <c r="O3420">
        <v>0</v>
      </c>
      <c r="P3420" t="s">
        <v>136</v>
      </c>
      <c r="Q3420" t="s">
        <v>137</v>
      </c>
      <c r="R3420" t="s">
        <v>94</v>
      </c>
      <c r="S3420" t="s">
        <v>95</v>
      </c>
      <c r="T3420" t="s">
        <v>36</v>
      </c>
      <c r="U3420" t="s">
        <v>37</v>
      </c>
      <c r="V3420">
        <v>27</v>
      </c>
      <c r="W3420" t="s">
        <v>38</v>
      </c>
    </row>
    <row r="3421" spans="1:23">
      <c r="A3421" t="s">
        <v>23</v>
      </c>
      <c r="B3421" t="s">
        <v>24</v>
      </c>
      <c r="C3421" t="s">
        <v>25</v>
      </c>
      <c r="D3421" t="s">
        <v>39</v>
      </c>
      <c r="E3421" t="s">
        <v>40</v>
      </c>
      <c r="F3421" t="s">
        <v>41</v>
      </c>
      <c r="G3421" t="s">
        <v>42</v>
      </c>
      <c r="I3421" t="s">
        <v>43</v>
      </c>
      <c r="J3421">
        <v>0</v>
      </c>
      <c r="K3421">
        <v>0</v>
      </c>
      <c r="L3421">
        <v>0</v>
      </c>
      <c r="M3421">
        <v>0</v>
      </c>
      <c r="N3421">
        <v>0</v>
      </c>
      <c r="O3421">
        <v>1</v>
      </c>
      <c r="P3421" t="s">
        <v>136</v>
      </c>
      <c r="Q3421" t="s">
        <v>137</v>
      </c>
      <c r="R3421" t="s">
        <v>94</v>
      </c>
      <c r="S3421" t="s">
        <v>95</v>
      </c>
      <c r="T3421" t="s">
        <v>36</v>
      </c>
      <c r="U3421" t="s">
        <v>37</v>
      </c>
      <c r="V3421">
        <v>27</v>
      </c>
      <c r="W3421" t="s">
        <v>38</v>
      </c>
    </row>
    <row r="3422" spans="1:23">
      <c r="A3422" t="s">
        <v>23</v>
      </c>
      <c r="B3422" t="s">
        <v>24</v>
      </c>
      <c r="C3422" t="s">
        <v>25</v>
      </c>
      <c r="D3422" t="s">
        <v>39</v>
      </c>
      <c r="E3422" t="s">
        <v>40</v>
      </c>
      <c r="F3422" t="s">
        <v>53</v>
      </c>
      <c r="G3422" t="s">
        <v>54</v>
      </c>
      <c r="I3422" t="s">
        <v>43</v>
      </c>
      <c r="J3422">
        <v>138.5420987</v>
      </c>
      <c r="K3422">
        <v>16</v>
      </c>
      <c r="L3422">
        <v>0.84699999999999998</v>
      </c>
      <c r="M3422">
        <v>0</v>
      </c>
      <c r="N3422">
        <v>0</v>
      </c>
      <c r="O3422">
        <v>0</v>
      </c>
      <c r="P3422" t="s">
        <v>136</v>
      </c>
      <c r="Q3422" t="s">
        <v>137</v>
      </c>
      <c r="R3422" t="s">
        <v>94</v>
      </c>
      <c r="S3422" t="s">
        <v>95</v>
      </c>
      <c r="T3422" t="s">
        <v>36</v>
      </c>
      <c r="U3422" t="s">
        <v>37</v>
      </c>
      <c r="V3422">
        <v>27</v>
      </c>
      <c r="W3422" t="s">
        <v>38</v>
      </c>
    </row>
    <row r="3423" spans="1:23">
      <c r="A3423" t="s">
        <v>23</v>
      </c>
      <c r="B3423" t="s">
        <v>24</v>
      </c>
      <c r="C3423" t="s">
        <v>25</v>
      </c>
      <c r="D3423" t="s">
        <v>39</v>
      </c>
      <c r="E3423" t="s">
        <v>40</v>
      </c>
      <c r="F3423" t="s">
        <v>28</v>
      </c>
      <c r="G3423" t="s">
        <v>29</v>
      </c>
      <c r="I3423" t="s">
        <v>43</v>
      </c>
      <c r="J3423">
        <v>1428.7168549999999</v>
      </c>
      <c r="K3423">
        <v>147</v>
      </c>
      <c r="L3423">
        <v>0.84299999999999997</v>
      </c>
      <c r="M3423">
        <v>0</v>
      </c>
      <c r="N3423">
        <v>0</v>
      </c>
      <c r="O3423">
        <v>0</v>
      </c>
      <c r="P3423" t="s">
        <v>136</v>
      </c>
      <c r="Q3423" t="s">
        <v>137</v>
      </c>
      <c r="R3423" t="s">
        <v>94</v>
      </c>
      <c r="S3423" t="s">
        <v>95</v>
      </c>
      <c r="T3423" t="s">
        <v>36</v>
      </c>
      <c r="U3423" t="s">
        <v>37</v>
      </c>
      <c r="V3423">
        <v>27</v>
      </c>
      <c r="W3423" t="s">
        <v>38</v>
      </c>
    </row>
    <row r="3424" spans="1:23">
      <c r="A3424" t="s">
        <v>23</v>
      </c>
      <c r="B3424" t="s">
        <v>24</v>
      </c>
      <c r="C3424" t="s">
        <v>25</v>
      </c>
      <c r="D3424" t="s">
        <v>39</v>
      </c>
      <c r="E3424" t="s">
        <v>40</v>
      </c>
      <c r="F3424" t="s">
        <v>41</v>
      </c>
      <c r="G3424" t="s">
        <v>42</v>
      </c>
      <c r="I3424" t="s">
        <v>43</v>
      </c>
      <c r="J3424">
        <v>0</v>
      </c>
      <c r="K3424">
        <v>0</v>
      </c>
      <c r="L3424">
        <v>0</v>
      </c>
      <c r="M3424">
        <v>0</v>
      </c>
      <c r="N3424">
        <v>0</v>
      </c>
      <c r="O3424">
        <v>1</v>
      </c>
      <c r="P3424" t="s">
        <v>144</v>
      </c>
      <c r="Q3424" t="s">
        <v>145</v>
      </c>
      <c r="R3424" t="s">
        <v>146</v>
      </c>
      <c r="S3424" t="s">
        <v>147</v>
      </c>
      <c r="T3424" t="s">
        <v>36</v>
      </c>
      <c r="U3424" t="s">
        <v>37</v>
      </c>
      <c r="V3424">
        <v>27</v>
      </c>
      <c r="W3424" t="s">
        <v>38</v>
      </c>
    </row>
    <row r="3425" spans="1:23">
      <c r="A3425" t="s">
        <v>23</v>
      </c>
      <c r="B3425" t="s">
        <v>24</v>
      </c>
      <c r="C3425" t="s">
        <v>25</v>
      </c>
      <c r="D3425" t="s">
        <v>39</v>
      </c>
      <c r="E3425" t="s">
        <v>40</v>
      </c>
      <c r="F3425" t="s">
        <v>28</v>
      </c>
      <c r="G3425" t="s">
        <v>29</v>
      </c>
      <c r="I3425" t="s">
        <v>43</v>
      </c>
      <c r="J3425">
        <v>0</v>
      </c>
      <c r="K3425">
        <v>0</v>
      </c>
      <c r="L3425">
        <v>0</v>
      </c>
      <c r="M3425">
        <v>0</v>
      </c>
      <c r="N3425">
        <v>0</v>
      </c>
      <c r="O3425">
        <v>1</v>
      </c>
      <c r="P3425" t="s">
        <v>144</v>
      </c>
      <c r="Q3425" t="s">
        <v>145</v>
      </c>
      <c r="R3425" t="s">
        <v>146</v>
      </c>
      <c r="S3425" t="s">
        <v>147</v>
      </c>
      <c r="T3425" t="s">
        <v>36</v>
      </c>
      <c r="U3425" t="s">
        <v>37</v>
      </c>
      <c r="V3425">
        <v>27</v>
      </c>
      <c r="W3425" t="s">
        <v>38</v>
      </c>
    </row>
    <row r="3426" spans="1:23">
      <c r="A3426" t="s">
        <v>23</v>
      </c>
      <c r="B3426" t="s">
        <v>24</v>
      </c>
      <c r="C3426" t="s">
        <v>25</v>
      </c>
      <c r="D3426" t="s">
        <v>26</v>
      </c>
      <c r="E3426" t="s">
        <v>27</v>
      </c>
      <c r="F3426" t="s">
        <v>53</v>
      </c>
      <c r="G3426" t="s">
        <v>54</v>
      </c>
      <c r="H3426" t="s">
        <v>55</v>
      </c>
      <c r="I3426" t="s">
        <v>56</v>
      </c>
      <c r="J3426">
        <v>87.536002929999995</v>
      </c>
      <c r="K3426">
        <v>1</v>
      </c>
      <c r="L3426">
        <v>0.90800000000000003</v>
      </c>
      <c r="M3426">
        <v>0</v>
      </c>
      <c r="N3426">
        <v>0</v>
      </c>
      <c r="O3426">
        <v>0</v>
      </c>
      <c r="P3426" t="s">
        <v>154</v>
      </c>
      <c r="Q3426" t="s">
        <v>155</v>
      </c>
      <c r="R3426" t="s">
        <v>132</v>
      </c>
      <c r="S3426" t="s">
        <v>133</v>
      </c>
      <c r="T3426" t="s">
        <v>36</v>
      </c>
      <c r="U3426" t="s">
        <v>37</v>
      </c>
      <c r="V3426">
        <v>27</v>
      </c>
      <c r="W3426" t="s">
        <v>38</v>
      </c>
    </row>
    <row r="3427" spans="1:23">
      <c r="A3427" t="s">
        <v>23</v>
      </c>
      <c r="B3427" t="s">
        <v>24</v>
      </c>
      <c r="C3427" t="s">
        <v>25</v>
      </c>
      <c r="D3427" t="s">
        <v>39</v>
      </c>
      <c r="E3427" t="s">
        <v>40</v>
      </c>
      <c r="F3427" t="s">
        <v>53</v>
      </c>
      <c r="G3427" t="s">
        <v>54</v>
      </c>
      <c r="I3427" t="s">
        <v>43</v>
      </c>
      <c r="J3427">
        <v>0</v>
      </c>
      <c r="K3427">
        <v>0</v>
      </c>
      <c r="L3427">
        <v>0</v>
      </c>
      <c r="M3427">
        <v>0</v>
      </c>
      <c r="N3427">
        <v>0</v>
      </c>
      <c r="O3427">
        <v>1</v>
      </c>
      <c r="P3427" t="s">
        <v>154</v>
      </c>
      <c r="Q3427" t="s">
        <v>155</v>
      </c>
      <c r="R3427" t="s">
        <v>132</v>
      </c>
      <c r="S3427" t="s">
        <v>133</v>
      </c>
      <c r="T3427" t="s">
        <v>36</v>
      </c>
      <c r="U3427" t="s">
        <v>37</v>
      </c>
      <c r="V3427">
        <v>27</v>
      </c>
      <c r="W3427" t="s">
        <v>38</v>
      </c>
    </row>
    <row r="3428" spans="1:23">
      <c r="A3428" t="s">
        <v>23</v>
      </c>
      <c r="B3428" t="s">
        <v>24</v>
      </c>
      <c r="C3428" t="s">
        <v>25</v>
      </c>
      <c r="D3428" t="s">
        <v>39</v>
      </c>
      <c r="E3428" t="s">
        <v>40</v>
      </c>
      <c r="F3428" t="s">
        <v>44</v>
      </c>
      <c r="G3428" t="s">
        <v>45</v>
      </c>
      <c r="I3428" t="s">
        <v>43</v>
      </c>
      <c r="J3428">
        <v>0</v>
      </c>
      <c r="K3428">
        <v>0</v>
      </c>
      <c r="L3428">
        <v>0</v>
      </c>
      <c r="M3428">
        <v>0</v>
      </c>
      <c r="N3428">
        <v>0</v>
      </c>
      <c r="O3428">
        <v>1</v>
      </c>
      <c r="P3428" t="s">
        <v>154</v>
      </c>
      <c r="Q3428" t="s">
        <v>155</v>
      </c>
      <c r="R3428" t="s">
        <v>132</v>
      </c>
      <c r="S3428" t="s">
        <v>133</v>
      </c>
      <c r="T3428" t="s">
        <v>36</v>
      </c>
      <c r="U3428" t="s">
        <v>37</v>
      </c>
      <c r="V3428">
        <v>27</v>
      </c>
      <c r="W3428" t="s">
        <v>38</v>
      </c>
    </row>
    <row r="3429" spans="1:23">
      <c r="A3429" t="s">
        <v>23</v>
      </c>
      <c r="B3429" t="s">
        <v>24</v>
      </c>
      <c r="C3429" t="s">
        <v>25</v>
      </c>
      <c r="D3429" t="s">
        <v>39</v>
      </c>
      <c r="E3429" t="s">
        <v>40</v>
      </c>
      <c r="F3429" t="s">
        <v>41</v>
      </c>
      <c r="G3429" t="s">
        <v>42</v>
      </c>
      <c r="I3429" t="s">
        <v>43</v>
      </c>
      <c r="J3429">
        <v>0</v>
      </c>
      <c r="K3429">
        <v>0</v>
      </c>
      <c r="L3429">
        <v>0</v>
      </c>
      <c r="M3429">
        <v>0</v>
      </c>
      <c r="N3429">
        <v>0</v>
      </c>
      <c r="O3429">
        <v>1</v>
      </c>
      <c r="P3429" t="s">
        <v>156</v>
      </c>
      <c r="Q3429" t="s">
        <v>157</v>
      </c>
      <c r="R3429" t="s">
        <v>158</v>
      </c>
      <c r="S3429" t="s">
        <v>159</v>
      </c>
      <c r="T3429" t="s">
        <v>36</v>
      </c>
      <c r="U3429" t="s">
        <v>37</v>
      </c>
      <c r="V3429">
        <v>27</v>
      </c>
      <c r="W3429" t="s">
        <v>38</v>
      </c>
    </row>
    <row r="3430" spans="1:23">
      <c r="A3430" t="s">
        <v>23</v>
      </c>
      <c r="B3430" t="s">
        <v>24</v>
      </c>
      <c r="C3430" t="s">
        <v>25</v>
      </c>
      <c r="D3430" t="s">
        <v>39</v>
      </c>
      <c r="E3430" t="s">
        <v>40</v>
      </c>
      <c r="F3430" t="s">
        <v>28</v>
      </c>
      <c r="G3430" t="s">
        <v>29</v>
      </c>
      <c r="I3430" t="s">
        <v>43</v>
      </c>
      <c r="J3430">
        <v>161.92924790000001</v>
      </c>
      <c r="K3430">
        <v>16</v>
      </c>
      <c r="L3430">
        <v>0.75900000000000001</v>
      </c>
      <c r="M3430">
        <v>0</v>
      </c>
      <c r="N3430">
        <v>0</v>
      </c>
      <c r="O3430">
        <v>0</v>
      </c>
      <c r="P3430" t="s">
        <v>156</v>
      </c>
      <c r="Q3430" t="s">
        <v>157</v>
      </c>
      <c r="R3430" t="s">
        <v>158</v>
      </c>
      <c r="S3430" t="s">
        <v>159</v>
      </c>
      <c r="T3430" t="s">
        <v>36</v>
      </c>
      <c r="U3430" t="s">
        <v>37</v>
      </c>
      <c r="V3430">
        <v>27</v>
      </c>
      <c r="W3430" t="s">
        <v>38</v>
      </c>
    </row>
    <row r="3431" spans="1:23">
      <c r="A3431" t="s">
        <v>23</v>
      </c>
      <c r="B3431" t="s">
        <v>24</v>
      </c>
      <c r="C3431" t="s">
        <v>25</v>
      </c>
      <c r="D3431" t="s">
        <v>26</v>
      </c>
      <c r="E3431" t="s">
        <v>27</v>
      </c>
      <c r="F3431" t="s">
        <v>28</v>
      </c>
      <c r="G3431" t="s">
        <v>29</v>
      </c>
      <c r="H3431" t="s">
        <v>86</v>
      </c>
      <c r="I3431" t="s">
        <v>87</v>
      </c>
      <c r="J3431">
        <v>27.670999999999999</v>
      </c>
      <c r="K3431">
        <v>1</v>
      </c>
      <c r="L3431">
        <v>1</v>
      </c>
      <c r="M3431">
        <v>0</v>
      </c>
      <c r="N3431">
        <v>0</v>
      </c>
      <c r="O3431">
        <v>0</v>
      </c>
      <c r="P3431" t="s">
        <v>162</v>
      </c>
      <c r="Q3431" t="s">
        <v>163</v>
      </c>
      <c r="R3431" t="s">
        <v>146</v>
      </c>
      <c r="S3431" t="s">
        <v>147</v>
      </c>
      <c r="T3431" t="s">
        <v>36</v>
      </c>
      <c r="U3431" t="s">
        <v>37</v>
      </c>
      <c r="V3431">
        <v>27</v>
      </c>
      <c r="W3431" t="s">
        <v>38</v>
      </c>
    </row>
    <row r="3432" spans="1:23">
      <c r="A3432" t="s">
        <v>23</v>
      </c>
      <c r="B3432" t="s">
        <v>24</v>
      </c>
      <c r="C3432" t="s">
        <v>25</v>
      </c>
      <c r="D3432" t="s">
        <v>39</v>
      </c>
      <c r="E3432" t="s">
        <v>40</v>
      </c>
      <c r="F3432" t="s">
        <v>44</v>
      </c>
      <c r="G3432" t="s">
        <v>45</v>
      </c>
      <c r="I3432" t="s">
        <v>43</v>
      </c>
      <c r="J3432">
        <v>0</v>
      </c>
      <c r="K3432">
        <v>0</v>
      </c>
      <c r="L3432">
        <v>0</v>
      </c>
      <c r="M3432">
        <v>0</v>
      </c>
      <c r="N3432">
        <v>0</v>
      </c>
      <c r="O3432">
        <v>1</v>
      </c>
      <c r="P3432" t="s">
        <v>162</v>
      </c>
      <c r="Q3432" t="s">
        <v>163</v>
      </c>
      <c r="R3432" t="s">
        <v>146</v>
      </c>
      <c r="S3432" t="s">
        <v>147</v>
      </c>
      <c r="T3432" t="s">
        <v>36</v>
      </c>
      <c r="U3432" t="s">
        <v>37</v>
      </c>
      <c r="V3432">
        <v>27</v>
      </c>
      <c r="W3432" t="s">
        <v>38</v>
      </c>
    </row>
    <row r="3433" spans="1:23">
      <c r="A3433" t="s">
        <v>23</v>
      </c>
      <c r="B3433" t="s">
        <v>24</v>
      </c>
      <c r="C3433" t="s">
        <v>25</v>
      </c>
      <c r="D3433" t="s">
        <v>26</v>
      </c>
      <c r="E3433" t="s">
        <v>27</v>
      </c>
      <c r="F3433" t="s">
        <v>28</v>
      </c>
      <c r="G3433" t="s">
        <v>29</v>
      </c>
      <c r="H3433" t="s">
        <v>193</v>
      </c>
      <c r="I3433" t="s">
        <v>194</v>
      </c>
      <c r="J3433">
        <v>3.517874736</v>
      </c>
      <c r="K3433">
        <v>1</v>
      </c>
      <c r="L3433">
        <v>0.85299999999999998</v>
      </c>
      <c r="M3433">
        <v>0</v>
      </c>
      <c r="N3433">
        <v>0</v>
      </c>
      <c r="O3433">
        <v>0</v>
      </c>
      <c r="P3433" t="s">
        <v>164</v>
      </c>
      <c r="Q3433" t="s">
        <v>165</v>
      </c>
      <c r="R3433" t="s">
        <v>114</v>
      </c>
      <c r="S3433" t="s">
        <v>115</v>
      </c>
      <c r="T3433" t="s">
        <v>36</v>
      </c>
      <c r="U3433" t="s">
        <v>37</v>
      </c>
      <c r="V3433">
        <v>27</v>
      </c>
      <c r="W3433" t="s">
        <v>38</v>
      </c>
    </row>
    <row r="3434" spans="1:23">
      <c r="A3434" t="s">
        <v>23</v>
      </c>
      <c r="B3434" t="s">
        <v>24</v>
      </c>
      <c r="C3434" t="s">
        <v>25</v>
      </c>
      <c r="D3434" t="s">
        <v>39</v>
      </c>
      <c r="E3434" t="s">
        <v>40</v>
      </c>
      <c r="F3434" t="s">
        <v>28</v>
      </c>
      <c r="G3434" t="s">
        <v>29</v>
      </c>
      <c r="I3434" t="s">
        <v>43</v>
      </c>
      <c r="J3434">
        <v>65.74099855</v>
      </c>
      <c r="K3434">
        <v>6</v>
      </c>
      <c r="L3434">
        <v>0.84399999999999997</v>
      </c>
      <c r="M3434">
        <v>0</v>
      </c>
      <c r="N3434">
        <v>0</v>
      </c>
      <c r="O3434">
        <v>0</v>
      </c>
      <c r="P3434" t="s">
        <v>166</v>
      </c>
      <c r="Q3434" t="s">
        <v>167</v>
      </c>
      <c r="R3434" t="s">
        <v>168</v>
      </c>
      <c r="S3434" t="s">
        <v>169</v>
      </c>
      <c r="T3434" t="s">
        <v>36</v>
      </c>
      <c r="U3434" t="s">
        <v>37</v>
      </c>
      <c r="V3434">
        <v>27</v>
      </c>
      <c r="W3434" t="s">
        <v>38</v>
      </c>
    </row>
    <row r="3435" spans="1:23">
      <c r="A3435" t="s">
        <v>23</v>
      </c>
      <c r="B3435" t="s">
        <v>24</v>
      </c>
      <c r="C3435" t="s">
        <v>25</v>
      </c>
      <c r="D3435" t="s">
        <v>39</v>
      </c>
      <c r="E3435" t="s">
        <v>40</v>
      </c>
      <c r="F3435" t="s">
        <v>53</v>
      </c>
      <c r="G3435" t="s">
        <v>54</v>
      </c>
      <c r="I3435" t="s">
        <v>43</v>
      </c>
      <c r="J3435">
        <v>0</v>
      </c>
      <c r="K3435">
        <v>0</v>
      </c>
      <c r="L3435">
        <v>0</v>
      </c>
      <c r="M3435">
        <v>0</v>
      </c>
      <c r="N3435">
        <v>0</v>
      </c>
      <c r="O3435">
        <v>1</v>
      </c>
      <c r="P3435" t="s">
        <v>172</v>
      </c>
      <c r="Q3435" t="s">
        <v>173</v>
      </c>
      <c r="R3435" t="s">
        <v>51</v>
      </c>
      <c r="S3435" t="s">
        <v>52</v>
      </c>
      <c r="T3435" t="s">
        <v>36</v>
      </c>
      <c r="U3435" t="s">
        <v>37</v>
      </c>
      <c r="V3435">
        <v>27</v>
      </c>
      <c r="W3435" t="s">
        <v>38</v>
      </c>
    </row>
    <row r="3436" spans="1:23">
      <c r="A3436" t="s">
        <v>23</v>
      </c>
      <c r="B3436" t="s">
        <v>24</v>
      </c>
      <c r="C3436" t="s">
        <v>25</v>
      </c>
      <c r="D3436" t="s">
        <v>39</v>
      </c>
      <c r="E3436" t="s">
        <v>40</v>
      </c>
      <c r="F3436" t="s">
        <v>44</v>
      </c>
      <c r="G3436" t="s">
        <v>45</v>
      </c>
      <c r="I3436" t="s">
        <v>43</v>
      </c>
      <c r="J3436">
        <v>0</v>
      </c>
      <c r="K3436">
        <v>0</v>
      </c>
      <c r="L3436">
        <v>0</v>
      </c>
      <c r="M3436">
        <v>0</v>
      </c>
      <c r="N3436">
        <v>0</v>
      </c>
      <c r="O3436">
        <v>1</v>
      </c>
      <c r="P3436" t="s">
        <v>172</v>
      </c>
      <c r="Q3436" t="s">
        <v>173</v>
      </c>
      <c r="R3436" t="s">
        <v>51</v>
      </c>
      <c r="S3436" t="s">
        <v>52</v>
      </c>
      <c r="T3436" t="s">
        <v>36</v>
      </c>
      <c r="U3436" t="s">
        <v>37</v>
      </c>
      <c r="V3436">
        <v>27</v>
      </c>
      <c r="W3436" t="s">
        <v>38</v>
      </c>
    </row>
    <row r="3437" spans="1:23">
      <c r="A3437" t="s">
        <v>23</v>
      </c>
      <c r="B3437" t="s">
        <v>24</v>
      </c>
      <c r="C3437" t="s">
        <v>25</v>
      </c>
      <c r="D3437" t="s">
        <v>46</v>
      </c>
      <c r="E3437" t="s">
        <v>47</v>
      </c>
      <c r="F3437" t="s">
        <v>48</v>
      </c>
      <c r="G3437" t="s">
        <v>47</v>
      </c>
      <c r="I3437" t="s">
        <v>43</v>
      </c>
      <c r="J3437">
        <v>551.7580567</v>
      </c>
      <c r="K3437">
        <v>100</v>
      </c>
      <c r="L3437">
        <v>0.83099999999999996</v>
      </c>
      <c r="M3437">
        <v>0</v>
      </c>
      <c r="N3437">
        <v>0</v>
      </c>
      <c r="O3437">
        <v>0</v>
      </c>
      <c r="P3437" t="s">
        <v>172</v>
      </c>
      <c r="Q3437" t="s">
        <v>173</v>
      </c>
      <c r="R3437" t="s">
        <v>51</v>
      </c>
      <c r="S3437" t="s">
        <v>52</v>
      </c>
      <c r="T3437" t="s">
        <v>36</v>
      </c>
      <c r="U3437" t="s">
        <v>37</v>
      </c>
      <c r="V3437">
        <v>27</v>
      </c>
      <c r="W3437" t="s">
        <v>38</v>
      </c>
    </row>
    <row r="3438" spans="1:23">
      <c r="A3438" t="s">
        <v>23</v>
      </c>
      <c r="B3438" t="s">
        <v>24</v>
      </c>
      <c r="C3438" t="s">
        <v>25</v>
      </c>
      <c r="D3438" t="s">
        <v>39</v>
      </c>
      <c r="E3438" t="s">
        <v>40</v>
      </c>
      <c r="F3438" t="s">
        <v>41</v>
      </c>
      <c r="G3438" t="s">
        <v>42</v>
      </c>
      <c r="I3438" t="s">
        <v>43</v>
      </c>
      <c r="J3438">
        <v>0</v>
      </c>
      <c r="K3438">
        <v>0</v>
      </c>
      <c r="L3438">
        <v>0</v>
      </c>
      <c r="M3438">
        <v>0</v>
      </c>
      <c r="N3438">
        <v>0</v>
      </c>
      <c r="O3438">
        <v>1</v>
      </c>
      <c r="P3438" t="s">
        <v>1400</v>
      </c>
      <c r="Q3438" t="s">
        <v>1401</v>
      </c>
      <c r="R3438" t="s">
        <v>168</v>
      </c>
      <c r="S3438" t="s">
        <v>169</v>
      </c>
      <c r="T3438" t="s">
        <v>36</v>
      </c>
      <c r="U3438" t="s">
        <v>37</v>
      </c>
      <c r="V3438">
        <v>27</v>
      </c>
      <c r="W3438" t="s">
        <v>38</v>
      </c>
    </row>
    <row r="3439" spans="1:23">
      <c r="A3439" t="s">
        <v>23</v>
      </c>
      <c r="B3439" t="s">
        <v>24</v>
      </c>
      <c r="C3439" t="s">
        <v>25</v>
      </c>
      <c r="D3439" t="s">
        <v>39</v>
      </c>
      <c r="E3439" t="s">
        <v>40</v>
      </c>
      <c r="F3439" t="s">
        <v>53</v>
      </c>
      <c r="G3439" t="s">
        <v>54</v>
      </c>
      <c r="I3439" t="s">
        <v>43</v>
      </c>
      <c r="J3439">
        <v>0</v>
      </c>
      <c r="K3439">
        <v>0</v>
      </c>
      <c r="L3439">
        <v>0</v>
      </c>
      <c r="M3439">
        <v>0</v>
      </c>
      <c r="N3439">
        <v>0</v>
      </c>
      <c r="O3439">
        <v>1</v>
      </c>
      <c r="P3439" t="s">
        <v>1400</v>
      </c>
      <c r="Q3439" t="s">
        <v>1401</v>
      </c>
      <c r="R3439" t="s">
        <v>168</v>
      </c>
      <c r="S3439" t="s">
        <v>169</v>
      </c>
      <c r="T3439" t="s">
        <v>36</v>
      </c>
      <c r="U3439" t="s">
        <v>37</v>
      </c>
      <c r="V3439">
        <v>27</v>
      </c>
      <c r="W3439" t="s">
        <v>38</v>
      </c>
    </row>
    <row r="3440" spans="1:23">
      <c r="A3440" t="s">
        <v>23</v>
      </c>
      <c r="B3440" t="s">
        <v>24</v>
      </c>
      <c r="C3440" t="s">
        <v>25</v>
      </c>
      <c r="D3440" t="s">
        <v>46</v>
      </c>
      <c r="E3440" t="s">
        <v>47</v>
      </c>
      <c r="F3440" t="s">
        <v>48</v>
      </c>
      <c r="G3440" t="s">
        <v>47</v>
      </c>
      <c r="I3440" t="s">
        <v>43</v>
      </c>
      <c r="J3440">
        <v>1044.466377</v>
      </c>
      <c r="K3440">
        <v>151</v>
      </c>
      <c r="L3440">
        <v>0.81399999999999995</v>
      </c>
      <c r="M3440">
        <v>0</v>
      </c>
      <c r="N3440">
        <v>0</v>
      </c>
      <c r="O3440">
        <v>0</v>
      </c>
      <c r="P3440" t="s">
        <v>1400</v>
      </c>
      <c r="Q3440" t="s">
        <v>1401</v>
      </c>
      <c r="R3440" t="s">
        <v>168</v>
      </c>
      <c r="S3440" t="s">
        <v>169</v>
      </c>
      <c r="T3440" t="s">
        <v>36</v>
      </c>
      <c r="U3440" t="s">
        <v>37</v>
      </c>
      <c r="V3440">
        <v>27</v>
      </c>
      <c r="W3440" t="s">
        <v>38</v>
      </c>
    </row>
    <row r="3441" spans="1:23">
      <c r="A3441" t="s">
        <v>23</v>
      </c>
      <c r="B3441" t="s">
        <v>24</v>
      </c>
      <c r="C3441" t="s">
        <v>25</v>
      </c>
      <c r="D3441" t="s">
        <v>39</v>
      </c>
      <c r="E3441" t="s">
        <v>40</v>
      </c>
      <c r="F3441" t="s">
        <v>28</v>
      </c>
      <c r="G3441" t="s">
        <v>29</v>
      </c>
      <c r="I3441" t="s">
        <v>43</v>
      </c>
      <c r="J3441">
        <v>0</v>
      </c>
      <c r="K3441">
        <v>0</v>
      </c>
      <c r="L3441">
        <v>0</v>
      </c>
      <c r="M3441">
        <v>0</v>
      </c>
      <c r="N3441">
        <v>0</v>
      </c>
      <c r="O3441">
        <v>1</v>
      </c>
      <c r="P3441" t="s">
        <v>176</v>
      </c>
      <c r="Q3441" t="s">
        <v>177</v>
      </c>
      <c r="R3441" t="s">
        <v>114</v>
      </c>
      <c r="S3441" t="s">
        <v>115</v>
      </c>
      <c r="T3441" t="s">
        <v>36</v>
      </c>
      <c r="U3441" t="s">
        <v>37</v>
      </c>
      <c r="V3441">
        <v>27</v>
      </c>
      <c r="W3441" t="s">
        <v>38</v>
      </c>
    </row>
    <row r="3442" spans="1:23">
      <c r="A3442" t="s">
        <v>23</v>
      </c>
      <c r="B3442" t="s">
        <v>24</v>
      </c>
      <c r="C3442" t="s">
        <v>25</v>
      </c>
      <c r="D3442" t="s">
        <v>46</v>
      </c>
      <c r="E3442" t="s">
        <v>47</v>
      </c>
      <c r="F3442" t="s">
        <v>48</v>
      </c>
      <c r="G3442" t="s">
        <v>47</v>
      </c>
      <c r="I3442" t="s">
        <v>43</v>
      </c>
      <c r="J3442">
        <v>229.37958359999999</v>
      </c>
      <c r="K3442">
        <v>43</v>
      </c>
      <c r="L3442">
        <v>0.81399999999999995</v>
      </c>
      <c r="M3442">
        <v>0</v>
      </c>
      <c r="N3442">
        <v>0</v>
      </c>
      <c r="O3442">
        <v>0</v>
      </c>
      <c r="P3442" t="s">
        <v>176</v>
      </c>
      <c r="Q3442" t="s">
        <v>177</v>
      </c>
      <c r="R3442" t="s">
        <v>114</v>
      </c>
      <c r="S3442" t="s">
        <v>115</v>
      </c>
      <c r="T3442" t="s">
        <v>36</v>
      </c>
      <c r="U3442" t="s">
        <v>37</v>
      </c>
      <c r="V3442">
        <v>27</v>
      </c>
      <c r="W3442" t="s">
        <v>38</v>
      </c>
    </row>
    <row r="3443" spans="1:23">
      <c r="A3443" t="s">
        <v>23</v>
      </c>
      <c r="B3443" t="s">
        <v>24</v>
      </c>
      <c r="C3443" t="s">
        <v>25</v>
      </c>
      <c r="D3443" t="s">
        <v>39</v>
      </c>
      <c r="E3443" t="s">
        <v>40</v>
      </c>
      <c r="F3443" t="s">
        <v>53</v>
      </c>
      <c r="G3443" t="s">
        <v>54</v>
      </c>
      <c r="I3443" t="s">
        <v>43</v>
      </c>
      <c r="J3443">
        <v>0</v>
      </c>
      <c r="K3443">
        <v>0</v>
      </c>
      <c r="L3443">
        <v>0</v>
      </c>
      <c r="M3443">
        <v>0</v>
      </c>
      <c r="N3443">
        <v>0</v>
      </c>
      <c r="O3443">
        <v>1</v>
      </c>
      <c r="P3443" t="s">
        <v>178</v>
      </c>
      <c r="Q3443" t="s">
        <v>179</v>
      </c>
      <c r="R3443" t="s">
        <v>100</v>
      </c>
      <c r="S3443" t="s">
        <v>101</v>
      </c>
      <c r="T3443" t="s">
        <v>36</v>
      </c>
      <c r="U3443" t="s">
        <v>37</v>
      </c>
      <c r="V3443">
        <v>27</v>
      </c>
      <c r="W3443" t="s">
        <v>38</v>
      </c>
    </row>
    <row r="3444" spans="1:23">
      <c r="A3444" t="s">
        <v>23</v>
      </c>
      <c r="B3444" t="s">
        <v>24</v>
      </c>
      <c r="C3444" t="s">
        <v>25</v>
      </c>
      <c r="D3444" t="s">
        <v>46</v>
      </c>
      <c r="E3444" t="s">
        <v>47</v>
      </c>
      <c r="F3444" t="s">
        <v>48</v>
      </c>
      <c r="G3444" t="s">
        <v>47</v>
      </c>
      <c r="I3444" t="s">
        <v>43</v>
      </c>
      <c r="J3444">
        <v>1010.451874</v>
      </c>
      <c r="K3444">
        <v>197</v>
      </c>
      <c r="L3444">
        <v>0.84699999999999998</v>
      </c>
      <c r="M3444">
        <v>0</v>
      </c>
      <c r="N3444">
        <v>0</v>
      </c>
      <c r="O3444">
        <v>0</v>
      </c>
      <c r="P3444" t="s">
        <v>178</v>
      </c>
      <c r="Q3444" t="s">
        <v>179</v>
      </c>
      <c r="R3444" t="s">
        <v>100</v>
      </c>
      <c r="S3444" t="s">
        <v>101</v>
      </c>
      <c r="T3444" t="s">
        <v>36</v>
      </c>
      <c r="U3444" t="s">
        <v>37</v>
      </c>
      <c r="V3444">
        <v>27</v>
      </c>
      <c r="W3444" t="s">
        <v>38</v>
      </c>
    </row>
    <row r="3445" spans="1:23">
      <c r="A3445" t="s">
        <v>23</v>
      </c>
      <c r="B3445" t="s">
        <v>24</v>
      </c>
      <c r="C3445" t="s">
        <v>25</v>
      </c>
      <c r="D3445" t="s">
        <v>26</v>
      </c>
      <c r="E3445" t="s">
        <v>27</v>
      </c>
      <c r="F3445" t="s">
        <v>41</v>
      </c>
      <c r="G3445" t="s">
        <v>42</v>
      </c>
      <c r="H3445" t="s">
        <v>161</v>
      </c>
      <c r="I3445" t="s">
        <v>43</v>
      </c>
      <c r="J3445">
        <v>28.25427376</v>
      </c>
      <c r="K3445">
        <v>2</v>
      </c>
      <c r="L3445">
        <v>0.999</v>
      </c>
      <c r="M3445">
        <v>0</v>
      </c>
      <c r="N3445">
        <v>0</v>
      </c>
      <c r="O3445">
        <v>0</v>
      </c>
      <c r="P3445" t="s">
        <v>181</v>
      </c>
      <c r="Q3445" t="s">
        <v>182</v>
      </c>
      <c r="R3445" t="s">
        <v>158</v>
      </c>
      <c r="S3445" t="s">
        <v>159</v>
      </c>
      <c r="T3445" t="s">
        <v>36</v>
      </c>
      <c r="U3445" t="s">
        <v>37</v>
      </c>
      <c r="V3445">
        <v>27</v>
      </c>
      <c r="W3445" t="s">
        <v>38</v>
      </c>
    </row>
    <row r="3446" spans="1:23">
      <c r="A3446" t="s">
        <v>23</v>
      </c>
      <c r="B3446" t="s">
        <v>24</v>
      </c>
      <c r="C3446" t="s">
        <v>25</v>
      </c>
      <c r="D3446" t="s">
        <v>26</v>
      </c>
      <c r="E3446" t="s">
        <v>27</v>
      </c>
      <c r="F3446" t="s">
        <v>53</v>
      </c>
      <c r="G3446" t="s">
        <v>54</v>
      </c>
      <c r="H3446" t="s">
        <v>225</v>
      </c>
      <c r="I3446" t="s">
        <v>226</v>
      </c>
      <c r="J3446">
        <v>199.54305199999999</v>
      </c>
      <c r="K3446">
        <v>1</v>
      </c>
      <c r="L3446">
        <v>1</v>
      </c>
      <c r="M3446">
        <v>0</v>
      </c>
      <c r="N3446">
        <v>0</v>
      </c>
      <c r="O3446">
        <v>0</v>
      </c>
      <c r="P3446" t="s">
        <v>181</v>
      </c>
      <c r="Q3446" t="s">
        <v>182</v>
      </c>
      <c r="R3446" t="s">
        <v>158</v>
      </c>
      <c r="S3446" t="s">
        <v>159</v>
      </c>
      <c r="T3446" t="s">
        <v>36</v>
      </c>
      <c r="U3446" t="s">
        <v>37</v>
      </c>
      <c r="V3446">
        <v>27</v>
      </c>
      <c r="W3446" t="s">
        <v>38</v>
      </c>
    </row>
    <row r="3447" spans="1:23">
      <c r="A3447" t="s">
        <v>23</v>
      </c>
      <c r="B3447" t="s">
        <v>24</v>
      </c>
      <c r="C3447" t="s">
        <v>25</v>
      </c>
      <c r="D3447" t="s">
        <v>26</v>
      </c>
      <c r="E3447" t="s">
        <v>27</v>
      </c>
      <c r="F3447" t="s">
        <v>53</v>
      </c>
      <c r="G3447" t="s">
        <v>54</v>
      </c>
      <c r="H3447" t="s">
        <v>417</v>
      </c>
      <c r="I3447" t="s">
        <v>418</v>
      </c>
      <c r="J3447">
        <v>110.3284005</v>
      </c>
      <c r="K3447">
        <v>1</v>
      </c>
      <c r="L3447">
        <v>0.90100000000000002</v>
      </c>
      <c r="M3447">
        <v>0</v>
      </c>
      <c r="N3447">
        <v>0</v>
      </c>
      <c r="O3447">
        <v>0</v>
      </c>
      <c r="P3447" t="s">
        <v>181</v>
      </c>
      <c r="Q3447" t="s">
        <v>182</v>
      </c>
      <c r="R3447" t="s">
        <v>158</v>
      </c>
      <c r="S3447" t="s">
        <v>159</v>
      </c>
      <c r="T3447" t="s">
        <v>36</v>
      </c>
      <c r="U3447" t="s">
        <v>37</v>
      </c>
      <c r="V3447">
        <v>27</v>
      </c>
      <c r="W3447" t="s">
        <v>38</v>
      </c>
    </row>
    <row r="3448" spans="1:23">
      <c r="A3448" t="s">
        <v>23</v>
      </c>
      <c r="B3448" t="s">
        <v>24</v>
      </c>
      <c r="C3448" t="s">
        <v>25</v>
      </c>
      <c r="D3448" t="s">
        <v>26</v>
      </c>
      <c r="E3448" t="s">
        <v>27</v>
      </c>
      <c r="F3448" t="s">
        <v>28</v>
      </c>
      <c r="G3448" t="s">
        <v>29</v>
      </c>
      <c r="H3448" t="s">
        <v>281</v>
      </c>
      <c r="I3448" t="s">
        <v>282</v>
      </c>
      <c r="J3448">
        <v>43.069503849999997</v>
      </c>
      <c r="K3448">
        <v>1</v>
      </c>
      <c r="L3448">
        <v>0.85599999999999998</v>
      </c>
      <c r="M3448">
        <v>0</v>
      </c>
      <c r="N3448">
        <v>0</v>
      </c>
      <c r="O3448">
        <v>0</v>
      </c>
      <c r="P3448" t="s">
        <v>181</v>
      </c>
      <c r="Q3448" t="s">
        <v>182</v>
      </c>
      <c r="R3448" t="s">
        <v>158</v>
      </c>
      <c r="S3448" t="s">
        <v>159</v>
      </c>
      <c r="T3448" t="s">
        <v>36</v>
      </c>
      <c r="U3448" t="s">
        <v>37</v>
      </c>
      <c r="V3448">
        <v>27</v>
      </c>
      <c r="W3448" t="s">
        <v>38</v>
      </c>
    </row>
    <row r="3449" spans="1:23">
      <c r="A3449" t="s">
        <v>23</v>
      </c>
      <c r="B3449" t="s">
        <v>24</v>
      </c>
      <c r="C3449" t="s">
        <v>25</v>
      </c>
      <c r="D3449" t="s">
        <v>26</v>
      </c>
      <c r="E3449" t="s">
        <v>27</v>
      </c>
      <c r="F3449" t="s">
        <v>28</v>
      </c>
      <c r="G3449" t="s">
        <v>29</v>
      </c>
      <c r="H3449" t="s">
        <v>138</v>
      </c>
      <c r="I3449" t="s">
        <v>139</v>
      </c>
      <c r="J3449">
        <v>482.8314383</v>
      </c>
      <c r="K3449">
        <v>4</v>
      </c>
      <c r="L3449">
        <v>0.95099999999999996</v>
      </c>
      <c r="M3449">
        <v>0</v>
      </c>
      <c r="N3449">
        <v>0</v>
      </c>
      <c r="O3449">
        <v>0</v>
      </c>
      <c r="P3449" t="s">
        <v>181</v>
      </c>
      <c r="Q3449" t="s">
        <v>182</v>
      </c>
      <c r="R3449" t="s">
        <v>158</v>
      </c>
      <c r="S3449" t="s">
        <v>159</v>
      </c>
      <c r="T3449" t="s">
        <v>36</v>
      </c>
      <c r="U3449" t="s">
        <v>37</v>
      </c>
      <c r="V3449">
        <v>27</v>
      </c>
      <c r="W3449" t="s">
        <v>38</v>
      </c>
    </row>
    <row r="3450" spans="1:23">
      <c r="A3450" t="s">
        <v>23</v>
      </c>
      <c r="B3450" t="s">
        <v>24</v>
      </c>
      <c r="C3450" t="s">
        <v>25</v>
      </c>
      <c r="D3450" t="s">
        <v>26</v>
      </c>
      <c r="E3450" t="s">
        <v>27</v>
      </c>
      <c r="F3450" t="s">
        <v>28</v>
      </c>
      <c r="G3450" t="s">
        <v>29</v>
      </c>
      <c r="H3450" t="s">
        <v>30</v>
      </c>
      <c r="I3450" t="s">
        <v>31</v>
      </c>
      <c r="J3450">
        <v>206.13276859999999</v>
      </c>
      <c r="K3450">
        <v>1</v>
      </c>
      <c r="L3450">
        <v>0.91</v>
      </c>
      <c r="M3450">
        <v>0</v>
      </c>
      <c r="N3450">
        <v>0</v>
      </c>
      <c r="O3450">
        <v>0</v>
      </c>
      <c r="P3450" t="s">
        <v>181</v>
      </c>
      <c r="Q3450" t="s">
        <v>182</v>
      </c>
      <c r="R3450" t="s">
        <v>158</v>
      </c>
      <c r="S3450" t="s">
        <v>159</v>
      </c>
      <c r="T3450" t="s">
        <v>36</v>
      </c>
      <c r="U3450" t="s">
        <v>37</v>
      </c>
      <c r="V3450">
        <v>27</v>
      </c>
      <c r="W3450" t="s">
        <v>38</v>
      </c>
    </row>
    <row r="3451" spans="1:23">
      <c r="A3451" t="s">
        <v>23</v>
      </c>
      <c r="B3451" t="s">
        <v>24</v>
      </c>
      <c r="C3451" t="s">
        <v>25</v>
      </c>
      <c r="D3451" t="s">
        <v>26</v>
      </c>
      <c r="E3451" t="s">
        <v>27</v>
      </c>
      <c r="F3451" t="s">
        <v>28</v>
      </c>
      <c r="G3451" t="s">
        <v>29</v>
      </c>
      <c r="H3451" t="s">
        <v>241</v>
      </c>
      <c r="I3451" t="s">
        <v>242</v>
      </c>
      <c r="J3451">
        <v>115.6113368</v>
      </c>
      <c r="K3451">
        <v>1</v>
      </c>
      <c r="L3451">
        <v>0.86399999999999999</v>
      </c>
      <c r="M3451">
        <v>0</v>
      </c>
      <c r="N3451">
        <v>0</v>
      </c>
      <c r="O3451">
        <v>0</v>
      </c>
      <c r="P3451" t="s">
        <v>181</v>
      </c>
      <c r="Q3451" t="s">
        <v>182</v>
      </c>
      <c r="R3451" t="s">
        <v>158</v>
      </c>
      <c r="S3451" t="s">
        <v>159</v>
      </c>
      <c r="T3451" t="s">
        <v>36</v>
      </c>
      <c r="U3451" t="s">
        <v>37</v>
      </c>
      <c r="V3451">
        <v>27</v>
      </c>
      <c r="W3451" t="s">
        <v>38</v>
      </c>
    </row>
    <row r="3452" spans="1:23">
      <c r="A3452" t="s">
        <v>23</v>
      </c>
      <c r="B3452" t="s">
        <v>24</v>
      </c>
      <c r="C3452" t="s">
        <v>25</v>
      </c>
      <c r="D3452" t="s">
        <v>39</v>
      </c>
      <c r="E3452" t="s">
        <v>40</v>
      </c>
      <c r="F3452" t="s">
        <v>28</v>
      </c>
      <c r="G3452" t="s">
        <v>29</v>
      </c>
      <c r="I3452" t="s">
        <v>43</v>
      </c>
      <c r="J3452">
        <v>3892.2177824999999</v>
      </c>
      <c r="K3452">
        <v>441</v>
      </c>
      <c r="L3452">
        <v>0.83899999999999997</v>
      </c>
      <c r="M3452">
        <v>0</v>
      </c>
      <c r="N3452">
        <v>0</v>
      </c>
      <c r="O3452">
        <v>0</v>
      </c>
      <c r="P3452" t="s">
        <v>181</v>
      </c>
      <c r="Q3452" t="s">
        <v>182</v>
      </c>
      <c r="R3452" t="s">
        <v>158</v>
      </c>
      <c r="S3452" t="s">
        <v>159</v>
      </c>
      <c r="T3452" t="s">
        <v>36</v>
      </c>
      <c r="U3452" t="s">
        <v>37</v>
      </c>
      <c r="V3452">
        <v>27</v>
      </c>
      <c r="W3452" t="s">
        <v>38</v>
      </c>
    </row>
    <row r="3453" spans="1:23">
      <c r="A3453" t="s">
        <v>23</v>
      </c>
      <c r="B3453" t="s">
        <v>24</v>
      </c>
      <c r="C3453" t="s">
        <v>25</v>
      </c>
      <c r="D3453" t="s">
        <v>39</v>
      </c>
      <c r="E3453" t="s">
        <v>40</v>
      </c>
      <c r="F3453" t="s">
        <v>44</v>
      </c>
      <c r="G3453" t="s">
        <v>45</v>
      </c>
      <c r="I3453" t="s">
        <v>43</v>
      </c>
      <c r="J3453">
        <v>0</v>
      </c>
      <c r="K3453">
        <v>0</v>
      </c>
      <c r="L3453">
        <v>0</v>
      </c>
      <c r="M3453">
        <v>0</v>
      </c>
      <c r="N3453">
        <v>0</v>
      </c>
      <c r="O3453">
        <v>2</v>
      </c>
      <c r="P3453" t="s">
        <v>181</v>
      </c>
      <c r="Q3453" t="s">
        <v>182</v>
      </c>
      <c r="R3453" t="s">
        <v>158</v>
      </c>
      <c r="S3453" t="s">
        <v>159</v>
      </c>
      <c r="T3453" t="s">
        <v>36</v>
      </c>
      <c r="U3453" t="s">
        <v>37</v>
      </c>
      <c r="V3453">
        <v>27</v>
      </c>
      <c r="W3453" t="s">
        <v>38</v>
      </c>
    </row>
    <row r="3454" spans="1:23">
      <c r="A3454" t="s">
        <v>23</v>
      </c>
      <c r="B3454" t="s">
        <v>24</v>
      </c>
      <c r="C3454" t="s">
        <v>25</v>
      </c>
      <c r="D3454" t="s">
        <v>46</v>
      </c>
      <c r="E3454" t="s">
        <v>47</v>
      </c>
      <c r="F3454" t="s">
        <v>48</v>
      </c>
      <c r="G3454" t="s">
        <v>47</v>
      </c>
      <c r="I3454" t="s">
        <v>43</v>
      </c>
      <c r="J3454">
        <v>16874.213736999998</v>
      </c>
      <c r="K3454">
        <v>3763</v>
      </c>
      <c r="L3454">
        <v>0.84499999999999997</v>
      </c>
      <c r="M3454">
        <v>1.785397541</v>
      </c>
      <c r="N3454">
        <v>4.1200000000000004E-3</v>
      </c>
      <c r="O3454">
        <v>1</v>
      </c>
      <c r="P3454" t="s">
        <v>181</v>
      </c>
      <c r="Q3454" t="s">
        <v>182</v>
      </c>
      <c r="R3454" t="s">
        <v>158</v>
      </c>
      <c r="S3454" t="s">
        <v>159</v>
      </c>
      <c r="T3454" t="s">
        <v>36</v>
      </c>
      <c r="U3454" t="s">
        <v>37</v>
      </c>
      <c r="V3454">
        <v>27</v>
      </c>
      <c r="W3454" t="s">
        <v>38</v>
      </c>
    </row>
    <row r="3455" spans="1:23">
      <c r="A3455" t="s">
        <v>23</v>
      </c>
      <c r="B3455" t="s">
        <v>24</v>
      </c>
      <c r="C3455" t="s">
        <v>25</v>
      </c>
      <c r="D3455" t="s">
        <v>39</v>
      </c>
      <c r="E3455" t="s">
        <v>40</v>
      </c>
      <c r="F3455" t="s">
        <v>41</v>
      </c>
      <c r="G3455" t="s">
        <v>42</v>
      </c>
      <c r="I3455" t="s">
        <v>43</v>
      </c>
      <c r="J3455">
        <v>0</v>
      </c>
      <c r="K3455">
        <v>0</v>
      </c>
      <c r="L3455">
        <v>0</v>
      </c>
      <c r="M3455">
        <v>0</v>
      </c>
      <c r="N3455">
        <v>0</v>
      </c>
      <c r="O3455">
        <v>1</v>
      </c>
      <c r="P3455" t="s">
        <v>1402</v>
      </c>
      <c r="Q3455" t="s">
        <v>1403</v>
      </c>
      <c r="R3455" t="s">
        <v>365</v>
      </c>
      <c r="S3455" t="s">
        <v>366</v>
      </c>
      <c r="T3455" t="s">
        <v>36</v>
      </c>
      <c r="U3455" t="s">
        <v>37</v>
      </c>
      <c r="V3455">
        <v>27</v>
      </c>
      <c r="W3455" t="s">
        <v>38</v>
      </c>
    </row>
    <row r="3456" spans="1:23">
      <c r="A3456" t="s">
        <v>23</v>
      </c>
      <c r="B3456" t="s">
        <v>24</v>
      </c>
      <c r="C3456" t="s">
        <v>25</v>
      </c>
      <c r="D3456" t="s">
        <v>39</v>
      </c>
      <c r="E3456" t="s">
        <v>40</v>
      </c>
      <c r="F3456" t="s">
        <v>28</v>
      </c>
      <c r="G3456" t="s">
        <v>29</v>
      </c>
      <c r="I3456" t="s">
        <v>43</v>
      </c>
      <c r="J3456">
        <v>0</v>
      </c>
      <c r="K3456">
        <v>0</v>
      </c>
      <c r="L3456">
        <v>0</v>
      </c>
      <c r="M3456">
        <v>0</v>
      </c>
      <c r="N3456">
        <v>0</v>
      </c>
      <c r="O3456">
        <v>1</v>
      </c>
      <c r="P3456" t="s">
        <v>1402</v>
      </c>
      <c r="Q3456" t="s">
        <v>1403</v>
      </c>
      <c r="R3456" t="s">
        <v>365</v>
      </c>
      <c r="S3456" t="s">
        <v>366</v>
      </c>
      <c r="T3456" t="s">
        <v>36</v>
      </c>
      <c r="U3456" t="s">
        <v>37</v>
      </c>
      <c r="V3456">
        <v>27</v>
      </c>
      <c r="W3456" t="s">
        <v>38</v>
      </c>
    </row>
    <row r="3457" spans="1:23">
      <c r="A3457" t="s">
        <v>23</v>
      </c>
      <c r="B3457" t="s">
        <v>24</v>
      </c>
      <c r="C3457" t="s">
        <v>25</v>
      </c>
      <c r="D3457" t="s">
        <v>39</v>
      </c>
      <c r="E3457" t="s">
        <v>40</v>
      </c>
      <c r="F3457" t="s">
        <v>28</v>
      </c>
      <c r="G3457" t="s">
        <v>29</v>
      </c>
      <c r="I3457" t="s">
        <v>43</v>
      </c>
      <c r="J3457">
        <v>57.318140720000002</v>
      </c>
      <c r="K3457">
        <v>9</v>
      </c>
      <c r="L3457">
        <v>0.85499999999999998</v>
      </c>
      <c r="M3457">
        <v>0</v>
      </c>
      <c r="N3457">
        <v>0</v>
      </c>
      <c r="O3457">
        <v>0</v>
      </c>
      <c r="P3457" t="s">
        <v>197</v>
      </c>
      <c r="Q3457" t="s">
        <v>198</v>
      </c>
      <c r="R3457" t="s">
        <v>84</v>
      </c>
      <c r="S3457" t="s">
        <v>85</v>
      </c>
      <c r="T3457" t="s">
        <v>36</v>
      </c>
      <c r="U3457" t="s">
        <v>37</v>
      </c>
      <c r="V3457">
        <v>27</v>
      </c>
      <c r="W3457" t="s">
        <v>38</v>
      </c>
    </row>
    <row r="3458" spans="1:23">
      <c r="A3458" t="s">
        <v>23</v>
      </c>
      <c r="B3458" t="s">
        <v>24</v>
      </c>
      <c r="C3458" t="s">
        <v>25</v>
      </c>
      <c r="D3458" t="s">
        <v>39</v>
      </c>
      <c r="E3458" t="s">
        <v>40</v>
      </c>
      <c r="F3458" t="s">
        <v>44</v>
      </c>
      <c r="G3458" t="s">
        <v>45</v>
      </c>
      <c r="I3458" t="s">
        <v>43</v>
      </c>
      <c r="J3458">
        <v>0</v>
      </c>
      <c r="K3458">
        <v>0</v>
      </c>
      <c r="L3458">
        <v>0</v>
      </c>
      <c r="M3458">
        <v>0</v>
      </c>
      <c r="N3458">
        <v>0</v>
      </c>
      <c r="O3458">
        <v>1</v>
      </c>
      <c r="P3458" t="s">
        <v>197</v>
      </c>
      <c r="Q3458" t="s">
        <v>198</v>
      </c>
      <c r="R3458" t="s">
        <v>84</v>
      </c>
      <c r="S3458" t="s">
        <v>85</v>
      </c>
      <c r="T3458" t="s">
        <v>36</v>
      </c>
      <c r="U3458" t="s">
        <v>37</v>
      </c>
      <c r="V3458">
        <v>27</v>
      </c>
      <c r="W3458" t="s">
        <v>38</v>
      </c>
    </row>
    <row r="3459" spans="1:23">
      <c r="A3459" t="s">
        <v>23</v>
      </c>
      <c r="B3459" t="s">
        <v>24</v>
      </c>
      <c r="C3459" t="s">
        <v>25</v>
      </c>
      <c r="D3459" t="s">
        <v>39</v>
      </c>
      <c r="E3459" t="s">
        <v>40</v>
      </c>
      <c r="F3459" t="s">
        <v>44</v>
      </c>
      <c r="G3459" t="s">
        <v>45</v>
      </c>
      <c r="I3459" t="s">
        <v>43</v>
      </c>
      <c r="J3459">
        <v>0</v>
      </c>
      <c r="K3459">
        <v>0</v>
      </c>
      <c r="L3459">
        <v>0</v>
      </c>
      <c r="M3459">
        <v>0</v>
      </c>
      <c r="N3459">
        <v>0</v>
      </c>
      <c r="O3459">
        <v>1</v>
      </c>
      <c r="P3459" t="s">
        <v>199</v>
      </c>
      <c r="Q3459" t="s">
        <v>200</v>
      </c>
      <c r="R3459" t="s">
        <v>201</v>
      </c>
      <c r="S3459" t="s">
        <v>202</v>
      </c>
      <c r="T3459" t="s">
        <v>36</v>
      </c>
      <c r="U3459" t="s">
        <v>37</v>
      </c>
      <c r="V3459">
        <v>27</v>
      </c>
      <c r="W3459" t="s">
        <v>38</v>
      </c>
    </row>
    <row r="3460" spans="1:23">
      <c r="A3460" t="s">
        <v>23</v>
      </c>
      <c r="B3460" t="s">
        <v>24</v>
      </c>
      <c r="C3460" t="s">
        <v>25</v>
      </c>
      <c r="D3460" t="s">
        <v>39</v>
      </c>
      <c r="E3460" t="s">
        <v>40</v>
      </c>
      <c r="F3460" t="s">
        <v>41</v>
      </c>
      <c r="G3460" t="s">
        <v>42</v>
      </c>
      <c r="I3460" t="s">
        <v>43</v>
      </c>
      <c r="J3460">
        <v>0</v>
      </c>
      <c r="K3460">
        <v>0</v>
      </c>
      <c r="L3460">
        <v>0</v>
      </c>
      <c r="M3460">
        <v>0</v>
      </c>
      <c r="N3460">
        <v>0</v>
      </c>
      <c r="O3460">
        <v>1</v>
      </c>
      <c r="P3460" t="s">
        <v>203</v>
      </c>
      <c r="Q3460" t="s">
        <v>204</v>
      </c>
      <c r="R3460" t="s">
        <v>168</v>
      </c>
      <c r="S3460" t="s">
        <v>169</v>
      </c>
      <c r="T3460" t="s">
        <v>36</v>
      </c>
      <c r="U3460" t="s">
        <v>37</v>
      </c>
      <c r="V3460">
        <v>27</v>
      </c>
      <c r="W3460" t="s">
        <v>38</v>
      </c>
    </row>
    <row r="3461" spans="1:23">
      <c r="A3461" t="s">
        <v>23</v>
      </c>
      <c r="B3461" t="s">
        <v>24</v>
      </c>
      <c r="C3461" t="s">
        <v>25</v>
      </c>
      <c r="D3461" t="s">
        <v>39</v>
      </c>
      <c r="E3461" t="s">
        <v>40</v>
      </c>
      <c r="F3461" t="s">
        <v>53</v>
      </c>
      <c r="G3461" t="s">
        <v>54</v>
      </c>
      <c r="I3461" t="s">
        <v>43</v>
      </c>
      <c r="J3461">
        <v>0</v>
      </c>
      <c r="K3461">
        <v>0</v>
      </c>
      <c r="L3461">
        <v>0</v>
      </c>
      <c r="M3461">
        <v>0</v>
      </c>
      <c r="N3461">
        <v>0</v>
      </c>
      <c r="O3461">
        <v>1</v>
      </c>
      <c r="P3461" t="s">
        <v>203</v>
      </c>
      <c r="Q3461" t="s">
        <v>204</v>
      </c>
      <c r="R3461" t="s">
        <v>168</v>
      </c>
      <c r="S3461" t="s">
        <v>169</v>
      </c>
      <c r="T3461" t="s">
        <v>36</v>
      </c>
      <c r="U3461" t="s">
        <v>37</v>
      </c>
      <c r="V3461">
        <v>27</v>
      </c>
      <c r="W3461" t="s">
        <v>38</v>
      </c>
    </row>
    <row r="3462" spans="1:23">
      <c r="A3462" t="s">
        <v>23</v>
      </c>
      <c r="B3462" t="s">
        <v>24</v>
      </c>
      <c r="C3462" t="s">
        <v>25</v>
      </c>
      <c r="D3462" t="s">
        <v>26</v>
      </c>
      <c r="E3462" t="s">
        <v>27</v>
      </c>
      <c r="F3462" t="s">
        <v>28</v>
      </c>
      <c r="G3462" t="s">
        <v>29</v>
      </c>
      <c r="H3462" t="s">
        <v>285</v>
      </c>
      <c r="I3462" t="s">
        <v>286</v>
      </c>
      <c r="J3462">
        <v>70.744464390000005</v>
      </c>
      <c r="K3462">
        <v>1</v>
      </c>
      <c r="L3462">
        <v>0.90300000000000002</v>
      </c>
      <c r="M3462">
        <v>0</v>
      </c>
      <c r="N3462">
        <v>0</v>
      </c>
      <c r="O3462">
        <v>0</v>
      </c>
      <c r="P3462" t="s">
        <v>205</v>
      </c>
      <c r="Q3462" t="s">
        <v>206</v>
      </c>
      <c r="R3462" t="s">
        <v>67</v>
      </c>
      <c r="S3462" t="s">
        <v>68</v>
      </c>
      <c r="T3462" t="s">
        <v>36</v>
      </c>
      <c r="U3462" t="s">
        <v>37</v>
      </c>
      <c r="V3462">
        <v>27</v>
      </c>
      <c r="W3462" t="s">
        <v>38</v>
      </c>
    </row>
    <row r="3463" spans="1:23">
      <c r="A3463" t="s">
        <v>23</v>
      </c>
      <c r="B3463" t="s">
        <v>24</v>
      </c>
      <c r="C3463" t="s">
        <v>25</v>
      </c>
      <c r="D3463" t="s">
        <v>26</v>
      </c>
      <c r="E3463" t="s">
        <v>27</v>
      </c>
      <c r="F3463" t="s">
        <v>28</v>
      </c>
      <c r="G3463" t="s">
        <v>29</v>
      </c>
      <c r="H3463" t="s">
        <v>86</v>
      </c>
      <c r="I3463" t="s">
        <v>87</v>
      </c>
      <c r="J3463">
        <v>14.990167509999999</v>
      </c>
      <c r="K3463">
        <v>2</v>
      </c>
      <c r="L3463">
        <v>0.91400000000000003</v>
      </c>
      <c r="M3463">
        <v>0</v>
      </c>
      <c r="N3463">
        <v>0</v>
      </c>
      <c r="O3463">
        <v>0</v>
      </c>
      <c r="P3463" t="s">
        <v>205</v>
      </c>
      <c r="Q3463" t="s">
        <v>206</v>
      </c>
      <c r="R3463" t="s">
        <v>67</v>
      </c>
      <c r="S3463" t="s">
        <v>68</v>
      </c>
      <c r="T3463" t="s">
        <v>36</v>
      </c>
      <c r="U3463" t="s">
        <v>37</v>
      </c>
      <c r="V3463">
        <v>27</v>
      </c>
      <c r="W3463" t="s">
        <v>38</v>
      </c>
    </row>
    <row r="3464" spans="1:23">
      <c r="A3464" t="s">
        <v>23</v>
      </c>
      <c r="B3464" t="s">
        <v>24</v>
      </c>
      <c r="C3464" t="s">
        <v>25</v>
      </c>
      <c r="D3464" t="s">
        <v>39</v>
      </c>
      <c r="E3464" t="s">
        <v>40</v>
      </c>
      <c r="F3464" t="s">
        <v>28</v>
      </c>
      <c r="G3464" t="s">
        <v>29</v>
      </c>
      <c r="I3464" t="s">
        <v>43</v>
      </c>
      <c r="J3464">
        <v>319.43827670000002</v>
      </c>
      <c r="K3464">
        <v>27</v>
      </c>
      <c r="L3464">
        <v>0.89700000000000002</v>
      </c>
      <c r="M3464">
        <v>0</v>
      </c>
      <c r="N3464">
        <v>0</v>
      </c>
      <c r="O3464">
        <v>0</v>
      </c>
      <c r="P3464" t="s">
        <v>205</v>
      </c>
      <c r="Q3464" t="s">
        <v>206</v>
      </c>
      <c r="R3464" t="s">
        <v>67</v>
      </c>
      <c r="S3464" t="s">
        <v>68</v>
      </c>
      <c r="T3464" t="s">
        <v>36</v>
      </c>
      <c r="U3464" t="s">
        <v>37</v>
      </c>
      <c r="V3464">
        <v>27</v>
      </c>
      <c r="W3464" t="s">
        <v>38</v>
      </c>
    </row>
    <row r="3465" spans="1:23">
      <c r="A3465" t="s">
        <v>23</v>
      </c>
      <c r="B3465" t="s">
        <v>24</v>
      </c>
      <c r="C3465" t="s">
        <v>25</v>
      </c>
      <c r="D3465" t="s">
        <v>39</v>
      </c>
      <c r="E3465" t="s">
        <v>40</v>
      </c>
      <c r="F3465" t="s">
        <v>44</v>
      </c>
      <c r="G3465" t="s">
        <v>45</v>
      </c>
      <c r="I3465" t="s">
        <v>43</v>
      </c>
      <c r="J3465">
        <v>48.676363739999999</v>
      </c>
      <c r="K3465">
        <v>12</v>
      </c>
      <c r="L3465">
        <v>0.88300000000000001</v>
      </c>
      <c r="M3465">
        <v>0</v>
      </c>
      <c r="N3465">
        <v>0</v>
      </c>
      <c r="O3465">
        <v>0</v>
      </c>
      <c r="P3465" t="s">
        <v>205</v>
      </c>
      <c r="Q3465" t="s">
        <v>206</v>
      </c>
      <c r="R3465" t="s">
        <v>67</v>
      </c>
      <c r="S3465" t="s">
        <v>68</v>
      </c>
      <c r="T3465" t="s">
        <v>36</v>
      </c>
      <c r="U3465" t="s">
        <v>37</v>
      </c>
      <c r="V3465">
        <v>27</v>
      </c>
      <c r="W3465" t="s">
        <v>38</v>
      </c>
    </row>
    <row r="3466" spans="1:23">
      <c r="A3466" t="s">
        <v>23</v>
      </c>
      <c r="B3466" t="s">
        <v>24</v>
      </c>
      <c r="C3466" t="s">
        <v>25</v>
      </c>
      <c r="D3466" t="s">
        <v>39</v>
      </c>
      <c r="E3466" t="s">
        <v>40</v>
      </c>
      <c r="F3466" t="s">
        <v>41</v>
      </c>
      <c r="G3466" t="s">
        <v>42</v>
      </c>
      <c r="I3466" t="s">
        <v>43</v>
      </c>
      <c r="J3466">
        <v>129.5320471</v>
      </c>
      <c r="K3466">
        <v>13</v>
      </c>
      <c r="L3466">
        <v>0.94199999999999995</v>
      </c>
      <c r="M3466">
        <v>0</v>
      </c>
      <c r="N3466">
        <v>0</v>
      </c>
      <c r="O3466">
        <v>0</v>
      </c>
      <c r="P3466" t="s">
        <v>207</v>
      </c>
      <c r="Q3466" t="s">
        <v>208</v>
      </c>
      <c r="R3466" t="s">
        <v>67</v>
      </c>
      <c r="S3466" t="s">
        <v>68</v>
      </c>
      <c r="T3466" t="s">
        <v>36</v>
      </c>
      <c r="U3466" t="s">
        <v>37</v>
      </c>
      <c r="V3466">
        <v>27</v>
      </c>
      <c r="W3466" t="s">
        <v>38</v>
      </c>
    </row>
    <row r="3467" spans="1:23">
      <c r="A3467" t="s">
        <v>23</v>
      </c>
      <c r="B3467" t="s">
        <v>24</v>
      </c>
      <c r="C3467" t="s">
        <v>25</v>
      </c>
      <c r="D3467" t="s">
        <v>26</v>
      </c>
      <c r="E3467" t="s">
        <v>27</v>
      </c>
      <c r="F3467" t="s">
        <v>28</v>
      </c>
      <c r="G3467" t="s">
        <v>29</v>
      </c>
      <c r="H3467" t="s">
        <v>69</v>
      </c>
      <c r="I3467" t="s">
        <v>70</v>
      </c>
      <c r="J3467">
        <v>26.857270549999999</v>
      </c>
      <c r="K3467">
        <v>1</v>
      </c>
      <c r="L3467">
        <v>1</v>
      </c>
      <c r="M3467">
        <v>0</v>
      </c>
      <c r="N3467">
        <v>0</v>
      </c>
      <c r="O3467">
        <v>0</v>
      </c>
      <c r="P3467" t="s">
        <v>1612</v>
      </c>
      <c r="Q3467" t="s">
        <v>1613</v>
      </c>
      <c r="R3467" t="s">
        <v>51</v>
      </c>
      <c r="S3467" t="s">
        <v>52</v>
      </c>
      <c r="T3467" t="s">
        <v>36</v>
      </c>
      <c r="U3467" t="s">
        <v>37</v>
      </c>
      <c r="V3467">
        <v>27</v>
      </c>
      <c r="W3467" t="s">
        <v>38</v>
      </c>
    </row>
    <row r="3468" spans="1:23">
      <c r="A3468" t="s">
        <v>23</v>
      </c>
      <c r="B3468" t="s">
        <v>24</v>
      </c>
      <c r="C3468" t="s">
        <v>25</v>
      </c>
      <c r="D3468" t="s">
        <v>39</v>
      </c>
      <c r="E3468" t="s">
        <v>40</v>
      </c>
      <c r="F3468" t="s">
        <v>41</v>
      </c>
      <c r="G3468" t="s">
        <v>42</v>
      </c>
      <c r="I3468" t="s">
        <v>43</v>
      </c>
      <c r="J3468">
        <v>0</v>
      </c>
      <c r="K3468">
        <v>0</v>
      </c>
      <c r="L3468">
        <v>0</v>
      </c>
      <c r="M3468">
        <v>0</v>
      </c>
      <c r="N3468">
        <v>0</v>
      </c>
      <c r="O3468">
        <v>1</v>
      </c>
      <c r="P3468" t="s">
        <v>1612</v>
      </c>
      <c r="Q3468" t="s">
        <v>1613</v>
      </c>
      <c r="R3468" t="s">
        <v>51</v>
      </c>
      <c r="S3468" t="s">
        <v>52</v>
      </c>
      <c r="T3468" t="s">
        <v>36</v>
      </c>
      <c r="U3468" t="s">
        <v>37</v>
      </c>
      <c r="V3468">
        <v>27</v>
      </c>
      <c r="W3468" t="s">
        <v>38</v>
      </c>
    </row>
    <row r="3469" spans="1:23">
      <c r="A3469" t="s">
        <v>23</v>
      </c>
      <c r="B3469" t="s">
        <v>24</v>
      </c>
      <c r="C3469" t="s">
        <v>25</v>
      </c>
      <c r="D3469" t="s">
        <v>39</v>
      </c>
      <c r="E3469" t="s">
        <v>40</v>
      </c>
      <c r="F3469" t="s">
        <v>28</v>
      </c>
      <c r="G3469" t="s">
        <v>29</v>
      </c>
      <c r="I3469" t="s">
        <v>43</v>
      </c>
      <c r="J3469">
        <v>168.6322448</v>
      </c>
      <c r="K3469">
        <v>15</v>
      </c>
      <c r="L3469">
        <v>0.86499999999999999</v>
      </c>
      <c r="M3469">
        <v>0</v>
      </c>
      <c r="N3469">
        <v>0</v>
      </c>
      <c r="O3469">
        <v>0</v>
      </c>
      <c r="P3469" t="s">
        <v>1612</v>
      </c>
      <c r="Q3469" t="s">
        <v>1613</v>
      </c>
      <c r="R3469" t="s">
        <v>51</v>
      </c>
      <c r="S3469" t="s">
        <v>52</v>
      </c>
      <c r="T3469" t="s">
        <v>36</v>
      </c>
      <c r="U3469" t="s">
        <v>37</v>
      </c>
      <c r="V3469">
        <v>27</v>
      </c>
      <c r="W3469" t="s">
        <v>38</v>
      </c>
    </row>
    <row r="3470" spans="1:23">
      <c r="A3470" t="s">
        <v>23</v>
      </c>
      <c r="B3470" t="s">
        <v>24</v>
      </c>
      <c r="C3470" t="s">
        <v>25</v>
      </c>
      <c r="D3470" t="s">
        <v>46</v>
      </c>
      <c r="E3470" t="s">
        <v>47</v>
      </c>
      <c r="F3470" t="s">
        <v>48</v>
      </c>
      <c r="G3470" t="s">
        <v>47</v>
      </c>
      <c r="I3470" t="s">
        <v>43</v>
      </c>
      <c r="J3470">
        <v>878.0776998</v>
      </c>
      <c r="K3470">
        <v>145</v>
      </c>
      <c r="L3470">
        <v>0.79400000000000004</v>
      </c>
      <c r="M3470">
        <v>0</v>
      </c>
      <c r="N3470">
        <v>0</v>
      </c>
      <c r="O3470">
        <v>0</v>
      </c>
      <c r="P3470" t="s">
        <v>1612</v>
      </c>
      <c r="Q3470" t="s">
        <v>1613</v>
      </c>
      <c r="R3470" t="s">
        <v>51</v>
      </c>
      <c r="S3470" t="s">
        <v>52</v>
      </c>
      <c r="T3470" t="s">
        <v>36</v>
      </c>
      <c r="U3470" t="s">
        <v>37</v>
      </c>
      <c r="V3470">
        <v>27</v>
      </c>
      <c r="W3470" t="s">
        <v>38</v>
      </c>
    </row>
    <row r="3471" spans="1:23">
      <c r="A3471" t="s">
        <v>23</v>
      </c>
      <c r="B3471" t="s">
        <v>24</v>
      </c>
      <c r="C3471" t="s">
        <v>25</v>
      </c>
      <c r="D3471" t="s">
        <v>39</v>
      </c>
      <c r="E3471" t="s">
        <v>40</v>
      </c>
      <c r="F3471" t="s">
        <v>28</v>
      </c>
      <c r="G3471" t="s">
        <v>29</v>
      </c>
      <c r="I3471" t="s">
        <v>43</v>
      </c>
      <c r="J3471">
        <v>0</v>
      </c>
      <c r="K3471">
        <v>0</v>
      </c>
      <c r="L3471">
        <v>0</v>
      </c>
      <c r="M3471">
        <v>0</v>
      </c>
      <c r="N3471">
        <v>0</v>
      </c>
      <c r="O3471">
        <v>1</v>
      </c>
      <c r="P3471" t="s">
        <v>1404</v>
      </c>
      <c r="Q3471" t="s">
        <v>1405</v>
      </c>
      <c r="R3471" t="s">
        <v>94</v>
      </c>
      <c r="S3471" t="s">
        <v>95</v>
      </c>
      <c r="T3471" t="s">
        <v>36</v>
      </c>
      <c r="U3471" t="s">
        <v>37</v>
      </c>
      <c r="V3471">
        <v>27</v>
      </c>
      <c r="W3471" t="s">
        <v>38</v>
      </c>
    </row>
    <row r="3472" spans="1:23">
      <c r="A3472" t="s">
        <v>23</v>
      </c>
      <c r="B3472" t="s">
        <v>24</v>
      </c>
      <c r="C3472" t="s">
        <v>25</v>
      </c>
      <c r="D3472" t="s">
        <v>46</v>
      </c>
      <c r="E3472" t="s">
        <v>47</v>
      </c>
      <c r="F3472" t="s">
        <v>48</v>
      </c>
      <c r="G3472" t="s">
        <v>47</v>
      </c>
      <c r="I3472" t="s">
        <v>43</v>
      </c>
      <c r="J3472">
        <v>343.845191</v>
      </c>
      <c r="K3472">
        <v>68</v>
      </c>
      <c r="L3472">
        <v>0.81100000000000005</v>
      </c>
      <c r="M3472">
        <v>0</v>
      </c>
      <c r="N3472">
        <v>0</v>
      </c>
      <c r="O3472">
        <v>0</v>
      </c>
      <c r="P3472" t="s">
        <v>1404</v>
      </c>
      <c r="Q3472" t="s">
        <v>1405</v>
      </c>
      <c r="R3472" t="s">
        <v>94</v>
      </c>
      <c r="S3472" t="s">
        <v>95</v>
      </c>
      <c r="T3472" t="s">
        <v>36</v>
      </c>
      <c r="U3472" t="s">
        <v>37</v>
      </c>
      <c r="V3472">
        <v>27</v>
      </c>
      <c r="W3472" t="s">
        <v>38</v>
      </c>
    </row>
    <row r="3473" spans="1:23">
      <c r="A3473" t="s">
        <v>23</v>
      </c>
      <c r="B3473" t="s">
        <v>24</v>
      </c>
      <c r="C3473" t="s">
        <v>25</v>
      </c>
      <c r="D3473" t="s">
        <v>39</v>
      </c>
      <c r="E3473" t="s">
        <v>40</v>
      </c>
      <c r="F3473" t="s">
        <v>41</v>
      </c>
      <c r="G3473" t="s">
        <v>42</v>
      </c>
      <c r="I3473" t="s">
        <v>43</v>
      </c>
      <c r="J3473">
        <v>0</v>
      </c>
      <c r="K3473">
        <v>0</v>
      </c>
      <c r="L3473">
        <v>0</v>
      </c>
      <c r="M3473">
        <v>0</v>
      </c>
      <c r="N3473">
        <v>0</v>
      </c>
      <c r="O3473">
        <v>1</v>
      </c>
      <c r="P3473" t="s">
        <v>209</v>
      </c>
      <c r="Q3473" t="s">
        <v>210</v>
      </c>
      <c r="R3473" t="s">
        <v>84</v>
      </c>
      <c r="S3473" t="s">
        <v>85</v>
      </c>
      <c r="T3473" t="s">
        <v>36</v>
      </c>
      <c r="U3473" t="s">
        <v>37</v>
      </c>
      <c r="V3473">
        <v>27</v>
      </c>
      <c r="W3473" t="s">
        <v>38</v>
      </c>
    </row>
    <row r="3474" spans="1:23">
      <c r="A3474" t="s">
        <v>23</v>
      </c>
      <c r="B3474" t="s">
        <v>24</v>
      </c>
      <c r="C3474" t="s">
        <v>25</v>
      </c>
      <c r="D3474" t="s">
        <v>26</v>
      </c>
      <c r="E3474" t="s">
        <v>27</v>
      </c>
      <c r="F3474" t="s">
        <v>28</v>
      </c>
      <c r="G3474" t="s">
        <v>29</v>
      </c>
      <c r="H3474" t="s">
        <v>86</v>
      </c>
      <c r="I3474" t="s">
        <v>87</v>
      </c>
      <c r="J3474">
        <v>8.9302564120000003</v>
      </c>
      <c r="K3474">
        <v>1</v>
      </c>
      <c r="L3474">
        <v>0.76</v>
      </c>
      <c r="M3474">
        <v>0</v>
      </c>
      <c r="N3474">
        <v>0</v>
      </c>
      <c r="O3474">
        <v>0</v>
      </c>
      <c r="P3474" t="s">
        <v>211</v>
      </c>
      <c r="Q3474" t="s">
        <v>212</v>
      </c>
      <c r="R3474" t="s">
        <v>34</v>
      </c>
      <c r="S3474" t="s">
        <v>35</v>
      </c>
      <c r="T3474" t="s">
        <v>36</v>
      </c>
      <c r="U3474" t="s">
        <v>37</v>
      </c>
      <c r="V3474">
        <v>27</v>
      </c>
      <c r="W3474" t="s">
        <v>38</v>
      </c>
    </row>
    <row r="3475" spans="1:23">
      <c r="A3475" t="s">
        <v>23</v>
      </c>
      <c r="B3475" t="s">
        <v>24</v>
      </c>
      <c r="C3475" t="s">
        <v>25</v>
      </c>
      <c r="D3475" t="s">
        <v>39</v>
      </c>
      <c r="E3475" t="s">
        <v>40</v>
      </c>
      <c r="F3475" t="s">
        <v>41</v>
      </c>
      <c r="G3475" t="s">
        <v>42</v>
      </c>
      <c r="I3475" t="s">
        <v>43</v>
      </c>
      <c r="J3475">
        <v>0</v>
      </c>
      <c r="K3475">
        <v>0</v>
      </c>
      <c r="L3475">
        <v>0</v>
      </c>
      <c r="M3475">
        <v>0</v>
      </c>
      <c r="N3475">
        <v>0</v>
      </c>
      <c r="O3475">
        <v>1</v>
      </c>
      <c r="P3475" t="s">
        <v>213</v>
      </c>
      <c r="Q3475" t="s">
        <v>214</v>
      </c>
      <c r="R3475" t="s">
        <v>201</v>
      </c>
      <c r="S3475" t="s">
        <v>202</v>
      </c>
      <c r="T3475" t="s">
        <v>36</v>
      </c>
      <c r="U3475" t="s">
        <v>37</v>
      </c>
      <c r="V3475">
        <v>27</v>
      </c>
      <c r="W3475" t="s">
        <v>38</v>
      </c>
    </row>
    <row r="3476" spans="1:23">
      <c r="A3476" t="s">
        <v>23</v>
      </c>
      <c r="B3476" t="s">
        <v>24</v>
      </c>
      <c r="C3476" t="s">
        <v>25</v>
      </c>
      <c r="D3476" t="s">
        <v>46</v>
      </c>
      <c r="E3476" t="s">
        <v>47</v>
      </c>
      <c r="F3476" t="s">
        <v>48</v>
      </c>
      <c r="G3476" t="s">
        <v>47</v>
      </c>
      <c r="I3476" t="s">
        <v>43</v>
      </c>
      <c r="J3476">
        <v>163.68634309999999</v>
      </c>
      <c r="K3476">
        <v>27</v>
      </c>
      <c r="L3476">
        <v>0.69599999999999995</v>
      </c>
      <c r="M3476">
        <v>0</v>
      </c>
      <c r="N3476">
        <v>0</v>
      </c>
      <c r="O3476">
        <v>0</v>
      </c>
      <c r="P3476" t="s">
        <v>213</v>
      </c>
      <c r="Q3476" t="s">
        <v>214</v>
      </c>
      <c r="R3476" t="s">
        <v>201</v>
      </c>
      <c r="S3476" t="s">
        <v>202</v>
      </c>
      <c r="T3476" t="s">
        <v>36</v>
      </c>
      <c r="U3476" t="s">
        <v>37</v>
      </c>
      <c r="V3476">
        <v>27</v>
      </c>
      <c r="W3476" t="s">
        <v>38</v>
      </c>
    </row>
    <row r="3477" spans="1:23">
      <c r="A3477" t="s">
        <v>23</v>
      </c>
      <c r="B3477" t="s">
        <v>24</v>
      </c>
      <c r="C3477" t="s">
        <v>25</v>
      </c>
      <c r="D3477" t="s">
        <v>26</v>
      </c>
      <c r="E3477" t="s">
        <v>27</v>
      </c>
      <c r="F3477" t="s">
        <v>41</v>
      </c>
      <c r="G3477" t="s">
        <v>42</v>
      </c>
      <c r="H3477" t="s">
        <v>161</v>
      </c>
      <c r="I3477" t="s">
        <v>43</v>
      </c>
      <c r="J3477">
        <v>36.149000000000001</v>
      </c>
      <c r="K3477">
        <v>1</v>
      </c>
      <c r="L3477">
        <v>1</v>
      </c>
      <c r="M3477">
        <v>0</v>
      </c>
      <c r="N3477">
        <v>0</v>
      </c>
      <c r="O3477">
        <v>0</v>
      </c>
      <c r="P3477" t="s">
        <v>215</v>
      </c>
      <c r="Q3477" t="s">
        <v>216</v>
      </c>
      <c r="R3477" t="s">
        <v>100</v>
      </c>
      <c r="S3477" t="s">
        <v>101</v>
      </c>
      <c r="T3477" t="s">
        <v>36</v>
      </c>
      <c r="U3477" t="s">
        <v>37</v>
      </c>
      <c r="V3477">
        <v>27</v>
      </c>
      <c r="W3477" t="s">
        <v>38</v>
      </c>
    </row>
    <row r="3478" spans="1:23">
      <c r="A3478" t="s">
        <v>23</v>
      </c>
      <c r="B3478" t="s">
        <v>24</v>
      </c>
      <c r="C3478" t="s">
        <v>25</v>
      </c>
      <c r="D3478" t="s">
        <v>46</v>
      </c>
      <c r="E3478" t="s">
        <v>47</v>
      </c>
      <c r="F3478" t="s">
        <v>48</v>
      </c>
      <c r="G3478" t="s">
        <v>47</v>
      </c>
      <c r="I3478" t="s">
        <v>43</v>
      </c>
      <c r="J3478">
        <v>1025.1448130000001</v>
      </c>
      <c r="K3478">
        <v>183</v>
      </c>
      <c r="L3478">
        <v>0.8</v>
      </c>
      <c r="M3478">
        <v>0</v>
      </c>
      <c r="N3478">
        <v>0</v>
      </c>
      <c r="O3478">
        <v>0</v>
      </c>
      <c r="P3478" t="s">
        <v>215</v>
      </c>
      <c r="Q3478" t="s">
        <v>216</v>
      </c>
      <c r="R3478" t="s">
        <v>100</v>
      </c>
      <c r="S3478" t="s">
        <v>101</v>
      </c>
      <c r="T3478" t="s">
        <v>36</v>
      </c>
      <c r="U3478" t="s">
        <v>37</v>
      </c>
      <c r="V3478">
        <v>27</v>
      </c>
      <c r="W3478" t="s">
        <v>38</v>
      </c>
    </row>
    <row r="3479" spans="1:23">
      <c r="A3479" t="s">
        <v>23</v>
      </c>
      <c r="B3479" t="s">
        <v>24</v>
      </c>
      <c r="C3479" t="s">
        <v>25</v>
      </c>
      <c r="D3479" t="s">
        <v>39</v>
      </c>
      <c r="E3479" t="s">
        <v>40</v>
      </c>
      <c r="F3479" t="s">
        <v>41</v>
      </c>
      <c r="G3479" t="s">
        <v>42</v>
      </c>
      <c r="I3479" t="s">
        <v>43</v>
      </c>
      <c r="J3479">
        <v>0</v>
      </c>
      <c r="K3479">
        <v>0</v>
      </c>
      <c r="L3479">
        <v>0</v>
      </c>
      <c r="M3479">
        <v>0</v>
      </c>
      <c r="N3479">
        <v>0</v>
      </c>
      <c r="O3479">
        <v>1</v>
      </c>
      <c r="P3479" t="s">
        <v>217</v>
      </c>
      <c r="Q3479" t="s">
        <v>218</v>
      </c>
      <c r="R3479" t="s">
        <v>51</v>
      </c>
      <c r="S3479" t="s">
        <v>52</v>
      </c>
      <c r="T3479" t="s">
        <v>36</v>
      </c>
      <c r="U3479" t="s">
        <v>37</v>
      </c>
      <c r="V3479">
        <v>27</v>
      </c>
      <c r="W3479" t="s">
        <v>38</v>
      </c>
    </row>
    <row r="3480" spans="1:23">
      <c r="A3480" t="s">
        <v>23</v>
      </c>
      <c r="B3480" t="s">
        <v>24</v>
      </c>
      <c r="C3480" t="s">
        <v>25</v>
      </c>
      <c r="D3480" t="s">
        <v>39</v>
      </c>
      <c r="E3480" t="s">
        <v>40</v>
      </c>
      <c r="F3480" t="s">
        <v>41</v>
      </c>
      <c r="G3480" t="s">
        <v>42</v>
      </c>
      <c r="I3480" t="s">
        <v>43</v>
      </c>
      <c r="J3480">
        <v>165.83387780000001</v>
      </c>
      <c r="K3480">
        <v>6</v>
      </c>
      <c r="L3480">
        <v>0.81499999999999995</v>
      </c>
      <c r="M3480">
        <v>0</v>
      </c>
      <c r="N3480">
        <v>0</v>
      </c>
      <c r="O3480">
        <v>0</v>
      </c>
      <c r="P3480" t="s">
        <v>219</v>
      </c>
      <c r="Q3480" t="s">
        <v>220</v>
      </c>
      <c r="R3480" t="s">
        <v>120</v>
      </c>
      <c r="S3480" t="s">
        <v>121</v>
      </c>
      <c r="T3480" t="s">
        <v>36</v>
      </c>
      <c r="U3480" t="s">
        <v>37</v>
      </c>
      <c r="V3480">
        <v>27</v>
      </c>
      <c r="W3480" t="s">
        <v>38</v>
      </c>
    </row>
    <row r="3481" spans="1:23">
      <c r="A3481" t="s">
        <v>23</v>
      </c>
      <c r="B3481" t="s">
        <v>24</v>
      </c>
      <c r="C3481" t="s">
        <v>25</v>
      </c>
      <c r="D3481" t="s">
        <v>26</v>
      </c>
      <c r="E3481" t="s">
        <v>27</v>
      </c>
      <c r="F3481" t="s">
        <v>53</v>
      </c>
      <c r="G3481" t="s">
        <v>54</v>
      </c>
      <c r="H3481" t="s">
        <v>417</v>
      </c>
      <c r="I3481" t="s">
        <v>418</v>
      </c>
      <c r="J3481">
        <v>957.684709</v>
      </c>
      <c r="K3481">
        <v>1</v>
      </c>
      <c r="L3481">
        <v>1</v>
      </c>
      <c r="M3481">
        <v>0</v>
      </c>
      <c r="N3481">
        <v>0</v>
      </c>
      <c r="O3481">
        <v>0</v>
      </c>
      <c r="P3481" t="s">
        <v>221</v>
      </c>
      <c r="Q3481" t="s">
        <v>222</v>
      </c>
      <c r="R3481" t="s">
        <v>100</v>
      </c>
      <c r="S3481" t="s">
        <v>101</v>
      </c>
      <c r="T3481" t="s">
        <v>36</v>
      </c>
      <c r="U3481" t="s">
        <v>37</v>
      </c>
      <c r="V3481">
        <v>27</v>
      </c>
      <c r="W3481" t="s">
        <v>38</v>
      </c>
    </row>
    <row r="3482" spans="1:23">
      <c r="A3482" t="s">
        <v>23</v>
      </c>
      <c r="B3482" t="s">
        <v>24</v>
      </c>
      <c r="C3482" t="s">
        <v>25</v>
      </c>
      <c r="D3482" t="s">
        <v>26</v>
      </c>
      <c r="E3482" t="s">
        <v>27</v>
      </c>
      <c r="F3482" t="s">
        <v>53</v>
      </c>
      <c r="G3482" t="s">
        <v>54</v>
      </c>
      <c r="H3482" t="s">
        <v>183</v>
      </c>
      <c r="I3482" t="s">
        <v>184</v>
      </c>
      <c r="J3482">
        <v>539.87733279999998</v>
      </c>
      <c r="K3482">
        <v>2</v>
      </c>
      <c r="L3482">
        <v>1</v>
      </c>
      <c r="M3482">
        <v>0</v>
      </c>
      <c r="N3482">
        <v>0</v>
      </c>
      <c r="O3482">
        <v>0</v>
      </c>
      <c r="P3482" t="s">
        <v>221</v>
      </c>
      <c r="Q3482" t="s">
        <v>222</v>
      </c>
      <c r="R3482" t="s">
        <v>100</v>
      </c>
      <c r="S3482" t="s">
        <v>101</v>
      </c>
      <c r="T3482" t="s">
        <v>36</v>
      </c>
      <c r="U3482" t="s">
        <v>37</v>
      </c>
      <c r="V3482">
        <v>27</v>
      </c>
      <c r="W3482" t="s">
        <v>38</v>
      </c>
    </row>
    <row r="3483" spans="1:23">
      <c r="A3483" t="s">
        <v>23</v>
      </c>
      <c r="B3483" t="s">
        <v>24</v>
      </c>
      <c r="C3483" t="s">
        <v>25</v>
      </c>
      <c r="D3483" t="s">
        <v>26</v>
      </c>
      <c r="E3483" t="s">
        <v>27</v>
      </c>
      <c r="F3483" t="s">
        <v>53</v>
      </c>
      <c r="G3483" t="s">
        <v>54</v>
      </c>
      <c r="H3483" t="s">
        <v>185</v>
      </c>
      <c r="I3483" t="s">
        <v>186</v>
      </c>
      <c r="J3483">
        <v>298.17932710000002</v>
      </c>
      <c r="K3483">
        <v>1</v>
      </c>
      <c r="L3483">
        <v>0.996</v>
      </c>
      <c r="M3483">
        <v>0</v>
      </c>
      <c r="N3483">
        <v>0</v>
      </c>
      <c r="O3483">
        <v>0</v>
      </c>
      <c r="P3483" t="s">
        <v>221</v>
      </c>
      <c r="Q3483" t="s">
        <v>222</v>
      </c>
      <c r="R3483" t="s">
        <v>100</v>
      </c>
      <c r="S3483" t="s">
        <v>101</v>
      </c>
      <c r="T3483" t="s">
        <v>36</v>
      </c>
      <c r="U3483" t="s">
        <v>37</v>
      </c>
      <c r="V3483">
        <v>27</v>
      </c>
      <c r="W3483" t="s">
        <v>38</v>
      </c>
    </row>
    <row r="3484" spans="1:23">
      <c r="A3484" t="s">
        <v>23</v>
      </c>
      <c r="B3484" t="s">
        <v>24</v>
      </c>
      <c r="C3484" t="s">
        <v>25</v>
      </c>
      <c r="D3484" t="s">
        <v>26</v>
      </c>
      <c r="E3484" t="s">
        <v>27</v>
      </c>
      <c r="F3484" t="s">
        <v>53</v>
      </c>
      <c r="G3484" t="s">
        <v>54</v>
      </c>
      <c r="H3484" t="s">
        <v>106</v>
      </c>
      <c r="I3484" t="s">
        <v>107</v>
      </c>
      <c r="J3484">
        <v>375.52138607000001</v>
      </c>
      <c r="K3484">
        <v>8</v>
      </c>
      <c r="L3484">
        <v>0.90700000000000003</v>
      </c>
      <c r="M3484">
        <v>0</v>
      </c>
      <c r="N3484">
        <v>0</v>
      </c>
      <c r="O3484">
        <v>0</v>
      </c>
      <c r="P3484" t="s">
        <v>221</v>
      </c>
      <c r="Q3484" t="s">
        <v>222</v>
      </c>
      <c r="R3484" t="s">
        <v>100</v>
      </c>
      <c r="S3484" t="s">
        <v>101</v>
      </c>
      <c r="T3484" t="s">
        <v>36</v>
      </c>
      <c r="U3484" t="s">
        <v>37</v>
      </c>
      <c r="V3484">
        <v>27</v>
      </c>
      <c r="W3484" t="s">
        <v>38</v>
      </c>
    </row>
    <row r="3485" spans="1:23">
      <c r="A3485" t="s">
        <v>23</v>
      </c>
      <c r="B3485" t="s">
        <v>24</v>
      </c>
      <c r="C3485" t="s">
        <v>25</v>
      </c>
      <c r="D3485" t="s">
        <v>26</v>
      </c>
      <c r="E3485" t="s">
        <v>27</v>
      </c>
      <c r="F3485" t="s">
        <v>28</v>
      </c>
      <c r="G3485" t="s">
        <v>29</v>
      </c>
      <c r="H3485" t="s">
        <v>61</v>
      </c>
      <c r="I3485" t="s">
        <v>62</v>
      </c>
      <c r="J3485">
        <v>72.253948640000004</v>
      </c>
      <c r="K3485">
        <v>1</v>
      </c>
      <c r="L3485">
        <v>0.85699999999999998</v>
      </c>
      <c r="M3485">
        <v>0</v>
      </c>
      <c r="N3485">
        <v>0</v>
      </c>
      <c r="O3485">
        <v>0</v>
      </c>
      <c r="P3485" t="s">
        <v>221</v>
      </c>
      <c r="Q3485" t="s">
        <v>222</v>
      </c>
      <c r="R3485" t="s">
        <v>100</v>
      </c>
      <c r="S3485" t="s">
        <v>101</v>
      </c>
      <c r="T3485" t="s">
        <v>36</v>
      </c>
      <c r="U3485" t="s">
        <v>37</v>
      </c>
      <c r="V3485">
        <v>27</v>
      </c>
      <c r="W3485" t="s">
        <v>38</v>
      </c>
    </row>
    <row r="3486" spans="1:23">
      <c r="A3486" t="s">
        <v>23</v>
      </c>
      <c r="B3486" t="s">
        <v>24</v>
      </c>
      <c r="C3486" t="s">
        <v>25</v>
      </c>
      <c r="D3486" t="s">
        <v>26</v>
      </c>
      <c r="E3486" t="s">
        <v>27</v>
      </c>
      <c r="F3486" t="s">
        <v>28</v>
      </c>
      <c r="G3486" t="s">
        <v>29</v>
      </c>
      <c r="H3486" t="s">
        <v>189</v>
      </c>
      <c r="I3486" t="s">
        <v>190</v>
      </c>
      <c r="J3486">
        <v>2080.3005774799999</v>
      </c>
      <c r="K3486">
        <v>16</v>
      </c>
      <c r="L3486">
        <v>0.91</v>
      </c>
      <c r="M3486">
        <v>0</v>
      </c>
      <c r="N3486">
        <v>0</v>
      </c>
      <c r="O3486">
        <v>0</v>
      </c>
      <c r="P3486" t="s">
        <v>221</v>
      </c>
      <c r="Q3486" t="s">
        <v>222</v>
      </c>
      <c r="R3486" t="s">
        <v>100</v>
      </c>
      <c r="S3486" t="s">
        <v>101</v>
      </c>
      <c r="T3486" t="s">
        <v>36</v>
      </c>
      <c r="U3486" t="s">
        <v>37</v>
      </c>
      <c r="V3486">
        <v>27</v>
      </c>
      <c r="W3486" t="s">
        <v>38</v>
      </c>
    </row>
    <row r="3487" spans="1:23">
      <c r="A3487" t="s">
        <v>23</v>
      </c>
      <c r="B3487" t="s">
        <v>24</v>
      </c>
      <c r="C3487" t="s">
        <v>25</v>
      </c>
      <c r="D3487" t="s">
        <v>26</v>
      </c>
      <c r="E3487" t="s">
        <v>27</v>
      </c>
      <c r="F3487" t="s">
        <v>28</v>
      </c>
      <c r="G3487" t="s">
        <v>29</v>
      </c>
      <c r="H3487" t="s">
        <v>148</v>
      </c>
      <c r="I3487" t="s">
        <v>149</v>
      </c>
      <c r="J3487">
        <v>9521.3121718999992</v>
      </c>
      <c r="K3487">
        <v>44</v>
      </c>
      <c r="L3487">
        <v>0.97499999999999998</v>
      </c>
      <c r="M3487">
        <v>0</v>
      </c>
      <c r="N3487">
        <v>0</v>
      </c>
      <c r="O3487">
        <v>0</v>
      </c>
      <c r="P3487" t="s">
        <v>221</v>
      </c>
      <c r="Q3487" t="s">
        <v>222</v>
      </c>
      <c r="R3487" t="s">
        <v>100</v>
      </c>
      <c r="S3487" t="s">
        <v>101</v>
      </c>
      <c r="T3487" t="s">
        <v>36</v>
      </c>
      <c r="U3487" t="s">
        <v>37</v>
      </c>
      <c r="V3487">
        <v>27</v>
      </c>
      <c r="W3487" t="s">
        <v>38</v>
      </c>
    </row>
    <row r="3488" spans="1:23">
      <c r="A3488" t="s">
        <v>23</v>
      </c>
      <c r="B3488" t="s">
        <v>24</v>
      </c>
      <c r="C3488" t="s">
        <v>25</v>
      </c>
      <c r="D3488" t="s">
        <v>26</v>
      </c>
      <c r="E3488" t="s">
        <v>27</v>
      </c>
      <c r="F3488" t="s">
        <v>28</v>
      </c>
      <c r="G3488" t="s">
        <v>29</v>
      </c>
      <c r="H3488" t="s">
        <v>285</v>
      </c>
      <c r="I3488" t="s">
        <v>286</v>
      </c>
      <c r="J3488">
        <v>3676.0062376000001</v>
      </c>
      <c r="K3488">
        <v>7</v>
      </c>
      <c r="L3488">
        <v>0.98399999999999999</v>
      </c>
      <c r="M3488">
        <v>0</v>
      </c>
      <c r="N3488">
        <v>0</v>
      </c>
      <c r="O3488">
        <v>0</v>
      </c>
      <c r="P3488" t="s">
        <v>221</v>
      </c>
      <c r="Q3488" t="s">
        <v>222</v>
      </c>
      <c r="R3488" t="s">
        <v>100</v>
      </c>
      <c r="S3488" t="s">
        <v>101</v>
      </c>
      <c r="T3488" t="s">
        <v>36</v>
      </c>
      <c r="U3488" t="s">
        <v>37</v>
      </c>
      <c r="V3488">
        <v>27</v>
      </c>
      <c r="W3488" t="s">
        <v>38</v>
      </c>
    </row>
    <row r="3489" spans="1:23">
      <c r="A3489" t="s">
        <v>23</v>
      </c>
      <c r="B3489" t="s">
        <v>24</v>
      </c>
      <c r="C3489" t="s">
        <v>25</v>
      </c>
      <c r="D3489" t="s">
        <v>26</v>
      </c>
      <c r="E3489" t="s">
        <v>27</v>
      </c>
      <c r="F3489" t="s">
        <v>28</v>
      </c>
      <c r="G3489" t="s">
        <v>29</v>
      </c>
      <c r="H3489" t="s">
        <v>369</v>
      </c>
      <c r="I3489" t="s">
        <v>370</v>
      </c>
      <c r="J3489">
        <v>6487.33738515</v>
      </c>
      <c r="K3489">
        <v>26</v>
      </c>
      <c r="L3489">
        <v>0.96799999999999997</v>
      </c>
      <c r="M3489">
        <v>0</v>
      </c>
      <c r="N3489">
        <v>0</v>
      </c>
      <c r="O3489">
        <v>0</v>
      </c>
      <c r="P3489" t="s">
        <v>221</v>
      </c>
      <c r="Q3489" t="s">
        <v>222</v>
      </c>
      <c r="R3489" t="s">
        <v>100</v>
      </c>
      <c r="S3489" t="s">
        <v>101</v>
      </c>
      <c r="T3489" t="s">
        <v>36</v>
      </c>
      <c r="U3489" t="s">
        <v>37</v>
      </c>
      <c r="V3489">
        <v>27</v>
      </c>
      <c r="W3489" t="s">
        <v>38</v>
      </c>
    </row>
    <row r="3490" spans="1:23">
      <c r="A3490" t="s">
        <v>23</v>
      </c>
      <c r="B3490" t="s">
        <v>24</v>
      </c>
      <c r="C3490" t="s">
        <v>25</v>
      </c>
      <c r="D3490" t="s">
        <v>26</v>
      </c>
      <c r="E3490" t="s">
        <v>27</v>
      </c>
      <c r="F3490" t="s">
        <v>28</v>
      </c>
      <c r="G3490" t="s">
        <v>29</v>
      </c>
      <c r="H3490" t="s">
        <v>191</v>
      </c>
      <c r="I3490" t="s">
        <v>192</v>
      </c>
      <c r="J3490">
        <v>516.91018810000003</v>
      </c>
      <c r="K3490">
        <v>8</v>
      </c>
      <c r="L3490">
        <v>0.875</v>
      </c>
      <c r="M3490">
        <v>0</v>
      </c>
      <c r="N3490">
        <v>0</v>
      </c>
      <c r="O3490">
        <v>0</v>
      </c>
      <c r="P3490" t="s">
        <v>221</v>
      </c>
      <c r="Q3490" t="s">
        <v>222</v>
      </c>
      <c r="R3490" t="s">
        <v>100</v>
      </c>
      <c r="S3490" t="s">
        <v>101</v>
      </c>
      <c r="T3490" t="s">
        <v>36</v>
      </c>
      <c r="U3490" t="s">
        <v>37</v>
      </c>
      <c r="V3490">
        <v>27</v>
      </c>
      <c r="W3490" t="s">
        <v>38</v>
      </c>
    </row>
    <row r="3491" spans="1:23">
      <c r="A3491" t="s">
        <v>23</v>
      </c>
      <c r="B3491" t="s">
        <v>24</v>
      </c>
      <c r="C3491" t="s">
        <v>25</v>
      </c>
      <c r="D3491" t="s">
        <v>26</v>
      </c>
      <c r="E3491" t="s">
        <v>27</v>
      </c>
      <c r="F3491" t="s">
        <v>28</v>
      </c>
      <c r="G3491" t="s">
        <v>29</v>
      </c>
      <c r="H3491" t="s">
        <v>445</v>
      </c>
      <c r="I3491" t="s">
        <v>446</v>
      </c>
      <c r="J3491">
        <v>555.18468700000005</v>
      </c>
      <c r="K3491">
        <v>1</v>
      </c>
      <c r="L3491">
        <v>0.998</v>
      </c>
      <c r="M3491">
        <v>0</v>
      </c>
      <c r="N3491">
        <v>0</v>
      </c>
      <c r="O3491">
        <v>0</v>
      </c>
      <c r="P3491" t="s">
        <v>221</v>
      </c>
      <c r="Q3491" t="s">
        <v>222</v>
      </c>
      <c r="R3491" t="s">
        <v>100</v>
      </c>
      <c r="S3491" t="s">
        <v>101</v>
      </c>
      <c r="T3491" t="s">
        <v>36</v>
      </c>
      <c r="U3491" t="s">
        <v>37</v>
      </c>
      <c r="V3491">
        <v>27</v>
      </c>
      <c r="W3491" t="s">
        <v>38</v>
      </c>
    </row>
    <row r="3492" spans="1:23">
      <c r="A3492" t="s">
        <v>23</v>
      </c>
      <c r="B3492" t="s">
        <v>24</v>
      </c>
      <c r="C3492" t="s">
        <v>25</v>
      </c>
      <c r="D3492" t="s">
        <v>26</v>
      </c>
      <c r="E3492" t="s">
        <v>27</v>
      </c>
      <c r="F3492" t="s">
        <v>28</v>
      </c>
      <c r="G3492" t="s">
        <v>29</v>
      </c>
      <c r="H3492" t="s">
        <v>86</v>
      </c>
      <c r="I3492" t="s">
        <v>87</v>
      </c>
      <c r="J3492">
        <v>3834.3892469000002</v>
      </c>
      <c r="K3492">
        <v>34</v>
      </c>
      <c r="L3492">
        <v>0.93400000000000005</v>
      </c>
      <c r="M3492">
        <v>0</v>
      </c>
      <c r="N3492">
        <v>0</v>
      </c>
      <c r="O3492">
        <v>0</v>
      </c>
      <c r="P3492" t="s">
        <v>221</v>
      </c>
      <c r="Q3492" t="s">
        <v>222</v>
      </c>
      <c r="R3492" t="s">
        <v>100</v>
      </c>
      <c r="S3492" t="s">
        <v>101</v>
      </c>
      <c r="T3492" t="s">
        <v>36</v>
      </c>
      <c r="U3492" t="s">
        <v>37</v>
      </c>
      <c r="V3492">
        <v>27</v>
      </c>
      <c r="W3492" t="s">
        <v>38</v>
      </c>
    </row>
    <row r="3493" spans="1:23">
      <c r="A3493" t="s">
        <v>23</v>
      </c>
      <c r="B3493" t="s">
        <v>24</v>
      </c>
      <c r="C3493" t="s">
        <v>25</v>
      </c>
      <c r="D3493" t="s">
        <v>26</v>
      </c>
      <c r="E3493" t="s">
        <v>27</v>
      </c>
      <c r="F3493" t="s">
        <v>28</v>
      </c>
      <c r="G3493" t="s">
        <v>29</v>
      </c>
      <c r="H3493" t="s">
        <v>80</v>
      </c>
      <c r="I3493" t="s">
        <v>81</v>
      </c>
      <c r="J3493">
        <v>137.315066</v>
      </c>
      <c r="K3493">
        <v>1</v>
      </c>
      <c r="L3493">
        <v>0.998</v>
      </c>
      <c r="M3493">
        <v>0</v>
      </c>
      <c r="N3493">
        <v>0</v>
      </c>
      <c r="O3493">
        <v>0</v>
      </c>
      <c r="P3493" t="s">
        <v>221</v>
      </c>
      <c r="Q3493" t="s">
        <v>222</v>
      </c>
      <c r="R3493" t="s">
        <v>100</v>
      </c>
      <c r="S3493" t="s">
        <v>101</v>
      </c>
      <c r="T3493" t="s">
        <v>36</v>
      </c>
      <c r="U3493" t="s">
        <v>37</v>
      </c>
      <c r="V3493">
        <v>27</v>
      </c>
      <c r="W3493" t="s">
        <v>38</v>
      </c>
    </row>
    <row r="3494" spans="1:23">
      <c r="A3494" t="s">
        <v>23</v>
      </c>
      <c r="B3494" t="s">
        <v>24</v>
      </c>
      <c r="C3494" t="s">
        <v>25</v>
      </c>
      <c r="D3494" t="s">
        <v>26</v>
      </c>
      <c r="E3494" t="s">
        <v>27</v>
      </c>
      <c r="F3494" t="s">
        <v>28</v>
      </c>
      <c r="G3494" t="s">
        <v>29</v>
      </c>
      <c r="H3494" t="s">
        <v>447</v>
      </c>
      <c r="I3494" t="s">
        <v>448</v>
      </c>
      <c r="J3494">
        <v>741.52088470000001</v>
      </c>
      <c r="K3494">
        <v>3</v>
      </c>
      <c r="L3494">
        <v>0.94499999999999995</v>
      </c>
      <c r="M3494">
        <v>0</v>
      </c>
      <c r="N3494">
        <v>0</v>
      </c>
      <c r="O3494">
        <v>0</v>
      </c>
      <c r="P3494" t="s">
        <v>221</v>
      </c>
      <c r="Q3494" t="s">
        <v>222</v>
      </c>
      <c r="R3494" t="s">
        <v>100</v>
      </c>
      <c r="S3494" t="s">
        <v>101</v>
      </c>
      <c r="T3494" t="s">
        <v>36</v>
      </c>
      <c r="U3494" t="s">
        <v>37</v>
      </c>
      <c r="V3494">
        <v>27</v>
      </c>
      <c r="W3494" t="s">
        <v>38</v>
      </c>
    </row>
    <row r="3495" spans="1:23">
      <c r="A3495" t="s">
        <v>23</v>
      </c>
      <c r="B3495" t="s">
        <v>24</v>
      </c>
      <c r="C3495" t="s">
        <v>25</v>
      </c>
      <c r="D3495" t="s">
        <v>26</v>
      </c>
      <c r="E3495" t="s">
        <v>27</v>
      </c>
      <c r="F3495" t="s">
        <v>28</v>
      </c>
      <c r="G3495" t="s">
        <v>29</v>
      </c>
      <c r="H3495" t="s">
        <v>739</v>
      </c>
      <c r="I3495" t="s">
        <v>740</v>
      </c>
      <c r="J3495">
        <v>114.753475009</v>
      </c>
      <c r="K3495">
        <v>3</v>
      </c>
      <c r="L3495">
        <v>0.86399999999999999</v>
      </c>
      <c r="M3495">
        <v>0</v>
      </c>
      <c r="N3495">
        <v>0</v>
      </c>
      <c r="O3495">
        <v>0</v>
      </c>
      <c r="P3495" t="s">
        <v>221</v>
      </c>
      <c r="Q3495" t="s">
        <v>222</v>
      </c>
      <c r="R3495" t="s">
        <v>100</v>
      </c>
      <c r="S3495" t="s">
        <v>101</v>
      </c>
      <c r="T3495" t="s">
        <v>36</v>
      </c>
      <c r="U3495" t="s">
        <v>37</v>
      </c>
      <c r="V3495">
        <v>27</v>
      </c>
      <c r="W3495" t="s">
        <v>38</v>
      </c>
    </row>
    <row r="3496" spans="1:23">
      <c r="A3496" t="s">
        <v>23</v>
      </c>
      <c r="B3496" t="s">
        <v>24</v>
      </c>
      <c r="C3496" t="s">
        <v>25</v>
      </c>
      <c r="D3496" t="s">
        <v>46</v>
      </c>
      <c r="E3496" t="s">
        <v>47</v>
      </c>
      <c r="F3496" t="s">
        <v>48</v>
      </c>
      <c r="G3496" t="s">
        <v>47</v>
      </c>
      <c r="I3496" t="s">
        <v>43</v>
      </c>
      <c r="J3496">
        <v>48856.669198000003</v>
      </c>
      <c r="K3496">
        <v>11971</v>
      </c>
      <c r="L3496">
        <v>0.83699999999999997</v>
      </c>
      <c r="M3496">
        <v>3.905026914</v>
      </c>
      <c r="N3496">
        <v>3.2200000000000002E-3</v>
      </c>
      <c r="O3496">
        <v>1</v>
      </c>
      <c r="P3496" t="s">
        <v>221</v>
      </c>
      <c r="Q3496" t="s">
        <v>222</v>
      </c>
      <c r="R3496" t="s">
        <v>100</v>
      </c>
      <c r="S3496" t="s">
        <v>101</v>
      </c>
      <c r="T3496" t="s">
        <v>36</v>
      </c>
      <c r="U3496" t="s">
        <v>37</v>
      </c>
      <c r="V3496">
        <v>27</v>
      </c>
      <c r="W3496" t="s">
        <v>38</v>
      </c>
    </row>
    <row r="3497" spans="1:23">
      <c r="A3497" t="s">
        <v>23</v>
      </c>
      <c r="B3497" t="s">
        <v>24</v>
      </c>
      <c r="C3497" t="s">
        <v>25</v>
      </c>
      <c r="D3497" t="s">
        <v>39</v>
      </c>
      <c r="E3497" t="s">
        <v>40</v>
      </c>
      <c r="F3497" t="s">
        <v>41</v>
      </c>
      <c r="G3497" t="s">
        <v>42</v>
      </c>
      <c r="I3497" t="s">
        <v>43</v>
      </c>
      <c r="J3497">
        <v>0</v>
      </c>
      <c r="K3497">
        <v>0</v>
      </c>
      <c r="L3497">
        <v>0</v>
      </c>
      <c r="M3497">
        <v>0</v>
      </c>
      <c r="N3497">
        <v>0</v>
      </c>
      <c r="O3497">
        <v>1</v>
      </c>
      <c r="P3497" t="s">
        <v>243</v>
      </c>
      <c r="Q3497" t="s">
        <v>244</v>
      </c>
      <c r="R3497" t="s">
        <v>67</v>
      </c>
      <c r="S3497" t="s">
        <v>68</v>
      </c>
      <c r="T3497" t="s">
        <v>36</v>
      </c>
      <c r="U3497" t="s">
        <v>37</v>
      </c>
      <c r="V3497">
        <v>27</v>
      </c>
      <c r="W3497" t="s">
        <v>38</v>
      </c>
    </row>
    <row r="3498" spans="1:23">
      <c r="A3498" t="s">
        <v>23</v>
      </c>
      <c r="B3498" t="s">
        <v>24</v>
      </c>
      <c r="C3498" t="s">
        <v>25</v>
      </c>
      <c r="D3498" t="s">
        <v>39</v>
      </c>
      <c r="E3498" t="s">
        <v>40</v>
      </c>
      <c r="F3498" t="s">
        <v>28</v>
      </c>
      <c r="G3498" t="s">
        <v>29</v>
      </c>
      <c r="I3498" t="s">
        <v>43</v>
      </c>
      <c r="J3498">
        <v>0</v>
      </c>
      <c r="K3498">
        <v>0</v>
      </c>
      <c r="L3498">
        <v>0</v>
      </c>
      <c r="M3498">
        <v>0</v>
      </c>
      <c r="N3498">
        <v>0</v>
      </c>
      <c r="O3498">
        <v>1</v>
      </c>
      <c r="P3498" t="s">
        <v>243</v>
      </c>
      <c r="Q3498" t="s">
        <v>244</v>
      </c>
      <c r="R3498" t="s">
        <v>67</v>
      </c>
      <c r="S3498" t="s">
        <v>68</v>
      </c>
      <c r="T3498" t="s">
        <v>36</v>
      </c>
      <c r="U3498" t="s">
        <v>37</v>
      </c>
      <c r="V3498">
        <v>27</v>
      </c>
      <c r="W3498" t="s">
        <v>38</v>
      </c>
    </row>
    <row r="3499" spans="1:23">
      <c r="A3499" t="s">
        <v>23</v>
      </c>
      <c r="B3499" t="s">
        <v>24</v>
      </c>
      <c r="C3499" t="s">
        <v>25</v>
      </c>
      <c r="D3499" t="s">
        <v>26</v>
      </c>
      <c r="E3499" t="s">
        <v>27</v>
      </c>
      <c r="F3499" t="s">
        <v>53</v>
      </c>
      <c r="G3499" t="s">
        <v>54</v>
      </c>
      <c r="H3499" t="s">
        <v>223</v>
      </c>
      <c r="I3499" t="s">
        <v>224</v>
      </c>
      <c r="J3499">
        <v>937.70119720000002</v>
      </c>
      <c r="K3499">
        <v>2</v>
      </c>
      <c r="L3499">
        <v>1</v>
      </c>
      <c r="M3499">
        <v>0</v>
      </c>
      <c r="N3499">
        <v>0</v>
      </c>
      <c r="O3499">
        <v>0</v>
      </c>
      <c r="P3499" t="s">
        <v>245</v>
      </c>
      <c r="Q3499" t="s">
        <v>246</v>
      </c>
      <c r="R3499" t="s">
        <v>120</v>
      </c>
      <c r="S3499" t="s">
        <v>121</v>
      </c>
      <c r="T3499" t="s">
        <v>36</v>
      </c>
      <c r="U3499" t="s">
        <v>37</v>
      </c>
      <c r="V3499">
        <v>27</v>
      </c>
      <c r="W3499" t="s">
        <v>38</v>
      </c>
    </row>
    <row r="3500" spans="1:23">
      <c r="A3500" t="s">
        <v>23</v>
      </c>
      <c r="B3500" t="s">
        <v>24</v>
      </c>
      <c r="C3500" t="s">
        <v>25</v>
      </c>
      <c r="D3500" t="s">
        <v>26</v>
      </c>
      <c r="E3500" t="s">
        <v>27</v>
      </c>
      <c r="F3500" t="s">
        <v>28</v>
      </c>
      <c r="G3500" t="s">
        <v>29</v>
      </c>
      <c r="H3500" t="s">
        <v>148</v>
      </c>
      <c r="I3500" t="s">
        <v>149</v>
      </c>
      <c r="J3500">
        <v>4.3998774430000003</v>
      </c>
      <c r="K3500">
        <v>1</v>
      </c>
      <c r="L3500">
        <v>0.98499999999999999</v>
      </c>
      <c r="M3500">
        <v>0</v>
      </c>
      <c r="N3500">
        <v>0</v>
      </c>
      <c r="O3500">
        <v>0</v>
      </c>
      <c r="P3500" t="s">
        <v>245</v>
      </c>
      <c r="Q3500" t="s">
        <v>246</v>
      </c>
      <c r="R3500" t="s">
        <v>120</v>
      </c>
      <c r="S3500" t="s">
        <v>121</v>
      </c>
      <c r="T3500" t="s">
        <v>36</v>
      </c>
      <c r="U3500" t="s">
        <v>37</v>
      </c>
      <c r="V3500">
        <v>27</v>
      </c>
      <c r="W3500" t="s">
        <v>38</v>
      </c>
    </row>
    <row r="3501" spans="1:23">
      <c r="A3501" t="s">
        <v>23</v>
      </c>
      <c r="B3501" t="s">
        <v>24</v>
      </c>
      <c r="C3501" t="s">
        <v>25</v>
      </c>
      <c r="D3501" t="s">
        <v>26</v>
      </c>
      <c r="E3501" t="s">
        <v>27</v>
      </c>
      <c r="F3501" t="s">
        <v>28</v>
      </c>
      <c r="G3501" t="s">
        <v>29</v>
      </c>
      <c r="H3501" t="s">
        <v>86</v>
      </c>
      <c r="I3501" t="s">
        <v>87</v>
      </c>
      <c r="J3501">
        <v>10.952</v>
      </c>
      <c r="K3501">
        <v>1</v>
      </c>
      <c r="L3501">
        <v>1</v>
      </c>
      <c r="M3501">
        <v>0</v>
      </c>
      <c r="N3501">
        <v>0</v>
      </c>
      <c r="O3501">
        <v>0</v>
      </c>
      <c r="P3501" t="s">
        <v>245</v>
      </c>
      <c r="Q3501" t="s">
        <v>246</v>
      </c>
      <c r="R3501" t="s">
        <v>120</v>
      </c>
      <c r="S3501" t="s">
        <v>121</v>
      </c>
      <c r="T3501" t="s">
        <v>36</v>
      </c>
      <c r="U3501" t="s">
        <v>37</v>
      </c>
      <c r="V3501">
        <v>27</v>
      </c>
      <c r="W3501" t="s">
        <v>38</v>
      </c>
    </row>
    <row r="3502" spans="1:23">
      <c r="A3502" t="s">
        <v>23</v>
      </c>
      <c r="B3502" t="s">
        <v>24</v>
      </c>
      <c r="C3502" t="s">
        <v>25</v>
      </c>
      <c r="D3502" t="s">
        <v>39</v>
      </c>
      <c r="E3502" t="s">
        <v>40</v>
      </c>
      <c r="F3502" t="s">
        <v>28</v>
      </c>
      <c r="G3502" t="s">
        <v>29</v>
      </c>
      <c r="I3502" t="s">
        <v>43</v>
      </c>
      <c r="J3502">
        <v>279.9919865</v>
      </c>
      <c r="K3502">
        <v>26</v>
      </c>
      <c r="L3502">
        <v>0.78</v>
      </c>
      <c r="M3502">
        <v>0</v>
      </c>
      <c r="N3502">
        <v>0</v>
      </c>
      <c r="O3502">
        <v>0</v>
      </c>
      <c r="P3502" t="s">
        <v>245</v>
      </c>
      <c r="Q3502" t="s">
        <v>246</v>
      </c>
      <c r="R3502" t="s">
        <v>120</v>
      </c>
      <c r="S3502" t="s">
        <v>121</v>
      </c>
      <c r="T3502" t="s">
        <v>36</v>
      </c>
      <c r="U3502" t="s">
        <v>37</v>
      </c>
      <c r="V3502">
        <v>27</v>
      </c>
      <c r="W3502" t="s">
        <v>38</v>
      </c>
    </row>
    <row r="3503" spans="1:23">
      <c r="A3503" t="s">
        <v>23</v>
      </c>
      <c r="B3503" t="s">
        <v>24</v>
      </c>
      <c r="C3503" t="s">
        <v>25</v>
      </c>
      <c r="D3503" t="s">
        <v>26</v>
      </c>
      <c r="E3503" t="s">
        <v>27</v>
      </c>
      <c r="F3503" t="s">
        <v>41</v>
      </c>
      <c r="G3503" t="s">
        <v>42</v>
      </c>
      <c r="H3503" t="s">
        <v>161</v>
      </c>
      <c r="I3503" t="s">
        <v>43</v>
      </c>
      <c r="J3503">
        <v>1.9</v>
      </c>
      <c r="K3503">
        <v>1</v>
      </c>
      <c r="L3503">
        <v>1</v>
      </c>
      <c r="M3503">
        <v>0</v>
      </c>
      <c r="N3503">
        <v>0</v>
      </c>
      <c r="O3503">
        <v>0</v>
      </c>
      <c r="P3503" t="s">
        <v>251</v>
      </c>
      <c r="Q3503" t="s">
        <v>252</v>
      </c>
      <c r="R3503" t="s">
        <v>132</v>
      </c>
      <c r="S3503" t="s">
        <v>133</v>
      </c>
      <c r="T3503" t="s">
        <v>36</v>
      </c>
      <c r="U3503" t="s">
        <v>37</v>
      </c>
      <c r="V3503">
        <v>27</v>
      </c>
      <c r="W3503" t="s">
        <v>38</v>
      </c>
    </row>
    <row r="3504" spans="1:23">
      <c r="A3504" t="s">
        <v>23</v>
      </c>
      <c r="B3504" t="s">
        <v>24</v>
      </c>
      <c r="C3504" t="s">
        <v>25</v>
      </c>
      <c r="D3504" t="s">
        <v>39</v>
      </c>
      <c r="E3504" t="s">
        <v>40</v>
      </c>
      <c r="F3504" t="s">
        <v>44</v>
      </c>
      <c r="G3504" t="s">
        <v>45</v>
      </c>
      <c r="I3504" t="s">
        <v>43</v>
      </c>
      <c r="J3504">
        <v>0</v>
      </c>
      <c r="K3504">
        <v>0</v>
      </c>
      <c r="L3504">
        <v>0</v>
      </c>
      <c r="M3504">
        <v>0</v>
      </c>
      <c r="N3504">
        <v>0</v>
      </c>
      <c r="O3504">
        <v>1</v>
      </c>
      <c r="P3504" t="s">
        <v>251</v>
      </c>
      <c r="Q3504" t="s">
        <v>252</v>
      </c>
      <c r="R3504" t="s">
        <v>132</v>
      </c>
      <c r="S3504" t="s">
        <v>133</v>
      </c>
      <c r="T3504" t="s">
        <v>36</v>
      </c>
      <c r="U3504" t="s">
        <v>37</v>
      </c>
      <c r="V3504">
        <v>27</v>
      </c>
      <c r="W3504" t="s">
        <v>38</v>
      </c>
    </row>
    <row r="3505" spans="1:23">
      <c r="A3505" t="s">
        <v>23</v>
      </c>
      <c r="B3505" t="s">
        <v>24</v>
      </c>
      <c r="C3505" t="s">
        <v>25</v>
      </c>
      <c r="D3505" t="s">
        <v>26</v>
      </c>
      <c r="E3505" t="s">
        <v>27</v>
      </c>
      <c r="F3505" t="s">
        <v>28</v>
      </c>
      <c r="G3505" t="s">
        <v>29</v>
      </c>
      <c r="H3505" t="s">
        <v>69</v>
      </c>
      <c r="I3505" t="s">
        <v>70</v>
      </c>
      <c r="J3505">
        <v>43.216999999999999</v>
      </c>
      <c r="K3505">
        <v>1</v>
      </c>
      <c r="L3505">
        <v>1</v>
      </c>
      <c r="M3505">
        <v>0</v>
      </c>
      <c r="N3505">
        <v>0</v>
      </c>
      <c r="O3505">
        <v>0</v>
      </c>
      <c r="P3505" t="s">
        <v>1412</v>
      </c>
      <c r="Q3505" t="s">
        <v>1413</v>
      </c>
      <c r="R3505" t="s">
        <v>120</v>
      </c>
      <c r="S3505" t="s">
        <v>121</v>
      </c>
      <c r="T3505" t="s">
        <v>36</v>
      </c>
      <c r="U3505" t="s">
        <v>37</v>
      </c>
      <c r="V3505">
        <v>27</v>
      </c>
      <c r="W3505" t="s">
        <v>38</v>
      </c>
    </row>
    <row r="3506" spans="1:23">
      <c r="A3506" t="s">
        <v>23</v>
      </c>
      <c r="B3506" t="s">
        <v>24</v>
      </c>
      <c r="C3506" t="s">
        <v>25</v>
      </c>
      <c r="D3506" t="s">
        <v>26</v>
      </c>
      <c r="E3506" t="s">
        <v>27</v>
      </c>
      <c r="F3506" t="s">
        <v>28</v>
      </c>
      <c r="G3506" t="s">
        <v>29</v>
      </c>
      <c r="H3506" t="s">
        <v>30</v>
      </c>
      <c r="I3506" t="s">
        <v>31</v>
      </c>
      <c r="J3506">
        <v>445.9202957</v>
      </c>
      <c r="K3506">
        <v>1</v>
      </c>
      <c r="L3506">
        <v>0.997</v>
      </c>
      <c r="M3506">
        <v>0</v>
      </c>
      <c r="N3506">
        <v>0</v>
      </c>
      <c r="O3506">
        <v>0</v>
      </c>
      <c r="P3506" t="s">
        <v>1412</v>
      </c>
      <c r="Q3506" t="s">
        <v>1413</v>
      </c>
      <c r="R3506" t="s">
        <v>120</v>
      </c>
      <c r="S3506" t="s">
        <v>121</v>
      </c>
      <c r="T3506" t="s">
        <v>36</v>
      </c>
      <c r="U3506" t="s">
        <v>37</v>
      </c>
      <c r="V3506">
        <v>27</v>
      </c>
      <c r="W3506" t="s">
        <v>38</v>
      </c>
    </row>
    <row r="3507" spans="1:23">
      <c r="A3507" t="s">
        <v>23</v>
      </c>
      <c r="B3507" t="s">
        <v>24</v>
      </c>
      <c r="C3507" t="s">
        <v>25</v>
      </c>
      <c r="D3507" t="s">
        <v>39</v>
      </c>
      <c r="E3507" t="s">
        <v>40</v>
      </c>
      <c r="F3507" t="s">
        <v>28</v>
      </c>
      <c r="G3507" t="s">
        <v>29</v>
      </c>
      <c r="I3507" t="s">
        <v>43</v>
      </c>
      <c r="J3507">
        <v>557.91169479999996</v>
      </c>
      <c r="K3507">
        <v>56</v>
      </c>
      <c r="L3507">
        <v>0.81899999999999995</v>
      </c>
      <c r="M3507">
        <v>0</v>
      </c>
      <c r="N3507">
        <v>0</v>
      </c>
      <c r="O3507">
        <v>0</v>
      </c>
      <c r="P3507" t="s">
        <v>1412</v>
      </c>
      <c r="Q3507" t="s">
        <v>1413</v>
      </c>
      <c r="R3507" t="s">
        <v>120</v>
      </c>
      <c r="S3507" t="s">
        <v>121</v>
      </c>
      <c r="T3507" t="s">
        <v>36</v>
      </c>
      <c r="U3507" t="s">
        <v>37</v>
      </c>
      <c r="V3507">
        <v>27</v>
      </c>
      <c r="W3507" t="s">
        <v>38</v>
      </c>
    </row>
    <row r="3508" spans="1:23">
      <c r="A3508" t="s">
        <v>23</v>
      </c>
      <c r="B3508" t="s">
        <v>24</v>
      </c>
      <c r="C3508" t="s">
        <v>25</v>
      </c>
      <c r="D3508" t="s">
        <v>39</v>
      </c>
      <c r="E3508" t="s">
        <v>40</v>
      </c>
      <c r="F3508" t="s">
        <v>44</v>
      </c>
      <c r="G3508" t="s">
        <v>45</v>
      </c>
      <c r="I3508" t="s">
        <v>43</v>
      </c>
      <c r="J3508">
        <v>69.159584749999993</v>
      </c>
      <c r="K3508">
        <v>10</v>
      </c>
      <c r="L3508">
        <v>0.84099999999999997</v>
      </c>
      <c r="M3508">
        <v>0</v>
      </c>
      <c r="N3508">
        <v>0</v>
      </c>
      <c r="O3508">
        <v>0</v>
      </c>
      <c r="P3508" t="s">
        <v>1412</v>
      </c>
      <c r="Q3508" t="s">
        <v>1413</v>
      </c>
      <c r="R3508" t="s">
        <v>120</v>
      </c>
      <c r="S3508" t="s">
        <v>121</v>
      </c>
      <c r="T3508" t="s">
        <v>36</v>
      </c>
      <c r="U3508" t="s">
        <v>37</v>
      </c>
      <c r="V3508">
        <v>27</v>
      </c>
      <c r="W3508" t="s">
        <v>38</v>
      </c>
    </row>
    <row r="3509" spans="1:23">
      <c r="A3509" t="s">
        <v>23</v>
      </c>
      <c r="B3509" t="s">
        <v>24</v>
      </c>
      <c r="C3509" t="s">
        <v>25</v>
      </c>
      <c r="D3509" t="s">
        <v>39</v>
      </c>
      <c r="E3509" t="s">
        <v>40</v>
      </c>
      <c r="F3509" t="s">
        <v>41</v>
      </c>
      <c r="G3509" t="s">
        <v>42</v>
      </c>
      <c r="I3509" t="s">
        <v>43</v>
      </c>
      <c r="J3509">
        <v>138.12997250000001</v>
      </c>
      <c r="K3509">
        <v>9</v>
      </c>
      <c r="L3509">
        <v>0.88200000000000001</v>
      </c>
      <c r="M3509">
        <v>0</v>
      </c>
      <c r="N3509">
        <v>0</v>
      </c>
      <c r="O3509">
        <v>0</v>
      </c>
      <c r="P3509" t="s">
        <v>253</v>
      </c>
      <c r="Q3509" t="s">
        <v>254</v>
      </c>
      <c r="R3509" t="s">
        <v>67</v>
      </c>
      <c r="S3509" t="s">
        <v>68</v>
      </c>
      <c r="T3509" t="s">
        <v>36</v>
      </c>
      <c r="U3509" t="s">
        <v>37</v>
      </c>
      <c r="V3509">
        <v>27</v>
      </c>
      <c r="W3509" t="s">
        <v>38</v>
      </c>
    </row>
    <row r="3510" spans="1:23">
      <c r="A3510" t="s">
        <v>23</v>
      </c>
      <c r="B3510" t="s">
        <v>24</v>
      </c>
      <c r="C3510" t="s">
        <v>25</v>
      </c>
      <c r="D3510" t="s">
        <v>39</v>
      </c>
      <c r="E3510" t="s">
        <v>40</v>
      </c>
      <c r="F3510" t="s">
        <v>28</v>
      </c>
      <c r="G3510" t="s">
        <v>29</v>
      </c>
      <c r="I3510" t="s">
        <v>43</v>
      </c>
      <c r="J3510">
        <v>0</v>
      </c>
      <c r="K3510">
        <v>0</v>
      </c>
      <c r="L3510">
        <v>0</v>
      </c>
      <c r="M3510">
        <v>0</v>
      </c>
      <c r="N3510">
        <v>0</v>
      </c>
      <c r="O3510">
        <v>1</v>
      </c>
      <c r="P3510" t="s">
        <v>253</v>
      </c>
      <c r="Q3510" t="s">
        <v>254</v>
      </c>
      <c r="R3510" t="s">
        <v>67</v>
      </c>
      <c r="S3510" t="s">
        <v>68</v>
      </c>
      <c r="T3510" t="s">
        <v>36</v>
      </c>
      <c r="U3510" t="s">
        <v>37</v>
      </c>
      <c r="V3510">
        <v>27</v>
      </c>
      <c r="W3510" t="s">
        <v>38</v>
      </c>
    </row>
    <row r="3511" spans="1:23">
      <c r="A3511" t="s">
        <v>23</v>
      </c>
      <c r="B3511" t="s">
        <v>24</v>
      </c>
      <c r="C3511" t="s">
        <v>25</v>
      </c>
      <c r="D3511" t="s">
        <v>46</v>
      </c>
      <c r="E3511" t="s">
        <v>47</v>
      </c>
      <c r="F3511" t="s">
        <v>48</v>
      </c>
      <c r="G3511" t="s">
        <v>47</v>
      </c>
      <c r="I3511" t="s">
        <v>43</v>
      </c>
      <c r="J3511">
        <v>165.6998538</v>
      </c>
      <c r="K3511">
        <v>37</v>
      </c>
      <c r="L3511">
        <v>0.76</v>
      </c>
      <c r="M3511">
        <v>0</v>
      </c>
      <c r="N3511">
        <v>0</v>
      </c>
      <c r="O3511">
        <v>0</v>
      </c>
      <c r="P3511" t="s">
        <v>253</v>
      </c>
      <c r="Q3511" t="s">
        <v>254</v>
      </c>
      <c r="R3511" t="s">
        <v>67</v>
      </c>
      <c r="S3511" t="s">
        <v>68</v>
      </c>
      <c r="T3511" t="s">
        <v>36</v>
      </c>
      <c r="U3511" t="s">
        <v>37</v>
      </c>
      <c r="V3511">
        <v>27</v>
      </c>
      <c r="W3511" t="s">
        <v>38</v>
      </c>
    </row>
    <row r="3512" spans="1:23">
      <c r="A3512" t="s">
        <v>23</v>
      </c>
      <c r="B3512" t="s">
        <v>24</v>
      </c>
      <c r="C3512" t="s">
        <v>25</v>
      </c>
      <c r="D3512" t="s">
        <v>39</v>
      </c>
      <c r="E3512" t="s">
        <v>40</v>
      </c>
      <c r="F3512" t="s">
        <v>44</v>
      </c>
      <c r="G3512" t="s">
        <v>45</v>
      </c>
      <c r="I3512" t="s">
        <v>43</v>
      </c>
      <c r="J3512">
        <v>0</v>
      </c>
      <c r="K3512">
        <v>0</v>
      </c>
      <c r="L3512">
        <v>0</v>
      </c>
      <c r="M3512">
        <v>0</v>
      </c>
      <c r="N3512">
        <v>0</v>
      </c>
      <c r="O3512">
        <v>1</v>
      </c>
      <c r="P3512" t="s">
        <v>255</v>
      </c>
      <c r="Q3512" t="s">
        <v>256</v>
      </c>
      <c r="R3512" t="s">
        <v>146</v>
      </c>
      <c r="S3512" t="s">
        <v>147</v>
      </c>
      <c r="T3512" t="s">
        <v>36</v>
      </c>
      <c r="U3512" t="s">
        <v>37</v>
      </c>
      <c r="V3512">
        <v>27</v>
      </c>
      <c r="W3512" t="s">
        <v>38</v>
      </c>
    </row>
    <row r="3513" spans="1:23">
      <c r="A3513" t="s">
        <v>23</v>
      </c>
      <c r="B3513" t="s">
        <v>24</v>
      </c>
      <c r="C3513" t="s">
        <v>25</v>
      </c>
      <c r="D3513" t="s">
        <v>46</v>
      </c>
      <c r="E3513" t="s">
        <v>47</v>
      </c>
      <c r="F3513" t="s">
        <v>48</v>
      </c>
      <c r="G3513" t="s">
        <v>47</v>
      </c>
      <c r="I3513" t="s">
        <v>43</v>
      </c>
      <c r="J3513">
        <v>361.13955629999998</v>
      </c>
      <c r="K3513">
        <v>54</v>
      </c>
      <c r="L3513">
        <v>0.83</v>
      </c>
      <c r="M3513">
        <v>0</v>
      </c>
      <c r="N3513">
        <v>0</v>
      </c>
      <c r="O3513">
        <v>0</v>
      </c>
      <c r="P3513" t="s">
        <v>255</v>
      </c>
      <c r="Q3513" t="s">
        <v>256</v>
      </c>
      <c r="R3513" t="s">
        <v>146</v>
      </c>
      <c r="S3513" t="s">
        <v>147</v>
      </c>
      <c r="T3513" t="s">
        <v>36</v>
      </c>
      <c r="U3513" t="s">
        <v>37</v>
      </c>
      <c r="V3513">
        <v>27</v>
      </c>
      <c r="W3513" t="s">
        <v>38</v>
      </c>
    </row>
    <row r="3514" spans="1:23">
      <c r="A3514" t="s">
        <v>23</v>
      </c>
      <c r="B3514" t="s">
        <v>24</v>
      </c>
      <c r="C3514" t="s">
        <v>25</v>
      </c>
      <c r="D3514" t="s">
        <v>39</v>
      </c>
      <c r="E3514" t="s">
        <v>40</v>
      </c>
      <c r="F3514" t="s">
        <v>28</v>
      </c>
      <c r="G3514" t="s">
        <v>29</v>
      </c>
      <c r="I3514" t="s">
        <v>43</v>
      </c>
      <c r="J3514">
        <v>0</v>
      </c>
      <c r="K3514">
        <v>0</v>
      </c>
      <c r="L3514">
        <v>0</v>
      </c>
      <c r="M3514">
        <v>0</v>
      </c>
      <c r="N3514">
        <v>0</v>
      </c>
      <c r="O3514">
        <v>1</v>
      </c>
      <c r="P3514" t="s">
        <v>259</v>
      </c>
      <c r="Q3514" t="s">
        <v>260</v>
      </c>
      <c r="R3514" t="s">
        <v>114</v>
      </c>
      <c r="S3514" t="s">
        <v>115</v>
      </c>
      <c r="T3514" t="s">
        <v>36</v>
      </c>
      <c r="U3514" t="s">
        <v>37</v>
      </c>
      <c r="V3514">
        <v>27</v>
      </c>
      <c r="W3514" t="s">
        <v>38</v>
      </c>
    </row>
    <row r="3515" spans="1:23">
      <c r="A3515" t="s">
        <v>23</v>
      </c>
      <c r="B3515" t="s">
        <v>24</v>
      </c>
      <c r="C3515" t="s">
        <v>25</v>
      </c>
      <c r="D3515" t="s">
        <v>39</v>
      </c>
      <c r="E3515" t="s">
        <v>40</v>
      </c>
      <c r="F3515" t="s">
        <v>28</v>
      </c>
      <c r="G3515" t="s">
        <v>29</v>
      </c>
      <c r="I3515" t="s">
        <v>43</v>
      </c>
      <c r="J3515">
        <v>168.84870889999999</v>
      </c>
      <c r="K3515">
        <v>8</v>
      </c>
      <c r="L3515">
        <v>0.874</v>
      </c>
      <c r="M3515">
        <v>0</v>
      </c>
      <c r="N3515">
        <v>0</v>
      </c>
      <c r="O3515">
        <v>0</v>
      </c>
      <c r="P3515" t="s">
        <v>261</v>
      </c>
      <c r="Q3515" t="s">
        <v>262</v>
      </c>
      <c r="R3515" t="s">
        <v>73</v>
      </c>
      <c r="S3515" t="s">
        <v>74</v>
      </c>
      <c r="T3515" t="s">
        <v>36</v>
      </c>
      <c r="U3515" t="s">
        <v>37</v>
      </c>
      <c r="V3515">
        <v>27</v>
      </c>
      <c r="W3515" t="s">
        <v>38</v>
      </c>
    </row>
    <row r="3516" spans="1:23">
      <c r="A3516" t="s">
        <v>23</v>
      </c>
      <c r="B3516" t="s">
        <v>24</v>
      </c>
      <c r="C3516" t="s">
        <v>25</v>
      </c>
      <c r="D3516" t="s">
        <v>39</v>
      </c>
      <c r="E3516" t="s">
        <v>40</v>
      </c>
      <c r="F3516" t="s">
        <v>44</v>
      </c>
      <c r="G3516" t="s">
        <v>45</v>
      </c>
      <c r="I3516" t="s">
        <v>43</v>
      </c>
      <c r="J3516">
        <v>0</v>
      </c>
      <c r="K3516">
        <v>0</v>
      </c>
      <c r="L3516">
        <v>0</v>
      </c>
      <c r="M3516">
        <v>0</v>
      </c>
      <c r="N3516">
        <v>0</v>
      </c>
      <c r="O3516">
        <v>1</v>
      </c>
      <c r="P3516" t="s">
        <v>261</v>
      </c>
      <c r="Q3516" t="s">
        <v>262</v>
      </c>
      <c r="R3516" t="s">
        <v>73</v>
      </c>
      <c r="S3516" t="s">
        <v>74</v>
      </c>
      <c r="T3516" t="s">
        <v>36</v>
      </c>
      <c r="U3516" t="s">
        <v>37</v>
      </c>
      <c r="V3516">
        <v>27</v>
      </c>
      <c r="W3516" t="s">
        <v>38</v>
      </c>
    </row>
    <row r="3517" spans="1:23">
      <c r="A3517" t="s">
        <v>23</v>
      </c>
      <c r="B3517" t="s">
        <v>24</v>
      </c>
      <c r="C3517" t="s">
        <v>25</v>
      </c>
      <c r="D3517" t="s">
        <v>46</v>
      </c>
      <c r="E3517" t="s">
        <v>47</v>
      </c>
      <c r="F3517" t="s">
        <v>48</v>
      </c>
      <c r="G3517" t="s">
        <v>47</v>
      </c>
      <c r="I3517" t="s">
        <v>43</v>
      </c>
      <c r="J3517">
        <v>2248.1503160000002</v>
      </c>
      <c r="K3517">
        <v>294</v>
      </c>
      <c r="L3517">
        <v>0.80300000000000005</v>
      </c>
      <c r="M3517">
        <v>0</v>
      </c>
      <c r="N3517">
        <v>0</v>
      </c>
      <c r="O3517">
        <v>0</v>
      </c>
      <c r="P3517" t="s">
        <v>261</v>
      </c>
      <c r="Q3517" t="s">
        <v>262</v>
      </c>
      <c r="R3517" t="s">
        <v>73</v>
      </c>
      <c r="S3517" t="s">
        <v>74</v>
      </c>
      <c r="T3517" t="s">
        <v>36</v>
      </c>
      <c r="U3517" t="s">
        <v>37</v>
      </c>
      <c r="V3517">
        <v>27</v>
      </c>
      <c r="W3517" t="s">
        <v>38</v>
      </c>
    </row>
    <row r="3518" spans="1:23">
      <c r="A3518" t="s">
        <v>23</v>
      </c>
      <c r="B3518" t="s">
        <v>24</v>
      </c>
      <c r="C3518" t="s">
        <v>25</v>
      </c>
      <c r="D3518" t="s">
        <v>46</v>
      </c>
      <c r="E3518" t="s">
        <v>47</v>
      </c>
      <c r="F3518" t="s">
        <v>48</v>
      </c>
      <c r="G3518" t="s">
        <v>47</v>
      </c>
      <c r="I3518" t="s">
        <v>43</v>
      </c>
      <c r="J3518">
        <v>347.36687860000001</v>
      </c>
      <c r="K3518">
        <v>66</v>
      </c>
      <c r="L3518">
        <v>0.81</v>
      </c>
      <c r="M3518">
        <v>0</v>
      </c>
      <c r="N3518">
        <v>0</v>
      </c>
      <c r="O3518">
        <v>0</v>
      </c>
      <c r="P3518" t="s">
        <v>263</v>
      </c>
      <c r="Q3518" t="s">
        <v>264</v>
      </c>
      <c r="R3518" t="s">
        <v>114</v>
      </c>
      <c r="S3518" t="s">
        <v>115</v>
      </c>
      <c r="T3518" t="s">
        <v>36</v>
      </c>
      <c r="U3518" t="s">
        <v>37</v>
      </c>
      <c r="V3518">
        <v>27</v>
      </c>
      <c r="W3518" t="s">
        <v>38</v>
      </c>
    </row>
    <row r="3519" spans="1:23">
      <c r="A3519" t="s">
        <v>23</v>
      </c>
      <c r="B3519" t="s">
        <v>24</v>
      </c>
      <c r="C3519" t="s">
        <v>25</v>
      </c>
      <c r="D3519" t="s">
        <v>39</v>
      </c>
      <c r="E3519" t="s">
        <v>40</v>
      </c>
      <c r="F3519" t="s">
        <v>41</v>
      </c>
      <c r="G3519" t="s">
        <v>42</v>
      </c>
      <c r="I3519" t="s">
        <v>43</v>
      </c>
      <c r="J3519">
        <v>0</v>
      </c>
      <c r="K3519">
        <v>0</v>
      </c>
      <c r="L3519">
        <v>0</v>
      </c>
      <c r="M3519">
        <v>0</v>
      </c>
      <c r="N3519">
        <v>0</v>
      </c>
      <c r="O3519">
        <v>1</v>
      </c>
      <c r="P3519" t="s">
        <v>1418</v>
      </c>
      <c r="Q3519" t="s">
        <v>1419</v>
      </c>
      <c r="R3519" t="s">
        <v>84</v>
      </c>
      <c r="S3519" t="s">
        <v>85</v>
      </c>
      <c r="T3519" t="s">
        <v>36</v>
      </c>
      <c r="U3519" t="s">
        <v>37</v>
      </c>
      <c r="V3519">
        <v>27</v>
      </c>
      <c r="W3519" t="s">
        <v>38</v>
      </c>
    </row>
    <row r="3520" spans="1:23">
      <c r="A3520" t="s">
        <v>23</v>
      </c>
      <c r="B3520" t="s">
        <v>24</v>
      </c>
      <c r="C3520" t="s">
        <v>25</v>
      </c>
      <c r="D3520" t="s">
        <v>39</v>
      </c>
      <c r="E3520" t="s">
        <v>40</v>
      </c>
      <c r="F3520" t="s">
        <v>28</v>
      </c>
      <c r="G3520" t="s">
        <v>29</v>
      </c>
      <c r="I3520" t="s">
        <v>43</v>
      </c>
      <c r="J3520">
        <v>0</v>
      </c>
      <c r="K3520">
        <v>0</v>
      </c>
      <c r="L3520">
        <v>0</v>
      </c>
      <c r="M3520">
        <v>0</v>
      </c>
      <c r="N3520">
        <v>0</v>
      </c>
      <c r="O3520">
        <v>1</v>
      </c>
      <c r="P3520" t="s">
        <v>1418</v>
      </c>
      <c r="Q3520" t="s">
        <v>1419</v>
      </c>
      <c r="R3520" t="s">
        <v>84</v>
      </c>
      <c r="S3520" t="s">
        <v>85</v>
      </c>
      <c r="T3520" t="s">
        <v>36</v>
      </c>
      <c r="U3520" t="s">
        <v>37</v>
      </c>
      <c r="V3520">
        <v>27</v>
      </c>
      <c r="W3520" t="s">
        <v>38</v>
      </c>
    </row>
    <row r="3521" spans="1:23">
      <c r="A3521" t="s">
        <v>23</v>
      </c>
      <c r="B3521" t="s">
        <v>24</v>
      </c>
      <c r="C3521" t="s">
        <v>25</v>
      </c>
      <c r="D3521" t="s">
        <v>26</v>
      </c>
      <c r="E3521" t="s">
        <v>27</v>
      </c>
      <c r="F3521" t="s">
        <v>28</v>
      </c>
      <c r="G3521" t="s">
        <v>29</v>
      </c>
      <c r="H3521" t="s">
        <v>86</v>
      </c>
      <c r="I3521" t="s">
        <v>87</v>
      </c>
      <c r="J3521">
        <v>53.212000000000003</v>
      </c>
      <c r="K3521">
        <v>1</v>
      </c>
      <c r="L3521">
        <v>1</v>
      </c>
      <c r="M3521">
        <v>0</v>
      </c>
      <c r="N3521">
        <v>0</v>
      </c>
      <c r="O3521">
        <v>0</v>
      </c>
      <c r="P3521" t="s">
        <v>265</v>
      </c>
      <c r="Q3521" t="s">
        <v>266</v>
      </c>
      <c r="R3521" t="s">
        <v>34</v>
      </c>
      <c r="S3521" t="s">
        <v>35</v>
      </c>
      <c r="T3521" t="s">
        <v>36</v>
      </c>
      <c r="U3521" t="s">
        <v>37</v>
      </c>
      <c r="V3521">
        <v>27</v>
      </c>
      <c r="W3521" t="s">
        <v>38</v>
      </c>
    </row>
    <row r="3522" spans="1:23">
      <c r="A3522" t="s">
        <v>23</v>
      </c>
      <c r="B3522" t="s">
        <v>24</v>
      </c>
      <c r="C3522" t="s">
        <v>25</v>
      </c>
      <c r="D3522" t="s">
        <v>39</v>
      </c>
      <c r="E3522" t="s">
        <v>40</v>
      </c>
      <c r="F3522" t="s">
        <v>41</v>
      </c>
      <c r="G3522" t="s">
        <v>42</v>
      </c>
      <c r="I3522" t="s">
        <v>43</v>
      </c>
      <c r="J3522">
        <v>0</v>
      </c>
      <c r="K3522">
        <v>0</v>
      </c>
      <c r="L3522">
        <v>0</v>
      </c>
      <c r="M3522">
        <v>0</v>
      </c>
      <c r="N3522">
        <v>0</v>
      </c>
      <c r="O3522">
        <v>1</v>
      </c>
      <c r="P3522" t="s">
        <v>265</v>
      </c>
      <c r="Q3522" t="s">
        <v>266</v>
      </c>
      <c r="R3522" t="s">
        <v>34</v>
      </c>
      <c r="S3522" t="s">
        <v>35</v>
      </c>
      <c r="T3522" t="s">
        <v>36</v>
      </c>
      <c r="U3522" t="s">
        <v>37</v>
      </c>
      <c r="V3522">
        <v>27</v>
      </c>
      <c r="W3522" t="s">
        <v>38</v>
      </c>
    </row>
    <row r="3523" spans="1:23">
      <c r="A3523" t="s">
        <v>23</v>
      </c>
      <c r="B3523" t="s">
        <v>24</v>
      </c>
      <c r="C3523" t="s">
        <v>25</v>
      </c>
      <c r="D3523" t="s">
        <v>26</v>
      </c>
      <c r="E3523" t="s">
        <v>27</v>
      </c>
      <c r="F3523" t="s">
        <v>53</v>
      </c>
      <c r="G3523" t="s">
        <v>54</v>
      </c>
      <c r="H3523" t="s">
        <v>323</v>
      </c>
      <c r="I3523" t="s">
        <v>324</v>
      </c>
      <c r="J3523">
        <v>13.218600159999999</v>
      </c>
      <c r="K3523">
        <v>1</v>
      </c>
      <c r="L3523">
        <v>0.90400000000000003</v>
      </c>
      <c r="M3523">
        <v>0</v>
      </c>
      <c r="N3523">
        <v>0</v>
      </c>
      <c r="O3523">
        <v>0</v>
      </c>
      <c r="P3523" t="s">
        <v>267</v>
      </c>
      <c r="Q3523" t="s">
        <v>268</v>
      </c>
      <c r="R3523" t="s">
        <v>120</v>
      </c>
      <c r="S3523" t="s">
        <v>121</v>
      </c>
      <c r="T3523" t="s">
        <v>36</v>
      </c>
      <c r="U3523" t="s">
        <v>37</v>
      </c>
      <c r="V3523">
        <v>27</v>
      </c>
      <c r="W3523" t="s">
        <v>38</v>
      </c>
    </row>
    <row r="3524" spans="1:23">
      <c r="A3524" t="s">
        <v>23</v>
      </c>
      <c r="B3524" t="s">
        <v>24</v>
      </c>
      <c r="C3524" t="s">
        <v>25</v>
      </c>
      <c r="D3524" t="s">
        <v>26</v>
      </c>
      <c r="E3524" t="s">
        <v>27</v>
      </c>
      <c r="F3524" t="s">
        <v>28</v>
      </c>
      <c r="G3524" t="s">
        <v>29</v>
      </c>
      <c r="H3524" t="s">
        <v>63</v>
      </c>
      <c r="I3524" t="s">
        <v>64</v>
      </c>
      <c r="J3524">
        <v>193.68532289999999</v>
      </c>
      <c r="K3524">
        <v>2</v>
      </c>
      <c r="L3524">
        <v>0.88100000000000001</v>
      </c>
      <c r="M3524">
        <v>0</v>
      </c>
      <c r="N3524">
        <v>0</v>
      </c>
      <c r="O3524">
        <v>0</v>
      </c>
      <c r="P3524" t="s">
        <v>267</v>
      </c>
      <c r="Q3524" t="s">
        <v>268</v>
      </c>
      <c r="R3524" t="s">
        <v>120</v>
      </c>
      <c r="S3524" t="s">
        <v>121</v>
      </c>
      <c r="T3524" t="s">
        <v>36</v>
      </c>
      <c r="U3524" t="s">
        <v>37</v>
      </c>
      <c r="V3524">
        <v>27</v>
      </c>
      <c r="W3524" t="s">
        <v>38</v>
      </c>
    </row>
    <row r="3525" spans="1:23">
      <c r="A3525" t="s">
        <v>23</v>
      </c>
      <c r="B3525" t="s">
        <v>24</v>
      </c>
      <c r="C3525" t="s">
        <v>25</v>
      </c>
      <c r="D3525" t="s">
        <v>26</v>
      </c>
      <c r="E3525" t="s">
        <v>27</v>
      </c>
      <c r="F3525" t="s">
        <v>28</v>
      </c>
      <c r="G3525" t="s">
        <v>29</v>
      </c>
      <c r="H3525" t="s">
        <v>1096</v>
      </c>
      <c r="I3525" t="s">
        <v>1097</v>
      </c>
      <c r="J3525">
        <v>6.5438280779999998</v>
      </c>
      <c r="K3525">
        <v>1</v>
      </c>
      <c r="L3525">
        <v>0.98</v>
      </c>
      <c r="M3525">
        <v>0</v>
      </c>
      <c r="N3525">
        <v>0</v>
      </c>
      <c r="O3525">
        <v>0</v>
      </c>
      <c r="P3525" t="s">
        <v>267</v>
      </c>
      <c r="Q3525" t="s">
        <v>268</v>
      </c>
      <c r="R3525" t="s">
        <v>120</v>
      </c>
      <c r="S3525" t="s">
        <v>121</v>
      </c>
      <c r="T3525" t="s">
        <v>36</v>
      </c>
      <c r="U3525" t="s">
        <v>37</v>
      </c>
      <c r="V3525">
        <v>27</v>
      </c>
      <c r="W3525" t="s">
        <v>38</v>
      </c>
    </row>
    <row r="3526" spans="1:23">
      <c r="A3526" t="s">
        <v>23</v>
      </c>
      <c r="B3526" t="s">
        <v>24</v>
      </c>
      <c r="C3526" t="s">
        <v>25</v>
      </c>
      <c r="D3526" t="s">
        <v>39</v>
      </c>
      <c r="E3526" t="s">
        <v>40</v>
      </c>
      <c r="F3526" t="s">
        <v>28</v>
      </c>
      <c r="G3526" t="s">
        <v>29</v>
      </c>
      <c r="I3526" t="s">
        <v>43</v>
      </c>
      <c r="J3526">
        <v>308.78353980000003</v>
      </c>
      <c r="K3526">
        <v>29</v>
      </c>
      <c r="L3526">
        <v>0.83299999999999996</v>
      </c>
      <c r="M3526">
        <v>0</v>
      </c>
      <c r="N3526">
        <v>0</v>
      </c>
      <c r="O3526">
        <v>0</v>
      </c>
      <c r="P3526" t="s">
        <v>267</v>
      </c>
      <c r="Q3526" t="s">
        <v>268</v>
      </c>
      <c r="R3526" t="s">
        <v>120</v>
      </c>
      <c r="S3526" t="s">
        <v>121</v>
      </c>
      <c r="T3526" t="s">
        <v>36</v>
      </c>
      <c r="U3526" t="s">
        <v>37</v>
      </c>
      <c r="V3526">
        <v>27</v>
      </c>
      <c r="W3526" t="s">
        <v>38</v>
      </c>
    </row>
    <row r="3527" spans="1:23">
      <c r="A3527" t="s">
        <v>23</v>
      </c>
      <c r="B3527" t="s">
        <v>24</v>
      </c>
      <c r="C3527" t="s">
        <v>25</v>
      </c>
      <c r="D3527" t="s">
        <v>46</v>
      </c>
      <c r="E3527" t="s">
        <v>47</v>
      </c>
      <c r="F3527" t="s">
        <v>48</v>
      </c>
      <c r="G3527" t="s">
        <v>47</v>
      </c>
      <c r="I3527" t="s">
        <v>43</v>
      </c>
      <c r="J3527">
        <v>2541.6009800000002</v>
      </c>
      <c r="K3527">
        <v>367</v>
      </c>
      <c r="L3527">
        <v>0.79</v>
      </c>
      <c r="M3527">
        <v>0</v>
      </c>
      <c r="N3527">
        <v>0</v>
      </c>
      <c r="O3527">
        <v>0</v>
      </c>
      <c r="P3527" t="s">
        <v>267</v>
      </c>
      <c r="Q3527" t="s">
        <v>268</v>
      </c>
      <c r="R3527" t="s">
        <v>120</v>
      </c>
      <c r="S3527" t="s">
        <v>121</v>
      </c>
      <c r="T3527" t="s">
        <v>36</v>
      </c>
      <c r="U3527" t="s">
        <v>37</v>
      </c>
      <c r="V3527">
        <v>27</v>
      </c>
      <c r="W3527" t="s">
        <v>38</v>
      </c>
    </row>
    <row r="3528" spans="1:23">
      <c r="A3528" t="s">
        <v>23</v>
      </c>
      <c r="B3528" t="s">
        <v>24</v>
      </c>
      <c r="C3528" t="s">
        <v>25</v>
      </c>
      <c r="D3528" t="s">
        <v>46</v>
      </c>
      <c r="E3528" t="s">
        <v>47</v>
      </c>
      <c r="F3528" t="s">
        <v>48</v>
      </c>
      <c r="G3528" t="s">
        <v>47</v>
      </c>
      <c r="I3528" t="s">
        <v>43</v>
      </c>
      <c r="J3528">
        <v>355.04942549999998</v>
      </c>
      <c r="K3528">
        <v>72</v>
      </c>
      <c r="L3528">
        <v>0.76600000000000001</v>
      </c>
      <c r="M3528">
        <v>0</v>
      </c>
      <c r="N3528">
        <v>0</v>
      </c>
      <c r="O3528">
        <v>0</v>
      </c>
      <c r="P3528" t="s">
        <v>269</v>
      </c>
      <c r="Q3528" t="s">
        <v>270</v>
      </c>
      <c r="R3528" t="s">
        <v>120</v>
      </c>
      <c r="S3528" t="s">
        <v>121</v>
      </c>
      <c r="T3528" t="s">
        <v>36</v>
      </c>
      <c r="U3528" t="s">
        <v>37</v>
      </c>
      <c r="V3528">
        <v>27</v>
      </c>
      <c r="W3528" t="s">
        <v>38</v>
      </c>
    </row>
    <row r="3529" spans="1:23">
      <c r="A3529" t="s">
        <v>23</v>
      </c>
      <c r="B3529" t="s">
        <v>24</v>
      </c>
      <c r="C3529" t="s">
        <v>25</v>
      </c>
      <c r="D3529" t="s">
        <v>39</v>
      </c>
      <c r="E3529" t="s">
        <v>40</v>
      </c>
      <c r="F3529" t="s">
        <v>41</v>
      </c>
      <c r="G3529" t="s">
        <v>42</v>
      </c>
      <c r="I3529" t="s">
        <v>43</v>
      </c>
      <c r="J3529">
        <v>0</v>
      </c>
      <c r="K3529">
        <v>0</v>
      </c>
      <c r="L3529">
        <v>0</v>
      </c>
      <c r="M3529">
        <v>0</v>
      </c>
      <c r="N3529">
        <v>0</v>
      </c>
      <c r="O3529">
        <v>1</v>
      </c>
      <c r="P3529" t="s">
        <v>1420</v>
      </c>
      <c r="Q3529" t="s">
        <v>1421</v>
      </c>
      <c r="R3529" t="s">
        <v>158</v>
      </c>
      <c r="S3529" t="s">
        <v>159</v>
      </c>
      <c r="T3529" t="s">
        <v>36</v>
      </c>
      <c r="U3529" t="s">
        <v>37</v>
      </c>
      <c r="V3529">
        <v>27</v>
      </c>
      <c r="W3529" t="s">
        <v>38</v>
      </c>
    </row>
    <row r="3530" spans="1:23">
      <c r="A3530" t="s">
        <v>23</v>
      </c>
      <c r="B3530" t="s">
        <v>24</v>
      </c>
      <c r="C3530" t="s">
        <v>25</v>
      </c>
      <c r="D3530" t="s">
        <v>46</v>
      </c>
      <c r="E3530" t="s">
        <v>47</v>
      </c>
      <c r="F3530" t="s">
        <v>48</v>
      </c>
      <c r="G3530" t="s">
        <v>47</v>
      </c>
      <c r="I3530" t="s">
        <v>43</v>
      </c>
      <c r="J3530">
        <v>748.56733169999995</v>
      </c>
      <c r="K3530">
        <v>106</v>
      </c>
      <c r="L3530">
        <v>0.83099999999999996</v>
      </c>
      <c r="M3530">
        <v>0</v>
      </c>
      <c r="N3530">
        <v>0</v>
      </c>
      <c r="O3530">
        <v>0</v>
      </c>
      <c r="P3530" t="s">
        <v>1420</v>
      </c>
      <c r="Q3530" t="s">
        <v>1421</v>
      </c>
      <c r="R3530" t="s">
        <v>158</v>
      </c>
      <c r="S3530" t="s">
        <v>159</v>
      </c>
      <c r="T3530" t="s">
        <v>36</v>
      </c>
      <c r="U3530" t="s">
        <v>37</v>
      </c>
      <c r="V3530">
        <v>27</v>
      </c>
      <c r="W3530" t="s">
        <v>38</v>
      </c>
    </row>
    <row r="3531" spans="1:23">
      <c r="A3531" t="s">
        <v>23</v>
      </c>
      <c r="B3531" t="s">
        <v>24</v>
      </c>
      <c r="C3531" t="s">
        <v>25</v>
      </c>
      <c r="D3531" t="s">
        <v>39</v>
      </c>
      <c r="E3531" t="s">
        <v>40</v>
      </c>
      <c r="F3531" t="s">
        <v>28</v>
      </c>
      <c r="G3531" t="s">
        <v>29</v>
      </c>
      <c r="I3531" t="s">
        <v>43</v>
      </c>
      <c r="J3531">
        <v>0</v>
      </c>
      <c r="K3531">
        <v>0</v>
      </c>
      <c r="L3531">
        <v>0</v>
      </c>
      <c r="M3531">
        <v>0</v>
      </c>
      <c r="N3531">
        <v>0</v>
      </c>
      <c r="O3531">
        <v>1</v>
      </c>
      <c r="P3531" t="s">
        <v>271</v>
      </c>
      <c r="Q3531" t="s">
        <v>272</v>
      </c>
      <c r="R3531" t="s">
        <v>67</v>
      </c>
      <c r="S3531" t="s">
        <v>68</v>
      </c>
      <c r="T3531" t="s">
        <v>36</v>
      </c>
      <c r="U3531" t="s">
        <v>37</v>
      </c>
      <c r="V3531">
        <v>27</v>
      </c>
      <c r="W3531" t="s">
        <v>38</v>
      </c>
    </row>
    <row r="3532" spans="1:23">
      <c r="A3532" t="s">
        <v>23</v>
      </c>
      <c r="B3532" t="s">
        <v>24</v>
      </c>
      <c r="C3532" t="s">
        <v>25</v>
      </c>
      <c r="D3532" t="s">
        <v>46</v>
      </c>
      <c r="E3532" t="s">
        <v>47</v>
      </c>
      <c r="F3532" t="s">
        <v>48</v>
      </c>
      <c r="G3532" t="s">
        <v>47</v>
      </c>
      <c r="I3532" t="s">
        <v>43</v>
      </c>
      <c r="J3532">
        <v>246.146019</v>
      </c>
      <c r="K3532">
        <v>46</v>
      </c>
      <c r="L3532">
        <v>0.83899999999999997</v>
      </c>
      <c r="M3532">
        <v>0</v>
      </c>
      <c r="N3532">
        <v>0</v>
      </c>
      <c r="O3532">
        <v>0</v>
      </c>
      <c r="P3532" t="s">
        <v>271</v>
      </c>
      <c r="Q3532" t="s">
        <v>272</v>
      </c>
      <c r="R3532" t="s">
        <v>67</v>
      </c>
      <c r="S3532" t="s">
        <v>68</v>
      </c>
      <c r="T3532" t="s">
        <v>36</v>
      </c>
      <c r="U3532" t="s">
        <v>37</v>
      </c>
      <c r="V3532">
        <v>27</v>
      </c>
      <c r="W3532" t="s">
        <v>38</v>
      </c>
    </row>
    <row r="3533" spans="1:23">
      <c r="A3533" t="s">
        <v>23</v>
      </c>
      <c r="B3533" t="s">
        <v>24</v>
      </c>
      <c r="C3533" t="s">
        <v>25</v>
      </c>
      <c r="D3533" t="s">
        <v>26</v>
      </c>
      <c r="E3533" t="s">
        <v>27</v>
      </c>
      <c r="F3533" t="s">
        <v>28</v>
      </c>
      <c r="G3533" t="s">
        <v>29</v>
      </c>
      <c r="H3533" t="s">
        <v>86</v>
      </c>
      <c r="I3533" t="s">
        <v>87</v>
      </c>
      <c r="J3533">
        <v>91.323586860000006</v>
      </c>
      <c r="K3533">
        <v>2</v>
      </c>
      <c r="L3533">
        <v>0.82299999999999995</v>
      </c>
      <c r="M3533">
        <v>0</v>
      </c>
      <c r="N3533">
        <v>0</v>
      </c>
      <c r="O3533">
        <v>0</v>
      </c>
      <c r="P3533" t="s">
        <v>273</v>
      </c>
      <c r="Q3533" t="s">
        <v>274</v>
      </c>
      <c r="R3533" t="s">
        <v>158</v>
      </c>
      <c r="S3533" t="s">
        <v>159</v>
      </c>
      <c r="T3533" t="s">
        <v>36</v>
      </c>
      <c r="U3533" t="s">
        <v>37</v>
      </c>
      <c r="V3533">
        <v>27</v>
      </c>
      <c r="W3533" t="s">
        <v>38</v>
      </c>
    </row>
    <row r="3534" spans="1:23">
      <c r="A3534" t="s">
        <v>23</v>
      </c>
      <c r="B3534" t="s">
        <v>24</v>
      </c>
      <c r="C3534" t="s">
        <v>25</v>
      </c>
      <c r="D3534" t="s">
        <v>39</v>
      </c>
      <c r="E3534" t="s">
        <v>40</v>
      </c>
      <c r="F3534" t="s">
        <v>41</v>
      </c>
      <c r="G3534" t="s">
        <v>42</v>
      </c>
      <c r="I3534" t="s">
        <v>43</v>
      </c>
      <c r="J3534">
        <v>55.175746340000003</v>
      </c>
      <c r="K3534">
        <v>13</v>
      </c>
      <c r="L3534">
        <v>0.86199999999999999</v>
      </c>
      <c r="M3534">
        <v>0</v>
      </c>
      <c r="N3534">
        <v>0</v>
      </c>
      <c r="O3534">
        <v>0</v>
      </c>
      <c r="P3534" t="s">
        <v>273</v>
      </c>
      <c r="Q3534" t="s">
        <v>274</v>
      </c>
      <c r="R3534" t="s">
        <v>158</v>
      </c>
      <c r="S3534" t="s">
        <v>159</v>
      </c>
      <c r="T3534" t="s">
        <v>36</v>
      </c>
      <c r="U3534" t="s">
        <v>37</v>
      </c>
      <c r="V3534">
        <v>27</v>
      </c>
      <c r="W3534" t="s">
        <v>38</v>
      </c>
    </row>
    <row r="3535" spans="1:23">
      <c r="A3535" t="s">
        <v>23</v>
      </c>
      <c r="B3535" t="s">
        <v>24</v>
      </c>
      <c r="C3535" t="s">
        <v>25</v>
      </c>
      <c r="D3535" t="s">
        <v>39</v>
      </c>
      <c r="E3535" t="s">
        <v>40</v>
      </c>
      <c r="F3535" t="s">
        <v>28</v>
      </c>
      <c r="G3535" t="s">
        <v>29</v>
      </c>
      <c r="I3535" t="s">
        <v>43</v>
      </c>
      <c r="J3535">
        <v>184.80950569999999</v>
      </c>
      <c r="K3535">
        <v>17</v>
      </c>
      <c r="L3535">
        <v>0.83899999999999997</v>
      </c>
      <c r="M3535">
        <v>0</v>
      </c>
      <c r="N3535">
        <v>0</v>
      </c>
      <c r="O3535">
        <v>0</v>
      </c>
      <c r="P3535" t="s">
        <v>273</v>
      </c>
      <c r="Q3535" t="s">
        <v>274</v>
      </c>
      <c r="R3535" t="s">
        <v>158</v>
      </c>
      <c r="S3535" t="s">
        <v>159</v>
      </c>
      <c r="T3535" t="s">
        <v>36</v>
      </c>
      <c r="U3535" t="s">
        <v>37</v>
      </c>
      <c r="V3535">
        <v>27</v>
      </c>
      <c r="W3535" t="s">
        <v>38</v>
      </c>
    </row>
    <row r="3536" spans="1:23">
      <c r="A3536" t="s">
        <v>23</v>
      </c>
      <c r="B3536" t="s">
        <v>24</v>
      </c>
      <c r="C3536" t="s">
        <v>25</v>
      </c>
      <c r="D3536" t="s">
        <v>39</v>
      </c>
      <c r="E3536" t="s">
        <v>40</v>
      </c>
      <c r="F3536" t="s">
        <v>44</v>
      </c>
      <c r="G3536" t="s">
        <v>45</v>
      </c>
      <c r="I3536" t="s">
        <v>43</v>
      </c>
      <c r="J3536">
        <v>0</v>
      </c>
      <c r="K3536">
        <v>0</v>
      </c>
      <c r="L3536">
        <v>0</v>
      </c>
      <c r="M3536">
        <v>0</v>
      </c>
      <c r="N3536">
        <v>0</v>
      </c>
      <c r="O3536">
        <v>1</v>
      </c>
      <c r="P3536" t="s">
        <v>273</v>
      </c>
      <c r="Q3536" t="s">
        <v>274</v>
      </c>
      <c r="R3536" t="s">
        <v>158</v>
      </c>
      <c r="S3536" t="s">
        <v>159</v>
      </c>
      <c r="T3536" t="s">
        <v>36</v>
      </c>
      <c r="U3536" t="s">
        <v>37</v>
      </c>
      <c r="V3536">
        <v>27</v>
      </c>
      <c r="W3536" t="s">
        <v>38</v>
      </c>
    </row>
    <row r="3537" spans="1:23">
      <c r="A3537" t="s">
        <v>23</v>
      </c>
      <c r="B3537" t="s">
        <v>24</v>
      </c>
      <c r="C3537" t="s">
        <v>25</v>
      </c>
      <c r="D3537" t="s">
        <v>39</v>
      </c>
      <c r="E3537" t="s">
        <v>40</v>
      </c>
      <c r="F3537" t="s">
        <v>41</v>
      </c>
      <c r="G3537" t="s">
        <v>42</v>
      </c>
      <c r="I3537" t="s">
        <v>43</v>
      </c>
      <c r="J3537">
        <v>80.827843759999993</v>
      </c>
      <c r="K3537">
        <v>5</v>
      </c>
      <c r="L3537">
        <v>0.91400000000000003</v>
      </c>
      <c r="M3537">
        <v>0</v>
      </c>
      <c r="N3537">
        <v>0</v>
      </c>
      <c r="O3537">
        <v>0</v>
      </c>
      <c r="P3537" t="s">
        <v>275</v>
      </c>
      <c r="Q3537" t="s">
        <v>276</v>
      </c>
      <c r="R3537" t="s">
        <v>67</v>
      </c>
      <c r="S3537" t="s">
        <v>68</v>
      </c>
      <c r="T3537" t="s">
        <v>36</v>
      </c>
      <c r="U3537" t="s">
        <v>37</v>
      </c>
      <c r="V3537">
        <v>27</v>
      </c>
      <c r="W3537" t="s">
        <v>38</v>
      </c>
    </row>
    <row r="3538" spans="1:23">
      <c r="A3538" t="s">
        <v>23</v>
      </c>
      <c r="B3538" t="s">
        <v>24</v>
      </c>
      <c r="C3538" t="s">
        <v>25</v>
      </c>
      <c r="D3538" t="s">
        <v>39</v>
      </c>
      <c r="E3538" t="s">
        <v>40</v>
      </c>
      <c r="F3538" t="s">
        <v>28</v>
      </c>
      <c r="G3538" t="s">
        <v>29</v>
      </c>
      <c r="I3538" t="s">
        <v>43</v>
      </c>
      <c r="J3538">
        <v>0</v>
      </c>
      <c r="K3538">
        <v>0</v>
      </c>
      <c r="L3538">
        <v>0</v>
      </c>
      <c r="M3538">
        <v>0</v>
      </c>
      <c r="N3538">
        <v>0</v>
      </c>
      <c r="O3538">
        <v>1</v>
      </c>
      <c r="P3538" t="s">
        <v>277</v>
      </c>
      <c r="Q3538" t="s">
        <v>278</v>
      </c>
      <c r="R3538" t="s">
        <v>67</v>
      </c>
      <c r="S3538" t="s">
        <v>68</v>
      </c>
      <c r="T3538" t="s">
        <v>36</v>
      </c>
      <c r="U3538" t="s">
        <v>37</v>
      </c>
      <c r="V3538">
        <v>27</v>
      </c>
      <c r="W3538" t="s">
        <v>38</v>
      </c>
    </row>
    <row r="3539" spans="1:23">
      <c r="A3539" t="s">
        <v>23</v>
      </c>
      <c r="B3539" t="s">
        <v>24</v>
      </c>
      <c r="C3539" t="s">
        <v>25</v>
      </c>
      <c r="D3539" t="s">
        <v>46</v>
      </c>
      <c r="E3539" t="s">
        <v>47</v>
      </c>
      <c r="F3539" t="s">
        <v>48</v>
      </c>
      <c r="G3539" t="s">
        <v>47</v>
      </c>
      <c r="I3539" t="s">
        <v>43</v>
      </c>
      <c r="J3539">
        <v>202.32674249999999</v>
      </c>
      <c r="K3539">
        <v>42</v>
      </c>
      <c r="L3539">
        <v>0.88900000000000001</v>
      </c>
      <c r="M3539">
        <v>0</v>
      </c>
      <c r="N3539">
        <v>0</v>
      </c>
      <c r="O3539">
        <v>0</v>
      </c>
      <c r="P3539" t="s">
        <v>277</v>
      </c>
      <c r="Q3539" t="s">
        <v>278</v>
      </c>
      <c r="R3539" t="s">
        <v>67</v>
      </c>
      <c r="S3539" t="s">
        <v>68</v>
      </c>
      <c r="T3539" t="s">
        <v>36</v>
      </c>
      <c r="U3539" t="s">
        <v>37</v>
      </c>
      <c r="V3539">
        <v>27</v>
      </c>
      <c r="W3539" t="s">
        <v>38</v>
      </c>
    </row>
    <row r="3540" spans="1:23">
      <c r="A3540" t="s">
        <v>23</v>
      </c>
      <c r="B3540" t="s">
        <v>24</v>
      </c>
      <c r="C3540" t="s">
        <v>25</v>
      </c>
      <c r="D3540" t="s">
        <v>39</v>
      </c>
      <c r="E3540" t="s">
        <v>40</v>
      </c>
      <c r="F3540" t="s">
        <v>28</v>
      </c>
      <c r="G3540" t="s">
        <v>29</v>
      </c>
      <c r="I3540" t="s">
        <v>43</v>
      </c>
      <c r="J3540">
        <v>480.44131579999998</v>
      </c>
      <c r="K3540">
        <v>39</v>
      </c>
      <c r="L3540">
        <v>0.86899999999999999</v>
      </c>
      <c r="M3540">
        <v>0</v>
      </c>
      <c r="N3540">
        <v>0</v>
      </c>
      <c r="O3540">
        <v>0</v>
      </c>
      <c r="P3540" t="s">
        <v>283</v>
      </c>
      <c r="Q3540" t="s">
        <v>284</v>
      </c>
      <c r="R3540" t="s">
        <v>51</v>
      </c>
      <c r="S3540" t="s">
        <v>52</v>
      </c>
      <c r="T3540" t="s">
        <v>36</v>
      </c>
      <c r="U3540" t="s">
        <v>37</v>
      </c>
      <c r="V3540">
        <v>27</v>
      </c>
      <c r="W3540" t="s">
        <v>38</v>
      </c>
    </row>
    <row r="3541" spans="1:23">
      <c r="A3541" t="s">
        <v>23</v>
      </c>
      <c r="B3541" t="s">
        <v>24</v>
      </c>
      <c r="C3541" t="s">
        <v>25</v>
      </c>
      <c r="D3541" t="s">
        <v>39</v>
      </c>
      <c r="E3541" t="s">
        <v>40</v>
      </c>
      <c r="F3541" t="s">
        <v>28</v>
      </c>
      <c r="G3541" t="s">
        <v>29</v>
      </c>
      <c r="I3541" t="s">
        <v>43</v>
      </c>
      <c r="J3541">
        <v>63.84658288</v>
      </c>
      <c r="K3541">
        <v>5</v>
      </c>
      <c r="L3541">
        <v>0.879</v>
      </c>
      <c r="M3541">
        <v>0</v>
      </c>
      <c r="N3541">
        <v>0</v>
      </c>
      <c r="O3541">
        <v>0</v>
      </c>
      <c r="P3541" t="s">
        <v>287</v>
      </c>
      <c r="Q3541" t="s">
        <v>288</v>
      </c>
      <c r="R3541" t="s">
        <v>51</v>
      </c>
      <c r="S3541" t="s">
        <v>52</v>
      </c>
      <c r="T3541" t="s">
        <v>36</v>
      </c>
      <c r="U3541" t="s">
        <v>37</v>
      </c>
      <c r="V3541">
        <v>27</v>
      </c>
      <c r="W3541" t="s">
        <v>38</v>
      </c>
    </row>
    <row r="3542" spans="1:23">
      <c r="A3542" t="s">
        <v>23</v>
      </c>
      <c r="B3542" t="s">
        <v>24</v>
      </c>
      <c r="C3542" t="s">
        <v>25</v>
      </c>
      <c r="D3542" t="s">
        <v>39</v>
      </c>
      <c r="E3542" t="s">
        <v>40</v>
      </c>
      <c r="F3542" t="s">
        <v>28</v>
      </c>
      <c r="G3542" t="s">
        <v>29</v>
      </c>
      <c r="I3542" t="s">
        <v>43</v>
      </c>
      <c r="J3542">
        <v>52.008630699999998</v>
      </c>
      <c r="K3542">
        <v>11</v>
      </c>
      <c r="L3542">
        <v>0.89100000000000001</v>
      </c>
      <c r="M3542">
        <v>0</v>
      </c>
      <c r="N3542">
        <v>0</v>
      </c>
      <c r="O3542">
        <v>0</v>
      </c>
      <c r="P3542" t="s">
        <v>291</v>
      </c>
      <c r="Q3542" t="s">
        <v>292</v>
      </c>
      <c r="R3542" t="s">
        <v>94</v>
      </c>
      <c r="S3542" t="s">
        <v>95</v>
      </c>
      <c r="T3542" t="s">
        <v>36</v>
      </c>
      <c r="U3542" t="s">
        <v>37</v>
      </c>
      <c r="V3542">
        <v>27</v>
      </c>
      <c r="W3542" t="s">
        <v>38</v>
      </c>
    </row>
    <row r="3543" spans="1:23">
      <c r="A3543" t="s">
        <v>23</v>
      </c>
      <c r="B3543" t="s">
        <v>24</v>
      </c>
      <c r="C3543" t="s">
        <v>25</v>
      </c>
      <c r="D3543" t="s">
        <v>46</v>
      </c>
      <c r="E3543" t="s">
        <v>47</v>
      </c>
      <c r="F3543" t="s">
        <v>48</v>
      </c>
      <c r="G3543" t="s">
        <v>47</v>
      </c>
      <c r="I3543" t="s">
        <v>43</v>
      </c>
      <c r="J3543">
        <v>428.90164570000002</v>
      </c>
      <c r="K3543">
        <v>105</v>
      </c>
      <c r="L3543">
        <v>0.65400000000000003</v>
      </c>
      <c r="M3543">
        <v>0</v>
      </c>
      <c r="N3543">
        <v>0</v>
      </c>
      <c r="O3543">
        <v>0</v>
      </c>
      <c r="P3543" t="s">
        <v>291</v>
      </c>
      <c r="Q3543" t="s">
        <v>292</v>
      </c>
      <c r="R3543" t="s">
        <v>94</v>
      </c>
      <c r="S3543" t="s">
        <v>95</v>
      </c>
      <c r="T3543" t="s">
        <v>36</v>
      </c>
      <c r="U3543" t="s">
        <v>37</v>
      </c>
      <c r="V3543">
        <v>27</v>
      </c>
      <c r="W3543" t="s">
        <v>38</v>
      </c>
    </row>
    <row r="3544" spans="1:23">
      <c r="A3544" t="s">
        <v>23</v>
      </c>
      <c r="B3544" t="s">
        <v>24</v>
      </c>
      <c r="C3544" t="s">
        <v>25</v>
      </c>
      <c r="D3544" t="s">
        <v>46</v>
      </c>
      <c r="E3544" t="s">
        <v>47</v>
      </c>
      <c r="F3544" t="s">
        <v>48</v>
      </c>
      <c r="G3544" t="s">
        <v>47</v>
      </c>
      <c r="I3544" t="s">
        <v>43</v>
      </c>
      <c r="J3544">
        <v>402.48203489999997</v>
      </c>
      <c r="K3544">
        <v>98</v>
      </c>
      <c r="L3544">
        <v>0.76</v>
      </c>
      <c r="M3544">
        <v>0</v>
      </c>
      <c r="N3544">
        <v>0</v>
      </c>
      <c r="O3544">
        <v>0</v>
      </c>
      <c r="P3544" t="s">
        <v>295</v>
      </c>
      <c r="Q3544" t="s">
        <v>296</v>
      </c>
      <c r="R3544" t="s">
        <v>297</v>
      </c>
      <c r="S3544" t="s">
        <v>298</v>
      </c>
      <c r="T3544" t="s">
        <v>36</v>
      </c>
      <c r="U3544" t="s">
        <v>37</v>
      </c>
      <c r="V3544">
        <v>27</v>
      </c>
      <c r="W3544" t="s">
        <v>38</v>
      </c>
    </row>
    <row r="3545" spans="1:23">
      <c r="A3545" t="s">
        <v>23</v>
      </c>
      <c r="B3545" t="s">
        <v>24</v>
      </c>
      <c r="C3545" t="s">
        <v>25</v>
      </c>
      <c r="D3545" t="s">
        <v>26</v>
      </c>
      <c r="E3545" t="s">
        <v>27</v>
      </c>
      <c r="F3545" t="s">
        <v>28</v>
      </c>
      <c r="G3545" t="s">
        <v>29</v>
      </c>
      <c r="H3545" t="s">
        <v>148</v>
      </c>
      <c r="I3545" t="s">
        <v>149</v>
      </c>
      <c r="J3545">
        <v>101.61425939999999</v>
      </c>
      <c r="K3545">
        <v>1</v>
      </c>
      <c r="L3545">
        <v>0.90500000000000003</v>
      </c>
      <c r="M3545">
        <v>0</v>
      </c>
      <c r="N3545">
        <v>0</v>
      </c>
      <c r="O3545">
        <v>0</v>
      </c>
      <c r="P3545" t="s">
        <v>299</v>
      </c>
      <c r="Q3545" t="s">
        <v>300</v>
      </c>
      <c r="R3545" t="s">
        <v>100</v>
      </c>
      <c r="S3545" t="s">
        <v>101</v>
      </c>
      <c r="T3545" t="s">
        <v>36</v>
      </c>
      <c r="U3545" t="s">
        <v>37</v>
      </c>
      <c r="V3545">
        <v>27</v>
      </c>
      <c r="W3545" t="s">
        <v>38</v>
      </c>
    </row>
    <row r="3546" spans="1:23">
      <c r="A3546" t="s">
        <v>23</v>
      </c>
      <c r="B3546" t="s">
        <v>24</v>
      </c>
      <c r="C3546" t="s">
        <v>25</v>
      </c>
      <c r="D3546" t="s">
        <v>39</v>
      </c>
      <c r="E3546" t="s">
        <v>40</v>
      </c>
      <c r="F3546" t="s">
        <v>44</v>
      </c>
      <c r="G3546" t="s">
        <v>45</v>
      </c>
      <c r="I3546" t="s">
        <v>43</v>
      </c>
      <c r="J3546">
        <v>57.797104310000002</v>
      </c>
      <c r="K3546">
        <v>8</v>
      </c>
      <c r="L3546">
        <v>0.86699999999999999</v>
      </c>
      <c r="M3546">
        <v>0</v>
      </c>
      <c r="N3546">
        <v>0</v>
      </c>
      <c r="O3546">
        <v>0</v>
      </c>
      <c r="P3546" t="s">
        <v>299</v>
      </c>
      <c r="Q3546" t="s">
        <v>300</v>
      </c>
      <c r="R3546" t="s">
        <v>100</v>
      </c>
      <c r="S3546" t="s">
        <v>101</v>
      </c>
      <c r="T3546" t="s">
        <v>36</v>
      </c>
      <c r="U3546" t="s">
        <v>37</v>
      </c>
      <c r="V3546">
        <v>27</v>
      </c>
      <c r="W3546" t="s">
        <v>38</v>
      </c>
    </row>
    <row r="3547" spans="1:23">
      <c r="A3547" t="s">
        <v>23</v>
      </c>
      <c r="B3547" t="s">
        <v>24</v>
      </c>
      <c r="C3547" t="s">
        <v>25</v>
      </c>
      <c r="D3547" t="s">
        <v>26</v>
      </c>
      <c r="E3547" t="s">
        <v>27</v>
      </c>
      <c r="F3547" t="s">
        <v>28</v>
      </c>
      <c r="G3547" t="s">
        <v>29</v>
      </c>
      <c r="H3547" t="s">
        <v>63</v>
      </c>
      <c r="I3547" t="s">
        <v>64</v>
      </c>
      <c r="J3547">
        <v>19.606000000000002</v>
      </c>
      <c r="K3547">
        <v>1</v>
      </c>
      <c r="L3547">
        <v>1</v>
      </c>
      <c r="M3547">
        <v>0</v>
      </c>
      <c r="N3547">
        <v>0</v>
      </c>
      <c r="O3547">
        <v>0</v>
      </c>
      <c r="P3547" t="s">
        <v>301</v>
      </c>
      <c r="Q3547" t="s">
        <v>302</v>
      </c>
      <c r="R3547" t="s">
        <v>114</v>
      </c>
      <c r="S3547" t="s">
        <v>115</v>
      </c>
      <c r="T3547" t="s">
        <v>36</v>
      </c>
      <c r="U3547" t="s">
        <v>37</v>
      </c>
      <c r="V3547">
        <v>27</v>
      </c>
      <c r="W3547" t="s">
        <v>38</v>
      </c>
    </row>
    <row r="3548" spans="1:23">
      <c r="A3548" t="s">
        <v>23</v>
      </c>
      <c r="B3548" t="s">
        <v>24</v>
      </c>
      <c r="C3548" t="s">
        <v>25</v>
      </c>
      <c r="D3548" t="s">
        <v>26</v>
      </c>
      <c r="E3548" t="s">
        <v>27</v>
      </c>
      <c r="F3548" t="s">
        <v>28</v>
      </c>
      <c r="G3548" t="s">
        <v>29</v>
      </c>
      <c r="H3548" t="s">
        <v>138</v>
      </c>
      <c r="I3548" t="s">
        <v>139</v>
      </c>
      <c r="J3548">
        <v>78.475266180000006</v>
      </c>
      <c r="K3548">
        <v>1</v>
      </c>
      <c r="L3548">
        <v>0.92500000000000004</v>
      </c>
      <c r="M3548">
        <v>0</v>
      </c>
      <c r="N3548">
        <v>0</v>
      </c>
      <c r="O3548">
        <v>0</v>
      </c>
      <c r="P3548" t="s">
        <v>301</v>
      </c>
      <c r="Q3548" t="s">
        <v>302</v>
      </c>
      <c r="R3548" t="s">
        <v>114</v>
      </c>
      <c r="S3548" t="s">
        <v>115</v>
      </c>
      <c r="T3548" t="s">
        <v>36</v>
      </c>
      <c r="U3548" t="s">
        <v>37</v>
      </c>
      <c r="V3548">
        <v>27</v>
      </c>
      <c r="W3548" t="s">
        <v>38</v>
      </c>
    </row>
    <row r="3549" spans="1:23">
      <c r="A3549" t="s">
        <v>23</v>
      </c>
      <c r="B3549" t="s">
        <v>24</v>
      </c>
      <c r="C3549" t="s">
        <v>25</v>
      </c>
      <c r="D3549" t="s">
        <v>39</v>
      </c>
      <c r="E3549" t="s">
        <v>40</v>
      </c>
      <c r="F3549" t="s">
        <v>53</v>
      </c>
      <c r="G3549" t="s">
        <v>54</v>
      </c>
      <c r="I3549" t="s">
        <v>43</v>
      </c>
      <c r="J3549">
        <v>85.573308350000005</v>
      </c>
      <c r="K3549">
        <v>6</v>
      </c>
      <c r="L3549">
        <v>0.63800000000000001</v>
      </c>
      <c r="M3549">
        <v>0</v>
      </c>
      <c r="N3549">
        <v>0</v>
      </c>
      <c r="O3549">
        <v>0</v>
      </c>
      <c r="P3549" t="s">
        <v>301</v>
      </c>
      <c r="Q3549" t="s">
        <v>302</v>
      </c>
      <c r="R3549" t="s">
        <v>114</v>
      </c>
      <c r="S3549" t="s">
        <v>115</v>
      </c>
      <c r="T3549" t="s">
        <v>36</v>
      </c>
      <c r="U3549" t="s">
        <v>37</v>
      </c>
      <c r="V3549">
        <v>27</v>
      </c>
      <c r="W3549" t="s">
        <v>38</v>
      </c>
    </row>
    <row r="3550" spans="1:23">
      <c r="A3550" t="s">
        <v>23</v>
      </c>
      <c r="B3550" t="s">
        <v>24</v>
      </c>
      <c r="C3550" t="s">
        <v>25</v>
      </c>
      <c r="D3550" t="s">
        <v>46</v>
      </c>
      <c r="E3550" t="s">
        <v>47</v>
      </c>
      <c r="F3550" t="s">
        <v>48</v>
      </c>
      <c r="G3550" t="s">
        <v>47</v>
      </c>
      <c r="I3550" t="s">
        <v>43</v>
      </c>
      <c r="J3550">
        <v>2913.9421299999999</v>
      </c>
      <c r="K3550">
        <v>472</v>
      </c>
      <c r="L3550">
        <v>0.84199999999999997</v>
      </c>
      <c r="M3550">
        <v>0</v>
      </c>
      <c r="N3550">
        <v>0</v>
      </c>
      <c r="O3550">
        <v>0</v>
      </c>
      <c r="P3550" t="s">
        <v>301</v>
      </c>
      <c r="Q3550" t="s">
        <v>302</v>
      </c>
      <c r="R3550" t="s">
        <v>114</v>
      </c>
      <c r="S3550" t="s">
        <v>115</v>
      </c>
      <c r="T3550" t="s">
        <v>36</v>
      </c>
      <c r="U3550" t="s">
        <v>37</v>
      </c>
      <c r="V3550">
        <v>27</v>
      </c>
      <c r="W3550" t="s">
        <v>38</v>
      </c>
    </row>
    <row r="3551" spans="1:23">
      <c r="A3551" t="s">
        <v>23</v>
      </c>
      <c r="B3551" t="s">
        <v>24</v>
      </c>
      <c r="C3551" t="s">
        <v>25</v>
      </c>
      <c r="D3551" t="s">
        <v>39</v>
      </c>
      <c r="E3551" t="s">
        <v>40</v>
      </c>
      <c r="F3551" t="s">
        <v>28</v>
      </c>
      <c r="G3551" t="s">
        <v>29</v>
      </c>
      <c r="I3551" t="s">
        <v>43</v>
      </c>
      <c r="J3551">
        <v>54.926582000000003</v>
      </c>
      <c r="K3551">
        <v>11</v>
      </c>
      <c r="L3551">
        <v>0.73299999999999998</v>
      </c>
      <c r="M3551">
        <v>0</v>
      </c>
      <c r="N3551">
        <v>0</v>
      </c>
      <c r="O3551">
        <v>0</v>
      </c>
      <c r="P3551" t="s">
        <v>303</v>
      </c>
      <c r="Q3551" t="s">
        <v>304</v>
      </c>
      <c r="R3551" t="s">
        <v>34</v>
      </c>
      <c r="S3551" t="s">
        <v>35</v>
      </c>
      <c r="T3551" t="s">
        <v>36</v>
      </c>
      <c r="U3551" t="s">
        <v>37</v>
      </c>
      <c r="V3551">
        <v>27</v>
      </c>
      <c r="W3551" t="s">
        <v>38</v>
      </c>
    </row>
    <row r="3552" spans="1:23">
      <c r="A3552" t="s">
        <v>23</v>
      </c>
      <c r="B3552" t="s">
        <v>24</v>
      </c>
      <c r="C3552" t="s">
        <v>25</v>
      </c>
      <c r="D3552" t="s">
        <v>46</v>
      </c>
      <c r="E3552" t="s">
        <v>47</v>
      </c>
      <c r="F3552" t="s">
        <v>48</v>
      </c>
      <c r="G3552" t="s">
        <v>47</v>
      </c>
      <c r="I3552" t="s">
        <v>43</v>
      </c>
      <c r="J3552">
        <v>962.50899289999995</v>
      </c>
      <c r="K3552">
        <v>118</v>
      </c>
      <c r="L3552">
        <v>0.77200000000000002</v>
      </c>
      <c r="M3552">
        <v>0</v>
      </c>
      <c r="N3552">
        <v>0</v>
      </c>
      <c r="O3552">
        <v>0</v>
      </c>
      <c r="P3552" t="s">
        <v>303</v>
      </c>
      <c r="Q3552" t="s">
        <v>304</v>
      </c>
      <c r="R3552" t="s">
        <v>34</v>
      </c>
      <c r="S3552" t="s">
        <v>35</v>
      </c>
      <c r="T3552" t="s">
        <v>36</v>
      </c>
      <c r="U3552" t="s">
        <v>37</v>
      </c>
      <c r="V3552">
        <v>27</v>
      </c>
      <c r="W3552" t="s">
        <v>38</v>
      </c>
    </row>
    <row r="3553" spans="1:23">
      <c r="A3553" t="s">
        <v>23</v>
      </c>
      <c r="B3553" t="s">
        <v>24</v>
      </c>
      <c r="C3553" t="s">
        <v>25</v>
      </c>
      <c r="D3553" t="s">
        <v>26</v>
      </c>
      <c r="E3553" t="s">
        <v>27</v>
      </c>
      <c r="F3553" t="s">
        <v>41</v>
      </c>
      <c r="G3553" t="s">
        <v>42</v>
      </c>
      <c r="H3553" t="s">
        <v>161</v>
      </c>
      <c r="I3553" t="s">
        <v>43</v>
      </c>
      <c r="J3553">
        <v>35.618189659999999</v>
      </c>
      <c r="K3553">
        <v>1</v>
      </c>
      <c r="L3553">
        <v>0.97099999999999997</v>
      </c>
      <c r="M3553">
        <v>0</v>
      </c>
      <c r="N3553">
        <v>0</v>
      </c>
      <c r="O3553">
        <v>0</v>
      </c>
      <c r="P3553" t="s">
        <v>1422</v>
      </c>
      <c r="Q3553" t="s">
        <v>1423</v>
      </c>
      <c r="R3553" t="s">
        <v>168</v>
      </c>
      <c r="S3553" t="s">
        <v>169</v>
      </c>
      <c r="T3553" t="s">
        <v>36</v>
      </c>
      <c r="U3553" t="s">
        <v>37</v>
      </c>
      <c r="V3553">
        <v>27</v>
      </c>
      <c r="W3553" t="s">
        <v>38</v>
      </c>
    </row>
    <row r="3554" spans="1:23">
      <c r="A3554" t="s">
        <v>23</v>
      </c>
      <c r="B3554" t="s">
        <v>24</v>
      </c>
      <c r="C3554" t="s">
        <v>25</v>
      </c>
      <c r="D3554" t="s">
        <v>39</v>
      </c>
      <c r="E3554" t="s">
        <v>40</v>
      </c>
      <c r="F3554" t="s">
        <v>53</v>
      </c>
      <c r="G3554" t="s">
        <v>54</v>
      </c>
      <c r="I3554" t="s">
        <v>43</v>
      </c>
      <c r="J3554">
        <v>0</v>
      </c>
      <c r="K3554">
        <v>0</v>
      </c>
      <c r="L3554">
        <v>0</v>
      </c>
      <c r="M3554">
        <v>0</v>
      </c>
      <c r="N3554">
        <v>0</v>
      </c>
      <c r="O3554">
        <v>1</v>
      </c>
      <c r="P3554" t="s">
        <v>1422</v>
      </c>
      <c r="Q3554" t="s">
        <v>1423</v>
      </c>
      <c r="R3554" t="s">
        <v>168</v>
      </c>
      <c r="S3554" t="s">
        <v>169</v>
      </c>
      <c r="T3554" t="s">
        <v>36</v>
      </c>
      <c r="U3554" t="s">
        <v>37</v>
      </c>
      <c r="V3554">
        <v>27</v>
      </c>
      <c r="W3554" t="s">
        <v>38</v>
      </c>
    </row>
    <row r="3555" spans="1:23">
      <c r="A3555" t="s">
        <v>23</v>
      </c>
      <c r="B3555" t="s">
        <v>24</v>
      </c>
      <c r="C3555" t="s">
        <v>25</v>
      </c>
      <c r="D3555" t="s">
        <v>39</v>
      </c>
      <c r="E3555" t="s">
        <v>40</v>
      </c>
      <c r="F3555" t="s">
        <v>28</v>
      </c>
      <c r="G3555" t="s">
        <v>29</v>
      </c>
      <c r="I3555" t="s">
        <v>43</v>
      </c>
      <c r="J3555">
        <v>55.032438999999997</v>
      </c>
      <c r="K3555">
        <v>8</v>
      </c>
      <c r="L3555">
        <v>0.873</v>
      </c>
      <c r="M3555">
        <v>0</v>
      </c>
      <c r="N3555">
        <v>0</v>
      </c>
      <c r="O3555">
        <v>0</v>
      </c>
      <c r="P3555" t="s">
        <v>305</v>
      </c>
      <c r="Q3555" t="s">
        <v>306</v>
      </c>
      <c r="R3555" t="s">
        <v>67</v>
      </c>
      <c r="S3555" t="s">
        <v>68</v>
      </c>
      <c r="T3555" t="s">
        <v>36</v>
      </c>
      <c r="U3555" t="s">
        <v>37</v>
      </c>
      <c r="V3555">
        <v>27</v>
      </c>
      <c r="W3555" t="s">
        <v>38</v>
      </c>
    </row>
    <row r="3556" spans="1:23">
      <c r="A3556" t="s">
        <v>23</v>
      </c>
      <c r="B3556" t="s">
        <v>24</v>
      </c>
      <c r="C3556" t="s">
        <v>25</v>
      </c>
      <c r="D3556" t="s">
        <v>46</v>
      </c>
      <c r="E3556" t="s">
        <v>47</v>
      </c>
      <c r="F3556" t="s">
        <v>48</v>
      </c>
      <c r="G3556" t="s">
        <v>47</v>
      </c>
      <c r="I3556" t="s">
        <v>43</v>
      </c>
      <c r="J3556">
        <v>239.676356</v>
      </c>
      <c r="K3556">
        <v>48</v>
      </c>
      <c r="L3556">
        <v>0.84399999999999997</v>
      </c>
      <c r="M3556">
        <v>0</v>
      </c>
      <c r="N3556">
        <v>0</v>
      </c>
      <c r="O3556">
        <v>0</v>
      </c>
      <c r="P3556" t="s">
        <v>305</v>
      </c>
      <c r="Q3556" t="s">
        <v>306</v>
      </c>
      <c r="R3556" t="s">
        <v>67</v>
      </c>
      <c r="S3556" t="s">
        <v>68</v>
      </c>
      <c r="T3556" t="s">
        <v>36</v>
      </c>
      <c r="U3556" t="s">
        <v>37</v>
      </c>
      <c r="V3556">
        <v>27</v>
      </c>
      <c r="W3556" t="s">
        <v>38</v>
      </c>
    </row>
    <row r="3557" spans="1:23">
      <c r="A3557" t="s">
        <v>23</v>
      </c>
      <c r="B3557" t="s">
        <v>24</v>
      </c>
      <c r="C3557" t="s">
        <v>25</v>
      </c>
      <c r="D3557" t="s">
        <v>46</v>
      </c>
      <c r="E3557" t="s">
        <v>47</v>
      </c>
      <c r="F3557" t="s">
        <v>48</v>
      </c>
      <c r="G3557" t="s">
        <v>47</v>
      </c>
      <c r="I3557" t="s">
        <v>43</v>
      </c>
      <c r="J3557">
        <v>915.50475559999995</v>
      </c>
      <c r="K3557">
        <v>151</v>
      </c>
      <c r="L3557">
        <v>0.79700000000000004</v>
      </c>
      <c r="M3557">
        <v>0</v>
      </c>
      <c r="N3557">
        <v>0</v>
      </c>
      <c r="O3557">
        <v>0</v>
      </c>
      <c r="P3557" t="s">
        <v>309</v>
      </c>
      <c r="Q3557" t="s">
        <v>310</v>
      </c>
      <c r="R3557" t="s">
        <v>100</v>
      </c>
      <c r="S3557" t="s">
        <v>101</v>
      </c>
      <c r="T3557" t="s">
        <v>36</v>
      </c>
      <c r="U3557" t="s">
        <v>37</v>
      </c>
      <c r="V3557">
        <v>27</v>
      </c>
      <c r="W3557" t="s">
        <v>38</v>
      </c>
    </row>
    <row r="3558" spans="1:23">
      <c r="A3558" t="s">
        <v>23</v>
      </c>
      <c r="B3558" t="s">
        <v>24</v>
      </c>
      <c r="C3558" t="s">
        <v>25</v>
      </c>
      <c r="D3558" t="s">
        <v>46</v>
      </c>
      <c r="E3558" t="s">
        <v>47</v>
      </c>
      <c r="F3558" t="s">
        <v>48</v>
      </c>
      <c r="G3558" t="s">
        <v>47</v>
      </c>
      <c r="I3558" t="s">
        <v>43</v>
      </c>
      <c r="J3558">
        <v>503.53918770000001</v>
      </c>
      <c r="K3558">
        <v>85</v>
      </c>
      <c r="L3558">
        <v>0.80400000000000005</v>
      </c>
      <c r="M3558">
        <v>0</v>
      </c>
      <c r="N3558">
        <v>0</v>
      </c>
      <c r="O3558">
        <v>0</v>
      </c>
      <c r="P3558" t="s">
        <v>311</v>
      </c>
      <c r="Q3558" t="s">
        <v>312</v>
      </c>
      <c r="R3558" t="s">
        <v>67</v>
      </c>
      <c r="S3558" t="s">
        <v>68</v>
      </c>
      <c r="T3558" t="s">
        <v>36</v>
      </c>
      <c r="U3558" t="s">
        <v>37</v>
      </c>
      <c r="V3558">
        <v>27</v>
      </c>
      <c r="W3558" t="s">
        <v>38</v>
      </c>
    </row>
    <row r="3559" spans="1:23">
      <c r="A3559" t="s">
        <v>23</v>
      </c>
      <c r="B3559" t="s">
        <v>24</v>
      </c>
      <c r="C3559" t="s">
        <v>25</v>
      </c>
      <c r="D3559" t="s">
        <v>26</v>
      </c>
      <c r="E3559" t="s">
        <v>27</v>
      </c>
      <c r="F3559" t="s">
        <v>28</v>
      </c>
      <c r="G3559" t="s">
        <v>29</v>
      </c>
      <c r="H3559" t="s">
        <v>148</v>
      </c>
      <c r="I3559" t="s">
        <v>149</v>
      </c>
      <c r="J3559">
        <v>22.7574091</v>
      </c>
      <c r="K3559">
        <v>1</v>
      </c>
      <c r="L3559">
        <v>0.98799999999999999</v>
      </c>
      <c r="M3559">
        <v>0</v>
      </c>
      <c r="N3559">
        <v>0</v>
      </c>
      <c r="O3559">
        <v>0</v>
      </c>
      <c r="P3559" t="s">
        <v>313</v>
      </c>
      <c r="Q3559" t="s">
        <v>314</v>
      </c>
      <c r="R3559" t="s">
        <v>120</v>
      </c>
      <c r="S3559" t="s">
        <v>121</v>
      </c>
      <c r="T3559" t="s">
        <v>36</v>
      </c>
      <c r="U3559" t="s">
        <v>37</v>
      </c>
      <c r="V3559">
        <v>27</v>
      </c>
      <c r="W3559" t="s">
        <v>38</v>
      </c>
    </row>
    <row r="3560" spans="1:23">
      <c r="A3560" t="s">
        <v>23</v>
      </c>
      <c r="B3560" t="s">
        <v>24</v>
      </c>
      <c r="C3560" t="s">
        <v>25</v>
      </c>
      <c r="D3560" t="s">
        <v>39</v>
      </c>
      <c r="E3560" t="s">
        <v>40</v>
      </c>
      <c r="F3560" t="s">
        <v>41</v>
      </c>
      <c r="G3560" t="s">
        <v>42</v>
      </c>
      <c r="I3560" t="s">
        <v>43</v>
      </c>
      <c r="J3560">
        <v>0</v>
      </c>
      <c r="K3560">
        <v>0</v>
      </c>
      <c r="L3560">
        <v>0</v>
      </c>
      <c r="M3560">
        <v>0</v>
      </c>
      <c r="N3560">
        <v>0</v>
      </c>
      <c r="O3560">
        <v>1</v>
      </c>
      <c r="P3560" t="s">
        <v>313</v>
      </c>
      <c r="Q3560" t="s">
        <v>314</v>
      </c>
      <c r="R3560" t="s">
        <v>120</v>
      </c>
      <c r="S3560" t="s">
        <v>121</v>
      </c>
      <c r="T3560" t="s">
        <v>36</v>
      </c>
      <c r="U3560" t="s">
        <v>37</v>
      </c>
      <c r="V3560">
        <v>27</v>
      </c>
      <c r="W3560" t="s">
        <v>38</v>
      </c>
    </row>
    <row r="3561" spans="1:23">
      <c r="A3561" t="s">
        <v>23</v>
      </c>
      <c r="B3561" t="s">
        <v>24</v>
      </c>
      <c r="C3561" t="s">
        <v>25</v>
      </c>
      <c r="D3561" t="s">
        <v>46</v>
      </c>
      <c r="E3561" t="s">
        <v>47</v>
      </c>
      <c r="F3561" t="s">
        <v>48</v>
      </c>
      <c r="G3561" t="s">
        <v>47</v>
      </c>
      <c r="I3561" t="s">
        <v>43</v>
      </c>
      <c r="J3561">
        <v>187.35897650000001</v>
      </c>
      <c r="K3561">
        <v>31</v>
      </c>
      <c r="L3561">
        <v>0.80800000000000005</v>
      </c>
      <c r="M3561">
        <v>0</v>
      </c>
      <c r="N3561">
        <v>0</v>
      </c>
      <c r="O3561">
        <v>0</v>
      </c>
      <c r="P3561" t="s">
        <v>1424</v>
      </c>
      <c r="Q3561" t="s">
        <v>1425</v>
      </c>
      <c r="R3561" t="s">
        <v>168</v>
      </c>
      <c r="S3561" t="s">
        <v>169</v>
      </c>
      <c r="T3561" t="s">
        <v>36</v>
      </c>
      <c r="U3561" t="s">
        <v>37</v>
      </c>
      <c r="V3561">
        <v>27</v>
      </c>
      <c r="W3561" t="s">
        <v>38</v>
      </c>
    </row>
    <row r="3562" spans="1:23">
      <c r="A3562" t="s">
        <v>23</v>
      </c>
      <c r="B3562" t="s">
        <v>24</v>
      </c>
      <c r="C3562" t="s">
        <v>25</v>
      </c>
      <c r="D3562" t="s">
        <v>39</v>
      </c>
      <c r="E3562" t="s">
        <v>40</v>
      </c>
      <c r="F3562" t="s">
        <v>41</v>
      </c>
      <c r="G3562" t="s">
        <v>42</v>
      </c>
      <c r="I3562" t="s">
        <v>43</v>
      </c>
      <c r="J3562">
        <v>0</v>
      </c>
      <c r="K3562">
        <v>0</v>
      </c>
      <c r="L3562">
        <v>0</v>
      </c>
      <c r="M3562">
        <v>0</v>
      </c>
      <c r="N3562">
        <v>0</v>
      </c>
      <c r="O3562">
        <v>1</v>
      </c>
      <c r="P3562" t="s">
        <v>315</v>
      </c>
      <c r="Q3562" t="s">
        <v>316</v>
      </c>
      <c r="R3562" t="s">
        <v>201</v>
      </c>
      <c r="S3562" t="s">
        <v>202</v>
      </c>
      <c r="T3562" t="s">
        <v>36</v>
      </c>
      <c r="U3562" t="s">
        <v>37</v>
      </c>
      <c r="V3562">
        <v>27</v>
      </c>
      <c r="W3562" t="s">
        <v>38</v>
      </c>
    </row>
    <row r="3563" spans="1:23">
      <c r="A3563" t="s">
        <v>23</v>
      </c>
      <c r="B3563" t="s">
        <v>24</v>
      </c>
      <c r="C3563" t="s">
        <v>25</v>
      </c>
      <c r="D3563" t="s">
        <v>39</v>
      </c>
      <c r="E3563" t="s">
        <v>40</v>
      </c>
      <c r="F3563" t="s">
        <v>41</v>
      </c>
      <c r="G3563" t="s">
        <v>42</v>
      </c>
      <c r="I3563" t="s">
        <v>43</v>
      </c>
      <c r="J3563">
        <v>0</v>
      </c>
      <c r="K3563">
        <v>0</v>
      </c>
      <c r="L3563">
        <v>0</v>
      </c>
      <c r="M3563">
        <v>0</v>
      </c>
      <c r="N3563">
        <v>0</v>
      </c>
      <c r="O3563">
        <v>1</v>
      </c>
      <c r="P3563" t="s">
        <v>1614</v>
      </c>
      <c r="Q3563" t="s">
        <v>1615</v>
      </c>
      <c r="R3563" t="s">
        <v>84</v>
      </c>
      <c r="S3563" t="s">
        <v>85</v>
      </c>
      <c r="T3563" t="s">
        <v>36</v>
      </c>
      <c r="U3563" t="s">
        <v>37</v>
      </c>
      <c r="V3563">
        <v>27</v>
      </c>
      <c r="W3563" t="s">
        <v>38</v>
      </c>
    </row>
    <row r="3564" spans="1:23">
      <c r="A3564" t="s">
        <v>23</v>
      </c>
      <c r="B3564" t="s">
        <v>24</v>
      </c>
      <c r="C3564" t="s">
        <v>25</v>
      </c>
      <c r="D3564" t="s">
        <v>39</v>
      </c>
      <c r="E3564" t="s">
        <v>40</v>
      </c>
      <c r="F3564" t="s">
        <v>28</v>
      </c>
      <c r="G3564" t="s">
        <v>29</v>
      </c>
      <c r="I3564" t="s">
        <v>43</v>
      </c>
      <c r="J3564">
        <v>0</v>
      </c>
      <c r="K3564">
        <v>0</v>
      </c>
      <c r="L3564">
        <v>0</v>
      </c>
      <c r="M3564">
        <v>0</v>
      </c>
      <c r="N3564">
        <v>0</v>
      </c>
      <c r="O3564">
        <v>1</v>
      </c>
      <c r="P3564" t="s">
        <v>1614</v>
      </c>
      <c r="Q3564" t="s">
        <v>1615</v>
      </c>
      <c r="R3564" t="s">
        <v>84</v>
      </c>
      <c r="S3564" t="s">
        <v>85</v>
      </c>
      <c r="T3564" t="s">
        <v>36</v>
      </c>
      <c r="U3564" t="s">
        <v>37</v>
      </c>
      <c r="V3564">
        <v>27</v>
      </c>
      <c r="W3564" t="s">
        <v>38</v>
      </c>
    </row>
    <row r="3565" spans="1:23">
      <c r="A3565" t="s">
        <v>23</v>
      </c>
      <c r="B3565" t="s">
        <v>24</v>
      </c>
      <c r="C3565" t="s">
        <v>25</v>
      </c>
      <c r="D3565" t="s">
        <v>46</v>
      </c>
      <c r="E3565" t="s">
        <v>47</v>
      </c>
      <c r="F3565" t="s">
        <v>48</v>
      </c>
      <c r="G3565" t="s">
        <v>47</v>
      </c>
      <c r="I3565" t="s">
        <v>43</v>
      </c>
      <c r="J3565">
        <v>92.271297450000006</v>
      </c>
      <c r="K3565">
        <v>23</v>
      </c>
      <c r="L3565">
        <v>0.74399999999999999</v>
      </c>
      <c r="M3565">
        <v>0</v>
      </c>
      <c r="N3565">
        <v>0</v>
      </c>
      <c r="O3565">
        <v>0</v>
      </c>
      <c r="P3565" t="s">
        <v>1614</v>
      </c>
      <c r="Q3565" t="s">
        <v>1615</v>
      </c>
      <c r="R3565" t="s">
        <v>84</v>
      </c>
      <c r="S3565" t="s">
        <v>85</v>
      </c>
      <c r="T3565" t="s">
        <v>36</v>
      </c>
      <c r="U3565" t="s">
        <v>37</v>
      </c>
      <c r="V3565">
        <v>27</v>
      </c>
      <c r="W3565" t="s">
        <v>38</v>
      </c>
    </row>
    <row r="3566" spans="1:23">
      <c r="A3566" t="s">
        <v>23</v>
      </c>
      <c r="B3566" t="s">
        <v>24</v>
      </c>
      <c r="C3566" t="s">
        <v>25</v>
      </c>
      <c r="D3566" t="s">
        <v>46</v>
      </c>
      <c r="E3566" t="s">
        <v>47</v>
      </c>
      <c r="F3566" t="s">
        <v>48</v>
      </c>
      <c r="G3566" t="s">
        <v>47</v>
      </c>
      <c r="I3566" t="s">
        <v>43</v>
      </c>
      <c r="J3566">
        <v>403.74124289999997</v>
      </c>
      <c r="K3566">
        <v>89</v>
      </c>
      <c r="L3566">
        <v>0.79200000000000004</v>
      </c>
      <c r="M3566">
        <v>0</v>
      </c>
      <c r="N3566">
        <v>0</v>
      </c>
      <c r="O3566">
        <v>0</v>
      </c>
      <c r="P3566" t="s">
        <v>317</v>
      </c>
      <c r="Q3566" t="s">
        <v>318</v>
      </c>
      <c r="R3566" t="s">
        <v>90</v>
      </c>
      <c r="S3566" t="s">
        <v>91</v>
      </c>
      <c r="T3566" t="s">
        <v>36</v>
      </c>
      <c r="U3566" t="s">
        <v>37</v>
      </c>
      <c r="V3566">
        <v>27</v>
      </c>
      <c r="W3566" t="s">
        <v>38</v>
      </c>
    </row>
    <row r="3567" spans="1:23">
      <c r="A3567" t="s">
        <v>23</v>
      </c>
      <c r="B3567" t="s">
        <v>24</v>
      </c>
      <c r="C3567" t="s">
        <v>25</v>
      </c>
      <c r="D3567" t="s">
        <v>39</v>
      </c>
      <c r="E3567" t="s">
        <v>40</v>
      </c>
      <c r="F3567" t="s">
        <v>41</v>
      </c>
      <c r="G3567" t="s">
        <v>42</v>
      </c>
      <c r="I3567" t="s">
        <v>43</v>
      </c>
      <c r="J3567">
        <v>0</v>
      </c>
      <c r="K3567">
        <v>0</v>
      </c>
      <c r="L3567">
        <v>0</v>
      </c>
      <c r="M3567">
        <v>0</v>
      </c>
      <c r="N3567">
        <v>0</v>
      </c>
      <c r="O3567">
        <v>1</v>
      </c>
      <c r="P3567" t="s">
        <v>319</v>
      </c>
      <c r="Q3567" t="s">
        <v>320</v>
      </c>
      <c r="R3567" t="s">
        <v>100</v>
      </c>
      <c r="S3567" t="s">
        <v>101</v>
      </c>
      <c r="T3567" t="s">
        <v>36</v>
      </c>
      <c r="U3567" t="s">
        <v>37</v>
      </c>
      <c r="V3567">
        <v>27</v>
      </c>
      <c r="W3567" t="s">
        <v>38</v>
      </c>
    </row>
    <row r="3568" spans="1:23">
      <c r="A3568" t="s">
        <v>23</v>
      </c>
      <c r="B3568" t="s">
        <v>24</v>
      </c>
      <c r="C3568" t="s">
        <v>25</v>
      </c>
      <c r="D3568" t="s">
        <v>46</v>
      </c>
      <c r="E3568" t="s">
        <v>47</v>
      </c>
      <c r="F3568" t="s">
        <v>48</v>
      </c>
      <c r="G3568" t="s">
        <v>47</v>
      </c>
      <c r="I3568" t="s">
        <v>43</v>
      </c>
      <c r="J3568">
        <v>1319.6974660000001</v>
      </c>
      <c r="K3568">
        <v>175</v>
      </c>
      <c r="L3568">
        <v>0.78200000000000003</v>
      </c>
      <c r="M3568">
        <v>0</v>
      </c>
      <c r="N3568">
        <v>0</v>
      </c>
      <c r="O3568">
        <v>0</v>
      </c>
      <c r="P3568" t="s">
        <v>319</v>
      </c>
      <c r="Q3568" t="s">
        <v>320</v>
      </c>
      <c r="R3568" t="s">
        <v>100</v>
      </c>
      <c r="S3568" t="s">
        <v>101</v>
      </c>
      <c r="T3568" t="s">
        <v>36</v>
      </c>
      <c r="U3568" t="s">
        <v>37</v>
      </c>
      <c r="V3568">
        <v>27</v>
      </c>
      <c r="W3568" t="s">
        <v>38</v>
      </c>
    </row>
    <row r="3569" spans="1:23">
      <c r="A3569" t="s">
        <v>23</v>
      </c>
      <c r="B3569" t="s">
        <v>24</v>
      </c>
      <c r="C3569" t="s">
        <v>25</v>
      </c>
      <c r="D3569" t="s">
        <v>46</v>
      </c>
      <c r="E3569" t="s">
        <v>47</v>
      </c>
      <c r="F3569" t="s">
        <v>48</v>
      </c>
      <c r="G3569" t="s">
        <v>47</v>
      </c>
      <c r="I3569" t="s">
        <v>43</v>
      </c>
      <c r="J3569">
        <v>614.14384489999998</v>
      </c>
      <c r="K3569">
        <v>94</v>
      </c>
      <c r="L3569">
        <v>0.84899999999999998</v>
      </c>
      <c r="M3569">
        <v>0</v>
      </c>
      <c r="N3569">
        <v>0</v>
      </c>
      <c r="O3569">
        <v>0</v>
      </c>
      <c r="P3569" t="s">
        <v>321</v>
      </c>
      <c r="Q3569" t="s">
        <v>322</v>
      </c>
      <c r="R3569" t="s">
        <v>84</v>
      </c>
      <c r="S3569" t="s">
        <v>85</v>
      </c>
      <c r="T3569" t="s">
        <v>36</v>
      </c>
      <c r="U3569" t="s">
        <v>37</v>
      </c>
      <c r="V3569">
        <v>27</v>
      </c>
      <c r="W3569" t="s">
        <v>38</v>
      </c>
    </row>
    <row r="3570" spans="1:23">
      <c r="A3570" t="s">
        <v>23</v>
      </c>
      <c r="B3570" t="s">
        <v>24</v>
      </c>
      <c r="C3570" t="s">
        <v>25</v>
      </c>
      <c r="D3570" t="s">
        <v>39</v>
      </c>
      <c r="E3570" t="s">
        <v>40</v>
      </c>
      <c r="F3570" t="s">
        <v>41</v>
      </c>
      <c r="G3570" t="s">
        <v>42</v>
      </c>
      <c r="I3570" t="s">
        <v>43</v>
      </c>
      <c r="J3570">
        <v>69.186596440000002</v>
      </c>
      <c r="K3570">
        <v>6</v>
      </c>
      <c r="L3570">
        <v>0.49</v>
      </c>
      <c r="M3570">
        <v>0</v>
      </c>
      <c r="N3570">
        <v>0</v>
      </c>
      <c r="O3570">
        <v>0</v>
      </c>
      <c r="P3570" t="s">
        <v>1428</v>
      </c>
      <c r="Q3570" t="s">
        <v>1429</v>
      </c>
      <c r="R3570" t="s">
        <v>94</v>
      </c>
      <c r="S3570" t="s">
        <v>95</v>
      </c>
      <c r="T3570" t="s">
        <v>36</v>
      </c>
      <c r="U3570" t="s">
        <v>37</v>
      </c>
      <c r="V3570">
        <v>27</v>
      </c>
      <c r="W3570" t="s">
        <v>38</v>
      </c>
    </row>
    <row r="3571" spans="1:23">
      <c r="A3571" t="s">
        <v>23</v>
      </c>
      <c r="B3571" t="s">
        <v>24</v>
      </c>
      <c r="C3571" t="s">
        <v>25</v>
      </c>
      <c r="D3571" t="s">
        <v>39</v>
      </c>
      <c r="E3571" t="s">
        <v>40</v>
      </c>
      <c r="F3571" t="s">
        <v>28</v>
      </c>
      <c r="G3571" t="s">
        <v>29</v>
      </c>
      <c r="I3571" t="s">
        <v>43</v>
      </c>
      <c r="J3571">
        <v>38.458519860000003</v>
      </c>
      <c r="K3571">
        <v>11</v>
      </c>
      <c r="L3571">
        <v>0.79600000000000004</v>
      </c>
      <c r="M3571">
        <v>0</v>
      </c>
      <c r="N3571">
        <v>0</v>
      </c>
      <c r="O3571">
        <v>0</v>
      </c>
      <c r="P3571" t="s">
        <v>1428</v>
      </c>
      <c r="Q3571" t="s">
        <v>1429</v>
      </c>
      <c r="R3571" t="s">
        <v>94</v>
      </c>
      <c r="S3571" t="s">
        <v>95</v>
      </c>
      <c r="T3571" t="s">
        <v>36</v>
      </c>
      <c r="U3571" t="s">
        <v>37</v>
      </c>
      <c r="V3571">
        <v>27</v>
      </c>
      <c r="W3571" t="s">
        <v>38</v>
      </c>
    </row>
    <row r="3572" spans="1:23">
      <c r="A3572" t="s">
        <v>23</v>
      </c>
      <c r="B3572" t="s">
        <v>24</v>
      </c>
      <c r="C3572" t="s">
        <v>25</v>
      </c>
      <c r="D3572" t="s">
        <v>26</v>
      </c>
      <c r="E3572" t="s">
        <v>27</v>
      </c>
      <c r="F3572" t="s">
        <v>53</v>
      </c>
      <c r="G3572" t="s">
        <v>54</v>
      </c>
      <c r="H3572" t="s">
        <v>183</v>
      </c>
      <c r="I3572" t="s">
        <v>184</v>
      </c>
      <c r="J3572">
        <v>121.4813528</v>
      </c>
      <c r="K3572">
        <v>2</v>
      </c>
      <c r="L3572">
        <v>0.95</v>
      </c>
      <c r="M3572">
        <v>0</v>
      </c>
      <c r="N3572">
        <v>0</v>
      </c>
      <c r="O3572">
        <v>0</v>
      </c>
      <c r="P3572" t="s">
        <v>325</v>
      </c>
      <c r="Q3572" t="s">
        <v>326</v>
      </c>
      <c r="R3572" t="s">
        <v>168</v>
      </c>
      <c r="S3572" t="s">
        <v>169</v>
      </c>
      <c r="T3572" t="s">
        <v>36</v>
      </c>
      <c r="U3572" t="s">
        <v>37</v>
      </c>
      <c r="V3572">
        <v>27</v>
      </c>
      <c r="W3572" t="s">
        <v>38</v>
      </c>
    </row>
    <row r="3573" spans="1:23">
      <c r="A3573" t="s">
        <v>23</v>
      </c>
      <c r="B3573" t="s">
        <v>24</v>
      </c>
      <c r="C3573" t="s">
        <v>25</v>
      </c>
      <c r="D3573" t="s">
        <v>26</v>
      </c>
      <c r="E3573" t="s">
        <v>27</v>
      </c>
      <c r="F3573" t="s">
        <v>28</v>
      </c>
      <c r="G3573" t="s">
        <v>29</v>
      </c>
      <c r="H3573" t="s">
        <v>61</v>
      </c>
      <c r="I3573" t="s">
        <v>62</v>
      </c>
      <c r="J3573">
        <v>324.21232029999999</v>
      </c>
      <c r="K3573">
        <v>3</v>
      </c>
      <c r="L3573">
        <v>0.91200000000000003</v>
      </c>
      <c r="M3573">
        <v>0</v>
      </c>
      <c r="N3573">
        <v>0</v>
      </c>
      <c r="O3573">
        <v>0</v>
      </c>
      <c r="P3573" t="s">
        <v>325</v>
      </c>
      <c r="Q3573" t="s">
        <v>326</v>
      </c>
      <c r="R3573" t="s">
        <v>168</v>
      </c>
      <c r="S3573" t="s">
        <v>169</v>
      </c>
      <c r="T3573" t="s">
        <v>36</v>
      </c>
      <c r="U3573" t="s">
        <v>37</v>
      </c>
      <c r="V3573">
        <v>27</v>
      </c>
      <c r="W3573" t="s">
        <v>38</v>
      </c>
    </row>
    <row r="3574" spans="1:23">
      <c r="A3574" t="s">
        <v>23</v>
      </c>
      <c r="B3574" t="s">
        <v>24</v>
      </c>
      <c r="C3574" t="s">
        <v>25</v>
      </c>
      <c r="D3574" t="s">
        <v>26</v>
      </c>
      <c r="E3574" t="s">
        <v>27</v>
      </c>
      <c r="F3574" t="s">
        <v>28</v>
      </c>
      <c r="G3574" t="s">
        <v>29</v>
      </c>
      <c r="H3574" t="s">
        <v>148</v>
      </c>
      <c r="I3574" t="s">
        <v>149</v>
      </c>
      <c r="J3574">
        <v>163.72815299999999</v>
      </c>
      <c r="K3574">
        <v>4</v>
      </c>
      <c r="L3574">
        <v>0.91500000000000004</v>
      </c>
      <c r="M3574">
        <v>0</v>
      </c>
      <c r="N3574">
        <v>0</v>
      </c>
      <c r="O3574">
        <v>0</v>
      </c>
      <c r="P3574" t="s">
        <v>325</v>
      </c>
      <c r="Q3574" t="s">
        <v>326</v>
      </c>
      <c r="R3574" t="s">
        <v>168</v>
      </c>
      <c r="S3574" t="s">
        <v>169</v>
      </c>
      <c r="T3574" t="s">
        <v>36</v>
      </c>
      <c r="U3574" t="s">
        <v>37</v>
      </c>
      <c r="V3574">
        <v>27</v>
      </c>
      <c r="W3574" t="s">
        <v>38</v>
      </c>
    </row>
    <row r="3575" spans="1:23">
      <c r="A3575" t="s">
        <v>23</v>
      </c>
      <c r="B3575" t="s">
        <v>24</v>
      </c>
      <c r="C3575" t="s">
        <v>25</v>
      </c>
      <c r="D3575" t="s">
        <v>26</v>
      </c>
      <c r="E3575" t="s">
        <v>27</v>
      </c>
      <c r="F3575" t="s">
        <v>28</v>
      </c>
      <c r="G3575" t="s">
        <v>29</v>
      </c>
      <c r="H3575" t="s">
        <v>281</v>
      </c>
      <c r="I3575" t="s">
        <v>282</v>
      </c>
      <c r="J3575">
        <v>76.042880859999997</v>
      </c>
      <c r="K3575">
        <v>1</v>
      </c>
      <c r="L3575">
        <v>0.90200000000000002</v>
      </c>
      <c r="M3575">
        <v>0</v>
      </c>
      <c r="N3575">
        <v>0</v>
      </c>
      <c r="O3575">
        <v>0</v>
      </c>
      <c r="P3575" t="s">
        <v>325</v>
      </c>
      <c r="Q3575" t="s">
        <v>326</v>
      </c>
      <c r="R3575" t="s">
        <v>168</v>
      </c>
      <c r="S3575" t="s">
        <v>169</v>
      </c>
      <c r="T3575" t="s">
        <v>36</v>
      </c>
      <c r="U3575" t="s">
        <v>37</v>
      </c>
      <c r="V3575">
        <v>27</v>
      </c>
      <c r="W3575" t="s">
        <v>38</v>
      </c>
    </row>
    <row r="3576" spans="1:23">
      <c r="A3576" t="s">
        <v>23</v>
      </c>
      <c r="B3576" t="s">
        <v>24</v>
      </c>
      <c r="C3576" t="s">
        <v>25</v>
      </c>
      <c r="D3576" t="s">
        <v>26</v>
      </c>
      <c r="E3576" t="s">
        <v>27</v>
      </c>
      <c r="F3576" t="s">
        <v>28</v>
      </c>
      <c r="G3576" t="s">
        <v>29</v>
      </c>
      <c r="H3576" t="s">
        <v>138</v>
      </c>
      <c r="I3576" t="s">
        <v>139</v>
      </c>
      <c r="J3576">
        <v>113.1231066</v>
      </c>
      <c r="K3576">
        <v>1</v>
      </c>
      <c r="L3576">
        <v>0.91200000000000003</v>
      </c>
      <c r="M3576">
        <v>0</v>
      </c>
      <c r="N3576">
        <v>0</v>
      </c>
      <c r="O3576">
        <v>0</v>
      </c>
      <c r="P3576" t="s">
        <v>325</v>
      </c>
      <c r="Q3576" t="s">
        <v>326</v>
      </c>
      <c r="R3576" t="s">
        <v>168</v>
      </c>
      <c r="S3576" t="s">
        <v>169</v>
      </c>
      <c r="T3576" t="s">
        <v>36</v>
      </c>
      <c r="U3576" t="s">
        <v>37</v>
      </c>
      <c r="V3576">
        <v>27</v>
      </c>
      <c r="W3576" t="s">
        <v>38</v>
      </c>
    </row>
    <row r="3577" spans="1:23">
      <c r="A3577" t="s">
        <v>23</v>
      </c>
      <c r="B3577" t="s">
        <v>24</v>
      </c>
      <c r="C3577" t="s">
        <v>25</v>
      </c>
      <c r="D3577" t="s">
        <v>26</v>
      </c>
      <c r="E3577" t="s">
        <v>27</v>
      </c>
      <c r="F3577" t="s">
        <v>28</v>
      </c>
      <c r="G3577" t="s">
        <v>29</v>
      </c>
      <c r="H3577" t="s">
        <v>739</v>
      </c>
      <c r="I3577" t="s">
        <v>740</v>
      </c>
      <c r="J3577">
        <v>10.795999999999999</v>
      </c>
      <c r="K3577">
        <v>1</v>
      </c>
      <c r="L3577">
        <v>1</v>
      </c>
      <c r="M3577">
        <v>0</v>
      </c>
      <c r="N3577">
        <v>0</v>
      </c>
      <c r="O3577">
        <v>0</v>
      </c>
      <c r="P3577" t="s">
        <v>325</v>
      </c>
      <c r="Q3577" t="s">
        <v>326</v>
      </c>
      <c r="R3577" t="s">
        <v>168</v>
      </c>
      <c r="S3577" t="s">
        <v>169</v>
      </c>
      <c r="T3577" t="s">
        <v>36</v>
      </c>
      <c r="U3577" t="s">
        <v>37</v>
      </c>
      <c r="V3577">
        <v>27</v>
      </c>
      <c r="W3577" t="s">
        <v>38</v>
      </c>
    </row>
    <row r="3578" spans="1:23">
      <c r="A3578" t="s">
        <v>23</v>
      </c>
      <c r="B3578" t="s">
        <v>24</v>
      </c>
      <c r="C3578" t="s">
        <v>25</v>
      </c>
      <c r="D3578" t="s">
        <v>39</v>
      </c>
      <c r="E3578" t="s">
        <v>40</v>
      </c>
      <c r="F3578" t="s">
        <v>44</v>
      </c>
      <c r="G3578" t="s">
        <v>45</v>
      </c>
      <c r="I3578" t="s">
        <v>43</v>
      </c>
      <c r="J3578">
        <v>70.697537319999995</v>
      </c>
      <c r="K3578">
        <v>12</v>
      </c>
      <c r="L3578">
        <v>0.72199999999999998</v>
      </c>
      <c r="M3578">
        <v>0</v>
      </c>
      <c r="N3578">
        <v>0</v>
      </c>
      <c r="O3578">
        <v>0</v>
      </c>
      <c r="P3578" t="s">
        <v>325</v>
      </c>
      <c r="Q3578" t="s">
        <v>326</v>
      </c>
      <c r="R3578" t="s">
        <v>168</v>
      </c>
      <c r="S3578" t="s">
        <v>169</v>
      </c>
      <c r="T3578" t="s">
        <v>36</v>
      </c>
      <c r="U3578" t="s">
        <v>37</v>
      </c>
      <c r="V3578">
        <v>27</v>
      </c>
      <c r="W3578" t="s">
        <v>38</v>
      </c>
    </row>
    <row r="3579" spans="1:23">
      <c r="A3579" t="s">
        <v>23</v>
      </c>
      <c r="B3579" t="s">
        <v>24</v>
      </c>
      <c r="C3579" t="s">
        <v>25</v>
      </c>
      <c r="D3579" t="s">
        <v>46</v>
      </c>
      <c r="E3579" t="s">
        <v>47</v>
      </c>
      <c r="F3579" t="s">
        <v>48</v>
      </c>
      <c r="G3579" t="s">
        <v>47</v>
      </c>
      <c r="I3579" t="s">
        <v>43</v>
      </c>
      <c r="J3579">
        <v>5977.8487889999997</v>
      </c>
      <c r="K3579">
        <v>1102</v>
      </c>
      <c r="L3579">
        <v>0.82199999999999995</v>
      </c>
      <c r="M3579">
        <v>0.65084322100000003</v>
      </c>
      <c r="N3579">
        <v>3.9899999999999996E-3</v>
      </c>
      <c r="O3579">
        <v>0</v>
      </c>
      <c r="P3579" t="s">
        <v>325</v>
      </c>
      <c r="Q3579" t="s">
        <v>326</v>
      </c>
      <c r="R3579" t="s">
        <v>168</v>
      </c>
      <c r="S3579" t="s">
        <v>169</v>
      </c>
      <c r="T3579" t="s">
        <v>36</v>
      </c>
      <c r="U3579" t="s">
        <v>37</v>
      </c>
      <c r="V3579">
        <v>27</v>
      </c>
      <c r="W3579" t="s">
        <v>38</v>
      </c>
    </row>
    <row r="3580" spans="1:23">
      <c r="A3580" t="s">
        <v>23</v>
      </c>
      <c r="B3580" t="s">
        <v>24</v>
      </c>
      <c r="C3580" t="s">
        <v>25</v>
      </c>
      <c r="D3580" t="s">
        <v>39</v>
      </c>
      <c r="E3580" t="s">
        <v>40</v>
      </c>
      <c r="F3580" t="s">
        <v>53</v>
      </c>
      <c r="G3580" t="s">
        <v>54</v>
      </c>
      <c r="I3580" t="s">
        <v>43</v>
      </c>
      <c r="J3580">
        <v>0</v>
      </c>
      <c r="K3580">
        <v>0</v>
      </c>
      <c r="L3580">
        <v>0</v>
      </c>
      <c r="M3580">
        <v>0</v>
      </c>
      <c r="N3580">
        <v>0</v>
      </c>
      <c r="O3580">
        <v>1</v>
      </c>
      <c r="P3580" t="s">
        <v>1430</v>
      </c>
      <c r="Q3580" t="s">
        <v>1431</v>
      </c>
      <c r="R3580" t="s">
        <v>67</v>
      </c>
      <c r="S3580" t="s">
        <v>68</v>
      </c>
      <c r="T3580" t="s">
        <v>36</v>
      </c>
      <c r="U3580" t="s">
        <v>37</v>
      </c>
      <c r="V3580">
        <v>27</v>
      </c>
      <c r="W3580" t="s">
        <v>38</v>
      </c>
    </row>
    <row r="3581" spans="1:23">
      <c r="A3581" t="s">
        <v>23</v>
      </c>
      <c r="B3581" t="s">
        <v>24</v>
      </c>
      <c r="C3581" t="s">
        <v>25</v>
      </c>
      <c r="D3581" t="s">
        <v>39</v>
      </c>
      <c r="E3581" t="s">
        <v>40</v>
      </c>
      <c r="F3581" t="s">
        <v>28</v>
      </c>
      <c r="G3581" t="s">
        <v>29</v>
      </c>
      <c r="I3581" t="s">
        <v>43</v>
      </c>
      <c r="J3581">
        <v>82.942843170000003</v>
      </c>
      <c r="K3581">
        <v>9</v>
      </c>
      <c r="L3581">
        <v>0.61799999999999999</v>
      </c>
      <c r="M3581">
        <v>0</v>
      </c>
      <c r="N3581">
        <v>0</v>
      </c>
      <c r="O3581">
        <v>0</v>
      </c>
      <c r="P3581" t="s">
        <v>1430</v>
      </c>
      <c r="Q3581" t="s">
        <v>1431</v>
      </c>
      <c r="R3581" t="s">
        <v>67</v>
      </c>
      <c r="S3581" t="s">
        <v>68</v>
      </c>
      <c r="T3581" t="s">
        <v>36</v>
      </c>
      <c r="U3581" t="s">
        <v>37</v>
      </c>
      <c r="V3581">
        <v>27</v>
      </c>
      <c r="W3581" t="s">
        <v>38</v>
      </c>
    </row>
    <row r="3582" spans="1:23">
      <c r="A3582" t="s">
        <v>23</v>
      </c>
      <c r="B3582" t="s">
        <v>24</v>
      </c>
      <c r="C3582" t="s">
        <v>25</v>
      </c>
      <c r="D3582" t="s">
        <v>46</v>
      </c>
      <c r="E3582" t="s">
        <v>47</v>
      </c>
      <c r="F3582" t="s">
        <v>48</v>
      </c>
      <c r="G3582" t="s">
        <v>47</v>
      </c>
      <c r="I3582" t="s">
        <v>43</v>
      </c>
      <c r="J3582">
        <v>162.1173288</v>
      </c>
      <c r="K3582">
        <v>41</v>
      </c>
      <c r="L3582">
        <v>0.80800000000000005</v>
      </c>
      <c r="M3582">
        <v>0</v>
      </c>
      <c r="N3582">
        <v>0</v>
      </c>
      <c r="O3582">
        <v>0</v>
      </c>
      <c r="P3582" t="s">
        <v>1430</v>
      </c>
      <c r="Q3582" t="s">
        <v>1431</v>
      </c>
      <c r="R3582" t="s">
        <v>67</v>
      </c>
      <c r="S3582" t="s">
        <v>68</v>
      </c>
      <c r="T3582" t="s">
        <v>36</v>
      </c>
      <c r="U3582" t="s">
        <v>37</v>
      </c>
      <c r="V3582">
        <v>27</v>
      </c>
      <c r="W3582" t="s">
        <v>38</v>
      </c>
    </row>
    <row r="3583" spans="1:23">
      <c r="A3583" t="s">
        <v>23</v>
      </c>
      <c r="B3583" t="s">
        <v>24</v>
      </c>
      <c r="C3583" t="s">
        <v>25</v>
      </c>
      <c r="D3583" t="s">
        <v>26</v>
      </c>
      <c r="E3583" t="s">
        <v>27</v>
      </c>
      <c r="F3583" t="s">
        <v>53</v>
      </c>
      <c r="G3583" t="s">
        <v>54</v>
      </c>
      <c r="H3583" t="s">
        <v>134</v>
      </c>
      <c r="I3583" t="s">
        <v>135</v>
      </c>
      <c r="J3583">
        <v>1352.0973329999999</v>
      </c>
      <c r="K3583">
        <v>2</v>
      </c>
      <c r="L3583">
        <v>1</v>
      </c>
      <c r="M3583">
        <v>0</v>
      </c>
      <c r="N3583">
        <v>0</v>
      </c>
      <c r="O3583">
        <v>0</v>
      </c>
      <c r="P3583" t="s">
        <v>327</v>
      </c>
      <c r="Q3583" t="s">
        <v>328</v>
      </c>
      <c r="R3583" t="s">
        <v>59</v>
      </c>
      <c r="S3583" t="s">
        <v>60</v>
      </c>
      <c r="T3583" t="s">
        <v>36</v>
      </c>
      <c r="U3583" t="s">
        <v>37</v>
      </c>
      <c r="V3583">
        <v>27</v>
      </c>
      <c r="W3583" t="s">
        <v>38</v>
      </c>
    </row>
    <row r="3584" spans="1:23">
      <c r="A3584" t="s">
        <v>23</v>
      </c>
      <c r="B3584" t="s">
        <v>24</v>
      </c>
      <c r="C3584" t="s">
        <v>25</v>
      </c>
      <c r="D3584" t="s">
        <v>39</v>
      </c>
      <c r="E3584" t="s">
        <v>40</v>
      </c>
      <c r="F3584" t="s">
        <v>53</v>
      </c>
      <c r="G3584" t="s">
        <v>54</v>
      </c>
      <c r="I3584" t="s">
        <v>43</v>
      </c>
      <c r="J3584">
        <v>0</v>
      </c>
      <c r="K3584">
        <v>0</v>
      </c>
      <c r="L3584">
        <v>0</v>
      </c>
      <c r="M3584">
        <v>0</v>
      </c>
      <c r="N3584">
        <v>0</v>
      </c>
      <c r="O3584">
        <v>1</v>
      </c>
      <c r="P3584" t="s">
        <v>327</v>
      </c>
      <c r="Q3584" t="s">
        <v>328</v>
      </c>
      <c r="R3584" t="s">
        <v>59</v>
      </c>
      <c r="S3584" t="s">
        <v>60</v>
      </c>
      <c r="T3584" t="s">
        <v>36</v>
      </c>
      <c r="U3584" t="s">
        <v>37</v>
      </c>
      <c r="V3584">
        <v>27</v>
      </c>
      <c r="W3584" t="s">
        <v>38</v>
      </c>
    </row>
    <row r="3585" spans="1:23">
      <c r="A3585" t="s">
        <v>23</v>
      </c>
      <c r="B3585" t="s">
        <v>24</v>
      </c>
      <c r="C3585" t="s">
        <v>25</v>
      </c>
      <c r="D3585" t="s">
        <v>39</v>
      </c>
      <c r="E3585" t="s">
        <v>40</v>
      </c>
      <c r="F3585" t="s">
        <v>44</v>
      </c>
      <c r="G3585" t="s">
        <v>45</v>
      </c>
      <c r="I3585" t="s">
        <v>43</v>
      </c>
      <c r="J3585">
        <v>0</v>
      </c>
      <c r="K3585">
        <v>0</v>
      </c>
      <c r="L3585">
        <v>0</v>
      </c>
      <c r="M3585">
        <v>0</v>
      </c>
      <c r="N3585">
        <v>0</v>
      </c>
      <c r="O3585">
        <v>1</v>
      </c>
      <c r="P3585" t="s">
        <v>327</v>
      </c>
      <c r="Q3585" t="s">
        <v>328</v>
      </c>
      <c r="R3585" t="s">
        <v>59</v>
      </c>
      <c r="S3585" t="s">
        <v>60</v>
      </c>
      <c r="T3585" t="s">
        <v>36</v>
      </c>
      <c r="U3585" t="s">
        <v>37</v>
      </c>
      <c r="V3585">
        <v>27</v>
      </c>
      <c r="W3585" t="s">
        <v>38</v>
      </c>
    </row>
    <row r="3586" spans="1:23">
      <c r="A3586" t="s">
        <v>23</v>
      </c>
      <c r="B3586" t="s">
        <v>24</v>
      </c>
      <c r="C3586" t="s">
        <v>25</v>
      </c>
      <c r="D3586" t="s">
        <v>26</v>
      </c>
      <c r="E3586" t="s">
        <v>27</v>
      </c>
      <c r="F3586" t="s">
        <v>28</v>
      </c>
      <c r="G3586" t="s">
        <v>29</v>
      </c>
      <c r="H3586" t="s">
        <v>152</v>
      </c>
      <c r="I3586" t="s">
        <v>153</v>
      </c>
      <c r="J3586">
        <v>300.36669469999998</v>
      </c>
      <c r="K3586">
        <v>1</v>
      </c>
      <c r="L3586">
        <v>0.91500000000000004</v>
      </c>
      <c r="M3586">
        <v>0</v>
      </c>
      <c r="N3586">
        <v>0</v>
      </c>
      <c r="O3586">
        <v>0</v>
      </c>
      <c r="P3586" t="s">
        <v>329</v>
      </c>
      <c r="Q3586" t="s">
        <v>330</v>
      </c>
      <c r="R3586" t="s">
        <v>59</v>
      </c>
      <c r="S3586" t="s">
        <v>60</v>
      </c>
      <c r="T3586" t="s">
        <v>36</v>
      </c>
      <c r="U3586" t="s">
        <v>37</v>
      </c>
      <c r="V3586">
        <v>27</v>
      </c>
      <c r="W3586" t="s">
        <v>38</v>
      </c>
    </row>
    <row r="3587" spans="1:23">
      <c r="A3587" t="s">
        <v>23</v>
      </c>
      <c r="B3587" t="s">
        <v>24</v>
      </c>
      <c r="C3587" t="s">
        <v>25</v>
      </c>
      <c r="D3587" t="s">
        <v>39</v>
      </c>
      <c r="E3587" t="s">
        <v>40</v>
      </c>
      <c r="F3587" t="s">
        <v>28</v>
      </c>
      <c r="G3587" t="s">
        <v>29</v>
      </c>
      <c r="I3587" t="s">
        <v>43</v>
      </c>
      <c r="J3587">
        <v>591.94023110000001</v>
      </c>
      <c r="K3587">
        <v>60</v>
      </c>
      <c r="L3587">
        <v>0.80500000000000005</v>
      </c>
      <c r="M3587">
        <v>0</v>
      </c>
      <c r="N3587">
        <v>0</v>
      </c>
      <c r="O3587">
        <v>0</v>
      </c>
      <c r="P3587" t="s">
        <v>329</v>
      </c>
      <c r="Q3587" t="s">
        <v>330</v>
      </c>
      <c r="R3587" t="s">
        <v>59</v>
      </c>
      <c r="S3587" t="s">
        <v>60</v>
      </c>
      <c r="T3587" t="s">
        <v>36</v>
      </c>
      <c r="U3587" t="s">
        <v>37</v>
      </c>
      <c r="V3587">
        <v>27</v>
      </c>
      <c r="W3587" t="s">
        <v>38</v>
      </c>
    </row>
    <row r="3588" spans="1:23">
      <c r="A3588" t="s">
        <v>23</v>
      </c>
      <c r="B3588" t="s">
        <v>24</v>
      </c>
      <c r="C3588" t="s">
        <v>25</v>
      </c>
      <c r="D3588" t="s">
        <v>46</v>
      </c>
      <c r="E3588" t="s">
        <v>47</v>
      </c>
      <c r="F3588" t="s">
        <v>48</v>
      </c>
      <c r="G3588" t="s">
        <v>47</v>
      </c>
      <c r="I3588" t="s">
        <v>43</v>
      </c>
      <c r="J3588">
        <v>2598.8245489999999</v>
      </c>
      <c r="K3588">
        <v>393</v>
      </c>
      <c r="L3588">
        <v>0.80500000000000005</v>
      </c>
      <c r="M3588">
        <v>0</v>
      </c>
      <c r="N3588">
        <v>0</v>
      </c>
      <c r="O3588">
        <v>0</v>
      </c>
      <c r="P3588" t="s">
        <v>331</v>
      </c>
      <c r="Q3588" t="s">
        <v>332</v>
      </c>
      <c r="R3588" t="s">
        <v>132</v>
      </c>
      <c r="S3588" t="s">
        <v>133</v>
      </c>
      <c r="T3588" t="s">
        <v>36</v>
      </c>
      <c r="U3588" t="s">
        <v>37</v>
      </c>
      <c r="V3588">
        <v>27</v>
      </c>
      <c r="W3588" t="s">
        <v>38</v>
      </c>
    </row>
    <row r="3589" spans="1:23">
      <c r="A3589" t="s">
        <v>23</v>
      </c>
      <c r="B3589" t="s">
        <v>24</v>
      </c>
      <c r="C3589" t="s">
        <v>25</v>
      </c>
      <c r="D3589" t="s">
        <v>39</v>
      </c>
      <c r="E3589" t="s">
        <v>40</v>
      </c>
      <c r="F3589" t="s">
        <v>41</v>
      </c>
      <c r="G3589" t="s">
        <v>42</v>
      </c>
      <c r="I3589" t="s">
        <v>43</v>
      </c>
      <c r="J3589">
        <v>0</v>
      </c>
      <c r="K3589">
        <v>0</v>
      </c>
      <c r="L3589">
        <v>0</v>
      </c>
      <c r="M3589">
        <v>0</v>
      </c>
      <c r="N3589">
        <v>0</v>
      </c>
      <c r="O3589">
        <v>1</v>
      </c>
      <c r="P3589" t="s">
        <v>1432</v>
      </c>
      <c r="Q3589" t="s">
        <v>1433</v>
      </c>
      <c r="R3589" t="s">
        <v>84</v>
      </c>
      <c r="S3589" t="s">
        <v>85</v>
      </c>
      <c r="T3589" t="s">
        <v>36</v>
      </c>
      <c r="U3589" t="s">
        <v>37</v>
      </c>
      <c r="V3589">
        <v>27</v>
      </c>
      <c r="W3589" t="s">
        <v>38</v>
      </c>
    </row>
    <row r="3590" spans="1:23">
      <c r="A3590" t="s">
        <v>23</v>
      </c>
      <c r="B3590" t="s">
        <v>24</v>
      </c>
      <c r="C3590" t="s">
        <v>25</v>
      </c>
      <c r="D3590" t="s">
        <v>39</v>
      </c>
      <c r="E3590" t="s">
        <v>40</v>
      </c>
      <c r="F3590" t="s">
        <v>44</v>
      </c>
      <c r="G3590" t="s">
        <v>45</v>
      </c>
      <c r="I3590" t="s">
        <v>43</v>
      </c>
      <c r="J3590">
        <v>0</v>
      </c>
      <c r="K3590">
        <v>0</v>
      </c>
      <c r="L3590">
        <v>0</v>
      </c>
      <c r="M3590">
        <v>0</v>
      </c>
      <c r="N3590">
        <v>0</v>
      </c>
      <c r="O3590">
        <v>1</v>
      </c>
      <c r="P3590" t="s">
        <v>1432</v>
      </c>
      <c r="Q3590" t="s">
        <v>1433</v>
      </c>
      <c r="R3590" t="s">
        <v>84</v>
      </c>
      <c r="S3590" t="s">
        <v>85</v>
      </c>
      <c r="T3590" t="s">
        <v>36</v>
      </c>
      <c r="U3590" t="s">
        <v>37</v>
      </c>
      <c r="V3590">
        <v>27</v>
      </c>
      <c r="W3590" t="s">
        <v>38</v>
      </c>
    </row>
    <row r="3591" spans="1:23">
      <c r="A3591" t="s">
        <v>23</v>
      </c>
      <c r="B3591" t="s">
        <v>24</v>
      </c>
      <c r="C3591" t="s">
        <v>25</v>
      </c>
      <c r="D3591" t="s">
        <v>26</v>
      </c>
      <c r="E3591" t="s">
        <v>27</v>
      </c>
      <c r="F3591" t="s">
        <v>28</v>
      </c>
      <c r="G3591" t="s">
        <v>29</v>
      </c>
      <c r="H3591" t="s">
        <v>69</v>
      </c>
      <c r="I3591" t="s">
        <v>70</v>
      </c>
      <c r="J3591">
        <v>130.50410059999999</v>
      </c>
      <c r="K3591">
        <v>1</v>
      </c>
      <c r="L3591">
        <v>1</v>
      </c>
      <c r="M3591">
        <v>0</v>
      </c>
      <c r="N3591">
        <v>0</v>
      </c>
      <c r="O3591">
        <v>0</v>
      </c>
      <c r="P3591" t="s">
        <v>333</v>
      </c>
      <c r="Q3591" t="s">
        <v>334</v>
      </c>
      <c r="R3591" t="s">
        <v>67</v>
      </c>
      <c r="S3591" t="s">
        <v>68</v>
      </c>
      <c r="T3591" t="s">
        <v>36</v>
      </c>
      <c r="U3591" t="s">
        <v>37</v>
      </c>
      <c r="V3591">
        <v>27</v>
      </c>
      <c r="W3591" t="s">
        <v>38</v>
      </c>
    </row>
    <row r="3592" spans="1:23">
      <c r="A3592" t="s">
        <v>23</v>
      </c>
      <c r="B3592" t="s">
        <v>24</v>
      </c>
      <c r="C3592" t="s">
        <v>25</v>
      </c>
      <c r="D3592" t="s">
        <v>39</v>
      </c>
      <c r="E3592" t="s">
        <v>40</v>
      </c>
      <c r="F3592" t="s">
        <v>44</v>
      </c>
      <c r="G3592" t="s">
        <v>45</v>
      </c>
      <c r="I3592" t="s">
        <v>43</v>
      </c>
      <c r="J3592">
        <v>0</v>
      </c>
      <c r="K3592">
        <v>0</v>
      </c>
      <c r="L3592">
        <v>0</v>
      </c>
      <c r="M3592">
        <v>0</v>
      </c>
      <c r="N3592">
        <v>0</v>
      </c>
      <c r="O3592">
        <v>1</v>
      </c>
      <c r="P3592" t="s">
        <v>333</v>
      </c>
      <c r="Q3592" t="s">
        <v>334</v>
      </c>
      <c r="R3592" t="s">
        <v>67</v>
      </c>
      <c r="S3592" t="s">
        <v>68</v>
      </c>
      <c r="T3592" t="s">
        <v>36</v>
      </c>
      <c r="U3592" t="s">
        <v>37</v>
      </c>
      <c r="V3592">
        <v>27</v>
      </c>
      <c r="W3592" t="s">
        <v>38</v>
      </c>
    </row>
    <row r="3593" spans="1:23">
      <c r="A3593" t="s">
        <v>23</v>
      </c>
      <c r="B3593" t="s">
        <v>24</v>
      </c>
      <c r="C3593" t="s">
        <v>25</v>
      </c>
      <c r="D3593" t="s">
        <v>26</v>
      </c>
      <c r="E3593" t="s">
        <v>27</v>
      </c>
      <c r="F3593" t="s">
        <v>41</v>
      </c>
      <c r="G3593" t="s">
        <v>42</v>
      </c>
      <c r="H3593" t="s">
        <v>161</v>
      </c>
      <c r="I3593" t="s">
        <v>43</v>
      </c>
      <c r="J3593">
        <v>117.2940274</v>
      </c>
      <c r="K3593">
        <v>2</v>
      </c>
      <c r="L3593">
        <v>0.91500000000000004</v>
      </c>
      <c r="M3593">
        <v>0</v>
      </c>
      <c r="N3593">
        <v>0</v>
      </c>
      <c r="O3593">
        <v>0</v>
      </c>
      <c r="P3593" t="s">
        <v>335</v>
      </c>
      <c r="Q3593" t="s">
        <v>336</v>
      </c>
      <c r="R3593" t="s">
        <v>34</v>
      </c>
      <c r="S3593" t="s">
        <v>35</v>
      </c>
      <c r="T3593" t="s">
        <v>36</v>
      </c>
      <c r="U3593" t="s">
        <v>37</v>
      </c>
      <c r="V3593">
        <v>27</v>
      </c>
      <c r="W3593" t="s">
        <v>38</v>
      </c>
    </row>
    <row r="3594" spans="1:23">
      <c r="A3594" t="s">
        <v>23</v>
      </c>
      <c r="B3594" t="s">
        <v>24</v>
      </c>
      <c r="C3594" t="s">
        <v>25</v>
      </c>
      <c r="D3594" t="s">
        <v>26</v>
      </c>
      <c r="E3594" t="s">
        <v>27</v>
      </c>
      <c r="F3594" t="s">
        <v>28</v>
      </c>
      <c r="G3594" t="s">
        <v>29</v>
      </c>
      <c r="H3594" t="s">
        <v>148</v>
      </c>
      <c r="I3594" t="s">
        <v>149</v>
      </c>
      <c r="J3594">
        <v>70.967106869999995</v>
      </c>
      <c r="K3594">
        <v>2</v>
      </c>
      <c r="L3594">
        <v>0.878</v>
      </c>
      <c r="M3594">
        <v>0</v>
      </c>
      <c r="N3594">
        <v>0</v>
      </c>
      <c r="O3594">
        <v>0</v>
      </c>
      <c r="P3594" t="s">
        <v>335</v>
      </c>
      <c r="Q3594" t="s">
        <v>336</v>
      </c>
      <c r="R3594" t="s">
        <v>34</v>
      </c>
      <c r="S3594" t="s">
        <v>35</v>
      </c>
      <c r="T3594" t="s">
        <v>36</v>
      </c>
      <c r="U3594" t="s">
        <v>37</v>
      </c>
      <c r="V3594">
        <v>27</v>
      </c>
      <c r="W3594" t="s">
        <v>38</v>
      </c>
    </row>
    <row r="3595" spans="1:23">
      <c r="A3595" t="s">
        <v>23</v>
      </c>
      <c r="B3595" t="s">
        <v>24</v>
      </c>
      <c r="C3595" t="s">
        <v>25</v>
      </c>
      <c r="D3595" t="s">
        <v>26</v>
      </c>
      <c r="E3595" t="s">
        <v>27</v>
      </c>
      <c r="F3595" t="s">
        <v>28</v>
      </c>
      <c r="G3595" t="s">
        <v>29</v>
      </c>
      <c r="H3595" t="s">
        <v>86</v>
      </c>
      <c r="I3595" t="s">
        <v>87</v>
      </c>
      <c r="J3595">
        <v>1002.641308</v>
      </c>
      <c r="K3595">
        <v>2</v>
      </c>
      <c r="L3595">
        <v>0.99</v>
      </c>
      <c r="M3595">
        <v>0</v>
      </c>
      <c r="N3595">
        <v>0</v>
      </c>
      <c r="O3595">
        <v>0</v>
      </c>
      <c r="P3595" t="s">
        <v>335</v>
      </c>
      <c r="Q3595" t="s">
        <v>336</v>
      </c>
      <c r="R3595" t="s">
        <v>34</v>
      </c>
      <c r="S3595" t="s">
        <v>35</v>
      </c>
      <c r="T3595" t="s">
        <v>36</v>
      </c>
      <c r="U3595" t="s">
        <v>37</v>
      </c>
      <c r="V3595">
        <v>27</v>
      </c>
      <c r="W3595" t="s">
        <v>38</v>
      </c>
    </row>
    <row r="3596" spans="1:23">
      <c r="A3596" t="s">
        <v>23</v>
      </c>
      <c r="B3596" t="s">
        <v>24</v>
      </c>
      <c r="C3596" t="s">
        <v>25</v>
      </c>
      <c r="D3596" t="s">
        <v>26</v>
      </c>
      <c r="E3596" t="s">
        <v>27</v>
      </c>
      <c r="F3596" t="s">
        <v>28</v>
      </c>
      <c r="G3596" t="s">
        <v>29</v>
      </c>
      <c r="H3596" t="s">
        <v>138</v>
      </c>
      <c r="I3596" t="s">
        <v>139</v>
      </c>
      <c r="J3596">
        <v>326.28311509999997</v>
      </c>
      <c r="K3596">
        <v>1</v>
      </c>
      <c r="L3596">
        <v>1</v>
      </c>
      <c r="M3596">
        <v>0</v>
      </c>
      <c r="N3596">
        <v>0</v>
      </c>
      <c r="O3596">
        <v>0</v>
      </c>
      <c r="P3596" t="s">
        <v>335</v>
      </c>
      <c r="Q3596" t="s">
        <v>336</v>
      </c>
      <c r="R3596" t="s">
        <v>34</v>
      </c>
      <c r="S3596" t="s">
        <v>35</v>
      </c>
      <c r="T3596" t="s">
        <v>36</v>
      </c>
      <c r="U3596" t="s">
        <v>37</v>
      </c>
      <c r="V3596">
        <v>27</v>
      </c>
      <c r="W3596" t="s">
        <v>38</v>
      </c>
    </row>
    <row r="3597" spans="1:23">
      <c r="A3597" t="s">
        <v>23</v>
      </c>
      <c r="B3597" t="s">
        <v>24</v>
      </c>
      <c r="C3597" t="s">
        <v>25</v>
      </c>
      <c r="D3597" t="s">
        <v>39</v>
      </c>
      <c r="E3597" t="s">
        <v>40</v>
      </c>
      <c r="F3597" t="s">
        <v>41</v>
      </c>
      <c r="G3597" t="s">
        <v>42</v>
      </c>
      <c r="I3597" t="s">
        <v>43</v>
      </c>
      <c r="J3597">
        <v>93.3443702</v>
      </c>
      <c r="K3597">
        <v>11</v>
      </c>
      <c r="L3597">
        <v>0.57099999999999995</v>
      </c>
      <c r="M3597">
        <v>0</v>
      </c>
      <c r="N3597">
        <v>0</v>
      </c>
      <c r="O3597">
        <v>0</v>
      </c>
      <c r="P3597" t="s">
        <v>335</v>
      </c>
      <c r="Q3597" t="s">
        <v>336</v>
      </c>
      <c r="R3597" t="s">
        <v>34</v>
      </c>
      <c r="S3597" t="s">
        <v>35</v>
      </c>
      <c r="T3597" t="s">
        <v>36</v>
      </c>
      <c r="U3597" t="s">
        <v>37</v>
      </c>
      <c r="V3597">
        <v>27</v>
      </c>
      <c r="W3597" t="s">
        <v>38</v>
      </c>
    </row>
    <row r="3598" spans="1:23">
      <c r="A3598" t="s">
        <v>23</v>
      </c>
      <c r="B3598" t="s">
        <v>24</v>
      </c>
      <c r="C3598" t="s">
        <v>25</v>
      </c>
      <c r="D3598" t="s">
        <v>46</v>
      </c>
      <c r="E3598" t="s">
        <v>47</v>
      </c>
      <c r="F3598" t="s">
        <v>48</v>
      </c>
      <c r="G3598" t="s">
        <v>47</v>
      </c>
      <c r="I3598" t="s">
        <v>43</v>
      </c>
      <c r="J3598">
        <v>1678.02387</v>
      </c>
      <c r="K3598">
        <v>310</v>
      </c>
      <c r="L3598">
        <v>0.81100000000000005</v>
      </c>
      <c r="M3598">
        <v>0</v>
      </c>
      <c r="N3598">
        <v>0</v>
      </c>
      <c r="O3598">
        <v>0</v>
      </c>
      <c r="P3598" t="s">
        <v>335</v>
      </c>
      <c r="Q3598" t="s">
        <v>336</v>
      </c>
      <c r="R3598" t="s">
        <v>34</v>
      </c>
      <c r="S3598" t="s">
        <v>35</v>
      </c>
      <c r="T3598" t="s">
        <v>36</v>
      </c>
      <c r="U3598" t="s">
        <v>37</v>
      </c>
      <c r="V3598">
        <v>27</v>
      </c>
      <c r="W3598" t="s">
        <v>38</v>
      </c>
    </row>
    <row r="3599" spans="1:23">
      <c r="A3599" t="s">
        <v>23</v>
      </c>
      <c r="B3599" t="s">
        <v>24</v>
      </c>
      <c r="C3599" t="s">
        <v>25</v>
      </c>
      <c r="D3599" t="s">
        <v>26</v>
      </c>
      <c r="E3599" t="s">
        <v>27</v>
      </c>
      <c r="F3599" t="s">
        <v>41</v>
      </c>
      <c r="G3599" t="s">
        <v>42</v>
      </c>
      <c r="H3599" t="s">
        <v>161</v>
      </c>
      <c r="I3599" t="s">
        <v>43</v>
      </c>
      <c r="J3599">
        <v>37.730926060000002</v>
      </c>
      <c r="K3599">
        <v>2</v>
      </c>
      <c r="L3599">
        <v>0.95599999999999996</v>
      </c>
      <c r="M3599">
        <v>0</v>
      </c>
      <c r="N3599">
        <v>0</v>
      </c>
      <c r="O3599">
        <v>0</v>
      </c>
      <c r="P3599" t="s">
        <v>1434</v>
      </c>
      <c r="Q3599" t="s">
        <v>1435</v>
      </c>
      <c r="R3599" t="s">
        <v>132</v>
      </c>
      <c r="S3599" t="s">
        <v>133</v>
      </c>
      <c r="T3599" t="s">
        <v>36</v>
      </c>
      <c r="U3599" t="s">
        <v>37</v>
      </c>
      <c r="V3599">
        <v>27</v>
      </c>
      <c r="W3599" t="s">
        <v>38</v>
      </c>
    </row>
    <row r="3600" spans="1:23">
      <c r="A3600" t="s">
        <v>23</v>
      </c>
      <c r="B3600" t="s">
        <v>24</v>
      </c>
      <c r="C3600" t="s">
        <v>25</v>
      </c>
      <c r="D3600" t="s">
        <v>26</v>
      </c>
      <c r="E3600" t="s">
        <v>27</v>
      </c>
      <c r="F3600" t="s">
        <v>28</v>
      </c>
      <c r="G3600" t="s">
        <v>29</v>
      </c>
      <c r="H3600" t="s">
        <v>63</v>
      </c>
      <c r="I3600" t="s">
        <v>64</v>
      </c>
      <c r="J3600">
        <v>773.14601400000004</v>
      </c>
      <c r="K3600">
        <v>1</v>
      </c>
      <c r="L3600">
        <v>0.998</v>
      </c>
      <c r="M3600">
        <v>0</v>
      </c>
      <c r="N3600">
        <v>0</v>
      </c>
      <c r="O3600">
        <v>0</v>
      </c>
      <c r="P3600" t="s">
        <v>1434</v>
      </c>
      <c r="Q3600" t="s">
        <v>1435</v>
      </c>
      <c r="R3600" t="s">
        <v>132</v>
      </c>
      <c r="S3600" t="s">
        <v>133</v>
      </c>
      <c r="T3600" t="s">
        <v>36</v>
      </c>
      <c r="U3600" t="s">
        <v>37</v>
      </c>
      <c r="V3600">
        <v>27</v>
      </c>
      <c r="W3600" t="s">
        <v>38</v>
      </c>
    </row>
    <row r="3601" spans="1:23">
      <c r="A3601" t="s">
        <v>23</v>
      </c>
      <c r="B3601" t="s">
        <v>24</v>
      </c>
      <c r="C3601" t="s">
        <v>25</v>
      </c>
      <c r="D3601" t="s">
        <v>26</v>
      </c>
      <c r="E3601" t="s">
        <v>27</v>
      </c>
      <c r="F3601" t="s">
        <v>28</v>
      </c>
      <c r="G3601" t="s">
        <v>29</v>
      </c>
      <c r="H3601" t="s">
        <v>445</v>
      </c>
      <c r="I3601" t="s">
        <v>446</v>
      </c>
      <c r="J3601">
        <v>12.11229151</v>
      </c>
      <c r="K3601">
        <v>1</v>
      </c>
      <c r="L3601">
        <v>0.96199999999999997</v>
      </c>
      <c r="M3601">
        <v>0</v>
      </c>
      <c r="N3601">
        <v>0</v>
      </c>
      <c r="O3601">
        <v>0</v>
      </c>
      <c r="P3601" t="s">
        <v>1434</v>
      </c>
      <c r="Q3601" t="s">
        <v>1435</v>
      </c>
      <c r="R3601" t="s">
        <v>132</v>
      </c>
      <c r="S3601" t="s">
        <v>133</v>
      </c>
      <c r="T3601" t="s">
        <v>36</v>
      </c>
      <c r="U3601" t="s">
        <v>37</v>
      </c>
      <c r="V3601">
        <v>27</v>
      </c>
      <c r="W3601" t="s">
        <v>38</v>
      </c>
    </row>
    <row r="3602" spans="1:23">
      <c r="A3602" t="s">
        <v>23</v>
      </c>
      <c r="B3602" t="s">
        <v>24</v>
      </c>
      <c r="C3602" t="s">
        <v>25</v>
      </c>
      <c r="D3602" t="s">
        <v>39</v>
      </c>
      <c r="E3602" t="s">
        <v>40</v>
      </c>
      <c r="F3602" t="s">
        <v>53</v>
      </c>
      <c r="G3602" t="s">
        <v>54</v>
      </c>
      <c r="I3602" t="s">
        <v>43</v>
      </c>
      <c r="J3602">
        <v>0</v>
      </c>
      <c r="K3602">
        <v>0</v>
      </c>
      <c r="L3602">
        <v>0</v>
      </c>
      <c r="M3602">
        <v>0</v>
      </c>
      <c r="N3602">
        <v>0</v>
      </c>
      <c r="O3602">
        <v>1</v>
      </c>
      <c r="P3602" t="s">
        <v>1434</v>
      </c>
      <c r="Q3602" t="s">
        <v>1435</v>
      </c>
      <c r="R3602" t="s">
        <v>132</v>
      </c>
      <c r="S3602" t="s">
        <v>133</v>
      </c>
      <c r="T3602" t="s">
        <v>36</v>
      </c>
      <c r="U3602" t="s">
        <v>37</v>
      </c>
      <c r="V3602">
        <v>27</v>
      </c>
      <c r="W3602" t="s">
        <v>38</v>
      </c>
    </row>
    <row r="3603" spans="1:23">
      <c r="A3603" t="s">
        <v>23</v>
      </c>
      <c r="B3603" t="s">
        <v>24</v>
      </c>
      <c r="C3603" t="s">
        <v>25</v>
      </c>
      <c r="D3603" t="s">
        <v>39</v>
      </c>
      <c r="E3603" t="s">
        <v>40</v>
      </c>
      <c r="F3603" t="s">
        <v>28</v>
      </c>
      <c r="G3603" t="s">
        <v>29</v>
      </c>
      <c r="I3603" t="s">
        <v>43</v>
      </c>
      <c r="J3603">
        <v>206.80411240000001</v>
      </c>
      <c r="K3603">
        <v>22</v>
      </c>
      <c r="L3603">
        <v>0.75800000000000001</v>
      </c>
      <c r="M3603">
        <v>0</v>
      </c>
      <c r="N3603">
        <v>0</v>
      </c>
      <c r="O3603">
        <v>0</v>
      </c>
      <c r="P3603" t="s">
        <v>1434</v>
      </c>
      <c r="Q3603" t="s">
        <v>1435</v>
      </c>
      <c r="R3603" t="s">
        <v>132</v>
      </c>
      <c r="S3603" t="s">
        <v>133</v>
      </c>
      <c r="T3603" t="s">
        <v>36</v>
      </c>
      <c r="U3603" t="s">
        <v>37</v>
      </c>
      <c r="V3603">
        <v>27</v>
      </c>
      <c r="W3603" t="s">
        <v>38</v>
      </c>
    </row>
    <row r="3604" spans="1:23">
      <c r="A3604" t="s">
        <v>23</v>
      </c>
      <c r="B3604" t="s">
        <v>24</v>
      </c>
      <c r="C3604" t="s">
        <v>25</v>
      </c>
      <c r="D3604" t="s">
        <v>46</v>
      </c>
      <c r="E3604" t="s">
        <v>47</v>
      </c>
      <c r="F3604" t="s">
        <v>48</v>
      </c>
      <c r="G3604" t="s">
        <v>47</v>
      </c>
      <c r="I3604" t="s">
        <v>43</v>
      </c>
      <c r="J3604">
        <v>903.40034639999999</v>
      </c>
      <c r="K3604">
        <v>129</v>
      </c>
      <c r="L3604">
        <v>0.79100000000000004</v>
      </c>
      <c r="M3604">
        <v>0</v>
      </c>
      <c r="N3604">
        <v>0</v>
      </c>
      <c r="O3604">
        <v>0</v>
      </c>
      <c r="P3604" t="s">
        <v>1434</v>
      </c>
      <c r="Q3604" t="s">
        <v>1435</v>
      </c>
      <c r="R3604" t="s">
        <v>132</v>
      </c>
      <c r="S3604" t="s">
        <v>133</v>
      </c>
      <c r="T3604" t="s">
        <v>36</v>
      </c>
      <c r="U3604" t="s">
        <v>37</v>
      </c>
      <c r="V3604">
        <v>27</v>
      </c>
      <c r="W3604" t="s">
        <v>38</v>
      </c>
    </row>
    <row r="3605" spans="1:23">
      <c r="A3605" t="s">
        <v>23</v>
      </c>
      <c r="B3605" t="s">
        <v>24</v>
      </c>
      <c r="C3605" t="s">
        <v>25</v>
      </c>
      <c r="D3605" t="s">
        <v>26</v>
      </c>
      <c r="E3605" t="s">
        <v>27</v>
      </c>
      <c r="F3605" t="s">
        <v>28</v>
      </c>
      <c r="G3605" t="s">
        <v>29</v>
      </c>
      <c r="H3605" t="s">
        <v>86</v>
      </c>
      <c r="I3605" t="s">
        <v>87</v>
      </c>
      <c r="J3605">
        <v>18.170999999999999</v>
      </c>
      <c r="K3605">
        <v>1</v>
      </c>
      <c r="L3605">
        <v>1</v>
      </c>
      <c r="M3605">
        <v>0</v>
      </c>
      <c r="N3605">
        <v>0</v>
      </c>
      <c r="O3605">
        <v>0</v>
      </c>
      <c r="P3605" t="s">
        <v>341</v>
      </c>
      <c r="Q3605" t="s">
        <v>342</v>
      </c>
      <c r="R3605" t="s">
        <v>67</v>
      </c>
      <c r="S3605" t="s">
        <v>68</v>
      </c>
      <c r="T3605" t="s">
        <v>36</v>
      </c>
      <c r="U3605" t="s">
        <v>37</v>
      </c>
      <c r="V3605">
        <v>27</v>
      </c>
      <c r="W3605" t="s">
        <v>38</v>
      </c>
    </row>
    <row r="3606" spans="1:23">
      <c r="A3606" t="s">
        <v>23</v>
      </c>
      <c r="B3606" t="s">
        <v>24</v>
      </c>
      <c r="C3606" t="s">
        <v>25</v>
      </c>
      <c r="D3606" t="s">
        <v>39</v>
      </c>
      <c r="E3606" t="s">
        <v>40</v>
      </c>
      <c r="F3606" t="s">
        <v>41</v>
      </c>
      <c r="G3606" t="s">
        <v>42</v>
      </c>
      <c r="I3606" t="s">
        <v>43</v>
      </c>
      <c r="J3606">
        <v>0</v>
      </c>
      <c r="K3606">
        <v>0</v>
      </c>
      <c r="L3606">
        <v>0</v>
      </c>
      <c r="M3606">
        <v>0</v>
      </c>
      <c r="N3606">
        <v>0</v>
      </c>
      <c r="O3606">
        <v>1</v>
      </c>
      <c r="P3606" t="s">
        <v>341</v>
      </c>
      <c r="Q3606" t="s">
        <v>342</v>
      </c>
      <c r="R3606" t="s">
        <v>67</v>
      </c>
      <c r="S3606" t="s">
        <v>68</v>
      </c>
      <c r="T3606" t="s">
        <v>36</v>
      </c>
      <c r="U3606" t="s">
        <v>37</v>
      </c>
      <c r="V3606">
        <v>27</v>
      </c>
      <c r="W3606" t="s">
        <v>38</v>
      </c>
    </row>
    <row r="3607" spans="1:23">
      <c r="A3607" t="s">
        <v>23</v>
      </c>
      <c r="B3607" t="s">
        <v>24</v>
      </c>
      <c r="C3607" t="s">
        <v>25</v>
      </c>
      <c r="D3607" t="s">
        <v>39</v>
      </c>
      <c r="E3607" t="s">
        <v>40</v>
      </c>
      <c r="F3607" t="s">
        <v>28</v>
      </c>
      <c r="G3607" t="s">
        <v>29</v>
      </c>
      <c r="I3607" t="s">
        <v>43</v>
      </c>
      <c r="J3607">
        <v>164.2269661</v>
      </c>
      <c r="K3607">
        <v>14</v>
      </c>
      <c r="L3607">
        <v>0.876</v>
      </c>
      <c r="M3607">
        <v>0</v>
      </c>
      <c r="N3607">
        <v>0</v>
      </c>
      <c r="O3607">
        <v>0</v>
      </c>
      <c r="P3607" t="s">
        <v>341</v>
      </c>
      <c r="Q3607" t="s">
        <v>342</v>
      </c>
      <c r="R3607" t="s">
        <v>67</v>
      </c>
      <c r="S3607" t="s">
        <v>68</v>
      </c>
      <c r="T3607" t="s">
        <v>36</v>
      </c>
      <c r="U3607" t="s">
        <v>37</v>
      </c>
      <c r="V3607">
        <v>27</v>
      </c>
      <c r="W3607" t="s">
        <v>38</v>
      </c>
    </row>
    <row r="3608" spans="1:23">
      <c r="A3608" t="s">
        <v>23</v>
      </c>
      <c r="B3608" t="s">
        <v>24</v>
      </c>
      <c r="C3608" t="s">
        <v>25</v>
      </c>
      <c r="D3608" t="s">
        <v>39</v>
      </c>
      <c r="E3608" t="s">
        <v>40</v>
      </c>
      <c r="F3608" t="s">
        <v>28</v>
      </c>
      <c r="G3608" t="s">
        <v>29</v>
      </c>
      <c r="I3608" t="s">
        <v>43</v>
      </c>
      <c r="J3608">
        <v>142.74031679999999</v>
      </c>
      <c r="K3608">
        <v>14</v>
      </c>
      <c r="L3608">
        <v>0.88200000000000001</v>
      </c>
      <c r="M3608">
        <v>0</v>
      </c>
      <c r="N3608">
        <v>0</v>
      </c>
      <c r="O3608">
        <v>0</v>
      </c>
      <c r="P3608" t="s">
        <v>343</v>
      </c>
      <c r="Q3608" t="s">
        <v>344</v>
      </c>
      <c r="R3608" t="s">
        <v>67</v>
      </c>
      <c r="S3608" t="s">
        <v>68</v>
      </c>
      <c r="T3608" t="s">
        <v>36</v>
      </c>
      <c r="U3608" t="s">
        <v>37</v>
      </c>
      <c r="V3608">
        <v>27</v>
      </c>
      <c r="W3608" t="s">
        <v>38</v>
      </c>
    </row>
    <row r="3609" spans="1:23">
      <c r="A3609" t="s">
        <v>23</v>
      </c>
      <c r="B3609" t="s">
        <v>24</v>
      </c>
      <c r="C3609" t="s">
        <v>25</v>
      </c>
      <c r="D3609" t="s">
        <v>39</v>
      </c>
      <c r="E3609" t="s">
        <v>40</v>
      </c>
      <c r="F3609" t="s">
        <v>28</v>
      </c>
      <c r="G3609" t="s">
        <v>29</v>
      </c>
      <c r="I3609" t="s">
        <v>43</v>
      </c>
      <c r="J3609">
        <v>0</v>
      </c>
      <c r="K3609">
        <v>0</v>
      </c>
      <c r="L3609">
        <v>0</v>
      </c>
      <c r="M3609">
        <v>0</v>
      </c>
      <c r="N3609">
        <v>0</v>
      </c>
      <c r="O3609">
        <v>1</v>
      </c>
      <c r="P3609" t="s">
        <v>345</v>
      </c>
      <c r="Q3609" t="s">
        <v>346</v>
      </c>
      <c r="R3609" t="s">
        <v>67</v>
      </c>
      <c r="S3609" t="s">
        <v>68</v>
      </c>
      <c r="T3609" t="s">
        <v>36</v>
      </c>
      <c r="U3609" t="s">
        <v>37</v>
      </c>
      <c r="V3609">
        <v>27</v>
      </c>
      <c r="W3609" t="s">
        <v>38</v>
      </c>
    </row>
    <row r="3610" spans="1:23">
      <c r="A3610" t="s">
        <v>23</v>
      </c>
      <c r="B3610" t="s">
        <v>24</v>
      </c>
      <c r="C3610" t="s">
        <v>25</v>
      </c>
      <c r="D3610" t="s">
        <v>26</v>
      </c>
      <c r="E3610" t="s">
        <v>27</v>
      </c>
      <c r="F3610" t="s">
        <v>41</v>
      </c>
      <c r="G3610" t="s">
        <v>42</v>
      </c>
      <c r="H3610" t="s">
        <v>161</v>
      </c>
      <c r="I3610" t="s">
        <v>43</v>
      </c>
      <c r="J3610">
        <v>56.090481990000001</v>
      </c>
      <c r="K3610">
        <v>1</v>
      </c>
      <c r="L3610">
        <v>0.88500000000000001</v>
      </c>
      <c r="M3610">
        <v>0</v>
      </c>
      <c r="N3610">
        <v>0</v>
      </c>
      <c r="O3610">
        <v>0</v>
      </c>
      <c r="P3610" t="s">
        <v>347</v>
      </c>
      <c r="Q3610" t="s">
        <v>348</v>
      </c>
      <c r="R3610" t="s">
        <v>201</v>
      </c>
      <c r="S3610" t="s">
        <v>202</v>
      </c>
      <c r="T3610" t="s">
        <v>36</v>
      </c>
      <c r="U3610" t="s">
        <v>37</v>
      </c>
      <c r="V3610">
        <v>27</v>
      </c>
      <c r="W3610" t="s">
        <v>38</v>
      </c>
    </row>
    <row r="3611" spans="1:23">
      <c r="A3611" t="s">
        <v>23</v>
      </c>
      <c r="B3611" t="s">
        <v>24</v>
      </c>
      <c r="C3611" t="s">
        <v>25</v>
      </c>
      <c r="D3611" t="s">
        <v>26</v>
      </c>
      <c r="E3611" t="s">
        <v>27</v>
      </c>
      <c r="F3611" t="s">
        <v>28</v>
      </c>
      <c r="G3611" t="s">
        <v>29</v>
      </c>
      <c r="H3611" t="s">
        <v>86</v>
      </c>
      <c r="I3611" t="s">
        <v>87</v>
      </c>
      <c r="J3611">
        <v>0.41899999999999998</v>
      </c>
      <c r="K3611">
        <v>1</v>
      </c>
      <c r="L3611">
        <v>1</v>
      </c>
      <c r="M3611">
        <v>0</v>
      </c>
      <c r="N3611">
        <v>0</v>
      </c>
      <c r="O3611">
        <v>0</v>
      </c>
      <c r="P3611" t="s">
        <v>349</v>
      </c>
      <c r="Q3611" t="s">
        <v>350</v>
      </c>
      <c r="R3611" t="s">
        <v>201</v>
      </c>
      <c r="S3611" t="s">
        <v>202</v>
      </c>
      <c r="T3611" t="s">
        <v>36</v>
      </c>
      <c r="U3611" t="s">
        <v>37</v>
      </c>
      <c r="V3611">
        <v>27</v>
      </c>
      <c r="W3611" t="s">
        <v>38</v>
      </c>
    </row>
    <row r="3612" spans="1:23">
      <c r="A3612" t="s">
        <v>23</v>
      </c>
      <c r="B3612" t="s">
        <v>24</v>
      </c>
      <c r="C3612" t="s">
        <v>25</v>
      </c>
      <c r="D3612" t="s">
        <v>26</v>
      </c>
      <c r="E3612" t="s">
        <v>27</v>
      </c>
      <c r="F3612" t="s">
        <v>28</v>
      </c>
      <c r="G3612" t="s">
        <v>29</v>
      </c>
      <c r="H3612" t="s">
        <v>152</v>
      </c>
      <c r="I3612" t="s">
        <v>153</v>
      </c>
      <c r="J3612">
        <v>10.44142446</v>
      </c>
      <c r="K3612">
        <v>1</v>
      </c>
      <c r="L3612">
        <v>0.91900000000000004</v>
      </c>
      <c r="M3612">
        <v>0</v>
      </c>
      <c r="N3612">
        <v>0</v>
      </c>
      <c r="O3612">
        <v>0</v>
      </c>
      <c r="P3612" t="s">
        <v>351</v>
      </c>
      <c r="Q3612" t="s">
        <v>352</v>
      </c>
      <c r="R3612" t="s">
        <v>114</v>
      </c>
      <c r="S3612" t="s">
        <v>115</v>
      </c>
      <c r="T3612" t="s">
        <v>36</v>
      </c>
      <c r="U3612" t="s">
        <v>37</v>
      </c>
      <c r="V3612">
        <v>27</v>
      </c>
      <c r="W3612" t="s">
        <v>38</v>
      </c>
    </row>
    <row r="3613" spans="1:23">
      <c r="A3613" t="s">
        <v>23</v>
      </c>
      <c r="B3613" t="s">
        <v>24</v>
      </c>
      <c r="C3613" t="s">
        <v>25</v>
      </c>
      <c r="D3613" t="s">
        <v>26</v>
      </c>
      <c r="E3613" t="s">
        <v>27</v>
      </c>
      <c r="F3613" t="s">
        <v>28</v>
      </c>
      <c r="G3613" t="s">
        <v>29</v>
      </c>
      <c r="H3613" t="s">
        <v>369</v>
      </c>
      <c r="I3613" t="s">
        <v>370</v>
      </c>
      <c r="J3613">
        <v>271.48547889999998</v>
      </c>
      <c r="K3613">
        <v>1</v>
      </c>
      <c r="L3613">
        <v>0.998</v>
      </c>
      <c r="M3613">
        <v>0</v>
      </c>
      <c r="N3613">
        <v>0</v>
      </c>
      <c r="O3613">
        <v>0</v>
      </c>
      <c r="P3613" t="s">
        <v>351</v>
      </c>
      <c r="Q3613" t="s">
        <v>352</v>
      </c>
      <c r="R3613" t="s">
        <v>114</v>
      </c>
      <c r="S3613" t="s">
        <v>115</v>
      </c>
      <c r="T3613" t="s">
        <v>36</v>
      </c>
      <c r="U3613" t="s">
        <v>37</v>
      </c>
      <c r="V3613">
        <v>27</v>
      </c>
      <c r="W3613" t="s">
        <v>38</v>
      </c>
    </row>
    <row r="3614" spans="1:23">
      <c r="A3614" t="s">
        <v>23</v>
      </c>
      <c r="B3614" t="s">
        <v>24</v>
      </c>
      <c r="C3614" t="s">
        <v>25</v>
      </c>
      <c r="D3614" t="s">
        <v>26</v>
      </c>
      <c r="E3614" t="s">
        <v>27</v>
      </c>
      <c r="F3614" t="s">
        <v>28</v>
      </c>
      <c r="G3614" t="s">
        <v>29</v>
      </c>
      <c r="H3614" t="s">
        <v>193</v>
      </c>
      <c r="I3614" t="s">
        <v>194</v>
      </c>
      <c r="J3614">
        <v>64.084148780000007</v>
      </c>
      <c r="K3614">
        <v>1</v>
      </c>
      <c r="L3614">
        <v>0.89400000000000002</v>
      </c>
      <c r="M3614">
        <v>0</v>
      </c>
      <c r="N3614">
        <v>0</v>
      </c>
      <c r="O3614">
        <v>0</v>
      </c>
      <c r="P3614" t="s">
        <v>351</v>
      </c>
      <c r="Q3614" t="s">
        <v>352</v>
      </c>
      <c r="R3614" t="s">
        <v>114</v>
      </c>
      <c r="S3614" t="s">
        <v>115</v>
      </c>
      <c r="T3614" t="s">
        <v>36</v>
      </c>
      <c r="U3614" t="s">
        <v>37</v>
      </c>
      <c r="V3614">
        <v>27</v>
      </c>
      <c r="W3614" t="s">
        <v>38</v>
      </c>
    </row>
    <row r="3615" spans="1:23">
      <c r="A3615" t="s">
        <v>23</v>
      </c>
      <c r="B3615" t="s">
        <v>24</v>
      </c>
      <c r="C3615" t="s">
        <v>25</v>
      </c>
      <c r="D3615" t="s">
        <v>26</v>
      </c>
      <c r="E3615" t="s">
        <v>27</v>
      </c>
      <c r="F3615" t="s">
        <v>28</v>
      </c>
      <c r="G3615" t="s">
        <v>29</v>
      </c>
      <c r="H3615" t="s">
        <v>86</v>
      </c>
      <c r="I3615" t="s">
        <v>87</v>
      </c>
      <c r="J3615">
        <v>6.2221981250000002</v>
      </c>
      <c r="K3615">
        <v>1</v>
      </c>
      <c r="L3615">
        <v>0.96599999999999997</v>
      </c>
      <c r="M3615">
        <v>0</v>
      </c>
      <c r="N3615">
        <v>0</v>
      </c>
      <c r="O3615">
        <v>0</v>
      </c>
      <c r="P3615" t="s">
        <v>351</v>
      </c>
      <c r="Q3615" t="s">
        <v>352</v>
      </c>
      <c r="R3615" t="s">
        <v>114</v>
      </c>
      <c r="S3615" t="s">
        <v>115</v>
      </c>
      <c r="T3615" t="s">
        <v>36</v>
      </c>
      <c r="U3615" t="s">
        <v>37</v>
      </c>
      <c r="V3615">
        <v>27</v>
      </c>
      <c r="W3615" t="s">
        <v>38</v>
      </c>
    </row>
    <row r="3616" spans="1:23">
      <c r="A3616" t="s">
        <v>23</v>
      </c>
      <c r="B3616" t="s">
        <v>24</v>
      </c>
      <c r="C3616" t="s">
        <v>25</v>
      </c>
      <c r="D3616" t="s">
        <v>26</v>
      </c>
      <c r="E3616" t="s">
        <v>27</v>
      </c>
      <c r="F3616" t="s">
        <v>28</v>
      </c>
      <c r="G3616" t="s">
        <v>29</v>
      </c>
      <c r="H3616" t="s">
        <v>529</v>
      </c>
      <c r="I3616" t="s">
        <v>530</v>
      </c>
      <c r="J3616">
        <v>6.2960000000000003</v>
      </c>
      <c r="K3616">
        <v>1</v>
      </c>
      <c r="L3616">
        <v>1</v>
      </c>
      <c r="M3616">
        <v>0</v>
      </c>
      <c r="N3616">
        <v>0</v>
      </c>
      <c r="O3616">
        <v>0</v>
      </c>
      <c r="P3616" t="s">
        <v>351</v>
      </c>
      <c r="Q3616" t="s">
        <v>352</v>
      </c>
      <c r="R3616" t="s">
        <v>114</v>
      </c>
      <c r="S3616" t="s">
        <v>115</v>
      </c>
      <c r="T3616" t="s">
        <v>36</v>
      </c>
      <c r="U3616" t="s">
        <v>37</v>
      </c>
      <c r="V3616">
        <v>27</v>
      </c>
      <c r="W3616" t="s">
        <v>38</v>
      </c>
    </row>
    <row r="3617" spans="1:23">
      <c r="A3617" t="s">
        <v>23</v>
      </c>
      <c r="B3617" t="s">
        <v>24</v>
      </c>
      <c r="C3617" t="s">
        <v>25</v>
      </c>
      <c r="D3617" t="s">
        <v>39</v>
      </c>
      <c r="E3617" t="s">
        <v>40</v>
      </c>
      <c r="F3617" t="s">
        <v>53</v>
      </c>
      <c r="G3617" t="s">
        <v>54</v>
      </c>
      <c r="I3617" t="s">
        <v>43</v>
      </c>
      <c r="J3617">
        <v>0</v>
      </c>
      <c r="K3617">
        <v>0</v>
      </c>
      <c r="L3617">
        <v>0</v>
      </c>
      <c r="M3617">
        <v>0</v>
      </c>
      <c r="N3617">
        <v>0</v>
      </c>
      <c r="O3617">
        <v>1</v>
      </c>
      <c r="P3617" t="s">
        <v>351</v>
      </c>
      <c r="Q3617" t="s">
        <v>352</v>
      </c>
      <c r="R3617" t="s">
        <v>114</v>
      </c>
      <c r="S3617" t="s">
        <v>115</v>
      </c>
      <c r="T3617" t="s">
        <v>36</v>
      </c>
      <c r="U3617" t="s">
        <v>37</v>
      </c>
      <c r="V3617">
        <v>27</v>
      </c>
      <c r="W3617" t="s">
        <v>38</v>
      </c>
    </row>
    <row r="3618" spans="1:23">
      <c r="A3618" t="s">
        <v>23</v>
      </c>
      <c r="B3618" t="s">
        <v>24</v>
      </c>
      <c r="C3618" t="s">
        <v>25</v>
      </c>
      <c r="D3618" t="s">
        <v>46</v>
      </c>
      <c r="E3618" t="s">
        <v>47</v>
      </c>
      <c r="F3618" t="s">
        <v>48</v>
      </c>
      <c r="G3618" t="s">
        <v>47</v>
      </c>
      <c r="I3618" t="s">
        <v>43</v>
      </c>
      <c r="J3618">
        <v>318.0195488</v>
      </c>
      <c r="K3618">
        <v>51</v>
      </c>
      <c r="L3618">
        <v>0.85199999999999998</v>
      </c>
      <c r="M3618">
        <v>0</v>
      </c>
      <c r="N3618">
        <v>0</v>
      </c>
      <c r="O3618">
        <v>0</v>
      </c>
      <c r="P3618" t="s">
        <v>353</v>
      </c>
      <c r="Q3618" t="s">
        <v>354</v>
      </c>
      <c r="R3618" t="s">
        <v>51</v>
      </c>
      <c r="S3618" t="s">
        <v>52</v>
      </c>
      <c r="T3618" t="s">
        <v>36</v>
      </c>
      <c r="U3618" t="s">
        <v>37</v>
      </c>
      <c r="V3618">
        <v>27</v>
      </c>
      <c r="W3618" t="s">
        <v>38</v>
      </c>
    </row>
    <row r="3619" spans="1:23">
      <c r="A3619" t="s">
        <v>23</v>
      </c>
      <c r="B3619" t="s">
        <v>24</v>
      </c>
      <c r="C3619" t="s">
        <v>25</v>
      </c>
      <c r="D3619" t="s">
        <v>26</v>
      </c>
      <c r="E3619" t="s">
        <v>27</v>
      </c>
      <c r="F3619" t="s">
        <v>28</v>
      </c>
      <c r="G3619" t="s">
        <v>29</v>
      </c>
      <c r="H3619" t="s">
        <v>86</v>
      </c>
      <c r="I3619" t="s">
        <v>87</v>
      </c>
      <c r="J3619">
        <v>28.033999999999999</v>
      </c>
      <c r="K3619">
        <v>1</v>
      </c>
      <c r="L3619">
        <v>1</v>
      </c>
      <c r="M3619">
        <v>0</v>
      </c>
      <c r="N3619">
        <v>0</v>
      </c>
      <c r="O3619">
        <v>0</v>
      </c>
      <c r="P3619" t="s">
        <v>355</v>
      </c>
      <c r="Q3619" t="s">
        <v>356</v>
      </c>
      <c r="R3619" t="s">
        <v>90</v>
      </c>
      <c r="S3619" t="s">
        <v>91</v>
      </c>
      <c r="T3619" t="s">
        <v>36</v>
      </c>
      <c r="U3619" t="s">
        <v>37</v>
      </c>
      <c r="V3619">
        <v>27</v>
      </c>
      <c r="W3619" t="s">
        <v>38</v>
      </c>
    </row>
    <row r="3620" spans="1:23">
      <c r="A3620" t="s">
        <v>23</v>
      </c>
      <c r="B3620" t="s">
        <v>24</v>
      </c>
      <c r="C3620" t="s">
        <v>25</v>
      </c>
      <c r="D3620" t="s">
        <v>46</v>
      </c>
      <c r="E3620" t="s">
        <v>47</v>
      </c>
      <c r="F3620" t="s">
        <v>48</v>
      </c>
      <c r="G3620" t="s">
        <v>47</v>
      </c>
      <c r="I3620" t="s">
        <v>43</v>
      </c>
      <c r="J3620">
        <v>1186.5582850000001</v>
      </c>
      <c r="K3620">
        <v>201</v>
      </c>
      <c r="L3620">
        <v>0.81299999999999994</v>
      </c>
      <c r="M3620">
        <v>0</v>
      </c>
      <c r="N3620">
        <v>0</v>
      </c>
      <c r="O3620">
        <v>0</v>
      </c>
      <c r="P3620" t="s">
        <v>355</v>
      </c>
      <c r="Q3620" t="s">
        <v>356</v>
      </c>
      <c r="R3620" t="s">
        <v>90</v>
      </c>
      <c r="S3620" t="s">
        <v>91</v>
      </c>
      <c r="T3620" t="s">
        <v>36</v>
      </c>
      <c r="U3620" t="s">
        <v>37</v>
      </c>
      <c r="V3620">
        <v>27</v>
      </c>
      <c r="W3620" t="s">
        <v>38</v>
      </c>
    </row>
    <row r="3621" spans="1:23">
      <c r="A3621" t="s">
        <v>23</v>
      </c>
      <c r="B3621" t="s">
        <v>24</v>
      </c>
      <c r="C3621" t="s">
        <v>25</v>
      </c>
      <c r="D3621" t="s">
        <v>39</v>
      </c>
      <c r="E3621" t="s">
        <v>40</v>
      </c>
      <c r="F3621" t="s">
        <v>41</v>
      </c>
      <c r="G3621" t="s">
        <v>42</v>
      </c>
      <c r="I3621" t="s">
        <v>43</v>
      </c>
      <c r="J3621">
        <v>0</v>
      </c>
      <c r="K3621">
        <v>0</v>
      </c>
      <c r="L3621">
        <v>0</v>
      </c>
      <c r="M3621">
        <v>0</v>
      </c>
      <c r="N3621">
        <v>0</v>
      </c>
      <c r="O3621">
        <v>1</v>
      </c>
      <c r="P3621" t="s">
        <v>357</v>
      </c>
      <c r="Q3621" t="s">
        <v>358</v>
      </c>
      <c r="R3621" t="s">
        <v>67</v>
      </c>
      <c r="S3621" t="s">
        <v>68</v>
      </c>
      <c r="T3621" t="s">
        <v>36</v>
      </c>
      <c r="U3621" t="s">
        <v>37</v>
      </c>
      <c r="V3621">
        <v>27</v>
      </c>
      <c r="W3621" t="s">
        <v>38</v>
      </c>
    </row>
    <row r="3622" spans="1:23">
      <c r="A3622" t="s">
        <v>23</v>
      </c>
      <c r="B3622" t="s">
        <v>24</v>
      </c>
      <c r="C3622" t="s">
        <v>25</v>
      </c>
      <c r="D3622" t="s">
        <v>39</v>
      </c>
      <c r="E3622" t="s">
        <v>40</v>
      </c>
      <c r="F3622" t="s">
        <v>41</v>
      </c>
      <c r="G3622" t="s">
        <v>42</v>
      </c>
      <c r="I3622" t="s">
        <v>43</v>
      </c>
      <c r="J3622">
        <v>52.969193359999998</v>
      </c>
      <c r="K3622">
        <v>9</v>
      </c>
      <c r="L3622">
        <v>0.88900000000000001</v>
      </c>
      <c r="M3622">
        <v>0</v>
      </c>
      <c r="N3622">
        <v>0</v>
      </c>
      <c r="O3622">
        <v>0</v>
      </c>
      <c r="P3622" t="s">
        <v>1438</v>
      </c>
      <c r="Q3622" t="s">
        <v>1439</v>
      </c>
      <c r="R3622" t="s">
        <v>94</v>
      </c>
      <c r="S3622" t="s">
        <v>95</v>
      </c>
      <c r="T3622" t="s">
        <v>36</v>
      </c>
      <c r="U3622" t="s">
        <v>37</v>
      </c>
      <c r="V3622">
        <v>27</v>
      </c>
      <c r="W3622" t="s">
        <v>38</v>
      </c>
    </row>
    <row r="3623" spans="1:23">
      <c r="A3623" t="s">
        <v>23</v>
      </c>
      <c r="B3623" t="s">
        <v>24</v>
      </c>
      <c r="C3623" t="s">
        <v>25</v>
      </c>
      <c r="D3623" t="s">
        <v>39</v>
      </c>
      <c r="E3623" t="s">
        <v>40</v>
      </c>
      <c r="F3623" t="s">
        <v>53</v>
      </c>
      <c r="G3623" t="s">
        <v>54</v>
      </c>
      <c r="I3623" t="s">
        <v>43</v>
      </c>
      <c r="J3623">
        <v>0</v>
      </c>
      <c r="K3623">
        <v>0</v>
      </c>
      <c r="L3623">
        <v>0</v>
      </c>
      <c r="M3623">
        <v>0</v>
      </c>
      <c r="N3623">
        <v>0</v>
      </c>
      <c r="O3623">
        <v>1</v>
      </c>
      <c r="P3623" t="s">
        <v>1438</v>
      </c>
      <c r="Q3623" t="s">
        <v>1439</v>
      </c>
      <c r="R3623" t="s">
        <v>94</v>
      </c>
      <c r="S3623" t="s">
        <v>95</v>
      </c>
      <c r="T3623" t="s">
        <v>36</v>
      </c>
      <c r="U3623" t="s">
        <v>37</v>
      </c>
      <c r="V3623">
        <v>27</v>
      </c>
      <c r="W3623" t="s">
        <v>38</v>
      </c>
    </row>
    <row r="3624" spans="1:23">
      <c r="A3624" t="s">
        <v>23</v>
      </c>
      <c r="B3624" t="s">
        <v>24</v>
      </c>
      <c r="C3624" t="s">
        <v>25</v>
      </c>
      <c r="D3624" t="s">
        <v>26</v>
      </c>
      <c r="E3624" t="s">
        <v>27</v>
      </c>
      <c r="F3624" t="s">
        <v>28</v>
      </c>
      <c r="G3624" t="s">
        <v>29</v>
      </c>
      <c r="H3624" t="s">
        <v>148</v>
      </c>
      <c r="I3624" t="s">
        <v>149</v>
      </c>
      <c r="J3624">
        <v>174.18436449999999</v>
      </c>
      <c r="K3624">
        <v>1</v>
      </c>
      <c r="L3624">
        <v>0.998</v>
      </c>
      <c r="M3624">
        <v>0</v>
      </c>
      <c r="N3624">
        <v>0</v>
      </c>
      <c r="O3624">
        <v>0</v>
      </c>
      <c r="P3624" t="s">
        <v>361</v>
      </c>
      <c r="Q3624" t="s">
        <v>362</v>
      </c>
      <c r="R3624" t="s">
        <v>73</v>
      </c>
      <c r="S3624" t="s">
        <v>74</v>
      </c>
      <c r="T3624" t="s">
        <v>36</v>
      </c>
      <c r="U3624" t="s">
        <v>37</v>
      </c>
      <c r="V3624">
        <v>27</v>
      </c>
      <c r="W3624" t="s">
        <v>38</v>
      </c>
    </row>
    <row r="3625" spans="1:23">
      <c r="A3625" t="s">
        <v>23</v>
      </c>
      <c r="B3625" t="s">
        <v>24</v>
      </c>
      <c r="C3625" t="s">
        <v>25</v>
      </c>
      <c r="D3625" t="s">
        <v>26</v>
      </c>
      <c r="E3625" t="s">
        <v>27</v>
      </c>
      <c r="F3625" t="s">
        <v>28</v>
      </c>
      <c r="G3625" t="s">
        <v>29</v>
      </c>
      <c r="H3625" t="s">
        <v>148</v>
      </c>
      <c r="I3625" t="s">
        <v>149</v>
      </c>
      <c r="J3625">
        <v>21.915671969999998</v>
      </c>
      <c r="K3625">
        <v>1</v>
      </c>
      <c r="L3625">
        <v>0.91500000000000004</v>
      </c>
      <c r="M3625">
        <v>0</v>
      </c>
      <c r="N3625">
        <v>0</v>
      </c>
      <c r="O3625">
        <v>0</v>
      </c>
      <c r="P3625" t="s">
        <v>363</v>
      </c>
      <c r="Q3625" t="s">
        <v>364</v>
      </c>
      <c r="R3625" t="s">
        <v>365</v>
      </c>
      <c r="S3625" t="s">
        <v>366</v>
      </c>
      <c r="T3625" t="s">
        <v>36</v>
      </c>
      <c r="U3625" t="s">
        <v>37</v>
      </c>
      <c r="V3625">
        <v>27</v>
      </c>
      <c r="W3625" t="s">
        <v>38</v>
      </c>
    </row>
    <row r="3626" spans="1:23">
      <c r="A3626" t="s">
        <v>23</v>
      </c>
      <c r="B3626" t="s">
        <v>24</v>
      </c>
      <c r="C3626" t="s">
        <v>25</v>
      </c>
      <c r="D3626" t="s">
        <v>39</v>
      </c>
      <c r="E3626" t="s">
        <v>40</v>
      </c>
      <c r="F3626" t="s">
        <v>41</v>
      </c>
      <c r="G3626" t="s">
        <v>42</v>
      </c>
      <c r="I3626" t="s">
        <v>43</v>
      </c>
      <c r="J3626">
        <v>0</v>
      </c>
      <c r="K3626">
        <v>0</v>
      </c>
      <c r="L3626">
        <v>0</v>
      </c>
      <c r="M3626">
        <v>0</v>
      </c>
      <c r="N3626">
        <v>0</v>
      </c>
      <c r="O3626">
        <v>1</v>
      </c>
      <c r="P3626" t="s">
        <v>367</v>
      </c>
      <c r="Q3626" t="s">
        <v>368</v>
      </c>
      <c r="R3626" t="s">
        <v>114</v>
      </c>
      <c r="S3626" t="s">
        <v>115</v>
      </c>
      <c r="T3626" t="s">
        <v>36</v>
      </c>
      <c r="U3626" t="s">
        <v>37</v>
      </c>
      <c r="V3626">
        <v>27</v>
      </c>
      <c r="W3626" t="s">
        <v>38</v>
      </c>
    </row>
    <row r="3627" spans="1:23">
      <c r="A3627" t="s">
        <v>23</v>
      </c>
      <c r="B3627" t="s">
        <v>24</v>
      </c>
      <c r="C3627" t="s">
        <v>25</v>
      </c>
      <c r="D3627" t="s">
        <v>39</v>
      </c>
      <c r="E3627" t="s">
        <v>40</v>
      </c>
      <c r="F3627" t="s">
        <v>28</v>
      </c>
      <c r="G3627" t="s">
        <v>29</v>
      </c>
      <c r="I3627" t="s">
        <v>43</v>
      </c>
      <c r="J3627">
        <v>0</v>
      </c>
      <c r="K3627">
        <v>0</v>
      </c>
      <c r="L3627">
        <v>0</v>
      </c>
      <c r="M3627">
        <v>0</v>
      </c>
      <c r="N3627">
        <v>0</v>
      </c>
      <c r="O3627">
        <v>1</v>
      </c>
      <c r="P3627" t="s">
        <v>1440</v>
      </c>
      <c r="Q3627" t="s">
        <v>1441</v>
      </c>
      <c r="R3627" t="s">
        <v>67</v>
      </c>
      <c r="S3627" t="s">
        <v>68</v>
      </c>
      <c r="T3627" t="s">
        <v>36</v>
      </c>
      <c r="U3627" t="s">
        <v>37</v>
      </c>
      <c r="V3627">
        <v>27</v>
      </c>
      <c r="W3627" t="s">
        <v>38</v>
      </c>
    </row>
    <row r="3628" spans="1:23">
      <c r="A3628" t="s">
        <v>23</v>
      </c>
      <c r="B3628" t="s">
        <v>24</v>
      </c>
      <c r="C3628" t="s">
        <v>25</v>
      </c>
      <c r="D3628" t="s">
        <v>46</v>
      </c>
      <c r="E3628" t="s">
        <v>47</v>
      </c>
      <c r="F3628" t="s">
        <v>48</v>
      </c>
      <c r="G3628" t="s">
        <v>47</v>
      </c>
      <c r="I3628" t="s">
        <v>43</v>
      </c>
      <c r="J3628">
        <v>102.34968720000001</v>
      </c>
      <c r="K3628">
        <v>24</v>
      </c>
      <c r="L3628">
        <v>0.78600000000000003</v>
      </c>
      <c r="M3628">
        <v>0</v>
      </c>
      <c r="N3628">
        <v>0</v>
      </c>
      <c r="O3628">
        <v>0</v>
      </c>
      <c r="P3628" t="s">
        <v>1440</v>
      </c>
      <c r="Q3628" t="s">
        <v>1441</v>
      </c>
      <c r="R3628" t="s">
        <v>67</v>
      </c>
      <c r="S3628" t="s">
        <v>68</v>
      </c>
      <c r="T3628" t="s">
        <v>36</v>
      </c>
      <c r="U3628" t="s">
        <v>37</v>
      </c>
      <c r="V3628">
        <v>27</v>
      </c>
      <c r="W3628" t="s">
        <v>38</v>
      </c>
    </row>
    <row r="3629" spans="1:23">
      <c r="A3629" t="s">
        <v>23</v>
      </c>
      <c r="B3629" t="s">
        <v>24</v>
      </c>
      <c r="C3629" t="s">
        <v>25</v>
      </c>
      <c r="D3629" t="s">
        <v>39</v>
      </c>
      <c r="E3629" t="s">
        <v>40</v>
      </c>
      <c r="F3629" t="s">
        <v>44</v>
      </c>
      <c r="G3629" t="s">
        <v>45</v>
      </c>
      <c r="I3629" t="s">
        <v>43</v>
      </c>
      <c r="J3629">
        <v>0</v>
      </c>
      <c r="K3629">
        <v>0</v>
      </c>
      <c r="L3629">
        <v>0</v>
      </c>
      <c r="M3629">
        <v>0</v>
      </c>
      <c r="N3629">
        <v>0</v>
      </c>
      <c r="O3629">
        <v>1</v>
      </c>
      <c r="P3629" t="s">
        <v>371</v>
      </c>
      <c r="Q3629" t="s">
        <v>372</v>
      </c>
      <c r="R3629" t="s">
        <v>73</v>
      </c>
      <c r="S3629" t="s">
        <v>74</v>
      </c>
      <c r="T3629" t="s">
        <v>36</v>
      </c>
      <c r="U3629" t="s">
        <v>37</v>
      </c>
      <c r="V3629">
        <v>27</v>
      </c>
      <c r="W3629" t="s">
        <v>38</v>
      </c>
    </row>
    <row r="3630" spans="1:23">
      <c r="A3630" t="s">
        <v>23</v>
      </c>
      <c r="B3630" t="s">
        <v>24</v>
      </c>
      <c r="C3630" t="s">
        <v>25</v>
      </c>
      <c r="D3630" t="s">
        <v>39</v>
      </c>
      <c r="E3630" t="s">
        <v>40</v>
      </c>
      <c r="F3630" t="s">
        <v>28</v>
      </c>
      <c r="G3630" t="s">
        <v>29</v>
      </c>
      <c r="I3630" t="s">
        <v>43</v>
      </c>
      <c r="J3630">
        <v>100.3405913</v>
      </c>
      <c r="K3630">
        <v>13</v>
      </c>
      <c r="L3630">
        <v>0.871</v>
      </c>
      <c r="M3630">
        <v>0</v>
      </c>
      <c r="N3630">
        <v>0</v>
      </c>
      <c r="O3630">
        <v>0</v>
      </c>
      <c r="P3630" t="s">
        <v>373</v>
      </c>
      <c r="Q3630" t="s">
        <v>374</v>
      </c>
      <c r="R3630" t="s">
        <v>168</v>
      </c>
      <c r="S3630" t="s">
        <v>169</v>
      </c>
      <c r="T3630" t="s">
        <v>36</v>
      </c>
      <c r="U3630" t="s">
        <v>37</v>
      </c>
      <c r="V3630">
        <v>27</v>
      </c>
      <c r="W3630" t="s">
        <v>38</v>
      </c>
    </row>
    <row r="3631" spans="1:23">
      <c r="A3631" t="s">
        <v>23</v>
      </c>
      <c r="B3631" t="s">
        <v>24</v>
      </c>
      <c r="C3631" t="s">
        <v>25</v>
      </c>
      <c r="D3631" t="s">
        <v>26</v>
      </c>
      <c r="E3631" t="s">
        <v>27</v>
      </c>
      <c r="F3631" t="s">
        <v>41</v>
      </c>
      <c r="G3631" t="s">
        <v>42</v>
      </c>
      <c r="H3631" t="s">
        <v>180</v>
      </c>
      <c r="I3631" t="s">
        <v>43</v>
      </c>
      <c r="J3631">
        <v>7.8876463999999993E-2</v>
      </c>
      <c r="K3631">
        <v>1</v>
      </c>
      <c r="L3631">
        <v>0</v>
      </c>
      <c r="M3631">
        <v>0</v>
      </c>
      <c r="N3631">
        <v>0</v>
      </c>
      <c r="O3631">
        <v>0</v>
      </c>
      <c r="P3631" t="s">
        <v>375</v>
      </c>
      <c r="Q3631" t="s">
        <v>376</v>
      </c>
      <c r="R3631" t="s">
        <v>34</v>
      </c>
      <c r="S3631" t="s">
        <v>35</v>
      </c>
      <c r="T3631" t="s">
        <v>36</v>
      </c>
      <c r="U3631" t="s">
        <v>37</v>
      </c>
      <c r="V3631">
        <v>27</v>
      </c>
      <c r="W3631" t="s">
        <v>38</v>
      </c>
    </row>
    <row r="3632" spans="1:23">
      <c r="A3632" t="s">
        <v>23</v>
      </c>
      <c r="B3632" t="s">
        <v>24</v>
      </c>
      <c r="C3632" t="s">
        <v>25</v>
      </c>
      <c r="D3632" t="s">
        <v>39</v>
      </c>
      <c r="E3632" t="s">
        <v>40</v>
      </c>
      <c r="F3632" t="s">
        <v>41</v>
      </c>
      <c r="G3632" t="s">
        <v>42</v>
      </c>
      <c r="I3632" t="s">
        <v>43</v>
      </c>
      <c r="J3632">
        <v>0</v>
      </c>
      <c r="K3632">
        <v>0</v>
      </c>
      <c r="L3632">
        <v>0</v>
      </c>
      <c r="M3632">
        <v>0</v>
      </c>
      <c r="N3632">
        <v>0</v>
      </c>
      <c r="O3632">
        <v>1</v>
      </c>
      <c r="P3632" t="s">
        <v>375</v>
      </c>
      <c r="Q3632" t="s">
        <v>376</v>
      </c>
      <c r="R3632" t="s">
        <v>34</v>
      </c>
      <c r="S3632" t="s">
        <v>35</v>
      </c>
      <c r="T3632" t="s">
        <v>36</v>
      </c>
      <c r="U3632" t="s">
        <v>37</v>
      </c>
      <c r="V3632">
        <v>27</v>
      </c>
      <c r="W3632" t="s">
        <v>38</v>
      </c>
    </row>
    <row r="3633" spans="1:23">
      <c r="A3633" t="s">
        <v>23</v>
      </c>
      <c r="B3633" t="s">
        <v>24</v>
      </c>
      <c r="C3633" t="s">
        <v>25</v>
      </c>
      <c r="D3633" t="s">
        <v>46</v>
      </c>
      <c r="E3633" t="s">
        <v>47</v>
      </c>
      <c r="F3633" t="s">
        <v>48</v>
      </c>
      <c r="G3633" t="s">
        <v>47</v>
      </c>
      <c r="I3633" t="s">
        <v>43</v>
      </c>
      <c r="J3633">
        <v>1225.8139309999999</v>
      </c>
      <c r="K3633">
        <v>152</v>
      </c>
      <c r="L3633">
        <v>0.79</v>
      </c>
      <c r="M3633">
        <v>0</v>
      </c>
      <c r="N3633">
        <v>0</v>
      </c>
      <c r="O3633">
        <v>0</v>
      </c>
      <c r="P3633" t="s">
        <v>375</v>
      </c>
      <c r="Q3633" t="s">
        <v>376</v>
      </c>
      <c r="R3633" t="s">
        <v>34</v>
      </c>
      <c r="S3633" t="s">
        <v>35</v>
      </c>
      <c r="T3633" t="s">
        <v>36</v>
      </c>
      <c r="U3633" t="s">
        <v>37</v>
      </c>
      <c r="V3633">
        <v>27</v>
      </c>
      <c r="W3633" t="s">
        <v>38</v>
      </c>
    </row>
    <row r="3634" spans="1:23">
      <c r="A3634" t="s">
        <v>23</v>
      </c>
      <c r="B3634" t="s">
        <v>24</v>
      </c>
      <c r="C3634" t="s">
        <v>25</v>
      </c>
      <c r="D3634" t="s">
        <v>26</v>
      </c>
      <c r="E3634" t="s">
        <v>27</v>
      </c>
      <c r="F3634" t="s">
        <v>28</v>
      </c>
      <c r="G3634" t="s">
        <v>29</v>
      </c>
      <c r="H3634" t="s">
        <v>193</v>
      </c>
      <c r="I3634" t="s">
        <v>194</v>
      </c>
      <c r="J3634">
        <v>66.912905219999999</v>
      </c>
      <c r="K3634">
        <v>1</v>
      </c>
      <c r="L3634">
        <v>0.95299999999999996</v>
      </c>
      <c r="M3634">
        <v>0</v>
      </c>
      <c r="N3634">
        <v>0</v>
      </c>
      <c r="O3634">
        <v>0</v>
      </c>
      <c r="P3634" t="s">
        <v>377</v>
      </c>
      <c r="Q3634" t="s">
        <v>378</v>
      </c>
      <c r="R3634" t="s">
        <v>34</v>
      </c>
      <c r="S3634" t="s">
        <v>35</v>
      </c>
      <c r="T3634" t="s">
        <v>36</v>
      </c>
      <c r="U3634" t="s">
        <v>37</v>
      </c>
      <c r="V3634">
        <v>27</v>
      </c>
      <c r="W3634" t="s">
        <v>38</v>
      </c>
    </row>
    <row r="3635" spans="1:23">
      <c r="A3635" t="s">
        <v>23</v>
      </c>
      <c r="B3635" t="s">
        <v>24</v>
      </c>
      <c r="C3635" t="s">
        <v>25</v>
      </c>
      <c r="D3635" t="s">
        <v>39</v>
      </c>
      <c r="E3635" t="s">
        <v>40</v>
      </c>
      <c r="F3635" t="s">
        <v>41</v>
      </c>
      <c r="G3635" t="s">
        <v>42</v>
      </c>
      <c r="I3635" t="s">
        <v>43</v>
      </c>
      <c r="J3635">
        <v>305.0958584</v>
      </c>
      <c r="K3635">
        <v>26</v>
      </c>
      <c r="L3635">
        <v>0.85599999999999998</v>
      </c>
      <c r="M3635">
        <v>0</v>
      </c>
      <c r="N3635">
        <v>0</v>
      </c>
      <c r="O3635">
        <v>0</v>
      </c>
      <c r="P3635" t="s">
        <v>377</v>
      </c>
      <c r="Q3635" t="s">
        <v>378</v>
      </c>
      <c r="R3635" t="s">
        <v>34</v>
      </c>
      <c r="S3635" t="s">
        <v>35</v>
      </c>
      <c r="T3635" t="s">
        <v>36</v>
      </c>
      <c r="U3635" t="s">
        <v>37</v>
      </c>
      <c r="V3635">
        <v>27</v>
      </c>
      <c r="W3635" t="s">
        <v>38</v>
      </c>
    </row>
    <row r="3636" spans="1:23">
      <c r="A3636" t="s">
        <v>23</v>
      </c>
      <c r="B3636" t="s">
        <v>24</v>
      </c>
      <c r="C3636" t="s">
        <v>25</v>
      </c>
      <c r="D3636" t="s">
        <v>39</v>
      </c>
      <c r="E3636" t="s">
        <v>40</v>
      </c>
      <c r="F3636" t="s">
        <v>28</v>
      </c>
      <c r="G3636" t="s">
        <v>29</v>
      </c>
      <c r="I3636" t="s">
        <v>43</v>
      </c>
      <c r="J3636">
        <v>170.14273259999999</v>
      </c>
      <c r="K3636">
        <v>24</v>
      </c>
      <c r="L3636">
        <v>0.81399999999999995</v>
      </c>
      <c r="M3636">
        <v>0</v>
      </c>
      <c r="N3636">
        <v>0</v>
      </c>
      <c r="O3636">
        <v>0</v>
      </c>
      <c r="P3636" t="s">
        <v>377</v>
      </c>
      <c r="Q3636" t="s">
        <v>378</v>
      </c>
      <c r="R3636" t="s">
        <v>34</v>
      </c>
      <c r="S3636" t="s">
        <v>35</v>
      </c>
      <c r="T3636" t="s">
        <v>36</v>
      </c>
      <c r="U3636" t="s">
        <v>37</v>
      </c>
      <c r="V3636">
        <v>27</v>
      </c>
      <c r="W3636" t="s">
        <v>38</v>
      </c>
    </row>
    <row r="3637" spans="1:23">
      <c r="A3637" t="s">
        <v>23</v>
      </c>
      <c r="B3637" t="s">
        <v>24</v>
      </c>
      <c r="C3637" t="s">
        <v>25</v>
      </c>
      <c r="D3637" t="s">
        <v>26</v>
      </c>
      <c r="E3637" t="s">
        <v>27</v>
      </c>
      <c r="F3637" t="s">
        <v>53</v>
      </c>
      <c r="G3637" t="s">
        <v>54</v>
      </c>
      <c r="H3637" t="s">
        <v>417</v>
      </c>
      <c r="I3637" t="s">
        <v>418</v>
      </c>
      <c r="J3637">
        <v>111.2279254</v>
      </c>
      <c r="K3637">
        <v>1</v>
      </c>
      <c r="L3637">
        <v>0.998</v>
      </c>
      <c r="M3637">
        <v>0</v>
      </c>
      <c r="N3637">
        <v>0</v>
      </c>
      <c r="O3637">
        <v>0</v>
      </c>
      <c r="P3637" t="s">
        <v>379</v>
      </c>
      <c r="Q3637" t="s">
        <v>380</v>
      </c>
      <c r="R3637" t="s">
        <v>67</v>
      </c>
      <c r="S3637" t="s">
        <v>68</v>
      </c>
      <c r="T3637" t="s">
        <v>36</v>
      </c>
      <c r="U3637" t="s">
        <v>37</v>
      </c>
      <c r="V3637">
        <v>27</v>
      </c>
      <c r="W3637" t="s">
        <v>38</v>
      </c>
    </row>
    <row r="3638" spans="1:23">
      <c r="A3638" t="s">
        <v>23</v>
      </c>
      <c r="B3638" t="s">
        <v>24</v>
      </c>
      <c r="C3638" t="s">
        <v>25</v>
      </c>
      <c r="D3638" t="s">
        <v>39</v>
      </c>
      <c r="E3638" t="s">
        <v>40</v>
      </c>
      <c r="F3638" t="s">
        <v>41</v>
      </c>
      <c r="G3638" t="s">
        <v>42</v>
      </c>
      <c r="I3638" t="s">
        <v>43</v>
      </c>
      <c r="J3638">
        <v>0</v>
      </c>
      <c r="K3638">
        <v>0</v>
      </c>
      <c r="L3638">
        <v>0</v>
      </c>
      <c r="M3638">
        <v>0</v>
      </c>
      <c r="N3638">
        <v>0</v>
      </c>
      <c r="O3638">
        <v>1</v>
      </c>
      <c r="P3638" t="s">
        <v>379</v>
      </c>
      <c r="Q3638" t="s">
        <v>380</v>
      </c>
      <c r="R3638" t="s">
        <v>67</v>
      </c>
      <c r="S3638" t="s">
        <v>68</v>
      </c>
      <c r="T3638" t="s">
        <v>36</v>
      </c>
      <c r="U3638" t="s">
        <v>37</v>
      </c>
      <c r="V3638">
        <v>27</v>
      </c>
      <c r="W3638" t="s">
        <v>38</v>
      </c>
    </row>
    <row r="3639" spans="1:23">
      <c r="A3639" t="s">
        <v>23</v>
      </c>
      <c r="B3639" t="s">
        <v>24</v>
      </c>
      <c r="C3639" t="s">
        <v>25</v>
      </c>
      <c r="D3639" t="s">
        <v>46</v>
      </c>
      <c r="E3639" t="s">
        <v>47</v>
      </c>
      <c r="F3639" t="s">
        <v>48</v>
      </c>
      <c r="G3639" t="s">
        <v>47</v>
      </c>
      <c r="I3639" t="s">
        <v>43</v>
      </c>
      <c r="J3639">
        <v>919.62830310000004</v>
      </c>
      <c r="K3639">
        <v>150</v>
      </c>
      <c r="L3639">
        <v>0.80900000000000005</v>
      </c>
      <c r="M3639">
        <v>0</v>
      </c>
      <c r="N3639">
        <v>0</v>
      </c>
      <c r="O3639">
        <v>0</v>
      </c>
      <c r="P3639" t="s">
        <v>379</v>
      </c>
      <c r="Q3639" t="s">
        <v>380</v>
      </c>
      <c r="R3639" t="s">
        <v>67</v>
      </c>
      <c r="S3639" t="s">
        <v>68</v>
      </c>
      <c r="T3639" t="s">
        <v>36</v>
      </c>
      <c r="U3639" t="s">
        <v>37</v>
      </c>
      <c r="V3639">
        <v>27</v>
      </c>
      <c r="W3639" t="s">
        <v>38</v>
      </c>
    </row>
    <row r="3640" spans="1:23">
      <c r="A3640" t="s">
        <v>23</v>
      </c>
      <c r="B3640" t="s">
        <v>24</v>
      </c>
      <c r="C3640" t="s">
        <v>25</v>
      </c>
      <c r="D3640" t="s">
        <v>26</v>
      </c>
      <c r="E3640" t="s">
        <v>27</v>
      </c>
      <c r="F3640" t="s">
        <v>28</v>
      </c>
      <c r="G3640" t="s">
        <v>29</v>
      </c>
      <c r="H3640" t="s">
        <v>69</v>
      </c>
      <c r="I3640" t="s">
        <v>70</v>
      </c>
      <c r="J3640">
        <v>24.178999999999998</v>
      </c>
      <c r="K3640">
        <v>1</v>
      </c>
      <c r="L3640">
        <v>1</v>
      </c>
      <c r="M3640">
        <v>0</v>
      </c>
      <c r="N3640">
        <v>0</v>
      </c>
      <c r="O3640">
        <v>0</v>
      </c>
      <c r="P3640" t="s">
        <v>1442</v>
      </c>
      <c r="Q3640" t="s">
        <v>1443</v>
      </c>
      <c r="R3640" t="s">
        <v>120</v>
      </c>
      <c r="S3640" t="s">
        <v>121</v>
      </c>
      <c r="T3640" t="s">
        <v>36</v>
      </c>
      <c r="U3640" t="s">
        <v>37</v>
      </c>
      <c r="V3640">
        <v>27</v>
      </c>
      <c r="W3640" t="s">
        <v>38</v>
      </c>
    </row>
    <row r="3641" spans="1:23">
      <c r="A3641" t="s">
        <v>23</v>
      </c>
      <c r="B3641" t="s">
        <v>24</v>
      </c>
      <c r="C3641" t="s">
        <v>25</v>
      </c>
      <c r="D3641" t="s">
        <v>39</v>
      </c>
      <c r="E3641" t="s">
        <v>40</v>
      </c>
      <c r="F3641" t="s">
        <v>41</v>
      </c>
      <c r="G3641" t="s">
        <v>42</v>
      </c>
      <c r="I3641" t="s">
        <v>43</v>
      </c>
      <c r="J3641">
        <v>55.53359142</v>
      </c>
      <c r="K3641">
        <v>3</v>
      </c>
      <c r="L3641">
        <v>0.76700000000000002</v>
      </c>
      <c r="M3641">
        <v>0</v>
      </c>
      <c r="N3641">
        <v>0</v>
      </c>
      <c r="O3641">
        <v>0</v>
      </c>
      <c r="P3641" t="s">
        <v>1442</v>
      </c>
      <c r="Q3641" t="s">
        <v>1443</v>
      </c>
      <c r="R3641" t="s">
        <v>120</v>
      </c>
      <c r="S3641" t="s">
        <v>121</v>
      </c>
      <c r="T3641" t="s">
        <v>36</v>
      </c>
      <c r="U3641" t="s">
        <v>37</v>
      </c>
      <c r="V3641">
        <v>27</v>
      </c>
      <c r="W3641" t="s">
        <v>38</v>
      </c>
    </row>
    <row r="3642" spans="1:23">
      <c r="A3642" t="s">
        <v>23</v>
      </c>
      <c r="B3642" t="s">
        <v>24</v>
      </c>
      <c r="C3642" t="s">
        <v>25</v>
      </c>
      <c r="D3642" t="s">
        <v>46</v>
      </c>
      <c r="E3642" t="s">
        <v>47</v>
      </c>
      <c r="F3642" t="s">
        <v>48</v>
      </c>
      <c r="G3642" t="s">
        <v>47</v>
      </c>
      <c r="I3642" t="s">
        <v>43</v>
      </c>
      <c r="J3642">
        <v>962.86930389999998</v>
      </c>
      <c r="K3642">
        <v>155</v>
      </c>
      <c r="L3642">
        <v>0.77200000000000002</v>
      </c>
      <c r="M3642">
        <v>0</v>
      </c>
      <c r="N3642">
        <v>0</v>
      </c>
      <c r="O3642">
        <v>0</v>
      </c>
      <c r="P3642" t="s">
        <v>1442</v>
      </c>
      <c r="Q3642" t="s">
        <v>1443</v>
      </c>
      <c r="R3642" t="s">
        <v>120</v>
      </c>
      <c r="S3642" t="s">
        <v>121</v>
      </c>
      <c r="T3642" t="s">
        <v>36</v>
      </c>
      <c r="U3642" t="s">
        <v>37</v>
      </c>
      <c r="V3642">
        <v>27</v>
      </c>
      <c r="W3642" t="s">
        <v>38</v>
      </c>
    </row>
    <row r="3643" spans="1:23">
      <c r="A3643" t="s">
        <v>23</v>
      </c>
      <c r="B3643" t="s">
        <v>24</v>
      </c>
      <c r="C3643" t="s">
        <v>25</v>
      </c>
      <c r="D3643" t="s">
        <v>39</v>
      </c>
      <c r="E3643" t="s">
        <v>40</v>
      </c>
      <c r="F3643" t="s">
        <v>28</v>
      </c>
      <c r="G3643" t="s">
        <v>29</v>
      </c>
      <c r="I3643" t="s">
        <v>43</v>
      </c>
      <c r="J3643">
        <v>0</v>
      </c>
      <c r="K3643">
        <v>0</v>
      </c>
      <c r="L3643">
        <v>0</v>
      </c>
      <c r="M3643">
        <v>0</v>
      </c>
      <c r="N3643">
        <v>0</v>
      </c>
      <c r="O3643">
        <v>1</v>
      </c>
      <c r="P3643" t="s">
        <v>381</v>
      </c>
      <c r="Q3643" t="s">
        <v>382</v>
      </c>
      <c r="R3643" t="s">
        <v>297</v>
      </c>
      <c r="S3643" t="s">
        <v>298</v>
      </c>
      <c r="T3643" t="s">
        <v>36</v>
      </c>
      <c r="U3643" t="s">
        <v>37</v>
      </c>
      <c r="V3643">
        <v>27</v>
      </c>
      <c r="W3643" t="s">
        <v>38</v>
      </c>
    </row>
    <row r="3644" spans="1:23">
      <c r="A3644" t="s">
        <v>23</v>
      </c>
      <c r="B3644" t="s">
        <v>24</v>
      </c>
      <c r="C3644" t="s">
        <v>25</v>
      </c>
      <c r="D3644" t="s">
        <v>26</v>
      </c>
      <c r="E3644" t="s">
        <v>27</v>
      </c>
      <c r="F3644" t="s">
        <v>53</v>
      </c>
      <c r="G3644" t="s">
        <v>54</v>
      </c>
      <c r="H3644" t="s">
        <v>1616</v>
      </c>
      <c r="I3644" t="s">
        <v>1617</v>
      </c>
      <c r="J3644">
        <v>167.21199999999999</v>
      </c>
      <c r="K3644">
        <v>1</v>
      </c>
      <c r="L3644">
        <v>1</v>
      </c>
      <c r="M3644">
        <v>0</v>
      </c>
      <c r="N3644">
        <v>0</v>
      </c>
      <c r="O3644">
        <v>0</v>
      </c>
      <c r="P3644" t="s">
        <v>385</v>
      </c>
      <c r="Q3644" t="s">
        <v>386</v>
      </c>
      <c r="R3644" t="s">
        <v>158</v>
      </c>
      <c r="S3644" t="s">
        <v>159</v>
      </c>
      <c r="T3644" t="s">
        <v>36</v>
      </c>
      <c r="U3644" t="s">
        <v>37</v>
      </c>
      <c r="V3644">
        <v>27</v>
      </c>
      <c r="W3644" t="s">
        <v>38</v>
      </c>
    </row>
    <row r="3645" spans="1:23">
      <c r="A3645" t="s">
        <v>23</v>
      </c>
      <c r="B3645" t="s">
        <v>24</v>
      </c>
      <c r="C3645" t="s">
        <v>25</v>
      </c>
      <c r="D3645" t="s">
        <v>26</v>
      </c>
      <c r="E3645" t="s">
        <v>27</v>
      </c>
      <c r="F3645" t="s">
        <v>28</v>
      </c>
      <c r="G3645" t="s">
        <v>29</v>
      </c>
      <c r="H3645" t="s">
        <v>69</v>
      </c>
      <c r="I3645" t="s">
        <v>70</v>
      </c>
      <c r="J3645">
        <v>152.405</v>
      </c>
      <c r="K3645">
        <v>1</v>
      </c>
      <c r="L3645">
        <v>1</v>
      </c>
      <c r="M3645">
        <v>0</v>
      </c>
      <c r="N3645">
        <v>0</v>
      </c>
      <c r="O3645">
        <v>0</v>
      </c>
      <c r="P3645" t="s">
        <v>385</v>
      </c>
      <c r="Q3645" t="s">
        <v>386</v>
      </c>
      <c r="R3645" t="s">
        <v>158</v>
      </c>
      <c r="S3645" t="s">
        <v>159</v>
      </c>
      <c r="T3645" t="s">
        <v>36</v>
      </c>
      <c r="U3645" t="s">
        <v>37</v>
      </c>
      <c r="V3645">
        <v>27</v>
      </c>
      <c r="W3645" t="s">
        <v>38</v>
      </c>
    </row>
    <row r="3646" spans="1:23">
      <c r="A3646" t="s">
        <v>23</v>
      </c>
      <c r="B3646" t="s">
        <v>24</v>
      </c>
      <c r="C3646" t="s">
        <v>25</v>
      </c>
      <c r="D3646" t="s">
        <v>39</v>
      </c>
      <c r="E3646" t="s">
        <v>40</v>
      </c>
      <c r="F3646" t="s">
        <v>28</v>
      </c>
      <c r="G3646" t="s">
        <v>29</v>
      </c>
      <c r="I3646" t="s">
        <v>43</v>
      </c>
      <c r="J3646">
        <v>200.907139</v>
      </c>
      <c r="K3646">
        <v>23</v>
      </c>
      <c r="L3646">
        <v>0.88500000000000001</v>
      </c>
      <c r="M3646">
        <v>0</v>
      </c>
      <c r="N3646">
        <v>0</v>
      </c>
      <c r="O3646">
        <v>0</v>
      </c>
      <c r="P3646" t="s">
        <v>385</v>
      </c>
      <c r="Q3646" t="s">
        <v>386</v>
      </c>
      <c r="R3646" t="s">
        <v>158</v>
      </c>
      <c r="S3646" t="s">
        <v>159</v>
      </c>
      <c r="T3646" t="s">
        <v>36</v>
      </c>
      <c r="U3646" t="s">
        <v>37</v>
      </c>
      <c r="V3646">
        <v>27</v>
      </c>
      <c r="W3646" t="s">
        <v>38</v>
      </c>
    </row>
    <row r="3647" spans="1:23">
      <c r="A3647" t="s">
        <v>23</v>
      </c>
      <c r="B3647" t="s">
        <v>24</v>
      </c>
      <c r="C3647" t="s">
        <v>25</v>
      </c>
      <c r="D3647" t="s">
        <v>39</v>
      </c>
      <c r="E3647" t="s">
        <v>40</v>
      </c>
      <c r="F3647" t="s">
        <v>41</v>
      </c>
      <c r="G3647" t="s">
        <v>42</v>
      </c>
      <c r="I3647" t="s">
        <v>43</v>
      </c>
      <c r="J3647">
        <v>72.136742209999994</v>
      </c>
      <c r="K3647">
        <v>11</v>
      </c>
      <c r="L3647">
        <v>0.875</v>
      </c>
      <c r="M3647">
        <v>0</v>
      </c>
      <c r="N3647">
        <v>0</v>
      </c>
      <c r="O3647">
        <v>0</v>
      </c>
      <c r="P3647" t="s">
        <v>387</v>
      </c>
      <c r="Q3647" t="s">
        <v>388</v>
      </c>
      <c r="R3647" t="s">
        <v>389</v>
      </c>
      <c r="S3647" t="s">
        <v>390</v>
      </c>
      <c r="T3647" t="s">
        <v>36</v>
      </c>
      <c r="U3647" t="s">
        <v>37</v>
      </c>
      <c r="V3647">
        <v>27</v>
      </c>
      <c r="W3647" t="s">
        <v>38</v>
      </c>
    </row>
    <row r="3648" spans="1:23">
      <c r="A3648" t="s">
        <v>23</v>
      </c>
      <c r="B3648" t="s">
        <v>24</v>
      </c>
      <c r="C3648" t="s">
        <v>25</v>
      </c>
      <c r="D3648" t="s">
        <v>46</v>
      </c>
      <c r="E3648" t="s">
        <v>47</v>
      </c>
      <c r="F3648" t="s">
        <v>48</v>
      </c>
      <c r="G3648" t="s">
        <v>47</v>
      </c>
      <c r="I3648" t="s">
        <v>43</v>
      </c>
      <c r="J3648">
        <v>1012.3626420000001</v>
      </c>
      <c r="K3648">
        <v>202</v>
      </c>
      <c r="L3648">
        <v>0.76600000000000001</v>
      </c>
      <c r="M3648">
        <v>0</v>
      </c>
      <c r="N3648">
        <v>0</v>
      </c>
      <c r="O3648">
        <v>0</v>
      </c>
      <c r="P3648" t="s">
        <v>387</v>
      </c>
      <c r="Q3648" t="s">
        <v>388</v>
      </c>
      <c r="R3648" t="s">
        <v>389</v>
      </c>
      <c r="S3648" t="s">
        <v>390</v>
      </c>
      <c r="T3648" t="s">
        <v>36</v>
      </c>
      <c r="U3648" t="s">
        <v>37</v>
      </c>
      <c r="V3648">
        <v>27</v>
      </c>
      <c r="W3648" t="s">
        <v>38</v>
      </c>
    </row>
    <row r="3649" spans="1:23">
      <c r="A3649" t="s">
        <v>23</v>
      </c>
      <c r="B3649" t="s">
        <v>24</v>
      </c>
      <c r="C3649" t="s">
        <v>25</v>
      </c>
      <c r="D3649" t="s">
        <v>46</v>
      </c>
      <c r="E3649" t="s">
        <v>47</v>
      </c>
      <c r="F3649" t="s">
        <v>48</v>
      </c>
      <c r="G3649" t="s">
        <v>47</v>
      </c>
      <c r="I3649" t="s">
        <v>43</v>
      </c>
      <c r="J3649">
        <v>317.77181739999997</v>
      </c>
      <c r="K3649">
        <v>53</v>
      </c>
      <c r="L3649">
        <v>0.79800000000000004</v>
      </c>
      <c r="M3649">
        <v>0</v>
      </c>
      <c r="N3649">
        <v>0</v>
      </c>
      <c r="O3649">
        <v>0</v>
      </c>
      <c r="P3649" t="s">
        <v>1444</v>
      </c>
      <c r="Q3649" t="s">
        <v>1445</v>
      </c>
      <c r="R3649" t="s">
        <v>94</v>
      </c>
      <c r="S3649" t="s">
        <v>95</v>
      </c>
      <c r="T3649" t="s">
        <v>36</v>
      </c>
      <c r="U3649" t="s">
        <v>37</v>
      </c>
      <c r="V3649">
        <v>27</v>
      </c>
      <c r="W3649" t="s">
        <v>38</v>
      </c>
    </row>
    <row r="3650" spans="1:23">
      <c r="A3650" t="s">
        <v>23</v>
      </c>
      <c r="B3650" t="s">
        <v>24</v>
      </c>
      <c r="C3650" t="s">
        <v>25</v>
      </c>
      <c r="D3650" t="s">
        <v>46</v>
      </c>
      <c r="E3650" t="s">
        <v>47</v>
      </c>
      <c r="F3650" t="s">
        <v>48</v>
      </c>
      <c r="G3650" t="s">
        <v>47</v>
      </c>
      <c r="I3650" t="s">
        <v>43</v>
      </c>
      <c r="J3650">
        <v>123.6389958</v>
      </c>
      <c r="K3650">
        <v>29</v>
      </c>
      <c r="L3650">
        <v>0.74</v>
      </c>
      <c r="M3650">
        <v>0</v>
      </c>
      <c r="N3650">
        <v>0</v>
      </c>
      <c r="O3650">
        <v>0</v>
      </c>
      <c r="P3650" t="s">
        <v>391</v>
      </c>
      <c r="Q3650" t="s">
        <v>392</v>
      </c>
      <c r="R3650" t="s">
        <v>84</v>
      </c>
      <c r="S3650" t="s">
        <v>85</v>
      </c>
      <c r="T3650" t="s">
        <v>36</v>
      </c>
      <c r="U3650" t="s">
        <v>37</v>
      </c>
      <c r="V3650">
        <v>27</v>
      </c>
      <c r="W3650" t="s">
        <v>38</v>
      </c>
    </row>
    <row r="3651" spans="1:23">
      <c r="A3651" t="s">
        <v>23</v>
      </c>
      <c r="B3651" t="s">
        <v>24</v>
      </c>
      <c r="C3651" t="s">
        <v>25</v>
      </c>
      <c r="D3651" t="s">
        <v>46</v>
      </c>
      <c r="E3651" t="s">
        <v>47</v>
      </c>
      <c r="F3651" t="s">
        <v>48</v>
      </c>
      <c r="G3651" t="s">
        <v>47</v>
      </c>
      <c r="I3651" t="s">
        <v>43</v>
      </c>
      <c r="J3651">
        <v>697.08586149999996</v>
      </c>
      <c r="K3651">
        <v>116</v>
      </c>
      <c r="L3651">
        <v>0.73799999999999999</v>
      </c>
      <c r="M3651">
        <v>0</v>
      </c>
      <c r="N3651">
        <v>0</v>
      </c>
      <c r="O3651">
        <v>0</v>
      </c>
      <c r="P3651" t="s">
        <v>393</v>
      </c>
      <c r="Q3651" t="s">
        <v>394</v>
      </c>
      <c r="R3651" t="s">
        <v>297</v>
      </c>
      <c r="S3651" t="s">
        <v>298</v>
      </c>
      <c r="T3651" t="s">
        <v>36</v>
      </c>
      <c r="U3651" t="s">
        <v>37</v>
      </c>
      <c r="V3651">
        <v>27</v>
      </c>
      <c r="W3651" t="s">
        <v>38</v>
      </c>
    </row>
    <row r="3652" spans="1:23">
      <c r="A3652" t="s">
        <v>23</v>
      </c>
      <c r="B3652" t="s">
        <v>24</v>
      </c>
      <c r="C3652" t="s">
        <v>25</v>
      </c>
      <c r="D3652" t="s">
        <v>39</v>
      </c>
      <c r="E3652" t="s">
        <v>40</v>
      </c>
      <c r="F3652" t="s">
        <v>41</v>
      </c>
      <c r="G3652" t="s">
        <v>42</v>
      </c>
      <c r="I3652" t="s">
        <v>43</v>
      </c>
      <c r="J3652">
        <v>0</v>
      </c>
      <c r="K3652">
        <v>0</v>
      </c>
      <c r="L3652">
        <v>0</v>
      </c>
      <c r="M3652">
        <v>0</v>
      </c>
      <c r="N3652">
        <v>0</v>
      </c>
      <c r="O3652">
        <v>1</v>
      </c>
      <c r="P3652" t="s">
        <v>395</v>
      </c>
      <c r="Q3652" t="s">
        <v>396</v>
      </c>
      <c r="R3652" t="s">
        <v>67</v>
      </c>
      <c r="S3652" t="s">
        <v>68</v>
      </c>
      <c r="T3652" t="s">
        <v>36</v>
      </c>
      <c r="U3652" t="s">
        <v>37</v>
      </c>
      <c r="V3652">
        <v>27</v>
      </c>
      <c r="W3652" t="s">
        <v>38</v>
      </c>
    </row>
    <row r="3653" spans="1:23">
      <c r="A3653" t="s">
        <v>23</v>
      </c>
      <c r="B3653" t="s">
        <v>24</v>
      </c>
      <c r="C3653" t="s">
        <v>25</v>
      </c>
      <c r="D3653" t="s">
        <v>46</v>
      </c>
      <c r="E3653" t="s">
        <v>47</v>
      </c>
      <c r="F3653" t="s">
        <v>48</v>
      </c>
      <c r="G3653" t="s">
        <v>47</v>
      </c>
      <c r="I3653" t="s">
        <v>43</v>
      </c>
      <c r="J3653">
        <v>240.4346319</v>
      </c>
      <c r="K3653">
        <v>47</v>
      </c>
      <c r="L3653">
        <v>0.82399999999999995</v>
      </c>
      <c r="M3653">
        <v>0</v>
      </c>
      <c r="N3653">
        <v>0</v>
      </c>
      <c r="O3653">
        <v>0</v>
      </c>
      <c r="P3653" t="s">
        <v>395</v>
      </c>
      <c r="Q3653" t="s">
        <v>396</v>
      </c>
      <c r="R3653" t="s">
        <v>67</v>
      </c>
      <c r="S3653" t="s">
        <v>68</v>
      </c>
      <c r="T3653" t="s">
        <v>36</v>
      </c>
      <c r="U3653" t="s">
        <v>37</v>
      </c>
      <c r="V3653">
        <v>27</v>
      </c>
      <c r="W3653" t="s">
        <v>38</v>
      </c>
    </row>
    <row r="3654" spans="1:23">
      <c r="A3654" t="s">
        <v>23</v>
      </c>
      <c r="B3654" t="s">
        <v>24</v>
      </c>
      <c r="C3654" t="s">
        <v>25</v>
      </c>
      <c r="D3654" t="s">
        <v>46</v>
      </c>
      <c r="E3654" t="s">
        <v>47</v>
      </c>
      <c r="F3654" t="s">
        <v>48</v>
      </c>
      <c r="G3654" t="s">
        <v>47</v>
      </c>
      <c r="I3654" t="s">
        <v>43</v>
      </c>
      <c r="J3654">
        <v>141.97855010000001</v>
      </c>
      <c r="K3654">
        <v>21</v>
      </c>
      <c r="L3654">
        <v>0.82499999999999996</v>
      </c>
      <c r="M3654">
        <v>0</v>
      </c>
      <c r="N3654">
        <v>0</v>
      </c>
      <c r="O3654">
        <v>0</v>
      </c>
      <c r="P3654" t="s">
        <v>1446</v>
      </c>
      <c r="Q3654" t="s">
        <v>1447</v>
      </c>
      <c r="R3654" t="s">
        <v>90</v>
      </c>
      <c r="S3654" t="s">
        <v>91</v>
      </c>
      <c r="T3654" t="s">
        <v>36</v>
      </c>
      <c r="U3654" t="s">
        <v>37</v>
      </c>
      <c r="V3654">
        <v>27</v>
      </c>
      <c r="W3654" t="s">
        <v>38</v>
      </c>
    </row>
    <row r="3655" spans="1:23">
      <c r="A3655" t="s">
        <v>23</v>
      </c>
      <c r="B3655" t="s">
        <v>24</v>
      </c>
      <c r="C3655" t="s">
        <v>25</v>
      </c>
      <c r="D3655" t="s">
        <v>39</v>
      </c>
      <c r="E3655" t="s">
        <v>40</v>
      </c>
      <c r="F3655" t="s">
        <v>41</v>
      </c>
      <c r="G3655" t="s">
        <v>42</v>
      </c>
      <c r="I3655" t="s">
        <v>43</v>
      </c>
      <c r="J3655">
        <v>0</v>
      </c>
      <c r="K3655">
        <v>0</v>
      </c>
      <c r="L3655">
        <v>0</v>
      </c>
      <c r="M3655">
        <v>0</v>
      </c>
      <c r="N3655">
        <v>0</v>
      </c>
      <c r="O3655">
        <v>1</v>
      </c>
      <c r="P3655" t="s">
        <v>397</v>
      </c>
      <c r="Q3655" t="s">
        <v>398</v>
      </c>
      <c r="R3655" t="s">
        <v>84</v>
      </c>
      <c r="S3655" t="s">
        <v>85</v>
      </c>
      <c r="T3655" t="s">
        <v>36</v>
      </c>
      <c r="U3655" t="s">
        <v>37</v>
      </c>
      <c r="V3655">
        <v>27</v>
      </c>
      <c r="W3655" t="s">
        <v>38</v>
      </c>
    </row>
    <row r="3656" spans="1:23">
      <c r="A3656" t="s">
        <v>23</v>
      </c>
      <c r="B3656" t="s">
        <v>24</v>
      </c>
      <c r="C3656" t="s">
        <v>25</v>
      </c>
      <c r="D3656" t="s">
        <v>46</v>
      </c>
      <c r="E3656" t="s">
        <v>47</v>
      </c>
      <c r="F3656" t="s">
        <v>48</v>
      </c>
      <c r="G3656" t="s">
        <v>47</v>
      </c>
      <c r="I3656" t="s">
        <v>43</v>
      </c>
      <c r="J3656">
        <v>126.0461403</v>
      </c>
      <c r="K3656">
        <v>21</v>
      </c>
      <c r="L3656">
        <v>0.80900000000000005</v>
      </c>
      <c r="M3656">
        <v>0</v>
      </c>
      <c r="N3656">
        <v>0</v>
      </c>
      <c r="O3656">
        <v>0</v>
      </c>
      <c r="P3656" t="s">
        <v>397</v>
      </c>
      <c r="Q3656" t="s">
        <v>398</v>
      </c>
      <c r="R3656" t="s">
        <v>84</v>
      </c>
      <c r="S3656" t="s">
        <v>85</v>
      </c>
      <c r="T3656" t="s">
        <v>36</v>
      </c>
      <c r="U3656" t="s">
        <v>37</v>
      </c>
      <c r="V3656">
        <v>27</v>
      </c>
      <c r="W3656" t="s">
        <v>38</v>
      </c>
    </row>
    <row r="3657" spans="1:23">
      <c r="A3657" t="s">
        <v>23</v>
      </c>
      <c r="B3657" t="s">
        <v>24</v>
      </c>
      <c r="C3657" t="s">
        <v>25</v>
      </c>
      <c r="D3657" t="s">
        <v>39</v>
      </c>
      <c r="E3657" t="s">
        <v>40</v>
      </c>
      <c r="F3657" t="s">
        <v>44</v>
      </c>
      <c r="G3657" t="s">
        <v>45</v>
      </c>
      <c r="I3657" t="s">
        <v>43</v>
      </c>
      <c r="J3657">
        <v>0</v>
      </c>
      <c r="K3657">
        <v>0</v>
      </c>
      <c r="L3657">
        <v>0</v>
      </c>
      <c r="M3657">
        <v>0</v>
      </c>
      <c r="N3657">
        <v>0</v>
      </c>
      <c r="O3657">
        <v>1</v>
      </c>
      <c r="P3657" t="s">
        <v>399</v>
      </c>
      <c r="Q3657" t="s">
        <v>400</v>
      </c>
      <c r="R3657" t="s">
        <v>120</v>
      </c>
      <c r="S3657" t="s">
        <v>121</v>
      </c>
      <c r="T3657" t="s">
        <v>36</v>
      </c>
      <c r="U3657" t="s">
        <v>37</v>
      </c>
      <c r="V3657">
        <v>27</v>
      </c>
      <c r="W3657" t="s">
        <v>38</v>
      </c>
    </row>
    <row r="3658" spans="1:23">
      <c r="A3658" t="s">
        <v>23</v>
      </c>
      <c r="B3658" t="s">
        <v>24</v>
      </c>
      <c r="C3658" t="s">
        <v>25</v>
      </c>
      <c r="D3658" t="s">
        <v>46</v>
      </c>
      <c r="E3658" t="s">
        <v>47</v>
      </c>
      <c r="F3658" t="s">
        <v>48</v>
      </c>
      <c r="G3658" t="s">
        <v>47</v>
      </c>
      <c r="I3658" t="s">
        <v>43</v>
      </c>
      <c r="J3658">
        <v>1048.0906749999999</v>
      </c>
      <c r="K3658">
        <v>173</v>
      </c>
      <c r="L3658">
        <v>0.81599999999999995</v>
      </c>
      <c r="M3658">
        <v>0</v>
      </c>
      <c r="N3658">
        <v>0</v>
      </c>
      <c r="O3658">
        <v>0</v>
      </c>
      <c r="P3658" t="s">
        <v>403</v>
      </c>
      <c r="Q3658" t="s">
        <v>404</v>
      </c>
      <c r="R3658" t="s">
        <v>168</v>
      </c>
      <c r="S3658" t="s">
        <v>169</v>
      </c>
      <c r="T3658" t="s">
        <v>36</v>
      </c>
      <c r="U3658" t="s">
        <v>37</v>
      </c>
      <c r="V3658">
        <v>27</v>
      </c>
      <c r="W3658" t="s">
        <v>38</v>
      </c>
    </row>
    <row r="3659" spans="1:23">
      <c r="A3659" t="s">
        <v>23</v>
      </c>
      <c r="B3659" t="s">
        <v>24</v>
      </c>
      <c r="C3659" t="s">
        <v>25</v>
      </c>
      <c r="D3659" t="s">
        <v>39</v>
      </c>
      <c r="E3659" t="s">
        <v>40</v>
      </c>
      <c r="F3659" t="s">
        <v>28</v>
      </c>
      <c r="G3659" t="s">
        <v>29</v>
      </c>
      <c r="I3659" t="s">
        <v>43</v>
      </c>
      <c r="J3659">
        <v>0</v>
      </c>
      <c r="K3659">
        <v>0</v>
      </c>
      <c r="L3659">
        <v>0</v>
      </c>
      <c r="M3659">
        <v>0</v>
      </c>
      <c r="N3659">
        <v>0</v>
      </c>
      <c r="O3659">
        <v>1</v>
      </c>
      <c r="P3659" t="s">
        <v>405</v>
      </c>
      <c r="Q3659" t="s">
        <v>406</v>
      </c>
      <c r="R3659" t="s">
        <v>67</v>
      </c>
      <c r="S3659" t="s">
        <v>68</v>
      </c>
      <c r="T3659" t="s">
        <v>36</v>
      </c>
      <c r="U3659" t="s">
        <v>37</v>
      </c>
      <c r="V3659">
        <v>27</v>
      </c>
      <c r="W3659" t="s">
        <v>38</v>
      </c>
    </row>
    <row r="3660" spans="1:23">
      <c r="A3660" t="s">
        <v>23</v>
      </c>
      <c r="B3660" t="s">
        <v>24</v>
      </c>
      <c r="C3660" t="s">
        <v>25</v>
      </c>
      <c r="D3660" t="s">
        <v>46</v>
      </c>
      <c r="E3660" t="s">
        <v>47</v>
      </c>
      <c r="F3660" t="s">
        <v>48</v>
      </c>
      <c r="G3660" t="s">
        <v>47</v>
      </c>
      <c r="I3660" t="s">
        <v>43</v>
      </c>
      <c r="J3660">
        <v>479.59612190000001</v>
      </c>
      <c r="K3660">
        <v>88</v>
      </c>
      <c r="L3660">
        <v>0.83199999999999996</v>
      </c>
      <c r="M3660">
        <v>0</v>
      </c>
      <c r="N3660">
        <v>0</v>
      </c>
      <c r="O3660">
        <v>0</v>
      </c>
      <c r="P3660" t="s">
        <v>405</v>
      </c>
      <c r="Q3660" t="s">
        <v>406</v>
      </c>
      <c r="R3660" t="s">
        <v>67</v>
      </c>
      <c r="S3660" t="s">
        <v>68</v>
      </c>
      <c r="T3660" t="s">
        <v>36</v>
      </c>
      <c r="U3660" t="s">
        <v>37</v>
      </c>
      <c r="V3660">
        <v>27</v>
      </c>
      <c r="W3660" t="s">
        <v>38</v>
      </c>
    </row>
    <row r="3661" spans="1:23">
      <c r="A3661" t="s">
        <v>23</v>
      </c>
      <c r="B3661" t="s">
        <v>24</v>
      </c>
      <c r="C3661" t="s">
        <v>25</v>
      </c>
      <c r="D3661" t="s">
        <v>26</v>
      </c>
      <c r="E3661" t="s">
        <v>27</v>
      </c>
      <c r="F3661" t="s">
        <v>28</v>
      </c>
      <c r="G3661" t="s">
        <v>29</v>
      </c>
      <c r="H3661" t="s">
        <v>148</v>
      </c>
      <c r="I3661" t="s">
        <v>149</v>
      </c>
      <c r="J3661">
        <v>113.9943404</v>
      </c>
      <c r="K3661">
        <v>3</v>
      </c>
      <c r="L3661">
        <v>0.90300000000000002</v>
      </c>
      <c r="M3661">
        <v>0</v>
      </c>
      <c r="N3661">
        <v>0</v>
      </c>
      <c r="O3661">
        <v>0</v>
      </c>
      <c r="P3661" t="s">
        <v>407</v>
      </c>
      <c r="Q3661" t="s">
        <v>408</v>
      </c>
      <c r="R3661" t="s">
        <v>100</v>
      </c>
      <c r="S3661" t="s">
        <v>101</v>
      </c>
      <c r="T3661" t="s">
        <v>36</v>
      </c>
      <c r="U3661" t="s">
        <v>37</v>
      </c>
      <c r="V3661">
        <v>27</v>
      </c>
      <c r="W3661" t="s">
        <v>38</v>
      </c>
    </row>
    <row r="3662" spans="1:23">
      <c r="A3662" t="s">
        <v>23</v>
      </c>
      <c r="B3662" t="s">
        <v>24</v>
      </c>
      <c r="C3662" t="s">
        <v>25</v>
      </c>
      <c r="D3662" t="s">
        <v>26</v>
      </c>
      <c r="E3662" t="s">
        <v>27</v>
      </c>
      <c r="F3662" t="s">
        <v>28</v>
      </c>
      <c r="G3662" t="s">
        <v>29</v>
      </c>
      <c r="H3662" t="s">
        <v>63</v>
      </c>
      <c r="I3662" t="s">
        <v>64</v>
      </c>
      <c r="J3662">
        <v>41.02283027</v>
      </c>
      <c r="K3662">
        <v>1</v>
      </c>
      <c r="L3662">
        <v>0.88900000000000001</v>
      </c>
      <c r="M3662">
        <v>0</v>
      </c>
      <c r="N3662">
        <v>0</v>
      </c>
      <c r="O3662">
        <v>0</v>
      </c>
      <c r="P3662" t="s">
        <v>407</v>
      </c>
      <c r="Q3662" t="s">
        <v>408</v>
      </c>
      <c r="R3662" t="s">
        <v>100</v>
      </c>
      <c r="S3662" t="s">
        <v>101</v>
      </c>
      <c r="T3662" t="s">
        <v>36</v>
      </c>
      <c r="U3662" t="s">
        <v>37</v>
      </c>
      <c r="V3662">
        <v>27</v>
      </c>
      <c r="W3662" t="s">
        <v>38</v>
      </c>
    </row>
    <row r="3663" spans="1:23">
      <c r="A3663" t="s">
        <v>23</v>
      </c>
      <c r="B3663" t="s">
        <v>24</v>
      </c>
      <c r="C3663" t="s">
        <v>25</v>
      </c>
      <c r="D3663" t="s">
        <v>26</v>
      </c>
      <c r="E3663" t="s">
        <v>27</v>
      </c>
      <c r="F3663" t="s">
        <v>28</v>
      </c>
      <c r="G3663" t="s">
        <v>29</v>
      </c>
      <c r="H3663" t="s">
        <v>124</v>
      </c>
      <c r="I3663" t="s">
        <v>125</v>
      </c>
      <c r="J3663">
        <v>32.612792480000003</v>
      </c>
      <c r="K3663">
        <v>1</v>
      </c>
      <c r="L3663">
        <v>0.89700000000000002</v>
      </c>
      <c r="M3663">
        <v>0</v>
      </c>
      <c r="N3663">
        <v>0</v>
      </c>
      <c r="O3663">
        <v>0</v>
      </c>
      <c r="P3663" t="s">
        <v>407</v>
      </c>
      <c r="Q3663" t="s">
        <v>408</v>
      </c>
      <c r="R3663" t="s">
        <v>100</v>
      </c>
      <c r="S3663" t="s">
        <v>101</v>
      </c>
      <c r="T3663" t="s">
        <v>36</v>
      </c>
      <c r="U3663" t="s">
        <v>37</v>
      </c>
      <c r="V3663">
        <v>27</v>
      </c>
      <c r="W3663" t="s">
        <v>38</v>
      </c>
    </row>
    <row r="3664" spans="1:23">
      <c r="A3664" t="s">
        <v>23</v>
      </c>
      <c r="B3664" t="s">
        <v>24</v>
      </c>
      <c r="C3664" t="s">
        <v>25</v>
      </c>
      <c r="D3664" t="s">
        <v>26</v>
      </c>
      <c r="E3664" t="s">
        <v>27</v>
      </c>
      <c r="F3664" t="s">
        <v>28</v>
      </c>
      <c r="G3664" t="s">
        <v>29</v>
      </c>
      <c r="H3664" t="s">
        <v>86</v>
      </c>
      <c r="I3664" t="s">
        <v>87</v>
      </c>
      <c r="J3664">
        <v>14.55622387</v>
      </c>
      <c r="K3664">
        <v>1</v>
      </c>
      <c r="L3664">
        <v>0.86299999999999999</v>
      </c>
      <c r="M3664">
        <v>0</v>
      </c>
      <c r="N3664">
        <v>0</v>
      </c>
      <c r="O3664">
        <v>0</v>
      </c>
      <c r="P3664" t="s">
        <v>407</v>
      </c>
      <c r="Q3664" t="s">
        <v>408</v>
      </c>
      <c r="R3664" t="s">
        <v>100</v>
      </c>
      <c r="S3664" t="s">
        <v>101</v>
      </c>
      <c r="T3664" t="s">
        <v>36</v>
      </c>
      <c r="U3664" t="s">
        <v>37</v>
      </c>
      <c r="V3664">
        <v>27</v>
      </c>
      <c r="W3664" t="s">
        <v>38</v>
      </c>
    </row>
    <row r="3665" spans="1:23">
      <c r="A3665" t="s">
        <v>23</v>
      </c>
      <c r="B3665" t="s">
        <v>24</v>
      </c>
      <c r="C3665" t="s">
        <v>25</v>
      </c>
      <c r="D3665" t="s">
        <v>46</v>
      </c>
      <c r="E3665" t="s">
        <v>47</v>
      </c>
      <c r="F3665" t="s">
        <v>48</v>
      </c>
      <c r="G3665" t="s">
        <v>47</v>
      </c>
      <c r="I3665" t="s">
        <v>43</v>
      </c>
      <c r="J3665">
        <v>279.87441250000001</v>
      </c>
      <c r="K3665">
        <v>54</v>
      </c>
      <c r="L3665">
        <v>0.70199999999999996</v>
      </c>
      <c r="M3665">
        <v>0</v>
      </c>
      <c r="N3665">
        <v>0</v>
      </c>
      <c r="O3665">
        <v>0</v>
      </c>
      <c r="P3665" t="s">
        <v>409</v>
      </c>
      <c r="Q3665" t="s">
        <v>410</v>
      </c>
      <c r="R3665" t="s">
        <v>84</v>
      </c>
      <c r="S3665" t="s">
        <v>85</v>
      </c>
      <c r="T3665" t="s">
        <v>36</v>
      </c>
      <c r="U3665" t="s">
        <v>37</v>
      </c>
      <c r="V3665">
        <v>27</v>
      </c>
      <c r="W3665" t="s">
        <v>38</v>
      </c>
    </row>
    <row r="3666" spans="1:23">
      <c r="A3666" t="s">
        <v>23</v>
      </c>
      <c r="B3666" t="s">
        <v>24</v>
      </c>
      <c r="C3666" t="s">
        <v>25</v>
      </c>
      <c r="D3666" t="s">
        <v>39</v>
      </c>
      <c r="E3666" t="s">
        <v>40</v>
      </c>
      <c r="F3666" t="s">
        <v>41</v>
      </c>
      <c r="G3666" t="s">
        <v>42</v>
      </c>
      <c r="I3666" t="s">
        <v>43</v>
      </c>
      <c r="J3666">
        <v>0</v>
      </c>
      <c r="K3666">
        <v>0</v>
      </c>
      <c r="L3666">
        <v>0</v>
      </c>
      <c r="M3666">
        <v>0</v>
      </c>
      <c r="N3666">
        <v>0</v>
      </c>
      <c r="O3666">
        <v>1</v>
      </c>
      <c r="P3666" t="s">
        <v>411</v>
      </c>
      <c r="Q3666" t="s">
        <v>412</v>
      </c>
      <c r="R3666" t="s">
        <v>114</v>
      </c>
      <c r="S3666" t="s">
        <v>115</v>
      </c>
      <c r="T3666" t="s">
        <v>36</v>
      </c>
      <c r="U3666" t="s">
        <v>37</v>
      </c>
      <c r="V3666">
        <v>27</v>
      </c>
      <c r="W3666" t="s">
        <v>38</v>
      </c>
    </row>
    <row r="3667" spans="1:23">
      <c r="A3667" t="s">
        <v>23</v>
      </c>
      <c r="B3667" t="s">
        <v>24</v>
      </c>
      <c r="C3667" t="s">
        <v>25</v>
      </c>
      <c r="D3667" t="s">
        <v>46</v>
      </c>
      <c r="E3667" t="s">
        <v>47</v>
      </c>
      <c r="F3667" t="s">
        <v>48</v>
      </c>
      <c r="G3667" t="s">
        <v>47</v>
      </c>
      <c r="I3667" t="s">
        <v>43</v>
      </c>
      <c r="J3667">
        <v>473.33107519999999</v>
      </c>
      <c r="K3667">
        <v>96</v>
      </c>
      <c r="L3667">
        <v>0.81399999999999995</v>
      </c>
      <c r="M3667">
        <v>0</v>
      </c>
      <c r="N3667">
        <v>0</v>
      </c>
      <c r="O3667">
        <v>0</v>
      </c>
      <c r="P3667" t="s">
        <v>413</v>
      </c>
      <c r="Q3667" t="s">
        <v>414</v>
      </c>
      <c r="R3667" t="s">
        <v>114</v>
      </c>
      <c r="S3667" t="s">
        <v>115</v>
      </c>
      <c r="T3667" t="s">
        <v>36</v>
      </c>
      <c r="U3667" t="s">
        <v>37</v>
      </c>
      <c r="V3667">
        <v>27</v>
      </c>
      <c r="W3667" t="s">
        <v>38</v>
      </c>
    </row>
    <row r="3668" spans="1:23">
      <c r="A3668" t="s">
        <v>23</v>
      </c>
      <c r="B3668" t="s">
        <v>24</v>
      </c>
      <c r="C3668" t="s">
        <v>25</v>
      </c>
      <c r="D3668" t="s">
        <v>26</v>
      </c>
      <c r="E3668" t="s">
        <v>27</v>
      </c>
      <c r="F3668" t="s">
        <v>53</v>
      </c>
      <c r="G3668" t="s">
        <v>54</v>
      </c>
      <c r="H3668" t="s">
        <v>223</v>
      </c>
      <c r="I3668" t="s">
        <v>224</v>
      </c>
      <c r="J3668">
        <v>5000.0209999999997</v>
      </c>
      <c r="K3668">
        <v>1</v>
      </c>
      <c r="L3668">
        <v>1</v>
      </c>
      <c r="M3668">
        <v>0</v>
      </c>
      <c r="N3668">
        <v>0</v>
      </c>
      <c r="O3668">
        <v>0</v>
      </c>
      <c r="P3668" t="s">
        <v>415</v>
      </c>
      <c r="Q3668" t="s">
        <v>416</v>
      </c>
      <c r="R3668" t="s">
        <v>67</v>
      </c>
      <c r="S3668" t="s">
        <v>68</v>
      </c>
      <c r="T3668" t="s">
        <v>36</v>
      </c>
      <c r="U3668" t="s">
        <v>37</v>
      </c>
      <c r="V3668">
        <v>27</v>
      </c>
      <c r="W3668" t="s">
        <v>38</v>
      </c>
    </row>
    <row r="3669" spans="1:23">
      <c r="A3669" t="s">
        <v>23</v>
      </c>
      <c r="B3669" t="s">
        <v>24</v>
      </c>
      <c r="C3669" t="s">
        <v>25</v>
      </c>
      <c r="D3669" t="s">
        <v>26</v>
      </c>
      <c r="E3669" t="s">
        <v>27</v>
      </c>
      <c r="F3669" t="s">
        <v>28</v>
      </c>
      <c r="G3669" t="s">
        <v>29</v>
      </c>
      <c r="H3669" t="s">
        <v>152</v>
      </c>
      <c r="I3669" t="s">
        <v>153</v>
      </c>
      <c r="J3669">
        <v>3233.9805191</v>
      </c>
      <c r="K3669">
        <v>12</v>
      </c>
      <c r="L3669">
        <v>0.96599999999999997</v>
      </c>
      <c r="M3669">
        <v>0</v>
      </c>
      <c r="N3669">
        <v>0</v>
      </c>
      <c r="O3669">
        <v>0</v>
      </c>
      <c r="P3669" t="s">
        <v>415</v>
      </c>
      <c r="Q3669" t="s">
        <v>416</v>
      </c>
      <c r="R3669" t="s">
        <v>67</v>
      </c>
      <c r="S3669" t="s">
        <v>68</v>
      </c>
      <c r="T3669" t="s">
        <v>36</v>
      </c>
      <c r="U3669" t="s">
        <v>37</v>
      </c>
      <c r="V3669">
        <v>27</v>
      </c>
      <c r="W3669" t="s">
        <v>38</v>
      </c>
    </row>
    <row r="3670" spans="1:23">
      <c r="A3670" t="s">
        <v>23</v>
      </c>
      <c r="B3670" t="s">
        <v>24</v>
      </c>
      <c r="C3670" t="s">
        <v>25</v>
      </c>
      <c r="D3670" t="s">
        <v>26</v>
      </c>
      <c r="E3670" t="s">
        <v>27</v>
      </c>
      <c r="F3670" t="s">
        <v>28</v>
      </c>
      <c r="G3670" t="s">
        <v>29</v>
      </c>
      <c r="H3670" t="s">
        <v>63</v>
      </c>
      <c r="I3670" t="s">
        <v>64</v>
      </c>
      <c r="J3670">
        <v>106.61823269999999</v>
      </c>
      <c r="K3670">
        <v>1</v>
      </c>
      <c r="L3670">
        <v>0.99</v>
      </c>
      <c r="M3670">
        <v>0</v>
      </c>
      <c r="N3670">
        <v>0</v>
      </c>
      <c r="O3670">
        <v>0</v>
      </c>
      <c r="P3670" t="s">
        <v>415</v>
      </c>
      <c r="Q3670" t="s">
        <v>416</v>
      </c>
      <c r="R3670" t="s">
        <v>67</v>
      </c>
      <c r="S3670" t="s">
        <v>68</v>
      </c>
      <c r="T3670" t="s">
        <v>36</v>
      </c>
      <c r="U3670" t="s">
        <v>37</v>
      </c>
      <c r="V3670">
        <v>27</v>
      </c>
      <c r="W3670" t="s">
        <v>38</v>
      </c>
    </row>
    <row r="3671" spans="1:23">
      <c r="A3671" t="s">
        <v>23</v>
      </c>
      <c r="B3671" t="s">
        <v>24</v>
      </c>
      <c r="C3671" t="s">
        <v>25</v>
      </c>
      <c r="D3671" t="s">
        <v>26</v>
      </c>
      <c r="E3671" t="s">
        <v>27</v>
      </c>
      <c r="F3671" t="s">
        <v>28</v>
      </c>
      <c r="G3671" t="s">
        <v>29</v>
      </c>
      <c r="H3671" t="s">
        <v>86</v>
      </c>
      <c r="I3671" t="s">
        <v>87</v>
      </c>
      <c r="J3671">
        <v>1032.2933768</v>
      </c>
      <c r="K3671">
        <v>15</v>
      </c>
      <c r="L3671">
        <v>0.86399999999999999</v>
      </c>
      <c r="M3671">
        <v>0</v>
      </c>
      <c r="N3671">
        <v>0</v>
      </c>
      <c r="O3671">
        <v>0</v>
      </c>
      <c r="P3671" t="s">
        <v>415</v>
      </c>
      <c r="Q3671" t="s">
        <v>416</v>
      </c>
      <c r="R3671" t="s">
        <v>67</v>
      </c>
      <c r="S3671" t="s">
        <v>68</v>
      </c>
      <c r="T3671" t="s">
        <v>36</v>
      </c>
      <c r="U3671" t="s">
        <v>37</v>
      </c>
      <c r="V3671">
        <v>27</v>
      </c>
      <c r="W3671" t="s">
        <v>38</v>
      </c>
    </row>
    <row r="3672" spans="1:23">
      <c r="A3672" t="s">
        <v>23</v>
      </c>
      <c r="B3672" t="s">
        <v>24</v>
      </c>
      <c r="C3672" t="s">
        <v>25</v>
      </c>
      <c r="D3672" t="s">
        <v>26</v>
      </c>
      <c r="E3672" t="s">
        <v>27</v>
      </c>
      <c r="F3672" t="s">
        <v>28</v>
      </c>
      <c r="G3672" t="s">
        <v>29</v>
      </c>
      <c r="H3672" t="s">
        <v>80</v>
      </c>
      <c r="I3672" t="s">
        <v>81</v>
      </c>
      <c r="J3672">
        <v>100.749308</v>
      </c>
      <c r="K3672">
        <v>2</v>
      </c>
      <c r="L3672">
        <v>0.90900000000000003</v>
      </c>
      <c r="M3672">
        <v>0</v>
      </c>
      <c r="N3672">
        <v>0</v>
      </c>
      <c r="O3672">
        <v>0</v>
      </c>
      <c r="P3672" t="s">
        <v>415</v>
      </c>
      <c r="Q3672" t="s">
        <v>416</v>
      </c>
      <c r="R3672" t="s">
        <v>67</v>
      </c>
      <c r="S3672" t="s">
        <v>68</v>
      </c>
      <c r="T3672" t="s">
        <v>36</v>
      </c>
      <c r="U3672" t="s">
        <v>37</v>
      </c>
      <c r="V3672">
        <v>27</v>
      </c>
      <c r="W3672" t="s">
        <v>38</v>
      </c>
    </row>
    <row r="3673" spans="1:23">
      <c r="A3673" t="s">
        <v>23</v>
      </c>
      <c r="B3673" t="s">
        <v>24</v>
      </c>
      <c r="C3673" t="s">
        <v>25</v>
      </c>
      <c r="D3673" t="s">
        <v>39</v>
      </c>
      <c r="E3673" t="s">
        <v>40</v>
      </c>
      <c r="F3673" t="s">
        <v>44</v>
      </c>
      <c r="G3673" t="s">
        <v>45</v>
      </c>
      <c r="I3673" t="s">
        <v>43</v>
      </c>
      <c r="J3673">
        <v>393.12885310000001</v>
      </c>
      <c r="K3673">
        <v>34</v>
      </c>
      <c r="L3673">
        <v>0.80500000000000005</v>
      </c>
      <c r="M3673">
        <v>0</v>
      </c>
      <c r="N3673">
        <v>0</v>
      </c>
      <c r="O3673">
        <v>1</v>
      </c>
      <c r="P3673" t="s">
        <v>415</v>
      </c>
      <c r="Q3673" t="s">
        <v>416</v>
      </c>
      <c r="R3673" t="s">
        <v>67</v>
      </c>
      <c r="S3673" t="s">
        <v>68</v>
      </c>
      <c r="T3673" t="s">
        <v>36</v>
      </c>
      <c r="U3673" t="s">
        <v>37</v>
      </c>
      <c r="V3673">
        <v>27</v>
      </c>
      <c r="W3673" t="s">
        <v>38</v>
      </c>
    </row>
    <row r="3674" spans="1:23">
      <c r="A3674" t="s">
        <v>23</v>
      </c>
      <c r="B3674" t="s">
        <v>24</v>
      </c>
      <c r="C3674" t="s">
        <v>25</v>
      </c>
      <c r="D3674" t="s">
        <v>46</v>
      </c>
      <c r="E3674" t="s">
        <v>47</v>
      </c>
      <c r="F3674" t="s">
        <v>48</v>
      </c>
      <c r="G3674" t="s">
        <v>47</v>
      </c>
      <c r="I3674" t="s">
        <v>43</v>
      </c>
      <c r="J3674">
        <v>11074.301914</v>
      </c>
      <c r="K3674">
        <v>2955</v>
      </c>
      <c r="L3674">
        <v>0.84299999999999997</v>
      </c>
      <c r="M3674">
        <v>1.0635604919999999</v>
      </c>
      <c r="N3674">
        <v>4.7099999999999998E-3</v>
      </c>
      <c r="O3674">
        <v>0</v>
      </c>
      <c r="P3674" t="s">
        <v>415</v>
      </c>
      <c r="Q3674" t="s">
        <v>416</v>
      </c>
      <c r="R3674" t="s">
        <v>67</v>
      </c>
      <c r="S3674" t="s">
        <v>68</v>
      </c>
      <c r="T3674" t="s">
        <v>36</v>
      </c>
      <c r="U3674" t="s">
        <v>37</v>
      </c>
      <c r="V3674">
        <v>27</v>
      </c>
      <c r="W3674" t="s">
        <v>38</v>
      </c>
    </row>
    <row r="3675" spans="1:23">
      <c r="A3675" t="s">
        <v>23</v>
      </c>
      <c r="B3675" t="s">
        <v>24</v>
      </c>
      <c r="C3675" t="s">
        <v>25</v>
      </c>
      <c r="D3675" t="s">
        <v>39</v>
      </c>
      <c r="E3675" t="s">
        <v>40</v>
      </c>
      <c r="F3675" t="s">
        <v>41</v>
      </c>
      <c r="G3675" t="s">
        <v>42</v>
      </c>
      <c r="I3675" t="s">
        <v>43</v>
      </c>
      <c r="J3675">
        <v>0</v>
      </c>
      <c r="K3675">
        <v>0</v>
      </c>
      <c r="L3675">
        <v>0</v>
      </c>
      <c r="M3675">
        <v>0</v>
      </c>
      <c r="N3675">
        <v>0</v>
      </c>
      <c r="O3675">
        <v>1</v>
      </c>
      <c r="P3675" t="s">
        <v>423</v>
      </c>
      <c r="Q3675" t="s">
        <v>424</v>
      </c>
      <c r="R3675" t="s">
        <v>67</v>
      </c>
      <c r="S3675" t="s">
        <v>68</v>
      </c>
      <c r="T3675" t="s">
        <v>36</v>
      </c>
      <c r="U3675" t="s">
        <v>37</v>
      </c>
      <c r="V3675">
        <v>27</v>
      </c>
      <c r="W3675" t="s">
        <v>38</v>
      </c>
    </row>
    <row r="3676" spans="1:23">
      <c r="A3676" t="s">
        <v>23</v>
      </c>
      <c r="B3676" t="s">
        <v>24</v>
      </c>
      <c r="C3676" t="s">
        <v>25</v>
      </c>
      <c r="D3676" t="s">
        <v>46</v>
      </c>
      <c r="E3676" t="s">
        <v>47</v>
      </c>
      <c r="F3676" t="s">
        <v>48</v>
      </c>
      <c r="G3676" t="s">
        <v>47</v>
      </c>
      <c r="I3676" t="s">
        <v>43</v>
      </c>
      <c r="J3676">
        <v>79.105907959999996</v>
      </c>
      <c r="K3676">
        <v>12</v>
      </c>
      <c r="L3676">
        <v>0.88800000000000001</v>
      </c>
      <c r="M3676">
        <v>0</v>
      </c>
      <c r="N3676">
        <v>0</v>
      </c>
      <c r="O3676">
        <v>0</v>
      </c>
      <c r="P3676" t="s">
        <v>423</v>
      </c>
      <c r="Q3676" t="s">
        <v>424</v>
      </c>
      <c r="R3676" t="s">
        <v>67</v>
      </c>
      <c r="S3676" t="s">
        <v>68</v>
      </c>
      <c r="T3676" t="s">
        <v>36</v>
      </c>
      <c r="U3676" t="s">
        <v>37</v>
      </c>
      <c r="V3676">
        <v>27</v>
      </c>
      <c r="W3676" t="s">
        <v>38</v>
      </c>
    </row>
    <row r="3677" spans="1:23">
      <c r="A3677" t="s">
        <v>23</v>
      </c>
      <c r="B3677" t="s">
        <v>24</v>
      </c>
      <c r="C3677" t="s">
        <v>25</v>
      </c>
      <c r="D3677" t="s">
        <v>46</v>
      </c>
      <c r="E3677" t="s">
        <v>47</v>
      </c>
      <c r="F3677" t="s">
        <v>48</v>
      </c>
      <c r="G3677" t="s">
        <v>47</v>
      </c>
      <c r="I3677" t="s">
        <v>43</v>
      </c>
      <c r="J3677">
        <v>493.85133050000002</v>
      </c>
      <c r="K3677">
        <v>97</v>
      </c>
      <c r="L3677">
        <v>0.76500000000000001</v>
      </c>
      <c r="M3677">
        <v>0</v>
      </c>
      <c r="N3677">
        <v>0</v>
      </c>
      <c r="O3677">
        <v>0</v>
      </c>
      <c r="P3677" t="s">
        <v>425</v>
      </c>
      <c r="Q3677" t="s">
        <v>426</v>
      </c>
      <c r="R3677" t="s">
        <v>120</v>
      </c>
      <c r="S3677" t="s">
        <v>121</v>
      </c>
      <c r="T3677" t="s">
        <v>36</v>
      </c>
      <c r="U3677" t="s">
        <v>37</v>
      </c>
      <c r="V3677">
        <v>27</v>
      </c>
      <c r="W3677" t="s">
        <v>38</v>
      </c>
    </row>
    <row r="3678" spans="1:23">
      <c r="A3678" t="s">
        <v>23</v>
      </c>
      <c r="B3678" t="s">
        <v>24</v>
      </c>
      <c r="C3678" t="s">
        <v>25</v>
      </c>
      <c r="D3678" t="s">
        <v>46</v>
      </c>
      <c r="E3678" t="s">
        <v>47</v>
      </c>
      <c r="F3678" t="s">
        <v>48</v>
      </c>
      <c r="G3678" t="s">
        <v>47</v>
      </c>
      <c r="I3678" t="s">
        <v>43</v>
      </c>
      <c r="J3678">
        <v>308.67117560000003</v>
      </c>
      <c r="K3678">
        <v>50</v>
      </c>
      <c r="L3678">
        <v>0.90300000000000002</v>
      </c>
      <c r="M3678">
        <v>0</v>
      </c>
      <c r="N3678">
        <v>0</v>
      </c>
      <c r="O3678">
        <v>0</v>
      </c>
      <c r="P3678" t="s">
        <v>429</v>
      </c>
      <c r="Q3678" t="s">
        <v>430</v>
      </c>
      <c r="R3678" t="s">
        <v>67</v>
      </c>
      <c r="S3678" t="s">
        <v>68</v>
      </c>
      <c r="T3678" t="s">
        <v>36</v>
      </c>
      <c r="U3678" t="s">
        <v>37</v>
      </c>
      <c r="V3678">
        <v>27</v>
      </c>
      <c r="W3678" t="s">
        <v>38</v>
      </c>
    </row>
    <row r="3679" spans="1:23">
      <c r="A3679" t="s">
        <v>23</v>
      </c>
      <c r="B3679" t="s">
        <v>24</v>
      </c>
      <c r="C3679" t="s">
        <v>25</v>
      </c>
      <c r="D3679" t="s">
        <v>26</v>
      </c>
      <c r="E3679" t="s">
        <v>27</v>
      </c>
      <c r="F3679" t="s">
        <v>53</v>
      </c>
      <c r="G3679" t="s">
        <v>54</v>
      </c>
      <c r="H3679" t="s">
        <v>223</v>
      </c>
      <c r="I3679" t="s">
        <v>224</v>
      </c>
      <c r="J3679">
        <v>190.5659617</v>
      </c>
      <c r="K3679">
        <v>1</v>
      </c>
      <c r="L3679">
        <v>1</v>
      </c>
      <c r="M3679">
        <v>0</v>
      </c>
      <c r="N3679">
        <v>0</v>
      </c>
      <c r="O3679">
        <v>0</v>
      </c>
      <c r="P3679" t="s">
        <v>431</v>
      </c>
      <c r="Q3679" t="s">
        <v>432</v>
      </c>
      <c r="R3679" t="s">
        <v>67</v>
      </c>
      <c r="S3679" t="s">
        <v>68</v>
      </c>
      <c r="T3679" t="s">
        <v>36</v>
      </c>
      <c r="U3679" t="s">
        <v>37</v>
      </c>
      <c r="V3679">
        <v>27</v>
      </c>
      <c r="W3679" t="s">
        <v>38</v>
      </c>
    </row>
    <row r="3680" spans="1:23">
      <c r="A3680" t="s">
        <v>23</v>
      </c>
      <c r="B3680" t="s">
        <v>24</v>
      </c>
      <c r="C3680" t="s">
        <v>25</v>
      </c>
      <c r="D3680" t="s">
        <v>39</v>
      </c>
      <c r="E3680" t="s">
        <v>40</v>
      </c>
      <c r="F3680" t="s">
        <v>28</v>
      </c>
      <c r="G3680" t="s">
        <v>29</v>
      </c>
      <c r="I3680" t="s">
        <v>43</v>
      </c>
      <c r="J3680">
        <v>0</v>
      </c>
      <c r="K3680">
        <v>0</v>
      </c>
      <c r="L3680">
        <v>0</v>
      </c>
      <c r="M3680">
        <v>0</v>
      </c>
      <c r="N3680">
        <v>0</v>
      </c>
      <c r="O3680">
        <v>1</v>
      </c>
      <c r="P3680" t="s">
        <v>431</v>
      </c>
      <c r="Q3680" t="s">
        <v>432</v>
      </c>
      <c r="R3680" t="s">
        <v>67</v>
      </c>
      <c r="S3680" t="s">
        <v>68</v>
      </c>
      <c r="T3680" t="s">
        <v>36</v>
      </c>
      <c r="U3680" t="s">
        <v>37</v>
      </c>
      <c r="V3680">
        <v>27</v>
      </c>
      <c r="W3680" t="s">
        <v>38</v>
      </c>
    </row>
    <row r="3681" spans="1:23">
      <c r="A3681" t="s">
        <v>23</v>
      </c>
      <c r="B3681" t="s">
        <v>24</v>
      </c>
      <c r="C3681" t="s">
        <v>25</v>
      </c>
      <c r="D3681" t="s">
        <v>46</v>
      </c>
      <c r="E3681" t="s">
        <v>47</v>
      </c>
      <c r="F3681" t="s">
        <v>48</v>
      </c>
      <c r="G3681" t="s">
        <v>47</v>
      </c>
      <c r="I3681" t="s">
        <v>43</v>
      </c>
      <c r="J3681">
        <v>370.63754460000001</v>
      </c>
      <c r="K3681">
        <v>64</v>
      </c>
      <c r="L3681">
        <v>0.80100000000000005</v>
      </c>
      <c r="M3681">
        <v>0</v>
      </c>
      <c r="N3681">
        <v>0</v>
      </c>
      <c r="O3681">
        <v>0</v>
      </c>
      <c r="P3681" t="s">
        <v>431</v>
      </c>
      <c r="Q3681" t="s">
        <v>432</v>
      </c>
      <c r="R3681" t="s">
        <v>67</v>
      </c>
      <c r="S3681" t="s">
        <v>68</v>
      </c>
      <c r="T3681" t="s">
        <v>36</v>
      </c>
      <c r="U3681" t="s">
        <v>37</v>
      </c>
      <c r="V3681">
        <v>27</v>
      </c>
      <c r="W3681" t="s">
        <v>38</v>
      </c>
    </row>
    <row r="3682" spans="1:23">
      <c r="A3682" t="s">
        <v>23</v>
      </c>
      <c r="B3682" t="s">
        <v>24</v>
      </c>
      <c r="C3682" t="s">
        <v>25</v>
      </c>
      <c r="D3682" t="s">
        <v>26</v>
      </c>
      <c r="E3682" t="s">
        <v>27</v>
      </c>
      <c r="F3682" t="s">
        <v>53</v>
      </c>
      <c r="G3682" t="s">
        <v>54</v>
      </c>
      <c r="H3682" t="s">
        <v>160</v>
      </c>
      <c r="I3682" t="s">
        <v>43</v>
      </c>
      <c r="J3682">
        <v>440.0493333</v>
      </c>
      <c r="K3682">
        <v>1</v>
      </c>
      <c r="L3682">
        <v>1</v>
      </c>
      <c r="M3682">
        <v>0</v>
      </c>
      <c r="N3682">
        <v>0</v>
      </c>
      <c r="O3682">
        <v>0</v>
      </c>
      <c r="P3682" t="s">
        <v>433</v>
      </c>
      <c r="Q3682" t="s">
        <v>434</v>
      </c>
      <c r="R3682" t="s">
        <v>34</v>
      </c>
      <c r="S3682" t="s">
        <v>35</v>
      </c>
      <c r="T3682" t="s">
        <v>36</v>
      </c>
      <c r="U3682" t="s">
        <v>37</v>
      </c>
      <c r="V3682">
        <v>27</v>
      </c>
      <c r="W3682" t="s">
        <v>38</v>
      </c>
    </row>
    <row r="3683" spans="1:23">
      <c r="A3683" t="s">
        <v>23</v>
      </c>
      <c r="B3683" t="s">
        <v>24</v>
      </c>
      <c r="C3683" t="s">
        <v>25</v>
      </c>
      <c r="D3683" t="s">
        <v>39</v>
      </c>
      <c r="E3683" t="s">
        <v>40</v>
      </c>
      <c r="F3683" t="s">
        <v>28</v>
      </c>
      <c r="G3683" t="s">
        <v>29</v>
      </c>
      <c r="I3683" t="s">
        <v>43</v>
      </c>
      <c r="J3683">
        <v>106.9697723</v>
      </c>
      <c r="K3683">
        <v>15</v>
      </c>
      <c r="L3683">
        <v>0.86899999999999999</v>
      </c>
      <c r="M3683">
        <v>0</v>
      </c>
      <c r="N3683">
        <v>0</v>
      </c>
      <c r="O3683">
        <v>0</v>
      </c>
      <c r="P3683" t="s">
        <v>433</v>
      </c>
      <c r="Q3683" t="s">
        <v>434</v>
      </c>
      <c r="R3683" t="s">
        <v>34</v>
      </c>
      <c r="S3683" t="s">
        <v>35</v>
      </c>
      <c r="T3683" t="s">
        <v>36</v>
      </c>
      <c r="U3683" t="s">
        <v>37</v>
      </c>
      <c r="V3683">
        <v>27</v>
      </c>
      <c r="W3683" t="s">
        <v>38</v>
      </c>
    </row>
    <row r="3684" spans="1:23">
      <c r="A3684" t="s">
        <v>23</v>
      </c>
      <c r="B3684" t="s">
        <v>24</v>
      </c>
      <c r="C3684" t="s">
        <v>25</v>
      </c>
      <c r="D3684" t="s">
        <v>46</v>
      </c>
      <c r="E3684" t="s">
        <v>47</v>
      </c>
      <c r="F3684" t="s">
        <v>48</v>
      </c>
      <c r="G3684" t="s">
        <v>47</v>
      </c>
      <c r="I3684" t="s">
        <v>43</v>
      </c>
      <c r="J3684">
        <v>571.04069140000001</v>
      </c>
      <c r="K3684">
        <v>101</v>
      </c>
      <c r="L3684">
        <v>0.80500000000000005</v>
      </c>
      <c r="M3684">
        <v>0</v>
      </c>
      <c r="N3684">
        <v>0</v>
      </c>
      <c r="O3684">
        <v>0</v>
      </c>
      <c r="P3684" t="s">
        <v>435</v>
      </c>
      <c r="Q3684" t="s">
        <v>436</v>
      </c>
      <c r="R3684" t="s">
        <v>201</v>
      </c>
      <c r="S3684" t="s">
        <v>202</v>
      </c>
      <c r="T3684" t="s">
        <v>36</v>
      </c>
      <c r="U3684" t="s">
        <v>37</v>
      </c>
      <c r="V3684">
        <v>27</v>
      </c>
      <c r="W3684" t="s">
        <v>38</v>
      </c>
    </row>
    <row r="3685" spans="1:23">
      <c r="A3685" t="s">
        <v>23</v>
      </c>
      <c r="B3685" t="s">
        <v>24</v>
      </c>
      <c r="C3685" t="s">
        <v>25</v>
      </c>
      <c r="D3685" t="s">
        <v>39</v>
      </c>
      <c r="E3685" t="s">
        <v>40</v>
      </c>
      <c r="F3685" t="s">
        <v>41</v>
      </c>
      <c r="G3685" t="s">
        <v>42</v>
      </c>
      <c r="I3685" t="s">
        <v>43</v>
      </c>
      <c r="J3685">
        <v>0</v>
      </c>
      <c r="K3685">
        <v>0</v>
      </c>
      <c r="L3685">
        <v>0</v>
      </c>
      <c r="M3685">
        <v>0</v>
      </c>
      <c r="N3685">
        <v>0</v>
      </c>
      <c r="O3685">
        <v>1</v>
      </c>
      <c r="P3685" t="s">
        <v>437</v>
      </c>
      <c r="Q3685" t="s">
        <v>438</v>
      </c>
      <c r="R3685" t="s">
        <v>114</v>
      </c>
      <c r="S3685" t="s">
        <v>115</v>
      </c>
      <c r="T3685" t="s">
        <v>36</v>
      </c>
      <c r="U3685" t="s">
        <v>37</v>
      </c>
      <c r="V3685">
        <v>27</v>
      </c>
      <c r="W3685" t="s">
        <v>38</v>
      </c>
    </row>
    <row r="3686" spans="1:23">
      <c r="A3686" t="s">
        <v>23</v>
      </c>
      <c r="B3686" t="s">
        <v>24</v>
      </c>
      <c r="C3686" t="s">
        <v>25</v>
      </c>
      <c r="D3686" t="s">
        <v>39</v>
      </c>
      <c r="E3686" t="s">
        <v>40</v>
      </c>
      <c r="F3686" t="s">
        <v>53</v>
      </c>
      <c r="G3686" t="s">
        <v>54</v>
      </c>
      <c r="I3686" t="s">
        <v>43</v>
      </c>
      <c r="J3686">
        <v>0</v>
      </c>
      <c r="K3686">
        <v>0</v>
      </c>
      <c r="L3686">
        <v>0</v>
      </c>
      <c r="M3686">
        <v>0</v>
      </c>
      <c r="N3686">
        <v>0</v>
      </c>
      <c r="O3686">
        <v>1</v>
      </c>
      <c r="P3686" t="s">
        <v>437</v>
      </c>
      <c r="Q3686" t="s">
        <v>438</v>
      </c>
      <c r="R3686" t="s">
        <v>114</v>
      </c>
      <c r="S3686" t="s">
        <v>115</v>
      </c>
      <c r="T3686" t="s">
        <v>36</v>
      </c>
      <c r="U3686" t="s">
        <v>37</v>
      </c>
      <c r="V3686">
        <v>27</v>
      </c>
      <c r="W3686" t="s">
        <v>38</v>
      </c>
    </row>
    <row r="3687" spans="1:23">
      <c r="A3687" t="s">
        <v>23</v>
      </c>
      <c r="B3687" t="s">
        <v>24</v>
      </c>
      <c r="C3687" t="s">
        <v>25</v>
      </c>
      <c r="D3687" t="s">
        <v>26</v>
      </c>
      <c r="E3687" t="s">
        <v>27</v>
      </c>
      <c r="F3687" t="s">
        <v>53</v>
      </c>
      <c r="G3687" t="s">
        <v>54</v>
      </c>
      <c r="H3687" t="s">
        <v>223</v>
      </c>
      <c r="I3687" t="s">
        <v>224</v>
      </c>
      <c r="J3687">
        <v>170.8378232</v>
      </c>
      <c r="K3687">
        <v>1</v>
      </c>
      <c r="L3687">
        <v>0.998</v>
      </c>
      <c r="M3687">
        <v>0</v>
      </c>
      <c r="N3687">
        <v>0</v>
      </c>
      <c r="O3687">
        <v>0</v>
      </c>
      <c r="P3687" t="s">
        <v>441</v>
      </c>
      <c r="Q3687" t="s">
        <v>442</v>
      </c>
      <c r="R3687" t="s">
        <v>59</v>
      </c>
      <c r="S3687" t="s">
        <v>60</v>
      </c>
      <c r="T3687" t="s">
        <v>36</v>
      </c>
      <c r="U3687" t="s">
        <v>37</v>
      </c>
      <c r="V3687">
        <v>27</v>
      </c>
      <c r="W3687" t="s">
        <v>38</v>
      </c>
    </row>
    <row r="3688" spans="1:23">
      <c r="A3688" t="s">
        <v>23</v>
      </c>
      <c r="B3688" t="s">
        <v>24</v>
      </c>
      <c r="C3688" t="s">
        <v>25</v>
      </c>
      <c r="D3688" t="s">
        <v>26</v>
      </c>
      <c r="E3688" t="s">
        <v>27</v>
      </c>
      <c r="F3688" t="s">
        <v>53</v>
      </c>
      <c r="G3688" t="s">
        <v>54</v>
      </c>
      <c r="H3688" t="s">
        <v>225</v>
      </c>
      <c r="I3688" t="s">
        <v>226</v>
      </c>
      <c r="J3688">
        <v>37.0606236</v>
      </c>
      <c r="K3688">
        <v>1</v>
      </c>
      <c r="L3688">
        <v>0.84</v>
      </c>
      <c r="M3688">
        <v>0</v>
      </c>
      <c r="N3688">
        <v>0</v>
      </c>
      <c r="O3688">
        <v>0</v>
      </c>
      <c r="P3688" t="s">
        <v>441</v>
      </c>
      <c r="Q3688" t="s">
        <v>442</v>
      </c>
      <c r="R3688" t="s">
        <v>59</v>
      </c>
      <c r="S3688" t="s">
        <v>60</v>
      </c>
      <c r="T3688" t="s">
        <v>36</v>
      </c>
      <c r="U3688" t="s">
        <v>37</v>
      </c>
      <c r="V3688">
        <v>27</v>
      </c>
      <c r="W3688" t="s">
        <v>38</v>
      </c>
    </row>
    <row r="3689" spans="1:23">
      <c r="A3689" t="s">
        <v>23</v>
      </c>
      <c r="B3689" t="s">
        <v>24</v>
      </c>
      <c r="C3689" t="s">
        <v>25</v>
      </c>
      <c r="D3689" t="s">
        <v>26</v>
      </c>
      <c r="E3689" t="s">
        <v>27</v>
      </c>
      <c r="F3689" t="s">
        <v>28</v>
      </c>
      <c r="G3689" t="s">
        <v>29</v>
      </c>
      <c r="H3689" t="s">
        <v>69</v>
      </c>
      <c r="I3689" t="s">
        <v>70</v>
      </c>
      <c r="J3689">
        <v>415.39304336999999</v>
      </c>
      <c r="K3689">
        <v>2</v>
      </c>
      <c r="L3689">
        <v>0.88800000000000001</v>
      </c>
      <c r="M3689">
        <v>0</v>
      </c>
      <c r="N3689">
        <v>0</v>
      </c>
      <c r="O3689">
        <v>0</v>
      </c>
      <c r="P3689" t="s">
        <v>441</v>
      </c>
      <c r="Q3689" t="s">
        <v>442</v>
      </c>
      <c r="R3689" t="s">
        <v>59</v>
      </c>
      <c r="S3689" t="s">
        <v>60</v>
      </c>
      <c r="T3689" t="s">
        <v>36</v>
      </c>
      <c r="U3689" t="s">
        <v>37</v>
      </c>
      <c r="V3689">
        <v>27</v>
      </c>
      <c r="W3689" t="s">
        <v>38</v>
      </c>
    </row>
    <row r="3690" spans="1:23">
      <c r="A3690" t="s">
        <v>23</v>
      </c>
      <c r="B3690" t="s">
        <v>24</v>
      </c>
      <c r="C3690" t="s">
        <v>25</v>
      </c>
      <c r="D3690" t="s">
        <v>26</v>
      </c>
      <c r="E3690" t="s">
        <v>27</v>
      </c>
      <c r="F3690" t="s">
        <v>28</v>
      </c>
      <c r="G3690" t="s">
        <v>29</v>
      </c>
      <c r="H3690" t="s">
        <v>189</v>
      </c>
      <c r="I3690" t="s">
        <v>190</v>
      </c>
      <c r="J3690">
        <v>3583.75066763</v>
      </c>
      <c r="K3690">
        <v>26</v>
      </c>
      <c r="L3690">
        <v>0.95699999999999996</v>
      </c>
      <c r="M3690">
        <v>0</v>
      </c>
      <c r="N3690">
        <v>0</v>
      </c>
      <c r="O3690">
        <v>0</v>
      </c>
      <c r="P3690" t="s">
        <v>441</v>
      </c>
      <c r="Q3690" t="s">
        <v>442</v>
      </c>
      <c r="R3690" t="s">
        <v>59</v>
      </c>
      <c r="S3690" t="s">
        <v>60</v>
      </c>
      <c r="T3690" t="s">
        <v>36</v>
      </c>
      <c r="U3690" t="s">
        <v>37</v>
      </c>
      <c r="V3690">
        <v>27</v>
      </c>
      <c r="W3690" t="s">
        <v>38</v>
      </c>
    </row>
    <row r="3691" spans="1:23">
      <c r="A3691" t="s">
        <v>23</v>
      </c>
      <c r="B3691" t="s">
        <v>24</v>
      </c>
      <c r="C3691" t="s">
        <v>25</v>
      </c>
      <c r="D3691" t="s">
        <v>26</v>
      </c>
      <c r="E3691" t="s">
        <v>27</v>
      </c>
      <c r="F3691" t="s">
        <v>28</v>
      </c>
      <c r="G3691" t="s">
        <v>29</v>
      </c>
      <c r="H3691" t="s">
        <v>148</v>
      </c>
      <c r="I3691" t="s">
        <v>149</v>
      </c>
      <c r="J3691">
        <v>1956.344928</v>
      </c>
      <c r="K3691">
        <v>13</v>
      </c>
      <c r="L3691">
        <v>0.94499999999999995</v>
      </c>
      <c r="M3691">
        <v>0</v>
      </c>
      <c r="N3691">
        <v>0</v>
      </c>
      <c r="O3691">
        <v>0</v>
      </c>
      <c r="P3691" t="s">
        <v>441</v>
      </c>
      <c r="Q3691" t="s">
        <v>442</v>
      </c>
      <c r="R3691" t="s">
        <v>59</v>
      </c>
      <c r="S3691" t="s">
        <v>60</v>
      </c>
      <c r="T3691" t="s">
        <v>36</v>
      </c>
      <c r="U3691" t="s">
        <v>37</v>
      </c>
      <c r="V3691">
        <v>27</v>
      </c>
      <c r="W3691" t="s">
        <v>38</v>
      </c>
    </row>
    <row r="3692" spans="1:23">
      <c r="A3692" t="s">
        <v>23</v>
      </c>
      <c r="B3692" t="s">
        <v>24</v>
      </c>
      <c r="C3692" t="s">
        <v>25</v>
      </c>
      <c r="D3692" t="s">
        <v>26</v>
      </c>
      <c r="E3692" t="s">
        <v>27</v>
      </c>
      <c r="F3692" t="s">
        <v>28</v>
      </c>
      <c r="G3692" t="s">
        <v>29</v>
      </c>
      <c r="H3692" t="s">
        <v>285</v>
      </c>
      <c r="I3692" t="s">
        <v>286</v>
      </c>
      <c r="J3692">
        <v>291.08275659999998</v>
      </c>
      <c r="K3692">
        <v>1</v>
      </c>
      <c r="L3692">
        <v>0.94299999999999995</v>
      </c>
      <c r="M3692">
        <v>0</v>
      </c>
      <c r="N3692">
        <v>0</v>
      </c>
      <c r="O3692">
        <v>0</v>
      </c>
      <c r="P3692" t="s">
        <v>441</v>
      </c>
      <c r="Q3692" t="s">
        <v>442</v>
      </c>
      <c r="R3692" t="s">
        <v>59</v>
      </c>
      <c r="S3692" t="s">
        <v>60</v>
      </c>
      <c r="T3692" t="s">
        <v>36</v>
      </c>
      <c r="U3692" t="s">
        <v>37</v>
      </c>
      <c r="V3692">
        <v>27</v>
      </c>
      <c r="W3692" t="s">
        <v>38</v>
      </c>
    </row>
    <row r="3693" spans="1:23">
      <c r="A3693" t="s">
        <v>23</v>
      </c>
      <c r="B3693" t="s">
        <v>24</v>
      </c>
      <c r="C3693" t="s">
        <v>25</v>
      </c>
      <c r="D3693" t="s">
        <v>26</v>
      </c>
      <c r="E3693" t="s">
        <v>27</v>
      </c>
      <c r="F3693" t="s">
        <v>28</v>
      </c>
      <c r="G3693" t="s">
        <v>29</v>
      </c>
      <c r="H3693" t="s">
        <v>191</v>
      </c>
      <c r="I3693" t="s">
        <v>192</v>
      </c>
      <c r="J3693">
        <v>4516.6500532099999</v>
      </c>
      <c r="K3693">
        <v>5</v>
      </c>
      <c r="L3693">
        <v>0.96799999999999997</v>
      </c>
      <c r="M3693">
        <v>0</v>
      </c>
      <c r="N3693">
        <v>0</v>
      </c>
      <c r="O3693">
        <v>0</v>
      </c>
      <c r="P3693" t="s">
        <v>441</v>
      </c>
      <c r="Q3693" t="s">
        <v>442</v>
      </c>
      <c r="R3693" t="s">
        <v>59</v>
      </c>
      <c r="S3693" t="s">
        <v>60</v>
      </c>
      <c r="T3693" t="s">
        <v>36</v>
      </c>
      <c r="U3693" t="s">
        <v>37</v>
      </c>
      <c r="V3693">
        <v>27</v>
      </c>
      <c r="W3693" t="s">
        <v>38</v>
      </c>
    </row>
    <row r="3694" spans="1:23">
      <c r="A3694" t="s">
        <v>23</v>
      </c>
      <c r="B3694" t="s">
        <v>24</v>
      </c>
      <c r="C3694" t="s">
        <v>25</v>
      </c>
      <c r="D3694" t="s">
        <v>26</v>
      </c>
      <c r="E3694" t="s">
        <v>27</v>
      </c>
      <c r="F3694" t="s">
        <v>28</v>
      </c>
      <c r="G3694" t="s">
        <v>29</v>
      </c>
      <c r="H3694" t="s">
        <v>1410</v>
      </c>
      <c r="I3694" t="s">
        <v>1411</v>
      </c>
      <c r="J3694">
        <v>176.61975989999999</v>
      </c>
      <c r="K3694">
        <v>1</v>
      </c>
      <c r="L3694">
        <v>0.91500000000000004</v>
      </c>
      <c r="M3694">
        <v>0</v>
      </c>
      <c r="N3694">
        <v>0</v>
      </c>
      <c r="O3694">
        <v>0</v>
      </c>
      <c r="P3694" t="s">
        <v>441</v>
      </c>
      <c r="Q3694" t="s">
        <v>442</v>
      </c>
      <c r="R3694" t="s">
        <v>59</v>
      </c>
      <c r="S3694" t="s">
        <v>60</v>
      </c>
      <c r="T3694" t="s">
        <v>36</v>
      </c>
      <c r="U3694" t="s">
        <v>37</v>
      </c>
      <c r="V3694">
        <v>27</v>
      </c>
      <c r="W3694" t="s">
        <v>38</v>
      </c>
    </row>
    <row r="3695" spans="1:23">
      <c r="A3695" t="s">
        <v>23</v>
      </c>
      <c r="B3695" t="s">
        <v>24</v>
      </c>
      <c r="C3695" t="s">
        <v>25</v>
      </c>
      <c r="D3695" t="s">
        <v>26</v>
      </c>
      <c r="E3695" t="s">
        <v>27</v>
      </c>
      <c r="F3695" t="s">
        <v>28</v>
      </c>
      <c r="G3695" t="s">
        <v>29</v>
      </c>
      <c r="H3695" t="s">
        <v>193</v>
      </c>
      <c r="I3695" t="s">
        <v>194</v>
      </c>
      <c r="J3695">
        <v>923.69887475999997</v>
      </c>
      <c r="K3695">
        <v>10</v>
      </c>
      <c r="L3695">
        <v>0.92700000000000005</v>
      </c>
      <c r="M3695">
        <v>0</v>
      </c>
      <c r="N3695">
        <v>0</v>
      </c>
      <c r="O3695">
        <v>0</v>
      </c>
      <c r="P3695" t="s">
        <v>441</v>
      </c>
      <c r="Q3695" t="s">
        <v>442</v>
      </c>
      <c r="R3695" t="s">
        <v>59</v>
      </c>
      <c r="S3695" t="s">
        <v>60</v>
      </c>
      <c r="T3695" t="s">
        <v>36</v>
      </c>
      <c r="U3695" t="s">
        <v>37</v>
      </c>
      <c r="V3695">
        <v>27</v>
      </c>
      <c r="W3695" t="s">
        <v>38</v>
      </c>
    </row>
    <row r="3696" spans="1:23">
      <c r="A3696" t="s">
        <v>23</v>
      </c>
      <c r="B3696" t="s">
        <v>24</v>
      </c>
      <c r="C3696" t="s">
        <v>25</v>
      </c>
      <c r="D3696" t="s">
        <v>39</v>
      </c>
      <c r="E3696" t="s">
        <v>40</v>
      </c>
      <c r="F3696" t="s">
        <v>28</v>
      </c>
      <c r="G3696" t="s">
        <v>29</v>
      </c>
      <c r="I3696" t="s">
        <v>43</v>
      </c>
      <c r="J3696">
        <v>10081.4977385</v>
      </c>
      <c r="K3696">
        <v>963</v>
      </c>
      <c r="L3696">
        <v>0.873</v>
      </c>
      <c r="M3696">
        <v>0</v>
      </c>
      <c r="N3696">
        <v>0</v>
      </c>
      <c r="O3696">
        <v>0</v>
      </c>
      <c r="P3696" t="s">
        <v>441</v>
      </c>
      <c r="Q3696" t="s">
        <v>442</v>
      </c>
      <c r="R3696" t="s">
        <v>59</v>
      </c>
      <c r="S3696" t="s">
        <v>60</v>
      </c>
      <c r="T3696" t="s">
        <v>36</v>
      </c>
      <c r="U3696" t="s">
        <v>37</v>
      </c>
      <c r="V3696">
        <v>27</v>
      </c>
      <c r="W3696" t="s">
        <v>38</v>
      </c>
    </row>
    <row r="3697" spans="1:23">
      <c r="A3697" t="s">
        <v>23</v>
      </c>
      <c r="B3697" t="s">
        <v>24</v>
      </c>
      <c r="C3697" t="s">
        <v>25</v>
      </c>
      <c r="D3697" t="s">
        <v>39</v>
      </c>
      <c r="E3697" t="s">
        <v>40</v>
      </c>
      <c r="F3697" t="s">
        <v>28</v>
      </c>
      <c r="G3697" t="s">
        <v>29</v>
      </c>
      <c r="I3697" t="s">
        <v>43</v>
      </c>
      <c r="J3697">
        <v>0</v>
      </c>
      <c r="K3697">
        <v>0</v>
      </c>
      <c r="L3697">
        <v>0</v>
      </c>
      <c r="M3697">
        <v>0</v>
      </c>
      <c r="N3697">
        <v>0</v>
      </c>
      <c r="O3697">
        <v>1</v>
      </c>
      <c r="P3697" t="s">
        <v>449</v>
      </c>
      <c r="Q3697" t="s">
        <v>450</v>
      </c>
      <c r="R3697" t="s">
        <v>120</v>
      </c>
      <c r="S3697" t="s">
        <v>121</v>
      </c>
      <c r="T3697" t="s">
        <v>36</v>
      </c>
      <c r="U3697" t="s">
        <v>37</v>
      </c>
      <c r="V3697">
        <v>27</v>
      </c>
      <c r="W3697" t="s">
        <v>38</v>
      </c>
    </row>
    <row r="3698" spans="1:23">
      <c r="A3698" t="s">
        <v>23</v>
      </c>
      <c r="B3698" t="s">
        <v>24</v>
      </c>
      <c r="C3698" t="s">
        <v>25</v>
      </c>
      <c r="D3698" t="s">
        <v>39</v>
      </c>
      <c r="E3698" t="s">
        <v>40</v>
      </c>
      <c r="F3698" t="s">
        <v>41</v>
      </c>
      <c r="G3698" t="s">
        <v>42</v>
      </c>
      <c r="I3698" t="s">
        <v>43</v>
      </c>
      <c r="J3698">
        <v>0</v>
      </c>
      <c r="K3698">
        <v>0</v>
      </c>
      <c r="L3698">
        <v>0</v>
      </c>
      <c r="M3698">
        <v>0</v>
      </c>
      <c r="N3698">
        <v>0</v>
      </c>
      <c r="O3698">
        <v>1</v>
      </c>
      <c r="P3698" t="s">
        <v>451</v>
      </c>
      <c r="Q3698" t="s">
        <v>452</v>
      </c>
      <c r="R3698" t="s">
        <v>84</v>
      </c>
      <c r="S3698" t="s">
        <v>85</v>
      </c>
      <c r="T3698" t="s">
        <v>36</v>
      </c>
      <c r="U3698" t="s">
        <v>37</v>
      </c>
      <c r="V3698">
        <v>27</v>
      </c>
      <c r="W3698" t="s">
        <v>38</v>
      </c>
    </row>
    <row r="3699" spans="1:23">
      <c r="A3699" t="s">
        <v>23</v>
      </c>
      <c r="B3699" t="s">
        <v>24</v>
      </c>
      <c r="C3699" t="s">
        <v>25</v>
      </c>
      <c r="D3699" t="s">
        <v>39</v>
      </c>
      <c r="E3699" t="s">
        <v>40</v>
      </c>
      <c r="F3699" t="s">
        <v>53</v>
      </c>
      <c r="G3699" t="s">
        <v>54</v>
      </c>
      <c r="I3699" t="s">
        <v>43</v>
      </c>
      <c r="J3699">
        <v>57.751743830000002</v>
      </c>
      <c r="K3699">
        <v>3</v>
      </c>
      <c r="L3699">
        <v>0.91100000000000003</v>
      </c>
      <c r="M3699">
        <v>0</v>
      </c>
      <c r="N3699">
        <v>0</v>
      </c>
      <c r="O3699">
        <v>0</v>
      </c>
      <c r="P3699" t="s">
        <v>451</v>
      </c>
      <c r="Q3699" t="s">
        <v>452</v>
      </c>
      <c r="R3699" t="s">
        <v>84</v>
      </c>
      <c r="S3699" t="s">
        <v>85</v>
      </c>
      <c r="T3699" t="s">
        <v>36</v>
      </c>
      <c r="U3699" t="s">
        <v>37</v>
      </c>
      <c r="V3699">
        <v>27</v>
      </c>
      <c r="W3699" t="s">
        <v>38</v>
      </c>
    </row>
    <row r="3700" spans="1:23">
      <c r="A3700" t="s">
        <v>23</v>
      </c>
      <c r="B3700" t="s">
        <v>24</v>
      </c>
      <c r="C3700" t="s">
        <v>25</v>
      </c>
      <c r="D3700" t="s">
        <v>39</v>
      </c>
      <c r="E3700" t="s">
        <v>40</v>
      </c>
      <c r="F3700" t="s">
        <v>41</v>
      </c>
      <c r="G3700" t="s">
        <v>42</v>
      </c>
      <c r="I3700" t="s">
        <v>43</v>
      </c>
      <c r="J3700">
        <v>0</v>
      </c>
      <c r="K3700">
        <v>0</v>
      </c>
      <c r="L3700">
        <v>0</v>
      </c>
      <c r="M3700">
        <v>0</v>
      </c>
      <c r="N3700">
        <v>0</v>
      </c>
      <c r="O3700">
        <v>1</v>
      </c>
      <c r="P3700" t="s">
        <v>453</v>
      </c>
      <c r="Q3700" t="s">
        <v>454</v>
      </c>
      <c r="R3700" t="s">
        <v>34</v>
      </c>
      <c r="S3700" t="s">
        <v>35</v>
      </c>
      <c r="T3700" t="s">
        <v>36</v>
      </c>
      <c r="U3700" t="s">
        <v>37</v>
      </c>
      <c r="V3700">
        <v>27</v>
      </c>
      <c r="W3700" t="s">
        <v>38</v>
      </c>
    </row>
    <row r="3701" spans="1:23">
      <c r="A3701" t="s">
        <v>23</v>
      </c>
      <c r="B3701" t="s">
        <v>24</v>
      </c>
      <c r="C3701" t="s">
        <v>25</v>
      </c>
      <c r="D3701" t="s">
        <v>39</v>
      </c>
      <c r="E3701" t="s">
        <v>40</v>
      </c>
      <c r="F3701" t="s">
        <v>53</v>
      </c>
      <c r="G3701" t="s">
        <v>54</v>
      </c>
      <c r="I3701" t="s">
        <v>43</v>
      </c>
      <c r="J3701">
        <v>51.417824799999998</v>
      </c>
      <c r="K3701">
        <v>2</v>
      </c>
      <c r="L3701">
        <v>0.92</v>
      </c>
      <c r="M3701">
        <v>0</v>
      </c>
      <c r="N3701">
        <v>0</v>
      </c>
      <c r="O3701">
        <v>0</v>
      </c>
      <c r="P3701" t="s">
        <v>453</v>
      </c>
      <c r="Q3701" t="s">
        <v>454</v>
      </c>
      <c r="R3701" t="s">
        <v>34</v>
      </c>
      <c r="S3701" t="s">
        <v>35</v>
      </c>
      <c r="T3701" t="s">
        <v>36</v>
      </c>
      <c r="U3701" t="s">
        <v>37</v>
      </c>
      <c r="V3701">
        <v>27</v>
      </c>
      <c r="W3701" t="s">
        <v>38</v>
      </c>
    </row>
    <row r="3702" spans="1:23">
      <c r="A3702" t="s">
        <v>23</v>
      </c>
      <c r="B3702" t="s">
        <v>24</v>
      </c>
      <c r="C3702" t="s">
        <v>25</v>
      </c>
      <c r="D3702" t="s">
        <v>26</v>
      </c>
      <c r="E3702" t="s">
        <v>27</v>
      </c>
      <c r="F3702" t="s">
        <v>53</v>
      </c>
      <c r="G3702" t="s">
        <v>54</v>
      </c>
      <c r="H3702" t="s">
        <v>106</v>
      </c>
      <c r="I3702" t="s">
        <v>107</v>
      </c>
      <c r="J3702">
        <v>55.084770339999999</v>
      </c>
      <c r="K3702">
        <v>1</v>
      </c>
      <c r="L3702">
        <v>0.90200000000000002</v>
      </c>
      <c r="M3702">
        <v>0</v>
      </c>
      <c r="N3702">
        <v>0</v>
      </c>
      <c r="O3702">
        <v>0</v>
      </c>
      <c r="P3702" t="s">
        <v>455</v>
      </c>
      <c r="Q3702" t="s">
        <v>456</v>
      </c>
      <c r="R3702" t="s">
        <v>100</v>
      </c>
      <c r="S3702" t="s">
        <v>101</v>
      </c>
      <c r="T3702" t="s">
        <v>36</v>
      </c>
      <c r="U3702" t="s">
        <v>37</v>
      </c>
      <c r="V3702">
        <v>27</v>
      </c>
      <c r="W3702" t="s">
        <v>38</v>
      </c>
    </row>
    <row r="3703" spans="1:23">
      <c r="A3703" t="s">
        <v>23</v>
      </c>
      <c r="B3703" t="s">
        <v>24</v>
      </c>
      <c r="C3703" t="s">
        <v>25</v>
      </c>
      <c r="D3703" t="s">
        <v>39</v>
      </c>
      <c r="E3703" t="s">
        <v>40</v>
      </c>
      <c r="F3703" t="s">
        <v>28</v>
      </c>
      <c r="G3703" t="s">
        <v>29</v>
      </c>
      <c r="I3703" t="s">
        <v>43</v>
      </c>
      <c r="J3703">
        <v>89.966625289999996</v>
      </c>
      <c r="K3703">
        <v>12</v>
      </c>
      <c r="L3703">
        <v>0.88800000000000001</v>
      </c>
      <c r="M3703">
        <v>0</v>
      </c>
      <c r="N3703">
        <v>0</v>
      </c>
      <c r="O3703">
        <v>0</v>
      </c>
      <c r="P3703" t="s">
        <v>455</v>
      </c>
      <c r="Q3703" t="s">
        <v>456</v>
      </c>
      <c r="R3703" t="s">
        <v>100</v>
      </c>
      <c r="S3703" t="s">
        <v>101</v>
      </c>
      <c r="T3703" t="s">
        <v>36</v>
      </c>
      <c r="U3703" t="s">
        <v>37</v>
      </c>
      <c r="V3703">
        <v>27</v>
      </c>
      <c r="W3703" t="s">
        <v>38</v>
      </c>
    </row>
    <row r="3704" spans="1:23">
      <c r="A3704" t="s">
        <v>23</v>
      </c>
      <c r="B3704" t="s">
        <v>24</v>
      </c>
      <c r="C3704" t="s">
        <v>25</v>
      </c>
      <c r="D3704" t="s">
        <v>46</v>
      </c>
      <c r="E3704" t="s">
        <v>47</v>
      </c>
      <c r="F3704" t="s">
        <v>48</v>
      </c>
      <c r="G3704" t="s">
        <v>47</v>
      </c>
      <c r="I3704" t="s">
        <v>43</v>
      </c>
      <c r="J3704">
        <v>1263.7033019999999</v>
      </c>
      <c r="K3704">
        <v>175</v>
      </c>
      <c r="L3704">
        <v>0.85299999999999998</v>
      </c>
      <c r="M3704">
        <v>0</v>
      </c>
      <c r="N3704">
        <v>0</v>
      </c>
      <c r="O3704">
        <v>0</v>
      </c>
      <c r="P3704" t="s">
        <v>455</v>
      </c>
      <c r="Q3704" t="s">
        <v>456</v>
      </c>
      <c r="R3704" t="s">
        <v>100</v>
      </c>
      <c r="S3704" t="s">
        <v>101</v>
      </c>
      <c r="T3704" t="s">
        <v>36</v>
      </c>
      <c r="U3704" t="s">
        <v>37</v>
      </c>
      <c r="V3704">
        <v>27</v>
      </c>
      <c r="W3704" t="s">
        <v>38</v>
      </c>
    </row>
    <row r="3705" spans="1:23">
      <c r="A3705" t="s">
        <v>23</v>
      </c>
      <c r="B3705" t="s">
        <v>24</v>
      </c>
      <c r="C3705" t="s">
        <v>25</v>
      </c>
      <c r="D3705" t="s">
        <v>26</v>
      </c>
      <c r="E3705" t="s">
        <v>27</v>
      </c>
      <c r="F3705" t="s">
        <v>53</v>
      </c>
      <c r="G3705" t="s">
        <v>54</v>
      </c>
      <c r="H3705" t="s">
        <v>227</v>
      </c>
      <c r="I3705" t="s">
        <v>228</v>
      </c>
      <c r="J3705">
        <v>16184.935670000001</v>
      </c>
      <c r="K3705">
        <v>1</v>
      </c>
      <c r="L3705">
        <v>1</v>
      </c>
      <c r="M3705">
        <v>0</v>
      </c>
      <c r="N3705">
        <v>0</v>
      </c>
      <c r="O3705">
        <v>0</v>
      </c>
      <c r="P3705" t="s">
        <v>457</v>
      </c>
      <c r="Q3705" t="s">
        <v>458</v>
      </c>
      <c r="R3705" t="s">
        <v>59</v>
      </c>
      <c r="S3705" t="s">
        <v>60</v>
      </c>
      <c r="T3705" t="s">
        <v>36</v>
      </c>
      <c r="U3705" t="s">
        <v>37</v>
      </c>
      <c r="V3705">
        <v>27</v>
      </c>
      <c r="W3705" t="s">
        <v>38</v>
      </c>
    </row>
    <row r="3706" spans="1:23">
      <c r="A3706" t="s">
        <v>23</v>
      </c>
      <c r="B3706" t="s">
        <v>24</v>
      </c>
      <c r="C3706" t="s">
        <v>25</v>
      </c>
      <c r="D3706" t="s">
        <v>26</v>
      </c>
      <c r="E3706" t="s">
        <v>27</v>
      </c>
      <c r="F3706" t="s">
        <v>53</v>
      </c>
      <c r="G3706" t="s">
        <v>54</v>
      </c>
      <c r="H3706" t="s">
        <v>323</v>
      </c>
      <c r="I3706" t="s">
        <v>324</v>
      </c>
      <c r="J3706">
        <v>26904.731500000002</v>
      </c>
      <c r="K3706">
        <v>3</v>
      </c>
      <c r="L3706">
        <v>1</v>
      </c>
      <c r="M3706">
        <v>0</v>
      </c>
      <c r="N3706">
        <v>0</v>
      </c>
      <c r="O3706">
        <v>0</v>
      </c>
      <c r="P3706" t="s">
        <v>457</v>
      </c>
      <c r="Q3706" t="s">
        <v>458</v>
      </c>
      <c r="R3706" t="s">
        <v>59</v>
      </c>
      <c r="S3706" t="s">
        <v>60</v>
      </c>
      <c r="T3706" t="s">
        <v>36</v>
      </c>
      <c r="U3706" t="s">
        <v>37</v>
      </c>
      <c r="V3706">
        <v>27</v>
      </c>
      <c r="W3706" t="s">
        <v>38</v>
      </c>
    </row>
    <row r="3707" spans="1:23">
      <c r="A3707" t="s">
        <v>23</v>
      </c>
      <c r="B3707" t="s">
        <v>24</v>
      </c>
      <c r="C3707" t="s">
        <v>25</v>
      </c>
      <c r="D3707" t="s">
        <v>26</v>
      </c>
      <c r="E3707" t="s">
        <v>27</v>
      </c>
      <c r="F3707" t="s">
        <v>53</v>
      </c>
      <c r="G3707" t="s">
        <v>54</v>
      </c>
      <c r="H3707" t="s">
        <v>417</v>
      </c>
      <c r="I3707" t="s">
        <v>418</v>
      </c>
      <c r="J3707">
        <v>3085.4804057000001</v>
      </c>
      <c r="K3707">
        <v>3</v>
      </c>
      <c r="L3707">
        <v>0.999</v>
      </c>
      <c r="M3707">
        <v>0</v>
      </c>
      <c r="N3707">
        <v>0</v>
      </c>
      <c r="O3707">
        <v>0</v>
      </c>
      <c r="P3707" t="s">
        <v>457</v>
      </c>
      <c r="Q3707" t="s">
        <v>458</v>
      </c>
      <c r="R3707" t="s">
        <v>59</v>
      </c>
      <c r="S3707" t="s">
        <v>60</v>
      </c>
      <c r="T3707" t="s">
        <v>36</v>
      </c>
      <c r="U3707" t="s">
        <v>37</v>
      </c>
      <c r="V3707">
        <v>27</v>
      </c>
      <c r="W3707" t="s">
        <v>38</v>
      </c>
    </row>
    <row r="3708" spans="1:23">
      <c r="A3708" t="s">
        <v>23</v>
      </c>
      <c r="B3708" t="s">
        <v>24</v>
      </c>
      <c r="C3708" t="s">
        <v>25</v>
      </c>
      <c r="D3708" t="s">
        <v>26</v>
      </c>
      <c r="E3708" t="s">
        <v>27</v>
      </c>
      <c r="F3708" t="s">
        <v>53</v>
      </c>
      <c r="G3708" t="s">
        <v>54</v>
      </c>
      <c r="H3708" t="s">
        <v>229</v>
      </c>
      <c r="I3708" t="s">
        <v>230</v>
      </c>
      <c r="J3708">
        <v>145.83412970000001</v>
      </c>
      <c r="K3708">
        <v>1</v>
      </c>
      <c r="L3708">
        <v>0.88600000000000001</v>
      </c>
      <c r="M3708">
        <v>0</v>
      </c>
      <c r="N3708">
        <v>0</v>
      </c>
      <c r="O3708">
        <v>0</v>
      </c>
      <c r="P3708" t="s">
        <v>457</v>
      </c>
      <c r="Q3708" t="s">
        <v>458</v>
      </c>
      <c r="R3708" t="s">
        <v>59</v>
      </c>
      <c r="S3708" t="s">
        <v>60</v>
      </c>
      <c r="T3708" t="s">
        <v>36</v>
      </c>
      <c r="U3708" t="s">
        <v>37</v>
      </c>
      <c r="V3708">
        <v>27</v>
      </c>
      <c r="W3708" t="s">
        <v>38</v>
      </c>
    </row>
    <row r="3709" spans="1:23">
      <c r="A3709" t="s">
        <v>23</v>
      </c>
      <c r="B3709" t="s">
        <v>24</v>
      </c>
      <c r="C3709" t="s">
        <v>25</v>
      </c>
      <c r="D3709" t="s">
        <v>26</v>
      </c>
      <c r="E3709" t="s">
        <v>27</v>
      </c>
      <c r="F3709" t="s">
        <v>53</v>
      </c>
      <c r="G3709" t="s">
        <v>54</v>
      </c>
      <c r="H3709" t="s">
        <v>185</v>
      </c>
      <c r="I3709" t="s">
        <v>186</v>
      </c>
      <c r="J3709">
        <v>55.524000000000001</v>
      </c>
      <c r="K3709">
        <v>1</v>
      </c>
      <c r="L3709">
        <v>1</v>
      </c>
      <c r="M3709">
        <v>0</v>
      </c>
      <c r="N3709">
        <v>0</v>
      </c>
      <c r="O3709">
        <v>0</v>
      </c>
      <c r="P3709" t="s">
        <v>457</v>
      </c>
      <c r="Q3709" t="s">
        <v>458</v>
      </c>
      <c r="R3709" t="s">
        <v>59</v>
      </c>
      <c r="S3709" t="s">
        <v>60</v>
      </c>
      <c r="T3709" t="s">
        <v>36</v>
      </c>
      <c r="U3709" t="s">
        <v>37</v>
      </c>
      <c r="V3709">
        <v>27</v>
      </c>
      <c r="W3709" t="s">
        <v>38</v>
      </c>
    </row>
    <row r="3710" spans="1:23">
      <c r="A3710" t="s">
        <v>23</v>
      </c>
      <c r="B3710" t="s">
        <v>24</v>
      </c>
      <c r="C3710" t="s">
        <v>25</v>
      </c>
      <c r="D3710" t="s">
        <v>26</v>
      </c>
      <c r="E3710" t="s">
        <v>27</v>
      </c>
      <c r="F3710" t="s">
        <v>28</v>
      </c>
      <c r="G3710" t="s">
        <v>29</v>
      </c>
      <c r="H3710" t="s">
        <v>69</v>
      </c>
      <c r="I3710" t="s">
        <v>70</v>
      </c>
      <c r="J3710">
        <v>1971.3150000000001</v>
      </c>
      <c r="K3710">
        <v>1</v>
      </c>
      <c r="L3710">
        <v>1</v>
      </c>
      <c r="M3710">
        <v>0</v>
      </c>
      <c r="N3710">
        <v>0</v>
      </c>
      <c r="O3710">
        <v>0</v>
      </c>
      <c r="P3710" t="s">
        <v>457</v>
      </c>
      <c r="Q3710" t="s">
        <v>458</v>
      </c>
      <c r="R3710" t="s">
        <v>59</v>
      </c>
      <c r="S3710" t="s">
        <v>60</v>
      </c>
      <c r="T3710" t="s">
        <v>36</v>
      </c>
      <c r="U3710" t="s">
        <v>37</v>
      </c>
      <c r="V3710">
        <v>27</v>
      </c>
      <c r="W3710" t="s">
        <v>38</v>
      </c>
    </row>
    <row r="3711" spans="1:23">
      <c r="A3711" t="s">
        <v>23</v>
      </c>
      <c r="B3711" t="s">
        <v>24</v>
      </c>
      <c r="C3711" t="s">
        <v>25</v>
      </c>
      <c r="D3711" t="s">
        <v>26</v>
      </c>
      <c r="E3711" t="s">
        <v>27</v>
      </c>
      <c r="F3711" t="s">
        <v>28</v>
      </c>
      <c r="G3711" t="s">
        <v>29</v>
      </c>
      <c r="H3711" t="s">
        <v>187</v>
      </c>
      <c r="I3711" t="s">
        <v>188</v>
      </c>
      <c r="J3711">
        <v>208.15199999999999</v>
      </c>
      <c r="K3711">
        <v>1</v>
      </c>
      <c r="L3711">
        <v>1</v>
      </c>
      <c r="M3711">
        <v>0</v>
      </c>
      <c r="N3711">
        <v>0</v>
      </c>
      <c r="O3711">
        <v>0</v>
      </c>
      <c r="P3711" t="s">
        <v>457</v>
      </c>
      <c r="Q3711" t="s">
        <v>458</v>
      </c>
      <c r="R3711" t="s">
        <v>59</v>
      </c>
      <c r="S3711" t="s">
        <v>60</v>
      </c>
      <c r="T3711" t="s">
        <v>36</v>
      </c>
      <c r="U3711" t="s">
        <v>37</v>
      </c>
      <c r="V3711">
        <v>27</v>
      </c>
      <c r="W3711" t="s">
        <v>38</v>
      </c>
    </row>
    <row r="3712" spans="1:23">
      <c r="A3712" t="s">
        <v>23</v>
      </c>
      <c r="B3712" t="s">
        <v>24</v>
      </c>
      <c r="C3712" t="s">
        <v>25</v>
      </c>
      <c r="D3712" t="s">
        <v>26</v>
      </c>
      <c r="E3712" t="s">
        <v>27</v>
      </c>
      <c r="F3712" t="s">
        <v>28</v>
      </c>
      <c r="G3712" t="s">
        <v>29</v>
      </c>
      <c r="H3712" t="s">
        <v>75</v>
      </c>
      <c r="I3712" t="s">
        <v>76</v>
      </c>
      <c r="J3712">
        <v>540.83239342000002</v>
      </c>
      <c r="K3712">
        <v>2</v>
      </c>
      <c r="L3712">
        <v>0.98499999999999999</v>
      </c>
      <c r="M3712">
        <v>0</v>
      </c>
      <c r="N3712">
        <v>0</v>
      </c>
      <c r="O3712">
        <v>0</v>
      </c>
      <c r="P3712" t="s">
        <v>457</v>
      </c>
      <c r="Q3712" t="s">
        <v>458</v>
      </c>
      <c r="R3712" t="s">
        <v>59</v>
      </c>
      <c r="S3712" t="s">
        <v>60</v>
      </c>
      <c r="T3712" t="s">
        <v>36</v>
      </c>
      <c r="U3712" t="s">
        <v>37</v>
      </c>
      <c r="V3712">
        <v>27</v>
      </c>
      <c r="W3712" t="s">
        <v>38</v>
      </c>
    </row>
    <row r="3713" spans="1:23">
      <c r="A3713" t="s">
        <v>23</v>
      </c>
      <c r="B3713" t="s">
        <v>24</v>
      </c>
      <c r="C3713" t="s">
        <v>25</v>
      </c>
      <c r="D3713" t="s">
        <v>26</v>
      </c>
      <c r="E3713" t="s">
        <v>27</v>
      </c>
      <c r="F3713" t="s">
        <v>28</v>
      </c>
      <c r="G3713" t="s">
        <v>29</v>
      </c>
      <c r="H3713" t="s">
        <v>191</v>
      </c>
      <c r="I3713" t="s">
        <v>192</v>
      </c>
      <c r="J3713">
        <v>34.084437710000003</v>
      </c>
      <c r="K3713">
        <v>1</v>
      </c>
      <c r="L3713">
        <v>0.91800000000000004</v>
      </c>
      <c r="M3713">
        <v>0</v>
      </c>
      <c r="N3713">
        <v>0</v>
      </c>
      <c r="O3713">
        <v>0</v>
      </c>
      <c r="P3713" t="s">
        <v>457</v>
      </c>
      <c r="Q3713" t="s">
        <v>458</v>
      </c>
      <c r="R3713" t="s">
        <v>59</v>
      </c>
      <c r="S3713" t="s">
        <v>60</v>
      </c>
      <c r="T3713" t="s">
        <v>36</v>
      </c>
      <c r="U3713" t="s">
        <v>37</v>
      </c>
      <c r="V3713">
        <v>27</v>
      </c>
      <c r="W3713" t="s">
        <v>38</v>
      </c>
    </row>
    <row r="3714" spans="1:23">
      <c r="A3714" t="s">
        <v>23</v>
      </c>
      <c r="B3714" t="s">
        <v>24</v>
      </c>
      <c r="C3714" t="s">
        <v>25</v>
      </c>
      <c r="D3714" t="s">
        <v>26</v>
      </c>
      <c r="E3714" t="s">
        <v>27</v>
      </c>
      <c r="F3714" t="s">
        <v>28</v>
      </c>
      <c r="G3714" t="s">
        <v>29</v>
      </c>
      <c r="H3714" t="s">
        <v>193</v>
      </c>
      <c r="I3714" t="s">
        <v>194</v>
      </c>
      <c r="J3714">
        <v>154.701528</v>
      </c>
      <c r="K3714">
        <v>4</v>
      </c>
      <c r="L3714">
        <v>0.89100000000000001</v>
      </c>
      <c r="M3714">
        <v>0</v>
      </c>
      <c r="N3714">
        <v>0</v>
      </c>
      <c r="O3714">
        <v>0</v>
      </c>
      <c r="P3714" t="s">
        <v>457</v>
      </c>
      <c r="Q3714" t="s">
        <v>458</v>
      </c>
      <c r="R3714" t="s">
        <v>59</v>
      </c>
      <c r="S3714" t="s">
        <v>60</v>
      </c>
      <c r="T3714" t="s">
        <v>36</v>
      </c>
      <c r="U3714" t="s">
        <v>37</v>
      </c>
      <c r="V3714">
        <v>27</v>
      </c>
      <c r="W3714" t="s">
        <v>38</v>
      </c>
    </row>
    <row r="3715" spans="1:23">
      <c r="A3715" t="s">
        <v>23</v>
      </c>
      <c r="B3715" t="s">
        <v>24</v>
      </c>
      <c r="C3715" t="s">
        <v>25</v>
      </c>
      <c r="D3715" t="s">
        <v>26</v>
      </c>
      <c r="E3715" t="s">
        <v>27</v>
      </c>
      <c r="F3715" t="s">
        <v>28</v>
      </c>
      <c r="G3715" t="s">
        <v>29</v>
      </c>
      <c r="H3715" t="s">
        <v>906</v>
      </c>
      <c r="I3715" t="s">
        <v>907</v>
      </c>
      <c r="J3715">
        <v>126.2033601</v>
      </c>
      <c r="K3715">
        <v>1</v>
      </c>
      <c r="L3715">
        <v>0.90500000000000003</v>
      </c>
      <c r="M3715">
        <v>0</v>
      </c>
      <c r="N3715">
        <v>0</v>
      </c>
      <c r="O3715">
        <v>0</v>
      </c>
      <c r="P3715" t="s">
        <v>457</v>
      </c>
      <c r="Q3715" t="s">
        <v>458</v>
      </c>
      <c r="R3715" t="s">
        <v>59</v>
      </c>
      <c r="S3715" t="s">
        <v>60</v>
      </c>
      <c r="T3715" t="s">
        <v>36</v>
      </c>
      <c r="U3715" t="s">
        <v>37</v>
      </c>
      <c r="V3715">
        <v>27</v>
      </c>
      <c r="W3715" t="s">
        <v>38</v>
      </c>
    </row>
    <row r="3716" spans="1:23">
      <c r="A3716" t="s">
        <v>23</v>
      </c>
      <c r="B3716" t="s">
        <v>24</v>
      </c>
      <c r="C3716" t="s">
        <v>25</v>
      </c>
      <c r="D3716" t="s">
        <v>26</v>
      </c>
      <c r="E3716" t="s">
        <v>27</v>
      </c>
      <c r="F3716" t="s">
        <v>28</v>
      </c>
      <c r="G3716" t="s">
        <v>29</v>
      </c>
      <c r="H3716" t="s">
        <v>86</v>
      </c>
      <c r="I3716" t="s">
        <v>87</v>
      </c>
      <c r="J3716">
        <v>1046.3850129299999</v>
      </c>
      <c r="K3716">
        <v>13</v>
      </c>
      <c r="L3716">
        <v>0.94099999999999995</v>
      </c>
      <c r="M3716">
        <v>0</v>
      </c>
      <c r="N3716">
        <v>0</v>
      </c>
      <c r="O3716">
        <v>0</v>
      </c>
      <c r="P3716" t="s">
        <v>457</v>
      </c>
      <c r="Q3716" t="s">
        <v>458</v>
      </c>
      <c r="R3716" t="s">
        <v>59</v>
      </c>
      <c r="S3716" t="s">
        <v>60</v>
      </c>
      <c r="T3716" t="s">
        <v>36</v>
      </c>
      <c r="U3716" t="s">
        <v>37</v>
      </c>
      <c r="V3716">
        <v>27</v>
      </c>
      <c r="W3716" t="s">
        <v>38</v>
      </c>
    </row>
    <row r="3717" spans="1:23">
      <c r="A3717" t="s">
        <v>23</v>
      </c>
      <c r="B3717" t="s">
        <v>24</v>
      </c>
      <c r="C3717" t="s">
        <v>25</v>
      </c>
      <c r="D3717" t="s">
        <v>39</v>
      </c>
      <c r="E3717" t="s">
        <v>40</v>
      </c>
      <c r="F3717" t="s">
        <v>28</v>
      </c>
      <c r="G3717" t="s">
        <v>29</v>
      </c>
      <c r="I3717" t="s">
        <v>43</v>
      </c>
      <c r="J3717">
        <v>5126.4907707000002</v>
      </c>
      <c r="K3717">
        <v>525</v>
      </c>
      <c r="L3717">
        <v>0.878</v>
      </c>
      <c r="M3717">
        <v>0</v>
      </c>
      <c r="N3717">
        <v>0</v>
      </c>
      <c r="O3717">
        <v>0</v>
      </c>
      <c r="P3717" t="s">
        <v>457</v>
      </c>
      <c r="Q3717" t="s">
        <v>458</v>
      </c>
      <c r="R3717" t="s">
        <v>59</v>
      </c>
      <c r="S3717" t="s">
        <v>60</v>
      </c>
      <c r="T3717" t="s">
        <v>36</v>
      </c>
      <c r="U3717" t="s">
        <v>37</v>
      </c>
      <c r="V3717">
        <v>27</v>
      </c>
      <c r="W3717" t="s">
        <v>38</v>
      </c>
    </row>
    <row r="3718" spans="1:23">
      <c r="A3718" t="s">
        <v>23</v>
      </c>
      <c r="B3718" t="s">
        <v>24</v>
      </c>
      <c r="C3718" t="s">
        <v>25</v>
      </c>
      <c r="D3718" t="s">
        <v>26</v>
      </c>
      <c r="E3718" t="s">
        <v>27</v>
      </c>
      <c r="F3718" t="s">
        <v>28</v>
      </c>
      <c r="G3718" t="s">
        <v>29</v>
      </c>
      <c r="H3718" t="s">
        <v>148</v>
      </c>
      <c r="I3718" t="s">
        <v>149</v>
      </c>
      <c r="J3718">
        <v>74.523043959999995</v>
      </c>
      <c r="K3718">
        <v>1</v>
      </c>
      <c r="L3718">
        <v>0.89200000000000002</v>
      </c>
      <c r="M3718">
        <v>0</v>
      </c>
      <c r="N3718">
        <v>0</v>
      </c>
      <c r="O3718">
        <v>0</v>
      </c>
      <c r="P3718" t="s">
        <v>459</v>
      </c>
      <c r="Q3718" t="s">
        <v>460</v>
      </c>
      <c r="R3718" t="s">
        <v>100</v>
      </c>
      <c r="S3718" t="s">
        <v>101</v>
      </c>
      <c r="T3718" t="s">
        <v>36</v>
      </c>
      <c r="U3718" t="s">
        <v>37</v>
      </c>
      <c r="V3718">
        <v>27</v>
      </c>
      <c r="W3718" t="s">
        <v>38</v>
      </c>
    </row>
    <row r="3719" spans="1:23">
      <c r="A3719" t="s">
        <v>23</v>
      </c>
      <c r="B3719" t="s">
        <v>24</v>
      </c>
      <c r="C3719" t="s">
        <v>25</v>
      </c>
      <c r="D3719" t="s">
        <v>26</v>
      </c>
      <c r="E3719" t="s">
        <v>27</v>
      </c>
      <c r="F3719" t="s">
        <v>28</v>
      </c>
      <c r="G3719" t="s">
        <v>29</v>
      </c>
      <c r="H3719" t="s">
        <v>193</v>
      </c>
      <c r="I3719" t="s">
        <v>194</v>
      </c>
      <c r="J3719">
        <v>49.132114280000003</v>
      </c>
      <c r="K3719">
        <v>1</v>
      </c>
      <c r="L3719">
        <v>0.92600000000000005</v>
      </c>
      <c r="M3719">
        <v>0</v>
      </c>
      <c r="N3719">
        <v>0</v>
      </c>
      <c r="O3719">
        <v>0</v>
      </c>
      <c r="P3719" t="s">
        <v>459</v>
      </c>
      <c r="Q3719" t="s">
        <v>460</v>
      </c>
      <c r="R3719" t="s">
        <v>100</v>
      </c>
      <c r="S3719" t="s">
        <v>101</v>
      </c>
      <c r="T3719" t="s">
        <v>36</v>
      </c>
      <c r="U3719" t="s">
        <v>37</v>
      </c>
      <c r="V3719">
        <v>27</v>
      </c>
      <c r="W3719" t="s">
        <v>38</v>
      </c>
    </row>
    <row r="3720" spans="1:23">
      <c r="A3720" t="s">
        <v>23</v>
      </c>
      <c r="B3720" t="s">
        <v>24</v>
      </c>
      <c r="C3720" t="s">
        <v>25</v>
      </c>
      <c r="D3720" t="s">
        <v>39</v>
      </c>
      <c r="E3720" t="s">
        <v>40</v>
      </c>
      <c r="F3720" t="s">
        <v>41</v>
      </c>
      <c r="G3720" t="s">
        <v>42</v>
      </c>
      <c r="I3720" t="s">
        <v>43</v>
      </c>
      <c r="J3720">
        <v>0</v>
      </c>
      <c r="K3720">
        <v>0</v>
      </c>
      <c r="L3720">
        <v>0</v>
      </c>
      <c r="M3720">
        <v>0</v>
      </c>
      <c r="N3720">
        <v>0</v>
      </c>
      <c r="O3720">
        <v>1</v>
      </c>
      <c r="P3720" t="s">
        <v>465</v>
      </c>
      <c r="Q3720" t="s">
        <v>466</v>
      </c>
      <c r="R3720" t="s">
        <v>84</v>
      </c>
      <c r="S3720" t="s">
        <v>85</v>
      </c>
      <c r="T3720" t="s">
        <v>36</v>
      </c>
      <c r="U3720" t="s">
        <v>37</v>
      </c>
      <c r="V3720">
        <v>27</v>
      </c>
      <c r="W3720" t="s">
        <v>38</v>
      </c>
    </row>
    <row r="3721" spans="1:23">
      <c r="A3721" t="s">
        <v>23</v>
      </c>
      <c r="B3721" t="s">
        <v>24</v>
      </c>
      <c r="C3721" t="s">
        <v>25</v>
      </c>
      <c r="D3721" t="s">
        <v>46</v>
      </c>
      <c r="E3721" t="s">
        <v>47</v>
      </c>
      <c r="F3721" t="s">
        <v>48</v>
      </c>
      <c r="G3721" t="s">
        <v>47</v>
      </c>
      <c r="I3721" t="s">
        <v>43</v>
      </c>
      <c r="J3721">
        <v>643.82050930000003</v>
      </c>
      <c r="K3721">
        <v>115</v>
      </c>
      <c r="L3721">
        <v>0.81599999999999995</v>
      </c>
      <c r="M3721">
        <v>0</v>
      </c>
      <c r="N3721">
        <v>0</v>
      </c>
      <c r="O3721">
        <v>0</v>
      </c>
      <c r="P3721" t="s">
        <v>465</v>
      </c>
      <c r="Q3721" t="s">
        <v>466</v>
      </c>
      <c r="R3721" t="s">
        <v>84</v>
      </c>
      <c r="S3721" t="s">
        <v>85</v>
      </c>
      <c r="T3721" t="s">
        <v>36</v>
      </c>
      <c r="U3721" t="s">
        <v>37</v>
      </c>
      <c r="V3721">
        <v>27</v>
      </c>
      <c r="W3721" t="s">
        <v>38</v>
      </c>
    </row>
    <row r="3722" spans="1:23">
      <c r="A3722" t="s">
        <v>23</v>
      </c>
      <c r="B3722" t="s">
        <v>24</v>
      </c>
      <c r="C3722" t="s">
        <v>25</v>
      </c>
      <c r="D3722" t="s">
        <v>26</v>
      </c>
      <c r="E3722" t="s">
        <v>27</v>
      </c>
      <c r="F3722" t="s">
        <v>28</v>
      </c>
      <c r="G3722" t="s">
        <v>29</v>
      </c>
      <c r="H3722" t="s">
        <v>110</v>
      </c>
      <c r="I3722" t="s">
        <v>111</v>
      </c>
      <c r="J3722">
        <v>20.074000000000002</v>
      </c>
      <c r="K3722">
        <v>1</v>
      </c>
      <c r="L3722">
        <v>1</v>
      </c>
      <c r="M3722">
        <v>0</v>
      </c>
      <c r="N3722">
        <v>0</v>
      </c>
      <c r="O3722">
        <v>0</v>
      </c>
      <c r="P3722" t="s">
        <v>467</v>
      </c>
      <c r="Q3722" t="s">
        <v>468</v>
      </c>
      <c r="R3722" t="s">
        <v>34</v>
      </c>
      <c r="S3722" t="s">
        <v>35</v>
      </c>
      <c r="T3722" t="s">
        <v>36</v>
      </c>
      <c r="U3722" t="s">
        <v>37</v>
      </c>
      <c r="V3722">
        <v>27</v>
      </c>
      <c r="W3722" t="s">
        <v>38</v>
      </c>
    </row>
    <row r="3723" spans="1:23">
      <c r="A3723" t="s">
        <v>23</v>
      </c>
      <c r="B3723" t="s">
        <v>24</v>
      </c>
      <c r="C3723" t="s">
        <v>25</v>
      </c>
      <c r="D3723" t="s">
        <v>39</v>
      </c>
      <c r="E3723" t="s">
        <v>40</v>
      </c>
      <c r="F3723" t="s">
        <v>41</v>
      </c>
      <c r="G3723" t="s">
        <v>42</v>
      </c>
      <c r="I3723" t="s">
        <v>43</v>
      </c>
      <c r="J3723">
        <v>0</v>
      </c>
      <c r="K3723">
        <v>0</v>
      </c>
      <c r="L3723">
        <v>0</v>
      </c>
      <c r="M3723">
        <v>0</v>
      </c>
      <c r="N3723">
        <v>0</v>
      </c>
      <c r="O3723">
        <v>1</v>
      </c>
      <c r="P3723" t="s">
        <v>467</v>
      </c>
      <c r="Q3723" t="s">
        <v>468</v>
      </c>
      <c r="R3723" t="s">
        <v>34</v>
      </c>
      <c r="S3723" t="s">
        <v>35</v>
      </c>
      <c r="T3723" t="s">
        <v>36</v>
      </c>
      <c r="U3723" t="s">
        <v>37</v>
      </c>
      <c r="V3723">
        <v>27</v>
      </c>
      <c r="W3723" t="s">
        <v>38</v>
      </c>
    </row>
    <row r="3724" spans="1:23">
      <c r="A3724" t="s">
        <v>23</v>
      </c>
      <c r="B3724" t="s">
        <v>24</v>
      </c>
      <c r="C3724" t="s">
        <v>25</v>
      </c>
      <c r="D3724" t="s">
        <v>39</v>
      </c>
      <c r="E3724" t="s">
        <v>40</v>
      </c>
      <c r="F3724" t="s">
        <v>28</v>
      </c>
      <c r="G3724" t="s">
        <v>29</v>
      </c>
      <c r="I3724" t="s">
        <v>43</v>
      </c>
      <c r="J3724">
        <v>0</v>
      </c>
      <c r="K3724">
        <v>0</v>
      </c>
      <c r="L3724">
        <v>0</v>
      </c>
      <c r="M3724">
        <v>0</v>
      </c>
      <c r="N3724">
        <v>0</v>
      </c>
      <c r="O3724">
        <v>1</v>
      </c>
      <c r="P3724" t="s">
        <v>467</v>
      </c>
      <c r="Q3724" t="s">
        <v>468</v>
      </c>
      <c r="R3724" t="s">
        <v>34</v>
      </c>
      <c r="S3724" t="s">
        <v>35</v>
      </c>
      <c r="T3724" t="s">
        <v>36</v>
      </c>
      <c r="U3724" t="s">
        <v>37</v>
      </c>
      <c r="V3724">
        <v>27</v>
      </c>
      <c r="W3724" t="s">
        <v>38</v>
      </c>
    </row>
    <row r="3725" spans="1:23">
      <c r="A3725" t="s">
        <v>23</v>
      </c>
      <c r="B3725" t="s">
        <v>24</v>
      </c>
      <c r="C3725" t="s">
        <v>25</v>
      </c>
      <c r="D3725" t="s">
        <v>39</v>
      </c>
      <c r="E3725" t="s">
        <v>40</v>
      </c>
      <c r="F3725" t="s">
        <v>41</v>
      </c>
      <c r="G3725" t="s">
        <v>42</v>
      </c>
      <c r="I3725" t="s">
        <v>43</v>
      </c>
      <c r="J3725">
        <v>0</v>
      </c>
      <c r="K3725">
        <v>0</v>
      </c>
      <c r="L3725">
        <v>0</v>
      </c>
      <c r="M3725">
        <v>0</v>
      </c>
      <c r="N3725">
        <v>0</v>
      </c>
      <c r="O3725">
        <v>1</v>
      </c>
      <c r="P3725" t="s">
        <v>469</v>
      </c>
      <c r="Q3725" t="s">
        <v>470</v>
      </c>
      <c r="R3725" t="s">
        <v>132</v>
      </c>
      <c r="S3725" t="s">
        <v>133</v>
      </c>
      <c r="T3725" t="s">
        <v>36</v>
      </c>
      <c r="U3725" t="s">
        <v>37</v>
      </c>
      <c r="V3725">
        <v>27</v>
      </c>
      <c r="W3725" t="s">
        <v>38</v>
      </c>
    </row>
    <row r="3726" spans="1:23">
      <c r="A3726" t="s">
        <v>23</v>
      </c>
      <c r="B3726" t="s">
        <v>24</v>
      </c>
      <c r="C3726" t="s">
        <v>25</v>
      </c>
      <c r="D3726" t="s">
        <v>39</v>
      </c>
      <c r="E3726" t="s">
        <v>40</v>
      </c>
      <c r="F3726" t="s">
        <v>44</v>
      </c>
      <c r="G3726" t="s">
        <v>45</v>
      </c>
      <c r="I3726" t="s">
        <v>43</v>
      </c>
      <c r="J3726">
        <v>0</v>
      </c>
      <c r="K3726">
        <v>0</v>
      </c>
      <c r="L3726">
        <v>0</v>
      </c>
      <c r="M3726">
        <v>0</v>
      </c>
      <c r="N3726">
        <v>0</v>
      </c>
      <c r="O3726">
        <v>1</v>
      </c>
      <c r="P3726" t="s">
        <v>469</v>
      </c>
      <c r="Q3726" t="s">
        <v>470</v>
      </c>
      <c r="R3726" t="s">
        <v>132</v>
      </c>
      <c r="S3726" t="s">
        <v>133</v>
      </c>
      <c r="T3726" t="s">
        <v>36</v>
      </c>
      <c r="U3726" t="s">
        <v>37</v>
      </c>
      <c r="V3726">
        <v>27</v>
      </c>
      <c r="W3726" t="s">
        <v>38</v>
      </c>
    </row>
    <row r="3727" spans="1:23">
      <c r="A3727" t="s">
        <v>23</v>
      </c>
      <c r="B3727" t="s">
        <v>24</v>
      </c>
      <c r="C3727" t="s">
        <v>25</v>
      </c>
      <c r="D3727" t="s">
        <v>39</v>
      </c>
      <c r="E3727" t="s">
        <v>40</v>
      </c>
      <c r="F3727" t="s">
        <v>28</v>
      </c>
      <c r="G3727" t="s">
        <v>29</v>
      </c>
      <c r="I3727" t="s">
        <v>43</v>
      </c>
      <c r="J3727">
        <v>0</v>
      </c>
      <c r="K3727">
        <v>0</v>
      </c>
      <c r="L3727">
        <v>0</v>
      </c>
      <c r="M3727">
        <v>0</v>
      </c>
      <c r="N3727">
        <v>0</v>
      </c>
      <c r="O3727">
        <v>1</v>
      </c>
      <c r="P3727" t="s">
        <v>475</v>
      </c>
      <c r="Q3727" t="s">
        <v>476</v>
      </c>
      <c r="R3727" t="s">
        <v>94</v>
      </c>
      <c r="S3727" t="s">
        <v>95</v>
      </c>
      <c r="T3727" t="s">
        <v>36</v>
      </c>
      <c r="U3727" t="s">
        <v>37</v>
      </c>
      <c r="V3727">
        <v>27</v>
      </c>
      <c r="W3727" t="s">
        <v>38</v>
      </c>
    </row>
    <row r="3728" spans="1:23">
      <c r="A3728" t="s">
        <v>23</v>
      </c>
      <c r="B3728" t="s">
        <v>24</v>
      </c>
      <c r="C3728" t="s">
        <v>25</v>
      </c>
      <c r="D3728" t="s">
        <v>39</v>
      </c>
      <c r="E3728" t="s">
        <v>40</v>
      </c>
      <c r="F3728" t="s">
        <v>28</v>
      </c>
      <c r="G3728" t="s">
        <v>29</v>
      </c>
      <c r="I3728" t="s">
        <v>43</v>
      </c>
      <c r="J3728">
        <v>0</v>
      </c>
      <c r="K3728">
        <v>0</v>
      </c>
      <c r="L3728">
        <v>0</v>
      </c>
      <c r="M3728">
        <v>0</v>
      </c>
      <c r="N3728">
        <v>0</v>
      </c>
      <c r="O3728">
        <v>1</v>
      </c>
      <c r="P3728" t="s">
        <v>477</v>
      </c>
      <c r="Q3728" t="s">
        <v>478</v>
      </c>
      <c r="R3728" t="s">
        <v>34</v>
      </c>
      <c r="S3728" t="s">
        <v>35</v>
      </c>
      <c r="T3728" t="s">
        <v>36</v>
      </c>
      <c r="U3728" t="s">
        <v>37</v>
      </c>
      <c r="V3728">
        <v>27</v>
      </c>
      <c r="W3728" t="s">
        <v>38</v>
      </c>
    </row>
    <row r="3729" spans="1:23">
      <c r="A3729" t="s">
        <v>23</v>
      </c>
      <c r="B3729" t="s">
        <v>24</v>
      </c>
      <c r="C3729" t="s">
        <v>25</v>
      </c>
      <c r="D3729" t="s">
        <v>39</v>
      </c>
      <c r="E3729" t="s">
        <v>40</v>
      </c>
      <c r="F3729" t="s">
        <v>44</v>
      </c>
      <c r="G3729" t="s">
        <v>45</v>
      </c>
      <c r="I3729" t="s">
        <v>43</v>
      </c>
      <c r="J3729">
        <v>0</v>
      </c>
      <c r="K3729">
        <v>0</v>
      </c>
      <c r="L3729">
        <v>0</v>
      </c>
      <c r="M3729">
        <v>0</v>
      </c>
      <c r="N3729">
        <v>0</v>
      </c>
      <c r="O3729">
        <v>1</v>
      </c>
      <c r="P3729" t="s">
        <v>479</v>
      </c>
      <c r="Q3729" t="s">
        <v>480</v>
      </c>
      <c r="R3729" t="s">
        <v>73</v>
      </c>
      <c r="S3729" t="s">
        <v>74</v>
      </c>
      <c r="T3729" t="s">
        <v>36</v>
      </c>
      <c r="U3729" t="s">
        <v>37</v>
      </c>
      <c r="V3729">
        <v>27</v>
      </c>
      <c r="W3729" t="s">
        <v>38</v>
      </c>
    </row>
    <row r="3730" spans="1:23">
      <c r="A3730" t="s">
        <v>23</v>
      </c>
      <c r="B3730" t="s">
        <v>24</v>
      </c>
      <c r="C3730" t="s">
        <v>25</v>
      </c>
      <c r="D3730" t="s">
        <v>46</v>
      </c>
      <c r="E3730" t="s">
        <v>47</v>
      </c>
      <c r="F3730" t="s">
        <v>48</v>
      </c>
      <c r="G3730" t="s">
        <v>47</v>
      </c>
      <c r="I3730" t="s">
        <v>43</v>
      </c>
      <c r="J3730">
        <v>281.2764846</v>
      </c>
      <c r="K3730">
        <v>45</v>
      </c>
      <c r="L3730">
        <v>0.78800000000000003</v>
      </c>
      <c r="M3730">
        <v>0</v>
      </c>
      <c r="N3730">
        <v>0</v>
      </c>
      <c r="O3730">
        <v>0</v>
      </c>
      <c r="P3730" t="s">
        <v>481</v>
      </c>
      <c r="Q3730" t="s">
        <v>482</v>
      </c>
      <c r="R3730" t="s">
        <v>114</v>
      </c>
      <c r="S3730" t="s">
        <v>115</v>
      </c>
      <c r="T3730" t="s">
        <v>36</v>
      </c>
      <c r="U3730" t="s">
        <v>37</v>
      </c>
      <c r="V3730">
        <v>27</v>
      </c>
      <c r="W3730" t="s">
        <v>38</v>
      </c>
    </row>
    <row r="3731" spans="1:23">
      <c r="A3731" t="s">
        <v>23</v>
      </c>
      <c r="B3731" t="s">
        <v>24</v>
      </c>
      <c r="C3731" t="s">
        <v>25</v>
      </c>
      <c r="D3731" t="s">
        <v>26</v>
      </c>
      <c r="E3731" t="s">
        <v>27</v>
      </c>
      <c r="F3731" t="s">
        <v>28</v>
      </c>
      <c r="G3731" t="s">
        <v>29</v>
      </c>
      <c r="H3731" t="s">
        <v>69</v>
      </c>
      <c r="I3731" t="s">
        <v>70</v>
      </c>
      <c r="J3731">
        <v>2566.1391669999998</v>
      </c>
      <c r="K3731">
        <v>1</v>
      </c>
      <c r="L3731">
        <v>1</v>
      </c>
      <c r="M3731">
        <v>0</v>
      </c>
      <c r="N3731">
        <v>0</v>
      </c>
      <c r="O3731">
        <v>0</v>
      </c>
      <c r="P3731" t="s">
        <v>1032</v>
      </c>
      <c r="Q3731" t="s">
        <v>1033</v>
      </c>
      <c r="R3731" t="s">
        <v>100</v>
      </c>
      <c r="S3731" t="s">
        <v>101</v>
      </c>
      <c r="T3731" t="s">
        <v>36</v>
      </c>
      <c r="U3731" t="s">
        <v>37</v>
      </c>
      <c r="V3731">
        <v>27</v>
      </c>
      <c r="W3731" t="s">
        <v>38</v>
      </c>
    </row>
    <row r="3732" spans="1:23">
      <c r="A3732" t="s">
        <v>23</v>
      </c>
      <c r="B3732" t="s">
        <v>24</v>
      </c>
      <c r="C3732" t="s">
        <v>25</v>
      </c>
      <c r="D3732" t="s">
        <v>39</v>
      </c>
      <c r="E3732" t="s">
        <v>40</v>
      </c>
      <c r="F3732" t="s">
        <v>53</v>
      </c>
      <c r="G3732" t="s">
        <v>54</v>
      </c>
      <c r="I3732" t="s">
        <v>43</v>
      </c>
      <c r="J3732">
        <v>0</v>
      </c>
      <c r="K3732">
        <v>0</v>
      </c>
      <c r="L3732">
        <v>0</v>
      </c>
      <c r="M3732">
        <v>0</v>
      </c>
      <c r="N3732">
        <v>0</v>
      </c>
      <c r="O3732">
        <v>1</v>
      </c>
      <c r="P3732" t="s">
        <v>1032</v>
      </c>
      <c r="Q3732" t="s">
        <v>1033</v>
      </c>
      <c r="R3732" t="s">
        <v>100</v>
      </c>
      <c r="S3732" t="s">
        <v>101</v>
      </c>
      <c r="T3732" t="s">
        <v>36</v>
      </c>
      <c r="U3732" t="s">
        <v>37</v>
      </c>
      <c r="V3732">
        <v>27</v>
      </c>
      <c r="W3732" t="s">
        <v>38</v>
      </c>
    </row>
    <row r="3733" spans="1:23">
      <c r="A3733" t="s">
        <v>23</v>
      </c>
      <c r="B3733" t="s">
        <v>24</v>
      </c>
      <c r="C3733" t="s">
        <v>25</v>
      </c>
      <c r="D3733" t="s">
        <v>26</v>
      </c>
      <c r="E3733" t="s">
        <v>27</v>
      </c>
      <c r="F3733" t="s">
        <v>53</v>
      </c>
      <c r="G3733" t="s">
        <v>54</v>
      </c>
      <c r="H3733" t="s">
        <v>106</v>
      </c>
      <c r="I3733" t="s">
        <v>107</v>
      </c>
      <c r="J3733">
        <v>4.8702059020000004</v>
      </c>
      <c r="K3733">
        <v>1</v>
      </c>
      <c r="L3733">
        <v>1</v>
      </c>
      <c r="M3733">
        <v>0</v>
      </c>
      <c r="N3733">
        <v>0</v>
      </c>
      <c r="O3733">
        <v>0</v>
      </c>
      <c r="P3733" t="s">
        <v>483</v>
      </c>
      <c r="Q3733" t="s">
        <v>484</v>
      </c>
      <c r="R3733" t="s">
        <v>34</v>
      </c>
      <c r="S3733" t="s">
        <v>35</v>
      </c>
      <c r="T3733" t="s">
        <v>36</v>
      </c>
      <c r="U3733" t="s">
        <v>37</v>
      </c>
      <c r="V3733">
        <v>27</v>
      </c>
      <c r="W3733" t="s">
        <v>38</v>
      </c>
    </row>
    <row r="3734" spans="1:23">
      <c r="A3734" t="s">
        <v>23</v>
      </c>
      <c r="B3734" t="s">
        <v>24</v>
      </c>
      <c r="C3734" t="s">
        <v>25</v>
      </c>
      <c r="D3734" t="s">
        <v>26</v>
      </c>
      <c r="E3734" t="s">
        <v>27</v>
      </c>
      <c r="F3734" t="s">
        <v>28</v>
      </c>
      <c r="G3734" t="s">
        <v>29</v>
      </c>
      <c r="H3734" t="s">
        <v>193</v>
      </c>
      <c r="I3734" t="s">
        <v>194</v>
      </c>
      <c r="J3734">
        <v>39.917999999999999</v>
      </c>
      <c r="K3734">
        <v>1</v>
      </c>
      <c r="L3734">
        <v>1</v>
      </c>
      <c r="M3734">
        <v>0</v>
      </c>
      <c r="N3734">
        <v>0</v>
      </c>
      <c r="O3734">
        <v>0</v>
      </c>
      <c r="P3734" t="s">
        <v>483</v>
      </c>
      <c r="Q3734" t="s">
        <v>484</v>
      </c>
      <c r="R3734" t="s">
        <v>34</v>
      </c>
      <c r="S3734" t="s">
        <v>35</v>
      </c>
      <c r="T3734" t="s">
        <v>36</v>
      </c>
      <c r="U3734" t="s">
        <v>37</v>
      </c>
      <c r="V3734">
        <v>27</v>
      </c>
      <c r="W3734" t="s">
        <v>38</v>
      </c>
    </row>
    <row r="3735" spans="1:23">
      <c r="A3735" t="s">
        <v>23</v>
      </c>
      <c r="B3735" t="s">
        <v>24</v>
      </c>
      <c r="C3735" t="s">
        <v>25</v>
      </c>
      <c r="D3735" t="s">
        <v>39</v>
      </c>
      <c r="E3735" t="s">
        <v>40</v>
      </c>
      <c r="F3735" t="s">
        <v>41</v>
      </c>
      <c r="G3735" t="s">
        <v>42</v>
      </c>
      <c r="I3735" t="s">
        <v>43</v>
      </c>
      <c r="J3735">
        <v>0</v>
      </c>
      <c r="K3735">
        <v>0</v>
      </c>
      <c r="L3735">
        <v>0</v>
      </c>
      <c r="M3735">
        <v>0</v>
      </c>
      <c r="N3735">
        <v>0</v>
      </c>
      <c r="O3735">
        <v>1</v>
      </c>
      <c r="P3735" t="s">
        <v>487</v>
      </c>
      <c r="Q3735" t="s">
        <v>488</v>
      </c>
      <c r="R3735" t="s">
        <v>114</v>
      </c>
      <c r="S3735" t="s">
        <v>115</v>
      </c>
      <c r="T3735" t="s">
        <v>36</v>
      </c>
      <c r="U3735" t="s">
        <v>37</v>
      </c>
      <c r="V3735">
        <v>27</v>
      </c>
      <c r="W3735" t="s">
        <v>38</v>
      </c>
    </row>
    <row r="3736" spans="1:23">
      <c r="A3736" t="s">
        <v>23</v>
      </c>
      <c r="B3736" t="s">
        <v>24</v>
      </c>
      <c r="C3736" t="s">
        <v>25</v>
      </c>
      <c r="D3736" t="s">
        <v>39</v>
      </c>
      <c r="E3736" t="s">
        <v>40</v>
      </c>
      <c r="F3736" t="s">
        <v>28</v>
      </c>
      <c r="G3736" t="s">
        <v>29</v>
      </c>
      <c r="I3736" t="s">
        <v>43</v>
      </c>
      <c r="J3736">
        <v>105.7007741</v>
      </c>
      <c r="K3736">
        <v>22</v>
      </c>
      <c r="L3736">
        <v>0.92200000000000004</v>
      </c>
      <c r="M3736">
        <v>0</v>
      </c>
      <c r="N3736">
        <v>0</v>
      </c>
      <c r="O3736">
        <v>0</v>
      </c>
      <c r="P3736" t="s">
        <v>487</v>
      </c>
      <c r="Q3736" t="s">
        <v>488</v>
      </c>
      <c r="R3736" t="s">
        <v>114</v>
      </c>
      <c r="S3736" t="s">
        <v>115</v>
      </c>
      <c r="T3736" t="s">
        <v>36</v>
      </c>
      <c r="U3736" t="s">
        <v>37</v>
      </c>
      <c r="V3736">
        <v>27</v>
      </c>
      <c r="W3736" t="s">
        <v>38</v>
      </c>
    </row>
    <row r="3737" spans="1:23">
      <c r="A3737" t="s">
        <v>23</v>
      </c>
      <c r="B3737" t="s">
        <v>24</v>
      </c>
      <c r="C3737" t="s">
        <v>25</v>
      </c>
      <c r="D3737" t="s">
        <v>46</v>
      </c>
      <c r="E3737" t="s">
        <v>47</v>
      </c>
      <c r="F3737" t="s">
        <v>48</v>
      </c>
      <c r="G3737" t="s">
        <v>47</v>
      </c>
      <c r="I3737" t="s">
        <v>43</v>
      </c>
      <c r="J3737">
        <v>528.9912779</v>
      </c>
      <c r="K3737">
        <v>88</v>
      </c>
      <c r="L3737">
        <v>0.83699999999999997</v>
      </c>
      <c r="M3737">
        <v>0</v>
      </c>
      <c r="N3737">
        <v>0</v>
      </c>
      <c r="O3737">
        <v>0</v>
      </c>
      <c r="P3737" t="s">
        <v>487</v>
      </c>
      <c r="Q3737" t="s">
        <v>488</v>
      </c>
      <c r="R3737" t="s">
        <v>114</v>
      </c>
      <c r="S3737" t="s">
        <v>115</v>
      </c>
      <c r="T3737" t="s">
        <v>36</v>
      </c>
      <c r="U3737" t="s">
        <v>37</v>
      </c>
      <c r="V3737">
        <v>27</v>
      </c>
      <c r="W3737" t="s">
        <v>38</v>
      </c>
    </row>
    <row r="3738" spans="1:23">
      <c r="A3738" t="s">
        <v>23</v>
      </c>
      <c r="B3738" t="s">
        <v>24</v>
      </c>
      <c r="C3738" t="s">
        <v>25</v>
      </c>
      <c r="D3738" t="s">
        <v>26</v>
      </c>
      <c r="E3738" t="s">
        <v>27</v>
      </c>
      <c r="F3738" t="s">
        <v>53</v>
      </c>
      <c r="G3738" t="s">
        <v>54</v>
      </c>
      <c r="H3738" t="s">
        <v>223</v>
      </c>
      <c r="I3738" t="s">
        <v>224</v>
      </c>
      <c r="J3738">
        <v>206.35950940000001</v>
      </c>
      <c r="K3738">
        <v>1</v>
      </c>
      <c r="L3738">
        <v>0.998</v>
      </c>
      <c r="M3738">
        <v>0</v>
      </c>
      <c r="N3738">
        <v>0</v>
      </c>
      <c r="O3738">
        <v>0</v>
      </c>
      <c r="P3738" t="s">
        <v>489</v>
      </c>
      <c r="Q3738" t="s">
        <v>490</v>
      </c>
      <c r="R3738" t="s">
        <v>100</v>
      </c>
      <c r="S3738" t="s">
        <v>101</v>
      </c>
      <c r="T3738" t="s">
        <v>36</v>
      </c>
      <c r="U3738" t="s">
        <v>37</v>
      </c>
      <c r="V3738">
        <v>27</v>
      </c>
      <c r="W3738" t="s">
        <v>38</v>
      </c>
    </row>
    <row r="3739" spans="1:23">
      <c r="A3739" t="s">
        <v>23</v>
      </c>
      <c r="B3739" t="s">
        <v>24</v>
      </c>
      <c r="C3739" t="s">
        <v>25</v>
      </c>
      <c r="D3739" t="s">
        <v>39</v>
      </c>
      <c r="E3739" t="s">
        <v>40</v>
      </c>
      <c r="F3739" t="s">
        <v>28</v>
      </c>
      <c r="G3739" t="s">
        <v>29</v>
      </c>
      <c r="I3739" t="s">
        <v>43</v>
      </c>
      <c r="J3739">
        <v>165.21616080000001</v>
      </c>
      <c r="K3739">
        <v>18</v>
      </c>
      <c r="L3739">
        <v>0.89400000000000002</v>
      </c>
      <c r="M3739">
        <v>0</v>
      </c>
      <c r="N3739">
        <v>0</v>
      </c>
      <c r="O3739">
        <v>0</v>
      </c>
      <c r="P3739" t="s">
        <v>489</v>
      </c>
      <c r="Q3739" t="s">
        <v>490</v>
      </c>
      <c r="R3739" t="s">
        <v>100</v>
      </c>
      <c r="S3739" t="s">
        <v>101</v>
      </c>
      <c r="T3739" t="s">
        <v>36</v>
      </c>
      <c r="U3739" t="s">
        <v>37</v>
      </c>
      <c r="V3739">
        <v>27</v>
      </c>
      <c r="W3739" t="s">
        <v>38</v>
      </c>
    </row>
    <row r="3740" spans="1:23">
      <c r="A3740" t="s">
        <v>23</v>
      </c>
      <c r="B3740" t="s">
        <v>24</v>
      </c>
      <c r="C3740" t="s">
        <v>25</v>
      </c>
      <c r="D3740" t="s">
        <v>39</v>
      </c>
      <c r="E3740" t="s">
        <v>40</v>
      </c>
      <c r="F3740" t="s">
        <v>53</v>
      </c>
      <c r="G3740" t="s">
        <v>54</v>
      </c>
      <c r="I3740" t="s">
        <v>43</v>
      </c>
      <c r="J3740">
        <v>0</v>
      </c>
      <c r="K3740">
        <v>0</v>
      </c>
      <c r="L3740">
        <v>0</v>
      </c>
      <c r="M3740">
        <v>0</v>
      </c>
      <c r="N3740">
        <v>0</v>
      </c>
      <c r="O3740">
        <v>1</v>
      </c>
      <c r="P3740" t="s">
        <v>1450</v>
      </c>
      <c r="Q3740" t="s">
        <v>1451</v>
      </c>
      <c r="R3740" t="s">
        <v>100</v>
      </c>
      <c r="S3740" t="s">
        <v>101</v>
      </c>
      <c r="T3740" t="s">
        <v>36</v>
      </c>
      <c r="U3740" t="s">
        <v>37</v>
      </c>
      <c r="V3740">
        <v>27</v>
      </c>
      <c r="W3740" t="s">
        <v>38</v>
      </c>
    </row>
    <row r="3741" spans="1:23">
      <c r="A3741" t="s">
        <v>23</v>
      </c>
      <c r="B3741" t="s">
        <v>24</v>
      </c>
      <c r="C3741" t="s">
        <v>25</v>
      </c>
      <c r="D3741" t="s">
        <v>46</v>
      </c>
      <c r="E3741" t="s">
        <v>47</v>
      </c>
      <c r="F3741" t="s">
        <v>48</v>
      </c>
      <c r="G3741" t="s">
        <v>47</v>
      </c>
      <c r="I3741" t="s">
        <v>43</v>
      </c>
      <c r="J3741">
        <v>1870.5456119999999</v>
      </c>
      <c r="K3741">
        <v>195</v>
      </c>
      <c r="L3741">
        <v>0.82799999999999996</v>
      </c>
      <c r="M3741">
        <v>0</v>
      </c>
      <c r="N3741">
        <v>0</v>
      </c>
      <c r="O3741">
        <v>0</v>
      </c>
      <c r="P3741" t="s">
        <v>1450</v>
      </c>
      <c r="Q3741" t="s">
        <v>1451</v>
      </c>
      <c r="R3741" t="s">
        <v>100</v>
      </c>
      <c r="S3741" t="s">
        <v>101</v>
      </c>
      <c r="T3741" t="s">
        <v>36</v>
      </c>
      <c r="U3741" t="s">
        <v>37</v>
      </c>
      <c r="V3741">
        <v>27</v>
      </c>
      <c r="W3741" t="s">
        <v>38</v>
      </c>
    </row>
    <row r="3742" spans="1:23">
      <c r="A3742" t="s">
        <v>23</v>
      </c>
      <c r="B3742" t="s">
        <v>24</v>
      </c>
      <c r="C3742" t="s">
        <v>25</v>
      </c>
      <c r="D3742" t="s">
        <v>26</v>
      </c>
      <c r="E3742" t="s">
        <v>27</v>
      </c>
      <c r="F3742" t="s">
        <v>28</v>
      </c>
      <c r="G3742" t="s">
        <v>29</v>
      </c>
      <c r="H3742" t="s">
        <v>61</v>
      </c>
      <c r="I3742" t="s">
        <v>62</v>
      </c>
      <c r="J3742">
        <v>671.63816670000006</v>
      </c>
      <c r="K3742">
        <v>1</v>
      </c>
      <c r="L3742">
        <v>1</v>
      </c>
      <c r="M3742">
        <v>0</v>
      </c>
      <c r="N3742">
        <v>0</v>
      </c>
      <c r="O3742">
        <v>0</v>
      </c>
      <c r="P3742" t="s">
        <v>491</v>
      </c>
      <c r="Q3742" t="s">
        <v>492</v>
      </c>
      <c r="R3742" t="s">
        <v>34</v>
      </c>
      <c r="S3742" t="s">
        <v>35</v>
      </c>
      <c r="T3742" t="s">
        <v>36</v>
      </c>
      <c r="U3742" t="s">
        <v>37</v>
      </c>
      <c r="V3742">
        <v>27</v>
      </c>
      <c r="W3742" t="s">
        <v>38</v>
      </c>
    </row>
    <row r="3743" spans="1:23">
      <c r="A3743" t="s">
        <v>23</v>
      </c>
      <c r="B3743" t="s">
        <v>24</v>
      </c>
      <c r="C3743" t="s">
        <v>25</v>
      </c>
      <c r="D3743" t="s">
        <v>39</v>
      </c>
      <c r="E3743" t="s">
        <v>40</v>
      </c>
      <c r="F3743" t="s">
        <v>28</v>
      </c>
      <c r="G3743" t="s">
        <v>29</v>
      </c>
      <c r="I3743" t="s">
        <v>43</v>
      </c>
      <c r="J3743">
        <v>198.83215659999999</v>
      </c>
      <c r="K3743">
        <v>21</v>
      </c>
      <c r="L3743">
        <v>0.89900000000000002</v>
      </c>
      <c r="M3743">
        <v>0</v>
      </c>
      <c r="N3743">
        <v>0</v>
      </c>
      <c r="O3743">
        <v>0</v>
      </c>
      <c r="P3743" t="s">
        <v>491</v>
      </c>
      <c r="Q3743" t="s">
        <v>492</v>
      </c>
      <c r="R3743" t="s">
        <v>34</v>
      </c>
      <c r="S3743" t="s">
        <v>35</v>
      </c>
      <c r="T3743" t="s">
        <v>36</v>
      </c>
      <c r="U3743" t="s">
        <v>37</v>
      </c>
      <c r="V3743">
        <v>27</v>
      </c>
      <c r="W3743" t="s">
        <v>38</v>
      </c>
    </row>
    <row r="3744" spans="1:23">
      <c r="A3744" t="s">
        <v>23</v>
      </c>
      <c r="B3744" t="s">
        <v>24</v>
      </c>
      <c r="C3744" t="s">
        <v>25</v>
      </c>
      <c r="D3744" t="s">
        <v>39</v>
      </c>
      <c r="E3744" t="s">
        <v>40</v>
      </c>
      <c r="F3744" t="s">
        <v>28</v>
      </c>
      <c r="G3744" t="s">
        <v>29</v>
      </c>
      <c r="I3744" t="s">
        <v>43</v>
      </c>
      <c r="J3744">
        <v>102.8905723</v>
      </c>
      <c r="K3744">
        <v>13</v>
      </c>
      <c r="L3744">
        <v>0.88700000000000001</v>
      </c>
      <c r="M3744">
        <v>0</v>
      </c>
      <c r="N3744">
        <v>0</v>
      </c>
      <c r="O3744">
        <v>0</v>
      </c>
      <c r="P3744" t="s">
        <v>493</v>
      </c>
      <c r="Q3744" t="s">
        <v>494</v>
      </c>
      <c r="R3744" t="s">
        <v>59</v>
      </c>
      <c r="S3744" t="s">
        <v>60</v>
      </c>
      <c r="T3744" t="s">
        <v>36</v>
      </c>
      <c r="U3744" t="s">
        <v>37</v>
      </c>
      <c r="V3744">
        <v>27</v>
      </c>
      <c r="W3744" t="s">
        <v>38</v>
      </c>
    </row>
    <row r="3745" spans="1:23">
      <c r="A3745" t="s">
        <v>23</v>
      </c>
      <c r="B3745" t="s">
        <v>24</v>
      </c>
      <c r="C3745" t="s">
        <v>25</v>
      </c>
      <c r="D3745" t="s">
        <v>46</v>
      </c>
      <c r="E3745" t="s">
        <v>47</v>
      </c>
      <c r="F3745" t="s">
        <v>48</v>
      </c>
      <c r="G3745" t="s">
        <v>47</v>
      </c>
      <c r="I3745" t="s">
        <v>43</v>
      </c>
      <c r="J3745">
        <v>2523.9522219999999</v>
      </c>
      <c r="K3745">
        <v>340</v>
      </c>
      <c r="L3745">
        <v>0.81</v>
      </c>
      <c r="M3745">
        <v>0</v>
      </c>
      <c r="N3745">
        <v>0</v>
      </c>
      <c r="O3745">
        <v>0</v>
      </c>
      <c r="P3745" t="s">
        <v>493</v>
      </c>
      <c r="Q3745" t="s">
        <v>494</v>
      </c>
      <c r="R3745" t="s">
        <v>59</v>
      </c>
      <c r="S3745" t="s">
        <v>60</v>
      </c>
      <c r="T3745" t="s">
        <v>36</v>
      </c>
      <c r="U3745" t="s">
        <v>37</v>
      </c>
      <c r="V3745">
        <v>27</v>
      </c>
      <c r="W3745" t="s">
        <v>38</v>
      </c>
    </row>
    <row r="3746" spans="1:23">
      <c r="A3746" t="s">
        <v>23</v>
      </c>
      <c r="B3746" t="s">
        <v>24</v>
      </c>
      <c r="C3746" t="s">
        <v>25</v>
      </c>
      <c r="D3746" t="s">
        <v>26</v>
      </c>
      <c r="E3746" t="s">
        <v>27</v>
      </c>
      <c r="F3746" t="s">
        <v>53</v>
      </c>
      <c r="G3746" t="s">
        <v>54</v>
      </c>
      <c r="H3746" t="s">
        <v>183</v>
      </c>
      <c r="I3746" t="s">
        <v>184</v>
      </c>
      <c r="J3746">
        <v>34.171730959999998</v>
      </c>
      <c r="K3746">
        <v>1</v>
      </c>
      <c r="L3746">
        <v>0.88900000000000001</v>
      </c>
      <c r="M3746">
        <v>0</v>
      </c>
      <c r="N3746">
        <v>0</v>
      </c>
      <c r="O3746">
        <v>0</v>
      </c>
      <c r="P3746" t="s">
        <v>497</v>
      </c>
      <c r="Q3746" t="s">
        <v>498</v>
      </c>
      <c r="R3746" t="s">
        <v>34</v>
      </c>
      <c r="S3746" t="s">
        <v>35</v>
      </c>
      <c r="T3746" t="s">
        <v>36</v>
      </c>
      <c r="U3746" t="s">
        <v>37</v>
      </c>
      <c r="V3746">
        <v>27</v>
      </c>
      <c r="W3746" t="s">
        <v>38</v>
      </c>
    </row>
    <row r="3747" spans="1:23">
      <c r="A3747" t="s">
        <v>23</v>
      </c>
      <c r="B3747" t="s">
        <v>24</v>
      </c>
      <c r="C3747" t="s">
        <v>25</v>
      </c>
      <c r="D3747" t="s">
        <v>26</v>
      </c>
      <c r="E3747" t="s">
        <v>27</v>
      </c>
      <c r="F3747" t="s">
        <v>53</v>
      </c>
      <c r="G3747" t="s">
        <v>54</v>
      </c>
      <c r="H3747" t="s">
        <v>160</v>
      </c>
      <c r="I3747" t="s">
        <v>43</v>
      </c>
      <c r="J3747">
        <v>88.119333330000003</v>
      </c>
      <c r="K3747">
        <v>1</v>
      </c>
      <c r="L3747">
        <v>1</v>
      </c>
      <c r="M3747">
        <v>0</v>
      </c>
      <c r="N3747">
        <v>0</v>
      </c>
      <c r="O3747">
        <v>0</v>
      </c>
      <c r="P3747" t="s">
        <v>497</v>
      </c>
      <c r="Q3747" t="s">
        <v>498</v>
      </c>
      <c r="R3747" t="s">
        <v>34</v>
      </c>
      <c r="S3747" t="s">
        <v>35</v>
      </c>
      <c r="T3747" t="s">
        <v>36</v>
      </c>
      <c r="U3747" t="s">
        <v>37</v>
      </c>
      <c r="V3747">
        <v>27</v>
      </c>
      <c r="W3747" t="s">
        <v>38</v>
      </c>
    </row>
    <row r="3748" spans="1:23">
      <c r="A3748" t="s">
        <v>23</v>
      </c>
      <c r="B3748" t="s">
        <v>24</v>
      </c>
      <c r="C3748" t="s">
        <v>25</v>
      </c>
      <c r="D3748" t="s">
        <v>39</v>
      </c>
      <c r="E3748" t="s">
        <v>40</v>
      </c>
      <c r="F3748" t="s">
        <v>28</v>
      </c>
      <c r="G3748" t="s">
        <v>29</v>
      </c>
      <c r="I3748" t="s">
        <v>43</v>
      </c>
      <c r="J3748">
        <v>360.15754479999998</v>
      </c>
      <c r="K3748">
        <v>56</v>
      </c>
      <c r="L3748">
        <v>0.81200000000000006</v>
      </c>
      <c r="M3748">
        <v>0</v>
      </c>
      <c r="N3748">
        <v>0</v>
      </c>
      <c r="O3748">
        <v>0</v>
      </c>
      <c r="P3748" t="s">
        <v>497</v>
      </c>
      <c r="Q3748" t="s">
        <v>498</v>
      </c>
      <c r="R3748" t="s">
        <v>34</v>
      </c>
      <c r="S3748" t="s">
        <v>35</v>
      </c>
      <c r="T3748" t="s">
        <v>36</v>
      </c>
      <c r="U3748" t="s">
        <v>37</v>
      </c>
      <c r="V3748">
        <v>27</v>
      </c>
      <c r="W3748" t="s">
        <v>38</v>
      </c>
    </row>
    <row r="3749" spans="1:23">
      <c r="A3749" t="s">
        <v>23</v>
      </c>
      <c r="B3749" t="s">
        <v>24</v>
      </c>
      <c r="C3749" t="s">
        <v>25</v>
      </c>
      <c r="D3749" t="s">
        <v>39</v>
      </c>
      <c r="E3749" t="s">
        <v>40</v>
      </c>
      <c r="F3749" t="s">
        <v>44</v>
      </c>
      <c r="G3749" t="s">
        <v>45</v>
      </c>
      <c r="I3749" t="s">
        <v>43</v>
      </c>
      <c r="J3749">
        <v>0</v>
      </c>
      <c r="K3749">
        <v>0</v>
      </c>
      <c r="L3749">
        <v>0</v>
      </c>
      <c r="M3749">
        <v>0</v>
      </c>
      <c r="N3749">
        <v>0</v>
      </c>
      <c r="O3749">
        <v>1</v>
      </c>
      <c r="P3749" t="s">
        <v>497</v>
      </c>
      <c r="Q3749" t="s">
        <v>498</v>
      </c>
      <c r="R3749" t="s">
        <v>34</v>
      </c>
      <c r="S3749" t="s">
        <v>35</v>
      </c>
      <c r="T3749" t="s">
        <v>36</v>
      </c>
      <c r="U3749" t="s">
        <v>37</v>
      </c>
      <c r="V3749">
        <v>27</v>
      </c>
      <c r="W3749" t="s">
        <v>38</v>
      </c>
    </row>
    <row r="3750" spans="1:23">
      <c r="A3750" t="s">
        <v>23</v>
      </c>
      <c r="B3750" t="s">
        <v>24</v>
      </c>
      <c r="C3750" t="s">
        <v>25</v>
      </c>
      <c r="D3750" t="s">
        <v>46</v>
      </c>
      <c r="E3750" t="s">
        <v>47</v>
      </c>
      <c r="F3750" t="s">
        <v>48</v>
      </c>
      <c r="G3750" t="s">
        <v>47</v>
      </c>
      <c r="I3750" t="s">
        <v>43</v>
      </c>
      <c r="J3750">
        <v>2686.8827660000002</v>
      </c>
      <c r="K3750">
        <v>471</v>
      </c>
      <c r="L3750">
        <v>0.85</v>
      </c>
      <c r="M3750">
        <v>0</v>
      </c>
      <c r="N3750">
        <v>0</v>
      </c>
      <c r="O3750">
        <v>0</v>
      </c>
      <c r="P3750" t="s">
        <v>497</v>
      </c>
      <c r="Q3750" t="s">
        <v>498</v>
      </c>
      <c r="R3750" t="s">
        <v>34</v>
      </c>
      <c r="S3750" t="s">
        <v>35</v>
      </c>
      <c r="T3750" t="s">
        <v>36</v>
      </c>
      <c r="U3750" t="s">
        <v>37</v>
      </c>
      <c r="V3750">
        <v>27</v>
      </c>
      <c r="W3750" t="s">
        <v>38</v>
      </c>
    </row>
    <row r="3751" spans="1:23">
      <c r="A3751" t="s">
        <v>23</v>
      </c>
      <c r="B3751" t="s">
        <v>24</v>
      </c>
      <c r="C3751" t="s">
        <v>25</v>
      </c>
      <c r="D3751" t="s">
        <v>39</v>
      </c>
      <c r="E3751" t="s">
        <v>40</v>
      </c>
      <c r="F3751" t="s">
        <v>28</v>
      </c>
      <c r="G3751" t="s">
        <v>29</v>
      </c>
      <c r="I3751" t="s">
        <v>43</v>
      </c>
      <c r="J3751">
        <v>0</v>
      </c>
      <c r="K3751">
        <v>0</v>
      </c>
      <c r="L3751">
        <v>0</v>
      </c>
      <c r="M3751">
        <v>0</v>
      </c>
      <c r="N3751">
        <v>0</v>
      </c>
      <c r="O3751">
        <v>1</v>
      </c>
      <c r="P3751" t="s">
        <v>499</v>
      </c>
      <c r="Q3751" t="s">
        <v>500</v>
      </c>
      <c r="R3751" t="s">
        <v>100</v>
      </c>
      <c r="S3751" t="s">
        <v>101</v>
      </c>
      <c r="T3751" t="s">
        <v>36</v>
      </c>
      <c r="U3751" t="s">
        <v>37</v>
      </c>
      <c r="V3751">
        <v>27</v>
      </c>
      <c r="W3751" t="s">
        <v>38</v>
      </c>
    </row>
    <row r="3752" spans="1:23">
      <c r="A3752" t="s">
        <v>23</v>
      </c>
      <c r="B3752" t="s">
        <v>24</v>
      </c>
      <c r="C3752" t="s">
        <v>25</v>
      </c>
      <c r="D3752" t="s">
        <v>26</v>
      </c>
      <c r="E3752" t="s">
        <v>27</v>
      </c>
      <c r="F3752" t="s">
        <v>28</v>
      </c>
      <c r="G3752" t="s">
        <v>29</v>
      </c>
      <c r="H3752" t="s">
        <v>152</v>
      </c>
      <c r="I3752" t="s">
        <v>153</v>
      </c>
      <c r="J3752">
        <v>660.68612940000003</v>
      </c>
      <c r="K3752">
        <v>1</v>
      </c>
      <c r="L3752">
        <v>1</v>
      </c>
      <c r="M3752">
        <v>0</v>
      </c>
      <c r="N3752">
        <v>0</v>
      </c>
      <c r="O3752">
        <v>0</v>
      </c>
      <c r="P3752" t="s">
        <v>501</v>
      </c>
      <c r="Q3752" t="s">
        <v>502</v>
      </c>
      <c r="R3752" t="s">
        <v>100</v>
      </c>
      <c r="S3752" t="s">
        <v>101</v>
      </c>
      <c r="T3752" t="s">
        <v>36</v>
      </c>
      <c r="U3752" t="s">
        <v>37</v>
      </c>
      <c r="V3752">
        <v>27</v>
      </c>
      <c r="W3752" t="s">
        <v>38</v>
      </c>
    </row>
    <row r="3753" spans="1:23">
      <c r="A3753" t="s">
        <v>23</v>
      </c>
      <c r="B3753" t="s">
        <v>24</v>
      </c>
      <c r="C3753" t="s">
        <v>25</v>
      </c>
      <c r="D3753" t="s">
        <v>26</v>
      </c>
      <c r="E3753" t="s">
        <v>27</v>
      </c>
      <c r="F3753" t="s">
        <v>28</v>
      </c>
      <c r="G3753" t="s">
        <v>29</v>
      </c>
      <c r="H3753" t="s">
        <v>281</v>
      </c>
      <c r="I3753" t="s">
        <v>282</v>
      </c>
      <c r="J3753">
        <v>166.30218400000001</v>
      </c>
      <c r="K3753">
        <v>2</v>
      </c>
      <c r="L3753">
        <v>0.92600000000000005</v>
      </c>
      <c r="M3753">
        <v>0</v>
      </c>
      <c r="N3753">
        <v>0</v>
      </c>
      <c r="O3753">
        <v>0</v>
      </c>
      <c r="P3753" t="s">
        <v>501</v>
      </c>
      <c r="Q3753" t="s">
        <v>502</v>
      </c>
      <c r="R3753" t="s">
        <v>100</v>
      </c>
      <c r="S3753" t="s">
        <v>101</v>
      </c>
      <c r="T3753" t="s">
        <v>36</v>
      </c>
      <c r="U3753" t="s">
        <v>37</v>
      </c>
      <c r="V3753">
        <v>27</v>
      </c>
      <c r="W3753" t="s">
        <v>38</v>
      </c>
    </row>
    <row r="3754" spans="1:23">
      <c r="A3754" t="s">
        <v>23</v>
      </c>
      <c r="B3754" t="s">
        <v>24</v>
      </c>
      <c r="C3754" t="s">
        <v>25</v>
      </c>
      <c r="D3754" t="s">
        <v>26</v>
      </c>
      <c r="E3754" t="s">
        <v>27</v>
      </c>
      <c r="F3754" t="s">
        <v>28</v>
      </c>
      <c r="G3754" t="s">
        <v>29</v>
      </c>
      <c r="H3754" t="s">
        <v>63</v>
      </c>
      <c r="I3754" t="s">
        <v>64</v>
      </c>
      <c r="J3754">
        <v>290.05702239999999</v>
      </c>
      <c r="K3754">
        <v>1</v>
      </c>
      <c r="L3754">
        <v>0.998</v>
      </c>
      <c r="M3754">
        <v>0</v>
      </c>
      <c r="N3754">
        <v>0</v>
      </c>
      <c r="O3754">
        <v>0</v>
      </c>
      <c r="P3754" t="s">
        <v>501</v>
      </c>
      <c r="Q3754" t="s">
        <v>502</v>
      </c>
      <c r="R3754" t="s">
        <v>100</v>
      </c>
      <c r="S3754" t="s">
        <v>101</v>
      </c>
      <c r="T3754" t="s">
        <v>36</v>
      </c>
      <c r="U3754" t="s">
        <v>37</v>
      </c>
      <c r="V3754">
        <v>27</v>
      </c>
      <c r="W3754" t="s">
        <v>38</v>
      </c>
    </row>
    <row r="3755" spans="1:23">
      <c r="A3755" t="s">
        <v>23</v>
      </c>
      <c r="B3755" t="s">
        <v>24</v>
      </c>
      <c r="C3755" t="s">
        <v>25</v>
      </c>
      <c r="D3755" t="s">
        <v>39</v>
      </c>
      <c r="E3755" t="s">
        <v>40</v>
      </c>
      <c r="F3755" t="s">
        <v>41</v>
      </c>
      <c r="G3755" t="s">
        <v>42</v>
      </c>
      <c r="I3755" t="s">
        <v>43</v>
      </c>
      <c r="J3755">
        <v>0</v>
      </c>
      <c r="K3755">
        <v>0</v>
      </c>
      <c r="L3755">
        <v>0</v>
      </c>
      <c r="M3755">
        <v>0</v>
      </c>
      <c r="N3755">
        <v>0</v>
      </c>
      <c r="O3755">
        <v>1</v>
      </c>
      <c r="P3755" t="s">
        <v>501</v>
      </c>
      <c r="Q3755" t="s">
        <v>502</v>
      </c>
      <c r="R3755" t="s">
        <v>100</v>
      </c>
      <c r="S3755" t="s">
        <v>101</v>
      </c>
      <c r="T3755" t="s">
        <v>36</v>
      </c>
      <c r="U3755" t="s">
        <v>37</v>
      </c>
      <c r="V3755">
        <v>27</v>
      </c>
      <c r="W3755" t="s">
        <v>38</v>
      </c>
    </row>
    <row r="3756" spans="1:23">
      <c r="A3756" t="s">
        <v>23</v>
      </c>
      <c r="B3756" t="s">
        <v>24</v>
      </c>
      <c r="C3756" t="s">
        <v>25</v>
      </c>
      <c r="D3756" t="s">
        <v>46</v>
      </c>
      <c r="E3756" t="s">
        <v>47</v>
      </c>
      <c r="F3756" t="s">
        <v>48</v>
      </c>
      <c r="G3756" t="s">
        <v>47</v>
      </c>
      <c r="I3756" t="s">
        <v>43</v>
      </c>
      <c r="J3756">
        <v>2771.3106170000001</v>
      </c>
      <c r="K3756">
        <v>441</v>
      </c>
      <c r="L3756">
        <v>0.82499999999999996</v>
      </c>
      <c r="M3756">
        <v>0</v>
      </c>
      <c r="N3756">
        <v>0</v>
      </c>
      <c r="O3756">
        <v>0</v>
      </c>
      <c r="P3756" t="s">
        <v>501</v>
      </c>
      <c r="Q3756" t="s">
        <v>502</v>
      </c>
      <c r="R3756" t="s">
        <v>100</v>
      </c>
      <c r="S3756" t="s">
        <v>101</v>
      </c>
      <c r="T3756" t="s">
        <v>36</v>
      </c>
      <c r="U3756" t="s">
        <v>37</v>
      </c>
      <c r="V3756">
        <v>27</v>
      </c>
      <c r="W3756" t="s">
        <v>38</v>
      </c>
    </row>
    <row r="3757" spans="1:23">
      <c r="A3757" t="s">
        <v>23</v>
      </c>
      <c r="B3757" t="s">
        <v>24</v>
      </c>
      <c r="C3757" t="s">
        <v>25</v>
      </c>
      <c r="D3757" t="s">
        <v>46</v>
      </c>
      <c r="E3757" t="s">
        <v>47</v>
      </c>
      <c r="F3757" t="s">
        <v>48</v>
      </c>
      <c r="G3757" t="s">
        <v>47</v>
      </c>
      <c r="I3757" t="s">
        <v>43</v>
      </c>
      <c r="J3757">
        <v>565.59122179999997</v>
      </c>
      <c r="K3757">
        <v>102</v>
      </c>
      <c r="L3757">
        <v>0.77800000000000002</v>
      </c>
      <c r="M3757">
        <v>0</v>
      </c>
      <c r="N3757">
        <v>0</v>
      </c>
      <c r="O3757">
        <v>0</v>
      </c>
      <c r="P3757" t="s">
        <v>507</v>
      </c>
      <c r="Q3757" t="s">
        <v>508</v>
      </c>
      <c r="R3757" t="s">
        <v>84</v>
      </c>
      <c r="S3757" t="s">
        <v>85</v>
      </c>
      <c r="T3757" t="s">
        <v>36</v>
      </c>
      <c r="U3757" t="s">
        <v>37</v>
      </c>
      <c r="V3757">
        <v>27</v>
      </c>
      <c r="W3757" t="s">
        <v>38</v>
      </c>
    </row>
    <row r="3758" spans="1:23">
      <c r="A3758" t="s">
        <v>23</v>
      </c>
      <c r="B3758" t="s">
        <v>24</v>
      </c>
      <c r="C3758" t="s">
        <v>25</v>
      </c>
      <c r="D3758" t="s">
        <v>26</v>
      </c>
      <c r="E3758" t="s">
        <v>27</v>
      </c>
      <c r="F3758" t="s">
        <v>53</v>
      </c>
      <c r="G3758" t="s">
        <v>54</v>
      </c>
      <c r="H3758" t="s">
        <v>55</v>
      </c>
      <c r="I3758" t="s">
        <v>56</v>
      </c>
      <c r="J3758">
        <v>3787.9163330000001</v>
      </c>
      <c r="K3758">
        <v>2</v>
      </c>
      <c r="L3758">
        <v>1</v>
      </c>
      <c r="M3758">
        <v>0</v>
      </c>
      <c r="N3758">
        <v>0</v>
      </c>
      <c r="O3758">
        <v>0</v>
      </c>
      <c r="P3758" t="s">
        <v>509</v>
      </c>
      <c r="Q3758" t="s">
        <v>510</v>
      </c>
      <c r="R3758" t="s">
        <v>34</v>
      </c>
      <c r="S3758" t="s">
        <v>35</v>
      </c>
      <c r="T3758" t="s">
        <v>36</v>
      </c>
      <c r="U3758" t="s">
        <v>37</v>
      </c>
      <c r="V3758">
        <v>27</v>
      </c>
      <c r="W3758" t="s">
        <v>38</v>
      </c>
    </row>
    <row r="3759" spans="1:23">
      <c r="A3759" t="s">
        <v>23</v>
      </c>
      <c r="B3759" t="s">
        <v>24</v>
      </c>
      <c r="C3759" t="s">
        <v>25</v>
      </c>
      <c r="D3759" t="s">
        <v>26</v>
      </c>
      <c r="E3759" t="s">
        <v>27</v>
      </c>
      <c r="F3759" t="s">
        <v>28</v>
      </c>
      <c r="G3759" t="s">
        <v>29</v>
      </c>
      <c r="H3759" t="s">
        <v>239</v>
      </c>
      <c r="I3759" t="s">
        <v>240</v>
      </c>
      <c r="J3759">
        <v>69.05968953</v>
      </c>
      <c r="K3759">
        <v>1</v>
      </c>
      <c r="L3759">
        <v>0.999</v>
      </c>
      <c r="M3759">
        <v>0</v>
      </c>
      <c r="N3759">
        <v>0</v>
      </c>
      <c r="O3759">
        <v>0</v>
      </c>
      <c r="P3759" t="s">
        <v>509</v>
      </c>
      <c r="Q3759" t="s">
        <v>510</v>
      </c>
      <c r="R3759" t="s">
        <v>34</v>
      </c>
      <c r="S3759" t="s">
        <v>35</v>
      </c>
      <c r="T3759" t="s">
        <v>36</v>
      </c>
      <c r="U3759" t="s">
        <v>37</v>
      </c>
      <c r="V3759">
        <v>27</v>
      </c>
      <c r="W3759" t="s">
        <v>38</v>
      </c>
    </row>
    <row r="3760" spans="1:23">
      <c r="A3760" t="s">
        <v>23</v>
      </c>
      <c r="B3760" t="s">
        <v>24</v>
      </c>
      <c r="C3760" t="s">
        <v>25</v>
      </c>
      <c r="D3760" t="s">
        <v>39</v>
      </c>
      <c r="E3760" t="s">
        <v>40</v>
      </c>
      <c r="F3760" t="s">
        <v>44</v>
      </c>
      <c r="G3760" t="s">
        <v>45</v>
      </c>
      <c r="I3760" t="s">
        <v>43</v>
      </c>
      <c r="J3760">
        <v>65.724814170000002</v>
      </c>
      <c r="K3760">
        <v>12</v>
      </c>
      <c r="L3760">
        <v>0.55800000000000005</v>
      </c>
      <c r="M3760">
        <v>0</v>
      </c>
      <c r="N3760">
        <v>0</v>
      </c>
      <c r="O3760">
        <v>0</v>
      </c>
      <c r="P3760" t="s">
        <v>509</v>
      </c>
      <c r="Q3760" t="s">
        <v>510</v>
      </c>
      <c r="R3760" t="s">
        <v>34</v>
      </c>
      <c r="S3760" t="s">
        <v>35</v>
      </c>
      <c r="T3760" t="s">
        <v>36</v>
      </c>
      <c r="U3760" t="s">
        <v>37</v>
      </c>
      <c r="V3760">
        <v>27</v>
      </c>
      <c r="W3760" t="s">
        <v>38</v>
      </c>
    </row>
    <row r="3761" spans="1:23">
      <c r="A3761" t="s">
        <v>23</v>
      </c>
      <c r="B3761" t="s">
        <v>24</v>
      </c>
      <c r="C3761" t="s">
        <v>25</v>
      </c>
      <c r="D3761" t="s">
        <v>46</v>
      </c>
      <c r="E3761" t="s">
        <v>47</v>
      </c>
      <c r="F3761" t="s">
        <v>48</v>
      </c>
      <c r="G3761" t="s">
        <v>47</v>
      </c>
      <c r="I3761" t="s">
        <v>43</v>
      </c>
      <c r="J3761">
        <v>2874.710916</v>
      </c>
      <c r="K3761">
        <v>566</v>
      </c>
      <c r="L3761">
        <v>0.81399999999999995</v>
      </c>
      <c r="M3761">
        <v>0.25599540199999998</v>
      </c>
      <c r="N3761">
        <v>6.7799999999999996E-3</v>
      </c>
      <c r="O3761">
        <v>0</v>
      </c>
      <c r="P3761" t="s">
        <v>509</v>
      </c>
      <c r="Q3761" t="s">
        <v>510</v>
      </c>
      <c r="R3761" t="s">
        <v>34</v>
      </c>
      <c r="S3761" t="s">
        <v>35</v>
      </c>
      <c r="T3761" t="s">
        <v>36</v>
      </c>
      <c r="U3761" t="s">
        <v>37</v>
      </c>
      <c r="V3761">
        <v>27</v>
      </c>
      <c r="W3761" t="s">
        <v>38</v>
      </c>
    </row>
    <row r="3762" spans="1:23">
      <c r="A3762" t="s">
        <v>23</v>
      </c>
      <c r="B3762" t="s">
        <v>24</v>
      </c>
      <c r="C3762" t="s">
        <v>25</v>
      </c>
      <c r="D3762" t="s">
        <v>39</v>
      </c>
      <c r="E3762" t="s">
        <v>40</v>
      </c>
      <c r="F3762" t="s">
        <v>28</v>
      </c>
      <c r="G3762" t="s">
        <v>29</v>
      </c>
      <c r="I3762" t="s">
        <v>43</v>
      </c>
      <c r="J3762">
        <v>84.74374177</v>
      </c>
      <c r="K3762">
        <v>10</v>
      </c>
      <c r="L3762">
        <v>0.79200000000000004</v>
      </c>
      <c r="M3762">
        <v>0</v>
      </c>
      <c r="N3762">
        <v>0</v>
      </c>
      <c r="O3762">
        <v>0</v>
      </c>
      <c r="P3762" t="s">
        <v>511</v>
      </c>
      <c r="Q3762" t="s">
        <v>512</v>
      </c>
      <c r="R3762" t="s">
        <v>67</v>
      </c>
      <c r="S3762" t="s">
        <v>68</v>
      </c>
      <c r="T3762" t="s">
        <v>36</v>
      </c>
      <c r="U3762" t="s">
        <v>37</v>
      </c>
      <c r="V3762">
        <v>27</v>
      </c>
      <c r="W3762" t="s">
        <v>38</v>
      </c>
    </row>
    <row r="3763" spans="1:23">
      <c r="A3763" t="s">
        <v>23</v>
      </c>
      <c r="B3763" t="s">
        <v>24</v>
      </c>
      <c r="C3763" t="s">
        <v>25</v>
      </c>
      <c r="D3763" t="s">
        <v>39</v>
      </c>
      <c r="E3763" t="s">
        <v>40</v>
      </c>
      <c r="F3763" t="s">
        <v>44</v>
      </c>
      <c r="G3763" t="s">
        <v>45</v>
      </c>
      <c r="I3763" t="s">
        <v>43</v>
      </c>
      <c r="J3763">
        <v>52.752091280000002</v>
      </c>
      <c r="K3763">
        <v>5</v>
      </c>
      <c r="L3763">
        <v>0.89600000000000002</v>
      </c>
      <c r="M3763">
        <v>0</v>
      </c>
      <c r="N3763">
        <v>0</v>
      </c>
      <c r="O3763">
        <v>0</v>
      </c>
      <c r="P3763" t="s">
        <v>511</v>
      </c>
      <c r="Q3763" t="s">
        <v>512</v>
      </c>
      <c r="R3763" t="s">
        <v>67</v>
      </c>
      <c r="S3763" t="s">
        <v>68</v>
      </c>
      <c r="T3763" t="s">
        <v>36</v>
      </c>
      <c r="U3763" t="s">
        <v>37</v>
      </c>
      <c r="V3763">
        <v>27</v>
      </c>
      <c r="W3763" t="s">
        <v>38</v>
      </c>
    </row>
    <row r="3764" spans="1:23">
      <c r="A3764" t="s">
        <v>23</v>
      </c>
      <c r="B3764" t="s">
        <v>24</v>
      </c>
      <c r="C3764" t="s">
        <v>25</v>
      </c>
      <c r="D3764" t="s">
        <v>39</v>
      </c>
      <c r="E3764" t="s">
        <v>40</v>
      </c>
      <c r="F3764" t="s">
        <v>53</v>
      </c>
      <c r="G3764" t="s">
        <v>54</v>
      </c>
      <c r="I3764" t="s">
        <v>43</v>
      </c>
      <c r="J3764">
        <v>0</v>
      </c>
      <c r="K3764">
        <v>0</v>
      </c>
      <c r="L3764">
        <v>0</v>
      </c>
      <c r="M3764">
        <v>0</v>
      </c>
      <c r="N3764">
        <v>0</v>
      </c>
      <c r="O3764">
        <v>1</v>
      </c>
      <c r="P3764" t="s">
        <v>513</v>
      </c>
      <c r="Q3764" t="s">
        <v>514</v>
      </c>
      <c r="R3764" t="s">
        <v>67</v>
      </c>
      <c r="S3764" t="s">
        <v>68</v>
      </c>
      <c r="T3764" t="s">
        <v>36</v>
      </c>
      <c r="U3764" t="s">
        <v>37</v>
      </c>
      <c r="V3764">
        <v>27</v>
      </c>
      <c r="W3764" t="s">
        <v>38</v>
      </c>
    </row>
    <row r="3765" spans="1:23">
      <c r="A3765" t="s">
        <v>23</v>
      </c>
      <c r="B3765" t="s">
        <v>24</v>
      </c>
      <c r="C3765" t="s">
        <v>25</v>
      </c>
      <c r="D3765" t="s">
        <v>39</v>
      </c>
      <c r="E3765" t="s">
        <v>40</v>
      </c>
      <c r="F3765" t="s">
        <v>28</v>
      </c>
      <c r="G3765" t="s">
        <v>29</v>
      </c>
      <c r="I3765" t="s">
        <v>43</v>
      </c>
      <c r="J3765">
        <v>70.125434839999997</v>
      </c>
      <c r="K3765">
        <v>13</v>
      </c>
      <c r="L3765">
        <v>0.85799999999999998</v>
      </c>
      <c r="M3765">
        <v>0</v>
      </c>
      <c r="N3765">
        <v>0</v>
      </c>
      <c r="O3765">
        <v>0</v>
      </c>
      <c r="P3765" t="s">
        <v>513</v>
      </c>
      <c r="Q3765" t="s">
        <v>514</v>
      </c>
      <c r="R3765" t="s">
        <v>67</v>
      </c>
      <c r="S3765" t="s">
        <v>68</v>
      </c>
      <c r="T3765" t="s">
        <v>36</v>
      </c>
      <c r="U3765" t="s">
        <v>37</v>
      </c>
      <c r="V3765">
        <v>27</v>
      </c>
      <c r="W3765" t="s">
        <v>38</v>
      </c>
    </row>
    <row r="3766" spans="1:23">
      <c r="A3766" t="s">
        <v>23</v>
      </c>
      <c r="B3766" t="s">
        <v>24</v>
      </c>
      <c r="C3766" t="s">
        <v>25</v>
      </c>
      <c r="D3766" t="s">
        <v>46</v>
      </c>
      <c r="E3766" t="s">
        <v>47</v>
      </c>
      <c r="F3766" t="s">
        <v>48</v>
      </c>
      <c r="G3766" t="s">
        <v>47</v>
      </c>
      <c r="I3766" t="s">
        <v>43</v>
      </c>
      <c r="J3766">
        <v>438.00625539999999</v>
      </c>
      <c r="K3766">
        <v>86</v>
      </c>
      <c r="L3766">
        <v>0.82799999999999996</v>
      </c>
      <c r="M3766">
        <v>0</v>
      </c>
      <c r="N3766">
        <v>0</v>
      </c>
      <c r="O3766">
        <v>0</v>
      </c>
      <c r="P3766" t="s">
        <v>513</v>
      </c>
      <c r="Q3766" t="s">
        <v>514</v>
      </c>
      <c r="R3766" t="s">
        <v>67</v>
      </c>
      <c r="S3766" t="s">
        <v>68</v>
      </c>
      <c r="T3766" t="s">
        <v>36</v>
      </c>
      <c r="U3766" t="s">
        <v>37</v>
      </c>
      <c r="V3766">
        <v>27</v>
      </c>
      <c r="W3766" t="s">
        <v>38</v>
      </c>
    </row>
    <row r="3767" spans="1:23">
      <c r="A3767" t="s">
        <v>23</v>
      </c>
      <c r="B3767" t="s">
        <v>24</v>
      </c>
      <c r="C3767" t="s">
        <v>25</v>
      </c>
      <c r="D3767" t="s">
        <v>46</v>
      </c>
      <c r="E3767" t="s">
        <v>47</v>
      </c>
      <c r="F3767" t="s">
        <v>48</v>
      </c>
      <c r="G3767" t="s">
        <v>47</v>
      </c>
      <c r="I3767" t="s">
        <v>43</v>
      </c>
      <c r="J3767">
        <v>506.70562080000002</v>
      </c>
      <c r="K3767">
        <v>104</v>
      </c>
      <c r="L3767">
        <v>0.81299999999999994</v>
      </c>
      <c r="M3767">
        <v>0</v>
      </c>
      <c r="N3767">
        <v>0</v>
      </c>
      <c r="O3767">
        <v>0</v>
      </c>
      <c r="P3767" t="s">
        <v>641</v>
      </c>
      <c r="Q3767" t="s">
        <v>642</v>
      </c>
      <c r="R3767" t="s">
        <v>84</v>
      </c>
      <c r="S3767" t="s">
        <v>85</v>
      </c>
      <c r="T3767" t="s">
        <v>36</v>
      </c>
      <c r="U3767" t="s">
        <v>37</v>
      </c>
      <c r="V3767">
        <v>27</v>
      </c>
      <c r="W3767" t="s">
        <v>38</v>
      </c>
    </row>
    <row r="3768" spans="1:23">
      <c r="A3768" t="s">
        <v>23</v>
      </c>
      <c r="B3768" t="s">
        <v>24</v>
      </c>
      <c r="C3768" t="s">
        <v>25</v>
      </c>
      <c r="D3768" t="s">
        <v>39</v>
      </c>
      <c r="E3768" t="s">
        <v>40</v>
      </c>
      <c r="F3768" t="s">
        <v>41</v>
      </c>
      <c r="G3768" t="s">
        <v>42</v>
      </c>
      <c r="I3768" t="s">
        <v>43</v>
      </c>
      <c r="J3768">
        <v>0</v>
      </c>
      <c r="K3768">
        <v>0</v>
      </c>
      <c r="L3768">
        <v>0</v>
      </c>
      <c r="M3768">
        <v>0</v>
      </c>
      <c r="N3768">
        <v>0</v>
      </c>
      <c r="O3768">
        <v>1</v>
      </c>
      <c r="P3768" t="s">
        <v>1452</v>
      </c>
      <c r="Q3768" t="s">
        <v>1453</v>
      </c>
      <c r="R3768" t="s">
        <v>146</v>
      </c>
      <c r="S3768" t="s">
        <v>147</v>
      </c>
      <c r="T3768" t="s">
        <v>36</v>
      </c>
      <c r="U3768" t="s">
        <v>37</v>
      </c>
      <c r="V3768">
        <v>27</v>
      </c>
      <c r="W3768" t="s">
        <v>38</v>
      </c>
    </row>
    <row r="3769" spans="1:23">
      <c r="A3769" t="s">
        <v>23</v>
      </c>
      <c r="B3769" t="s">
        <v>24</v>
      </c>
      <c r="C3769" t="s">
        <v>25</v>
      </c>
      <c r="D3769" t="s">
        <v>39</v>
      </c>
      <c r="E3769" t="s">
        <v>40</v>
      </c>
      <c r="F3769" t="s">
        <v>28</v>
      </c>
      <c r="G3769" t="s">
        <v>29</v>
      </c>
      <c r="I3769" t="s">
        <v>43</v>
      </c>
      <c r="J3769">
        <v>0</v>
      </c>
      <c r="K3769">
        <v>0</v>
      </c>
      <c r="L3769">
        <v>0</v>
      </c>
      <c r="M3769">
        <v>0</v>
      </c>
      <c r="N3769">
        <v>0</v>
      </c>
      <c r="O3769">
        <v>1</v>
      </c>
      <c r="P3769" t="s">
        <v>515</v>
      </c>
      <c r="Q3769" t="s">
        <v>516</v>
      </c>
      <c r="R3769" t="s">
        <v>84</v>
      </c>
      <c r="S3769" t="s">
        <v>85</v>
      </c>
      <c r="T3769" t="s">
        <v>36</v>
      </c>
      <c r="U3769" t="s">
        <v>37</v>
      </c>
      <c r="V3769">
        <v>27</v>
      </c>
      <c r="W3769" t="s">
        <v>38</v>
      </c>
    </row>
    <row r="3770" spans="1:23">
      <c r="A3770" t="s">
        <v>23</v>
      </c>
      <c r="B3770" t="s">
        <v>24</v>
      </c>
      <c r="C3770" t="s">
        <v>25</v>
      </c>
      <c r="D3770" t="s">
        <v>39</v>
      </c>
      <c r="E3770" t="s">
        <v>40</v>
      </c>
      <c r="F3770" t="s">
        <v>41</v>
      </c>
      <c r="G3770" t="s">
        <v>42</v>
      </c>
      <c r="I3770" t="s">
        <v>43</v>
      </c>
      <c r="J3770">
        <v>0</v>
      </c>
      <c r="K3770">
        <v>0</v>
      </c>
      <c r="L3770">
        <v>0</v>
      </c>
      <c r="M3770">
        <v>0</v>
      </c>
      <c r="N3770">
        <v>0</v>
      </c>
      <c r="O3770">
        <v>1</v>
      </c>
      <c r="P3770" t="s">
        <v>1454</v>
      </c>
      <c r="Q3770" t="s">
        <v>1455</v>
      </c>
      <c r="R3770" t="s">
        <v>201</v>
      </c>
      <c r="S3770" t="s">
        <v>202</v>
      </c>
      <c r="T3770" t="s">
        <v>36</v>
      </c>
      <c r="U3770" t="s">
        <v>37</v>
      </c>
      <c r="V3770">
        <v>27</v>
      </c>
      <c r="W3770" t="s">
        <v>38</v>
      </c>
    </row>
    <row r="3771" spans="1:23">
      <c r="A3771" t="s">
        <v>23</v>
      </c>
      <c r="B3771" t="s">
        <v>24</v>
      </c>
      <c r="C3771" t="s">
        <v>25</v>
      </c>
      <c r="D3771" t="s">
        <v>39</v>
      </c>
      <c r="E3771" t="s">
        <v>40</v>
      </c>
      <c r="F3771" t="s">
        <v>28</v>
      </c>
      <c r="G3771" t="s">
        <v>29</v>
      </c>
      <c r="I3771" t="s">
        <v>43</v>
      </c>
      <c r="J3771">
        <v>0</v>
      </c>
      <c r="K3771">
        <v>0</v>
      </c>
      <c r="L3771">
        <v>0</v>
      </c>
      <c r="M3771">
        <v>0</v>
      </c>
      <c r="N3771">
        <v>0</v>
      </c>
      <c r="O3771">
        <v>1</v>
      </c>
      <c r="P3771" t="s">
        <v>1454</v>
      </c>
      <c r="Q3771" t="s">
        <v>1455</v>
      </c>
      <c r="R3771" t="s">
        <v>201</v>
      </c>
      <c r="S3771" t="s">
        <v>202</v>
      </c>
      <c r="T3771" t="s">
        <v>36</v>
      </c>
      <c r="U3771" t="s">
        <v>37</v>
      </c>
      <c r="V3771">
        <v>27</v>
      </c>
      <c r="W3771" t="s">
        <v>38</v>
      </c>
    </row>
    <row r="3772" spans="1:23">
      <c r="A3772" t="s">
        <v>23</v>
      </c>
      <c r="B3772" t="s">
        <v>24</v>
      </c>
      <c r="C3772" t="s">
        <v>25</v>
      </c>
      <c r="D3772" t="s">
        <v>39</v>
      </c>
      <c r="E3772" t="s">
        <v>40</v>
      </c>
      <c r="F3772" t="s">
        <v>44</v>
      </c>
      <c r="G3772" t="s">
        <v>45</v>
      </c>
      <c r="I3772" t="s">
        <v>43</v>
      </c>
      <c r="J3772">
        <v>0</v>
      </c>
      <c r="K3772">
        <v>0</v>
      </c>
      <c r="L3772">
        <v>0</v>
      </c>
      <c r="M3772">
        <v>0</v>
      </c>
      <c r="N3772">
        <v>0</v>
      </c>
      <c r="O3772">
        <v>1</v>
      </c>
      <c r="P3772" t="s">
        <v>1454</v>
      </c>
      <c r="Q3772" t="s">
        <v>1455</v>
      </c>
      <c r="R3772" t="s">
        <v>201</v>
      </c>
      <c r="S3772" t="s">
        <v>202</v>
      </c>
      <c r="T3772" t="s">
        <v>36</v>
      </c>
      <c r="U3772" t="s">
        <v>37</v>
      </c>
      <c r="V3772">
        <v>27</v>
      </c>
      <c r="W3772" t="s">
        <v>38</v>
      </c>
    </row>
    <row r="3773" spans="1:23">
      <c r="A3773" t="s">
        <v>23</v>
      </c>
      <c r="B3773" t="s">
        <v>24</v>
      </c>
      <c r="C3773" t="s">
        <v>25</v>
      </c>
      <c r="D3773" t="s">
        <v>39</v>
      </c>
      <c r="E3773" t="s">
        <v>40</v>
      </c>
      <c r="F3773" t="s">
        <v>41</v>
      </c>
      <c r="G3773" t="s">
        <v>42</v>
      </c>
      <c r="I3773" t="s">
        <v>43</v>
      </c>
      <c r="J3773">
        <v>0</v>
      </c>
      <c r="K3773">
        <v>0</v>
      </c>
      <c r="L3773">
        <v>0</v>
      </c>
      <c r="M3773">
        <v>0</v>
      </c>
      <c r="N3773">
        <v>0</v>
      </c>
      <c r="O3773">
        <v>1</v>
      </c>
      <c r="P3773" t="s">
        <v>643</v>
      </c>
      <c r="Q3773" t="s">
        <v>644</v>
      </c>
      <c r="R3773" t="s">
        <v>365</v>
      </c>
      <c r="S3773" t="s">
        <v>366</v>
      </c>
      <c r="T3773" t="s">
        <v>36</v>
      </c>
      <c r="U3773" t="s">
        <v>37</v>
      </c>
      <c r="V3773">
        <v>27</v>
      </c>
      <c r="W3773" t="s">
        <v>38</v>
      </c>
    </row>
    <row r="3774" spans="1:23">
      <c r="A3774" t="s">
        <v>23</v>
      </c>
      <c r="B3774" t="s">
        <v>24</v>
      </c>
      <c r="C3774" t="s">
        <v>25</v>
      </c>
      <c r="D3774" t="s">
        <v>39</v>
      </c>
      <c r="E3774" t="s">
        <v>40</v>
      </c>
      <c r="F3774" t="s">
        <v>44</v>
      </c>
      <c r="G3774" t="s">
        <v>45</v>
      </c>
      <c r="I3774" t="s">
        <v>43</v>
      </c>
      <c r="J3774">
        <v>0</v>
      </c>
      <c r="K3774">
        <v>0</v>
      </c>
      <c r="L3774">
        <v>0</v>
      </c>
      <c r="M3774">
        <v>0</v>
      </c>
      <c r="N3774">
        <v>0</v>
      </c>
      <c r="O3774">
        <v>1</v>
      </c>
      <c r="P3774" t="s">
        <v>643</v>
      </c>
      <c r="Q3774" t="s">
        <v>644</v>
      </c>
      <c r="R3774" t="s">
        <v>365</v>
      </c>
      <c r="S3774" t="s">
        <v>366</v>
      </c>
      <c r="T3774" t="s">
        <v>36</v>
      </c>
      <c r="U3774" t="s">
        <v>37</v>
      </c>
      <c r="V3774">
        <v>27</v>
      </c>
      <c r="W3774" t="s">
        <v>38</v>
      </c>
    </row>
    <row r="3775" spans="1:23">
      <c r="A3775" t="s">
        <v>23</v>
      </c>
      <c r="B3775" t="s">
        <v>24</v>
      </c>
      <c r="C3775" t="s">
        <v>25</v>
      </c>
      <c r="D3775" t="s">
        <v>26</v>
      </c>
      <c r="E3775" t="s">
        <v>27</v>
      </c>
      <c r="F3775" t="s">
        <v>53</v>
      </c>
      <c r="G3775" t="s">
        <v>54</v>
      </c>
      <c r="H3775" t="s">
        <v>677</v>
      </c>
      <c r="I3775" t="s">
        <v>678</v>
      </c>
      <c r="J3775">
        <v>88.406168769999994</v>
      </c>
      <c r="K3775">
        <v>1</v>
      </c>
      <c r="L3775">
        <v>0.88900000000000001</v>
      </c>
      <c r="M3775">
        <v>0</v>
      </c>
      <c r="N3775">
        <v>0</v>
      </c>
      <c r="O3775">
        <v>0</v>
      </c>
      <c r="P3775" t="s">
        <v>645</v>
      </c>
      <c r="Q3775" t="s">
        <v>646</v>
      </c>
      <c r="R3775" t="s">
        <v>132</v>
      </c>
      <c r="S3775" t="s">
        <v>133</v>
      </c>
      <c r="T3775" t="s">
        <v>36</v>
      </c>
      <c r="U3775" t="s">
        <v>37</v>
      </c>
      <c r="V3775">
        <v>27</v>
      </c>
      <c r="W3775" t="s">
        <v>38</v>
      </c>
    </row>
    <row r="3776" spans="1:23">
      <c r="A3776" t="s">
        <v>23</v>
      </c>
      <c r="B3776" t="s">
        <v>24</v>
      </c>
      <c r="C3776" t="s">
        <v>25</v>
      </c>
      <c r="D3776" t="s">
        <v>26</v>
      </c>
      <c r="E3776" t="s">
        <v>27</v>
      </c>
      <c r="F3776" t="s">
        <v>28</v>
      </c>
      <c r="G3776" t="s">
        <v>29</v>
      </c>
      <c r="H3776" t="s">
        <v>110</v>
      </c>
      <c r="I3776" t="s">
        <v>111</v>
      </c>
      <c r="J3776">
        <v>32.847778900000002</v>
      </c>
      <c r="K3776">
        <v>1</v>
      </c>
      <c r="L3776">
        <v>0.92</v>
      </c>
      <c r="M3776">
        <v>0</v>
      </c>
      <c r="N3776">
        <v>0</v>
      </c>
      <c r="O3776">
        <v>0</v>
      </c>
      <c r="P3776" t="s">
        <v>645</v>
      </c>
      <c r="Q3776" t="s">
        <v>646</v>
      </c>
      <c r="R3776" t="s">
        <v>132</v>
      </c>
      <c r="S3776" t="s">
        <v>133</v>
      </c>
      <c r="T3776" t="s">
        <v>36</v>
      </c>
      <c r="U3776" t="s">
        <v>37</v>
      </c>
      <c r="V3776">
        <v>27</v>
      </c>
      <c r="W3776" t="s">
        <v>38</v>
      </c>
    </row>
    <row r="3777" spans="1:23">
      <c r="A3777" t="s">
        <v>23</v>
      </c>
      <c r="B3777" t="s">
        <v>24</v>
      </c>
      <c r="C3777" t="s">
        <v>25</v>
      </c>
      <c r="D3777" t="s">
        <v>39</v>
      </c>
      <c r="E3777" t="s">
        <v>40</v>
      </c>
      <c r="F3777" t="s">
        <v>53</v>
      </c>
      <c r="G3777" t="s">
        <v>54</v>
      </c>
      <c r="I3777" t="s">
        <v>43</v>
      </c>
      <c r="J3777">
        <v>86.053517099999993</v>
      </c>
      <c r="K3777">
        <v>12</v>
      </c>
      <c r="L3777">
        <v>0.78800000000000003</v>
      </c>
      <c r="M3777">
        <v>0</v>
      </c>
      <c r="N3777">
        <v>0</v>
      </c>
      <c r="O3777">
        <v>0</v>
      </c>
      <c r="P3777" t="s">
        <v>645</v>
      </c>
      <c r="Q3777" t="s">
        <v>646</v>
      </c>
      <c r="R3777" t="s">
        <v>132</v>
      </c>
      <c r="S3777" t="s">
        <v>133</v>
      </c>
      <c r="T3777" t="s">
        <v>36</v>
      </c>
      <c r="U3777" t="s">
        <v>37</v>
      </c>
      <c r="V3777">
        <v>27</v>
      </c>
      <c r="W3777" t="s">
        <v>38</v>
      </c>
    </row>
    <row r="3778" spans="1:23">
      <c r="A3778" t="s">
        <v>23</v>
      </c>
      <c r="B3778" t="s">
        <v>24</v>
      </c>
      <c r="C3778" t="s">
        <v>25</v>
      </c>
      <c r="D3778" t="s">
        <v>39</v>
      </c>
      <c r="E3778" t="s">
        <v>40</v>
      </c>
      <c r="F3778" t="s">
        <v>44</v>
      </c>
      <c r="G3778" t="s">
        <v>45</v>
      </c>
      <c r="I3778" t="s">
        <v>43</v>
      </c>
      <c r="J3778">
        <v>78.920945770000003</v>
      </c>
      <c r="K3778">
        <v>8</v>
      </c>
      <c r="L3778">
        <v>0.84199999999999997</v>
      </c>
      <c r="M3778">
        <v>0</v>
      </c>
      <c r="N3778">
        <v>0</v>
      </c>
      <c r="O3778">
        <v>0</v>
      </c>
      <c r="P3778" t="s">
        <v>645</v>
      </c>
      <c r="Q3778" t="s">
        <v>646</v>
      </c>
      <c r="R3778" t="s">
        <v>132</v>
      </c>
      <c r="S3778" t="s">
        <v>133</v>
      </c>
      <c r="T3778" t="s">
        <v>36</v>
      </c>
      <c r="U3778" t="s">
        <v>37</v>
      </c>
      <c r="V3778">
        <v>27</v>
      </c>
      <c r="W3778" t="s">
        <v>38</v>
      </c>
    </row>
    <row r="3779" spans="1:23">
      <c r="A3779" t="s">
        <v>23</v>
      </c>
      <c r="B3779" t="s">
        <v>24</v>
      </c>
      <c r="C3779" t="s">
        <v>25</v>
      </c>
      <c r="D3779" t="s">
        <v>26</v>
      </c>
      <c r="E3779" t="s">
        <v>27</v>
      </c>
      <c r="F3779" t="s">
        <v>28</v>
      </c>
      <c r="G3779" t="s">
        <v>29</v>
      </c>
      <c r="H3779" t="s">
        <v>189</v>
      </c>
      <c r="I3779" t="s">
        <v>190</v>
      </c>
      <c r="J3779">
        <v>122.5028023</v>
      </c>
      <c r="K3779">
        <v>3</v>
      </c>
      <c r="L3779">
        <v>0.94799999999999995</v>
      </c>
      <c r="M3779">
        <v>0</v>
      </c>
      <c r="N3779">
        <v>0</v>
      </c>
      <c r="O3779">
        <v>0</v>
      </c>
      <c r="P3779" t="s">
        <v>647</v>
      </c>
      <c r="Q3779" t="s">
        <v>648</v>
      </c>
      <c r="R3779" t="s">
        <v>114</v>
      </c>
      <c r="S3779" t="s">
        <v>115</v>
      </c>
      <c r="T3779" t="s">
        <v>36</v>
      </c>
      <c r="U3779" t="s">
        <v>37</v>
      </c>
      <c r="V3779">
        <v>27</v>
      </c>
      <c r="W3779" t="s">
        <v>38</v>
      </c>
    </row>
    <row r="3780" spans="1:23">
      <c r="A3780" t="s">
        <v>23</v>
      </c>
      <c r="B3780" t="s">
        <v>24</v>
      </c>
      <c r="C3780" t="s">
        <v>25</v>
      </c>
      <c r="D3780" t="s">
        <v>39</v>
      </c>
      <c r="E3780" t="s">
        <v>40</v>
      </c>
      <c r="F3780" t="s">
        <v>41</v>
      </c>
      <c r="G3780" t="s">
        <v>42</v>
      </c>
      <c r="I3780" t="s">
        <v>43</v>
      </c>
      <c r="J3780">
        <v>0</v>
      </c>
      <c r="K3780">
        <v>0</v>
      </c>
      <c r="L3780">
        <v>0</v>
      </c>
      <c r="M3780">
        <v>0</v>
      </c>
      <c r="N3780">
        <v>0</v>
      </c>
      <c r="O3780">
        <v>1</v>
      </c>
      <c r="P3780" t="s">
        <v>647</v>
      </c>
      <c r="Q3780" t="s">
        <v>648</v>
      </c>
      <c r="R3780" t="s">
        <v>114</v>
      </c>
      <c r="S3780" t="s">
        <v>115</v>
      </c>
      <c r="T3780" t="s">
        <v>36</v>
      </c>
      <c r="U3780" t="s">
        <v>37</v>
      </c>
      <c r="V3780">
        <v>27</v>
      </c>
      <c r="W3780" t="s">
        <v>38</v>
      </c>
    </row>
    <row r="3781" spans="1:23">
      <c r="A3781" t="s">
        <v>23</v>
      </c>
      <c r="B3781" t="s">
        <v>24</v>
      </c>
      <c r="C3781" t="s">
        <v>25</v>
      </c>
      <c r="D3781" t="s">
        <v>39</v>
      </c>
      <c r="E3781" t="s">
        <v>40</v>
      </c>
      <c r="F3781" t="s">
        <v>41</v>
      </c>
      <c r="G3781" t="s">
        <v>42</v>
      </c>
      <c r="I3781" t="s">
        <v>43</v>
      </c>
      <c r="J3781">
        <v>0</v>
      </c>
      <c r="K3781">
        <v>0</v>
      </c>
      <c r="L3781">
        <v>0</v>
      </c>
      <c r="M3781">
        <v>0</v>
      </c>
      <c r="N3781">
        <v>0</v>
      </c>
      <c r="O3781">
        <v>1</v>
      </c>
      <c r="P3781" t="s">
        <v>651</v>
      </c>
      <c r="Q3781" t="s">
        <v>652</v>
      </c>
      <c r="R3781" t="s">
        <v>146</v>
      </c>
      <c r="S3781" t="s">
        <v>147</v>
      </c>
      <c r="T3781" t="s">
        <v>36</v>
      </c>
      <c r="U3781" t="s">
        <v>37</v>
      </c>
      <c r="V3781">
        <v>27</v>
      </c>
      <c r="W3781" t="s">
        <v>38</v>
      </c>
    </row>
    <row r="3782" spans="1:23">
      <c r="A3782" t="s">
        <v>23</v>
      </c>
      <c r="B3782" t="s">
        <v>24</v>
      </c>
      <c r="C3782" t="s">
        <v>25</v>
      </c>
      <c r="D3782" t="s">
        <v>39</v>
      </c>
      <c r="E3782" t="s">
        <v>40</v>
      </c>
      <c r="F3782" t="s">
        <v>28</v>
      </c>
      <c r="G3782" t="s">
        <v>29</v>
      </c>
      <c r="I3782" t="s">
        <v>43</v>
      </c>
      <c r="J3782">
        <v>178.53584979999999</v>
      </c>
      <c r="K3782">
        <v>21</v>
      </c>
      <c r="L3782">
        <v>0.86099999999999999</v>
      </c>
      <c r="M3782">
        <v>0</v>
      </c>
      <c r="N3782">
        <v>0</v>
      </c>
      <c r="O3782">
        <v>0</v>
      </c>
      <c r="P3782" t="s">
        <v>651</v>
      </c>
      <c r="Q3782" t="s">
        <v>652</v>
      </c>
      <c r="R3782" t="s">
        <v>146</v>
      </c>
      <c r="S3782" t="s">
        <v>147</v>
      </c>
      <c r="T3782" t="s">
        <v>36</v>
      </c>
      <c r="U3782" t="s">
        <v>37</v>
      </c>
      <c r="V3782">
        <v>27</v>
      </c>
      <c r="W3782" t="s">
        <v>38</v>
      </c>
    </row>
    <row r="3783" spans="1:23">
      <c r="A3783" t="s">
        <v>23</v>
      </c>
      <c r="B3783" t="s">
        <v>24</v>
      </c>
      <c r="C3783" t="s">
        <v>25</v>
      </c>
      <c r="D3783" t="s">
        <v>39</v>
      </c>
      <c r="E3783" t="s">
        <v>40</v>
      </c>
      <c r="F3783" t="s">
        <v>44</v>
      </c>
      <c r="G3783" t="s">
        <v>45</v>
      </c>
      <c r="I3783" t="s">
        <v>43</v>
      </c>
      <c r="J3783">
        <v>0</v>
      </c>
      <c r="K3783">
        <v>0</v>
      </c>
      <c r="L3783">
        <v>0</v>
      </c>
      <c r="M3783">
        <v>0</v>
      </c>
      <c r="N3783">
        <v>0</v>
      </c>
      <c r="O3783">
        <v>1</v>
      </c>
      <c r="P3783" t="s">
        <v>651</v>
      </c>
      <c r="Q3783" t="s">
        <v>652</v>
      </c>
      <c r="R3783" t="s">
        <v>146</v>
      </c>
      <c r="S3783" t="s">
        <v>147</v>
      </c>
      <c r="T3783" t="s">
        <v>36</v>
      </c>
      <c r="U3783" t="s">
        <v>37</v>
      </c>
      <c r="V3783">
        <v>27</v>
      </c>
      <c r="W3783" t="s">
        <v>38</v>
      </c>
    </row>
    <row r="3784" spans="1:23">
      <c r="A3784" t="s">
        <v>23</v>
      </c>
      <c r="B3784" t="s">
        <v>24</v>
      </c>
      <c r="C3784" t="s">
        <v>25</v>
      </c>
      <c r="D3784" t="s">
        <v>46</v>
      </c>
      <c r="E3784" t="s">
        <v>47</v>
      </c>
      <c r="F3784" t="s">
        <v>48</v>
      </c>
      <c r="G3784" t="s">
        <v>47</v>
      </c>
      <c r="I3784" t="s">
        <v>43</v>
      </c>
      <c r="J3784">
        <v>1008.506233</v>
      </c>
      <c r="K3784">
        <v>172</v>
      </c>
      <c r="L3784">
        <v>0.83499999999999996</v>
      </c>
      <c r="M3784">
        <v>0</v>
      </c>
      <c r="N3784">
        <v>0</v>
      </c>
      <c r="O3784">
        <v>0</v>
      </c>
      <c r="P3784" t="s">
        <v>651</v>
      </c>
      <c r="Q3784" t="s">
        <v>652</v>
      </c>
      <c r="R3784" t="s">
        <v>146</v>
      </c>
      <c r="S3784" t="s">
        <v>147</v>
      </c>
      <c r="T3784" t="s">
        <v>36</v>
      </c>
      <c r="U3784" t="s">
        <v>37</v>
      </c>
      <c r="V3784">
        <v>27</v>
      </c>
      <c r="W3784" t="s">
        <v>38</v>
      </c>
    </row>
    <row r="3785" spans="1:23">
      <c r="A3785" t="s">
        <v>23</v>
      </c>
      <c r="B3785" t="s">
        <v>24</v>
      </c>
      <c r="C3785" t="s">
        <v>25</v>
      </c>
      <c r="D3785" t="s">
        <v>39</v>
      </c>
      <c r="E3785" t="s">
        <v>40</v>
      </c>
      <c r="F3785" t="s">
        <v>53</v>
      </c>
      <c r="G3785" t="s">
        <v>54</v>
      </c>
      <c r="I3785" t="s">
        <v>43</v>
      </c>
      <c r="J3785">
        <v>0</v>
      </c>
      <c r="K3785">
        <v>0</v>
      </c>
      <c r="L3785">
        <v>0</v>
      </c>
      <c r="M3785">
        <v>0</v>
      </c>
      <c r="N3785">
        <v>0</v>
      </c>
      <c r="O3785">
        <v>1</v>
      </c>
      <c r="P3785" t="s">
        <v>653</v>
      </c>
      <c r="Q3785" t="s">
        <v>654</v>
      </c>
      <c r="R3785" t="s">
        <v>114</v>
      </c>
      <c r="S3785" t="s">
        <v>115</v>
      </c>
      <c r="T3785" t="s">
        <v>36</v>
      </c>
      <c r="U3785" t="s">
        <v>37</v>
      </c>
      <c r="V3785">
        <v>27</v>
      </c>
      <c r="W3785" t="s">
        <v>38</v>
      </c>
    </row>
    <row r="3786" spans="1:23">
      <c r="A3786" t="s">
        <v>23</v>
      </c>
      <c r="B3786" t="s">
        <v>24</v>
      </c>
      <c r="C3786" t="s">
        <v>25</v>
      </c>
      <c r="D3786" t="s">
        <v>39</v>
      </c>
      <c r="E3786" t="s">
        <v>40</v>
      </c>
      <c r="F3786" t="s">
        <v>53</v>
      </c>
      <c r="G3786" t="s">
        <v>54</v>
      </c>
      <c r="I3786" t="s">
        <v>43</v>
      </c>
      <c r="J3786">
        <v>0</v>
      </c>
      <c r="K3786">
        <v>0</v>
      </c>
      <c r="L3786">
        <v>0</v>
      </c>
      <c r="M3786">
        <v>0</v>
      </c>
      <c r="N3786">
        <v>0</v>
      </c>
      <c r="O3786">
        <v>1</v>
      </c>
      <c r="P3786" t="s">
        <v>1456</v>
      </c>
      <c r="Q3786" t="s">
        <v>1457</v>
      </c>
      <c r="R3786" t="s">
        <v>120</v>
      </c>
      <c r="S3786" t="s">
        <v>121</v>
      </c>
      <c r="T3786" t="s">
        <v>36</v>
      </c>
      <c r="U3786" t="s">
        <v>37</v>
      </c>
      <c r="V3786">
        <v>27</v>
      </c>
      <c r="W3786" t="s">
        <v>38</v>
      </c>
    </row>
    <row r="3787" spans="1:23">
      <c r="A3787" t="s">
        <v>23</v>
      </c>
      <c r="B3787" t="s">
        <v>24</v>
      </c>
      <c r="C3787" t="s">
        <v>25</v>
      </c>
      <c r="D3787" t="s">
        <v>39</v>
      </c>
      <c r="E3787" t="s">
        <v>40</v>
      </c>
      <c r="F3787" t="s">
        <v>28</v>
      </c>
      <c r="G3787" t="s">
        <v>29</v>
      </c>
      <c r="I3787" t="s">
        <v>43</v>
      </c>
      <c r="J3787">
        <v>0</v>
      </c>
      <c r="K3787">
        <v>0</v>
      </c>
      <c r="L3787">
        <v>0</v>
      </c>
      <c r="M3787">
        <v>0</v>
      </c>
      <c r="N3787">
        <v>0</v>
      </c>
      <c r="O3787">
        <v>1</v>
      </c>
      <c r="P3787" t="s">
        <v>1456</v>
      </c>
      <c r="Q3787" t="s">
        <v>1457</v>
      </c>
      <c r="R3787" t="s">
        <v>120</v>
      </c>
      <c r="S3787" t="s">
        <v>121</v>
      </c>
      <c r="T3787" t="s">
        <v>36</v>
      </c>
      <c r="U3787" t="s">
        <v>37</v>
      </c>
      <c r="V3787">
        <v>27</v>
      </c>
      <c r="W3787" t="s">
        <v>38</v>
      </c>
    </row>
    <row r="3788" spans="1:23">
      <c r="A3788" t="s">
        <v>23</v>
      </c>
      <c r="B3788" t="s">
        <v>24</v>
      </c>
      <c r="C3788" t="s">
        <v>25</v>
      </c>
      <c r="D3788" t="s">
        <v>26</v>
      </c>
      <c r="E3788" t="s">
        <v>27</v>
      </c>
      <c r="F3788" t="s">
        <v>28</v>
      </c>
      <c r="G3788" t="s">
        <v>29</v>
      </c>
      <c r="H3788" t="s">
        <v>86</v>
      </c>
      <c r="I3788" t="s">
        <v>87</v>
      </c>
      <c r="J3788">
        <v>82.037121560000003</v>
      </c>
      <c r="K3788">
        <v>1</v>
      </c>
      <c r="L3788">
        <v>0.91200000000000003</v>
      </c>
      <c r="M3788">
        <v>0</v>
      </c>
      <c r="N3788">
        <v>0</v>
      </c>
      <c r="O3788">
        <v>0</v>
      </c>
      <c r="P3788" t="s">
        <v>659</v>
      </c>
      <c r="Q3788" t="s">
        <v>660</v>
      </c>
      <c r="R3788" t="s">
        <v>297</v>
      </c>
      <c r="S3788" t="s">
        <v>298</v>
      </c>
      <c r="T3788" t="s">
        <v>36</v>
      </c>
      <c r="U3788" t="s">
        <v>37</v>
      </c>
      <c r="V3788">
        <v>27</v>
      </c>
      <c r="W3788" t="s">
        <v>38</v>
      </c>
    </row>
    <row r="3789" spans="1:23">
      <c r="A3789" t="s">
        <v>23</v>
      </c>
      <c r="B3789" t="s">
        <v>24</v>
      </c>
      <c r="C3789" t="s">
        <v>25</v>
      </c>
      <c r="D3789" t="s">
        <v>26</v>
      </c>
      <c r="E3789" t="s">
        <v>27</v>
      </c>
      <c r="F3789" t="s">
        <v>41</v>
      </c>
      <c r="G3789" t="s">
        <v>42</v>
      </c>
      <c r="H3789" t="s">
        <v>161</v>
      </c>
      <c r="I3789" t="s">
        <v>43</v>
      </c>
      <c r="J3789">
        <v>116.3146945</v>
      </c>
      <c r="K3789">
        <v>1</v>
      </c>
      <c r="L3789">
        <v>0.89500000000000002</v>
      </c>
      <c r="M3789">
        <v>0</v>
      </c>
      <c r="N3789">
        <v>0</v>
      </c>
      <c r="O3789">
        <v>0</v>
      </c>
      <c r="P3789" t="s">
        <v>661</v>
      </c>
      <c r="Q3789" t="s">
        <v>662</v>
      </c>
      <c r="R3789" t="s">
        <v>201</v>
      </c>
      <c r="S3789" t="s">
        <v>202</v>
      </c>
      <c r="T3789" t="s">
        <v>36</v>
      </c>
      <c r="U3789" t="s">
        <v>37</v>
      </c>
      <c r="V3789">
        <v>27</v>
      </c>
      <c r="W3789" t="s">
        <v>38</v>
      </c>
    </row>
    <row r="3790" spans="1:23">
      <c r="A3790" t="s">
        <v>23</v>
      </c>
      <c r="B3790" t="s">
        <v>24</v>
      </c>
      <c r="C3790" t="s">
        <v>25</v>
      </c>
      <c r="D3790" t="s">
        <v>39</v>
      </c>
      <c r="E3790" t="s">
        <v>40</v>
      </c>
      <c r="F3790" t="s">
        <v>28</v>
      </c>
      <c r="G3790" t="s">
        <v>29</v>
      </c>
      <c r="I3790" t="s">
        <v>43</v>
      </c>
      <c r="J3790">
        <v>0</v>
      </c>
      <c r="K3790">
        <v>0</v>
      </c>
      <c r="L3790">
        <v>0</v>
      </c>
      <c r="M3790">
        <v>0</v>
      </c>
      <c r="N3790">
        <v>0</v>
      </c>
      <c r="O3790">
        <v>1</v>
      </c>
      <c r="P3790" t="s">
        <v>661</v>
      </c>
      <c r="Q3790" t="s">
        <v>662</v>
      </c>
      <c r="R3790" t="s">
        <v>201</v>
      </c>
      <c r="S3790" t="s">
        <v>202</v>
      </c>
      <c r="T3790" t="s">
        <v>36</v>
      </c>
      <c r="U3790" t="s">
        <v>37</v>
      </c>
      <c r="V3790">
        <v>27</v>
      </c>
      <c r="W3790" t="s">
        <v>38</v>
      </c>
    </row>
    <row r="3791" spans="1:23">
      <c r="A3791" t="s">
        <v>23</v>
      </c>
      <c r="B3791" t="s">
        <v>24</v>
      </c>
      <c r="C3791" t="s">
        <v>25</v>
      </c>
      <c r="D3791" t="s">
        <v>39</v>
      </c>
      <c r="E3791" t="s">
        <v>40</v>
      </c>
      <c r="F3791" t="s">
        <v>41</v>
      </c>
      <c r="G3791" t="s">
        <v>42</v>
      </c>
      <c r="I3791" t="s">
        <v>43</v>
      </c>
      <c r="J3791">
        <v>0</v>
      </c>
      <c r="K3791">
        <v>0</v>
      </c>
      <c r="L3791">
        <v>0</v>
      </c>
      <c r="M3791">
        <v>0</v>
      </c>
      <c r="N3791">
        <v>0</v>
      </c>
      <c r="O3791">
        <v>1</v>
      </c>
      <c r="P3791" t="s">
        <v>1460</v>
      </c>
      <c r="Q3791" t="s">
        <v>1461</v>
      </c>
      <c r="R3791" t="s">
        <v>114</v>
      </c>
      <c r="S3791" t="s">
        <v>115</v>
      </c>
      <c r="T3791" t="s">
        <v>36</v>
      </c>
      <c r="U3791" t="s">
        <v>37</v>
      </c>
      <c r="V3791">
        <v>27</v>
      </c>
      <c r="W3791" t="s">
        <v>38</v>
      </c>
    </row>
    <row r="3792" spans="1:23">
      <c r="A3792" t="s">
        <v>23</v>
      </c>
      <c r="B3792" t="s">
        <v>24</v>
      </c>
      <c r="C3792" t="s">
        <v>25</v>
      </c>
      <c r="D3792" t="s">
        <v>39</v>
      </c>
      <c r="E3792" t="s">
        <v>40</v>
      </c>
      <c r="F3792" t="s">
        <v>28</v>
      </c>
      <c r="G3792" t="s">
        <v>29</v>
      </c>
      <c r="I3792" t="s">
        <v>43</v>
      </c>
      <c r="J3792">
        <v>0</v>
      </c>
      <c r="K3792">
        <v>0</v>
      </c>
      <c r="L3792">
        <v>0</v>
      </c>
      <c r="M3792">
        <v>0</v>
      </c>
      <c r="N3792">
        <v>0</v>
      </c>
      <c r="O3792">
        <v>1</v>
      </c>
      <c r="P3792" t="s">
        <v>1460</v>
      </c>
      <c r="Q3792" t="s">
        <v>1461</v>
      </c>
      <c r="R3792" t="s">
        <v>114</v>
      </c>
      <c r="S3792" t="s">
        <v>115</v>
      </c>
      <c r="T3792" t="s">
        <v>36</v>
      </c>
      <c r="U3792" t="s">
        <v>37</v>
      </c>
      <c r="V3792">
        <v>27</v>
      </c>
      <c r="W3792" t="s">
        <v>38</v>
      </c>
    </row>
    <row r="3793" spans="1:23">
      <c r="A3793" t="s">
        <v>23</v>
      </c>
      <c r="B3793" t="s">
        <v>24</v>
      </c>
      <c r="C3793" t="s">
        <v>25</v>
      </c>
      <c r="D3793" t="s">
        <v>39</v>
      </c>
      <c r="E3793" t="s">
        <v>40</v>
      </c>
      <c r="F3793" t="s">
        <v>41</v>
      </c>
      <c r="G3793" t="s">
        <v>42</v>
      </c>
      <c r="I3793" t="s">
        <v>43</v>
      </c>
      <c r="J3793">
        <v>0</v>
      </c>
      <c r="K3793">
        <v>0</v>
      </c>
      <c r="L3793">
        <v>0</v>
      </c>
      <c r="M3793">
        <v>0</v>
      </c>
      <c r="N3793">
        <v>0</v>
      </c>
      <c r="O3793">
        <v>1</v>
      </c>
      <c r="P3793" t="s">
        <v>663</v>
      </c>
      <c r="Q3793" t="s">
        <v>664</v>
      </c>
      <c r="R3793" t="s">
        <v>94</v>
      </c>
      <c r="S3793" t="s">
        <v>95</v>
      </c>
      <c r="T3793" t="s">
        <v>36</v>
      </c>
      <c r="U3793" t="s">
        <v>37</v>
      </c>
      <c r="V3793">
        <v>27</v>
      </c>
      <c r="W3793" t="s">
        <v>38</v>
      </c>
    </row>
    <row r="3794" spans="1:23">
      <c r="A3794" t="s">
        <v>23</v>
      </c>
      <c r="B3794" t="s">
        <v>24</v>
      </c>
      <c r="C3794" t="s">
        <v>25</v>
      </c>
      <c r="D3794" t="s">
        <v>26</v>
      </c>
      <c r="E3794" t="s">
        <v>27</v>
      </c>
      <c r="F3794" t="s">
        <v>28</v>
      </c>
      <c r="G3794" t="s">
        <v>29</v>
      </c>
      <c r="H3794" t="s">
        <v>369</v>
      </c>
      <c r="I3794" t="s">
        <v>370</v>
      </c>
      <c r="J3794">
        <v>72.866981620000004</v>
      </c>
      <c r="K3794">
        <v>1</v>
      </c>
      <c r="L3794">
        <v>0.91200000000000003</v>
      </c>
      <c r="M3794">
        <v>0</v>
      </c>
      <c r="N3794">
        <v>0</v>
      </c>
      <c r="O3794">
        <v>0</v>
      </c>
      <c r="P3794" t="s">
        <v>665</v>
      </c>
      <c r="Q3794" t="s">
        <v>666</v>
      </c>
      <c r="R3794" t="s">
        <v>59</v>
      </c>
      <c r="S3794" t="s">
        <v>60</v>
      </c>
      <c r="T3794" t="s">
        <v>36</v>
      </c>
      <c r="U3794" t="s">
        <v>37</v>
      </c>
      <c r="V3794">
        <v>27</v>
      </c>
      <c r="W3794" t="s">
        <v>38</v>
      </c>
    </row>
    <row r="3795" spans="1:23">
      <c r="A3795" t="s">
        <v>23</v>
      </c>
      <c r="B3795" t="s">
        <v>24</v>
      </c>
      <c r="C3795" t="s">
        <v>25</v>
      </c>
      <c r="D3795" t="s">
        <v>26</v>
      </c>
      <c r="E3795" t="s">
        <v>27</v>
      </c>
      <c r="F3795" t="s">
        <v>28</v>
      </c>
      <c r="G3795" t="s">
        <v>29</v>
      </c>
      <c r="H3795" t="s">
        <v>683</v>
      </c>
      <c r="I3795" t="s">
        <v>684</v>
      </c>
      <c r="J3795">
        <v>5430.6255000000001</v>
      </c>
      <c r="K3795">
        <v>1</v>
      </c>
      <c r="L3795">
        <v>1</v>
      </c>
      <c r="M3795">
        <v>0</v>
      </c>
      <c r="N3795">
        <v>0</v>
      </c>
      <c r="O3795">
        <v>0</v>
      </c>
      <c r="P3795" t="s">
        <v>665</v>
      </c>
      <c r="Q3795" t="s">
        <v>666</v>
      </c>
      <c r="R3795" t="s">
        <v>59</v>
      </c>
      <c r="S3795" t="s">
        <v>60</v>
      </c>
      <c r="T3795" t="s">
        <v>36</v>
      </c>
      <c r="U3795" t="s">
        <v>37</v>
      </c>
      <c r="V3795">
        <v>27</v>
      </c>
      <c r="W3795" t="s">
        <v>38</v>
      </c>
    </row>
    <row r="3796" spans="1:23">
      <c r="A3796" t="s">
        <v>23</v>
      </c>
      <c r="B3796" t="s">
        <v>24</v>
      </c>
      <c r="C3796" t="s">
        <v>25</v>
      </c>
      <c r="D3796" t="s">
        <v>39</v>
      </c>
      <c r="E3796" t="s">
        <v>40</v>
      </c>
      <c r="F3796" t="s">
        <v>28</v>
      </c>
      <c r="G3796" t="s">
        <v>29</v>
      </c>
      <c r="I3796" t="s">
        <v>43</v>
      </c>
      <c r="J3796">
        <v>706.3525234</v>
      </c>
      <c r="K3796">
        <v>54</v>
      </c>
      <c r="L3796">
        <v>0.81799999999999995</v>
      </c>
      <c r="M3796">
        <v>0</v>
      </c>
      <c r="N3796">
        <v>0</v>
      </c>
      <c r="O3796">
        <v>0</v>
      </c>
      <c r="P3796" t="s">
        <v>665</v>
      </c>
      <c r="Q3796" t="s">
        <v>666</v>
      </c>
      <c r="R3796" t="s">
        <v>59</v>
      </c>
      <c r="S3796" t="s">
        <v>60</v>
      </c>
      <c r="T3796" t="s">
        <v>36</v>
      </c>
      <c r="U3796" t="s">
        <v>37</v>
      </c>
      <c r="V3796">
        <v>27</v>
      </c>
      <c r="W3796" t="s">
        <v>38</v>
      </c>
    </row>
    <row r="3797" spans="1:23">
      <c r="A3797" t="s">
        <v>23</v>
      </c>
      <c r="B3797" t="s">
        <v>24</v>
      </c>
      <c r="C3797" t="s">
        <v>25</v>
      </c>
      <c r="D3797" t="s">
        <v>39</v>
      </c>
      <c r="E3797" t="s">
        <v>40</v>
      </c>
      <c r="F3797" t="s">
        <v>41</v>
      </c>
      <c r="G3797" t="s">
        <v>42</v>
      </c>
      <c r="I3797" t="s">
        <v>43</v>
      </c>
      <c r="J3797">
        <v>69.827447820000003</v>
      </c>
      <c r="K3797">
        <v>8</v>
      </c>
      <c r="L3797">
        <v>0.72299999999999998</v>
      </c>
      <c r="M3797">
        <v>0</v>
      </c>
      <c r="N3797">
        <v>0</v>
      </c>
      <c r="O3797">
        <v>0</v>
      </c>
      <c r="P3797" t="s">
        <v>1462</v>
      </c>
      <c r="Q3797" t="s">
        <v>1463</v>
      </c>
      <c r="R3797" t="s">
        <v>84</v>
      </c>
      <c r="S3797" t="s">
        <v>85</v>
      </c>
      <c r="T3797" t="s">
        <v>36</v>
      </c>
      <c r="U3797" t="s">
        <v>37</v>
      </c>
      <c r="V3797">
        <v>27</v>
      </c>
      <c r="W3797" t="s">
        <v>38</v>
      </c>
    </row>
    <row r="3798" spans="1:23">
      <c r="A3798" t="s">
        <v>23</v>
      </c>
      <c r="B3798" t="s">
        <v>24</v>
      </c>
      <c r="C3798" t="s">
        <v>25</v>
      </c>
      <c r="D3798" t="s">
        <v>46</v>
      </c>
      <c r="E3798" t="s">
        <v>47</v>
      </c>
      <c r="F3798" t="s">
        <v>48</v>
      </c>
      <c r="G3798" t="s">
        <v>47</v>
      </c>
      <c r="I3798" t="s">
        <v>43</v>
      </c>
      <c r="J3798">
        <v>199.7685017</v>
      </c>
      <c r="K3798">
        <v>32</v>
      </c>
      <c r="L3798">
        <v>0.84399999999999997</v>
      </c>
      <c r="M3798">
        <v>0</v>
      </c>
      <c r="N3798">
        <v>0</v>
      </c>
      <c r="O3798">
        <v>0</v>
      </c>
      <c r="P3798" t="s">
        <v>1462</v>
      </c>
      <c r="Q3798" t="s">
        <v>1463</v>
      </c>
      <c r="R3798" t="s">
        <v>84</v>
      </c>
      <c r="S3798" t="s">
        <v>85</v>
      </c>
      <c r="T3798" t="s">
        <v>36</v>
      </c>
      <c r="U3798" t="s">
        <v>37</v>
      </c>
      <c r="V3798">
        <v>27</v>
      </c>
      <c r="W3798" t="s">
        <v>38</v>
      </c>
    </row>
    <row r="3799" spans="1:23">
      <c r="A3799" t="s">
        <v>23</v>
      </c>
      <c r="B3799" t="s">
        <v>24</v>
      </c>
      <c r="C3799" t="s">
        <v>25</v>
      </c>
      <c r="D3799" t="s">
        <v>39</v>
      </c>
      <c r="E3799" t="s">
        <v>40</v>
      </c>
      <c r="F3799" t="s">
        <v>53</v>
      </c>
      <c r="G3799" t="s">
        <v>54</v>
      </c>
      <c r="I3799" t="s">
        <v>43</v>
      </c>
      <c r="J3799">
        <v>0</v>
      </c>
      <c r="K3799">
        <v>0</v>
      </c>
      <c r="L3799">
        <v>0</v>
      </c>
      <c r="M3799">
        <v>0</v>
      </c>
      <c r="N3799">
        <v>0</v>
      </c>
      <c r="O3799">
        <v>1</v>
      </c>
      <c r="P3799" t="s">
        <v>669</v>
      </c>
      <c r="Q3799" t="s">
        <v>670</v>
      </c>
      <c r="R3799" t="s">
        <v>90</v>
      </c>
      <c r="S3799" t="s">
        <v>91</v>
      </c>
      <c r="T3799" t="s">
        <v>36</v>
      </c>
      <c r="U3799" t="s">
        <v>37</v>
      </c>
      <c r="V3799">
        <v>27</v>
      </c>
      <c r="W3799" t="s">
        <v>38</v>
      </c>
    </row>
    <row r="3800" spans="1:23">
      <c r="A3800" t="s">
        <v>23</v>
      </c>
      <c r="B3800" t="s">
        <v>24</v>
      </c>
      <c r="C3800" t="s">
        <v>25</v>
      </c>
      <c r="D3800" t="s">
        <v>26</v>
      </c>
      <c r="E3800" t="s">
        <v>27</v>
      </c>
      <c r="F3800" t="s">
        <v>28</v>
      </c>
      <c r="G3800" t="s">
        <v>29</v>
      </c>
      <c r="H3800" t="s">
        <v>86</v>
      </c>
      <c r="I3800" t="s">
        <v>87</v>
      </c>
      <c r="J3800">
        <v>122.4499653</v>
      </c>
      <c r="K3800">
        <v>1</v>
      </c>
      <c r="L3800">
        <v>0.86799999999999999</v>
      </c>
      <c r="M3800">
        <v>0</v>
      </c>
      <c r="N3800">
        <v>0</v>
      </c>
      <c r="O3800">
        <v>0</v>
      </c>
      <c r="P3800" t="s">
        <v>671</v>
      </c>
      <c r="Q3800" t="s">
        <v>672</v>
      </c>
      <c r="R3800" t="s">
        <v>297</v>
      </c>
      <c r="S3800" t="s">
        <v>298</v>
      </c>
      <c r="T3800" t="s">
        <v>36</v>
      </c>
      <c r="U3800" t="s">
        <v>37</v>
      </c>
      <c r="V3800">
        <v>27</v>
      </c>
      <c r="W3800" t="s">
        <v>38</v>
      </c>
    </row>
    <row r="3801" spans="1:23">
      <c r="A3801" t="s">
        <v>23</v>
      </c>
      <c r="B3801" t="s">
        <v>24</v>
      </c>
      <c r="C3801" t="s">
        <v>25</v>
      </c>
      <c r="D3801" t="s">
        <v>39</v>
      </c>
      <c r="E3801" t="s">
        <v>40</v>
      </c>
      <c r="F3801" t="s">
        <v>53</v>
      </c>
      <c r="G3801" t="s">
        <v>54</v>
      </c>
      <c r="I3801" t="s">
        <v>43</v>
      </c>
      <c r="J3801">
        <v>72.061999999999998</v>
      </c>
      <c r="K3801">
        <v>3</v>
      </c>
      <c r="L3801">
        <v>1</v>
      </c>
      <c r="M3801">
        <v>0</v>
      </c>
      <c r="N3801">
        <v>0</v>
      </c>
      <c r="O3801">
        <v>0</v>
      </c>
      <c r="P3801" t="s">
        <v>671</v>
      </c>
      <c r="Q3801" t="s">
        <v>672</v>
      </c>
      <c r="R3801" t="s">
        <v>297</v>
      </c>
      <c r="S3801" t="s">
        <v>298</v>
      </c>
      <c r="T3801" t="s">
        <v>36</v>
      </c>
      <c r="U3801" t="s">
        <v>37</v>
      </c>
      <c r="V3801">
        <v>27</v>
      </c>
      <c r="W3801" t="s">
        <v>38</v>
      </c>
    </row>
    <row r="3802" spans="1:23">
      <c r="A3802" t="s">
        <v>23</v>
      </c>
      <c r="B3802" t="s">
        <v>24</v>
      </c>
      <c r="C3802" t="s">
        <v>25</v>
      </c>
      <c r="D3802" t="s">
        <v>39</v>
      </c>
      <c r="E3802" t="s">
        <v>40</v>
      </c>
      <c r="F3802" t="s">
        <v>28</v>
      </c>
      <c r="G3802" t="s">
        <v>29</v>
      </c>
      <c r="I3802" t="s">
        <v>43</v>
      </c>
      <c r="J3802">
        <v>338.09915580000001</v>
      </c>
      <c r="K3802">
        <v>30</v>
      </c>
      <c r="L3802">
        <v>0.85099999999999998</v>
      </c>
      <c r="M3802">
        <v>0</v>
      </c>
      <c r="N3802">
        <v>0</v>
      </c>
      <c r="O3802">
        <v>0</v>
      </c>
      <c r="P3802" t="s">
        <v>671</v>
      </c>
      <c r="Q3802" t="s">
        <v>672</v>
      </c>
      <c r="R3802" t="s">
        <v>297</v>
      </c>
      <c r="S3802" t="s">
        <v>298</v>
      </c>
      <c r="T3802" t="s">
        <v>36</v>
      </c>
      <c r="U3802" t="s">
        <v>37</v>
      </c>
      <c r="V3802">
        <v>27</v>
      </c>
      <c r="W3802" t="s">
        <v>38</v>
      </c>
    </row>
    <row r="3803" spans="1:23">
      <c r="A3803" t="s">
        <v>23</v>
      </c>
      <c r="B3803" t="s">
        <v>24</v>
      </c>
      <c r="C3803" t="s">
        <v>25</v>
      </c>
      <c r="D3803" t="s">
        <v>46</v>
      </c>
      <c r="E3803" t="s">
        <v>47</v>
      </c>
      <c r="F3803" t="s">
        <v>48</v>
      </c>
      <c r="G3803" t="s">
        <v>47</v>
      </c>
      <c r="I3803" t="s">
        <v>43</v>
      </c>
      <c r="J3803">
        <v>1154.1117630000001</v>
      </c>
      <c r="K3803">
        <v>175</v>
      </c>
      <c r="L3803">
        <v>0.78900000000000003</v>
      </c>
      <c r="M3803">
        <v>0</v>
      </c>
      <c r="N3803">
        <v>0</v>
      </c>
      <c r="O3803">
        <v>0</v>
      </c>
      <c r="P3803" t="s">
        <v>671</v>
      </c>
      <c r="Q3803" t="s">
        <v>672</v>
      </c>
      <c r="R3803" t="s">
        <v>297</v>
      </c>
      <c r="S3803" t="s">
        <v>298</v>
      </c>
      <c r="T3803" t="s">
        <v>36</v>
      </c>
      <c r="U3803" t="s">
        <v>37</v>
      </c>
      <c r="V3803">
        <v>27</v>
      </c>
      <c r="W3803" t="s">
        <v>38</v>
      </c>
    </row>
    <row r="3804" spans="1:23">
      <c r="A3804" t="s">
        <v>23</v>
      </c>
      <c r="B3804" t="s">
        <v>24</v>
      </c>
      <c r="C3804" t="s">
        <v>25</v>
      </c>
      <c r="D3804" t="s">
        <v>26</v>
      </c>
      <c r="E3804" t="s">
        <v>27</v>
      </c>
      <c r="F3804" t="s">
        <v>41</v>
      </c>
      <c r="G3804" t="s">
        <v>42</v>
      </c>
      <c r="H3804" t="s">
        <v>161</v>
      </c>
      <c r="I3804" t="s">
        <v>43</v>
      </c>
      <c r="J3804">
        <v>9.242223117</v>
      </c>
      <c r="K3804">
        <v>1</v>
      </c>
      <c r="L3804">
        <v>0.82599999999999996</v>
      </c>
      <c r="M3804">
        <v>0</v>
      </c>
      <c r="N3804">
        <v>0</v>
      </c>
      <c r="O3804">
        <v>0</v>
      </c>
      <c r="P3804" t="s">
        <v>673</v>
      </c>
      <c r="Q3804" t="s">
        <v>674</v>
      </c>
      <c r="R3804" t="s">
        <v>34</v>
      </c>
      <c r="S3804" t="s">
        <v>35</v>
      </c>
      <c r="T3804" t="s">
        <v>36</v>
      </c>
      <c r="U3804" t="s">
        <v>37</v>
      </c>
      <c r="V3804">
        <v>27</v>
      </c>
      <c r="W3804" t="s">
        <v>38</v>
      </c>
    </row>
    <row r="3805" spans="1:23">
      <c r="A3805" t="s">
        <v>23</v>
      </c>
      <c r="B3805" t="s">
        <v>24</v>
      </c>
      <c r="C3805" t="s">
        <v>25</v>
      </c>
      <c r="D3805" t="s">
        <v>39</v>
      </c>
      <c r="E3805" t="s">
        <v>40</v>
      </c>
      <c r="F3805" t="s">
        <v>44</v>
      </c>
      <c r="G3805" t="s">
        <v>45</v>
      </c>
      <c r="I3805" t="s">
        <v>43</v>
      </c>
      <c r="J3805">
        <v>0</v>
      </c>
      <c r="K3805">
        <v>0</v>
      </c>
      <c r="L3805">
        <v>0</v>
      </c>
      <c r="M3805">
        <v>0</v>
      </c>
      <c r="N3805">
        <v>0</v>
      </c>
      <c r="O3805">
        <v>1</v>
      </c>
      <c r="P3805" t="s">
        <v>673</v>
      </c>
      <c r="Q3805" t="s">
        <v>674</v>
      </c>
      <c r="R3805" t="s">
        <v>34</v>
      </c>
      <c r="S3805" t="s">
        <v>35</v>
      </c>
      <c r="T3805" t="s">
        <v>36</v>
      </c>
      <c r="U3805" t="s">
        <v>37</v>
      </c>
      <c r="V3805">
        <v>27</v>
      </c>
      <c r="W3805" t="s">
        <v>38</v>
      </c>
    </row>
    <row r="3806" spans="1:23">
      <c r="A3806" t="s">
        <v>23</v>
      </c>
      <c r="B3806" t="s">
        <v>24</v>
      </c>
      <c r="C3806" t="s">
        <v>25</v>
      </c>
      <c r="D3806" t="s">
        <v>46</v>
      </c>
      <c r="E3806" t="s">
        <v>47</v>
      </c>
      <c r="F3806" t="s">
        <v>48</v>
      </c>
      <c r="G3806" t="s">
        <v>47</v>
      </c>
      <c r="I3806" t="s">
        <v>43</v>
      </c>
      <c r="J3806">
        <v>373.8204781</v>
      </c>
      <c r="K3806">
        <v>69</v>
      </c>
      <c r="L3806">
        <v>0.77800000000000002</v>
      </c>
      <c r="M3806">
        <v>0</v>
      </c>
      <c r="N3806">
        <v>0</v>
      </c>
      <c r="O3806">
        <v>0</v>
      </c>
      <c r="P3806" t="s">
        <v>673</v>
      </c>
      <c r="Q3806" t="s">
        <v>674</v>
      </c>
      <c r="R3806" t="s">
        <v>34</v>
      </c>
      <c r="S3806" t="s">
        <v>35</v>
      </c>
      <c r="T3806" t="s">
        <v>36</v>
      </c>
      <c r="U3806" t="s">
        <v>37</v>
      </c>
      <c r="V3806">
        <v>27</v>
      </c>
      <c r="W3806" t="s">
        <v>38</v>
      </c>
    </row>
    <row r="3807" spans="1:23">
      <c r="A3807" t="s">
        <v>23</v>
      </c>
      <c r="B3807" t="s">
        <v>24</v>
      </c>
      <c r="C3807" t="s">
        <v>25</v>
      </c>
      <c r="D3807" t="s">
        <v>39</v>
      </c>
      <c r="E3807" t="s">
        <v>40</v>
      </c>
      <c r="F3807" t="s">
        <v>28</v>
      </c>
      <c r="G3807" t="s">
        <v>29</v>
      </c>
      <c r="I3807" t="s">
        <v>43</v>
      </c>
      <c r="J3807">
        <v>52.178150969999997</v>
      </c>
      <c r="K3807">
        <v>10</v>
      </c>
      <c r="L3807">
        <v>0.83599999999999997</v>
      </c>
      <c r="M3807">
        <v>0</v>
      </c>
      <c r="N3807">
        <v>0</v>
      </c>
      <c r="O3807">
        <v>0</v>
      </c>
      <c r="P3807" t="s">
        <v>1464</v>
      </c>
      <c r="Q3807" t="s">
        <v>1465</v>
      </c>
      <c r="R3807" t="s">
        <v>94</v>
      </c>
      <c r="S3807" t="s">
        <v>95</v>
      </c>
      <c r="T3807" t="s">
        <v>36</v>
      </c>
      <c r="U3807" t="s">
        <v>37</v>
      </c>
      <c r="V3807">
        <v>27</v>
      </c>
      <c r="W3807" t="s">
        <v>38</v>
      </c>
    </row>
    <row r="3808" spans="1:23">
      <c r="A3808" t="s">
        <v>23</v>
      </c>
      <c r="B3808" t="s">
        <v>24</v>
      </c>
      <c r="C3808" t="s">
        <v>25</v>
      </c>
      <c r="D3808" t="s">
        <v>26</v>
      </c>
      <c r="E3808" t="s">
        <v>27</v>
      </c>
      <c r="F3808" t="s">
        <v>28</v>
      </c>
      <c r="G3808" t="s">
        <v>29</v>
      </c>
      <c r="H3808" t="s">
        <v>69</v>
      </c>
      <c r="I3808" t="s">
        <v>70</v>
      </c>
      <c r="J3808">
        <v>81.879000000000005</v>
      </c>
      <c r="K3808">
        <v>1</v>
      </c>
      <c r="L3808">
        <v>1</v>
      </c>
      <c r="M3808">
        <v>0</v>
      </c>
      <c r="N3808">
        <v>0</v>
      </c>
      <c r="O3808">
        <v>0</v>
      </c>
      <c r="P3808" t="s">
        <v>1466</v>
      </c>
      <c r="Q3808" t="s">
        <v>1467</v>
      </c>
      <c r="R3808" t="s">
        <v>365</v>
      </c>
      <c r="S3808" t="s">
        <v>366</v>
      </c>
      <c r="T3808" t="s">
        <v>36</v>
      </c>
      <c r="U3808" t="s">
        <v>37</v>
      </c>
      <c r="V3808">
        <v>27</v>
      </c>
      <c r="W3808" t="s">
        <v>38</v>
      </c>
    </row>
    <row r="3809" spans="1:23">
      <c r="A3809" t="s">
        <v>23</v>
      </c>
      <c r="B3809" t="s">
        <v>24</v>
      </c>
      <c r="C3809" t="s">
        <v>25</v>
      </c>
      <c r="D3809" t="s">
        <v>39</v>
      </c>
      <c r="E3809" t="s">
        <v>40</v>
      </c>
      <c r="F3809" t="s">
        <v>41</v>
      </c>
      <c r="G3809" t="s">
        <v>42</v>
      </c>
      <c r="I3809" t="s">
        <v>43</v>
      </c>
      <c r="J3809">
        <v>0</v>
      </c>
      <c r="K3809">
        <v>0</v>
      </c>
      <c r="L3809">
        <v>0</v>
      </c>
      <c r="M3809">
        <v>0</v>
      </c>
      <c r="N3809">
        <v>0</v>
      </c>
      <c r="O3809">
        <v>1</v>
      </c>
      <c r="P3809" t="s">
        <v>1466</v>
      </c>
      <c r="Q3809" t="s">
        <v>1467</v>
      </c>
      <c r="R3809" t="s">
        <v>365</v>
      </c>
      <c r="S3809" t="s">
        <v>366</v>
      </c>
      <c r="T3809" t="s">
        <v>36</v>
      </c>
      <c r="U3809" t="s">
        <v>37</v>
      </c>
      <c r="V3809">
        <v>27</v>
      </c>
      <c r="W3809" t="s">
        <v>38</v>
      </c>
    </row>
    <row r="3810" spans="1:23">
      <c r="A3810" t="s">
        <v>23</v>
      </c>
      <c r="B3810" t="s">
        <v>24</v>
      </c>
      <c r="C3810" t="s">
        <v>25</v>
      </c>
      <c r="D3810" t="s">
        <v>39</v>
      </c>
      <c r="E3810" t="s">
        <v>40</v>
      </c>
      <c r="F3810" t="s">
        <v>28</v>
      </c>
      <c r="G3810" t="s">
        <v>29</v>
      </c>
      <c r="I3810" t="s">
        <v>43</v>
      </c>
      <c r="J3810">
        <v>38.317223079999998</v>
      </c>
      <c r="K3810">
        <v>13</v>
      </c>
      <c r="L3810">
        <v>0.93</v>
      </c>
      <c r="M3810">
        <v>0</v>
      </c>
      <c r="N3810">
        <v>0</v>
      </c>
      <c r="O3810">
        <v>0</v>
      </c>
      <c r="P3810" t="s">
        <v>1466</v>
      </c>
      <c r="Q3810" t="s">
        <v>1467</v>
      </c>
      <c r="R3810" t="s">
        <v>365</v>
      </c>
      <c r="S3810" t="s">
        <v>366</v>
      </c>
      <c r="T3810" t="s">
        <v>36</v>
      </c>
      <c r="U3810" t="s">
        <v>37</v>
      </c>
      <c r="V3810">
        <v>27</v>
      </c>
      <c r="W3810" t="s">
        <v>38</v>
      </c>
    </row>
    <row r="3811" spans="1:23">
      <c r="A3811" t="s">
        <v>23</v>
      </c>
      <c r="B3811" t="s">
        <v>24</v>
      </c>
      <c r="C3811" t="s">
        <v>25</v>
      </c>
      <c r="D3811" t="s">
        <v>26</v>
      </c>
      <c r="E3811" t="s">
        <v>27</v>
      </c>
      <c r="F3811" t="s">
        <v>41</v>
      </c>
      <c r="G3811" t="s">
        <v>42</v>
      </c>
      <c r="H3811" t="s">
        <v>161</v>
      </c>
      <c r="I3811" t="s">
        <v>43</v>
      </c>
      <c r="J3811">
        <v>180.97221999999999</v>
      </c>
      <c r="K3811">
        <v>1</v>
      </c>
      <c r="L3811">
        <v>0.97499999999999998</v>
      </c>
      <c r="M3811">
        <v>0</v>
      </c>
      <c r="N3811">
        <v>0</v>
      </c>
      <c r="O3811">
        <v>0</v>
      </c>
      <c r="P3811" t="s">
        <v>675</v>
      </c>
      <c r="Q3811" t="s">
        <v>676</v>
      </c>
      <c r="R3811" t="s">
        <v>59</v>
      </c>
      <c r="S3811" t="s">
        <v>60</v>
      </c>
      <c r="T3811" t="s">
        <v>36</v>
      </c>
      <c r="U3811" t="s">
        <v>37</v>
      </c>
      <c r="V3811">
        <v>27</v>
      </c>
      <c r="W3811" t="s">
        <v>38</v>
      </c>
    </row>
    <row r="3812" spans="1:23">
      <c r="A3812" t="s">
        <v>23</v>
      </c>
      <c r="B3812" t="s">
        <v>24</v>
      </c>
      <c r="C3812" t="s">
        <v>25</v>
      </c>
      <c r="D3812" t="s">
        <v>26</v>
      </c>
      <c r="E3812" t="s">
        <v>27</v>
      </c>
      <c r="F3812" t="s">
        <v>41</v>
      </c>
      <c r="G3812" t="s">
        <v>42</v>
      </c>
      <c r="H3812" t="s">
        <v>180</v>
      </c>
      <c r="I3812" t="s">
        <v>43</v>
      </c>
      <c r="J3812">
        <v>43.605811809999999</v>
      </c>
      <c r="K3812">
        <v>1</v>
      </c>
      <c r="L3812">
        <v>0.91900000000000004</v>
      </c>
      <c r="M3812">
        <v>0</v>
      </c>
      <c r="N3812">
        <v>0</v>
      </c>
      <c r="O3812">
        <v>0</v>
      </c>
      <c r="P3812" t="s">
        <v>675</v>
      </c>
      <c r="Q3812" t="s">
        <v>676</v>
      </c>
      <c r="R3812" t="s">
        <v>59</v>
      </c>
      <c r="S3812" t="s">
        <v>60</v>
      </c>
      <c r="T3812" t="s">
        <v>36</v>
      </c>
      <c r="U3812" t="s">
        <v>37</v>
      </c>
      <c r="V3812">
        <v>27</v>
      </c>
      <c r="W3812" t="s">
        <v>38</v>
      </c>
    </row>
    <row r="3813" spans="1:23">
      <c r="A3813" t="s">
        <v>23</v>
      </c>
      <c r="B3813" t="s">
        <v>24</v>
      </c>
      <c r="C3813" t="s">
        <v>25</v>
      </c>
      <c r="D3813" t="s">
        <v>26</v>
      </c>
      <c r="E3813" t="s">
        <v>27</v>
      </c>
      <c r="F3813" t="s">
        <v>53</v>
      </c>
      <c r="G3813" t="s">
        <v>54</v>
      </c>
      <c r="H3813" t="s">
        <v>225</v>
      </c>
      <c r="I3813" t="s">
        <v>226</v>
      </c>
      <c r="J3813">
        <v>234.28022629</v>
      </c>
      <c r="K3813">
        <v>3</v>
      </c>
      <c r="L3813">
        <v>0.876</v>
      </c>
      <c r="M3813">
        <v>0</v>
      </c>
      <c r="N3813">
        <v>0</v>
      </c>
      <c r="O3813">
        <v>0</v>
      </c>
      <c r="P3813" t="s">
        <v>675</v>
      </c>
      <c r="Q3813" t="s">
        <v>676</v>
      </c>
      <c r="R3813" t="s">
        <v>59</v>
      </c>
      <c r="S3813" t="s">
        <v>60</v>
      </c>
      <c r="T3813" t="s">
        <v>36</v>
      </c>
      <c r="U3813" t="s">
        <v>37</v>
      </c>
      <c r="V3813">
        <v>27</v>
      </c>
      <c r="W3813" t="s">
        <v>38</v>
      </c>
    </row>
    <row r="3814" spans="1:23">
      <c r="A3814" t="s">
        <v>23</v>
      </c>
      <c r="B3814" t="s">
        <v>24</v>
      </c>
      <c r="C3814" t="s">
        <v>25</v>
      </c>
      <c r="D3814" t="s">
        <v>26</v>
      </c>
      <c r="E3814" t="s">
        <v>27</v>
      </c>
      <c r="F3814" t="s">
        <v>53</v>
      </c>
      <c r="G3814" t="s">
        <v>54</v>
      </c>
      <c r="H3814" t="s">
        <v>227</v>
      </c>
      <c r="I3814" t="s">
        <v>228</v>
      </c>
      <c r="J3814">
        <v>348.31333360000002</v>
      </c>
      <c r="K3814">
        <v>1</v>
      </c>
      <c r="L3814">
        <v>0.997</v>
      </c>
      <c r="M3814">
        <v>0</v>
      </c>
      <c r="N3814">
        <v>0</v>
      </c>
      <c r="O3814">
        <v>0</v>
      </c>
      <c r="P3814" t="s">
        <v>675</v>
      </c>
      <c r="Q3814" t="s">
        <v>676</v>
      </c>
      <c r="R3814" t="s">
        <v>59</v>
      </c>
      <c r="S3814" t="s">
        <v>60</v>
      </c>
      <c r="T3814" t="s">
        <v>36</v>
      </c>
      <c r="U3814" t="s">
        <v>37</v>
      </c>
      <c r="V3814">
        <v>27</v>
      </c>
      <c r="W3814" t="s">
        <v>38</v>
      </c>
    </row>
    <row r="3815" spans="1:23">
      <c r="A3815" t="s">
        <v>23</v>
      </c>
      <c r="B3815" t="s">
        <v>24</v>
      </c>
      <c r="C3815" t="s">
        <v>25</v>
      </c>
      <c r="D3815" t="s">
        <v>26</v>
      </c>
      <c r="E3815" t="s">
        <v>27</v>
      </c>
      <c r="F3815" t="s">
        <v>53</v>
      </c>
      <c r="G3815" t="s">
        <v>54</v>
      </c>
      <c r="H3815" t="s">
        <v>323</v>
      </c>
      <c r="I3815" t="s">
        <v>324</v>
      </c>
      <c r="J3815">
        <v>45.085325419999997</v>
      </c>
      <c r="K3815">
        <v>1</v>
      </c>
      <c r="L3815">
        <v>0.92300000000000004</v>
      </c>
      <c r="M3815">
        <v>0</v>
      </c>
      <c r="N3815">
        <v>0</v>
      </c>
      <c r="O3815">
        <v>0</v>
      </c>
      <c r="P3815" t="s">
        <v>675</v>
      </c>
      <c r="Q3815" t="s">
        <v>676</v>
      </c>
      <c r="R3815" t="s">
        <v>59</v>
      </c>
      <c r="S3815" t="s">
        <v>60</v>
      </c>
      <c r="T3815" t="s">
        <v>36</v>
      </c>
      <c r="U3815" t="s">
        <v>37</v>
      </c>
      <c r="V3815">
        <v>27</v>
      </c>
      <c r="W3815" t="s">
        <v>38</v>
      </c>
    </row>
    <row r="3816" spans="1:23">
      <c r="A3816" t="s">
        <v>23</v>
      </c>
      <c r="B3816" t="s">
        <v>24</v>
      </c>
      <c r="C3816" t="s">
        <v>25</v>
      </c>
      <c r="D3816" t="s">
        <v>26</v>
      </c>
      <c r="E3816" t="s">
        <v>27</v>
      </c>
      <c r="F3816" t="s">
        <v>53</v>
      </c>
      <c r="G3816" t="s">
        <v>54</v>
      </c>
      <c r="H3816" t="s">
        <v>134</v>
      </c>
      <c r="I3816" t="s">
        <v>135</v>
      </c>
      <c r="J3816">
        <v>271.19301988000001</v>
      </c>
      <c r="K3816">
        <v>2</v>
      </c>
      <c r="L3816">
        <v>0.998</v>
      </c>
      <c r="M3816">
        <v>0</v>
      </c>
      <c r="N3816">
        <v>0</v>
      </c>
      <c r="O3816">
        <v>0</v>
      </c>
      <c r="P3816" t="s">
        <v>675</v>
      </c>
      <c r="Q3816" t="s">
        <v>676</v>
      </c>
      <c r="R3816" t="s">
        <v>59</v>
      </c>
      <c r="S3816" t="s">
        <v>60</v>
      </c>
      <c r="T3816" t="s">
        <v>36</v>
      </c>
      <c r="U3816" t="s">
        <v>37</v>
      </c>
      <c r="V3816">
        <v>27</v>
      </c>
      <c r="W3816" t="s">
        <v>38</v>
      </c>
    </row>
    <row r="3817" spans="1:23">
      <c r="A3817" t="s">
        <v>23</v>
      </c>
      <c r="B3817" t="s">
        <v>24</v>
      </c>
      <c r="C3817" t="s">
        <v>25</v>
      </c>
      <c r="D3817" t="s">
        <v>26</v>
      </c>
      <c r="E3817" t="s">
        <v>27</v>
      </c>
      <c r="F3817" t="s">
        <v>53</v>
      </c>
      <c r="G3817" t="s">
        <v>54</v>
      </c>
      <c r="H3817" t="s">
        <v>229</v>
      </c>
      <c r="I3817" t="s">
        <v>230</v>
      </c>
      <c r="J3817">
        <v>6224.7100653899997</v>
      </c>
      <c r="K3817">
        <v>2</v>
      </c>
      <c r="L3817">
        <v>0.95</v>
      </c>
      <c r="M3817">
        <v>0</v>
      </c>
      <c r="N3817">
        <v>0</v>
      </c>
      <c r="O3817">
        <v>0</v>
      </c>
      <c r="P3817" t="s">
        <v>675</v>
      </c>
      <c r="Q3817" t="s">
        <v>676</v>
      </c>
      <c r="R3817" t="s">
        <v>59</v>
      </c>
      <c r="S3817" t="s">
        <v>60</v>
      </c>
      <c r="T3817" t="s">
        <v>36</v>
      </c>
      <c r="U3817" t="s">
        <v>37</v>
      </c>
      <c r="V3817">
        <v>27</v>
      </c>
      <c r="W3817" t="s">
        <v>38</v>
      </c>
    </row>
    <row r="3818" spans="1:23">
      <c r="A3818" t="s">
        <v>23</v>
      </c>
      <c r="B3818" t="s">
        <v>24</v>
      </c>
      <c r="C3818" t="s">
        <v>25</v>
      </c>
      <c r="D3818" t="s">
        <v>26</v>
      </c>
      <c r="E3818" t="s">
        <v>27</v>
      </c>
      <c r="F3818" t="s">
        <v>53</v>
      </c>
      <c r="G3818" t="s">
        <v>54</v>
      </c>
      <c r="H3818" t="s">
        <v>231</v>
      </c>
      <c r="I3818" t="s">
        <v>232</v>
      </c>
      <c r="J3818">
        <v>1497.7763408000001</v>
      </c>
      <c r="K3818">
        <v>7</v>
      </c>
      <c r="L3818">
        <v>0.93899999999999995</v>
      </c>
      <c r="M3818">
        <v>0</v>
      </c>
      <c r="N3818">
        <v>0</v>
      </c>
      <c r="O3818">
        <v>0</v>
      </c>
      <c r="P3818" t="s">
        <v>675</v>
      </c>
      <c r="Q3818" t="s">
        <v>676</v>
      </c>
      <c r="R3818" t="s">
        <v>59</v>
      </c>
      <c r="S3818" t="s">
        <v>60</v>
      </c>
      <c r="T3818" t="s">
        <v>36</v>
      </c>
      <c r="U3818" t="s">
        <v>37</v>
      </c>
      <c r="V3818">
        <v>27</v>
      </c>
      <c r="W3818" t="s">
        <v>38</v>
      </c>
    </row>
    <row r="3819" spans="1:23">
      <c r="A3819" t="s">
        <v>23</v>
      </c>
      <c r="B3819" t="s">
        <v>24</v>
      </c>
      <c r="C3819" t="s">
        <v>25</v>
      </c>
      <c r="D3819" t="s">
        <v>26</v>
      </c>
      <c r="E3819" t="s">
        <v>27</v>
      </c>
      <c r="F3819" t="s">
        <v>53</v>
      </c>
      <c r="G3819" t="s">
        <v>54</v>
      </c>
      <c r="H3819" t="s">
        <v>106</v>
      </c>
      <c r="I3819" t="s">
        <v>107</v>
      </c>
      <c r="J3819">
        <v>1484.8953357840001</v>
      </c>
      <c r="K3819">
        <v>24</v>
      </c>
      <c r="L3819">
        <v>0.89200000000000002</v>
      </c>
      <c r="M3819">
        <v>0</v>
      </c>
      <c r="N3819">
        <v>0</v>
      </c>
      <c r="O3819">
        <v>0</v>
      </c>
      <c r="P3819" t="s">
        <v>675</v>
      </c>
      <c r="Q3819" t="s">
        <v>676</v>
      </c>
      <c r="R3819" t="s">
        <v>59</v>
      </c>
      <c r="S3819" t="s">
        <v>60</v>
      </c>
      <c r="T3819" t="s">
        <v>36</v>
      </c>
      <c r="U3819" t="s">
        <v>37</v>
      </c>
      <c r="V3819">
        <v>27</v>
      </c>
      <c r="W3819" t="s">
        <v>38</v>
      </c>
    </row>
    <row r="3820" spans="1:23">
      <c r="A3820" t="s">
        <v>23</v>
      </c>
      <c r="B3820" t="s">
        <v>24</v>
      </c>
      <c r="C3820" t="s">
        <v>25</v>
      </c>
      <c r="D3820" t="s">
        <v>26</v>
      </c>
      <c r="E3820" t="s">
        <v>27</v>
      </c>
      <c r="F3820" t="s">
        <v>28</v>
      </c>
      <c r="G3820" t="s">
        <v>29</v>
      </c>
      <c r="H3820" t="s">
        <v>187</v>
      </c>
      <c r="I3820" t="s">
        <v>188</v>
      </c>
      <c r="J3820">
        <v>1594.4464209</v>
      </c>
      <c r="K3820">
        <v>5</v>
      </c>
      <c r="L3820">
        <v>0.97799999999999998</v>
      </c>
      <c r="M3820">
        <v>0</v>
      </c>
      <c r="N3820">
        <v>0</v>
      </c>
      <c r="O3820">
        <v>0</v>
      </c>
      <c r="P3820" t="s">
        <v>675</v>
      </c>
      <c r="Q3820" t="s">
        <v>676</v>
      </c>
      <c r="R3820" t="s">
        <v>59</v>
      </c>
      <c r="S3820" t="s">
        <v>60</v>
      </c>
      <c r="T3820" t="s">
        <v>36</v>
      </c>
      <c r="U3820" t="s">
        <v>37</v>
      </c>
      <c r="V3820">
        <v>27</v>
      </c>
      <c r="W3820" t="s">
        <v>38</v>
      </c>
    </row>
    <row r="3821" spans="1:23">
      <c r="A3821" t="s">
        <v>23</v>
      </c>
      <c r="B3821" t="s">
        <v>24</v>
      </c>
      <c r="C3821" t="s">
        <v>25</v>
      </c>
      <c r="D3821" t="s">
        <v>26</v>
      </c>
      <c r="E3821" t="s">
        <v>27</v>
      </c>
      <c r="F3821" t="s">
        <v>28</v>
      </c>
      <c r="G3821" t="s">
        <v>29</v>
      </c>
      <c r="H3821" t="s">
        <v>1618</v>
      </c>
      <c r="I3821" t="s">
        <v>1619</v>
      </c>
      <c r="J3821">
        <v>78.974000000000004</v>
      </c>
      <c r="K3821">
        <v>1</v>
      </c>
      <c r="L3821">
        <v>1</v>
      </c>
      <c r="M3821">
        <v>0</v>
      </c>
      <c r="N3821">
        <v>0</v>
      </c>
      <c r="O3821">
        <v>0</v>
      </c>
      <c r="P3821" t="s">
        <v>675</v>
      </c>
      <c r="Q3821" t="s">
        <v>676</v>
      </c>
      <c r="R3821" t="s">
        <v>59</v>
      </c>
      <c r="S3821" t="s">
        <v>60</v>
      </c>
      <c r="T3821" t="s">
        <v>36</v>
      </c>
      <c r="U3821" t="s">
        <v>37</v>
      </c>
      <c r="V3821">
        <v>27</v>
      </c>
      <c r="W3821" t="s">
        <v>38</v>
      </c>
    </row>
    <row r="3822" spans="1:23">
      <c r="A3822" t="s">
        <v>23</v>
      </c>
      <c r="B3822" t="s">
        <v>24</v>
      </c>
      <c r="C3822" t="s">
        <v>25</v>
      </c>
      <c r="D3822" t="s">
        <v>26</v>
      </c>
      <c r="E3822" t="s">
        <v>27</v>
      </c>
      <c r="F3822" t="s">
        <v>28</v>
      </c>
      <c r="G3822" t="s">
        <v>29</v>
      </c>
      <c r="H3822" t="s">
        <v>189</v>
      </c>
      <c r="I3822" t="s">
        <v>190</v>
      </c>
      <c r="J3822">
        <v>3281.3980261199999</v>
      </c>
      <c r="K3822">
        <v>22</v>
      </c>
      <c r="L3822">
        <v>0.94699999999999995</v>
      </c>
      <c r="M3822">
        <v>0</v>
      </c>
      <c r="N3822">
        <v>0</v>
      </c>
      <c r="O3822">
        <v>0</v>
      </c>
      <c r="P3822" t="s">
        <v>675</v>
      </c>
      <c r="Q3822" t="s">
        <v>676</v>
      </c>
      <c r="R3822" t="s">
        <v>59</v>
      </c>
      <c r="S3822" t="s">
        <v>60</v>
      </c>
      <c r="T3822" t="s">
        <v>36</v>
      </c>
      <c r="U3822" t="s">
        <v>37</v>
      </c>
      <c r="V3822">
        <v>27</v>
      </c>
      <c r="W3822" t="s">
        <v>38</v>
      </c>
    </row>
    <row r="3823" spans="1:23">
      <c r="A3823" t="s">
        <v>23</v>
      </c>
      <c r="B3823" t="s">
        <v>24</v>
      </c>
      <c r="C3823" t="s">
        <v>25</v>
      </c>
      <c r="D3823" t="s">
        <v>26</v>
      </c>
      <c r="E3823" t="s">
        <v>27</v>
      </c>
      <c r="F3823" t="s">
        <v>28</v>
      </c>
      <c r="G3823" t="s">
        <v>29</v>
      </c>
      <c r="H3823" t="s">
        <v>285</v>
      </c>
      <c r="I3823" t="s">
        <v>286</v>
      </c>
      <c r="J3823">
        <v>4488.7039273999999</v>
      </c>
      <c r="K3823">
        <v>18</v>
      </c>
      <c r="L3823">
        <v>0.96299999999999997</v>
      </c>
      <c r="M3823">
        <v>0</v>
      </c>
      <c r="N3823">
        <v>0</v>
      </c>
      <c r="O3823">
        <v>0</v>
      </c>
      <c r="P3823" t="s">
        <v>675</v>
      </c>
      <c r="Q3823" t="s">
        <v>676</v>
      </c>
      <c r="R3823" t="s">
        <v>59</v>
      </c>
      <c r="S3823" t="s">
        <v>60</v>
      </c>
      <c r="T3823" t="s">
        <v>36</v>
      </c>
      <c r="U3823" t="s">
        <v>37</v>
      </c>
      <c r="V3823">
        <v>27</v>
      </c>
      <c r="W3823" t="s">
        <v>38</v>
      </c>
    </row>
    <row r="3824" spans="1:23">
      <c r="A3824" t="s">
        <v>23</v>
      </c>
      <c r="B3824" t="s">
        <v>24</v>
      </c>
      <c r="C3824" t="s">
        <v>25</v>
      </c>
      <c r="D3824" t="s">
        <v>26</v>
      </c>
      <c r="E3824" t="s">
        <v>27</v>
      </c>
      <c r="F3824" t="s">
        <v>28</v>
      </c>
      <c r="G3824" t="s">
        <v>29</v>
      </c>
      <c r="H3824" t="s">
        <v>369</v>
      </c>
      <c r="I3824" t="s">
        <v>370</v>
      </c>
      <c r="J3824">
        <v>11906.784691139999</v>
      </c>
      <c r="K3824">
        <v>44</v>
      </c>
      <c r="L3824">
        <v>0.94899999999999995</v>
      </c>
      <c r="M3824">
        <v>0</v>
      </c>
      <c r="N3824">
        <v>0</v>
      </c>
      <c r="O3824">
        <v>0</v>
      </c>
      <c r="P3824" t="s">
        <v>675</v>
      </c>
      <c r="Q3824" t="s">
        <v>676</v>
      </c>
      <c r="R3824" t="s">
        <v>59</v>
      </c>
      <c r="S3824" t="s">
        <v>60</v>
      </c>
      <c r="T3824" t="s">
        <v>36</v>
      </c>
      <c r="U3824" t="s">
        <v>37</v>
      </c>
      <c r="V3824">
        <v>27</v>
      </c>
      <c r="W3824" t="s">
        <v>38</v>
      </c>
    </row>
    <row r="3825" spans="1:23">
      <c r="A3825" t="s">
        <v>23</v>
      </c>
      <c r="B3825" t="s">
        <v>24</v>
      </c>
      <c r="C3825" t="s">
        <v>25</v>
      </c>
      <c r="D3825" t="s">
        <v>26</v>
      </c>
      <c r="E3825" t="s">
        <v>27</v>
      </c>
      <c r="F3825" t="s">
        <v>28</v>
      </c>
      <c r="G3825" t="s">
        <v>29</v>
      </c>
      <c r="H3825" t="s">
        <v>1620</v>
      </c>
      <c r="I3825" t="s">
        <v>1621</v>
      </c>
      <c r="J3825">
        <v>876.41695860000004</v>
      </c>
      <c r="K3825">
        <v>2</v>
      </c>
      <c r="L3825">
        <v>0.97099999999999997</v>
      </c>
      <c r="M3825">
        <v>0</v>
      </c>
      <c r="N3825">
        <v>0</v>
      </c>
      <c r="O3825">
        <v>0</v>
      </c>
      <c r="P3825" t="s">
        <v>675</v>
      </c>
      <c r="Q3825" t="s">
        <v>676</v>
      </c>
      <c r="R3825" t="s">
        <v>59</v>
      </c>
      <c r="S3825" t="s">
        <v>60</v>
      </c>
      <c r="T3825" t="s">
        <v>36</v>
      </c>
      <c r="U3825" t="s">
        <v>37</v>
      </c>
      <c r="V3825">
        <v>27</v>
      </c>
      <c r="W3825" t="s">
        <v>38</v>
      </c>
    </row>
    <row r="3826" spans="1:23">
      <c r="A3826" t="s">
        <v>23</v>
      </c>
      <c r="B3826" t="s">
        <v>24</v>
      </c>
      <c r="C3826" t="s">
        <v>25</v>
      </c>
      <c r="D3826" t="s">
        <v>26</v>
      </c>
      <c r="E3826" t="s">
        <v>27</v>
      </c>
      <c r="F3826" t="s">
        <v>28</v>
      </c>
      <c r="G3826" t="s">
        <v>29</v>
      </c>
      <c r="H3826" t="s">
        <v>1504</v>
      </c>
      <c r="I3826" t="s">
        <v>1505</v>
      </c>
      <c r="J3826">
        <v>873.43672751999998</v>
      </c>
      <c r="K3826">
        <v>6</v>
      </c>
      <c r="L3826">
        <v>0.90700000000000003</v>
      </c>
      <c r="M3826">
        <v>0</v>
      </c>
      <c r="N3826">
        <v>0</v>
      </c>
      <c r="O3826">
        <v>0</v>
      </c>
      <c r="P3826" t="s">
        <v>675</v>
      </c>
      <c r="Q3826" t="s">
        <v>676</v>
      </c>
      <c r="R3826" t="s">
        <v>59</v>
      </c>
      <c r="S3826" t="s">
        <v>60</v>
      </c>
      <c r="T3826" t="s">
        <v>36</v>
      </c>
      <c r="U3826" t="s">
        <v>37</v>
      </c>
      <c r="V3826">
        <v>27</v>
      </c>
      <c r="W3826" t="s">
        <v>38</v>
      </c>
    </row>
    <row r="3827" spans="1:23">
      <c r="A3827" t="s">
        <v>23</v>
      </c>
      <c r="B3827" t="s">
        <v>24</v>
      </c>
      <c r="C3827" t="s">
        <v>25</v>
      </c>
      <c r="D3827" t="s">
        <v>26</v>
      </c>
      <c r="E3827" t="s">
        <v>27</v>
      </c>
      <c r="F3827" t="s">
        <v>28</v>
      </c>
      <c r="G3827" t="s">
        <v>29</v>
      </c>
      <c r="H3827" t="s">
        <v>1622</v>
      </c>
      <c r="I3827" t="s">
        <v>1623</v>
      </c>
      <c r="J3827">
        <v>198.44263298999999</v>
      </c>
      <c r="K3827">
        <v>3</v>
      </c>
      <c r="L3827">
        <v>0.88600000000000001</v>
      </c>
      <c r="M3827">
        <v>0</v>
      </c>
      <c r="N3827">
        <v>0</v>
      </c>
      <c r="O3827">
        <v>0</v>
      </c>
      <c r="P3827" t="s">
        <v>675</v>
      </c>
      <c r="Q3827" t="s">
        <v>676</v>
      </c>
      <c r="R3827" t="s">
        <v>59</v>
      </c>
      <c r="S3827" t="s">
        <v>60</v>
      </c>
      <c r="T3827" t="s">
        <v>36</v>
      </c>
      <c r="U3827" t="s">
        <v>37</v>
      </c>
      <c r="V3827">
        <v>27</v>
      </c>
      <c r="W3827" t="s">
        <v>38</v>
      </c>
    </row>
    <row r="3828" spans="1:23">
      <c r="A3828" t="s">
        <v>23</v>
      </c>
      <c r="B3828" t="s">
        <v>24</v>
      </c>
      <c r="C3828" t="s">
        <v>25</v>
      </c>
      <c r="D3828" t="s">
        <v>26</v>
      </c>
      <c r="E3828" t="s">
        <v>27</v>
      </c>
      <c r="F3828" t="s">
        <v>28</v>
      </c>
      <c r="G3828" t="s">
        <v>29</v>
      </c>
      <c r="H3828" t="s">
        <v>237</v>
      </c>
      <c r="I3828" t="s">
        <v>238</v>
      </c>
      <c r="J3828">
        <v>1097.3388297500001</v>
      </c>
      <c r="K3828">
        <v>13</v>
      </c>
      <c r="L3828">
        <v>0.89800000000000002</v>
      </c>
      <c r="M3828">
        <v>0</v>
      </c>
      <c r="N3828">
        <v>0</v>
      </c>
      <c r="O3828">
        <v>0</v>
      </c>
      <c r="P3828" t="s">
        <v>675</v>
      </c>
      <c r="Q3828" t="s">
        <v>676</v>
      </c>
      <c r="R3828" t="s">
        <v>59</v>
      </c>
      <c r="S3828" t="s">
        <v>60</v>
      </c>
      <c r="T3828" t="s">
        <v>36</v>
      </c>
      <c r="U3828" t="s">
        <v>37</v>
      </c>
      <c r="V3828">
        <v>27</v>
      </c>
      <c r="W3828" t="s">
        <v>38</v>
      </c>
    </row>
    <row r="3829" spans="1:23">
      <c r="A3829" t="s">
        <v>23</v>
      </c>
      <c r="B3829" t="s">
        <v>24</v>
      </c>
      <c r="C3829" t="s">
        <v>25</v>
      </c>
      <c r="D3829" t="s">
        <v>26</v>
      </c>
      <c r="E3829" t="s">
        <v>27</v>
      </c>
      <c r="F3829" t="s">
        <v>28</v>
      </c>
      <c r="G3829" t="s">
        <v>29</v>
      </c>
      <c r="H3829" t="s">
        <v>1624</v>
      </c>
      <c r="I3829" t="s">
        <v>1625</v>
      </c>
      <c r="J3829">
        <v>359.37974595999998</v>
      </c>
      <c r="K3829">
        <v>2</v>
      </c>
      <c r="L3829">
        <v>0.94899999999999995</v>
      </c>
      <c r="M3829">
        <v>0</v>
      </c>
      <c r="N3829">
        <v>0</v>
      </c>
      <c r="O3829">
        <v>0</v>
      </c>
      <c r="P3829" t="s">
        <v>675</v>
      </c>
      <c r="Q3829" t="s">
        <v>676</v>
      </c>
      <c r="R3829" t="s">
        <v>59</v>
      </c>
      <c r="S3829" t="s">
        <v>60</v>
      </c>
      <c r="T3829" t="s">
        <v>36</v>
      </c>
      <c r="U3829" t="s">
        <v>37</v>
      </c>
      <c r="V3829">
        <v>27</v>
      </c>
      <c r="W3829" t="s">
        <v>38</v>
      </c>
    </row>
    <row r="3830" spans="1:23">
      <c r="A3830" t="s">
        <v>23</v>
      </c>
      <c r="B3830" t="s">
        <v>24</v>
      </c>
      <c r="C3830" t="s">
        <v>25</v>
      </c>
      <c r="D3830" t="s">
        <v>26</v>
      </c>
      <c r="E3830" t="s">
        <v>27</v>
      </c>
      <c r="F3830" t="s">
        <v>28</v>
      </c>
      <c r="G3830" t="s">
        <v>29</v>
      </c>
      <c r="H3830" t="s">
        <v>1556</v>
      </c>
      <c r="I3830" t="s">
        <v>1557</v>
      </c>
      <c r="J3830">
        <v>234.92657504300001</v>
      </c>
      <c r="K3830">
        <v>3</v>
      </c>
      <c r="L3830">
        <v>0.58699999999999997</v>
      </c>
      <c r="M3830">
        <v>0</v>
      </c>
      <c r="N3830">
        <v>0</v>
      </c>
      <c r="O3830">
        <v>0</v>
      </c>
      <c r="P3830" t="s">
        <v>675</v>
      </c>
      <c r="Q3830" t="s">
        <v>676</v>
      </c>
      <c r="R3830" t="s">
        <v>59</v>
      </c>
      <c r="S3830" t="s">
        <v>60</v>
      </c>
      <c r="T3830" t="s">
        <v>36</v>
      </c>
      <c r="U3830" t="s">
        <v>37</v>
      </c>
      <c r="V3830">
        <v>27</v>
      </c>
      <c r="W3830" t="s">
        <v>38</v>
      </c>
    </row>
    <row r="3831" spans="1:23">
      <c r="A3831" t="s">
        <v>23</v>
      </c>
      <c r="B3831" t="s">
        <v>24</v>
      </c>
      <c r="C3831" t="s">
        <v>25</v>
      </c>
      <c r="D3831" t="s">
        <v>26</v>
      </c>
      <c r="E3831" t="s">
        <v>27</v>
      </c>
      <c r="F3831" t="s">
        <v>28</v>
      </c>
      <c r="G3831" t="s">
        <v>29</v>
      </c>
      <c r="H3831" t="s">
        <v>906</v>
      </c>
      <c r="I3831" t="s">
        <v>907</v>
      </c>
      <c r="J3831">
        <v>424.57921025000002</v>
      </c>
      <c r="K3831">
        <v>7</v>
      </c>
      <c r="L3831">
        <v>0.94099999999999995</v>
      </c>
      <c r="M3831">
        <v>0</v>
      </c>
      <c r="N3831">
        <v>0</v>
      </c>
      <c r="O3831">
        <v>0</v>
      </c>
      <c r="P3831" t="s">
        <v>675</v>
      </c>
      <c r="Q3831" t="s">
        <v>676</v>
      </c>
      <c r="R3831" t="s">
        <v>59</v>
      </c>
      <c r="S3831" t="s">
        <v>60</v>
      </c>
      <c r="T3831" t="s">
        <v>36</v>
      </c>
      <c r="U3831" t="s">
        <v>37</v>
      </c>
      <c r="V3831">
        <v>27</v>
      </c>
      <c r="W3831" t="s">
        <v>38</v>
      </c>
    </row>
    <row r="3832" spans="1:23">
      <c r="A3832" t="s">
        <v>23</v>
      </c>
      <c r="B3832" t="s">
        <v>24</v>
      </c>
      <c r="C3832" t="s">
        <v>25</v>
      </c>
      <c r="D3832" t="s">
        <v>26</v>
      </c>
      <c r="E3832" t="s">
        <v>27</v>
      </c>
      <c r="F3832" t="s">
        <v>28</v>
      </c>
      <c r="G3832" t="s">
        <v>29</v>
      </c>
      <c r="H3832" t="s">
        <v>445</v>
      </c>
      <c r="I3832" t="s">
        <v>446</v>
      </c>
      <c r="J3832">
        <v>1535.231833267</v>
      </c>
      <c r="K3832">
        <v>7</v>
      </c>
      <c r="L3832">
        <v>0.876</v>
      </c>
      <c r="M3832">
        <v>0</v>
      </c>
      <c r="N3832">
        <v>0</v>
      </c>
      <c r="O3832">
        <v>0</v>
      </c>
      <c r="P3832" t="s">
        <v>675</v>
      </c>
      <c r="Q3832" t="s">
        <v>676</v>
      </c>
      <c r="R3832" t="s">
        <v>59</v>
      </c>
      <c r="S3832" t="s">
        <v>60</v>
      </c>
      <c r="T3832" t="s">
        <v>36</v>
      </c>
      <c r="U3832" t="s">
        <v>37</v>
      </c>
      <c r="V3832">
        <v>27</v>
      </c>
      <c r="W3832" t="s">
        <v>38</v>
      </c>
    </row>
    <row r="3833" spans="1:23">
      <c r="A3833" t="s">
        <v>23</v>
      </c>
      <c r="B3833" t="s">
        <v>24</v>
      </c>
      <c r="C3833" t="s">
        <v>25</v>
      </c>
      <c r="D3833" t="s">
        <v>26</v>
      </c>
      <c r="E3833" t="s">
        <v>27</v>
      </c>
      <c r="F3833" t="s">
        <v>28</v>
      </c>
      <c r="G3833" t="s">
        <v>29</v>
      </c>
      <c r="H3833" t="s">
        <v>86</v>
      </c>
      <c r="I3833" t="s">
        <v>87</v>
      </c>
      <c r="J3833">
        <v>41983.550469679998</v>
      </c>
      <c r="K3833">
        <v>204</v>
      </c>
      <c r="L3833">
        <v>0.98399999999999999</v>
      </c>
      <c r="M3833">
        <v>0</v>
      </c>
      <c r="N3833">
        <v>0</v>
      </c>
      <c r="O3833">
        <v>0</v>
      </c>
      <c r="P3833" t="s">
        <v>675</v>
      </c>
      <c r="Q3833" t="s">
        <v>676</v>
      </c>
      <c r="R3833" t="s">
        <v>59</v>
      </c>
      <c r="S3833" t="s">
        <v>60</v>
      </c>
      <c r="T3833" t="s">
        <v>36</v>
      </c>
      <c r="U3833" t="s">
        <v>37</v>
      </c>
      <c r="V3833">
        <v>27</v>
      </c>
      <c r="W3833" t="s">
        <v>38</v>
      </c>
    </row>
    <row r="3834" spans="1:23">
      <c r="A3834" t="s">
        <v>23</v>
      </c>
      <c r="B3834" t="s">
        <v>24</v>
      </c>
      <c r="C3834" t="s">
        <v>25</v>
      </c>
      <c r="D3834" t="s">
        <v>26</v>
      </c>
      <c r="E3834" t="s">
        <v>27</v>
      </c>
      <c r="F3834" t="s">
        <v>28</v>
      </c>
      <c r="G3834" t="s">
        <v>29</v>
      </c>
      <c r="H3834" t="s">
        <v>30</v>
      </c>
      <c r="I3834" t="s">
        <v>31</v>
      </c>
      <c r="J3834">
        <v>6215.1973627899997</v>
      </c>
      <c r="K3834">
        <v>20</v>
      </c>
      <c r="L3834">
        <v>0.96699999999999997</v>
      </c>
      <c r="M3834">
        <v>0</v>
      </c>
      <c r="N3834">
        <v>0</v>
      </c>
      <c r="O3834">
        <v>0</v>
      </c>
      <c r="P3834" t="s">
        <v>675</v>
      </c>
      <c r="Q3834" t="s">
        <v>676</v>
      </c>
      <c r="R3834" t="s">
        <v>59</v>
      </c>
      <c r="S3834" t="s">
        <v>60</v>
      </c>
      <c r="T3834" t="s">
        <v>36</v>
      </c>
      <c r="U3834" t="s">
        <v>37</v>
      </c>
      <c r="V3834">
        <v>27</v>
      </c>
      <c r="W3834" t="s">
        <v>38</v>
      </c>
    </row>
    <row r="3835" spans="1:23">
      <c r="A3835" t="s">
        <v>23</v>
      </c>
      <c r="B3835" t="s">
        <v>24</v>
      </c>
      <c r="C3835" t="s">
        <v>25</v>
      </c>
      <c r="D3835" t="s">
        <v>26</v>
      </c>
      <c r="E3835" t="s">
        <v>27</v>
      </c>
      <c r="F3835" t="s">
        <v>28</v>
      </c>
      <c r="G3835" t="s">
        <v>29</v>
      </c>
      <c r="H3835" t="s">
        <v>447</v>
      </c>
      <c r="I3835" t="s">
        <v>448</v>
      </c>
      <c r="J3835">
        <v>1605.2412918699999</v>
      </c>
      <c r="K3835">
        <v>18</v>
      </c>
      <c r="L3835">
        <v>0.93100000000000005</v>
      </c>
      <c r="M3835">
        <v>0</v>
      </c>
      <c r="N3835">
        <v>0</v>
      </c>
      <c r="O3835">
        <v>0</v>
      </c>
      <c r="P3835" t="s">
        <v>675</v>
      </c>
      <c r="Q3835" t="s">
        <v>676</v>
      </c>
      <c r="R3835" t="s">
        <v>59</v>
      </c>
      <c r="S3835" t="s">
        <v>60</v>
      </c>
      <c r="T3835" t="s">
        <v>36</v>
      </c>
      <c r="U3835" t="s">
        <v>37</v>
      </c>
      <c r="V3835">
        <v>27</v>
      </c>
      <c r="W3835" t="s">
        <v>38</v>
      </c>
    </row>
    <row r="3836" spans="1:23">
      <c r="A3836" t="s">
        <v>23</v>
      </c>
      <c r="B3836" t="s">
        <v>24</v>
      </c>
      <c r="C3836" t="s">
        <v>25</v>
      </c>
      <c r="D3836" t="s">
        <v>26</v>
      </c>
      <c r="E3836" t="s">
        <v>27</v>
      </c>
      <c r="F3836" t="s">
        <v>28</v>
      </c>
      <c r="G3836" t="s">
        <v>29</v>
      </c>
      <c r="H3836" t="s">
        <v>739</v>
      </c>
      <c r="I3836" t="s">
        <v>740</v>
      </c>
      <c r="J3836">
        <v>908.58790156999999</v>
      </c>
      <c r="K3836">
        <v>10</v>
      </c>
      <c r="L3836">
        <v>0.96299999999999997</v>
      </c>
      <c r="M3836">
        <v>0</v>
      </c>
      <c r="N3836">
        <v>0</v>
      </c>
      <c r="O3836">
        <v>0</v>
      </c>
      <c r="P3836" t="s">
        <v>675</v>
      </c>
      <c r="Q3836" t="s">
        <v>676</v>
      </c>
      <c r="R3836" t="s">
        <v>59</v>
      </c>
      <c r="S3836" t="s">
        <v>60</v>
      </c>
      <c r="T3836" t="s">
        <v>36</v>
      </c>
      <c r="U3836" t="s">
        <v>37</v>
      </c>
      <c r="V3836">
        <v>27</v>
      </c>
      <c r="W3836" t="s">
        <v>38</v>
      </c>
    </row>
    <row r="3837" spans="1:23">
      <c r="A3837" t="s">
        <v>23</v>
      </c>
      <c r="B3837" t="s">
        <v>24</v>
      </c>
      <c r="C3837" t="s">
        <v>25</v>
      </c>
      <c r="D3837" t="s">
        <v>26</v>
      </c>
      <c r="E3837" t="s">
        <v>27</v>
      </c>
      <c r="F3837" t="s">
        <v>28</v>
      </c>
      <c r="G3837" t="s">
        <v>29</v>
      </c>
      <c r="H3837" t="s">
        <v>1626</v>
      </c>
      <c r="I3837" t="s">
        <v>1627</v>
      </c>
      <c r="J3837">
        <v>55.953375610000002</v>
      </c>
      <c r="K3837">
        <v>1</v>
      </c>
      <c r="L3837">
        <v>0.78300000000000003</v>
      </c>
      <c r="M3837">
        <v>0</v>
      </c>
      <c r="N3837">
        <v>0</v>
      </c>
      <c r="O3837">
        <v>0</v>
      </c>
      <c r="P3837" t="s">
        <v>675</v>
      </c>
      <c r="Q3837" t="s">
        <v>676</v>
      </c>
      <c r="R3837" t="s">
        <v>59</v>
      </c>
      <c r="S3837" t="s">
        <v>60</v>
      </c>
      <c r="T3837" t="s">
        <v>36</v>
      </c>
      <c r="U3837" t="s">
        <v>37</v>
      </c>
      <c r="V3837">
        <v>27</v>
      </c>
      <c r="W3837" t="s">
        <v>38</v>
      </c>
    </row>
    <row r="3838" spans="1:23">
      <c r="A3838" t="s">
        <v>23</v>
      </c>
      <c r="B3838" t="s">
        <v>24</v>
      </c>
      <c r="C3838" t="s">
        <v>25</v>
      </c>
      <c r="D3838" t="s">
        <v>39</v>
      </c>
      <c r="E3838" t="s">
        <v>40</v>
      </c>
      <c r="F3838" t="s">
        <v>28</v>
      </c>
      <c r="G3838" t="s">
        <v>29</v>
      </c>
      <c r="I3838" t="s">
        <v>43</v>
      </c>
      <c r="J3838">
        <v>140.2919709</v>
      </c>
      <c r="K3838">
        <v>16</v>
      </c>
      <c r="L3838">
        <v>0.93500000000000005</v>
      </c>
      <c r="M3838">
        <v>0</v>
      </c>
      <c r="N3838">
        <v>0</v>
      </c>
      <c r="O3838">
        <v>0</v>
      </c>
      <c r="P3838" t="s">
        <v>685</v>
      </c>
      <c r="Q3838" t="s">
        <v>686</v>
      </c>
      <c r="R3838" t="s">
        <v>84</v>
      </c>
      <c r="S3838" t="s">
        <v>85</v>
      </c>
      <c r="T3838" t="s">
        <v>36</v>
      </c>
      <c r="U3838" t="s">
        <v>37</v>
      </c>
      <c r="V3838">
        <v>27</v>
      </c>
      <c r="W3838" t="s">
        <v>38</v>
      </c>
    </row>
    <row r="3839" spans="1:23">
      <c r="A3839" t="s">
        <v>23</v>
      </c>
      <c r="B3839" t="s">
        <v>24</v>
      </c>
      <c r="C3839" t="s">
        <v>25</v>
      </c>
      <c r="D3839" t="s">
        <v>39</v>
      </c>
      <c r="E3839" t="s">
        <v>40</v>
      </c>
      <c r="F3839" t="s">
        <v>28</v>
      </c>
      <c r="G3839" t="s">
        <v>29</v>
      </c>
      <c r="I3839" t="s">
        <v>43</v>
      </c>
      <c r="J3839">
        <v>0</v>
      </c>
      <c r="K3839">
        <v>0</v>
      </c>
      <c r="L3839">
        <v>0</v>
      </c>
      <c r="M3839">
        <v>0</v>
      </c>
      <c r="N3839">
        <v>0</v>
      </c>
      <c r="O3839">
        <v>1</v>
      </c>
      <c r="P3839" t="s">
        <v>1472</v>
      </c>
      <c r="Q3839" t="s">
        <v>1473</v>
      </c>
      <c r="R3839" t="s">
        <v>51</v>
      </c>
      <c r="S3839" t="s">
        <v>52</v>
      </c>
      <c r="T3839" t="s">
        <v>36</v>
      </c>
      <c r="U3839" t="s">
        <v>37</v>
      </c>
      <c r="V3839">
        <v>27</v>
      </c>
      <c r="W3839" t="s">
        <v>38</v>
      </c>
    </row>
    <row r="3840" spans="1:23">
      <c r="A3840" t="s">
        <v>23</v>
      </c>
      <c r="B3840" t="s">
        <v>24</v>
      </c>
      <c r="C3840" t="s">
        <v>25</v>
      </c>
      <c r="D3840" t="s">
        <v>39</v>
      </c>
      <c r="E3840" t="s">
        <v>40</v>
      </c>
      <c r="F3840" t="s">
        <v>53</v>
      </c>
      <c r="G3840" t="s">
        <v>54</v>
      </c>
      <c r="I3840" t="s">
        <v>43</v>
      </c>
      <c r="J3840">
        <v>0</v>
      </c>
      <c r="K3840">
        <v>0</v>
      </c>
      <c r="L3840">
        <v>0</v>
      </c>
      <c r="M3840">
        <v>0</v>
      </c>
      <c r="N3840">
        <v>0</v>
      </c>
      <c r="O3840">
        <v>1</v>
      </c>
      <c r="P3840" t="s">
        <v>689</v>
      </c>
      <c r="Q3840" t="s">
        <v>690</v>
      </c>
      <c r="R3840" t="s">
        <v>67</v>
      </c>
      <c r="S3840" t="s">
        <v>68</v>
      </c>
      <c r="T3840" t="s">
        <v>36</v>
      </c>
      <c r="U3840" t="s">
        <v>37</v>
      </c>
      <c r="V3840">
        <v>27</v>
      </c>
      <c r="W3840" t="s">
        <v>38</v>
      </c>
    </row>
    <row r="3841" spans="1:23">
      <c r="A3841" t="s">
        <v>23</v>
      </c>
      <c r="B3841" t="s">
        <v>24</v>
      </c>
      <c r="C3841" t="s">
        <v>25</v>
      </c>
      <c r="D3841" t="s">
        <v>46</v>
      </c>
      <c r="E3841" t="s">
        <v>47</v>
      </c>
      <c r="F3841" t="s">
        <v>48</v>
      </c>
      <c r="G3841" t="s">
        <v>47</v>
      </c>
      <c r="I3841" t="s">
        <v>43</v>
      </c>
      <c r="J3841">
        <v>819.16405729999997</v>
      </c>
      <c r="K3841">
        <v>103</v>
      </c>
      <c r="L3841">
        <v>0.82299999999999995</v>
      </c>
      <c r="M3841">
        <v>0</v>
      </c>
      <c r="N3841">
        <v>0</v>
      </c>
      <c r="O3841">
        <v>0</v>
      </c>
      <c r="P3841" t="s">
        <v>691</v>
      </c>
      <c r="Q3841" t="s">
        <v>692</v>
      </c>
      <c r="R3841" t="s">
        <v>100</v>
      </c>
      <c r="S3841" t="s">
        <v>101</v>
      </c>
      <c r="T3841" t="s">
        <v>36</v>
      </c>
      <c r="U3841" t="s">
        <v>37</v>
      </c>
      <c r="V3841">
        <v>27</v>
      </c>
      <c r="W3841" t="s">
        <v>38</v>
      </c>
    </row>
    <row r="3842" spans="1:23">
      <c r="A3842" t="s">
        <v>23</v>
      </c>
      <c r="B3842" t="s">
        <v>24</v>
      </c>
      <c r="C3842" t="s">
        <v>25</v>
      </c>
      <c r="D3842" t="s">
        <v>39</v>
      </c>
      <c r="E3842" t="s">
        <v>40</v>
      </c>
      <c r="F3842" t="s">
        <v>28</v>
      </c>
      <c r="G3842" t="s">
        <v>29</v>
      </c>
      <c r="I3842" t="s">
        <v>43</v>
      </c>
      <c r="J3842">
        <v>0</v>
      </c>
      <c r="K3842">
        <v>0</v>
      </c>
      <c r="L3842">
        <v>0</v>
      </c>
      <c r="M3842">
        <v>0</v>
      </c>
      <c r="N3842">
        <v>0</v>
      </c>
      <c r="O3842">
        <v>1</v>
      </c>
      <c r="P3842" t="s">
        <v>1474</v>
      </c>
      <c r="Q3842" t="s">
        <v>1475</v>
      </c>
      <c r="R3842" t="s">
        <v>51</v>
      </c>
      <c r="S3842" t="s">
        <v>52</v>
      </c>
      <c r="T3842" t="s">
        <v>36</v>
      </c>
      <c r="U3842" t="s">
        <v>37</v>
      </c>
      <c r="V3842">
        <v>27</v>
      </c>
      <c r="W3842" t="s">
        <v>38</v>
      </c>
    </row>
    <row r="3843" spans="1:23">
      <c r="A3843" t="s">
        <v>23</v>
      </c>
      <c r="B3843" t="s">
        <v>24</v>
      </c>
      <c r="C3843" t="s">
        <v>25</v>
      </c>
      <c r="D3843" t="s">
        <v>46</v>
      </c>
      <c r="E3843" t="s">
        <v>47</v>
      </c>
      <c r="F3843" t="s">
        <v>48</v>
      </c>
      <c r="G3843" t="s">
        <v>47</v>
      </c>
      <c r="I3843" t="s">
        <v>43</v>
      </c>
      <c r="J3843">
        <v>393.47132399999998</v>
      </c>
      <c r="K3843">
        <v>71</v>
      </c>
      <c r="L3843">
        <v>0.82099999999999995</v>
      </c>
      <c r="M3843">
        <v>0</v>
      </c>
      <c r="N3843">
        <v>0</v>
      </c>
      <c r="O3843">
        <v>0</v>
      </c>
      <c r="P3843" t="s">
        <v>1474</v>
      </c>
      <c r="Q3843" t="s">
        <v>1475</v>
      </c>
      <c r="R3843" t="s">
        <v>51</v>
      </c>
      <c r="S3843" t="s">
        <v>52</v>
      </c>
      <c r="T3843" t="s">
        <v>36</v>
      </c>
      <c r="U3843" t="s">
        <v>37</v>
      </c>
      <c r="V3843">
        <v>27</v>
      </c>
      <c r="W3843" t="s">
        <v>38</v>
      </c>
    </row>
    <row r="3844" spans="1:23">
      <c r="A3844" t="s">
        <v>23</v>
      </c>
      <c r="B3844" t="s">
        <v>24</v>
      </c>
      <c r="C3844" t="s">
        <v>25</v>
      </c>
      <c r="D3844" t="s">
        <v>26</v>
      </c>
      <c r="E3844" t="s">
        <v>27</v>
      </c>
      <c r="F3844" t="s">
        <v>28</v>
      </c>
      <c r="G3844" t="s">
        <v>29</v>
      </c>
      <c r="H3844" t="s">
        <v>138</v>
      </c>
      <c r="I3844" t="s">
        <v>139</v>
      </c>
      <c r="J3844">
        <v>150.5919045</v>
      </c>
      <c r="K3844">
        <v>1</v>
      </c>
      <c r="L3844">
        <v>0.90500000000000003</v>
      </c>
      <c r="M3844">
        <v>0</v>
      </c>
      <c r="N3844">
        <v>0</v>
      </c>
      <c r="O3844">
        <v>0</v>
      </c>
      <c r="P3844" t="s">
        <v>695</v>
      </c>
      <c r="Q3844" t="s">
        <v>696</v>
      </c>
      <c r="R3844" t="s">
        <v>168</v>
      </c>
      <c r="S3844" t="s">
        <v>169</v>
      </c>
      <c r="T3844" t="s">
        <v>36</v>
      </c>
      <c r="U3844" t="s">
        <v>37</v>
      </c>
      <c r="V3844">
        <v>27</v>
      </c>
      <c r="W3844" t="s">
        <v>38</v>
      </c>
    </row>
    <row r="3845" spans="1:23">
      <c r="A3845" t="s">
        <v>23</v>
      </c>
      <c r="B3845" t="s">
        <v>24</v>
      </c>
      <c r="C3845" t="s">
        <v>25</v>
      </c>
      <c r="D3845" t="s">
        <v>39</v>
      </c>
      <c r="E3845" t="s">
        <v>40</v>
      </c>
      <c r="F3845" t="s">
        <v>41</v>
      </c>
      <c r="G3845" t="s">
        <v>42</v>
      </c>
      <c r="I3845" t="s">
        <v>43</v>
      </c>
      <c r="J3845">
        <v>0</v>
      </c>
      <c r="K3845">
        <v>0</v>
      </c>
      <c r="L3845">
        <v>0</v>
      </c>
      <c r="M3845">
        <v>0</v>
      </c>
      <c r="N3845">
        <v>0</v>
      </c>
      <c r="O3845">
        <v>1</v>
      </c>
      <c r="P3845" t="s">
        <v>695</v>
      </c>
      <c r="Q3845" t="s">
        <v>696</v>
      </c>
      <c r="R3845" t="s">
        <v>168</v>
      </c>
      <c r="S3845" t="s">
        <v>169</v>
      </c>
      <c r="T3845" t="s">
        <v>36</v>
      </c>
      <c r="U3845" t="s">
        <v>37</v>
      </c>
      <c r="V3845">
        <v>27</v>
      </c>
      <c r="W3845" t="s">
        <v>38</v>
      </c>
    </row>
    <row r="3846" spans="1:23">
      <c r="A3846" t="s">
        <v>23</v>
      </c>
      <c r="B3846" t="s">
        <v>24</v>
      </c>
      <c r="C3846" t="s">
        <v>25</v>
      </c>
      <c r="D3846" t="s">
        <v>39</v>
      </c>
      <c r="E3846" t="s">
        <v>40</v>
      </c>
      <c r="F3846" t="s">
        <v>28</v>
      </c>
      <c r="G3846" t="s">
        <v>29</v>
      </c>
      <c r="I3846" t="s">
        <v>43</v>
      </c>
      <c r="J3846">
        <v>128.6476025</v>
      </c>
      <c r="K3846">
        <v>19</v>
      </c>
      <c r="L3846">
        <v>0.93400000000000005</v>
      </c>
      <c r="M3846">
        <v>0</v>
      </c>
      <c r="N3846">
        <v>0</v>
      </c>
      <c r="O3846">
        <v>0</v>
      </c>
      <c r="P3846" t="s">
        <v>695</v>
      </c>
      <c r="Q3846" t="s">
        <v>696</v>
      </c>
      <c r="R3846" t="s">
        <v>168</v>
      </c>
      <c r="S3846" t="s">
        <v>169</v>
      </c>
      <c r="T3846" t="s">
        <v>36</v>
      </c>
      <c r="U3846" t="s">
        <v>37</v>
      </c>
      <c r="V3846">
        <v>27</v>
      </c>
      <c r="W3846" t="s">
        <v>38</v>
      </c>
    </row>
    <row r="3847" spans="1:23">
      <c r="A3847" t="s">
        <v>23</v>
      </c>
      <c r="B3847" t="s">
        <v>24</v>
      </c>
      <c r="C3847" t="s">
        <v>25</v>
      </c>
      <c r="D3847" t="s">
        <v>39</v>
      </c>
      <c r="E3847" t="s">
        <v>40</v>
      </c>
      <c r="F3847" t="s">
        <v>44</v>
      </c>
      <c r="G3847" t="s">
        <v>45</v>
      </c>
      <c r="I3847" t="s">
        <v>43</v>
      </c>
      <c r="J3847">
        <v>79.483923899999994</v>
      </c>
      <c r="K3847">
        <v>5</v>
      </c>
      <c r="L3847">
        <v>0.874</v>
      </c>
      <c r="M3847">
        <v>0</v>
      </c>
      <c r="N3847">
        <v>0</v>
      </c>
      <c r="O3847">
        <v>0</v>
      </c>
      <c r="P3847" t="s">
        <v>695</v>
      </c>
      <c r="Q3847" t="s">
        <v>696</v>
      </c>
      <c r="R3847" t="s">
        <v>168</v>
      </c>
      <c r="S3847" t="s">
        <v>169</v>
      </c>
      <c r="T3847" t="s">
        <v>36</v>
      </c>
      <c r="U3847" t="s">
        <v>37</v>
      </c>
      <c r="V3847">
        <v>27</v>
      </c>
      <c r="W3847" t="s">
        <v>38</v>
      </c>
    </row>
    <row r="3848" spans="1:23">
      <c r="A3848" t="s">
        <v>23</v>
      </c>
      <c r="B3848" t="s">
        <v>24</v>
      </c>
      <c r="C3848" t="s">
        <v>25</v>
      </c>
      <c r="D3848" t="s">
        <v>39</v>
      </c>
      <c r="E3848" t="s">
        <v>40</v>
      </c>
      <c r="F3848" t="s">
        <v>41</v>
      </c>
      <c r="G3848" t="s">
        <v>42</v>
      </c>
      <c r="I3848" t="s">
        <v>43</v>
      </c>
      <c r="J3848">
        <v>0</v>
      </c>
      <c r="K3848">
        <v>0</v>
      </c>
      <c r="L3848">
        <v>0</v>
      </c>
      <c r="M3848">
        <v>0</v>
      </c>
      <c r="N3848">
        <v>0</v>
      </c>
      <c r="O3848">
        <v>1</v>
      </c>
      <c r="P3848" t="s">
        <v>697</v>
      </c>
      <c r="Q3848" t="s">
        <v>698</v>
      </c>
      <c r="R3848" t="s">
        <v>365</v>
      </c>
      <c r="S3848" t="s">
        <v>366</v>
      </c>
      <c r="T3848" t="s">
        <v>36</v>
      </c>
      <c r="U3848" t="s">
        <v>37</v>
      </c>
      <c r="V3848">
        <v>27</v>
      </c>
      <c r="W3848" t="s">
        <v>38</v>
      </c>
    </row>
    <row r="3849" spans="1:23">
      <c r="A3849" t="s">
        <v>23</v>
      </c>
      <c r="B3849" t="s">
        <v>24</v>
      </c>
      <c r="C3849" t="s">
        <v>25</v>
      </c>
      <c r="D3849" t="s">
        <v>46</v>
      </c>
      <c r="E3849" t="s">
        <v>47</v>
      </c>
      <c r="F3849" t="s">
        <v>48</v>
      </c>
      <c r="G3849" t="s">
        <v>47</v>
      </c>
      <c r="I3849" t="s">
        <v>43</v>
      </c>
      <c r="J3849">
        <v>916.11597459999996</v>
      </c>
      <c r="K3849">
        <v>115</v>
      </c>
      <c r="L3849">
        <v>0.77500000000000002</v>
      </c>
      <c r="M3849">
        <v>0</v>
      </c>
      <c r="N3849">
        <v>0</v>
      </c>
      <c r="O3849">
        <v>0</v>
      </c>
      <c r="P3849" t="s">
        <v>697</v>
      </c>
      <c r="Q3849" t="s">
        <v>698</v>
      </c>
      <c r="R3849" t="s">
        <v>365</v>
      </c>
      <c r="S3849" t="s">
        <v>366</v>
      </c>
      <c r="T3849" t="s">
        <v>36</v>
      </c>
      <c r="U3849" t="s">
        <v>37</v>
      </c>
      <c r="V3849">
        <v>27</v>
      </c>
      <c r="W3849" t="s">
        <v>38</v>
      </c>
    </row>
    <row r="3850" spans="1:23">
      <c r="A3850" t="s">
        <v>23</v>
      </c>
      <c r="B3850" t="s">
        <v>24</v>
      </c>
      <c r="C3850" t="s">
        <v>25</v>
      </c>
      <c r="D3850" t="s">
        <v>26</v>
      </c>
      <c r="E3850" t="s">
        <v>27</v>
      </c>
      <c r="F3850" t="s">
        <v>28</v>
      </c>
      <c r="G3850" t="s">
        <v>29</v>
      </c>
      <c r="H3850" t="s">
        <v>63</v>
      </c>
      <c r="I3850" t="s">
        <v>64</v>
      </c>
      <c r="J3850">
        <v>116.9739072</v>
      </c>
      <c r="K3850">
        <v>1</v>
      </c>
      <c r="L3850">
        <v>0.873</v>
      </c>
      <c r="M3850">
        <v>0</v>
      </c>
      <c r="N3850">
        <v>0</v>
      </c>
      <c r="O3850">
        <v>0</v>
      </c>
      <c r="P3850" t="s">
        <v>701</v>
      </c>
      <c r="Q3850" t="s">
        <v>702</v>
      </c>
      <c r="R3850" t="s">
        <v>73</v>
      </c>
      <c r="S3850" t="s">
        <v>74</v>
      </c>
      <c r="T3850" t="s">
        <v>36</v>
      </c>
      <c r="U3850" t="s">
        <v>37</v>
      </c>
      <c r="V3850">
        <v>27</v>
      </c>
      <c r="W3850" t="s">
        <v>38</v>
      </c>
    </row>
    <row r="3851" spans="1:23">
      <c r="A3851" t="s">
        <v>23</v>
      </c>
      <c r="B3851" t="s">
        <v>24</v>
      </c>
      <c r="C3851" t="s">
        <v>25</v>
      </c>
      <c r="D3851" t="s">
        <v>39</v>
      </c>
      <c r="E3851" t="s">
        <v>40</v>
      </c>
      <c r="F3851" t="s">
        <v>41</v>
      </c>
      <c r="G3851" t="s">
        <v>42</v>
      </c>
      <c r="I3851" t="s">
        <v>43</v>
      </c>
      <c r="J3851">
        <v>0</v>
      </c>
      <c r="K3851">
        <v>0</v>
      </c>
      <c r="L3851">
        <v>0</v>
      </c>
      <c r="M3851">
        <v>0</v>
      </c>
      <c r="N3851">
        <v>0</v>
      </c>
      <c r="O3851">
        <v>1</v>
      </c>
      <c r="P3851" t="s">
        <v>703</v>
      </c>
      <c r="Q3851" t="s">
        <v>704</v>
      </c>
      <c r="R3851" t="s">
        <v>114</v>
      </c>
      <c r="S3851" t="s">
        <v>115</v>
      </c>
      <c r="T3851" t="s">
        <v>36</v>
      </c>
      <c r="U3851" t="s">
        <v>37</v>
      </c>
      <c r="V3851">
        <v>27</v>
      </c>
      <c r="W3851" t="s">
        <v>38</v>
      </c>
    </row>
    <row r="3852" spans="1:23">
      <c r="A3852" t="s">
        <v>23</v>
      </c>
      <c r="B3852" t="s">
        <v>24</v>
      </c>
      <c r="C3852" t="s">
        <v>25</v>
      </c>
      <c r="D3852" t="s">
        <v>39</v>
      </c>
      <c r="E3852" t="s">
        <v>40</v>
      </c>
      <c r="F3852" t="s">
        <v>41</v>
      </c>
      <c r="G3852" t="s">
        <v>42</v>
      </c>
      <c r="I3852" t="s">
        <v>43</v>
      </c>
      <c r="J3852">
        <v>0</v>
      </c>
      <c r="K3852">
        <v>0</v>
      </c>
      <c r="L3852">
        <v>0</v>
      </c>
      <c r="M3852">
        <v>0</v>
      </c>
      <c r="N3852">
        <v>0</v>
      </c>
      <c r="O3852">
        <v>1</v>
      </c>
      <c r="P3852" t="s">
        <v>705</v>
      </c>
      <c r="Q3852" t="s">
        <v>706</v>
      </c>
      <c r="R3852" t="s">
        <v>114</v>
      </c>
      <c r="S3852" t="s">
        <v>115</v>
      </c>
      <c r="T3852" t="s">
        <v>36</v>
      </c>
      <c r="U3852" t="s">
        <v>37</v>
      </c>
      <c r="V3852">
        <v>27</v>
      </c>
      <c r="W3852" t="s">
        <v>38</v>
      </c>
    </row>
    <row r="3853" spans="1:23">
      <c r="A3853" t="s">
        <v>23</v>
      </c>
      <c r="B3853" t="s">
        <v>24</v>
      </c>
      <c r="C3853" t="s">
        <v>25</v>
      </c>
      <c r="D3853" t="s">
        <v>39</v>
      </c>
      <c r="E3853" t="s">
        <v>40</v>
      </c>
      <c r="F3853" t="s">
        <v>53</v>
      </c>
      <c r="G3853" t="s">
        <v>54</v>
      </c>
      <c r="I3853" t="s">
        <v>43</v>
      </c>
      <c r="J3853">
        <v>0</v>
      </c>
      <c r="K3853">
        <v>0</v>
      </c>
      <c r="L3853">
        <v>0</v>
      </c>
      <c r="M3853">
        <v>0</v>
      </c>
      <c r="N3853">
        <v>0</v>
      </c>
      <c r="O3853">
        <v>1</v>
      </c>
      <c r="P3853" t="s">
        <v>705</v>
      </c>
      <c r="Q3853" t="s">
        <v>706</v>
      </c>
      <c r="R3853" t="s">
        <v>114</v>
      </c>
      <c r="S3853" t="s">
        <v>115</v>
      </c>
      <c r="T3853" t="s">
        <v>36</v>
      </c>
      <c r="U3853" t="s">
        <v>37</v>
      </c>
      <c r="V3853">
        <v>27</v>
      </c>
      <c r="W3853" t="s">
        <v>38</v>
      </c>
    </row>
    <row r="3854" spans="1:23">
      <c r="A3854" t="s">
        <v>23</v>
      </c>
      <c r="B3854" t="s">
        <v>24</v>
      </c>
      <c r="C3854" t="s">
        <v>25</v>
      </c>
      <c r="D3854" t="s">
        <v>39</v>
      </c>
      <c r="E3854" t="s">
        <v>40</v>
      </c>
      <c r="F3854" t="s">
        <v>28</v>
      </c>
      <c r="G3854" t="s">
        <v>29</v>
      </c>
      <c r="I3854" t="s">
        <v>43</v>
      </c>
      <c r="J3854">
        <v>99.025178879999999</v>
      </c>
      <c r="K3854">
        <v>11</v>
      </c>
      <c r="L3854">
        <v>0.92500000000000004</v>
      </c>
      <c r="M3854">
        <v>0</v>
      </c>
      <c r="N3854">
        <v>0</v>
      </c>
      <c r="O3854">
        <v>0</v>
      </c>
      <c r="P3854" t="s">
        <v>705</v>
      </c>
      <c r="Q3854" t="s">
        <v>706</v>
      </c>
      <c r="R3854" t="s">
        <v>114</v>
      </c>
      <c r="S3854" t="s">
        <v>115</v>
      </c>
      <c r="T3854" t="s">
        <v>36</v>
      </c>
      <c r="U3854" t="s">
        <v>37</v>
      </c>
      <c r="V3854">
        <v>27</v>
      </c>
      <c r="W3854" t="s">
        <v>38</v>
      </c>
    </row>
    <row r="3855" spans="1:23">
      <c r="A3855" t="s">
        <v>23</v>
      </c>
      <c r="B3855" t="s">
        <v>24</v>
      </c>
      <c r="C3855" t="s">
        <v>25</v>
      </c>
      <c r="D3855" t="s">
        <v>26</v>
      </c>
      <c r="E3855" t="s">
        <v>27</v>
      </c>
      <c r="F3855" t="s">
        <v>28</v>
      </c>
      <c r="G3855" t="s">
        <v>29</v>
      </c>
      <c r="H3855" t="s">
        <v>63</v>
      </c>
      <c r="I3855" t="s">
        <v>64</v>
      </c>
      <c r="J3855">
        <v>421.97096049999999</v>
      </c>
      <c r="K3855">
        <v>2</v>
      </c>
      <c r="L3855">
        <v>0.98399999999999999</v>
      </c>
      <c r="M3855">
        <v>0</v>
      </c>
      <c r="N3855">
        <v>0</v>
      </c>
      <c r="O3855">
        <v>0</v>
      </c>
      <c r="P3855" t="s">
        <v>707</v>
      </c>
      <c r="Q3855" t="s">
        <v>708</v>
      </c>
      <c r="R3855" t="s">
        <v>365</v>
      </c>
      <c r="S3855" t="s">
        <v>366</v>
      </c>
      <c r="T3855" t="s">
        <v>36</v>
      </c>
      <c r="U3855" t="s">
        <v>37</v>
      </c>
      <c r="V3855">
        <v>27</v>
      </c>
      <c r="W3855" t="s">
        <v>38</v>
      </c>
    </row>
    <row r="3856" spans="1:23">
      <c r="A3856" t="s">
        <v>23</v>
      </c>
      <c r="B3856" t="s">
        <v>24</v>
      </c>
      <c r="C3856" t="s">
        <v>25</v>
      </c>
      <c r="D3856" t="s">
        <v>46</v>
      </c>
      <c r="E3856" t="s">
        <v>47</v>
      </c>
      <c r="F3856" t="s">
        <v>48</v>
      </c>
      <c r="G3856" t="s">
        <v>47</v>
      </c>
      <c r="I3856" t="s">
        <v>43</v>
      </c>
      <c r="J3856">
        <v>570.13189880000004</v>
      </c>
      <c r="K3856">
        <v>75</v>
      </c>
      <c r="L3856">
        <v>0.59699999999999998</v>
      </c>
      <c r="M3856">
        <v>0</v>
      </c>
      <c r="N3856">
        <v>0</v>
      </c>
      <c r="O3856">
        <v>0</v>
      </c>
      <c r="P3856" t="s">
        <v>709</v>
      </c>
      <c r="Q3856" t="s">
        <v>710</v>
      </c>
      <c r="R3856" t="s">
        <v>34</v>
      </c>
      <c r="S3856" t="s">
        <v>35</v>
      </c>
      <c r="T3856" t="s">
        <v>36</v>
      </c>
      <c r="U3856" t="s">
        <v>37</v>
      </c>
      <c r="V3856">
        <v>27</v>
      </c>
      <c r="W3856" t="s">
        <v>38</v>
      </c>
    </row>
    <row r="3857" spans="1:23">
      <c r="A3857" t="s">
        <v>23</v>
      </c>
      <c r="B3857" t="s">
        <v>24</v>
      </c>
      <c r="C3857" t="s">
        <v>25</v>
      </c>
      <c r="D3857" t="s">
        <v>26</v>
      </c>
      <c r="E3857" t="s">
        <v>27</v>
      </c>
      <c r="F3857" t="s">
        <v>53</v>
      </c>
      <c r="G3857" t="s">
        <v>54</v>
      </c>
      <c r="H3857" t="s">
        <v>323</v>
      </c>
      <c r="I3857" t="s">
        <v>324</v>
      </c>
      <c r="J3857">
        <v>289.95375130000002</v>
      </c>
      <c r="K3857">
        <v>1</v>
      </c>
      <c r="L3857">
        <v>1</v>
      </c>
      <c r="M3857">
        <v>0</v>
      </c>
      <c r="N3857">
        <v>0</v>
      </c>
      <c r="O3857">
        <v>0</v>
      </c>
      <c r="P3857" t="s">
        <v>711</v>
      </c>
      <c r="Q3857" t="s">
        <v>712</v>
      </c>
      <c r="R3857" t="s">
        <v>84</v>
      </c>
      <c r="S3857" t="s">
        <v>85</v>
      </c>
      <c r="T3857" t="s">
        <v>36</v>
      </c>
      <c r="U3857" t="s">
        <v>37</v>
      </c>
      <c r="V3857">
        <v>27</v>
      </c>
      <c r="W3857" t="s">
        <v>38</v>
      </c>
    </row>
    <row r="3858" spans="1:23">
      <c r="A3858" t="s">
        <v>23</v>
      </c>
      <c r="B3858" t="s">
        <v>24</v>
      </c>
      <c r="C3858" t="s">
        <v>25</v>
      </c>
      <c r="D3858" t="s">
        <v>26</v>
      </c>
      <c r="E3858" t="s">
        <v>27</v>
      </c>
      <c r="F3858" t="s">
        <v>28</v>
      </c>
      <c r="G3858" t="s">
        <v>29</v>
      </c>
      <c r="H3858" t="s">
        <v>30</v>
      </c>
      <c r="I3858" t="s">
        <v>31</v>
      </c>
      <c r="J3858">
        <v>267.77908500000001</v>
      </c>
      <c r="K3858">
        <v>1</v>
      </c>
      <c r="L3858">
        <v>0.997</v>
      </c>
      <c r="M3858">
        <v>0</v>
      </c>
      <c r="N3858">
        <v>0</v>
      </c>
      <c r="O3858">
        <v>0</v>
      </c>
      <c r="P3858" t="s">
        <v>711</v>
      </c>
      <c r="Q3858" t="s">
        <v>712</v>
      </c>
      <c r="R3858" t="s">
        <v>84</v>
      </c>
      <c r="S3858" t="s">
        <v>85</v>
      </c>
      <c r="T3858" t="s">
        <v>36</v>
      </c>
      <c r="U3858" t="s">
        <v>37</v>
      </c>
      <c r="V3858">
        <v>27</v>
      </c>
      <c r="W3858" t="s">
        <v>38</v>
      </c>
    </row>
    <row r="3859" spans="1:23">
      <c r="A3859" t="s">
        <v>23</v>
      </c>
      <c r="B3859" t="s">
        <v>24</v>
      </c>
      <c r="C3859" t="s">
        <v>25</v>
      </c>
      <c r="D3859" t="s">
        <v>26</v>
      </c>
      <c r="E3859" t="s">
        <v>27</v>
      </c>
      <c r="F3859" t="s">
        <v>28</v>
      </c>
      <c r="G3859" t="s">
        <v>29</v>
      </c>
      <c r="H3859" t="s">
        <v>447</v>
      </c>
      <c r="I3859" t="s">
        <v>448</v>
      </c>
      <c r="J3859">
        <v>50.201000000000001</v>
      </c>
      <c r="K3859">
        <v>1</v>
      </c>
      <c r="L3859">
        <v>1</v>
      </c>
      <c r="M3859">
        <v>0</v>
      </c>
      <c r="N3859">
        <v>0</v>
      </c>
      <c r="O3859">
        <v>0</v>
      </c>
      <c r="P3859" t="s">
        <v>711</v>
      </c>
      <c r="Q3859" t="s">
        <v>712</v>
      </c>
      <c r="R3859" t="s">
        <v>84</v>
      </c>
      <c r="S3859" t="s">
        <v>85</v>
      </c>
      <c r="T3859" t="s">
        <v>36</v>
      </c>
      <c r="U3859" t="s">
        <v>37</v>
      </c>
      <c r="V3859">
        <v>27</v>
      </c>
      <c r="W3859" t="s">
        <v>38</v>
      </c>
    </row>
    <row r="3860" spans="1:23">
      <c r="A3860" t="s">
        <v>23</v>
      </c>
      <c r="B3860" t="s">
        <v>24</v>
      </c>
      <c r="C3860" t="s">
        <v>25</v>
      </c>
      <c r="D3860" t="s">
        <v>39</v>
      </c>
      <c r="E3860" t="s">
        <v>40</v>
      </c>
      <c r="F3860" t="s">
        <v>44</v>
      </c>
      <c r="G3860" t="s">
        <v>45</v>
      </c>
      <c r="I3860" t="s">
        <v>43</v>
      </c>
      <c r="J3860">
        <v>47.367081839999997</v>
      </c>
      <c r="K3860">
        <v>11</v>
      </c>
      <c r="L3860">
        <v>0.876</v>
      </c>
      <c r="M3860">
        <v>0</v>
      </c>
      <c r="N3860">
        <v>0</v>
      </c>
      <c r="O3860">
        <v>0</v>
      </c>
      <c r="P3860" t="s">
        <v>711</v>
      </c>
      <c r="Q3860" t="s">
        <v>712</v>
      </c>
      <c r="R3860" t="s">
        <v>84</v>
      </c>
      <c r="S3860" t="s">
        <v>85</v>
      </c>
      <c r="T3860" t="s">
        <v>36</v>
      </c>
      <c r="U3860" t="s">
        <v>37</v>
      </c>
      <c r="V3860">
        <v>27</v>
      </c>
      <c r="W3860" t="s">
        <v>38</v>
      </c>
    </row>
    <row r="3861" spans="1:23">
      <c r="A3861" t="s">
        <v>23</v>
      </c>
      <c r="B3861" t="s">
        <v>24</v>
      </c>
      <c r="C3861" t="s">
        <v>25</v>
      </c>
      <c r="D3861" t="s">
        <v>26</v>
      </c>
      <c r="E3861" t="s">
        <v>27</v>
      </c>
      <c r="F3861" t="s">
        <v>41</v>
      </c>
      <c r="G3861" t="s">
        <v>42</v>
      </c>
      <c r="H3861" t="s">
        <v>161</v>
      </c>
      <c r="I3861" t="s">
        <v>43</v>
      </c>
      <c r="J3861">
        <v>63.914102919999998</v>
      </c>
      <c r="K3861">
        <v>1</v>
      </c>
      <c r="L3861">
        <v>0.95599999999999996</v>
      </c>
      <c r="M3861">
        <v>0</v>
      </c>
      <c r="N3861">
        <v>0</v>
      </c>
      <c r="O3861">
        <v>0</v>
      </c>
      <c r="P3861" t="s">
        <v>713</v>
      </c>
      <c r="Q3861" t="s">
        <v>714</v>
      </c>
      <c r="R3861" t="s">
        <v>146</v>
      </c>
      <c r="S3861" t="s">
        <v>147</v>
      </c>
      <c r="T3861" t="s">
        <v>36</v>
      </c>
      <c r="U3861" t="s">
        <v>37</v>
      </c>
      <c r="V3861">
        <v>27</v>
      </c>
      <c r="W3861" t="s">
        <v>38</v>
      </c>
    </row>
    <row r="3862" spans="1:23">
      <c r="A3862" t="s">
        <v>23</v>
      </c>
      <c r="B3862" t="s">
        <v>24</v>
      </c>
      <c r="C3862" t="s">
        <v>25</v>
      </c>
      <c r="D3862" t="s">
        <v>39</v>
      </c>
      <c r="E3862" t="s">
        <v>40</v>
      </c>
      <c r="F3862" t="s">
        <v>44</v>
      </c>
      <c r="G3862" t="s">
        <v>45</v>
      </c>
      <c r="I3862" t="s">
        <v>43</v>
      </c>
      <c r="J3862">
        <v>0</v>
      </c>
      <c r="K3862">
        <v>0</v>
      </c>
      <c r="L3862">
        <v>0</v>
      </c>
      <c r="M3862">
        <v>0</v>
      </c>
      <c r="N3862">
        <v>0</v>
      </c>
      <c r="O3862">
        <v>1</v>
      </c>
      <c r="P3862" t="s">
        <v>715</v>
      </c>
      <c r="Q3862" t="s">
        <v>716</v>
      </c>
      <c r="R3862" t="s">
        <v>168</v>
      </c>
      <c r="S3862" t="s">
        <v>169</v>
      </c>
      <c r="T3862" t="s">
        <v>36</v>
      </c>
      <c r="U3862" t="s">
        <v>37</v>
      </c>
      <c r="V3862">
        <v>27</v>
      </c>
      <c r="W3862" t="s">
        <v>38</v>
      </c>
    </row>
    <row r="3863" spans="1:23">
      <c r="A3863" t="s">
        <v>23</v>
      </c>
      <c r="B3863" t="s">
        <v>24</v>
      </c>
      <c r="C3863" t="s">
        <v>25</v>
      </c>
      <c r="D3863" t="s">
        <v>46</v>
      </c>
      <c r="E3863" t="s">
        <v>47</v>
      </c>
      <c r="F3863" t="s">
        <v>48</v>
      </c>
      <c r="G3863" t="s">
        <v>47</v>
      </c>
      <c r="I3863" t="s">
        <v>43</v>
      </c>
      <c r="J3863">
        <v>2147.7149979999999</v>
      </c>
      <c r="K3863">
        <v>336</v>
      </c>
      <c r="L3863">
        <v>0.78700000000000003</v>
      </c>
      <c r="M3863">
        <v>0</v>
      </c>
      <c r="N3863">
        <v>0</v>
      </c>
      <c r="O3863">
        <v>0</v>
      </c>
      <c r="P3863" t="s">
        <v>715</v>
      </c>
      <c r="Q3863" t="s">
        <v>716</v>
      </c>
      <c r="R3863" t="s">
        <v>168</v>
      </c>
      <c r="S3863" t="s">
        <v>169</v>
      </c>
      <c r="T3863" t="s">
        <v>36</v>
      </c>
      <c r="U3863" t="s">
        <v>37</v>
      </c>
      <c r="V3863">
        <v>27</v>
      </c>
      <c r="W3863" t="s">
        <v>38</v>
      </c>
    </row>
    <row r="3864" spans="1:23">
      <c r="A3864" t="s">
        <v>23</v>
      </c>
      <c r="B3864" t="s">
        <v>24</v>
      </c>
      <c r="C3864" t="s">
        <v>25</v>
      </c>
      <c r="D3864" t="s">
        <v>39</v>
      </c>
      <c r="E3864" t="s">
        <v>40</v>
      </c>
      <c r="F3864" t="s">
        <v>28</v>
      </c>
      <c r="G3864" t="s">
        <v>29</v>
      </c>
      <c r="I3864" t="s">
        <v>43</v>
      </c>
      <c r="J3864">
        <v>106.4992879</v>
      </c>
      <c r="K3864">
        <v>12</v>
      </c>
      <c r="L3864">
        <v>0.68899999999999995</v>
      </c>
      <c r="M3864">
        <v>0</v>
      </c>
      <c r="N3864">
        <v>0</v>
      </c>
      <c r="O3864">
        <v>0</v>
      </c>
      <c r="P3864" t="s">
        <v>717</v>
      </c>
      <c r="Q3864" t="s">
        <v>718</v>
      </c>
      <c r="R3864" t="s">
        <v>67</v>
      </c>
      <c r="S3864" t="s">
        <v>68</v>
      </c>
      <c r="T3864" t="s">
        <v>36</v>
      </c>
      <c r="U3864" t="s">
        <v>37</v>
      </c>
      <c r="V3864">
        <v>27</v>
      </c>
      <c r="W3864" t="s">
        <v>38</v>
      </c>
    </row>
    <row r="3865" spans="1:23">
      <c r="A3865" t="s">
        <v>23</v>
      </c>
      <c r="B3865" t="s">
        <v>24</v>
      </c>
      <c r="C3865" t="s">
        <v>25</v>
      </c>
      <c r="D3865" t="s">
        <v>46</v>
      </c>
      <c r="E3865" t="s">
        <v>47</v>
      </c>
      <c r="F3865" t="s">
        <v>48</v>
      </c>
      <c r="G3865" t="s">
        <v>47</v>
      </c>
      <c r="I3865" t="s">
        <v>43</v>
      </c>
      <c r="J3865">
        <v>347.80810450000001</v>
      </c>
      <c r="K3865">
        <v>77</v>
      </c>
      <c r="L3865">
        <v>0.79500000000000004</v>
      </c>
      <c r="M3865">
        <v>0</v>
      </c>
      <c r="N3865">
        <v>0</v>
      </c>
      <c r="O3865">
        <v>0</v>
      </c>
      <c r="P3865" t="s">
        <v>717</v>
      </c>
      <c r="Q3865" t="s">
        <v>718</v>
      </c>
      <c r="R3865" t="s">
        <v>67</v>
      </c>
      <c r="S3865" t="s">
        <v>68</v>
      </c>
      <c r="T3865" t="s">
        <v>36</v>
      </c>
      <c r="U3865" t="s">
        <v>37</v>
      </c>
      <c r="V3865">
        <v>27</v>
      </c>
      <c r="W3865" t="s">
        <v>38</v>
      </c>
    </row>
    <row r="3866" spans="1:23">
      <c r="A3866" t="s">
        <v>23</v>
      </c>
      <c r="B3866" t="s">
        <v>24</v>
      </c>
      <c r="C3866" t="s">
        <v>25</v>
      </c>
      <c r="D3866" t="s">
        <v>39</v>
      </c>
      <c r="E3866" t="s">
        <v>40</v>
      </c>
      <c r="F3866" t="s">
        <v>41</v>
      </c>
      <c r="G3866" t="s">
        <v>42</v>
      </c>
      <c r="I3866" t="s">
        <v>43</v>
      </c>
      <c r="J3866">
        <v>0</v>
      </c>
      <c r="K3866">
        <v>0</v>
      </c>
      <c r="L3866">
        <v>0</v>
      </c>
      <c r="M3866">
        <v>0</v>
      </c>
      <c r="N3866">
        <v>0</v>
      </c>
      <c r="O3866">
        <v>1</v>
      </c>
      <c r="P3866" t="s">
        <v>721</v>
      </c>
      <c r="Q3866" t="s">
        <v>722</v>
      </c>
      <c r="R3866" t="s">
        <v>146</v>
      </c>
      <c r="S3866" t="s">
        <v>147</v>
      </c>
      <c r="T3866" t="s">
        <v>36</v>
      </c>
      <c r="U3866" t="s">
        <v>37</v>
      </c>
      <c r="V3866">
        <v>27</v>
      </c>
      <c r="W3866" t="s">
        <v>38</v>
      </c>
    </row>
    <row r="3867" spans="1:23">
      <c r="A3867" t="s">
        <v>23</v>
      </c>
      <c r="B3867" t="s">
        <v>24</v>
      </c>
      <c r="C3867" t="s">
        <v>25</v>
      </c>
      <c r="D3867" t="s">
        <v>39</v>
      </c>
      <c r="E3867" t="s">
        <v>40</v>
      </c>
      <c r="F3867" t="s">
        <v>28</v>
      </c>
      <c r="G3867" t="s">
        <v>29</v>
      </c>
      <c r="I3867" t="s">
        <v>43</v>
      </c>
      <c r="J3867">
        <v>60.307073279999997</v>
      </c>
      <c r="K3867">
        <v>6</v>
      </c>
      <c r="L3867">
        <v>0.78200000000000003</v>
      </c>
      <c r="M3867">
        <v>0</v>
      </c>
      <c r="N3867">
        <v>0</v>
      </c>
      <c r="O3867">
        <v>0</v>
      </c>
      <c r="P3867" t="s">
        <v>721</v>
      </c>
      <c r="Q3867" t="s">
        <v>722</v>
      </c>
      <c r="R3867" t="s">
        <v>146</v>
      </c>
      <c r="S3867" t="s">
        <v>147</v>
      </c>
      <c r="T3867" t="s">
        <v>36</v>
      </c>
      <c r="U3867" t="s">
        <v>37</v>
      </c>
      <c r="V3867">
        <v>27</v>
      </c>
      <c r="W3867" t="s">
        <v>38</v>
      </c>
    </row>
    <row r="3868" spans="1:23">
      <c r="A3868" t="s">
        <v>23</v>
      </c>
      <c r="B3868" t="s">
        <v>24</v>
      </c>
      <c r="C3868" t="s">
        <v>25</v>
      </c>
      <c r="D3868" t="s">
        <v>26</v>
      </c>
      <c r="E3868" t="s">
        <v>27</v>
      </c>
      <c r="F3868" t="s">
        <v>53</v>
      </c>
      <c r="G3868" t="s">
        <v>54</v>
      </c>
      <c r="H3868" t="s">
        <v>185</v>
      </c>
      <c r="I3868" t="s">
        <v>186</v>
      </c>
      <c r="J3868">
        <v>155.6683333</v>
      </c>
      <c r="K3868">
        <v>2</v>
      </c>
      <c r="L3868">
        <v>1</v>
      </c>
      <c r="M3868">
        <v>0</v>
      </c>
      <c r="N3868">
        <v>0</v>
      </c>
      <c r="O3868">
        <v>0</v>
      </c>
      <c r="P3868" t="s">
        <v>1476</v>
      </c>
      <c r="Q3868" t="s">
        <v>1477</v>
      </c>
      <c r="R3868" t="s">
        <v>67</v>
      </c>
      <c r="S3868" t="s">
        <v>68</v>
      </c>
      <c r="T3868" t="s">
        <v>36</v>
      </c>
      <c r="U3868" t="s">
        <v>37</v>
      </c>
      <c r="V3868">
        <v>27</v>
      </c>
      <c r="W3868" t="s">
        <v>38</v>
      </c>
    </row>
    <row r="3869" spans="1:23">
      <c r="A3869" t="s">
        <v>23</v>
      </c>
      <c r="B3869" t="s">
        <v>24</v>
      </c>
      <c r="C3869" t="s">
        <v>25</v>
      </c>
      <c r="D3869" t="s">
        <v>39</v>
      </c>
      <c r="E3869" t="s">
        <v>40</v>
      </c>
      <c r="F3869" t="s">
        <v>53</v>
      </c>
      <c r="G3869" t="s">
        <v>54</v>
      </c>
      <c r="I3869" t="s">
        <v>43</v>
      </c>
      <c r="J3869">
        <v>0</v>
      </c>
      <c r="K3869">
        <v>0</v>
      </c>
      <c r="L3869">
        <v>0</v>
      </c>
      <c r="M3869">
        <v>0</v>
      </c>
      <c r="N3869">
        <v>0</v>
      </c>
      <c r="O3869">
        <v>1</v>
      </c>
      <c r="P3869" t="s">
        <v>723</v>
      </c>
      <c r="Q3869" t="s">
        <v>724</v>
      </c>
      <c r="R3869" t="s">
        <v>34</v>
      </c>
      <c r="S3869" t="s">
        <v>35</v>
      </c>
      <c r="T3869" t="s">
        <v>36</v>
      </c>
      <c r="U3869" t="s">
        <v>37</v>
      </c>
      <c r="V3869">
        <v>27</v>
      </c>
      <c r="W3869" t="s">
        <v>38</v>
      </c>
    </row>
    <row r="3870" spans="1:23">
      <c r="A3870" t="s">
        <v>23</v>
      </c>
      <c r="B3870" t="s">
        <v>24</v>
      </c>
      <c r="C3870" t="s">
        <v>25</v>
      </c>
      <c r="D3870" t="s">
        <v>39</v>
      </c>
      <c r="E3870" t="s">
        <v>40</v>
      </c>
      <c r="F3870" t="s">
        <v>28</v>
      </c>
      <c r="G3870" t="s">
        <v>29</v>
      </c>
      <c r="I3870" t="s">
        <v>43</v>
      </c>
      <c r="J3870">
        <v>92.843606129999998</v>
      </c>
      <c r="K3870">
        <v>12</v>
      </c>
      <c r="L3870">
        <v>0.69299999999999995</v>
      </c>
      <c r="M3870">
        <v>0</v>
      </c>
      <c r="N3870">
        <v>0</v>
      </c>
      <c r="O3870">
        <v>0</v>
      </c>
      <c r="P3870" t="s">
        <v>723</v>
      </c>
      <c r="Q3870" t="s">
        <v>724</v>
      </c>
      <c r="R3870" t="s">
        <v>34</v>
      </c>
      <c r="S3870" t="s">
        <v>35</v>
      </c>
      <c r="T3870" t="s">
        <v>36</v>
      </c>
      <c r="U3870" t="s">
        <v>37</v>
      </c>
      <c r="V3870">
        <v>27</v>
      </c>
      <c r="W3870" t="s">
        <v>38</v>
      </c>
    </row>
    <row r="3871" spans="1:23">
      <c r="A3871" t="s">
        <v>23</v>
      </c>
      <c r="B3871" t="s">
        <v>24</v>
      </c>
      <c r="C3871" t="s">
        <v>25</v>
      </c>
      <c r="D3871" t="s">
        <v>46</v>
      </c>
      <c r="E3871" t="s">
        <v>47</v>
      </c>
      <c r="F3871" t="s">
        <v>48</v>
      </c>
      <c r="G3871" t="s">
        <v>47</v>
      </c>
      <c r="I3871" t="s">
        <v>43</v>
      </c>
      <c r="J3871">
        <v>729.38821350000001</v>
      </c>
      <c r="K3871">
        <v>105</v>
      </c>
      <c r="L3871">
        <v>0.81599999999999995</v>
      </c>
      <c r="M3871">
        <v>0</v>
      </c>
      <c r="N3871">
        <v>0</v>
      </c>
      <c r="O3871">
        <v>0</v>
      </c>
      <c r="P3871" t="s">
        <v>723</v>
      </c>
      <c r="Q3871" t="s">
        <v>724</v>
      </c>
      <c r="R3871" t="s">
        <v>34</v>
      </c>
      <c r="S3871" t="s">
        <v>35</v>
      </c>
      <c r="T3871" t="s">
        <v>36</v>
      </c>
      <c r="U3871" t="s">
        <v>37</v>
      </c>
      <c r="V3871">
        <v>27</v>
      </c>
      <c r="W3871" t="s">
        <v>38</v>
      </c>
    </row>
    <row r="3872" spans="1:23">
      <c r="A3872" t="s">
        <v>23</v>
      </c>
      <c r="B3872" t="s">
        <v>24</v>
      </c>
      <c r="C3872" t="s">
        <v>25</v>
      </c>
      <c r="D3872" t="s">
        <v>26</v>
      </c>
      <c r="E3872" t="s">
        <v>27</v>
      </c>
      <c r="F3872" t="s">
        <v>28</v>
      </c>
      <c r="G3872" t="s">
        <v>29</v>
      </c>
      <c r="H3872" t="s">
        <v>86</v>
      </c>
      <c r="I3872" t="s">
        <v>87</v>
      </c>
      <c r="J3872">
        <v>21.435872459999999</v>
      </c>
      <c r="K3872">
        <v>1</v>
      </c>
      <c r="L3872">
        <v>0.80800000000000005</v>
      </c>
      <c r="M3872">
        <v>0</v>
      </c>
      <c r="N3872">
        <v>0</v>
      </c>
      <c r="O3872">
        <v>0</v>
      </c>
      <c r="P3872" t="s">
        <v>1478</v>
      </c>
      <c r="Q3872" t="s">
        <v>1479</v>
      </c>
      <c r="R3872" t="s">
        <v>297</v>
      </c>
      <c r="S3872" t="s">
        <v>298</v>
      </c>
      <c r="T3872" t="s">
        <v>36</v>
      </c>
      <c r="U3872" t="s">
        <v>37</v>
      </c>
      <c r="V3872">
        <v>27</v>
      </c>
      <c r="W3872" t="s">
        <v>38</v>
      </c>
    </row>
    <row r="3873" spans="1:23">
      <c r="A3873" t="s">
        <v>23</v>
      </c>
      <c r="B3873" t="s">
        <v>24</v>
      </c>
      <c r="C3873" t="s">
        <v>25</v>
      </c>
      <c r="D3873" t="s">
        <v>39</v>
      </c>
      <c r="E3873" t="s">
        <v>40</v>
      </c>
      <c r="F3873" t="s">
        <v>41</v>
      </c>
      <c r="G3873" t="s">
        <v>42</v>
      </c>
      <c r="I3873" t="s">
        <v>43</v>
      </c>
      <c r="J3873">
        <v>62.903999929999998</v>
      </c>
      <c r="K3873">
        <v>3</v>
      </c>
      <c r="L3873">
        <v>0.89100000000000001</v>
      </c>
      <c r="M3873">
        <v>0</v>
      </c>
      <c r="N3873">
        <v>0</v>
      </c>
      <c r="O3873">
        <v>0</v>
      </c>
      <c r="P3873" t="s">
        <v>1478</v>
      </c>
      <c r="Q3873" t="s">
        <v>1479</v>
      </c>
      <c r="R3873" t="s">
        <v>297</v>
      </c>
      <c r="S3873" t="s">
        <v>298</v>
      </c>
      <c r="T3873" t="s">
        <v>36</v>
      </c>
      <c r="U3873" t="s">
        <v>37</v>
      </c>
      <c r="V3873">
        <v>27</v>
      </c>
      <c r="W3873" t="s">
        <v>38</v>
      </c>
    </row>
    <row r="3874" spans="1:23">
      <c r="A3874" t="s">
        <v>23</v>
      </c>
      <c r="B3874" t="s">
        <v>24</v>
      </c>
      <c r="C3874" t="s">
        <v>25</v>
      </c>
      <c r="D3874" t="s">
        <v>39</v>
      </c>
      <c r="E3874" t="s">
        <v>40</v>
      </c>
      <c r="F3874" t="s">
        <v>28</v>
      </c>
      <c r="G3874" t="s">
        <v>29</v>
      </c>
      <c r="I3874" t="s">
        <v>43</v>
      </c>
      <c r="J3874">
        <v>0</v>
      </c>
      <c r="K3874">
        <v>0</v>
      </c>
      <c r="L3874">
        <v>0</v>
      </c>
      <c r="M3874">
        <v>0</v>
      </c>
      <c r="N3874">
        <v>0</v>
      </c>
      <c r="O3874">
        <v>1</v>
      </c>
      <c r="P3874" t="s">
        <v>727</v>
      </c>
      <c r="Q3874" t="s">
        <v>728</v>
      </c>
      <c r="R3874" t="s">
        <v>67</v>
      </c>
      <c r="S3874" t="s">
        <v>68</v>
      </c>
      <c r="T3874" t="s">
        <v>36</v>
      </c>
      <c r="U3874" t="s">
        <v>37</v>
      </c>
      <c r="V3874">
        <v>27</v>
      </c>
      <c r="W3874" t="s">
        <v>38</v>
      </c>
    </row>
    <row r="3875" spans="1:23">
      <c r="A3875" t="s">
        <v>23</v>
      </c>
      <c r="B3875" t="s">
        <v>24</v>
      </c>
      <c r="C3875" t="s">
        <v>25</v>
      </c>
      <c r="D3875" t="s">
        <v>39</v>
      </c>
      <c r="E3875" t="s">
        <v>40</v>
      </c>
      <c r="F3875" t="s">
        <v>41</v>
      </c>
      <c r="G3875" t="s">
        <v>42</v>
      </c>
      <c r="I3875" t="s">
        <v>43</v>
      </c>
      <c r="J3875">
        <v>0</v>
      </c>
      <c r="K3875">
        <v>0</v>
      </c>
      <c r="L3875">
        <v>0</v>
      </c>
      <c r="M3875">
        <v>0</v>
      </c>
      <c r="N3875">
        <v>0</v>
      </c>
      <c r="O3875">
        <v>1</v>
      </c>
      <c r="P3875" t="s">
        <v>729</v>
      </c>
      <c r="Q3875" t="s">
        <v>730</v>
      </c>
      <c r="R3875" t="s">
        <v>67</v>
      </c>
      <c r="S3875" t="s">
        <v>68</v>
      </c>
      <c r="T3875" t="s">
        <v>36</v>
      </c>
      <c r="U3875" t="s">
        <v>37</v>
      </c>
      <c r="V3875">
        <v>27</v>
      </c>
      <c r="W3875" t="s">
        <v>38</v>
      </c>
    </row>
    <row r="3876" spans="1:23">
      <c r="A3876" t="s">
        <v>23</v>
      </c>
      <c r="B3876" t="s">
        <v>24</v>
      </c>
      <c r="C3876" t="s">
        <v>25</v>
      </c>
      <c r="D3876" t="s">
        <v>39</v>
      </c>
      <c r="E3876" t="s">
        <v>40</v>
      </c>
      <c r="F3876" t="s">
        <v>28</v>
      </c>
      <c r="G3876" t="s">
        <v>29</v>
      </c>
      <c r="I3876" t="s">
        <v>43</v>
      </c>
      <c r="J3876">
        <v>0</v>
      </c>
      <c r="K3876">
        <v>0</v>
      </c>
      <c r="L3876">
        <v>0</v>
      </c>
      <c r="M3876">
        <v>0</v>
      </c>
      <c r="N3876">
        <v>0</v>
      </c>
      <c r="O3876">
        <v>1</v>
      </c>
      <c r="P3876" t="s">
        <v>729</v>
      </c>
      <c r="Q3876" t="s">
        <v>730</v>
      </c>
      <c r="R3876" t="s">
        <v>67</v>
      </c>
      <c r="S3876" t="s">
        <v>68</v>
      </c>
      <c r="T3876" t="s">
        <v>36</v>
      </c>
      <c r="U3876" t="s">
        <v>37</v>
      </c>
      <c r="V3876">
        <v>27</v>
      </c>
      <c r="W3876" t="s">
        <v>38</v>
      </c>
    </row>
    <row r="3877" spans="1:23">
      <c r="A3877" t="s">
        <v>23</v>
      </c>
      <c r="B3877" t="s">
        <v>24</v>
      </c>
      <c r="C3877" t="s">
        <v>25</v>
      </c>
      <c r="D3877" t="s">
        <v>26</v>
      </c>
      <c r="E3877" t="s">
        <v>27</v>
      </c>
      <c r="F3877" t="s">
        <v>28</v>
      </c>
      <c r="G3877" t="s">
        <v>29</v>
      </c>
      <c r="H3877" t="s">
        <v>63</v>
      </c>
      <c r="I3877" t="s">
        <v>64</v>
      </c>
      <c r="J3877">
        <v>37.028160249999999</v>
      </c>
      <c r="K3877">
        <v>1</v>
      </c>
      <c r="L3877">
        <v>0.874</v>
      </c>
      <c r="M3877">
        <v>0</v>
      </c>
      <c r="N3877">
        <v>0</v>
      </c>
      <c r="O3877">
        <v>0</v>
      </c>
      <c r="P3877" t="s">
        <v>731</v>
      </c>
      <c r="Q3877" t="s">
        <v>732</v>
      </c>
      <c r="R3877" t="s">
        <v>146</v>
      </c>
      <c r="S3877" t="s">
        <v>147</v>
      </c>
      <c r="T3877" t="s">
        <v>36</v>
      </c>
      <c r="U3877" t="s">
        <v>37</v>
      </c>
      <c r="V3877">
        <v>27</v>
      </c>
      <c r="W3877" t="s">
        <v>38</v>
      </c>
    </row>
    <row r="3878" spans="1:23">
      <c r="A3878" t="s">
        <v>23</v>
      </c>
      <c r="B3878" t="s">
        <v>24</v>
      </c>
      <c r="C3878" t="s">
        <v>25</v>
      </c>
      <c r="D3878" t="s">
        <v>39</v>
      </c>
      <c r="E3878" t="s">
        <v>40</v>
      </c>
      <c r="F3878" t="s">
        <v>41</v>
      </c>
      <c r="G3878" t="s">
        <v>42</v>
      </c>
      <c r="I3878" t="s">
        <v>43</v>
      </c>
      <c r="J3878">
        <v>0</v>
      </c>
      <c r="K3878">
        <v>0</v>
      </c>
      <c r="L3878">
        <v>0</v>
      </c>
      <c r="M3878">
        <v>0</v>
      </c>
      <c r="N3878">
        <v>0</v>
      </c>
      <c r="O3878">
        <v>1</v>
      </c>
      <c r="P3878" t="s">
        <v>731</v>
      </c>
      <c r="Q3878" t="s">
        <v>732</v>
      </c>
      <c r="R3878" t="s">
        <v>146</v>
      </c>
      <c r="S3878" t="s">
        <v>147</v>
      </c>
      <c r="T3878" t="s">
        <v>36</v>
      </c>
      <c r="U3878" t="s">
        <v>37</v>
      </c>
      <c r="V3878">
        <v>27</v>
      </c>
      <c r="W3878" t="s">
        <v>38</v>
      </c>
    </row>
    <row r="3879" spans="1:23">
      <c r="A3879" t="s">
        <v>23</v>
      </c>
      <c r="B3879" t="s">
        <v>24</v>
      </c>
      <c r="C3879" t="s">
        <v>25</v>
      </c>
      <c r="D3879" t="s">
        <v>39</v>
      </c>
      <c r="E3879" t="s">
        <v>40</v>
      </c>
      <c r="F3879" t="s">
        <v>41</v>
      </c>
      <c r="G3879" t="s">
        <v>42</v>
      </c>
      <c r="I3879" t="s">
        <v>43</v>
      </c>
      <c r="J3879">
        <v>0</v>
      </c>
      <c r="K3879">
        <v>0</v>
      </c>
      <c r="L3879">
        <v>0</v>
      </c>
      <c r="M3879">
        <v>0</v>
      </c>
      <c r="N3879">
        <v>0</v>
      </c>
      <c r="O3879">
        <v>1</v>
      </c>
      <c r="P3879" t="s">
        <v>1480</v>
      </c>
      <c r="Q3879" t="s">
        <v>1481</v>
      </c>
      <c r="R3879" t="s">
        <v>146</v>
      </c>
      <c r="S3879" t="s">
        <v>147</v>
      </c>
      <c r="T3879" t="s">
        <v>36</v>
      </c>
      <c r="U3879" t="s">
        <v>37</v>
      </c>
      <c r="V3879">
        <v>27</v>
      </c>
      <c r="W3879" t="s">
        <v>38</v>
      </c>
    </row>
    <row r="3880" spans="1:23">
      <c r="A3880" t="s">
        <v>23</v>
      </c>
      <c r="B3880" t="s">
        <v>24</v>
      </c>
      <c r="C3880" t="s">
        <v>25</v>
      </c>
      <c r="D3880" t="s">
        <v>39</v>
      </c>
      <c r="E3880" t="s">
        <v>40</v>
      </c>
      <c r="F3880" t="s">
        <v>44</v>
      </c>
      <c r="G3880" t="s">
        <v>45</v>
      </c>
      <c r="I3880" t="s">
        <v>43</v>
      </c>
      <c r="J3880">
        <v>0</v>
      </c>
      <c r="K3880">
        <v>0</v>
      </c>
      <c r="L3880">
        <v>0</v>
      </c>
      <c r="M3880">
        <v>0</v>
      </c>
      <c r="N3880">
        <v>0</v>
      </c>
      <c r="O3880">
        <v>1</v>
      </c>
      <c r="P3880" t="s">
        <v>1480</v>
      </c>
      <c r="Q3880" t="s">
        <v>1481</v>
      </c>
      <c r="R3880" t="s">
        <v>146</v>
      </c>
      <c r="S3880" t="s">
        <v>147</v>
      </c>
      <c r="T3880" t="s">
        <v>36</v>
      </c>
      <c r="U3880" t="s">
        <v>37</v>
      </c>
      <c r="V3880">
        <v>27</v>
      </c>
      <c r="W3880" t="s">
        <v>38</v>
      </c>
    </row>
    <row r="3881" spans="1:23">
      <c r="A3881" t="s">
        <v>23</v>
      </c>
      <c r="B3881" t="s">
        <v>24</v>
      </c>
      <c r="C3881" t="s">
        <v>25</v>
      </c>
      <c r="D3881" t="s">
        <v>46</v>
      </c>
      <c r="E3881" t="s">
        <v>47</v>
      </c>
      <c r="F3881" t="s">
        <v>48</v>
      </c>
      <c r="G3881" t="s">
        <v>47</v>
      </c>
      <c r="I3881" t="s">
        <v>43</v>
      </c>
      <c r="J3881">
        <v>442.59080640000002</v>
      </c>
      <c r="K3881">
        <v>75</v>
      </c>
      <c r="L3881">
        <v>0.73399999999999999</v>
      </c>
      <c r="M3881">
        <v>0</v>
      </c>
      <c r="N3881">
        <v>0</v>
      </c>
      <c r="O3881">
        <v>0</v>
      </c>
      <c r="P3881" t="s">
        <v>1480</v>
      </c>
      <c r="Q3881" t="s">
        <v>1481</v>
      </c>
      <c r="R3881" t="s">
        <v>146</v>
      </c>
      <c r="S3881" t="s">
        <v>147</v>
      </c>
      <c r="T3881" t="s">
        <v>36</v>
      </c>
      <c r="U3881" t="s">
        <v>37</v>
      </c>
      <c r="V3881">
        <v>27</v>
      </c>
      <c r="W3881" t="s">
        <v>38</v>
      </c>
    </row>
    <row r="3882" spans="1:23">
      <c r="A3882" t="s">
        <v>23</v>
      </c>
      <c r="B3882" t="s">
        <v>24</v>
      </c>
      <c r="C3882" t="s">
        <v>25</v>
      </c>
      <c r="D3882" t="s">
        <v>26</v>
      </c>
      <c r="E3882" t="s">
        <v>27</v>
      </c>
      <c r="F3882" t="s">
        <v>53</v>
      </c>
      <c r="G3882" t="s">
        <v>54</v>
      </c>
      <c r="H3882" t="s">
        <v>471</v>
      </c>
      <c r="I3882" t="s">
        <v>472</v>
      </c>
      <c r="J3882">
        <v>31.819854110000001</v>
      </c>
      <c r="K3882">
        <v>1</v>
      </c>
      <c r="L3882">
        <v>0.92</v>
      </c>
      <c r="M3882">
        <v>0</v>
      </c>
      <c r="N3882">
        <v>0</v>
      </c>
      <c r="O3882">
        <v>0</v>
      </c>
      <c r="P3882" t="s">
        <v>733</v>
      </c>
      <c r="Q3882" t="s">
        <v>734</v>
      </c>
      <c r="R3882" t="s">
        <v>73</v>
      </c>
      <c r="S3882" t="s">
        <v>74</v>
      </c>
      <c r="T3882" t="s">
        <v>36</v>
      </c>
      <c r="U3882" t="s">
        <v>37</v>
      </c>
      <c r="V3882">
        <v>27</v>
      </c>
      <c r="W3882" t="s">
        <v>38</v>
      </c>
    </row>
    <row r="3883" spans="1:23">
      <c r="A3883" t="s">
        <v>23</v>
      </c>
      <c r="B3883" t="s">
        <v>24</v>
      </c>
      <c r="C3883" t="s">
        <v>25</v>
      </c>
      <c r="D3883" t="s">
        <v>26</v>
      </c>
      <c r="E3883" t="s">
        <v>27</v>
      </c>
      <c r="F3883" t="s">
        <v>28</v>
      </c>
      <c r="G3883" t="s">
        <v>29</v>
      </c>
      <c r="H3883" t="s">
        <v>61</v>
      </c>
      <c r="I3883" t="s">
        <v>62</v>
      </c>
      <c r="J3883">
        <v>28.93643981</v>
      </c>
      <c r="K3883">
        <v>1</v>
      </c>
      <c r="L3883">
        <v>0.89700000000000002</v>
      </c>
      <c r="M3883">
        <v>0</v>
      </c>
      <c r="N3883">
        <v>0</v>
      </c>
      <c r="O3883">
        <v>0</v>
      </c>
      <c r="P3883" t="s">
        <v>733</v>
      </c>
      <c r="Q3883" t="s">
        <v>734</v>
      </c>
      <c r="R3883" t="s">
        <v>73</v>
      </c>
      <c r="S3883" t="s">
        <v>74</v>
      </c>
      <c r="T3883" t="s">
        <v>36</v>
      </c>
      <c r="U3883" t="s">
        <v>37</v>
      </c>
      <c r="V3883">
        <v>27</v>
      </c>
      <c r="W3883" t="s">
        <v>38</v>
      </c>
    </row>
    <row r="3884" spans="1:23">
      <c r="A3884" t="s">
        <v>23</v>
      </c>
      <c r="B3884" t="s">
        <v>24</v>
      </c>
      <c r="C3884" t="s">
        <v>25</v>
      </c>
      <c r="D3884" t="s">
        <v>26</v>
      </c>
      <c r="E3884" t="s">
        <v>27</v>
      </c>
      <c r="F3884" t="s">
        <v>28</v>
      </c>
      <c r="G3884" t="s">
        <v>29</v>
      </c>
      <c r="H3884" t="s">
        <v>148</v>
      </c>
      <c r="I3884" t="s">
        <v>149</v>
      </c>
      <c r="J3884">
        <v>445.42617030000002</v>
      </c>
      <c r="K3884">
        <v>1</v>
      </c>
      <c r="L3884">
        <v>0.998</v>
      </c>
      <c r="M3884">
        <v>0</v>
      </c>
      <c r="N3884">
        <v>0</v>
      </c>
      <c r="O3884">
        <v>0</v>
      </c>
      <c r="P3884" t="s">
        <v>733</v>
      </c>
      <c r="Q3884" t="s">
        <v>734</v>
      </c>
      <c r="R3884" t="s">
        <v>73</v>
      </c>
      <c r="S3884" t="s">
        <v>74</v>
      </c>
      <c r="T3884" t="s">
        <v>36</v>
      </c>
      <c r="U3884" t="s">
        <v>37</v>
      </c>
      <c r="V3884">
        <v>27</v>
      </c>
      <c r="W3884" t="s">
        <v>38</v>
      </c>
    </row>
    <row r="3885" spans="1:23">
      <c r="A3885" t="s">
        <v>23</v>
      </c>
      <c r="B3885" t="s">
        <v>24</v>
      </c>
      <c r="C3885" t="s">
        <v>25</v>
      </c>
      <c r="D3885" t="s">
        <v>39</v>
      </c>
      <c r="E3885" t="s">
        <v>40</v>
      </c>
      <c r="F3885" t="s">
        <v>41</v>
      </c>
      <c r="G3885" t="s">
        <v>42</v>
      </c>
      <c r="I3885" t="s">
        <v>43</v>
      </c>
      <c r="J3885">
        <v>0</v>
      </c>
      <c r="K3885">
        <v>0</v>
      </c>
      <c r="L3885">
        <v>0</v>
      </c>
      <c r="M3885">
        <v>0</v>
      </c>
      <c r="N3885">
        <v>0</v>
      </c>
      <c r="O3885">
        <v>1</v>
      </c>
      <c r="P3885" t="s">
        <v>733</v>
      </c>
      <c r="Q3885" t="s">
        <v>734</v>
      </c>
      <c r="R3885" t="s">
        <v>73</v>
      </c>
      <c r="S3885" t="s">
        <v>74</v>
      </c>
      <c r="T3885" t="s">
        <v>36</v>
      </c>
      <c r="U3885" t="s">
        <v>37</v>
      </c>
      <c r="V3885">
        <v>27</v>
      </c>
      <c r="W3885" t="s">
        <v>38</v>
      </c>
    </row>
    <row r="3886" spans="1:23">
      <c r="A3886" t="s">
        <v>23</v>
      </c>
      <c r="B3886" t="s">
        <v>24</v>
      </c>
      <c r="C3886" t="s">
        <v>25</v>
      </c>
      <c r="D3886" t="s">
        <v>39</v>
      </c>
      <c r="E3886" t="s">
        <v>40</v>
      </c>
      <c r="F3886" t="s">
        <v>53</v>
      </c>
      <c r="G3886" t="s">
        <v>54</v>
      </c>
      <c r="I3886" t="s">
        <v>43</v>
      </c>
      <c r="J3886">
        <v>88.500144239999997</v>
      </c>
      <c r="K3886">
        <v>12</v>
      </c>
      <c r="L3886">
        <v>0.84799999999999998</v>
      </c>
      <c r="M3886">
        <v>0</v>
      </c>
      <c r="N3886">
        <v>0</v>
      </c>
      <c r="O3886">
        <v>0</v>
      </c>
      <c r="P3886" t="s">
        <v>733</v>
      </c>
      <c r="Q3886" t="s">
        <v>734</v>
      </c>
      <c r="R3886" t="s">
        <v>73</v>
      </c>
      <c r="S3886" t="s">
        <v>74</v>
      </c>
      <c r="T3886" t="s">
        <v>36</v>
      </c>
      <c r="U3886" t="s">
        <v>37</v>
      </c>
      <c r="V3886">
        <v>27</v>
      </c>
      <c r="W3886" t="s">
        <v>38</v>
      </c>
    </row>
    <row r="3887" spans="1:23">
      <c r="A3887" t="s">
        <v>23</v>
      </c>
      <c r="B3887" t="s">
        <v>24</v>
      </c>
      <c r="C3887" t="s">
        <v>25</v>
      </c>
      <c r="D3887" t="s">
        <v>26</v>
      </c>
      <c r="E3887" t="s">
        <v>27</v>
      </c>
      <c r="F3887" t="s">
        <v>41</v>
      </c>
      <c r="G3887" t="s">
        <v>42</v>
      </c>
      <c r="H3887" t="s">
        <v>161</v>
      </c>
      <c r="I3887" t="s">
        <v>43</v>
      </c>
      <c r="J3887">
        <v>9.9320000000000004</v>
      </c>
      <c r="K3887">
        <v>2</v>
      </c>
      <c r="L3887">
        <v>1</v>
      </c>
      <c r="M3887">
        <v>0</v>
      </c>
      <c r="N3887">
        <v>0</v>
      </c>
      <c r="O3887">
        <v>0</v>
      </c>
      <c r="P3887" t="s">
        <v>737</v>
      </c>
      <c r="Q3887" t="s">
        <v>738</v>
      </c>
      <c r="R3887" t="s">
        <v>59</v>
      </c>
      <c r="S3887" t="s">
        <v>60</v>
      </c>
      <c r="T3887" t="s">
        <v>36</v>
      </c>
      <c r="U3887" t="s">
        <v>37</v>
      </c>
      <c r="V3887">
        <v>27</v>
      </c>
      <c r="W3887" t="s">
        <v>38</v>
      </c>
    </row>
    <row r="3888" spans="1:23">
      <c r="A3888" t="s">
        <v>23</v>
      </c>
      <c r="B3888" t="s">
        <v>24</v>
      </c>
      <c r="C3888" t="s">
        <v>25</v>
      </c>
      <c r="D3888" t="s">
        <v>26</v>
      </c>
      <c r="E3888" t="s">
        <v>27</v>
      </c>
      <c r="F3888" t="s">
        <v>28</v>
      </c>
      <c r="G3888" t="s">
        <v>29</v>
      </c>
      <c r="H3888" t="s">
        <v>285</v>
      </c>
      <c r="I3888" t="s">
        <v>286</v>
      </c>
      <c r="J3888">
        <v>166.6493835</v>
      </c>
      <c r="K3888">
        <v>1</v>
      </c>
      <c r="L3888">
        <v>0.89500000000000002</v>
      </c>
      <c r="M3888">
        <v>0</v>
      </c>
      <c r="N3888">
        <v>0</v>
      </c>
      <c r="O3888">
        <v>0</v>
      </c>
      <c r="P3888" t="s">
        <v>737</v>
      </c>
      <c r="Q3888" t="s">
        <v>738</v>
      </c>
      <c r="R3888" t="s">
        <v>59</v>
      </c>
      <c r="S3888" t="s">
        <v>60</v>
      </c>
      <c r="T3888" t="s">
        <v>36</v>
      </c>
      <c r="U3888" t="s">
        <v>37</v>
      </c>
      <c r="V3888">
        <v>27</v>
      </c>
      <c r="W3888" t="s">
        <v>38</v>
      </c>
    </row>
    <row r="3889" spans="1:23">
      <c r="A3889" t="s">
        <v>23</v>
      </c>
      <c r="B3889" t="s">
        <v>24</v>
      </c>
      <c r="C3889" t="s">
        <v>25</v>
      </c>
      <c r="D3889" t="s">
        <v>39</v>
      </c>
      <c r="E3889" t="s">
        <v>40</v>
      </c>
      <c r="F3889" t="s">
        <v>53</v>
      </c>
      <c r="G3889" t="s">
        <v>54</v>
      </c>
      <c r="I3889" t="s">
        <v>43</v>
      </c>
      <c r="J3889">
        <v>70.273455179999999</v>
      </c>
      <c r="K3889">
        <v>10</v>
      </c>
      <c r="L3889">
        <v>0.76900000000000002</v>
      </c>
      <c r="M3889">
        <v>0</v>
      </c>
      <c r="N3889">
        <v>0</v>
      </c>
      <c r="O3889">
        <v>0</v>
      </c>
      <c r="P3889" t="s">
        <v>737</v>
      </c>
      <c r="Q3889" t="s">
        <v>738</v>
      </c>
      <c r="R3889" t="s">
        <v>59</v>
      </c>
      <c r="S3889" t="s">
        <v>60</v>
      </c>
      <c r="T3889" t="s">
        <v>36</v>
      </c>
      <c r="U3889" t="s">
        <v>37</v>
      </c>
      <c r="V3889">
        <v>27</v>
      </c>
      <c r="W3889" t="s">
        <v>38</v>
      </c>
    </row>
    <row r="3890" spans="1:23">
      <c r="A3890" t="s">
        <v>23</v>
      </c>
      <c r="B3890" t="s">
        <v>24</v>
      </c>
      <c r="C3890" t="s">
        <v>25</v>
      </c>
      <c r="D3890" t="s">
        <v>26</v>
      </c>
      <c r="E3890" t="s">
        <v>27</v>
      </c>
      <c r="F3890" t="s">
        <v>28</v>
      </c>
      <c r="G3890" t="s">
        <v>29</v>
      </c>
      <c r="H3890" t="s">
        <v>281</v>
      </c>
      <c r="I3890" t="s">
        <v>282</v>
      </c>
      <c r="J3890">
        <v>880.99235780000004</v>
      </c>
      <c r="K3890">
        <v>3</v>
      </c>
      <c r="L3890">
        <v>1</v>
      </c>
      <c r="M3890">
        <v>0</v>
      </c>
      <c r="N3890">
        <v>0</v>
      </c>
      <c r="O3890">
        <v>0</v>
      </c>
      <c r="P3890" t="s">
        <v>743</v>
      </c>
      <c r="Q3890" t="s">
        <v>744</v>
      </c>
      <c r="R3890" t="s">
        <v>34</v>
      </c>
      <c r="S3890" t="s">
        <v>35</v>
      </c>
      <c r="T3890" t="s">
        <v>36</v>
      </c>
      <c r="U3890" t="s">
        <v>37</v>
      </c>
      <c r="V3890">
        <v>27</v>
      </c>
      <c r="W3890" t="s">
        <v>38</v>
      </c>
    </row>
    <row r="3891" spans="1:23">
      <c r="A3891" t="s">
        <v>23</v>
      </c>
      <c r="B3891" t="s">
        <v>24</v>
      </c>
      <c r="C3891" t="s">
        <v>25</v>
      </c>
      <c r="D3891" t="s">
        <v>39</v>
      </c>
      <c r="E3891" t="s">
        <v>40</v>
      </c>
      <c r="F3891" t="s">
        <v>44</v>
      </c>
      <c r="G3891" t="s">
        <v>45</v>
      </c>
      <c r="I3891" t="s">
        <v>43</v>
      </c>
      <c r="J3891">
        <v>62.076482169999998</v>
      </c>
      <c r="K3891">
        <v>4</v>
      </c>
      <c r="L3891">
        <v>0.92400000000000004</v>
      </c>
      <c r="M3891">
        <v>0</v>
      </c>
      <c r="N3891">
        <v>0</v>
      </c>
      <c r="O3891">
        <v>0</v>
      </c>
      <c r="P3891" t="s">
        <v>743</v>
      </c>
      <c r="Q3891" t="s">
        <v>744</v>
      </c>
      <c r="R3891" t="s">
        <v>34</v>
      </c>
      <c r="S3891" t="s">
        <v>35</v>
      </c>
      <c r="T3891" t="s">
        <v>36</v>
      </c>
      <c r="U3891" t="s">
        <v>37</v>
      </c>
      <c r="V3891">
        <v>27</v>
      </c>
      <c r="W3891" t="s">
        <v>38</v>
      </c>
    </row>
    <row r="3892" spans="1:23">
      <c r="A3892" t="s">
        <v>23</v>
      </c>
      <c r="B3892" t="s">
        <v>24</v>
      </c>
      <c r="C3892" t="s">
        <v>25</v>
      </c>
      <c r="D3892" t="s">
        <v>46</v>
      </c>
      <c r="E3892" t="s">
        <v>47</v>
      </c>
      <c r="F3892" t="s">
        <v>48</v>
      </c>
      <c r="G3892" t="s">
        <v>47</v>
      </c>
      <c r="I3892" t="s">
        <v>43</v>
      </c>
      <c r="J3892">
        <v>2223.7718140000002</v>
      </c>
      <c r="K3892">
        <v>360</v>
      </c>
      <c r="L3892">
        <v>0.81699999999999995</v>
      </c>
      <c r="M3892">
        <v>0</v>
      </c>
      <c r="N3892">
        <v>0</v>
      </c>
      <c r="O3892">
        <v>0</v>
      </c>
      <c r="P3892" t="s">
        <v>743</v>
      </c>
      <c r="Q3892" t="s">
        <v>744</v>
      </c>
      <c r="R3892" t="s">
        <v>34</v>
      </c>
      <c r="S3892" t="s">
        <v>35</v>
      </c>
      <c r="T3892" t="s">
        <v>36</v>
      </c>
      <c r="U3892" t="s">
        <v>37</v>
      </c>
      <c r="V3892">
        <v>27</v>
      </c>
      <c r="W3892" t="s">
        <v>38</v>
      </c>
    </row>
    <row r="3893" spans="1:23">
      <c r="A3893" t="s">
        <v>23</v>
      </c>
      <c r="B3893" t="s">
        <v>24</v>
      </c>
      <c r="C3893" t="s">
        <v>25</v>
      </c>
      <c r="D3893" t="s">
        <v>26</v>
      </c>
      <c r="E3893" t="s">
        <v>27</v>
      </c>
      <c r="F3893" t="s">
        <v>28</v>
      </c>
      <c r="G3893" t="s">
        <v>29</v>
      </c>
      <c r="H3893" t="s">
        <v>152</v>
      </c>
      <c r="I3893" t="s">
        <v>153</v>
      </c>
      <c r="J3893">
        <v>4.8499999999999996</v>
      </c>
      <c r="K3893">
        <v>1</v>
      </c>
      <c r="L3893">
        <v>1</v>
      </c>
      <c r="M3893">
        <v>0</v>
      </c>
      <c r="N3893">
        <v>0</v>
      </c>
      <c r="O3893">
        <v>0</v>
      </c>
      <c r="P3893" t="s">
        <v>747</v>
      </c>
      <c r="Q3893" t="s">
        <v>748</v>
      </c>
      <c r="R3893" t="s">
        <v>34</v>
      </c>
      <c r="S3893" t="s">
        <v>35</v>
      </c>
      <c r="T3893" t="s">
        <v>36</v>
      </c>
      <c r="U3893" t="s">
        <v>37</v>
      </c>
      <c r="V3893">
        <v>27</v>
      </c>
      <c r="W3893" t="s">
        <v>38</v>
      </c>
    </row>
    <row r="3894" spans="1:23">
      <c r="A3894" t="s">
        <v>23</v>
      </c>
      <c r="B3894" t="s">
        <v>24</v>
      </c>
      <c r="C3894" t="s">
        <v>25</v>
      </c>
      <c r="D3894" t="s">
        <v>39</v>
      </c>
      <c r="E3894" t="s">
        <v>40</v>
      </c>
      <c r="F3894" t="s">
        <v>44</v>
      </c>
      <c r="G3894" t="s">
        <v>45</v>
      </c>
      <c r="I3894" t="s">
        <v>43</v>
      </c>
      <c r="J3894">
        <v>0</v>
      </c>
      <c r="K3894">
        <v>0</v>
      </c>
      <c r="L3894">
        <v>0</v>
      </c>
      <c r="M3894">
        <v>0</v>
      </c>
      <c r="N3894">
        <v>0</v>
      </c>
      <c r="O3894">
        <v>1</v>
      </c>
      <c r="P3894" t="s">
        <v>747</v>
      </c>
      <c r="Q3894" t="s">
        <v>748</v>
      </c>
      <c r="R3894" t="s">
        <v>34</v>
      </c>
      <c r="S3894" t="s">
        <v>35</v>
      </c>
      <c r="T3894" t="s">
        <v>36</v>
      </c>
      <c r="U3894" t="s">
        <v>37</v>
      </c>
      <c r="V3894">
        <v>27</v>
      </c>
      <c r="W3894" t="s">
        <v>38</v>
      </c>
    </row>
    <row r="3895" spans="1:23">
      <c r="A3895" t="s">
        <v>23</v>
      </c>
      <c r="B3895" t="s">
        <v>24</v>
      </c>
      <c r="C3895" t="s">
        <v>25</v>
      </c>
      <c r="D3895" t="s">
        <v>26</v>
      </c>
      <c r="E3895" t="s">
        <v>27</v>
      </c>
      <c r="F3895" t="s">
        <v>53</v>
      </c>
      <c r="G3895" t="s">
        <v>54</v>
      </c>
      <c r="H3895" t="s">
        <v>106</v>
      </c>
      <c r="I3895" t="s">
        <v>107</v>
      </c>
      <c r="J3895">
        <v>45.628550160000003</v>
      </c>
      <c r="K3895">
        <v>1</v>
      </c>
      <c r="L3895">
        <v>0.91500000000000004</v>
      </c>
      <c r="M3895">
        <v>0</v>
      </c>
      <c r="N3895">
        <v>0</v>
      </c>
      <c r="O3895">
        <v>0</v>
      </c>
      <c r="P3895" t="s">
        <v>749</v>
      </c>
      <c r="Q3895" t="s">
        <v>750</v>
      </c>
      <c r="R3895" t="s">
        <v>158</v>
      </c>
      <c r="S3895" t="s">
        <v>159</v>
      </c>
      <c r="T3895" t="s">
        <v>36</v>
      </c>
      <c r="U3895" t="s">
        <v>37</v>
      </c>
      <c r="V3895">
        <v>27</v>
      </c>
      <c r="W3895" t="s">
        <v>38</v>
      </c>
    </row>
    <row r="3896" spans="1:23">
      <c r="A3896" t="s">
        <v>23</v>
      </c>
      <c r="B3896" t="s">
        <v>24</v>
      </c>
      <c r="C3896" t="s">
        <v>25</v>
      </c>
      <c r="D3896" t="s">
        <v>39</v>
      </c>
      <c r="E3896" t="s">
        <v>40</v>
      </c>
      <c r="F3896" t="s">
        <v>41</v>
      </c>
      <c r="G3896" t="s">
        <v>42</v>
      </c>
      <c r="I3896" t="s">
        <v>43</v>
      </c>
      <c r="J3896">
        <v>76.149137640000006</v>
      </c>
      <c r="K3896">
        <v>3</v>
      </c>
      <c r="L3896">
        <v>0.71399999999999997</v>
      </c>
      <c r="M3896">
        <v>0</v>
      </c>
      <c r="N3896">
        <v>0</v>
      </c>
      <c r="O3896">
        <v>0</v>
      </c>
      <c r="P3896" t="s">
        <v>749</v>
      </c>
      <c r="Q3896" t="s">
        <v>750</v>
      </c>
      <c r="R3896" t="s">
        <v>158</v>
      </c>
      <c r="S3896" t="s">
        <v>159</v>
      </c>
      <c r="T3896" t="s">
        <v>36</v>
      </c>
      <c r="U3896" t="s">
        <v>37</v>
      </c>
      <c r="V3896">
        <v>27</v>
      </c>
      <c r="W3896" t="s">
        <v>38</v>
      </c>
    </row>
    <row r="3897" spans="1:23">
      <c r="A3897" t="s">
        <v>23</v>
      </c>
      <c r="B3897" t="s">
        <v>24</v>
      </c>
      <c r="C3897" t="s">
        <v>25</v>
      </c>
      <c r="D3897" t="s">
        <v>39</v>
      </c>
      <c r="E3897" t="s">
        <v>40</v>
      </c>
      <c r="F3897" t="s">
        <v>53</v>
      </c>
      <c r="G3897" t="s">
        <v>54</v>
      </c>
      <c r="I3897" t="s">
        <v>43</v>
      </c>
      <c r="J3897">
        <v>58.03658961</v>
      </c>
      <c r="K3897">
        <v>4</v>
      </c>
      <c r="L3897">
        <v>0.44600000000000001</v>
      </c>
      <c r="M3897">
        <v>0</v>
      </c>
      <c r="N3897">
        <v>0</v>
      </c>
      <c r="O3897">
        <v>0</v>
      </c>
      <c r="P3897" t="s">
        <v>749</v>
      </c>
      <c r="Q3897" t="s">
        <v>750</v>
      </c>
      <c r="R3897" t="s">
        <v>158</v>
      </c>
      <c r="S3897" t="s">
        <v>159</v>
      </c>
      <c r="T3897" t="s">
        <v>36</v>
      </c>
      <c r="U3897" t="s">
        <v>37</v>
      </c>
      <c r="V3897">
        <v>27</v>
      </c>
      <c r="W3897" t="s">
        <v>38</v>
      </c>
    </row>
    <row r="3898" spans="1:23">
      <c r="A3898" t="s">
        <v>23</v>
      </c>
      <c r="B3898" t="s">
        <v>24</v>
      </c>
      <c r="C3898" t="s">
        <v>25</v>
      </c>
      <c r="D3898" t="s">
        <v>26</v>
      </c>
      <c r="E3898" t="s">
        <v>27</v>
      </c>
      <c r="F3898" t="s">
        <v>28</v>
      </c>
      <c r="G3898" t="s">
        <v>29</v>
      </c>
      <c r="H3898" t="s">
        <v>86</v>
      </c>
      <c r="I3898" t="s">
        <v>87</v>
      </c>
      <c r="J3898">
        <v>34.280410349999997</v>
      </c>
      <c r="K3898">
        <v>1</v>
      </c>
      <c r="L3898">
        <v>0.84299999999999997</v>
      </c>
      <c r="M3898">
        <v>0</v>
      </c>
      <c r="N3898">
        <v>0</v>
      </c>
      <c r="O3898">
        <v>0</v>
      </c>
      <c r="P3898" t="s">
        <v>751</v>
      </c>
      <c r="Q3898" t="s">
        <v>752</v>
      </c>
      <c r="R3898" t="s">
        <v>158</v>
      </c>
      <c r="S3898" t="s">
        <v>159</v>
      </c>
      <c r="T3898" t="s">
        <v>36</v>
      </c>
      <c r="U3898" t="s">
        <v>37</v>
      </c>
      <c r="V3898">
        <v>27</v>
      </c>
      <c r="W3898" t="s">
        <v>38</v>
      </c>
    </row>
    <row r="3899" spans="1:23">
      <c r="A3899" t="s">
        <v>23</v>
      </c>
      <c r="B3899" t="s">
        <v>24</v>
      </c>
      <c r="C3899" t="s">
        <v>25</v>
      </c>
      <c r="D3899" t="s">
        <v>46</v>
      </c>
      <c r="E3899" t="s">
        <v>47</v>
      </c>
      <c r="F3899" t="s">
        <v>48</v>
      </c>
      <c r="G3899" t="s">
        <v>47</v>
      </c>
      <c r="I3899" t="s">
        <v>43</v>
      </c>
      <c r="J3899">
        <v>1332.2761049999999</v>
      </c>
      <c r="K3899">
        <v>217</v>
      </c>
      <c r="L3899">
        <v>0.81499999999999995</v>
      </c>
      <c r="M3899">
        <v>0</v>
      </c>
      <c r="N3899">
        <v>0</v>
      </c>
      <c r="O3899">
        <v>0</v>
      </c>
      <c r="P3899" t="s">
        <v>751</v>
      </c>
      <c r="Q3899" t="s">
        <v>752</v>
      </c>
      <c r="R3899" t="s">
        <v>158</v>
      </c>
      <c r="S3899" t="s">
        <v>159</v>
      </c>
      <c r="T3899" t="s">
        <v>36</v>
      </c>
      <c r="U3899" t="s">
        <v>37</v>
      </c>
      <c r="V3899">
        <v>27</v>
      </c>
      <c r="W3899" t="s">
        <v>38</v>
      </c>
    </row>
    <row r="3900" spans="1:23">
      <c r="A3900" t="s">
        <v>23</v>
      </c>
      <c r="B3900" t="s">
        <v>24</v>
      </c>
      <c r="C3900" t="s">
        <v>25</v>
      </c>
      <c r="D3900" t="s">
        <v>26</v>
      </c>
      <c r="E3900" t="s">
        <v>27</v>
      </c>
      <c r="F3900" t="s">
        <v>28</v>
      </c>
      <c r="G3900" t="s">
        <v>29</v>
      </c>
      <c r="H3900" t="s">
        <v>86</v>
      </c>
      <c r="I3900" t="s">
        <v>87</v>
      </c>
      <c r="J3900">
        <v>84.55</v>
      </c>
      <c r="K3900">
        <v>2</v>
      </c>
      <c r="L3900">
        <v>1</v>
      </c>
      <c r="M3900">
        <v>0</v>
      </c>
      <c r="N3900">
        <v>0</v>
      </c>
      <c r="O3900">
        <v>0</v>
      </c>
      <c r="P3900" t="s">
        <v>753</v>
      </c>
      <c r="Q3900" t="s">
        <v>754</v>
      </c>
      <c r="R3900" t="s">
        <v>59</v>
      </c>
      <c r="S3900" t="s">
        <v>60</v>
      </c>
      <c r="T3900" t="s">
        <v>36</v>
      </c>
      <c r="U3900" t="s">
        <v>37</v>
      </c>
      <c r="V3900">
        <v>27</v>
      </c>
      <c r="W3900" t="s">
        <v>38</v>
      </c>
    </row>
    <row r="3901" spans="1:23">
      <c r="A3901" t="s">
        <v>23</v>
      </c>
      <c r="B3901" t="s">
        <v>24</v>
      </c>
      <c r="C3901" t="s">
        <v>25</v>
      </c>
      <c r="D3901" t="s">
        <v>26</v>
      </c>
      <c r="E3901" t="s">
        <v>27</v>
      </c>
      <c r="F3901" t="s">
        <v>28</v>
      </c>
      <c r="G3901" t="s">
        <v>29</v>
      </c>
      <c r="H3901" t="s">
        <v>681</v>
      </c>
      <c r="I3901" t="s">
        <v>682</v>
      </c>
      <c r="J3901">
        <v>380.28399999999999</v>
      </c>
      <c r="K3901">
        <v>1</v>
      </c>
      <c r="L3901">
        <v>1</v>
      </c>
      <c r="M3901">
        <v>0</v>
      </c>
      <c r="N3901">
        <v>0</v>
      </c>
      <c r="O3901">
        <v>0</v>
      </c>
      <c r="P3901" t="s">
        <v>755</v>
      </c>
      <c r="Q3901" t="s">
        <v>756</v>
      </c>
      <c r="R3901" t="s">
        <v>90</v>
      </c>
      <c r="S3901" t="s">
        <v>91</v>
      </c>
      <c r="T3901" t="s">
        <v>36</v>
      </c>
      <c r="U3901" t="s">
        <v>37</v>
      </c>
      <c r="V3901">
        <v>27</v>
      </c>
      <c r="W3901" t="s">
        <v>38</v>
      </c>
    </row>
    <row r="3902" spans="1:23">
      <c r="A3902" t="s">
        <v>23</v>
      </c>
      <c r="B3902" t="s">
        <v>24</v>
      </c>
      <c r="C3902" t="s">
        <v>25</v>
      </c>
      <c r="D3902" t="s">
        <v>39</v>
      </c>
      <c r="E3902" t="s">
        <v>40</v>
      </c>
      <c r="F3902" t="s">
        <v>41</v>
      </c>
      <c r="G3902" t="s">
        <v>42</v>
      </c>
      <c r="I3902" t="s">
        <v>43</v>
      </c>
      <c r="J3902">
        <v>128.1766581</v>
      </c>
      <c r="K3902">
        <v>12</v>
      </c>
      <c r="L3902">
        <v>0.83299999999999996</v>
      </c>
      <c r="M3902">
        <v>0</v>
      </c>
      <c r="N3902">
        <v>0</v>
      </c>
      <c r="O3902">
        <v>0</v>
      </c>
      <c r="P3902" t="s">
        <v>755</v>
      </c>
      <c r="Q3902" t="s">
        <v>756</v>
      </c>
      <c r="R3902" t="s">
        <v>90</v>
      </c>
      <c r="S3902" t="s">
        <v>91</v>
      </c>
      <c r="T3902" t="s">
        <v>36</v>
      </c>
      <c r="U3902" t="s">
        <v>37</v>
      </c>
      <c r="V3902">
        <v>27</v>
      </c>
      <c r="W3902" t="s">
        <v>38</v>
      </c>
    </row>
    <row r="3903" spans="1:23">
      <c r="A3903" t="s">
        <v>23</v>
      </c>
      <c r="B3903" t="s">
        <v>24</v>
      </c>
      <c r="C3903" t="s">
        <v>25</v>
      </c>
      <c r="D3903" t="s">
        <v>39</v>
      </c>
      <c r="E3903" t="s">
        <v>40</v>
      </c>
      <c r="F3903" t="s">
        <v>44</v>
      </c>
      <c r="G3903" t="s">
        <v>45</v>
      </c>
      <c r="I3903" t="s">
        <v>43</v>
      </c>
      <c r="J3903">
        <v>0</v>
      </c>
      <c r="K3903">
        <v>0</v>
      </c>
      <c r="L3903">
        <v>0</v>
      </c>
      <c r="M3903">
        <v>0</v>
      </c>
      <c r="N3903">
        <v>0</v>
      </c>
      <c r="O3903">
        <v>1</v>
      </c>
      <c r="P3903" t="s">
        <v>757</v>
      </c>
      <c r="Q3903" t="s">
        <v>758</v>
      </c>
      <c r="R3903" t="s">
        <v>84</v>
      </c>
      <c r="S3903" t="s">
        <v>85</v>
      </c>
      <c r="T3903" t="s">
        <v>36</v>
      </c>
      <c r="U3903" t="s">
        <v>37</v>
      </c>
      <c r="V3903">
        <v>27</v>
      </c>
      <c r="W3903" t="s">
        <v>38</v>
      </c>
    </row>
    <row r="3904" spans="1:23">
      <c r="A3904" t="s">
        <v>23</v>
      </c>
      <c r="B3904" t="s">
        <v>24</v>
      </c>
      <c r="C3904" t="s">
        <v>25</v>
      </c>
      <c r="D3904" t="s">
        <v>26</v>
      </c>
      <c r="E3904" t="s">
        <v>27</v>
      </c>
      <c r="F3904" t="s">
        <v>53</v>
      </c>
      <c r="G3904" t="s">
        <v>54</v>
      </c>
      <c r="H3904" t="s">
        <v>227</v>
      </c>
      <c r="I3904" t="s">
        <v>228</v>
      </c>
      <c r="J3904">
        <v>135.3800803</v>
      </c>
      <c r="K3904">
        <v>1</v>
      </c>
      <c r="L3904">
        <v>0.89500000000000002</v>
      </c>
      <c r="M3904">
        <v>0</v>
      </c>
      <c r="N3904">
        <v>0</v>
      </c>
      <c r="O3904">
        <v>0</v>
      </c>
      <c r="P3904" t="s">
        <v>759</v>
      </c>
      <c r="Q3904" t="s">
        <v>760</v>
      </c>
      <c r="R3904" t="s">
        <v>51</v>
      </c>
      <c r="S3904" t="s">
        <v>52</v>
      </c>
      <c r="T3904" t="s">
        <v>36</v>
      </c>
      <c r="U3904" t="s">
        <v>37</v>
      </c>
      <c r="V3904">
        <v>27</v>
      </c>
      <c r="W3904" t="s">
        <v>38</v>
      </c>
    </row>
    <row r="3905" spans="1:23">
      <c r="A3905" t="s">
        <v>23</v>
      </c>
      <c r="B3905" t="s">
        <v>24</v>
      </c>
      <c r="C3905" t="s">
        <v>25</v>
      </c>
      <c r="D3905" t="s">
        <v>26</v>
      </c>
      <c r="E3905" t="s">
        <v>27</v>
      </c>
      <c r="F3905" t="s">
        <v>28</v>
      </c>
      <c r="G3905" t="s">
        <v>29</v>
      </c>
      <c r="H3905" t="s">
        <v>69</v>
      </c>
      <c r="I3905" t="s">
        <v>70</v>
      </c>
      <c r="J3905">
        <v>841.19954680000001</v>
      </c>
      <c r="K3905">
        <v>4</v>
      </c>
      <c r="L3905">
        <v>0.999</v>
      </c>
      <c r="M3905">
        <v>0</v>
      </c>
      <c r="N3905">
        <v>0</v>
      </c>
      <c r="O3905">
        <v>0</v>
      </c>
      <c r="P3905" t="s">
        <v>759</v>
      </c>
      <c r="Q3905" t="s">
        <v>760</v>
      </c>
      <c r="R3905" t="s">
        <v>51</v>
      </c>
      <c r="S3905" t="s">
        <v>52</v>
      </c>
      <c r="T3905" t="s">
        <v>36</v>
      </c>
      <c r="U3905" t="s">
        <v>37</v>
      </c>
      <c r="V3905">
        <v>27</v>
      </c>
      <c r="W3905" t="s">
        <v>38</v>
      </c>
    </row>
    <row r="3906" spans="1:23">
      <c r="A3906" t="s">
        <v>23</v>
      </c>
      <c r="B3906" t="s">
        <v>24</v>
      </c>
      <c r="C3906" t="s">
        <v>25</v>
      </c>
      <c r="D3906" t="s">
        <v>26</v>
      </c>
      <c r="E3906" t="s">
        <v>27</v>
      </c>
      <c r="F3906" t="s">
        <v>28</v>
      </c>
      <c r="G3906" t="s">
        <v>29</v>
      </c>
      <c r="H3906" t="s">
        <v>63</v>
      </c>
      <c r="I3906" t="s">
        <v>64</v>
      </c>
      <c r="J3906">
        <v>636.96471250000002</v>
      </c>
      <c r="K3906">
        <v>1</v>
      </c>
      <c r="L3906">
        <v>0.998</v>
      </c>
      <c r="M3906">
        <v>0</v>
      </c>
      <c r="N3906">
        <v>0</v>
      </c>
      <c r="O3906">
        <v>0</v>
      </c>
      <c r="P3906" t="s">
        <v>759</v>
      </c>
      <c r="Q3906" t="s">
        <v>760</v>
      </c>
      <c r="R3906" t="s">
        <v>51</v>
      </c>
      <c r="S3906" t="s">
        <v>52</v>
      </c>
      <c r="T3906" t="s">
        <v>36</v>
      </c>
      <c r="U3906" t="s">
        <v>37</v>
      </c>
      <c r="V3906">
        <v>27</v>
      </c>
      <c r="W3906" t="s">
        <v>38</v>
      </c>
    </row>
    <row r="3907" spans="1:23">
      <c r="A3907" t="s">
        <v>23</v>
      </c>
      <c r="B3907" t="s">
        <v>24</v>
      </c>
      <c r="C3907" t="s">
        <v>25</v>
      </c>
      <c r="D3907" t="s">
        <v>26</v>
      </c>
      <c r="E3907" t="s">
        <v>27</v>
      </c>
      <c r="F3907" t="s">
        <v>28</v>
      </c>
      <c r="G3907" t="s">
        <v>29</v>
      </c>
      <c r="H3907" t="s">
        <v>30</v>
      </c>
      <c r="I3907" t="s">
        <v>31</v>
      </c>
      <c r="J3907">
        <v>199.76699819999999</v>
      </c>
      <c r="K3907">
        <v>1</v>
      </c>
      <c r="L3907">
        <v>0.874</v>
      </c>
      <c r="M3907">
        <v>0</v>
      </c>
      <c r="N3907">
        <v>0</v>
      </c>
      <c r="O3907">
        <v>0</v>
      </c>
      <c r="P3907" t="s">
        <v>759</v>
      </c>
      <c r="Q3907" t="s">
        <v>760</v>
      </c>
      <c r="R3907" t="s">
        <v>51</v>
      </c>
      <c r="S3907" t="s">
        <v>52</v>
      </c>
      <c r="T3907" t="s">
        <v>36</v>
      </c>
      <c r="U3907" t="s">
        <v>37</v>
      </c>
      <c r="V3907">
        <v>27</v>
      </c>
      <c r="W3907" t="s">
        <v>38</v>
      </c>
    </row>
    <row r="3908" spans="1:23">
      <c r="A3908" t="s">
        <v>23</v>
      </c>
      <c r="B3908" t="s">
        <v>24</v>
      </c>
      <c r="C3908" t="s">
        <v>25</v>
      </c>
      <c r="D3908" t="s">
        <v>39</v>
      </c>
      <c r="E3908" t="s">
        <v>40</v>
      </c>
      <c r="F3908" t="s">
        <v>41</v>
      </c>
      <c r="G3908" t="s">
        <v>42</v>
      </c>
      <c r="I3908" t="s">
        <v>43</v>
      </c>
      <c r="J3908">
        <v>0</v>
      </c>
      <c r="K3908">
        <v>0</v>
      </c>
      <c r="L3908">
        <v>0</v>
      </c>
      <c r="M3908">
        <v>0</v>
      </c>
      <c r="N3908">
        <v>0</v>
      </c>
      <c r="O3908">
        <v>1</v>
      </c>
      <c r="P3908" t="s">
        <v>759</v>
      </c>
      <c r="Q3908" t="s">
        <v>760</v>
      </c>
      <c r="R3908" t="s">
        <v>51</v>
      </c>
      <c r="S3908" t="s">
        <v>52</v>
      </c>
      <c r="T3908" t="s">
        <v>36</v>
      </c>
      <c r="U3908" t="s">
        <v>37</v>
      </c>
      <c r="V3908">
        <v>27</v>
      </c>
      <c r="W3908" t="s">
        <v>38</v>
      </c>
    </row>
    <row r="3909" spans="1:23">
      <c r="A3909" t="s">
        <v>23</v>
      </c>
      <c r="B3909" t="s">
        <v>24</v>
      </c>
      <c r="C3909" t="s">
        <v>25</v>
      </c>
      <c r="D3909" t="s">
        <v>39</v>
      </c>
      <c r="E3909" t="s">
        <v>40</v>
      </c>
      <c r="F3909" t="s">
        <v>53</v>
      </c>
      <c r="G3909" t="s">
        <v>54</v>
      </c>
      <c r="I3909" t="s">
        <v>43</v>
      </c>
      <c r="J3909">
        <v>65.516069630000004</v>
      </c>
      <c r="K3909">
        <v>9</v>
      </c>
      <c r="L3909">
        <v>0.77300000000000002</v>
      </c>
      <c r="M3909">
        <v>0</v>
      </c>
      <c r="N3909">
        <v>0</v>
      </c>
      <c r="O3909">
        <v>0</v>
      </c>
      <c r="P3909" t="s">
        <v>759</v>
      </c>
      <c r="Q3909" t="s">
        <v>760</v>
      </c>
      <c r="R3909" t="s">
        <v>51</v>
      </c>
      <c r="S3909" t="s">
        <v>52</v>
      </c>
      <c r="T3909" t="s">
        <v>36</v>
      </c>
      <c r="U3909" t="s">
        <v>37</v>
      </c>
      <c r="V3909">
        <v>27</v>
      </c>
      <c r="W3909" t="s">
        <v>38</v>
      </c>
    </row>
    <row r="3910" spans="1:23">
      <c r="A3910" t="s">
        <v>23</v>
      </c>
      <c r="B3910" t="s">
        <v>24</v>
      </c>
      <c r="C3910" t="s">
        <v>25</v>
      </c>
      <c r="D3910" t="s">
        <v>39</v>
      </c>
      <c r="E3910" t="s">
        <v>40</v>
      </c>
      <c r="F3910" t="s">
        <v>44</v>
      </c>
      <c r="G3910" t="s">
        <v>45</v>
      </c>
      <c r="I3910" t="s">
        <v>43</v>
      </c>
      <c r="J3910">
        <v>0</v>
      </c>
      <c r="K3910">
        <v>0</v>
      </c>
      <c r="L3910">
        <v>0</v>
      </c>
      <c r="M3910">
        <v>0</v>
      </c>
      <c r="N3910">
        <v>0</v>
      </c>
      <c r="O3910">
        <v>1</v>
      </c>
      <c r="P3910" t="s">
        <v>759</v>
      </c>
      <c r="Q3910" t="s">
        <v>760</v>
      </c>
      <c r="R3910" t="s">
        <v>51</v>
      </c>
      <c r="S3910" t="s">
        <v>52</v>
      </c>
      <c r="T3910" t="s">
        <v>36</v>
      </c>
      <c r="U3910" t="s">
        <v>37</v>
      </c>
      <c r="V3910">
        <v>27</v>
      </c>
      <c r="W3910" t="s">
        <v>38</v>
      </c>
    </row>
    <row r="3911" spans="1:23">
      <c r="A3911" t="s">
        <v>23</v>
      </c>
      <c r="B3911" t="s">
        <v>24</v>
      </c>
      <c r="C3911" t="s">
        <v>25</v>
      </c>
      <c r="D3911" t="s">
        <v>46</v>
      </c>
      <c r="E3911" t="s">
        <v>47</v>
      </c>
      <c r="F3911" t="s">
        <v>48</v>
      </c>
      <c r="G3911" t="s">
        <v>47</v>
      </c>
      <c r="I3911" t="s">
        <v>43</v>
      </c>
      <c r="J3911">
        <v>4807.076</v>
      </c>
      <c r="K3911">
        <v>665</v>
      </c>
      <c r="L3911">
        <v>0.79500000000000004</v>
      </c>
      <c r="M3911">
        <v>0.69956763600000005</v>
      </c>
      <c r="N3911">
        <v>6.6299999999999996E-3</v>
      </c>
      <c r="O3911">
        <v>0</v>
      </c>
      <c r="P3911" t="s">
        <v>759</v>
      </c>
      <c r="Q3911" t="s">
        <v>760</v>
      </c>
      <c r="R3911" t="s">
        <v>51</v>
      </c>
      <c r="S3911" t="s">
        <v>52</v>
      </c>
      <c r="T3911" t="s">
        <v>36</v>
      </c>
      <c r="U3911" t="s">
        <v>37</v>
      </c>
      <c r="V3911">
        <v>27</v>
      </c>
      <c r="W3911" t="s">
        <v>38</v>
      </c>
    </row>
    <row r="3912" spans="1:23">
      <c r="A3912" t="s">
        <v>23</v>
      </c>
      <c r="B3912" t="s">
        <v>24</v>
      </c>
      <c r="C3912" t="s">
        <v>25</v>
      </c>
      <c r="D3912" t="s">
        <v>39</v>
      </c>
      <c r="E3912" t="s">
        <v>40</v>
      </c>
      <c r="F3912" t="s">
        <v>53</v>
      </c>
      <c r="G3912" t="s">
        <v>54</v>
      </c>
      <c r="I3912" t="s">
        <v>43</v>
      </c>
      <c r="J3912">
        <v>0</v>
      </c>
      <c r="K3912">
        <v>0</v>
      </c>
      <c r="L3912">
        <v>0</v>
      </c>
      <c r="M3912">
        <v>0</v>
      </c>
      <c r="N3912">
        <v>0</v>
      </c>
      <c r="O3912">
        <v>1</v>
      </c>
      <c r="P3912" t="s">
        <v>1482</v>
      </c>
      <c r="Q3912" t="s">
        <v>1483</v>
      </c>
      <c r="R3912" t="s">
        <v>94</v>
      </c>
      <c r="S3912" t="s">
        <v>95</v>
      </c>
      <c r="T3912" t="s">
        <v>36</v>
      </c>
      <c r="U3912" t="s">
        <v>37</v>
      </c>
      <c r="V3912">
        <v>27</v>
      </c>
      <c r="W3912" t="s">
        <v>38</v>
      </c>
    </row>
    <row r="3913" spans="1:23">
      <c r="A3913" t="s">
        <v>23</v>
      </c>
      <c r="B3913" t="s">
        <v>24</v>
      </c>
      <c r="C3913" t="s">
        <v>25</v>
      </c>
      <c r="D3913" t="s">
        <v>39</v>
      </c>
      <c r="E3913" t="s">
        <v>40</v>
      </c>
      <c r="F3913" t="s">
        <v>28</v>
      </c>
      <c r="G3913" t="s">
        <v>29</v>
      </c>
      <c r="I3913" t="s">
        <v>43</v>
      </c>
      <c r="J3913">
        <v>218.18153770000001</v>
      </c>
      <c r="K3913">
        <v>12</v>
      </c>
      <c r="L3913">
        <v>0.75900000000000001</v>
      </c>
      <c r="M3913">
        <v>0</v>
      </c>
      <c r="N3913">
        <v>0</v>
      </c>
      <c r="O3913">
        <v>0</v>
      </c>
      <c r="P3913" t="s">
        <v>1482</v>
      </c>
      <c r="Q3913" t="s">
        <v>1483</v>
      </c>
      <c r="R3913" t="s">
        <v>94</v>
      </c>
      <c r="S3913" t="s">
        <v>95</v>
      </c>
      <c r="T3913" t="s">
        <v>36</v>
      </c>
      <c r="U3913" t="s">
        <v>37</v>
      </c>
      <c r="V3913">
        <v>27</v>
      </c>
      <c r="W3913" t="s">
        <v>38</v>
      </c>
    </row>
    <row r="3914" spans="1:23">
      <c r="A3914" t="s">
        <v>23</v>
      </c>
      <c r="B3914" t="s">
        <v>24</v>
      </c>
      <c r="C3914" t="s">
        <v>25</v>
      </c>
      <c r="D3914" t="s">
        <v>26</v>
      </c>
      <c r="E3914" t="s">
        <v>27</v>
      </c>
      <c r="F3914" t="s">
        <v>28</v>
      </c>
      <c r="G3914" t="s">
        <v>29</v>
      </c>
      <c r="H3914" t="s">
        <v>148</v>
      </c>
      <c r="I3914" t="s">
        <v>149</v>
      </c>
      <c r="J3914">
        <v>2.3050000000000002</v>
      </c>
      <c r="K3914">
        <v>1</v>
      </c>
      <c r="L3914">
        <v>1</v>
      </c>
      <c r="M3914">
        <v>0</v>
      </c>
      <c r="N3914">
        <v>0</v>
      </c>
      <c r="O3914">
        <v>0</v>
      </c>
      <c r="P3914" t="s">
        <v>763</v>
      </c>
      <c r="Q3914" t="s">
        <v>764</v>
      </c>
      <c r="R3914" t="s">
        <v>67</v>
      </c>
      <c r="S3914" t="s">
        <v>68</v>
      </c>
      <c r="T3914" t="s">
        <v>36</v>
      </c>
      <c r="U3914" t="s">
        <v>37</v>
      </c>
      <c r="V3914">
        <v>27</v>
      </c>
      <c r="W3914" t="s">
        <v>38</v>
      </c>
    </row>
    <row r="3915" spans="1:23">
      <c r="A3915" t="s">
        <v>23</v>
      </c>
      <c r="B3915" t="s">
        <v>24</v>
      </c>
      <c r="C3915" t="s">
        <v>25</v>
      </c>
      <c r="D3915" t="s">
        <v>39</v>
      </c>
      <c r="E3915" t="s">
        <v>40</v>
      </c>
      <c r="F3915" t="s">
        <v>44</v>
      </c>
      <c r="G3915" t="s">
        <v>45</v>
      </c>
      <c r="I3915" t="s">
        <v>43</v>
      </c>
      <c r="J3915">
        <v>0</v>
      </c>
      <c r="K3915">
        <v>0</v>
      </c>
      <c r="L3915">
        <v>0</v>
      </c>
      <c r="M3915">
        <v>0</v>
      </c>
      <c r="N3915">
        <v>0</v>
      </c>
      <c r="O3915">
        <v>1</v>
      </c>
      <c r="P3915" t="s">
        <v>763</v>
      </c>
      <c r="Q3915" t="s">
        <v>764</v>
      </c>
      <c r="R3915" t="s">
        <v>67</v>
      </c>
      <c r="S3915" t="s">
        <v>68</v>
      </c>
      <c r="T3915" t="s">
        <v>36</v>
      </c>
      <c r="U3915" t="s">
        <v>37</v>
      </c>
      <c r="V3915">
        <v>27</v>
      </c>
      <c r="W3915" t="s">
        <v>38</v>
      </c>
    </row>
    <row r="3916" spans="1:23">
      <c r="A3916" t="s">
        <v>23</v>
      </c>
      <c r="B3916" t="s">
        <v>24</v>
      </c>
      <c r="C3916" t="s">
        <v>25</v>
      </c>
      <c r="D3916" t="s">
        <v>26</v>
      </c>
      <c r="E3916" t="s">
        <v>27</v>
      </c>
      <c r="F3916" t="s">
        <v>53</v>
      </c>
      <c r="G3916" t="s">
        <v>54</v>
      </c>
      <c r="H3916" t="s">
        <v>800</v>
      </c>
      <c r="I3916" t="s">
        <v>801</v>
      </c>
      <c r="J3916">
        <v>3711.1779999999999</v>
      </c>
      <c r="K3916">
        <v>1</v>
      </c>
      <c r="L3916">
        <v>1</v>
      </c>
      <c r="M3916">
        <v>0</v>
      </c>
      <c r="N3916">
        <v>0</v>
      </c>
      <c r="O3916">
        <v>0</v>
      </c>
      <c r="P3916" t="s">
        <v>765</v>
      </c>
      <c r="Q3916" t="s">
        <v>766</v>
      </c>
      <c r="R3916" t="s">
        <v>120</v>
      </c>
      <c r="S3916" t="s">
        <v>121</v>
      </c>
      <c r="T3916" t="s">
        <v>36</v>
      </c>
      <c r="U3916" t="s">
        <v>37</v>
      </c>
      <c r="V3916">
        <v>27</v>
      </c>
      <c r="W3916" t="s">
        <v>38</v>
      </c>
    </row>
    <row r="3917" spans="1:23">
      <c r="A3917" t="s">
        <v>23</v>
      </c>
      <c r="B3917" t="s">
        <v>24</v>
      </c>
      <c r="C3917" t="s">
        <v>25</v>
      </c>
      <c r="D3917" t="s">
        <v>46</v>
      </c>
      <c r="E3917" t="s">
        <v>47</v>
      </c>
      <c r="F3917" t="s">
        <v>48</v>
      </c>
      <c r="G3917" t="s">
        <v>47</v>
      </c>
      <c r="I3917" t="s">
        <v>43</v>
      </c>
      <c r="J3917">
        <v>2396.016251</v>
      </c>
      <c r="K3917">
        <v>433</v>
      </c>
      <c r="L3917">
        <v>0.79900000000000004</v>
      </c>
      <c r="M3917">
        <v>0</v>
      </c>
      <c r="N3917">
        <v>0</v>
      </c>
      <c r="O3917">
        <v>0</v>
      </c>
      <c r="P3917" t="s">
        <v>765</v>
      </c>
      <c r="Q3917" t="s">
        <v>766</v>
      </c>
      <c r="R3917" t="s">
        <v>120</v>
      </c>
      <c r="S3917" t="s">
        <v>121</v>
      </c>
      <c r="T3917" t="s">
        <v>36</v>
      </c>
      <c r="U3917" t="s">
        <v>37</v>
      </c>
      <c r="V3917">
        <v>27</v>
      </c>
      <c r="W3917" t="s">
        <v>38</v>
      </c>
    </row>
    <row r="3918" spans="1:23">
      <c r="A3918" t="s">
        <v>23</v>
      </c>
      <c r="B3918" t="s">
        <v>24</v>
      </c>
      <c r="C3918" t="s">
        <v>25</v>
      </c>
      <c r="D3918" t="s">
        <v>26</v>
      </c>
      <c r="E3918" t="s">
        <v>27</v>
      </c>
      <c r="F3918" t="s">
        <v>53</v>
      </c>
      <c r="G3918" t="s">
        <v>54</v>
      </c>
      <c r="H3918" t="s">
        <v>55</v>
      </c>
      <c r="I3918" t="s">
        <v>56</v>
      </c>
      <c r="J3918">
        <v>97.826192640000002</v>
      </c>
      <c r="K3918">
        <v>1</v>
      </c>
      <c r="L3918">
        <v>0.91500000000000004</v>
      </c>
      <c r="M3918">
        <v>0</v>
      </c>
      <c r="N3918">
        <v>0</v>
      </c>
      <c r="O3918">
        <v>0</v>
      </c>
      <c r="P3918" t="s">
        <v>768</v>
      </c>
      <c r="Q3918" t="s">
        <v>769</v>
      </c>
      <c r="R3918" t="s">
        <v>59</v>
      </c>
      <c r="S3918" t="s">
        <v>60</v>
      </c>
      <c r="T3918" t="s">
        <v>36</v>
      </c>
      <c r="U3918" t="s">
        <v>37</v>
      </c>
      <c r="V3918">
        <v>27</v>
      </c>
      <c r="W3918" t="s">
        <v>38</v>
      </c>
    </row>
    <row r="3919" spans="1:23">
      <c r="A3919" t="s">
        <v>23</v>
      </c>
      <c r="B3919" t="s">
        <v>24</v>
      </c>
      <c r="C3919" t="s">
        <v>25</v>
      </c>
      <c r="D3919" t="s">
        <v>26</v>
      </c>
      <c r="E3919" t="s">
        <v>27</v>
      </c>
      <c r="F3919" t="s">
        <v>53</v>
      </c>
      <c r="G3919" t="s">
        <v>54</v>
      </c>
      <c r="H3919" t="s">
        <v>223</v>
      </c>
      <c r="I3919" t="s">
        <v>224</v>
      </c>
      <c r="J3919">
        <v>33.779701350000003</v>
      </c>
      <c r="K3919">
        <v>1</v>
      </c>
      <c r="L3919">
        <v>0.91300000000000003</v>
      </c>
      <c r="M3919">
        <v>0</v>
      </c>
      <c r="N3919">
        <v>0</v>
      </c>
      <c r="O3919">
        <v>0</v>
      </c>
      <c r="P3919" t="s">
        <v>768</v>
      </c>
      <c r="Q3919" t="s">
        <v>769</v>
      </c>
      <c r="R3919" t="s">
        <v>59</v>
      </c>
      <c r="S3919" t="s">
        <v>60</v>
      </c>
      <c r="T3919" t="s">
        <v>36</v>
      </c>
      <c r="U3919" t="s">
        <v>37</v>
      </c>
      <c r="V3919">
        <v>27</v>
      </c>
      <c r="W3919" t="s">
        <v>38</v>
      </c>
    </row>
    <row r="3920" spans="1:23">
      <c r="A3920" t="s">
        <v>23</v>
      </c>
      <c r="B3920" t="s">
        <v>24</v>
      </c>
      <c r="C3920" t="s">
        <v>25</v>
      </c>
      <c r="D3920" t="s">
        <v>26</v>
      </c>
      <c r="E3920" t="s">
        <v>27</v>
      </c>
      <c r="F3920" t="s">
        <v>53</v>
      </c>
      <c r="G3920" t="s">
        <v>54</v>
      </c>
      <c r="H3920" t="s">
        <v>227</v>
      </c>
      <c r="I3920" t="s">
        <v>228</v>
      </c>
      <c r="J3920">
        <v>2053.1455000000001</v>
      </c>
      <c r="K3920">
        <v>1</v>
      </c>
      <c r="L3920">
        <v>1</v>
      </c>
      <c r="M3920">
        <v>0</v>
      </c>
      <c r="N3920">
        <v>0</v>
      </c>
      <c r="O3920">
        <v>0</v>
      </c>
      <c r="P3920" t="s">
        <v>768</v>
      </c>
      <c r="Q3920" t="s">
        <v>769</v>
      </c>
      <c r="R3920" t="s">
        <v>59</v>
      </c>
      <c r="S3920" t="s">
        <v>60</v>
      </c>
      <c r="T3920" t="s">
        <v>36</v>
      </c>
      <c r="U3920" t="s">
        <v>37</v>
      </c>
      <c r="V3920">
        <v>27</v>
      </c>
      <c r="W3920" t="s">
        <v>38</v>
      </c>
    </row>
    <row r="3921" spans="1:23">
      <c r="A3921" t="s">
        <v>23</v>
      </c>
      <c r="B3921" t="s">
        <v>24</v>
      </c>
      <c r="C3921" t="s">
        <v>25</v>
      </c>
      <c r="D3921" t="s">
        <v>26</v>
      </c>
      <c r="E3921" t="s">
        <v>27</v>
      </c>
      <c r="F3921" t="s">
        <v>53</v>
      </c>
      <c r="G3921" t="s">
        <v>54</v>
      </c>
      <c r="H3921" t="s">
        <v>677</v>
      </c>
      <c r="I3921" t="s">
        <v>678</v>
      </c>
      <c r="J3921">
        <v>1431.184</v>
      </c>
      <c r="K3921">
        <v>1</v>
      </c>
      <c r="L3921">
        <v>1</v>
      </c>
      <c r="M3921">
        <v>0</v>
      </c>
      <c r="N3921">
        <v>0</v>
      </c>
      <c r="O3921">
        <v>0</v>
      </c>
      <c r="P3921" t="s">
        <v>768</v>
      </c>
      <c r="Q3921" t="s">
        <v>769</v>
      </c>
      <c r="R3921" t="s">
        <v>59</v>
      </c>
      <c r="S3921" t="s">
        <v>60</v>
      </c>
      <c r="T3921" t="s">
        <v>36</v>
      </c>
      <c r="U3921" t="s">
        <v>37</v>
      </c>
      <c r="V3921">
        <v>27</v>
      </c>
      <c r="W3921" t="s">
        <v>38</v>
      </c>
    </row>
    <row r="3922" spans="1:23">
      <c r="A3922" t="s">
        <v>23</v>
      </c>
      <c r="B3922" t="s">
        <v>24</v>
      </c>
      <c r="C3922" t="s">
        <v>25</v>
      </c>
      <c r="D3922" t="s">
        <v>26</v>
      </c>
      <c r="E3922" t="s">
        <v>27</v>
      </c>
      <c r="F3922" t="s">
        <v>53</v>
      </c>
      <c r="G3922" t="s">
        <v>54</v>
      </c>
      <c r="H3922" t="s">
        <v>231</v>
      </c>
      <c r="I3922" t="s">
        <v>232</v>
      </c>
      <c r="J3922">
        <v>7.9242742939999999</v>
      </c>
      <c r="K3922">
        <v>1</v>
      </c>
      <c r="L3922">
        <v>0.94199999999999995</v>
      </c>
      <c r="M3922">
        <v>0</v>
      </c>
      <c r="N3922">
        <v>0</v>
      </c>
      <c r="O3922">
        <v>0</v>
      </c>
      <c r="P3922" t="s">
        <v>768</v>
      </c>
      <c r="Q3922" t="s">
        <v>769</v>
      </c>
      <c r="R3922" t="s">
        <v>59</v>
      </c>
      <c r="S3922" t="s">
        <v>60</v>
      </c>
      <c r="T3922" t="s">
        <v>36</v>
      </c>
      <c r="U3922" t="s">
        <v>37</v>
      </c>
      <c r="V3922">
        <v>27</v>
      </c>
      <c r="W3922" t="s">
        <v>38</v>
      </c>
    </row>
    <row r="3923" spans="1:23">
      <c r="A3923" t="s">
        <v>23</v>
      </c>
      <c r="B3923" t="s">
        <v>24</v>
      </c>
      <c r="C3923" t="s">
        <v>25</v>
      </c>
      <c r="D3923" t="s">
        <v>26</v>
      </c>
      <c r="E3923" t="s">
        <v>27</v>
      </c>
      <c r="F3923" t="s">
        <v>28</v>
      </c>
      <c r="G3923" t="s">
        <v>29</v>
      </c>
      <c r="H3923" t="s">
        <v>75</v>
      </c>
      <c r="I3923" t="s">
        <v>76</v>
      </c>
      <c r="J3923">
        <v>566.36716660000002</v>
      </c>
      <c r="K3923">
        <v>3</v>
      </c>
      <c r="L3923">
        <v>0.97399999999999998</v>
      </c>
      <c r="M3923">
        <v>0</v>
      </c>
      <c r="N3923">
        <v>0</v>
      </c>
      <c r="O3923">
        <v>0</v>
      </c>
      <c r="P3923" t="s">
        <v>768</v>
      </c>
      <c r="Q3923" t="s">
        <v>769</v>
      </c>
      <c r="R3923" t="s">
        <v>59</v>
      </c>
      <c r="S3923" t="s">
        <v>60</v>
      </c>
      <c r="T3923" t="s">
        <v>36</v>
      </c>
      <c r="U3923" t="s">
        <v>37</v>
      </c>
      <c r="V3923">
        <v>27</v>
      </c>
      <c r="W3923" t="s">
        <v>38</v>
      </c>
    </row>
    <row r="3924" spans="1:23">
      <c r="A3924" t="s">
        <v>23</v>
      </c>
      <c r="B3924" t="s">
        <v>24</v>
      </c>
      <c r="C3924" t="s">
        <v>25</v>
      </c>
      <c r="D3924" t="s">
        <v>26</v>
      </c>
      <c r="E3924" t="s">
        <v>27</v>
      </c>
      <c r="F3924" t="s">
        <v>28</v>
      </c>
      <c r="G3924" t="s">
        <v>29</v>
      </c>
      <c r="H3924" t="s">
        <v>237</v>
      </c>
      <c r="I3924" t="s">
        <v>238</v>
      </c>
      <c r="J3924">
        <v>60.614213800000002</v>
      </c>
      <c r="K3924">
        <v>1</v>
      </c>
      <c r="L3924">
        <v>0.83399999999999996</v>
      </c>
      <c r="M3924">
        <v>0</v>
      </c>
      <c r="N3924">
        <v>0</v>
      </c>
      <c r="O3924">
        <v>0</v>
      </c>
      <c r="P3924" t="s">
        <v>768</v>
      </c>
      <c r="Q3924" t="s">
        <v>769</v>
      </c>
      <c r="R3924" t="s">
        <v>59</v>
      </c>
      <c r="S3924" t="s">
        <v>60</v>
      </c>
      <c r="T3924" t="s">
        <v>36</v>
      </c>
      <c r="U3924" t="s">
        <v>37</v>
      </c>
      <c r="V3924">
        <v>27</v>
      </c>
      <c r="W3924" t="s">
        <v>38</v>
      </c>
    </row>
    <row r="3925" spans="1:23">
      <c r="A3925" t="s">
        <v>23</v>
      </c>
      <c r="B3925" t="s">
        <v>24</v>
      </c>
      <c r="C3925" t="s">
        <v>25</v>
      </c>
      <c r="D3925" t="s">
        <v>26</v>
      </c>
      <c r="E3925" t="s">
        <v>27</v>
      </c>
      <c r="F3925" t="s">
        <v>28</v>
      </c>
      <c r="G3925" t="s">
        <v>29</v>
      </c>
      <c r="H3925" t="s">
        <v>683</v>
      </c>
      <c r="I3925" t="s">
        <v>684</v>
      </c>
      <c r="J3925">
        <v>71.743182570000002</v>
      </c>
      <c r="K3925">
        <v>1</v>
      </c>
      <c r="L3925">
        <v>0.90400000000000003</v>
      </c>
      <c r="M3925">
        <v>0</v>
      </c>
      <c r="N3925">
        <v>0</v>
      </c>
      <c r="O3925">
        <v>0</v>
      </c>
      <c r="P3925" t="s">
        <v>768</v>
      </c>
      <c r="Q3925" t="s">
        <v>769</v>
      </c>
      <c r="R3925" t="s">
        <v>59</v>
      </c>
      <c r="S3925" t="s">
        <v>60</v>
      </c>
      <c r="T3925" t="s">
        <v>36</v>
      </c>
      <c r="U3925" t="s">
        <v>37</v>
      </c>
      <c r="V3925">
        <v>27</v>
      </c>
      <c r="W3925" t="s">
        <v>38</v>
      </c>
    </row>
    <row r="3926" spans="1:23">
      <c r="A3926" t="s">
        <v>23</v>
      </c>
      <c r="B3926" t="s">
        <v>24</v>
      </c>
      <c r="C3926" t="s">
        <v>25</v>
      </c>
      <c r="D3926" t="s">
        <v>26</v>
      </c>
      <c r="E3926" t="s">
        <v>27</v>
      </c>
      <c r="F3926" t="s">
        <v>28</v>
      </c>
      <c r="G3926" t="s">
        <v>29</v>
      </c>
      <c r="H3926" t="s">
        <v>30</v>
      </c>
      <c r="I3926" t="s">
        <v>31</v>
      </c>
      <c r="J3926">
        <v>1518.914162</v>
      </c>
      <c r="K3926">
        <v>2</v>
      </c>
      <c r="L3926">
        <v>0.998</v>
      </c>
      <c r="M3926">
        <v>0</v>
      </c>
      <c r="N3926">
        <v>0</v>
      </c>
      <c r="O3926">
        <v>0</v>
      </c>
      <c r="P3926" t="s">
        <v>768</v>
      </c>
      <c r="Q3926" t="s">
        <v>769</v>
      </c>
      <c r="R3926" t="s">
        <v>59</v>
      </c>
      <c r="S3926" t="s">
        <v>60</v>
      </c>
      <c r="T3926" t="s">
        <v>36</v>
      </c>
      <c r="U3926" t="s">
        <v>37</v>
      </c>
      <c r="V3926">
        <v>27</v>
      </c>
      <c r="W3926" t="s">
        <v>38</v>
      </c>
    </row>
    <row r="3927" spans="1:23">
      <c r="A3927" t="s">
        <v>23</v>
      </c>
      <c r="B3927" t="s">
        <v>24</v>
      </c>
      <c r="C3927" t="s">
        <v>25</v>
      </c>
      <c r="D3927" t="s">
        <v>26</v>
      </c>
      <c r="E3927" t="s">
        <v>27</v>
      </c>
      <c r="F3927" t="s">
        <v>28</v>
      </c>
      <c r="G3927" t="s">
        <v>29</v>
      </c>
      <c r="H3927" t="s">
        <v>80</v>
      </c>
      <c r="I3927" t="s">
        <v>81</v>
      </c>
      <c r="J3927">
        <v>77.336662180000005</v>
      </c>
      <c r="K3927">
        <v>1</v>
      </c>
      <c r="L3927">
        <v>0.90700000000000003</v>
      </c>
      <c r="M3927">
        <v>0</v>
      </c>
      <c r="N3927">
        <v>0</v>
      </c>
      <c r="O3927">
        <v>0</v>
      </c>
      <c r="P3927" t="s">
        <v>768</v>
      </c>
      <c r="Q3927" t="s">
        <v>769</v>
      </c>
      <c r="R3927" t="s">
        <v>59</v>
      </c>
      <c r="S3927" t="s">
        <v>60</v>
      </c>
      <c r="T3927" t="s">
        <v>36</v>
      </c>
      <c r="U3927" t="s">
        <v>37</v>
      </c>
      <c r="V3927">
        <v>27</v>
      </c>
      <c r="W3927" t="s">
        <v>38</v>
      </c>
    </row>
    <row r="3928" spans="1:23">
      <c r="A3928" t="s">
        <v>23</v>
      </c>
      <c r="B3928" t="s">
        <v>24</v>
      </c>
      <c r="C3928" t="s">
        <v>25</v>
      </c>
      <c r="D3928" t="s">
        <v>39</v>
      </c>
      <c r="E3928" t="s">
        <v>40</v>
      </c>
      <c r="F3928" t="s">
        <v>53</v>
      </c>
      <c r="G3928" t="s">
        <v>54</v>
      </c>
      <c r="I3928" t="s">
        <v>43</v>
      </c>
      <c r="J3928">
        <v>578.01735900000006</v>
      </c>
      <c r="K3928">
        <v>39</v>
      </c>
      <c r="L3928">
        <v>0.86599999999999999</v>
      </c>
      <c r="M3928">
        <v>0</v>
      </c>
      <c r="N3928">
        <v>0</v>
      </c>
      <c r="O3928">
        <v>2</v>
      </c>
      <c r="P3928" t="s">
        <v>768</v>
      </c>
      <c r="Q3928" t="s">
        <v>769</v>
      </c>
      <c r="R3928" t="s">
        <v>59</v>
      </c>
      <c r="S3928" t="s">
        <v>60</v>
      </c>
      <c r="T3928" t="s">
        <v>36</v>
      </c>
      <c r="U3928" t="s">
        <v>37</v>
      </c>
      <c r="V3928">
        <v>27</v>
      </c>
      <c r="W3928" t="s">
        <v>38</v>
      </c>
    </row>
    <row r="3929" spans="1:23">
      <c r="A3929" t="s">
        <v>23</v>
      </c>
      <c r="B3929" t="s">
        <v>24</v>
      </c>
      <c r="C3929" t="s">
        <v>25</v>
      </c>
      <c r="D3929" t="s">
        <v>39</v>
      </c>
      <c r="E3929" t="s">
        <v>40</v>
      </c>
      <c r="F3929" t="s">
        <v>44</v>
      </c>
      <c r="G3929" t="s">
        <v>45</v>
      </c>
      <c r="I3929" t="s">
        <v>43</v>
      </c>
      <c r="J3929">
        <v>0</v>
      </c>
      <c r="K3929">
        <v>0</v>
      </c>
      <c r="L3929">
        <v>0</v>
      </c>
      <c r="M3929">
        <v>0</v>
      </c>
      <c r="N3929">
        <v>0</v>
      </c>
      <c r="O3929">
        <v>4</v>
      </c>
      <c r="P3929" t="s">
        <v>768</v>
      </c>
      <c r="Q3929" t="s">
        <v>769</v>
      </c>
      <c r="R3929" t="s">
        <v>59</v>
      </c>
      <c r="S3929" t="s">
        <v>60</v>
      </c>
      <c r="T3929" t="s">
        <v>36</v>
      </c>
      <c r="U3929" t="s">
        <v>37</v>
      </c>
      <c r="V3929">
        <v>27</v>
      </c>
      <c r="W3929" t="s">
        <v>38</v>
      </c>
    </row>
    <row r="3930" spans="1:23">
      <c r="A3930" t="s">
        <v>23</v>
      </c>
      <c r="B3930" t="s">
        <v>24</v>
      </c>
      <c r="C3930" t="s">
        <v>25</v>
      </c>
      <c r="D3930" t="s">
        <v>39</v>
      </c>
      <c r="E3930" t="s">
        <v>40</v>
      </c>
      <c r="F3930" t="s">
        <v>41</v>
      </c>
      <c r="G3930" t="s">
        <v>42</v>
      </c>
      <c r="I3930" t="s">
        <v>43</v>
      </c>
      <c r="J3930">
        <v>0</v>
      </c>
      <c r="K3930">
        <v>0</v>
      </c>
      <c r="L3930">
        <v>0</v>
      </c>
      <c r="M3930">
        <v>0</v>
      </c>
      <c r="N3930">
        <v>0</v>
      </c>
      <c r="O3930">
        <v>1</v>
      </c>
      <c r="P3930" t="s">
        <v>770</v>
      </c>
      <c r="Q3930" t="s">
        <v>771</v>
      </c>
      <c r="R3930" t="s">
        <v>146</v>
      </c>
      <c r="S3930" t="s">
        <v>147</v>
      </c>
      <c r="T3930" t="s">
        <v>36</v>
      </c>
      <c r="U3930" t="s">
        <v>37</v>
      </c>
      <c r="V3930">
        <v>27</v>
      </c>
      <c r="W3930" t="s">
        <v>38</v>
      </c>
    </row>
    <row r="3931" spans="1:23">
      <c r="A3931" t="s">
        <v>23</v>
      </c>
      <c r="B3931" t="s">
        <v>24</v>
      </c>
      <c r="C3931" t="s">
        <v>25</v>
      </c>
      <c r="D3931" t="s">
        <v>46</v>
      </c>
      <c r="E3931" t="s">
        <v>47</v>
      </c>
      <c r="F3931" t="s">
        <v>48</v>
      </c>
      <c r="G3931" t="s">
        <v>47</v>
      </c>
      <c r="I3931" t="s">
        <v>43</v>
      </c>
      <c r="J3931">
        <v>135.51657760000001</v>
      </c>
      <c r="K3931">
        <v>32</v>
      </c>
      <c r="L3931">
        <v>0.86499999999999999</v>
      </c>
      <c r="M3931">
        <v>0</v>
      </c>
      <c r="N3931">
        <v>0</v>
      </c>
      <c r="O3931">
        <v>0</v>
      </c>
      <c r="P3931" t="s">
        <v>770</v>
      </c>
      <c r="Q3931" t="s">
        <v>771</v>
      </c>
      <c r="R3931" t="s">
        <v>146</v>
      </c>
      <c r="S3931" t="s">
        <v>147</v>
      </c>
      <c r="T3931" t="s">
        <v>36</v>
      </c>
      <c r="U3931" t="s">
        <v>37</v>
      </c>
      <c r="V3931">
        <v>27</v>
      </c>
      <c r="W3931" t="s">
        <v>38</v>
      </c>
    </row>
    <row r="3932" spans="1:23">
      <c r="A3932" t="s">
        <v>23</v>
      </c>
      <c r="B3932" t="s">
        <v>24</v>
      </c>
      <c r="C3932" t="s">
        <v>25</v>
      </c>
      <c r="D3932" t="s">
        <v>39</v>
      </c>
      <c r="E3932" t="s">
        <v>40</v>
      </c>
      <c r="F3932" t="s">
        <v>28</v>
      </c>
      <c r="G3932" t="s">
        <v>29</v>
      </c>
      <c r="I3932" t="s">
        <v>43</v>
      </c>
      <c r="J3932">
        <v>0</v>
      </c>
      <c r="K3932">
        <v>0</v>
      </c>
      <c r="L3932">
        <v>0</v>
      </c>
      <c r="M3932">
        <v>0</v>
      </c>
      <c r="N3932">
        <v>0</v>
      </c>
      <c r="O3932">
        <v>1</v>
      </c>
      <c r="P3932" t="s">
        <v>772</v>
      </c>
      <c r="Q3932" t="s">
        <v>773</v>
      </c>
      <c r="R3932" t="s">
        <v>84</v>
      </c>
      <c r="S3932" t="s">
        <v>85</v>
      </c>
      <c r="T3932" t="s">
        <v>36</v>
      </c>
      <c r="U3932" t="s">
        <v>37</v>
      </c>
      <c r="V3932">
        <v>27</v>
      </c>
      <c r="W3932" t="s">
        <v>38</v>
      </c>
    </row>
    <row r="3933" spans="1:23">
      <c r="A3933" t="s">
        <v>23</v>
      </c>
      <c r="B3933" t="s">
        <v>24</v>
      </c>
      <c r="C3933" t="s">
        <v>25</v>
      </c>
      <c r="D3933" t="s">
        <v>39</v>
      </c>
      <c r="E3933" t="s">
        <v>40</v>
      </c>
      <c r="F3933" t="s">
        <v>41</v>
      </c>
      <c r="G3933" t="s">
        <v>42</v>
      </c>
      <c r="I3933" t="s">
        <v>43</v>
      </c>
      <c r="J3933">
        <v>131.91343040000001</v>
      </c>
      <c r="K3933">
        <v>6</v>
      </c>
      <c r="L3933">
        <v>0.91800000000000004</v>
      </c>
      <c r="M3933">
        <v>0</v>
      </c>
      <c r="N3933">
        <v>0</v>
      </c>
      <c r="O3933">
        <v>0</v>
      </c>
      <c r="P3933" t="s">
        <v>774</v>
      </c>
      <c r="Q3933" t="s">
        <v>775</v>
      </c>
      <c r="R3933" t="s">
        <v>120</v>
      </c>
      <c r="S3933" t="s">
        <v>121</v>
      </c>
      <c r="T3933" t="s">
        <v>36</v>
      </c>
      <c r="U3933" t="s">
        <v>37</v>
      </c>
      <c r="V3933">
        <v>27</v>
      </c>
      <c r="W3933" t="s">
        <v>38</v>
      </c>
    </row>
    <row r="3934" spans="1:23">
      <c r="A3934" t="s">
        <v>23</v>
      </c>
      <c r="B3934" t="s">
        <v>24</v>
      </c>
      <c r="C3934" t="s">
        <v>25</v>
      </c>
      <c r="D3934" t="s">
        <v>46</v>
      </c>
      <c r="E3934" t="s">
        <v>47</v>
      </c>
      <c r="F3934" t="s">
        <v>48</v>
      </c>
      <c r="G3934" t="s">
        <v>47</v>
      </c>
      <c r="I3934" t="s">
        <v>43</v>
      </c>
      <c r="J3934">
        <v>524.62424039999996</v>
      </c>
      <c r="K3934">
        <v>77</v>
      </c>
      <c r="L3934">
        <v>0.755</v>
      </c>
      <c r="M3934">
        <v>0</v>
      </c>
      <c r="N3934">
        <v>0</v>
      </c>
      <c r="O3934">
        <v>0</v>
      </c>
      <c r="P3934" t="s">
        <v>774</v>
      </c>
      <c r="Q3934" t="s">
        <v>775</v>
      </c>
      <c r="R3934" t="s">
        <v>120</v>
      </c>
      <c r="S3934" t="s">
        <v>121</v>
      </c>
      <c r="T3934" t="s">
        <v>36</v>
      </c>
      <c r="U3934" t="s">
        <v>37</v>
      </c>
      <c r="V3934">
        <v>27</v>
      </c>
      <c r="W3934" t="s">
        <v>38</v>
      </c>
    </row>
    <row r="3935" spans="1:23">
      <c r="A3935" t="s">
        <v>23</v>
      </c>
      <c r="B3935" t="s">
        <v>24</v>
      </c>
      <c r="C3935" t="s">
        <v>25</v>
      </c>
      <c r="D3935" t="s">
        <v>39</v>
      </c>
      <c r="E3935" t="s">
        <v>40</v>
      </c>
      <c r="F3935" t="s">
        <v>44</v>
      </c>
      <c r="G3935" t="s">
        <v>45</v>
      </c>
      <c r="I3935" t="s">
        <v>43</v>
      </c>
      <c r="J3935">
        <v>0</v>
      </c>
      <c r="K3935">
        <v>0</v>
      </c>
      <c r="L3935">
        <v>0</v>
      </c>
      <c r="M3935">
        <v>0</v>
      </c>
      <c r="N3935">
        <v>0</v>
      </c>
      <c r="O3935">
        <v>1</v>
      </c>
      <c r="P3935" t="s">
        <v>1484</v>
      </c>
      <c r="Q3935" t="s">
        <v>1485</v>
      </c>
      <c r="R3935" t="s">
        <v>84</v>
      </c>
      <c r="S3935" t="s">
        <v>85</v>
      </c>
      <c r="T3935" t="s">
        <v>36</v>
      </c>
      <c r="U3935" t="s">
        <v>37</v>
      </c>
      <c r="V3935">
        <v>27</v>
      </c>
      <c r="W3935" t="s">
        <v>38</v>
      </c>
    </row>
    <row r="3936" spans="1:23">
      <c r="A3936" t="s">
        <v>23</v>
      </c>
      <c r="B3936" t="s">
        <v>24</v>
      </c>
      <c r="C3936" t="s">
        <v>25</v>
      </c>
      <c r="D3936" t="s">
        <v>26</v>
      </c>
      <c r="E3936" t="s">
        <v>27</v>
      </c>
      <c r="F3936" t="s">
        <v>28</v>
      </c>
      <c r="G3936" t="s">
        <v>29</v>
      </c>
      <c r="H3936" t="s">
        <v>148</v>
      </c>
      <c r="I3936" t="s">
        <v>149</v>
      </c>
      <c r="J3936">
        <v>13.77660249</v>
      </c>
      <c r="K3936">
        <v>1</v>
      </c>
      <c r="L3936">
        <v>0.91400000000000003</v>
      </c>
      <c r="M3936">
        <v>0</v>
      </c>
      <c r="N3936">
        <v>0</v>
      </c>
      <c r="O3936">
        <v>0</v>
      </c>
      <c r="P3936" t="s">
        <v>776</v>
      </c>
      <c r="Q3936" t="s">
        <v>777</v>
      </c>
      <c r="R3936" t="s">
        <v>201</v>
      </c>
      <c r="S3936" t="s">
        <v>202</v>
      </c>
      <c r="T3936" t="s">
        <v>36</v>
      </c>
      <c r="U3936" t="s">
        <v>37</v>
      </c>
      <c r="V3936">
        <v>27</v>
      </c>
      <c r="W3936" t="s">
        <v>38</v>
      </c>
    </row>
    <row r="3937" spans="1:23">
      <c r="A3937" t="s">
        <v>23</v>
      </c>
      <c r="B3937" t="s">
        <v>24</v>
      </c>
      <c r="C3937" t="s">
        <v>25</v>
      </c>
      <c r="D3937" t="s">
        <v>39</v>
      </c>
      <c r="E3937" t="s">
        <v>40</v>
      </c>
      <c r="F3937" t="s">
        <v>28</v>
      </c>
      <c r="G3937" t="s">
        <v>29</v>
      </c>
      <c r="I3937" t="s">
        <v>43</v>
      </c>
      <c r="J3937">
        <v>77.656950199999997</v>
      </c>
      <c r="K3937">
        <v>18</v>
      </c>
      <c r="L3937">
        <v>0.80700000000000005</v>
      </c>
      <c r="M3937">
        <v>0</v>
      </c>
      <c r="N3937">
        <v>0</v>
      </c>
      <c r="O3937">
        <v>0</v>
      </c>
      <c r="P3937" t="s">
        <v>778</v>
      </c>
      <c r="Q3937" t="s">
        <v>779</v>
      </c>
      <c r="R3937" t="s">
        <v>297</v>
      </c>
      <c r="S3937" t="s">
        <v>298</v>
      </c>
      <c r="T3937" t="s">
        <v>36</v>
      </c>
      <c r="U3937" t="s">
        <v>37</v>
      </c>
      <c r="V3937">
        <v>27</v>
      </c>
      <c r="W3937" t="s">
        <v>38</v>
      </c>
    </row>
    <row r="3938" spans="1:23">
      <c r="A3938" t="s">
        <v>23</v>
      </c>
      <c r="B3938" t="s">
        <v>24</v>
      </c>
      <c r="C3938" t="s">
        <v>25</v>
      </c>
      <c r="D3938" t="s">
        <v>26</v>
      </c>
      <c r="E3938" t="s">
        <v>27</v>
      </c>
      <c r="F3938" t="s">
        <v>28</v>
      </c>
      <c r="G3938" t="s">
        <v>29</v>
      </c>
      <c r="H3938" t="s">
        <v>148</v>
      </c>
      <c r="I3938" t="s">
        <v>149</v>
      </c>
      <c r="J3938">
        <v>19.74155099</v>
      </c>
      <c r="K3938">
        <v>1</v>
      </c>
      <c r="L3938">
        <v>0.85799999999999998</v>
      </c>
      <c r="M3938">
        <v>0</v>
      </c>
      <c r="N3938">
        <v>0</v>
      </c>
      <c r="O3938">
        <v>0</v>
      </c>
      <c r="P3938" t="s">
        <v>780</v>
      </c>
      <c r="Q3938" t="s">
        <v>781</v>
      </c>
      <c r="R3938" t="s">
        <v>168</v>
      </c>
      <c r="S3938" t="s">
        <v>169</v>
      </c>
      <c r="T3938" t="s">
        <v>36</v>
      </c>
      <c r="U3938" t="s">
        <v>37</v>
      </c>
      <c r="V3938">
        <v>27</v>
      </c>
      <c r="W3938" t="s">
        <v>38</v>
      </c>
    </row>
    <row r="3939" spans="1:23">
      <c r="A3939" t="s">
        <v>23</v>
      </c>
      <c r="B3939" t="s">
        <v>24</v>
      </c>
      <c r="C3939" t="s">
        <v>25</v>
      </c>
      <c r="D3939" t="s">
        <v>39</v>
      </c>
      <c r="E3939" t="s">
        <v>40</v>
      </c>
      <c r="F3939" t="s">
        <v>28</v>
      </c>
      <c r="G3939" t="s">
        <v>29</v>
      </c>
      <c r="I3939" t="s">
        <v>43</v>
      </c>
      <c r="J3939">
        <v>208.81929410000001</v>
      </c>
      <c r="K3939">
        <v>20</v>
      </c>
      <c r="L3939">
        <v>0.88600000000000001</v>
      </c>
      <c r="M3939">
        <v>0</v>
      </c>
      <c r="N3939">
        <v>0</v>
      </c>
      <c r="O3939">
        <v>0</v>
      </c>
      <c r="P3939" t="s">
        <v>780</v>
      </c>
      <c r="Q3939" t="s">
        <v>781</v>
      </c>
      <c r="R3939" t="s">
        <v>168</v>
      </c>
      <c r="S3939" t="s">
        <v>169</v>
      </c>
      <c r="T3939" t="s">
        <v>36</v>
      </c>
      <c r="U3939" t="s">
        <v>37</v>
      </c>
      <c r="V3939">
        <v>27</v>
      </c>
      <c r="W3939" t="s">
        <v>38</v>
      </c>
    </row>
    <row r="3940" spans="1:23">
      <c r="A3940" t="s">
        <v>23</v>
      </c>
      <c r="B3940" t="s">
        <v>24</v>
      </c>
      <c r="C3940" t="s">
        <v>25</v>
      </c>
      <c r="D3940" t="s">
        <v>39</v>
      </c>
      <c r="E3940" t="s">
        <v>40</v>
      </c>
      <c r="F3940" t="s">
        <v>28</v>
      </c>
      <c r="G3940" t="s">
        <v>29</v>
      </c>
      <c r="I3940" t="s">
        <v>43</v>
      </c>
      <c r="J3940">
        <v>0</v>
      </c>
      <c r="K3940">
        <v>0</v>
      </c>
      <c r="L3940">
        <v>0</v>
      </c>
      <c r="M3940">
        <v>0</v>
      </c>
      <c r="N3940">
        <v>0</v>
      </c>
      <c r="O3940">
        <v>1</v>
      </c>
      <c r="P3940" t="s">
        <v>782</v>
      </c>
      <c r="Q3940" t="s">
        <v>783</v>
      </c>
      <c r="R3940" t="s">
        <v>297</v>
      </c>
      <c r="S3940" t="s">
        <v>298</v>
      </c>
      <c r="T3940" t="s">
        <v>36</v>
      </c>
      <c r="U3940" t="s">
        <v>37</v>
      </c>
      <c r="V3940">
        <v>27</v>
      </c>
      <c r="W3940" t="s">
        <v>38</v>
      </c>
    </row>
    <row r="3941" spans="1:23">
      <c r="A3941" t="s">
        <v>23</v>
      </c>
      <c r="B3941" t="s">
        <v>24</v>
      </c>
      <c r="C3941" t="s">
        <v>25</v>
      </c>
      <c r="D3941" t="s">
        <v>26</v>
      </c>
      <c r="E3941" t="s">
        <v>27</v>
      </c>
      <c r="F3941" t="s">
        <v>41</v>
      </c>
      <c r="G3941" t="s">
        <v>42</v>
      </c>
      <c r="H3941" t="s">
        <v>161</v>
      </c>
      <c r="I3941" t="s">
        <v>43</v>
      </c>
      <c r="J3941">
        <v>51.563982260000003</v>
      </c>
      <c r="K3941">
        <v>1</v>
      </c>
      <c r="L3941">
        <v>0.91300000000000003</v>
      </c>
      <c r="M3941">
        <v>0</v>
      </c>
      <c r="N3941">
        <v>0</v>
      </c>
      <c r="O3941">
        <v>0</v>
      </c>
      <c r="P3941" t="s">
        <v>1486</v>
      </c>
      <c r="Q3941" t="s">
        <v>1487</v>
      </c>
      <c r="R3941" t="s">
        <v>146</v>
      </c>
      <c r="S3941" t="s">
        <v>147</v>
      </c>
      <c r="T3941" t="s">
        <v>36</v>
      </c>
      <c r="U3941" t="s">
        <v>37</v>
      </c>
      <c r="V3941">
        <v>27</v>
      </c>
      <c r="W3941" t="s">
        <v>38</v>
      </c>
    </row>
    <row r="3942" spans="1:23">
      <c r="A3942" t="s">
        <v>23</v>
      </c>
      <c r="B3942" t="s">
        <v>24</v>
      </c>
      <c r="C3942" t="s">
        <v>25</v>
      </c>
      <c r="D3942" t="s">
        <v>39</v>
      </c>
      <c r="E3942" t="s">
        <v>40</v>
      </c>
      <c r="F3942" t="s">
        <v>41</v>
      </c>
      <c r="G3942" t="s">
        <v>42</v>
      </c>
      <c r="I3942" t="s">
        <v>43</v>
      </c>
      <c r="J3942">
        <v>0</v>
      </c>
      <c r="K3942">
        <v>0</v>
      </c>
      <c r="L3942">
        <v>0</v>
      </c>
      <c r="M3942">
        <v>0</v>
      </c>
      <c r="N3942">
        <v>0</v>
      </c>
      <c r="O3942">
        <v>1</v>
      </c>
      <c r="P3942" t="s">
        <v>1486</v>
      </c>
      <c r="Q3942" t="s">
        <v>1487</v>
      </c>
      <c r="R3942" t="s">
        <v>146</v>
      </c>
      <c r="S3942" t="s">
        <v>147</v>
      </c>
      <c r="T3942" t="s">
        <v>36</v>
      </c>
      <c r="U3942" t="s">
        <v>37</v>
      </c>
      <c r="V3942">
        <v>27</v>
      </c>
      <c r="W3942" t="s">
        <v>38</v>
      </c>
    </row>
    <row r="3943" spans="1:23">
      <c r="A3943" t="s">
        <v>23</v>
      </c>
      <c r="B3943" t="s">
        <v>24</v>
      </c>
      <c r="C3943" t="s">
        <v>25</v>
      </c>
      <c r="D3943" t="s">
        <v>39</v>
      </c>
      <c r="E3943" t="s">
        <v>40</v>
      </c>
      <c r="F3943" t="s">
        <v>28</v>
      </c>
      <c r="G3943" t="s">
        <v>29</v>
      </c>
      <c r="I3943" t="s">
        <v>43</v>
      </c>
      <c r="J3943">
        <v>47.521141419999999</v>
      </c>
      <c r="K3943">
        <v>14</v>
      </c>
      <c r="L3943">
        <v>0.85699999999999998</v>
      </c>
      <c r="M3943">
        <v>0</v>
      </c>
      <c r="N3943">
        <v>0</v>
      </c>
      <c r="O3943">
        <v>0</v>
      </c>
      <c r="P3943" t="s">
        <v>1486</v>
      </c>
      <c r="Q3943" t="s">
        <v>1487</v>
      </c>
      <c r="R3943" t="s">
        <v>146</v>
      </c>
      <c r="S3943" t="s">
        <v>147</v>
      </c>
      <c r="T3943" t="s">
        <v>36</v>
      </c>
      <c r="U3943" t="s">
        <v>37</v>
      </c>
      <c r="V3943">
        <v>27</v>
      </c>
      <c r="W3943" t="s">
        <v>38</v>
      </c>
    </row>
    <row r="3944" spans="1:23">
      <c r="A3944" t="s">
        <v>23</v>
      </c>
      <c r="B3944" t="s">
        <v>24</v>
      </c>
      <c r="C3944" t="s">
        <v>25</v>
      </c>
      <c r="D3944" t="s">
        <v>39</v>
      </c>
      <c r="E3944" t="s">
        <v>40</v>
      </c>
      <c r="F3944" t="s">
        <v>41</v>
      </c>
      <c r="G3944" t="s">
        <v>42</v>
      </c>
      <c r="I3944" t="s">
        <v>43</v>
      </c>
      <c r="J3944">
        <v>185.7197773</v>
      </c>
      <c r="K3944">
        <v>16</v>
      </c>
      <c r="L3944">
        <v>0.89100000000000001</v>
      </c>
      <c r="M3944">
        <v>0</v>
      </c>
      <c r="N3944">
        <v>0</v>
      </c>
      <c r="O3944">
        <v>0</v>
      </c>
      <c r="P3944" t="s">
        <v>784</v>
      </c>
      <c r="Q3944" t="s">
        <v>785</v>
      </c>
      <c r="R3944" t="s">
        <v>90</v>
      </c>
      <c r="S3944" t="s">
        <v>91</v>
      </c>
      <c r="T3944" t="s">
        <v>36</v>
      </c>
      <c r="U3944" t="s">
        <v>37</v>
      </c>
      <c r="V3944">
        <v>27</v>
      </c>
      <c r="W3944" t="s">
        <v>38</v>
      </c>
    </row>
    <row r="3945" spans="1:23">
      <c r="A3945" t="s">
        <v>23</v>
      </c>
      <c r="B3945" t="s">
        <v>24</v>
      </c>
      <c r="C3945" t="s">
        <v>25</v>
      </c>
      <c r="D3945" t="s">
        <v>39</v>
      </c>
      <c r="E3945" t="s">
        <v>40</v>
      </c>
      <c r="F3945" t="s">
        <v>44</v>
      </c>
      <c r="G3945" t="s">
        <v>45</v>
      </c>
      <c r="I3945" t="s">
        <v>43</v>
      </c>
      <c r="J3945">
        <v>0</v>
      </c>
      <c r="K3945">
        <v>0</v>
      </c>
      <c r="L3945">
        <v>0</v>
      </c>
      <c r="M3945">
        <v>0</v>
      </c>
      <c r="N3945">
        <v>0</v>
      </c>
      <c r="O3945">
        <v>1</v>
      </c>
      <c r="P3945" t="s">
        <v>784</v>
      </c>
      <c r="Q3945" t="s">
        <v>785</v>
      </c>
      <c r="R3945" t="s">
        <v>90</v>
      </c>
      <c r="S3945" t="s">
        <v>91</v>
      </c>
      <c r="T3945" t="s">
        <v>36</v>
      </c>
      <c r="U3945" t="s">
        <v>37</v>
      </c>
      <c r="V3945">
        <v>27</v>
      </c>
      <c r="W3945" t="s">
        <v>38</v>
      </c>
    </row>
    <row r="3946" spans="1:23">
      <c r="A3946" t="s">
        <v>23</v>
      </c>
      <c r="B3946" t="s">
        <v>24</v>
      </c>
      <c r="C3946" t="s">
        <v>25</v>
      </c>
      <c r="D3946" t="s">
        <v>46</v>
      </c>
      <c r="E3946" t="s">
        <v>47</v>
      </c>
      <c r="F3946" t="s">
        <v>48</v>
      </c>
      <c r="G3946" t="s">
        <v>47</v>
      </c>
      <c r="I3946" t="s">
        <v>43</v>
      </c>
      <c r="J3946">
        <v>348.32794489999998</v>
      </c>
      <c r="K3946">
        <v>60</v>
      </c>
      <c r="L3946">
        <v>0.85899999999999999</v>
      </c>
      <c r="M3946">
        <v>0</v>
      </c>
      <c r="N3946">
        <v>0</v>
      </c>
      <c r="O3946">
        <v>0</v>
      </c>
      <c r="P3946" t="s">
        <v>786</v>
      </c>
      <c r="Q3946" t="s">
        <v>787</v>
      </c>
      <c r="R3946" t="s">
        <v>34</v>
      </c>
      <c r="S3946" t="s">
        <v>35</v>
      </c>
      <c r="T3946" t="s">
        <v>36</v>
      </c>
      <c r="U3946" t="s">
        <v>37</v>
      </c>
      <c r="V3946">
        <v>27</v>
      </c>
      <c r="W3946" t="s">
        <v>38</v>
      </c>
    </row>
    <row r="3947" spans="1:23">
      <c r="A3947" t="s">
        <v>23</v>
      </c>
      <c r="B3947" t="s">
        <v>24</v>
      </c>
      <c r="C3947" t="s">
        <v>25</v>
      </c>
      <c r="D3947" t="s">
        <v>26</v>
      </c>
      <c r="E3947" t="s">
        <v>27</v>
      </c>
      <c r="F3947" t="s">
        <v>41</v>
      </c>
      <c r="G3947" t="s">
        <v>42</v>
      </c>
      <c r="H3947" t="s">
        <v>161</v>
      </c>
      <c r="I3947" t="s">
        <v>43</v>
      </c>
      <c r="J3947">
        <v>41.792999999999999</v>
      </c>
      <c r="K3947">
        <v>2</v>
      </c>
      <c r="L3947">
        <v>1</v>
      </c>
      <c r="M3947">
        <v>0</v>
      </c>
      <c r="N3947">
        <v>0</v>
      </c>
      <c r="O3947">
        <v>0</v>
      </c>
      <c r="P3947" t="s">
        <v>788</v>
      </c>
      <c r="Q3947" t="s">
        <v>789</v>
      </c>
      <c r="R3947" t="s">
        <v>365</v>
      </c>
      <c r="S3947" t="s">
        <v>366</v>
      </c>
      <c r="T3947" t="s">
        <v>36</v>
      </c>
      <c r="U3947" t="s">
        <v>37</v>
      </c>
      <c r="V3947">
        <v>27</v>
      </c>
      <c r="W3947" t="s">
        <v>38</v>
      </c>
    </row>
    <row r="3948" spans="1:23">
      <c r="A3948" t="s">
        <v>23</v>
      </c>
      <c r="B3948" t="s">
        <v>24</v>
      </c>
      <c r="C3948" t="s">
        <v>25</v>
      </c>
      <c r="D3948" t="s">
        <v>39</v>
      </c>
      <c r="E3948" t="s">
        <v>40</v>
      </c>
      <c r="F3948" t="s">
        <v>28</v>
      </c>
      <c r="G3948" t="s">
        <v>29</v>
      </c>
      <c r="I3948" t="s">
        <v>43</v>
      </c>
      <c r="J3948">
        <v>165.4134699</v>
      </c>
      <c r="K3948">
        <v>28</v>
      </c>
      <c r="L3948">
        <v>0.92600000000000005</v>
      </c>
      <c r="M3948">
        <v>0</v>
      </c>
      <c r="N3948">
        <v>0</v>
      </c>
      <c r="O3948">
        <v>0</v>
      </c>
      <c r="P3948" t="s">
        <v>788</v>
      </c>
      <c r="Q3948" t="s">
        <v>789</v>
      </c>
      <c r="R3948" t="s">
        <v>365</v>
      </c>
      <c r="S3948" t="s">
        <v>366</v>
      </c>
      <c r="T3948" t="s">
        <v>36</v>
      </c>
      <c r="U3948" t="s">
        <v>37</v>
      </c>
      <c r="V3948">
        <v>27</v>
      </c>
      <c r="W3948" t="s">
        <v>38</v>
      </c>
    </row>
    <row r="3949" spans="1:23">
      <c r="A3949" t="s">
        <v>23</v>
      </c>
      <c r="B3949" t="s">
        <v>24</v>
      </c>
      <c r="C3949" t="s">
        <v>25</v>
      </c>
      <c r="D3949" t="s">
        <v>46</v>
      </c>
      <c r="E3949" t="s">
        <v>47</v>
      </c>
      <c r="F3949" t="s">
        <v>48</v>
      </c>
      <c r="G3949" t="s">
        <v>47</v>
      </c>
      <c r="I3949" t="s">
        <v>43</v>
      </c>
      <c r="J3949">
        <v>2513.5950339999999</v>
      </c>
      <c r="K3949">
        <v>430</v>
      </c>
      <c r="L3949">
        <v>0.78</v>
      </c>
      <c r="M3949">
        <v>0</v>
      </c>
      <c r="N3949">
        <v>0</v>
      </c>
      <c r="O3949">
        <v>0</v>
      </c>
      <c r="P3949" t="s">
        <v>788</v>
      </c>
      <c r="Q3949" t="s">
        <v>789</v>
      </c>
      <c r="R3949" t="s">
        <v>365</v>
      </c>
      <c r="S3949" t="s">
        <v>366</v>
      </c>
      <c r="T3949" t="s">
        <v>36</v>
      </c>
      <c r="U3949" t="s">
        <v>37</v>
      </c>
      <c r="V3949">
        <v>27</v>
      </c>
      <c r="W3949" t="s">
        <v>38</v>
      </c>
    </row>
    <row r="3950" spans="1:23">
      <c r="A3950" t="s">
        <v>23</v>
      </c>
      <c r="B3950" t="s">
        <v>24</v>
      </c>
      <c r="C3950" t="s">
        <v>25</v>
      </c>
      <c r="D3950" t="s">
        <v>46</v>
      </c>
      <c r="E3950" t="s">
        <v>47</v>
      </c>
      <c r="F3950" t="s">
        <v>48</v>
      </c>
      <c r="G3950" t="s">
        <v>47</v>
      </c>
      <c r="I3950" t="s">
        <v>43</v>
      </c>
      <c r="J3950">
        <v>1088.322512</v>
      </c>
      <c r="K3950">
        <v>180</v>
      </c>
      <c r="L3950">
        <v>0.81899999999999995</v>
      </c>
      <c r="M3950">
        <v>0</v>
      </c>
      <c r="N3950">
        <v>0</v>
      </c>
      <c r="O3950">
        <v>0</v>
      </c>
      <c r="P3950" t="s">
        <v>790</v>
      </c>
      <c r="Q3950" t="s">
        <v>791</v>
      </c>
      <c r="R3950" t="s">
        <v>84</v>
      </c>
      <c r="S3950" t="s">
        <v>85</v>
      </c>
      <c r="T3950" t="s">
        <v>36</v>
      </c>
      <c r="U3950" t="s">
        <v>37</v>
      </c>
      <c r="V3950">
        <v>27</v>
      </c>
      <c r="W3950" t="s">
        <v>38</v>
      </c>
    </row>
    <row r="3951" spans="1:23">
      <c r="A3951" t="s">
        <v>23</v>
      </c>
      <c r="B3951" t="s">
        <v>24</v>
      </c>
      <c r="C3951" t="s">
        <v>25</v>
      </c>
      <c r="D3951" t="s">
        <v>26</v>
      </c>
      <c r="E3951" t="s">
        <v>27</v>
      </c>
      <c r="F3951" t="s">
        <v>53</v>
      </c>
      <c r="G3951" t="s">
        <v>54</v>
      </c>
      <c r="H3951" t="s">
        <v>55</v>
      </c>
      <c r="I3951" t="s">
        <v>56</v>
      </c>
      <c r="J3951">
        <v>356.68695350000002</v>
      </c>
      <c r="K3951">
        <v>3</v>
      </c>
      <c r="L3951">
        <v>0.93100000000000005</v>
      </c>
      <c r="M3951">
        <v>0</v>
      </c>
      <c r="N3951">
        <v>0</v>
      </c>
      <c r="O3951">
        <v>0</v>
      </c>
      <c r="P3951" t="s">
        <v>792</v>
      </c>
      <c r="Q3951" t="s">
        <v>793</v>
      </c>
      <c r="R3951" t="s">
        <v>73</v>
      </c>
      <c r="S3951" t="s">
        <v>74</v>
      </c>
      <c r="T3951" t="s">
        <v>36</v>
      </c>
      <c r="U3951" t="s">
        <v>37</v>
      </c>
      <c r="V3951">
        <v>27</v>
      </c>
      <c r="W3951" t="s">
        <v>38</v>
      </c>
    </row>
    <row r="3952" spans="1:23">
      <c r="A3952" t="s">
        <v>23</v>
      </c>
      <c r="B3952" t="s">
        <v>24</v>
      </c>
      <c r="C3952" t="s">
        <v>25</v>
      </c>
      <c r="D3952" t="s">
        <v>26</v>
      </c>
      <c r="E3952" t="s">
        <v>27</v>
      </c>
      <c r="F3952" t="s">
        <v>53</v>
      </c>
      <c r="G3952" t="s">
        <v>54</v>
      </c>
      <c r="H3952" t="s">
        <v>443</v>
      </c>
      <c r="I3952" t="s">
        <v>444</v>
      </c>
      <c r="J3952">
        <v>4102.6698329999999</v>
      </c>
      <c r="K3952">
        <v>2</v>
      </c>
      <c r="L3952">
        <v>1</v>
      </c>
      <c r="M3952">
        <v>0</v>
      </c>
      <c r="N3952">
        <v>0</v>
      </c>
      <c r="O3952">
        <v>0</v>
      </c>
      <c r="P3952" t="s">
        <v>792</v>
      </c>
      <c r="Q3952" t="s">
        <v>793</v>
      </c>
      <c r="R3952" t="s">
        <v>73</v>
      </c>
      <c r="S3952" t="s">
        <v>74</v>
      </c>
      <c r="T3952" t="s">
        <v>36</v>
      </c>
      <c r="U3952" t="s">
        <v>37</v>
      </c>
      <c r="V3952">
        <v>27</v>
      </c>
      <c r="W3952" t="s">
        <v>38</v>
      </c>
    </row>
    <row r="3953" spans="1:23">
      <c r="A3953" t="s">
        <v>23</v>
      </c>
      <c r="B3953" t="s">
        <v>24</v>
      </c>
      <c r="C3953" t="s">
        <v>25</v>
      </c>
      <c r="D3953" t="s">
        <v>26</v>
      </c>
      <c r="E3953" t="s">
        <v>27</v>
      </c>
      <c r="F3953" t="s">
        <v>28</v>
      </c>
      <c r="G3953" t="s">
        <v>29</v>
      </c>
      <c r="H3953" t="s">
        <v>69</v>
      </c>
      <c r="I3953" t="s">
        <v>70</v>
      </c>
      <c r="J3953">
        <v>435.41618849999998</v>
      </c>
      <c r="K3953">
        <v>2</v>
      </c>
      <c r="L3953">
        <v>1</v>
      </c>
      <c r="M3953">
        <v>0</v>
      </c>
      <c r="N3953">
        <v>0</v>
      </c>
      <c r="O3953">
        <v>0</v>
      </c>
      <c r="P3953" t="s">
        <v>792</v>
      </c>
      <c r="Q3953" t="s">
        <v>793</v>
      </c>
      <c r="R3953" t="s">
        <v>73</v>
      </c>
      <c r="S3953" t="s">
        <v>74</v>
      </c>
      <c r="T3953" t="s">
        <v>36</v>
      </c>
      <c r="U3953" t="s">
        <v>37</v>
      </c>
      <c r="V3953">
        <v>27</v>
      </c>
      <c r="W3953" t="s">
        <v>38</v>
      </c>
    </row>
    <row r="3954" spans="1:23">
      <c r="A3954" t="s">
        <v>23</v>
      </c>
      <c r="B3954" t="s">
        <v>24</v>
      </c>
      <c r="C3954" t="s">
        <v>25</v>
      </c>
      <c r="D3954" t="s">
        <v>26</v>
      </c>
      <c r="E3954" t="s">
        <v>27</v>
      </c>
      <c r="F3954" t="s">
        <v>28</v>
      </c>
      <c r="G3954" t="s">
        <v>29</v>
      </c>
      <c r="H3954" t="s">
        <v>148</v>
      </c>
      <c r="I3954" t="s">
        <v>149</v>
      </c>
      <c r="J3954">
        <v>900.0291962</v>
      </c>
      <c r="K3954">
        <v>5</v>
      </c>
      <c r="L3954">
        <v>1</v>
      </c>
      <c r="M3954">
        <v>0</v>
      </c>
      <c r="N3954">
        <v>0</v>
      </c>
      <c r="O3954">
        <v>0</v>
      </c>
      <c r="P3954" t="s">
        <v>792</v>
      </c>
      <c r="Q3954" t="s">
        <v>793</v>
      </c>
      <c r="R3954" t="s">
        <v>73</v>
      </c>
      <c r="S3954" t="s">
        <v>74</v>
      </c>
      <c r="T3954" t="s">
        <v>36</v>
      </c>
      <c r="U3954" t="s">
        <v>37</v>
      </c>
      <c r="V3954">
        <v>27</v>
      </c>
      <c r="W3954" t="s">
        <v>38</v>
      </c>
    </row>
    <row r="3955" spans="1:23">
      <c r="A3955" t="s">
        <v>23</v>
      </c>
      <c r="B3955" t="s">
        <v>24</v>
      </c>
      <c r="C3955" t="s">
        <v>25</v>
      </c>
      <c r="D3955" t="s">
        <v>26</v>
      </c>
      <c r="E3955" t="s">
        <v>27</v>
      </c>
      <c r="F3955" t="s">
        <v>28</v>
      </c>
      <c r="G3955" t="s">
        <v>29</v>
      </c>
      <c r="H3955" t="s">
        <v>233</v>
      </c>
      <c r="I3955" t="s">
        <v>234</v>
      </c>
      <c r="J3955">
        <v>98.38610242</v>
      </c>
      <c r="K3955">
        <v>1</v>
      </c>
      <c r="L3955">
        <v>0.89600000000000002</v>
      </c>
      <c r="M3955">
        <v>0</v>
      </c>
      <c r="N3955">
        <v>0</v>
      </c>
      <c r="O3955">
        <v>0</v>
      </c>
      <c r="P3955" t="s">
        <v>792</v>
      </c>
      <c r="Q3955" t="s">
        <v>793</v>
      </c>
      <c r="R3955" t="s">
        <v>73</v>
      </c>
      <c r="S3955" t="s">
        <v>74</v>
      </c>
      <c r="T3955" t="s">
        <v>36</v>
      </c>
      <c r="U3955" t="s">
        <v>37</v>
      </c>
      <c r="V3955">
        <v>27</v>
      </c>
      <c r="W3955" t="s">
        <v>38</v>
      </c>
    </row>
    <row r="3956" spans="1:23">
      <c r="A3956" t="s">
        <v>23</v>
      </c>
      <c r="B3956" t="s">
        <v>24</v>
      </c>
      <c r="C3956" t="s">
        <v>25</v>
      </c>
      <c r="D3956" t="s">
        <v>26</v>
      </c>
      <c r="E3956" t="s">
        <v>27</v>
      </c>
      <c r="F3956" t="s">
        <v>28</v>
      </c>
      <c r="G3956" t="s">
        <v>29</v>
      </c>
      <c r="H3956" t="s">
        <v>193</v>
      </c>
      <c r="I3956" t="s">
        <v>194</v>
      </c>
      <c r="J3956">
        <v>62.651830259999997</v>
      </c>
      <c r="K3956">
        <v>1</v>
      </c>
      <c r="L3956">
        <v>1</v>
      </c>
      <c r="M3956">
        <v>0</v>
      </c>
      <c r="N3956">
        <v>0</v>
      </c>
      <c r="O3956">
        <v>0</v>
      </c>
      <c r="P3956" t="s">
        <v>792</v>
      </c>
      <c r="Q3956" t="s">
        <v>793</v>
      </c>
      <c r="R3956" t="s">
        <v>73</v>
      </c>
      <c r="S3956" t="s">
        <v>74</v>
      </c>
      <c r="T3956" t="s">
        <v>36</v>
      </c>
      <c r="U3956" t="s">
        <v>37</v>
      </c>
      <c r="V3956">
        <v>27</v>
      </c>
      <c r="W3956" t="s">
        <v>38</v>
      </c>
    </row>
    <row r="3957" spans="1:23">
      <c r="A3957" t="s">
        <v>23</v>
      </c>
      <c r="B3957" t="s">
        <v>24</v>
      </c>
      <c r="C3957" t="s">
        <v>25</v>
      </c>
      <c r="D3957" t="s">
        <v>26</v>
      </c>
      <c r="E3957" t="s">
        <v>27</v>
      </c>
      <c r="F3957" t="s">
        <v>28</v>
      </c>
      <c r="G3957" t="s">
        <v>29</v>
      </c>
      <c r="H3957" t="s">
        <v>485</v>
      </c>
      <c r="I3957" t="s">
        <v>486</v>
      </c>
      <c r="J3957">
        <v>413.06700469999998</v>
      </c>
      <c r="K3957">
        <v>3</v>
      </c>
      <c r="L3957">
        <v>0.98199999999999998</v>
      </c>
      <c r="M3957">
        <v>0</v>
      </c>
      <c r="N3957">
        <v>0</v>
      </c>
      <c r="O3957">
        <v>0</v>
      </c>
      <c r="P3957" t="s">
        <v>792</v>
      </c>
      <c r="Q3957" t="s">
        <v>793</v>
      </c>
      <c r="R3957" t="s">
        <v>73</v>
      </c>
      <c r="S3957" t="s">
        <v>74</v>
      </c>
      <c r="T3957" t="s">
        <v>36</v>
      </c>
      <c r="U3957" t="s">
        <v>37</v>
      </c>
      <c r="V3957">
        <v>27</v>
      </c>
      <c r="W3957" t="s">
        <v>38</v>
      </c>
    </row>
    <row r="3958" spans="1:23">
      <c r="A3958" t="s">
        <v>23</v>
      </c>
      <c r="B3958" t="s">
        <v>24</v>
      </c>
      <c r="C3958" t="s">
        <v>25</v>
      </c>
      <c r="D3958" t="s">
        <v>26</v>
      </c>
      <c r="E3958" t="s">
        <v>27</v>
      </c>
      <c r="F3958" t="s">
        <v>28</v>
      </c>
      <c r="G3958" t="s">
        <v>29</v>
      </c>
      <c r="H3958" t="s">
        <v>445</v>
      </c>
      <c r="I3958" t="s">
        <v>446</v>
      </c>
      <c r="J3958">
        <v>38.08809428</v>
      </c>
      <c r="K3958">
        <v>1</v>
      </c>
      <c r="L3958">
        <v>0.97</v>
      </c>
      <c r="M3958">
        <v>0</v>
      </c>
      <c r="N3958">
        <v>0</v>
      </c>
      <c r="O3958">
        <v>0</v>
      </c>
      <c r="P3958" t="s">
        <v>792</v>
      </c>
      <c r="Q3958" t="s">
        <v>793</v>
      </c>
      <c r="R3958" t="s">
        <v>73</v>
      </c>
      <c r="S3958" t="s">
        <v>74</v>
      </c>
      <c r="T3958" t="s">
        <v>36</v>
      </c>
      <c r="U3958" t="s">
        <v>37</v>
      </c>
      <c r="V3958">
        <v>27</v>
      </c>
      <c r="W3958" t="s">
        <v>38</v>
      </c>
    </row>
    <row r="3959" spans="1:23">
      <c r="A3959" t="s">
        <v>23</v>
      </c>
      <c r="B3959" t="s">
        <v>24</v>
      </c>
      <c r="C3959" t="s">
        <v>25</v>
      </c>
      <c r="D3959" t="s">
        <v>26</v>
      </c>
      <c r="E3959" t="s">
        <v>27</v>
      </c>
      <c r="F3959" t="s">
        <v>28</v>
      </c>
      <c r="G3959" t="s">
        <v>29</v>
      </c>
      <c r="H3959" t="s">
        <v>86</v>
      </c>
      <c r="I3959" t="s">
        <v>87</v>
      </c>
      <c r="J3959">
        <v>1498.8354773999999</v>
      </c>
      <c r="K3959">
        <v>14</v>
      </c>
      <c r="L3959">
        <v>0.94899999999999995</v>
      </c>
      <c r="M3959">
        <v>0</v>
      </c>
      <c r="N3959">
        <v>0</v>
      </c>
      <c r="O3959">
        <v>0</v>
      </c>
      <c r="P3959" t="s">
        <v>792</v>
      </c>
      <c r="Q3959" t="s">
        <v>793</v>
      </c>
      <c r="R3959" t="s">
        <v>73</v>
      </c>
      <c r="S3959" t="s">
        <v>74</v>
      </c>
      <c r="T3959" t="s">
        <v>36</v>
      </c>
      <c r="U3959" t="s">
        <v>37</v>
      </c>
      <c r="V3959">
        <v>27</v>
      </c>
      <c r="W3959" t="s">
        <v>38</v>
      </c>
    </row>
    <row r="3960" spans="1:23">
      <c r="A3960" t="s">
        <v>23</v>
      </c>
      <c r="B3960" t="s">
        <v>24</v>
      </c>
      <c r="C3960" t="s">
        <v>25</v>
      </c>
      <c r="D3960" t="s">
        <v>46</v>
      </c>
      <c r="E3960" t="s">
        <v>47</v>
      </c>
      <c r="F3960" t="s">
        <v>48</v>
      </c>
      <c r="G3960" t="s">
        <v>47</v>
      </c>
      <c r="I3960" t="s">
        <v>43</v>
      </c>
      <c r="J3960">
        <v>12584.809261</v>
      </c>
      <c r="K3960">
        <v>2487</v>
      </c>
      <c r="L3960">
        <v>0.86199999999999999</v>
      </c>
      <c r="M3960">
        <v>1.486417138</v>
      </c>
      <c r="N3960">
        <v>4.2500000000000003E-3</v>
      </c>
      <c r="O3960">
        <v>0</v>
      </c>
      <c r="P3960" t="s">
        <v>792</v>
      </c>
      <c r="Q3960" t="s">
        <v>793</v>
      </c>
      <c r="R3960" t="s">
        <v>73</v>
      </c>
      <c r="S3960" t="s">
        <v>74</v>
      </c>
      <c r="T3960" t="s">
        <v>36</v>
      </c>
      <c r="U3960" t="s">
        <v>37</v>
      </c>
      <c r="V3960">
        <v>27</v>
      </c>
      <c r="W3960" t="s">
        <v>38</v>
      </c>
    </row>
    <row r="3961" spans="1:23">
      <c r="A3961" t="s">
        <v>23</v>
      </c>
      <c r="B3961" t="s">
        <v>24</v>
      </c>
      <c r="C3961" t="s">
        <v>25</v>
      </c>
      <c r="D3961" t="s">
        <v>39</v>
      </c>
      <c r="E3961" t="s">
        <v>40</v>
      </c>
      <c r="F3961" t="s">
        <v>41</v>
      </c>
      <c r="G3961" t="s">
        <v>42</v>
      </c>
      <c r="I3961" t="s">
        <v>43</v>
      </c>
      <c r="J3961">
        <v>0</v>
      </c>
      <c r="K3961">
        <v>0</v>
      </c>
      <c r="L3961">
        <v>0</v>
      </c>
      <c r="M3961">
        <v>0</v>
      </c>
      <c r="N3961">
        <v>0</v>
      </c>
      <c r="O3961">
        <v>1</v>
      </c>
      <c r="P3961" t="s">
        <v>794</v>
      </c>
      <c r="Q3961" t="s">
        <v>795</v>
      </c>
      <c r="R3961" t="s">
        <v>51</v>
      </c>
      <c r="S3961" t="s">
        <v>52</v>
      </c>
      <c r="T3961" t="s">
        <v>36</v>
      </c>
      <c r="U3961" t="s">
        <v>37</v>
      </c>
      <c r="V3961">
        <v>27</v>
      </c>
      <c r="W3961" t="s">
        <v>38</v>
      </c>
    </row>
    <row r="3962" spans="1:23">
      <c r="A3962" t="s">
        <v>23</v>
      </c>
      <c r="B3962" t="s">
        <v>24</v>
      </c>
      <c r="C3962" t="s">
        <v>25</v>
      </c>
      <c r="D3962" t="s">
        <v>39</v>
      </c>
      <c r="E3962" t="s">
        <v>40</v>
      </c>
      <c r="F3962" t="s">
        <v>53</v>
      </c>
      <c r="G3962" t="s">
        <v>54</v>
      </c>
      <c r="I3962" t="s">
        <v>43</v>
      </c>
      <c r="J3962">
        <v>0</v>
      </c>
      <c r="K3962">
        <v>0</v>
      </c>
      <c r="L3962">
        <v>0</v>
      </c>
      <c r="M3962">
        <v>0</v>
      </c>
      <c r="N3962">
        <v>0</v>
      </c>
      <c r="O3962">
        <v>1</v>
      </c>
      <c r="P3962" t="s">
        <v>794</v>
      </c>
      <c r="Q3962" t="s">
        <v>795</v>
      </c>
      <c r="R3962" t="s">
        <v>51</v>
      </c>
      <c r="S3962" t="s">
        <v>52</v>
      </c>
      <c r="T3962" t="s">
        <v>36</v>
      </c>
      <c r="U3962" t="s">
        <v>37</v>
      </c>
      <c r="V3962">
        <v>27</v>
      </c>
      <c r="W3962" t="s">
        <v>38</v>
      </c>
    </row>
    <row r="3963" spans="1:23">
      <c r="A3963" t="s">
        <v>23</v>
      </c>
      <c r="B3963" t="s">
        <v>24</v>
      </c>
      <c r="C3963" t="s">
        <v>25</v>
      </c>
      <c r="D3963" t="s">
        <v>26</v>
      </c>
      <c r="E3963" t="s">
        <v>27</v>
      </c>
      <c r="F3963" t="s">
        <v>53</v>
      </c>
      <c r="G3963" t="s">
        <v>54</v>
      </c>
      <c r="H3963" t="s">
        <v>134</v>
      </c>
      <c r="I3963" t="s">
        <v>135</v>
      </c>
      <c r="J3963">
        <v>124.63407479999999</v>
      </c>
      <c r="K3963">
        <v>1</v>
      </c>
      <c r="L3963">
        <v>0.874</v>
      </c>
      <c r="M3963">
        <v>0</v>
      </c>
      <c r="N3963">
        <v>0</v>
      </c>
      <c r="O3963">
        <v>0</v>
      </c>
      <c r="P3963" t="s">
        <v>796</v>
      </c>
      <c r="Q3963" t="s">
        <v>797</v>
      </c>
      <c r="R3963" t="s">
        <v>34</v>
      </c>
      <c r="S3963" t="s">
        <v>35</v>
      </c>
      <c r="T3963" t="s">
        <v>36</v>
      </c>
      <c r="U3963" t="s">
        <v>37</v>
      </c>
      <c r="V3963">
        <v>27</v>
      </c>
      <c r="W3963" t="s">
        <v>38</v>
      </c>
    </row>
    <row r="3964" spans="1:23">
      <c r="A3964" t="s">
        <v>23</v>
      </c>
      <c r="B3964" t="s">
        <v>24</v>
      </c>
      <c r="C3964" t="s">
        <v>25</v>
      </c>
      <c r="D3964" t="s">
        <v>26</v>
      </c>
      <c r="E3964" t="s">
        <v>27</v>
      </c>
      <c r="F3964" t="s">
        <v>28</v>
      </c>
      <c r="G3964" t="s">
        <v>29</v>
      </c>
      <c r="H3964" t="s">
        <v>148</v>
      </c>
      <c r="I3964" t="s">
        <v>149</v>
      </c>
      <c r="J3964">
        <v>110.276</v>
      </c>
      <c r="K3964">
        <v>1</v>
      </c>
      <c r="L3964">
        <v>1</v>
      </c>
      <c r="M3964">
        <v>0</v>
      </c>
      <c r="N3964">
        <v>0</v>
      </c>
      <c r="O3964">
        <v>0</v>
      </c>
      <c r="P3964" t="s">
        <v>796</v>
      </c>
      <c r="Q3964" t="s">
        <v>797</v>
      </c>
      <c r="R3964" t="s">
        <v>34</v>
      </c>
      <c r="S3964" t="s">
        <v>35</v>
      </c>
      <c r="T3964" t="s">
        <v>36</v>
      </c>
      <c r="U3964" t="s">
        <v>37</v>
      </c>
      <c r="V3964">
        <v>27</v>
      </c>
      <c r="W3964" t="s">
        <v>38</v>
      </c>
    </row>
    <row r="3965" spans="1:23">
      <c r="A3965" t="s">
        <v>23</v>
      </c>
      <c r="B3965" t="s">
        <v>24</v>
      </c>
      <c r="C3965" t="s">
        <v>25</v>
      </c>
      <c r="D3965" t="s">
        <v>39</v>
      </c>
      <c r="E3965" t="s">
        <v>40</v>
      </c>
      <c r="F3965" t="s">
        <v>53</v>
      </c>
      <c r="G3965" t="s">
        <v>54</v>
      </c>
      <c r="I3965" t="s">
        <v>43</v>
      </c>
      <c r="J3965">
        <v>0</v>
      </c>
      <c r="K3965">
        <v>0</v>
      </c>
      <c r="L3965">
        <v>0</v>
      </c>
      <c r="M3965">
        <v>0</v>
      </c>
      <c r="N3965">
        <v>0</v>
      </c>
      <c r="O3965">
        <v>1</v>
      </c>
      <c r="P3965" t="s">
        <v>796</v>
      </c>
      <c r="Q3965" t="s">
        <v>797</v>
      </c>
      <c r="R3965" t="s">
        <v>34</v>
      </c>
      <c r="S3965" t="s">
        <v>35</v>
      </c>
      <c r="T3965" t="s">
        <v>36</v>
      </c>
      <c r="U3965" t="s">
        <v>37</v>
      </c>
      <c r="V3965">
        <v>27</v>
      </c>
      <c r="W3965" t="s">
        <v>38</v>
      </c>
    </row>
    <row r="3966" spans="1:23">
      <c r="A3966" t="s">
        <v>23</v>
      </c>
      <c r="B3966" t="s">
        <v>24</v>
      </c>
      <c r="C3966" t="s">
        <v>25</v>
      </c>
      <c r="D3966" t="s">
        <v>26</v>
      </c>
      <c r="E3966" t="s">
        <v>27</v>
      </c>
      <c r="F3966" t="s">
        <v>41</v>
      </c>
      <c r="G3966" t="s">
        <v>42</v>
      </c>
      <c r="H3966" t="s">
        <v>161</v>
      </c>
      <c r="I3966" t="s">
        <v>43</v>
      </c>
      <c r="J3966">
        <v>484.3114319</v>
      </c>
      <c r="K3966">
        <v>9</v>
      </c>
      <c r="L3966">
        <v>0.88</v>
      </c>
      <c r="M3966">
        <v>0</v>
      </c>
      <c r="N3966">
        <v>0</v>
      </c>
      <c r="O3966">
        <v>0</v>
      </c>
      <c r="P3966" t="s">
        <v>798</v>
      </c>
      <c r="Q3966" t="s">
        <v>799</v>
      </c>
      <c r="R3966" t="s">
        <v>34</v>
      </c>
      <c r="S3966" t="s">
        <v>35</v>
      </c>
      <c r="T3966" t="s">
        <v>36</v>
      </c>
      <c r="U3966" t="s">
        <v>37</v>
      </c>
      <c r="V3966">
        <v>27</v>
      </c>
      <c r="W3966" t="s">
        <v>38</v>
      </c>
    </row>
    <row r="3967" spans="1:23">
      <c r="A3967" t="s">
        <v>23</v>
      </c>
      <c r="B3967" t="s">
        <v>24</v>
      </c>
      <c r="C3967" t="s">
        <v>25</v>
      </c>
      <c r="D3967" t="s">
        <v>26</v>
      </c>
      <c r="E3967" t="s">
        <v>27</v>
      </c>
      <c r="F3967" t="s">
        <v>53</v>
      </c>
      <c r="G3967" t="s">
        <v>54</v>
      </c>
      <c r="H3967" t="s">
        <v>55</v>
      </c>
      <c r="I3967" t="s">
        <v>56</v>
      </c>
      <c r="J3967">
        <v>4041.5590000000002</v>
      </c>
      <c r="K3967">
        <v>2</v>
      </c>
      <c r="L3967">
        <v>1</v>
      </c>
      <c r="M3967">
        <v>0</v>
      </c>
      <c r="N3967">
        <v>0</v>
      </c>
      <c r="O3967">
        <v>0</v>
      </c>
      <c r="P3967" t="s">
        <v>798</v>
      </c>
      <c r="Q3967" t="s">
        <v>799</v>
      </c>
      <c r="R3967" t="s">
        <v>34</v>
      </c>
      <c r="S3967" t="s">
        <v>35</v>
      </c>
      <c r="T3967" t="s">
        <v>36</v>
      </c>
      <c r="U3967" t="s">
        <v>37</v>
      </c>
      <c r="V3967">
        <v>27</v>
      </c>
      <c r="W3967" t="s">
        <v>38</v>
      </c>
    </row>
    <row r="3968" spans="1:23">
      <c r="A3968" t="s">
        <v>23</v>
      </c>
      <c r="B3968" t="s">
        <v>24</v>
      </c>
      <c r="C3968" t="s">
        <v>25</v>
      </c>
      <c r="D3968" t="s">
        <v>26</v>
      </c>
      <c r="E3968" t="s">
        <v>27</v>
      </c>
      <c r="F3968" t="s">
        <v>53</v>
      </c>
      <c r="G3968" t="s">
        <v>54</v>
      </c>
      <c r="H3968" t="s">
        <v>185</v>
      </c>
      <c r="I3968" t="s">
        <v>186</v>
      </c>
      <c r="J3968">
        <v>6.9554999999999998</v>
      </c>
      <c r="K3968">
        <v>1</v>
      </c>
      <c r="L3968">
        <v>1</v>
      </c>
      <c r="M3968">
        <v>0</v>
      </c>
      <c r="N3968">
        <v>0</v>
      </c>
      <c r="O3968">
        <v>0</v>
      </c>
      <c r="P3968" t="s">
        <v>798</v>
      </c>
      <c r="Q3968" t="s">
        <v>799</v>
      </c>
      <c r="R3968" t="s">
        <v>34</v>
      </c>
      <c r="S3968" t="s">
        <v>35</v>
      </c>
      <c r="T3968" t="s">
        <v>36</v>
      </c>
      <c r="U3968" t="s">
        <v>37</v>
      </c>
      <c r="V3968">
        <v>27</v>
      </c>
      <c r="W3968" t="s">
        <v>38</v>
      </c>
    </row>
    <row r="3969" spans="1:23">
      <c r="A3969" t="s">
        <v>23</v>
      </c>
      <c r="B3969" t="s">
        <v>24</v>
      </c>
      <c r="C3969" t="s">
        <v>25</v>
      </c>
      <c r="D3969" t="s">
        <v>26</v>
      </c>
      <c r="E3969" t="s">
        <v>27</v>
      </c>
      <c r="F3969" t="s">
        <v>53</v>
      </c>
      <c r="G3969" t="s">
        <v>54</v>
      </c>
      <c r="H3969" t="s">
        <v>128</v>
      </c>
      <c r="I3969" t="s">
        <v>129</v>
      </c>
      <c r="J3969">
        <v>25.231704329999999</v>
      </c>
      <c r="K3969">
        <v>1</v>
      </c>
      <c r="L3969">
        <v>0.89</v>
      </c>
      <c r="M3969">
        <v>0</v>
      </c>
      <c r="N3969">
        <v>0</v>
      </c>
      <c r="O3969">
        <v>0</v>
      </c>
      <c r="P3969" t="s">
        <v>798</v>
      </c>
      <c r="Q3969" t="s">
        <v>799</v>
      </c>
      <c r="R3969" t="s">
        <v>34</v>
      </c>
      <c r="S3969" t="s">
        <v>35</v>
      </c>
      <c r="T3969" t="s">
        <v>36</v>
      </c>
      <c r="U3969" t="s">
        <v>37</v>
      </c>
      <c r="V3969">
        <v>27</v>
      </c>
      <c r="W3969" t="s">
        <v>38</v>
      </c>
    </row>
    <row r="3970" spans="1:23">
      <c r="A3970" t="s">
        <v>23</v>
      </c>
      <c r="B3970" t="s">
        <v>24</v>
      </c>
      <c r="C3970" t="s">
        <v>25</v>
      </c>
      <c r="D3970" t="s">
        <v>26</v>
      </c>
      <c r="E3970" t="s">
        <v>27</v>
      </c>
      <c r="F3970" t="s">
        <v>53</v>
      </c>
      <c r="G3970" t="s">
        <v>54</v>
      </c>
      <c r="H3970" t="s">
        <v>106</v>
      </c>
      <c r="I3970" t="s">
        <v>107</v>
      </c>
      <c r="J3970">
        <v>86.858833329999996</v>
      </c>
      <c r="K3970">
        <v>1</v>
      </c>
      <c r="L3970">
        <v>1</v>
      </c>
      <c r="M3970">
        <v>0</v>
      </c>
      <c r="N3970">
        <v>0</v>
      </c>
      <c r="O3970">
        <v>0</v>
      </c>
      <c r="P3970" t="s">
        <v>798</v>
      </c>
      <c r="Q3970" t="s">
        <v>799</v>
      </c>
      <c r="R3970" t="s">
        <v>34</v>
      </c>
      <c r="S3970" t="s">
        <v>35</v>
      </c>
      <c r="T3970" t="s">
        <v>36</v>
      </c>
      <c r="U3970" t="s">
        <v>37</v>
      </c>
      <c r="V3970">
        <v>27</v>
      </c>
      <c r="W3970" t="s">
        <v>38</v>
      </c>
    </row>
    <row r="3971" spans="1:23">
      <c r="A3971" t="s">
        <v>23</v>
      </c>
      <c r="B3971" t="s">
        <v>24</v>
      </c>
      <c r="C3971" t="s">
        <v>25</v>
      </c>
      <c r="D3971" t="s">
        <v>26</v>
      </c>
      <c r="E3971" t="s">
        <v>27</v>
      </c>
      <c r="F3971" t="s">
        <v>28</v>
      </c>
      <c r="G3971" t="s">
        <v>29</v>
      </c>
      <c r="H3971" t="s">
        <v>148</v>
      </c>
      <c r="I3971" t="s">
        <v>149</v>
      </c>
      <c r="J3971">
        <v>618.1718985</v>
      </c>
      <c r="K3971">
        <v>5</v>
      </c>
      <c r="L3971">
        <v>0.88400000000000001</v>
      </c>
      <c r="M3971">
        <v>0</v>
      </c>
      <c r="N3971">
        <v>0</v>
      </c>
      <c r="O3971">
        <v>0</v>
      </c>
      <c r="P3971" t="s">
        <v>798</v>
      </c>
      <c r="Q3971" t="s">
        <v>799</v>
      </c>
      <c r="R3971" t="s">
        <v>34</v>
      </c>
      <c r="S3971" t="s">
        <v>35</v>
      </c>
      <c r="T3971" t="s">
        <v>36</v>
      </c>
      <c r="U3971" t="s">
        <v>37</v>
      </c>
      <c r="V3971">
        <v>27</v>
      </c>
      <c r="W3971" t="s">
        <v>38</v>
      </c>
    </row>
    <row r="3972" spans="1:23">
      <c r="A3972" t="s">
        <v>23</v>
      </c>
      <c r="B3972" t="s">
        <v>24</v>
      </c>
      <c r="C3972" t="s">
        <v>25</v>
      </c>
      <c r="D3972" t="s">
        <v>26</v>
      </c>
      <c r="E3972" t="s">
        <v>27</v>
      </c>
      <c r="F3972" t="s">
        <v>28</v>
      </c>
      <c r="G3972" t="s">
        <v>29</v>
      </c>
      <c r="H3972" t="s">
        <v>152</v>
      </c>
      <c r="I3972" t="s">
        <v>153</v>
      </c>
      <c r="J3972">
        <v>701.30372790000001</v>
      </c>
      <c r="K3972">
        <v>2</v>
      </c>
      <c r="L3972">
        <v>0.95599999999999996</v>
      </c>
      <c r="M3972">
        <v>0</v>
      </c>
      <c r="N3972">
        <v>0</v>
      </c>
      <c r="O3972">
        <v>0</v>
      </c>
      <c r="P3972" t="s">
        <v>798</v>
      </c>
      <c r="Q3972" t="s">
        <v>799</v>
      </c>
      <c r="R3972" t="s">
        <v>34</v>
      </c>
      <c r="S3972" t="s">
        <v>35</v>
      </c>
      <c r="T3972" t="s">
        <v>36</v>
      </c>
      <c r="U3972" t="s">
        <v>37</v>
      </c>
      <c r="V3972">
        <v>27</v>
      </c>
      <c r="W3972" t="s">
        <v>38</v>
      </c>
    </row>
    <row r="3973" spans="1:23">
      <c r="A3973" t="s">
        <v>23</v>
      </c>
      <c r="B3973" t="s">
        <v>24</v>
      </c>
      <c r="C3973" t="s">
        <v>25</v>
      </c>
      <c r="D3973" t="s">
        <v>26</v>
      </c>
      <c r="E3973" t="s">
        <v>27</v>
      </c>
      <c r="F3973" t="s">
        <v>28</v>
      </c>
      <c r="G3973" t="s">
        <v>29</v>
      </c>
      <c r="H3973" t="s">
        <v>30</v>
      </c>
      <c r="I3973" t="s">
        <v>31</v>
      </c>
      <c r="J3973">
        <v>319.41010019999999</v>
      </c>
      <c r="K3973">
        <v>2</v>
      </c>
      <c r="L3973">
        <v>0.91</v>
      </c>
      <c r="M3973">
        <v>0</v>
      </c>
      <c r="N3973">
        <v>0</v>
      </c>
      <c r="O3973">
        <v>0</v>
      </c>
      <c r="P3973" t="s">
        <v>798</v>
      </c>
      <c r="Q3973" t="s">
        <v>799</v>
      </c>
      <c r="R3973" t="s">
        <v>34</v>
      </c>
      <c r="S3973" t="s">
        <v>35</v>
      </c>
      <c r="T3973" t="s">
        <v>36</v>
      </c>
      <c r="U3973" t="s">
        <v>37</v>
      </c>
      <c r="V3973">
        <v>27</v>
      </c>
      <c r="W3973" t="s">
        <v>38</v>
      </c>
    </row>
    <row r="3974" spans="1:23">
      <c r="A3974" t="s">
        <v>23</v>
      </c>
      <c r="B3974" t="s">
        <v>24</v>
      </c>
      <c r="C3974" t="s">
        <v>25</v>
      </c>
      <c r="D3974" t="s">
        <v>39</v>
      </c>
      <c r="E3974" t="s">
        <v>40</v>
      </c>
      <c r="F3974" t="s">
        <v>53</v>
      </c>
      <c r="G3974" t="s">
        <v>54</v>
      </c>
      <c r="I3974" t="s">
        <v>43</v>
      </c>
      <c r="J3974">
        <v>244.56697579999999</v>
      </c>
      <c r="K3974">
        <v>16</v>
      </c>
      <c r="L3974">
        <v>0.85499999999999998</v>
      </c>
      <c r="M3974">
        <v>0</v>
      </c>
      <c r="N3974">
        <v>0</v>
      </c>
      <c r="O3974">
        <v>0</v>
      </c>
      <c r="P3974" t="s">
        <v>798</v>
      </c>
      <c r="Q3974" t="s">
        <v>799</v>
      </c>
      <c r="R3974" t="s">
        <v>34</v>
      </c>
      <c r="S3974" t="s">
        <v>35</v>
      </c>
      <c r="T3974" t="s">
        <v>36</v>
      </c>
      <c r="U3974" t="s">
        <v>37</v>
      </c>
      <c r="V3974">
        <v>27</v>
      </c>
      <c r="W3974" t="s">
        <v>38</v>
      </c>
    </row>
    <row r="3975" spans="1:23">
      <c r="A3975" t="s">
        <v>23</v>
      </c>
      <c r="B3975" t="s">
        <v>24</v>
      </c>
      <c r="C3975" t="s">
        <v>25</v>
      </c>
      <c r="D3975" t="s">
        <v>39</v>
      </c>
      <c r="E3975" t="s">
        <v>40</v>
      </c>
      <c r="F3975" t="s">
        <v>28</v>
      </c>
      <c r="G3975" t="s">
        <v>29</v>
      </c>
      <c r="I3975" t="s">
        <v>43</v>
      </c>
      <c r="J3975">
        <v>2149.3842330000002</v>
      </c>
      <c r="K3975">
        <v>249</v>
      </c>
      <c r="L3975">
        <v>0.85899999999999999</v>
      </c>
      <c r="M3975">
        <v>0</v>
      </c>
      <c r="N3975">
        <v>0</v>
      </c>
      <c r="O3975">
        <v>0</v>
      </c>
      <c r="P3975" t="s">
        <v>798</v>
      </c>
      <c r="Q3975" t="s">
        <v>799</v>
      </c>
      <c r="R3975" t="s">
        <v>34</v>
      </c>
      <c r="S3975" t="s">
        <v>35</v>
      </c>
      <c r="T3975" t="s">
        <v>36</v>
      </c>
      <c r="U3975" t="s">
        <v>37</v>
      </c>
      <c r="V3975">
        <v>27</v>
      </c>
      <c r="W3975" t="s">
        <v>38</v>
      </c>
    </row>
    <row r="3976" spans="1:23">
      <c r="A3976" t="s">
        <v>23</v>
      </c>
      <c r="B3976" t="s">
        <v>24</v>
      </c>
      <c r="C3976" t="s">
        <v>25</v>
      </c>
      <c r="D3976" t="s">
        <v>39</v>
      </c>
      <c r="E3976" t="s">
        <v>40</v>
      </c>
      <c r="F3976" t="s">
        <v>44</v>
      </c>
      <c r="G3976" t="s">
        <v>45</v>
      </c>
      <c r="I3976" t="s">
        <v>43</v>
      </c>
      <c r="J3976">
        <v>138.64947950000001</v>
      </c>
      <c r="K3976">
        <v>13</v>
      </c>
      <c r="L3976">
        <v>0.83899999999999997</v>
      </c>
      <c r="M3976">
        <v>0</v>
      </c>
      <c r="N3976">
        <v>0</v>
      </c>
      <c r="O3976">
        <v>0</v>
      </c>
      <c r="P3976" t="s">
        <v>798</v>
      </c>
      <c r="Q3976" t="s">
        <v>799</v>
      </c>
      <c r="R3976" t="s">
        <v>34</v>
      </c>
      <c r="S3976" t="s">
        <v>35</v>
      </c>
      <c r="T3976" t="s">
        <v>36</v>
      </c>
      <c r="U3976" t="s">
        <v>37</v>
      </c>
      <c r="V3976">
        <v>27</v>
      </c>
      <c r="W3976" t="s">
        <v>38</v>
      </c>
    </row>
    <row r="3977" spans="1:23">
      <c r="A3977" t="s">
        <v>23</v>
      </c>
      <c r="B3977" t="s">
        <v>24</v>
      </c>
      <c r="C3977" t="s">
        <v>25</v>
      </c>
      <c r="D3977" t="s">
        <v>26</v>
      </c>
      <c r="E3977" t="s">
        <v>27</v>
      </c>
      <c r="F3977" t="s">
        <v>28</v>
      </c>
      <c r="G3977" t="s">
        <v>29</v>
      </c>
      <c r="H3977" t="s">
        <v>86</v>
      </c>
      <c r="I3977" t="s">
        <v>87</v>
      </c>
      <c r="J3977">
        <v>2.99</v>
      </c>
      <c r="K3977">
        <v>1</v>
      </c>
      <c r="L3977">
        <v>1</v>
      </c>
      <c r="M3977">
        <v>0</v>
      </c>
      <c r="N3977">
        <v>0</v>
      </c>
      <c r="O3977">
        <v>0</v>
      </c>
      <c r="P3977" t="s">
        <v>802</v>
      </c>
      <c r="Q3977" t="s">
        <v>803</v>
      </c>
      <c r="R3977" t="s">
        <v>67</v>
      </c>
      <c r="S3977" t="s">
        <v>68</v>
      </c>
      <c r="T3977" t="s">
        <v>36</v>
      </c>
      <c r="U3977" t="s">
        <v>37</v>
      </c>
      <c r="V3977">
        <v>27</v>
      </c>
      <c r="W3977" t="s">
        <v>38</v>
      </c>
    </row>
    <row r="3978" spans="1:23">
      <c r="A3978" t="s">
        <v>23</v>
      </c>
      <c r="B3978" t="s">
        <v>24</v>
      </c>
      <c r="C3978" t="s">
        <v>25</v>
      </c>
      <c r="D3978" t="s">
        <v>39</v>
      </c>
      <c r="E3978" t="s">
        <v>40</v>
      </c>
      <c r="F3978" t="s">
        <v>53</v>
      </c>
      <c r="G3978" t="s">
        <v>54</v>
      </c>
      <c r="I3978" t="s">
        <v>43</v>
      </c>
      <c r="J3978">
        <v>0</v>
      </c>
      <c r="K3978">
        <v>0</v>
      </c>
      <c r="L3978">
        <v>0</v>
      </c>
      <c r="M3978">
        <v>0</v>
      </c>
      <c r="N3978">
        <v>0</v>
      </c>
      <c r="O3978">
        <v>1</v>
      </c>
      <c r="P3978" t="s">
        <v>802</v>
      </c>
      <c r="Q3978" t="s">
        <v>803</v>
      </c>
      <c r="R3978" t="s">
        <v>67</v>
      </c>
      <c r="S3978" t="s">
        <v>68</v>
      </c>
      <c r="T3978" t="s">
        <v>36</v>
      </c>
      <c r="U3978" t="s">
        <v>37</v>
      </c>
      <c r="V3978">
        <v>27</v>
      </c>
      <c r="W3978" t="s">
        <v>38</v>
      </c>
    </row>
    <row r="3979" spans="1:23">
      <c r="A3979" t="s">
        <v>23</v>
      </c>
      <c r="B3979" t="s">
        <v>24</v>
      </c>
      <c r="C3979" t="s">
        <v>25</v>
      </c>
      <c r="D3979" t="s">
        <v>39</v>
      </c>
      <c r="E3979" t="s">
        <v>40</v>
      </c>
      <c r="F3979" t="s">
        <v>28</v>
      </c>
      <c r="G3979" t="s">
        <v>29</v>
      </c>
      <c r="I3979" t="s">
        <v>43</v>
      </c>
      <c r="J3979">
        <v>65.429502450000001</v>
      </c>
      <c r="K3979">
        <v>12</v>
      </c>
      <c r="L3979">
        <v>0.82599999999999996</v>
      </c>
      <c r="M3979">
        <v>0</v>
      </c>
      <c r="N3979">
        <v>0</v>
      </c>
      <c r="O3979">
        <v>0</v>
      </c>
      <c r="P3979" t="s">
        <v>802</v>
      </c>
      <c r="Q3979" t="s">
        <v>803</v>
      </c>
      <c r="R3979" t="s">
        <v>67</v>
      </c>
      <c r="S3979" t="s">
        <v>68</v>
      </c>
      <c r="T3979" t="s">
        <v>36</v>
      </c>
      <c r="U3979" t="s">
        <v>37</v>
      </c>
      <c r="V3979">
        <v>27</v>
      </c>
      <c r="W3979" t="s">
        <v>38</v>
      </c>
    </row>
    <row r="3980" spans="1:23">
      <c r="A3980" t="s">
        <v>23</v>
      </c>
      <c r="B3980" t="s">
        <v>24</v>
      </c>
      <c r="C3980" t="s">
        <v>25</v>
      </c>
      <c r="D3980" t="s">
        <v>46</v>
      </c>
      <c r="E3980" t="s">
        <v>47</v>
      </c>
      <c r="F3980" t="s">
        <v>48</v>
      </c>
      <c r="G3980" t="s">
        <v>47</v>
      </c>
      <c r="I3980" t="s">
        <v>43</v>
      </c>
      <c r="J3980">
        <v>519.51615560000005</v>
      </c>
      <c r="K3980">
        <v>114</v>
      </c>
      <c r="L3980">
        <v>0.83499999999999996</v>
      </c>
      <c r="M3980">
        <v>0</v>
      </c>
      <c r="N3980">
        <v>0</v>
      </c>
      <c r="O3980">
        <v>0</v>
      </c>
      <c r="P3980" t="s">
        <v>802</v>
      </c>
      <c r="Q3980" t="s">
        <v>803</v>
      </c>
      <c r="R3980" t="s">
        <v>67</v>
      </c>
      <c r="S3980" t="s">
        <v>68</v>
      </c>
      <c r="T3980" t="s">
        <v>36</v>
      </c>
      <c r="U3980" t="s">
        <v>37</v>
      </c>
      <c r="V3980">
        <v>27</v>
      </c>
      <c r="W3980" t="s">
        <v>38</v>
      </c>
    </row>
    <row r="3981" spans="1:23">
      <c r="A3981" t="s">
        <v>23</v>
      </c>
      <c r="B3981" t="s">
        <v>24</v>
      </c>
      <c r="C3981" t="s">
        <v>25</v>
      </c>
      <c r="D3981" t="s">
        <v>26</v>
      </c>
      <c r="E3981" t="s">
        <v>27</v>
      </c>
      <c r="F3981" t="s">
        <v>28</v>
      </c>
      <c r="G3981" t="s">
        <v>29</v>
      </c>
      <c r="H3981" t="s">
        <v>148</v>
      </c>
      <c r="I3981" t="s">
        <v>149</v>
      </c>
      <c r="J3981">
        <v>63.785329099999998</v>
      </c>
      <c r="K3981">
        <v>2</v>
      </c>
      <c r="L3981">
        <v>0.91500000000000004</v>
      </c>
      <c r="M3981">
        <v>0</v>
      </c>
      <c r="N3981">
        <v>0</v>
      </c>
      <c r="O3981">
        <v>0</v>
      </c>
      <c r="P3981" t="s">
        <v>804</v>
      </c>
      <c r="Q3981" t="s">
        <v>805</v>
      </c>
      <c r="R3981" t="s">
        <v>34</v>
      </c>
      <c r="S3981" t="s">
        <v>35</v>
      </c>
      <c r="T3981" t="s">
        <v>36</v>
      </c>
      <c r="U3981" t="s">
        <v>37</v>
      </c>
      <c r="V3981">
        <v>27</v>
      </c>
      <c r="W3981" t="s">
        <v>38</v>
      </c>
    </row>
    <row r="3982" spans="1:23">
      <c r="A3982" t="s">
        <v>23</v>
      </c>
      <c r="B3982" t="s">
        <v>24</v>
      </c>
      <c r="C3982" t="s">
        <v>25</v>
      </c>
      <c r="D3982" t="s">
        <v>26</v>
      </c>
      <c r="E3982" t="s">
        <v>27</v>
      </c>
      <c r="F3982" t="s">
        <v>28</v>
      </c>
      <c r="G3982" t="s">
        <v>29</v>
      </c>
      <c r="H3982" t="s">
        <v>86</v>
      </c>
      <c r="I3982" t="s">
        <v>87</v>
      </c>
      <c r="J3982">
        <v>71.401675650000001</v>
      </c>
      <c r="K3982">
        <v>1</v>
      </c>
      <c r="L3982">
        <v>0.89900000000000002</v>
      </c>
      <c r="M3982">
        <v>0</v>
      </c>
      <c r="N3982">
        <v>0</v>
      </c>
      <c r="O3982">
        <v>0</v>
      </c>
      <c r="P3982" t="s">
        <v>804</v>
      </c>
      <c r="Q3982" t="s">
        <v>805</v>
      </c>
      <c r="R3982" t="s">
        <v>34</v>
      </c>
      <c r="S3982" t="s">
        <v>35</v>
      </c>
      <c r="T3982" t="s">
        <v>36</v>
      </c>
      <c r="U3982" t="s">
        <v>37</v>
      </c>
      <c r="V3982">
        <v>27</v>
      </c>
      <c r="W3982" t="s">
        <v>38</v>
      </c>
    </row>
    <row r="3983" spans="1:23">
      <c r="A3983" t="s">
        <v>23</v>
      </c>
      <c r="B3983" t="s">
        <v>24</v>
      </c>
      <c r="C3983" t="s">
        <v>25</v>
      </c>
      <c r="D3983" t="s">
        <v>39</v>
      </c>
      <c r="E3983" t="s">
        <v>40</v>
      </c>
      <c r="F3983" t="s">
        <v>28</v>
      </c>
      <c r="G3983" t="s">
        <v>29</v>
      </c>
      <c r="I3983" t="s">
        <v>43</v>
      </c>
      <c r="J3983">
        <v>236.78696959999999</v>
      </c>
      <c r="K3983">
        <v>31</v>
      </c>
      <c r="L3983">
        <v>0.88900000000000001</v>
      </c>
      <c r="M3983">
        <v>0</v>
      </c>
      <c r="N3983">
        <v>0</v>
      </c>
      <c r="O3983">
        <v>0</v>
      </c>
      <c r="P3983" t="s">
        <v>804</v>
      </c>
      <c r="Q3983" t="s">
        <v>805</v>
      </c>
      <c r="R3983" t="s">
        <v>34</v>
      </c>
      <c r="S3983" t="s">
        <v>35</v>
      </c>
      <c r="T3983" t="s">
        <v>36</v>
      </c>
      <c r="U3983" t="s">
        <v>37</v>
      </c>
      <c r="V3983">
        <v>27</v>
      </c>
      <c r="W3983" t="s">
        <v>38</v>
      </c>
    </row>
    <row r="3984" spans="1:23">
      <c r="A3984" t="s">
        <v>23</v>
      </c>
      <c r="B3984" t="s">
        <v>24</v>
      </c>
      <c r="C3984" t="s">
        <v>25</v>
      </c>
      <c r="D3984" t="s">
        <v>39</v>
      </c>
      <c r="E3984" t="s">
        <v>40</v>
      </c>
      <c r="F3984" t="s">
        <v>28</v>
      </c>
      <c r="G3984" t="s">
        <v>29</v>
      </c>
      <c r="I3984" t="s">
        <v>43</v>
      </c>
      <c r="J3984">
        <v>54.701363010000001</v>
      </c>
      <c r="K3984">
        <v>15</v>
      </c>
      <c r="L3984">
        <v>0.9</v>
      </c>
      <c r="M3984">
        <v>0</v>
      </c>
      <c r="N3984">
        <v>0</v>
      </c>
      <c r="O3984">
        <v>0</v>
      </c>
      <c r="P3984" t="s">
        <v>1488</v>
      </c>
      <c r="Q3984" t="s">
        <v>1489</v>
      </c>
      <c r="R3984" t="s">
        <v>84</v>
      </c>
      <c r="S3984" t="s">
        <v>85</v>
      </c>
      <c r="T3984" t="s">
        <v>36</v>
      </c>
      <c r="U3984" t="s">
        <v>37</v>
      </c>
      <c r="V3984">
        <v>27</v>
      </c>
      <c r="W3984" t="s">
        <v>38</v>
      </c>
    </row>
    <row r="3985" spans="1:23">
      <c r="A3985" t="s">
        <v>23</v>
      </c>
      <c r="B3985" t="s">
        <v>24</v>
      </c>
      <c r="C3985" t="s">
        <v>25</v>
      </c>
      <c r="D3985" t="s">
        <v>39</v>
      </c>
      <c r="E3985" t="s">
        <v>40</v>
      </c>
      <c r="F3985" t="s">
        <v>44</v>
      </c>
      <c r="G3985" t="s">
        <v>45</v>
      </c>
      <c r="I3985" t="s">
        <v>43</v>
      </c>
      <c r="J3985">
        <v>0</v>
      </c>
      <c r="K3985">
        <v>0</v>
      </c>
      <c r="L3985">
        <v>0</v>
      </c>
      <c r="M3985">
        <v>0</v>
      </c>
      <c r="N3985">
        <v>0</v>
      </c>
      <c r="O3985">
        <v>1</v>
      </c>
      <c r="P3985" t="s">
        <v>1488</v>
      </c>
      <c r="Q3985" t="s">
        <v>1489</v>
      </c>
      <c r="R3985" t="s">
        <v>84</v>
      </c>
      <c r="S3985" t="s">
        <v>85</v>
      </c>
      <c r="T3985" t="s">
        <v>36</v>
      </c>
      <c r="U3985" t="s">
        <v>37</v>
      </c>
      <c r="V3985">
        <v>27</v>
      </c>
      <c r="W3985" t="s">
        <v>38</v>
      </c>
    </row>
    <row r="3986" spans="1:23">
      <c r="A3986" t="s">
        <v>23</v>
      </c>
      <c r="B3986" t="s">
        <v>24</v>
      </c>
      <c r="C3986" t="s">
        <v>25</v>
      </c>
      <c r="D3986" t="s">
        <v>46</v>
      </c>
      <c r="E3986" t="s">
        <v>47</v>
      </c>
      <c r="F3986" t="s">
        <v>48</v>
      </c>
      <c r="G3986" t="s">
        <v>47</v>
      </c>
      <c r="I3986" t="s">
        <v>43</v>
      </c>
      <c r="J3986">
        <v>338.17996269999998</v>
      </c>
      <c r="K3986">
        <v>65</v>
      </c>
      <c r="L3986">
        <v>0.76600000000000001</v>
      </c>
      <c r="M3986">
        <v>0</v>
      </c>
      <c r="N3986">
        <v>0</v>
      </c>
      <c r="O3986">
        <v>0</v>
      </c>
      <c r="P3986" t="s">
        <v>1488</v>
      </c>
      <c r="Q3986" t="s">
        <v>1489</v>
      </c>
      <c r="R3986" t="s">
        <v>84</v>
      </c>
      <c r="S3986" t="s">
        <v>85</v>
      </c>
      <c r="T3986" t="s">
        <v>36</v>
      </c>
      <c r="U3986" t="s">
        <v>37</v>
      </c>
      <c r="V3986">
        <v>27</v>
      </c>
      <c r="W3986" t="s">
        <v>38</v>
      </c>
    </row>
    <row r="3987" spans="1:23">
      <c r="A3987" t="s">
        <v>23</v>
      </c>
      <c r="B3987" t="s">
        <v>24</v>
      </c>
      <c r="C3987" t="s">
        <v>25</v>
      </c>
      <c r="D3987" t="s">
        <v>39</v>
      </c>
      <c r="E3987" t="s">
        <v>40</v>
      </c>
      <c r="F3987" t="s">
        <v>28</v>
      </c>
      <c r="G3987" t="s">
        <v>29</v>
      </c>
      <c r="I3987" t="s">
        <v>43</v>
      </c>
      <c r="J3987">
        <v>102.4523993</v>
      </c>
      <c r="K3987">
        <v>16</v>
      </c>
      <c r="L3987">
        <v>0.83399999999999996</v>
      </c>
      <c r="M3987">
        <v>0</v>
      </c>
      <c r="N3987">
        <v>0</v>
      </c>
      <c r="O3987">
        <v>0</v>
      </c>
      <c r="P3987" t="s">
        <v>806</v>
      </c>
      <c r="Q3987" t="s">
        <v>807</v>
      </c>
      <c r="R3987" t="s">
        <v>90</v>
      </c>
      <c r="S3987" t="s">
        <v>91</v>
      </c>
      <c r="T3987" t="s">
        <v>36</v>
      </c>
      <c r="U3987" t="s">
        <v>37</v>
      </c>
      <c r="V3987">
        <v>27</v>
      </c>
      <c r="W3987" t="s">
        <v>38</v>
      </c>
    </row>
    <row r="3988" spans="1:23">
      <c r="A3988" t="s">
        <v>23</v>
      </c>
      <c r="B3988" t="s">
        <v>24</v>
      </c>
      <c r="C3988" t="s">
        <v>25</v>
      </c>
      <c r="D3988" t="s">
        <v>46</v>
      </c>
      <c r="E3988" t="s">
        <v>47</v>
      </c>
      <c r="F3988" t="s">
        <v>48</v>
      </c>
      <c r="G3988" t="s">
        <v>47</v>
      </c>
      <c r="I3988" t="s">
        <v>43</v>
      </c>
      <c r="J3988">
        <v>387.10639350000002</v>
      </c>
      <c r="K3988">
        <v>74</v>
      </c>
      <c r="L3988">
        <v>0.80500000000000005</v>
      </c>
      <c r="M3988">
        <v>0</v>
      </c>
      <c r="N3988">
        <v>0</v>
      </c>
      <c r="O3988">
        <v>0</v>
      </c>
      <c r="P3988" t="s">
        <v>806</v>
      </c>
      <c r="Q3988" t="s">
        <v>807</v>
      </c>
      <c r="R3988" t="s">
        <v>90</v>
      </c>
      <c r="S3988" t="s">
        <v>91</v>
      </c>
      <c r="T3988" t="s">
        <v>36</v>
      </c>
      <c r="U3988" t="s">
        <v>37</v>
      </c>
      <c r="V3988">
        <v>27</v>
      </c>
      <c r="W3988" t="s">
        <v>38</v>
      </c>
    </row>
    <row r="3989" spans="1:23">
      <c r="A3989" t="s">
        <v>23</v>
      </c>
      <c r="B3989" t="s">
        <v>24</v>
      </c>
      <c r="C3989" t="s">
        <v>25</v>
      </c>
      <c r="D3989" t="s">
        <v>26</v>
      </c>
      <c r="E3989" t="s">
        <v>27</v>
      </c>
      <c r="F3989" t="s">
        <v>28</v>
      </c>
      <c r="G3989" t="s">
        <v>29</v>
      </c>
      <c r="H3989" t="s">
        <v>69</v>
      </c>
      <c r="I3989" t="s">
        <v>70</v>
      </c>
      <c r="J3989">
        <v>81.518000000000001</v>
      </c>
      <c r="K3989">
        <v>2</v>
      </c>
      <c r="L3989">
        <v>1</v>
      </c>
      <c r="M3989">
        <v>0</v>
      </c>
      <c r="N3989">
        <v>0</v>
      </c>
      <c r="O3989">
        <v>0</v>
      </c>
      <c r="P3989" t="s">
        <v>808</v>
      </c>
      <c r="Q3989" t="s">
        <v>809</v>
      </c>
      <c r="R3989" t="s">
        <v>51</v>
      </c>
      <c r="S3989" t="s">
        <v>52</v>
      </c>
      <c r="T3989" t="s">
        <v>36</v>
      </c>
      <c r="U3989" t="s">
        <v>37</v>
      </c>
      <c r="V3989">
        <v>27</v>
      </c>
      <c r="W3989" t="s">
        <v>38</v>
      </c>
    </row>
    <row r="3990" spans="1:23">
      <c r="A3990" t="s">
        <v>23</v>
      </c>
      <c r="B3990" t="s">
        <v>24</v>
      </c>
      <c r="C3990" t="s">
        <v>25</v>
      </c>
      <c r="D3990" t="s">
        <v>39</v>
      </c>
      <c r="E3990" t="s">
        <v>40</v>
      </c>
      <c r="F3990" t="s">
        <v>28</v>
      </c>
      <c r="G3990" t="s">
        <v>29</v>
      </c>
      <c r="I3990" t="s">
        <v>43</v>
      </c>
      <c r="J3990">
        <v>140.21328389999999</v>
      </c>
      <c r="K3990">
        <v>22</v>
      </c>
      <c r="L3990">
        <v>0.875</v>
      </c>
      <c r="M3990">
        <v>0</v>
      </c>
      <c r="N3990">
        <v>0</v>
      </c>
      <c r="O3990">
        <v>0</v>
      </c>
      <c r="P3990" t="s">
        <v>808</v>
      </c>
      <c r="Q3990" t="s">
        <v>809</v>
      </c>
      <c r="R3990" t="s">
        <v>51</v>
      </c>
      <c r="S3990" t="s">
        <v>52</v>
      </c>
      <c r="T3990" t="s">
        <v>36</v>
      </c>
      <c r="U3990" t="s">
        <v>37</v>
      </c>
      <c r="V3990">
        <v>27</v>
      </c>
      <c r="W3990" t="s">
        <v>38</v>
      </c>
    </row>
    <row r="3991" spans="1:23">
      <c r="A3991" t="s">
        <v>23</v>
      </c>
      <c r="B3991" t="s">
        <v>24</v>
      </c>
      <c r="C3991" t="s">
        <v>25</v>
      </c>
      <c r="D3991" t="s">
        <v>39</v>
      </c>
      <c r="E3991" t="s">
        <v>40</v>
      </c>
      <c r="F3991" t="s">
        <v>41</v>
      </c>
      <c r="G3991" t="s">
        <v>42</v>
      </c>
      <c r="I3991" t="s">
        <v>43</v>
      </c>
      <c r="J3991">
        <v>0</v>
      </c>
      <c r="K3991">
        <v>0</v>
      </c>
      <c r="L3991">
        <v>0</v>
      </c>
      <c r="M3991">
        <v>0</v>
      </c>
      <c r="N3991">
        <v>0</v>
      </c>
      <c r="O3991">
        <v>1</v>
      </c>
      <c r="P3991" t="s">
        <v>814</v>
      </c>
      <c r="Q3991" t="s">
        <v>815</v>
      </c>
      <c r="R3991" t="s">
        <v>67</v>
      </c>
      <c r="S3991" t="s">
        <v>68</v>
      </c>
      <c r="T3991" t="s">
        <v>36</v>
      </c>
      <c r="U3991" t="s">
        <v>37</v>
      </c>
      <c r="V3991">
        <v>27</v>
      </c>
      <c r="W3991" t="s">
        <v>38</v>
      </c>
    </row>
    <row r="3992" spans="1:23">
      <c r="A3992" t="s">
        <v>23</v>
      </c>
      <c r="B3992" t="s">
        <v>24</v>
      </c>
      <c r="C3992" t="s">
        <v>25</v>
      </c>
      <c r="D3992" t="s">
        <v>26</v>
      </c>
      <c r="E3992" t="s">
        <v>27</v>
      </c>
      <c r="F3992" t="s">
        <v>28</v>
      </c>
      <c r="G3992" t="s">
        <v>29</v>
      </c>
      <c r="H3992" t="s">
        <v>86</v>
      </c>
      <c r="I3992" t="s">
        <v>87</v>
      </c>
      <c r="J3992">
        <v>83.008566720000005</v>
      </c>
      <c r="K3992">
        <v>2</v>
      </c>
      <c r="L3992">
        <v>0.92200000000000004</v>
      </c>
      <c r="M3992">
        <v>0</v>
      </c>
      <c r="N3992">
        <v>0</v>
      </c>
      <c r="O3992">
        <v>0</v>
      </c>
      <c r="P3992" t="s">
        <v>816</v>
      </c>
      <c r="Q3992" t="s">
        <v>817</v>
      </c>
      <c r="R3992" t="s">
        <v>201</v>
      </c>
      <c r="S3992" t="s">
        <v>202</v>
      </c>
      <c r="T3992" t="s">
        <v>36</v>
      </c>
      <c r="U3992" t="s">
        <v>37</v>
      </c>
      <c r="V3992">
        <v>27</v>
      </c>
      <c r="W3992" t="s">
        <v>38</v>
      </c>
    </row>
    <row r="3993" spans="1:23">
      <c r="A3993" t="s">
        <v>23</v>
      </c>
      <c r="B3993" t="s">
        <v>24</v>
      </c>
      <c r="C3993" t="s">
        <v>25</v>
      </c>
      <c r="D3993" t="s">
        <v>39</v>
      </c>
      <c r="E3993" t="s">
        <v>40</v>
      </c>
      <c r="F3993" t="s">
        <v>53</v>
      </c>
      <c r="G3993" t="s">
        <v>54</v>
      </c>
      <c r="I3993" t="s">
        <v>43</v>
      </c>
      <c r="J3993">
        <v>64.932889099999997</v>
      </c>
      <c r="K3993">
        <v>5</v>
      </c>
      <c r="L3993">
        <v>0.78200000000000003</v>
      </c>
      <c r="M3993">
        <v>0</v>
      </c>
      <c r="N3993">
        <v>0</v>
      </c>
      <c r="O3993">
        <v>0</v>
      </c>
      <c r="P3993" t="s">
        <v>816</v>
      </c>
      <c r="Q3993" t="s">
        <v>817</v>
      </c>
      <c r="R3993" t="s">
        <v>201</v>
      </c>
      <c r="S3993" t="s">
        <v>202</v>
      </c>
      <c r="T3993" t="s">
        <v>36</v>
      </c>
      <c r="U3993" t="s">
        <v>37</v>
      </c>
      <c r="V3993">
        <v>27</v>
      </c>
      <c r="W3993" t="s">
        <v>38</v>
      </c>
    </row>
    <row r="3994" spans="1:23">
      <c r="A3994" t="s">
        <v>23</v>
      </c>
      <c r="B3994" t="s">
        <v>24</v>
      </c>
      <c r="C3994" t="s">
        <v>25</v>
      </c>
      <c r="D3994" t="s">
        <v>39</v>
      </c>
      <c r="E3994" t="s">
        <v>40</v>
      </c>
      <c r="F3994" t="s">
        <v>28</v>
      </c>
      <c r="G3994" t="s">
        <v>29</v>
      </c>
      <c r="I3994" t="s">
        <v>43</v>
      </c>
      <c r="J3994">
        <v>124.5311279</v>
      </c>
      <c r="K3994">
        <v>27</v>
      </c>
      <c r="L3994">
        <v>0.86699999999999999</v>
      </c>
      <c r="M3994">
        <v>0</v>
      </c>
      <c r="N3994">
        <v>0</v>
      </c>
      <c r="O3994">
        <v>0</v>
      </c>
      <c r="P3994" t="s">
        <v>816</v>
      </c>
      <c r="Q3994" t="s">
        <v>817</v>
      </c>
      <c r="R3994" t="s">
        <v>201</v>
      </c>
      <c r="S3994" t="s">
        <v>202</v>
      </c>
      <c r="T3994" t="s">
        <v>36</v>
      </c>
      <c r="U3994" t="s">
        <v>37</v>
      </c>
      <c r="V3994">
        <v>27</v>
      </c>
      <c r="W3994" t="s">
        <v>38</v>
      </c>
    </row>
    <row r="3995" spans="1:23">
      <c r="A3995" t="s">
        <v>23</v>
      </c>
      <c r="B3995" t="s">
        <v>24</v>
      </c>
      <c r="C3995" t="s">
        <v>25</v>
      </c>
      <c r="D3995" t="s">
        <v>39</v>
      </c>
      <c r="E3995" t="s">
        <v>40</v>
      </c>
      <c r="F3995" t="s">
        <v>44</v>
      </c>
      <c r="G3995" t="s">
        <v>45</v>
      </c>
      <c r="I3995" t="s">
        <v>43</v>
      </c>
      <c r="J3995">
        <v>0</v>
      </c>
      <c r="K3995">
        <v>0</v>
      </c>
      <c r="L3995">
        <v>0</v>
      </c>
      <c r="M3995">
        <v>0</v>
      </c>
      <c r="N3995">
        <v>0</v>
      </c>
      <c r="O3995">
        <v>1</v>
      </c>
      <c r="P3995" t="s">
        <v>816</v>
      </c>
      <c r="Q3995" t="s">
        <v>817</v>
      </c>
      <c r="R3995" t="s">
        <v>201</v>
      </c>
      <c r="S3995" t="s">
        <v>202</v>
      </c>
      <c r="T3995" t="s">
        <v>36</v>
      </c>
      <c r="U3995" t="s">
        <v>37</v>
      </c>
      <c r="V3995">
        <v>27</v>
      </c>
      <c r="W3995" t="s">
        <v>38</v>
      </c>
    </row>
    <row r="3996" spans="1:23">
      <c r="A3996" t="s">
        <v>23</v>
      </c>
      <c r="B3996" t="s">
        <v>24</v>
      </c>
      <c r="C3996" t="s">
        <v>25</v>
      </c>
      <c r="D3996" t="s">
        <v>26</v>
      </c>
      <c r="E3996" t="s">
        <v>27</v>
      </c>
      <c r="F3996" t="s">
        <v>41</v>
      </c>
      <c r="G3996" t="s">
        <v>42</v>
      </c>
      <c r="H3996" t="s">
        <v>161</v>
      </c>
      <c r="I3996" t="s">
        <v>43</v>
      </c>
      <c r="J3996">
        <v>0.20217209999999999</v>
      </c>
      <c r="K3996">
        <v>1</v>
      </c>
      <c r="L3996">
        <v>0.999</v>
      </c>
      <c r="M3996">
        <v>0</v>
      </c>
      <c r="N3996">
        <v>0</v>
      </c>
      <c r="O3996">
        <v>0</v>
      </c>
      <c r="P3996" t="s">
        <v>818</v>
      </c>
      <c r="Q3996" t="s">
        <v>819</v>
      </c>
      <c r="R3996" t="s">
        <v>67</v>
      </c>
      <c r="S3996" t="s">
        <v>68</v>
      </c>
      <c r="T3996" t="s">
        <v>36</v>
      </c>
      <c r="U3996" t="s">
        <v>37</v>
      </c>
      <c r="V3996">
        <v>27</v>
      </c>
      <c r="W3996" t="s">
        <v>38</v>
      </c>
    </row>
    <row r="3997" spans="1:23">
      <c r="A3997" t="s">
        <v>23</v>
      </c>
      <c r="B3997" t="s">
        <v>24</v>
      </c>
      <c r="C3997" t="s">
        <v>25</v>
      </c>
      <c r="D3997" t="s">
        <v>39</v>
      </c>
      <c r="E3997" t="s">
        <v>40</v>
      </c>
      <c r="F3997" t="s">
        <v>41</v>
      </c>
      <c r="G3997" t="s">
        <v>42</v>
      </c>
      <c r="I3997" t="s">
        <v>43</v>
      </c>
      <c r="J3997">
        <v>70.970380370000001</v>
      </c>
      <c r="K3997">
        <v>7</v>
      </c>
      <c r="L3997">
        <v>0.92300000000000004</v>
      </c>
      <c r="M3997">
        <v>0</v>
      </c>
      <c r="N3997">
        <v>0</v>
      </c>
      <c r="O3997">
        <v>0</v>
      </c>
      <c r="P3997" t="s">
        <v>818</v>
      </c>
      <c r="Q3997" t="s">
        <v>819</v>
      </c>
      <c r="R3997" t="s">
        <v>67</v>
      </c>
      <c r="S3997" t="s">
        <v>68</v>
      </c>
      <c r="T3997" t="s">
        <v>36</v>
      </c>
      <c r="U3997" t="s">
        <v>37</v>
      </c>
      <c r="V3997">
        <v>27</v>
      </c>
      <c r="W3997" t="s">
        <v>38</v>
      </c>
    </row>
    <row r="3998" spans="1:23">
      <c r="A3998" t="s">
        <v>23</v>
      </c>
      <c r="B3998" t="s">
        <v>24</v>
      </c>
      <c r="C3998" t="s">
        <v>25</v>
      </c>
      <c r="D3998" t="s">
        <v>46</v>
      </c>
      <c r="E3998" t="s">
        <v>47</v>
      </c>
      <c r="F3998" t="s">
        <v>48</v>
      </c>
      <c r="G3998" t="s">
        <v>47</v>
      </c>
      <c r="I3998" t="s">
        <v>43</v>
      </c>
      <c r="J3998">
        <v>720.86040530000002</v>
      </c>
      <c r="K3998">
        <v>156</v>
      </c>
      <c r="L3998">
        <v>0.80400000000000005</v>
      </c>
      <c r="M3998">
        <v>0</v>
      </c>
      <c r="N3998">
        <v>0</v>
      </c>
      <c r="O3998">
        <v>0</v>
      </c>
      <c r="P3998" t="s">
        <v>818</v>
      </c>
      <c r="Q3998" t="s">
        <v>819</v>
      </c>
      <c r="R3998" t="s">
        <v>67</v>
      </c>
      <c r="S3998" t="s">
        <v>68</v>
      </c>
      <c r="T3998" t="s">
        <v>36</v>
      </c>
      <c r="U3998" t="s">
        <v>37</v>
      </c>
      <c r="V3998">
        <v>27</v>
      </c>
      <c r="W3998" t="s">
        <v>38</v>
      </c>
    </row>
    <row r="3999" spans="1:23">
      <c r="A3999" t="s">
        <v>23</v>
      </c>
      <c r="B3999" t="s">
        <v>24</v>
      </c>
      <c r="C3999" t="s">
        <v>25</v>
      </c>
      <c r="D3999" t="s">
        <v>39</v>
      </c>
      <c r="E3999" t="s">
        <v>40</v>
      </c>
      <c r="F3999" t="s">
        <v>41</v>
      </c>
      <c r="G3999" t="s">
        <v>42</v>
      </c>
      <c r="I3999" t="s">
        <v>43</v>
      </c>
      <c r="J3999">
        <v>0</v>
      </c>
      <c r="K3999">
        <v>0</v>
      </c>
      <c r="L3999">
        <v>0</v>
      </c>
      <c r="M3999">
        <v>0</v>
      </c>
      <c r="N3999">
        <v>0</v>
      </c>
      <c r="O3999">
        <v>1</v>
      </c>
      <c r="P3999" t="s">
        <v>1490</v>
      </c>
      <c r="Q3999" t="s">
        <v>1491</v>
      </c>
      <c r="R3999" t="s">
        <v>51</v>
      </c>
      <c r="S3999" t="s">
        <v>52</v>
      </c>
      <c r="T3999" t="s">
        <v>36</v>
      </c>
      <c r="U3999" t="s">
        <v>37</v>
      </c>
      <c r="V3999">
        <v>27</v>
      </c>
      <c r="W3999" t="s">
        <v>38</v>
      </c>
    </row>
    <row r="4000" spans="1:23">
      <c r="A4000" t="s">
        <v>23</v>
      </c>
      <c r="B4000" t="s">
        <v>24</v>
      </c>
      <c r="C4000" t="s">
        <v>25</v>
      </c>
      <c r="D4000" t="s">
        <v>46</v>
      </c>
      <c r="E4000" t="s">
        <v>47</v>
      </c>
      <c r="F4000" t="s">
        <v>48</v>
      </c>
      <c r="G4000" t="s">
        <v>47</v>
      </c>
      <c r="I4000" t="s">
        <v>43</v>
      </c>
      <c r="J4000">
        <v>637.38596340000004</v>
      </c>
      <c r="K4000">
        <v>95</v>
      </c>
      <c r="L4000">
        <v>0.78300000000000003</v>
      </c>
      <c r="M4000">
        <v>0</v>
      </c>
      <c r="N4000">
        <v>0</v>
      </c>
      <c r="O4000">
        <v>0</v>
      </c>
      <c r="P4000" t="s">
        <v>1490</v>
      </c>
      <c r="Q4000" t="s">
        <v>1491</v>
      </c>
      <c r="R4000" t="s">
        <v>51</v>
      </c>
      <c r="S4000" t="s">
        <v>52</v>
      </c>
      <c r="T4000" t="s">
        <v>36</v>
      </c>
      <c r="U4000" t="s">
        <v>37</v>
      </c>
      <c r="V4000">
        <v>27</v>
      </c>
      <c r="W4000" t="s">
        <v>38</v>
      </c>
    </row>
    <row r="4001" spans="1:23">
      <c r="A4001" t="s">
        <v>23</v>
      </c>
      <c r="B4001" t="s">
        <v>24</v>
      </c>
      <c r="C4001" t="s">
        <v>25</v>
      </c>
      <c r="D4001" t="s">
        <v>39</v>
      </c>
      <c r="E4001" t="s">
        <v>40</v>
      </c>
      <c r="F4001" t="s">
        <v>28</v>
      </c>
      <c r="G4001" t="s">
        <v>29</v>
      </c>
      <c r="I4001" t="s">
        <v>43</v>
      </c>
      <c r="J4001">
        <v>0</v>
      </c>
      <c r="K4001">
        <v>0</v>
      </c>
      <c r="L4001">
        <v>0</v>
      </c>
      <c r="M4001">
        <v>0</v>
      </c>
      <c r="N4001">
        <v>0</v>
      </c>
      <c r="O4001">
        <v>1</v>
      </c>
      <c r="P4001" t="s">
        <v>820</v>
      </c>
      <c r="Q4001" t="s">
        <v>821</v>
      </c>
      <c r="R4001" t="s">
        <v>90</v>
      </c>
      <c r="S4001" t="s">
        <v>91</v>
      </c>
      <c r="T4001" t="s">
        <v>36</v>
      </c>
      <c r="U4001" t="s">
        <v>37</v>
      </c>
      <c r="V4001">
        <v>27</v>
      </c>
      <c r="W4001" t="s">
        <v>38</v>
      </c>
    </row>
    <row r="4002" spans="1:23">
      <c r="A4002" t="s">
        <v>23</v>
      </c>
      <c r="B4002" t="s">
        <v>24</v>
      </c>
      <c r="C4002" t="s">
        <v>25</v>
      </c>
      <c r="D4002" t="s">
        <v>26</v>
      </c>
      <c r="E4002" t="s">
        <v>27</v>
      </c>
      <c r="F4002" t="s">
        <v>53</v>
      </c>
      <c r="G4002" t="s">
        <v>54</v>
      </c>
      <c r="H4002" t="s">
        <v>185</v>
      </c>
      <c r="I4002" t="s">
        <v>186</v>
      </c>
      <c r="J4002">
        <v>218.90178119999999</v>
      </c>
      <c r="K4002">
        <v>1</v>
      </c>
      <c r="L4002">
        <v>0.996</v>
      </c>
      <c r="M4002">
        <v>0</v>
      </c>
      <c r="N4002">
        <v>0</v>
      </c>
      <c r="O4002">
        <v>0</v>
      </c>
      <c r="P4002" t="s">
        <v>822</v>
      </c>
      <c r="Q4002" t="s">
        <v>823</v>
      </c>
      <c r="R4002" t="s">
        <v>90</v>
      </c>
      <c r="S4002" t="s">
        <v>91</v>
      </c>
      <c r="T4002" t="s">
        <v>36</v>
      </c>
      <c r="U4002" t="s">
        <v>37</v>
      </c>
      <c r="V4002">
        <v>27</v>
      </c>
      <c r="W4002" t="s">
        <v>38</v>
      </c>
    </row>
    <row r="4003" spans="1:23">
      <c r="A4003" t="s">
        <v>23</v>
      </c>
      <c r="B4003" t="s">
        <v>24</v>
      </c>
      <c r="C4003" t="s">
        <v>25</v>
      </c>
      <c r="D4003" t="s">
        <v>39</v>
      </c>
      <c r="E4003" t="s">
        <v>40</v>
      </c>
      <c r="F4003" t="s">
        <v>44</v>
      </c>
      <c r="G4003" t="s">
        <v>45</v>
      </c>
      <c r="I4003" t="s">
        <v>43</v>
      </c>
      <c r="J4003">
        <v>0</v>
      </c>
      <c r="K4003">
        <v>0</v>
      </c>
      <c r="L4003">
        <v>0</v>
      </c>
      <c r="M4003">
        <v>0</v>
      </c>
      <c r="N4003">
        <v>0</v>
      </c>
      <c r="O4003">
        <v>1</v>
      </c>
      <c r="P4003" t="s">
        <v>822</v>
      </c>
      <c r="Q4003" t="s">
        <v>823</v>
      </c>
      <c r="R4003" t="s">
        <v>90</v>
      </c>
      <c r="S4003" t="s">
        <v>91</v>
      </c>
      <c r="T4003" t="s">
        <v>36</v>
      </c>
      <c r="U4003" t="s">
        <v>37</v>
      </c>
      <c r="V4003">
        <v>27</v>
      </c>
      <c r="W4003" t="s">
        <v>38</v>
      </c>
    </row>
    <row r="4004" spans="1:23">
      <c r="A4004" t="s">
        <v>23</v>
      </c>
      <c r="B4004" t="s">
        <v>24</v>
      </c>
      <c r="C4004" t="s">
        <v>25</v>
      </c>
      <c r="D4004" t="s">
        <v>39</v>
      </c>
      <c r="E4004" t="s">
        <v>40</v>
      </c>
      <c r="F4004" t="s">
        <v>41</v>
      </c>
      <c r="G4004" t="s">
        <v>42</v>
      </c>
      <c r="I4004" t="s">
        <v>43</v>
      </c>
      <c r="J4004">
        <v>0</v>
      </c>
      <c r="K4004">
        <v>0</v>
      </c>
      <c r="L4004">
        <v>0</v>
      </c>
      <c r="M4004">
        <v>0</v>
      </c>
      <c r="N4004">
        <v>0</v>
      </c>
      <c r="O4004">
        <v>1</v>
      </c>
      <c r="P4004" t="s">
        <v>824</v>
      </c>
      <c r="Q4004" t="s">
        <v>825</v>
      </c>
      <c r="R4004" t="s">
        <v>67</v>
      </c>
      <c r="S4004" t="s">
        <v>68</v>
      </c>
      <c r="T4004" t="s">
        <v>36</v>
      </c>
      <c r="U4004" t="s">
        <v>37</v>
      </c>
      <c r="V4004">
        <v>27</v>
      </c>
      <c r="W4004" t="s">
        <v>38</v>
      </c>
    </row>
    <row r="4005" spans="1:23">
      <c r="A4005" t="s">
        <v>23</v>
      </c>
      <c r="B4005" t="s">
        <v>24</v>
      </c>
      <c r="C4005" t="s">
        <v>25</v>
      </c>
      <c r="D4005" t="s">
        <v>46</v>
      </c>
      <c r="E4005" t="s">
        <v>47</v>
      </c>
      <c r="F4005" t="s">
        <v>48</v>
      </c>
      <c r="G4005" t="s">
        <v>47</v>
      </c>
      <c r="I4005" t="s">
        <v>43</v>
      </c>
      <c r="J4005">
        <v>361.40178850000001</v>
      </c>
      <c r="K4005">
        <v>67</v>
      </c>
      <c r="L4005">
        <v>0.86899999999999999</v>
      </c>
      <c r="M4005">
        <v>0</v>
      </c>
      <c r="N4005">
        <v>0</v>
      </c>
      <c r="O4005">
        <v>0</v>
      </c>
      <c r="P4005" t="s">
        <v>824</v>
      </c>
      <c r="Q4005" t="s">
        <v>825</v>
      </c>
      <c r="R4005" t="s">
        <v>67</v>
      </c>
      <c r="S4005" t="s">
        <v>68</v>
      </c>
      <c r="T4005" t="s">
        <v>36</v>
      </c>
      <c r="U4005" t="s">
        <v>37</v>
      </c>
      <c r="V4005">
        <v>27</v>
      </c>
      <c r="W4005" t="s">
        <v>38</v>
      </c>
    </row>
    <row r="4006" spans="1:23">
      <c r="A4006" t="s">
        <v>23</v>
      </c>
      <c r="B4006" t="s">
        <v>24</v>
      </c>
      <c r="C4006" t="s">
        <v>25</v>
      </c>
      <c r="D4006" t="s">
        <v>39</v>
      </c>
      <c r="E4006" t="s">
        <v>40</v>
      </c>
      <c r="F4006" t="s">
        <v>41</v>
      </c>
      <c r="G4006" t="s">
        <v>42</v>
      </c>
      <c r="I4006" t="s">
        <v>43</v>
      </c>
      <c r="J4006">
        <v>0</v>
      </c>
      <c r="K4006">
        <v>0</v>
      </c>
      <c r="L4006">
        <v>0</v>
      </c>
      <c r="M4006">
        <v>0</v>
      </c>
      <c r="N4006">
        <v>0</v>
      </c>
      <c r="O4006">
        <v>1</v>
      </c>
      <c r="P4006" t="s">
        <v>826</v>
      </c>
      <c r="Q4006" t="s">
        <v>827</v>
      </c>
      <c r="R4006" t="s">
        <v>51</v>
      </c>
      <c r="S4006" t="s">
        <v>52</v>
      </c>
      <c r="T4006" t="s">
        <v>36</v>
      </c>
      <c r="U4006" t="s">
        <v>37</v>
      </c>
      <c r="V4006">
        <v>27</v>
      </c>
      <c r="W4006" t="s">
        <v>38</v>
      </c>
    </row>
    <row r="4007" spans="1:23">
      <c r="A4007" t="s">
        <v>23</v>
      </c>
      <c r="B4007" t="s">
        <v>24</v>
      </c>
      <c r="C4007" t="s">
        <v>25</v>
      </c>
      <c r="D4007" t="s">
        <v>39</v>
      </c>
      <c r="E4007" t="s">
        <v>40</v>
      </c>
      <c r="F4007" t="s">
        <v>28</v>
      </c>
      <c r="G4007" t="s">
        <v>29</v>
      </c>
      <c r="I4007" t="s">
        <v>43</v>
      </c>
      <c r="J4007">
        <v>174.83804269999999</v>
      </c>
      <c r="K4007">
        <v>13</v>
      </c>
      <c r="L4007">
        <v>0.92</v>
      </c>
      <c r="M4007">
        <v>0</v>
      </c>
      <c r="N4007">
        <v>0</v>
      </c>
      <c r="O4007">
        <v>0</v>
      </c>
      <c r="P4007" t="s">
        <v>826</v>
      </c>
      <c r="Q4007" t="s">
        <v>827</v>
      </c>
      <c r="R4007" t="s">
        <v>51</v>
      </c>
      <c r="S4007" t="s">
        <v>52</v>
      </c>
      <c r="T4007" t="s">
        <v>36</v>
      </c>
      <c r="U4007" t="s">
        <v>37</v>
      </c>
      <c r="V4007">
        <v>27</v>
      </c>
      <c r="W4007" t="s">
        <v>38</v>
      </c>
    </row>
    <row r="4008" spans="1:23">
      <c r="A4008" t="s">
        <v>23</v>
      </c>
      <c r="B4008" t="s">
        <v>24</v>
      </c>
      <c r="C4008" t="s">
        <v>25</v>
      </c>
      <c r="D4008" t="s">
        <v>39</v>
      </c>
      <c r="E4008" t="s">
        <v>40</v>
      </c>
      <c r="F4008" t="s">
        <v>53</v>
      </c>
      <c r="G4008" t="s">
        <v>54</v>
      </c>
      <c r="I4008" t="s">
        <v>43</v>
      </c>
      <c r="J4008">
        <v>0</v>
      </c>
      <c r="K4008">
        <v>0</v>
      </c>
      <c r="L4008">
        <v>0</v>
      </c>
      <c r="M4008">
        <v>0</v>
      </c>
      <c r="N4008">
        <v>0</v>
      </c>
      <c r="O4008">
        <v>1</v>
      </c>
      <c r="P4008" t="s">
        <v>1494</v>
      </c>
      <c r="Q4008" t="s">
        <v>1495</v>
      </c>
      <c r="R4008" t="s">
        <v>67</v>
      </c>
      <c r="S4008" t="s">
        <v>68</v>
      </c>
      <c r="T4008" t="s">
        <v>36</v>
      </c>
      <c r="U4008" t="s">
        <v>37</v>
      </c>
      <c r="V4008">
        <v>27</v>
      </c>
      <c r="W4008" t="s">
        <v>38</v>
      </c>
    </row>
    <row r="4009" spans="1:23">
      <c r="A4009" t="s">
        <v>23</v>
      </c>
      <c r="B4009" t="s">
        <v>24</v>
      </c>
      <c r="C4009" t="s">
        <v>25</v>
      </c>
      <c r="D4009" t="s">
        <v>39</v>
      </c>
      <c r="E4009" t="s">
        <v>40</v>
      </c>
      <c r="F4009" t="s">
        <v>28</v>
      </c>
      <c r="G4009" t="s">
        <v>29</v>
      </c>
      <c r="I4009" t="s">
        <v>43</v>
      </c>
      <c r="J4009">
        <v>0</v>
      </c>
      <c r="K4009">
        <v>0</v>
      </c>
      <c r="L4009">
        <v>0</v>
      </c>
      <c r="M4009">
        <v>0</v>
      </c>
      <c r="N4009">
        <v>0</v>
      </c>
      <c r="O4009">
        <v>1</v>
      </c>
      <c r="P4009" t="s">
        <v>1494</v>
      </c>
      <c r="Q4009" t="s">
        <v>1495</v>
      </c>
      <c r="R4009" t="s">
        <v>67</v>
      </c>
      <c r="S4009" t="s">
        <v>68</v>
      </c>
      <c r="T4009" t="s">
        <v>36</v>
      </c>
      <c r="U4009" t="s">
        <v>37</v>
      </c>
      <c r="V4009">
        <v>27</v>
      </c>
      <c r="W4009" t="s">
        <v>38</v>
      </c>
    </row>
    <row r="4010" spans="1:23">
      <c r="A4010" t="s">
        <v>23</v>
      </c>
      <c r="B4010" t="s">
        <v>24</v>
      </c>
      <c r="C4010" t="s">
        <v>25</v>
      </c>
      <c r="D4010" t="s">
        <v>39</v>
      </c>
      <c r="E4010" t="s">
        <v>40</v>
      </c>
      <c r="F4010" t="s">
        <v>41</v>
      </c>
      <c r="G4010" t="s">
        <v>42</v>
      </c>
      <c r="I4010" t="s">
        <v>43</v>
      </c>
      <c r="J4010">
        <v>0</v>
      </c>
      <c r="K4010">
        <v>0</v>
      </c>
      <c r="L4010">
        <v>0</v>
      </c>
      <c r="M4010">
        <v>0</v>
      </c>
      <c r="N4010">
        <v>0</v>
      </c>
      <c r="O4010">
        <v>1</v>
      </c>
      <c r="P4010" t="s">
        <v>830</v>
      </c>
      <c r="Q4010" t="s">
        <v>831</v>
      </c>
      <c r="R4010" t="s">
        <v>90</v>
      </c>
      <c r="S4010" t="s">
        <v>91</v>
      </c>
      <c r="T4010" t="s">
        <v>36</v>
      </c>
      <c r="U4010" t="s">
        <v>37</v>
      </c>
      <c r="V4010">
        <v>27</v>
      </c>
      <c r="W4010" t="s">
        <v>38</v>
      </c>
    </row>
    <row r="4011" spans="1:23">
      <c r="A4011" t="s">
        <v>23</v>
      </c>
      <c r="B4011" t="s">
        <v>24</v>
      </c>
      <c r="C4011" t="s">
        <v>25</v>
      </c>
      <c r="D4011" t="s">
        <v>39</v>
      </c>
      <c r="E4011" t="s">
        <v>40</v>
      </c>
      <c r="F4011" t="s">
        <v>28</v>
      </c>
      <c r="G4011" t="s">
        <v>29</v>
      </c>
      <c r="I4011" t="s">
        <v>43</v>
      </c>
      <c r="J4011">
        <v>0</v>
      </c>
      <c r="K4011">
        <v>0</v>
      </c>
      <c r="L4011">
        <v>0</v>
      </c>
      <c r="M4011">
        <v>0</v>
      </c>
      <c r="N4011">
        <v>0</v>
      </c>
      <c r="O4011">
        <v>1</v>
      </c>
      <c r="P4011" t="s">
        <v>830</v>
      </c>
      <c r="Q4011" t="s">
        <v>831</v>
      </c>
      <c r="R4011" t="s">
        <v>90</v>
      </c>
      <c r="S4011" t="s">
        <v>91</v>
      </c>
      <c r="T4011" t="s">
        <v>36</v>
      </c>
      <c r="U4011" t="s">
        <v>37</v>
      </c>
      <c r="V4011">
        <v>27</v>
      </c>
      <c r="W4011" t="s">
        <v>38</v>
      </c>
    </row>
    <row r="4012" spans="1:23">
      <c r="A4012" t="s">
        <v>23</v>
      </c>
      <c r="B4012" t="s">
        <v>24</v>
      </c>
      <c r="C4012" t="s">
        <v>25</v>
      </c>
      <c r="D4012" t="s">
        <v>26</v>
      </c>
      <c r="E4012" t="s">
        <v>27</v>
      </c>
      <c r="F4012" t="s">
        <v>28</v>
      </c>
      <c r="G4012" t="s">
        <v>29</v>
      </c>
      <c r="H4012" t="s">
        <v>86</v>
      </c>
      <c r="I4012" t="s">
        <v>87</v>
      </c>
      <c r="J4012">
        <v>13.894</v>
      </c>
      <c r="K4012">
        <v>1</v>
      </c>
      <c r="L4012">
        <v>1</v>
      </c>
      <c r="M4012">
        <v>0</v>
      </c>
      <c r="N4012">
        <v>0</v>
      </c>
      <c r="O4012">
        <v>0</v>
      </c>
      <c r="P4012" t="s">
        <v>832</v>
      </c>
      <c r="Q4012" t="s">
        <v>833</v>
      </c>
      <c r="R4012" t="s">
        <v>59</v>
      </c>
      <c r="S4012" t="s">
        <v>60</v>
      </c>
      <c r="T4012" t="s">
        <v>36</v>
      </c>
      <c r="U4012" t="s">
        <v>37</v>
      </c>
      <c r="V4012">
        <v>27</v>
      </c>
      <c r="W4012" t="s">
        <v>38</v>
      </c>
    </row>
    <row r="4013" spans="1:23">
      <c r="A4013" t="s">
        <v>23</v>
      </c>
      <c r="B4013" t="s">
        <v>24</v>
      </c>
      <c r="C4013" t="s">
        <v>25</v>
      </c>
      <c r="D4013" t="s">
        <v>39</v>
      </c>
      <c r="E4013" t="s">
        <v>40</v>
      </c>
      <c r="F4013" t="s">
        <v>41</v>
      </c>
      <c r="G4013" t="s">
        <v>42</v>
      </c>
      <c r="I4013" t="s">
        <v>43</v>
      </c>
      <c r="J4013">
        <v>0</v>
      </c>
      <c r="K4013">
        <v>0</v>
      </c>
      <c r="L4013">
        <v>0</v>
      </c>
      <c r="M4013">
        <v>0</v>
      </c>
      <c r="N4013">
        <v>0</v>
      </c>
      <c r="O4013">
        <v>1</v>
      </c>
      <c r="P4013" t="s">
        <v>832</v>
      </c>
      <c r="Q4013" t="s">
        <v>833</v>
      </c>
      <c r="R4013" t="s">
        <v>59</v>
      </c>
      <c r="S4013" t="s">
        <v>60</v>
      </c>
      <c r="T4013" t="s">
        <v>36</v>
      </c>
      <c r="U4013" t="s">
        <v>37</v>
      </c>
      <c r="V4013">
        <v>27</v>
      </c>
      <c r="W4013" t="s">
        <v>38</v>
      </c>
    </row>
    <row r="4014" spans="1:23">
      <c r="A4014" t="s">
        <v>23</v>
      </c>
      <c r="B4014" t="s">
        <v>24</v>
      </c>
      <c r="C4014" t="s">
        <v>25</v>
      </c>
      <c r="D4014" t="s">
        <v>26</v>
      </c>
      <c r="E4014" t="s">
        <v>27</v>
      </c>
      <c r="F4014" t="s">
        <v>28</v>
      </c>
      <c r="G4014" t="s">
        <v>29</v>
      </c>
      <c r="H4014" t="s">
        <v>69</v>
      </c>
      <c r="I4014" t="s">
        <v>70</v>
      </c>
      <c r="J4014">
        <v>30.707000000000001</v>
      </c>
      <c r="K4014">
        <v>1</v>
      </c>
      <c r="L4014">
        <v>1</v>
      </c>
      <c r="M4014">
        <v>0</v>
      </c>
      <c r="N4014">
        <v>0</v>
      </c>
      <c r="O4014">
        <v>0</v>
      </c>
      <c r="P4014" t="s">
        <v>834</v>
      </c>
      <c r="Q4014" t="s">
        <v>835</v>
      </c>
      <c r="R4014" t="s">
        <v>158</v>
      </c>
      <c r="S4014" t="s">
        <v>159</v>
      </c>
      <c r="T4014" t="s">
        <v>36</v>
      </c>
      <c r="U4014" t="s">
        <v>37</v>
      </c>
      <c r="V4014">
        <v>27</v>
      </c>
      <c r="W4014" t="s">
        <v>38</v>
      </c>
    </row>
    <row r="4015" spans="1:23">
      <c r="A4015" t="s">
        <v>23</v>
      </c>
      <c r="B4015" t="s">
        <v>24</v>
      </c>
      <c r="C4015" t="s">
        <v>25</v>
      </c>
      <c r="D4015" t="s">
        <v>39</v>
      </c>
      <c r="E4015" t="s">
        <v>40</v>
      </c>
      <c r="F4015" t="s">
        <v>41</v>
      </c>
      <c r="G4015" t="s">
        <v>42</v>
      </c>
      <c r="I4015" t="s">
        <v>43</v>
      </c>
      <c r="J4015">
        <v>0</v>
      </c>
      <c r="K4015">
        <v>0</v>
      </c>
      <c r="L4015">
        <v>0</v>
      </c>
      <c r="M4015">
        <v>0</v>
      </c>
      <c r="N4015">
        <v>0</v>
      </c>
      <c r="O4015">
        <v>1</v>
      </c>
      <c r="P4015" t="s">
        <v>834</v>
      </c>
      <c r="Q4015" t="s">
        <v>835</v>
      </c>
      <c r="R4015" t="s">
        <v>158</v>
      </c>
      <c r="S4015" t="s">
        <v>159</v>
      </c>
      <c r="T4015" t="s">
        <v>36</v>
      </c>
      <c r="U4015" t="s">
        <v>37</v>
      </c>
      <c r="V4015">
        <v>27</v>
      </c>
      <c r="W4015" t="s">
        <v>38</v>
      </c>
    </row>
    <row r="4016" spans="1:23">
      <c r="A4016" t="s">
        <v>23</v>
      </c>
      <c r="B4016" t="s">
        <v>24</v>
      </c>
      <c r="C4016" t="s">
        <v>25</v>
      </c>
      <c r="D4016" t="s">
        <v>46</v>
      </c>
      <c r="E4016" t="s">
        <v>47</v>
      </c>
      <c r="F4016" t="s">
        <v>48</v>
      </c>
      <c r="G4016" t="s">
        <v>47</v>
      </c>
      <c r="I4016" t="s">
        <v>43</v>
      </c>
      <c r="J4016">
        <v>1153.7939839999999</v>
      </c>
      <c r="K4016">
        <v>206</v>
      </c>
      <c r="L4016">
        <v>0.89500000000000002</v>
      </c>
      <c r="M4016">
        <v>0</v>
      </c>
      <c r="N4016">
        <v>0</v>
      </c>
      <c r="O4016">
        <v>0</v>
      </c>
      <c r="P4016" t="s">
        <v>834</v>
      </c>
      <c r="Q4016" t="s">
        <v>835</v>
      </c>
      <c r="R4016" t="s">
        <v>158</v>
      </c>
      <c r="S4016" t="s">
        <v>159</v>
      </c>
      <c r="T4016" t="s">
        <v>36</v>
      </c>
      <c r="U4016" t="s">
        <v>37</v>
      </c>
      <c r="V4016">
        <v>27</v>
      </c>
      <c r="W4016" t="s">
        <v>38</v>
      </c>
    </row>
    <row r="4017" spans="1:23">
      <c r="A4017" t="s">
        <v>23</v>
      </c>
      <c r="B4017" t="s">
        <v>24</v>
      </c>
      <c r="C4017" t="s">
        <v>25</v>
      </c>
      <c r="D4017" t="s">
        <v>26</v>
      </c>
      <c r="E4017" t="s">
        <v>27</v>
      </c>
      <c r="F4017" t="s">
        <v>41</v>
      </c>
      <c r="G4017" t="s">
        <v>42</v>
      </c>
      <c r="H4017" t="s">
        <v>161</v>
      </c>
      <c r="I4017" t="s">
        <v>43</v>
      </c>
      <c r="J4017">
        <v>60.582000000000001</v>
      </c>
      <c r="K4017">
        <v>2</v>
      </c>
      <c r="L4017">
        <v>1</v>
      </c>
      <c r="M4017">
        <v>0</v>
      </c>
      <c r="N4017">
        <v>0</v>
      </c>
      <c r="O4017">
        <v>0</v>
      </c>
      <c r="P4017" t="s">
        <v>836</v>
      </c>
      <c r="Q4017" t="s">
        <v>837</v>
      </c>
      <c r="R4017" t="s">
        <v>365</v>
      </c>
      <c r="S4017" t="s">
        <v>366</v>
      </c>
      <c r="T4017" t="s">
        <v>36</v>
      </c>
      <c r="U4017" t="s">
        <v>37</v>
      </c>
      <c r="V4017">
        <v>27</v>
      </c>
      <c r="W4017" t="s">
        <v>38</v>
      </c>
    </row>
    <row r="4018" spans="1:23">
      <c r="A4018" t="s">
        <v>23</v>
      </c>
      <c r="B4018" t="s">
        <v>24</v>
      </c>
      <c r="C4018" t="s">
        <v>25</v>
      </c>
      <c r="D4018" t="s">
        <v>26</v>
      </c>
      <c r="E4018" t="s">
        <v>27</v>
      </c>
      <c r="F4018" t="s">
        <v>53</v>
      </c>
      <c r="G4018" t="s">
        <v>54</v>
      </c>
      <c r="H4018" t="s">
        <v>55</v>
      </c>
      <c r="I4018" t="s">
        <v>56</v>
      </c>
      <c r="J4018">
        <v>501.17418220000002</v>
      </c>
      <c r="K4018">
        <v>4</v>
      </c>
      <c r="L4018">
        <v>0.89700000000000002</v>
      </c>
      <c r="M4018">
        <v>0</v>
      </c>
      <c r="N4018">
        <v>0</v>
      </c>
      <c r="O4018">
        <v>0</v>
      </c>
      <c r="P4018" t="s">
        <v>836</v>
      </c>
      <c r="Q4018" t="s">
        <v>837</v>
      </c>
      <c r="R4018" t="s">
        <v>365</v>
      </c>
      <c r="S4018" t="s">
        <v>366</v>
      </c>
      <c r="T4018" t="s">
        <v>36</v>
      </c>
      <c r="U4018" t="s">
        <v>37</v>
      </c>
      <c r="V4018">
        <v>27</v>
      </c>
      <c r="W4018" t="s">
        <v>38</v>
      </c>
    </row>
    <row r="4019" spans="1:23">
      <c r="A4019" t="s">
        <v>23</v>
      </c>
      <c r="B4019" t="s">
        <v>24</v>
      </c>
      <c r="C4019" t="s">
        <v>25</v>
      </c>
      <c r="D4019" t="s">
        <v>26</v>
      </c>
      <c r="E4019" t="s">
        <v>27</v>
      </c>
      <c r="F4019" t="s">
        <v>53</v>
      </c>
      <c r="G4019" t="s">
        <v>54</v>
      </c>
      <c r="H4019" t="s">
        <v>417</v>
      </c>
      <c r="I4019" t="s">
        <v>418</v>
      </c>
      <c r="J4019">
        <v>21.835968179999998</v>
      </c>
      <c r="K4019">
        <v>1</v>
      </c>
      <c r="L4019">
        <v>0.84599999999999997</v>
      </c>
      <c r="M4019">
        <v>0</v>
      </c>
      <c r="N4019">
        <v>0</v>
      </c>
      <c r="O4019">
        <v>0</v>
      </c>
      <c r="P4019" t="s">
        <v>836</v>
      </c>
      <c r="Q4019" t="s">
        <v>837</v>
      </c>
      <c r="R4019" t="s">
        <v>365</v>
      </c>
      <c r="S4019" t="s">
        <v>366</v>
      </c>
      <c r="T4019" t="s">
        <v>36</v>
      </c>
      <c r="U4019" t="s">
        <v>37</v>
      </c>
      <c r="V4019">
        <v>27</v>
      </c>
      <c r="W4019" t="s">
        <v>38</v>
      </c>
    </row>
    <row r="4020" spans="1:23">
      <c r="A4020" t="s">
        <v>23</v>
      </c>
      <c r="B4020" t="s">
        <v>24</v>
      </c>
      <c r="C4020" t="s">
        <v>25</v>
      </c>
      <c r="D4020" t="s">
        <v>26</v>
      </c>
      <c r="E4020" t="s">
        <v>27</v>
      </c>
      <c r="F4020" t="s">
        <v>53</v>
      </c>
      <c r="G4020" t="s">
        <v>54</v>
      </c>
      <c r="H4020" t="s">
        <v>106</v>
      </c>
      <c r="I4020" t="s">
        <v>107</v>
      </c>
      <c r="J4020">
        <v>552.66550359999997</v>
      </c>
      <c r="K4020">
        <v>3</v>
      </c>
      <c r="L4020">
        <v>0.998</v>
      </c>
      <c r="M4020">
        <v>0</v>
      </c>
      <c r="N4020">
        <v>0</v>
      </c>
      <c r="O4020">
        <v>0</v>
      </c>
      <c r="P4020" t="s">
        <v>836</v>
      </c>
      <c r="Q4020" t="s">
        <v>837</v>
      </c>
      <c r="R4020" t="s">
        <v>365</v>
      </c>
      <c r="S4020" t="s">
        <v>366</v>
      </c>
      <c r="T4020" t="s">
        <v>36</v>
      </c>
      <c r="U4020" t="s">
        <v>37</v>
      </c>
      <c r="V4020">
        <v>27</v>
      </c>
      <c r="W4020" t="s">
        <v>38</v>
      </c>
    </row>
    <row r="4021" spans="1:23">
      <c r="A4021" t="s">
        <v>23</v>
      </c>
      <c r="B4021" t="s">
        <v>24</v>
      </c>
      <c r="C4021" t="s">
        <v>25</v>
      </c>
      <c r="D4021" t="s">
        <v>26</v>
      </c>
      <c r="E4021" t="s">
        <v>27</v>
      </c>
      <c r="F4021" t="s">
        <v>28</v>
      </c>
      <c r="G4021" t="s">
        <v>29</v>
      </c>
      <c r="H4021" t="s">
        <v>148</v>
      </c>
      <c r="I4021" t="s">
        <v>149</v>
      </c>
      <c r="J4021">
        <v>1223.611838</v>
      </c>
      <c r="K4021">
        <v>4</v>
      </c>
      <c r="L4021">
        <v>0.99299999999999999</v>
      </c>
      <c r="M4021">
        <v>0</v>
      </c>
      <c r="N4021">
        <v>0</v>
      </c>
      <c r="O4021">
        <v>0</v>
      </c>
      <c r="P4021" t="s">
        <v>836</v>
      </c>
      <c r="Q4021" t="s">
        <v>837</v>
      </c>
      <c r="R4021" t="s">
        <v>365</v>
      </c>
      <c r="S4021" t="s">
        <v>366</v>
      </c>
      <c r="T4021" t="s">
        <v>36</v>
      </c>
      <c r="U4021" t="s">
        <v>37</v>
      </c>
      <c r="V4021">
        <v>27</v>
      </c>
      <c r="W4021" t="s">
        <v>38</v>
      </c>
    </row>
    <row r="4022" spans="1:23">
      <c r="A4022" t="s">
        <v>23</v>
      </c>
      <c r="B4022" t="s">
        <v>24</v>
      </c>
      <c r="C4022" t="s">
        <v>25</v>
      </c>
      <c r="D4022" t="s">
        <v>26</v>
      </c>
      <c r="E4022" t="s">
        <v>27</v>
      </c>
      <c r="F4022" t="s">
        <v>28</v>
      </c>
      <c r="G4022" t="s">
        <v>29</v>
      </c>
      <c r="H4022" t="s">
        <v>191</v>
      </c>
      <c r="I4022" t="s">
        <v>192</v>
      </c>
      <c r="J4022">
        <v>80.687872850000005</v>
      </c>
      <c r="K4022">
        <v>1</v>
      </c>
      <c r="L4022">
        <v>0.86899999999999999</v>
      </c>
      <c r="M4022">
        <v>0</v>
      </c>
      <c r="N4022">
        <v>0</v>
      </c>
      <c r="O4022">
        <v>0</v>
      </c>
      <c r="P4022" t="s">
        <v>836</v>
      </c>
      <c r="Q4022" t="s">
        <v>837</v>
      </c>
      <c r="R4022" t="s">
        <v>365</v>
      </c>
      <c r="S4022" t="s">
        <v>366</v>
      </c>
      <c r="T4022" t="s">
        <v>36</v>
      </c>
      <c r="U4022" t="s">
        <v>37</v>
      </c>
      <c r="V4022">
        <v>27</v>
      </c>
      <c r="W4022" t="s">
        <v>38</v>
      </c>
    </row>
    <row r="4023" spans="1:23">
      <c r="A4023" t="s">
        <v>23</v>
      </c>
      <c r="B4023" t="s">
        <v>24</v>
      </c>
      <c r="C4023" t="s">
        <v>25</v>
      </c>
      <c r="D4023" t="s">
        <v>26</v>
      </c>
      <c r="E4023" t="s">
        <v>27</v>
      </c>
      <c r="F4023" t="s">
        <v>28</v>
      </c>
      <c r="G4023" t="s">
        <v>29</v>
      </c>
      <c r="H4023" t="s">
        <v>529</v>
      </c>
      <c r="I4023" t="s">
        <v>530</v>
      </c>
      <c r="J4023">
        <v>4.2469999999999999</v>
      </c>
      <c r="K4023">
        <v>1</v>
      </c>
      <c r="L4023">
        <v>1</v>
      </c>
      <c r="M4023">
        <v>0</v>
      </c>
      <c r="N4023">
        <v>0</v>
      </c>
      <c r="O4023">
        <v>0</v>
      </c>
      <c r="P4023" t="s">
        <v>836</v>
      </c>
      <c r="Q4023" t="s">
        <v>837</v>
      </c>
      <c r="R4023" t="s">
        <v>365</v>
      </c>
      <c r="S4023" t="s">
        <v>366</v>
      </c>
      <c r="T4023" t="s">
        <v>36</v>
      </c>
      <c r="U4023" t="s">
        <v>37</v>
      </c>
      <c r="V4023">
        <v>27</v>
      </c>
      <c r="W4023" t="s">
        <v>38</v>
      </c>
    </row>
    <row r="4024" spans="1:23">
      <c r="A4024" t="s">
        <v>23</v>
      </c>
      <c r="B4024" t="s">
        <v>24</v>
      </c>
      <c r="C4024" t="s">
        <v>25</v>
      </c>
      <c r="D4024" t="s">
        <v>39</v>
      </c>
      <c r="E4024" t="s">
        <v>40</v>
      </c>
      <c r="F4024" t="s">
        <v>53</v>
      </c>
      <c r="G4024" t="s">
        <v>54</v>
      </c>
      <c r="I4024" t="s">
        <v>43</v>
      </c>
      <c r="J4024">
        <v>337.1553055</v>
      </c>
      <c r="K4024">
        <v>39</v>
      </c>
      <c r="L4024">
        <v>0.81399999999999995</v>
      </c>
      <c r="M4024">
        <v>0</v>
      </c>
      <c r="N4024">
        <v>0</v>
      </c>
      <c r="O4024">
        <v>0</v>
      </c>
      <c r="P4024" t="s">
        <v>836</v>
      </c>
      <c r="Q4024" t="s">
        <v>837</v>
      </c>
      <c r="R4024" t="s">
        <v>365</v>
      </c>
      <c r="S4024" t="s">
        <v>366</v>
      </c>
      <c r="T4024" t="s">
        <v>36</v>
      </c>
      <c r="U4024" t="s">
        <v>37</v>
      </c>
      <c r="V4024">
        <v>27</v>
      </c>
      <c r="W4024" t="s">
        <v>38</v>
      </c>
    </row>
    <row r="4025" spans="1:23">
      <c r="A4025" t="s">
        <v>23</v>
      </c>
      <c r="B4025" t="s">
        <v>24</v>
      </c>
      <c r="C4025" t="s">
        <v>25</v>
      </c>
      <c r="D4025" t="s">
        <v>39</v>
      </c>
      <c r="E4025" t="s">
        <v>40</v>
      </c>
      <c r="F4025" t="s">
        <v>44</v>
      </c>
      <c r="G4025" t="s">
        <v>45</v>
      </c>
      <c r="I4025" t="s">
        <v>43</v>
      </c>
      <c r="J4025">
        <v>132.9017365</v>
      </c>
      <c r="K4025">
        <v>13</v>
      </c>
      <c r="L4025">
        <v>0.85099999999999998</v>
      </c>
      <c r="M4025">
        <v>0</v>
      </c>
      <c r="N4025">
        <v>0</v>
      </c>
      <c r="O4025">
        <v>0</v>
      </c>
      <c r="P4025" t="s">
        <v>836</v>
      </c>
      <c r="Q4025" t="s">
        <v>837</v>
      </c>
      <c r="R4025" t="s">
        <v>365</v>
      </c>
      <c r="S4025" t="s">
        <v>366</v>
      </c>
      <c r="T4025" t="s">
        <v>36</v>
      </c>
      <c r="U4025" t="s">
        <v>37</v>
      </c>
      <c r="V4025">
        <v>27</v>
      </c>
      <c r="W4025" t="s">
        <v>38</v>
      </c>
    </row>
    <row r="4026" spans="1:23">
      <c r="A4026" t="s">
        <v>23</v>
      </c>
      <c r="B4026" t="s">
        <v>24</v>
      </c>
      <c r="C4026" t="s">
        <v>25</v>
      </c>
      <c r="D4026" t="s">
        <v>46</v>
      </c>
      <c r="E4026" t="s">
        <v>47</v>
      </c>
      <c r="F4026" t="s">
        <v>48</v>
      </c>
      <c r="G4026" t="s">
        <v>47</v>
      </c>
      <c r="I4026" t="s">
        <v>43</v>
      </c>
      <c r="J4026">
        <v>10022.478230000001</v>
      </c>
      <c r="K4026">
        <v>2073</v>
      </c>
      <c r="L4026">
        <v>0.79500000000000004</v>
      </c>
      <c r="M4026">
        <v>1.0064176540000001</v>
      </c>
      <c r="N4026">
        <v>2.1900000000000001E-3</v>
      </c>
      <c r="O4026">
        <v>0</v>
      </c>
      <c r="P4026" t="s">
        <v>836</v>
      </c>
      <c r="Q4026" t="s">
        <v>837</v>
      </c>
      <c r="R4026" t="s">
        <v>365</v>
      </c>
      <c r="S4026" t="s">
        <v>366</v>
      </c>
      <c r="T4026" t="s">
        <v>36</v>
      </c>
      <c r="U4026" t="s">
        <v>37</v>
      </c>
      <c r="V4026">
        <v>27</v>
      </c>
      <c r="W4026" t="s">
        <v>38</v>
      </c>
    </row>
    <row r="4027" spans="1:23">
      <c r="A4027" t="s">
        <v>23</v>
      </c>
      <c r="B4027" t="s">
        <v>24</v>
      </c>
      <c r="C4027" t="s">
        <v>25</v>
      </c>
      <c r="D4027" t="s">
        <v>39</v>
      </c>
      <c r="E4027" t="s">
        <v>40</v>
      </c>
      <c r="F4027" t="s">
        <v>28</v>
      </c>
      <c r="G4027" t="s">
        <v>29</v>
      </c>
      <c r="I4027" t="s">
        <v>43</v>
      </c>
      <c r="J4027">
        <v>80.697007380000002</v>
      </c>
      <c r="K4027">
        <v>16</v>
      </c>
      <c r="L4027">
        <v>0.85199999999999998</v>
      </c>
      <c r="M4027">
        <v>0</v>
      </c>
      <c r="N4027">
        <v>0</v>
      </c>
      <c r="O4027">
        <v>0</v>
      </c>
      <c r="P4027" t="s">
        <v>1496</v>
      </c>
      <c r="Q4027" t="s">
        <v>1497</v>
      </c>
      <c r="R4027" t="s">
        <v>73</v>
      </c>
      <c r="S4027" t="s">
        <v>74</v>
      </c>
      <c r="T4027" t="s">
        <v>36</v>
      </c>
      <c r="U4027" t="s">
        <v>37</v>
      </c>
      <c r="V4027">
        <v>27</v>
      </c>
      <c r="W4027" t="s">
        <v>38</v>
      </c>
    </row>
    <row r="4028" spans="1:23">
      <c r="A4028" t="s">
        <v>23</v>
      </c>
      <c r="B4028" t="s">
        <v>24</v>
      </c>
      <c r="C4028" t="s">
        <v>25</v>
      </c>
      <c r="D4028" t="s">
        <v>39</v>
      </c>
      <c r="E4028" t="s">
        <v>40</v>
      </c>
      <c r="F4028" t="s">
        <v>44</v>
      </c>
      <c r="G4028" t="s">
        <v>45</v>
      </c>
      <c r="I4028" t="s">
        <v>43</v>
      </c>
      <c r="J4028">
        <v>0</v>
      </c>
      <c r="K4028">
        <v>0</v>
      </c>
      <c r="L4028">
        <v>0</v>
      </c>
      <c r="M4028">
        <v>0</v>
      </c>
      <c r="N4028">
        <v>0</v>
      </c>
      <c r="O4028">
        <v>1</v>
      </c>
      <c r="P4028" t="s">
        <v>1496</v>
      </c>
      <c r="Q4028" t="s">
        <v>1497</v>
      </c>
      <c r="R4028" t="s">
        <v>73</v>
      </c>
      <c r="S4028" t="s">
        <v>74</v>
      </c>
      <c r="T4028" t="s">
        <v>36</v>
      </c>
      <c r="U4028" t="s">
        <v>37</v>
      </c>
      <c r="V4028">
        <v>27</v>
      </c>
      <c r="W4028" t="s">
        <v>38</v>
      </c>
    </row>
    <row r="4029" spans="1:23">
      <c r="A4029" t="s">
        <v>23</v>
      </c>
      <c r="B4029" t="s">
        <v>24</v>
      </c>
      <c r="C4029" t="s">
        <v>25</v>
      </c>
      <c r="D4029" t="s">
        <v>26</v>
      </c>
      <c r="E4029" t="s">
        <v>27</v>
      </c>
      <c r="F4029" t="s">
        <v>28</v>
      </c>
      <c r="G4029" t="s">
        <v>29</v>
      </c>
      <c r="H4029" t="s">
        <v>148</v>
      </c>
      <c r="I4029" t="s">
        <v>149</v>
      </c>
      <c r="J4029">
        <v>1.6639999999999999</v>
      </c>
      <c r="K4029">
        <v>1</v>
      </c>
      <c r="L4029">
        <v>1</v>
      </c>
      <c r="M4029">
        <v>0</v>
      </c>
      <c r="N4029">
        <v>0</v>
      </c>
      <c r="O4029">
        <v>0</v>
      </c>
      <c r="P4029" t="s">
        <v>840</v>
      </c>
      <c r="Q4029" t="s">
        <v>841</v>
      </c>
      <c r="R4029" t="s">
        <v>73</v>
      </c>
      <c r="S4029" t="s">
        <v>74</v>
      </c>
      <c r="T4029" t="s">
        <v>36</v>
      </c>
      <c r="U4029" t="s">
        <v>37</v>
      </c>
      <c r="V4029">
        <v>27</v>
      </c>
      <c r="W4029" t="s">
        <v>38</v>
      </c>
    </row>
    <row r="4030" spans="1:23">
      <c r="A4030" t="s">
        <v>23</v>
      </c>
      <c r="B4030" t="s">
        <v>24</v>
      </c>
      <c r="C4030" t="s">
        <v>25</v>
      </c>
      <c r="D4030" t="s">
        <v>39</v>
      </c>
      <c r="E4030" t="s">
        <v>40</v>
      </c>
      <c r="F4030" t="s">
        <v>53</v>
      </c>
      <c r="G4030" t="s">
        <v>54</v>
      </c>
      <c r="I4030" t="s">
        <v>43</v>
      </c>
      <c r="J4030">
        <v>0</v>
      </c>
      <c r="K4030">
        <v>0</v>
      </c>
      <c r="L4030">
        <v>0</v>
      </c>
      <c r="M4030">
        <v>0</v>
      </c>
      <c r="N4030">
        <v>0</v>
      </c>
      <c r="O4030">
        <v>1</v>
      </c>
      <c r="P4030" t="s">
        <v>840</v>
      </c>
      <c r="Q4030" t="s">
        <v>841</v>
      </c>
      <c r="R4030" t="s">
        <v>73</v>
      </c>
      <c r="S4030" t="s">
        <v>74</v>
      </c>
      <c r="T4030" t="s">
        <v>36</v>
      </c>
      <c r="U4030" t="s">
        <v>37</v>
      </c>
      <c r="V4030">
        <v>27</v>
      </c>
      <c r="W4030" t="s">
        <v>38</v>
      </c>
    </row>
    <row r="4031" spans="1:23">
      <c r="A4031" t="s">
        <v>23</v>
      </c>
      <c r="B4031" t="s">
        <v>24</v>
      </c>
      <c r="C4031" t="s">
        <v>25</v>
      </c>
      <c r="D4031" t="s">
        <v>39</v>
      </c>
      <c r="E4031" t="s">
        <v>40</v>
      </c>
      <c r="F4031" t="s">
        <v>41</v>
      </c>
      <c r="G4031" t="s">
        <v>42</v>
      </c>
      <c r="I4031" t="s">
        <v>43</v>
      </c>
      <c r="J4031">
        <v>0</v>
      </c>
      <c r="K4031">
        <v>0</v>
      </c>
      <c r="L4031">
        <v>0</v>
      </c>
      <c r="M4031">
        <v>0</v>
      </c>
      <c r="N4031">
        <v>0</v>
      </c>
      <c r="O4031">
        <v>1</v>
      </c>
      <c r="P4031" t="s">
        <v>1498</v>
      </c>
      <c r="Q4031" t="s">
        <v>1499</v>
      </c>
      <c r="R4031" t="s">
        <v>90</v>
      </c>
      <c r="S4031" t="s">
        <v>91</v>
      </c>
      <c r="T4031" t="s">
        <v>36</v>
      </c>
      <c r="U4031" t="s">
        <v>37</v>
      </c>
      <c r="V4031">
        <v>27</v>
      </c>
      <c r="W4031" t="s">
        <v>38</v>
      </c>
    </row>
    <row r="4032" spans="1:23">
      <c r="A4032" t="s">
        <v>23</v>
      </c>
      <c r="B4032" t="s">
        <v>24</v>
      </c>
      <c r="C4032" t="s">
        <v>25</v>
      </c>
      <c r="D4032" t="s">
        <v>39</v>
      </c>
      <c r="E4032" t="s">
        <v>40</v>
      </c>
      <c r="F4032" t="s">
        <v>28</v>
      </c>
      <c r="G4032" t="s">
        <v>29</v>
      </c>
      <c r="I4032" t="s">
        <v>43</v>
      </c>
      <c r="J4032">
        <v>0</v>
      </c>
      <c r="K4032">
        <v>0</v>
      </c>
      <c r="L4032">
        <v>0</v>
      </c>
      <c r="M4032">
        <v>0</v>
      </c>
      <c r="N4032">
        <v>0</v>
      </c>
      <c r="O4032">
        <v>1</v>
      </c>
      <c r="P4032" t="s">
        <v>1498</v>
      </c>
      <c r="Q4032" t="s">
        <v>1499</v>
      </c>
      <c r="R4032" t="s">
        <v>90</v>
      </c>
      <c r="S4032" t="s">
        <v>91</v>
      </c>
      <c r="T4032" t="s">
        <v>36</v>
      </c>
      <c r="U4032" t="s">
        <v>37</v>
      </c>
      <c r="V4032">
        <v>27</v>
      </c>
      <c r="W4032" t="s">
        <v>38</v>
      </c>
    </row>
    <row r="4033" spans="1:23">
      <c r="A4033" t="s">
        <v>23</v>
      </c>
      <c r="B4033" t="s">
        <v>24</v>
      </c>
      <c r="C4033" t="s">
        <v>25</v>
      </c>
      <c r="D4033" t="s">
        <v>39</v>
      </c>
      <c r="E4033" t="s">
        <v>40</v>
      </c>
      <c r="F4033" t="s">
        <v>41</v>
      </c>
      <c r="G4033" t="s">
        <v>42</v>
      </c>
      <c r="I4033" t="s">
        <v>43</v>
      </c>
      <c r="J4033">
        <v>0</v>
      </c>
      <c r="K4033">
        <v>0</v>
      </c>
      <c r="L4033">
        <v>0</v>
      </c>
      <c r="M4033">
        <v>0</v>
      </c>
      <c r="N4033">
        <v>0</v>
      </c>
      <c r="O4033">
        <v>1</v>
      </c>
      <c r="P4033" t="s">
        <v>842</v>
      </c>
      <c r="Q4033" t="s">
        <v>843</v>
      </c>
      <c r="R4033" t="s">
        <v>168</v>
      </c>
      <c r="S4033" t="s">
        <v>169</v>
      </c>
      <c r="T4033" t="s">
        <v>36</v>
      </c>
      <c r="U4033" t="s">
        <v>37</v>
      </c>
      <c r="V4033">
        <v>27</v>
      </c>
      <c r="W4033" t="s">
        <v>38</v>
      </c>
    </row>
    <row r="4034" spans="1:23">
      <c r="A4034" t="s">
        <v>23</v>
      </c>
      <c r="B4034" t="s">
        <v>24</v>
      </c>
      <c r="C4034" t="s">
        <v>25</v>
      </c>
      <c r="D4034" t="s">
        <v>39</v>
      </c>
      <c r="E4034" t="s">
        <v>40</v>
      </c>
      <c r="F4034" t="s">
        <v>28</v>
      </c>
      <c r="G4034" t="s">
        <v>29</v>
      </c>
      <c r="I4034" t="s">
        <v>43</v>
      </c>
      <c r="J4034">
        <v>0</v>
      </c>
      <c r="K4034">
        <v>0</v>
      </c>
      <c r="L4034">
        <v>0</v>
      </c>
      <c r="M4034">
        <v>0</v>
      </c>
      <c r="N4034">
        <v>0</v>
      </c>
      <c r="O4034">
        <v>1</v>
      </c>
      <c r="P4034" t="s">
        <v>844</v>
      </c>
      <c r="Q4034" t="s">
        <v>845</v>
      </c>
      <c r="R4034" t="s">
        <v>120</v>
      </c>
      <c r="S4034" t="s">
        <v>121</v>
      </c>
      <c r="T4034" t="s">
        <v>36</v>
      </c>
      <c r="U4034" t="s">
        <v>37</v>
      </c>
      <c r="V4034">
        <v>27</v>
      </c>
      <c r="W4034" t="s">
        <v>38</v>
      </c>
    </row>
    <row r="4035" spans="1:23">
      <c r="A4035" t="s">
        <v>23</v>
      </c>
      <c r="B4035" t="s">
        <v>24</v>
      </c>
      <c r="C4035" t="s">
        <v>25</v>
      </c>
      <c r="D4035" t="s">
        <v>39</v>
      </c>
      <c r="E4035" t="s">
        <v>40</v>
      </c>
      <c r="F4035" t="s">
        <v>44</v>
      </c>
      <c r="G4035" t="s">
        <v>45</v>
      </c>
      <c r="I4035" t="s">
        <v>43</v>
      </c>
      <c r="J4035">
        <v>0</v>
      </c>
      <c r="K4035">
        <v>0</v>
      </c>
      <c r="L4035">
        <v>0</v>
      </c>
      <c r="M4035">
        <v>0</v>
      </c>
      <c r="N4035">
        <v>0</v>
      </c>
      <c r="O4035">
        <v>1</v>
      </c>
      <c r="P4035" t="s">
        <v>844</v>
      </c>
      <c r="Q4035" t="s">
        <v>845</v>
      </c>
      <c r="R4035" t="s">
        <v>120</v>
      </c>
      <c r="S4035" t="s">
        <v>121</v>
      </c>
      <c r="T4035" t="s">
        <v>36</v>
      </c>
      <c r="U4035" t="s">
        <v>37</v>
      </c>
      <c r="V4035">
        <v>27</v>
      </c>
      <c r="W4035" t="s">
        <v>38</v>
      </c>
    </row>
    <row r="4036" spans="1:23">
      <c r="A4036" t="s">
        <v>23</v>
      </c>
      <c r="B4036" t="s">
        <v>24</v>
      </c>
      <c r="C4036" t="s">
        <v>25</v>
      </c>
      <c r="D4036" t="s">
        <v>46</v>
      </c>
      <c r="E4036" t="s">
        <v>47</v>
      </c>
      <c r="F4036" t="s">
        <v>48</v>
      </c>
      <c r="G4036" t="s">
        <v>47</v>
      </c>
      <c r="I4036" t="s">
        <v>43</v>
      </c>
      <c r="J4036">
        <v>626.38457189999997</v>
      </c>
      <c r="K4036">
        <v>122</v>
      </c>
      <c r="L4036">
        <v>0.79</v>
      </c>
      <c r="M4036">
        <v>0</v>
      </c>
      <c r="N4036">
        <v>0</v>
      </c>
      <c r="O4036">
        <v>0</v>
      </c>
      <c r="P4036" t="s">
        <v>1500</v>
      </c>
      <c r="Q4036" t="s">
        <v>1501</v>
      </c>
      <c r="R4036" t="s">
        <v>94</v>
      </c>
      <c r="S4036" t="s">
        <v>95</v>
      </c>
      <c r="T4036" t="s">
        <v>36</v>
      </c>
      <c r="U4036" t="s">
        <v>37</v>
      </c>
      <c r="V4036">
        <v>27</v>
      </c>
      <c r="W4036" t="s">
        <v>38</v>
      </c>
    </row>
    <row r="4037" spans="1:23">
      <c r="A4037" t="s">
        <v>23</v>
      </c>
      <c r="B4037" t="s">
        <v>24</v>
      </c>
      <c r="C4037" t="s">
        <v>25</v>
      </c>
      <c r="D4037" t="s">
        <v>39</v>
      </c>
      <c r="E4037" t="s">
        <v>40</v>
      </c>
      <c r="F4037" t="s">
        <v>44</v>
      </c>
      <c r="G4037" t="s">
        <v>45</v>
      </c>
      <c r="I4037" t="s">
        <v>43</v>
      </c>
      <c r="J4037">
        <v>0</v>
      </c>
      <c r="K4037">
        <v>0</v>
      </c>
      <c r="L4037">
        <v>0</v>
      </c>
      <c r="M4037">
        <v>0</v>
      </c>
      <c r="N4037">
        <v>0</v>
      </c>
      <c r="O4037">
        <v>1</v>
      </c>
      <c r="P4037" t="s">
        <v>848</v>
      </c>
      <c r="Q4037" t="s">
        <v>849</v>
      </c>
      <c r="R4037" t="s">
        <v>67</v>
      </c>
      <c r="S4037" t="s">
        <v>68</v>
      </c>
      <c r="T4037" t="s">
        <v>36</v>
      </c>
      <c r="U4037" t="s">
        <v>37</v>
      </c>
      <c r="V4037">
        <v>27</v>
      </c>
      <c r="W4037" t="s">
        <v>38</v>
      </c>
    </row>
    <row r="4038" spans="1:23">
      <c r="A4038" t="s">
        <v>23</v>
      </c>
      <c r="B4038" t="s">
        <v>24</v>
      </c>
      <c r="C4038" t="s">
        <v>25</v>
      </c>
      <c r="D4038" t="s">
        <v>39</v>
      </c>
      <c r="E4038" t="s">
        <v>40</v>
      </c>
      <c r="F4038" t="s">
        <v>53</v>
      </c>
      <c r="G4038" t="s">
        <v>54</v>
      </c>
      <c r="I4038" t="s">
        <v>43</v>
      </c>
      <c r="J4038">
        <v>0</v>
      </c>
      <c r="K4038">
        <v>0</v>
      </c>
      <c r="L4038">
        <v>0</v>
      </c>
      <c r="M4038">
        <v>0</v>
      </c>
      <c r="N4038">
        <v>0</v>
      </c>
      <c r="O4038">
        <v>1</v>
      </c>
      <c r="P4038" t="s">
        <v>850</v>
      </c>
      <c r="Q4038" t="s">
        <v>851</v>
      </c>
      <c r="R4038" t="s">
        <v>100</v>
      </c>
      <c r="S4038" t="s">
        <v>101</v>
      </c>
      <c r="T4038" t="s">
        <v>36</v>
      </c>
      <c r="U4038" t="s">
        <v>37</v>
      </c>
      <c r="V4038">
        <v>27</v>
      </c>
      <c r="W4038" t="s">
        <v>38</v>
      </c>
    </row>
    <row r="4039" spans="1:23">
      <c r="A4039" t="s">
        <v>23</v>
      </c>
      <c r="B4039" t="s">
        <v>24</v>
      </c>
      <c r="C4039" t="s">
        <v>25</v>
      </c>
      <c r="D4039" t="s">
        <v>39</v>
      </c>
      <c r="E4039" t="s">
        <v>40</v>
      </c>
      <c r="F4039" t="s">
        <v>28</v>
      </c>
      <c r="G4039" t="s">
        <v>29</v>
      </c>
      <c r="I4039" t="s">
        <v>43</v>
      </c>
      <c r="J4039">
        <v>0</v>
      </c>
      <c r="K4039">
        <v>0</v>
      </c>
      <c r="L4039">
        <v>0</v>
      </c>
      <c r="M4039">
        <v>0</v>
      </c>
      <c r="N4039">
        <v>0</v>
      </c>
      <c r="O4039">
        <v>1</v>
      </c>
      <c r="P4039" t="s">
        <v>852</v>
      </c>
      <c r="Q4039" t="s">
        <v>853</v>
      </c>
      <c r="R4039" t="s">
        <v>84</v>
      </c>
      <c r="S4039" t="s">
        <v>85</v>
      </c>
      <c r="T4039" t="s">
        <v>36</v>
      </c>
      <c r="U4039" t="s">
        <v>37</v>
      </c>
      <c r="V4039">
        <v>27</v>
      </c>
      <c r="W4039" t="s">
        <v>38</v>
      </c>
    </row>
    <row r="4040" spans="1:23">
      <c r="A4040" t="s">
        <v>23</v>
      </c>
      <c r="B4040" t="s">
        <v>24</v>
      </c>
      <c r="C4040" t="s">
        <v>25</v>
      </c>
      <c r="D4040" t="s">
        <v>26</v>
      </c>
      <c r="E4040" t="s">
        <v>27</v>
      </c>
      <c r="F4040" t="s">
        <v>28</v>
      </c>
      <c r="G4040" t="s">
        <v>29</v>
      </c>
      <c r="H4040" t="s">
        <v>69</v>
      </c>
      <c r="I4040" t="s">
        <v>70</v>
      </c>
      <c r="J4040">
        <v>41.91</v>
      </c>
      <c r="K4040">
        <v>1</v>
      </c>
      <c r="L4040">
        <v>1</v>
      </c>
      <c r="M4040">
        <v>0</v>
      </c>
      <c r="N4040">
        <v>0</v>
      </c>
      <c r="O4040">
        <v>0</v>
      </c>
      <c r="P4040" t="s">
        <v>854</v>
      </c>
      <c r="Q4040" t="s">
        <v>855</v>
      </c>
      <c r="R4040" t="s">
        <v>84</v>
      </c>
      <c r="S4040" t="s">
        <v>85</v>
      </c>
      <c r="T4040" t="s">
        <v>36</v>
      </c>
      <c r="U4040" t="s">
        <v>37</v>
      </c>
      <c r="V4040">
        <v>27</v>
      </c>
      <c r="W4040" t="s">
        <v>38</v>
      </c>
    </row>
    <row r="4041" spans="1:23">
      <c r="A4041" t="s">
        <v>23</v>
      </c>
      <c r="B4041" t="s">
        <v>24</v>
      </c>
      <c r="C4041" t="s">
        <v>25</v>
      </c>
      <c r="D4041" t="s">
        <v>39</v>
      </c>
      <c r="E4041" t="s">
        <v>40</v>
      </c>
      <c r="F4041" t="s">
        <v>28</v>
      </c>
      <c r="G4041" t="s">
        <v>29</v>
      </c>
      <c r="I4041" t="s">
        <v>43</v>
      </c>
      <c r="J4041">
        <v>0</v>
      </c>
      <c r="K4041">
        <v>0</v>
      </c>
      <c r="L4041">
        <v>0</v>
      </c>
      <c r="M4041">
        <v>0</v>
      </c>
      <c r="N4041">
        <v>0</v>
      </c>
      <c r="O4041">
        <v>1</v>
      </c>
      <c r="P4041" t="s">
        <v>854</v>
      </c>
      <c r="Q4041" t="s">
        <v>855</v>
      </c>
      <c r="R4041" t="s">
        <v>84</v>
      </c>
      <c r="S4041" t="s">
        <v>85</v>
      </c>
      <c r="T4041" t="s">
        <v>36</v>
      </c>
      <c r="U4041" t="s">
        <v>37</v>
      </c>
      <c r="V4041">
        <v>27</v>
      </c>
      <c r="W4041" t="s">
        <v>38</v>
      </c>
    </row>
    <row r="4042" spans="1:23">
      <c r="A4042" t="s">
        <v>23</v>
      </c>
      <c r="B4042" t="s">
        <v>24</v>
      </c>
      <c r="C4042" t="s">
        <v>25</v>
      </c>
      <c r="D4042" t="s">
        <v>46</v>
      </c>
      <c r="E4042" t="s">
        <v>47</v>
      </c>
      <c r="F4042" t="s">
        <v>48</v>
      </c>
      <c r="G4042" t="s">
        <v>47</v>
      </c>
      <c r="I4042" t="s">
        <v>43</v>
      </c>
      <c r="J4042">
        <v>1066.149539</v>
      </c>
      <c r="K4042">
        <v>176</v>
      </c>
      <c r="L4042">
        <v>0.86399999999999999</v>
      </c>
      <c r="M4042">
        <v>0</v>
      </c>
      <c r="N4042">
        <v>0</v>
      </c>
      <c r="O4042">
        <v>0</v>
      </c>
      <c r="P4042" t="s">
        <v>1098</v>
      </c>
      <c r="Q4042" t="s">
        <v>1099</v>
      </c>
      <c r="R4042" t="s">
        <v>73</v>
      </c>
      <c r="S4042" t="s">
        <v>74</v>
      </c>
      <c r="T4042" t="s">
        <v>36</v>
      </c>
      <c r="U4042" t="s">
        <v>37</v>
      </c>
      <c r="V4042">
        <v>27</v>
      </c>
      <c r="W4042" t="s">
        <v>38</v>
      </c>
    </row>
    <row r="4043" spans="1:23">
      <c r="A4043" t="s">
        <v>23</v>
      </c>
      <c r="B4043" t="s">
        <v>24</v>
      </c>
      <c r="C4043" t="s">
        <v>25</v>
      </c>
      <c r="D4043" t="s">
        <v>26</v>
      </c>
      <c r="E4043" t="s">
        <v>27</v>
      </c>
      <c r="F4043" t="s">
        <v>28</v>
      </c>
      <c r="G4043" t="s">
        <v>29</v>
      </c>
      <c r="H4043" t="s">
        <v>30</v>
      </c>
      <c r="I4043" t="s">
        <v>31</v>
      </c>
      <c r="J4043">
        <v>157.84200000000001</v>
      </c>
      <c r="K4043">
        <v>1</v>
      </c>
      <c r="L4043">
        <v>1</v>
      </c>
      <c r="M4043">
        <v>0</v>
      </c>
      <c r="N4043">
        <v>0</v>
      </c>
      <c r="O4043">
        <v>0</v>
      </c>
      <c r="P4043" t="s">
        <v>858</v>
      </c>
      <c r="Q4043" t="s">
        <v>859</v>
      </c>
      <c r="R4043" t="s">
        <v>168</v>
      </c>
      <c r="S4043" t="s">
        <v>169</v>
      </c>
      <c r="T4043" t="s">
        <v>36</v>
      </c>
      <c r="U4043" t="s">
        <v>37</v>
      </c>
      <c r="V4043">
        <v>27</v>
      </c>
      <c r="W4043" t="s">
        <v>38</v>
      </c>
    </row>
    <row r="4044" spans="1:23">
      <c r="A4044" t="s">
        <v>23</v>
      </c>
      <c r="B4044" t="s">
        <v>24</v>
      </c>
      <c r="C4044" t="s">
        <v>25</v>
      </c>
      <c r="D4044" t="s">
        <v>39</v>
      </c>
      <c r="E4044" t="s">
        <v>40</v>
      </c>
      <c r="F4044" t="s">
        <v>41</v>
      </c>
      <c r="G4044" t="s">
        <v>42</v>
      </c>
      <c r="I4044" t="s">
        <v>43</v>
      </c>
      <c r="J4044">
        <v>0</v>
      </c>
      <c r="K4044">
        <v>0</v>
      </c>
      <c r="L4044">
        <v>0</v>
      </c>
      <c r="M4044">
        <v>0</v>
      </c>
      <c r="N4044">
        <v>0</v>
      </c>
      <c r="O4044">
        <v>1</v>
      </c>
      <c r="P4044" t="s">
        <v>860</v>
      </c>
      <c r="Q4044" t="s">
        <v>861</v>
      </c>
      <c r="R4044" t="s">
        <v>168</v>
      </c>
      <c r="S4044" t="s">
        <v>169</v>
      </c>
      <c r="T4044" t="s">
        <v>36</v>
      </c>
      <c r="U4044" t="s">
        <v>37</v>
      </c>
      <c r="V4044">
        <v>27</v>
      </c>
      <c r="W4044" t="s">
        <v>38</v>
      </c>
    </row>
    <row r="4045" spans="1:23">
      <c r="A4045" t="s">
        <v>23</v>
      </c>
      <c r="B4045" t="s">
        <v>24</v>
      </c>
      <c r="C4045" t="s">
        <v>25</v>
      </c>
      <c r="D4045" t="s">
        <v>39</v>
      </c>
      <c r="E4045" t="s">
        <v>40</v>
      </c>
      <c r="F4045" t="s">
        <v>53</v>
      </c>
      <c r="G4045" t="s">
        <v>54</v>
      </c>
      <c r="I4045" t="s">
        <v>43</v>
      </c>
      <c r="J4045">
        <v>0</v>
      </c>
      <c r="K4045">
        <v>0</v>
      </c>
      <c r="L4045">
        <v>0</v>
      </c>
      <c r="M4045">
        <v>0</v>
      </c>
      <c r="N4045">
        <v>0</v>
      </c>
      <c r="O4045">
        <v>1</v>
      </c>
      <c r="P4045" t="s">
        <v>860</v>
      </c>
      <c r="Q4045" t="s">
        <v>861</v>
      </c>
      <c r="R4045" t="s">
        <v>168</v>
      </c>
      <c r="S4045" t="s">
        <v>169</v>
      </c>
      <c r="T4045" t="s">
        <v>36</v>
      </c>
      <c r="U4045" t="s">
        <v>37</v>
      </c>
      <c r="V4045">
        <v>27</v>
      </c>
      <c r="W4045" t="s">
        <v>38</v>
      </c>
    </row>
    <row r="4046" spans="1:23">
      <c r="A4046" t="s">
        <v>23</v>
      </c>
      <c r="B4046" t="s">
        <v>24</v>
      </c>
      <c r="C4046" t="s">
        <v>25</v>
      </c>
      <c r="D4046" t="s">
        <v>26</v>
      </c>
      <c r="E4046" t="s">
        <v>27</v>
      </c>
      <c r="F4046" t="s">
        <v>53</v>
      </c>
      <c r="G4046" t="s">
        <v>54</v>
      </c>
      <c r="H4046" t="s">
        <v>471</v>
      </c>
      <c r="I4046" t="s">
        <v>472</v>
      </c>
      <c r="J4046">
        <v>1223.0816669999999</v>
      </c>
      <c r="K4046">
        <v>1</v>
      </c>
      <c r="L4046">
        <v>1</v>
      </c>
      <c r="M4046">
        <v>0</v>
      </c>
      <c r="N4046">
        <v>0</v>
      </c>
      <c r="O4046">
        <v>0</v>
      </c>
      <c r="P4046" t="s">
        <v>862</v>
      </c>
      <c r="Q4046" t="s">
        <v>863</v>
      </c>
      <c r="R4046" t="s">
        <v>94</v>
      </c>
      <c r="S4046" t="s">
        <v>95</v>
      </c>
      <c r="T4046" t="s">
        <v>36</v>
      </c>
      <c r="U4046" t="s">
        <v>37</v>
      </c>
      <c r="V4046">
        <v>27</v>
      </c>
      <c r="W4046" t="s">
        <v>38</v>
      </c>
    </row>
    <row r="4047" spans="1:23">
      <c r="A4047" t="s">
        <v>23</v>
      </c>
      <c r="B4047" t="s">
        <v>24</v>
      </c>
      <c r="C4047" t="s">
        <v>25</v>
      </c>
      <c r="D4047" t="s">
        <v>39</v>
      </c>
      <c r="E4047" t="s">
        <v>40</v>
      </c>
      <c r="F4047" t="s">
        <v>41</v>
      </c>
      <c r="G4047" t="s">
        <v>42</v>
      </c>
      <c r="I4047" t="s">
        <v>43</v>
      </c>
      <c r="J4047">
        <v>0</v>
      </c>
      <c r="K4047">
        <v>0</v>
      </c>
      <c r="L4047">
        <v>0</v>
      </c>
      <c r="M4047">
        <v>0</v>
      </c>
      <c r="N4047">
        <v>0</v>
      </c>
      <c r="O4047">
        <v>1</v>
      </c>
      <c r="P4047" t="s">
        <v>862</v>
      </c>
      <c r="Q4047" t="s">
        <v>863</v>
      </c>
      <c r="R4047" t="s">
        <v>94</v>
      </c>
      <c r="S4047" t="s">
        <v>95</v>
      </c>
      <c r="T4047" t="s">
        <v>36</v>
      </c>
      <c r="U4047" t="s">
        <v>37</v>
      </c>
      <c r="V4047">
        <v>27</v>
      </c>
      <c r="W4047" t="s">
        <v>38</v>
      </c>
    </row>
    <row r="4048" spans="1:23">
      <c r="A4048" t="s">
        <v>23</v>
      </c>
      <c r="B4048" t="s">
        <v>24</v>
      </c>
      <c r="C4048" t="s">
        <v>25</v>
      </c>
      <c r="D4048" t="s">
        <v>39</v>
      </c>
      <c r="E4048" t="s">
        <v>40</v>
      </c>
      <c r="F4048" t="s">
        <v>28</v>
      </c>
      <c r="G4048" t="s">
        <v>29</v>
      </c>
      <c r="I4048" t="s">
        <v>43</v>
      </c>
      <c r="J4048">
        <v>286.74035370000001</v>
      </c>
      <c r="K4048">
        <v>36</v>
      </c>
      <c r="L4048">
        <v>0.82399999999999995</v>
      </c>
      <c r="M4048">
        <v>0</v>
      </c>
      <c r="N4048">
        <v>0</v>
      </c>
      <c r="O4048">
        <v>0</v>
      </c>
      <c r="P4048" t="s">
        <v>862</v>
      </c>
      <c r="Q4048" t="s">
        <v>863</v>
      </c>
      <c r="R4048" t="s">
        <v>94</v>
      </c>
      <c r="S4048" t="s">
        <v>95</v>
      </c>
      <c r="T4048" t="s">
        <v>36</v>
      </c>
      <c r="U4048" t="s">
        <v>37</v>
      </c>
      <c r="V4048">
        <v>27</v>
      </c>
      <c r="W4048" t="s">
        <v>38</v>
      </c>
    </row>
    <row r="4049" spans="1:23">
      <c r="A4049" t="s">
        <v>23</v>
      </c>
      <c r="B4049" t="s">
        <v>24</v>
      </c>
      <c r="C4049" t="s">
        <v>25</v>
      </c>
      <c r="D4049" t="s">
        <v>26</v>
      </c>
      <c r="E4049" t="s">
        <v>27</v>
      </c>
      <c r="F4049" t="s">
        <v>28</v>
      </c>
      <c r="G4049" t="s">
        <v>29</v>
      </c>
      <c r="H4049" t="s">
        <v>193</v>
      </c>
      <c r="I4049" t="s">
        <v>194</v>
      </c>
      <c r="J4049">
        <v>67.972605229999999</v>
      </c>
      <c r="K4049">
        <v>1</v>
      </c>
      <c r="L4049">
        <v>0.873</v>
      </c>
      <c r="M4049">
        <v>0</v>
      </c>
      <c r="N4049">
        <v>0</v>
      </c>
      <c r="O4049">
        <v>0</v>
      </c>
      <c r="P4049" t="s">
        <v>864</v>
      </c>
      <c r="Q4049" t="s">
        <v>865</v>
      </c>
      <c r="R4049" t="s">
        <v>84</v>
      </c>
      <c r="S4049" t="s">
        <v>85</v>
      </c>
      <c r="T4049" t="s">
        <v>36</v>
      </c>
      <c r="U4049" t="s">
        <v>37</v>
      </c>
      <c r="V4049">
        <v>27</v>
      </c>
      <c r="W4049" t="s">
        <v>38</v>
      </c>
    </row>
    <row r="4050" spans="1:23">
      <c r="A4050" t="s">
        <v>23</v>
      </c>
      <c r="B4050" t="s">
        <v>24</v>
      </c>
      <c r="C4050" t="s">
        <v>25</v>
      </c>
      <c r="D4050" t="s">
        <v>39</v>
      </c>
      <c r="E4050" t="s">
        <v>40</v>
      </c>
      <c r="F4050" t="s">
        <v>28</v>
      </c>
      <c r="G4050" t="s">
        <v>29</v>
      </c>
      <c r="I4050" t="s">
        <v>43</v>
      </c>
      <c r="J4050">
        <v>156.1298438</v>
      </c>
      <c r="K4050">
        <v>14</v>
      </c>
      <c r="L4050">
        <v>0.95899999999999996</v>
      </c>
      <c r="M4050">
        <v>0</v>
      </c>
      <c r="N4050">
        <v>0</v>
      </c>
      <c r="O4050">
        <v>0</v>
      </c>
      <c r="P4050" t="s">
        <v>864</v>
      </c>
      <c r="Q4050" t="s">
        <v>865</v>
      </c>
      <c r="R4050" t="s">
        <v>84</v>
      </c>
      <c r="S4050" t="s">
        <v>85</v>
      </c>
      <c r="T4050" t="s">
        <v>36</v>
      </c>
      <c r="U4050" t="s">
        <v>37</v>
      </c>
      <c r="V4050">
        <v>27</v>
      </c>
      <c r="W4050" t="s">
        <v>38</v>
      </c>
    </row>
    <row r="4051" spans="1:23">
      <c r="A4051" t="s">
        <v>23</v>
      </c>
      <c r="B4051" t="s">
        <v>24</v>
      </c>
      <c r="C4051" t="s">
        <v>25</v>
      </c>
      <c r="D4051" t="s">
        <v>26</v>
      </c>
      <c r="E4051" t="s">
        <v>27</v>
      </c>
      <c r="F4051" t="s">
        <v>53</v>
      </c>
      <c r="G4051" t="s">
        <v>54</v>
      </c>
      <c r="H4051" t="s">
        <v>223</v>
      </c>
      <c r="I4051" t="s">
        <v>224</v>
      </c>
      <c r="J4051">
        <v>1183.4861000000001</v>
      </c>
      <c r="K4051">
        <v>2</v>
      </c>
      <c r="L4051">
        <v>1</v>
      </c>
      <c r="M4051">
        <v>0</v>
      </c>
      <c r="N4051">
        <v>0</v>
      </c>
      <c r="O4051">
        <v>0</v>
      </c>
      <c r="P4051" t="s">
        <v>866</v>
      </c>
      <c r="Q4051" t="s">
        <v>867</v>
      </c>
      <c r="R4051" t="s">
        <v>67</v>
      </c>
      <c r="S4051" t="s">
        <v>68</v>
      </c>
      <c r="T4051" t="s">
        <v>36</v>
      </c>
      <c r="U4051" t="s">
        <v>37</v>
      </c>
      <c r="V4051">
        <v>27</v>
      </c>
      <c r="W4051" t="s">
        <v>38</v>
      </c>
    </row>
    <row r="4052" spans="1:23">
      <c r="A4052" t="s">
        <v>23</v>
      </c>
      <c r="B4052" t="s">
        <v>24</v>
      </c>
      <c r="C4052" t="s">
        <v>25</v>
      </c>
      <c r="D4052" t="s">
        <v>26</v>
      </c>
      <c r="E4052" t="s">
        <v>27</v>
      </c>
      <c r="F4052" t="s">
        <v>53</v>
      </c>
      <c r="G4052" t="s">
        <v>54</v>
      </c>
      <c r="H4052" t="s">
        <v>106</v>
      </c>
      <c r="I4052" t="s">
        <v>107</v>
      </c>
      <c r="J4052">
        <v>1.0090286449999999</v>
      </c>
      <c r="K4052">
        <v>1</v>
      </c>
      <c r="L4052">
        <v>0.94199999999999995</v>
      </c>
      <c r="M4052">
        <v>0</v>
      </c>
      <c r="N4052">
        <v>0</v>
      </c>
      <c r="O4052">
        <v>0</v>
      </c>
      <c r="P4052" t="s">
        <v>866</v>
      </c>
      <c r="Q4052" t="s">
        <v>867</v>
      </c>
      <c r="R4052" t="s">
        <v>67</v>
      </c>
      <c r="S4052" t="s">
        <v>68</v>
      </c>
      <c r="T4052" t="s">
        <v>36</v>
      </c>
      <c r="U4052" t="s">
        <v>37</v>
      </c>
      <c r="V4052">
        <v>27</v>
      </c>
      <c r="W4052" t="s">
        <v>38</v>
      </c>
    </row>
    <row r="4053" spans="1:23">
      <c r="A4053" t="s">
        <v>23</v>
      </c>
      <c r="B4053" t="s">
        <v>24</v>
      </c>
      <c r="C4053" t="s">
        <v>25</v>
      </c>
      <c r="D4053" t="s">
        <v>26</v>
      </c>
      <c r="E4053" t="s">
        <v>27</v>
      </c>
      <c r="F4053" t="s">
        <v>28</v>
      </c>
      <c r="G4053" t="s">
        <v>29</v>
      </c>
      <c r="H4053" t="s">
        <v>148</v>
      </c>
      <c r="I4053" t="s">
        <v>149</v>
      </c>
      <c r="J4053">
        <v>710.18</v>
      </c>
      <c r="K4053">
        <v>1</v>
      </c>
      <c r="L4053">
        <v>1</v>
      </c>
      <c r="M4053">
        <v>0</v>
      </c>
      <c r="N4053">
        <v>0</v>
      </c>
      <c r="O4053">
        <v>0</v>
      </c>
      <c r="P4053" t="s">
        <v>866</v>
      </c>
      <c r="Q4053" t="s">
        <v>867</v>
      </c>
      <c r="R4053" t="s">
        <v>67</v>
      </c>
      <c r="S4053" t="s">
        <v>68</v>
      </c>
      <c r="T4053" t="s">
        <v>36</v>
      </c>
      <c r="U4053" t="s">
        <v>37</v>
      </c>
      <c r="V4053">
        <v>27</v>
      </c>
      <c r="W4053" t="s">
        <v>38</v>
      </c>
    </row>
    <row r="4054" spans="1:23">
      <c r="A4054" t="s">
        <v>23</v>
      </c>
      <c r="B4054" t="s">
        <v>24</v>
      </c>
      <c r="C4054" t="s">
        <v>25</v>
      </c>
      <c r="D4054" t="s">
        <v>39</v>
      </c>
      <c r="E4054" t="s">
        <v>40</v>
      </c>
      <c r="F4054" t="s">
        <v>53</v>
      </c>
      <c r="G4054" t="s">
        <v>54</v>
      </c>
      <c r="I4054" t="s">
        <v>43</v>
      </c>
      <c r="J4054">
        <v>48.099045719999999</v>
      </c>
      <c r="K4054">
        <v>10</v>
      </c>
      <c r="L4054">
        <v>0.78800000000000003</v>
      </c>
      <c r="M4054">
        <v>0</v>
      </c>
      <c r="N4054">
        <v>0</v>
      </c>
      <c r="O4054">
        <v>0</v>
      </c>
      <c r="P4054" t="s">
        <v>866</v>
      </c>
      <c r="Q4054" t="s">
        <v>867</v>
      </c>
      <c r="R4054" t="s">
        <v>67</v>
      </c>
      <c r="S4054" t="s">
        <v>68</v>
      </c>
      <c r="T4054" t="s">
        <v>36</v>
      </c>
      <c r="U4054" t="s">
        <v>37</v>
      </c>
      <c r="V4054">
        <v>27</v>
      </c>
      <c r="W4054" t="s">
        <v>38</v>
      </c>
    </row>
    <row r="4055" spans="1:23">
      <c r="A4055" t="s">
        <v>23</v>
      </c>
      <c r="B4055" t="s">
        <v>24</v>
      </c>
      <c r="C4055" t="s">
        <v>25</v>
      </c>
      <c r="D4055" t="s">
        <v>39</v>
      </c>
      <c r="E4055" t="s">
        <v>40</v>
      </c>
      <c r="F4055" t="s">
        <v>44</v>
      </c>
      <c r="G4055" t="s">
        <v>45</v>
      </c>
      <c r="I4055" t="s">
        <v>43</v>
      </c>
      <c r="J4055">
        <v>162.362773</v>
      </c>
      <c r="K4055">
        <v>14</v>
      </c>
      <c r="L4055">
        <v>0.82699999999999996</v>
      </c>
      <c r="M4055">
        <v>0</v>
      </c>
      <c r="N4055">
        <v>0</v>
      </c>
      <c r="O4055">
        <v>0</v>
      </c>
      <c r="P4055" t="s">
        <v>866</v>
      </c>
      <c r="Q4055" t="s">
        <v>867</v>
      </c>
      <c r="R4055" t="s">
        <v>67</v>
      </c>
      <c r="S4055" t="s">
        <v>68</v>
      </c>
      <c r="T4055" t="s">
        <v>36</v>
      </c>
      <c r="U4055" t="s">
        <v>37</v>
      </c>
      <c r="V4055">
        <v>27</v>
      </c>
      <c r="W4055" t="s">
        <v>38</v>
      </c>
    </row>
    <row r="4056" spans="1:23">
      <c r="A4056" t="s">
        <v>23</v>
      </c>
      <c r="B4056" t="s">
        <v>24</v>
      </c>
      <c r="C4056" t="s">
        <v>25</v>
      </c>
      <c r="D4056" t="s">
        <v>26</v>
      </c>
      <c r="E4056" t="s">
        <v>27</v>
      </c>
      <c r="F4056" t="s">
        <v>28</v>
      </c>
      <c r="G4056" t="s">
        <v>29</v>
      </c>
      <c r="H4056" t="s">
        <v>369</v>
      </c>
      <c r="I4056" t="s">
        <v>370</v>
      </c>
      <c r="J4056">
        <v>129.22229960000001</v>
      </c>
      <c r="K4056">
        <v>2</v>
      </c>
      <c r="L4056">
        <v>0.91300000000000003</v>
      </c>
      <c r="M4056">
        <v>0</v>
      </c>
      <c r="N4056">
        <v>0</v>
      </c>
      <c r="O4056">
        <v>0</v>
      </c>
      <c r="P4056" t="s">
        <v>868</v>
      </c>
      <c r="Q4056" t="s">
        <v>869</v>
      </c>
      <c r="R4056" t="s">
        <v>158</v>
      </c>
      <c r="S4056" t="s">
        <v>159</v>
      </c>
      <c r="T4056" t="s">
        <v>36</v>
      </c>
      <c r="U4056" t="s">
        <v>37</v>
      </c>
      <c r="V4056">
        <v>27</v>
      </c>
      <c r="W4056" t="s">
        <v>38</v>
      </c>
    </row>
    <row r="4057" spans="1:23">
      <c r="A4057" t="s">
        <v>23</v>
      </c>
      <c r="B4057" t="s">
        <v>24</v>
      </c>
      <c r="C4057" t="s">
        <v>25</v>
      </c>
      <c r="D4057" t="s">
        <v>39</v>
      </c>
      <c r="E4057" t="s">
        <v>40</v>
      </c>
      <c r="F4057" t="s">
        <v>41</v>
      </c>
      <c r="G4057" t="s">
        <v>42</v>
      </c>
      <c r="I4057" t="s">
        <v>43</v>
      </c>
      <c r="J4057">
        <v>59.806014099999999</v>
      </c>
      <c r="K4057">
        <v>4</v>
      </c>
      <c r="L4057">
        <v>0.74099999999999999</v>
      </c>
      <c r="M4057">
        <v>0</v>
      </c>
      <c r="N4057">
        <v>0</v>
      </c>
      <c r="O4057">
        <v>0</v>
      </c>
      <c r="P4057" t="s">
        <v>870</v>
      </c>
      <c r="Q4057" t="s">
        <v>871</v>
      </c>
      <c r="R4057" t="s">
        <v>297</v>
      </c>
      <c r="S4057" t="s">
        <v>298</v>
      </c>
      <c r="T4057" t="s">
        <v>36</v>
      </c>
      <c r="U4057" t="s">
        <v>37</v>
      </c>
      <c r="V4057">
        <v>27</v>
      </c>
      <c r="W4057" t="s">
        <v>38</v>
      </c>
    </row>
    <row r="4058" spans="1:23">
      <c r="A4058" t="s">
        <v>23</v>
      </c>
      <c r="B4058" t="s">
        <v>24</v>
      </c>
      <c r="C4058" t="s">
        <v>25</v>
      </c>
      <c r="D4058" t="s">
        <v>39</v>
      </c>
      <c r="E4058" t="s">
        <v>40</v>
      </c>
      <c r="F4058" t="s">
        <v>41</v>
      </c>
      <c r="G4058" t="s">
        <v>42</v>
      </c>
      <c r="I4058" t="s">
        <v>43</v>
      </c>
      <c r="J4058">
        <v>0</v>
      </c>
      <c r="K4058">
        <v>0</v>
      </c>
      <c r="L4058">
        <v>0</v>
      </c>
      <c r="M4058">
        <v>0</v>
      </c>
      <c r="N4058">
        <v>0</v>
      </c>
      <c r="O4058">
        <v>1</v>
      </c>
      <c r="P4058" t="s">
        <v>872</v>
      </c>
      <c r="Q4058" t="s">
        <v>873</v>
      </c>
      <c r="R4058" t="s">
        <v>51</v>
      </c>
      <c r="S4058" t="s">
        <v>52</v>
      </c>
      <c r="T4058" t="s">
        <v>36</v>
      </c>
      <c r="U4058" t="s">
        <v>37</v>
      </c>
      <c r="V4058">
        <v>27</v>
      </c>
      <c r="W4058" t="s">
        <v>38</v>
      </c>
    </row>
    <row r="4059" spans="1:23">
      <c r="A4059" t="s">
        <v>23</v>
      </c>
      <c r="B4059" t="s">
        <v>24</v>
      </c>
      <c r="C4059" t="s">
        <v>25</v>
      </c>
      <c r="D4059" t="s">
        <v>39</v>
      </c>
      <c r="E4059" t="s">
        <v>40</v>
      </c>
      <c r="F4059" t="s">
        <v>28</v>
      </c>
      <c r="G4059" t="s">
        <v>29</v>
      </c>
      <c r="I4059" t="s">
        <v>43</v>
      </c>
      <c r="J4059">
        <v>150.80908249999999</v>
      </c>
      <c r="K4059">
        <v>18</v>
      </c>
      <c r="L4059">
        <v>0.80900000000000005</v>
      </c>
      <c r="M4059">
        <v>0</v>
      </c>
      <c r="N4059">
        <v>0</v>
      </c>
      <c r="O4059">
        <v>0</v>
      </c>
      <c r="P4059" t="s">
        <v>872</v>
      </c>
      <c r="Q4059" t="s">
        <v>873</v>
      </c>
      <c r="R4059" t="s">
        <v>51</v>
      </c>
      <c r="S4059" t="s">
        <v>52</v>
      </c>
      <c r="T4059" t="s">
        <v>36</v>
      </c>
      <c r="U4059" t="s">
        <v>37</v>
      </c>
      <c r="V4059">
        <v>27</v>
      </c>
      <c r="W4059" t="s">
        <v>38</v>
      </c>
    </row>
    <row r="4060" spans="1:23">
      <c r="A4060" t="s">
        <v>23</v>
      </c>
      <c r="B4060" t="s">
        <v>24</v>
      </c>
      <c r="C4060" t="s">
        <v>25</v>
      </c>
      <c r="D4060" t="s">
        <v>46</v>
      </c>
      <c r="E4060" t="s">
        <v>47</v>
      </c>
      <c r="F4060" t="s">
        <v>48</v>
      </c>
      <c r="G4060" t="s">
        <v>47</v>
      </c>
      <c r="I4060" t="s">
        <v>43</v>
      </c>
      <c r="J4060">
        <v>1656.9593769999999</v>
      </c>
      <c r="K4060">
        <v>239</v>
      </c>
      <c r="L4060">
        <v>0.73399999999999999</v>
      </c>
      <c r="M4060">
        <v>0</v>
      </c>
      <c r="N4060">
        <v>0</v>
      </c>
      <c r="O4060">
        <v>0</v>
      </c>
      <c r="P4060" t="s">
        <v>872</v>
      </c>
      <c r="Q4060" t="s">
        <v>873</v>
      </c>
      <c r="R4060" t="s">
        <v>51</v>
      </c>
      <c r="S4060" t="s">
        <v>52</v>
      </c>
      <c r="T4060" t="s">
        <v>36</v>
      </c>
      <c r="U4060" t="s">
        <v>37</v>
      </c>
      <c r="V4060">
        <v>27</v>
      </c>
      <c r="W4060" t="s">
        <v>38</v>
      </c>
    </row>
    <row r="4061" spans="1:23">
      <c r="A4061" t="s">
        <v>23</v>
      </c>
      <c r="B4061" t="s">
        <v>24</v>
      </c>
      <c r="C4061" t="s">
        <v>25</v>
      </c>
      <c r="D4061" t="s">
        <v>39</v>
      </c>
      <c r="E4061" t="s">
        <v>40</v>
      </c>
      <c r="F4061" t="s">
        <v>41</v>
      </c>
      <c r="G4061" t="s">
        <v>42</v>
      </c>
      <c r="I4061" t="s">
        <v>43</v>
      </c>
      <c r="J4061">
        <v>64.398518620000004</v>
      </c>
      <c r="K4061">
        <v>4</v>
      </c>
      <c r="L4061">
        <v>0.499</v>
      </c>
      <c r="M4061">
        <v>0</v>
      </c>
      <c r="N4061">
        <v>0</v>
      </c>
      <c r="O4061">
        <v>0</v>
      </c>
      <c r="P4061" t="s">
        <v>876</v>
      </c>
      <c r="Q4061" t="s">
        <v>877</v>
      </c>
      <c r="R4061" t="s">
        <v>84</v>
      </c>
      <c r="S4061" t="s">
        <v>85</v>
      </c>
      <c r="T4061" t="s">
        <v>36</v>
      </c>
      <c r="U4061" t="s">
        <v>37</v>
      </c>
      <c r="V4061">
        <v>27</v>
      </c>
      <c r="W4061" t="s">
        <v>38</v>
      </c>
    </row>
    <row r="4062" spans="1:23">
      <c r="A4062" t="s">
        <v>23</v>
      </c>
      <c r="B4062" t="s">
        <v>24</v>
      </c>
      <c r="C4062" t="s">
        <v>25</v>
      </c>
      <c r="D4062" t="s">
        <v>39</v>
      </c>
      <c r="E4062" t="s">
        <v>40</v>
      </c>
      <c r="F4062" t="s">
        <v>53</v>
      </c>
      <c r="G4062" t="s">
        <v>54</v>
      </c>
      <c r="I4062" t="s">
        <v>43</v>
      </c>
      <c r="J4062">
        <v>57.906606789999998</v>
      </c>
      <c r="K4062">
        <v>2</v>
      </c>
      <c r="L4062">
        <v>0.54200000000000004</v>
      </c>
      <c r="M4062">
        <v>0</v>
      </c>
      <c r="N4062">
        <v>0</v>
      </c>
      <c r="O4062">
        <v>0</v>
      </c>
      <c r="P4062" t="s">
        <v>1502</v>
      </c>
      <c r="Q4062" t="s">
        <v>1503</v>
      </c>
      <c r="R4062" t="s">
        <v>168</v>
      </c>
      <c r="S4062" t="s">
        <v>169</v>
      </c>
      <c r="T4062" t="s">
        <v>36</v>
      </c>
      <c r="U4062" t="s">
        <v>37</v>
      </c>
      <c r="V4062">
        <v>27</v>
      </c>
      <c r="W4062" t="s">
        <v>38</v>
      </c>
    </row>
    <row r="4063" spans="1:23">
      <c r="A4063" t="s">
        <v>23</v>
      </c>
      <c r="B4063" t="s">
        <v>24</v>
      </c>
      <c r="C4063" t="s">
        <v>25</v>
      </c>
      <c r="D4063" t="s">
        <v>39</v>
      </c>
      <c r="E4063" t="s">
        <v>40</v>
      </c>
      <c r="F4063" t="s">
        <v>44</v>
      </c>
      <c r="G4063" t="s">
        <v>45</v>
      </c>
      <c r="I4063" t="s">
        <v>43</v>
      </c>
      <c r="J4063">
        <v>0</v>
      </c>
      <c r="K4063">
        <v>0</v>
      </c>
      <c r="L4063">
        <v>0</v>
      </c>
      <c r="M4063">
        <v>0</v>
      </c>
      <c r="N4063">
        <v>0</v>
      </c>
      <c r="O4063">
        <v>1</v>
      </c>
      <c r="P4063" t="s">
        <v>1502</v>
      </c>
      <c r="Q4063" t="s">
        <v>1503</v>
      </c>
      <c r="R4063" t="s">
        <v>168</v>
      </c>
      <c r="S4063" t="s">
        <v>169</v>
      </c>
      <c r="T4063" t="s">
        <v>36</v>
      </c>
      <c r="U4063" t="s">
        <v>37</v>
      </c>
      <c r="V4063">
        <v>27</v>
      </c>
      <c r="W4063" t="s">
        <v>38</v>
      </c>
    </row>
    <row r="4064" spans="1:23">
      <c r="A4064" t="s">
        <v>23</v>
      </c>
      <c r="B4064" t="s">
        <v>24</v>
      </c>
      <c r="C4064" t="s">
        <v>25</v>
      </c>
      <c r="D4064" t="s">
        <v>46</v>
      </c>
      <c r="E4064" t="s">
        <v>47</v>
      </c>
      <c r="F4064" t="s">
        <v>48</v>
      </c>
      <c r="G4064" t="s">
        <v>47</v>
      </c>
      <c r="I4064" t="s">
        <v>43</v>
      </c>
      <c r="J4064">
        <v>1141.11115</v>
      </c>
      <c r="K4064">
        <v>182</v>
      </c>
      <c r="L4064">
        <v>0.85199999999999998</v>
      </c>
      <c r="M4064">
        <v>0</v>
      </c>
      <c r="N4064">
        <v>0</v>
      </c>
      <c r="O4064">
        <v>0</v>
      </c>
      <c r="P4064" t="s">
        <v>1502</v>
      </c>
      <c r="Q4064" t="s">
        <v>1503</v>
      </c>
      <c r="R4064" t="s">
        <v>168</v>
      </c>
      <c r="S4064" t="s">
        <v>169</v>
      </c>
      <c r="T4064" t="s">
        <v>36</v>
      </c>
      <c r="U4064" t="s">
        <v>37</v>
      </c>
      <c r="V4064">
        <v>27</v>
      </c>
      <c r="W4064" t="s">
        <v>38</v>
      </c>
    </row>
    <row r="4065" spans="1:23">
      <c r="A4065" t="s">
        <v>23</v>
      </c>
      <c r="B4065" t="s">
        <v>24</v>
      </c>
      <c r="C4065" t="s">
        <v>25</v>
      </c>
      <c r="D4065" t="s">
        <v>39</v>
      </c>
      <c r="E4065" t="s">
        <v>40</v>
      </c>
      <c r="F4065" t="s">
        <v>41</v>
      </c>
      <c r="G4065" t="s">
        <v>42</v>
      </c>
      <c r="I4065" t="s">
        <v>43</v>
      </c>
      <c r="J4065">
        <v>0</v>
      </c>
      <c r="K4065">
        <v>0</v>
      </c>
      <c r="L4065">
        <v>0</v>
      </c>
      <c r="M4065">
        <v>0</v>
      </c>
      <c r="N4065">
        <v>0</v>
      </c>
      <c r="O4065">
        <v>1</v>
      </c>
      <c r="P4065" t="s">
        <v>880</v>
      </c>
      <c r="Q4065" t="s">
        <v>881</v>
      </c>
      <c r="R4065" t="s">
        <v>168</v>
      </c>
      <c r="S4065" t="s">
        <v>169</v>
      </c>
      <c r="T4065" t="s">
        <v>36</v>
      </c>
      <c r="U4065" t="s">
        <v>37</v>
      </c>
      <c r="V4065">
        <v>27</v>
      </c>
      <c r="W4065" t="s">
        <v>38</v>
      </c>
    </row>
    <row r="4066" spans="1:23">
      <c r="A4066" t="s">
        <v>23</v>
      </c>
      <c r="B4066" t="s">
        <v>24</v>
      </c>
      <c r="C4066" t="s">
        <v>25</v>
      </c>
      <c r="D4066" t="s">
        <v>46</v>
      </c>
      <c r="E4066" t="s">
        <v>47</v>
      </c>
      <c r="F4066" t="s">
        <v>48</v>
      </c>
      <c r="G4066" t="s">
        <v>47</v>
      </c>
      <c r="I4066" t="s">
        <v>43</v>
      </c>
      <c r="J4066">
        <v>972.34005060000004</v>
      </c>
      <c r="K4066">
        <v>216</v>
      </c>
      <c r="L4066">
        <v>0.76700000000000002</v>
      </c>
      <c r="M4066">
        <v>0</v>
      </c>
      <c r="N4066">
        <v>0</v>
      </c>
      <c r="O4066">
        <v>0</v>
      </c>
      <c r="P4066" t="s">
        <v>880</v>
      </c>
      <c r="Q4066" t="s">
        <v>881</v>
      </c>
      <c r="R4066" t="s">
        <v>168</v>
      </c>
      <c r="S4066" t="s">
        <v>169</v>
      </c>
      <c r="T4066" t="s">
        <v>36</v>
      </c>
      <c r="U4066" t="s">
        <v>37</v>
      </c>
      <c r="V4066">
        <v>27</v>
      </c>
      <c r="W4066" t="s">
        <v>38</v>
      </c>
    </row>
    <row r="4067" spans="1:23">
      <c r="A4067" t="s">
        <v>23</v>
      </c>
      <c r="B4067" t="s">
        <v>24</v>
      </c>
      <c r="C4067" t="s">
        <v>25</v>
      </c>
      <c r="D4067" t="s">
        <v>26</v>
      </c>
      <c r="E4067" t="s">
        <v>27</v>
      </c>
      <c r="F4067" t="s">
        <v>28</v>
      </c>
      <c r="G4067" t="s">
        <v>29</v>
      </c>
      <c r="H4067" t="s">
        <v>86</v>
      </c>
      <c r="I4067" t="s">
        <v>87</v>
      </c>
      <c r="J4067">
        <v>11.975</v>
      </c>
      <c r="K4067">
        <v>1</v>
      </c>
      <c r="L4067">
        <v>1</v>
      </c>
      <c r="M4067">
        <v>0</v>
      </c>
      <c r="N4067">
        <v>0</v>
      </c>
      <c r="O4067">
        <v>0</v>
      </c>
      <c r="P4067" t="s">
        <v>884</v>
      </c>
      <c r="Q4067" t="s">
        <v>885</v>
      </c>
      <c r="R4067" t="s">
        <v>67</v>
      </c>
      <c r="S4067" t="s">
        <v>68</v>
      </c>
      <c r="T4067" t="s">
        <v>36</v>
      </c>
      <c r="U4067" t="s">
        <v>37</v>
      </c>
      <c r="V4067">
        <v>27</v>
      </c>
      <c r="W4067" t="s">
        <v>38</v>
      </c>
    </row>
    <row r="4068" spans="1:23">
      <c r="A4068" t="s">
        <v>23</v>
      </c>
      <c r="B4068" t="s">
        <v>24</v>
      </c>
      <c r="C4068" t="s">
        <v>25</v>
      </c>
      <c r="D4068" t="s">
        <v>39</v>
      </c>
      <c r="E4068" t="s">
        <v>40</v>
      </c>
      <c r="F4068" t="s">
        <v>28</v>
      </c>
      <c r="G4068" t="s">
        <v>29</v>
      </c>
      <c r="I4068" t="s">
        <v>43</v>
      </c>
      <c r="J4068">
        <v>261.19113119999997</v>
      </c>
      <c r="K4068">
        <v>21</v>
      </c>
      <c r="L4068">
        <v>0.90300000000000002</v>
      </c>
      <c r="M4068">
        <v>0</v>
      </c>
      <c r="N4068">
        <v>0</v>
      </c>
      <c r="O4068">
        <v>0</v>
      </c>
      <c r="P4068" t="s">
        <v>884</v>
      </c>
      <c r="Q4068" t="s">
        <v>885</v>
      </c>
      <c r="R4068" t="s">
        <v>67</v>
      </c>
      <c r="S4068" t="s">
        <v>68</v>
      </c>
      <c r="T4068" t="s">
        <v>36</v>
      </c>
      <c r="U4068" t="s">
        <v>37</v>
      </c>
      <c r="V4068">
        <v>27</v>
      </c>
      <c r="W4068" t="s">
        <v>38</v>
      </c>
    </row>
    <row r="4069" spans="1:23">
      <c r="A4069" t="s">
        <v>23</v>
      </c>
      <c r="B4069" t="s">
        <v>24</v>
      </c>
      <c r="C4069" t="s">
        <v>25</v>
      </c>
      <c r="D4069" t="s">
        <v>39</v>
      </c>
      <c r="E4069" t="s">
        <v>40</v>
      </c>
      <c r="F4069" t="s">
        <v>44</v>
      </c>
      <c r="G4069" t="s">
        <v>45</v>
      </c>
      <c r="I4069" t="s">
        <v>43</v>
      </c>
      <c r="J4069">
        <v>0</v>
      </c>
      <c r="K4069">
        <v>0</v>
      </c>
      <c r="L4069">
        <v>0</v>
      </c>
      <c r="M4069">
        <v>0</v>
      </c>
      <c r="N4069">
        <v>0</v>
      </c>
      <c r="O4069">
        <v>1</v>
      </c>
      <c r="P4069" t="s">
        <v>884</v>
      </c>
      <c r="Q4069" t="s">
        <v>885</v>
      </c>
      <c r="R4069" t="s">
        <v>67</v>
      </c>
      <c r="S4069" t="s">
        <v>68</v>
      </c>
      <c r="T4069" t="s">
        <v>36</v>
      </c>
      <c r="U4069" t="s">
        <v>37</v>
      </c>
      <c r="V4069">
        <v>27</v>
      </c>
      <c r="W4069" t="s">
        <v>38</v>
      </c>
    </row>
    <row r="4070" spans="1:23">
      <c r="A4070" t="s">
        <v>23</v>
      </c>
      <c r="B4070" t="s">
        <v>24</v>
      </c>
      <c r="C4070" t="s">
        <v>25</v>
      </c>
      <c r="D4070" t="s">
        <v>26</v>
      </c>
      <c r="E4070" t="s">
        <v>27</v>
      </c>
      <c r="F4070" t="s">
        <v>53</v>
      </c>
      <c r="G4070" t="s">
        <v>54</v>
      </c>
      <c r="H4070" t="s">
        <v>225</v>
      </c>
      <c r="I4070" t="s">
        <v>226</v>
      </c>
      <c r="J4070">
        <v>532.66549999999995</v>
      </c>
      <c r="K4070">
        <v>1</v>
      </c>
      <c r="L4070">
        <v>1</v>
      </c>
      <c r="M4070">
        <v>0</v>
      </c>
      <c r="N4070">
        <v>0</v>
      </c>
      <c r="O4070">
        <v>0</v>
      </c>
      <c r="P4070" t="s">
        <v>886</v>
      </c>
      <c r="Q4070" t="s">
        <v>887</v>
      </c>
      <c r="R4070" t="s">
        <v>100</v>
      </c>
      <c r="S4070" t="s">
        <v>101</v>
      </c>
      <c r="T4070" t="s">
        <v>36</v>
      </c>
      <c r="U4070" t="s">
        <v>37</v>
      </c>
      <c r="V4070">
        <v>27</v>
      </c>
      <c r="W4070" t="s">
        <v>38</v>
      </c>
    </row>
    <row r="4071" spans="1:23">
      <c r="A4071" t="s">
        <v>23</v>
      </c>
      <c r="B4071" t="s">
        <v>24</v>
      </c>
      <c r="C4071" t="s">
        <v>25</v>
      </c>
      <c r="D4071" t="s">
        <v>26</v>
      </c>
      <c r="E4071" t="s">
        <v>27</v>
      </c>
      <c r="F4071" t="s">
        <v>28</v>
      </c>
      <c r="G4071" t="s">
        <v>29</v>
      </c>
      <c r="H4071" t="s">
        <v>189</v>
      </c>
      <c r="I4071" t="s">
        <v>190</v>
      </c>
      <c r="J4071">
        <v>188.47415290000001</v>
      </c>
      <c r="K4071">
        <v>1</v>
      </c>
      <c r="L4071">
        <v>0.997</v>
      </c>
      <c r="M4071">
        <v>0</v>
      </c>
      <c r="N4071">
        <v>0</v>
      </c>
      <c r="O4071">
        <v>0</v>
      </c>
      <c r="P4071" t="s">
        <v>886</v>
      </c>
      <c r="Q4071" t="s">
        <v>887</v>
      </c>
      <c r="R4071" t="s">
        <v>100</v>
      </c>
      <c r="S4071" t="s">
        <v>101</v>
      </c>
      <c r="T4071" t="s">
        <v>36</v>
      </c>
      <c r="U4071" t="s">
        <v>37</v>
      </c>
      <c r="V4071">
        <v>27</v>
      </c>
      <c r="W4071" t="s">
        <v>38</v>
      </c>
    </row>
    <row r="4072" spans="1:23">
      <c r="A4072" t="s">
        <v>23</v>
      </c>
      <c r="B4072" t="s">
        <v>24</v>
      </c>
      <c r="C4072" t="s">
        <v>25</v>
      </c>
      <c r="D4072" t="s">
        <v>26</v>
      </c>
      <c r="E4072" t="s">
        <v>27</v>
      </c>
      <c r="F4072" t="s">
        <v>28</v>
      </c>
      <c r="G4072" t="s">
        <v>29</v>
      </c>
      <c r="H4072" t="s">
        <v>75</v>
      </c>
      <c r="I4072" t="s">
        <v>76</v>
      </c>
      <c r="J4072">
        <v>513.60494410000001</v>
      </c>
      <c r="K4072">
        <v>2</v>
      </c>
      <c r="L4072">
        <v>0.98099999999999998</v>
      </c>
      <c r="M4072">
        <v>0</v>
      </c>
      <c r="N4072">
        <v>0</v>
      </c>
      <c r="O4072">
        <v>0</v>
      </c>
      <c r="P4072" t="s">
        <v>886</v>
      </c>
      <c r="Q4072" t="s">
        <v>887</v>
      </c>
      <c r="R4072" t="s">
        <v>100</v>
      </c>
      <c r="S4072" t="s">
        <v>101</v>
      </c>
      <c r="T4072" t="s">
        <v>36</v>
      </c>
      <c r="U4072" t="s">
        <v>37</v>
      </c>
      <c r="V4072">
        <v>27</v>
      </c>
      <c r="W4072" t="s">
        <v>38</v>
      </c>
    </row>
    <row r="4073" spans="1:23">
      <c r="A4073" t="s">
        <v>23</v>
      </c>
      <c r="B4073" t="s">
        <v>24</v>
      </c>
      <c r="C4073" t="s">
        <v>25</v>
      </c>
      <c r="D4073" t="s">
        <v>26</v>
      </c>
      <c r="E4073" t="s">
        <v>27</v>
      </c>
      <c r="F4073" t="s">
        <v>28</v>
      </c>
      <c r="G4073" t="s">
        <v>29</v>
      </c>
      <c r="H4073" t="s">
        <v>63</v>
      </c>
      <c r="I4073" t="s">
        <v>64</v>
      </c>
      <c r="J4073">
        <v>41.703175590000001</v>
      </c>
      <c r="K4073">
        <v>1</v>
      </c>
      <c r="L4073">
        <v>0.91500000000000004</v>
      </c>
      <c r="M4073">
        <v>0</v>
      </c>
      <c r="N4073">
        <v>0</v>
      </c>
      <c r="O4073">
        <v>0</v>
      </c>
      <c r="P4073" t="s">
        <v>886</v>
      </c>
      <c r="Q4073" t="s">
        <v>887</v>
      </c>
      <c r="R4073" t="s">
        <v>100</v>
      </c>
      <c r="S4073" t="s">
        <v>101</v>
      </c>
      <c r="T4073" t="s">
        <v>36</v>
      </c>
      <c r="U4073" t="s">
        <v>37</v>
      </c>
      <c r="V4073">
        <v>27</v>
      </c>
      <c r="W4073" t="s">
        <v>38</v>
      </c>
    </row>
    <row r="4074" spans="1:23">
      <c r="A4074" t="s">
        <v>23</v>
      </c>
      <c r="B4074" t="s">
        <v>24</v>
      </c>
      <c r="C4074" t="s">
        <v>25</v>
      </c>
      <c r="D4074" t="s">
        <v>39</v>
      </c>
      <c r="E4074" t="s">
        <v>40</v>
      </c>
      <c r="F4074" t="s">
        <v>28</v>
      </c>
      <c r="G4074" t="s">
        <v>29</v>
      </c>
      <c r="I4074" t="s">
        <v>43</v>
      </c>
      <c r="J4074">
        <v>437.74069969999999</v>
      </c>
      <c r="K4074">
        <v>31</v>
      </c>
      <c r="L4074">
        <v>0.88500000000000001</v>
      </c>
      <c r="M4074">
        <v>0</v>
      </c>
      <c r="N4074">
        <v>0</v>
      </c>
      <c r="O4074">
        <v>0</v>
      </c>
      <c r="P4074" t="s">
        <v>886</v>
      </c>
      <c r="Q4074" t="s">
        <v>887</v>
      </c>
      <c r="R4074" t="s">
        <v>100</v>
      </c>
      <c r="S4074" t="s">
        <v>101</v>
      </c>
      <c r="T4074" t="s">
        <v>36</v>
      </c>
      <c r="U4074" t="s">
        <v>37</v>
      </c>
      <c r="V4074">
        <v>27</v>
      </c>
      <c r="W4074" t="s">
        <v>38</v>
      </c>
    </row>
    <row r="4075" spans="1:23">
      <c r="A4075" t="s">
        <v>23</v>
      </c>
      <c r="B4075" t="s">
        <v>24</v>
      </c>
      <c r="C4075" t="s">
        <v>25</v>
      </c>
      <c r="D4075" t="s">
        <v>46</v>
      </c>
      <c r="E4075" t="s">
        <v>47</v>
      </c>
      <c r="F4075" t="s">
        <v>48</v>
      </c>
      <c r="G4075" t="s">
        <v>47</v>
      </c>
      <c r="I4075" t="s">
        <v>43</v>
      </c>
      <c r="J4075">
        <v>1149.431145</v>
      </c>
      <c r="K4075">
        <v>152</v>
      </c>
      <c r="L4075">
        <v>0.85599999999999998</v>
      </c>
      <c r="M4075">
        <v>0</v>
      </c>
      <c r="N4075">
        <v>0</v>
      </c>
      <c r="O4075">
        <v>0</v>
      </c>
      <c r="P4075" t="s">
        <v>886</v>
      </c>
      <c r="Q4075" t="s">
        <v>887</v>
      </c>
      <c r="R4075" t="s">
        <v>100</v>
      </c>
      <c r="S4075" t="s">
        <v>101</v>
      </c>
      <c r="T4075" t="s">
        <v>36</v>
      </c>
      <c r="U4075" t="s">
        <v>37</v>
      </c>
      <c r="V4075">
        <v>27</v>
      </c>
      <c r="W4075" t="s">
        <v>38</v>
      </c>
    </row>
    <row r="4076" spans="1:23">
      <c r="A4076" t="s">
        <v>23</v>
      </c>
      <c r="B4076" t="s">
        <v>24</v>
      </c>
      <c r="C4076" t="s">
        <v>25</v>
      </c>
      <c r="D4076" t="s">
        <v>39</v>
      </c>
      <c r="E4076" t="s">
        <v>40</v>
      </c>
      <c r="F4076" t="s">
        <v>41</v>
      </c>
      <c r="G4076" t="s">
        <v>42</v>
      </c>
      <c r="I4076" t="s">
        <v>43</v>
      </c>
      <c r="J4076">
        <v>0</v>
      </c>
      <c r="K4076">
        <v>0</v>
      </c>
      <c r="L4076">
        <v>0</v>
      </c>
      <c r="M4076">
        <v>0</v>
      </c>
      <c r="N4076">
        <v>0</v>
      </c>
      <c r="O4076">
        <v>1</v>
      </c>
      <c r="P4076" t="s">
        <v>888</v>
      </c>
      <c r="Q4076" t="s">
        <v>889</v>
      </c>
      <c r="R4076" t="s">
        <v>120</v>
      </c>
      <c r="S4076" t="s">
        <v>121</v>
      </c>
      <c r="T4076" t="s">
        <v>36</v>
      </c>
      <c r="U4076" t="s">
        <v>37</v>
      </c>
      <c r="V4076">
        <v>27</v>
      </c>
      <c r="W4076" t="s">
        <v>38</v>
      </c>
    </row>
    <row r="4077" spans="1:23">
      <c r="A4077" t="s">
        <v>23</v>
      </c>
      <c r="B4077" t="s">
        <v>24</v>
      </c>
      <c r="C4077" t="s">
        <v>25</v>
      </c>
      <c r="D4077" t="s">
        <v>39</v>
      </c>
      <c r="E4077" t="s">
        <v>40</v>
      </c>
      <c r="F4077" t="s">
        <v>53</v>
      </c>
      <c r="G4077" t="s">
        <v>54</v>
      </c>
      <c r="I4077" t="s">
        <v>43</v>
      </c>
      <c r="J4077">
        <v>0</v>
      </c>
      <c r="K4077">
        <v>0</v>
      </c>
      <c r="L4077">
        <v>0</v>
      </c>
      <c r="M4077">
        <v>0</v>
      </c>
      <c r="N4077">
        <v>0</v>
      </c>
      <c r="O4077">
        <v>1</v>
      </c>
      <c r="P4077" t="s">
        <v>888</v>
      </c>
      <c r="Q4077" t="s">
        <v>889</v>
      </c>
      <c r="R4077" t="s">
        <v>120</v>
      </c>
      <c r="S4077" t="s">
        <v>121</v>
      </c>
      <c r="T4077" t="s">
        <v>36</v>
      </c>
      <c r="U4077" t="s">
        <v>37</v>
      </c>
      <c r="V4077">
        <v>27</v>
      </c>
      <c r="W4077" t="s">
        <v>38</v>
      </c>
    </row>
    <row r="4078" spans="1:23">
      <c r="A4078" t="s">
        <v>23</v>
      </c>
      <c r="B4078" t="s">
        <v>24</v>
      </c>
      <c r="C4078" t="s">
        <v>25</v>
      </c>
      <c r="D4078" t="s">
        <v>26</v>
      </c>
      <c r="E4078" t="s">
        <v>27</v>
      </c>
      <c r="F4078" t="s">
        <v>53</v>
      </c>
      <c r="G4078" t="s">
        <v>54</v>
      </c>
      <c r="H4078" t="s">
        <v>417</v>
      </c>
      <c r="I4078" t="s">
        <v>418</v>
      </c>
      <c r="J4078">
        <v>972.80050000000006</v>
      </c>
      <c r="K4078">
        <v>1</v>
      </c>
      <c r="L4078">
        <v>1</v>
      </c>
      <c r="M4078">
        <v>0</v>
      </c>
      <c r="N4078">
        <v>0</v>
      </c>
      <c r="O4078">
        <v>0</v>
      </c>
      <c r="P4078" t="s">
        <v>890</v>
      </c>
      <c r="Q4078" t="s">
        <v>891</v>
      </c>
      <c r="R4078" t="s">
        <v>94</v>
      </c>
      <c r="S4078" t="s">
        <v>95</v>
      </c>
      <c r="T4078" t="s">
        <v>36</v>
      </c>
      <c r="U4078" t="s">
        <v>37</v>
      </c>
      <c r="V4078">
        <v>27</v>
      </c>
      <c r="W4078" t="s">
        <v>38</v>
      </c>
    </row>
    <row r="4079" spans="1:23">
      <c r="A4079" t="s">
        <v>23</v>
      </c>
      <c r="B4079" t="s">
        <v>24</v>
      </c>
      <c r="C4079" t="s">
        <v>25</v>
      </c>
      <c r="D4079" t="s">
        <v>26</v>
      </c>
      <c r="E4079" t="s">
        <v>27</v>
      </c>
      <c r="F4079" t="s">
        <v>28</v>
      </c>
      <c r="G4079" t="s">
        <v>29</v>
      </c>
      <c r="H4079" t="s">
        <v>69</v>
      </c>
      <c r="I4079" t="s">
        <v>70</v>
      </c>
      <c r="J4079">
        <v>19.109594260000001</v>
      </c>
      <c r="K4079">
        <v>2</v>
      </c>
      <c r="L4079">
        <v>0.999</v>
      </c>
      <c r="M4079">
        <v>0</v>
      </c>
      <c r="N4079">
        <v>0</v>
      </c>
      <c r="O4079">
        <v>0</v>
      </c>
      <c r="P4079" t="s">
        <v>890</v>
      </c>
      <c r="Q4079" t="s">
        <v>891</v>
      </c>
      <c r="R4079" t="s">
        <v>94</v>
      </c>
      <c r="S4079" t="s">
        <v>95</v>
      </c>
      <c r="T4079" t="s">
        <v>36</v>
      </c>
      <c r="U4079" t="s">
        <v>37</v>
      </c>
      <c r="V4079">
        <v>27</v>
      </c>
      <c r="W4079" t="s">
        <v>38</v>
      </c>
    </row>
    <row r="4080" spans="1:23">
      <c r="A4080" t="s">
        <v>23</v>
      </c>
      <c r="B4080" t="s">
        <v>24</v>
      </c>
      <c r="C4080" t="s">
        <v>25</v>
      </c>
      <c r="D4080" t="s">
        <v>26</v>
      </c>
      <c r="E4080" t="s">
        <v>27</v>
      </c>
      <c r="F4080" t="s">
        <v>28</v>
      </c>
      <c r="G4080" t="s">
        <v>29</v>
      </c>
      <c r="H4080" t="s">
        <v>138</v>
      </c>
      <c r="I4080" t="s">
        <v>139</v>
      </c>
      <c r="J4080">
        <v>60.092232009999996</v>
      </c>
      <c r="K4080">
        <v>1</v>
      </c>
      <c r="L4080">
        <v>0.89900000000000002</v>
      </c>
      <c r="M4080">
        <v>0</v>
      </c>
      <c r="N4080">
        <v>0</v>
      </c>
      <c r="O4080">
        <v>0</v>
      </c>
      <c r="P4080" t="s">
        <v>890</v>
      </c>
      <c r="Q4080" t="s">
        <v>891</v>
      </c>
      <c r="R4080" t="s">
        <v>94</v>
      </c>
      <c r="S4080" t="s">
        <v>95</v>
      </c>
      <c r="T4080" t="s">
        <v>36</v>
      </c>
      <c r="U4080" t="s">
        <v>37</v>
      </c>
      <c r="V4080">
        <v>27</v>
      </c>
      <c r="W4080" t="s">
        <v>38</v>
      </c>
    </row>
    <row r="4081" spans="1:23">
      <c r="A4081" t="s">
        <v>23</v>
      </c>
      <c r="B4081" t="s">
        <v>24</v>
      </c>
      <c r="C4081" t="s">
        <v>25</v>
      </c>
      <c r="D4081" t="s">
        <v>46</v>
      </c>
      <c r="E4081" t="s">
        <v>47</v>
      </c>
      <c r="F4081" t="s">
        <v>48</v>
      </c>
      <c r="G4081" t="s">
        <v>47</v>
      </c>
      <c r="I4081" t="s">
        <v>43</v>
      </c>
      <c r="J4081">
        <v>1682.532606</v>
      </c>
      <c r="K4081">
        <v>311</v>
      </c>
      <c r="L4081">
        <v>0.78500000000000003</v>
      </c>
      <c r="M4081">
        <v>0</v>
      </c>
      <c r="N4081">
        <v>0</v>
      </c>
      <c r="O4081">
        <v>0</v>
      </c>
      <c r="P4081" t="s">
        <v>890</v>
      </c>
      <c r="Q4081" t="s">
        <v>891</v>
      </c>
      <c r="R4081" t="s">
        <v>94</v>
      </c>
      <c r="S4081" t="s">
        <v>95</v>
      </c>
      <c r="T4081" t="s">
        <v>36</v>
      </c>
      <c r="U4081" t="s">
        <v>37</v>
      </c>
      <c r="V4081">
        <v>27</v>
      </c>
      <c r="W4081" t="s">
        <v>38</v>
      </c>
    </row>
    <row r="4082" spans="1:23">
      <c r="A4082" t="s">
        <v>23</v>
      </c>
      <c r="B4082" t="s">
        <v>24</v>
      </c>
      <c r="C4082" t="s">
        <v>25</v>
      </c>
      <c r="D4082" t="s">
        <v>26</v>
      </c>
      <c r="E4082" t="s">
        <v>27</v>
      </c>
      <c r="F4082" t="s">
        <v>28</v>
      </c>
      <c r="G4082" t="s">
        <v>29</v>
      </c>
      <c r="H4082" t="s">
        <v>69</v>
      </c>
      <c r="I4082" t="s">
        <v>70</v>
      </c>
      <c r="J4082">
        <v>70.933264070000007</v>
      </c>
      <c r="K4082">
        <v>1</v>
      </c>
      <c r="L4082">
        <v>0.91200000000000003</v>
      </c>
      <c r="M4082">
        <v>0</v>
      </c>
      <c r="N4082">
        <v>0</v>
      </c>
      <c r="O4082">
        <v>0</v>
      </c>
      <c r="P4082" t="s">
        <v>894</v>
      </c>
      <c r="Q4082" t="s">
        <v>895</v>
      </c>
      <c r="R4082" t="s">
        <v>73</v>
      </c>
      <c r="S4082" t="s">
        <v>74</v>
      </c>
      <c r="T4082" t="s">
        <v>36</v>
      </c>
      <c r="U4082" t="s">
        <v>37</v>
      </c>
      <c r="V4082">
        <v>27</v>
      </c>
      <c r="W4082" t="s">
        <v>38</v>
      </c>
    </row>
    <row r="4083" spans="1:23">
      <c r="A4083" t="s">
        <v>23</v>
      </c>
      <c r="B4083" t="s">
        <v>24</v>
      </c>
      <c r="C4083" t="s">
        <v>25</v>
      </c>
      <c r="D4083" t="s">
        <v>26</v>
      </c>
      <c r="E4083" t="s">
        <v>27</v>
      </c>
      <c r="F4083" t="s">
        <v>28</v>
      </c>
      <c r="G4083" t="s">
        <v>29</v>
      </c>
      <c r="H4083" t="s">
        <v>138</v>
      </c>
      <c r="I4083" t="s">
        <v>139</v>
      </c>
      <c r="J4083">
        <v>288.185453</v>
      </c>
      <c r="K4083">
        <v>1</v>
      </c>
      <c r="L4083">
        <v>1</v>
      </c>
      <c r="M4083">
        <v>0</v>
      </c>
      <c r="N4083">
        <v>0</v>
      </c>
      <c r="O4083">
        <v>0</v>
      </c>
      <c r="P4083" t="s">
        <v>894</v>
      </c>
      <c r="Q4083" t="s">
        <v>895</v>
      </c>
      <c r="R4083" t="s">
        <v>73</v>
      </c>
      <c r="S4083" t="s">
        <v>74</v>
      </c>
      <c r="T4083" t="s">
        <v>36</v>
      </c>
      <c r="U4083" t="s">
        <v>37</v>
      </c>
      <c r="V4083">
        <v>27</v>
      </c>
      <c r="W4083" t="s">
        <v>38</v>
      </c>
    </row>
    <row r="4084" spans="1:23">
      <c r="A4084" t="s">
        <v>23</v>
      </c>
      <c r="B4084" t="s">
        <v>24</v>
      </c>
      <c r="C4084" t="s">
        <v>25</v>
      </c>
      <c r="D4084" t="s">
        <v>26</v>
      </c>
      <c r="E4084" t="s">
        <v>27</v>
      </c>
      <c r="F4084" t="s">
        <v>53</v>
      </c>
      <c r="G4084" t="s">
        <v>54</v>
      </c>
      <c r="H4084" t="s">
        <v>55</v>
      </c>
      <c r="I4084" t="s">
        <v>56</v>
      </c>
      <c r="J4084">
        <v>112.94966669999999</v>
      </c>
      <c r="K4084">
        <v>1</v>
      </c>
      <c r="L4084">
        <v>1</v>
      </c>
      <c r="M4084">
        <v>0</v>
      </c>
      <c r="N4084">
        <v>0</v>
      </c>
      <c r="O4084">
        <v>0</v>
      </c>
      <c r="P4084" t="s">
        <v>898</v>
      </c>
      <c r="Q4084" t="s">
        <v>899</v>
      </c>
      <c r="R4084" t="s">
        <v>73</v>
      </c>
      <c r="S4084" t="s">
        <v>74</v>
      </c>
      <c r="T4084" t="s">
        <v>36</v>
      </c>
      <c r="U4084" t="s">
        <v>37</v>
      </c>
      <c r="V4084">
        <v>27</v>
      </c>
      <c r="W4084" t="s">
        <v>38</v>
      </c>
    </row>
    <row r="4085" spans="1:23">
      <c r="A4085" t="s">
        <v>23</v>
      </c>
      <c r="B4085" t="s">
        <v>24</v>
      </c>
      <c r="C4085" t="s">
        <v>25</v>
      </c>
      <c r="D4085" t="s">
        <v>39</v>
      </c>
      <c r="E4085" t="s">
        <v>40</v>
      </c>
      <c r="F4085" t="s">
        <v>41</v>
      </c>
      <c r="G4085" t="s">
        <v>42</v>
      </c>
      <c r="I4085" t="s">
        <v>43</v>
      </c>
      <c r="J4085">
        <v>0</v>
      </c>
      <c r="K4085">
        <v>0</v>
      </c>
      <c r="L4085">
        <v>0</v>
      </c>
      <c r="M4085">
        <v>0</v>
      </c>
      <c r="N4085">
        <v>0</v>
      </c>
      <c r="O4085">
        <v>1</v>
      </c>
      <c r="P4085" t="s">
        <v>898</v>
      </c>
      <c r="Q4085" t="s">
        <v>899</v>
      </c>
      <c r="R4085" t="s">
        <v>73</v>
      </c>
      <c r="S4085" t="s">
        <v>74</v>
      </c>
      <c r="T4085" t="s">
        <v>36</v>
      </c>
      <c r="U4085" t="s">
        <v>37</v>
      </c>
      <c r="V4085">
        <v>27</v>
      </c>
      <c r="W4085" t="s">
        <v>38</v>
      </c>
    </row>
    <row r="4086" spans="1:23">
      <c r="A4086" t="s">
        <v>23</v>
      </c>
      <c r="B4086" t="s">
        <v>24</v>
      </c>
      <c r="C4086" t="s">
        <v>25</v>
      </c>
      <c r="D4086" t="s">
        <v>39</v>
      </c>
      <c r="E4086" t="s">
        <v>40</v>
      </c>
      <c r="F4086" t="s">
        <v>28</v>
      </c>
      <c r="G4086" t="s">
        <v>29</v>
      </c>
      <c r="I4086" t="s">
        <v>43</v>
      </c>
      <c r="J4086">
        <v>412.226697</v>
      </c>
      <c r="K4086">
        <v>44</v>
      </c>
      <c r="L4086">
        <v>0.89500000000000002</v>
      </c>
      <c r="M4086">
        <v>0</v>
      </c>
      <c r="N4086">
        <v>0</v>
      </c>
      <c r="O4086">
        <v>0</v>
      </c>
      <c r="P4086" t="s">
        <v>898</v>
      </c>
      <c r="Q4086" t="s">
        <v>899</v>
      </c>
      <c r="R4086" t="s">
        <v>73</v>
      </c>
      <c r="S4086" t="s">
        <v>74</v>
      </c>
      <c r="T4086" t="s">
        <v>36</v>
      </c>
      <c r="U4086" t="s">
        <v>37</v>
      </c>
      <c r="V4086">
        <v>27</v>
      </c>
      <c r="W4086" t="s">
        <v>38</v>
      </c>
    </row>
    <row r="4087" spans="1:23">
      <c r="A4087" t="s">
        <v>23</v>
      </c>
      <c r="B4087" t="s">
        <v>24</v>
      </c>
      <c r="C4087" t="s">
        <v>25</v>
      </c>
      <c r="D4087" t="s">
        <v>26</v>
      </c>
      <c r="E4087" t="s">
        <v>27</v>
      </c>
      <c r="F4087" t="s">
        <v>41</v>
      </c>
      <c r="G4087" t="s">
        <v>42</v>
      </c>
      <c r="H4087" t="s">
        <v>161</v>
      </c>
      <c r="I4087" t="s">
        <v>43</v>
      </c>
      <c r="J4087">
        <v>45.237632179999999</v>
      </c>
      <c r="K4087">
        <v>1</v>
      </c>
      <c r="L4087">
        <v>0.89</v>
      </c>
      <c r="M4087">
        <v>0</v>
      </c>
      <c r="N4087">
        <v>0</v>
      </c>
      <c r="O4087">
        <v>0</v>
      </c>
      <c r="P4087" t="s">
        <v>902</v>
      </c>
      <c r="Q4087" t="s">
        <v>903</v>
      </c>
      <c r="R4087" t="s">
        <v>59</v>
      </c>
      <c r="S4087" t="s">
        <v>60</v>
      </c>
      <c r="T4087" t="s">
        <v>36</v>
      </c>
      <c r="U4087" t="s">
        <v>37</v>
      </c>
      <c r="V4087">
        <v>27</v>
      </c>
      <c r="W4087" t="s">
        <v>38</v>
      </c>
    </row>
    <row r="4088" spans="1:23">
      <c r="A4088" t="s">
        <v>23</v>
      </c>
      <c r="B4088" t="s">
        <v>24</v>
      </c>
      <c r="C4088" t="s">
        <v>25</v>
      </c>
      <c r="D4088" t="s">
        <v>26</v>
      </c>
      <c r="E4088" t="s">
        <v>27</v>
      </c>
      <c r="F4088" t="s">
        <v>53</v>
      </c>
      <c r="G4088" t="s">
        <v>54</v>
      </c>
      <c r="H4088" t="s">
        <v>323</v>
      </c>
      <c r="I4088" t="s">
        <v>324</v>
      </c>
      <c r="J4088">
        <v>29756.858</v>
      </c>
      <c r="K4088">
        <v>1</v>
      </c>
      <c r="L4088">
        <v>1</v>
      </c>
      <c r="M4088">
        <v>0</v>
      </c>
      <c r="N4088">
        <v>0</v>
      </c>
      <c r="O4088">
        <v>0</v>
      </c>
      <c r="P4088" t="s">
        <v>902</v>
      </c>
      <c r="Q4088" t="s">
        <v>903</v>
      </c>
      <c r="R4088" t="s">
        <v>59</v>
      </c>
      <c r="S4088" t="s">
        <v>60</v>
      </c>
      <c r="T4088" t="s">
        <v>36</v>
      </c>
      <c r="U4088" t="s">
        <v>37</v>
      </c>
      <c r="V4088">
        <v>27</v>
      </c>
      <c r="W4088" t="s">
        <v>38</v>
      </c>
    </row>
    <row r="4089" spans="1:23">
      <c r="A4089" t="s">
        <v>23</v>
      </c>
      <c r="B4089" t="s">
        <v>24</v>
      </c>
      <c r="C4089" t="s">
        <v>25</v>
      </c>
      <c r="D4089" t="s">
        <v>26</v>
      </c>
      <c r="E4089" t="s">
        <v>27</v>
      </c>
      <c r="F4089" t="s">
        <v>53</v>
      </c>
      <c r="G4089" t="s">
        <v>54</v>
      </c>
      <c r="H4089" t="s">
        <v>134</v>
      </c>
      <c r="I4089" t="s">
        <v>135</v>
      </c>
      <c r="J4089">
        <v>132.86394899999999</v>
      </c>
      <c r="K4089">
        <v>1</v>
      </c>
      <c r="L4089">
        <v>0.99199999999999999</v>
      </c>
      <c r="M4089">
        <v>0</v>
      </c>
      <c r="N4089">
        <v>0</v>
      </c>
      <c r="O4089">
        <v>0</v>
      </c>
      <c r="P4089" t="s">
        <v>902</v>
      </c>
      <c r="Q4089" t="s">
        <v>903</v>
      </c>
      <c r="R4089" t="s">
        <v>59</v>
      </c>
      <c r="S4089" t="s">
        <v>60</v>
      </c>
      <c r="T4089" t="s">
        <v>36</v>
      </c>
      <c r="U4089" t="s">
        <v>37</v>
      </c>
      <c r="V4089">
        <v>27</v>
      </c>
      <c r="W4089" t="s">
        <v>38</v>
      </c>
    </row>
    <row r="4090" spans="1:23">
      <c r="A4090" t="s">
        <v>23</v>
      </c>
      <c r="B4090" t="s">
        <v>24</v>
      </c>
      <c r="C4090" t="s">
        <v>25</v>
      </c>
      <c r="D4090" t="s">
        <v>26</v>
      </c>
      <c r="E4090" t="s">
        <v>27</v>
      </c>
      <c r="F4090" t="s">
        <v>53</v>
      </c>
      <c r="G4090" t="s">
        <v>54</v>
      </c>
      <c r="H4090" t="s">
        <v>471</v>
      </c>
      <c r="I4090" t="s">
        <v>472</v>
      </c>
      <c r="J4090">
        <v>96.222347130000003</v>
      </c>
      <c r="K4090">
        <v>2</v>
      </c>
      <c r="L4090">
        <v>0.86299999999999999</v>
      </c>
      <c r="M4090">
        <v>0</v>
      </c>
      <c r="N4090">
        <v>0</v>
      </c>
      <c r="O4090">
        <v>0</v>
      </c>
      <c r="P4090" t="s">
        <v>902</v>
      </c>
      <c r="Q4090" t="s">
        <v>903</v>
      </c>
      <c r="R4090" t="s">
        <v>59</v>
      </c>
      <c r="S4090" t="s">
        <v>60</v>
      </c>
      <c r="T4090" t="s">
        <v>36</v>
      </c>
      <c r="U4090" t="s">
        <v>37</v>
      </c>
      <c r="V4090">
        <v>27</v>
      </c>
      <c r="W4090" t="s">
        <v>38</v>
      </c>
    </row>
    <row r="4091" spans="1:23">
      <c r="A4091" t="s">
        <v>23</v>
      </c>
      <c r="B4091" t="s">
        <v>24</v>
      </c>
      <c r="C4091" t="s">
        <v>25</v>
      </c>
      <c r="D4091" t="s">
        <v>26</v>
      </c>
      <c r="E4091" t="s">
        <v>27</v>
      </c>
      <c r="F4091" t="s">
        <v>53</v>
      </c>
      <c r="G4091" t="s">
        <v>54</v>
      </c>
      <c r="H4091" t="s">
        <v>599</v>
      </c>
      <c r="I4091" t="s">
        <v>600</v>
      </c>
      <c r="J4091">
        <v>205.85347279999999</v>
      </c>
      <c r="K4091">
        <v>2</v>
      </c>
      <c r="L4091">
        <v>0.99199999999999999</v>
      </c>
      <c r="M4091">
        <v>0</v>
      </c>
      <c r="N4091">
        <v>0</v>
      </c>
      <c r="O4091">
        <v>0</v>
      </c>
      <c r="P4091" t="s">
        <v>902</v>
      </c>
      <c r="Q4091" t="s">
        <v>903</v>
      </c>
      <c r="R4091" t="s">
        <v>59</v>
      </c>
      <c r="S4091" t="s">
        <v>60</v>
      </c>
      <c r="T4091" t="s">
        <v>36</v>
      </c>
      <c r="U4091" t="s">
        <v>37</v>
      </c>
      <c r="V4091">
        <v>27</v>
      </c>
      <c r="W4091" t="s">
        <v>38</v>
      </c>
    </row>
    <row r="4092" spans="1:23">
      <c r="A4092" t="s">
        <v>23</v>
      </c>
      <c r="B4092" t="s">
        <v>24</v>
      </c>
      <c r="C4092" t="s">
        <v>25</v>
      </c>
      <c r="D4092" t="s">
        <v>26</v>
      </c>
      <c r="E4092" t="s">
        <v>27</v>
      </c>
      <c r="F4092" t="s">
        <v>53</v>
      </c>
      <c r="G4092" t="s">
        <v>54</v>
      </c>
      <c r="H4092" t="s">
        <v>106</v>
      </c>
      <c r="I4092" t="s">
        <v>107</v>
      </c>
      <c r="J4092">
        <v>441.11606849999998</v>
      </c>
      <c r="K4092">
        <v>11</v>
      </c>
      <c r="L4092">
        <v>0.91300000000000003</v>
      </c>
      <c r="M4092">
        <v>0</v>
      </c>
      <c r="N4092">
        <v>0</v>
      </c>
      <c r="O4092">
        <v>0</v>
      </c>
      <c r="P4092" t="s">
        <v>902</v>
      </c>
      <c r="Q4092" t="s">
        <v>903</v>
      </c>
      <c r="R4092" t="s">
        <v>59</v>
      </c>
      <c r="S4092" t="s">
        <v>60</v>
      </c>
      <c r="T4092" t="s">
        <v>36</v>
      </c>
      <c r="U4092" t="s">
        <v>37</v>
      </c>
      <c r="V4092">
        <v>27</v>
      </c>
      <c r="W4092" t="s">
        <v>38</v>
      </c>
    </row>
    <row r="4093" spans="1:23">
      <c r="A4093" t="s">
        <v>23</v>
      </c>
      <c r="B4093" t="s">
        <v>24</v>
      </c>
      <c r="C4093" t="s">
        <v>25</v>
      </c>
      <c r="D4093" t="s">
        <v>26</v>
      </c>
      <c r="E4093" t="s">
        <v>27</v>
      </c>
      <c r="F4093" t="s">
        <v>28</v>
      </c>
      <c r="G4093" t="s">
        <v>29</v>
      </c>
      <c r="H4093" t="s">
        <v>189</v>
      </c>
      <c r="I4093" t="s">
        <v>190</v>
      </c>
      <c r="J4093">
        <v>517.19460000000004</v>
      </c>
      <c r="K4093">
        <v>4</v>
      </c>
      <c r="L4093">
        <v>0.96799999999999997</v>
      </c>
      <c r="M4093">
        <v>0</v>
      </c>
      <c r="N4093">
        <v>0</v>
      </c>
      <c r="O4093">
        <v>0</v>
      </c>
      <c r="P4093" t="s">
        <v>902</v>
      </c>
      <c r="Q4093" t="s">
        <v>903</v>
      </c>
      <c r="R4093" t="s">
        <v>59</v>
      </c>
      <c r="S4093" t="s">
        <v>60</v>
      </c>
      <c r="T4093" t="s">
        <v>36</v>
      </c>
      <c r="U4093" t="s">
        <v>37</v>
      </c>
      <c r="V4093">
        <v>27</v>
      </c>
      <c r="W4093" t="s">
        <v>38</v>
      </c>
    </row>
    <row r="4094" spans="1:23">
      <c r="A4094" t="s">
        <v>23</v>
      </c>
      <c r="B4094" t="s">
        <v>24</v>
      </c>
      <c r="C4094" t="s">
        <v>25</v>
      </c>
      <c r="D4094" t="s">
        <v>26</v>
      </c>
      <c r="E4094" t="s">
        <v>27</v>
      </c>
      <c r="F4094" t="s">
        <v>28</v>
      </c>
      <c r="G4094" t="s">
        <v>29</v>
      </c>
      <c r="H4094" t="s">
        <v>152</v>
      </c>
      <c r="I4094" t="s">
        <v>153</v>
      </c>
      <c r="J4094">
        <v>1011.3810654</v>
      </c>
      <c r="K4094">
        <v>3</v>
      </c>
      <c r="L4094">
        <v>0.95599999999999996</v>
      </c>
      <c r="M4094">
        <v>0</v>
      </c>
      <c r="N4094">
        <v>0</v>
      </c>
      <c r="O4094">
        <v>0</v>
      </c>
      <c r="P4094" t="s">
        <v>902</v>
      </c>
      <c r="Q4094" t="s">
        <v>903</v>
      </c>
      <c r="R4094" t="s">
        <v>59</v>
      </c>
      <c r="S4094" t="s">
        <v>60</v>
      </c>
      <c r="T4094" t="s">
        <v>36</v>
      </c>
      <c r="U4094" t="s">
        <v>37</v>
      </c>
      <c r="V4094">
        <v>27</v>
      </c>
      <c r="W4094" t="s">
        <v>38</v>
      </c>
    </row>
    <row r="4095" spans="1:23">
      <c r="A4095" t="s">
        <v>23</v>
      </c>
      <c r="B4095" t="s">
        <v>24</v>
      </c>
      <c r="C4095" t="s">
        <v>25</v>
      </c>
      <c r="D4095" t="s">
        <v>26</v>
      </c>
      <c r="E4095" t="s">
        <v>27</v>
      </c>
      <c r="F4095" t="s">
        <v>28</v>
      </c>
      <c r="G4095" t="s">
        <v>29</v>
      </c>
      <c r="H4095" t="s">
        <v>285</v>
      </c>
      <c r="I4095" t="s">
        <v>286</v>
      </c>
      <c r="J4095">
        <v>1490.6561799999999</v>
      </c>
      <c r="K4095">
        <v>7</v>
      </c>
      <c r="L4095">
        <v>0.97599999999999998</v>
      </c>
      <c r="M4095">
        <v>0</v>
      </c>
      <c r="N4095">
        <v>0</v>
      </c>
      <c r="O4095">
        <v>0</v>
      </c>
      <c r="P4095" t="s">
        <v>902</v>
      </c>
      <c r="Q4095" t="s">
        <v>903</v>
      </c>
      <c r="R4095" t="s">
        <v>59</v>
      </c>
      <c r="S4095" t="s">
        <v>60</v>
      </c>
      <c r="T4095" t="s">
        <v>36</v>
      </c>
      <c r="U4095" t="s">
        <v>37</v>
      </c>
      <c r="V4095">
        <v>27</v>
      </c>
      <c r="W4095" t="s">
        <v>38</v>
      </c>
    </row>
    <row r="4096" spans="1:23">
      <c r="A4096" t="s">
        <v>23</v>
      </c>
      <c r="B4096" t="s">
        <v>24</v>
      </c>
      <c r="C4096" t="s">
        <v>25</v>
      </c>
      <c r="D4096" t="s">
        <v>26</v>
      </c>
      <c r="E4096" t="s">
        <v>27</v>
      </c>
      <c r="F4096" t="s">
        <v>28</v>
      </c>
      <c r="G4096" t="s">
        <v>29</v>
      </c>
      <c r="H4096" t="s">
        <v>233</v>
      </c>
      <c r="I4096" t="s">
        <v>234</v>
      </c>
      <c r="J4096">
        <v>2547.1931789999999</v>
      </c>
      <c r="K4096">
        <v>2</v>
      </c>
      <c r="L4096">
        <v>0.99</v>
      </c>
      <c r="M4096">
        <v>0</v>
      </c>
      <c r="N4096">
        <v>0</v>
      </c>
      <c r="O4096">
        <v>0</v>
      </c>
      <c r="P4096" t="s">
        <v>902</v>
      </c>
      <c r="Q4096" t="s">
        <v>903</v>
      </c>
      <c r="R4096" t="s">
        <v>59</v>
      </c>
      <c r="S4096" t="s">
        <v>60</v>
      </c>
      <c r="T4096" t="s">
        <v>36</v>
      </c>
      <c r="U4096" t="s">
        <v>37</v>
      </c>
      <c r="V4096">
        <v>27</v>
      </c>
      <c r="W4096" t="s">
        <v>38</v>
      </c>
    </row>
    <row r="4097" spans="1:23">
      <c r="A4097" t="s">
        <v>23</v>
      </c>
      <c r="B4097" t="s">
        <v>24</v>
      </c>
      <c r="C4097" t="s">
        <v>25</v>
      </c>
      <c r="D4097" t="s">
        <v>26</v>
      </c>
      <c r="E4097" t="s">
        <v>27</v>
      </c>
      <c r="F4097" t="s">
        <v>28</v>
      </c>
      <c r="G4097" t="s">
        <v>29</v>
      </c>
      <c r="H4097" t="s">
        <v>75</v>
      </c>
      <c r="I4097" t="s">
        <v>76</v>
      </c>
      <c r="J4097">
        <v>334.64046509999997</v>
      </c>
      <c r="K4097">
        <v>2</v>
      </c>
      <c r="L4097">
        <v>0.98099999999999998</v>
      </c>
      <c r="M4097">
        <v>0</v>
      </c>
      <c r="N4097">
        <v>0</v>
      </c>
      <c r="O4097">
        <v>0</v>
      </c>
      <c r="P4097" t="s">
        <v>902</v>
      </c>
      <c r="Q4097" t="s">
        <v>903</v>
      </c>
      <c r="R4097" t="s">
        <v>59</v>
      </c>
      <c r="S4097" t="s">
        <v>60</v>
      </c>
      <c r="T4097" t="s">
        <v>36</v>
      </c>
      <c r="U4097" t="s">
        <v>37</v>
      </c>
      <c r="V4097">
        <v>27</v>
      </c>
      <c r="W4097" t="s">
        <v>38</v>
      </c>
    </row>
    <row r="4098" spans="1:23">
      <c r="A4098" t="s">
        <v>23</v>
      </c>
      <c r="B4098" t="s">
        <v>24</v>
      </c>
      <c r="C4098" t="s">
        <v>25</v>
      </c>
      <c r="D4098" t="s">
        <v>26</v>
      </c>
      <c r="E4098" t="s">
        <v>27</v>
      </c>
      <c r="F4098" t="s">
        <v>28</v>
      </c>
      <c r="G4098" t="s">
        <v>29</v>
      </c>
      <c r="H4098" t="s">
        <v>1622</v>
      </c>
      <c r="I4098" t="s">
        <v>1623</v>
      </c>
      <c r="J4098">
        <v>601.65856589999999</v>
      </c>
      <c r="K4098">
        <v>1</v>
      </c>
      <c r="L4098">
        <v>1</v>
      </c>
      <c r="M4098">
        <v>0</v>
      </c>
      <c r="N4098">
        <v>0</v>
      </c>
      <c r="O4098">
        <v>0</v>
      </c>
      <c r="P4098" t="s">
        <v>902</v>
      </c>
      <c r="Q4098" t="s">
        <v>903</v>
      </c>
      <c r="R4098" t="s">
        <v>59</v>
      </c>
      <c r="S4098" t="s">
        <v>60</v>
      </c>
      <c r="T4098" t="s">
        <v>36</v>
      </c>
      <c r="U4098" t="s">
        <v>37</v>
      </c>
      <c r="V4098">
        <v>27</v>
      </c>
      <c r="W4098" t="s">
        <v>38</v>
      </c>
    </row>
    <row r="4099" spans="1:23">
      <c r="A4099" t="s">
        <v>23</v>
      </c>
      <c r="B4099" t="s">
        <v>24</v>
      </c>
      <c r="C4099" t="s">
        <v>25</v>
      </c>
      <c r="D4099" t="s">
        <v>39</v>
      </c>
      <c r="E4099" t="s">
        <v>40</v>
      </c>
      <c r="F4099" t="s">
        <v>41</v>
      </c>
      <c r="G4099" t="s">
        <v>42</v>
      </c>
      <c r="I4099" t="s">
        <v>43</v>
      </c>
      <c r="J4099">
        <v>0</v>
      </c>
      <c r="K4099">
        <v>0</v>
      </c>
      <c r="L4099">
        <v>0</v>
      </c>
      <c r="M4099">
        <v>0</v>
      </c>
      <c r="N4099">
        <v>0</v>
      </c>
      <c r="O4099">
        <v>2</v>
      </c>
      <c r="P4099" t="s">
        <v>902</v>
      </c>
      <c r="Q4099" t="s">
        <v>903</v>
      </c>
      <c r="R4099" t="s">
        <v>59</v>
      </c>
      <c r="S4099" t="s">
        <v>60</v>
      </c>
      <c r="T4099" t="s">
        <v>36</v>
      </c>
      <c r="U4099" t="s">
        <v>37</v>
      </c>
      <c r="V4099">
        <v>27</v>
      </c>
      <c r="W4099" t="s">
        <v>38</v>
      </c>
    </row>
    <row r="4100" spans="1:23">
      <c r="A4100" t="s">
        <v>23</v>
      </c>
      <c r="B4100" t="s">
        <v>24</v>
      </c>
      <c r="C4100" t="s">
        <v>25</v>
      </c>
      <c r="D4100" t="s">
        <v>26</v>
      </c>
      <c r="E4100" t="s">
        <v>27</v>
      </c>
      <c r="F4100" t="s">
        <v>28</v>
      </c>
      <c r="G4100" t="s">
        <v>29</v>
      </c>
      <c r="H4100" t="s">
        <v>69</v>
      </c>
      <c r="I4100" t="s">
        <v>70</v>
      </c>
      <c r="J4100">
        <v>274.20579750000002</v>
      </c>
      <c r="K4100">
        <v>1</v>
      </c>
      <c r="L4100">
        <v>0.94199999999999995</v>
      </c>
      <c r="M4100">
        <v>0</v>
      </c>
      <c r="N4100">
        <v>0</v>
      </c>
      <c r="O4100">
        <v>0</v>
      </c>
      <c r="P4100" t="s">
        <v>908</v>
      </c>
      <c r="Q4100" t="s">
        <v>909</v>
      </c>
      <c r="R4100" t="s">
        <v>168</v>
      </c>
      <c r="S4100" t="s">
        <v>169</v>
      </c>
      <c r="T4100" t="s">
        <v>36</v>
      </c>
      <c r="U4100" t="s">
        <v>37</v>
      </c>
      <c r="V4100">
        <v>27</v>
      </c>
      <c r="W4100" t="s">
        <v>38</v>
      </c>
    </row>
    <row r="4101" spans="1:23">
      <c r="A4101" t="s">
        <v>23</v>
      </c>
      <c r="B4101" t="s">
        <v>24</v>
      </c>
      <c r="C4101" t="s">
        <v>25</v>
      </c>
      <c r="D4101" t="s">
        <v>26</v>
      </c>
      <c r="E4101" t="s">
        <v>27</v>
      </c>
      <c r="F4101" t="s">
        <v>28</v>
      </c>
      <c r="G4101" t="s">
        <v>29</v>
      </c>
      <c r="H4101" t="s">
        <v>152</v>
      </c>
      <c r="I4101" t="s">
        <v>153</v>
      </c>
      <c r="J4101">
        <v>311.70007270000002</v>
      </c>
      <c r="K4101">
        <v>1</v>
      </c>
      <c r="L4101">
        <v>0.89300000000000002</v>
      </c>
      <c r="M4101">
        <v>0</v>
      </c>
      <c r="N4101">
        <v>0</v>
      </c>
      <c r="O4101">
        <v>0</v>
      </c>
      <c r="P4101" t="s">
        <v>908</v>
      </c>
      <c r="Q4101" t="s">
        <v>909</v>
      </c>
      <c r="R4101" t="s">
        <v>168</v>
      </c>
      <c r="S4101" t="s">
        <v>169</v>
      </c>
      <c r="T4101" t="s">
        <v>36</v>
      </c>
      <c r="U4101" t="s">
        <v>37</v>
      </c>
      <c r="V4101">
        <v>27</v>
      </c>
      <c r="W4101" t="s">
        <v>38</v>
      </c>
    </row>
    <row r="4102" spans="1:23">
      <c r="A4102" t="s">
        <v>23</v>
      </c>
      <c r="B4102" t="s">
        <v>24</v>
      </c>
      <c r="C4102" t="s">
        <v>25</v>
      </c>
      <c r="D4102" t="s">
        <v>26</v>
      </c>
      <c r="E4102" t="s">
        <v>27</v>
      </c>
      <c r="F4102" t="s">
        <v>28</v>
      </c>
      <c r="G4102" t="s">
        <v>29</v>
      </c>
      <c r="H4102" t="s">
        <v>86</v>
      </c>
      <c r="I4102" t="s">
        <v>87</v>
      </c>
      <c r="J4102">
        <v>69.721601460000002</v>
      </c>
      <c r="K4102">
        <v>2</v>
      </c>
      <c r="L4102">
        <v>0.88600000000000001</v>
      </c>
      <c r="M4102">
        <v>0</v>
      </c>
      <c r="N4102">
        <v>0</v>
      </c>
      <c r="O4102">
        <v>0</v>
      </c>
      <c r="P4102" t="s">
        <v>908</v>
      </c>
      <c r="Q4102" t="s">
        <v>909</v>
      </c>
      <c r="R4102" t="s">
        <v>168</v>
      </c>
      <c r="S4102" t="s">
        <v>169</v>
      </c>
      <c r="T4102" t="s">
        <v>36</v>
      </c>
      <c r="U4102" t="s">
        <v>37</v>
      </c>
      <c r="V4102">
        <v>27</v>
      </c>
      <c r="W4102" t="s">
        <v>38</v>
      </c>
    </row>
    <row r="4103" spans="1:23">
      <c r="A4103" t="s">
        <v>23</v>
      </c>
      <c r="B4103" t="s">
        <v>24</v>
      </c>
      <c r="C4103" t="s">
        <v>25</v>
      </c>
      <c r="D4103" t="s">
        <v>39</v>
      </c>
      <c r="E4103" t="s">
        <v>40</v>
      </c>
      <c r="F4103" t="s">
        <v>28</v>
      </c>
      <c r="G4103" t="s">
        <v>29</v>
      </c>
      <c r="I4103" t="s">
        <v>43</v>
      </c>
      <c r="J4103">
        <v>266.46011220000003</v>
      </c>
      <c r="K4103">
        <v>44</v>
      </c>
      <c r="L4103">
        <v>0.83799999999999997</v>
      </c>
      <c r="M4103">
        <v>0</v>
      </c>
      <c r="N4103">
        <v>0</v>
      </c>
      <c r="O4103">
        <v>0</v>
      </c>
      <c r="P4103" t="s">
        <v>908</v>
      </c>
      <c r="Q4103" t="s">
        <v>909</v>
      </c>
      <c r="R4103" t="s">
        <v>168</v>
      </c>
      <c r="S4103" t="s">
        <v>169</v>
      </c>
      <c r="T4103" t="s">
        <v>36</v>
      </c>
      <c r="U4103" t="s">
        <v>37</v>
      </c>
      <c r="V4103">
        <v>27</v>
      </c>
      <c r="W4103" t="s">
        <v>38</v>
      </c>
    </row>
    <row r="4104" spans="1:23">
      <c r="A4104" t="s">
        <v>23</v>
      </c>
      <c r="B4104" t="s">
        <v>24</v>
      </c>
      <c r="C4104" t="s">
        <v>25</v>
      </c>
      <c r="D4104" t="s">
        <v>26</v>
      </c>
      <c r="E4104" t="s">
        <v>27</v>
      </c>
      <c r="F4104" t="s">
        <v>28</v>
      </c>
      <c r="G4104" t="s">
        <v>29</v>
      </c>
      <c r="H4104" t="s">
        <v>86</v>
      </c>
      <c r="I4104" t="s">
        <v>87</v>
      </c>
      <c r="J4104">
        <v>26.202999999999999</v>
      </c>
      <c r="K4104">
        <v>1</v>
      </c>
      <c r="L4104">
        <v>1</v>
      </c>
      <c r="M4104">
        <v>0</v>
      </c>
      <c r="N4104">
        <v>0</v>
      </c>
      <c r="O4104">
        <v>0</v>
      </c>
      <c r="P4104" t="s">
        <v>912</v>
      </c>
      <c r="Q4104" t="s">
        <v>913</v>
      </c>
      <c r="R4104" t="s">
        <v>146</v>
      </c>
      <c r="S4104" t="s">
        <v>147</v>
      </c>
      <c r="T4104" t="s">
        <v>36</v>
      </c>
      <c r="U4104" t="s">
        <v>37</v>
      </c>
      <c r="V4104">
        <v>27</v>
      </c>
      <c r="W4104" t="s">
        <v>38</v>
      </c>
    </row>
    <row r="4105" spans="1:23">
      <c r="A4105" t="s">
        <v>23</v>
      </c>
      <c r="B4105" t="s">
        <v>24</v>
      </c>
      <c r="C4105" t="s">
        <v>25</v>
      </c>
      <c r="D4105" t="s">
        <v>46</v>
      </c>
      <c r="E4105" t="s">
        <v>47</v>
      </c>
      <c r="F4105" t="s">
        <v>48</v>
      </c>
      <c r="G4105" t="s">
        <v>47</v>
      </c>
      <c r="I4105" t="s">
        <v>43</v>
      </c>
      <c r="J4105">
        <v>554.51198599999998</v>
      </c>
      <c r="K4105">
        <v>100</v>
      </c>
      <c r="L4105">
        <v>0.78400000000000003</v>
      </c>
      <c r="M4105">
        <v>0</v>
      </c>
      <c r="N4105">
        <v>0</v>
      </c>
      <c r="O4105">
        <v>0</v>
      </c>
      <c r="P4105" t="s">
        <v>912</v>
      </c>
      <c r="Q4105" t="s">
        <v>913</v>
      </c>
      <c r="R4105" t="s">
        <v>146</v>
      </c>
      <c r="S4105" t="s">
        <v>147</v>
      </c>
      <c r="T4105" t="s">
        <v>36</v>
      </c>
      <c r="U4105" t="s">
        <v>37</v>
      </c>
      <c r="V4105">
        <v>27</v>
      </c>
      <c r="W4105" t="s">
        <v>38</v>
      </c>
    </row>
    <row r="4106" spans="1:23">
      <c r="A4106" t="s">
        <v>23</v>
      </c>
      <c r="B4106" t="s">
        <v>24</v>
      </c>
      <c r="C4106" t="s">
        <v>25</v>
      </c>
      <c r="D4106" t="s">
        <v>39</v>
      </c>
      <c r="E4106" t="s">
        <v>40</v>
      </c>
      <c r="F4106" t="s">
        <v>28</v>
      </c>
      <c r="G4106" t="s">
        <v>29</v>
      </c>
      <c r="I4106" t="s">
        <v>43</v>
      </c>
      <c r="J4106">
        <v>0</v>
      </c>
      <c r="K4106">
        <v>0</v>
      </c>
      <c r="L4106">
        <v>0</v>
      </c>
      <c r="M4106">
        <v>0</v>
      </c>
      <c r="N4106">
        <v>0</v>
      </c>
      <c r="O4106">
        <v>1</v>
      </c>
      <c r="P4106" t="s">
        <v>1506</v>
      </c>
      <c r="Q4106" t="s">
        <v>1507</v>
      </c>
      <c r="R4106" t="s">
        <v>67</v>
      </c>
      <c r="S4106" t="s">
        <v>68</v>
      </c>
      <c r="T4106" t="s">
        <v>36</v>
      </c>
      <c r="U4106" t="s">
        <v>37</v>
      </c>
      <c r="V4106">
        <v>27</v>
      </c>
      <c r="W4106" t="s">
        <v>38</v>
      </c>
    </row>
    <row r="4107" spans="1:23">
      <c r="A4107" t="s">
        <v>23</v>
      </c>
      <c r="B4107" t="s">
        <v>24</v>
      </c>
      <c r="C4107" t="s">
        <v>25</v>
      </c>
      <c r="D4107" t="s">
        <v>46</v>
      </c>
      <c r="E4107" t="s">
        <v>47</v>
      </c>
      <c r="F4107" t="s">
        <v>48</v>
      </c>
      <c r="G4107" t="s">
        <v>47</v>
      </c>
      <c r="I4107" t="s">
        <v>43</v>
      </c>
      <c r="J4107">
        <v>142.5522205</v>
      </c>
      <c r="K4107">
        <v>32</v>
      </c>
      <c r="L4107">
        <v>0.82899999999999996</v>
      </c>
      <c r="M4107">
        <v>0</v>
      </c>
      <c r="N4107">
        <v>0</v>
      </c>
      <c r="O4107">
        <v>0</v>
      </c>
      <c r="P4107" t="s">
        <v>1506</v>
      </c>
      <c r="Q4107" t="s">
        <v>1507</v>
      </c>
      <c r="R4107" t="s">
        <v>67</v>
      </c>
      <c r="S4107" t="s">
        <v>68</v>
      </c>
      <c r="T4107" t="s">
        <v>36</v>
      </c>
      <c r="U4107" t="s">
        <v>37</v>
      </c>
      <c r="V4107">
        <v>27</v>
      </c>
      <c r="W4107" t="s">
        <v>38</v>
      </c>
    </row>
    <row r="4108" spans="1:23">
      <c r="A4108" t="s">
        <v>23</v>
      </c>
      <c r="B4108" t="s">
        <v>24</v>
      </c>
      <c r="C4108" t="s">
        <v>25</v>
      </c>
      <c r="D4108" t="s">
        <v>26</v>
      </c>
      <c r="E4108" t="s">
        <v>27</v>
      </c>
      <c r="F4108" t="s">
        <v>53</v>
      </c>
      <c r="G4108" t="s">
        <v>54</v>
      </c>
      <c r="H4108" t="s">
        <v>55</v>
      </c>
      <c r="I4108" t="s">
        <v>56</v>
      </c>
      <c r="J4108">
        <v>29.368860489999999</v>
      </c>
      <c r="K4108">
        <v>1</v>
      </c>
      <c r="L4108">
        <v>0.94399999999999995</v>
      </c>
      <c r="M4108">
        <v>0</v>
      </c>
      <c r="N4108">
        <v>0</v>
      </c>
      <c r="O4108">
        <v>0</v>
      </c>
      <c r="P4108" t="s">
        <v>916</v>
      </c>
      <c r="Q4108" t="s">
        <v>917</v>
      </c>
      <c r="R4108" t="s">
        <v>365</v>
      </c>
      <c r="S4108" t="s">
        <v>366</v>
      </c>
      <c r="T4108" t="s">
        <v>36</v>
      </c>
      <c r="U4108" t="s">
        <v>37</v>
      </c>
      <c r="V4108">
        <v>27</v>
      </c>
      <c r="W4108" t="s">
        <v>38</v>
      </c>
    </row>
    <row r="4109" spans="1:23">
      <c r="A4109" t="s">
        <v>23</v>
      </c>
      <c r="B4109" t="s">
        <v>24</v>
      </c>
      <c r="C4109" t="s">
        <v>25</v>
      </c>
      <c r="D4109" t="s">
        <v>26</v>
      </c>
      <c r="E4109" t="s">
        <v>27</v>
      </c>
      <c r="F4109" t="s">
        <v>53</v>
      </c>
      <c r="G4109" t="s">
        <v>54</v>
      </c>
      <c r="H4109" t="s">
        <v>134</v>
      </c>
      <c r="I4109" t="s">
        <v>135</v>
      </c>
      <c r="J4109">
        <v>125.7368463</v>
      </c>
      <c r="K4109">
        <v>1</v>
      </c>
      <c r="L4109">
        <v>0.998</v>
      </c>
      <c r="M4109">
        <v>0</v>
      </c>
      <c r="N4109">
        <v>0</v>
      </c>
      <c r="O4109">
        <v>0</v>
      </c>
      <c r="P4109" t="s">
        <v>916</v>
      </c>
      <c r="Q4109" t="s">
        <v>917</v>
      </c>
      <c r="R4109" t="s">
        <v>365</v>
      </c>
      <c r="S4109" t="s">
        <v>366</v>
      </c>
      <c r="T4109" t="s">
        <v>36</v>
      </c>
      <c r="U4109" t="s">
        <v>37</v>
      </c>
      <c r="V4109">
        <v>27</v>
      </c>
      <c r="W4109" t="s">
        <v>38</v>
      </c>
    </row>
    <row r="4110" spans="1:23">
      <c r="A4110" t="s">
        <v>23</v>
      </c>
      <c r="B4110" t="s">
        <v>24</v>
      </c>
      <c r="C4110" t="s">
        <v>25</v>
      </c>
      <c r="D4110" t="s">
        <v>46</v>
      </c>
      <c r="E4110" t="s">
        <v>47</v>
      </c>
      <c r="F4110" t="s">
        <v>48</v>
      </c>
      <c r="G4110" t="s">
        <v>47</v>
      </c>
      <c r="I4110" t="s">
        <v>43</v>
      </c>
      <c r="J4110">
        <v>1148.2345949999999</v>
      </c>
      <c r="K4110">
        <v>196</v>
      </c>
      <c r="L4110">
        <v>0.83599999999999997</v>
      </c>
      <c r="M4110">
        <v>0</v>
      </c>
      <c r="N4110">
        <v>0</v>
      </c>
      <c r="O4110">
        <v>0</v>
      </c>
      <c r="P4110" t="s">
        <v>920</v>
      </c>
      <c r="Q4110" t="s">
        <v>921</v>
      </c>
      <c r="R4110" t="s">
        <v>94</v>
      </c>
      <c r="S4110" t="s">
        <v>95</v>
      </c>
      <c r="T4110" t="s">
        <v>36</v>
      </c>
      <c r="U4110" t="s">
        <v>37</v>
      </c>
      <c r="V4110">
        <v>27</v>
      </c>
      <c r="W4110" t="s">
        <v>38</v>
      </c>
    </row>
    <row r="4111" spans="1:23">
      <c r="A4111" t="s">
        <v>23</v>
      </c>
      <c r="B4111" t="s">
        <v>24</v>
      </c>
      <c r="C4111" t="s">
        <v>25</v>
      </c>
      <c r="D4111" t="s">
        <v>26</v>
      </c>
      <c r="E4111" t="s">
        <v>27</v>
      </c>
      <c r="F4111" t="s">
        <v>28</v>
      </c>
      <c r="G4111" t="s">
        <v>29</v>
      </c>
      <c r="H4111" t="s">
        <v>86</v>
      </c>
      <c r="I4111" t="s">
        <v>87</v>
      </c>
      <c r="J4111">
        <v>9.3529999999999998</v>
      </c>
      <c r="K4111">
        <v>1</v>
      </c>
      <c r="L4111">
        <v>1</v>
      </c>
      <c r="M4111">
        <v>0</v>
      </c>
      <c r="N4111">
        <v>0</v>
      </c>
      <c r="O4111">
        <v>0</v>
      </c>
      <c r="P4111" t="s">
        <v>1508</v>
      </c>
      <c r="Q4111" t="s">
        <v>1509</v>
      </c>
      <c r="R4111" t="s">
        <v>67</v>
      </c>
      <c r="S4111" t="s">
        <v>68</v>
      </c>
      <c r="T4111" t="s">
        <v>36</v>
      </c>
      <c r="U4111" t="s">
        <v>37</v>
      </c>
      <c r="V4111">
        <v>27</v>
      </c>
      <c r="W4111" t="s">
        <v>38</v>
      </c>
    </row>
    <row r="4112" spans="1:23">
      <c r="A4112" t="s">
        <v>23</v>
      </c>
      <c r="B4112" t="s">
        <v>24</v>
      </c>
      <c r="C4112" t="s">
        <v>25</v>
      </c>
      <c r="D4112" t="s">
        <v>46</v>
      </c>
      <c r="E4112" t="s">
        <v>47</v>
      </c>
      <c r="F4112" t="s">
        <v>48</v>
      </c>
      <c r="G4112" t="s">
        <v>47</v>
      </c>
      <c r="I4112" t="s">
        <v>43</v>
      </c>
      <c r="J4112">
        <v>323.8643429</v>
      </c>
      <c r="K4112">
        <v>56</v>
      </c>
      <c r="L4112">
        <v>0.84199999999999997</v>
      </c>
      <c r="M4112">
        <v>0</v>
      </c>
      <c r="N4112">
        <v>0</v>
      </c>
      <c r="O4112">
        <v>0</v>
      </c>
      <c r="P4112" t="s">
        <v>1508</v>
      </c>
      <c r="Q4112" t="s">
        <v>1509</v>
      </c>
      <c r="R4112" t="s">
        <v>67</v>
      </c>
      <c r="S4112" t="s">
        <v>68</v>
      </c>
      <c r="T4112" t="s">
        <v>36</v>
      </c>
      <c r="U4112" t="s">
        <v>37</v>
      </c>
      <c r="V4112">
        <v>27</v>
      </c>
      <c r="W4112" t="s">
        <v>38</v>
      </c>
    </row>
    <row r="4113" spans="1:23">
      <c r="A4113" t="s">
        <v>23</v>
      </c>
      <c r="B4113" t="s">
        <v>24</v>
      </c>
      <c r="C4113" t="s">
        <v>25</v>
      </c>
      <c r="D4113" t="s">
        <v>39</v>
      </c>
      <c r="E4113" t="s">
        <v>40</v>
      </c>
      <c r="F4113" t="s">
        <v>41</v>
      </c>
      <c r="G4113" t="s">
        <v>42</v>
      </c>
      <c r="I4113" t="s">
        <v>43</v>
      </c>
      <c r="J4113">
        <v>0</v>
      </c>
      <c r="K4113">
        <v>0</v>
      </c>
      <c r="L4113">
        <v>0</v>
      </c>
      <c r="M4113">
        <v>0</v>
      </c>
      <c r="N4113">
        <v>0</v>
      </c>
      <c r="O4113">
        <v>1</v>
      </c>
      <c r="P4113" t="s">
        <v>922</v>
      </c>
      <c r="Q4113" t="s">
        <v>923</v>
      </c>
      <c r="R4113" t="s">
        <v>84</v>
      </c>
      <c r="S4113" t="s">
        <v>85</v>
      </c>
      <c r="T4113" t="s">
        <v>36</v>
      </c>
      <c r="U4113" t="s">
        <v>37</v>
      </c>
      <c r="V4113">
        <v>27</v>
      </c>
      <c r="W4113" t="s">
        <v>38</v>
      </c>
    </row>
    <row r="4114" spans="1:23">
      <c r="A4114" t="s">
        <v>23</v>
      </c>
      <c r="B4114" t="s">
        <v>24</v>
      </c>
      <c r="C4114" t="s">
        <v>25</v>
      </c>
      <c r="D4114" t="s">
        <v>39</v>
      </c>
      <c r="E4114" t="s">
        <v>40</v>
      </c>
      <c r="F4114" t="s">
        <v>28</v>
      </c>
      <c r="G4114" t="s">
        <v>29</v>
      </c>
      <c r="I4114" t="s">
        <v>43</v>
      </c>
      <c r="J4114">
        <v>0</v>
      </c>
      <c r="K4114">
        <v>0</v>
      </c>
      <c r="L4114">
        <v>0</v>
      </c>
      <c r="M4114">
        <v>0</v>
      </c>
      <c r="N4114">
        <v>0</v>
      </c>
      <c r="O4114">
        <v>1</v>
      </c>
      <c r="P4114" t="s">
        <v>922</v>
      </c>
      <c r="Q4114" t="s">
        <v>923</v>
      </c>
      <c r="R4114" t="s">
        <v>84</v>
      </c>
      <c r="S4114" t="s">
        <v>85</v>
      </c>
      <c r="T4114" t="s">
        <v>36</v>
      </c>
      <c r="U4114" t="s">
        <v>37</v>
      </c>
      <c r="V4114">
        <v>27</v>
      </c>
      <c r="W4114" t="s">
        <v>38</v>
      </c>
    </row>
    <row r="4115" spans="1:23">
      <c r="A4115" t="s">
        <v>23</v>
      </c>
      <c r="B4115" t="s">
        <v>24</v>
      </c>
      <c r="C4115" t="s">
        <v>25</v>
      </c>
      <c r="D4115" t="s">
        <v>26</v>
      </c>
      <c r="E4115" t="s">
        <v>27</v>
      </c>
      <c r="F4115" t="s">
        <v>28</v>
      </c>
      <c r="G4115" t="s">
        <v>29</v>
      </c>
      <c r="H4115" t="s">
        <v>110</v>
      </c>
      <c r="I4115" t="s">
        <v>111</v>
      </c>
      <c r="J4115">
        <v>72.040927289999999</v>
      </c>
      <c r="K4115">
        <v>1</v>
      </c>
      <c r="L4115">
        <v>0.98799999999999999</v>
      </c>
      <c r="M4115">
        <v>0</v>
      </c>
      <c r="N4115">
        <v>0</v>
      </c>
      <c r="O4115">
        <v>0</v>
      </c>
      <c r="P4115" t="s">
        <v>924</v>
      </c>
      <c r="Q4115" t="s">
        <v>925</v>
      </c>
      <c r="R4115" t="s">
        <v>168</v>
      </c>
      <c r="S4115" t="s">
        <v>169</v>
      </c>
      <c r="T4115" t="s">
        <v>36</v>
      </c>
      <c r="U4115" t="s">
        <v>37</v>
      </c>
      <c r="V4115">
        <v>27</v>
      </c>
      <c r="W4115" t="s">
        <v>38</v>
      </c>
    </row>
    <row r="4116" spans="1:23">
      <c r="A4116" t="s">
        <v>23</v>
      </c>
      <c r="B4116" t="s">
        <v>24</v>
      </c>
      <c r="C4116" t="s">
        <v>25</v>
      </c>
      <c r="D4116" t="s">
        <v>39</v>
      </c>
      <c r="E4116" t="s">
        <v>40</v>
      </c>
      <c r="F4116" t="s">
        <v>28</v>
      </c>
      <c r="G4116" t="s">
        <v>29</v>
      </c>
      <c r="I4116" t="s">
        <v>43</v>
      </c>
      <c r="J4116">
        <v>49.504890830000001</v>
      </c>
      <c r="K4116">
        <v>10</v>
      </c>
      <c r="L4116">
        <v>0.65100000000000002</v>
      </c>
      <c r="M4116">
        <v>0</v>
      </c>
      <c r="N4116">
        <v>0</v>
      </c>
      <c r="O4116">
        <v>0</v>
      </c>
      <c r="P4116" t="s">
        <v>1510</v>
      </c>
      <c r="Q4116" t="s">
        <v>1511</v>
      </c>
      <c r="R4116" t="s">
        <v>158</v>
      </c>
      <c r="S4116" t="s">
        <v>159</v>
      </c>
      <c r="T4116" t="s">
        <v>36</v>
      </c>
      <c r="U4116" t="s">
        <v>37</v>
      </c>
      <c r="V4116">
        <v>27</v>
      </c>
      <c r="W4116" t="s">
        <v>38</v>
      </c>
    </row>
    <row r="4117" spans="1:23">
      <c r="A4117" t="s">
        <v>23</v>
      </c>
      <c r="B4117" t="s">
        <v>24</v>
      </c>
      <c r="C4117" t="s">
        <v>25</v>
      </c>
      <c r="D4117" t="s">
        <v>39</v>
      </c>
      <c r="E4117" t="s">
        <v>40</v>
      </c>
      <c r="F4117" t="s">
        <v>41</v>
      </c>
      <c r="G4117" t="s">
        <v>42</v>
      </c>
      <c r="I4117" t="s">
        <v>43</v>
      </c>
      <c r="J4117">
        <v>129.69141949999999</v>
      </c>
      <c r="K4117">
        <v>7</v>
      </c>
      <c r="L4117">
        <v>0.876</v>
      </c>
      <c r="M4117">
        <v>0</v>
      </c>
      <c r="N4117">
        <v>0</v>
      </c>
      <c r="O4117">
        <v>0</v>
      </c>
      <c r="P4117" t="s">
        <v>926</v>
      </c>
      <c r="Q4117" t="s">
        <v>927</v>
      </c>
      <c r="R4117" t="s">
        <v>34</v>
      </c>
      <c r="S4117" t="s">
        <v>35</v>
      </c>
      <c r="T4117" t="s">
        <v>36</v>
      </c>
      <c r="U4117" t="s">
        <v>37</v>
      </c>
      <c r="V4117">
        <v>27</v>
      </c>
      <c r="W4117" t="s">
        <v>38</v>
      </c>
    </row>
    <row r="4118" spans="1:23">
      <c r="A4118" t="s">
        <v>23</v>
      </c>
      <c r="B4118" t="s">
        <v>24</v>
      </c>
      <c r="C4118" t="s">
        <v>25</v>
      </c>
      <c r="D4118" t="s">
        <v>39</v>
      </c>
      <c r="E4118" t="s">
        <v>40</v>
      </c>
      <c r="F4118" t="s">
        <v>28</v>
      </c>
      <c r="G4118" t="s">
        <v>29</v>
      </c>
      <c r="I4118" t="s">
        <v>43</v>
      </c>
      <c r="J4118">
        <v>0</v>
      </c>
      <c r="K4118">
        <v>0</v>
      </c>
      <c r="L4118">
        <v>0</v>
      </c>
      <c r="M4118">
        <v>0</v>
      </c>
      <c r="N4118">
        <v>0</v>
      </c>
      <c r="O4118">
        <v>1</v>
      </c>
      <c r="P4118" t="s">
        <v>926</v>
      </c>
      <c r="Q4118" t="s">
        <v>927</v>
      </c>
      <c r="R4118" t="s">
        <v>34</v>
      </c>
      <c r="S4118" t="s">
        <v>35</v>
      </c>
      <c r="T4118" t="s">
        <v>36</v>
      </c>
      <c r="U4118" t="s">
        <v>37</v>
      </c>
      <c r="V4118">
        <v>27</v>
      </c>
      <c r="W4118" t="s">
        <v>38</v>
      </c>
    </row>
    <row r="4119" spans="1:23">
      <c r="A4119" t="s">
        <v>23</v>
      </c>
      <c r="B4119" t="s">
        <v>24</v>
      </c>
      <c r="C4119" t="s">
        <v>25</v>
      </c>
      <c r="D4119" t="s">
        <v>46</v>
      </c>
      <c r="E4119" t="s">
        <v>47</v>
      </c>
      <c r="F4119" t="s">
        <v>48</v>
      </c>
      <c r="G4119" t="s">
        <v>47</v>
      </c>
      <c r="I4119" t="s">
        <v>43</v>
      </c>
      <c r="J4119">
        <v>810.00823439999999</v>
      </c>
      <c r="K4119">
        <v>114</v>
      </c>
      <c r="L4119">
        <v>0.82899999999999996</v>
      </c>
      <c r="M4119">
        <v>0</v>
      </c>
      <c r="N4119">
        <v>0</v>
      </c>
      <c r="O4119">
        <v>0</v>
      </c>
      <c r="P4119" t="s">
        <v>926</v>
      </c>
      <c r="Q4119" t="s">
        <v>927</v>
      </c>
      <c r="R4119" t="s">
        <v>34</v>
      </c>
      <c r="S4119" t="s">
        <v>35</v>
      </c>
      <c r="T4119" t="s">
        <v>36</v>
      </c>
      <c r="U4119" t="s">
        <v>37</v>
      </c>
      <c r="V4119">
        <v>27</v>
      </c>
      <c r="W4119" t="s">
        <v>38</v>
      </c>
    </row>
    <row r="4120" spans="1:23">
      <c r="A4120" t="s">
        <v>23</v>
      </c>
      <c r="B4120" t="s">
        <v>24</v>
      </c>
      <c r="C4120" t="s">
        <v>25</v>
      </c>
      <c r="D4120" t="s">
        <v>39</v>
      </c>
      <c r="E4120" t="s">
        <v>40</v>
      </c>
      <c r="F4120" t="s">
        <v>41</v>
      </c>
      <c r="G4120" t="s">
        <v>42</v>
      </c>
      <c r="I4120" t="s">
        <v>43</v>
      </c>
      <c r="J4120">
        <v>0</v>
      </c>
      <c r="K4120">
        <v>0</v>
      </c>
      <c r="L4120">
        <v>0</v>
      </c>
      <c r="M4120">
        <v>0</v>
      </c>
      <c r="N4120">
        <v>0</v>
      </c>
      <c r="O4120">
        <v>1</v>
      </c>
      <c r="P4120" t="s">
        <v>928</v>
      </c>
      <c r="Q4120" t="s">
        <v>929</v>
      </c>
      <c r="R4120" t="s">
        <v>120</v>
      </c>
      <c r="S4120" t="s">
        <v>121</v>
      </c>
      <c r="T4120" t="s">
        <v>36</v>
      </c>
      <c r="U4120" t="s">
        <v>37</v>
      </c>
      <c r="V4120">
        <v>27</v>
      </c>
      <c r="W4120" t="s">
        <v>38</v>
      </c>
    </row>
    <row r="4121" spans="1:23">
      <c r="A4121" t="s">
        <v>23</v>
      </c>
      <c r="B4121" t="s">
        <v>24</v>
      </c>
      <c r="C4121" t="s">
        <v>25</v>
      </c>
      <c r="D4121" t="s">
        <v>39</v>
      </c>
      <c r="E4121" t="s">
        <v>40</v>
      </c>
      <c r="F4121" t="s">
        <v>44</v>
      </c>
      <c r="G4121" t="s">
        <v>45</v>
      </c>
      <c r="I4121" t="s">
        <v>43</v>
      </c>
      <c r="J4121">
        <v>0</v>
      </c>
      <c r="K4121">
        <v>0</v>
      </c>
      <c r="L4121">
        <v>0</v>
      </c>
      <c r="M4121">
        <v>0</v>
      </c>
      <c r="N4121">
        <v>0</v>
      </c>
      <c r="O4121">
        <v>1</v>
      </c>
      <c r="P4121" t="s">
        <v>928</v>
      </c>
      <c r="Q4121" t="s">
        <v>929</v>
      </c>
      <c r="R4121" t="s">
        <v>120</v>
      </c>
      <c r="S4121" t="s">
        <v>121</v>
      </c>
      <c r="T4121" t="s">
        <v>36</v>
      </c>
      <c r="U4121" t="s">
        <v>37</v>
      </c>
      <c r="V4121">
        <v>27</v>
      </c>
      <c r="W4121" t="s">
        <v>38</v>
      </c>
    </row>
    <row r="4122" spans="1:23">
      <c r="A4122" t="s">
        <v>23</v>
      </c>
      <c r="B4122" t="s">
        <v>24</v>
      </c>
      <c r="C4122" t="s">
        <v>25</v>
      </c>
      <c r="D4122" t="s">
        <v>26</v>
      </c>
      <c r="E4122" t="s">
        <v>27</v>
      </c>
      <c r="F4122" t="s">
        <v>28</v>
      </c>
      <c r="G4122" t="s">
        <v>29</v>
      </c>
      <c r="H4122" t="s">
        <v>281</v>
      </c>
      <c r="I4122" t="s">
        <v>282</v>
      </c>
      <c r="J4122">
        <v>933.25566670000001</v>
      </c>
      <c r="K4122">
        <v>1</v>
      </c>
      <c r="L4122">
        <v>1</v>
      </c>
      <c r="M4122">
        <v>0</v>
      </c>
      <c r="N4122">
        <v>0</v>
      </c>
      <c r="O4122">
        <v>0</v>
      </c>
      <c r="P4122" t="s">
        <v>930</v>
      </c>
      <c r="Q4122" t="s">
        <v>931</v>
      </c>
      <c r="R4122" t="s">
        <v>59</v>
      </c>
      <c r="S4122" t="s">
        <v>60</v>
      </c>
      <c r="T4122" t="s">
        <v>36</v>
      </c>
      <c r="U4122" t="s">
        <v>37</v>
      </c>
      <c r="V4122">
        <v>27</v>
      </c>
      <c r="W4122" t="s">
        <v>38</v>
      </c>
    </row>
    <row r="4123" spans="1:23">
      <c r="A4123" t="s">
        <v>23</v>
      </c>
      <c r="B4123" t="s">
        <v>24</v>
      </c>
      <c r="C4123" t="s">
        <v>25</v>
      </c>
      <c r="D4123" t="s">
        <v>39</v>
      </c>
      <c r="E4123" t="s">
        <v>40</v>
      </c>
      <c r="F4123" t="s">
        <v>53</v>
      </c>
      <c r="G4123" t="s">
        <v>54</v>
      </c>
      <c r="I4123" t="s">
        <v>43</v>
      </c>
      <c r="J4123">
        <v>0</v>
      </c>
      <c r="K4123">
        <v>0</v>
      </c>
      <c r="L4123">
        <v>0</v>
      </c>
      <c r="M4123">
        <v>0</v>
      </c>
      <c r="N4123">
        <v>0</v>
      </c>
      <c r="O4123">
        <v>1</v>
      </c>
      <c r="P4123" t="s">
        <v>930</v>
      </c>
      <c r="Q4123" t="s">
        <v>931</v>
      </c>
      <c r="R4123" t="s">
        <v>59</v>
      </c>
      <c r="S4123" t="s">
        <v>60</v>
      </c>
      <c r="T4123" t="s">
        <v>36</v>
      </c>
      <c r="U4123" t="s">
        <v>37</v>
      </c>
      <c r="V4123">
        <v>27</v>
      </c>
      <c r="W4123" t="s">
        <v>38</v>
      </c>
    </row>
    <row r="4124" spans="1:23">
      <c r="A4124" t="s">
        <v>23</v>
      </c>
      <c r="B4124" t="s">
        <v>24</v>
      </c>
      <c r="C4124" t="s">
        <v>25</v>
      </c>
      <c r="D4124" t="s">
        <v>39</v>
      </c>
      <c r="E4124" t="s">
        <v>40</v>
      </c>
      <c r="F4124" t="s">
        <v>28</v>
      </c>
      <c r="G4124" t="s">
        <v>29</v>
      </c>
      <c r="I4124" t="s">
        <v>43</v>
      </c>
      <c r="J4124">
        <v>213.5452918</v>
      </c>
      <c r="K4124">
        <v>35</v>
      </c>
      <c r="L4124">
        <v>0.85899999999999999</v>
      </c>
      <c r="M4124">
        <v>0</v>
      </c>
      <c r="N4124">
        <v>0</v>
      </c>
      <c r="O4124">
        <v>0</v>
      </c>
      <c r="P4124" t="s">
        <v>930</v>
      </c>
      <c r="Q4124" t="s">
        <v>931</v>
      </c>
      <c r="R4124" t="s">
        <v>59</v>
      </c>
      <c r="S4124" t="s">
        <v>60</v>
      </c>
      <c r="T4124" t="s">
        <v>36</v>
      </c>
      <c r="U4124" t="s">
        <v>37</v>
      </c>
      <c r="V4124">
        <v>27</v>
      </c>
      <c r="W4124" t="s">
        <v>38</v>
      </c>
    </row>
    <row r="4125" spans="1:23">
      <c r="A4125" t="s">
        <v>23</v>
      </c>
      <c r="B4125" t="s">
        <v>24</v>
      </c>
      <c r="C4125" t="s">
        <v>25</v>
      </c>
      <c r="D4125" t="s">
        <v>26</v>
      </c>
      <c r="E4125" t="s">
        <v>27</v>
      </c>
      <c r="F4125" t="s">
        <v>41</v>
      </c>
      <c r="G4125" t="s">
        <v>42</v>
      </c>
      <c r="H4125" t="s">
        <v>161</v>
      </c>
      <c r="I4125" t="s">
        <v>43</v>
      </c>
      <c r="J4125">
        <v>11.076000000000001</v>
      </c>
      <c r="K4125">
        <v>1</v>
      </c>
      <c r="L4125">
        <v>1</v>
      </c>
      <c r="M4125">
        <v>0</v>
      </c>
      <c r="N4125">
        <v>0</v>
      </c>
      <c r="O4125">
        <v>0</v>
      </c>
      <c r="P4125" t="s">
        <v>932</v>
      </c>
      <c r="Q4125" t="s">
        <v>933</v>
      </c>
      <c r="R4125" t="s">
        <v>158</v>
      </c>
      <c r="S4125" t="s">
        <v>159</v>
      </c>
      <c r="T4125" t="s">
        <v>36</v>
      </c>
      <c r="U4125" t="s">
        <v>37</v>
      </c>
      <c r="V4125">
        <v>27</v>
      </c>
      <c r="W4125" t="s">
        <v>38</v>
      </c>
    </row>
    <row r="4126" spans="1:23">
      <c r="A4126" t="s">
        <v>23</v>
      </c>
      <c r="B4126" t="s">
        <v>24</v>
      </c>
      <c r="C4126" t="s">
        <v>25</v>
      </c>
      <c r="D4126" t="s">
        <v>39</v>
      </c>
      <c r="E4126" t="s">
        <v>40</v>
      </c>
      <c r="F4126" t="s">
        <v>41</v>
      </c>
      <c r="G4126" t="s">
        <v>42</v>
      </c>
      <c r="I4126" t="s">
        <v>43</v>
      </c>
      <c r="J4126">
        <v>223.52578779999999</v>
      </c>
      <c r="K4126">
        <v>13</v>
      </c>
      <c r="L4126">
        <v>0.66100000000000003</v>
      </c>
      <c r="M4126">
        <v>0</v>
      </c>
      <c r="N4126">
        <v>0</v>
      </c>
      <c r="O4126">
        <v>0</v>
      </c>
      <c r="P4126" t="s">
        <v>932</v>
      </c>
      <c r="Q4126" t="s">
        <v>933</v>
      </c>
      <c r="R4126" t="s">
        <v>158</v>
      </c>
      <c r="S4126" t="s">
        <v>159</v>
      </c>
      <c r="T4126" t="s">
        <v>36</v>
      </c>
      <c r="U4126" t="s">
        <v>37</v>
      </c>
      <c r="V4126">
        <v>27</v>
      </c>
      <c r="W4126" t="s">
        <v>38</v>
      </c>
    </row>
    <row r="4127" spans="1:23">
      <c r="A4127" t="s">
        <v>23</v>
      </c>
      <c r="B4127" t="s">
        <v>24</v>
      </c>
      <c r="C4127" t="s">
        <v>25</v>
      </c>
      <c r="D4127" t="s">
        <v>39</v>
      </c>
      <c r="E4127" t="s">
        <v>40</v>
      </c>
      <c r="F4127" t="s">
        <v>41</v>
      </c>
      <c r="G4127" t="s">
        <v>42</v>
      </c>
      <c r="I4127" t="s">
        <v>43</v>
      </c>
      <c r="J4127">
        <v>0</v>
      </c>
      <c r="K4127">
        <v>0</v>
      </c>
      <c r="L4127">
        <v>0</v>
      </c>
      <c r="M4127">
        <v>0</v>
      </c>
      <c r="N4127">
        <v>0</v>
      </c>
      <c r="O4127">
        <v>1</v>
      </c>
      <c r="P4127" t="s">
        <v>1512</v>
      </c>
      <c r="Q4127" t="s">
        <v>1513</v>
      </c>
      <c r="R4127" t="s">
        <v>94</v>
      </c>
      <c r="S4127" t="s">
        <v>95</v>
      </c>
      <c r="T4127" t="s">
        <v>36</v>
      </c>
      <c r="U4127" t="s">
        <v>37</v>
      </c>
      <c r="V4127">
        <v>27</v>
      </c>
      <c r="W4127" t="s">
        <v>38</v>
      </c>
    </row>
    <row r="4128" spans="1:23">
      <c r="A4128" t="s">
        <v>23</v>
      </c>
      <c r="B4128" t="s">
        <v>24</v>
      </c>
      <c r="C4128" t="s">
        <v>25</v>
      </c>
      <c r="D4128" t="s">
        <v>39</v>
      </c>
      <c r="E4128" t="s">
        <v>40</v>
      </c>
      <c r="F4128" t="s">
        <v>28</v>
      </c>
      <c r="G4128" t="s">
        <v>29</v>
      </c>
      <c r="I4128" t="s">
        <v>43</v>
      </c>
      <c r="J4128">
        <v>96.560274509999999</v>
      </c>
      <c r="K4128">
        <v>23</v>
      </c>
      <c r="L4128">
        <v>0.91700000000000004</v>
      </c>
      <c r="M4128">
        <v>0</v>
      </c>
      <c r="N4128">
        <v>0</v>
      </c>
      <c r="O4128">
        <v>0</v>
      </c>
      <c r="P4128" t="s">
        <v>1512</v>
      </c>
      <c r="Q4128" t="s">
        <v>1513</v>
      </c>
      <c r="R4128" t="s">
        <v>94</v>
      </c>
      <c r="S4128" t="s">
        <v>95</v>
      </c>
      <c r="T4128" t="s">
        <v>36</v>
      </c>
      <c r="U4128" t="s">
        <v>37</v>
      </c>
      <c r="V4128">
        <v>27</v>
      </c>
      <c r="W4128" t="s">
        <v>38</v>
      </c>
    </row>
    <row r="4129" spans="1:23">
      <c r="A4129" t="s">
        <v>23</v>
      </c>
      <c r="B4129" t="s">
        <v>24</v>
      </c>
      <c r="C4129" t="s">
        <v>25</v>
      </c>
      <c r="D4129" t="s">
        <v>39</v>
      </c>
      <c r="E4129" t="s">
        <v>40</v>
      </c>
      <c r="F4129" t="s">
        <v>44</v>
      </c>
      <c r="G4129" t="s">
        <v>45</v>
      </c>
      <c r="I4129" t="s">
        <v>43</v>
      </c>
      <c r="J4129">
        <v>0</v>
      </c>
      <c r="K4129">
        <v>0</v>
      </c>
      <c r="L4129">
        <v>0</v>
      </c>
      <c r="M4129">
        <v>0</v>
      </c>
      <c r="N4129">
        <v>0</v>
      </c>
      <c r="O4129">
        <v>1</v>
      </c>
      <c r="P4129" t="s">
        <v>1512</v>
      </c>
      <c r="Q4129" t="s">
        <v>1513</v>
      </c>
      <c r="R4129" t="s">
        <v>94</v>
      </c>
      <c r="S4129" t="s">
        <v>95</v>
      </c>
      <c r="T4129" t="s">
        <v>36</v>
      </c>
      <c r="U4129" t="s">
        <v>37</v>
      </c>
      <c r="V4129">
        <v>27</v>
      </c>
      <c r="W4129" t="s">
        <v>38</v>
      </c>
    </row>
    <row r="4130" spans="1:23">
      <c r="A4130" t="s">
        <v>23</v>
      </c>
      <c r="B4130" t="s">
        <v>24</v>
      </c>
      <c r="C4130" t="s">
        <v>25</v>
      </c>
      <c r="D4130" t="s">
        <v>39</v>
      </c>
      <c r="E4130" t="s">
        <v>40</v>
      </c>
      <c r="F4130" t="s">
        <v>41</v>
      </c>
      <c r="G4130" t="s">
        <v>42</v>
      </c>
      <c r="I4130" t="s">
        <v>43</v>
      </c>
      <c r="J4130">
        <v>0</v>
      </c>
      <c r="K4130">
        <v>0</v>
      </c>
      <c r="L4130">
        <v>0</v>
      </c>
      <c r="M4130">
        <v>0</v>
      </c>
      <c r="N4130">
        <v>0</v>
      </c>
      <c r="O4130">
        <v>1</v>
      </c>
      <c r="P4130" t="s">
        <v>942</v>
      </c>
      <c r="Q4130" t="s">
        <v>943</v>
      </c>
      <c r="R4130" t="s">
        <v>84</v>
      </c>
      <c r="S4130" t="s">
        <v>85</v>
      </c>
      <c r="T4130" t="s">
        <v>36</v>
      </c>
      <c r="U4130" t="s">
        <v>37</v>
      </c>
      <c r="V4130">
        <v>27</v>
      </c>
      <c r="W4130" t="s">
        <v>38</v>
      </c>
    </row>
    <row r="4131" spans="1:23">
      <c r="A4131" t="s">
        <v>23</v>
      </c>
      <c r="B4131" t="s">
        <v>24</v>
      </c>
      <c r="C4131" t="s">
        <v>25</v>
      </c>
      <c r="D4131" t="s">
        <v>26</v>
      </c>
      <c r="E4131" t="s">
        <v>27</v>
      </c>
      <c r="F4131" t="s">
        <v>28</v>
      </c>
      <c r="G4131" t="s">
        <v>29</v>
      </c>
      <c r="H4131" t="s">
        <v>193</v>
      </c>
      <c r="I4131" t="s">
        <v>194</v>
      </c>
      <c r="J4131">
        <v>72.420265520000001</v>
      </c>
      <c r="K4131">
        <v>2</v>
      </c>
      <c r="L4131">
        <v>0.83899999999999997</v>
      </c>
      <c r="M4131">
        <v>0</v>
      </c>
      <c r="N4131">
        <v>0</v>
      </c>
      <c r="O4131">
        <v>0</v>
      </c>
      <c r="P4131" t="s">
        <v>944</v>
      </c>
      <c r="Q4131" t="s">
        <v>945</v>
      </c>
      <c r="R4131" t="s">
        <v>67</v>
      </c>
      <c r="S4131" t="s">
        <v>68</v>
      </c>
      <c r="T4131" t="s">
        <v>36</v>
      </c>
      <c r="U4131" t="s">
        <v>37</v>
      </c>
      <c r="V4131">
        <v>27</v>
      </c>
      <c r="W4131" t="s">
        <v>38</v>
      </c>
    </row>
    <row r="4132" spans="1:23">
      <c r="A4132" t="s">
        <v>23</v>
      </c>
      <c r="B4132" t="s">
        <v>24</v>
      </c>
      <c r="C4132" t="s">
        <v>25</v>
      </c>
      <c r="D4132" t="s">
        <v>39</v>
      </c>
      <c r="E4132" t="s">
        <v>40</v>
      </c>
      <c r="F4132" t="s">
        <v>53</v>
      </c>
      <c r="G4132" t="s">
        <v>54</v>
      </c>
      <c r="I4132" t="s">
        <v>43</v>
      </c>
      <c r="J4132">
        <v>0</v>
      </c>
      <c r="K4132">
        <v>0</v>
      </c>
      <c r="L4132">
        <v>0</v>
      </c>
      <c r="M4132">
        <v>0</v>
      </c>
      <c r="N4132">
        <v>0</v>
      </c>
      <c r="O4132">
        <v>1</v>
      </c>
      <c r="P4132" t="s">
        <v>944</v>
      </c>
      <c r="Q4132" t="s">
        <v>945</v>
      </c>
      <c r="R4132" t="s">
        <v>67</v>
      </c>
      <c r="S4132" t="s">
        <v>68</v>
      </c>
      <c r="T4132" t="s">
        <v>36</v>
      </c>
      <c r="U4132" t="s">
        <v>37</v>
      </c>
      <c r="V4132">
        <v>27</v>
      </c>
      <c r="W4132" t="s">
        <v>38</v>
      </c>
    </row>
    <row r="4133" spans="1:23">
      <c r="A4133" t="s">
        <v>23</v>
      </c>
      <c r="B4133" t="s">
        <v>24</v>
      </c>
      <c r="C4133" t="s">
        <v>25</v>
      </c>
      <c r="D4133" t="s">
        <v>39</v>
      </c>
      <c r="E4133" t="s">
        <v>40</v>
      </c>
      <c r="F4133" t="s">
        <v>41</v>
      </c>
      <c r="G4133" t="s">
        <v>42</v>
      </c>
      <c r="I4133" t="s">
        <v>43</v>
      </c>
      <c r="J4133">
        <v>95.46342946</v>
      </c>
      <c r="K4133">
        <v>9</v>
      </c>
      <c r="L4133">
        <v>0.79400000000000004</v>
      </c>
      <c r="M4133">
        <v>0</v>
      </c>
      <c r="N4133">
        <v>0</v>
      </c>
      <c r="O4133">
        <v>0</v>
      </c>
      <c r="P4133" t="s">
        <v>946</v>
      </c>
      <c r="Q4133" t="s">
        <v>947</v>
      </c>
      <c r="R4133" t="s">
        <v>94</v>
      </c>
      <c r="S4133" t="s">
        <v>95</v>
      </c>
      <c r="T4133" t="s">
        <v>36</v>
      </c>
      <c r="U4133" t="s">
        <v>37</v>
      </c>
      <c r="V4133">
        <v>27</v>
      </c>
      <c r="W4133" t="s">
        <v>38</v>
      </c>
    </row>
    <row r="4134" spans="1:23">
      <c r="A4134" t="s">
        <v>23</v>
      </c>
      <c r="B4134" t="s">
        <v>24</v>
      </c>
      <c r="C4134" t="s">
        <v>25</v>
      </c>
      <c r="D4134" t="s">
        <v>39</v>
      </c>
      <c r="E4134" t="s">
        <v>40</v>
      </c>
      <c r="F4134" t="s">
        <v>28</v>
      </c>
      <c r="G4134" t="s">
        <v>29</v>
      </c>
      <c r="I4134" t="s">
        <v>43</v>
      </c>
      <c r="J4134">
        <v>138.1097675</v>
      </c>
      <c r="K4134">
        <v>13</v>
      </c>
      <c r="L4134">
        <v>0.91600000000000004</v>
      </c>
      <c r="M4134">
        <v>0</v>
      </c>
      <c r="N4134">
        <v>0</v>
      </c>
      <c r="O4134">
        <v>0</v>
      </c>
      <c r="P4134" t="s">
        <v>946</v>
      </c>
      <c r="Q4134" t="s">
        <v>947</v>
      </c>
      <c r="R4134" t="s">
        <v>94</v>
      </c>
      <c r="S4134" t="s">
        <v>95</v>
      </c>
      <c r="T4134" t="s">
        <v>36</v>
      </c>
      <c r="U4134" t="s">
        <v>37</v>
      </c>
      <c r="V4134">
        <v>27</v>
      </c>
      <c r="W4134" t="s">
        <v>38</v>
      </c>
    </row>
    <row r="4135" spans="1:23">
      <c r="A4135" t="s">
        <v>23</v>
      </c>
      <c r="B4135" t="s">
        <v>24</v>
      </c>
      <c r="C4135" t="s">
        <v>25</v>
      </c>
      <c r="D4135" t="s">
        <v>39</v>
      </c>
      <c r="E4135" t="s">
        <v>40</v>
      </c>
      <c r="F4135" t="s">
        <v>41</v>
      </c>
      <c r="G4135" t="s">
        <v>42</v>
      </c>
      <c r="I4135" t="s">
        <v>43</v>
      </c>
      <c r="J4135">
        <v>0</v>
      </c>
      <c r="K4135">
        <v>0</v>
      </c>
      <c r="L4135">
        <v>0</v>
      </c>
      <c r="M4135">
        <v>0</v>
      </c>
      <c r="N4135">
        <v>0</v>
      </c>
      <c r="O4135">
        <v>1</v>
      </c>
      <c r="P4135" t="s">
        <v>948</v>
      </c>
      <c r="Q4135" t="s">
        <v>949</v>
      </c>
      <c r="R4135" t="s">
        <v>84</v>
      </c>
      <c r="S4135" t="s">
        <v>85</v>
      </c>
      <c r="T4135" t="s">
        <v>36</v>
      </c>
      <c r="U4135" t="s">
        <v>37</v>
      </c>
      <c r="V4135">
        <v>27</v>
      </c>
      <c r="W4135" t="s">
        <v>38</v>
      </c>
    </row>
    <row r="4136" spans="1:23">
      <c r="A4136" t="s">
        <v>23</v>
      </c>
      <c r="B4136" t="s">
        <v>24</v>
      </c>
      <c r="C4136" t="s">
        <v>25</v>
      </c>
      <c r="D4136" t="s">
        <v>39</v>
      </c>
      <c r="E4136" t="s">
        <v>40</v>
      </c>
      <c r="F4136" t="s">
        <v>44</v>
      </c>
      <c r="G4136" t="s">
        <v>45</v>
      </c>
      <c r="I4136" t="s">
        <v>43</v>
      </c>
      <c r="J4136">
        <v>0</v>
      </c>
      <c r="K4136">
        <v>0</v>
      </c>
      <c r="L4136">
        <v>0</v>
      </c>
      <c r="M4136">
        <v>0</v>
      </c>
      <c r="N4136">
        <v>0</v>
      </c>
      <c r="O4136">
        <v>1</v>
      </c>
      <c r="P4136" t="s">
        <v>948</v>
      </c>
      <c r="Q4136" t="s">
        <v>949</v>
      </c>
      <c r="R4136" t="s">
        <v>84</v>
      </c>
      <c r="S4136" t="s">
        <v>85</v>
      </c>
      <c r="T4136" t="s">
        <v>36</v>
      </c>
      <c r="U4136" t="s">
        <v>37</v>
      </c>
      <c r="V4136">
        <v>27</v>
      </c>
      <c r="W4136" t="s">
        <v>38</v>
      </c>
    </row>
    <row r="4137" spans="1:23">
      <c r="A4137" t="s">
        <v>23</v>
      </c>
      <c r="B4137" t="s">
        <v>24</v>
      </c>
      <c r="C4137" t="s">
        <v>25</v>
      </c>
      <c r="D4137" t="s">
        <v>39</v>
      </c>
      <c r="E4137" t="s">
        <v>40</v>
      </c>
      <c r="F4137" t="s">
        <v>28</v>
      </c>
      <c r="G4137" t="s">
        <v>29</v>
      </c>
      <c r="I4137" t="s">
        <v>43</v>
      </c>
      <c r="J4137">
        <v>82.862679749999998</v>
      </c>
      <c r="K4137">
        <v>11</v>
      </c>
      <c r="L4137">
        <v>0.89600000000000002</v>
      </c>
      <c r="M4137">
        <v>0</v>
      </c>
      <c r="N4137">
        <v>0</v>
      </c>
      <c r="O4137">
        <v>0</v>
      </c>
      <c r="P4137" t="s">
        <v>1514</v>
      </c>
      <c r="Q4137" t="s">
        <v>1515</v>
      </c>
      <c r="R4137" t="s">
        <v>84</v>
      </c>
      <c r="S4137" t="s">
        <v>85</v>
      </c>
      <c r="T4137" t="s">
        <v>36</v>
      </c>
      <c r="U4137" t="s">
        <v>37</v>
      </c>
      <c r="V4137">
        <v>27</v>
      </c>
      <c r="W4137" t="s">
        <v>38</v>
      </c>
    </row>
    <row r="4138" spans="1:23">
      <c r="A4138" t="s">
        <v>23</v>
      </c>
      <c r="B4138" t="s">
        <v>24</v>
      </c>
      <c r="C4138" t="s">
        <v>25</v>
      </c>
      <c r="D4138" t="s">
        <v>46</v>
      </c>
      <c r="E4138" t="s">
        <v>47</v>
      </c>
      <c r="F4138" t="s">
        <v>48</v>
      </c>
      <c r="G4138" t="s">
        <v>47</v>
      </c>
      <c r="I4138" t="s">
        <v>43</v>
      </c>
      <c r="J4138">
        <v>346.1084434</v>
      </c>
      <c r="K4138">
        <v>62</v>
      </c>
      <c r="L4138">
        <v>0.80900000000000005</v>
      </c>
      <c r="M4138">
        <v>0</v>
      </c>
      <c r="N4138">
        <v>0</v>
      </c>
      <c r="O4138">
        <v>0</v>
      </c>
      <c r="P4138" t="s">
        <v>1514</v>
      </c>
      <c r="Q4138" t="s">
        <v>1515</v>
      </c>
      <c r="R4138" t="s">
        <v>84</v>
      </c>
      <c r="S4138" t="s">
        <v>85</v>
      </c>
      <c r="T4138" t="s">
        <v>36</v>
      </c>
      <c r="U4138" t="s">
        <v>37</v>
      </c>
      <c r="V4138">
        <v>27</v>
      </c>
      <c r="W4138" t="s">
        <v>38</v>
      </c>
    </row>
    <row r="4139" spans="1:23">
      <c r="A4139" t="s">
        <v>23</v>
      </c>
      <c r="B4139" t="s">
        <v>24</v>
      </c>
      <c r="C4139" t="s">
        <v>25</v>
      </c>
      <c r="D4139" t="s">
        <v>46</v>
      </c>
      <c r="E4139" t="s">
        <v>47</v>
      </c>
      <c r="F4139" t="s">
        <v>48</v>
      </c>
      <c r="G4139" t="s">
        <v>47</v>
      </c>
      <c r="I4139" t="s">
        <v>43</v>
      </c>
      <c r="J4139">
        <v>695.99742040000001</v>
      </c>
      <c r="K4139">
        <v>125</v>
      </c>
      <c r="L4139">
        <v>0.80400000000000005</v>
      </c>
      <c r="M4139">
        <v>0</v>
      </c>
      <c r="N4139">
        <v>0</v>
      </c>
      <c r="O4139">
        <v>0</v>
      </c>
      <c r="P4139" t="s">
        <v>950</v>
      </c>
      <c r="Q4139" t="s">
        <v>951</v>
      </c>
      <c r="R4139" t="s">
        <v>114</v>
      </c>
      <c r="S4139" t="s">
        <v>115</v>
      </c>
      <c r="T4139" t="s">
        <v>36</v>
      </c>
      <c r="U4139" t="s">
        <v>37</v>
      </c>
      <c r="V4139">
        <v>27</v>
      </c>
      <c r="W4139" t="s">
        <v>38</v>
      </c>
    </row>
    <row r="4140" spans="1:23">
      <c r="A4140" t="s">
        <v>23</v>
      </c>
      <c r="B4140" t="s">
        <v>24</v>
      </c>
      <c r="C4140" t="s">
        <v>25</v>
      </c>
      <c r="D4140" t="s">
        <v>26</v>
      </c>
      <c r="E4140" t="s">
        <v>27</v>
      </c>
      <c r="F4140" t="s">
        <v>28</v>
      </c>
      <c r="G4140" t="s">
        <v>29</v>
      </c>
      <c r="H4140" t="s">
        <v>281</v>
      </c>
      <c r="I4140" t="s">
        <v>282</v>
      </c>
      <c r="J4140">
        <v>125.83499999999999</v>
      </c>
      <c r="K4140">
        <v>1</v>
      </c>
      <c r="L4140">
        <v>1</v>
      </c>
      <c r="M4140">
        <v>0</v>
      </c>
      <c r="N4140">
        <v>0</v>
      </c>
      <c r="O4140">
        <v>0</v>
      </c>
      <c r="P4140" t="s">
        <v>952</v>
      </c>
      <c r="Q4140" t="s">
        <v>953</v>
      </c>
      <c r="R4140" t="s">
        <v>365</v>
      </c>
      <c r="S4140" t="s">
        <v>366</v>
      </c>
      <c r="T4140" t="s">
        <v>36</v>
      </c>
      <c r="U4140" t="s">
        <v>37</v>
      </c>
      <c r="V4140">
        <v>27</v>
      </c>
      <c r="W4140" t="s">
        <v>38</v>
      </c>
    </row>
    <row r="4141" spans="1:23">
      <c r="A4141" t="s">
        <v>23</v>
      </c>
      <c r="B4141" t="s">
        <v>24</v>
      </c>
      <c r="C4141" t="s">
        <v>25</v>
      </c>
      <c r="D4141" t="s">
        <v>26</v>
      </c>
      <c r="E4141" t="s">
        <v>27</v>
      </c>
      <c r="F4141" t="s">
        <v>28</v>
      </c>
      <c r="G4141" t="s">
        <v>29</v>
      </c>
      <c r="H4141" t="s">
        <v>124</v>
      </c>
      <c r="I4141" t="s">
        <v>125</v>
      </c>
      <c r="J4141">
        <v>77.967842320000003</v>
      </c>
      <c r="K4141">
        <v>1</v>
      </c>
      <c r="L4141">
        <v>0.92900000000000005</v>
      </c>
      <c r="M4141">
        <v>0</v>
      </c>
      <c r="N4141">
        <v>0</v>
      </c>
      <c r="O4141">
        <v>0</v>
      </c>
      <c r="P4141" t="s">
        <v>952</v>
      </c>
      <c r="Q4141" t="s">
        <v>953</v>
      </c>
      <c r="R4141" t="s">
        <v>365</v>
      </c>
      <c r="S4141" t="s">
        <v>366</v>
      </c>
      <c r="T4141" t="s">
        <v>36</v>
      </c>
      <c r="U4141" t="s">
        <v>37</v>
      </c>
      <c r="V4141">
        <v>27</v>
      </c>
      <c r="W4141" t="s">
        <v>38</v>
      </c>
    </row>
    <row r="4142" spans="1:23">
      <c r="A4142" t="s">
        <v>23</v>
      </c>
      <c r="B4142" t="s">
        <v>24</v>
      </c>
      <c r="C4142" t="s">
        <v>25</v>
      </c>
      <c r="D4142" t="s">
        <v>39</v>
      </c>
      <c r="E4142" t="s">
        <v>40</v>
      </c>
      <c r="F4142" t="s">
        <v>41</v>
      </c>
      <c r="G4142" t="s">
        <v>42</v>
      </c>
      <c r="I4142" t="s">
        <v>43</v>
      </c>
      <c r="J4142">
        <v>0</v>
      </c>
      <c r="K4142">
        <v>0</v>
      </c>
      <c r="L4142">
        <v>0</v>
      </c>
      <c r="M4142">
        <v>0</v>
      </c>
      <c r="N4142">
        <v>0</v>
      </c>
      <c r="O4142">
        <v>1</v>
      </c>
      <c r="P4142" t="s">
        <v>952</v>
      </c>
      <c r="Q4142" t="s">
        <v>953</v>
      </c>
      <c r="R4142" t="s">
        <v>365</v>
      </c>
      <c r="S4142" t="s">
        <v>366</v>
      </c>
      <c r="T4142" t="s">
        <v>36</v>
      </c>
      <c r="U4142" t="s">
        <v>37</v>
      </c>
      <c r="V4142">
        <v>27</v>
      </c>
      <c r="W4142" t="s">
        <v>38</v>
      </c>
    </row>
    <row r="4143" spans="1:23">
      <c r="A4143" t="s">
        <v>23</v>
      </c>
      <c r="B4143" t="s">
        <v>24</v>
      </c>
      <c r="C4143" t="s">
        <v>25</v>
      </c>
      <c r="D4143" t="s">
        <v>26</v>
      </c>
      <c r="E4143" t="s">
        <v>27</v>
      </c>
      <c r="F4143" t="s">
        <v>28</v>
      </c>
      <c r="G4143" t="s">
        <v>29</v>
      </c>
      <c r="H4143" t="s">
        <v>445</v>
      </c>
      <c r="I4143" t="s">
        <v>446</v>
      </c>
      <c r="J4143">
        <v>51.180462769999998</v>
      </c>
      <c r="K4143">
        <v>1</v>
      </c>
      <c r="L4143">
        <v>0.90900000000000003</v>
      </c>
      <c r="M4143">
        <v>0</v>
      </c>
      <c r="N4143">
        <v>0</v>
      </c>
      <c r="O4143">
        <v>0</v>
      </c>
      <c r="P4143" t="s">
        <v>954</v>
      </c>
      <c r="Q4143" t="s">
        <v>955</v>
      </c>
      <c r="R4143" t="s">
        <v>34</v>
      </c>
      <c r="S4143" t="s">
        <v>35</v>
      </c>
      <c r="T4143" t="s">
        <v>36</v>
      </c>
      <c r="U4143" t="s">
        <v>37</v>
      </c>
      <c r="V4143">
        <v>27</v>
      </c>
      <c r="W4143" t="s">
        <v>38</v>
      </c>
    </row>
    <row r="4144" spans="1:23">
      <c r="A4144" t="s">
        <v>23</v>
      </c>
      <c r="B4144" t="s">
        <v>24</v>
      </c>
      <c r="C4144" t="s">
        <v>25</v>
      </c>
      <c r="D4144" t="s">
        <v>26</v>
      </c>
      <c r="E4144" t="s">
        <v>27</v>
      </c>
      <c r="F4144" t="s">
        <v>53</v>
      </c>
      <c r="G4144" t="s">
        <v>54</v>
      </c>
      <c r="H4144" t="s">
        <v>185</v>
      </c>
      <c r="I4144" t="s">
        <v>186</v>
      </c>
      <c r="J4144">
        <v>60.126360249999998</v>
      </c>
      <c r="K4144">
        <v>1</v>
      </c>
      <c r="L4144">
        <v>1</v>
      </c>
      <c r="M4144">
        <v>0</v>
      </c>
      <c r="N4144">
        <v>0</v>
      </c>
      <c r="O4144">
        <v>0</v>
      </c>
      <c r="P4144" t="s">
        <v>956</v>
      </c>
      <c r="Q4144" t="s">
        <v>957</v>
      </c>
      <c r="R4144" t="s">
        <v>365</v>
      </c>
      <c r="S4144" t="s">
        <v>366</v>
      </c>
      <c r="T4144" t="s">
        <v>36</v>
      </c>
      <c r="U4144" t="s">
        <v>37</v>
      </c>
      <c r="V4144">
        <v>27</v>
      </c>
      <c r="W4144" t="s">
        <v>38</v>
      </c>
    </row>
    <row r="4145" spans="1:23">
      <c r="A4145" t="s">
        <v>23</v>
      </c>
      <c r="B4145" t="s">
        <v>24</v>
      </c>
      <c r="C4145" t="s">
        <v>25</v>
      </c>
      <c r="D4145" t="s">
        <v>39</v>
      </c>
      <c r="E4145" t="s">
        <v>40</v>
      </c>
      <c r="F4145" t="s">
        <v>28</v>
      </c>
      <c r="G4145" t="s">
        <v>29</v>
      </c>
      <c r="I4145" t="s">
        <v>43</v>
      </c>
      <c r="J4145">
        <v>129.05022579999999</v>
      </c>
      <c r="K4145">
        <v>15</v>
      </c>
      <c r="L4145">
        <v>0.71499999999999997</v>
      </c>
      <c r="M4145">
        <v>0</v>
      </c>
      <c r="N4145">
        <v>0</v>
      </c>
      <c r="O4145">
        <v>0</v>
      </c>
      <c r="P4145" t="s">
        <v>956</v>
      </c>
      <c r="Q4145" t="s">
        <v>957</v>
      </c>
      <c r="R4145" t="s">
        <v>365</v>
      </c>
      <c r="S4145" t="s">
        <v>366</v>
      </c>
      <c r="T4145" t="s">
        <v>36</v>
      </c>
      <c r="U4145" t="s">
        <v>37</v>
      </c>
      <c r="V4145">
        <v>27</v>
      </c>
      <c r="W4145" t="s">
        <v>38</v>
      </c>
    </row>
    <row r="4146" spans="1:23">
      <c r="A4146" t="s">
        <v>23</v>
      </c>
      <c r="B4146" t="s">
        <v>24</v>
      </c>
      <c r="C4146" t="s">
        <v>25</v>
      </c>
      <c r="D4146" t="s">
        <v>39</v>
      </c>
      <c r="E4146" t="s">
        <v>40</v>
      </c>
      <c r="F4146" t="s">
        <v>44</v>
      </c>
      <c r="G4146" t="s">
        <v>45</v>
      </c>
      <c r="I4146" t="s">
        <v>43</v>
      </c>
      <c r="J4146">
        <v>0</v>
      </c>
      <c r="K4146">
        <v>0</v>
      </c>
      <c r="L4146">
        <v>0</v>
      </c>
      <c r="M4146">
        <v>0</v>
      </c>
      <c r="N4146">
        <v>0</v>
      </c>
      <c r="O4146">
        <v>1</v>
      </c>
      <c r="P4146" t="s">
        <v>956</v>
      </c>
      <c r="Q4146" t="s">
        <v>957</v>
      </c>
      <c r="R4146" t="s">
        <v>365</v>
      </c>
      <c r="S4146" t="s">
        <v>366</v>
      </c>
      <c r="T4146" t="s">
        <v>36</v>
      </c>
      <c r="U4146" t="s">
        <v>37</v>
      </c>
      <c r="V4146">
        <v>27</v>
      </c>
      <c r="W4146" t="s">
        <v>38</v>
      </c>
    </row>
    <row r="4147" spans="1:23">
      <c r="A4147" t="s">
        <v>23</v>
      </c>
      <c r="B4147" t="s">
        <v>24</v>
      </c>
      <c r="C4147" t="s">
        <v>25</v>
      </c>
      <c r="D4147" t="s">
        <v>46</v>
      </c>
      <c r="E4147" t="s">
        <v>47</v>
      </c>
      <c r="F4147" t="s">
        <v>48</v>
      </c>
      <c r="G4147" t="s">
        <v>47</v>
      </c>
      <c r="I4147" t="s">
        <v>43</v>
      </c>
      <c r="J4147">
        <v>1014.727541</v>
      </c>
      <c r="K4147">
        <v>171</v>
      </c>
      <c r="L4147">
        <v>0.77100000000000002</v>
      </c>
      <c r="M4147">
        <v>0</v>
      </c>
      <c r="N4147">
        <v>0</v>
      </c>
      <c r="O4147">
        <v>0</v>
      </c>
      <c r="P4147" t="s">
        <v>956</v>
      </c>
      <c r="Q4147" t="s">
        <v>957</v>
      </c>
      <c r="R4147" t="s">
        <v>365</v>
      </c>
      <c r="S4147" t="s">
        <v>366</v>
      </c>
      <c r="T4147" t="s">
        <v>36</v>
      </c>
      <c r="U4147" t="s">
        <v>37</v>
      </c>
      <c r="V4147">
        <v>27</v>
      </c>
      <c r="W4147" t="s">
        <v>38</v>
      </c>
    </row>
    <row r="4148" spans="1:23">
      <c r="A4148" t="s">
        <v>23</v>
      </c>
      <c r="B4148" t="s">
        <v>24</v>
      </c>
      <c r="C4148" t="s">
        <v>25</v>
      </c>
      <c r="D4148" t="s">
        <v>26</v>
      </c>
      <c r="E4148" t="s">
        <v>27</v>
      </c>
      <c r="F4148" t="s">
        <v>28</v>
      </c>
      <c r="G4148" t="s">
        <v>29</v>
      </c>
      <c r="H4148" t="s">
        <v>187</v>
      </c>
      <c r="I4148" t="s">
        <v>188</v>
      </c>
      <c r="J4148">
        <v>14.28315804</v>
      </c>
      <c r="K4148">
        <v>1</v>
      </c>
      <c r="L4148">
        <v>0.998</v>
      </c>
      <c r="M4148">
        <v>0</v>
      </c>
      <c r="N4148">
        <v>0</v>
      </c>
      <c r="O4148">
        <v>0</v>
      </c>
      <c r="P4148" t="s">
        <v>958</v>
      </c>
      <c r="Q4148" t="s">
        <v>959</v>
      </c>
      <c r="R4148" t="s">
        <v>90</v>
      </c>
      <c r="S4148" t="s">
        <v>91</v>
      </c>
      <c r="T4148" t="s">
        <v>36</v>
      </c>
      <c r="U4148" t="s">
        <v>37</v>
      </c>
      <c r="V4148">
        <v>27</v>
      </c>
      <c r="W4148" t="s">
        <v>38</v>
      </c>
    </row>
    <row r="4149" spans="1:23">
      <c r="A4149" t="s">
        <v>23</v>
      </c>
      <c r="B4149" t="s">
        <v>24</v>
      </c>
      <c r="C4149" t="s">
        <v>25</v>
      </c>
      <c r="D4149" t="s">
        <v>39</v>
      </c>
      <c r="E4149" t="s">
        <v>40</v>
      </c>
      <c r="F4149" t="s">
        <v>41</v>
      </c>
      <c r="G4149" t="s">
        <v>42</v>
      </c>
      <c r="I4149" t="s">
        <v>43</v>
      </c>
      <c r="J4149">
        <v>71.788389690000002</v>
      </c>
      <c r="K4149">
        <v>3</v>
      </c>
      <c r="L4149">
        <v>0.69499999999999995</v>
      </c>
      <c r="M4149">
        <v>0</v>
      </c>
      <c r="N4149">
        <v>0</v>
      </c>
      <c r="O4149">
        <v>0</v>
      </c>
      <c r="P4149" t="s">
        <v>958</v>
      </c>
      <c r="Q4149" t="s">
        <v>959</v>
      </c>
      <c r="R4149" t="s">
        <v>90</v>
      </c>
      <c r="S4149" t="s">
        <v>91</v>
      </c>
      <c r="T4149" t="s">
        <v>36</v>
      </c>
      <c r="U4149" t="s">
        <v>37</v>
      </c>
      <c r="V4149">
        <v>27</v>
      </c>
      <c r="W4149" t="s">
        <v>38</v>
      </c>
    </row>
    <row r="4150" spans="1:23">
      <c r="A4150" t="s">
        <v>23</v>
      </c>
      <c r="B4150" t="s">
        <v>24</v>
      </c>
      <c r="C4150" t="s">
        <v>25</v>
      </c>
      <c r="D4150" t="s">
        <v>39</v>
      </c>
      <c r="E4150" t="s">
        <v>40</v>
      </c>
      <c r="F4150" t="s">
        <v>53</v>
      </c>
      <c r="G4150" t="s">
        <v>54</v>
      </c>
      <c r="I4150" t="s">
        <v>43</v>
      </c>
      <c r="J4150">
        <v>68.262610170000002</v>
      </c>
      <c r="K4150">
        <v>2</v>
      </c>
      <c r="L4150">
        <v>0.83499999999999996</v>
      </c>
      <c r="M4150">
        <v>0</v>
      </c>
      <c r="N4150">
        <v>0</v>
      </c>
      <c r="O4150">
        <v>0</v>
      </c>
      <c r="P4150" t="s">
        <v>958</v>
      </c>
      <c r="Q4150" t="s">
        <v>959</v>
      </c>
      <c r="R4150" t="s">
        <v>90</v>
      </c>
      <c r="S4150" t="s">
        <v>91</v>
      </c>
      <c r="T4150" t="s">
        <v>36</v>
      </c>
      <c r="U4150" t="s">
        <v>37</v>
      </c>
      <c r="V4150">
        <v>27</v>
      </c>
      <c r="W4150" t="s">
        <v>38</v>
      </c>
    </row>
    <row r="4151" spans="1:23">
      <c r="A4151" t="s">
        <v>23</v>
      </c>
      <c r="B4151" t="s">
        <v>24</v>
      </c>
      <c r="C4151" t="s">
        <v>25</v>
      </c>
      <c r="D4151" t="s">
        <v>39</v>
      </c>
      <c r="E4151" t="s">
        <v>40</v>
      </c>
      <c r="F4151" t="s">
        <v>44</v>
      </c>
      <c r="G4151" t="s">
        <v>45</v>
      </c>
      <c r="I4151" t="s">
        <v>43</v>
      </c>
      <c r="J4151">
        <v>0</v>
      </c>
      <c r="K4151">
        <v>0</v>
      </c>
      <c r="L4151">
        <v>0</v>
      </c>
      <c r="M4151">
        <v>0</v>
      </c>
      <c r="N4151">
        <v>0</v>
      </c>
      <c r="O4151">
        <v>1</v>
      </c>
      <c r="P4151" t="s">
        <v>958</v>
      </c>
      <c r="Q4151" t="s">
        <v>959</v>
      </c>
      <c r="R4151" t="s">
        <v>90</v>
      </c>
      <c r="S4151" t="s">
        <v>91</v>
      </c>
      <c r="T4151" t="s">
        <v>36</v>
      </c>
      <c r="U4151" t="s">
        <v>37</v>
      </c>
      <c r="V4151">
        <v>27</v>
      </c>
      <c r="W4151" t="s">
        <v>38</v>
      </c>
    </row>
    <row r="4152" spans="1:23">
      <c r="A4152" t="s">
        <v>23</v>
      </c>
      <c r="B4152" t="s">
        <v>24</v>
      </c>
      <c r="C4152" t="s">
        <v>25</v>
      </c>
      <c r="D4152" t="s">
        <v>46</v>
      </c>
      <c r="E4152" t="s">
        <v>47</v>
      </c>
      <c r="F4152" t="s">
        <v>48</v>
      </c>
      <c r="G4152" t="s">
        <v>47</v>
      </c>
      <c r="I4152" t="s">
        <v>43</v>
      </c>
      <c r="J4152">
        <v>1234.9328869999999</v>
      </c>
      <c r="K4152">
        <v>200</v>
      </c>
      <c r="L4152">
        <v>0.79</v>
      </c>
      <c r="M4152">
        <v>0</v>
      </c>
      <c r="N4152">
        <v>0</v>
      </c>
      <c r="O4152">
        <v>0</v>
      </c>
      <c r="P4152" t="s">
        <v>958</v>
      </c>
      <c r="Q4152" t="s">
        <v>959</v>
      </c>
      <c r="R4152" t="s">
        <v>90</v>
      </c>
      <c r="S4152" t="s">
        <v>91</v>
      </c>
      <c r="T4152" t="s">
        <v>36</v>
      </c>
      <c r="U4152" t="s">
        <v>37</v>
      </c>
      <c r="V4152">
        <v>27</v>
      </c>
      <c r="W4152" t="s">
        <v>38</v>
      </c>
    </row>
    <row r="4153" spans="1:23">
      <c r="A4153" t="s">
        <v>23</v>
      </c>
      <c r="B4153" t="s">
        <v>24</v>
      </c>
      <c r="C4153" t="s">
        <v>25</v>
      </c>
      <c r="D4153" t="s">
        <v>39</v>
      </c>
      <c r="E4153" t="s">
        <v>40</v>
      </c>
      <c r="F4153" t="s">
        <v>28</v>
      </c>
      <c r="G4153" t="s">
        <v>29</v>
      </c>
      <c r="I4153" t="s">
        <v>43</v>
      </c>
      <c r="J4153">
        <v>143.15304130000001</v>
      </c>
      <c r="K4153">
        <v>18</v>
      </c>
      <c r="L4153">
        <v>0.89</v>
      </c>
      <c r="M4153">
        <v>0</v>
      </c>
      <c r="N4153">
        <v>0</v>
      </c>
      <c r="O4153">
        <v>0</v>
      </c>
      <c r="P4153" t="s">
        <v>960</v>
      </c>
      <c r="Q4153" t="s">
        <v>961</v>
      </c>
      <c r="R4153" t="s">
        <v>73</v>
      </c>
      <c r="S4153" t="s">
        <v>74</v>
      </c>
      <c r="T4153" t="s">
        <v>36</v>
      </c>
      <c r="U4153" t="s">
        <v>37</v>
      </c>
      <c r="V4153">
        <v>27</v>
      </c>
      <c r="W4153" t="s">
        <v>38</v>
      </c>
    </row>
    <row r="4154" spans="1:23">
      <c r="A4154" t="s">
        <v>23</v>
      </c>
      <c r="B4154" t="s">
        <v>24</v>
      </c>
      <c r="C4154" t="s">
        <v>25</v>
      </c>
      <c r="D4154" t="s">
        <v>26</v>
      </c>
      <c r="E4154" t="s">
        <v>27</v>
      </c>
      <c r="F4154" t="s">
        <v>28</v>
      </c>
      <c r="G4154" t="s">
        <v>29</v>
      </c>
      <c r="H4154" t="s">
        <v>152</v>
      </c>
      <c r="I4154" t="s">
        <v>153</v>
      </c>
      <c r="J4154">
        <v>165.75255490000001</v>
      </c>
      <c r="K4154">
        <v>1</v>
      </c>
      <c r="L4154">
        <v>0.85199999999999998</v>
      </c>
      <c r="M4154">
        <v>0</v>
      </c>
      <c r="N4154">
        <v>0</v>
      </c>
      <c r="O4154">
        <v>0</v>
      </c>
      <c r="P4154" t="s">
        <v>962</v>
      </c>
      <c r="Q4154" t="s">
        <v>963</v>
      </c>
      <c r="R4154" t="s">
        <v>146</v>
      </c>
      <c r="S4154" t="s">
        <v>147</v>
      </c>
      <c r="T4154" t="s">
        <v>36</v>
      </c>
      <c r="U4154" t="s">
        <v>37</v>
      </c>
      <c r="V4154">
        <v>27</v>
      </c>
      <c r="W4154" t="s">
        <v>38</v>
      </c>
    </row>
    <row r="4155" spans="1:23">
      <c r="A4155" t="s">
        <v>23</v>
      </c>
      <c r="B4155" t="s">
        <v>24</v>
      </c>
      <c r="C4155" t="s">
        <v>25</v>
      </c>
      <c r="D4155" t="s">
        <v>26</v>
      </c>
      <c r="E4155" t="s">
        <v>27</v>
      </c>
      <c r="F4155" t="s">
        <v>41</v>
      </c>
      <c r="G4155" t="s">
        <v>42</v>
      </c>
      <c r="H4155" t="s">
        <v>161</v>
      </c>
      <c r="I4155" t="s">
        <v>43</v>
      </c>
      <c r="J4155">
        <v>296.56905849999998</v>
      </c>
      <c r="K4155">
        <v>4</v>
      </c>
      <c r="L4155">
        <v>0.88800000000000001</v>
      </c>
      <c r="M4155">
        <v>0</v>
      </c>
      <c r="N4155">
        <v>0</v>
      </c>
      <c r="O4155">
        <v>0</v>
      </c>
      <c r="P4155" t="s">
        <v>964</v>
      </c>
      <c r="Q4155" t="s">
        <v>965</v>
      </c>
      <c r="R4155" t="s">
        <v>59</v>
      </c>
      <c r="S4155" t="s">
        <v>60</v>
      </c>
      <c r="T4155" t="s">
        <v>36</v>
      </c>
      <c r="U4155" t="s">
        <v>37</v>
      </c>
      <c r="V4155">
        <v>27</v>
      </c>
      <c r="W4155" t="s">
        <v>38</v>
      </c>
    </row>
    <row r="4156" spans="1:23">
      <c r="A4156" t="s">
        <v>23</v>
      </c>
      <c r="B4156" t="s">
        <v>24</v>
      </c>
      <c r="C4156" t="s">
        <v>25</v>
      </c>
      <c r="D4156" t="s">
        <v>26</v>
      </c>
      <c r="E4156" t="s">
        <v>27</v>
      </c>
      <c r="F4156" t="s">
        <v>53</v>
      </c>
      <c r="G4156" t="s">
        <v>54</v>
      </c>
      <c r="H4156" t="s">
        <v>223</v>
      </c>
      <c r="I4156" t="s">
        <v>224</v>
      </c>
      <c r="J4156">
        <v>29.977488619999999</v>
      </c>
      <c r="K4156">
        <v>1</v>
      </c>
      <c r="L4156">
        <v>0.92200000000000004</v>
      </c>
      <c r="M4156">
        <v>0</v>
      </c>
      <c r="N4156">
        <v>0</v>
      </c>
      <c r="O4156">
        <v>0</v>
      </c>
      <c r="P4156" t="s">
        <v>964</v>
      </c>
      <c r="Q4156" t="s">
        <v>965</v>
      </c>
      <c r="R4156" t="s">
        <v>59</v>
      </c>
      <c r="S4156" t="s">
        <v>60</v>
      </c>
      <c r="T4156" t="s">
        <v>36</v>
      </c>
      <c r="U4156" t="s">
        <v>37</v>
      </c>
      <c r="V4156">
        <v>27</v>
      </c>
      <c r="W4156" t="s">
        <v>38</v>
      </c>
    </row>
    <row r="4157" spans="1:23">
      <c r="A4157" t="s">
        <v>23</v>
      </c>
      <c r="B4157" t="s">
        <v>24</v>
      </c>
      <c r="C4157" t="s">
        <v>25</v>
      </c>
      <c r="D4157" t="s">
        <v>26</v>
      </c>
      <c r="E4157" t="s">
        <v>27</v>
      </c>
      <c r="F4157" t="s">
        <v>53</v>
      </c>
      <c r="G4157" t="s">
        <v>54</v>
      </c>
      <c r="H4157" t="s">
        <v>128</v>
      </c>
      <c r="I4157" t="s">
        <v>129</v>
      </c>
      <c r="J4157">
        <v>15.41293973</v>
      </c>
      <c r="K4157">
        <v>1</v>
      </c>
      <c r="L4157">
        <v>0.96699999999999997</v>
      </c>
      <c r="M4157">
        <v>0</v>
      </c>
      <c r="N4157">
        <v>0</v>
      </c>
      <c r="O4157">
        <v>0</v>
      </c>
      <c r="P4157" t="s">
        <v>964</v>
      </c>
      <c r="Q4157" t="s">
        <v>965</v>
      </c>
      <c r="R4157" t="s">
        <v>59</v>
      </c>
      <c r="S4157" t="s">
        <v>60</v>
      </c>
      <c r="T4157" t="s">
        <v>36</v>
      </c>
      <c r="U4157" t="s">
        <v>37</v>
      </c>
      <c r="V4157">
        <v>27</v>
      </c>
      <c r="W4157" t="s">
        <v>38</v>
      </c>
    </row>
    <row r="4158" spans="1:23">
      <c r="A4158" t="s">
        <v>23</v>
      </c>
      <c r="B4158" t="s">
        <v>24</v>
      </c>
      <c r="C4158" t="s">
        <v>25</v>
      </c>
      <c r="D4158" t="s">
        <v>26</v>
      </c>
      <c r="E4158" t="s">
        <v>27</v>
      </c>
      <c r="F4158" t="s">
        <v>28</v>
      </c>
      <c r="G4158" t="s">
        <v>29</v>
      </c>
      <c r="H4158" t="s">
        <v>285</v>
      </c>
      <c r="I4158" t="s">
        <v>286</v>
      </c>
      <c r="J4158">
        <v>207.09665960000001</v>
      </c>
      <c r="K4158">
        <v>2</v>
      </c>
      <c r="L4158">
        <v>0.95199999999999996</v>
      </c>
      <c r="M4158">
        <v>0</v>
      </c>
      <c r="N4158">
        <v>0</v>
      </c>
      <c r="O4158">
        <v>0</v>
      </c>
      <c r="P4158" t="s">
        <v>964</v>
      </c>
      <c r="Q4158" t="s">
        <v>965</v>
      </c>
      <c r="R4158" t="s">
        <v>59</v>
      </c>
      <c r="S4158" t="s">
        <v>60</v>
      </c>
      <c r="T4158" t="s">
        <v>36</v>
      </c>
      <c r="U4158" t="s">
        <v>37</v>
      </c>
      <c r="V4158">
        <v>27</v>
      </c>
      <c r="W4158" t="s">
        <v>38</v>
      </c>
    </row>
    <row r="4159" spans="1:23">
      <c r="A4159" t="s">
        <v>23</v>
      </c>
      <c r="B4159" t="s">
        <v>24</v>
      </c>
      <c r="C4159" t="s">
        <v>25</v>
      </c>
      <c r="D4159" t="s">
        <v>26</v>
      </c>
      <c r="E4159" t="s">
        <v>27</v>
      </c>
      <c r="F4159" t="s">
        <v>28</v>
      </c>
      <c r="G4159" t="s">
        <v>29</v>
      </c>
      <c r="H4159" t="s">
        <v>193</v>
      </c>
      <c r="I4159" t="s">
        <v>194</v>
      </c>
      <c r="J4159">
        <v>543.70201950000001</v>
      </c>
      <c r="K4159">
        <v>6</v>
      </c>
      <c r="L4159">
        <v>0.89500000000000002</v>
      </c>
      <c r="M4159">
        <v>0</v>
      </c>
      <c r="N4159">
        <v>0</v>
      </c>
      <c r="O4159">
        <v>0</v>
      </c>
      <c r="P4159" t="s">
        <v>964</v>
      </c>
      <c r="Q4159" t="s">
        <v>965</v>
      </c>
      <c r="R4159" t="s">
        <v>59</v>
      </c>
      <c r="S4159" t="s">
        <v>60</v>
      </c>
      <c r="T4159" t="s">
        <v>36</v>
      </c>
      <c r="U4159" t="s">
        <v>37</v>
      </c>
      <c r="V4159">
        <v>27</v>
      </c>
      <c r="W4159" t="s">
        <v>38</v>
      </c>
    </row>
    <row r="4160" spans="1:23">
      <c r="A4160" t="s">
        <v>23</v>
      </c>
      <c r="B4160" t="s">
        <v>24</v>
      </c>
      <c r="C4160" t="s">
        <v>25</v>
      </c>
      <c r="D4160" t="s">
        <v>26</v>
      </c>
      <c r="E4160" t="s">
        <v>27</v>
      </c>
      <c r="F4160" t="s">
        <v>28</v>
      </c>
      <c r="G4160" t="s">
        <v>29</v>
      </c>
      <c r="H4160" t="s">
        <v>86</v>
      </c>
      <c r="I4160" t="s">
        <v>87</v>
      </c>
      <c r="J4160">
        <v>252.45277143000001</v>
      </c>
      <c r="K4160">
        <v>5</v>
      </c>
      <c r="L4160">
        <v>0.96799999999999997</v>
      </c>
      <c r="M4160">
        <v>0</v>
      </c>
      <c r="N4160">
        <v>0</v>
      </c>
      <c r="O4160">
        <v>0</v>
      </c>
      <c r="P4160" t="s">
        <v>964</v>
      </c>
      <c r="Q4160" t="s">
        <v>965</v>
      </c>
      <c r="R4160" t="s">
        <v>59</v>
      </c>
      <c r="S4160" t="s">
        <v>60</v>
      </c>
      <c r="T4160" t="s">
        <v>36</v>
      </c>
      <c r="U4160" t="s">
        <v>37</v>
      </c>
      <c r="V4160">
        <v>27</v>
      </c>
      <c r="W4160" t="s">
        <v>38</v>
      </c>
    </row>
    <row r="4161" spans="1:23">
      <c r="A4161" t="s">
        <v>23</v>
      </c>
      <c r="B4161" t="s">
        <v>24</v>
      </c>
      <c r="C4161" t="s">
        <v>25</v>
      </c>
      <c r="D4161" t="s">
        <v>26</v>
      </c>
      <c r="E4161" t="s">
        <v>27</v>
      </c>
      <c r="F4161" t="s">
        <v>28</v>
      </c>
      <c r="G4161" t="s">
        <v>29</v>
      </c>
      <c r="H4161" t="s">
        <v>138</v>
      </c>
      <c r="I4161" t="s">
        <v>139</v>
      </c>
      <c r="J4161">
        <v>117.833996</v>
      </c>
      <c r="K4161">
        <v>1</v>
      </c>
      <c r="L4161">
        <v>0.90800000000000003</v>
      </c>
      <c r="M4161">
        <v>0</v>
      </c>
      <c r="N4161">
        <v>0</v>
      </c>
      <c r="O4161">
        <v>0</v>
      </c>
      <c r="P4161" t="s">
        <v>964</v>
      </c>
      <c r="Q4161" t="s">
        <v>965</v>
      </c>
      <c r="R4161" t="s">
        <v>59</v>
      </c>
      <c r="S4161" t="s">
        <v>60</v>
      </c>
      <c r="T4161" t="s">
        <v>36</v>
      </c>
      <c r="U4161" t="s">
        <v>37</v>
      </c>
      <c r="V4161">
        <v>27</v>
      </c>
      <c r="W4161" t="s">
        <v>38</v>
      </c>
    </row>
    <row r="4162" spans="1:23">
      <c r="A4162" t="s">
        <v>23</v>
      </c>
      <c r="B4162" t="s">
        <v>24</v>
      </c>
      <c r="C4162" t="s">
        <v>25</v>
      </c>
      <c r="D4162" t="s">
        <v>26</v>
      </c>
      <c r="E4162" t="s">
        <v>27</v>
      </c>
      <c r="F4162" t="s">
        <v>28</v>
      </c>
      <c r="G4162" t="s">
        <v>29</v>
      </c>
      <c r="H4162" t="s">
        <v>80</v>
      </c>
      <c r="I4162" t="s">
        <v>81</v>
      </c>
      <c r="J4162">
        <v>795.88266669999996</v>
      </c>
      <c r="K4162">
        <v>1</v>
      </c>
      <c r="L4162">
        <v>1</v>
      </c>
      <c r="M4162">
        <v>0</v>
      </c>
      <c r="N4162">
        <v>0</v>
      </c>
      <c r="O4162">
        <v>0</v>
      </c>
      <c r="P4162" t="s">
        <v>964</v>
      </c>
      <c r="Q4162" t="s">
        <v>965</v>
      </c>
      <c r="R4162" t="s">
        <v>59</v>
      </c>
      <c r="S4162" t="s">
        <v>60</v>
      </c>
      <c r="T4162" t="s">
        <v>36</v>
      </c>
      <c r="U4162" t="s">
        <v>37</v>
      </c>
      <c r="V4162">
        <v>27</v>
      </c>
      <c r="W4162" t="s">
        <v>38</v>
      </c>
    </row>
    <row r="4163" spans="1:23">
      <c r="A4163" t="s">
        <v>23</v>
      </c>
      <c r="B4163" t="s">
        <v>24</v>
      </c>
      <c r="C4163" t="s">
        <v>25</v>
      </c>
      <c r="D4163" t="s">
        <v>39</v>
      </c>
      <c r="E4163" t="s">
        <v>40</v>
      </c>
      <c r="F4163" t="s">
        <v>41</v>
      </c>
      <c r="G4163" t="s">
        <v>42</v>
      </c>
      <c r="I4163" t="s">
        <v>43</v>
      </c>
      <c r="J4163">
        <v>302.61201240000003</v>
      </c>
      <c r="K4163">
        <v>14</v>
      </c>
      <c r="L4163">
        <v>0.752</v>
      </c>
      <c r="M4163">
        <v>0</v>
      </c>
      <c r="N4163">
        <v>0</v>
      </c>
      <c r="O4163">
        <v>1</v>
      </c>
      <c r="P4163" t="s">
        <v>964</v>
      </c>
      <c r="Q4163" t="s">
        <v>965</v>
      </c>
      <c r="R4163" t="s">
        <v>59</v>
      </c>
      <c r="S4163" t="s">
        <v>60</v>
      </c>
      <c r="T4163" t="s">
        <v>36</v>
      </c>
      <c r="U4163" t="s">
        <v>37</v>
      </c>
      <c r="V4163">
        <v>27</v>
      </c>
      <c r="W4163" t="s">
        <v>38</v>
      </c>
    </row>
    <row r="4164" spans="1:23">
      <c r="A4164" t="s">
        <v>23</v>
      </c>
      <c r="B4164" t="s">
        <v>24</v>
      </c>
      <c r="C4164" t="s">
        <v>25</v>
      </c>
      <c r="D4164" t="s">
        <v>39</v>
      </c>
      <c r="E4164" t="s">
        <v>40</v>
      </c>
      <c r="F4164" t="s">
        <v>28</v>
      </c>
      <c r="G4164" t="s">
        <v>29</v>
      </c>
      <c r="I4164" t="s">
        <v>43</v>
      </c>
      <c r="J4164">
        <v>3218.7012725</v>
      </c>
      <c r="K4164">
        <v>254</v>
      </c>
      <c r="L4164">
        <v>0.872</v>
      </c>
      <c r="M4164">
        <v>0</v>
      </c>
      <c r="N4164">
        <v>0</v>
      </c>
      <c r="O4164">
        <v>0</v>
      </c>
      <c r="P4164" t="s">
        <v>964</v>
      </c>
      <c r="Q4164" t="s">
        <v>965</v>
      </c>
      <c r="R4164" t="s">
        <v>59</v>
      </c>
      <c r="S4164" t="s">
        <v>60</v>
      </c>
      <c r="T4164" t="s">
        <v>36</v>
      </c>
      <c r="U4164" t="s">
        <v>37</v>
      </c>
      <c r="V4164">
        <v>27</v>
      </c>
      <c r="W4164" t="s">
        <v>38</v>
      </c>
    </row>
    <row r="4165" spans="1:23">
      <c r="A4165" t="s">
        <v>23</v>
      </c>
      <c r="B4165" t="s">
        <v>24</v>
      </c>
      <c r="C4165" t="s">
        <v>25</v>
      </c>
      <c r="D4165" t="s">
        <v>39</v>
      </c>
      <c r="E4165" t="s">
        <v>40</v>
      </c>
      <c r="F4165" t="s">
        <v>41</v>
      </c>
      <c r="G4165" t="s">
        <v>42</v>
      </c>
      <c r="I4165" t="s">
        <v>43</v>
      </c>
      <c r="J4165">
        <v>78.994169920000004</v>
      </c>
      <c r="K4165">
        <v>6</v>
      </c>
      <c r="L4165">
        <v>0.88100000000000001</v>
      </c>
      <c r="M4165">
        <v>0</v>
      </c>
      <c r="N4165">
        <v>0</v>
      </c>
      <c r="O4165">
        <v>0</v>
      </c>
      <c r="P4165" t="s">
        <v>966</v>
      </c>
      <c r="Q4165" t="s">
        <v>967</v>
      </c>
      <c r="R4165" t="s">
        <v>365</v>
      </c>
      <c r="S4165" t="s">
        <v>366</v>
      </c>
      <c r="T4165" t="s">
        <v>36</v>
      </c>
      <c r="U4165" t="s">
        <v>37</v>
      </c>
      <c r="V4165">
        <v>27</v>
      </c>
      <c r="W4165" t="s">
        <v>38</v>
      </c>
    </row>
    <row r="4166" spans="1:23">
      <c r="A4166" t="s">
        <v>23</v>
      </c>
      <c r="B4166" t="s">
        <v>24</v>
      </c>
      <c r="C4166" t="s">
        <v>25</v>
      </c>
      <c r="D4166" t="s">
        <v>39</v>
      </c>
      <c r="E4166" t="s">
        <v>40</v>
      </c>
      <c r="F4166" t="s">
        <v>44</v>
      </c>
      <c r="G4166" t="s">
        <v>45</v>
      </c>
      <c r="I4166" t="s">
        <v>43</v>
      </c>
      <c r="J4166">
        <v>0</v>
      </c>
      <c r="K4166">
        <v>0</v>
      </c>
      <c r="L4166">
        <v>0</v>
      </c>
      <c r="M4166">
        <v>0</v>
      </c>
      <c r="N4166">
        <v>0</v>
      </c>
      <c r="O4166">
        <v>1</v>
      </c>
      <c r="P4166" t="s">
        <v>966</v>
      </c>
      <c r="Q4166" t="s">
        <v>967</v>
      </c>
      <c r="R4166" t="s">
        <v>365</v>
      </c>
      <c r="S4166" t="s">
        <v>366</v>
      </c>
      <c r="T4166" t="s">
        <v>36</v>
      </c>
      <c r="U4166" t="s">
        <v>37</v>
      </c>
      <c r="V4166">
        <v>27</v>
      </c>
      <c r="W4166" t="s">
        <v>38</v>
      </c>
    </row>
    <row r="4167" spans="1:23">
      <c r="A4167" t="s">
        <v>23</v>
      </c>
      <c r="B4167" t="s">
        <v>24</v>
      </c>
      <c r="C4167" t="s">
        <v>25</v>
      </c>
      <c r="D4167" t="s">
        <v>46</v>
      </c>
      <c r="E4167" t="s">
        <v>47</v>
      </c>
      <c r="F4167" t="s">
        <v>48</v>
      </c>
      <c r="G4167" t="s">
        <v>47</v>
      </c>
      <c r="I4167" t="s">
        <v>43</v>
      </c>
      <c r="J4167">
        <v>234.04278679999999</v>
      </c>
      <c r="K4167">
        <v>51</v>
      </c>
      <c r="L4167">
        <v>0.78300000000000003</v>
      </c>
      <c r="M4167">
        <v>0</v>
      </c>
      <c r="N4167">
        <v>0</v>
      </c>
      <c r="O4167">
        <v>0</v>
      </c>
      <c r="P4167" t="s">
        <v>1518</v>
      </c>
      <c r="Q4167" t="s">
        <v>1519</v>
      </c>
      <c r="R4167" t="s">
        <v>114</v>
      </c>
      <c r="S4167" t="s">
        <v>115</v>
      </c>
      <c r="T4167" t="s">
        <v>36</v>
      </c>
      <c r="U4167" t="s">
        <v>37</v>
      </c>
      <c r="V4167">
        <v>27</v>
      </c>
      <c r="W4167" t="s">
        <v>38</v>
      </c>
    </row>
    <row r="4168" spans="1:23">
      <c r="A4168" t="s">
        <v>23</v>
      </c>
      <c r="B4168" t="s">
        <v>24</v>
      </c>
      <c r="C4168" t="s">
        <v>25</v>
      </c>
      <c r="D4168" t="s">
        <v>39</v>
      </c>
      <c r="E4168" t="s">
        <v>40</v>
      </c>
      <c r="F4168" t="s">
        <v>28</v>
      </c>
      <c r="G4168" t="s">
        <v>29</v>
      </c>
      <c r="I4168" t="s">
        <v>43</v>
      </c>
      <c r="J4168">
        <v>0</v>
      </c>
      <c r="K4168">
        <v>0</v>
      </c>
      <c r="L4168">
        <v>0</v>
      </c>
      <c r="M4168">
        <v>0</v>
      </c>
      <c r="N4168">
        <v>0</v>
      </c>
      <c r="O4168">
        <v>1</v>
      </c>
      <c r="P4168" t="s">
        <v>968</v>
      </c>
      <c r="Q4168" t="s">
        <v>969</v>
      </c>
      <c r="R4168" t="s">
        <v>67</v>
      </c>
      <c r="S4168" t="s">
        <v>68</v>
      </c>
      <c r="T4168" t="s">
        <v>36</v>
      </c>
      <c r="U4168" t="s">
        <v>37</v>
      </c>
      <c r="V4168">
        <v>27</v>
      </c>
      <c r="W4168" t="s">
        <v>38</v>
      </c>
    </row>
    <row r="4169" spans="1:23">
      <c r="A4169" t="s">
        <v>23</v>
      </c>
      <c r="B4169" t="s">
        <v>24</v>
      </c>
      <c r="C4169" t="s">
        <v>25</v>
      </c>
      <c r="D4169" t="s">
        <v>39</v>
      </c>
      <c r="E4169" t="s">
        <v>40</v>
      </c>
      <c r="F4169" t="s">
        <v>44</v>
      </c>
      <c r="G4169" t="s">
        <v>45</v>
      </c>
      <c r="I4169" t="s">
        <v>43</v>
      </c>
      <c r="J4169">
        <v>0</v>
      </c>
      <c r="K4169">
        <v>0</v>
      </c>
      <c r="L4169">
        <v>0</v>
      </c>
      <c r="M4169">
        <v>0</v>
      </c>
      <c r="N4169">
        <v>0</v>
      </c>
      <c r="O4169">
        <v>1</v>
      </c>
      <c r="P4169" t="s">
        <v>968</v>
      </c>
      <c r="Q4169" t="s">
        <v>969</v>
      </c>
      <c r="R4169" t="s">
        <v>67</v>
      </c>
      <c r="S4169" t="s">
        <v>68</v>
      </c>
      <c r="T4169" t="s">
        <v>36</v>
      </c>
      <c r="U4169" t="s">
        <v>37</v>
      </c>
      <c r="V4169">
        <v>27</v>
      </c>
      <c r="W4169" t="s">
        <v>38</v>
      </c>
    </row>
    <row r="4170" spans="1:23">
      <c r="A4170" t="s">
        <v>23</v>
      </c>
      <c r="B4170" t="s">
        <v>24</v>
      </c>
      <c r="C4170" t="s">
        <v>25</v>
      </c>
      <c r="D4170" t="s">
        <v>46</v>
      </c>
      <c r="E4170" t="s">
        <v>47</v>
      </c>
      <c r="F4170" t="s">
        <v>48</v>
      </c>
      <c r="G4170" t="s">
        <v>47</v>
      </c>
      <c r="I4170" t="s">
        <v>43</v>
      </c>
      <c r="J4170">
        <v>372.12197780000002</v>
      </c>
      <c r="K4170">
        <v>67</v>
      </c>
      <c r="L4170">
        <v>0.86299999999999999</v>
      </c>
      <c r="M4170">
        <v>0</v>
      </c>
      <c r="N4170">
        <v>0</v>
      </c>
      <c r="O4170">
        <v>0</v>
      </c>
      <c r="P4170" t="s">
        <v>968</v>
      </c>
      <c r="Q4170" t="s">
        <v>969</v>
      </c>
      <c r="R4170" t="s">
        <v>67</v>
      </c>
      <c r="S4170" t="s">
        <v>68</v>
      </c>
      <c r="T4170" t="s">
        <v>36</v>
      </c>
      <c r="U4170" t="s">
        <v>37</v>
      </c>
      <c r="V4170">
        <v>27</v>
      </c>
      <c r="W4170" t="s">
        <v>38</v>
      </c>
    </row>
    <row r="4171" spans="1:23">
      <c r="A4171" t="s">
        <v>23</v>
      </c>
      <c r="B4171" t="s">
        <v>24</v>
      </c>
      <c r="C4171" t="s">
        <v>25</v>
      </c>
      <c r="D4171" t="s">
        <v>39</v>
      </c>
      <c r="E4171" t="s">
        <v>40</v>
      </c>
      <c r="F4171" t="s">
        <v>41</v>
      </c>
      <c r="G4171" t="s">
        <v>42</v>
      </c>
      <c r="I4171" t="s">
        <v>43</v>
      </c>
      <c r="J4171">
        <v>0</v>
      </c>
      <c r="K4171">
        <v>0</v>
      </c>
      <c r="L4171">
        <v>0</v>
      </c>
      <c r="M4171">
        <v>0</v>
      </c>
      <c r="N4171">
        <v>0</v>
      </c>
      <c r="O4171">
        <v>1</v>
      </c>
      <c r="P4171" t="s">
        <v>970</v>
      </c>
      <c r="Q4171" t="s">
        <v>971</v>
      </c>
      <c r="R4171" t="s">
        <v>84</v>
      </c>
      <c r="S4171" t="s">
        <v>85</v>
      </c>
      <c r="T4171" t="s">
        <v>36</v>
      </c>
      <c r="U4171" t="s">
        <v>37</v>
      </c>
      <c r="V4171">
        <v>27</v>
      </c>
      <c r="W4171" t="s">
        <v>38</v>
      </c>
    </row>
    <row r="4172" spans="1:23">
      <c r="A4172" t="s">
        <v>23</v>
      </c>
      <c r="B4172" t="s">
        <v>24</v>
      </c>
      <c r="C4172" t="s">
        <v>25</v>
      </c>
      <c r="D4172" t="s">
        <v>39</v>
      </c>
      <c r="E4172" t="s">
        <v>40</v>
      </c>
      <c r="F4172" t="s">
        <v>28</v>
      </c>
      <c r="G4172" t="s">
        <v>29</v>
      </c>
      <c r="I4172" t="s">
        <v>43</v>
      </c>
      <c r="J4172">
        <v>67.13127326</v>
      </c>
      <c r="K4172">
        <v>12</v>
      </c>
      <c r="L4172">
        <v>0.80800000000000005</v>
      </c>
      <c r="M4172">
        <v>0</v>
      </c>
      <c r="N4172">
        <v>0</v>
      </c>
      <c r="O4172">
        <v>0</v>
      </c>
      <c r="P4172" t="s">
        <v>970</v>
      </c>
      <c r="Q4172" t="s">
        <v>971</v>
      </c>
      <c r="R4172" t="s">
        <v>84</v>
      </c>
      <c r="S4172" t="s">
        <v>85</v>
      </c>
      <c r="T4172" t="s">
        <v>36</v>
      </c>
      <c r="U4172" t="s">
        <v>37</v>
      </c>
      <c r="V4172">
        <v>27</v>
      </c>
      <c r="W4172" t="s">
        <v>38</v>
      </c>
    </row>
    <row r="4173" spans="1:23">
      <c r="A4173" t="s">
        <v>23</v>
      </c>
      <c r="B4173" t="s">
        <v>24</v>
      </c>
      <c r="C4173" t="s">
        <v>25</v>
      </c>
      <c r="D4173" t="s">
        <v>39</v>
      </c>
      <c r="E4173" t="s">
        <v>40</v>
      </c>
      <c r="F4173" t="s">
        <v>28</v>
      </c>
      <c r="G4173" t="s">
        <v>29</v>
      </c>
      <c r="I4173" t="s">
        <v>43</v>
      </c>
      <c r="J4173">
        <v>46.678260700000003</v>
      </c>
      <c r="K4173">
        <v>10</v>
      </c>
      <c r="L4173">
        <v>0.755</v>
      </c>
      <c r="M4173">
        <v>0</v>
      </c>
      <c r="N4173">
        <v>0</v>
      </c>
      <c r="O4173">
        <v>0</v>
      </c>
      <c r="P4173" t="s">
        <v>972</v>
      </c>
      <c r="Q4173" t="s">
        <v>973</v>
      </c>
      <c r="R4173" t="s">
        <v>84</v>
      </c>
      <c r="S4173" t="s">
        <v>85</v>
      </c>
      <c r="T4173" t="s">
        <v>36</v>
      </c>
      <c r="U4173" t="s">
        <v>37</v>
      </c>
      <c r="V4173">
        <v>27</v>
      </c>
      <c r="W4173" t="s">
        <v>38</v>
      </c>
    </row>
    <row r="4174" spans="1:23">
      <c r="A4174" t="s">
        <v>23</v>
      </c>
      <c r="B4174" t="s">
        <v>24</v>
      </c>
      <c r="C4174" t="s">
        <v>25</v>
      </c>
      <c r="D4174" t="s">
        <v>46</v>
      </c>
      <c r="E4174" t="s">
        <v>47</v>
      </c>
      <c r="F4174" t="s">
        <v>48</v>
      </c>
      <c r="G4174" t="s">
        <v>47</v>
      </c>
      <c r="I4174" t="s">
        <v>43</v>
      </c>
      <c r="J4174">
        <v>243.22007500000001</v>
      </c>
      <c r="K4174">
        <v>49</v>
      </c>
      <c r="L4174">
        <v>0.80700000000000005</v>
      </c>
      <c r="M4174">
        <v>0</v>
      </c>
      <c r="N4174">
        <v>0</v>
      </c>
      <c r="O4174">
        <v>0</v>
      </c>
      <c r="P4174" t="s">
        <v>972</v>
      </c>
      <c r="Q4174" t="s">
        <v>973</v>
      </c>
      <c r="R4174" t="s">
        <v>84</v>
      </c>
      <c r="S4174" t="s">
        <v>85</v>
      </c>
      <c r="T4174" t="s">
        <v>36</v>
      </c>
      <c r="U4174" t="s">
        <v>37</v>
      </c>
      <c r="V4174">
        <v>27</v>
      </c>
      <c r="W4174" t="s">
        <v>38</v>
      </c>
    </row>
    <row r="4175" spans="1:23">
      <c r="A4175" t="s">
        <v>23</v>
      </c>
      <c r="B4175" t="s">
        <v>24</v>
      </c>
      <c r="C4175" t="s">
        <v>25</v>
      </c>
      <c r="D4175" t="s">
        <v>26</v>
      </c>
      <c r="E4175" t="s">
        <v>27</v>
      </c>
      <c r="F4175" t="s">
        <v>28</v>
      </c>
      <c r="G4175" t="s">
        <v>29</v>
      </c>
      <c r="H4175" t="s">
        <v>110</v>
      </c>
      <c r="I4175" t="s">
        <v>111</v>
      </c>
      <c r="J4175">
        <v>38.045183979999997</v>
      </c>
      <c r="K4175">
        <v>1</v>
      </c>
      <c r="L4175">
        <v>0.91400000000000003</v>
      </c>
      <c r="M4175">
        <v>0</v>
      </c>
      <c r="N4175">
        <v>0</v>
      </c>
      <c r="O4175">
        <v>0</v>
      </c>
      <c r="P4175" t="s">
        <v>1520</v>
      </c>
      <c r="Q4175" t="s">
        <v>1521</v>
      </c>
      <c r="R4175" t="s">
        <v>100</v>
      </c>
      <c r="S4175" t="s">
        <v>101</v>
      </c>
      <c r="T4175" t="s">
        <v>36</v>
      </c>
      <c r="U4175" t="s">
        <v>37</v>
      </c>
      <c r="V4175">
        <v>27</v>
      </c>
      <c r="W4175" t="s">
        <v>38</v>
      </c>
    </row>
    <row r="4176" spans="1:23">
      <c r="A4176" t="s">
        <v>23</v>
      </c>
      <c r="B4176" t="s">
        <v>24</v>
      </c>
      <c r="C4176" t="s">
        <v>25</v>
      </c>
      <c r="D4176" t="s">
        <v>39</v>
      </c>
      <c r="E4176" t="s">
        <v>40</v>
      </c>
      <c r="F4176" t="s">
        <v>41</v>
      </c>
      <c r="G4176" t="s">
        <v>42</v>
      </c>
      <c r="I4176" t="s">
        <v>43</v>
      </c>
      <c r="J4176">
        <v>0</v>
      </c>
      <c r="K4176">
        <v>0</v>
      </c>
      <c r="L4176">
        <v>0</v>
      </c>
      <c r="M4176">
        <v>0</v>
      </c>
      <c r="N4176">
        <v>0</v>
      </c>
      <c r="O4176">
        <v>1</v>
      </c>
      <c r="P4176" t="s">
        <v>1520</v>
      </c>
      <c r="Q4176" t="s">
        <v>1521</v>
      </c>
      <c r="R4176" t="s">
        <v>100</v>
      </c>
      <c r="S4176" t="s">
        <v>101</v>
      </c>
      <c r="T4176" t="s">
        <v>36</v>
      </c>
      <c r="U4176" t="s">
        <v>37</v>
      </c>
      <c r="V4176">
        <v>27</v>
      </c>
      <c r="W4176" t="s">
        <v>38</v>
      </c>
    </row>
    <row r="4177" spans="1:23">
      <c r="A4177" t="s">
        <v>23</v>
      </c>
      <c r="B4177" t="s">
        <v>24</v>
      </c>
      <c r="C4177" t="s">
        <v>25</v>
      </c>
      <c r="D4177" t="s">
        <v>26</v>
      </c>
      <c r="E4177" t="s">
        <v>27</v>
      </c>
      <c r="F4177" t="s">
        <v>53</v>
      </c>
      <c r="G4177" t="s">
        <v>54</v>
      </c>
      <c r="H4177" t="s">
        <v>417</v>
      </c>
      <c r="I4177" t="s">
        <v>418</v>
      </c>
      <c r="J4177">
        <v>375.25799999999998</v>
      </c>
      <c r="K4177">
        <v>1</v>
      </c>
      <c r="L4177">
        <v>1</v>
      </c>
      <c r="M4177">
        <v>0</v>
      </c>
      <c r="N4177">
        <v>0</v>
      </c>
      <c r="O4177">
        <v>0</v>
      </c>
      <c r="P4177" t="s">
        <v>1034</v>
      </c>
      <c r="Q4177" t="s">
        <v>1035</v>
      </c>
      <c r="R4177" t="s">
        <v>158</v>
      </c>
      <c r="S4177" t="s">
        <v>159</v>
      </c>
      <c r="T4177" t="s">
        <v>36</v>
      </c>
      <c r="U4177" t="s">
        <v>37</v>
      </c>
      <c r="V4177">
        <v>27</v>
      </c>
      <c r="W4177" t="s">
        <v>38</v>
      </c>
    </row>
    <row r="4178" spans="1:23">
      <c r="A4178" t="s">
        <v>23</v>
      </c>
      <c r="B4178" t="s">
        <v>24</v>
      </c>
      <c r="C4178" t="s">
        <v>25</v>
      </c>
      <c r="D4178" t="s">
        <v>26</v>
      </c>
      <c r="E4178" t="s">
        <v>27</v>
      </c>
      <c r="F4178" t="s">
        <v>28</v>
      </c>
      <c r="G4178" t="s">
        <v>29</v>
      </c>
      <c r="H4178" t="s">
        <v>148</v>
      </c>
      <c r="I4178" t="s">
        <v>149</v>
      </c>
      <c r="J4178">
        <v>355.0756925</v>
      </c>
      <c r="K4178">
        <v>1</v>
      </c>
      <c r="L4178">
        <v>1</v>
      </c>
      <c r="M4178">
        <v>0</v>
      </c>
      <c r="N4178">
        <v>0</v>
      </c>
      <c r="O4178">
        <v>0</v>
      </c>
      <c r="P4178" t="s">
        <v>1034</v>
      </c>
      <c r="Q4178" t="s">
        <v>1035</v>
      </c>
      <c r="R4178" t="s">
        <v>158</v>
      </c>
      <c r="S4178" t="s">
        <v>159</v>
      </c>
      <c r="T4178" t="s">
        <v>36</v>
      </c>
      <c r="U4178" t="s">
        <v>37</v>
      </c>
      <c r="V4178">
        <v>27</v>
      </c>
      <c r="W4178" t="s">
        <v>38</v>
      </c>
    </row>
    <row r="4179" spans="1:23">
      <c r="A4179" t="s">
        <v>23</v>
      </c>
      <c r="B4179" t="s">
        <v>24</v>
      </c>
      <c r="C4179" t="s">
        <v>25</v>
      </c>
      <c r="D4179" t="s">
        <v>39</v>
      </c>
      <c r="E4179" t="s">
        <v>40</v>
      </c>
      <c r="F4179" t="s">
        <v>28</v>
      </c>
      <c r="G4179" t="s">
        <v>29</v>
      </c>
      <c r="I4179" t="s">
        <v>43</v>
      </c>
      <c r="J4179">
        <v>156.5191643</v>
      </c>
      <c r="K4179">
        <v>26</v>
      </c>
      <c r="L4179">
        <v>0.85599999999999998</v>
      </c>
      <c r="M4179">
        <v>0</v>
      </c>
      <c r="N4179">
        <v>0</v>
      </c>
      <c r="O4179">
        <v>0</v>
      </c>
      <c r="P4179" t="s">
        <v>1034</v>
      </c>
      <c r="Q4179" t="s">
        <v>1035</v>
      </c>
      <c r="R4179" t="s">
        <v>158</v>
      </c>
      <c r="S4179" t="s">
        <v>159</v>
      </c>
      <c r="T4179" t="s">
        <v>36</v>
      </c>
      <c r="U4179" t="s">
        <v>37</v>
      </c>
      <c r="V4179">
        <v>27</v>
      </c>
      <c r="W4179" t="s">
        <v>38</v>
      </c>
    </row>
    <row r="4180" spans="1:23">
      <c r="A4180" t="s">
        <v>23</v>
      </c>
      <c r="B4180" t="s">
        <v>24</v>
      </c>
      <c r="C4180" t="s">
        <v>25</v>
      </c>
      <c r="D4180" t="s">
        <v>46</v>
      </c>
      <c r="E4180" t="s">
        <v>47</v>
      </c>
      <c r="F4180" t="s">
        <v>48</v>
      </c>
      <c r="G4180" t="s">
        <v>47</v>
      </c>
      <c r="I4180" t="s">
        <v>43</v>
      </c>
      <c r="J4180">
        <v>1050.3631829999999</v>
      </c>
      <c r="K4180">
        <v>164</v>
      </c>
      <c r="L4180">
        <v>0.83499999999999996</v>
      </c>
      <c r="M4180">
        <v>0</v>
      </c>
      <c r="N4180">
        <v>0</v>
      </c>
      <c r="O4180">
        <v>0</v>
      </c>
      <c r="P4180" t="s">
        <v>1034</v>
      </c>
      <c r="Q4180" t="s">
        <v>1035</v>
      </c>
      <c r="R4180" t="s">
        <v>158</v>
      </c>
      <c r="S4180" t="s">
        <v>159</v>
      </c>
      <c r="T4180" t="s">
        <v>36</v>
      </c>
      <c r="U4180" t="s">
        <v>37</v>
      </c>
      <c r="V4180">
        <v>27</v>
      </c>
      <c r="W4180" t="s">
        <v>38</v>
      </c>
    </row>
    <row r="4181" spans="1:23">
      <c r="A4181" t="s">
        <v>23</v>
      </c>
      <c r="B4181" t="s">
        <v>24</v>
      </c>
      <c r="C4181" t="s">
        <v>25</v>
      </c>
      <c r="D4181" t="s">
        <v>39</v>
      </c>
      <c r="E4181" t="s">
        <v>40</v>
      </c>
      <c r="F4181" t="s">
        <v>41</v>
      </c>
      <c r="G4181" t="s">
        <v>42</v>
      </c>
      <c r="I4181" t="s">
        <v>43</v>
      </c>
      <c r="J4181">
        <v>62.720891610000002</v>
      </c>
      <c r="K4181">
        <v>5</v>
      </c>
      <c r="L4181">
        <v>0.89100000000000001</v>
      </c>
      <c r="M4181">
        <v>0</v>
      </c>
      <c r="N4181">
        <v>0</v>
      </c>
      <c r="O4181">
        <v>0</v>
      </c>
      <c r="P4181" t="s">
        <v>976</v>
      </c>
      <c r="Q4181" t="s">
        <v>977</v>
      </c>
      <c r="R4181" t="s">
        <v>114</v>
      </c>
      <c r="S4181" t="s">
        <v>115</v>
      </c>
      <c r="T4181" t="s">
        <v>36</v>
      </c>
      <c r="U4181" t="s">
        <v>37</v>
      </c>
      <c r="V4181">
        <v>27</v>
      </c>
      <c r="W4181" t="s">
        <v>38</v>
      </c>
    </row>
    <row r="4182" spans="1:23">
      <c r="A4182" t="s">
        <v>23</v>
      </c>
      <c r="B4182" t="s">
        <v>24</v>
      </c>
      <c r="C4182" t="s">
        <v>25</v>
      </c>
      <c r="D4182" t="s">
        <v>39</v>
      </c>
      <c r="E4182" t="s">
        <v>40</v>
      </c>
      <c r="F4182" t="s">
        <v>53</v>
      </c>
      <c r="G4182" t="s">
        <v>54</v>
      </c>
      <c r="I4182" t="s">
        <v>43</v>
      </c>
      <c r="J4182">
        <v>0</v>
      </c>
      <c r="K4182">
        <v>0</v>
      </c>
      <c r="L4182">
        <v>0</v>
      </c>
      <c r="M4182">
        <v>0</v>
      </c>
      <c r="N4182">
        <v>0</v>
      </c>
      <c r="O4182">
        <v>1</v>
      </c>
      <c r="P4182" t="s">
        <v>976</v>
      </c>
      <c r="Q4182" t="s">
        <v>977</v>
      </c>
      <c r="R4182" t="s">
        <v>114</v>
      </c>
      <c r="S4182" t="s">
        <v>115</v>
      </c>
      <c r="T4182" t="s">
        <v>36</v>
      </c>
      <c r="U4182" t="s">
        <v>37</v>
      </c>
      <c r="V4182">
        <v>27</v>
      </c>
      <c r="W4182" t="s">
        <v>38</v>
      </c>
    </row>
    <row r="4183" spans="1:23">
      <c r="A4183" t="s">
        <v>23</v>
      </c>
      <c r="B4183" t="s">
        <v>24</v>
      </c>
      <c r="C4183" t="s">
        <v>25</v>
      </c>
      <c r="D4183" t="s">
        <v>46</v>
      </c>
      <c r="E4183" t="s">
        <v>47</v>
      </c>
      <c r="F4183" t="s">
        <v>48</v>
      </c>
      <c r="G4183" t="s">
        <v>47</v>
      </c>
      <c r="I4183" t="s">
        <v>43</v>
      </c>
      <c r="J4183">
        <v>775.55753159999995</v>
      </c>
      <c r="K4183">
        <v>116</v>
      </c>
      <c r="L4183">
        <v>0.84</v>
      </c>
      <c r="M4183">
        <v>0</v>
      </c>
      <c r="N4183">
        <v>0</v>
      </c>
      <c r="O4183">
        <v>0</v>
      </c>
      <c r="P4183" t="s">
        <v>976</v>
      </c>
      <c r="Q4183" t="s">
        <v>977</v>
      </c>
      <c r="R4183" t="s">
        <v>114</v>
      </c>
      <c r="S4183" t="s">
        <v>115</v>
      </c>
      <c r="T4183" t="s">
        <v>36</v>
      </c>
      <c r="U4183" t="s">
        <v>37</v>
      </c>
      <c r="V4183">
        <v>27</v>
      </c>
      <c r="W4183" t="s">
        <v>38</v>
      </c>
    </row>
    <row r="4184" spans="1:23">
      <c r="A4184" t="s">
        <v>23</v>
      </c>
      <c r="B4184" t="s">
        <v>24</v>
      </c>
      <c r="C4184" t="s">
        <v>25</v>
      </c>
      <c r="D4184" t="s">
        <v>39</v>
      </c>
      <c r="E4184" t="s">
        <v>40</v>
      </c>
      <c r="F4184" t="s">
        <v>28</v>
      </c>
      <c r="G4184" t="s">
        <v>29</v>
      </c>
      <c r="I4184" t="s">
        <v>43</v>
      </c>
      <c r="J4184">
        <v>0</v>
      </c>
      <c r="K4184">
        <v>0</v>
      </c>
      <c r="L4184">
        <v>0</v>
      </c>
      <c r="M4184">
        <v>0</v>
      </c>
      <c r="N4184">
        <v>0</v>
      </c>
      <c r="O4184">
        <v>1</v>
      </c>
      <c r="P4184" t="s">
        <v>978</v>
      </c>
      <c r="Q4184" t="s">
        <v>979</v>
      </c>
      <c r="R4184" t="s">
        <v>201</v>
      </c>
      <c r="S4184" t="s">
        <v>202</v>
      </c>
      <c r="T4184" t="s">
        <v>36</v>
      </c>
      <c r="U4184" t="s">
        <v>37</v>
      </c>
      <c r="V4184">
        <v>27</v>
      </c>
      <c r="W4184" t="s">
        <v>38</v>
      </c>
    </row>
    <row r="4185" spans="1:23">
      <c r="A4185" t="s">
        <v>23</v>
      </c>
      <c r="B4185" t="s">
        <v>24</v>
      </c>
      <c r="C4185" t="s">
        <v>25</v>
      </c>
      <c r="D4185" t="s">
        <v>46</v>
      </c>
      <c r="E4185" t="s">
        <v>47</v>
      </c>
      <c r="F4185" t="s">
        <v>48</v>
      </c>
      <c r="G4185" t="s">
        <v>47</v>
      </c>
      <c r="I4185" t="s">
        <v>43</v>
      </c>
      <c r="J4185">
        <v>116.46975689999999</v>
      </c>
      <c r="K4185">
        <v>24</v>
      </c>
      <c r="L4185">
        <v>0.80400000000000005</v>
      </c>
      <c r="M4185">
        <v>0</v>
      </c>
      <c r="N4185">
        <v>0</v>
      </c>
      <c r="O4185">
        <v>0</v>
      </c>
      <c r="P4185" t="s">
        <v>978</v>
      </c>
      <c r="Q4185" t="s">
        <v>979</v>
      </c>
      <c r="R4185" t="s">
        <v>201</v>
      </c>
      <c r="S4185" t="s">
        <v>202</v>
      </c>
      <c r="T4185" t="s">
        <v>36</v>
      </c>
      <c r="U4185" t="s">
        <v>37</v>
      </c>
      <c r="V4185">
        <v>27</v>
      </c>
      <c r="W4185" t="s">
        <v>38</v>
      </c>
    </row>
    <row r="4186" spans="1:23">
      <c r="A4186" t="s">
        <v>23</v>
      </c>
      <c r="B4186" t="s">
        <v>24</v>
      </c>
      <c r="C4186" t="s">
        <v>25</v>
      </c>
      <c r="D4186" t="s">
        <v>39</v>
      </c>
      <c r="E4186" t="s">
        <v>40</v>
      </c>
      <c r="F4186" t="s">
        <v>28</v>
      </c>
      <c r="G4186" t="s">
        <v>29</v>
      </c>
      <c r="I4186" t="s">
        <v>43</v>
      </c>
      <c r="J4186">
        <v>158.34467670000001</v>
      </c>
      <c r="K4186">
        <v>15</v>
      </c>
      <c r="L4186">
        <v>0.83</v>
      </c>
      <c r="M4186">
        <v>0</v>
      </c>
      <c r="N4186">
        <v>0</v>
      </c>
      <c r="O4186">
        <v>0</v>
      </c>
      <c r="P4186" t="s">
        <v>980</v>
      </c>
      <c r="Q4186" t="s">
        <v>981</v>
      </c>
      <c r="R4186" t="s">
        <v>100</v>
      </c>
      <c r="S4186" t="s">
        <v>101</v>
      </c>
      <c r="T4186" t="s">
        <v>36</v>
      </c>
      <c r="U4186" t="s">
        <v>37</v>
      </c>
      <c r="V4186">
        <v>27</v>
      </c>
      <c r="W4186" t="s">
        <v>38</v>
      </c>
    </row>
    <row r="4187" spans="1:23">
      <c r="A4187" t="s">
        <v>23</v>
      </c>
      <c r="B4187" t="s">
        <v>24</v>
      </c>
      <c r="C4187" t="s">
        <v>25</v>
      </c>
      <c r="D4187" t="s">
        <v>39</v>
      </c>
      <c r="E4187" t="s">
        <v>40</v>
      </c>
      <c r="F4187" t="s">
        <v>44</v>
      </c>
      <c r="G4187" t="s">
        <v>45</v>
      </c>
      <c r="I4187" t="s">
        <v>43</v>
      </c>
      <c r="J4187">
        <v>0</v>
      </c>
      <c r="K4187">
        <v>0</v>
      </c>
      <c r="L4187">
        <v>0</v>
      </c>
      <c r="M4187">
        <v>0</v>
      </c>
      <c r="N4187">
        <v>0</v>
      </c>
      <c r="O4187">
        <v>1</v>
      </c>
      <c r="P4187" t="s">
        <v>980</v>
      </c>
      <c r="Q4187" t="s">
        <v>981</v>
      </c>
      <c r="R4187" t="s">
        <v>100</v>
      </c>
      <c r="S4187" t="s">
        <v>101</v>
      </c>
      <c r="T4187" t="s">
        <v>36</v>
      </c>
      <c r="U4187" t="s">
        <v>37</v>
      </c>
      <c r="V4187">
        <v>27</v>
      </c>
      <c r="W4187" t="s">
        <v>38</v>
      </c>
    </row>
    <row r="4188" spans="1:23">
      <c r="A4188" t="s">
        <v>23</v>
      </c>
      <c r="B4188" t="s">
        <v>24</v>
      </c>
      <c r="C4188" t="s">
        <v>25</v>
      </c>
      <c r="D4188" t="s">
        <v>39</v>
      </c>
      <c r="E4188" t="s">
        <v>40</v>
      </c>
      <c r="F4188" t="s">
        <v>41</v>
      </c>
      <c r="G4188" t="s">
        <v>42</v>
      </c>
      <c r="I4188" t="s">
        <v>43</v>
      </c>
      <c r="J4188">
        <v>0</v>
      </c>
      <c r="K4188">
        <v>0</v>
      </c>
      <c r="L4188">
        <v>0</v>
      </c>
      <c r="M4188">
        <v>0</v>
      </c>
      <c r="N4188">
        <v>0</v>
      </c>
      <c r="O4188">
        <v>1</v>
      </c>
      <c r="P4188" t="s">
        <v>1522</v>
      </c>
      <c r="Q4188" t="s">
        <v>1523</v>
      </c>
      <c r="R4188" t="s">
        <v>94</v>
      </c>
      <c r="S4188" t="s">
        <v>95</v>
      </c>
      <c r="T4188" t="s">
        <v>36</v>
      </c>
      <c r="U4188" t="s">
        <v>37</v>
      </c>
      <c r="V4188">
        <v>27</v>
      </c>
      <c r="W4188" t="s">
        <v>38</v>
      </c>
    </row>
    <row r="4189" spans="1:23">
      <c r="A4189" t="s">
        <v>23</v>
      </c>
      <c r="B4189" t="s">
        <v>24</v>
      </c>
      <c r="C4189" t="s">
        <v>25</v>
      </c>
      <c r="D4189" t="s">
        <v>26</v>
      </c>
      <c r="E4189" t="s">
        <v>27</v>
      </c>
      <c r="F4189" t="s">
        <v>28</v>
      </c>
      <c r="G4189" t="s">
        <v>29</v>
      </c>
      <c r="H4189" t="s">
        <v>369</v>
      </c>
      <c r="I4189" t="s">
        <v>370</v>
      </c>
      <c r="J4189">
        <v>106.694</v>
      </c>
      <c r="K4189">
        <v>1</v>
      </c>
      <c r="L4189">
        <v>1</v>
      </c>
      <c r="M4189">
        <v>0</v>
      </c>
      <c r="N4189">
        <v>0</v>
      </c>
      <c r="O4189">
        <v>0</v>
      </c>
      <c r="P4189" t="s">
        <v>984</v>
      </c>
      <c r="Q4189" t="s">
        <v>985</v>
      </c>
      <c r="R4189" t="s">
        <v>90</v>
      </c>
      <c r="S4189" t="s">
        <v>91</v>
      </c>
      <c r="T4189" t="s">
        <v>36</v>
      </c>
      <c r="U4189" t="s">
        <v>37</v>
      </c>
      <c r="V4189">
        <v>27</v>
      </c>
      <c r="W4189" t="s">
        <v>38</v>
      </c>
    </row>
    <row r="4190" spans="1:23">
      <c r="A4190" t="s">
        <v>23</v>
      </c>
      <c r="B4190" t="s">
        <v>24</v>
      </c>
      <c r="C4190" t="s">
        <v>25</v>
      </c>
      <c r="D4190" t="s">
        <v>26</v>
      </c>
      <c r="E4190" t="s">
        <v>27</v>
      </c>
      <c r="F4190" t="s">
        <v>28</v>
      </c>
      <c r="G4190" t="s">
        <v>29</v>
      </c>
      <c r="H4190" t="s">
        <v>86</v>
      </c>
      <c r="I4190" t="s">
        <v>87</v>
      </c>
      <c r="J4190">
        <v>14.135</v>
      </c>
      <c r="K4190">
        <v>1</v>
      </c>
      <c r="L4190">
        <v>1</v>
      </c>
      <c r="M4190">
        <v>0</v>
      </c>
      <c r="N4190">
        <v>0</v>
      </c>
      <c r="O4190">
        <v>0</v>
      </c>
      <c r="P4190" t="s">
        <v>984</v>
      </c>
      <c r="Q4190" t="s">
        <v>985</v>
      </c>
      <c r="R4190" t="s">
        <v>90</v>
      </c>
      <c r="S4190" t="s">
        <v>91</v>
      </c>
      <c r="T4190" t="s">
        <v>36</v>
      </c>
      <c r="U4190" t="s">
        <v>37</v>
      </c>
      <c r="V4190">
        <v>27</v>
      </c>
      <c r="W4190" t="s">
        <v>38</v>
      </c>
    </row>
    <row r="4191" spans="1:23">
      <c r="A4191" t="s">
        <v>23</v>
      </c>
      <c r="B4191" t="s">
        <v>24</v>
      </c>
      <c r="C4191" t="s">
        <v>25</v>
      </c>
      <c r="D4191" t="s">
        <v>39</v>
      </c>
      <c r="E4191" t="s">
        <v>40</v>
      </c>
      <c r="F4191" t="s">
        <v>41</v>
      </c>
      <c r="G4191" t="s">
        <v>42</v>
      </c>
      <c r="I4191" t="s">
        <v>43</v>
      </c>
      <c r="J4191">
        <v>0</v>
      </c>
      <c r="K4191">
        <v>0</v>
      </c>
      <c r="L4191">
        <v>0</v>
      </c>
      <c r="M4191">
        <v>0</v>
      </c>
      <c r="N4191">
        <v>0</v>
      </c>
      <c r="O4191">
        <v>1</v>
      </c>
      <c r="P4191" t="s">
        <v>984</v>
      </c>
      <c r="Q4191" t="s">
        <v>985</v>
      </c>
      <c r="R4191" t="s">
        <v>90</v>
      </c>
      <c r="S4191" t="s">
        <v>91</v>
      </c>
      <c r="T4191" t="s">
        <v>36</v>
      </c>
      <c r="U4191" t="s">
        <v>37</v>
      </c>
      <c r="V4191">
        <v>27</v>
      </c>
      <c r="W4191" t="s">
        <v>38</v>
      </c>
    </row>
    <row r="4192" spans="1:23">
      <c r="A4192" t="s">
        <v>23</v>
      </c>
      <c r="B4192" t="s">
        <v>24</v>
      </c>
      <c r="C4192" t="s">
        <v>25</v>
      </c>
      <c r="D4192" t="s">
        <v>39</v>
      </c>
      <c r="E4192" t="s">
        <v>40</v>
      </c>
      <c r="F4192" t="s">
        <v>44</v>
      </c>
      <c r="G4192" t="s">
        <v>45</v>
      </c>
      <c r="I4192" t="s">
        <v>43</v>
      </c>
      <c r="J4192">
        <v>0</v>
      </c>
      <c r="K4192">
        <v>0</v>
      </c>
      <c r="L4192">
        <v>0</v>
      </c>
      <c r="M4192">
        <v>0</v>
      </c>
      <c r="N4192">
        <v>0</v>
      </c>
      <c r="O4192">
        <v>1</v>
      </c>
      <c r="P4192" t="s">
        <v>984</v>
      </c>
      <c r="Q4192" t="s">
        <v>985</v>
      </c>
      <c r="R4192" t="s">
        <v>90</v>
      </c>
      <c r="S4192" t="s">
        <v>91</v>
      </c>
      <c r="T4192" t="s">
        <v>36</v>
      </c>
      <c r="U4192" t="s">
        <v>37</v>
      </c>
      <c r="V4192">
        <v>27</v>
      </c>
      <c r="W4192" t="s">
        <v>38</v>
      </c>
    </row>
    <row r="4193" spans="1:23">
      <c r="A4193" t="s">
        <v>23</v>
      </c>
      <c r="B4193" t="s">
        <v>24</v>
      </c>
      <c r="C4193" t="s">
        <v>25</v>
      </c>
      <c r="D4193" t="s">
        <v>46</v>
      </c>
      <c r="E4193" t="s">
        <v>47</v>
      </c>
      <c r="F4193" t="s">
        <v>48</v>
      </c>
      <c r="G4193" t="s">
        <v>47</v>
      </c>
      <c r="I4193" t="s">
        <v>43</v>
      </c>
      <c r="J4193">
        <v>1126.7623249999999</v>
      </c>
      <c r="K4193">
        <v>207</v>
      </c>
      <c r="L4193">
        <v>0.84</v>
      </c>
      <c r="M4193">
        <v>0</v>
      </c>
      <c r="N4193">
        <v>0</v>
      </c>
      <c r="O4193">
        <v>0</v>
      </c>
      <c r="P4193" t="s">
        <v>984</v>
      </c>
      <c r="Q4193" t="s">
        <v>985</v>
      </c>
      <c r="R4193" t="s">
        <v>90</v>
      </c>
      <c r="S4193" t="s">
        <v>91</v>
      </c>
      <c r="T4193" t="s">
        <v>36</v>
      </c>
      <c r="U4193" t="s">
        <v>37</v>
      </c>
      <c r="V4193">
        <v>27</v>
      </c>
      <c r="W4193" t="s">
        <v>38</v>
      </c>
    </row>
    <row r="4194" spans="1:23">
      <c r="A4194" t="s">
        <v>23</v>
      </c>
      <c r="B4194" t="s">
        <v>24</v>
      </c>
      <c r="C4194" t="s">
        <v>25</v>
      </c>
      <c r="D4194" t="s">
        <v>26</v>
      </c>
      <c r="E4194" t="s">
        <v>27</v>
      </c>
      <c r="F4194" t="s">
        <v>28</v>
      </c>
      <c r="G4194" t="s">
        <v>29</v>
      </c>
      <c r="H4194" t="s">
        <v>75</v>
      </c>
      <c r="I4194" t="s">
        <v>76</v>
      </c>
      <c r="J4194">
        <v>1254.0747019999999</v>
      </c>
      <c r="K4194">
        <v>2</v>
      </c>
      <c r="L4194">
        <v>1</v>
      </c>
      <c r="M4194">
        <v>0</v>
      </c>
      <c r="N4194">
        <v>0</v>
      </c>
      <c r="O4194">
        <v>0</v>
      </c>
      <c r="P4194" t="s">
        <v>986</v>
      </c>
      <c r="Q4194" t="s">
        <v>987</v>
      </c>
      <c r="R4194" t="s">
        <v>100</v>
      </c>
      <c r="S4194" t="s">
        <v>101</v>
      </c>
      <c r="T4194" t="s">
        <v>36</v>
      </c>
      <c r="U4194" t="s">
        <v>37</v>
      </c>
      <c r="V4194">
        <v>27</v>
      </c>
      <c r="W4194" t="s">
        <v>38</v>
      </c>
    </row>
    <row r="4195" spans="1:23">
      <c r="A4195" t="s">
        <v>23</v>
      </c>
      <c r="B4195" t="s">
        <v>24</v>
      </c>
      <c r="C4195" t="s">
        <v>25</v>
      </c>
      <c r="D4195" t="s">
        <v>26</v>
      </c>
      <c r="E4195" t="s">
        <v>27</v>
      </c>
      <c r="F4195" t="s">
        <v>28</v>
      </c>
      <c r="G4195" t="s">
        <v>29</v>
      </c>
      <c r="H4195" t="s">
        <v>63</v>
      </c>
      <c r="I4195" t="s">
        <v>64</v>
      </c>
      <c r="J4195">
        <v>333.48327160000002</v>
      </c>
      <c r="K4195">
        <v>2</v>
      </c>
      <c r="L4195">
        <v>0.98899999999999999</v>
      </c>
      <c r="M4195">
        <v>0</v>
      </c>
      <c r="N4195">
        <v>0</v>
      </c>
      <c r="O4195">
        <v>0</v>
      </c>
      <c r="P4195" t="s">
        <v>986</v>
      </c>
      <c r="Q4195" t="s">
        <v>987</v>
      </c>
      <c r="R4195" t="s">
        <v>100</v>
      </c>
      <c r="S4195" t="s">
        <v>101</v>
      </c>
      <c r="T4195" t="s">
        <v>36</v>
      </c>
      <c r="U4195" t="s">
        <v>37</v>
      </c>
      <c r="V4195">
        <v>27</v>
      </c>
      <c r="W4195" t="s">
        <v>38</v>
      </c>
    </row>
    <row r="4196" spans="1:23">
      <c r="A4196" t="s">
        <v>23</v>
      </c>
      <c r="B4196" t="s">
        <v>24</v>
      </c>
      <c r="C4196" t="s">
        <v>25</v>
      </c>
      <c r="D4196" t="s">
        <v>39</v>
      </c>
      <c r="E4196" t="s">
        <v>40</v>
      </c>
      <c r="F4196" t="s">
        <v>41</v>
      </c>
      <c r="G4196" t="s">
        <v>42</v>
      </c>
      <c r="I4196" t="s">
        <v>43</v>
      </c>
      <c r="J4196">
        <v>94.413775959999995</v>
      </c>
      <c r="K4196">
        <v>8</v>
      </c>
      <c r="L4196">
        <v>0.61699999999999999</v>
      </c>
      <c r="M4196">
        <v>0</v>
      </c>
      <c r="N4196">
        <v>0</v>
      </c>
      <c r="O4196">
        <v>0</v>
      </c>
      <c r="P4196" t="s">
        <v>986</v>
      </c>
      <c r="Q4196" t="s">
        <v>987</v>
      </c>
      <c r="R4196" t="s">
        <v>100</v>
      </c>
      <c r="S4196" t="s">
        <v>101</v>
      </c>
      <c r="T4196" t="s">
        <v>36</v>
      </c>
      <c r="U4196" t="s">
        <v>37</v>
      </c>
      <c r="V4196">
        <v>27</v>
      </c>
      <c r="W4196" t="s">
        <v>38</v>
      </c>
    </row>
    <row r="4197" spans="1:23">
      <c r="A4197" t="s">
        <v>23</v>
      </c>
      <c r="B4197" t="s">
        <v>24</v>
      </c>
      <c r="C4197" t="s">
        <v>25</v>
      </c>
      <c r="D4197" t="s">
        <v>46</v>
      </c>
      <c r="E4197" t="s">
        <v>47</v>
      </c>
      <c r="F4197" t="s">
        <v>48</v>
      </c>
      <c r="G4197" t="s">
        <v>47</v>
      </c>
      <c r="I4197" t="s">
        <v>43</v>
      </c>
      <c r="J4197">
        <v>2838.652427</v>
      </c>
      <c r="K4197">
        <v>360</v>
      </c>
      <c r="L4197">
        <v>0.78400000000000003</v>
      </c>
      <c r="M4197">
        <v>0</v>
      </c>
      <c r="N4197">
        <v>0</v>
      </c>
      <c r="O4197">
        <v>0</v>
      </c>
      <c r="P4197" t="s">
        <v>986</v>
      </c>
      <c r="Q4197" t="s">
        <v>987</v>
      </c>
      <c r="R4197" t="s">
        <v>100</v>
      </c>
      <c r="S4197" t="s">
        <v>101</v>
      </c>
      <c r="T4197" t="s">
        <v>36</v>
      </c>
      <c r="U4197" t="s">
        <v>37</v>
      </c>
      <c r="V4197">
        <v>27</v>
      </c>
      <c r="W4197" t="s">
        <v>38</v>
      </c>
    </row>
    <row r="4198" spans="1:23">
      <c r="A4198" t="s">
        <v>23</v>
      </c>
      <c r="B4198" t="s">
        <v>24</v>
      </c>
      <c r="C4198" t="s">
        <v>25</v>
      </c>
      <c r="D4198" t="s">
        <v>39</v>
      </c>
      <c r="E4198" t="s">
        <v>40</v>
      </c>
      <c r="F4198" t="s">
        <v>41</v>
      </c>
      <c r="G4198" t="s">
        <v>42</v>
      </c>
      <c r="I4198" t="s">
        <v>43</v>
      </c>
      <c r="J4198">
        <v>58.891168460000003</v>
      </c>
      <c r="K4198">
        <v>3</v>
      </c>
      <c r="L4198">
        <v>0.878</v>
      </c>
      <c r="M4198">
        <v>0</v>
      </c>
      <c r="N4198">
        <v>0</v>
      </c>
      <c r="O4198">
        <v>0</v>
      </c>
      <c r="P4198" t="s">
        <v>990</v>
      </c>
      <c r="Q4198" t="s">
        <v>991</v>
      </c>
      <c r="R4198" t="s">
        <v>34</v>
      </c>
      <c r="S4198" t="s">
        <v>35</v>
      </c>
      <c r="T4198" t="s">
        <v>36</v>
      </c>
      <c r="U4198" t="s">
        <v>37</v>
      </c>
      <c r="V4198">
        <v>27</v>
      </c>
      <c r="W4198" t="s">
        <v>38</v>
      </c>
    </row>
    <row r="4199" spans="1:23">
      <c r="A4199" t="s">
        <v>23</v>
      </c>
      <c r="B4199" t="s">
        <v>24</v>
      </c>
      <c r="C4199" t="s">
        <v>25</v>
      </c>
      <c r="D4199" t="s">
        <v>39</v>
      </c>
      <c r="E4199" t="s">
        <v>40</v>
      </c>
      <c r="F4199" t="s">
        <v>44</v>
      </c>
      <c r="G4199" t="s">
        <v>45</v>
      </c>
      <c r="I4199" t="s">
        <v>43</v>
      </c>
      <c r="J4199">
        <v>0</v>
      </c>
      <c r="K4199">
        <v>0</v>
      </c>
      <c r="L4199">
        <v>0</v>
      </c>
      <c r="M4199">
        <v>0</v>
      </c>
      <c r="N4199">
        <v>0</v>
      </c>
      <c r="O4199">
        <v>1</v>
      </c>
      <c r="P4199" t="s">
        <v>990</v>
      </c>
      <c r="Q4199" t="s">
        <v>991</v>
      </c>
      <c r="R4199" t="s">
        <v>34</v>
      </c>
      <c r="S4199" t="s">
        <v>35</v>
      </c>
      <c r="T4199" t="s">
        <v>36</v>
      </c>
      <c r="U4199" t="s">
        <v>37</v>
      </c>
      <c r="V4199">
        <v>27</v>
      </c>
      <c r="W4199" t="s">
        <v>38</v>
      </c>
    </row>
    <row r="4200" spans="1:23">
      <c r="A4200" t="s">
        <v>23</v>
      </c>
      <c r="B4200" t="s">
        <v>24</v>
      </c>
      <c r="C4200" t="s">
        <v>25</v>
      </c>
      <c r="D4200" t="s">
        <v>26</v>
      </c>
      <c r="E4200" t="s">
        <v>27</v>
      </c>
      <c r="F4200" t="s">
        <v>28</v>
      </c>
      <c r="G4200" t="s">
        <v>29</v>
      </c>
      <c r="H4200" t="s">
        <v>369</v>
      </c>
      <c r="I4200" t="s">
        <v>370</v>
      </c>
      <c r="J4200">
        <v>2.0377804739999998</v>
      </c>
      <c r="K4200">
        <v>1</v>
      </c>
      <c r="L4200">
        <v>0.85199999999999998</v>
      </c>
      <c r="M4200">
        <v>0</v>
      </c>
      <c r="N4200">
        <v>0</v>
      </c>
      <c r="O4200">
        <v>0</v>
      </c>
      <c r="P4200" t="s">
        <v>992</v>
      </c>
      <c r="Q4200" t="s">
        <v>993</v>
      </c>
      <c r="R4200" t="s">
        <v>297</v>
      </c>
      <c r="S4200" t="s">
        <v>298</v>
      </c>
      <c r="T4200" t="s">
        <v>36</v>
      </c>
      <c r="U4200" t="s">
        <v>37</v>
      </c>
      <c r="V4200">
        <v>27</v>
      </c>
      <c r="W4200" t="s">
        <v>38</v>
      </c>
    </row>
    <row r="4201" spans="1:23">
      <c r="A4201" t="s">
        <v>23</v>
      </c>
      <c r="B4201" t="s">
        <v>24</v>
      </c>
      <c r="C4201" t="s">
        <v>25</v>
      </c>
      <c r="D4201" t="s">
        <v>26</v>
      </c>
      <c r="E4201" t="s">
        <v>27</v>
      </c>
      <c r="F4201" t="s">
        <v>28</v>
      </c>
      <c r="G4201" t="s">
        <v>29</v>
      </c>
      <c r="H4201" t="s">
        <v>193</v>
      </c>
      <c r="I4201" t="s">
        <v>194</v>
      </c>
      <c r="J4201">
        <v>17.3</v>
      </c>
      <c r="K4201">
        <v>1</v>
      </c>
      <c r="L4201">
        <v>1</v>
      </c>
      <c r="M4201">
        <v>0</v>
      </c>
      <c r="N4201">
        <v>0</v>
      </c>
      <c r="O4201">
        <v>0</v>
      </c>
      <c r="P4201" t="s">
        <v>992</v>
      </c>
      <c r="Q4201" t="s">
        <v>993</v>
      </c>
      <c r="R4201" t="s">
        <v>297</v>
      </c>
      <c r="S4201" t="s">
        <v>298</v>
      </c>
      <c r="T4201" t="s">
        <v>36</v>
      </c>
      <c r="U4201" t="s">
        <v>37</v>
      </c>
      <c r="V4201">
        <v>27</v>
      </c>
      <c r="W4201" t="s">
        <v>38</v>
      </c>
    </row>
    <row r="4202" spans="1:23">
      <c r="A4202" t="s">
        <v>23</v>
      </c>
      <c r="B4202" t="s">
        <v>24</v>
      </c>
      <c r="C4202" t="s">
        <v>25</v>
      </c>
      <c r="D4202" t="s">
        <v>26</v>
      </c>
      <c r="E4202" t="s">
        <v>27</v>
      </c>
      <c r="F4202" t="s">
        <v>28</v>
      </c>
      <c r="G4202" t="s">
        <v>29</v>
      </c>
      <c r="H4202" t="s">
        <v>124</v>
      </c>
      <c r="I4202" t="s">
        <v>125</v>
      </c>
      <c r="J4202">
        <v>88.732325230000001</v>
      </c>
      <c r="K4202">
        <v>1</v>
      </c>
      <c r="L4202">
        <v>0.872</v>
      </c>
      <c r="M4202">
        <v>0</v>
      </c>
      <c r="N4202">
        <v>0</v>
      </c>
      <c r="O4202">
        <v>0</v>
      </c>
      <c r="P4202" t="s">
        <v>992</v>
      </c>
      <c r="Q4202" t="s">
        <v>993</v>
      </c>
      <c r="R4202" t="s">
        <v>297</v>
      </c>
      <c r="S4202" t="s">
        <v>298</v>
      </c>
      <c r="T4202" t="s">
        <v>36</v>
      </c>
      <c r="U4202" t="s">
        <v>37</v>
      </c>
      <c r="V4202">
        <v>27</v>
      </c>
      <c r="W4202" t="s">
        <v>38</v>
      </c>
    </row>
    <row r="4203" spans="1:23">
      <c r="A4203" t="s">
        <v>23</v>
      </c>
      <c r="B4203" t="s">
        <v>24</v>
      </c>
      <c r="C4203" t="s">
        <v>25</v>
      </c>
      <c r="D4203" t="s">
        <v>39</v>
      </c>
      <c r="E4203" t="s">
        <v>40</v>
      </c>
      <c r="F4203" t="s">
        <v>41</v>
      </c>
      <c r="G4203" t="s">
        <v>42</v>
      </c>
      <c r="I4203" t="s">
        <v>43</v>
      </c>
      <c r="J4203">
        <v>0</v>
      </c>
      <c r="K4203">
        <v>0</v>
      </c>
      <c r="L4203">
        <v>0</v>
      </c>
      <c r="M4203">
        <v>0</v>
      </c>
      <c r="N4203">
        <v>0</v>
      </c>
      <c r="O4203">
        <v>1</v>
      </c>
      <c r="P4203" t="s">
        <v>992</v>
      </c>
      <c r="Q4203" t="s">
        <v>993</v>
      </c>
      <c r="R4203" t="s">
        <v>297</v>
      </c>
      <c r="S4203" t="s">
        <v>298</v>
      </c>
      <c r="T4203" t="s">
        <v>36</v>
      </c>
      <c r="U4203" t="s">
        <v>37</v>
      </c>
      <c r="V4203">
        <v>27</v>
      </c>
      <c r="W4203" t="s">
        <v>38</v>
      </c>
    </row>
    <row r="4204" spans="1:23">
      <c r="A4204" t="s">
        <v>23</v>
      </c>
      <c r="B4204" t="s">
        <v>24</v>
      </c>
      <c r="C4204" t="s">
        <v>25</v>
      </c>
      <c r="D4204" t="s">
        <v>26</v>
      </c>
      <c r="E4204" t="s">
        <v>27</v>
      </c>
      <c r="F4204" t="s">
        <v>53</v>
      </c>
      <c r="G4204" t="s">
        <v>54</v>
      </c>
      <c r="H4204" t="s">
        <v>223</v>
      </c>
      <c r="I4204" t="s">
        <v>224</v>
      </c>
      <c r="J4204">
        <v>136.53800000000001</v>
      </c>
      <c r="K4204">
        <v>1</v>
      </c>
      <c r="L4204">
        <v>1</v>
      </c>
      <c r="M4204">
        <v>0</v>
      </c>
      <c r="N4204">
        <v>0</v>
      </c>
      <c r="O4204">
        <v>0</v>
      </c>
      <c r="P4204" t="s">
        <v>1524</v>
      </c>
      <c r="Q4204" t="s">
        <v>1525</v>
      </c>
      <c r="R4204" t="s">
        <v>34</v>
      </c>
      <c r="S4204" t="s">
        <v>35</v>
      </c>
      <c r="T4204" t="s">
        <v>36</v>
      </c>
      <c r="U4204" t="s">
        <v>37</v>
      </c>
      <c r="V4204">
        <v>27</v>
      </c>
      <c r="W4204" t="s">
        <v>38</v>
      </c>
    </row>
    <row r="4205" spans="1:23">
      <c r="A4205" t="s">
        <v>23</v>
      </c>
      <c r="B4205" t="s">
        <v>24</v>
      </c>
      <c r="C4205" t="s">
        <v>25</v>
      </c>
      <c r="D4205" t="s">
        <v>39</v>
      </c>
      <c r="E4205" t="s">
        <v>40</v>
      </c>
      <c r="F4205" t="s">
        <v>53</v>
      </c>
      <c r="G4205" t="s">
        <v>54</v>
      </c>
      <c r="I4205" t="s">
        <v>43</v>
      </c>
      <c r="J4205">
        <v>0</v>
      </c>
      <c r="K4205">
        <v>0</v>
      </c>
      <c r="L4205">
        <v>0</v>
      </c>
      <c r="M4205">
        <v>0</v>
      </c>
      <c r="N4205">
        <v>0</v>
      </c>
      <c r="O4205">
        <v>1</v>
      </c>
      <c r="P4205" t="s">
        <v>1524</v>
      </c>
      <c r="Q4205" t="s">
        <v>1525</v>
      </c>
      <c r="R4205" t="s">
        <v>34</v>
      </c>
      <c r="S4205" t="s">
        <v>35</v>
      </c>
      <c r="T4205" t="s">
        <v>36</v>
      </c>
      <c r="U4205" t="s">
        <v>37</v>
      </c>
      <c r="V4205">
        <v>27</v>
      </c>
      <c r="W4205" t="s">
        <v>38</v>
      </c>
    </row>
    <row r="4206" spans="1:23">
      <c r="A4206" t="s">
        <v>23</v>
      </c>
      <c r="B4206" t="s">
        <v>24</v>
      </c>
      <c r="C4206" t="s">
        <v>25</v>
      </c>
      <c r="D4206" t="s">
        <v>39</v>
      </c>
      <c r="E4206" t="s">
        <v>40</v>
      </c>
      <c r="F4206" t="s">
        <v>28</v>
      </c>
      <c r="G4206" t="s">
        <v>29</v>
      </c>
      <c r="I4206" t="s">
        <v>43</v>
      </c>
      <c r="J4206">
        <v>141.03442989999999</v>
      </c>
      <c r="K4206">
        <v>10</v>
      </c>
      <c r="L4206">
        <v>0.87</v>
      </c>
      <c r="M4206">
        <v>0</v>
      </c>
      <c r="N4206">
        <v>0</v>
      </c>
      <c r="O4206">
        <v>0</v>
      </c>
      <c r="P4206" t="s">
        <v>1524</v>
      </c>
      <c r="Q4206" t="s">
        <v>1525</v>
      </c>
      <c r="R4206" t="s">
        <v>34</v>
      </c>
      <c r="S4206" t="s">
        <v>35</v>
      </c>
      <c r="T4206" t="s">
        <v>36</v>
      </c>
      <c r="U4206" t="s">
        <v>37</v>
      </c>
      <c r="V4206">
        <v>27</v>
      </c>
      <c r="W4206" t="s">
        <v>38</v>
      </c>
    </row>
    <row r="4207" spans="1:23">
      <c r="A4207" t="s">
        <v>23</v>
      </c>
      <c r="B4207" t="s">
        <v>24</v>
      </c>
      <c r="C4207" t="s">
        <v>25</v>
      </c>
      <c r="D4207" t="s">
        <v>39</v>
      </c>
      <c r="E4207" t="s">
        <v>40</v>
      </c>
      <c r="F4207" t="s">
        <v>44</v>
      </c>
      <c r="G4207" t="s">
        <v>45</v>
      </c>
      <c r="I4207" t="s">
        <v>43</v>
      </c>
      <c r="J4207">
        <v>0</v>
      </c>
      <c r="K4207">
        <v>0</v>
      </c>
      <c r="L4207">
        <v>0</v>
      </c>
      <c r="M4207">
        <v>0</v>
      </c>
      <c r="N4207">
        <v>0</v>
      </c>
      <c r="O4207">
        <v>1</v>
      </c>
      <c r="P4207" t="s">
        <v>1524</v>
      </c>
      <c r="Q4207" t="s">
        <v>1525</v>
      </c>
      <c r="R4207" t="s">
        <v>34</v>
      </c>
      <c r="S4207" t="s">
        <v>35</v>
      </c>
      <c r="T4207" t="s">
        <v>36</v>
      </c>
      <c r="U4207" t="s">
        <v>37</v>
      </c>
      <c r="V4207">
        <v>27</v>
      </c>
      <c r="W4207" t="s">
        <v>38</v>
      </c>
    </row>
    <row r="4208" spans="1:23">
      <c r="A4208" t="s">
        <v>23</v>
      </c>
      <c r="B4208" t="s">
        <v>24</v>
      </c>
      <c r="C4208" t="s">
        <v>25</v>
      </c>
      <c r="D4208" t="s">
        <v>39</v>
      </c>
      <c r="E4208" t="s">
        <v>40</v>
      </c>
      <c r="F4208" t="s">
        <v>28</v>
      </c>
      <c r="G4208" t="s">
        <v>29</v>
      </c>
      <c r="I4208" t="s">
        <v>43</v>
      </c>
      <c r="J4208">
        <v>0</v>
      </c>
      <c r="K4208">
        <v>0</v>
      </c>
      <c r="L4208">
        <v>0</v>
      </c>
      <c r="M4208">
        <v>0</v>
      </c>
      <c r="N4208">
        <v>0</v>
      </c>
      <c r="O4208">
        <v>1</v>
      </c>
      <c r="P4208" t="s">
        <v>1526</v>
      </c>
      <c r="Q4208" t="s">
        <v>1527</v>
      </c>
      <c r="R4208" t="s">
        <v>67</v>
      </c>
      <c r="S4208" t="s">
        <v>68</v>
      </c>
      <c r="T4208" t="s">
        <v>36</v>
      </c>
      <c r="U4208" t="s">
        <v>37</v>
      </c>
      <c r="V4208">
        <v>27</v>
      </c>
      <c r="W4208" t="s">
        <v>38</v>
      </c>
    </row>
    <row r="4209" spans="1:23">
      <c r="A4209" t="s">
        <v>23</v>
      </c>
      <c r="B4209" t="s">
        <v>24</v>
      </c>
      <c r="C4209" t="s">
        <v>25</v>
      </c>
      <c r="D4209" t="s">
        <v>39</v>
      </c>
      <c r="E4209" t="s">
        <v>40</v>
      </c>
      <c r="F4209" t="s">
        <v>28</v>
      </c>
      <c r="G4209" t="s">
        <v>29</v>
      </c>
      <c r="I4209" t="s">
        <v>43</v>
      </c>
      <c r="J4209">
        <v>197.58381230000001</v>
      </c>
      <c r="K4209">
        <v>18</v>
      </c>
      <c r="L4209">
        <v>0.56100000000000005</v>
      </c>
      <c r="M4209">
        <v>0</v>
      </c>
      <c r="N4209">
        <v>0</v>
      </c>
      <c r="O4209">
        <v>0</v>
      </c>
      <c r="P4209" t="s">
        <v>994</v>
      </c>
      <c r="Q4209" t="s">
        <v>995</v>
      </c>
      <c r="R4209" t="s">
        <v>100</v>
      </c>
      <c r="S4209" t="s">
        <v>101</v>
      </c>
      <c r="T4209" t="s">
        <v>36</v>
      </c>
      <c r="U4209" t="s">
        <v>37</v>
      </c>
      <c r="V4209">
        <v>27</v>
      </c>
      <c r="W4209" t="s">
        <v>38</v>
      </c>
    </row>
    <row r="4210" spans="1:23">
      <c r="A4210" t="s">
        <v>23</v>
      </c>
      <c r="B4210" t="s">
        <v>24</v>
      </c>
      <c r="C4210" t="s">
        <v>25</v>
      </c>
      <c r="D4210" t="s">
        <v>46</v>
      </c>
      <c r="E4210" t="s">
        <v>47</v>
      </c>
      <c r="F4210" t="s">
        <v>48</v>
      </c>
      <c r="G4210" t="s">
        <v>47</v>
      </c>
      <c r="I4210" t="s">
        <v>43</v>
      </c>
      <c r="J4210">
        <v>2169.8035519999999</v>
      </c>
      <c r="K4210">
        <v>254</v>
      </c>
      <c r="L4210">
        <v>0.879</v>
      </c>
      <c r="M4210">
        <v>0</v>
      </c>
      <c r="N4210">
        <v>0</v>
      </c>
      <c r="O4210">
        <v>0</v>
      </c>
      <c r="P4210" t="s">
        <v>994</v>
      </c>
      <c r="Q4210" t="s">
        <v>995</v>
      </c>
      <c r="R4210" t="s">
        <v>100</v>
      </c>
      <c r="S4210" t="s">
        <v>101</v>
      </c>
      <c r="T4210" t="s">
        <v>36</v>
      </c>
      <c r="U4210" t="s">
        <v>37</v>
      </c>
      <c r="V4210">
        <v>27</v>
      </c>
      <c r="W4210" t="s">
        <v>38</v>
      </c>
    </row>
    <row r="4211" spans="1:23">
      <c r="A4211" t="s">
        <v>23</v>
      </c>
      <c r="B4211" t="s">
        <v>24</v>
      </c>
      <c r="C4211" t="s">
        <v>25</v>
      </c>
      <c r="D4211" t="s">
        <v>26</v>
      </c>
      <c r="E4211" t="s">
        <v>27</v>
      </c>
      <c r="F4211" t="s">
        <v>41</v>
      </c>
      <c r="G4211" t="s">
        <v>42</v>
      </c>
      <c r="H4211" t="s">
        <v>161</v>
      </c>
      <c r="I4211" t="s">
        <v>43</v>
      </c>
      <c r="J4211">
        <v>1099.8859219999999</v>
      </c>
      <c r="K4211">
        <v>13</v>
      </c>
      <c r="L4211">
        <v>0.94</v>
      </c>
      <c r="M4211">
        <v>0</v>
      </c>
      <c r="N4211">
        <v>0</v>
      </c>
      <c r="O4211">
        <v>0</v>
      </c>
      <c r="P4211" t="s">
        <v>996</v>
      </c>
      <c r="Q4211" t="s">
        <v>997</v>
      </c>
      <c r="R4211" t="s">
        <v>100</v>
      </c>
      <c r="S4211" t="s">
        <v>101</v>
      </c>
      <c r="T4211" t="s">
        <v>36</v>
      </c>
      <c r="U4211" t="s">
        <v>37</v>
      </c>
      <c r="V4211">
        <v>27</v>
      </c>
      <c r="W4211" t="s">
        <v>38</v>
      </c>
    </row>
    <row r="4212" spans="1:23">
      <c r="A4212" t="s">
        <v>23</v>
      </c>
      <c r="B4212" t="s">
        <v>24</v>
      </c>
      <c r="C4212" t="s">
        <v>25</v>
      </c>
      <c r="D4212" t="s">
        <v>26</v>
      </c>
      <c r="E4212" t="s">
        <v>27</v>
      </c>
      <c r="F4212" t="s">
        <v>53</v>
      </c>
      <c r="G4212" t="s">
        <v>54</v>
      </c>
      <c r="H4212" t="s">
        <v>55</v>
      </c>
      <c r="I4212" t="s">
        <v>56</v>
      </c>
      <c r="J4212">
        <v>323.00099999999998</v>
      </c>
      <c r="K4212">
        <v>1</v>
      </c>
      <c r="L4212">
        <v>1</v>
      </c>
      <c r="M4212">
        <v>0</v>
      </c>
      <c r="N4212">
        <v>0</v>
      </c>
      <c r="O4212">
        <v>0</v>
      </c>
      <c r="P4212" t="s">
        <v>996</v>
      </c>
      <c r="Q4212" t="s">
        <v>997</v>
      </c>
      <c r="R4212" t="s">
        <v>100</v>
      </c>
      <c r="S4212" t="s">
        <v>101</v>
      </c>
      <c r="T4212" t="s">
        <v>36</v>
      </c>
      <c r="U4212" t="s">
        <v>37</v>
      </c>
      <c r="V4212">
        <v>27</v>
      </c>
      <c r="W4212" t="s">
        <v>38</v>
      </c>
    </row>
    <row r="4213" spans="1:23">
      <c r="A4213" t="s">
        <v>23</v>
      </c>
      <c r="B4213" t="s">
        <v>24</v>
      </c>
      <c r="C4213" t="s">
        <v>25</v>
      </c>
      <c r="D4213" t="s">
        <v>26</v>
      </c>
      <c r="E4213" t="s">
        <v>27</v>
      </c>
      <c r="F4213" t="s">
        <v>53</v>
      </c>
      <c r="G4213" t="s">
        <v>54</v>
      </c>
      <c r="H4213" t="s">
        <v>223</v>
      </c>
      <c r="I4213" t="s">
        <v>224</v>
      </c>
      <c r="J4213">
        <v>304.39140309999999</v>
      </c>
      <c r="K4213">
        <v>1</v>
      </c>
      <c r="L4213">
        <v>0.998</v>
      </c>
      <c r="M4213">
        <v>0</v>
      </c>
      <c r="N4213">
        <v>0</v>
      </c>
      <c r="O4213">
        <v>0</v>
      </c>
      <c r="P4213" t="s">
        <v>996</v>
      </c>
      <c r="Q4213" t="s">
        <v>997</v>
      </c>
      <c r="R4213" t="s">
        <v>100</v>
      </c>
      <c r="S4213" t="s">
        <v>101</v>
      </c>
      <c r="T4213" t="s">
        <v>36</v>
      </c>
      <c r="U4213" t="s">
        <v>37</v>
      </c>
      <c r="V4213">
        <v>27</v>
      </c>
      <c r="W4213" t="s">
        <v>38</v>
      </c>
    </row>
    <row r="4214" spans="1:23">
      <c r="A4214" t="s">
        <v>23</v>
      </c>
      <c r="B4214" t="s">
        <v>24</v>
      </c>
      <c r="C4214" t="s">
        <v>25</v>
      </c>
      <c r="D4214" t="s">
        <v>26</v>
      </c>
      <c r="E4214" t="s">
        <v>27</v>
      </c>
      <c r="F4214" t="s">
        <v>28</v>
      </c>
      <c r="G4214" t="s">
        <v>29</v>
      </c>
      <c r="H4214" t="s">
        <v>86</v>
      </c>
      <c r="I4214" t="s">
        <v>87</v>
      </c>
      <c r="J4214">
        <v>151.04327960000001</v>
      </c>
      <c r="K4214">
        <v>2</v>
      </c>
      <c r="L4214">
        <v>0.86</v>
      </c>
      <c r="M4214">
        <v>0</v>
      </c>
      <c r="N4214">
        <v>0</v>
      </c>
      <c r="O4214">
        <v>0</v>
      </c>
      <c r="P4214" t="s">
        <v>996</v>
      </c>
      <c r="Q4214" t="s">
        <v>997</v>
      </c>
      <c r="R4214" t="s">
        <v>100</v>
      </c>
      <c r="S4214" t="s">
        <v>101</v>
      </c>
      <c r="T4214" t="s">
        <v>36</v>
      </c>
      <c r="U4214" t="s">
        <v>37</v>
      </c>
      <c r="V4214">
        <v>27</v>
      </c>
      <c r="W4214" t="s">
        <v>38</v>
      </c>
    </row>
    <row r="4215" spans="1:23">
      <c r="A4215" t="s">
        <v>23</v>
      </c>
      <c r="B4215" t="s">
        <v>24</v>
      </c>
      <c r="C4215" t="s">
        <v>25</v>
      </c>
      <c r="D4215" t="s">
        <v>46</v>
      </c>
      <c r="E4215" t="s">
        <v>47</v>
      </c>
      <c r="F4215" t="s">
        <v>48</v>
      </c>
      <c r="G4215" t="s">
        <v>47</v>
      </c>
      <c r="I4215" t="s">
        <v>43</v>
      </c>
      <c r="J4215">
        <v>4554.6968559999996</v>
      </c>
      <c r="K4215">
        <v>724</v>
      </c>
      <c r="L4215">
        <v>0.82299999999999995</v>
      </c>
      <c r="M4215">
        <v>0.52204687400000005</v>
      </c>
      <c r="N4215">
        <v>5.5100000000000001E-3</v>
      </c>
      <c r="O4215">
        <v>0</v>
      </c>
      <c r="P4215" t="s">
        <v>996</v>
      </c>
      <c r="Q4215" t="s">
        <v>997</v>
      </c>
      <c r="R4215" t="s">
        <v>100</v>
      </c>
      <c r="S4215" t="s">
        <v>101</v>
      </c>
      <c r="T4215" t="s">
        <v>36</v>
      </c>
      <c r="U4215" t="s">
        <v>37</v>
      </c>
      <c r="V4215">
        <v>27</v>
      </c>
      <c r="W4215" t="s">
        <v>38</v>
      </c>
    </row>
    <row r="4216" spans="1:23">
      <c r="A4216" t="s">
        <v>23</v>
      </c>
      <c r="B4216" t="s">
        <v>24</v>
      </c>
      <c r="C4216" t="s">
        <v>25</v>
      </c>
      <c r="D4216" t="s">
        <v>26</v>
      </c>
      <c r="E4216" t="s">
        <v>27</v>
      </c>
      <c r="F4216" t="s">
        <v>28</v>
      </c>
      <c r="G4216" t="s">
        <v>29</v>
      </c>
      <c r="H4216" t="s">
        <v>148</v>
      </c>
      <c r="I4216" t="s">
        <v>149</v>
      </c>
      <c r="J4216">
        <v>25.839668079999999</v>
      </c>
      <c r="K4216">
        <v>1</v>
      </c>
      <c r="L4216">
        <v>0.998</v>
      </c>
      <c r="M4216">
        <v>0</v>
      </c>
      <c r="N4216">
        <v>0</v>
      </c>
      <c r="O4216">
        <v>0</v>
      </c>
      <c r="P4216" t="s">
        <v>1002</v>
      </c>
      <c r="Q4216" t="s">
        <v>1003</v>
      </c>
      <c r="R4216" t="s">
        <v>67</v>
      </c>
      <c r="S4216" t="s">
        <v>68</v>
      </c>
      <c r="T4216" t="s">
        <v>36</v>
      </c>
      <c r="U4216" t="s">
        <v>37</v>
      </c>
      <c r="V4216">
        <v>27</v>
      </c>
      <c r="W4216" t="s">
        <v>38</v>
      </c>
    </row>
    <row r="4217" spans="1:23">
      <c r="A4217" t="s">
        <v>23</v>
      </c>
      <c r="B4217" t="s">
        <v>24</v>
      </c>
      <c r="C4217" t="s">
        <v>25</v>
      </c>
      <c r="D4217" t="s">
        <v>39</v>
      </c>
      <c r="E4217" t="s">
        <v>40</v>
      </c>
      <c r="F4217" t="s">
        <v>41</v>
      </c>
      <c r="G4217" t="s">
        <v>42</v>
      </c>
      <c r="I4217" t="s">
        <v>43</v>
      </c>
      <c r="J4217">
        <v>70.005948040000007</v>
      </c>
      <c r="K4217">
        <v>8</v>
      </c>
      <c r="L4217">
        <v>0.505</v>
      </c>
      <c r="M4217">
        <v>0</v>
      </c>
      <c r="N4217">
        <v>0</v>
      </c>
      <c r="O4217">
        <v>0</v>
      </c>
      <c r="P4217" t="s">
        <v>1002</v>
      </c>
      <c r="Q4217" t="s">
        <v>1003</v>
      </c>
      <c r="R4217" t="s">
        <v>67</v>
      </c>
      <c r="S4217" t="s">
        <v>68</v>
      </c>
      <c r="T4217" t="s">
        <v>36</v>
      </c>
      <c r="U4217" t="s">
        <v>37</v>
      </c>
      <c r="V4217">
        <v>27</v>
      </c>
      <c r="W4217" t="s">
        <v>38</v>
      </c>
    </row>
    <row r="4218" spans="1:23">
      <c r="A4218" t="s">
        <v>23</v>
      </c>
      <c r="B4218" t="s">
        <v>24</v>
      </c>
      <c r="C4218" t="s">
        <v>25</v>
      </c>
      <c r="D4218" t="s">
        <v>26</v>
      </c>
      <c r="E4218" t="s">
        <v>27</v>
      </c>
      <c r="F4218" t="s">
        <v>53</v>
      </c>
      <c r="G4218" t="s">
        <v>54</v>
      </c>
      <c r="H4218" t="s">
        <v>55</v>
      </c>
      <c r="I4218" t="s">
        <v>56</v>
      </c>
      <c r="J4218">
        <v>122.2805235</v>
      </c>
      <c r="K4218">
        <v>1</v>
      </c>
      <c r="L4218">
        <v>0.91</v>
      </c>
      <c r="M4218">
        <v>0</v>
      </c>
      <c r="N4218">
        <v>0</v>
      </c>
      <c r="O4218">
        <v>0</v>
      </c>
      <c r="P4218" t="s">
        <v>1004</v>
      </c>
      <c r="Q4218" t="s">
        <v>1005</v>
      </c>
      <c r="R4218" t="s">
        <v>120</v>
      </c>
      <c r="S4218" t="s">
        <v>121</v>
      </c>
      <c r="T4218" t="s">
        <v>36</v>
      </c>
      <c r="U4218" t="s">
        <v>37</v>
      </c>
      <c r="V4218">
        <v>27</v>
      </c>
      <c r="W4218" t="s">
        <v>38</v>
      </c>
    </row>
    <row r="4219" spans="1:23">
      <c r="A4219" t="s">
        <v>23</v>
      </c>
      <c r="B4219" t="s">
        <v>24</v>
      </c>
      <c r="C4219" t="s">
        <v>25</v>
      </c>
      <c r="D4219" t="s">
        <v>26</v>
      </c>
      <c r="E4219" t="s">
        <v>27</v>
      </c>
      <c r="F4219" t="s">
        <v>28</v>
      </c>
      <c r="G4219" t="s">
        <v>29</v>
      </c>
      <c r="H4219" t="s">
        <v>187</v>
      </c>
      <c r="I4219" t="s">
        <v>188</v>
      </c>
      <c r="J4219">
        <v>65.727572359999996</v>
      </c>
      <c r="K4219">
        <v>1</v>
      </c>
      <c r="L4219">
        <v>0.998</v>
      </c>
      <c r="M4219">
        <v>0</v>
      </c>
      <c r="N4219">
        <v>0</v>
      </c>
      <c r="O4219">
        <v>0</v>
      </c>
      <c r="P4219" t="s">
        <v>1004</v>
      </c>
      <c r="Q4219" t="s">
        <v>1005</v>
      </c>
      <c r="R4219" t="s">
        <v>120</v>
      </c>
      <c r="S4219" t="s">
        <v>121</v>
      </c>
      <c r="T4219" t="s">
        <v>36</v>
      </c>
      <c r="U4219" t="s">
        <v>37</v>
      </c>
      <c r="V4219">
        <v>27</v>
      </c>
      <c r="W4219" t="s">
        <v>38</v>
      </c>
    </row>
    <row r="4220" spans="1:23">
      <c r="A4220" t="s">
        <v>23</v>
      </c>
      <c r="B4220" t="s">
        <v>24</v>
      </c>
      <c r="C4220" t="s">
        <v>25</v>
      </c>
      <c r="D4220" t="s">
        <v>39</v>
      </c>
      <c r="E4220" t="s">
        <v>40</v>
      </c>
      <c r="F4220" t="s">
        <v>53</v>
      </c>
      <c r="G4220" t="s">
        <v>54</v>
      </c>
      <c r="I4220" t="s">
        <v>43</v>
      </c>
      <c r="J4220">
        <v>122.4040717</v>
      </c>
      <c r="K4220">
        <v>15</v>
      </c>
      <c r="L4220">
        <v>0.72499999999999998</v>
      </c>
      <c r="M4220">
        <v>0</v>
      </c>
      <c r="N4220">
        <v>0</v>
      </c>
      <c r="O4220">
        <v>0</v>
      </c>
      <c r="P4220" t="s">
        <v>1004</v>
      </c>
      <c r="Q4220" t="s">
        <v>1005</v>
      </c>
      <c r="R4220" t="s">
        <v>120</v>
      </c>
      <c r="S4220" t="s">
        <v>121</v>
      </c>
      <c r="T4220" t="s">
        <v>36</v>
      </c>
      <c r="U4220" t="s">
        <v>37</v>
      </c>
      <c r="V4220">
        <v>27</v>
      </c>
      <c r="W4220" t="s">
        <v>38</v>
      </c>
    </row>
    <row r="4221" spans="1:23">
      <c r="A4221" t="s">
        <v>23</v>
      </c>
      <c r="B4221" t="s">
        <v>24</v>
      </c>
      <c r="C4221" t="s">
        <v>25</v>
      </c>
      <c r="D4221" t="s">
        <v>46</v>
      </c>
      <c r="E4221" t="s">
        <v>47</v>
      </c>
      <c r="F4221" t="s">
        <v>48</v>
      </c>
      <c r="G4221" t="s">
        <v>47</v>
      </c>
      <c r="I4221" t="s">
        <v>43</v>
      </c>
      <c r="J4221">
        <v>443.52669520000001</v>
      </c>
      <c r="K4221">
        <v>88</v>
      </c>
      <c r="L4221">
        <v>0.83099999999999996</v>
      </c>
      <c r="M4221">
        <v>0</v>
      </c>
      <c r="N4221">
        <v>0</v>
      </c>
      <c r="O4221">
        <v>0</v>
      </c>
      <c r="P4221" t="s">
        <v>1006</v>
      </c>
      <c r="Q4221" t="s">
        <v>1007</v>
      </c>
      <c r="R4221" t="s">
        <v>84</v>
      </c>
      <c r="S4221" t="s">
        <v>85</v>
      </c>
      <c r="T4221" t="s">
        <v>36</v>
      </c>
      <c r="U4221" t="s">
        <v>37</v>
      </c>
      <c r="V4221">
        <v>27</v>
      </c>
      <c r="W4221" t="s">
        <v>38</v>
      </c>
    </row>
    <row r="4222" spans="1:23">
      <c r="A4222" t="s">
        <v>23</v>
      </c>
      <c r="B4222" t="s">
        <v>24</v>
      </c>
      <c r="C4222" t="s">
        <v>25</v>
      </c>
      <c r="D4222" t="s">
        <v>39</v>
      </c>
      <c r="E4222" t="s">
        <v>40</v>
      </c>
      <c r="F4222" t="s">
        <v>53</v>
      </c>
      <c r="G4222" t="s">
        <v>54</v>
      </c>
      <c r="I4222" t="s">
        <v>43</v>
      </c>
      <c r="J4222">
        <v>0</v>
      </c>
      <c r="K4222">
        <v>0</v>
      </c>
      <c r="L4222">
        <v>0</v>
      </c>
      <c r="M4222">
        <v>0</v>
      </c>
      <c r="N4222">
        <v>0</v>
      </c>
      <c r="O4222">
        <v>1</v>
      </c>
      <c r="P4222" t="s">
        <v>1008</v>
      </c>
      <c r="Q4222" t="s">
        <v>1009</v>
      </c>
      <c r="R4222" t="s">
        <v>67</v>
      </c>
      <c r="S4222" t="s">
        <v>68</v>
      </c>
      <c r="T4222" t="s">
        <v>36</v>
      </c>
      <c r="U4222" t="s">
        <v>37</v>
      </c>
      <c r="V4222">
        <v>27</v>
      </c>
      <c r="W4222" t="s">
        <v>38</v>
      </c>
    </row>
    <row r="4223" spans="1:23">
      <c r="A4223" t="s">
        <v>23</v>
      </c>
      <c r="B4223" t="s">
        <v>24</v>
      </c>
      <c r="C4223" t="s">
        <v>25</v>
      </c>
      <c r="D4223" t="s">
        <v>46</v>
      </c>
      <c r="E4223" t="s">
        <v>47</v>
      </c>
      <c r="F4223" t="s">
        <v>48</v>
      </c>
      <c r="G4223" t="s">
        <v>47</v>
      </c>
      <c r="I4223" t="s">
        <v>43</v>
      </c>
      <c r="J4223">
        <v>196.76622309999999</v>
      </c>
      <c r="K4223">
        <v>37</v>
      </c>
      <c r="L4223">
        <v>0.85899999999999999</v>
      </c>
      <c r="M4223">
        <v>0</v>
      </c>
      <c r="N4223">
        <v>0</v>
      </c>
      <c r="O4223">
        <v>0</v>
      </c>
      <c r="P4223" t="s">
        <v>1008</v>
      </c>
      <c r="Q4223" t="s">
        <v>1009</v>
      </c>
      <c r="R4223" t="s">
        <v>67</v>
      </c>
      <c r="S4223" t="s">
        <v>68</v>
      </c>
      <c r="T4223" t="s">
        <v>36</v>
      </c>
      <c r="U4223" t="s">
        <v>37</v>
      </c>
      <c r="V4223">
        <v>27</v>
      </c>
      <c r="W4223" t="s">
        <v>38</v>
      </c>
    </row>
    <row r="4224" spans="1:23">
      <c r="A4224" t="s">
        <v>23</v>
      </c>
      <c r="B4224" t="s">
        <v>24</v>
      </c>
      <c r="C4224" t="s">
        <v>25</v>
      </c>
      <c r="D4224" t="s">
        <v>26</v>
      </c>
      <c r="E4224" t="s">
        <v>27</v>
      </c>
      <c r="F4224" t="s">
        <v>28</v>
      </c>
      <c r="G4224" t="s">
        <v>29</v>
      </c>
      <c r="H4224" t="s">
        <v>86</v>
      </c>
      <c r="I4224" t="s">
        <v>87</v>
      </c>
      <c r="J4224">
        <v>21.414000000000001</v>
      </c>
      <c r="K4224">
        <v>1</v>
      </c>
      <c r="L4224">
        <v>1</v>
      </c>
      <c r="M4224">
        <v>0</v>
      </c>
      <c r="N4224">
        <v>0</v>
      </c>
      <c r="O4224">
        <v>0</v>
      </c>
      <c r="P4224" t="s">
        <v>1010</v>
      </c>
      <c r="Q4224" t="s">
        <v>1011</v>
      </c>
      <c r="R4224" t="s">
        <v>67</v>
      </c>
      <c r="S4224" t="s">
        <v>68</v>
      </c>
      <c r="T4224" t="s">
        <v>36</v>
      </c>
      <c r="U4224" t="s">
        <v>37</v>
      </c>
      <c r="V4224">
        <v>27</v>
      </c>
      <c r="W4224" t="s">
        <v>38</v>
      </c>
    </row>
    <row r="4225" spans="1:23">
      <c r="A4225" t="s">
        <v>23</v>
      </c>
      <c r="B4225" t="s">
        <v>24</v>
      </c>
      <c r="C4225" t="s">
        <v>25</v>
      </c>
      <c r="D4225" t="s">
        <v>39</v>
      </c>
      <c r="E4225" t="s">
        <v>40</v>
      </c>
      <c r="F4225" t="s">
        <v>41</v>
      </c>
      <c r="G4225" t="s">
        <v>42</v>
      </c>
      <c r="I4225" t="s">
        <v>43</v>
      </c>
      <c r="J4225">
        <v>116.932542</v>
      </c>
      <c r="K4225">
        <v>12</v>
      </c>
      <c r="L4225">
        <v>0.85899999999999999</v>
      </c>
      <c r="M4225">
        <v>0</v>
      </c>
      <c r="N4225">
        <v>0</v>
      </c>
      <c r="O4225">
        <v>0</v>
      </c>
      <c r="P4225" t="s">
        <v>1010</v>
      </c>
      <c r="Q4225" t="s">
        <v>1011</v>
      </c>
      <c r="R4225" t="s">
        <v>67</v>
      </c>
      <c r="S4225" t="s">
        <v>68</v>
      </c>
      <c r="T4225" t="s">
        <v>36</v>
      </c>
      <c r="U4225" t="s">
        <v>37</v>
      </c>
      <c r="V4225">
        <v>27</v>
      </c>
      <c r="W4225" t="s">
        <v>38</v>
      </c>
    </row>
    <row r="4226" spans="1:23">
      <c r="A4226" t="s">
        <v>23</v>
      </c>
      <c r="B4226" t="s">
        <v>24</v>
      </c>
      <c r="C4226" t="s">
        <v>25</v>
      </c>
      <c r="D4226" t="s">
        <v>46</v>
      </c>
      <c r="E4226" t="s">
        <v>47</v>
      </c>
      <c r="F4226" t="s">
        <v>48</v>
      </c>
      <c r="G4226" t="s">
        <v>47</v>
      </c>
      <c r="I4226" t="s">
        <v>43</v>
      </c>
      <c r="J4226">
        <v>1036.2020930000001</v>
      </c>
      <c r="K4226">
        <v>193</v>
      </c>
      <c r="L4226">
        <v>0.84</v>
      </c>
      <c r="M4226">
        <v>0</v>
      </c>
      <c r="N4226">
        <v>0</v>
      </c>
      <c r="O4226">
        <v>0</v>
      </c>
      <c r="P4226" t="s">
        <v>1010</v>
      </c>
      <c r="Q4226" t="s">
        <v>1011</v>
      </c>
      <c r="R4226" t="s">
        <v>67</v>
      </c>
      <c r="S4226" t="s">
        <v>68</v>
      </c>
      <c r="T4226" t="s">
        <v>36</v>
      </c>
      <c r="U4226" t="s">
        <v>37</v>
      </c>
      <c r="V4226">
        <v>27</v>
      </c>
      <c r="W4226" t="s">
        <v>38</v>
      </c>
    </row>
    <row r="4227" spans="1:23">
      <c r="A4227" t="s">
        <v>23</v>
      </c>
      <c r="B4227" t="s">
        <v>24</v>
      </c>
      <c r="C4227" t="s">
        <v>25</v>
      </c>
      <c r="D4227" t="s">
        <v>39</v>
      </c>
      <c r="E4227" t="s">
        <v>40</v>
      </c>
      <c r="F4227" t="s">
        <v>53</v>
      </c>
      <c r="G4227" t="s">
        <v>54</v>
      </c>
      <c r="I4227" t="s">
        <v>43</v>
      </c>
      <c r="J4227">
        <v>0</v>
      </c>
      <c r="K4227">
        <v>0</v>
      </c>
      <c r="L4227">
        <v>0</v>
      </c>
      <c r="M4227">
        <v>0</v>
      </c>
      <c r="N4227">
        <v>0</v>
      </c>
      <c r="O4227">
        <v>1</v>
      </c>
      <c r="P4227" t="s">
        <v>1012</v>
      </c>
      <c r="Q4227" t="s">
        <v>1013</v>
      </c>
      <c r="R4227" t="s">
        <v>100</v>
      </c>
      <c r="S4227" t="s">
        <v>101</v>
      </c>
      <c r="T4227" t="s">
        <v>36</v>
      </c>
      <c r="U4227" t="s">
        <v>37</v>
      </c>
      <c r="V4227">
        <v>27</v>
      </c>
      <c r="W4227" t="s">
        <v>38</v>
      </c>
    </row>
    <row r="4228" spans="1:23">
      <c r="A4228" t="s">
        <v>23</v>
      </c>
      <c r="B4228" t="s">
        <v>24</v>
      </c>
      <c r="C4228" t="s">
        <v>25</v>
      </c>
      <c r="D4228" t="s">
        <v>26</v>
      </c>
      <c r="E4228" t="s">
        <v>27</v>
      </c>
      <c r="F4228" t="s">
        <v>41</v>
      </c>
      <c r="G4228" t="s">
        <v>42</v>
      </c>
      <c r="H4228" t="s">
        <v>161</v>
      </c>
      <c r="I4228" t="s">
        <v>43</v>
      </c>
      <c r="J4228">
        <v>171.74060159999999</v>
      </c>
      <c r="K4228">
        <v>1</v>
      </c>
      <c r="L4228">
        <v>0.878</v>
      </c>
      <c r="M4228">
        <v>0</v>
      </c>
      <c r="N4228">
        <v>0</v>
      </c>
      <c r="O4228">
        <v>0</v>
      </c>
      <c r="P4228" t="s">
        <v>1014</v>
      </c>
      <c r="Q4228" t="s">
        <v>1015</v>
      </c>
      <c r="R4228" t="s">
        <v>365</v>
      </c>
      <c r="S4228" t="s">
        <v>366</v>
      </c>
      <c r="T4228" t="s">
        <v>36</v>
      </c>
      <c r="U4228" t="s">
        <v>37</v>
      </c>
      <c r="V4228">
        <v>27</v>
      </c>
      <c r="W4228" t="s">
        <v>38</v>
      </c>
    </row>
    <row r="4229" spans="1:23">
      <c r="A4229" t="s">
        <v>23</v>
      </c>
      <c r="B4229" t="s">
        <v>24</v>
      </c>
      <c r="C4229" t="s">
        <v>25</v>
      </c>
      <c r="D4229" t="s">
        <v>39</v>
      </c>
      <c r="E4229" t="s">
        <v>40</v>
      </c>
      <c r="F4229" t="s">
        <v>44</v>
      </c>
      <c r="G4229" t="s">
        <v>45</v>
      </c>
      <c r="I4229" t="s">
        <v>43</v>
      </c>
      <c r="J4229">
        <v>0</v>
      </c>
      <c r="K4229">
        <v>0</v>
      </c>
      <c r="L4229">
        <v>0</v>
      </c>
      <c r="M4229">
        <v>0</v>
      </c>
      <c r="N4229">
        <v>0</v>
      </c>
      <c r="O4229">
        <v>1</v>
      </c>
      <c r="P4229" t="s">
        <v>1014</v>
      </c>
      <c r="Q4229" t="s">
        <v>1015</v>
      </c>
      <c r="R4229" t="s">
        <v>365</v>
      </c>
      <c r="S4229" t="s">
        <v>366</v>
      </c>
      <c r="T4229" t="s">
        <v>36</v>
      </c>
      <c r="U4229" t="s">
        <v>37</v>
      </c>
      <c r="V4229">
        <v>27</v>
      </c>
      <c r="W4229" t="s">
        <v>38</v>
      </c>
    </row>
    <row r="4230" spans="1:23">
      <c r="A4230" t="s">
        <v>23</v>
      </c>
      <c r="B4230" t="s">
        <v>24</v>
      </c>
      <c r="C4230" t="s">
        <v>25</v>
      </c>
      <c r="D4230" t="s">
        <v>46</v>
      </c>
      <c r="E4230" t="s">
        <v>47</v>
      </c>
      <c r="F4230" t="s">
        <v>48</v>
      </c>
      <c r="G4230" t="s">
        <v>47</v>
      </c>
      <c r="I4230" t="s">
        <v>43</v>
      </c>
      <c r="J4230">
        <v>976.53578119999997</v>
      </c>
      <c r="K4230">
        <v>136</v>
      </c>
      <c r="L4230">
        <v>0.80800000000000005</v>
      </c>
      <c r="M4230">
        <v>0</v>
      </c>
      <c r="N4230">
        <v>0</v>
      </c>
      <c r="O4230">
        <v>0</v>
      </c>
      <c r="P4230" t="s">
        <v>1014</v>
      </c>
      <c r="Q4230" t="s">
        <v>1015</v>
      </c>
      <c r="R4230" t="s">
        <v>365</v>
      </c>
      <c r="S4230" t="s">
        <v>366</v>
      </c>
      <c r="T4230" t="s">
        <v>36</v>
      </c>
      <c r="U4230" t="s">
        <v>37</v>
      </c>
      <c r="V4230">
        <v>27</v>
      </c>
      <c r="W4230" t="s">
        <v>38</v>
      </c>
    </row>
    <row r="4231" spans="1:23">
      <c r="A4231" t="s">
        <v>23</v>
      </c>
      <c r="B4231" t="s">
        <v>24</v>
      </c>
      <c r="C4231" t="s">
        <v>25</v>
      </c>
      <c r="D4231" t="s">
        <v>39</v>
      </c>
      <c r="E4231" t="s">
        <v>40</v>
      </c>
      <c r="F4231" t="s">
        <v>41</v>
      </c>
      <c r="G4231" t="s">
        <v>42</v>
      </c>
      <c r="I4231" t="s">
        <v>43</v>
      </c>
      <c r="J4231">
        <v>0</v>
      </c>
      <c r="K4231">
        <v>0</v>
      </c>
      <c r="L4231">
        <v>0</v>
      </c>
      <c r="M4231">
        <v>0</v>
      </c>
      <c r="N4231">
        <v>0</v>
      </c>
      <c r="O4231">
        <v>1</v>
      </c>
      <c r="P4231" t="s">
        <v>1528</v>
      </c>
      <c r="Q4231" t="s">
        <v>1529</v>
      </c>
      <c r="R4231" t="s">
        <v>389</v>
      </c>
      <c r="S4231" t="s">
        <v>390</v>
      </c>
      <c r="T4231" t="s">
        <v>36</v>
      </c>
      <c r="U4231" t="s">
        <v>37</v>
      </c>
      <c r="V4231">
        <v>27</v>
      </c>
      <c r="W4231" t="s">
        <v>38</v>
      </c>
    </row>
    <row r="4232" spans="1:23">
      <c r="A4232" t="s">
        <v>23</v>
      </c>
      <c r="B4232" t="s">
        <v>24</v>
      </c>
      <c r="C4232" t="s">
        <v>25</v>
      </c>
      <c r="D4232" t="s">
        <v>26</v>
      </c>
      <c r="E4232" t="s">
        <v>27</v>
      </c>
      <c r="F4232" t="s">
        <v>28</v>
      </c>
      <c r="G4232" t="s">
        <v>29</v>
      </c>
      <c r="H4232" t="s">
        <v>193</v>
      </c>
      <c r="I4232" t="s">
        <v>194</v>
      </c>
      <c r="J4232">
        <v>8.2000000000000003E-2</v>
      </c>
      <c r="K4232">
        <v>1</v>
      </c>
      <c r="L4232">
        <v>1</v>
      </c>
      <c r="M4232">
        <v>0</v>
      </c>
      <c r="N4232">
        <v>0</v>
      </c>
      <c r="O4232">
        <v>0</v>
      </c>
      <c r="P4232" t="s">
        <v>1016</v>
      </c>
      <c r="Q4232" t="s">
        <v>1017</v>
      </c>
      <c r="R4232" t="s">
        <v>100</v>
      </c>
      <c r="S4232" t="s">
        <v>101</v>
      </c>
      <c r="T4232" t="s">
        <v>36</v>
      </c>
      <c r="U4232" t="s">
        <v>37</v>
      </c>
      <c r="V4232">
        <v>27</v>
      </c>
      <c r="W4232" t="s">
        <v>38</v>
      </c>
    </row>
    <row r="4233" spans="1:23">
      <c r="A4233" t="s">
        <v>23</v>
      </c>
      <c r="B4233" t="s">
        <v>24</v>
      </c>
      <c r="C4233" t="s">
        <v>25</v>
      </c>
      <c r="D4233" t="s">
        <v>39</v>
      </c>
      <c r="E4233" t="s">
        <v>40</v>
      </c>
      <c r="F4233" t="s">
        <v>41</v>
      </c>
      <c r="G4233" t="s">
        <v>42</v>
      </c>
      <c r="I4233" t="s">
        <v>43</v>
      </c>
      <c r="J4233">
        <v>122.4612959</v>
      </c>
      <c r="K4233">
        <v>7</v>
      </c>
      <c r="L4233">
        <v>0.90200000000000002</v>
      </c>
      <c r="M4233">
        <v>0</v>
      </c>
      <c r="N4233">
        <v>0</v>
      </c>
      <c r="O4233">
        <v>0</v>
      </c>
      <c r="P4233" t="s">
        <v>1016</v>
      </c>
      <c r="Q4233" t="s">
        <v>1017</v>
      </c>
      <c r="R4233" t="s">
        <v>100</v>
      </c>
      <c r="S4233" t="s">
        <v>101</v>
      </c>
      <c r="T4233" t="s">
        <v>36</v>
      </c>
      <c r="U4233" t="s">
        <v>37</v>
      </c>
      <c r="V4233">
        <v>27</v>
      </c>
      <c r="W4233" t="s">
        <v>38</v>
      </c>
    </row>
    <row r="4234" spans="1:23">
      <c r="A4234" t="s">
        <v>23</v>
      </c>
      <c r="B4234" t="s">
        <v>24</v>
      </c>
      <c r="C4234" t="s">
        <v>25</v>
      </c>
      <c r="D4234" t="s">
        <v>39</v>
      </c>
      <c r="E4234" t="s">
        <v>40</v>
      </c>
      <c r="F4234" t="s">
        <v>53</v>
      </c>
      <c r="G4234" t="s">
        <v>54</v>
      </c>
      <c r="I4234" t="s">
        <v>43</v>
      </c>
      <c r="J4234">
        <v>0</v>
      </c>
      <c r="K4234">
        <v>0</v>
      </c>
      <c r="L4234">
        <v>0</v>
      </c>
      <c r="M4234">
        <v>0</v>
      </c>
      <c r="N4234">
        <v>0</v>
      </c>
      <c r="O4234">
        <v>1</v>
      </c>
      <c r="P4234" t="s">
        <v>1016</v>
      </c>
      <c r="Q4234" t="s">
        <v>1017</v>
      </c>
      <c r="R4234" t="s">
        <v>100</v>
      </c>
      <c r="S4234" t="s">
        <v>101</v>
      </c>
      <c r="T4234" t="s">
        <v>36</v>
      </c>
      <c r="U4234" t="s">
        <v>37</v>
      </c>
      <c r="V4234">
        <v>27</v>
      </c>
      <c r="W4234" t="s">
        <v>38</v>
      </c>
    </row>
    <row r="4235" spans="1:23">
      <c r="A4235" t="s">
        <v>23</v>
      </c>
      <c r="B4235" t="s">
        <v>24</v>
      </c>
      <c r="C4235" t="s">
        <v>25</v>
      </c>
      <c r="D4235" t="s">
        <v>39</v>
      </c>
      <c r="E4235" t="s">
        <v>40</v>
      </c>
      <c r="F4235" t="s">
        <v>41</v>
      </c>
      <c r="G4235" t="s">
        <v>42</v>
      </c>
      <c r="I4235" t="s">
        <v>43</v>
      </c>
      <c r="J4235">
        <v>0</v>
      </c>
      <c r="K4235">
        <v>0</v>
      </c>
      <c r="L4235">
        <v>0</v>
      </c>
      <c r="M4235">
        <v>0</v>
      </c>
      <c r="N4235">
        <v>0</v>
      </c>
      <c r="O4235">
        <v>1</v>
      </c>
      <c r="P4235" t="s">
        <v>1018</v>
      </c>
      <c r="Q4235" t="s">
        <v>1019</v>
      </c>
      <c r="R4235" t="s">
        <v>168</v>
      </c>
      <c r="S4235" t="s">
        <v>169</v>
      </c>
      <c r="T4235" t="s">
        <v>36</v>
      </c>
      <c r="U4235" t="s">
        <v>37</v>
      </c>
      <c r="V4235">
        <v>27</v>
      </c>
      <c r="W4235" t="s">
        <v>38</v>
      </c>
    </row>
    <row r="4236" spans="1:23">
      <c r="A4236" t="s">
        <v>23</v>
      </c>
      <c r="B4236" t="s">
        <v>24</v>
      </c>
      <c r="C4236" t="s">
        <v>25</v>
      </c>
      <c r="D4236" t="s">
        <v>39</v>
      </c>
      <c r="E4236" t="s">
        <v>40</v>
      </c>
      <c r="F4236" t="s">
        <v>53</v>
      </c>
      <c r="G4236" t="s">
        <v>54</v>
      </c>
      <c r="I4236" t="s">
        <v>43</v>
      </c>
      <c r="J4236">
        <v>0</v>
      </c>
      <c r="K4236">
        <v>0</v>
      </c>
      <c r="L4236">
        <v>0</v>
      </c>
      <c r="M4236">
        <v>0</v>
      </c>
      <c r="N4236">
        <v>0</v>
      </c>
      <c r="O4236">
        <v>1</v>
      </c>
      <c r="P4236" t="s">
        <v>1018</v>
      </c>
      <c r="Q4236" t="s">
        <v>1019</v>
      </c>
      <c r="R4236" t="s">
        <v>168</v>
      </c>
      <c r="S4236" t="s">
        <v>169</v>
      </c>
      <c r="T4236" t="s">
        <v>36</v>
      </c>
      <c r="U4236" t="s">
        <v>37</v>
      </c>
      <c r="V4236">
        <v>27</v>
      </c>
      <c r="W4236" t="s">
        <v>38</v>
      </c>
    </row>
    <row r="4237" spans="1:23">
      <c r="A4237" t="s">
        <v>23</v>
      </c>
      <c r="B4237" t="s">
        <v>24</v>
      </c>
      <c r="C4237" t="s">
        <v>25</v>
      </c>
      <c r="D4237" t="s">
        <v>46</v>
      </c>
      <c r="E4237" t="s">
        <v>47</v>
      </c>
      <c r="F4237" t="s">
        <v>48</v>
      </c>
      <c r="G4237" t="s">
        <v>47</v>
      </c>
      <c r="I4237" t="s">
        <v>43</v>
      </c>
      <c r="J4237">
        <v>367.02949310000002</v>
      </c>
      <c r="K4237">
        <v>55</v>
      </c>
      <c r="L4237">
        <v>0.82699999999999996</v>
      </c>
      <c r="M4237">
        <v>0</v>
      </c>
      <c r="N4237">
        <v>0</v>
      </c>
      <c r="O4237">
        <v>0</v>
      </c>
      <c r="P4237" t="s">
        <v>1018</v>
      </c>
      <c r="Q4237" t="s">
        <v>1019</v>
      </c>
      <c r="R4237" t="s">
        <v>168</v>
      </c>
      <c r="S4237" t="s">
        <v>169</v>
      </c>
      <c r="T4237" t="s">
        <v>36</v>
      </c>
      <c r="U4237" t="s">
        <v>37</v>
      </c>
      <c r="V4237">
        <v>27</v>
      </c>
      <c r="W4237" t="s">
        <v>38</v>
      </c>
    </row>
    <row r="4238" spans="1:23">
      <c r="A4238" t="s">
        <v>23</v>
      </c>
      <c r="B4238" t="s">
        <v>24</v>
      </c>
      <c r="C4238" t="s">
        <v>25</v>
      </c>
      <c r="D4238" t="s">
        <v>26</v>
      </c>
      <c r="E4238" t="s">
        <v>27</v>
      </c>
      <c r="F4238" t="s">
        <v>53</v>
      </c>
      <c r="G4238" t="s">
        <v>54</v>
      </c>
      <c r="H4238" t="s">
        <v>55</v>
      </c>
      <c r="I4238" t="s">
        <v>56</v>
      </c>
      <c r="J4238">
        <v>163.626532</v>
      </c>
      <c r="K4238">
        <v>1</v>
      </c>
      <c r="L4238">
        <v>0.92</v>
      </c>
      <c r="M4238">
        <v>0</v>
      </c>
      <c r="N4238">
        <v>0</v>
      </c>
      <c r="O4238">
        <v>0</v>
      </c>
      <c r="P4238" t="s">
        <v>1020</v>
      </c>
      <c r="Q4238" t="s">
        <v>1021</v>
      </c>
      <c r="R4238" t="s">
        <v>146</v>
      </c>
      <c r="S4238" t="s">
        <v>147</v>
      </c>
      <c r="T4238" t="s">
        <v>36</v>
      </c>
      <c r="U4238" t="s">
        <v>37</v>
      </c>
      <c r="V4238">
        <v>27</v>
      </c>
      <c r="W4238" t="s">
        <v>38</v>
      </c>
    </row>
    <row r="4239" spans="1:23">
      <c r="A4239" t="s">
        <v>23</v>
      </c>
      <c r="B4239" t="s">
        <v>24</v>
      </c>
      <c r="C4239" t="s">
        <v>25</v>
      </c>
      <c r="D4239" t="s">
        <v>26</v>
      </c>
      <c r="E4239" t="s">
        <v>27</v>
      </c>
      <c r="F4239" t="s">
        <v>53</v>
      </c>
      <c r="G4239" t="s">
        <v>54</v>
      </c>
      <c r="H4239" t="s">
        <v>443</v>
      </c>
      <c r="I4239" t="s">
        <v>444</v>
      </c>
      <c r="J4239">
        <v>209.9853354</v>
      </c>
      <c r="K4239">
        <v>1</v>
      </c>
      <c r="L4239">
        <v>1</v>
      </c>
      <c r="M4239">
        <v>0</v>
      </c>
      <c r="N4239">
        <v>0</v>
      </c>
      <c r="O4239">
        <v>0</v>
      </c>
      <c r="P4239" t="s">
        <v>1020</v>
      </c>
      <c r="Q4239" t="s">
        <v>1021</v>
      </c>
      <c r="R4239" t="s">
        <v>146</v>
      </c>
      <c r="S4239" t="s">
        <v>147</v>
      </c>
      <c r="T4239" t="s">
        <v>36</v>
      </c>
      <c r="U4239" t="s">
        <v>37</v>
      </c>
      <c r="V4239">
        <v>27</v>
      </c>
      <c r="W4239" t="s">
        <v>38</v>
      </c>
    </row>
    <row r="4240" spans="1:23">
      <c r="A4240" t="s">
        <v>23</v>
      </c>
      <c r="B4240" t="s">
        <v>24</v>
      </c>
      <c r="C4240" t="s">
        <v>25</v>
      </c>
      <c r="D4240" t="s">
        <v>26</v>
      </c>
      <c r="E4240" t="s">
        <v>27</v>
      </c>
      <c r="F4240" t="s">
        <v>53</v>
      </c>
      <c r="G4240" t="s">
        <v>54</v>
      </c>
      <c r="H4240" t="s">
        <v>599</v>
      </c>
      <c r="I4240" t="s">
        <v>600</v>
      </c>
      <c r="J4240">
        <v>40.761224630000001</v>
      </c>
      <c r="K4240">
        <v>1</v>
      </c>
      <c r="L4240">
        <v>0.92400000000000004</v>
      </c>
      <c r="M4240">
        <v>0</v>
      </c>
      <c r="N4240">
        <v>0</v>
      </c>
      <c r="O4240">
        <v>0</v>
      </c>
      <c r="P4240" t="s">
        <v>1020</v>
      </c>
      <c r="Q4240" t="s">
        <v>1021</v>
      </c>
      <c r="R4240" t="s">
        <v>146</v>
      </c>
      <c r="S4240" t="s">
        <v>147</v>
      </c>
      <c r="T4240" t="s">
        <v>36</v>
      </c>
      <c r="U4240" t="s">
        <v>37</v>
      </c>
      <c r="V4240">
        <v>27</v>
      </c>
      <c r="W4240" t="s">
        <v>38</v>
      </c>
    </row>
    <row r="4241" spans="1:23">
      <c r="A4241" t="s">
        <v>23</v>
      </c>
      <c r="B4241" t="s">
        <v>24</v>
      </c>
      <c r="C4241" t="s">
        <v>25</v>
      </c>
      <c r="D4241" t="s">
        <v>26</v>
      </c>
      <c r="E4241" t="s">
        <v>27</v>
      </c>
      <c r="F4241" t="s">
        <v>28</v>
      </c>
      <c r="G4241" t="s">
        <v>29</v>
      </c>
      <c r="H4241" t="s">
        <v>152</v>
      </c>
      <c r="I4241" t="s">
        <v>153</v>
      </c>
      <c r="J4241">
        <v>2147.7941921000001</v>
      </c>
      <c r="K4241">
        <v>7</v>
      </c>
      <c r="L4241">
        <v>0.94799999999999995</v>
      </c>
      <c r="M4241">
        <v>0</v>
      </c>
      <c r="N4241">
        <v>0</v>
      </c>
      <c r="O4241">
        <v>0</v>
      </c>
      <c r="P4241" t="s">
        <v>1020</v>
      </c>
      <c r="Q4241" t="s">
        <v>1021</v>
      </c>
      <c r="R4241" t="s">
        <v>146</v>
      </c>
      <c r="S4241" t="s">
        <v>147</v>
      </c>
      <c r="T4241" t="s">
        <v>36</v>
      </c>
      <c r="U4241" t="s">
        <v>37</v>
      </c>
      <c r="V4241">
        <v>27</v>
      </c>
      <c r="W4241" t="s">
        <v>38</v>
      </c>
    </row>
    <row r="4242" spans="1:23">
      <c r="A4242" t="s">
        <v>23</v>
      </c>
      <c r="B4242" t="s">
        <v>24</v>
      </c>
      <c r="C4242" t="s">
        <v>25</v>
      </c>
      <c r="D4242" t="s">
        <v>26</v>
      </c>
      <c r="E4242" t="s">
        <v>27</v>
      </c>
      <c r="F4242" t="s">
        <v>28</v>
      </c>
      <c r="G4242" t="s">
        <v>29</v>
      </c>
      <c r="H4242" t="s">
        <v>191</v>
      </c>
      <c r="I4242" t="s">
        <v>192</v>
      </c>
      <c r="J4242">
        <v>93.867306260000007</v>
      </c>
      <c r="K4242">
        <v>2</v>
      </c>
      <c r="L4242">
        <v>0.85</v>
      </c>
      <c r="M4242">
        <v>0</v>
      </c>
      <c r="N4242">
        <v>0</v>
      </c>
      <c r="O4242">
        <v>0</v>
      </c>
      <c r="P4242" t="s">
        <v>1020</v>
      </c>
      <c r="Q4242" t="s">
        <v>1021</v>
      </c>
      <c r="R4242" t="s">
        <v>146</v>
      </c>
      <c r="S4242" t="s">
        <v>147</v>
      </c>
      <c r="T4242" t="s">
        <v>36</v>
      </c>
      <c r="U4242" t="s">
        <v>37</v>
      </c>
      <c r="V4242">
        <v>27</v>
      </c>
      <c r="W4242" t="s">
        <v>38</v>
      </c>
    </row>
    <row r="4243" spans="1:23">
      <c r="A4243" t="s">
        <v>23</v>
      </c>
      <c r="B4243" t="s">
        <v>24</v>
      </c>
      <c r="C4243" t="s">
        <v>25</v>
      </c>
      <c r="D4243" t="s">
        <v>39</v>
      </c>
      <c r="E4243" t="s">
        <v>40</v>
      </c>
      <c r="F4243" t="s">
        <v>41</v>
      </c>
      <c r="G4243" t="s">
        <v>42</v>
      </c>
      <c r="I4243" t="s">
        <v>43</v>
      </c>
      <c r="J4243">
        <v>0</v>
      </c>
      <c r="K4243">
        <v>0</v>
      </c>
      <c r="L4243">
        <v>0</v>
      </c>
      <c r="M4243">
        <v>0</v>
      </c>
      <c r="N4243">
        <v>0</v>
      </c>
      <c r="O4243">
        <v>1</v>
      </c>
      <c r="P4243" t="s">
        <v>1020</v>
      </c>
      <c r="Q4243" t="s">
        <v>1021</v>
      </c>
      <c r="R4243" t="s">
        <v>146</v>
      </c>
      <c r="S4243" t="s">
        <v>147</v>
      </c>
      <c r="T4243" t="s">
        <v>36</v>
      </c>
      <c r="U4243" t="s">
        <v>37</v>
      </c>
      <c r="V4243">
        <v>27</v>
      </c>
      <c r="W4243" t="s">
        <v>38</v>
      </c>
    </row>
    <row r="4244" spans="1:23">
      <c r="A4244" t="s">
        <v>23</v>
      </c>
      <c r="B4244" t="s">
        <v>24</v>
      </c>
      <c r="C4244" t="s">
        <v>25</v>
      </c>
      <c r="D4244" t="s">
        <v>39</v>
      </c>
      <c r="E4244" t="s">
        <v>40</v>
      </c>
      <c r="F4244" t="s">
        <v>53</v>
      </c>
      <c r="G4244" t="s">
        <v>54</v>
      </c>
      <c r="I4244" t="s">
        <v>43</v>
      </c>
      <c r="J4244">
        <v>191.99145849999999</v>
      </c>
      <c r="K4244">
        <v>18</v>
      </c>
      <c r="L4244">
        <v>0.92200000000000004</v>
      </c>
      <c r="M4244">
        <v>0</v>
      </c>
      <c r="N4244">
        <v>0</v>
      </c>
      <c r="O4244">
        <v>2</v>
      </c>
      <c r="P4244" t="s">
        <v>1020</v>
      </c>
      <c r="Q4244" t="s">
        <v>1021</v>
      </c>
      <c r="R4244" t="s">
        <v>146</v>
      </c>
      <c r="S4244" t="s">
        <v>147</v>
      </c>
      <c r="T4244" t="s">
        <v>36</v>
      </c>
      <c r="U4244" t="s">
        <v>37</v>
      </c>
      <c r="V4244">
        <v>27</v>
      </c>
      <c r="W4244" t="s">
        <v>38</v>
      </c>
    </row>
    <row r="4245" spans="1:23">
      <c r="A4245" t="s">
        <v>23</v>
      </c>
      <c r="B4245" t="s">
        <v>24</v>
      </c>
      <c r="C4245" t="s">
        <v>25</v>
      </c>
      <c r="D4245" t="s">
        <v>39</v>
      </c>
      <c r="E4245" t="s">
        <v>40</v>
      </c>
      <c r="F4245" t="s">
        <v>28</v>
      </c>
      <c r="G4245" t="s">
        <v>29</v>
      </c>
      <c r="I4245" t="s">
        <v>43</v>
      </c>
      <c r="J4245">
        <v>3773.1542247000002</v>
      </c>
      <c r="K4245">
        <v>414</v>
      </c>
      <c r="L4245">
        <v>0.89400000000000002</v>
      </c>
      <c r="M4245">
        <v>0</v>
      </c>
      <c r="N4245">
        <v>0</v>
      </c>
      <c r="O4245">
        <v>0</v>
      </c>
      <c r="P4245" t="s">
        <v>1020</v>
      </c>
      <c r="Q4245" t="s">
        <v>1021</v>
      </c>
      <c r="R4245" t="s">
        <v>146</v>
      </c>
      <c r="S4245" t="s">
        <v>147</v>
      </c>
      <c r="T4245" t="s">
        <v>36</v>
      </c>
      <c r="U4245" t="s">
        <v>37</v>
      </c>
      <c r="V4245">
        <v>27</v>
      </c>
      <c r="W4245" t="s">
        <v>38</v>
      </c>
    </row>
    <row r="4246" spans="1:23">
      <c r="A4246" t="s">
        <v>23</v>
      </c>
      <c r="B4246" t="s">
        <v>24</v>
      </c>
      <c r="C4246" t="s">
        <v>25</v>
      </c>
      <c r="D4246" t="s">
        <v>46</v>
      </c>
      <c r="E4246" t="s">
        <v>47</v>
      </c>
      <c r="F4246" t="s">
        <v>48</v>
      </c>
      <c r="G4246" t="s">
        <v>47</v>
      </c>
      <c r="I4246" t="s">
        <v>43</v>
      </c>
      <c r="J4246">
        <v>9301.5839940000005</v>
      </c>
      <c r="K4246">
        <v>2803</v>
      </c>
      <c r="L4246">
        <v>0.83699999999999997</v>
      </c>
      <c r="M4246">
        <v>0.77343991999999995</v>
      </c>
      <c r="N4246">
        <v>4.8900000000000002E-3</v>
      </c>
      <c r="O4246">
        <v>0</v>
      </c>
      <c r="P4246" t="s">
        <v>1020</v>
      </c>
      <c r="Q4246" t="s">
        <v>1021</v>
      </c>
      <c r="R4246" t="s">
        <v>146</v>
      </c>
      <c r="S4246" t="s">
        <v>147</v>
      </c>
      <c r="T4246" t="s">
        <v>36</v>
      </c>
      <c r="U4246" t="s">
        <v>37</v>
      </c>
      <c r="V4246">
        <v>27</v>
      </c>
      <c r="W4246" t="s">
        <v>38</v>
      </c>
    </row>
    <row r="4247" spans="1:23">
      <c r="A4247" t="s">
        <v>23</v>
      </c>
      <c r="B4247" t="s">
        <v>24</v>
      </c>
      <c r="C4247" t="s">
        <v>25</v>
      </c>
      <c r="D4247" t="s">
        <v>46</v>
      </c>
      <c r="E4247" t="s">
        <v>47</v>
      </c>
      <c r="F4247" t="s">
        <v>48</v>
      </c>
      <c r="G4247" t="s">
        <v>47</v>
      </c>
      <c r="I4247" t="s">
        <v>43</v>
      </c>
      <c r="J4247">
        <v>645.71212449999996</v>
      </c>
      <c r="K4247">
        <v>115</v>
      </c>
      <c r="L4247">
        <v>0.84199999999999997</v>
      </c>
      <c r="M4247">
        <v>0</v>
      </c>
      <c r="N4247">
        <v>0</v>
      </c>
      <c r="O4247">
        <v>0</v>
      </c>
      <c r="P4247" t="s">
        <v>1530</v>
      </c>
      <c r="Q4247" t="s">
        <v>1531</v>
      </c>
      <c r="R4247" t="s">
        <v>84</v>
      </c>
      <c r="S4247" t="s">
        <v>85</v>
      </c>
      <c r="T4247" t="s">
        <v>36</v>
      </c>
      <c r="U4247" t="s">
        <v>37</v>
      </c>
      <c r="V4247">
        <v>27</v>
      </c>
      <c r="W4247" t="s">
        <v>38</v>
      </c>
    </row>
    <row r="4248" spans="1:23">
      <c r="A4248" t="s">
        <v>23</v>
      </c>
      <c r="B4248" t="s">
        <v>24</v>
      </c>
      <c r="C4248" t="s">
        <v>25</v>
      </c>
      <c r="D4248" t="s">
        <v>39</v>
      </c>
      <c r="E4248" t="s">
        <v>40</v>
      </c>
      <c r="F4248" t="s">
        <v>53</v>
      </c>
      <c r="G4248" t="s">
        <v>54</v>
      </c>
      <c r="I4248" t="s">
        <v>43</v>
      </c>
      <c r="J4248">
        <v>0</v>
      </c>
      <c r="K4248">
        <v>0</v>
      </c>
      <c r="L4248">
        <v>0</v>
      </c>
      <c r="M4248">
        <v>0</v>
      </c>
      <c r="N4248">
        <v>0</v>
      </c>
      <c r="O4248">
        <v>1</v>
      </c>
      <c r="P4248" t="s">
        <v>519</v>
      </c>
      <c r="Q4248" t="s">
        <v>520</v>
      </c>
      <c r="R4248" t="s">
        <v>146</v>
      </c>
      <c r="S4248" t="s">
        <v>147</v>
      </c>
      <c r="T4248" t="s">
        <v>36</v>
      </c>
      <c r="U4248" t="s">
        <v>37</v>
      </c>
      <c r="V4248">
        <v>27</v>
      </c>
      <c r="W4248" t="s">
        <v>38</v>
      </c>
    </row>
    <row r="4249" spans="1:23">
      <c r="A4249" t="s">
        <v>23</v>
      </c>
      <c r="B4249" t="s">
        <v>24</v>
      </c>
      <c r="C4249" t="s">
        <v>25</v>
      </c>
      <c r="D4249" t="s">
        <v>46</v>
      </c>
      <c r="E4249" t="s">
        <v>47</v>
      </c>
      <c r="F4249" t="s">
        <v>48</v>
      </c>
      <c r="G4249" t="s">
        <v>47</v>
      </c>
      <c r="I4249" t="s">
        <v>43</v>
      </c>
      <c r="J4249">
        <v>837.89546229999996</v>
      </c>
      <c r="K4249">
        <v>150</v>
      </c>
      <c r="L4249">
        <v>0.82</v>
      </c>
      <c r="M4249">
        <v>0</v>
      </c>
      <c r="N4249">
        <v>0</v>
      </c>
      <c r="O4249">
        <v>0</v>
      </c>
      <c r="P4249" t="s">
        <v>519</v>
      </c>
      <c r="Q4249" t="s">
        <v>520</v>
      </c>
      <c r="R4249" t="s">
        <v>146</v>
      </c>
      <c r="S4249" t="s">
        <v>147</v>
      </c>
      <c r="T4249" t="s">
        <v>36</v>
      </c>
      <c r="U4249" t="s">
        <v>37</v>
      </c>
      <c r="V4249">
        <v>27</v>
      </c>
      <c r="W4249" t="s">
        <v>38</v>
      </c>
    </row>
    <row r="4250" spans="1:23">
      <c r="A4250" t="s">
        <v>23</v>
      </c>
      <c r="B4250" t="s">
        <v>24</v>
      </c>
      <c r="C4250" t="s">
        <v>25</v>
      </c>
      <c r="D4250" t="s">
        <v>26</v>
      </c>
      <c r="E4250" t="s">
        <v>27</v>
      </c>
      <c r="F4250" t="s">
        <v>44</v>
      </c>
      <c r="G4250" t="s">
        <v>45</v>
      </c>
      <c r="I4250" t="s">
        <v>43</v>
      </c>
      <c r="J4250">
        <v>2.25</v>
      </c>
      <c r="K4250">
        <v>1</v>
      </c>
      <c r="L4250">
        <v>1</v>
      </c>
      <c r="M4250">
        <v>0</v>
      </c>
      <c r="N4250">
        <v>0</v>
      </c>
      <c r="O4250">
        <v>0</v>
      </c>
      <c r="P4250" t="s">
        <v>525</v>
      </c>
      <c r="Q4250" t="s">
        <v>526</v>
      </c>
      <c r="R4250" t="s">
        <v>67</v>
      </c>
      <c r="S4250" t="s">
        <v>68</v>
      </c>
      <c r="T4250" t="s">
        <v>36</v>
      </c>
      <c r="U4250" t="s">
        <v>37</v>
      </c>
      <c r="V4250">
        <v>27</v>
      </c>
      <c r="W4250" t="s">
        <v>38</v>
      </c>
    </row>
    <row r="4251" spans="1:23">
      <c r="A4251" t="s">
        <v>23</v>
      </c>
      <c r="B4251" t="s">
        <v>24</v>
      </c>
      <c r="C4251" t="s">
        <v>25</v>
      </c>
      <c r="D4251" t="s">
        <v>39</v>
      </c>
      <c r="E4251" t="s">
        <v>40</v>
      </c>
      <c r="F4251" t="s">
        <v>28</v>
      </c>
      <c r="G4251" t="s">
        <v>29</v>
      </c>
      <c r="I4251" t="s">
        <v>43</v>
      </c>
      <c r="J4251">
        <v>50.732307140000003</v>
      </c>
      <c r="K4251">
        <v>7</v>
      </c>
      <c r="L4251">
        <v>0.68700000000000006</v>
      </c>
      <c r="M4251">
        <v>0</v>
      </c>
      <c r="N4251">
        <v>0</v>
      </c>
      <c r="O4251">
        <v>0</v>
      </c>
      <c r="P4251" t="s">
        <v>535</v>
      </c>
      <c r="Q4251" t="s">
        <v>536</v>
      </c>
      <c r="R4251" t="s">
        <v>67</v>
      </c>
      <c r="S4251" t="s">
        <v>68</v>
      </c>
      <c r="T4251" t="s">
        <v>36</v>
      </c>
      <c r="U4251" t="s">
        <v>37</v>
      </c>
      <c r="V4251">
        <v>27</v>
      </c>
      <c r="W4251" t="s">
        <v>38</v>
      </c>
    </row>
    <row r="4252" spans="1:23">
      <c r="A4252" t="s">
        <v>23</v>
      </c>
      <c r="B4252" t="s">
        <v>24</v>
      </c>
      <c r="C4252" t="s">
        <v>25</v>
      </c>
      <c r="D4252" t="s">
        <v>39</v>
      </c>
      <c r="E4252" t="s">
        <v>40</v>
      </c>
      <c r="F4252" t="s">
        <v>28</v>
      </c>
      <c r="G4252" t="s">
        <v>29</v>
      </c>
      <c r="I4252" t="s">
        <v>43</v>
      </c>
      <c r="J4252">
        <v>0</v>
      </c>
      <c r="K4252">
        <v>0</v>
      </c>
      <c r="L4252">
        <v>0</v>
      </c>
      <c r="M4252">
        <v>0</v>
      </c>
      <c r="N4252">
        <v>0</v>
      </c>
      <c r="O4252">
        <v>1</v>
      </c>
      <c r="P4252" t="s">
        <v>1028</v>
      </c>
      <c r="Q4252" t="s">
        <v>1029</v>
      </c>
      <c r="R4252" t="s">
        <v>168</v>
      </c>
      <c r="S4252" t="s">
        <v>169</v>
      </c>
      <c r="T4252" t="s">
        <v>36</v>
      </c>
      <c r="U4252" t="s">
        <v>37</v>
      </c>
      <c r="V4252">
        <v>27</v>
      </c>
      <c r="W4252" t="s">
        <v>38</v>
      </c>
    </row>
    <row r="4253" spans="1:23">
      <c r="A4253" t="s">
        <v>23</v>
      </c>
      <c r="B4253" t="s">
        <v>24</v>
      </c>
      <c r="C4253" t="s">
        <v>25</v>
      </c>
      <c r="D4253" t="s">
        <v>26</v>
      </c>
      <c r="E4253" t="s">
        <v>27</v>
      </c>
      <c r="F4253" t="s">
        <v>41</v>
      </c>
      <c r="G4253" t="s">
        <v>42</v>
      </c>
      <c r="H4253" t="s">
        <v>161</v>
      </c>
      <c r="I4253" t="s">
        <v>43</v>
      </c>
      <c r="J4253">
        <v>451.14046309999998</v>
      </c>
      <c r="K4253">
        <v>7</v>
      </c>
      <c r="L4253">
        <v>0.92500000000000004</v>
      </c>
      <c r="M4253">
        <v>0</v>
      </c>
      <c r="N4253">
        <v>0</v>
      </c>
      <c r="O4253">
        <v>0</v>
      </c>
      <c r="P4253" t="s">
        <v>537</v>
      </c>
      <c r="Q4253" t="s">
        <v>538</v>
      </c>
      <c r="R4253" t="s">
        <v>34</v>
      </c>
      <c r="S4253" t="s">
        <v>35</v>
      </c>
      <c r="T4253" t="s">
        <v>36</v>
      </c>
      <c r="U4253" t="s">
        <v>37</v>
      </c>
      <c r="V4253">
        <v>27</v>
      </c>
      <c r="W4253" t="s">
        <v>38</v>
      </c>
    </row>
    <row r="4254" spans="1:23">
      <c r="A4254" t="s">
        <v>23</v>
      </c>
      <c r="B4254" t="s">
        <v>24</v>
      </c>
      <c r="C4254" t="s">
        <v>25</v>
      </c>
      <c r="D4254" t="s">
        <v>26</v>
      </c>
      <c r="E4254" t="s">
        <v>27</v>
      </c>
      <c r="F4254" t="s">
        <v>28</v>
      </c>
      <c r="G4254" t="s">
        <v>29</v>
      </c>
      <c r="H4254" t="s">
        <v>369</v>
      </c>
      <c r="I4254" t="s">
        <v>370</v>
      </c>
      <c r="J4254">
        <v>175.1411124</v>
      </c>
      <c r="K4254">
        <v>1</v>
      </c>
      <c r="L4254">
        <v>0.90200000000000002</v>
      </c>
      <c r="M4254">
        <v>0</v>
      </c>
      <c r="N4254">
        <v>0</v>
      </c>
      <c r="O4254">
        <v>0</v>
      </c>
      <c r="P4254" t="s">
        <v>537</v>
      </c>
      <c r="Q4254" t="s">
        <v>538</v>
      </c>
      <c r="R4254" t="s">
        <v>34</v>
      </c>
      <c r="S4254" t="s">
        <v>35</v>
      </c>
      <c r="T4254" t="s">
        <v>36</v>
      </c>
      <c r="U4254" t="s">
        <v>37</v>
      </c>
      <c r="V4254">
        <v>27</v>
      </c>
      <c r="W4254" t="s">
        <v>38</v>
      </c>
    </row>
    <row r="4255" spans="1:23">
      <c r="A4255" t="s">
        <v>23</v>
      </c>
      <c r="B4255" t="s">
        <v>24</v>
      </c>
      <c r="C4255" t="s">
        <v>25</v>
      </c>
      <c r="D4255" t="s">
        <v>26</v>
      </c>
      <c r="E4255" t="s">
        <v>27</v>
      </c>
      <c r="F4255" t="s">
        <v>28</v>
      </c>
      <c r="G4255" t="s">
        <v>29</v>
      </c>
      <c r="H4255" t="s">
        <v>193</v>
      </c>
      <c r="I4255" t="s">
        <v>194</v>
      </c>
      <c r="J4255">
        <v>72.166212389999998</v>
      </c>
      <c r="K4255">
        <v>1</v>
      </c>
      <c r="L4255">
        <v>0.88500000000000001</v>
      </c>
      <c r="M4255">
        <v>0</v>
      </c>
      <c r="N4255">
        <v>0</v>
      </c>
      <c r="O4255">
        <v>0</v>
      </c>
      <c r="P4255" t="s">
        <v>537</v>
      </c>
      <c r="Q4255" t="s">
        <v>538</v>
      </c>
      <c r="R4255" t="s">
        <v>34</v>
      </c>
      <c r="S4255" t="s">
        <v>35</v>
      </c>
      <c r="T4255" t="s">
        <v>36</v>
      </c>
      <c r="U4255" t="s">
        <v>37</v>
      </c>
      <c r="V4255">
        <v>27</v>
      </c>
      <c r="W4255" t="s">
        <v>38</v>
      </c>
    </row>
    <row r="4256" spans="1:23">
      <c r="A4256" t="s">
        <v>23</v>
      </c>
      <c r="B4256" t="s">
        <v>24</v>
      </c>
      <c r="C4256" t="s">
        <v>25</v>
      </c>
      <c r="D4256" t="s">
        <v>46</v>
      </c>
      <c r="E4256" t="s">
        <v>47</v>
      </c>
      <c r="F4256" t="s">
        <v>48</v>
      </c>
      <c r="G4256" t="s">
        <v>47</v>
      </c>
      <c r="I4256" t="s">
        <v>43</v>
      </c>
      <c r="J4256">
        <v>1800.4330970000001</v>
      </c>
      <c r="K4256">
        <v>301</v>
      </c>
      <c r="L4256">
        <v>0.754</v>
      </c>
      <c r="M4256">
        <v>0</v>
      </c>
      <c r="N4256">
        <v>0</v>
      </c>
      <c r="O4256">
        <v>0</v>
      </c>
      <c r="P4256" t="s">
        <v>537</v>
      </c>
      <c r="Q4256" t="s">
        <v>538</v>
      </c>
      <c r="R4256" t="s">
        <v>34</v>
      </c>
      <c r="S4256" t="s">
        <v>35</v>
      </c>
      <c r="T4256" t="s">
        <v>36</v>
      </c>
      <c r="U4256" t="s">
        <v>37</v>
      </c>
      <c r="V4256">
        <v>27</v>
      </c>
      <c r="W4256" t="s">
        <v>38</v>
      </c>
    </row>
    <row r="4257" spans="1:23">
      <c r="A4257" t="s">
        <v>23</v>
      </c>
      <c r="B4257" t="s">
        <v>24</v>
      </c>
      <c r="C4257" t="s">
        <v>25</v>
      </c>
      <c r="D4257" t="s">
        <v>46</v>
      </c>
      <c r="E4257" t="s">
        <v>47</v>
      </c>
      <c r="F4257" t="s">
        <v>48</v>
      </c>
      <c r="G4257" t="s">
        <v>47</v>
      </c>
      <c r="I4257" t="s">
        <v>43</v>
      </c>
      <c r="J4257">
        <v>262.13056330000001</v>
      </c>
      <c r="K4257">
        <v>40</v>
      </c>
      <c r="L4257">
        <v>0.79800000000000004</v>
      </c>
      <c r="M4257">
        <v>0</v>
      </c>
      <c r="N4257">
        <v>0</v>
      </c>
      <c r="O4257">
        <v>0</v>
      </c>
      <c r="P4257" t="s">
        <v>539</v>
      </c>
      <c r="Q4257" t="s">
        <v>540</v>
      </c>
      <c r="R4257" t="s">
        <v>67</v>
      </c>
      <c r="S4257" t="s">
        <v>68</v>
      </c>
      <c r="T4257" t="s">
        <v>36</v>
      </c>
      <c r="U4257" t="s">
        <v>37</v>
      </c>
      <c r="V4257">
        <v>27</v>
      </c>
      <c r="W4257" t="s">
        <v>38</v>
      </c>
    </row>
    <row r="4258" spans="1:23">
      <c r="A4258" t="s">
        <v>23</v>
      </c>
      <c r="B4258" t="s">
        <v>24</v>
      </c>
      <c r="C4258" t="s">
        <v>25</v>
      </c>
      <c r="D4258" t="s">
        <v>39</v>
      </c>
      <c r="E4258" t="s">
        <v>40</v>
      </c>
      <c r="F4258" t="s">
        <v>41</v>
      </c>
      <c r="G4258" t="s">
        <v>42</v>
      </c>
      <c r="I4258" t="s">
        <v>43</v>
      </c>
      <c r="J4258">
        <v>0</v>
      </c>
      <c r="K4258">
        <v>0</v>
      </c>
      <c r="L4258">
        <v>0</v>
      </c>
      <c r="M4258">
        <v>0</v>
      </c>
      <c r="N4258">
        <v>0</v>
      </c>
      <c r="O4258">
        <v>1</v>
      </c>
      <c r="P4258" t="s">
        <v>1536</v>
      </c>
      <c r="Q4258" t="s">
        <v>1537</v>
      </c>
      <c r="R4258" t="s">
        <v>389</v>
      </c>
      <c r="S4258" t="s">
        <v>390</v>
      </c>
      <c r="T4258" t="s">
        <v>36</v>
      </c>
      <c r="U4258" t="s">
        <v>37</v>
      </c>
      <c r="V4258">
        <v>27</v>
      </c>
      <c r="W4258" t="s">
        <v>38</v>
      </c>
    </row>
    <row r="4259" spans="1:23">
      <c r="A4259" t="s">
        <v>23</v>
      </c>
      <c r="B4259" t="s">
        <v>24</v>
      </c>
      <c r="C4259" t="s">
        <v>25</v>
      </c>
      <c r="D4259" t="s">
        <v>39</v>
      </c>
      <c r="E4259" t="s">
        <v>40</v>
      </c>
      <c r="F4259" t="s">
        <v>28</v>
      </c>
      <c r="G4259" t="s">
        <v>29</v>
      </c>
      <c r="I4259" t="s">
        <v>43</v>
      </c>
      <c r="J4259">
        <v>110.7744754</v>
      </c>
      <c r="K4259">
        <v>20</v>
      </c>
      <c r="L4259">
        <v>0.90100000000000002</v>
      </c>
      <c r="M4259">
        <v>0</v>
      </c>
      <c r="N4259">
        <v>0</v>
      </c>
      <c r="O4259">
        <v>0</v>
      </c>
      <c r="P4259" t="s">
        <v>1536</v>
      </c>
      <c r="Q4259" t="s">
        <v>1537</v>
      </c>
      <c r="R4259" t="s">
        <v>389</v>
      </c>
      <c r="S4259" t="s">
        <v>390</v>
      </c>
      <c r="T4259" t="s">
        <v>36</v>
      </c>
      <c r="U4259" t="s">
        <v>37</v>
      </c>
      <c r="V4259">
        <v>27</v>
      </c>
      <c r="W4259" t="s">
        <v>38</v>
      </c>
    </row>
    <row r="4260" spans="1:23">
      <c r="A4260" t="s">
        <v>23</v>
      </c>
      <c r="B4260" t="s">
        <v>24</v>
      </c>
      <c r="C4260" t="s">
        <v>25</v>
      </c>
      <c r="D4260" t="s">
        <v>39</v>
      </c>
      <c r="E4260" t="s">
        <v>40</v>
      </c>
      <c r="F4260" t="s">
        <v>44</v>
      </c>
      <c r="G4260" t="s">
        <v>45</v>
      </c>
      <c r="I4260" t="s">
        <v>43</v>
      </c>
      <c r="J4260">
        <v>0</v>
      </c>
      <c r="K4260">
        <v>0</v>
      </c>
      <c r="L4260">
        <v>0</v>
      </c>
      <c r="M4260">
        <v>0</v>
      </c>
      <c r="N4260">
        <v>0</v>
      </c>
      <c r="O4260">
        <v>1</v>
      </c>
      <c r="P4260" t="s">
        <v>545</v>
      </c>
      <c r="Q4260" t="s">
        <v>546</v>
      </c>
      <c r="R4260" t="s">
        <v>90</v>
      </c>
      <c r="S4260" t="s">
        <v>91</v>
      </c>
      <c r="T4260" t="s">
        <v>36</v>
      </c>
      <c r="U4260" t="s">
        <v>37</v>
      </c>
      <c r="V4260">
        <v>27</v>
      </c>
      <c r="W4260" t="s">
        <v>38</v>
      </c>
    </row>
    <row r="4261" spans="1:23">
      <c r="A4261" t="s">
        <v>23</v>
      </c>
      <c r="B4261" t="s">
        <v>24</v>
      </c>
      <c r="C4261" t="s">
        <v>25</v>
      </c>
      <c r="D4261" t="s">
        <v>39</v>
      </c>
      <c r="E4261" t="s">
        <v>40</v>
      </c>
      <c r="F4261" t="s">
        <v>41</v>
      </c>
      <c r="G4261" t="s">
        <v>42</v>
      </c>
      <c r="I4261" t="s">
        <v>43</v>
      </c>
      <c r="J4261">
        <v>88.229792340000003</v>
      </c>
      <c r="K4261">
        <v>11</v>
      </c>
      <c r="L4261">
        <v>0.80700000000000005</v>
      </c>
      <c r="M4261">
        <v>0</v>
      </c>
      <c r="N4261">
        <v>0</v>
      </c>
      <c r="O4261">
        <v>0</v>
      </c>
      <c r="P4261" t="s">
        <v>549</v>
      </c>
      <c r="Q4261" t="s">
        <v>550</v>
      </c>
      <c r="R4261" t="s">
        <v>100</v>
      </c>
      <c r="S4261" t="s">
        <v>101</v>
      </c>
      <c r="T4261" t="s">
        <v>36</v>
      </c>
      <c r="U4261" t="s">
        <v>37</v>
      </c>
      <c r="V4261">
        <v>27</v>
      </c>
      <c r="W4261" t="s">
        <v>38</v>
      </c>
    </row>
    <row r="4262" spans="1:23">
      <c r="A4262" t="s">
        <v>23</v>
      </c>
      <c r="B4262" t="s">
        <v>24</v>
      </c>
      <c r="C4262" t="s">
        <v>25</v>
      </c>
      <c r="D4262" t="s">
        <v>26</v>
      </c>
      <c r="E4262" t="s">
        <v>27</v>
      </c>
      <c r="F4262" t="s">
        <v>28</v>
      </c>
      <c r="G4262" t="s">
        <v>29</v>
      </c>
      <c r="H4262" t="s">
        <v>63</v>
      </c>
      <c r="I4262" t="s">
        <v>64</v>
      </c>
      <c r="J4262">
        <v>751.12025649999998</v>
      </c>
      <c r="K4262">
        <v>2</v>
      </c>
      <c r="L4262">
        <v>0.95799999999999996</v>
      </c>
      <c r="M4262">
        <v>0</v>
      </c>
      <c r="N4262">
        <v>0</v>
      </c>
      <c r="O4262">
        <v>0</v>
      </c>
      <c r="P4262" t="s">
        <v>553</v>
      </c>
      <c r="Q4262" t="s">
        <v>554</v>
      </c>
      <c r="R4262" t="s">
        <v>59</v>
      </c>
      <c r="S4262" t="s">
        <v>60</v>
      </c>
      <c r="T4262" t="s">
        <v>36</v>
      </c>
      <c r="U4262" t="s">
        <v>37</v>
      </c>
      <c r="V4262">
        <v>27</v>
      </c>
      <c r="W4262" t="s">
        <v>38</v>
      </c>
    </row>
    <row r="4263" spans="1:23">
      <c r="A4263" t="s">
        <v>23</v>
      </c>
      <c r="B4263" t="s">
        <v>24</v>
      </c>
      <c r="C4263" t="s">
        <v>25</v>
      </c>
      <c r="D4263" t="s">
        <v>26</v>
      </c>
      <c r="E4263" t="s">
        <v>27</v>
      </c>
      <c r="F4263" t="s">
        <v>28</v>
      </c>
      <c r="G4263" t="s">
        <v>29</v>
      </c>
      <c r="H4263" t="s">
        <v>30</v>
      </c>
      <c r="I4263" t="s">
        <v>31</v>
      </c>
      <c r="J4263">
        <v>371.0739853</v>
      </c>
      <c r="K4263">
        <v>3</v>
      </c>
      <c r="L4263">
        <v>0.90300000000000002</v>
      </c>
      <c r="M4263">
        <v>0</v>
      </c>
      <c r="N4263">
        <v>0</v>
      </c>
      <c r="O4263">
        <v>0</v>
      </c>
      <c r="P4263" t="s">
        <v>553</v>
      </c>
      <c r="Q4263" t="s">
        <v>554</v>
      </c>
      <c r="R4263" t="s">
        <v>59</v>
      </c>
      <c r="S4263" t="s">
        <v>60</v>
      </c>
      <c r="T4263" t="s">
        <v>36</v>
      </c>
      <c r="U4263" t="s">
        <v>37</v>
      </c>
      <c r="V4263">
        <v>27</v>
      </c>
      <c r="W4263" t="s">
        <v>38</v>
      </c>
    </row>
    <row r="4264" spans="1:23">
      <c r="A4264" t="s">
        <v>23</v>
      </c>
      <c r="B4264" t="s">
        <v>24</v>
      </c>
      <c r="C4264" t="s">
        <v>25</v>
      </c>
      <c r="D4264" t="s">
        <v>46</v>
      </c>
      <c r="E4264" t="s">
        <v>47</v>
      </c>
      <c r="F4264" t="s">
        <v>48</v>
      </c>
      <c r="G4264" t="s">
        <v>47</v>
      </c>
      <c r="I4264" t="s">
        <v>43</v>
      </c>
      <c r="J4264">
        <v>531.87776740000004</v>
      </c>
      <c r="K4264">
        <v>87</v>
      </c>
      <c r="L4264">
        <v>0.80300000000000005</v>
      </c>
      <c r="M4264">
        <v>0</v>
      </c>
      <c r="N4264">
        <v>0</v>
      </c>
      <c r="O4264">
        <v>0</v>
      </c>
      <c r="P4264" t="s">
        <v>1628</v>
      </c>
      <c r="Q4264" t="s">
        <v>1629</v>
      </c>
      <c r="R4264" t="s">
        <v>146</v>
      </c>
      <c r="S4264" t="s">
        <v>147</v>
      </c>
      <c r="T4264" t="s">
        <v>36</v>
      </c>
      <c r="U4264" t="s">
        <v>37</v>
      </c>
      <c r="V4264">
        <v>27</v>
      </c>
      <c r="W4264" t="s">
        <v>38</v>
      </c>
    </row>
    <row r="4265" spans="1:23">
      <c r="A4265" t="s">
        <v>23</v>
      </c>
      <c r="B4265" t="s">
        <v>24</v>
      </c>
      <c r="C4265" t="s">
        <v>25</v>
      </c>
      <c r="D4265" t="s">
        <v>39</v>
      </c>
      <c r="E4265" t="s">
        <v>40</v>
      </c>
      <c r="F4265" t="s">
        <v>44</v>
      </c>
      <c r="G4265" t="s">
        <v>45</v>
      </c>
      <c r="I4265" t="s">
        <v>43</v>
      </c>
      <c r="J4265">
        <v>0</v>
      </c>
      <c r="K4265">
        <v>0</v>
      </c>
      <c r="L4265">
        <v>0</v>
      </c>
      <c r="M4265">
        <v>0</v>
      </c>
      <c r="N4265">
        <v>0</v>
      </c>
      <c r="O4265">
        <v>1</v>
      </c>
      <c r="P4265" t="s">
        <v>559</v>
      </c>
      <c r="Q4265" t="s">
        <v>560</v>
      </c>
      <c r="R4265" t="s">
        <v>84</v>
      </c>
      <c r="S4265" t="s">
        <v>85</v>
      </c>
      <c r="T4265" t="s">
        <v>36</v>
      </c>
      <c r="U4265" t="s">
        <v>37</v>
      </c>
      <c r="V4265">
        <v>27</v>
      </c>
      <c r="W4265" t="s">
        <v>38</v>
      </c>
    </row>
    <row r="4266" spans="1:23">
      <c r="A4266" t="s">
        <v>23</v>
      </c>
      <c r="B4266" t="s">
        <v>24</v>
      </c>
      <c r="C4266" t="s">
        <v>25</v>
      </c>
      <c r="D4266" t="s">
        <v>26</v>
      </c>
      <c r="E4266" t="s">
        <v>27</v>
      </c>
      <c r="F4266" t="s">
        <v>28</v>
      </c>
      <c r="G4266" t="s">
        <v>29</v>
      </c>
      <c r="H4266" t="s">
        <v>75</v>
      </c>
      <c r="I4266" t="s">
        <v>76</v>
      </c>
      <c r="J4266">
        <v>76.480097420000007</v>
      </c>
      <c r="K4266">
        <v>1</v>
      </c>
      <c r="L4266">
        <v>0.91300000000000003</v>
      </c>
      <c r="M4266">
        <v>0</v>
      </c>
      <c r="N4266">
        <v>0</v>
      </c>
      <c r="O4266">
        <v>0</v>
      </c>
      <c r="P4266" t="s">
        <v>561</v>
      </c>
      <c r="Q4266" t="s">
        <v>562</v>
      </c>
      <c r="R4266" t="s">
        <v>34</v>
      </c>
      <c r="S4266" t="s">
        <v>35</v>
      </c>
      <c r="T4266" t="s">
        <v>36</v>
      </c>
      <c r="U4266" t="s">
        <v>37</v>
      </c>
      <c r="V4266">
        <v>27</v>
      </c>
      <c r="W4266" t="s">
        <v>38</v>
      </c>
    </row>
    <row r="4267" spans="1:23">
      <c r="A4267" t="s">
        <v>23</v>
      </c>
      <c r="B4267" t="s">
        <v>24</v>
      </c>
      <c r="C4267" t="s">
        <v>25</v>
      </c>
      <c r="D4267" t="s">
        <v>46</v>
      </c>
      <c r="E4267" t="s">
        <v>47</v>
      </c>
      <c r="F4267" t="s">
        <v>48</v>
      </c>
      <c r="G4267" t="s">
        <v>47</v>
      </c>
      <c r="I4267" t="s">
        <v>43</v>
      </c>
      <c r="J4267">
        <v>2793.666565</v>
      </c>
      <c r="K4267">
        <v>441</v>
      </c>
      <c r="L4267">
        <v>0.90500000000000003</v>
      </c>
      <c r="M4267">
        <v>0</v>
      </c>
      <c r="N4267">
        <v>0</v>
      </c>
      <c r="O4267">
        <v>0</v>
      </c>
      <c r="P4267" t="s">
        <v>561</v>
      </c>
      <c r="Q4267" t="s">
        <v>562</v>
      </c>
      <c r="R4267" t="s">
        <v>34</v>
      </c>
      <c r="S4267" t="s">
        <v>35</v>
      </c>
      <c r="T4267" t="s">
        <v>36</v>
      </c>
      <c r="U4267" t="s">
        <v>37</v>
      </c>
      <c r="V4267">
        <v>27</v>
      </c>
      <c r="W4267" t="s">
        <v>38</v>
      </c>
    </row>
    <row r="4268" spans="1:23">
      <c r="A4268" t="s">
        <v>23</v>
      </c>
      <c r="B4268" t="s">
        <v>24</v>
      </c>
      <c r="C4268" t="s">
        <v>25</v>
      </c>
      <c r="D4268" t="s">
        <v>39</v>
      </c>
      <c r="E4268" t="s">
        <v>40</v>
      </c>
      <c r="F4268" t="s">
        <v>41</v>
      </c>
      <c r="G4268" t="s">
        <v>42</v>
      </c>
      <c r="I4268" t="s">
        <v>43</v>
      </c>
      <c r="J4268">
        <v>0</v>
      </c>
      <c r="K4268">
        <v>0</v>
      </c>
      <c r="L4268">
        <v>0</v>
      </c>
      <c r="M4268">
        <v>0</v>
      </c>
      <c r="N4268">
        <v>0</v>
      </c>
      <c r="O4268">
        <v>1</v>
      </c>
      <c r="P4268" t="s">
        <v>563</v>
      </c>
      <c r="Q4268" t="s">
        <v>564</v>
      </c>
      <c r="R4268" t="s">
        <v>67</v>
      </c>
      <c r="S4268" t="s">
        <v>68</v>
      </c>
      <c r="T4268" t="s">
        <v>36</v>
      </c>
      <c r="U4268" t="s">
        <v>37</v>
      </c>
      <c r="V4268">
        <v>27</v>
      </c>
      <c r="W4268" t="s">
        <v>38</v>
      </c>
    </row>
    <row r="4269" spans="1:23">
      <c r="A4269" t="s">
        <v>23</v>
      </c>
      <c r="B4269" t="s">
        <v>24</v>
      </c>
      <c r="C4269" t="s">
        <v>25</v>
      </c>
      <c r="D4269" t="s">
        <v>26</v>
      </c>
      <c r="E4269" t="s">
        <v>27</v>
      </c>
      <c r="F4269" t="s">
        <v>28</v>
      </c>
      <c r="G4269" t="s">
        <v>29</v>
      </c>
      <c r="H4269" t="s">
        <v>148</v>
      </c>
      <c r="I4269" t="s">
        <v>149</v>
      </c>
      <c r="J4269">
        <v>61.878</v>
      </c>
      <c r="K4269">
        <v>1</v>
      </c>
      <c r="L4269">
        <v>1</v>
      </c>
      <c r="M4269">
        <v>0</v>
      </c>
      <c r="N4269">
        <v>0</v>
      </c>
      <c r="O4269">
        <v>0</v>
      </c>
      <c r="P4269" t="s">
        <v>565</v>
      </c>
      <c r="Q4269" t="s">
        <v>566</v>
      </c>
      <c r="R4269" t="s">
        <v>100</v>
      </c>
      <c r="S4269" t="s">
        <v>101</v>
      </c>
      <c r="T4269" t="s">
        <v>36</v>
      </c>
      <c r="U4269" t="s">
        <v>37</v>
      </c>
      <c r="V4269">
        <v>27</v>
      </c>
      <c r="W4269" t="s">
        <v>38</v>
      </c>
    </row>
    <row r="4270" spans="1:23">
      <c r="A4270" t="s">
        <v>23</v>
      </c>
      <c r="B4270" t="s">
        <v>24</v>
      </c>
      <c r="C4270" t="s">
        <v>25</v>
      </c>
      <c r="D4270" t="s">
        <v>26</v>
      </c>
      <c r="E4270" t="s">
        <v>27</v>
      </c>
      <c r="F4270" t="s">
        <v>53</v>
      </c>
      <c r="G4270" t="s">
        <v>54</v>
      </c>
      <c r="H4270" t="s">
        <v>106</v>
      </c>
      <c r="I4270" t="s">
        <v>107</v>
      </c>
      <c r="J4270">
        <v>86.280725790000005</v>
      </c>
      <c r="K4270">
        <v>1</v>
      </c>
      <c r="L4270">
        <v>0.97199999999999998</v>
      </c>
      <c r="M4270">
        <v>0</v>
      </c>
      <c r="N4270">
        <v>0</v>
      </c>
      <c r="O4270">
        <v>0</v>
      </c>
      <c r="P4270" t="s">
        <v>567</v>
      </c>
      <c r="Q4270" t="s">
        <v>568</v>
      </c>
      <c r="R4270" t="s">
        <v>132</v>
      </c>
      <c r="S4270" t="s">
        <v>133</v>
      </c>
      <c r="T4270" t="s">
        <v>36</v>
      </c>
      <c r="U4270" t="s">
        <v>37</v>
      </c>
      <c r="V4270">
        <v>27</v>
      </c>
      <c r="W4270" t="s">
        <v>38</v>
      </c>
    </row>
    <row r="4271" spans="1:23">
      <c r="A4271" t="s">
        <v>23</v>
      </c>
      <c r="B4271" t="s">
        <v>24</v>
      </c>
      <c r="C4271" t="s">
        <v>25</v>
      </c>
      <c r="D4271" t="s">
        <v>39</v>
      </c>
      <c r="E4271" t="s">
        <v>40</v>
      </c>
      <c r="F4271" t="s">
        <v>44</v>
      </c>
      <c r="G4271" t="s">
        <v>45</v>
      </c>
      <c r="I4271" t="s">
        <v>43</v>
      </c>
      <c r="J4271">
        <v>0</v>
      </c>
      <c r="K4271">
        <v>0</v>
      </c>
      <c r="L4271">
        <v>0</v>
      </c>
      <c r="M4271">
        <v>0</v>
      </c>
      <c r="N4271">
        <v>0</v>
      </c>
      <c r="O4271">
        <v>1</v>
      </c>
      <c r="P4271" t="s">
        <v>567</v>
      </c>
      <c r="Q4271" t="s">
        <v>568</v>
      </c>
      <c r="R4271" t="s">
        <v>132</v>
      </c>
      <c r="S4271" t="s">
        <v>133</v>
      </c>
      <c r="T4271" t="s">
        <v>36</v>
      </c>
      <c r="U4271" t="s">
        <v>37</v>
      </c>
      <c r="V4271">
        <v>27</v>
      </c>
      <c r="W4271" t="s">
        <v>38</v>
      </c>
    </row>
    <row r="4272" spans="1:23">
      <c r="A4272" t="s">
        <v>23</v>
      </c>
      <c r="B4272" t="s">
        <v>24</v>
      </c>
      <c r="C4272" t="s">
        <v>25</v>
      </c>
      <c r="D4272" t="s">
        <v>26</v>
      </c>
      <c r="E4272" t="s">
        <v>27</v>
      </c>
      <c r="F4272" t="s">
        <v>53</v>
      </c>
      <c r="G4272" t="s">
        <v>54</v>
      </c>
      <c r="H4272" t="s">
        <v>96</v>
      </c>
      <c r="I4272" t="s">
        <v>97</v>
      </c>
      <c r="J4272">
        <v>8686.5134180000005</v>
      </c>
      <c r="K4272">
        <v>6</v>
      </c>
      <c r="L4272">
        <v>0.995</v>
      </c>
      <c r="M4272">
        <v>0</v>
      </c>
      <c r="N4272">
        <v>0</v>
      </c>
      <c r="O4272">
        <v>0</v>
      </c>
      <c r="P4272" t="s">
        <v>571</v>
      </c>
      <c r="Q4272" t="s">
        <v>572</v>
      </c>
      <c r="R4272" t="s">
        <v>34</v>
      </c>
      <c r="S4272" t="s">
        <v>35</v>
      </c>
      <c r="T4272" t="s">
        <v>36</v>
      </c>
      <c r="U4272" t="s">
        <v>37</v>
      </c>
      <c r="V4272">
        <v>27</v>
      </c>
      <c r="W4272" t="s">
        <v>38</v>
      </c>
    </row>
    <row r="4273" spans="1:23">
      <c r="A4273" t="s">
        <v>23</v>
      </c>
      <c r="B4273" t="s">
        <v>24</v>
      </c>
      <c r="C4273" t="s">
        <v>25</v>
      </c>
      <c r="D4273" t="s">
        <v>26</v>
      </c>
      <c r="E4273" t="s">
        <v>27</v>
      </c>
      <c r="F4273" t="s">
        <v>53</v>
      </c>
      <c r="G4273" t="s">
        <v>54</v>
      </c>
      <c r="H4273" t="s">
        <v>443</v>
      </c>
      <c r="I4273" t="s">
        <v>444</v>
      </c>
      <c r="J4273">
        <v>16474.224829999999</v>
      </c>
      <c r="K4273">
        <v>1</v>
      </c>
      <c r="L4273">
        <v>1</v>
      </c>
      <c r="M4273">
        <v>0</v>
      </c>
      <c r="N4273">
        <v>0</v>
      </c>
      <c r="O4273">
        <v>0</v>
      </c>
      <c r="P4273" t="s">
        <v>571</v>
      </c>
      <c r="Q4273" t="s">
        <v>572</v>
      </c>
      <c r="R4273" t="s">
        <v>34</v>
      </c>
      <c r="S4273" t="s">
        <v>35</v>
      </c>
      <c r="T4273" t="s">
        <v>36</v>
      </c>
      <c r="U4273" t="s">
        <v>37</v>
      </c>
      <c r="V4273">
        <v>27</v>
      </c>
      <c r="W4273" t="s">
        <v>38</v>
      </c>
    </row>
    <row r="4274" spans="1:23">
      <c r="A4274" t="s">
        <v>23</v>
      </c>
      <c r="B4274" t="s">
        <v>24</v>
      </c>
      <c r="C4274" t="s">
        <v>25</v>
      </c>
      <c r="D4274" t="s">
        <v>26</v>
      </c>
      <c r="E4274" t="s">
        <v>27</v>
      </c>
      <c r="F4274" t="s">
        <v>53</v>
      </c>
      <c r="G4274" t="s">
        <v>54</v>
      </c>
      <c r="H4274" t="s">
        <v>417</v>
      </c>
      <c r="I4274" t="s">
        <v>418</v>
      </c>
      <c r="J4274">
        <v>13.72097847</v>
      </c>
      <c r="K4274">
        <v>1</v>
      </c>
      <c r="L4274">
        <v>0.88400000000000001</v>
      </c>
      <c r="M4274">
        <v>0</v>
      </c>
      <c r="N4274">
        <v>0</v>
      </c>
      <c r="O4274">
        <v>0</v>
      </c>
      <c r="P4274" t="s">
        <v>571</v>
      </c>
      <c r="Q4274" t="s">
        <v>572</v>
      </c>
      <c r="R4274" t="s">
        <v>34</v>
      </c>
      <c r="S4274" t="s">
        <v>35</v>
      </c>
      <c r="T4274" t="s">
        <v>36</v>
      </c>
      <c r="U4274" t="s">
        <v>37</v>
      </c>
      <c r="V4274">
        <v>27</v>
      </c>
      <c r="W4274" t="s">
        <v>38</v>
      </c>
    </row>
    <row r="4275" spans="1:23">
      <c r="A4275" t="s">
        <v>23</v>
      </c>
      <c r="B4275" t="s">
        <v>24</v>
      </c>
      <c r="C4275" t="s">
        <v>25</v>
      </c>
      <c r="D4275" t="s">
        <v>26</v>
      </c>
      <c r="E4275" t="s">
        <v>27</v>
      </c>
      <c r="F4275" t="s">
        <v>28</v>
      </c>
      <c r="G4275" t="s">
        <v>29</v>
      </c>
      <c r="H4275" t="s">
        <v>148</v>
      </c>
      <c r="I4275" t="s">
        <v>149</v>
      </c>
      <c r="J4275">
        <v>7040.9604728000004</v>
      </c>
      <c r="K4275">
        <v>17</v>
      </c>
      <c r="L4275">
        <v>0.99</v>
      </c>
      <c r="M4275">
        <v>0</v>
      </c>
      <c r="N4275">
        <v>0</v>
      </c>
      <c r="O4275">
        <v>0</v>
      </c>
      <c r="P4275" t="s">
        <v>571</v>
      </c>
      <c r="Q4275" t="s">
        <v>572</v>
      </c>
      <c r="R4275" t="s">
        <v>34</v>
      </c>
      <c r="S4275" t="s">
        <v>35</v>
      </c>
      <c r="T4275" t="s">
        <v>36</v>
      </c>
      <c r="U4275" t="s">
        <v>37</v>
      </c>
      <c r="V4275">
        <v>27</v>
      </c>
      <c r="W4275" t="s">
        <v>38</v>
      </c>
    </row>
    <row r="4276" spans="1:23">
      <c r="A4276" t="s">
        <v>23</v>
      </c>
      <c r="B4276" t="s">
        <v>24</v>
      </c>
      <c r="C4276" t="s">
        <v>25</v>
      </c>
      <c r="D4276" t="s">
        <v>26</v>
      </c>
      <c r="E4276" t="s">
        <v>27</v>
      </c>
      <c r="F4276" t="s">
        <v>28</v>
      </c>
      <c r="G4276" t="s">
        <v>29</v>
      </c>
      <c r="H4276" t="s">
        <v>281</v>
      </c>
      <c r="I4276" t="s">
        <v>282</v>
      </c>
      <c r="J4276">
        <v>58.610999999999997</v>
      </c>
      <c r="K4276">
        <v>1</v>
      </c>
      <c r="L4276">
        <v>1</v>
      </c>
      <c r="M4276">
        <v>0</v>
      </c>
      <c r="N4276">
        <v>0</v>
      </c>
      <c r="O4276">
        <v>0</v>
      </c>
      <c r="P4276" t="s">
        <v>571</v>
      </c>
      <c r="Q4276" t="s">
        <v>572</v>
      </c>
      <c r="R4276" t="s">
        <v>34</v>
      </c>
      <c r="S4276" t="s">
        <v>35</v>
      </c>
      <c r="T4276" t="s">
        <v>36</v>
      </c>
      <c r="U4276" t="s">
        <v>37</v>
      </c>
      <c r="V4276">
        <v>27</v>
      </c>
      <c r="W4276" t="s">
        <v>38</v>
      </c>
    </row>
    <row r="4277" spans="1:23">
      <c r="A4277" t="s">
        <v>23</v>
      </c>
      <c r="B4277" t="s">
        <v>24</v>
      </c>
      <c r="C4277" t="s">
        <v>25</v>
      </c>
      <c r="D4277" t="s">
        <v>26</v>
      </c>
      <c r="E4277" t="s">
        <v>27</v>
      </c>
      <c r="F4277" t="s">
        <v>28</v>
      </c>
      <c r="G4277" t="s">
        <v>29</v>
      </c>
      <c r="H4277" t="s">
        <v>191</v>
      </c>
      <c r="I4277" t="s">
        <v>192</v>
      </c>
      <c r="J4277">
        <v>164.07517727000001</v>
      </c>
      <c r="K4277">
        <v>3</v>
      </c>
      <c r="L4277">
        <v>0.95399999999999996</v>
      </c>
      <c r="M4277">
        <v>0</v>
      </c>
      <c r="N4277">
        <v>0</v>
      </c>
      <c r="O4277">
        <v>0</v>
      </c>
      <c r="P4277" t="s">
        <v>571</v>
      </c>
      <c r="Q4277" t="s">
        <v>572</v>
      </c>
      <c r="R4277" t="s">
        <v>34</v>
      </c>
      <c r="S4277" t="s">
        <v>35</v>
      </c>
      <c r="T4277" t="s">
        <v>36</v>
      </c>
      <c r="U4277" t="s">
        <v>37</v>
      </c>
      <c r="V4277">
        <v>27</v>
      </c>
      <c r="W4277" t="s">
        <v>38</v>
      </c>
    </row>
    <row r="4278" spans="1:23">
      <c r="A4278" t="s">
        <v>23</v>
      </c>
      <c r="B4278" t="s">
        <v>24</v>
      </c>
      <c r="C4278" t="s">
        <v>25</v>
      </c>
      <c r="D4278" t="s">
        <v>26</v>
      </c>
      <c r="E4278" t="s">
        <v>27</v>
      </c>
      <c r="F4278" t="s">
        <v>28</v>
      </c>
      <c r="G4278" t="s">
        <v>29</v>
      </c>
      <c r="H4278" t="s">
        <v>63</v>
      </c>
      <c r="I4278" t="s">
        <v>64</v>
      </c>
      <c r="J4278">
        <v>274.59474079</v>
      </c>
      <c r="K4278">
        <v>3</v>
      </c>
      <c r="L4278">
        <v>0.94299999999999995</v>
      </c>
      <c r="M4278">
        <v>0</v>
      </c>
      <c r="N4278">
        <v>0</v>
      </c>
      <c r="O4278">
        <v>0</v>
      </c>
      <c r="P4278" t="s">
        <v>571</v>
      </c>
      <c r="Q4278" t="s">
        <v>572</v>
      </c>
      <c r="R4278" t="s">
        <v>34</v>
      </c>
      <c r="S4278" t="s">
        <v>35</v>
      </c>
      <c r="T4278" t="s">
        <v>36</v>
      </c>
      <c r="U4278" t="s">
        <v>37</v>
      </c>
      <c r="V4278">
        <v>27</v>
      </c>
      <c r="W4278" t="s">
        <v>38</v>
      </c>
    </row>
    <row r="4279" spans="1:23">
      <c r="A4279" t="s">
        <v>23</v>
      </c>
      <c r="B4279" t="s">
        <v>24</v>
      </c>
      <c r="C4279" t="s">
        <v>25</v>
      </c>
      <c r="D4279" t="s">
        <v>26</v>
      </c>
      <c r="E4279" t="s">
        <v>27</v>
      </c>
      <c r="F4279" t="s">
        <v>28</v>
      </c>
      <c r="G4279" t="s">
        <v>29</v>
      </c>
      <c r="H4279" t="s">
        <v>195</v>
      </c>
      <c r="I4279" t="s">
        <v>196</v>
      </c>
      <c r="J4279">
        <v>366.91263830000003</v>
      </c>
      <c r="K4279">
        <v>1</v>
      </c>
      <c r="L4279">
        <v>1</v>
      </c>
      <c r="M4279">
        <v>0</v>
      </c>
      <c r="N4279">
        <v>0</v>
      </c>
      <c r="O4279">
        <v>0</v>
      </c>
      <c r="P4279" t="s">
        <v>571</v>
      </c>
      <c r="Q4279" t="s">
        <v>572</v>
      </c>
      <c r="R4279" t="s">
        <v>34</v>
      </c>
      <c r="S4279" t="s">
        <v>35</v>
      </c>
      <c r="T4279" t="s">
        <v>36</v>
      </c>
      <c r="U4279" t="s">
        <v>37</v>
      </c>
      <c r="V4279">
        <v>27</v>
      </c>
      <c r="W4279" t="s">
        <v>38</v>
      </c>
    </row>
    <row r="4280" spans="1:23">
      <c r="A4280" t="s">
        <v>23</v>
      </c>
      <c r="B4280" t="s">
        <v>24</v>
      </c>
      <c r="C4280" t="s">
        <v>25</v>
      </c>
      <c r="D4280" t="s">
        <v>26</v>
      </c>
      <c r="E4280" t="s">
        <v>27</v>
      </c>
      <c r="F4280" t="s">
        <v>28</v>
      </c>
      <c r="G4280" t="s">
        <v>29</v>
      </c>
      <c r="H4280" t="s">
        <v>30</v>
      </c>
      <c r="I4280" t="s">
        <v>31</v>
      </c>
      <c r="J4280">
        <v>538.92998230000001</v>
      </c>
      <c r="K4280">
        <v>2</v>
      </c>
      <c r="L4280">
        <v>0.93100000000000005</v>
      </c>
      <c r="M4280">
        <v>0</v>
      </c>
      <c r="N4280">
        <v>0</v>
      </c>
      <c r="O4280">
        <v>0</v>
      </c>
      <c r="P4280" t="s">
        <v>571</v>
      </c>
      <c r="Q4280" t="s">
        <v>572</v>
      </c>
      <c r="R4280" t="s">
        <v>34</v>
      </c>
      <c r="S4280" t="s">
        <v>35</v>
      </c>
      <c r="T4280" t="s">
        <v>36</v>
      </c>
      <c r="U4280" t="s">
        <v>37</v>
      </c>
      <c r="V4280">
        <v>27</v>
      </c>
      <c r="W4280" t="s">
        <v>38</v>
      </c>
    </row>
    <row r="4281" spans="1:23">
      <c r="A4281" t="s">
        <v>23</v>
      </c>
      <c r="B4281" t="s">
        <v>24</v>
      </c>
      <c r="C4281" t="s">
        <v>25</v>
      </c>
      <c r="D4281" t="s">
        <v>39</v>
      </c>
      <c r="E4281" t="s">
        <v>40</v>
      </c>
      <c r="F4281" t="s">
        <v>41</v>
      </c>
      <c r="G4281" t="s">
        <v>42</v>
      </c>
      <c r="I4281" t="s">
        <v>43</v>
      </c>
      <c r="J4281">
        <v>50.309965390000002</v>
      </c>
      <c r="K4281">
        <v>4</v>
      </c>
      <c r="L4281">
        <v>0.98199999999999998</v>
      </c>
      <c r="M4281">
        <v>0</v>
      </c>
      <c r="N4281">
        <v>0</v>
      </c>
      <c r="O4281">
        <v>0</v>
      </c>
      <c r="P4281" t="s">
        <v>573</v>
      </c>
      <c r="Q4281" t="s">
        <v>574</v>
      </c>
      <c r="R4281" t="s">
        <v>67</v>
      </c>
      <c r="S4281" t="s">
        <v>68</v>
      </c>
      <c r="T4281" t="s">
        <v>36</v>
      </c>
      <c r="U4281" t="s">
        <v>37</v>
      </c>
      <c r="V4281">
        <v>27</v>
      </c>
      <c r="W4281" t="s">
        <v>38</v>
      </c>
    </row>
    <row r="4282" spans="1:23">
      <c r="A4282" t="s">
        <v>23</v>
      </c>
      <c r="B4282" t="s">
        <v>24</v>
      </c>
      <c r="C4282" t="s">
        <v>25</v>
      </c>
      <c r="D4282" t="s">
        <v>46</v>
      </c>
      <c r="E4282" t="s">
        <v>47</v>
      </c>
      <c r="F4282" t="s">
        <v>48</v>
      </c>
      <c r="G4282" t="s">
        <v>47</v>
      </c>
      <c r="I4282" t="s">
        <v>43</v>
      </c>
      <c r="J4282">
        <v>184.83693049999999</v>
      </c>
      <c r="K4282">
        <v>40</v>
      </c>
      <c r="L4282">
        <v>0.83</v>
      </c>
      <c r="M4282">
        <v>0</v>
      </c>
      <c r="N4282">
        <v>0</v>
      </c>
      <c r="O4282">
        <v>0</v>
      </c>
      <c r="P4282" t="s">
        <v>573</v>
      </c>
      <c r="Q4282" t="s">
        <v>574</v>
      </c>
      <c r="R4282" t="s">
        <v>67</v>
      </c>
      <c r="S4282" t="s">
        <v>68</v>
      </c>
      <c r="T4282" t="s">
        <v>36</v>
      </c>
      <c r="U4282" t="s">
        <v>37</v>
      </c>
      <c r="V4282">
        <v>27</v>
      </c>
      <c r="W4282" t="s">
        <v>38</v>
      </c>
    </row>
    <row r="4283" spans="1:23">
      <c r="A4283" t="s">
        <v>23</v>
      </c>
      <c r="B4283" t="s">
        <v>24</v>
      </c>
      <c r="C4283" t="s">
        <v>25</v>
      </c>
      <c r="D4283" t="s">
        <v>26</v>
      </c>
      <c r="E4283" t="s">
        <v>27</v>
      </c>
      <c r="F4283" t="s">
        <v>28</v>
      </c>
      <c r="G4283" t="s">
        <v>29</v>
      </c>
      <c r="H4283" t="s">
        <v>86</v>
      </c>
      <c r="I4283" t="s">
        <v>87</v>
      </c>
      <c r="J4283">
        <v>3.8740000000000001</v>
      </c>
      <c r="K4283">
        <v>1</v>
      </c>
      <c r="L4283">
        <v>1</v>
      </c>
      <c r="M4283">
        <v>0</v>
      </c>
      <c r="N4283">
        <v>0</v>
      </c>
      <c r="O4283">
        <v>0</v>
      </c>
      <c r="P4283" t="s">
        <v>575</v>
      </c>
      <c r="Q4283" t="s">
        <v>576</v>
      </c>
      <c r="R4283" t="s">
        <v>67</v>
      </c>
      <c r="S4283" t="s">
        <v>68</v>
      </c>
      <c r="T4283" t="s">
        <v>36</v>
      </c>
      <c r="U4283" t="s">
        <v>37</v>
      </c>
      <c r="V4283">
        <v>27</v>
      </c>
      <c r="W4283" t="s">
        <v>38</v>
      </c>
    </row>
    <row r="4284" spans="1:23">
      <c r="A4284" t="s">
        <v>23</v>
      </c>
      <c r="B4284" t="s">
        <v>24</v>
      </c>
      <c r="C4284" t="s">
        <v>25</v>
      </c>
      <c r="D4284" t="s">
        <v>39</v>
      </c>
      <c r="E4284" t="s">
        <v>40</v>
      </c>
      <c r="F4284" t="s">
        <v>28</v>
      </c>
      <c r="G4284" t="s">
        <v>29</v>
      </c>
      <c r="I4284" t="s">
        <v>43</v>
      </c>
      <c r="J4284">
        <v>0</v>
      </c>
      <c r="K4284">
        <v>0</v>
      </c>
      <c r="L4284">
        <v>0</v>
      </c>
      <c r="M4284">
        <v>0</v>
      </c>
      <c r="N4284">
        <v>0</v>
      </c>
      <c r="O4284">
        <v>1</v>
      </c>
      <c r="P4284" t="s">
        <v>579</v>
      </c>
      <c r="Q4284" t="s">
        <v>580</v>
      </c>
      <c r="R4284" t="s">
        <v>120</v>
      </c>
      <c r="S4284" t="s">
        <v>121</v>
      </c>
      <c r="T4284" t="s">
        <v>36</v>
      </c>
      <c r="U4284" t="s">
        <v>37</v>
      </c>
      <c r="V4284">
        <v>27</v>
      </c>
      <c r="W4284" t="s">
        <v>38</v>
      </c>
    </row>
    <row r="4285" spans="1:23">
      <c r="A4285" t="s">
        <v>23</v>
      </c>
      <c r="B4285" t="s">
        <v>24</v>
      </c>
      <c r="C4285" t="s">
        <v>25</v>
      </c>
      <c r="D4285" t="s">
        <v>39</v>
      </c>
      <c r="E4285" t="s">
        <v>40</v>
      </c>
      <c r="F4285" t="s">
        <v>44</v>
      </c>
      <c r="G4285" t="s">
        <v>45</v>
      </c>
      <c r="I4285" t="s">
        <v>43</v>
      </c>
      <c r="J4285">
        <v>0</v>
      </c>
      <c r="K4285">
        <v>0</v>
      </c>
      <c r="L4285">
        <v>0</v>
      </c>
      <c r="M4285">
        <v>0</v>
      </c>
      <c r="N4285">
        <v>0</v>
      </c>
      <c r="O4285">
        <v>1</v>
      </c>
      <c r="P4285" t="s">
        <v>579</v>
      </c>
      <c r="Q4285" t="s">
        <v>580</v>
      </c>
      <c r="R4285" t="s">
        <v>120</v>
      </c>
      <c r="S4285" t="s">
        <v>121</v>
      </c>
      <c r="T4285" t="s">
        <v>36</v>
      </c>
      <c r="U4285" t="s">
        <v>37</v>
      </c>
      <c r="V4285">
        <v>27</v>
      </c>
      <c r="W4285" t="s">
        <v>38</v>
      </c>
    </row>
    <row r="4286" spans="1:23">
      <c r="A4286" t="s">
        <v>23</v>
      </c>
      <c r="B4286" t="s">
        <v>24</v>
      </c>
      <c r="C4286" t="s">
        <v>25</v>
      </c>
      <c r="D4286" t="s">
        <v>26</v>
      </c>
      <c r="E4286" t="s">
        <v>27</v>
      </c>
      <c r="F4286" t="s">
        <v>41</v>
      </c>
      <c r="G4286" t="s">
        <v>42</v>
      </c>
      <c r="H4286" t="s">
        <v>161</v>
      </c>
      <c r="I4286" t="s">
        <v>43</v>
      </c>
      <c r="J4286">
        <v>30.18070831</v>
      </c>
      <c r="K4286">
        <v>1</v>
      </c>
      <c r="L4286">
        <v>0.92100000000000004</v>
      </c>
      <c r="M4286">
        <v>0</v>
      </c>
      <c r="N4286">
        <v>0</v>
      </c>
      <c r="O4286">
        <v>0</v>
      </c>
      <c r="P4286" t="s">
        <v>581</v>
      </c>
      <c r="Q4286" t="s">
        <v>582</v>
      </c>
      <c r="R4286" t="s">
        <v>132</v>
      </c>
      <c r="S4286" t="s">
        <v>133</v>
      </c>
      <c r="T4286" t="s">
        <v>36</v>
      </c>
      <c r="U4286" t="s">
        <v>37</v>
      </c>
      <c r="V4286">
        <v>27</v>
      </c>
      <c r="W4286" t="s">
        <v>38</v>
      </c>
    </row>
    <row r="4287" spans="1:23">
      <c r="A4287" t="s">
        <v>23</v>
      </c>
      <c r="B4287" t="s">
        <v>24</v>
      </c>
      <c r="C4287" t="s">
        <v>25</v>
      </c>
      <c r="D4287" t="s">
        <v>39</v>
      </c>
      <c r="E4287" t="s">
        <v>40</v>
      </c>
      <c r="F4287" t="s">
        <v>28</v>
      </c>
      <c r="G4287" t="s">
        <v>29</v>
      </c>
      <c r="I4287" t="s">
        <v>43</v>
      </c>
      <c r="J4287">
        <v>168.29664779999999</v>
      </c>
      <c r="K4287">
        <v>15</v>
      </c>
      <c r="L4287">
        <v>0.82699999999999996</v>
      </c>
      <c r="M4287">
        <v>0</v>
      </c>
      <c r="N4287">
        <v>0</v>
      </c>
      <c r="O4287">
        <v>0</v>
      </c>
      <c r="P4287" t="s">
        <v>581</v>
      </c>
      <c r="Q4287" t="s">
        <v>582</v>
      </c>
      <c r="R4287" t="s">
        <v>132</v>
      </c>
      <c r="S4287" t="s">
        <v>133</v>
      </c>
      <c r="T4287" t="s">
        <v>36</v>
      </c>
      <c r="U4287" t="s">
        <v>37</v>
      </c>
      <c r="V4287">
        <v>27</v>
      </c>
      <c r="W4287" t="s">
        <v>38</v>
      </c>
    </row>
    <row r="4288" spans="1:23">
      <c r="A4288" t="s">
        <v>23</v>
      </c>
      <c r="B4288" t="s">
        <v>24</v>
      </c>
      <c r="C4288" t="s">
        <v>25</v>
      </c>
      <c r="D4288" t="s">
        <v>39</v>
      </c>
      <c r="E4288" t="s">
        <v>40</v>
      </c>
      <c r="F4288" t="s">
        <v>44</v>
      </c>
      <c r="G4288" t="s">
        <v>45</v>
      </c>
      <c r="I4288" t="s">
        <v>43</v>
      </c>
      <c r="J4288">
        <v>0</v>
      </c>
      <c r="K4288">
        <v>0</v>
      </c>
      <c r="L4288">
        <v>0</v>
      </c>
      <c r="M4288">
        <v>0</v>
      </c>
      <c r="N4288">
        <v>0</v>
      </c>
      <c r="O4288">
        <v>1</v>
      </c>
      <c r="P4288" t="s">
        <v>581</v>
      </c>
      <c r="Q4288" t="s">
        <v>582</v>
      </c>
      <c r="R4288" t="s">
        <v>132</v>
      </c>
      <c r="S4288" t="s">
        <v>133</v>
      </c>
      <c r="T4288" t="s">
        <v>36</v>
      </c>
      <c r="U4288" t="s">
        <v>37</v>
      </c>
      <c r="V4288">
        <v>27</v>
      </c>
      <c r="W4288" t="s">
        <v>38</v>
      </c>
    </row>
    <row r="4289" spans="1:23">
      <c r="A4289" t="s">
        <v>23</v>
      </c>
      <c r="B4289" t="s">
        <v>24</v>
      </c>
      <c r="C4289" t="s">
        <v>25</v>
      </c>
      <c r="D4289" t="s">
        <v>39</v>
      </c>
      <c r="E4289" t="s">
        <v>40</v>
      </c>
      <c r="F4289" t="s">
        <v>28</v>
      </c>
      <c r="G4289" t="s">
        <v>29</v>
      </c>
      <c r="I4289" t="s">
        <v>43</v>
      </c>
      <c r="J4289">
        <v>0</v>
      </c>
      <c r="K4289">
        <v>0</v>
      </c>
      <c r="L4289">
        <v>0</v>
      </c>
      <c r="M4289">
        <v>0</v>
      </c>
      <c r="N4289">
        <v>0</v>
      </c>
      <c r="O4289">
        <v>1</v>
      </c>
      <c r="P4289" t="s">
        <v>583</v>
      </c>
      <c r="Q4289" t="s">
        <v>584</v>
      </c>
      <c r="R4289" t="s">
        <v>67</v>
      </c>
      <c r="S4289" t="s">
        <v>68</v>
      </c>
      <c r="T4289" t="s">
        <v>36</v>
      </c>
      <c r="U4289" t="s">
        <v>37</v>
      </c>
      <c r="V4289">
        <v>27</v>
      </c>
      <c r="W4289" t="s">
        <v>38</v>
      </c>
    </row>
    <row r="4290" spans="1:23">
      <c r="A4290" t="s">
        <v>23</v>
      </c>
      <c r="B4290" t="s">
        <v>24</v>
      </c>
      <c r="C4290" t="s">
        <v>25</v>
      </c>
      <c r="D4290" t="s">
        <v>26</v>
      </c>
      <c r="E4290" t="s">
        <v>27</v>
      </c>
      <c r="F4290" t="s">
        <v>28</v>
      </c>
      <c r="G4290" t="s">
        <v>29</v>
      </c>
      <c r="H4290" t="s">
        <v>148</v>
      </c>
      <c r="I4290" t="s">
        <v>149</v>
      </c>
      <c r="J4290">
        <v>65.617000000000004</v>
      </c>
      <c r="K4290">
        <v>1</v>
      </c>
      <c r="L4290">
        <v>1</v>
      </c>
      <c r="M4290">
        <v>0</v>
      </c>
      <c r="N4290">
        <v>0</v>
      </c>
      <c r="O4290">
        <v>0</v>
      </c>
      <c r="P4290" t="s">
        <v>587</v>
      </c>
      <c r="Q4290" t="s">
        <v>588</v>
      </c>
      <c r="R4290" t="s">
        <v>201</v>
      </c>
      <c r="S4290" t="s">
        <v>202</v>
      </c>
      <c r="T4290" t="s">
        <v>36</v>
      </c>
      <c r="U4290" t="s">
        <v>37</v>
      </c>
      <c r="V4290">
        <v>27</v>
      </c>
      <c r="W4290" t="s">
        <v>38</v>
      </c>
    </row>
    <row r="4291" spans="1:23">
      <c r="A4291" t="s">
        <v>23</v>
      </c>
      <c r="B4291" t="s">
        <v>24</v>
      </c>
      <c r="C4291" t="s">
        <v>25</v>
      </c>
      <c r="D4291" t="s">
        <v>39</v>
      </c>
      <c r="E4291" t="s">
        <v>40</v>
      </c>
      <c r="F4291" t="s">
        <v>53</v>
      </c>
      <c r="G4291" t="s">
        <v>54</v>
      </c>
      <c r="I4291" t="s">
        <v>43</v>
      </c>
      <c r="J4291">
        <v>0</v>
      </c>
      <c r="K4291">
        <v>0</v>
      </c>
      <c r="L4291">
        <v>0</v>
      </c>
      <c r="M4291">
        <v>0</v>
      </c>
      <c r="N4291">
        <v>0</v>
      </c>
      <c r="O4291">
        <v>1</v>
      </c>
      <c r="P4291" t="s">
        <v>587</v>
      </c>
      <c r="Q4291" t="s">
        <v>588</v>
      </c>
      <c r="R4291" t="s">
        <v>201</v>
      </c>
      <c r="S4291" t="s">
        <v>202</v>
      </c>
      <c r="T4291" t="s">
        <v>36</v>
      </c>
      <c r="U4291" t="s">
        <v>37</v>
      </c>
      <c r="V4291">
        <v>27</v>
      </c>
      <c r="W4291" t="s">
        <v>38</v>
      </c>
    </row>
    <row r="4292" spans="1:23">
      <c r="A4292" t="s">
        <v>23</v>
      </c>
      <c r="B4292" t="s">
        <v>24</v>
      </c>
      <c r="C4292" t="s">
        <v>25</v>
      </c>
      <c r="D4292" t="s">
        <v>39</v>
      </c>
      <c r="E4292" t="s">
        <v>40</v>
      </c>
      <c r="F4292" t="s">
        <v>28</v>
      </c>
      <c r="G4292" t="s">
        <v>29</v>
      </c>
      <c r="I4292" t="s">
        <v>43</v>
      </c>
      <c r="J4292">
        <v>104.2593968</v>
      </c>
      <c r="K4292">
        <v>10</v>
      </c>
      <c r="L4292">
        <v>0.45100000000000001</v>
      </c>
      <c r="M4292">
        <v>0</v>
      </c>
      <c r="N4292">
        <v>0</v>
      </c>
      <c r="O4292">
        <v>0</v>
      </c>
      <c r="P4292" t="s">
        <v>587</v>
      </c>
      <c r="Q4292" t="s">
        <v>588</v>
      </c>
      <c r="R4292" t="s">
        <v>201</v>
      </c>
      <c r="S4292" t="s">
        <v>202</v>
      </c>
      <c r="T4292" t="s">
        <v>36</v>
      </c>
      <c r="U4292" t="s">
        <v>37</v>
      </c>
      <c r="V4292">
        <v>27</v>
      </c>
      <c r="W4292" t="s">
        <v>38</v>
      </c>
    </row>
    <row r="4293" spans="1:23">
      <c r="A4293" t="s">
        <v>23</v>
      </c>
      <c r="B4293" t="s">
        <v>24</v>
      </c>
      <c r="C4293" t="s">
        <v>25</v>
      </c>
      <c r="D4293" t="s">
        <v>26</v>
      </c>
      <c r="E4293" t="s">
        <v>27</v>
      </c>
      <c r="F4293" t="s">
        <v>41</v>
      </c>
      <c r="G4293" t="s">
        <v>42</v>
      </c>
      <c r="H4293" t="s">
        <v>161</v>
      </c>
      <c r="I4293" t="s">
        <v>43</v>
      </c>
      <c r="J4293">
        <v>64.692223530000007</v>
      </c>
      <c r="K4293">
        <v>2</v>
      </c>
      <c r="L4293">
        <v>0.94799999999999995</v>
      </c>
      <c r="M4293">
        <v>0</v>
      </c>
      <c r="N4293">
        <v>0</v>
      </c>
      <c r="O4293">
        <v>0</v>
      </c>
      <c r="P4293" t="s">
        <v>1036</v>
      </c>
      <c r="Q4293" t="s">
        <v>1037</v>
      </c>
      <c r="R4293" t="s">
        <v>59</v>
      </c>
      <c r="S4293" t="s">
        <v>60</v>
      </c>
      <c r="T4293" t="s">
        <v>36</v>
      </c>
      <c r="U4293" t="s">
        <v>37</v>
      </c>
      <c r="V4293">
        <v>27</v>
      </c>
      <c r="W4293" t="s">
        <v>38</v>
      </c>
    </row>
    <row r="4294" spans="1:23">
      <c r="A4294" t="s">
        <v>23</v>
      </c>
      <c r="B4294" t="s">
        <v>24</v>
      </c>
      <c r="C4294" t="s">
        <v>25</v>
      </c>
      <c r="D4294" t="s">
        <v>26</v>
      </c>
      <c r="E4294" t="s">
        <v>27</v>
      </c>
      <c r="F4294" t="s">
        <v>53</v>
      </c>
      <c r="G4294" t="s">
        <v>54</v>
      </c>
      <c r="H4294" t="s">
        <v>134</v>
      </c>
      <c r="I4294" t="s">
        <v>135</v>
      </c>
      <c r="J4294">
        <v>114.3929035</v>
      </c>
      <c r="K4294">
        <v>2</v>
      </c>
      <c r="L4294">
        <v>0.9</v>
      </c>
      <c r="M4294">
        <v>0</v>
      </c>
      <c r="N4294">
        <v>0</v>
      </c>
      <c r="O4294">
        <v>0</v>
      </c>
      <c r="P4294" t="s">
        <v>1036</v>
      </c>
      <c r="Q4294" t="s">
        <v>1037</v>
      </c>
      <c r="R4294" t="s">
        <v>59</v>
      </c>
      <c r="S4294" t="s">
        <v>60</v>
      </c>
      <c r="T4294" t="s">
        <v>36</v>
      </c>
      <c r="U4294" t="s">
        <v>37</v>
      </c>
      <c r="V4294">
        <v>27</v>
      </c>
      <c r="W4294" t="s">
        <v>38</v>
      </c>
    </row>
    <row r="4295" spans="1:23">
      <c r="A4295" t="s">
        <v>23</v>
      </c>
      <c r="B4295" t="s">
        <v>24</v>
      </c>
      <c r="C4295" t="s">
        <v>25</v>
      </c>
      <c r="D4295" t="s">
        <v>26</v>
      </c>
      <c r="E4295" t="s">
        <v>27</v>
      </c>
      <c r="F4295" t="s">
        <v>53</v>
      </c>
      <c r="G4295" t="s">
        <v>54</v>
      </c>
      <c r="H4295" t="s">
        <v>106</v>
      </c>
      <c r="I4295" t="s">
        <v>107</v>
      </c>
      <c r="J4295">
        <v>75.405793259999996</v>
      </c>
      <c r="K4295">
        <v>1</v>
      </c>
      <c r="L4295">
        <v>0.90800000000000003</v>
      </c>
      <c r="M4295">
        <v>0</v>
      </c>
      <c r="N4295">
        <v>0</v>
      </c>
      <c r="O4295">
        <v>0</v>
      </c>
      <c r="P4295" t="s">
        <v>1036</v>
      </c>
      <c r="Q4295" t="s">
        <v>1037</v>
      </c>
      <c r="R4295" t="s">
        <v>59</v>
      </c>
      <c r="S4295" t="s">
        <v>60</v>
      </c>
      <c r="T4295" t="s">
        <v>36</v>
      </c>
      <c r="U4295" t="s">
        <v>37</v>
      </c>
      <c r="V4295">
        <v>27</v>
      </c>
      <c r="W4295" t="s">
        <v>38</v>
      </c>
    </row>
    <row r="4296" spans="1:23">
      <c r="A4296" t="s">
        <v>23</v>
      </c>
      <c r="B4296" t="s">
        <v>24</v>
      </c>
      <c r="C4296" t="s">
        <v>25</v>
      </c>
      <c r="D4296" t="s">
        <v>26</v>
      </c>
      <c r="E4296" t="s">
        <v>27</v>
      </c>
      <c r="F4296" t="s">
        <v>28</v>
      </c>
      <c r="G4296" t="s">
        <v>29</v>
      </c>
      <c r="H4296" t="s">
        <v>281</v>
      </c>
      <c r="I4296" t="s">
        <v>282</v>
      </c>
      <c r="J4296">
        <v>85.999512019999997</v>
      </c>
      <c r="K4296">
        <v>1</v>
      </c>
      <c r="L4296">
        <v>0.91</v>
      </c>
      <c r="M4296">
        <v>0</v>
      </c>
      <c r="N4296">
        <v>0</v>
      </c>
      <c r="O4296">
        <v>0</v>
      </c>
      <c r="P4296" t="s">
        <v>1036</v>
      </c>
      <c r="Q4296" t="s">
        <v>1037</v>
      </c>
      <c r="R4296" t="s">
        <v>59</v>
      </c>
      <c r="S4296" t="s">
        <v>60</v>
      </c>
      <c r="T4296" t="s">
        <v>36</v>
      </c>
      <c r="U4296" t="s">
        <v>37</v>
      </c>
      <c r="V4296">
        <v>27</v>
      </c>
      <c r="W4296" t="s">
        <v>38</v>
      </c>
    </row>
    <row r="4297" spans="1:23">
      <c r="A4297" t="s">
        <v>23</v>
      </c>
      <c r="B4297" t="s">
        <v>24</v>
      </c>
      <c r="C4297" t="s">
        <v>25</v>
      </c>
      <c r="D4297" t="s">
        <v>26</v>
      </c>
      <c r="E4297" t="s">
        <v>27</v>
      </c>
      <c r="F4297" t="s">
        <v>28</v>
      </c>
      <c r="G4297" t="s">
        <v>29</v>
      </c>
      <c r="H4297" t="s">
        <v>86</v>
      </c>
      <c r="I4297" t="s">
        <v>87</v>
      </c>
      <c r="J4297">
        <v>5140.4093329999996</v>
      </c>
      <c r="K4297">
        <v>1</v>
      </c>
      <c r="L4297">
        <v>1</v>
      </c>
      <c r="M4297">
        <v>0</v>
      </c>
      <c r="N4297">
        <v>0</v>
      </c>
      <c r="O4297">
        <v>0</v>
      </c>
      <c r="P4297" t="s">
        <v>1036</v>
      </c>
      <c r="Q4297" t="s">
        <v>1037</v>
      </c>
      <c r="R4297" t="s">
        <v>59</v>
      </c>
      <c r="S4297" t="s">
        <v>60</v>
      </c>
      <c r="T4297" t="s">
        <v>36</v>
      </c>
      <c r="U4297" t="s">
        <v>37</v>
      </c>
      <c r="V4297">
        <v>27</v>
      </c>
      <c r="W4297" t="s">
        <v>38</v>
      </c>
    </row>
    <row r="4298" spans="1:23">
      <c r="A4298" t="s">
        <v>23</v>
      </c>
      <c r="B4298" t="s">
        <v>24</v>
      </c>
      <c r="C4298" t="s">
        <v>25</v>
      </c>
      <c r="D4298" t="s">
        <v>39</v>
      </c>
      <c r="E4298" t="s">
        <v>40</v>
      </c>
      <c r="F4298" t="s">
        <v>53</v>
      </c>
      <c r="G4298" t="s">
        <v>54</v>
      </c>
      <c r="I4298" t="s">
        <v>43</v>
      </c>
      <c r="J4298">
        <v>51.856591999999999</v>
      </c>
      <c r="K4298">
        <v>2</v>
      </c>
      <c r="L4298">
        <v>0.88100000000000001</v>
      </c>
      <c r="M4298">
        <v>0</v>
      </c>
      <c r="N4298">
        <v>0</v>
      </c>
      <c r="O4298">
        <v>0</v>
      </c>
      <c r="P4298" t="s">
        <v>1036</v>
      </c>
      <c r="Q4298" t="s">
        <v>1037</v>
      </c>
      <c r="R4298" t="s">
        <v>59</v>
      </c>
      <c r="S4298" t="s">
        <v>60</v>
      </c>
      <c r="T4298" t="s">
        <v>36</v>
      </c>
      <c r="U4298" t="s">
        <v>37</v>
      </c>
      <c r="V4298">
        <v>27</v>
      </c>
      <c r="W4298" t="s">
        <v>38</v>
      </c>
    </row>
    <row r="4299" spans="1:23">
      <c r="A4299" t="s">
        <v>23</v>
      </c>
      <c r="B4299" t="s">
        <v>24</v>
      </c>
      <c r="C4299" t="s">
        <v>25</v>
      </c>
      <c r="D4299" t="s">
        <v>39</v>
      </c>
      <c r="E4299" t="s">
        <v>40</v>
      </c>
      <c r="F4299" t="s">
        <v>28</v>
      </c>
      <c r="G4299" t="s">
        <v>29</v>
      </c>
      <c r="I4299" t="s">
        <v>43</v>
      </c>
      <c r="J4299">
        <v>436.40067140000002</v>
      </c>
      <c r="K4299">
        <v>56</v>
      </c>
      <c r="L4299">
        <v>0.80100000000000005</v>
      </c>
      <c r="M4299">
        <v>0</v>
      </c>
      <c r="N4299">
        <v>0</v>
      </c>
      <c r="O4299">
        <v>0</v>
      </c>
      <c r="P4299" t="s">
        <v>1036</v>
      </c>
      <c r="Q4299" t="s">
        <v>1037</v>
      </c>
      <c r="R4299" t="s">
        <v>59</v>
      </c>
      <c r="S4299" t="s">
        <v>60</v>
      </c>
      <c r="T4299" t="s">
        <v>36</v>
      </c>
      <c r="U4299" t="s">
        <v>37</v>
      </c>
      <c r="V4299">
        <v>27</v>
      </c>
      <c r="W4299" t="s">
        <v>38</v>
      </c>
    </row>
    <row r="4300" spans="1:23">
      <c r="A4300" t="s">
        <v>23</v>
      </c>
      <c r="B4300" t="s">
        <v>24</v>
      </c>
      <c r="C4300" t="s">
        <v>25</v>
      </c>
      <c r="D4300" t="s">
        <v>26</v>
      </c>
      <c r="E4300" t="s">
        <v>27</v>
      </c>
      <c r="F4300" t="s">
        <v>28</v>
      </c>
      <c r="G4300" t="s">
        <v>29</v>
      </c>
      <c r="H4300" t="s">
        <v>281</v>
      </c>
      <c r="I4300" t="s">
        <v>282</v>
      </c>
      <c r="J4300">
        <v>21.024552709999998</v>
      </c>
      <c r="K4300">
        <v>1</v>
      </c>
      <c r="L4300">
        <v>0.78100000000000003</v>
      </c>
      <c r="M4300">
        <v>0</v>
      </c>
      <c r="N4300">
        <v>0</v>
      </c>
      <c r="O4300">
        <v>0</v>
      </c>
      <c r="P4300" t="s">
        <v>589</v>
      </c>
      <c r="Q4300" t="s">
        <v>590</v>
      </c>
      <c r="R4300" t="s">
        <v>168</v>
      </c>
      <c r="S4300" t="s">
        <v>169</v>
      </c>
      <c r="T4300" t="s">
        <v>36</v>
      </c>
      <c r="U4300" t="s">
        <v>37</v>
      </c>
      <c r="V4300">
        <v>27</v>
      </c>
      <c r="W4300" t="s">
        <v>38</v>
      </c>
    </row>
    <row r="4301" spans="1:23">
      <c r="A4301" t="s">
        <v>23</v>
      </c>
      <c r="B4301" t="s">
        <v>24</v>
      </c>
      <c r="C4301" t="s">
        <v>25</v>
      </c>
      <c r="D4301" t="s">
        <v>26</v>
      </c>
      <c r="E4301" t="s">
        <v>27</v>
      </c>
      <c r="F4301" t="s">
        <v>28</v>
      </c>
      <c r="G4301" t="s">
        <v>29</v>
      </c>
      <c r="H4301" t="s">
        <v>285</v>
      </c>
      <c r="I4301" t="s">
        <v>286</v>
      </c>
      <c r="J4301">
        <v>109.667</v>
      </c>
      <c r="K4301">
        <v>1</v>
      </c>
      <c r="L4301">
        <v>1</v>
      </c>
      <c r="M4301">
        <v>0</v>
      </c>
      <c r="N4301">
        <v>0</v>
      </c>
      <c r="O4301">
        <v>0</v>
      </c>
      <c r="P4301" t="s">
        <v>589</v>
      </c>
      <c r="Q4301" t="s">
        <v>590</v>
      </c>
      <c r="R4301" t="s">
        <v>168</v>
      </c>
      <c r="S4301" t="s">
        <v>169</v>
      </c>
      <c r="T4301" t="s">
        <v>36</v>
      </c>
      <c r="U4301" t="s">
        <v>37</v>
      </c>
      <c r="V4301">
        <v>27</v>
      </c>
      <c r="W4301" t="s">
        <v>38</v>
      </c>
    </row>
    <row r="4302" spans="1:23">
      <c r="A4302" t="s">
        <v>23</v>
      </c>
      <c r="B4302" t="s">
        <v>24</v>
      </c>
      <c r="C4302" t="s">
        <v>25</v>
      </c>
      <c r="D4302" t="s">
        <v>26</v>
      </c>
      <c r="E4302" t="s">
        <v>27</v>
      </c>
      <c r="F4302" t="s">
        <v>28</v>
      </c>
      <c r="G4302" t="s">
        <v>29</v>
      </c>
      <c r="H4302" t="s">
        <v>69</v>
      </c>
      <c r="I4302" t="s">
        <v>70</v>
      </c>
      <c r="J4302">
        <v>165.28134</v>
      </c>
      <c r="K4302">
        <v>1</v>
      </c>
      <c r="L4302">
        <v>0.97399999999999998</v>
      </c>
      <c r="M4302">
        <v>0</v>
      </c>
      <c r="N4302">
        <v>0</v>
      </c>
      <c r="O4302">
        <v>0</v>
      </c>
      <c r="P4302" t="s">
        <v>1112</v>
      </c>
      <c r="Q4302" t="s">
        <v>1113</v>
      </c>
      <c r="R4302" t="s">
        <v>168</v>
      </c>
      <c r="S4302" t="s">
        <v>169</v>
      </c>
      <c r="T4302" t="s">
        <v>36</v>
      </c>
      <c r="U4302" t="s">
        <v>37</v>
      </c>
      <c r="V4302">
        <v>27</v>
      </c>
      <c r="W4302" t="s">
        <v>38</v>
      </c>
    </row>
    <row r="4303" spans="1:23">
      <c r="A4303" t="s">
        <v>23</v>
      </c>
      <c r="B4303" t="s">
        <v>24</v>
      </c>
      <c r="C4303" t="s">
        <v>25</v>
      </c>
      <c r="D4303" t="s">
        <v>26</v>
      </c>
      <c r="E4303" t="s">
        <v>27</v>
      </c>
      <c r="F4303" t="s">
        <v>28</v>
      </c>
      <c r="G4303" t="s">
        <v>29</v>
      </c>
      <c r="H4303" t="s">
        <v>191</v>
      </c>
      <c r="I4303" t="s">
        <v>192</v>
      </c>
      <c r="J4303">
        <v>10.71010551</v>
      </c>
      <c r="K4303">
        <v>1</v>
      </c>
      <c r="L4303">
        <v>0.85099999999999998</v>
      </c>
      <c r="M4303">
        <v>0</v>
      </c>
      <c r="N4303">
        <v>0</v>
      </c>
      <c r="O4303">
        <v>0</v>
      </c>
      <c r="P4303" t="s">
        <v>1112</v>
      </c>
      <c r="Q4303" t="s">
        <v>1113</v>
      </c>
      <c r="R4303" t="s">
        <v>168</v>
      </c>
      <c r="S4303" t="s">
        <v>169</v>
      </c>
      <c r="T4303" t="s">
        <v>36</v>
      </c>
      <c r="U4303" t="s">
        <v>37</v>
      </c>
      <c r="V4303">
        <v>27</v>
      </c>
      <c r="W4303" t="s">
        <v>38</v>
      </c>
    </row>
    <row r="4304" spans="1:23">
      <c r="A4304" t="s">
        <v>23</v>
      </c>
      <c r="B4304" t="s">
        <v>24</v>
      </c>
      <c r="C4304" t="s">
        <v>25</v>
      </c>
      <c r="D4304" t="s">
        <v>39</v>
      </c>
      <c r="E4304" t="s">
        <v>40</v>
      </c>
      <c r="F4304" t="s">
        <v>53</v>
      </c>
      <c r="G4304" t="s">
        <v>54</v>
      </c>
      <c r="I4304" t="s">
        <v>43</v>
      </c>
      <c r="J4304">
        <v>0</v>
      </c>
      <c r="K4304">
        <v>0</v>
      </c>
      <c r="L4304">
        <v>0</v>
      </c>
      <c r="M4304">
        <v>0</v>
      </c>
      <c r="N4304">
        <v>0</v>
      </c>
      <c r="O4304">
        <v>1</v>
      </c>
      <c r="P4304" t="s">
        <v>1112</v>
      </c>
      <c r="Q4304" t="s">
        <v>1113</v>
      </c>
      <c r="R4304" t="s">
        <v>168</v>
      </c>
      <c r="S4304" t="s">
        <v>169</v>
      </c>
      <c r="T4304" t="s">
        <v>36</v>
      </c>
      <c r="U4304" t="s">
        <v>37</v>
      </c>
      <c r="V4304">
        <v>27</v>
      </c>
      <c r="W4304" t="s">
        <v>38</v>
      </c>
    </row>
    <row r="4305" spans="1:23">
      <c r="A4305" t="s">
        <v>23</v>
      </c>
      <c r="B4305" t="s">
        <v>24</v>
      </c>
      <c r="C4305" t="s">
        <v>25</v>
      </c>
      <c r="D4305" t="s">
        <v>39</v>
      </c>
      <c r="E4305" t="s">
        <v>40</v>
      </c>
      <c r="F4305" t="s">
        <v>28</v>
      </c>
      <c r="G4305" t="s">
        <v>29</v>
      </c>
      <c r="I4305" t="s">
        <v>43</v>
      </c>
      <c r="J4305">
        <v>243.25930640000001</v>
      </c>
      <c r="K4305">
        <v>26</v>
      </c>
      <c r="L4305">
        <v>0.77200000000000002</v>
      </c>
      <c r="M4305">
        <v>0</v>
      </c>
      <c r="N4305">
        <v>0</v>
      </c>
      <c r="O4305">
        <v>0</v>
      </c>
      <c r="P4305" t="s">
        <v>1112</v>
      </c>
      <c r="Q4305" t="s">
        <v>1113</v>
      </c>
      <c r="R4305" t="s">
        <v>168</v>
      </c>
      <c r="S4305" t="s">
        <v>169</v>
      </c>
      <c r="T4305" t="s">
        <v>36</v>
      </c>
      <c r="U4305" t="s">
        <v>37</v>
      </c>
      <c r="V4305">
        <v>27</v>
      </c>
      <c r="W4305" t="s">
        <v>38</v>
      </c>
    </row>
    <row r="4306" spans="1:23">
      <c r="A4306" t="s">
        <v>23</v>
      </c>
      <c r="B4306" t="s">
        <v>24</v>
      </c>
      <c r="C4306" t="s">
        <v>25</v>
      </c>
      <c r="D4306" t="s">
        <v>39</v>
      </c>
      <c r="E4306" t="s">
        <v>40</v>
      </c>
      <c r="F4306" t="s">
        <v>44</v>
      </c>
      <c r="G4306" t="s">
        <v>45</v>
      </c>
      <c r="I4306" t="s">
        <v>43</v>
      </c>
      <c r="J4306">
        <v>0</v>
      </c>
      <c r="K4306">
        <v>0</v>
      </c>
      <c r="L4306">
        <v>0</v>
      </c>
      <c r="M4306">
        <v>0</v>
      </c>
      <c r="N4306">
        <v>0</v>
      </c>
      <c r="O4306">
        <v>1</v>
      </c>
      <c r="P4306" t="s">
        <v>595</v>
      </c>
      <c r="Q4306" t="s">
        <v>596</v>
      </c>
      <c r="R4306" t="s">
        <v>51</v>
      </c>
      <c r="S4306" t="s">
        <v>52</v>
      </c>
      <c r="T4306" t="s">
        <v>36</v>
      </c>
      <c r="U4306" t="s">
        <v>37</v>
      </c>
      <c r="V4306">
        <v>27</v>
      </c>
      <c r="W4306" t="s">
        <v>38</v>
      </c>
    </row>
    <row r="4307" spans="1:23">
      <c r="A4307" t="s">
        <v>23</v>
      </c>
      <c r="B4307" t="s">
        <v>24</v>
      </c>
      <c r="C4307" t="s">
        <v>25</v>
      </c>
      <c r="D4307" t="s">
        <v>26</v>
      </c>
      <c r="E4307" t="s">
        <v>27</v>
      </c>
      <c r="F4307" t="s">
        <v>41</v>
      </c>
      <c r="G4307" t="s">
        <v>42</v>
      </c>
      <c r="H4307" t="s">
        <v>161</v>
      </c>
      <c r="I4307" t="s">
        <v>43</v>
      </c>
      <c r="J4307">
        <v>136.22290899999999</v>
      </c>
      <c r="K4307">
        <v>4</v>
      </c>
      <c r="L4307">
        <v>0.93799999999999994</v>
      </c>
      <c r="M4307">
        <v>0</v>
      </c>
      <c r="N4307">
        <v>0</v>
      </c>
      <c r="O4307">
        <v>0</v>
      </c>
      <c r="P4307" t="s">
        <v>1540</v>
      </c>
      <c r="Q4307" t="s">
        <v>1541</v>
      </c>
      <c r="R4307" t="s">
        <v>100</v>
      </c>
      <c r="S4307" t="s">
        <v>101</v>
      </c>
      <c r="T4307" t="s">
        <v>36</v>
      </c>
      <c r="U4307" t="s">
        <v>37</v>
      </c>
      <c r="V4307">
        <v>27</v>
      </c>
      <c r="W4307" t="s">
        <v>38</v>
      </c>
    </row>
    <row r="4308" spans="1:23">
      <c r="A4308" t="s">
        <v>23</v>
      </c>
      <c r="B4308" t="s">
        <v>24</v>
      </c>
      <c r="C4308" t="s">
        <v>25</v>
      </c>
      <c r="D4308" t="s">
        <v>26</v>
      </c>
      <c r="E4308" t="s">
        <v>27</v>
      </c>
      <c r="F4308" t="s">
        <v>28</v>
      </c>
      <c r="G4308" t="s">
        <v>29</v>
      </c>
      <c r="H4308" t="s">
        <v>75</v>
      </c>
      <c r="I4308" t="s">
        <v>76</v>
      </c>
      <c r="J4308">
        <v>69.064369929999998</v>
      </c>
      <c r="K4308">
        <v>1</v>
      </c>
      <c r="L4308">
        <v>0.89900000000000002</v>
      </c>
      <c r="M4308">
        <v>0</v>
      </c>
      <c r="N4308">
        <v>0</v>
      </c>
      <c r="O4308">
        <v>0</v>
      </c>
      <c r="P4308" t="s">
        <v>1540</v>
      </c>
      <c r="Q4308" t="s">
        <v>1541</v>
      </c>
      <c r="R4308" t="s">
        <v>100</v>
      </c>
      <c r="S4308" t="s">
        <v>101</v>
      </c>
      <c r="T4308" t="s">
        <v>36</v>
      </c>
      <c r="U4308" t="s">
        <v>37</v>
      </c>
      <c r="V4308">
        <v>27</v>
      </c>
      <c r="W4308" t="s">
        <v>38</v>
      </c>
    </row>
    <row r="4309" spans="1:23">
      <c r="A4309" t="s">
        <v>23</v>
      </c>
      <c r="B4309" t="s">
        <v>24</v>
      </c>
      <c r="C4309" t="s">
        <v>25</v>
      </c>
      <c r="D4309" t="s">
        <v>26</v>
      </c>
      <c r="E4309" t="s">
        <v>27</v>
      </c>
      <c r="F4309" t="s">
        <v>28</v>
      </c>
      <c r="G4309" t="s">
        <v>29</v>
      </c>
      <c r="H4309" t="s">
        <v>86</v>
      </c>
      <c r="I4309" t="s">
        <v>87</v>
      </c>
      <c r="J4309">
        <v>22.303510760000002</v>
      </c>
      <c r="K4309">
        <v>1</v>
      </c>
      <c r="L4309">
        <v>0.94299999999999995</v>
      </c>
      <c r="M4309">
        <v>0</v>
      </c>
      <c r="N4309">
        <v>0</v>
      </c>
      <c r="O4309">
        <v>0</v>
      </c>
      <c r="P4309" t="s">
        <v>1540</v>
      </c>
      <c r="Q4309" t="s">
        <v>1541</v>
      </c>
      <c r="R4309" t="s">
        <v>100</v>
      </c>
      <c r="S4309" t="s">
        <v>101</v>
      </c>
      <c r="T4309" t="s">
        <v>36</v>
      </c>
      <c r="U4309" t="s">
        <v>37</v>
      </c>
      <c r="V4309">
        <v>27</v>
      </c>
      <c r="W4309" t="s">
        <v>38</v>
      </c>
    </row>
    <row r="4310" spans="1:23">
      <c r="A4310" t="s">
        <v>23</v>
      </c>
      <c r="B4310" t="s">
        <v>24</v>
      </c>
      <c r="C4310" t="s">
        <v>25</v>
      </c>
      <c r="D4310" t="s">
        <v>39</v>
      </c>
      <c r="E4310" t="s">
        <v>40</v>
      </c>
      <c r="F4310" t="s">
        <v>28</v>
      </c>
      <c r="G4310" t="s">
        <v>29</v>
      </c>
      <c r="I4310" t="s">
        <v>43</v>
      </c>
      <c r="J4310">
        <v>230.2415202</v>
      </c>
      <c r="K4310">
        <v>14</v>
      </c>
      <c r="L4310">
        <v>0.92600000000000005</v>
      </c>
      <c r="M4310">
        <v>0</v>
      </c>
      <c r="N4310">
        <v>0</v>
      </c>
      <c r="O4310">
        <v>0</v>
      </c>
      <c r="P4310" t="s">
        <v>1540</v>
      </c>
      <c r="Q4310" t="s">
        <v>1541</v>
      </c>
      <c r="R4310" t="s">
        <v>100</v>
      </c>
      <c r="S4310" t="s">
        <v>101</v>
      </c>
      <c r="T4310" t="s">
        <v>36</v>
      </c>
      <c r="U4310" t="s">
        <v>37</v>
      </c>
      <c r="V4310">
        <v>27</v>
      </c>
      <c r="W4310" t="s">
        <v>38</v>
      </c>
    </row>
    <row r="4311" spans="1:23">
      <c r="A4311" t="s">
        <v>23</v>
      </c>
      <c r="B4311" t="s">
        <v>24</v>
      </c>
      <c r="C4311" t="s">
        <v>25</v>
      </c>
      <c r="D4311" t="s">
        <v>26</v>
      </c>
      <c r="E4311" t="s">
        <v>27</v>
      </c>
      <c r="F4311" t="s">
        <v>28</v>
      </c>
      <c r="G4311" t="s">
        <v>29</v>
      </c>
      <c r="H4311" t="s">
        <v>69</v>
      </c>
      <c r="I4311" t="s">
        <v>70</v>
      </c>
      <c r="J4311">
        <v>489.80267400000002</v>
      </c>
      <c r="K4311">
        <v>1</v>
      </c>
      <c r="L4311">
        <v>0.89400000000000002</v>
      </c>
      <c r="M4311">
        <v>0</v>
      </c>
      <c r="N4311">
        <v>0</v>
      </c>
      <c r="O4311">
        <v>0</v>
      </c>
      <c r="P4311" t="s">
        <v>601</v>
      </c>
      <c r="Q4311" t="s">
        <v>602</v>
      </c>
      <c r="R4311" t="s">
        <v>59</v>
      </c>
      <c r="S4311" t="s">
        <v>60</v>
      </c>
      <c r="T4311" t="s">
        <v>36</v>
      </c>
      <c r="U4311" t="s">
        <v>37</v>
      </c>
      <c r="V4311">
        <v>27</v>
      </c>
      <c r="W4311" t="s">
        <v>38</v>
      </c>
    </row>
    <row r="4312" spans="1:23">
      <c r="A4312" t="s">
        <v>23</v>
      </c>
      <c r="B4312" t="s">
        <v>24</v>
      </c>
      <c r="C4312" t="s">
        <v>25</v>
      </c>
      <c r="D4312" t="s">
        <v>26</v>
      </c>
      <c r="E4312" t="s">
        <v>27</v>
      </c>
      <c r="F4312" t="s">
        <v>28</v>
      </c>
      <c r="G4312" t="s">
        <v>29</v>
      </c>
      <c r="H4312" t="s">
        <v>281</v>
      </c>
      <c r="I4312" t="s">
        <v>282</v>
      </c>
      <c r="J4312">
        <v>501.00431700000001</v>
      </c>
      <c r="K4312">
        <v>2</v>
      </c>
      <c r="L4312">
        <v>0.98499999999999999</v>
      </c>
      <c r="M4312">
        <v>0</v>
      </c>
      <c r="N4312">
        <v>0</v>
      </c>
      <c r="O4312">
        <v>0</v>
      </c>
      <c r="P4312" t="s">
        <v>601</v>
      </c>
      <c r="Q4312" t="s">
        <v>602</v>
      </c>
      <c r="R4312" t="s">
        <v>59</v>
      </c>
      <c r="S4312" t="s">
        <v>60</v>
      </c>
      <c r="T4312" t="s">
        <v>36</v>
      </c>
      <c r="U4312" t="s">
        <v>37</v>
      </c>
      <c r="V4312">
        <v>27</v>
      </c>
      <c r="W4312" t="s">
        <v>38</v>
      </c>
    </row>
    <row r="4313" spans="1:23">
      <c r="A4313" t="s">
        <v>23</v>
      </c>
      <c r="B4313" t="s">
        <v>24</v>
      </c>
      <c r="C4313" t="s">
        <v>25</v>
      </c>
      <c r="D4313" t="s">
        <v>39</v>
      </c>
      <c r="E4313" t="s">
        <v>40</v>
      </c>
      <c r="F4313" t="s">
        <v>41</v>
      </c>
      <c r="G4313" t="s">
        <v>42</v>
      </c>
      <c r="I4313" t="s">
        <v>43</v>
      </c>
      <c r="J4313">
        <v>0</v>
      </c>
      <c r="K4313">
        <v>0</v>
      </c>
      <c r="L4313">
        <v>0</v>
      </c>
      <c r="M4313">
        <v>0</v>
      </c>
      <c r="N4313">
        <v>0</v>
      </c>
      <c r="O4313">
        <v>1</v>
      </c>
      <c r="P4313" t="s">
        <v>601</v>
      </c>
      <c r="Q4313" t="s">
        <v>602</v>
      </c>
      <c r="R4313" t="s">
        <v>59</v>
      </c>
      <c r="S4313" t="s">
        <v>60</v>
      </c>
      <c r="T4313" t="s">
        <v>36</v>
      </c>
      <c r="U4313" t="s">
        <v>37</v>
      </c>
      <c r="V4313">
        <v>27</v>
      </c>
      <c r="W4313" t="s">
        <v>38</v>
      </c>
    </row>
    <row r="4314" spans="1:23">
      <c r="A4314" t="s">
        <v>23</v>
      </c>
      <c r="B4314" t="s">
        <v>24</v>
      </c>
      <c r="C4314" t="s">
        <v>25</v>
      </c>
      <c r="D4314" t="s">
        <v>39</v>
      </c>
      <c r="E4314" t="s">
        <v>40</v>
      </c>
      <c r="F4314" t="s">
        <v>28</v>
      </c>
      <c r="G4314" t="s">
        <v>29</v>
      </c>
      <c r="I4314" t="s">
        <v>43</v>
      </c>
      <c r="J4314">
        <v>937.94458110000005</v>
      </c>
      <c r="K4314">
        <v>89</v>
      </c>
      <c r="L4314">
        <v>0.91700000000000004</v>
      </c>
      <c r="M4314">
        <v>0</v>
      </c>
      <c r="N4314">
        <v>0</v>
      </c>
      <c r="O4314">
        <v>0</v>
      </c>
      <c r="P4314" t="s">
        <v>601</v>
      </c>
      <c r="Q4314" t="s">
        <v>602</v>
      </c>
      <c r="R4314" t="s">
        <v>59</v>
      </c>
      <c r="S4314" t="s">
        <v>60</v>
      </c>
      <c r="T4314" t="s">
        <v>36</v>
      </c>
      <c r="U4314" t="s">
        <v>37</v>
      </c>
      <c r="V4314">
        <v>27</v>
      </c>
      <c r="W4314" t="s">
        <v>38</v>
      </c>
    </row>
    <row r="4315" spans="1:23">
      <c r="A4315" t="s">
        <v>23</v>
      </c>
      <c r="B4315" t="s">
        <v>24</v>
      </c>
      <c r="C4315" t="s">
        <v>25</v>
      </c>
      <c r="D4315" t="s">
        <v>46</v>
      </c>
      <c r="E4315" t="s">
        <v>47</v>
      </c>
      <c r="F4315" t="s">
        <v>48</v>
      </c>
      <c r="G4315" t="s">
        <v>47</v>
      </c>
      <c r="I4315" t="s">
        <v>43</v>
      </c>
      <c r="J4315">
        <v>5194.864638</v>
      </c>
      <c r="K4315">
        <v>1107</v>
      </c>
      <c r="L4315">
        <v>0.83499999999999996</v>
      </c>
      <c r="M4315">
        <v>0.49223762999999998</v>
      </c>
      <c r="N4315">
        <v>3.9899999999999996E-3</v>
      </c>
      <c r="O4315">
        <v>0</v>
      </c>
      <c r="P4315" t="s">
        <v>601</v>
      </c>
      <c r="Q4315" t="s">
        <v>602</v>
      </c>
      <c r="R4315" t="s">
        <v>59</v>
      </c>
      <c r="S4315" t="s">
        <v>60</v>
      </c>
      <c r="T4315" t="s">
        <v>36</v>
      </c>
      <c r="U4315" t="s">
        <v>37</v>
      </c>
      <c r="V4315">
        <v>27</v>
      </c>
      <c r="W4315" t="s">
        <v>38</v>
      </c>
    </row>
    <row r="4316" spans="1:23">
      <c r="A4316" t="s">
        <v>23</v>
      </c>
      <c r="B4316" t="s">
        <v>24</v>
      </c>
      <c r="C4316" t="s">
        <v>25</v>
      </c>
      <c r="D4316" t="s">
        <v>39</v>
      </c>
      <c r="E4316" t="s">
        <v>40</v>
      </c>
      <c r="F4316" t="s">
        <v>41</v>
      </c>
      <c r="G4316" t="s">
        <v>42</v>
      </c>
      <c r="I4316" t="s">
        <v>43</v>
      </c>
      <c r="J4316">
        <v>0</v>
      </c>
      <c r="K4316">
        <v>0</v>
      </c>
      <c r="L4316">
        <v>0</v>
      </c>
      <c r="M4316">
        <v>0</v>
      </c>
      <c r="N4316">
        <v>0</v>
      </c>
      <c r="O4316">
        <v>1</v>
      </c>
      <c r="P4316" t="s">
        <v>603</v>
      </c>
      <c r="Q4316" t="s">
        <v>604</v>
      </c>
      <c r="R4316" t="s">
        <v>158</v>
      </c>
      <c r="S4316" t="s">
        <v>159</v>
      </c>
      <c r="T4316" t="s">
        <v>36</v>
      </c>
      <c r="U4316" t="s">
        <v>37</v>
      </c>
      <c r="V4316">
        <v>27</v>
      </c>
      <c r="W4316" t="s">
        <v>38</v>
      </c>
    </row>
    <row r="4317" spans="1:23">
      <c r="A4317" t="s">
        <v>23</v>
      </c>
      <c r="B4317" t="s">
        <v>24</v>
      </c>
      <c r="C4317" t="s">
        <v>25</v>
      </c>
      <c r="D4317" t="s">
        <v>46</v>
      </c>
      <c r="E4317" t="s">
        <v>47</v>
      </c>
      <c r="F4317" t="s">
        <v>48</v>
      </c>
      <c r="G4317" t="s">
        <v>47</v>
      </c>
      <c r="I4317" t="s">
        <v>43</v>
      </c>
      <c r="J4317">
        <v>2145.1858149999998</v>
      </c>
      <c r="K4317">
        <v>329</v>
      </c>
      <c r="L4317">
        <v>0.82799999999999996</v>
      </c>
      <c r="M4317">
        <v>0</v>
      </c>
      <c r="N4317">
        <v>0</v>
      </c>
      <c r="O4317">
        <v>0</v>
      </c>
      <c r="P4317" t="s">
        <v>603</v>
      </c>
      <c r="Q4317" t="s">
        <v>604</v>
      </c>
      <c r="R4317" t="s">
        <v>158</v>
      </c>
      <c r="S4317" t="s">
        <v>159</v>
      </c>
      <c r="T4317" t="s">
        <v>36</v>
      </c>
      <c r="U4317" t="s">
        <v>37</v>
      </c>
      <c r="V4317">
        <v>27</v>
      </c>
      <c r="W4317" t="s">
        <v>38</v>
      </c>
    </row>
    <row r="4318" spans="1:23">
      <c r="A4318" t="s">
        <v>23</v>
      </c>
      <c r="B4318" t="s">
        <v>24</v>
      </c>
      <c r="C4318" t="s">
        <v>25</v>
      </c>
      <c r="D4318" t="s">
        <v>39</v>
      </c>
      <c r="E4318" t="s">
        <v>40</v>
      </c>
      <c r="F4318" t="s">
        <v>41</v>
      </c>
      <c r="G4318" t="s">
        <v>42</v>
      </c>
      <c r="I4318" t="s">
        <v>43</v>
      </c>
      <c r="J4318">
        <v>0</v>
      </c>
      <c r="K4318">
        <v>0</v>
      </c>
      <c r="L4318">
        <v>0</v>
      </c>
      <c r="M4318">
        <v>0</v>
      </c>
      <c r="N4318">
        <v>0</v>
      </c>
      <c r="O4318">
        <v>1</v>
      </c>
      <c r="P4318" t="s">
        <v>1542</v>
      </c>
      <c r="Q4318" t="s">
        <v>1543</v>
      </c>
      <c r="R4318" t="s">
        <v>365</v>
      </c>
      <c r="S4318" t="s">
        <v>366</v>
      </c>
      <c r="T4318" t="s">
        <v>36</v>
      </c>
      <c r="U4318" t="s">
        <v>37</v>
      </c>
      <c r="V4318">
        <v>27</v>
      </c>
      <c r="W4318" t="s">
        <v>38</v>
      </c>
    </row>
    <row r="4319" spans="1:23">
      <c r="A4319" t="s">
        <v>23</v>
      </c>
      <c r="B4319" t="s">
        <v>24</v>
      </c>
      <c r="C4319" t="s">
        <v>25</v>
      </c>
      <c r="D4319" t="s">
        <v>39</v>
      </c>
      <c r="E4319" t="s">
        <v>40</v>
      </c>
      <c r="F4319" t="s">
        <v>28</v>
      </c>
      <c r="G4319" t="s">
        <v>29</v>
      </c>
      <c r="I4319" t="s">
        <v>43</v>
      </c>
      <c r="J4319">
        <v>186.59707420000001</v>
      </c>
      <c r="K4319">
        <v>13</v>
      </c>
      <c r="L4319">
        <v>0.751</v>
      </c>
      <c r="M4319">
        <v>0</v>
      </c>
      <c r="N4319">
        <v>0</v>
      </c>
      <c r="O4319">
        <v>0</v>
      </c>
      <c r="P4319" t="s">
        <v>1542</v>
      </c>
      <c r="Q4319" t="s">
        <v>1543</v>
      </c>
      <c r="R4319" t="s">
        <v>365</v>
      </c>
      <c r="S4319" t="s">
        <v>366</v>
      </c>
      <c r="T4319" t="s">
        <v>36</v>
      </c>
      <c r="U4319" t="s">
        <v>37</v>
      </c>
      <c r="V4319">
        <v>27</v>
      </c>
      <c r="W4319" t="s">
        <v>38</v>
      </c>
    </row>
    <row r="4320" spans="1:23">
      <c r="A4320" t="s">
        <v>23</v>
      </c>
      <c r="B4320" t="s">
        <v>24</v>
      </c>
      <c r="C4320" t="s">
        <v>25</v>
      </c>
      <c r="D4320" t="s">
        <v>26</v>
      </c>
      <c r="E4320" t="s">
        <v>27</v>
      </c>
      <c r="F4320" t="s">
        <v>53</v>
      </c>
      <c r="G4320" t="s">
        <v>54</v>
      </c>
      <c r="H4320" t="s">
        <v>106</v>
      </c>
      <c r="I4320" t="s">
        <v>107</v>
      </c>
      <c r="J4320">
        <v>8.496041451</v>
      </c>
      <c r="K4320">
        <v>1</v>
      </c>
      <c r="L4320">
        <v>0.74199999999999999</v>
      </c>
      <c r="M4320">
        <v>0</v>
      </c>
      <c r="N4320">
        <v>0</v>
      </c>
      <c r="O4320">
        <v>0</v>
      </c>
      <c r="P4320" t="s">
        <v>607</v>
      </c>
      <c r="Q4320" t="s">
        <v>608</v>
      </c>
      <c r="R4320" t="s">
        <v>59</v>
      </c>
      <c r="S4320" t="s">
        <v>60</v>
      </c>
      <c r="T4320" t="s">
        <v>36</v>
      </c>
      <c r="U4320" t="s">
        <v>37</v>
      </c>
      <c r="V4320">
        <v>27</v>
      </c>
      <c r="W4320" t="s">
        <v>38</v>
      </c>
    </row>
    <row r="4321" spans="1:23">
      <c r="A4321" t="s">
        <v>23</v>
      </c>
      <c r="B4321" t="s">
        <v>24</v>
      </c>
      <c r="C4321" t="s">
        <v>25</v>
      </c>
      <c r="D4321" t="s">
        <v>26</v>
      </c>
      <c r="E4321" t="s">
        <v>27</v>
      </c>
      <c r="F4321" t="s">
        <v>28</v>
      </c>
      <c r="G4321" t="s">
        <v>29</v>
      </c>
      <c r="H4321" t="s">
        <v>152</v>
      </c>
      <c r="I4321" t="s">
        <v>153</v>
      </c>
      <c r="J4321">
        <v>22.8112675</v>
      </c>
      <c r="K4321">
        <v>1</v>
      </c>
      <c r="L4321">
        <v>0.90800000000000003</v>
      </c>
      <c r="M4321">
        <v>0</v>
      </c>
      <c r="N4321">
        <v>0</v>
      </c>
      <c r="O4321">
        <v>0</v>
      </c>
      <c r="P4321" t="s">
        <v>607</v>
      </c>
      <c r="Q4321" t="s">
        <v>608</v>
      </c>
      <c r="R4321" t="s">
        <v>59</v>
      </c>
      <c r="S4321" t="s">
        <v>60</v>
      </c>
      <c r="T4321" t="s">
        <v>36</v>
      </c>
      <c r="U4321" t="s">
        <v>37</v>
      </c>
      <c r="V4321">
        <v>27</v>
      </c>
      <c r="W4321" t="s">
        <v>38</v>
      </c>
    </row>
    <row r="4322" spans="1:23">
      <c r="A4322" t="s">
        <v>23</v>
      </c>
      <c r="B4322" t="s">
        <v>24</v>
      </c>
      <c r="C4322" t="s">
        <v>25</v>
      </c>
      <c r="D4322" t="s">
        <v>26</v>
      </c>
      <c r="E4322" t="s">
        <v>27</v>
      </c>
      <c r="F4322" t="s">
        <v>28</v>
      </c>
      <c r="G4322" t="s">
        <v>29</v>
      </c>
      <c r="H4322" t="s">
        <v>75</v>
      </c>
      <c r="I4322" t="s">
        <v>76</v>
      </c>
      <c r="J4322">
        <v>171.86530780000001</v>
      </c>
      <c r="K4322">
        <v>2</v>
      </c>
      <c r="L4322">
        <v>0.99</v>
      </c>
      <c r="M4322">
        <v>0</v>
      </c>
      <c r="N4322">
        <v>0</v>
      </c>
      <c r="O4322">
        <v>0</v>
      </c>
      <c r="P4322" t="s">
        <v>607</v>
      </c>
      <c r="Q4322" t="s">
        <v>608</v>
      </c>
      <c r="R4322" t="s">
        <v>59</v>
      </c>
      <c r="S4322" t="s">
        <v>60</v>
      </c>
      <c r="T4322" t="s">
        <v>36</v>
      </c>
      <c r="U4322" t="s">
        <v>37</v>
      </c>
      <c r="V4322">
        <v>27</v>
      </c>
      <c r="W4322" t="s">
        <v>38</v>
      </c>
    </row>
    <row r="4323" spans="1:23">
      <c r="A4323" t="s">
        <v>23</v>
      </c>
      <c r="B4323" t="s">
        <v>24</v>
      </c>
      <c r="C4323" t="s">
        <v>25</v>
      </c>
      <c r="D4323" t="s">
        <v>26</v>
      </c>
      <c r="E4323" t="s">
        <v>27</v>
      </c>
      <c r="F4323" t="s">
        <v>28</v>
      </c>
      <c r="G4323" t="s">
        <v>29</v>
      </c>
      <c r="H4323" t="s">
        <v>86</v>
      </c>
      <c r="I4323" t="s">
        <v>87</v>
      </c>
      <c r="J4323">
        <v>299.67742759999999</v>
      </c>
      <c r="K4323">
        <v>3</v>
      </c>
      <c r="L4323">
        <v>0.96799999999999997</v>
      </c>
      <c r="M4323">
        <v>0</v>
      </c>
      <c r="N4323">
        <v>0</v>
      </c>
      <c r="O4323">
        <v>0</v>
      </c>
      <c r="P4323" t="s">
        <v>607</v>
      </c>
      <c r="Q4323" t="s">
        <v>608</v>
      </c>
      <c r="R4323" t="s">
        <v>59</v>
      </c>
      <c r="S4323" t="s">
        <v>60</v>
      </c>
      <c r="T4323" t="s">
        <v>36</v>
      </c>
      <c r="U4323" t="s">
        <v>37</v>
      </c>
      <c r="V4323">
        <v>27</v>
      </c>
      <c r="W4323" t="s">
        <v>38</v>
      </c>
    </row>
    <row r="4324" spans="1:23">
      <c r="A4324" t="s">
        <v>23</v>
      </c>
      <c r="B4324" t="s">
        <v>24</v>
      </c>
      <c r="C4324" t="s">
        <v>25</v>
      </c>
      <c r="D4324" t="s">
        <v>39</v>
      </c>
      <c r="E4324" t="s">
        <v>40</v>
      </c>
      <c r="F4324" t="s">
        <v>41</v>
      </c>
      <c r="G4324" t="s">
        <v>42</v>
      </c>
      <c r="I4324" t="s">
        <v>43</v>
      </c>
      <c r="J4324">
        <v>0</v>
      </c>
      <c r="K4324">
        <v>0</v>
      </c>
      <c r="L4324">
        <v>0</v>
      </c>
      <c r="M4324">
        <v>0</v>
      </c>
      <c r="N4324">
        <v>0</v>
      </c>
      <c r="O4324">
        <v>1</v>
      </c>
      <c r="P4324" t="s">
        <v>607</v>
      </c>
      <c r="Q4324" t="s">
        <v>608</v>
      </c>
      <c r="R4324" t="s">
        <v>59</v>
      </c>
      <c r="S4324" t="s">
        <v>60</v>
      </c>
      <c r="T4324" t="s">
        <v>36</v>
      </c>
      <c r="U4324" t="s">
        <v>37</v>
      </c>
      <c r="V4324">
        <v>27</v>
      </c>
      <c r="W4324" t="s">
        <v>38</v>
      </c>
    </row>
    <row r="4325" spans="1:23">
      <c r="A4325" t="s">
        <v>23</v>
      </c>
      <c r="B4325" t="s">
        <v>24</v>
      </c>
      <c r="C4325" t="s">
        <v>25</v>
      </c>
      <c r="D4325" t="s">
        <v>39</v>
      </c>
      <c r="E4325" t="s">
        <v>40</v>
      </c>
      <c r="F4325" t="s">
        <v>53</v>
      </c>
      <c r="G4325" t="s">
        <v>54</v>
      </c>
      <c r="I4325" t="s">
        <v>43</v>
      </c>
      <c r="J4325">
        <v>207.7055829</v>
      </c>
      <c r="K4325">
        <v>23</v>
      </c>
      <c r="L4325">
        <v>0.89700000000000002</v>
      </c>
      <c r="M4325">
        <v>0</v>
      </c>
      <c r="N4325">
        <v>0</v>
      </c>
      <c r="O4325">
        <v>0</v>
      </c>
      <c r="P4325" t="s">
        <v>607</v>
      </c>
      <c r="Q4325" t="s">
        <v>608</v>
      </c>
      <c r="R4325" t="s">
        <v>59</v>
      </c>
      <c r="S4325" t="s">
        <v>60</v>
      </c>
      <c r="T4325" t="s">
        <v>36</v>
      </c>
      <c r="U4325" t="s">
        <v>37</v>
      </c>
      <c r="V4325">
        <v>27</v>
      </c>
      <c r="W4325" t="s">
        <v>38</v>
      </c>
    </row>
    <row r="4326" spans="1:23">
      <c r="A4326" t="s">
        <v>23</v>
      </c>
      <c r="B4326" t="s">
        <v>24</v>
      </c>
      <c r="C4326" t="s">
        <v>25</v>
      </c>
      <c r="D4326" t="s">
        <v>46</v>
      </c>
      <c r="E4326" t="s">
        <v>47</v>
      </c>
      <c r="F4326" t="s">
        <v>48</v>
      </c>
      <c r="G4326" t="s">
        <v>47</v>
      </c>
      <c r="I4326" t="s">
        <v>43</v>
      </c>
      <c r="J4326">
        <v>5407.3788759999998</v>
      </c>
      <c r="K4326">
        <v>1286</v>
      </c>
      <c r="L4326">
        <v>0.76400000000000001</v>
      </c>
      <c r="M4326">
        <v>0.643355546</v>
      </c>
      <c r="N4326">
        <v>4.8199999999999996E-3</v>
      </c>
      <c r="O4326">
        <v>0</v>
      </c>
      <c r="P4326" t="s">
        <v>607</v>
      </c>
      <c r="Q4326" t="s">
        <v>608</v>
      </c>
      <c r="R4326" t="s">
        <v>59</v>
      </c>
      <c r="S4326" t="s">
        <v>60</v>
      </c>
      <c r="T4326" t="s">
        <v>36</v>
      </c>
      <c r="U4326" t="s">
        <v>37</v>
      </c>
      <c r="V4326">
        <v>27</v>
      </c>
      <c r="W4326" t="s">
        <v>38</v>
      </c>
    </row>
    <row r="4327" spans="1:23">
      <c r="A4327" t="s">
        <v>23</v>
      </c>
      <c r="B4327" t="s">
        <v>24</v>
      </c>
      <c r="C4327" t="s">
        <v>25</v>
      </c>
      <c r="D4327" t="s">
        <v>26</v>
      </c>
      <c r="E4327" t="s">
        <v>27</v>
      </c>
      <c r="F4327" t="s">
        <v>28</v>
      </c>
      <c r="G4327" t="s">
        <v>29</v>
      </c>
      <c r="H4327" t="s">
        <v>69</v>
      </c>
      <c r="I4327" t="s">
        <v>70</v>
      </c>
      <c r="J4327">
        <v>232.51300000000001</v>
      </c>
      <c r="K4327">
        <v>1</v>
      </c>
      <c r="L4327">
        <v>1</v>
      </c>
      <c r="M4327">
        <v>0</v>
      </c>
      <c r="N4327">
        <v>0</v>
      </c>
      <c r="O4327">
        <v>0</v>
      </c>
      <c r="P4327" t="s">
        <v>609</v>
      </c>
      <c r="Q4327" t="s">
        <v>610</v>
      </c>
      <c r="R4327" t="s">
        <v>73</v>
      </c>
      <c r="S4327" t="s">
        <v>74</v>
      </c>
      <c r="T4327" t="s">
        <v>36</v>
      </c>
      <c r="U4327" t="s">
        <v>37</v>
      </c>
      <c r="V4327">
        <v>27</v>
      </c>
      <c r="W4327" t="s">
        <v>38</v>
      </c>
    </row>
    <row r="4328" spans="1:23">
      <c r="A4328" t="s">
        <v>23</v>
      </c>
      <c r="B4328" t="s">
        <v>24</v>
      </c>
      <c r="C4328" t="s">
        <v>25</v>
      </c>
      <c r="D4328" t="s">
        <v>39</v>
      </c>
      <c r="E4328" t="s">
        <v>40</v>
      </c>
      <c r="F4328" t="s">
        <v>53</v>
      </c>
      <c r="G4328" t="s">
        <v>54</v>
      </c>
      <c r="I4328" t="s">
        <v>43</v>
      </c>
      <c r="J4328">
        <v>0</v>
      </c>
      <c r="K4328">
        <v>0</v>
      </c>
      <c r="L4328">
        <v>0</v>
      </c>
      <c r="M4328">
        <v>0</v>
      </c>
      <c r="N4328">
        <v>0</v>
      </c>
      <c r="O4328">
        <v>1</v>
      </c>
      <c r="P4328" t="s">
        <v>609</v>
      </c>
      <c r="Q4328" t="s">
        <v>610</v>
      </c>
      <c r="R4328" t="s">
        <v>73</v>
      </c>
      <c r="S4328" t="s">
        <v>74</v>
      </c>
      <c r="T4328" t="s">
        <v>36</v>
      </c>
      <c r="U4328" t="s">
        <v>37</v>
      </c>
      <c r="V4328">
        <v>27</v>
      </c>
      <c r="W4328" t="s">
        <v>38</v>
      </c>
    </row>
    <row r="4329" spans="1:23">
      <c r="A4329" t="s">
        <v>23</v>
      </c>
      <c r="B4329" t="s">
        <v>24</v>
      </c>
      <c r="C4329" t="s">
        <v>25</v>
      </c>
      <c r="D4329" t="s">
        <v>46</v>
      </c>
      <c r="E4329" t="s">
        <v>47</v>
      </c>
      <c r="F4329" t="s">
        <v>48</v>
      </c>
      <c r="G4329" t="s">
        <v>47</v>
      </c>
      <c r="I4329" t="s">
        <v>43</v>
      </c>
      <c r="J4329">
        <v>1270.4120250000001</v>
      </c>
      <c r="K4329">
        <v>168</v>
      </c>
      <c r="L4329">
        <v>0.81899999999999995</v>
      </c>
      <c r="M4329">
        <v>0</v>
      </c>
      <c r="N4329">
        <v>0</v>
      </c>
      <c r="O4329">
        <v>0</v>
      </c>
      <c r="P4329" t="s">
        <v>609</v>
      </c>
      <c r="Q4329" t="s">
        <v>610</v>
      </c>
      <c r="R4329" t="s">
        <v>73</v>
      </c>
      <c r="S4329" t="s">
        <v>74</v>
      </c>
      <c r="T4329" t="s">
        <v>36</v>
      </c>
      <c r="U4329" t="s">
        <v>37</v>
      </c>
      <c r="V4329">
        <v>27</v>
      </c>
      <c r="W4329" t="s">
        <v>38</v>
      </c>
    </row>
    <row r="4330" spans="1:23">
      <c r="A4330" t="s">
        <v>23</v>
      </c>
      <c r="B4330" t="s">
        <v>24</v>
      </c>
      <c r="C4330" t="s">
        <v>25</v>
      </c>
      <c r="D4330" t="s">
        <v>39</v>
      </c>
      <c r="E4330" t="s">
        <v>40</v>
      </c>
      <c r="F4330" t="s">
        <v>41</v>
      </c>
      <c r="G4330" t="s">
        <v>42</v>
      </c>
      <c r="I4330" t="s">
        <v>43</v>
      </c>
      <c r="J4330">
        <v>0</v>
      </c>
      <c r="K4330">
        <v>0</v>
      </c>
      <c r="L4330">
        <v>0</v>
      </c>
      <c r="M4330">
        <v>0</v>
      </c>
      <c r="N4330">
        <v>0</v>
      </c>
      <c r="O4330">
        <v>1</v>
      </c>
      <c r="P4330" t="s">
        <v>611</v>
      </c>
      <c r="Q4330" t="s">
        <v>612</v>
      </c>
      <c r="R4330" t="s">
        <v>67</v>
      </c>
      <c r="S4330" t="s">
        <v>68</v>
      </c>
      <c r="T4330" t="s">
        <v>36</v>
      </c>
      <c r="U4330" t="s">
        <v>37</v>
      </c>
      <c r="V4330">
        <v>27</v>
      </c>
      <c r="W4330" t="s">
        <v>38</v>
      </c>
    </row>
    <row r="4331" spans="1:23">
      <c r="A4331" t="s">
        <v>23</v>
      </c>
      <c r="B4331" t="s">
        <v>24</v>
      </c>
      <c r="C4331" t="s">
        <v>25</v>
      </c>
      <c r="D4331" t="s">
        <v>39</v>
      </c>
      <c r="E4331" t="s">
        <v>40</v>
      </c>
      <c r="F4331" t="s">
        <v>53</v>
      </c>
      <c r="G4331" t="s">
        <v>54</v>
      </c>
      <c r="I4331" t="s">
        <v>43</v>
      </c>
      <c r="J4331">
        <v>0</v>
      </c>
      <c r="K4331">
        <v>0</v>
      </c>
      <c r="L4331">
        <v>0</v>
      </c>
      <c r="M4331">
        <v>0</v>
      </c>
      <c r="N4331">
        <v>0</v>
      </c>
      <c r="O4331">
        <v>1</v>
      </c>
      <c r="P4331" t="s">
        <v>611</v>
      </c>
      <c r="Q4331" t="s">
        <v>612</v>
      </c>
      <c r="R4331" t="s">
        <v>67</v>
      </c>
      <c r="S4331" t="s">
        <v>68</v>
      </c>
      <c r="T4331" t="s">
        <v>36</v>
      </c>
      <c r="U4331" t="s">
        <v>37</v>
      </c>
      <c r="V4331">
        <v>27</v>
      </c>
      <c r="W4331" t="s">
        <v>38</v>
      </c>
    </row>
    <row r="4332" spans="1:23">
      <c r="A4332" t="s">
        <v>23</v>
      </c>
      <c r="B4332" t="s">
        <v>24</v>
      </c>
      <c r="C4332" t="s">
        <v>25</v>
      </c>
      <c r="D4332" t="s">
        <v>46</v>
      </c>
      <c r="E4332" t="s">
        <v>47</v>
      </c>
      <c r="F4332" t="s">
        <v>48</v>
      </c>
      <c r="G4332" t="s">
        <v>47</v>
      </c>
      <c r="I4332" t="s">
        <v>43</v>
      </c>
      <c r="J4332">
        <v>580.56157080000003</v>
      </c>
      <c r="K4332">
        <v>113</v>
      </c>
      <c r="L4332">
        <v>0.85299999999999998</v>
      </c>
      <c r="M4332">
        <v>0</v>
      </c>
      <c r="N4332">
        <v>0</v>
      </c>
      <c r="O4332">
        <v>0</v>
      </c>
      <c r="P4332" t="s">
        <v>611</v>
      </c>
      <c r="Q4332" t="s">
        <v>612</v>
      </c>
      <c r="R4332" t="s">
        <v>67</v>
      </c>
      <c r="S4332" t="s">
        <v>68</v>
      </c>
      <c r="T4332" t="s">
        <v>36</v>
      </c>
      <c r="U4332" t="s">
        <v>37</v>
      </c>
      <c r="V4332">
        <v>27</v>
      </c>
      <c r="W4332" t="s">
        <v>38</v>
      </c>
    </row>
    <row r="4333" spans="1:23">
      <c r="A4333" t="s">
        <v>23</v>
      </c>
      <c r="B4333" t="s">
        <v>24</v>
      </c>
      <c r="C4333" t="s">
        <v>25</v>
      </c>
      <c r="D4333" t="s">
        <v>39</v>
      </c>
      <c r="E4333" t="s">
        <v>40</v>
      </c>
      <c r="F4333" t="s">
        <v>41</v>
      </c>
      <c r="G4333" t="s">
        <v>42</v>
      </c>
      <c r="I4333" t="s">
        <v>43</v>
      </c>
      <c r="J4333">
        <v>0</v>
      </c>
      <c r="K4333">
        <v>0</v>
      </c>
      <c r="L4333">
        <v>0</v>
      </c>
      <c r="M4333">
        <v>0</v>
      </c>
      <c r="N4333">
        <v>0</v>
      </c>
      <c r="O4333">
        <v>1</v>
      </c>
      <c r="P4333" t="s">
        <v>613</v>
      </c>
      <c r="Q4333" t="s">
        <v>614</v>
      </c>
      <c r="R4333" t="s">
        <v>297</v>
      </c>
      <c r="S4333" t="s">
        <v>298</v>
      </c>
      <c r="T4333" t="s">
        <v>36</v>
      </c>
      <c r="U4333" t="s">
        <v>37</v>
      </c>
      <c r="V4333">
        <v>27</v>
      </c>
      <c r="W4333" t="s">
        <v>38</v>
      </c>
    </row>
    <row r="4334" spans="1:23">
      <c r="A4334" t="s">
        <v>23</v>
      </c>
      <c r="B4334" t="s">
        <v>24</v>
      </c>
      <c r="C4334" t="s">
        <v>25</v>
      </c>
      <c r="D4334" t="s">
        <v>39</v>
      </c>
      <c r="E4334" t="s">
        <v>40</v>
      </c>
      <c r="F4334" t="s">
        <v>41</v>
      </c>
      <c r="G4334" t="s">
        <v>42</v>
      </c>
      <c r="I4334" t="s">
        <v>43</v>
      </c>
      <c r="J4334">
        <v>175.3206587</v>
      </c>
      <c r="K4334">
        <v>13</v>
      </c>
      <c r="L4334">
        <v>0.81699999999999995</v>
      </c>
      <c r="M4334">
        <v>0</v>
      </c>
      <c r="N4334">
        <v>0</v>
      </c>
      <c r="O4334">
        <v>0</v>
      </c>
      <c r="P4334" t="s">
        <v>615</v>
      </c>
      <c r="Q4334" t="s">
        <v>616</v>
      </c>
      <c r="R4334" t="s">
        <v>67</v>
      </c>
      <c r="S4334" t="s">
        <v>68</v>
      </c>
      <c r="T4334" t="s">
        <v>36</v>
      </c>
      <c r="U4334" t="s">
        <v>37</v>
      </c>
      <c r="V4334">
        <v>27</v>
      </c>
      <c r="W4334" t="s">
        <v>38</v>
      </c>
    </row>
    <row r="4335" spans="1:23">
      <c r="A4335" t="s">
        <v>23</v>
      </c>
      <c r="B4335" t="s">
        <v>24</v>
      </c>
      <c r="C4335" t="s">
        <v>25</v>
      </c>
      <c r="D4335" t="s">
        <v>39</v>
      </c>
      <c r="E4335" t="s">
        <v>40</v>
      </c>
      <c r="F4335" t="s">
        <v>41</v>
      </c>
      <c r="G4335" t="s">
        <v>42</v>
      </c>
      <c r="I4335" t="s">
        <v>43</v>
      </c>
      <c r="J4335">
        <v>0</v>
      </c>
      <c r="K4335">
        <v>0</v>
      </c>
      <c r="L4335">
        <v>0</v>
      </c>
      <c r="M4335">
        <v>0</v>
      </c>
      <c r="N4335">
        <v>0</v>
      </c>
      <c r="O4335">
        <v>1</v>
      </c>
      <c r="P4335" t="s">
        <v>617</v>
      </c>
      <c r="Q4335" t="s">
        <v>618</v>
      </c>
      <c r="R4335" t="s">
        <v>365</v>
      </c>
      <c r="S4335" t="s">
        <v>366</v>
      </c>
      <c r="T4335" t="s">
        <v>36</v>
      </c>
      <c r="U4335" t="s">
        <v>37</v>
      </c>
      <c r="V4335">
        <v>27</v>
      </c>
      <c r="W4335" t="s">
        <v>38</v>
      </c>
    </row>
    <row r="4336" spans="1:23">
      <c r="A4336" t="s">
        <v>23</v>
      </c>
      <c r="B4336" t="s">
        <v>24</v>
      </c>
      <c r="C4336" t="s">
        <v>25</v>
      </c>
      <c r="D4336" t="s">
        <v>39</v>
      </c>
      <c r="E4336" t="s">
        <v>40</v>
      </c>
      <c r="F4336" t="s">
        <v>28</v>
      </c>
      <c r="G4336" t="s">
        <v>29</v>
      </c>
      <c r="I4336" t="s">
        <v>43</v>
      </c>
      <c r="J4336">
        <v>0</v>
      </c>
      <c r="K4336">
        <v>0</v>
      </c>
      <c r="L4336">
        <v>0</v>
      </c>
      <c r="M4336">
        <v>0</v>
      </c>
      <c r="N4336">
        <v>0</v>
      </c>
      <c r="O4336">
        <v>1</v>
      </c>
      <c r="P4336" t="s">
        <v>617</v>
      </c>
      <c r="Q4336" t="s">
        <v>618</v>
      </c>
      <c r="R4336" t="s">
        <v>365</v>
      </c>
      <c r="S4336" t="s">
        <v>366</v>
      </c>
      <c r="T4336" t="s">
        <v>36</v>
      </c>
      <c r="U4336" t="s">
        <v>37</v>
      </c>
      <c r="V4336">
        <v>27</v>
      </c>
      <c r="W4336" t="s">
        <v>38</v>
      </c>
    </row>
    <row r="4337" spans="1:23">
      <c r="A4337" t="s">
        <v>23</v>
      </c>
      <c r="B4337" t="s">
        <v>24</v>
      </c>
      <c r="C4337" t="s">
        <v>25</v>
      </c>
      <c r="D4337" t="s">
        <v>46</v>
      </c>
      <c r="E4337" t="s">
        <v>47</v>
      </c>
      <c r="F4337" t="s">
        <v>48</v>
      </c>
      <c r="G4337" t="s">
        <v>47</v>
      </c>
      <c r="I4337" t="s">
        <v>43</v>
      </c>
      <c r="J4337">
        <v>286.89853190000002</v>
      </c>
      <c r="K4337">
        <v>39</v>
      </c>
      <c r="L4337">
        <v>0.70099999999999996</v>
      </c>
      <c r="M4337">
        <v>0</v>
      </c>
      <c r="N4337">
        <v>0</v>
      </c>
      <c r="O4337">
        <v>0</v>
      </c>
      <c r="P4337" t="s">
        <v>617</v>
      </c>
      <c r="Q4337" t="s">
        <v>618</v>
      </c>
      <c r="R4337" t="s">
        <v>365</v>
      </c>
      <c r="S4337" t="s">
        <v>366</v>
      </c>
      <c r="T4337" t="s">
        <v>36</v>
      </c>
      <c r="U4337" t="s">
        <v>37</v>
      </c>
      <c r="V4337">
        <v>27</v>
      </c>
      <c r="W4337" t="s">
        <v>38</v>
      </c>
    </row>
    <row r="4338" spans="1:23">
      <c r="A4338" t="s">
        <v>23</v>
      </c>
      <c r="B4338" t="s">
        <v>24</v>
      </c>
      <c r="C4338" t="s">
        <v>25</v>
      </c>
      <c r="D4338" t="s">
        <v>26</v>
      </c>
      <c r="E4338" t="s">
        <v>27</v>
      </c>
      <c r="F4338" t="s">
        <v>53</v>
      </c>
      <c r="G4338" t="s">
        <v>54</v>
      </c>
      <c r="H4338" t="s">
        <v>128</v>
      </c>
      <c r="I4338" t="s">
        <v>129</v>
      </c>
      <c r="J4338">
        <v>30.509703829999999</v>
      </c>
      <c r="K4338">
        <v>2</v>
      </c>
      <c r="L4338">
        <v>0.63300000000000001</v>
      </c>
      <c r="M4338">
        <v>0</v>
      </c>
      <c r="N4338">
        <v>0</v>
      </c>
      <c r="O4338">
        <v>0</v>
      </c>
      <c r="P4338" t="s">
        <v>619</v>
      </c>
      <c r="Q4338" t="s">
        <v>620</v>
      </c>
      <c r="R4338" t="s">
        <v>100</v>
      </c>
      <c r="S4338" t="s">
        <v>101</v>
      </c>
      <c r="T4338" t="s">
        <v>36</v>
      </c>
      <c r="U4338" t="s">
        <v>37</v>
      </c>
      <c r="V4338">
        <v>27</v>
      </c>
      <c r="W4338" t="s">
        <v>38</v>
      </c>
    </row>
    <row r="4339" spans="1:23">
      <c r="A4339" t="s">
        <v>23</v>
      </c>
      <c r="B4339" t="s">
        <v>24</v>
      </c>
      <c r="C4339" t="s">
        <v>25</v>
      </c>
      <c r="D4339" t="s">
        <v>46</v>
      </c>
      <c r="E4339" t="s">
        <v>47</v>
      </c>
      <c r="F4339" t="s">
        <v>48</v>
      </c>
      <c r="G4339" t="s">
        <v>47</v>
      </c>
      <c r="I4339" t="s">
        <v>43</v>
      </c>
      <c r="J4339">
        <v>1579.2856300000001</v>
      </c>
      <c r="K4339">
        <v>252</v>
      </c>
      <c r="L4339">
        <v>0.80300000000000005</v>
      </c>
      <c r="M4339">
        <v>0</v>
      </c>
      <c r="N4339">
        <v>0</v>
      </c>
      <c r="O4339">
        <v>0</v>
      </c>
      <c r="P4339" t="s">
        <v>619</v>
      </c>
      <c r="Q4339" t="s">
        <v>620</v>
      </c>
      <c r="R4339" t="s">
        <v>100</v>
      </c>
      <c r="S4339" t="s">
        <v>101</v>
      </c>
      <c r="T4339" t="s">
        <v>36</v>
      </c>
      <c r="U4339" t="s">
        <v>37</v>
      </c>
      <c r="V4339">
        <v>27</v>
      </c>
      <c r="W4339" t="s">
        <v>38</v>
      </c>
    </row>
    <row r="4340" spans="1:23">
      <c r="A4340" t="s">
        <v>23</v>
      </c>
      <c r="B4340" t="s">
        <v>24</v>
      </c>
      <c r="C4340" t="s">
        <v>25</v>
      </c>
      <c r="D4340" t="s">
        <v>26</v>
      </c>
      <c r="E4340" t="s">
        <v>27</v>
      </c>
      <c r="F4340" t="s">
        <v>28</v>
      </c>
      <c r="G4340" t="s">
        <v>29</v>
      </c>
      <c r="H4340" t="s">
        <v>69</v>
      </c>
      <c r="I4340" t="s">
        <v>70</v>
      </c>
      <c r="J4340">
        <v>2561.1170000000002</v>
      </c>
      <c r="K4340">
        <v>1</v>
      </c>
      <c r="L4340">
        <v>1</v>
      </c>
      <c r="M4340">
        <v>0</v>
      </c>
      <c r="N4340">
        <v>0</v>
      </c>
      <c r="O4340">
        <v>0</v>
      </c>
      <c r="P4340" t="s">
        <v>621</v>
      </c>
      <c r="Q4340" t="s">
        <v>622</v>
      </c>
      <c r="R4340" t="s">
        <v>158</v>
      </c>
      <c r="S4340" t="s">
        <v>159</v>
      </c>
      <c r="T4340" t="s">
        <v>36</v>
      </c>
      <c r="U4340" t="s">
        <v>37</v>
      </c>
      <c r="V4340">
        <v>27</v>
      </c>
      <c r="W4340" t="s">
        <v>38</v>
      </c>
    </row>
    <row r="4341" spans="1:23">
      <c r="A4341" t="s">
        <v>23</v>
      </c>
      <c r="B4341" t="s">
        <v>24</v>
      </c>
      <c r="C4341" t="s">
        <v>25</v>
      </c>
      <c r="D4341" t="s">
        <v>39</v>
      </c>
      <c r="E4341" t="s">
        <v>40</v>
      </c>
      <c r="F4341" t="s">
        <v>41</v>
      </c>
      <c r="G4341" t="s">
        <v>42</v>
      </c>
      <c r="I4341" t="s">
        <v>43</v>
      </c>
      <c r="J4341">
        <v>0</v>
      </c>
      <c r="K4341">
        <v>0</v>
      </c>
      <c r="L4341">
        <v>0</v>
      </c>
      <c r="M4341">
        <v>0</v>
      </c>
      <c r="N4341">
        <v>0</v>
      </c>
      <c r="O4341">
        <v>1</v>
      </c>
      <c r="P4341" t="s">
        <v>1544</v>
      </c>
      <c r="Q4341" t="s">
        <v>1545</v>
      </c>
      <c r="R4341" t="s">
        <v>297</v>
      </c>
      <c r="S4341" t="s">
        <v>298</v>
      </c>
      <c r="T4341" t="s">
        <v>36</v>
      </c>
      <c r="U4341" t="s">
        <v>37</v>
      </c>
      <c r="V4341">
        <v>27</v>
      </c>
      <c r="W4341" t="s">
        <v>38</v>
      </c>
    </row>
    <row r="4342" spans="1:23">
      <c r="A4342" t="s">
        <v>23</v>
      </c>
      <c r="B4342" t="s">
        <v>24</v>
      </c>
      <c r="C4342" t="s">
        <v>25</v>
      </c>
      <c r="D4342" t="s">
        <v>46</v>
      </c>
      <c r="E4342" t="s">
        <v>47</v>
      </c>
      <c r="F4342" t="s">
        <v>48</v>
      </c>
      <c r="G4342" t="s">
        <v>47</v>
      </c>
      <c r="I4342" t="s">
        <v>43</v>
      </c>
      <c r="J4342">
        <v>353.54725930000001</v>
      </c>
      <c r="K4342">
        <v>53</v>
      </c>
      <c r="L4342">
        <v>0.67400000000000004</v>
      </c>
      <c r="M4342">
        <v>0</v>
      </c>
      <c r="N4342">
        <v>0</v>
      </c>
      <c r="O4342">
        <v>0</v>
      </c>
      <c r="P4342" t="s">
        <v>1544</v>
      </c>
      <c r="Q4342" t="s">
        <v>1545</v>
      </c>
      <c r="R4342" t="s">
        <v>297</v>
      </c>
      <c r="S4342" t="s">
        <v>298</v>
      </c>
      <c r="T4342" t="s">
        <v>36</v>
      </c>
      <c r="U4342" t="s">
        <v>37</v>
      </c>
      <c r="V4342">
        <v>27</v>
      </c>
      <c r="W4342" t="s">
        <v>38</v>
      </c>
    </row>
    <row r="4343" spans="1:23">
      <c r="A4343" t="s">
        <v>23</v>
      </c>
      <c r="B4343" t="s">
        <v>24</v>
      </c>
      <c r="C4343" t="s">
        <v>25</v>
      </c>
      <c r="D4343" t="s">
        <v>26</v>
      </c>
      <c r="E4343" t="s">
        <v>27</v>
      </c>
      <c r="F4343" t="s">
        <v>28</v>
      </c>
      <c r="G4343" t="s">
        <v>29</v>
      </c>
      <c r="H4343" t="s">
        <v>152</v>
      </c>
      <c r="I4343" t="s">
        <v>153</v>
      </c>
      <c r="J4343">
        <v>748.43391389999999</v>
      </c>
      <c r="K4343">
        <v>2</v>
      </c>
      <c r="L4343">
        <v>0.89200000000000002</v>
      </c>
      <c r="M4343">
        <v>0</v>
      </c>
      <c r="N4343">
        <v>0</v>
      </c>
      <c r="O4343">
        <v>0</v>
      </c>
      <c r="P4343" t="s">
        <v>1546</v>
      </c>
      <c r="Q4343" t="s">
        <v>1547</v>
      </c>
      <c r="R4343" t="s">
        <v>158</v>
      </c>
      <c r="S4343" t="s">
        <v>159</v>
      </c>
      <c r="T4343" t="s">
        <v>36</v>
      </c>
      <c r="U4343" t="s">
        <v>37</v>
      </c>
      <c r="V4343">
        <v>27</v>
      </c>
      <c r="W4343" t="s">
        <v>38</v>
      </c>
    </row>
    <row r="4344" spans="1:23">
      <c r="A4344" t="s">
        <v>23</v>
      </c>
      <c r="B4344" t="s">
        <v>24</v>
      </c>
      <c r="C4344" t="s">
        <v>25</v>
      </c>
      <c r="D4344" t="s">
        <v>39</v>
      </c>
      <c r="E4344" t="s">
        <v>40</v>
      </c>
      <c r="F4344" t="s">
        <v>41</v>
      </c>
      <c r="G4344" t="s">
        <v>42</v>
      </c>
      <c r="I4344" t="s">
        <v>43</v>
      </c>
      <c r="J4344">
        <v>0</v>
      </c>
      <c r="K4344">
        <v>0</v>
      </c>
      <c r="L4344">
        <v>0</v>
      </c>
      <c r="M4344">
        <v>0</v>
      </c>
      <c r="N4344">
        <v>0</v>
      </c>
      <c r="O4344">
        <v>1</v>
      </c>
      <c r="P4344" t="s">
        <v>1546</v>
      </c>
      <c r="Q4344" t="s">
        <v>1547</v>
      </c>
      <c r="R4344" t="s">
        <v>158</v>
      </c>
      <c r="S4344" t="s">
        <v>159</v>
      </c>
      <c r="T4344" t="s">
        <v>36</v>
      </c>
      <c r="U4344" t="s">
        <v>37</v>
      </c>
      <c r="V4344">
        <v>27</v>
      </c>
      <c r="W4344" t="s">
        <v>38</v>
      </c>
    </row>
    <row r="4345" spans="1:23">
      <c r="A4345" t="s">
        <v>23</v>
      </c>
      <c r="B4345" t="s">
        <v>24</v>
      </c>
      <c r="C4345" t="s">
        <v>25</v>
      </c>
      <c r="D4345" t="s">
        <v>46</v>
      </c>
      <c r="E4345" t="s">
        <v>47</v>
      </c>
      <c r="F4345" t="s">
        <v>48</v>
      </c>
      <c r="G4345" t="s">
        <v>47</v>
      </c>
      <c r="I4345" t="s">
        <v>43</v>
      </c>
      <c r="J4345">
        <v>465.38898219999999</v>
      </c>
      <c r="K4345">
        <v>67</v>
      </c>
      <c r="L4345">
        <v>0.755</v>
      </c>
      <c r="M4345">
        <v>0</v>
      </c>
      <c r="N4345">
        <v>0</v>
      </c>
      <c r="O4345">
        <v>0</v>
      </c>
      <c r="P4345" t="s">
        <v>1546</v>
      </c>
      <c r="Q4345" t="s">
        <v>1547</v>
      </c>
      <c r="R4345" t="s">
        <v>158</v>
      </c>
      <c r="S4345" t="s">
        <v>159</v>
      </c>
      <c r="T4345" t="s">
        <v>36</v>
      </c>
      <c r="U4345" t="s">
        <v>37</v>
      </c>
      <c r="V4345">
        <v>27</v>
      </c>
      <c r="W4345" t="s">
        <v>38</v>
      </c>
    </row>
    <row r="4346" spans="1:23">
      <c r="A4346" t="s">
        <v>23</v>
      </c>
      <c r="B4346" t="s">
        <v>24</v>
      </c>
      <c r="C4346" t="s">
        <v>25</v>
      </c>
      <c r="D4346" t="s">
        <v>26</v>
      </c>
      <c r="E4346" t="s">
        <v>27</v>
      </c>
      <c r="F4346" t="s">
        <v>53</v>
      </c>
      <c r="G4346" t="s">
        <v>54</v>
      </c>
      <c r="H4346" t="s">
        <v>417</v>
      </c>
      <c r="I4346" t="s">
        <v>418</v>
      </c>
      <c r="J4346">
        <v>87.670445639999997</v>
      </c>
      <c r="K4346">
        <v>1</v>
      </c>
      <c r="L4346">
        <v>0.878</v>
      </c>
      <c r="M4346">
        <v>0</v>
      </c>
      <c r="N4346">
        <v>0</v>
      </c>
      <c r="O4346">
        <v>0</v>
      </c>
      <c r="P4346" t="s">
        <v>623</v>
      </c>
      <c r="Q4346" t="s">
        <v>624</v>
      </c>
      <c r="R4346" t="s">
        <v>158</v>
      </c>
      <c r="S4346" t="s">
        <v>159</v>
      </c>
      <c r="T4346" t="s">
        <v>36</v>
      </c>
      <c r="U4346" t="s">
        <v>37</v>
      </c>
      <c r="V4346">
        <v>27</v>
      </c>
      <c r="W4346" t="s">
        <v>38</v>
      </c>
    </row>
    <row r="4347" spans="1:23">
      <c r="A4347" t="s">
        <v>23</v>
      </c>
      <c r="B4347" t="s">
        <v>24</v>
      </c>
      <c r="C4347" t="s">
        <v>25</v>
      </c>
      <c r="D4347" t="s">
        <v>26</v>
      </c>
      <c r="E4347" t="s">
        <v>27</v>
      </c>
      <c r="F4347" t="s">
        <v>53</v>
      </c>
      <c r="G4347" t="s">
        <v>54</v>
      </c>
      <c r="H4347" t="s">
        <v>183</v>
      </c>
      <c r="I4347" t="s">
        <v>184</v>
      </c>
      <c r="J4347">
        <v>54.781000419999998</v>
      </c>
      <c r="K4347">
        <v>1</v>
      </c>
      <c r="L4347">
        <v>0.91800000000000004</v>
      </c>
      <c r="M4347">
        <v>0</v>
      </c>
      <c r="N4347">
        <v>0</v>
      </c>
      <c r="O4347">
        <v>0</v>
      </c>
      <c r="P4347" t="s">
        <v>623</v>
      </c>
      <c r="Q4347" t="s">
        <v>624</v>
      </c>
      <c r="R4347" t="s">
        <v>158</v>
      </c>
      <c r="S4347" t="s">
        <v>159</v>
      </c>
      <c r="T4347" t="s">
        <v>36</v>
      </c>
      <c r="U4347" t="s">
        <v>37</v>
      </c>
      <c r="V4347">
        <v>27</v>
      </c>
      <c r="W4347" t="s">
        <v>38</v>
      </c>
    </row>
    <row r="4348" spans="1:23">
      <c r="A4348" t="s">
        <v>23</v>
      </c>
      <c r="B4348" t="s">
        <v>24</v>
      </c>
      <c r="C4348" t="s">
        <v>25</v>
      </c>
      <c r="D4348" t="s">
        <v>26</v>
      </c>
      <c r="E4348" t="s">
        <v>27</v>
      </c>
      <c r="F4348" t="s">
        <v>28</v>
      </c>
      <c r="G4348" t="s">
        <v>29</v>
      </c>
      <c r="H4348" t="s">
        <v>138</v>
      </c>
      <c r="I4348" t="s">
        <v>139</v>
      </c>
      <c r="J4348">
        <v>94.547642839999995</v>
      </c>
      <c r="K4348">
        <v>1</v>
      </c>
      <c r="L4348">
        <v>0.92300000000000004</v>
      </c>
      <c r="M4348">
        <v>0</v>
      </c>
      <c r="N4348">
        <v>0</v>
      </c>
      <c r="O4348">
        <v>0</v>
      </c>
      <c r="P4348" t="s">
        <v>623</v>
      </c>
      <c r="Q4348" t="s">
        <v>624</v>
      </c>
      <c r="R4348" t="s">
        <v>158</v>
      </c>
      <c r="S4348" t="s">
        <v>159</v>
      </c>
      <c r="T4348" t="s">
        <v>36</v>
      </c>
      <c r="U4348" t="s">
        <v>37</v>
      </c>
      <c r="V4348">
        <v>27</v>
      </c>
      <c r="W4348" t="s">
        <v>38</v>
      </c>
    </row>
    <row r="4349" spans="1:23">
      <c r="A4349" t="s">
        <v>23</v>
      </c>
      <c r="B4349" t="s">
        <v>24</v>
      </c>
      <c r="C4349" t="s">
        <v>25</v>
      </c>
      <c r="D4349" t="s">
        <v>39</v>
      </c>
      <c r="E4349" t="s">
        <v>40</v>
      </c>
      <c r="F4349" t="s">
        <v>41</v>
      </c>
      <c r="G4349" t="s">
        <v>42</v>
      </c>
      <c r="I4349" t="s">
        <v>43</v>
      </c>
      <c r="J4349">
        <v>0</v>
      </c>
      <c r="K4349">
        <v>0</v>
      </c>
      <c r="L4349">
        <v>0</v>
      </c>
      <c r="M4349">
        <v>0</v>
      </c>
      <c r="N4349">
        <v>0</v>
      </c>
      <c r="O4349">
        <v>1</v>
      </c>
      <c r="P4349" t="s">
        <v>623</v>
      </c>
      <c r="Q4349" t="s">
        <v>624</v>
      </c>
      <c r="R4349" t="s">
        <v>158</v>
      </c>
      <c r="S4349" t="s">
        <v>159</v>
      </c>
      <c r="T4349" t="s">
        <v>36</v>
      </c>
      <c r="U4349" t="s">
        <v>37</v>
      </c>
      <c r="V4349">
        <v>27</v>
      </c>
      <c r="W4349" t="s">
        <v>38</v>
      </c>
    </row>
    <row r="4350" spans="1:23">
      <c r="A4350" t="s">
        <v>23</v>
      </c>
      <c r="B4350" t="s">
        <v>24</v>
      </c>
      <c r="C4350" t="s">
        <v>25</v>
      </c>
      <c r="D4350" t="s">
        <v>39</v>
      </c>
      <c r="E4350" t="s">
        <v>40</v>
      </c>
      <c r="F4350" t="s">
        <v>53</v>
      </c>
      <c r="G4350" t="s">
        <v>54</v>
      </c>
      <c r="I4350" t="s">
        <v>43</v>
      </c>
      <c r="J4350">
        <v>53.691866240000003</v>
      </c>
      <c r="K4350">
        <v>8</v>
      </c>
      <c r="L4350">
        <v>0.65300000000000002</v>
      </c>
      <c r="M4350">
        <v>0</v>
      </c>
      <c r="N4350">
        <v>0</v>
      </c>
      <c r="O4350">
        <v>0</v>
      </c>
      <c r="P4350" t="s">
        <v>623</v>
      </c>
      <c r="Q4350" t="s">
        <v>624</v>
      </c>
      <c r="R4350" t="s">
        <v>158</v>
      </c>
      <c r="S4350" t="s">
        <v>159</v>
      </c>
      <c r="T4350" t="s">
        <v>36</v>
      </c>
      <c r="U4350" t="s">
        <v>37</v>
      </c>
      <c r="V4350">
        <v>27</v>
      </c>
      <c r="W4350" t="s">
        <v>38</v>
      </c>
    </row>
    <row r="4351" spans="1:23">
      <c r="A4351" t="s">
        <v>23</v>
      </c>
      <c r="B4351" t="s">
        <v>24</v>
      </c>
      <c r="C4351" t="s">
        <v>25</v>
      </c>
      <c r="D4351" t="s">
        <v>39</v>
      </c>
      <c r="E4351" t="s">
        <v>40</v>
      </c>
      <c r="F4351" t="s">
        <v>28</v>
      </c>
      <c r="G4351" t="s">
        <v>29</v>
      </c>
      <c r="I4351" t="s">
        <v>43</v>
      </c>
      <c r="J4351">
        <v>1183.07789</v>
      </c>
      <c r="K4351">
        <v>116</v>
      </c>
      <c r="L4351">
        <v>0.84</v>
      </c>
      <c r="M4351">
        <v>0</v>
      </c>
      <c r="N4351">
        <v>0</v>
      </c>
      <c r="O4351">
        <v>0</v>
      </c>
      <c r="P4351" t="s">
        <v>623</v>
      </c>
      <c r="Q4351" t="s">
        <v>624</v>
      </c>
      <c r="R4351" t="s">
        <v>158</v>
      </c>
      <c r="S4351" t="s">
        <v>159</v>
      </c>
      <c r="T4351" t="s">
        <v>36</v>
      </c>
      <c r="U4351" t="s">
        <v>37</v>
      </c>
      <c r="V4351">
        <v>27</v>
      </c>
      <c r="W4351" t="s">
        <v>38</v>
      </c>
    </row>
    <row r="4352" spans="1:23">
      <c r="A4352" t="s">
        <v>23</v>
      </c>
      <c r="B4352" t="s">
        <v>24</v>
      </c>
      <c r="C4352" t="s">
        <v>25</v>
      </c>
      <c r="D4352" t="s">
        <v>46</v>
      </c>
      <c r="E4352" t="s">
        <v>47</v>
      </c>
      <c r="F4352" t="s">
        <v>48</v>
      </c>
      <c r="G4352" t="s">
        <v>47</v>
      </c>
      <c r="I4352" t="s">
        <v>43</v>
      </c>
      <c r="J4352">
        <v>3629.959789</v>
      </c>
      <c r="K4352">
        <v>774</v>
      </c>
      <c r="L4352">
        <v>0.82499999999999996</v>
      </c>
      <c r="M4352">
        <v>0.46720724699999999</v>
      </c>
      <c r="N4352">
        <v>7.7600000000000004E-3</v>
      </c>
      <c r="O4352">
        <v>0</v>
      </c>
      <c r="P4352" t="s">
        <v>623</v>
      </c>
      <c r="Q4352" t="s">
        <v>624</v>
      </c>
      <c r="R4352" t="s">
        <v>158</v>
      </c>
      <c r="S4352" t="s">
        <v>159</v>
      </c>
      <c r="T4352" t="s">
        <v>36</v>
      </c>
      <c r="U4352" t="s">
        <v>37</v>
      </c>
      <c r="V4352">
        <v>27</v>
      </c>
      <c r="W4352" t="s">
        <v>38</v>
      </c>
    </row>
    <row r="4353" spans="1:23">
      <c r="A4353" t="s">
        <v>23</v>
      </c>
      <c r="B4353" t="s">
        <v>24</v>
      </c>
      <c r="C4353" t="s">
        <v>25</v>
      </c>
      <c r="D4353" t="s">
        <v>39</v>
      </c>
      <c r="E4353" t="s">
        <v>40</v>
      </c>
      <c r="F4353" t="s">
        <v>28</v>
      </c>
      <c r="G4353" t="s">
        <v>29</v>
      </c>
      <c r="I4353" t="s">
        <v>43</v>
      </c>
      <c r="J4353">
        <v>0</v>
      </c>
      <c r="K4353">
        <v>0</v>
      </c>
      <c r="L4353">
        <v>0</v>
      </c>
      <c r="M4353">
        <v>0</v>
      </c>
      <c r="N4353">
        <v>0</v>
      </c>
      <c r="O4353">
        <v>1</v>
      </c>
      <c r="P4353" t="s">
        <v>627</v>
      </c>
      <c r="Q4353" t="s">
        <v>628</v>
      </c>
      <c r="R4353" t="s">
        <v>84</v>
      </c>
      <c r="S4353" t="s">
        <v>85</v>
      </c>
      <c r="T4353" t="s">
        <v>36</v>
      </c>
      <c r="U4353" t="s">
        <v>37</v>
      </c>
      <c r="V4353">
        <v>27</v>
      </c>
      <c r="W4353" t="s">
        <v>38</v>
      </c>
    </row>
    <row r="4354" spans="1:23">
      <c r="A4354" t="s">
        <v>23</v>
      </c>
      <c r="B4354" t="s">
        <v>24</v>
      </c>
      <c r="C4354" t="s">
        <v>25</v>
      </c>
      <c r="D4354" t="s">
        <v>26</v>
      </c>
      <c r="E4354" t="s">
        <v>27</v>
      </c>
      <c r="F4354" t="s">
        <v>28</v>
      </c>
      <c r="G4354" t="s">
        <v>29</v>
      </c>
      <c r="H4354" t="s">
        <v>86</v>
      </c>
      <c r="I4354" t="s">
        <v>87</v>
      </c>
      <c r="J4354">
        <v>6.9071819169999999</v>
      </c>
      <c r="K4354">
        <v>1</v>
      </c>
      <c r="L4354">
        <v>0.91500000000000004</v>
      </c>
      <c r="M4354">
        <v>0</v>
      </c>
      <c r="N4354">
        <v>0</v>
      </c>
      <c r="O4354">
        <v>0</v>
      </c>
      <c r="P4354" t="s">
        <v>629</v>
      </c>
      <c r="Q4354" t="s">
        <v>630</v>
      </c>
      <c r="R4354" t="s">
        <v>67</v>
      </c>
      <c r="S4354" t="s">
        <v>68</v>
      </c>
      <c r="T4354" t="s">
        <v>36</v>
      </c>
      <c r="U4354" t="s">
        <v>37</v>
      </c>
      <c r="V4354">
        <v>27</v>
      </c>
      <c r="W4354" t="s">
        <v>38</v>
      </c>
    </row>
    <row r="4355" spans="1:23">
      <c r="A4355" t="s">
        <v>23</v>
      </c>
      <c r="B4355" t="s">
        <v>24</v>
      </c>
      <c r="C4355" t="s">
        <v>25</v>
      </c>
      <c r="D4355" t="s">
        <v>39</v>
      </c>
      <c r="E4355" t="s">
        <v>40</v>
      </c>
      <c r="F4355" t="s">
        <v>44</v>
      </c>
      <c r="G4355" t="s">
        <v>45</v>
      </c>
      <c r="I4355" t="s">
        <v>43</v>
      </c>
      <c r="J4355">
        <v>0</v>
      </c>
      <c r="K4355">
        <v>0</v>
      </c>
      <c r="L4355">
        <v>0</v>
      </c>
      <c r="M4355">
        <v>0</v>
      </c>
      <c r="N4355">
        <v>0</v>
      </c>
      <c r="O4355">
        <v>1</v>
      </c>
      <c r="P4355" t="s">
        <v>629</v>
      </c>
      <c r="Q4355" t="s">
        <v>630</v>
      </c>
      <c r="R4355" t="s">
        <v>67</v>
      </c>
      <c r="S4355" t="s">
        <v>68</v>
      </c>
      <c r="T4355" t="s">
        <v>36</v>
      </c>
      <c r="U4355" t="s">
        <v>37</v>
      </c>
      <c r="V4355">
        <v>27</v>
      </c>
      <c r="W4355" t="s">
        <v>38</v>
      </c>
    </row>
    <row r="4356" spans="1:23">
      <c r="A4356" t="s">
        <v>23</v>
      </c>
      <c r="B4356" t="s">
        <v>24</v>
      </c>
      <c r="C4356" t="s">
        <v>25</v>
      </c>
      <c r="D4356" t="s">
        <v>26</v>
      </c>
      <c r="E4356" t="s">
        <v>27</v>
      </c>
      <c r="F4356" t="s">
        <v>28</v>
      </c>
      <c r="G4356" t="s">
        <v>29</v>
      </c>
      <c r="H4356" t="s">
        <v>86</v>
      </c>
      <c r="I4356" t="s">
        <v>87</v>
      </c>
      <c r="J4356">
        <v>61.656108439999997</v>
      </c>
      <c r="K4356">
        <v>1</v>
      </c>
      <c r="L4356">
        <v>0.85699999999999998</v>
      </c>
      <c r="M4356">
        <v>0</v>
      </c>
      <c r="N4356">
        <v>0</v>
      </c>
      <c r="O4356">
        <v>0</v>
      </c>
      <c r="P4356" t="s">
        <v>631</v>
      </c>
      <c r="Q4356" t="s">
        <v>632</v>
      </c>
      <c r="R4356" t="s">
        <v>90</v>
      </c>
      <c r="S4356" t="s">
        <v>91</v>
      </c>
      <c r="T4356" t="s">
        <v>36</v>
      </c>
      <c r="U4356" t="s">
        <v>37</v>
      </c>
      <c r="V4356">
        <v>27</v>
      </c>
      <c r="W4356" t="s">
        <v>38</v>
      </c>
    </row>
    <row r="4357" spans="1:23">
      <c r="A4357" t="s">
        <v>23</v>
      </c>
      <c r="B4357" t="s">
        <v>24</v>
      </c>
      <c r="C4357" t="s">
        <v>25</v>
      </c>
      <c r="D4357" t="s">
        <v>26</v>
      </c>
      <c r="E4357" t="s">
        <v>27</v>
      </c>
      <c r="F4357" t="s">
        <v>53</v>
      </c>
      <c r="G4357" t="s">
        <v>54</v>
      </c>
      <c r="H4357" t="s">
        <v>223</v>
      </c>
      <c r="I4357" t="s">
        <v>224</v>
      </c>
      <c r="J4357">
        <v>1056.597</v>
      </c>
      <c r="K4357">
        <v>2</v>
      </c>
      <c r="L4357">
        <v>1</v>
      </c>
      <c r="M4357">
        <v>0</v>
      </c>
      <c r="N4357">
        <v>0</v>
      </c>
      <c r="O4357">
        <v>0</v>
      </c>
      <c r="P4357" t="s">
        <v>633</v>
      </c>
      <c r="Q4357" t="s">
        <v>634</v>
      </c>
      <c r="R4357" t="s">
        <v>114</v>
      </c>
      <c r="S4357" t="s">
        <v>115</v>
      </c>
      <c r="T4357" t="s">
        <v>36</v>
      </c>
      <c r="U4357" t="s">
        <v>37</v>
      </c>
      <c r="V4357">
        <v>27</v>
      </c>
      <c r="W4357" t="s">
        <v>38</v>
      </c>
    </row>
    <row r="4358" spans="1:23">
      <c r="A4358" t="s">
        <v>23</v>
      </c>
      <c r="B4358" t="s">
        <v>24</v>
      </c>
      <c r="C4358" t="s">
        <v>25</v>
      </c>
      <c r="D4358" t="s">
        <v>26</v>
      </c>
      <c r="E4358" t="s">
        <v>27</v>
      </c>
      <c r="F4358" t="s">
        <v>53</v>
      </c>
      <c r="G4358" t="s">
        <v>54</v>
      </c>
      <c r="H4358" t="s">
        <v>677</v>
      </c>
      <c r="I4358" t="s">
        <v>678</v>
      </c>
      <c r="J4358">
        <v>222.86210220000001</v>
      </c>
      <c r="K4358">
        <v>1</v>
      </c>
      <c r="L4358">
        <v>0.998</v>
      </c>
      <c r="M4358">
        <v>0</v>
      </c>
      <c r="N4358">
        <v>0</v>
      </c>
      <c r="O4358">
        <v>0</v>
      </c>
      <c r="P4358" t="s">
        <v>633</v>
      </c>
      <c r="Q4358" t="s">
        <v>634</v>
      </c>
      <c r="R4358" t="s">
        <v>114</v>
      </c>
      <c r="S4358" t="s">
        <v>115</v>
      </c>
      <c r="T4358" t="s">
        <v>36</v>
      </c>
      <c r="U4358" t="s">
        <v>37</v>
      </c>
      <c r="V4358">
        <v>27</v>
      </c>
      <c r="W4358" t="s">
        <v>38</v>
      </c>
    </row>
    <row r="4359" spans="1:23">
      <c r="A4359" t="s">
        <v>23</v>
      </c>
      <c r="B4359" t="s">
        <v>24</v>
      </c>
      <c r="C4359" t="s">
        <v>25</v>
      </c>
      <c r="D4359" t="s">
        <v>26</v>
      </c>
      <c r="E4359" t="s">
        <v>27</v>
      </c>
      <c r="F4359" t="s">
        <v>28</v>
      </c>
      <c r="G4359" t="s">
        <v>29</v>
      </c>
      <c r="H4359" t="s">
        <v>148</v>
      </c>
      <c r="I4359" t="s">
        <v>149</v>
      </c>
      <c r="J4359">
        <v>346.85524529999998</v>
      </c>
      <c r="K4359">
        <v>3</v>
      </c>
      <c r="L4359">
        <v>0.97699999999999998</v>
      </c>
      <c r="M4359">
        <v>0</v>
      </c>
      <c r="N4359">
        <v>0</v>
      </c>
      <c r="O4359">
        <v>0</v>
      </c>
      <c r="P4359" t="s">
        <v>633</v>
      </c>
      <c r="Q4359" t="s">
        <v>634</v>
      </c>
      <c r="R4359" t="s">
        <v>114</v>
      </c>
      <c r="S4359" t="s">
        <v>115</v>
      </c>
      <c r="T4359" t="s">
        <v>36</v>
      </c>
      <c r="U4359" t="s">
        <v>37</v>
      </c>
      <c r="V4359">
        <v>27</v>
      </c>
      <c r="W4359" t="s">
        <v>38</v>
      </c>
    </row>
    <row r="4360" spans="1:23">
      <c r="A4360" t="s">
        <v>23</v>
      </c>
      <c r="B4360" t="s">
        <v>24</v>
      </c>
      <c r="C4360" t="s">
        <v>25</v>
      </c>
      <c r="D4360" t="s">
        <v>26</v>
      </c>
      <c r="E4360" t="s">
        <v>27</v>
      </c>
      <c r="F4360" t="s">
        <v>28</v>
      </c>
      <c r="G4360" t="s">
        <v>29</v>
      </c>
      <c r="H4360" t="s">
        <v>86</v>
      </c>
      <c r="I4360" t="s">
        <v>87</v>
      </c>
      <c r="J4360">
        <v>795.17380119999996</v>
      </c>
      <c r="K4360">
        <v>9</v>
      </c>
      <c r="L4360">
        <v>0.95199999999999996</v>
      </c>
      <c r="M4360">
        <v>0</v>
      </c>
      <c r="N4360">
        <v>0</v>
      </c>
      <c r="O4360">
        <v>0</v>
      </c>
      <c r="P4360" t="s">
        <v>633</v>
      </c>
      <c r="Q4360" t="s">
        <v>634</v>
      </c>
      <c r="R4360" t="s">
        <v>114</v>
      </c>
      <c r="S4360" t="s">
        <v>115</v>
      </c>
      <c r="T4360" t="s">
        <v>36</v>
      </c>
      <c r="U4360" t="s">
        <v>37</v>
      </c>
      <c r="V4360">
        <v>27</v>
      </c>
      <c r="W4360" t="s">
        <v>38</v>
      </c>
    </row>
    <row r="4361" spans="1:23">
      <c r="A4361" t="s">
        <v>23</v>
      </c>
      <c r="B4361" t="s">
        <v>24</v>
      </c>
      <c r="C4361" t="s">
        <v>25</v>
      </c>
      <c r="D4361" t="s">
        <v>26</v>
      </c>
      <c r="E4361" t="s">
        <v>27</v>
      </c>
      <c r="F4361" t="s">
        <v>28</v>
      </c>
      <c r="G4361" t="s">
        <v>29</v>
      </c>
      <c r="H4361" t="s">
        <v>30</v>
      </c>
      <c r="I4361" t="s">
        <v>31</v>
      </c>
      <c r="J4361">
        <v>475.39036279999999</v>
      </c>
      <c r="K4361">
        <v>4</v>
      </c>
      <c r="L4361">
        <v>0.98099999999999998</v>
      </c>
      <c r="M4361">
        <v>0</v>
      </c>
      <c r="N4361">
        <v>0</v>
      </c>
      <c r="O4361">
        <v>0</v>
      </c>
      <c r="P4361" t="s">
        <v>633</v>
      </c>
      <c r="Q4361" t="s">
        <v>634</v>
      </c>
      <c r="R4361" t="s">
        <v>114</v>
      </c>
      <c r="S4361" t="s">
        <v>115</v>
      </c>
      <c r="T4361" t="s">
        <v>36</v>
      </c>
      <c r="U4361" t="s">
        <v>37</v>
      </c>
      <c r="V4361">
        <v>27</v>
      </c>
      <c r="W4361" t="s">
        <v>38</v>
      </c>
    </row>
    <row r="4362" spans="1:23">
      <c r="A4362" t="s">
        <v>23</v>
      </c>
      <c r="B4362" t="s">
        <v>24</v>
      </c>
      <c r="C4362" t="s">
        <v>25</v>
      </c>
      <c r="D4362" t="s">
        <v>39</v>
      </c>
      <c r="E4362" t="s">
        <v>40</v>
      </c>
      <c r="F4362" t="s">
        <v>28</v>
      </c>
      <c r="G4362" t="s">
        <v>29</v>
      </c>
      <c r="I4362" t="s">
        <v>43</v>
      </c>
      <c r="J4362">
        <v>1947.7755279999999</v>
      </c>
      <c r="K4362">
        <v>193</v>
      </c>
      <c r="L4362">
        <v>0.83299999999999996</v>
      </c>
      <c r="M4362">
        <v>0</v>
      </c>
      <c r="N4362">
        <v>0</v>
      </c>
      <c r="O4362">
        <v>0</v>
      </c>
      <c r="P4362" t="s">
        <v>633</v>
      </c>
      <c r="Q4362" t="s">
        <v>634</v>
      </c>
      <c r="R4362" t="s">
        <v>114</v>
      </c>
      <c r="S4362" t="s">
        <v>115</v>
      </c>
      <c r="T4362" t="s">
        <v>36</v>
      </c>
      <c r="U4362" t="s">
        <v>37</v>
      </c>
      <c r="V4362">
        <v>27</v>
      </c>
      <c r="W4362" t="s">
        <v>38</v>
      </c>
    </row>
    <row r="4363" spans="1:23">
      <c r="A4363" t="s">
        <v>23</v>
      </c>
      <c r="B4363" t="s">
        <v>24</v>
      </c>
      <c r="C4363" t="s">
        <v>25</v>
      </c>
      <c r="D4363" t="s">
        <v>39</v>
      </c>
      <c r="E4363" t="s">
        <v>40</v>
      </c>
      <c r="F4363" t="s">
        <v>44</v>
      </c>
      <c r="G4363" t="s">
        <v>45</v>
      </c>
      <c r="I4363" t="s">
        <v>43</v>
      </c>
      <c r="J4363">
        <v>0</v>
      </c>
      <c r="K4363">
        <v>0</v>
      </c>
      <c r="L4363">
        <v>0</v>
      </c>
      <c r="M4363">
        <v>0</v>
      </c>
      <c r="N4363">
        <v>0</v>
      </c>
      <c r="O4363">
        <v>1</v>
      </c>
      <c r="P4363" t="s">
        <v>633</v>
      </c>
      <c r="Q4363" t="s">
        <v>634</v>
      </c>
      <c r="R4363" t="s">
        <v>114</v>
      </c>
      <c r="S4363" t="s">
        <v>115</v>
      </c>
      <c r="T4363" t="s">
        <v>36</v>
      </c>
      <c r="U4363" t="s">
        <v>37</v>
      </c>
      <c r="V4363">
        <v>27</v>
      </c>
      <c r="W4363" t="s">
        <v>38</v>
      </c>
    </row>
    <row r="4364" spans="1:23">
      <c r="A4364" t="s">
        <v>23</v>
      </c>
      <c r="B4364" t="s">
        <v>24</v>
      </c>
      <c r="C4364" t="s">
        <v>25</v>
      </c>
      <c r="D4364" t="s">
        <v>26</v>
      </c>
      <c r="E4364" t="s">
        <v>27</v>
      </c>
      <c r="F4364" t="s">
        <v>53</v>
      </c>
      <c r="G4364" t="s">
        <v>54</v>
      </c>
      <c r="H4364" t="s">
        <v>106</v>
      </c>
      <c r="I4364" t="s">
        <v>107</v>
      </c>
      <c r="J4364">
        <v>79.763973849999999</v>
      </c>
      <c r="K4364">
        <v>1</v>
      </c>
      <c r="L4364">
        <v>0.89800000000000002</v>
      </c>
      <c r="M4364">
        <v>0</v>
      </c>
      <c r="N4364">
        <v>0</v>
      </c>
      <c r="O4364">
        <v>0</v>
      </c>
      <c r="P4364" t="s">
        <v>635</v>
      </c>
      <c r="Q4364" t="s">
        <v>636</v>
      </c>
      <c r="R4364" t="s">
        <v>168</v>
      </c>
      <c r="S4364" t="s">
        <v>169</v>
      </c>
      <c r="T4364" t="s">
        <v>36</v>
      </c>
      <c r="U4364" t="s">
        <v>37</v>
      </c>
      <c r="V4364">
        <v>27</v>
      </c>
      <c r="W4364" t="s">
        <v>38</v>
      </c>
    </row>
    <row r="4365" spans="1:23">
      <c r="A4365" t="s">
        <v>23</v>
      </c>
      <c r="B4365" t="s">
        <v>24</v>
      </c>
      <c r="C4365" t="s">
        <v>25</v>
      </c>
      <c r="D4365" t="s">
        <v>26</v>
      </c>
      <c r="E4365" t="s">
        <v>27</v>
      </c>
      <c r="F4365" t="s">
        <v>28</v>
      </c>
      <c r="G4365" t="s">
        <v>29</v>
      </c>
      <c r="H4365" t="s">
        <v>86</v>
      </c>
      <c r="I4365" t="s">
        <v>87</v>
      </c>
      <c r="J4365">
        <v>141.79949809999999</v>
      </c>
      <c r="K4365">
        <v>2</v>
      </c>
      <c r="L4365">
        <v>0.85399999999999998</v>
      </c>
      <c r="M4365">
        <v>0</v>
      </c>
      <c r="N4365">
        <v>0</v>
      </c>
      <c r="O4365">
        <v>0</v>
      </c>
      <c r="P4365" t="s">
        <v>635</v>
      </c>
      <c r="Q4365" t="s">
        <v>636</v>
      </c>
      <c r="R4365" t="s">
        <v>168</v>
      </c>
      <c r="S4365" t="s">
        <v>169</v>
      </c>
      <c r="T4365" t="s">
        <v>36</v>
      </c>
      <c r="U4365" t="s">
        <v>37</v>
      </c>
      <c r="V4365">
        <v>27</v>
      </c>
      <c r="W4365" t="s">
        <v>38</v>
      </c>
    </row>
    <row r="4366" spans="1:23">
      <c r="A4366" t="s">
        <v>23</v>
      </c>
      <c r="B4366" t="s">
        <v>24</v>
      </c>
      <c r="C4366" t="s">
        <v>25</v>
      </c>
      <c r="D4366" t="s">
        <v>39</v>
      </c>
      <c r="E4366" t="s">
        <v>40</v>
      </c>
      <c r="F4366" t="s">
        <v>41</v>
      </c>
      <c r="G4366" t="s">
        <v>42</v>
      </c>
      <c r="I4366" t="s">
        <v>43</v>
      </c>
      <c r="J4366">
        <v>0</v>
      </c>
      <c r="K4366">
        <v>0</v>
      </c>
      <c r="L4366">
        <v>0</v>
      </c>
      <c r="M4366">
        <v>0</v>
      </c>
      <c r="N4366">
        <v>0</v>
      </c>
      <c r="O4366">
        <v>1</v>
      </c>
      <c r="P4366" t="s">
        <v>1548</v>
      </c>
      <c r="Q4366" t="s">
        <v>1549</v>
      </c>
      <c r="R4366" t="s">
        <v>120</v>
      </c>
      <c r="S4366" t="s">
        <v>121</v>
      </c>
      <c r="T4366" t="s">
        <v>36</v>
      </c>
      <c r="U4366" t="s">
        <v>37</v>
      </c>
      <c r="V4366">
        <v>27</v>
      </c>
      <c r="W4366" t="s">
        <v>38</v>
      </c>
    </row>
    <row r="4367" spans="1:23">
      <c r="A4367" t="s">
        <v>23</v>
      </c>
      <c r="B4367" t="s">
        <v>24</v>
      </c>
      <c r="C4367" t="s">
        <v>25</v>
      </c>
      <c r="D4367" t="s">
        <v>46</v>
      </c>
      <c r="E4367" t="s">
        <v>47</v>
      </c>
      <c r="F4367" t="s">
        <v>48</v>
      </c>
      <c r="G4367" t="s">
        <v>47</v>
      </c>
      <c r="I4367" t="s">
        <v>43</v>
      </c>
      <c r="J4367">
        <v>383.12227059999998</v>
      </c>
      <c r="K4367">
        <v>77</v>
      </c>
      <c r="L4367">
        <v>0.76600000000000001</v>
      </c>
      <c r="M4367">
        <v>0</v>
      </c>
      <c r="N4367">
        <v>0</v>
      </c>
      <c r="O4367">
        <v>0</v>
      </c>
      <c r="P4367" t="s">
        <v>1548</v>
      </c>
      <c r="Q4367" t="s">
        <v>1549</v>
      </c>
      <c r="R4367" t="s">
        <v>120</v>
      </c>
      <c r="S4367" t="s">
        <v>121</v>
      </c>
      <c r="T4367" t="s">
        <v>36</v>
      </c>
      <c r="U4367" t="s">
        <v>37</v>
      </c>
      <c r="V4367">
        <v>27</v>
      </c>
      <c r="W4367" t="s">
        <v>38</v>
      </c>
    </row>
    <row r="4368" spans="1:23">
      <c r="A4368" t="s">
        <v>23</v>
      </c>
      <c r="B4368" t="s">
        <v>24</v>
      </c>
      <c r="C4368" t="s">
        <v>25</v>
      </c>
      <c r="D4368" t="s">
        <v>39</v>
      </c>
      <c r="E4368" t="s">
        <v>40</v>
      </c>
      <c r="F4368" t="s">
        <v>28</v>
      </c>
      <c r="G4368" t="s">
        <v>29</v>
      </c>
      <c r="I4368" t="s">
        <v>43</v>
      </c>
      <c r="J4368">
        <v>0</v>
      </c>
      <c r="K4368">
        <v>0</v>
      </c>
      <c r="L4368">
        <v>0</v>
      </c>
      <c r="M4368">
        <v>0</v>
      </c>
      <c r="N4368">
        <v>0</v>
      </c>
      <c r="O4368">
        <v>1</v>
      </c>
      <c r="P4368" t="s">
        <v>1550</v>
      </c>
      <c r="Q4368" t="s">
        <v>1551</v>
      </c>
      <c r="R4368" t="s">
        <v>51</v>
      </c>
      <c r="S4368" t="s">
        <v>52</v>
      </c>
      <c r="T4368" t="s">
        <v>36</v>
      </c>
      <c r="U4368" t="s">
        <v>37</v>
      </c>
      <c r="V4368">
        <v>27</v>
      </c>
      <c r="W4368" t="s">
        <v>38</v>
      </c>
    </row>
    <row r="4369" spans="1:23">
      <c r="A4369" t="s">
        <v>23</v>
      </c>
      <c r="B4369" t="s">
        <v>24</v>
      </c>
      <c r="C4369" t="s">
        <v>25</v>
      </c>
      <c r="D4369" t="s">
        <v>46</v>
      </c>
      <c r="E4369" t="s">
        <v>47</v>
      </c>
      <c r="F4369" t="s">
        <v>48</v>
      </c>
      <c r="G4369" t="s">
        <v>47</v>
      </c>
      <c r="I4369" t="s">
        <v>43</v>
      </c>
      <c r="J4369">
        <v>343.41506190000001</v>
      </c>
      <c r="K4369">
        <v>62</v>
      </c>
      <c r="L4369">
        <v>0.79700000000000004</v>
      </c>
      <c r="M4369">
        <v>0</v>
      </c>
      <c r="N4369">
        <v>0</v>
      </c>
      <c r="O4369">
        <v>0</v>
      </c>
      <c r="P4369" t="s">
        <v>1550</v>
      </c>
      <c r="Q4369" t="s">
        <v>1551</v>
      </c>
      <c r="R4369" t="s">
        <v>51</v>
      </c>
      <c r="S4369" t="s">
        <v>52</v>
      </c>
      <c r="T4369" t="s">
        <v>36</v>
      </c>
      <c r="U4369" t="s">
        <v>37</v>
      </c>
      <c r="V4369">
        <v>27</v>
      </c>
      <c r="W4369" t="s">
        <v>38</v>
      </c>
    </row>
    <row r="4370" spans="1:23">
      <c r="A4370" t="s">
        <v>23</v>
      </c>
      <c r="B4370" t="s">
        <v>24</v>
      </c>
      <c r="C4370" t="s">
        <v>25</v>
      </c>
      <c r="D4370" t="s">
        <v>26</v>
      </c>
      <c r="E4370" t="s">
        <v>27</v>
      </c>
      <c r="F4370" t="s">
        <v>53</v>
      </c>
      <c r="G4370" t="s">
        <v>54</v>
      </c>
      <c r="H4370" t="s">
        <v>417</v>
      </c>
      <c r="I4370" t="s">
        <v>418</v>
      </c>
      <c r="J4370">
        <v>86.301413640000007</v>
      </c>
      <c r="K4370">
        <v>1</v>
      </c>
      <c r="L4370">
        <v>0.91</v>
      </c>
      <c r="M4370">
        <v>0</v>
      </c>
      <c r="N4370">
        <v>0</v>
      </c>
      <c r="O4370">
        <v>0</v>
      </c>
      <c r="P4370" t="s">
        <v>637</v>
      </c>
      <c r="Q4370" t="s">
        <v>638</v>
      </c>
      <c r="R4370" t="s">
        <v>84</v>
      </c>
      <c r="S4370" t="s">
        <v>85</v>
      </c>
      <c r="T4370" t="s">
        <v>36</v>
      </c>
      <c r="U4370" t="s">
        <v>37</v>
      </c>
      <c r="V4370">
        <v>27</v>
      </c>
      <c r="W4370" t="s">
        <v>38</v>
      </c>
    </row>
    <row r="4371" spans="1:23">
      <c r="A4371" t="s">
        <v>23</v>
      </c>
      <c r="B4371" t="s">
        <v>24</v>
      </c>
      <c r="C4371" t="s">
        <v>25</v>
      </c>
      <c r="D4371" t="s">
        <v>46</v>
      </c>
      <c r="E4371" t="s">
        <v>47</v>
      </c>
      <c r="F4371" t="s">
        <v>48</v>
      </c>
      <c r="G4371" t="s">
        <v>47</v>
      </c>
      <c r="I4371" t="s">
        <v>43</v>
      </c>
      <c r="J4371">
        <v>2379.1433689999999</v>
      </c>
      <c r="K4371">
        <v>405</v>
      </c>
      <c r="L4371">
        <v>0.83899999999999997</v>
      </c>
      <c r="M4371">
        <v>0</v>
      </c>
      <c r="N4371">
        <v>0</v>
      </c>
      <c r="O4371">
        <v>0</v>
      </c>
      <c r="P4371" t="s">
        <v>637</v>
      </c>
      <c r="Q4371" t="s">
        <v>638</v>
      </c>
      <c r="R4371" t="s">
        <v>84</v>
      </c>
      <c r="S4371" t="s">
        <v>85</v>
      </c>
      <c r="T4371" t="s">
        <v>36</v>
      </c>
      <c r="U4371" t="s">
        <v>37</v>
      </c>
      <c r="V4371">
        <v>27</v>
      </c>
      <c r="W4371" t="s">
        <v>38</v>
      </c>
    </row>
    <row r="4372" spans="1:23">
      <c r="A4372" t="s">
        <v>23</v>
      </c>
      <c r="B4372" t="s">
        <v>24</v>
      </c>
      <c r="C4372" t="s">
        <v>25</v>
      </c>
      <c r="D4372" t="s">
        <v>39</v>
      </c>
      <c r="E4372" t="s">
        <v>40</v>
      </c>
      <c r="F4372" t="s">
        <v>41</v>
      </c>
      <c r="G4372" t="s">
        <v>42</v>
      </c>
      <c r="I4372" t="s">
        <v>43</v>
      </c>
      <c r="J4372">
        <v>234.9391727</v>
      </c>
      <c r="K4372">
        <v>24</v>
      </c>
      <c r="L4372">
        <v>0.88500000000000001</v>
      </c>
      <c r="M4372">
        <v>0</v>
      </c>
      <c r="N4372">
        <v>0</v>
      </c>
      <c r="O4372">
        <v>0</v>
      </c>
      <c r="P4372" t="s">
        <v>639</v>
      </c>
      <c r="Q4372" t="s">
        <v>640</v>
      </c>
      <c r="R4372" t="s">
        <v>34</v>
      </c>
      <c r="S4372" t="s">
        <v>35</v>
      </c>
      <c r="T4372" t="s">
        <v>36</v>
      </c>
      <c r="U4372" t="s">
        <v>37</v>
      </c>
      <c r="V4372">
        <v>27</v>
      </c>
      <c r="W4372" t="s">
        <v>38</v>
      </c>
    </row>
    <row r="4373" spans="1:23">
      <c r="A4373" t="s">
        <v>23</v>
      </c>
      <c r="B4373" t="s">
        <v>24</v>
      </c>
      <c r="C4373" t="s">
        <v>25</v>
      </c>
      <c r="D4373" t="s">
        <v>46</v>
      </c>
      <c r="E4373" t="s">
        <v>47</v>
      </c>
      <c r="F4373" t="s">
        <v>48</v>
      </c>
      <c r="G4373" t="s">
        <v>47</v>
      </c>
      <c r="I4373" t="s">
        <v>43</v>
      </c>
      <c r="J4373">
        <v>1303.1984669999999</v>
      </c>
      <c r="K4373">
        <v>220</v>
      </c>
      <c r="L4373">
        <v>0.81299999999999994</v>
      </c>
      <c r="M4373">
        <v>0</v>
      </c>
      <c r="N4373">
        <v>0</v>
      </c>
      <c r="O4373">
        <v>0</v>
      </c>
      <c r="P4373" t="s">
        <v>639</v>
      </c>
      <c r="Q4373" t="s">
        <v>640</v>
      </c>
      <c r="R4373" t="s">
        <v>34</v>
      </c>
      <c r="S4373" t="s">
        <v>35</v>
      </c>
      <c r="T4373" t="s">
        <v>36</v>
      </c>
      <c r="U4373" t="s">
        <v>37</v>
      </c>
      <c r="V4373">
        <v>27</v>
      </c>
      <c r="W4373" t="s">
        <v>38</v>
      </c>
    </row>
    <row r="4374" spans="1:23">
      <c r="A4374" t="s">
        <v>23</v>
      </c>
      <c r="B4374" t="s">
        <v>24</v>
      </c>
      <c r="C4374" t="s">
        <v>25</v>
      </c>
      <c r="D4374" t="s">
        <v>39</v>
      </c>
      <c r="E4374" t="s">
        <v>40</v>
      </c>
      <c r="F4374" t="s">
        <v>28</v>
      </c>
      <c r="G4374" t="s">
        <v>29</v>
      </c>
      <c r="I4374" t="s">
        <v>43</v>
      </c>
      <c r="J4374">
        <v>136.613608</v>
      </c>
      <c r="K4374">
        <v>13</v>
      </c>
      <c r="L4374">
        <v>0.84299999999999997</v>
      </c>
      <c r="M4374">
        <v>0</v>
      </c>
      <c r="N4374">
        <v>0</v>
      </c>
      <c r="O4374">
        <v>0</v>
      </c>
      <c r="P4374" t="s">
        <v>1120</v>
      </c>
      <c r="Q4374" t="s">
        <v>1121</v>
      </c>
      <c r="R4374" t="s">
        <v>297</v>
      </c>
      <c r="S4374" t="s">
        <v>298</v>
      </c>
      <c r="T4374" t="s">
        <v>36</v>
      </c>
      <c r="U4374" t="s">
        <v>37</v>
      </c>
      <c r="V4374">
        <v>27</v>
      </c>
      <c r="W4374" t="s">
        <v>38</v>
      </c>
    </row>
    <row r="4375" spans="1:23">
      <c r="A4375" t="s">
        <v>23</v>
      </c>
      <c r="B4375" t="s">
        <v>24</v>
      </c>
      <c r="C4375" t="s">
        <v>25</v>
      </c>
      <c r="D4375" t="s">
        <v>46</v>
      </c>
      <c r="E4375" t="s">
        <v>47</v>
      </c>
      <c r="F4375" t="s">
        <v>48</v>
      </c>
      <c r="G4375" t="s">
        <v>47</v>
      </c>
      <c r="I4375" t="s">
        <v>43</v>
      </c>
      <c r="J4375">
        <v>1540.1255369999999</v>
      </c>
      <c r="K4375">
        <v>203</v>
      </c>
      <c r="L4375">
        <v>0.746</v>
      </c>
      <c r="M4375">
        <v>0</v>
      </c>
      <c r="N4375">
        <v>0</v>
      </c>
      <c r="O4375">
        <v>0</v>
      </c>
      <c r="P4375" t="s">
        <v>1120</v>
      </c>
      <c r="Q4375" t="s">
        <v>1121</v>
      </c>
      <c r="R4375" t="s">
        <v>297</v>
      </c>
      <c r="S4375" t="s">
        <v>298</v>
      </c>
      <c r="T4375" t="s">
        <v>36</v>
      </c>
      <c r="U4375" t="s">
        <v>37</v>
      </c>
      <c r="V4375">
        <v>27</v>
      </c>
      <c r="W4375" t="s">
        <v>38</v>
      </c>
    </row>
    <row r="4376" spans="1:23">
      <c r="A4376" t="s">
        <v>23</v>
      </c>
      <c r="B4376" t="s">
        <v>24</v>
      </c>
      <c r="C4376" t="s">
        <v>25</v>
      </c>
      <c r="D4376" t="s">
        <v>26</v>
      </c>
      <c r="E4376" t="s">
        <v>27</v>
      </c>
      <c r="F4376" t="s">
        <v>28</v>
      </c>
      <c r="G4376" t="s">
        <v>29</v>
      </c>
      <c r="H4376" t="s">
        <v>148</v>
      </c>
      <c r="I4376" t="s">
        <v>149</v>
      </c>
      <c r="J4376">
        <v>80.370999999999995</v>
      </c>
      <c r="K4376">
        <v>1</v>
      </c>
      <c r="L4376">
        <v>1</v>
      </c>
      <c r="M4376">
        <v>0</v>
      </c>
      <c r="N4376">
        <v>0</v>
      </c>
      <c r="O4376">
        <v>0</v>
      </c>
      <c r="P4376" t="s">
        <v>1122</v>
      </c>
      <c r="Q4376" t="s">
        <v>1123</v>
      </c>
      <c r="R4376" t="s">
        <v>67</v>
      </c>
      <c r="S4376" t="s">
        <v>68</v>
      </c>
      <c r="T4376" t="s">
        <v>36</v>
      </c>
      <c r="U4376" t="s">
        <v>37</v>
      </c>
      <c r="V4376">
        <v>27</v>
      </c>
      <c r="W4376" t="s">
        <v>38</v>
      </c>
    </row>
    <row r="4377" spans="1:23">
      <c r="A4377" t="s">
        <v>23</v>
      </c>
      <c r="B4377" t="s">
        <v>24</v>
      </c>
      <c r="C4377" t="s">
        <v>25</v>
      </c>
      <c r="D4377" t="s">
        <v>39</v>
      </c>
      <c r="E4377" t="s">
        <v>40</v>
      </c>
      <c r="F4377" t="s">
        <v>53</v>
      </c>
      <c r="G4377" t="s">
        <v>54</v>
      </c>
      <c r="I4377" t="s">
        <v>43</v>
      </c>
      <c r="J4377">
        <v>0</v>
      </c>
      <c r="K4377">
        <v>0</v>
      </c>
      <c r="L4377">
        <v>0</v>
      </c>
      <c r="M4377">
        <v>0</v>
      </c>
      <c r="N4377">
        <v>0</v>
      </c>
      <c r="O4377">
        <v>1</v>
      </c>
      <c r="P4377" t="s">
        <v>1122</v>
      </c>
      <c r="Q4377" t="s">
        <v>1123</v>
      </c>
      <c r="R4377" t="s">
        <v>67</v>
      </c>
      <c r="S4377" t="s">
        <v>68</v>
      </c>
      <c r="T4377" t="s">
        <v>36</v>
      </c>
      <c r="U4377" t="s">
        <v>37</v>
      </c>
      <c r="V4377">
        <v>27</v>
      </c>
      <c r="W4377" t="s">
        <v>38</v>
      </c>
    </row>
    <row r="4378" spans="1:23">
      <c r="A4378" t="s">
        <v>23</v>
      </c>
      <c r="B4378" t="s">
        <v>24</v>
      </c>
      <c r="C4378" t="s">
        <v>25</v>
      </c>
      <c r="D4378" t="s">
        <v>39</v>
      </c>
      <c r="E4378" t="s">
        <v>40</v>
      </c>
      <c r="F4378" t="s">
        <v>28</v>
      </c>
      <c r="G4378" t="s">
        <v>29</v>
      </c>
      <c r="I4378" t="s">
        <v>43</v>
      </c>
      <c r="J4378">
        <v>43.217256290000002</v>
      </c>
      <c r="K4378">
        <v>10</v>
      </c>
      <c r="L4378">
        <v>0.89700000000000002</v>
      </c>
      <c r="M4378">
        <v>0</v>
      </c>
      <c r="N4378">
        <v>0</v>
      </c>
      <c r="O4378">
        <v>0</v>
      </c>
      <c r="P4378" t="s">
        <v>1122</v>
      </c>
      <c r="Q4378" t="s">
        <v>1123</v>
      </c>
      <c r="R4378" t="s">
        <v>67</v>
      </c>
      <c r="S4378" t="s">
        <v>68</v>
      </c>
      <c r="T4378" t="s">
        <v>36</v>
      </c>
      <c r="U4378" t="s">
        <v>37</v>
      </c>
      <c r="V4378">
        <v>27</v>
      </c>
      <c r="W4378" t="s">
        <v>38</v>
      </c>
    </row>
    <row r="4379" spans="1:23">
      <c r="A4379" t="s">
        <v>23</v>
      </c>
      <c r="B4379" t="s">
        <v>24</v>
      </c>
      <c r="C4379" t="s">
        <v>25</v>
      </c>
      <c r="D4379" t="s">
        <v>26</v>
      </c>
      <c r="E4379" t="s">
        <v>27</v>
      </c>
      <c r="F4379" t="s">
        <v>28</v>
      </c>
      <c r="G4379" t="s">
        <v>29</v>
      </c>
      <c r="H4379" t="s">
        <v>152</v>
      </c>
      <c r="I4379" t="s">
        <v>153</v>
      </c>
      <c r="J4379">
        <v>242.2465023</v>
      </c>
      <c r="K4379">
        <v>2</v>
      </c>
      <c r="L4379">
        <v>0.90400000000000003</v>
      </c>
      <c r="M4379">
        <v>0</v>
      </c>
      <c r="N4379">
        <v>0</v>
      </c>
      <c r="O4379">
        <v>0</v>
      </c>
      <c r="P4379" t="s">
        <v>1038</v>
      </c>
      <c r="Q4379" t="s">
        <v>1039</v>
      </c>
      <c r="R4379" t="s">
        <v>100</v>
      </c>
      <c r="S4379" t="s">
        <v>101</v>
      </c>
      <c r="T4379" t="s">
        <v>36</v>
      </c>
      <c r="U4379" t="s">
        <v>37</v>
      </c>
      <c r="V4379">
        <v>27</v>
      </c>
      <c r="W4379" t="s">
        <v>38</v>
      </c>
    </row>
    <row r="4380" spans="1:23">
      <c r="A4380" t="s">
        <v>23</v>
      </c>
      <c r="B4380" t="s">
        <v>24</v>
      </c>
      <c r="C4380" t="s">
        <v>25</v>
      </c>
      <c r="D4380" t="s">
        <v>26</v>
      </c>
      <c r="E4380" t="s">
        <v>27</v>
      </c>
      <c r="F4380" t="s">
        <v>28</v>
      </c>
      <c r="G4380" t="s">
        <v>29</v>
      </c>
      <c r="H4380" t="s">
        <v>369</v>
      </c>
      <c r="I4380" t="s">
        <v>370</v>
      </c>
      <c r="J4380">
        <v>316.52317629999999</v>
      </c>
      <c r="K4380">
        <v>2</v>
      </c>
      <c r="L4380">
        <v>0.98399999999999999</v>
      </c>
      <c r="M4380">
        <v>0</v>
      </c>
      <c r="N4380">
        <v>0</v>
      </c>
      <c r="O4380">
        <v>0</v>
      </c>
      <c r="P4380" t="s">
        <v>1038</v>
      </c>
      <c r="Q4380" t="s">
        <v>1039</v>
      </c>
      <c r="R4380" t="s">
        <v>100</v>
      </c>
      <c r="S4380" t="s">
        <v>101</v>
      </c>
      <c r="T4380" t="s">
        <v>36</v>
      </c>
      <c r="U4380" t="s">
        <v>37</v>
      </c>
      <c r="V4380">
        <v>27</v>
      </c>
      <c r="W4380" t="s">
        <v>38</v>
      </c>
    </row>
    <row r="4381" spans="1:23">
      <c r="A4381" t="s">
        <v>23</v>
      </c>
      <c r="B4381" t="s">
        <v>24</v>
      </c>
      <c r="C4381" t="s">
        <v>25</v>
      </c>
      <c r="D4381" t="s">
        <v>39</v>
      </c>
      <c r="E4381" t="s">
        <v>40</v>
      </c>
      <c r="F4381" t="s">
        <v>53</v>
      </c>
      <c r="G4381" t="s">
        <v>54</v>
      </c>
      <c r="I4381" t="s">
        <v>43</v>
      </c>
      <c r="J4381">
        <v>151.0148107</v>
      </c>
      <c r="K4381">
        <v>13</v>
      </c>
      <c r="L4381">
        <v>0.90200000000000002</v>
      </c>
      <c r="M4381">
        <v>0</v>
      </c>
      <c r="N4381">
        <v>0</v>
      </c>
      <c r="O4381">
        <v>0</v>
      </c>
      <c r="P4381" t="s">
        <v>1038</v>
      </c>
      <c r="Q4381" t="s">
        <v>1039</v>
      </c>
      <c r="R4381" t="s">
        <v>100</v>
      </c>
      <c r="S4381" t="s">
        <v>101</v>
      </c>
      <c r="T4381" t="s">
        <v>36</v>
      </c>
      <c r="U4381" t="s">
        <v>37</v>
      </c>
      <c r="V4381">
        <v>27</v>
      </c>
      <c r="W4381" t="s">
        <v>38</v>
      </c>
    </row>
    <row r="4382" spans="1:23">
      <c r="A4382" t="s">
        <v>23</v>
      </c>
      <c r="B4382" t="s">
        <v>24</v>
      </c>
      <c r="C4382" t="s">
        <v>25</v>
      </c>
      <c r="D4382" t="s">
        <v>46</v>
      </c>
      <c r="E4382" t="s">
        <v>47</v>
      </c>
      <c r="F4382" t="s">
        <v>48</v>
      </c>
      <c r="G4382" t="s">
        <v>47</v>
      </c>
      <c r="I4382" t="s">
        <v>43</v>
      </c>
      <c r="J4382">
        <v>1525.083277</v>
      </c>
      <c r="K4382">
        <v>249</v>
      </c>
      <c r="L4382">
        <v>0.81200000000000006</v>
      </c>
      <c r="M4382">
        <v>0</v>
      </c>
      <c r="N4382">
        <v>0</v>
      </c>
      <c r="O4382">
        <v>0</v>
      </c>
      <c r="P4382" t="s">
        <v>1038</v>
      </c>
      <c r="Q4382" t="s">
        <v>1039</v>
      </c>
      <c r="R4382" t="s">
        <v>100</v>
      </c>
      <c r="S4382" t="s">
        <v>101</v>
      </c>
      <c r="T4382" t="s">
        <v>36</v>
      </c>
      <c r="U4382" t="s">
        <v>37</v>
      </c>
      <c r="V4382">
        <v>27</v>
      </c>
      <c r="W4382" t="s">
        <v>38</v>
      </c>
    </row>
    <row r="4383" spans="1:23">
      <c r="A4383" t="s">
        <v>23</v>
      </c>
      <c r="B4383" t="s">
        <v>24</v>
      </c>
      <c r="C4383" t="s">
        <v>25</v>
      </c>
      <c r="D4383" t="s">
        <v>39</v>
      </c>
      <c r="E4383" t="s">
        <v>40</v>
      </c>
      <c r="F4383" t="s">
        <v>41</v>
      </c>
      <c r="G4383" t="s">
        <v>42</v>
      </c>
      <c r="I4383" t="s">
        <v>43</v>
      </c>
      <c r="J4383">
        <v>103.8181096</v>
      </c>
      <c r="K4383">
        <v>9</v>
      </c>
      <c r="L4383">
        <v>0.92</v>
      </c>
      <c r="M4383">
        <v>0</v>
      </c>
      <c r="N4383">
        <v>0</v>
      </c>
      <c r="O4383">
        <v>0</v>
      </c>
      <c r="P4383" t="s">
        <v>1126</v>
      </c>
      <c r="Q4383" t="s">
        <v>1127</v>
      </c>
      <c r="R4383" t="s">
        <v>67</v>
      </c>
      <c r="S4383" t="s">
        <v>68</v>
      </c>
      <c r="T4383" t="s">
        <v>36</v>
      </c>
      <c r="U4383" t="s">
        <v>37</v>
      </c>
      <c r="V4383">
        <v>27</v>
      </c>
      <c r="W4383" t="s">
        <v>38</v>
      </c>
    </row>
    <row r="4384" spans="1:23">
      <c r="A4384" t="s">
        <v>23</v>
      </c>
      <c r="B4384" t="s">
        <v>24</v>
      </c>
      <c r="C4384" t="s">
        <v>25</v>
      </c>
      <c r="D4384" t="s">
        <v>39</v>
      </c>
      <c r="E4384" t="s">
        <v>40</v>
      </c>
      <c r="F4384" t="s">
        <v>28</v>
      </c>
      <c r="G4384" t="s">
        <v>29</v>
      </c>
      <c r="I4384" t="s">
        <v>43</v>
      </c>
      <c r="J4384">
        <v>39.886548150000003</v>
      </c>
      <c r="K4384">
        <v>10</v>
      </c>
      <c r="L4384">
        <v>0.83</v>
      </c>
      <c r="M4384">
        <v>0</v>
      </c>
      <c r="N4384">
        <v>0</v>
      </c>
      <c r="O4384">
        <v>0</v>
      </c>
      <c r="P4384" t="s">
        <v>1126</v>
      </c>
      <c r="Q4384" t="s">
        <v>1127</v>
      </c>
      <c r="R4384" t="s">
        <v>67</v>
      </c>
      <c r="S4384" t="s">
        <v>68</v>
      </c>
      <c r="T4384" t="s">
        <v>36</v>
      </c>
      <c r="U4384" t="s">
        <v>37</v>
      </c>
      <c r="V4384">
        <v>27</v>
      </c>
      <c r="W4384" t="s">
        <v>38</v>
      </c>
    </row>
    <row r="4385" spans="1:23">
      <c r="A4385" t="s">
        <v>23</v>
      </c>
      <c r="B4385" t="s">
        <v>24</v>
      </c>
      <c r="C4385" t="s">
        <v>25</v>
      </c>
      <c r="D4385" t="s">
        <v>26</v>
      </c>
      <c r="E4385" t="s">
        <v>27</v>
      </c>
      <c r="F4385" t="s">
        <v>53</v>
      </c>
      <c r="G4385" t="s">
        <v>54</v>
      </c>
      <c r="H4385" t="s">
        <v>55</v>
      </c>
      <c r="I4385" t="s">
        <v>56</v>
      </c>
      <c r="J4385">
        <v>717.97548404999998</v>
      </c>
      <c r="K4385">
        <v>3</v>
      </c>
      <c r="L4385">
        <v>0.90600000000000003</v>
      </c>
      <c r="M4385">
        <v>0</v>
      </c>
      <c r="N4385">
        <v>0</v>
      </c>
      <c r="O4385">
        <v>0</v>
      </c>
      <c r="P4385" t="s">
        <v>1040</v>
      </c>
      <c r="Q4385" t="s">
        <v>1041</v>
      </c>
      <c r="R4385" t="s">
        <v>59</v>
      </c>
      <c r="S4385" t="s">
        <v>60</v>
      </c>
      <c r="T4385" t="s">
        <v>36</v>
      </c>
      <c r="U4385" t="s">
        <v>37</v>
      </c>
      <c r="V4385">
        <v>27</v>
      </c>
      <c r="W4385" t="s">
        <v>38</v>
      </c>
    </row>
    <row r="4386" spans="1:23">
      <c r="A4386" t="s">
        <v>23</v>
      </c>
      <c r="B4386" t="s">
        <v>24</v>
      </c>
      <c r="C4386" t="s">
        <v>25</v>
      </c>
      <c r="D4386" t="s">
        <v>26</v>
      </c>
      <c r="E4386" t="s">
        <v>27</v>
      </c>
      <c r="F4386" t="s">
        <v>53</v>
      </c>
      <c r="G4386" t="s">
        <v>54</v>
      </c>
      <c r="H4386" t="s">
        <v>185</v>
      </c>
      <c r="I4386" t="s">
        <v>186</v>
      </c>
      <c r="J4386">
        <v>925.86570589999997</v>
      </c>
      <c r="K4386">
        <v>2</v>
      </c>
      <c r="L4386">
        <v>0.998</v>
      </c>
      <c r="M4386">
        <v>0</v>
      </c>
      <c r="N4386">
        <v>0</v>
      </c>
      <c r="O4386">
        <v>0</v>
      </c>
      <c r="P4386" t="s">
        <v>1040</v>
      </c>
      <c r="Q4386" t="s">
        <v>1041</v>
      </c>
      <c r="R4386" t="s">
        <v>59</v>
      </c>
      <c r="S4386" t="s">
        <v>60</v>
      </c>
      <c r="T4386" t="s">
        <v>36</v>
      </c>
      <c r="U4386" t="s">
        <v>37</v>
      </c>
      <c r="V4386">
        <v>27</v>
      </c>
      <c r="W4386" t="s">
        <v>38</v>
      </c>
    </row>
    <row r="4387" spans="1:23">
      <c r="A4387" t="s">
        <v>23</v>
      </c>
      <c r="B4387" t="s">
        <v>24</v>
      </c>
      <c r="C4387" t="s">
        <v>25</v>
      </c>
      <c r="D4387" t="s">
        <v>26</v>
      </c>
      <c r="E4387" t="s">
        <v>27</v>
      </c>
      <c r="F4387" t="s">
        <v>53</v>
      </c>
      <c r="G4387" t="s">
        <v>54</v>
      </c>
      <c r="H4387" t="s">
        <v>128</v>
      </c>
      <c r="I4387" t="s">
        <v>129</v>
      </c>
      <c r="J4387">
        <v>79.708180110000001</v>
      </c>
      <c r="K4387">
        <v>2</v>
      </c>
      <c r="L4387">
        <v>0.94</v>
      </c>
      <c r="M4387">
        <v>0</v>
      </c>
      <c r="N4387">
        <v>0</v>
      </c>
      <c r="O4387">
        <v>0</v>
      </c>
      <c r="P4387" t="s">
        <v>1040</v>
      </c>
      <c r="Q4387" t="s">
        <v>1041</v>
      </c>
      <c r="R4387" t="s">
        <v>59</v>
      </c>
      <c r="S4387" t="s">
        <v>60</v>
      </c>
      <c r="T4387" t="s">
        <v>36</v>
      </c>
      <c r="U4387" t="s">
        <v>37</v>
      </c>
      <c r="V4387">
        <v>27</v>
      </c>
      <c r="W4387" t="s">
        <v>38</v>
      </c>
    </row>
    <row r="4388" spans="1:23">
      <c r="A4388" t="s">
        <v>23</v>
      </c>
      <c r="B4388" t="s">
        <v>24</v>
      </c>
      <c r="C4388" t="s">
        <v>25</v>
      </c>
      <c r="D4388" t="s">
        <v>26</v>
      </c>
      <c r="E4388" t="s">
        <v>27</v>
      </c>
      <c r="F4388" t="s">
        <v>28</v>
      </c>
      <c r="G4388" t="s">
        <v>29</v>
      </c>
      <c r="H4388" t="s">
        <v>189</v>
      </c>
      <c r="I4388" t="s">
        <v>190</v>
      </c>
      <c r="J4388">
        <v>390.39174309999999</v>
      </c>
      <c r="K4388">
        <v>5</v>
      </c>
      <c r="L4388">
        <v>0.65300000000000002</v>
      </c>
      <c r="M4388">
        <v>0</v>
      </c>
      <c r="N4388">
        <v>0</v>
      </c>
      <c r="O4388">
        <v>0</v>
      </c>
      <c r="P4388" t="s">
        <v>1040</v>
      </c>
      <c r="Q4388" t="s">
        <v>1041</v>
      </c>
      <c r="R4388" t="s">
        <v>59</v>
      </c>
      <c r="S4388" t="s">
        <v>60</v>
      </c>
      <c r="T4388" t="s">
        <v>36</v>
      </c>
      <c r="U4388" t="s">
        <v>37</v>
      </c>
      <c r="V4388">
        <v>27</v>
      </c>
      <c r="W4388" t="s">
        <v>38</v>
      </c>
    </row>
    <row r="4389" spans="1:23">
      <c r="A4389" t="s">
        <v>23</v>
      </c>
      <c r="B4389" t="s">
        <v>24</v>
      </c>
      <c r="C4389" t="s">
        <v>25</v>
      </c>
      <c r="D4389" t="s">
        <v>26</v>
      </c>
      <c r="E4389" t="s">
        <v>27</v>
      </c>
      <c r="F4389" t="s">
        <v>28</v>
      </c>
      <c r="G4389" t="s">
        <v>29</v>
      </c>
      <c r="H4389" t="s">
        <v>75</v>
      </c>
      <c r="I4389" t="s">
        <v>76</v>
      </c>
      <c r="J4389">
        <v>2384.4053522200002</v>
      </c>
      <c r="K4389">
        <v>14</v>
      </c>
      <c r="L4389">
        <v>0.97099999999999997</v>
      </c>
      <c r="M4389">
        <v>0</v>
      </c>
      <c r="N4389">
        <v>0</v>
      </c>
      <c r="O4389">
        <v>0</v>
      </c>
      <c r="P4389" t="s">
        <v>1040</v>
      </c>
      <c r="Q4389" t="s">
        <v>1041</v>
      </c>
      <c r="R4389" t="s">
        <v>59</v>
      </c>
      <c r="S4389" t="s">
        <v>60</v>
      </c>
      <c r="T4389" t="s">
        <v>36</v>
      </c>
      <c r="U4389" t="s">
        <v>37</v>
      </c>
      <c r="V4389">
        <v>27</v>
      </c>
      <c r="W4389" t="s">
        <v>38</v>
      </c>
    </row>
    <row r="4390" spans="1:23">
      <c r="A4390" t="s">
        <v>23</v>
      </c>
      <c r="B4390" t="s">
        <v>24</v>
      </c>
      <c r="C4390" t="s">
        <v>25</v>
      </c>
      <c r="D4390" t="s">
        <v>26</v>
      </c>
      <c r="E4390" t="s">
        <v>27</v>
      </c>
      <c r="F4390" t="s">
        <v>28</v>
      </c>
      <c r="G4390" t="s">
        <v>29</v>
      </c>
      <c r="H4390" t="s">
        <v>191</v>
      </c>
      <c r="I4390" t="s">
        <v>192</v>
      </c>
      <c r="J4390">
        <v>947.01001540000004</v>
      </c>
      <c r="K4390">
        <v>5</v>
      </c>
      <c r="L4390">
        <v>0.97399999999999998</v>
      </c>
      <c r="M4390">
        <v>0</v>
      </c>
      <c r="N4390">
        <v>0</v>
      </c>
      <c r="O4390">
        <v>0</v>
      </c>
      <c r="P4390" t="s">
        <v>1040</v>
      </c>
      <c r="Q4390" t="s">
        <v>1041</v>
      </c>
      <c r="R4390" t="s">
        <v>59</v>
      </c>
      <c r="S4390" t="s">
        <v>60</v>
      </c>
      <c r="T4390" t="s">
        <v>36</v>
      </c>
      <c r="U4390" t="s">
        <v>37</v>
      </c>
      <c r="V4390">
        <v>27</v>
      </c>
      <c r="W4390" t="s">
        <v>38</v>
      </c>
    </row>
    <row r="4391" spans="1:23">
      <c r="A4391" t="s">
        <v>23</v>
      </c>
      <c r="B4391" t="s">
        <v>24</v>
      </c>
      <c r="C4391" t="s">
        <v>25</v>
      </c>
      <c r="D4391" t="s">
        <v>26</v>
      </c>
      <c r="E4391" t="s">
        <v>27</v>
      </c>
      <c r="F4391" t="s">
        <v>28</v>
      </c>
      <c r="G4391" t="s">
        <v>29</v>
      </c>
      <c r="H4391" t="s">
        <v>237</v>
      </c>
      <c r="I4391" t="s">
        <v>238</v>
      </c>
      <c r="J4391">
        <v>168.6798532</v>
      </c>
      <c r="K4391">
        <v>2</v>
      </c>
      <c r="L4391">
        <v>0.872</v>
      </c>
      <c r="M4391">
        <v>0</v>
      </c>
      <c r="N4391">
        <v>0</v>
      </c>
      <c r="O4391">
        <v>0</v>
      </c>
      <c r="P4391" t="s">
        <v>1040</v>
      </c>
      <c r="Q4391" t="s">
        <v>1041</v>
      </c>
      <c r="R4391" t="s">
        <v>59</v>
      </c>
      <c r="S4391" t="s">
        <v>60</v>
      </c>
      <c r="T4391" t="s">
        <v>36</v>
      </c>
      <c r="U4391" t="s">
        <v>37</v>
      </c>
      <c r="V4391">
        <v>27</v>
      </c>
      <c r="W4391" t="s">
        <v>38</v>
      </c>
    </row>
    <row r="4392" spans="1:23">
      <c r="A4392" t="s">
        <v>23</v>
      </c>
      <c r="B4392" t="s">
        <v>24</v>
      </c>
      <c r="C4392" t="s">
        <v>25</v>
      </c>
      <c r="D4392" t="s">
        <v>26</v>
      </c>
      <c r="E4392" t="s">
        <v>27</v>
      </c>
      <c r="F4392" t="s">
        <v>28</v>
      </c>
      <c r="G4392" t="s">
        <v>29</v>
      </c>
      <c r="H4392" t="s">
        <v>239</v>
      </c>
      <c r="I4392" t="s">
        <v>240</v>
      </c>
      <c r="J4392">
        <v>79.462549269999997</v>
      </c>
      <c r="K4392">
        <v>2</v>
      </c>
      <c r="L4392">
        <v>0.875</v>
      </c>
      <c r="M4392">
        <v>0</v>
      </c>
      <c r="N4392">
        <v>0</v>
      </c>
      <c r="O4392">
        <v>0</v>
      </c>
      <c r="P4392" t="s">
        <v>1040</v>
      </c>
      <c r="Q4392" t="s">
        <v>1041</v>
      </c>
      <c r="R4392" t="s">
        <v>59</v>
      </c>
      <c r="S4392" t="s">
        <v>60</v>
      </c>
      <c r="T4392" t="s">
        <v>36</v>
      </c>
      <c r="U4392" t="s">
        <v>37</v>
      </c>
      <c r="V4392">
        <v>27</v>
      </c>
      <c r="W4392" t="s">
        <v>38</v>
      </c>
    </row>
    <row r="4393" spans="1:23">
      <c r="A4393" t="s">
        <v>23</v>
      </c>
      <c r="B4393" t="s">
        <v>24</v>
      </c>
      <c r="C4393" t="s">
        <v>25</v>
      </c>
      <c r="D4393" t="s">
        <v>39</v>
      </c>
      <c r="E4393" t="s">
        <v>40</v>
      </c>
      <c r="F4393" t="s">
        <v>41</v>
      </c>
      <c r="G4393" t="s">
        <v>42</v>
      </c>
      <c r="I4393" t="s">
        <v>43</v>
      </c>
      <c r="J4393">
        <v>0</v>
      </c>
      <c r="K4393">
        <v>0</v>
      </c>
      <c r="L4393">
        <v>0</v>
      </c>
      <c r="M4393">
        <v>0</v>
      </c>
      <c r="N4393">
        <v>0</v>
      </c>
      <c r="O4393">
        <v>2</v>
      </c>
      <c r="P4393" t="s">
        <v>1040</v>
      </c>
      <c r="Q4393" t="s">
        <v>1041</v>
      </c>
      <c r="R4393" t="s">
        <v>59</v>
      </c>
      <c r="S4393" t="s">
        <v>60</v>
      </c>
      <c r="T4393" t="s">
        <v>36</v>
      </c>
      <c r="U4393" t="s">
        <v>37</v>
      </c>
      <c r="V4393">
        <v>27</v>
      </c>
      <c r="W4393" t="s">
        <v>38</v>
      </c>
    </row>
    <row r="4394" spans="1:23">
      <c r="A4394" t="s">
        <v>23</v>
      </c>
      <c r="B4394" t="s">
        <v>24</v>
      </c>
      <c r="C4394" t="s">
        <v>25</v>
      </c>
      <c r="D4394" t="s">
        <v>39</v>
      </c>
      <c r="E4394" t="s">
        <v>40</v>
      </c>
      <c r="F4394" t="s">
        <v>44</v>
      </c>
      <c r="G4394" t="s">
        <v>45</v>
      </c>
      <c r="I4394" t="s">
        <v>43</v>
      </c>
      <c r="J4394">
        <v>57.910637000000001</v>
      </c>
      <c r="K4394">
        <v>4</v>
      </c>
      <c r="L4394">
        <v>0.85399999999999998</v>
      </c>
      <c r="M4394">
        <v>0</v>
      </c>
      <c r="N4394">
        <v>0</v>
      </c>
      <c r="O4394">
        <v>2</v>
      </c>
      <c r="P4394" t="s">
        <v>1040</v>
      </c>
      <c r="Q4394" t="s">
        <v>1041</v>
      </c>
      <c r="R4394" t="s">
        <v>59</v>
      </c>
      <c r="S4394" t="s">
        <v>60</v>
      </c>
      <c r="T4394" t="s">
        <v>36</v>
      </c>
      <c r="U4394" t="s">
        <v>37</v>
      </c>
      <c r="V4394">
        <v>27</v>
      </c>
      <c r="W4394" t="s">
        <v>38</v>
      </c>
    </row>
    <row r="4395" spans="1:23">
      <c r="A4395" t="s">
        <v>23</v>
      </c>
      <c r="B4395" t="s">
        <v>24</v>
      </c>
      <c r="C4395" t="s">
        <v>25</v>
      </c>
      <c r="D4395" t="s">
        <v>46</v>
      </c>
      <c r="E4395" t="s">
        <v>47</v>
      </c>
      <c r="F4395" t="s">
        <v>48</v>
      </c>
      <c r="G4395" t="s">
        <v>47</v>
      </c>
      <c r="I4395" t="s">
        <v>43</v>
      </c>
      <c r="J4395">
        <v>12851.8576543</v>
      </c>
      <c r="K4395">
        <v>4219</v>
      </c>
      <c r="L4395">
        <v>0.83599999999999997</v>
      </c>
      <c r="M4395">
        <v>0.834142418</v>
      </c>
      <c r="N4395">
        <v>3.5899999999999999E-3</v>
      </c>
      <c r="O4395">
        <v>0</v>
      </c>
      <c r="P4395" t="s">
        <v>1040</v>
      </c>
      <c r="Q4395" t="s">
        <v>1041</v>
      </c>
      <c r="R4395" t="s">
        <v>59</v>
      </c>
      <c r="S4395" t="s">
        <v>60</v>
      </c>
      <c r="T4395" t="s">
        <v>36</v>
      </c>
      <c r="U4395" t="s">
        <v>37</v>
      </c>
      <c r="V4395">
        <v>27</v>
      </c>
      <c r="W4395" t="s">
        <v>38</v>
      </c>
    </row>
    <row r="4396" spans="1:23">
      <c r="A4396" t="s">
        <v>23</v>
      </c>
      <c r="B4396" t="s">
        <v>24</v>
      </c>
      <c r="C4396" t="s">
        <v>25</v>
      </c>
      <c r="D4396" t="s">
        <v>39</v>
      </c>
      <c r="E4396" t="s">
        <v>40</v>
      </c>
      <c r="F4396" t="s">
        <v>28</v>
      </c>
      <c r="G4396" t="s">
        <v>29</v>
      </c>
      <c r="I4396" t="s">
        <v>43</v>
      </c>
      <c r="J4396">
        <v>0</v>
      </c>
      <c r="K4396">
        <v>0</v>
      </c>
      <c r="L4396">
        <v>0</v>
      </c>
      <c r="M4396">
        <v>0</v>
      </c>
      <c r="N4396">
        <v>0</v>
      </c>
      <c r="O4396">
        <v>1</v>
      </c>
      <c r="P4396" t="s">
        <v>1630</v>
      </c>
      <c r="Q4396" t="s">
        <v>1631</v>
      </c>
      <c r="R4396" t="s">
        <v>146</v>
      </c>
      <c r="S4396" t="s">
        <v>147</v>
      </c>
      <c r="T4396" t="s">
        <v>36</v>
      </c>
      <c r="U4396" t="s">
        <v>37</v>
      </c>
      <c r="V4396">
        <v>27</v>
      </c>
      <c r="W4396" t="s">
        <v>38</v>
      </c>
    </row>
    <row r="4397" spans="1:23">
      <c r="A4397" t="s">
        <v>23</v>
      </c>
      <c r="B4397" t="s">
        <v>24</v>
      </c>
      <c r="C4397" t="s">
        <v>25</v>
      </c>
      <c r="D4397" t="s">
        <v>46</v>
      </c>
      <c r="E4397" t="s">
        <v>47</v>
      </c>
      <c r="F4397" t="s">
        <v>48</v>
      </c>
      <c r="G4397" t="s">
        <v>47</v>
      </c>
      <c r="I4397" t="s">
        <v>43</v>
      </c>
      <c r="J4397">
        <v>240.3348111</v>
      </c>
      <c r="K4397">
        <v>44</v>
      </c>
      <c r="L4397">
        <v>0.84799999999999998</v>
      </c>
      <c r="M4397">
        <v>0</v>
      </c>
      <c r="N4397">
        <v>0</v>
      </c>
      <c r="O4397">
        <v>0</v>
      </c>
      <c r="P4397" t="s">
        <v>1630</v>
      </c>
      <c r="Q4397" t="s">
        <v>1631</v>
      </c>
      <c r="R4397" t="s">
        <v>146</v>
      </c>
      <c r="S4397" t="s">
        <v>147</v>
      </c>
      <c r="T4397" t="s">
        <v>36</v>
      </c>
      <c r="U4397" t="s">
        <v>37</v>
      </c>
      <c r="V4397">
        <v>27</v>
      </c>
      <c r="W4397" t="s">
        <v>38</v>
      </c>
    </row>
    <row r="4398" spans="1:23">
      <c r="A4398" t="s">
        <v>23</v>
      </c>
      <c r="B4398" t="s">
        <v>24</v>
      </c>
      <c r="C4398" t="s">
        <v>25</v>
      </c>
      <c r="D4398" t="s">
        <v>26</v>
      </c>
      <c r="E4398" t="s">
        <v>27</v>
      </c>
      <c r="F4398" t="s">
        <v>28</v>
      </c>
      <c r="G4398" t="s">
        <v>29</v>
      </c>
      <c r="H4398" t="s">
        <v>86</v>
      </c>
      <c r="I4398" t="s">
        <v>87</v>
      </c>
      <c r="J4398">
        <v>947.27580209999996</v>
      </c>
      <c r="K4398">
        <v>2</v>
      </c>
      <c r="L4398">
        <v>0.99399999999999999</v>
      </c>
      <c r="M4398">
        <v>0</v>
      </c>
      <c r="N4398">
        <v>0</v>
      </c>
      <c r="O4398">
        <v>0</v>
      </c>
      <c r="P4398" t="s">
        <v>1584</v>
      </c>
      <c r="Q4398" t="s">
        <v>1585</v>
      </c>
      <c r="R4398" t="s">
        <v>34</v>
      </c>
      <c r="S4398" t="s">
        <v>35</v>
      </c>
      <c r="T4398" t="s">
        <v>36</v>
      </c>
      <c r="U4398" t="s">
        <v>37</v>
      </c>
      <c r="V4398">
        <v>27</v>
      </c>
      <c r="W4398" t="s">
        <v>38</v>
      </c>
    </row>
    <row r="4399" spans="1:23">
      <c r="A4399" t="s">
        <v>23</v>
      </c>
      <c r="B4399" t="s">
        <v>24</v>
      </c>
      <c r="C4399" t="s">
        <v>25</v>
      </c>
      <c r="D4399" t="s">
        <v>39</v>
      </c>
      <c r="E4399" t="s">
        <v>40</v>
      </c>
      <c r="F4399" t="s">
        <v>41</v>
      </c>
      <c r="G4399" t="s">
        <v>42</v>
      </c>
      <c r="I4399" t="s">
        <v>43</v>
      </c>
      <c r="J4399">
        <v>0</v>
      </c>
      <c r="K4399">
        <v>0</v>
      </c>
      <c r="L4399">
        <v>0</v>
      </c>
      <c r="M4399">
        <v>0</v>
      </c>
      <c r="N4399">
        <v>0</v>
      </c>
      <c r="O4399">
        <v>1</v>
      </c>
      <c r="P4399" t="s">
        <v>1584</v>
      </c>
      <c r="Q4399" t="s">
        <v>1585</v>
      </c>
      <c r="R4399" t="s">
        <v>34</v>
      </c>
      <c r="S4399" t="s">
        <v>35</v>
      </c>
      <c r="T4399" t="s">
        <v>36</v>
      </c>
      <c r="U4399" t="s">
        <v>37</v>
      </c>
      <c r="V4399">
        <v>27</v>
      </c>
      <c r="W4399" t="s">
        <v>38</v>
      </c>
    </row>
    <row r="4400" spans="1:23">
      <c r="A4400" t="s">
        <v>23</v>
      </c>
      <c r="B4400" t="s">
        <v>24</v>
      </c>
      <c r="C4400" t="s">
        <v>25</v>
      </c>
      <c r="D4400" t="s">
        <v>39</v>
      </c>
      <c r="E4400" t="s">
        <v>40</v>
      </c>
      <c r="F4400" t="s">
        <v>28</v>
      </c>
      <c r="G4400" t="s">
        <v>29</v>
      </c>
      <c r="I4400" t="s">
        <v>43</v>
      </c>
      <c r="J4400">
        <v>63.321306499999999</v>
      </c>
      <c r="K4400">
        <v>9</v>
      </c>
      <c r="L4400">
        <v>0.95299999999999996</v>
      </c>
      <c r="M4400">
        <v>0</v>
      </c>
      <c r="N4400">
        <v>0</v>
      </c>
      <c r="O4400">
        <v>0</v>
      </c>
      <c r="P4400" t="s">
        <v>1584</v>
      </c>
      <c r="Q4400" t="s">
        <v>1585</v>
      </c>
      <c r="R4400" t="s">
        <v>34</v>
      </c>
      <c r="S4400" t="s">
        <v>35</v>
      </c>
      <c r="T4400" t="s">
        <v>36</v>
      </c>
      <c r="U4400" t="s">
        <v>37</v>
      </c>
      <c r="V4400">
        <v>27</v>
      </c>
      <c r="W4400" t="s">
        <v>38</v>
      </c>
    </row>
    <row r="4401" spans="1:23">
      <c r="A4401" t="s">
        <v>23</v>
      </c>
      <c r="B4401" t="s">
        <v>24</v>
      </c>
      <c r="C4401" t="s">
        <v>25</v>
      </c>
      <c r="D4401" t="s">
        <v>39</v>
      </c>
      <c r="E4401" t="s">
        <v>40</v>
      </c>
      <c r="F4401" t="s">
        <v>44</v>
      </c>
      <c r="G4401" t="s">
        <v>45</v>
      </c>
      <c r="I4401" t="s">
        <v>43</v>
      </c>
      <c r="J4401">
        <v>0</v>
      </c>
      <c r="K4401">
        <v>0</v>
      </c>
      <c r="L4401">
        <v>0</v>
      </c>
      <c r="M4401">
        <v>0</v>
      </c>
      <c r="N4401">
        <v>0</v>
      </c>
      <c r="O4401">
        <v>1</v>
      </c>
      <c r="P4401" t="s">
        <v>1584</v>
      </c>
      <c r="Q4401" t="s">
        <v>1585</v>
      </c>
      <c r="R4401" t="s">
        <v>34</v>
      </c>
      <c r="S4401" t="s">
        <v>35</v>
      </c>
      <c r="T4401" t="s">
        <v>36</v>
      </c>
      <c r="U4401" t="s">
        <v>37</v>
      </c>
      <c r="V4401">
        <v>27</v>
      </c>
      <c r="W4401" t="s">
        <v>38</v>
      </c>
    </row>
    <row r="4402" spans="1:23">
      <c r="A4402" t="s">
        <v>23</v>
      </c>
      <c r="B4402" t="s">
        <v>24</v>
      </c>
      <c r="C4402" t="s">
        <v>25</v>
      </c>
      <c r="D4402" t="s">
        <v>26</v>
      </c>
      <c r="E4402" t="s">
        <v>27</v>
      </c>
      <c r="F4402" t="s">
        <v>53</v>
      </c>
      <c r="G4402" t="s">
        <v>54</v>
      </c>
      <c r="H4402" t="s">
        <v>185</v>
      </c>
      <c r="I4402" t="s">
        <v>186</v>
      </c>
      <c r="J4402">
        <v>121.0013332</v>
      </c>
      <c r="K4402">
        <v>2</v>
      </c>
      <c r="L4402">
        <v>1</v>
      </c>
      <c r="M4402">
        <v>0</v>
      </c>
      <c r="N4402">
        <v>0</v>
      </c>
      <c r="O4402">
        <v>0</v>
      </c>
      <c r="P4402" t="s">
        <v>1128</v>
      </c>
      <c r="Q4402" t="s">
        <v>1129</v>
      </c>
      <c r="R4402" t="s">
        <v>146</v>
      </c>
      <c r="S4402" t="s">
        <v>147</v>
      </c>
      <c r="T4402" t="s">
        <v>36</v>
      </c>
      <c r="U4402" t="s">
        <v>37</v>
      </c>
      <c r="V4402">
        <v>27</v>
      </c>
      <c r="W4402" t="s">
        <v>38</v>
      </c>
    </row>
    <row r="4403" spans="1:23">
      <c r="A4403" t="s">
        <v>23</v>
      </c>
      <c r="B4403" t="s">
        <v>24</v>
      </c>
      <c r="C4403" t="s">
        <v>25</v>
      </c>
      <c r="D4403" t="s">
        <v>26</v>
      </c>
      <c r="E4403" t="s">
        <v>27</v>
      </c>
      <c r="F4403" t="s">
        <v>28</v>
      </c>
      <c r="G4403" t="s">
        <v>29</v>
      </c>
      <c r="H4403" t="s">
        <v>148</v>
      </c>
      <c r="I4403" t="s">
        <v>149</v>
      </c>
      <c r="J4403">
        <v>8.8770000000000007</v>
      </c>
      <c r="K4403">
        <v>1</v>
      </c>
      <c r="L4403">
        <v>1</v>
      </c>
      <c r="M4403">
        <v>0</v>
      </c>
      <c r="N4403">
        <v>0</v>
      </c>
      <c r="O4403">
        <v>0</v>
      </c>
      <c r="P4403" t="s">
        <v>1128</v>
      </c>
      <c r="Q4403" t="s">
        <v>1129</v>
      </c>
      <c r="R4403" t="s">
        <v>146</v>
      </c>
      <c r="S4403" t="s">
        <v>147</v>
      </c>
      <c r="T4403" t="s">
        <v>36</v>
      </c>
      <c r="U4403" t="s">
        <v>37</v>
      </c>
      <c r="V4403">
        <v>27</v>
      </c>
      <c r="W4403" t="s">
        <v>38</v>
      </c>
    </row>
    <row r="4404" spans="1:23">
      <c r="A4404" t="s">
        <v>23</v>
      </c>
      <c r="B4404" t="s">
        <v>24</v>
      </c>
      <c r="C4404" t="s">
        <v>25</v>
      </c>
      <c r="D4404" t="s">
        <v>26</v>
      </c>
      <c r="E4404" t="s">
        <v>27</v>
      </c>
      <c r="F4404" t="s">
        <v>28</v>
      </c>
      <c r="G4404" t="s">
        <v>29</v>
      </c>
      <c r="H4404" t="s">
        <v>138</v>
      </c>
      <c r="I4404" t="s">
        <v>139</v>
      </c>
      <c r="J4404">
        <v>56.24771835</v>
      </c>
      <c r="K4404">
        <v>1</v>
      </c>
      <c r="L4404">
        <v>0.89800000000000002</v>
      </c>
      <c r="M4404">
        <v>0</v>
      </c>
      <c r="N4404">
        <v>0</v>
      </c>
      <c r="O4404">
        <v>0</v>
      </c>
      <c r="P4404" t="s">
        <v>1130</v>
      </c>
      <c r="Q4404" t="s">
        <v>1131</v>
      </c>
      <c r="R4404" t="s">
        <v>67</v>
      </c>
      <c r="S4404" t="s">
        <v>68</v>
      </c>
      <c r="T4404" t="s">
        <v>36</v>
      </c>
      <c r="U4404" t="s">
        <v>37</v>
      </c>
      <c r="V4404">
        <v>27</v>
      </c>
      <c r="W4404" t="s">
        <v>38</v>
      </c>
    </row>
    <row r="4405" spans="1:23">
      <c r="A4405" t="s">
        <v>23</v>
      </c>
      <c r="B4405" t="s">
        <v>24</v>
      </c>
      <c r="C4405" t="s">
        <v>25</v>
      </c>
      <c r="D4405" t="s">
        <v>26</v>
      </c>
      <c r="E4405" t="s">
        <v>27</v>
      </c>
      <c r="F4405" t="s">
        <v>28</v>
      </c>
      <c r="G4405" t="s">
        <v>29</v>
      </c>
      <c r="H4405" t="s">
        <v>447</v>
      </c>
      <c r="I4405" t="s">
        <v>448</v>
      </c>
      <c r="J4405">
        <v>119.67427240000001</v>
      </c>
      <c r="K4405">
        <v>1</v>
      </c>
      <c r="L4405">
        <v>0.88100000000000001</v>
      </c>
      <c r="M4405">
        <v>0</v>
      </c>
      <c r="N4405">
        <v>0</v>
      </c>
      <c r="O4405">
        <v>0</v>
      </c>
      <c r="P4405" t="s">
        <v>1130</v>
      </c>
      <c r="Q4405" t="s">
        <v>1131</v>
      </c>
      <c r="R4405" t="s">
        <v>67</v>
      </c>
      <c r="S4405" t="s">
        <v>68</v>
      </c>
      <c r="T4405" t="s">
        <v>36</v>
      </c>
      <c r="U4405" t="s">
        <v>37</v>
      </c>
      <c r="V4405">
        <v>27</v>
      </c>
      <c r="W4405" t="s">
        <v>38</v>
      </c>
    </row>
    <row r="4406" spans="1:23">
      <c r="A4406" t="s">
        <v>23</v>
      </c>
      <c r="B4406" t="s">
        <v>24</v>
      </c>
      <c r="C4406" t="s">
        <v>25</v>
      </c>
      <c r="D4406" t="s">
        <v>39</v>
      </c>
      <c r="E4406" t="s">
        <v>40</v>
      </c>
      <c r="F4406" t="s">
        <v>28</v>
      </c>
      <c r="G4406" t="s">
        <v>29</v>
      </c>
      <c r="I4406" t="s">
        <v>43</v>
      </c>
      <c r="J4406">
        <v>361.38773170000002</v>
      </c>
      <c r="K4406">
        <v>40</v>
      </c>
      <c r="L4406">
        <v>0.88800000000000001</v>
      </c>
      <c r="M4406">
        <v>0</v>
      </c>
      <c r="N4406">
        <v>0</v>
      </c>
      <c r="O4406">
        <v>0</v>
      </c>
      <c r="P4406" t="s">
        <v>1130</v>
      </c>
      <c r="Q4406" t="s">
        <v>1131</v>
      </c>
      <c r="R4406" t="s">
        <v>67</v>
      </c>
      <c r="S4406" t="s">
        <v>68</v>
      </c>
      <c r="T4406" t="s">
        <v>36</v>
      </c>
      <c r="U4406" t="s">
        <v>37</v>
      </c>
      <c r="V4406">
        <v>27</v>
      </c>
      <c r="W4406" t="s">
        <v>38</v>
      </c>
    </row>
    <row r="4407" spans="1:23">
      <c r="A4407" t="s">
        <v>23</v>
      </c>
      <c r="B4407" t="s">
        <v>24</v>
      </c>
      <c r="C4407" t="s">
        <v>25</v>
      </c>
      <c r="D4407" t="s">
        <v>39</v>
      </c>
      <c r="E4407" t="s">
        <v>40</v>
      </c>
      <c r="F4407" t="s">
        <v>44</v>
      </c>
      <c r="G4407" t="s">
        <v>45</v>
      </c>
      <c r="I4407" t="s">
        <v>43</v>
      </c>
      <c r="J4407">
        <v>0</v>
      </c>
      <c r="K4407">
        <v>0</v>
      </c>
      <c r="L4407">
        <v>0</v>
      </c>
      <c r="M4407">
        <v>0</v>
      </c>
      <c r="N4407">
        <v>0</v>
      </c>
      <c r="O4407">
        <v>1</v>
      </c>
      <c r="P4407" t="s">
        <v>1130</v>
      </c>
      <c r="Q4407" t="s">
        <v>1131</v>
      </c>
      <c r="R4407" t="s">
        <v>67</v>
      </c>
      <c r="S4407" t="s">
        <v>68</v>
      </c>
      <c r="T4407" t="s">
        <v>36</v>
      </c>
      <c r="U4407" t="s">
        <v>37</v>
      </c>
      <c r="V4407">
        <v>27</v>
      </c>
      <c r="W4407" t="s">
        <v>38</v>
      </c>
    </row>
    <row r="4408" spans="1:23">
      <c r="A4408" t="s">
        <v>23</v>
      </c>
      <c r="B4408" t="s">
        <v>24</v>
      </c>
      <c r="C4408" t="s">
        <v>25</v>
      </c>
      <c r="D4408" t="s">
        <v>46</v>
      </c>
      <c r="E4408" t="s">
        <v>47</v>
      </c>
      <c r="F4408" t="s">
        <v>48</v>
      </c>
      <c r="G4408" t="s">
        <v>47</v>
      </c>
      <c r="I4408" t="s">
        <v>43</v>
      </c>
      <c r="J4408">
        <v>372.32414399999999</v>
      </c>
      <c r="K4408">
        <v>77</v>
      </c>
      <c r="L4408">
        <v>0.73099999999999998</v>
      </c>
      <c r="M4408">
        <v>0</v>
      </c>
      <c r="N4408">
        <v>0</v>
      </c>
      <c r="O4408">
        <v>0</v>
      </c>
      <c r="P4408" t="s">
        <v>1132</v>
      </c>
      <c r="Q4408" t="s">
        <v>1133</v>
      </c>
      <c r="R4408" t="s">
        <v>51</v>
      </c>
      <c r="S4408" t="s">
        <v>52</v>
      </c>
      <c r="T4408" t="s">
        <v>36</v>
      </c>
      <c r="U4408" t="s">
        <v>37</v>
      </c>
      <c r="V4408">
        <v>27</v>
      </c>
      <c r="W4408" t="s">
        <v>38</v>
      </c>
    </row>
    <row r="4409" spans="1:23">
      <c r="A4409" t="s">
        <v>23</v>
      </c>
      <c r="B4409" t="s">
        <v>24</v>
      </c>
      <c r="C4409" t="s">
        <v>25</v>
      </c>
      <c r="D4409" t="s">
        <v>26</v>
      </c>
      <c r="E4409" t="s">
        <v>27</v>
      </c>
      <c r="F4409" t="s">
        <v>53</v>
      </c>
      <c r="G4409" t="s">
        <v>54</v>
      </c>
      <c r="H4409" t="s">
        <v>55</v>
      </c>
      <c r="I4409" t="s">
        <v>56</v>
      </c>
      <c r="J4409">
        <v>17.75057511</v>
      </c>
      <c r="K4409">
        <v>1</v>
      </c>
      <c r="L4409">
        <v>0.86199999999999999</v>
      </c>
      <c r="M4409">
        <v>0</v>
      </c>
      <c r="N4409">
        <v>0</v>
      </c>
      <c r="O4409">
        <v>0</v>
      </c>
      <c r="P4409" t="s">
        <v>1042</v>
      </c>
      <c r="Q4409" t="s">
        <v>1043</v>
      </c>
      <c r="R4409" t="s">
        <v>132</v>
      </c>
      <c r="S4409" t="s">
        <v>133</v>
      </c>
      <c r="T4409" t="s">
        <v>36</v>
      </c>
      <c r="U4409" t="s">
        <v>37</v>
      </c>
      <c r="V4409">
        <v>27</v>
      </c>
      <c r="W4409" t="s">
        <v>38</v>
      </c>
    </row>
    <row r="4410" spans="1:23">
      <c r="A4410" t="s">
        <v>23</v>
      </c>
      <c r="B4410" t="s">
        <v>24</v>
      </c>
      <c r="C4410" t="s">
        <v>25</v>
      </c>
      <c r="D4410" t="s">
        <v>26</v>
      </c>
      <c r="E4410" t="s">
        <v>27</v>
      </c>
      <c r="F4410" t="s">
        <v>28</v>
      </c>
      <c r="G4410" t="s">
        <v>29</v>
      </c>
      <c r="H4410" t="s">
        <v>148</v>
      </c>
      <c r="I4410" t="s">
        <v>149</v>
      </c>
      <c r="J4410">
        <v>2.1720000000000002</v>
      </c>
      <c r="K4410">
        <v>1</v>
      </c>
      <c r="L4410">
        <v>1</v>
      </c>
      <c r="M4410">
        <v>0</v>
      </c>
      <c r="N4410">
        <v>0</v>
      </c>
      <c r="O4410">
        <v>0</v>
      </c>
      <c r="P4410" t="s">
        <v>1042</v>
      </c>
      <c r="Q4410" t="s">
        <v>1043</v>
      </c>
      <c r="R4410" t="s">
        <v>132</v>
      </c>
      <c r="S4410" t="s">
        <v>133</v>
      </c>
      <c r="T4410" t="s">
        <v>36</v>
      </c>
      <c r="U4410" t="s">
        <v>37</v>
      </c>
      <c r="V4410">
        <v>27</v>
      </c>
      <c r="W4410" t="s">
        <v>38</v>
      </c>
    </row>
    <row r="4411" spans="1:23">
      <c r="A4411" t="s">
        <v>23</v>
      </c>
      <c r="B4411" t="s">
        <v>24</v>
      </c>
      <c r="C4411" t="s">
        <v>25</v>
      </c>
      <c r="D4411" t="s">
        <v>39</v>
      </c>
      <c r="E4411" t="s">
        <v>40</v>
      </c>
      <c r="F4411" t="s">
        <v>53</v>
      </c>
      <c r="G4411" t="s">
        <v>54</v>
      </c>
      <c r="I4411" t="s">
        <v>43</v>
      </c>
      <c r="J4411">
        <v>0</v>
      </c>
      <c r="K4411">
        <v>0</v>
      </c>
      <c r="L4411">
        <v>0</v>
      </c>
      <c r="M4411">
        <v>0</v>
      </c>
      <c r="N4411">
        <v>0</v>
      </c>
      <c r="O4411">
        <v>1</v>
      </c>
      <c r="P4411" t="s">
        <v>1042</v>
      </c>
      <c r="Q4411" t="s">
        <v>1043</v>
      </c>
      <c r="R4411" t="s">
        <v>132</v>
      </c>
      <c r="S4411" t="s">
        <v>133</v>
      </c>
      <c r="T4411" t="s">
        <v>36</v>
      </c>
      <c r="U4411" t="s">
        <v>37</v>
      </c>
      <c r="V4411">
        <v>27</v>
      </c>
      <c r="W4411" t="s">
        <v>38</v>
      </c>
    </row>
    <row r="4412" spans="1:23">
      <c r="A4412" t="s">
        <v>23</v>
      </c>
      <c r="B4412" t="s">
        <v>24</v>
      </c>
      <c r="C4412" t="s">
        <v>25</v>
      </c>
      <c r="D4412" t="s">
        <v>39</v>
      </c>
      <c r="E4412" t="s">
        <v>40</v>
      </c>
      <c r="F4412" t="s">
        <v>44</v>
      </c>
      <c r="G4412" t="s">
        <v>45</v>
      </c>
      <c r="I4412" t="s">
        <v>43</v>
      </c>
      <c r="J4412">
        <v>84.92466417</v>
      </c>
      <c r="K4412">
        <v>10</v>
      </c>
      <c r="L4412">
        <v>0.86799999999999999</v>
      </c>
      <c r="M4412">
        <v>0</v>
      </c>
      <c r="N4412">
        <v>0</v>
      </c>
      <c r="O4412">
        <v>0</v>
      </c>
      <c r="P4412" t="s">
        <v>1042</v>
      </c>
      <c r="Q4412" t="s">
        <v>1043</v>
      </c>
      <c r="R4412" t="s">
        <v>132</v>
      </c>
      <c r="S4412" t="s">
        <v>133</v>
      </c>
      <c r="T4412" t="s">
        <v>36</v>
      </c>
      <c r="U4412" t="s">
        <v>37</v>
      </c>
      <c r="V4412">
        <v>27</v>
      </c>
      <c r="W4412" t="s">
        <v>38</v>
      </c>
    </row>
    <row r="4413" spans="1:23">
      <c r="A4413" t="s">
        <v>23</v>
      </c>
      <c r="B4413" t="s">
        <v>24</v>
      </c>
      <c r="C4413" t="s">
        <v>25</v>
      </c>
      <c r="D4413" t="s">
        <v>39</v>
      </c>
      <c r="E4413" t="s">
        <v>40</v>
      </c>
      <c r="F4413" t="s">
        <v>53</v>
      </c>
      <c r="G4413" t="s">
        <v>54</v>
      </c>
      <c r="I4413" t="s">
        <v>43</v>
      </c>
      <c r="J4413">
        <v>0</v>
      </c>
      <c r="K4413">
        <v>0</v>
      </c>
      <c r="L4413">
        <v>0</v>
      </c>
      <c r="M4413">
        <v>0</v>
      </c>
      <c r="N4413">
        <v>0</v>
      </c>
      <c r="O4413">
        <v>1</v>
      </c>
      <c r="P4413" t="s">
        <v>1134</v>
      </c>
      <c r="Q4413" t="s">
        <v>1135</v>
      </c>
      <c r="R4413" t="s">
        <v>120</v>
      </c>
      <c r="S4413" t="s">
        <v>121</v>
      </c>
      <c r="T4413" t="s">
        <v>36</v>
      </c>
      <c r="U4413" t="s">
        <v>37</v>
      </c>
      <c r="V4413">
        <v>27</v>
      </c>
      <c r="W4413" t="s">
        <v>38</v>
      </c>
    </row>
    <row r="4414" spans="1:23">
      <c r="A4414" t="s">
        <v>23</v>
      </c>
      <c r="B4414" t="s">
        <v>24</v>
      </c>
      <c r="C4414" t="s">
        <v>25</v>
      </c>
      <c r="D4414" t="s">
        <v>26</v>
      </c>
      <c r="E4414" t="s">
        <v>27</v>
      </c>
      <c r="F4414" t="s">
        <v>28</v>
      </c>
      <c r="G4414" t="s">
        <v>29</v>
      </c>
      <c r="H4414" t="s">
        <v>148</v>
      </c>
      <c r="I4414" t="s">
        <v>149</v>
      </c>
      <c r="J4414">
        <v>51.253</v>
      </c>
      <c r="K4414">
        <v>1</v>
      </c>
      <c r="L4414">
        <v>1</v>
      </c>
      <c r="M4414">
        <v>0</v>
      </c>
      <c r="N4414">
        <v>0</v>
      </c>
      <c r="O4414">
        <v>0</v>
      </c>
      <c r="P4414" t="s">
        <v>1138</v>
      </c>
      <c r="Q4414" t="s">
        <v>1139</v>
      </c>
      <c r="R4414" t="s">
        <v>67</v>
      </c>
      <c r="S4414" t="s">
        <v>68</v>
      </c>
      <c r="T4414" t="s">
        <v>36</v>
      </c>
      <c r="U4414" t="s">
        <v>37</v>
      </c>
      <c r="V4414">
        <v>27</v>
      </c>
      <c r="W4414" t="s">
        <v>38</v>
      </c>
    </row>
    <row r="4415" spans="1:23">
      <c r="A4415" t="s">
        <v>23</v>
      </c>
      <c r="B4415" t="s">
        <v>24</v>
      </c>
      <c r="C4415" t="s">
        <v>25</v>
      </c>
      <c r="D4415" t="s">
        <v>26</v>
      </c>
      <c r="E4415" t="s">
        <v>27</v>
      </c>
      <c r="F4415" t="s">
        <v>28</v>
      </c>
      <c r="G4415" t="s">
        <v>29</v>
      </c>
      <c r="H4415" t="s">
        <v>86</v>
      </c>
      <c r="I4415" t="s">
        <v>87</v>
      </c>
      <c r="J4415">
        <v>12.462</v>
      </c>
      <c r="K4415">
        <v>1</v>
      </c>
      <c r="L4415">
        <v>1</v>
      </c>
      <c r="M4415">
        <v>0</v>
      </c>
      <c r="N4415">
        <v>0</v>
      </c>
      <c r="O4415">
        <v>0</v>
      </c>
      <c r="P4415" t="s">
        <v>1138</v>
      </c>
      <c r="Q4415" t="s">
        <v>1139</v>
      </c>
      <c r="R4415" t="s">
        <v>67</v>
      </c>
      <c r="S4415" t="s">
        <v>68</v>
      </c>
      <c r="T4415" t="s">
        <v>36</v>
      </c>
      <c r="U4415" t="s">
        <v>37</v>
      </c>
      <c r="V4415">
        <v>27</v>
      </c>
      <c r="W4415" t="s">
        <v>38</v>
      </c>
    </row>
    <row r="4416" spans="1:23">
      <c r="A4416" t="s">
        <v>23</v>
      </c>
      <c r="B4416" t="s">
        <v>24</v>
      </c>
      <c r="C4416" t="s">
        <v>25</v>
      </c>
      <c r="D4416" t="s">
        <v>46</v>
      </c>
      <c r="E4416" t="s">
        <v>47</v>
      </c>
      <c r="F4416" t="s">
        <v>48</v>
      </c>
      <c r="G4416" t="s">
        <v>47</v>
      </c>
      <c r="I4416" t="s">
        <v>43</v>
      </c>
      <c r="J4416">
        <v>309.53758219999997</v>
      </c>
      <c r="K4416">
        <v>64</v>
      </c>
      <c r="L4416">
        <v>0.89600000000000002</v>
      </c>
      <c r="M4416">
        <v>0</v>
      </c>
      <c r="N4416">
        <v>0</v>
      </c>
      <c r="O4416">
        <v>0</v>
      </c>
      <c r="P4416" t="s">
        <v>1138</v>
      </c>
      <c r="Q4416" t="s">
        <v>1139</v>
      </c>
      <c r="R4416" t="s">
        <v>67</v>
      </c>
      <c r="S4416" t="s">
        <v>68</v>
      </c>
      <c r="T4416" t="s">
        <v>36</v>
      </c>
      <c r="U4416" t="s">
        <v>37</v>
      </c>
      <c r="V4416">
        <v>27</v>
      </c>
      <c r="W4416" t="s">
        <v>38</v>
      </c>
    </row>
    <row r="4417" spans="1:23">
      <c r="A4417" t="s">
        <v>23</v>
      </c>
      <c r="B4417" t="s">
        <v>24</v>
      </c>
      <c r="C4417" t="s">
        <v>25</v>
      </c>
      <c r="D4417" t="s">
        <v>26</v>
      </c>
      <c r="E4417" t="s">
        <v>27</v>
      </c>
      <c r="F4417" t="s">
        <v>53</v>
      </c>
      <c r="G4417" t="s">
        <v>54</v>
      </c>
      <c r="H4417" t="s">
        <v>134</v>
      </c>
      <c r="I4417" t="s">
        <v>135</v>
      </c>
      <c r="J4417">
        <v>52.446384090000002</v>
      </c>
      <c r="K4417">
        <v>1</v>
      </c>
      <c r="L4417">
        <v>0.9</v>
      </c>
      <c r="M4417">
        <v>0</v>
      </c>
      <c r="N4417">
        <v>0</v>
      </c>
      <c r="O4417">
        <v>0</v>
      </c>
      <c r="P4417" t="s">
        <v>1140</v>
      </c>
      <c r="Q4417" t="s">
        <v>1141</v>
      </c>
      <c r="R4417" t="s">
        <v>389</v>
      </c>
      <c r="S4417" t="s">
        <v>390</v>
      </c>
      <c r="T4417" t="s">
        <v>36</v>
      </c>
      <c r="U4417" t="s">
        <v>37</v>
      </c>
      <c r="V4417">
        <v>27</v>
      </c>
      <c r="W4417" t="s">
        <v>38</v>
      </c>
    </row>
    <row r="4418" spans="1:23">
      <c r="A4418" t="s">
        <v>23</v>
      </c>
      <c r="B4418" t="s">
        <v>24</v>
      </c>
      <c r="C4418" t="s">
        <v>25</v>
      </c>
      <c r="D4418" t="s">
        <v>26</v>
      </c>
      <c r="E4418" t="s">
        <v>27</v>
      </c>
      <c r="F4418" t="s">
        <v>28</v>
      </c>
      <c r="G4418" t="s">
        <v>29</v>
      </c>
      <c r="H4418" t="s">
        <v>281</v>
      </c>
      <c r="I4418" t="s">
        <v>282</v>
      </c>
      <c r="J4418">
        <v>14.579000000000001</v>
      </c>
      <c r="K4418">
        <v>1</v>
      </c>
      <c r="L4418">
        <v>1</v>
      </c>
      <c r="M4418">
        <v>0</v>
      </c>
      <c r="N4418">
        <v>0</v>
      </c>
      <c r="O4418">
        <v>0</v>
      </c>
      <c r="P4418" t="s">
        <v>1140</v>
      </c>
      <c r="Q4418" t="s">
        <v>1141</v>
      </c>
      <c r="R4418" t="s">
        <v>389</v>
      </c>
      <c r="S4418" t="s">
        <v>390</v>
      </c>
      <c r="T4418" t="s">
        <v>36</v>
      </c>
      <c r="U4418" t="s">
        <v>37</v>
      </c>
      <c r="V4418">
        <v>27</v>
      </c>
      <c r="W4418" t="s">
        <v>38</v>
      </c>
    </row>
    <row r="4419" spans="1:23">
      <c r="A4419" t="s">
        <v>23</v>
      </c>
      <c r="B4419" t="s">
        <v>24</v>
      </c>
      <c r="C4419" t="s">
        <v>25</v>
      </c>
      <c r="D4419" t="s">
        <v>39</v>
      </c>
      <c r="E4419" t="s">
        <v>40</v>
      </c>
      <c r="F4419" t="s">
        <v>28</v>
      </c>
      <c r="G4419" t="s">
        <v>29</v>
      </c>
      <c r="I4419" t="s">
        <v>43</v>
      </c>
      <c r="J4419">
        <v>575.00164849999999</v>
      </c>
      <c r="K4419">
        <v>62</v>
      </c>
      <c r="L4419">
        <v>0.91800000000000004</v>
      </c>
      <c r="M4419">
        <v>0</v>
      </c>
      <c r="N4419">
        <v>0</v>
      </c>
      <c r="O4419">
        <v>0</v>
      </c>
      <c r="P4419" t="s">
        <v>1140</v>
      </c>
      <c r="Q4419" t="s">
        <v>1141</v>
      </c>
      <c r="R4419" t="s">
        <v>389</v>
      </c>
      <c r="S4419" t="s">
        <v>390</v>
      </c>
      <c r="T4419" t="s">
        <v>36</v>
      </c>
      <c r="U4419" t="s">
        <v>37</v>
      </c>
      <c r="V4419">
        <v>27</v>
      </c>
      <c r="W4419" t="s">
        <v>38</v>
      </c>
    </row>
    <row r="4420" spans="1:23">
      <c r="A4420" t="s">
        <v>23</v>
      </c>
      <c r="B4420" t="s">
        <v>24</v>
      </c>
      <c r="C4420" t="s">
        <v>25</v>
      </c>
      <c r="D4420" t="s">
        <v>46</v>
      </c>
      <c r="E4420" t="s">
        <v>47</v>
      </c>
      <c r="F4420" t="s">
        <v>48</v>
      </c>
      <c r="G4420" t="s">
        <v>47</v>
      </c>
      <c r="I4420" t="s">
        <v>43</v>
      </c>
      <c r="J4420">
        <v>131.63964659999999</v>
      </c>
      <c r="K4420">
        <v>35</v>
      </c>
      <c r="L4420">
        <v>0.86499999999999999</v>
      </c>
      <c r="M4420">
        <v>0</v>
      </c>
      <c r="N4420">
        <v>0</v>
      </c>
      <c r="O4420">
        <v>0</v>
      </c>
      <c r="P4420" t="s">
        <v>1586</v>
      </c>
      <c r="Q4420" t="s">
        <v>1587</v>
      </c>
      <c r="R4420" t="s">
        <v>67</v>
      </c>
      <c r="S4420" t="s">
        <v>68</v>
      </c>
      <c r="T4420" t="s">
        <v>36</v>
      </c>
      <c r="U4420" t="s">
        <v>37</v>
      </c>
      <c r="V4420">
        <v>27</v>
      </c>
      <c r="W4420" t="s">
        <v>38</v>
      </c>
    </row>
    <row r="4421" spans="1:23">
      <c r="A4421" t="s">
        <v>23</v>
      </c>
      <c r="B4421" t="s">
        <v>24</v>
      </c>
      <c r="C4421" t="s">
        <v>25</v>
      </c>
      <c r="D4421" t="s">
        <v>26</v>
      </c>
      <c r="E4421" t="s">
        <v>27</v>
      </c>
      <c r="F4421" t="s">
        <v>53</v>
      </c>
      <c r="G4421" t="s">
        <v>54</v>
      </c>
      <c r="H4421" t="s">
        <v>160</v>
      </c>
      <c r="I4421" t="s">
        <v>43</v>
      </c>
      <c r="J4421">
        <v>533.74733330000004</v>
      </c>
      <c r="K4421">
        <v>1</v>
      </c>
      <c r="L4421">
        <v>1</v>
      </c>
      <c r="M4421">
        <v>0</v>
      </c>
      <c r="N4421">
        <v>0</v>
      </c>
      <c r="O4421">
        <v>0</v>
      </c>
      <c r="P4421" t="s">
        <v>1588</v>
      </c>
      <c r="Q4421" t="s">
        <v>1589</v>
      </c>
      <c r="R4421" t="s">
        <v>100</v>
      </c>
      <c r="S4421" t="s">
        <v>101</v>
      </c>
      <c r="T4421" t="s">
        <v>36</v>
      </c>
      <c r="U4421" t="s">
        <v>37</v>
      </c>
      <c r="V4421">
        <v>27</v>
      </c>
      <c r="W4421" t="s">
        <v>38</v>
      </c>
    </row>
    <row r="4422" spans="1:23">
      <c r="A4422" t="s">
        <v>23</v>
      </c>
      <c r="B4422" t="s">
        <v>24</v>
      </c>
      <c r="C4422" t="s">
        <v>25</v>
      </c>
      <c r="D4422" t="s">
        <v>46</v>
      </c>
      <c r="E4422" t="s">
        <v>47</v>
      </c>
      <c r="F4422" t="s">
        <v>48</v>
      </c>
      <c r="G4422" t="s">
        <v>47</v>
      </c>
      <c r="I4422" t="s">
        <v>43</v>
      </c>
      <c r="J4422">
        <v>1025.5120790000001</v>
      </c>
      <c r="K4422">
        <v>168</v>
      </c>
      <c r="L4422">
        <v>0.77300000000000002</v>
      </c>
      <c r="M4422">
        <v>0</v>
      </c>
      <c r="N4422">
        <v>0</v>
      </c>
      <c r="O4422">
        <v>0</v>
      </c>
      <c r="P4422" t="s">
        <v>1588</v>
      </c>
      <c r="Q4422" t="s">
        <v>1589</v>
      </c>
      <c r="R4422" t="s">
        <v>100</v>
      </c>
      <c r="S4422" t="s">
        <v>101</v>
      </c>
      <c r="T4422" t="s">
        <v>36</v>
      </c>
      <c r="U4422" t="s">
        <v>37</v>
      </c>
      <c r="V4422">
        <v>27</v>
      </c>
      <c r="W4422" t="s">
        <v>38</v>
      </c>
    </row>
    <row r="4423" spans="1:23">
      <c r="A4423" t="s">
        <v>23</v>
      </c>
      <c r="B4423" t="s">
        <v>24</v>
      </c>
      <c r="C4423" t="s">
        <v>25</v>
      </c>
      <c r="D4423" t="s">
        <v>39</v>
      </c>
      <c r="E4423" t="s">
        <v>40</v>
      </c>
      <c r="F4423" t="s">
        <v>28</v>
      </c>
      <c r="G4423" t="s">
        <v>29</v>
      </c>
      <c r="I4423" t="s">
        <v>43</v>
      </c>
      <c r="J4423">
        <v>54.555403669999997</v>
      </c>
      <c r="K4423">
        <v>11</v>
      </c>
      <c r="L4423">
        <v>0.76900000000000002</v>
      </c>
      <c r="M4423">
        <v>0</v>
      </c>
      <c r="N4423">
        <v>0</v>
      </c>
      <c r="O4423">
        <v>0</v>
      </c>
      <c r="P4423" t="s">
        <v>1590</v>
      </c>
      <c r="Q4423" t="s">
        <v>1591</v>
      </c>
      <c r="R4423" t="s">
        <v>90</v>
      </c>
      <c r="S4423" t="s">
        <v>91</v>
      </c>
      <c r="T4423" t="s">
        <v>36</v>
      </c>
      <c r="U4423" t="s">
        <v>37</v>
      </c>
      <c r="V4423">
        <v>27</v>
      </c>
      <c r="W4423" t="s">
        <v>38</v>
      </c>
    </row>
    <row r="4424" spans="1:23">
      <c r="A4424" t="s">
        <v>23</v>
      </c>
      <c r="B4424" t="s">
        <v>24</v>
      </c>
      <c r="C4424" t="s">
        <v>25</v>
      </c>
      <c r="D4424" t="s">
        <v>39</v>
      </c>
      <c r="E4424" t="s">
        <v>40</v>
      </c>
      <c r="F4424" t="s">
        <v>44</v>
      </c>
      <c r="G4424" t="s">
        <v>45</v>
      </c>
      <c r="I4424" t="s">
        <v>43</v>
      </c>
      <c r="J4424">
        <v>0</v>
      </c>
      <c r="K4424">
        <v>0</v>
      </c>
      <c r="L4424">
        <v>0</v>
      </c>
      <c r="M4424">
        <v>0</v>
      </c>
      <c r="N4424">
        <v>0</v>
      </c>
      <c r="O4424">
        <v>1</v>
      </c>
      <c r="P4424" t="s">
        <v>1142</v>
      </c>
      <c r="Q4424" t="s">
        <v>1143</v>
      </c>
      <c r="R4424" t="s">
        <v>84</v>
      </c>
      <c r="S4424" t="s">
        <v>85</v>
      </c>
      <c r="T4424" t="s">
        <v>36</v>
      </c>
      <c r="U4424" t="s">
        <v>37</v>
      </c>
      <c r="V4424">
        <v>27</v>
      </c>
      <c r="W4424" t="s">
        <v>38</v>
      </c>
    </row>
    <row r="4425" spans="1:23">
      <c r="A4425" t="s">
        <v>23</v>
      </c>
      <c r="B4425" t="s">
        <v>24</v>
      </c>
      <c r="C4425" t="s">
        <v>25</v>
      </c>
      <c r="D4425" t="s">
        <v>39</v>
      </c>
      <c r="E4425" t="s">
        <v>40</v>
      </c>
      <c r="F4425" t="s">
        <v>28</v>
      </c>
      <c r="G4425" t="s">
        <v>29</v>
      </c>
      <c r="I4425" t="s">
        <v>43</v>
      </c>
      <c r="J4425">
        <v>63.821700919999998</v>
      </c>
      <c r="K4425">
        <v>10</v>
      </c>
      <c r="L4425">
        <v>0.82699999999999996</v>
      </c>
      <c r="M4425">
        <v>0</v>
      </c>
      <c r="N4425">
        <v>0</v>
      </c>
      <c r="O4425">
        <v>0</v>
      </c>
      <c r="P4425" t="s">
        <v>1144</v>
      </c>
      <c r="Q4425" t="s">
        <v>1145</v>
      </c>
      <c r="R4425" t="s">
        <v>146</v>
      </c>
      <c r="S4425" t="s">
        <v>147</v>
      </c>
      <c r="T4425" t="s">
        <v>36</v>
      </c>
      <c r="U4425" t="s">
        <v>37</v>
      </c>
      <c r="V4425">
        <v>27</v>
      </c>
      <c r="W4425" t="s">
        <v>38</v>
      </c>
    </row>
    <row r="4426" spans="1:23">
      <c r="A4426" t="s">
        <v>23</v>
      </c>
      <c r="B4426" t="s">
        <v>24</v>
      </c>
      <c r="C4426" t="s">
        <v>25</v>
      </c>
      <c r="D4426" t="s">
        <v>39</v>
      </c>
      <c r="E4426" t="s">
        <v>40</v>
      </c>
      <c r="F4426" t="s">
        <v>41</v>
      </c>
      <c r="G4426" t="s">
        <v>42</v>
      </c>
      <c r="I4426" t="s">
        <v>43</v>
      </c>
      <c r="J4426">
        <v>0</v>
      </c>
      <c r="K4426">
        <v>0</v>
      </c>
      <c r="L4426">
        <v>0</v>
      </c>
      <c r="M4426">
        <v>0</v>
      </c>
      <c r="N4426">
        <v>0</v>
      </c>
      <c r="O4426">
        <v>1</v>
      </c>
      <c r="P4426" t="s">
        <v>1146</v>
      </c>
      <c r="Q4426" t="s">
        <v>1147</v>
      </c>
      <c r="R4426" t="s">
        <v>389</v>
      </c>
      <c r="S4426" t="s">
        <v>390</v>
      </c>
      <c r="T4426" t="s">
        <v>36</v>
      </c>
      <c r="U4426" t="s">
        <v>37</v>
      </c>
      <c r="V4426">
        <v>27</v>
      </c>
      <c r="W4426" t="s">
        <v>38</v>
      </c>
    </row>
    <row r="4427" spans="1:23">
      <c r="A4427" t="s">
        <v>23</v>
      </c>
      <c r="B4427" t="s">
        <v>24</v>
      </c>
      <c r="C4427" t="s">
        <v>25</v>
      </c>
      <c r="D4427" t="s">
        <v>39</v>
      </c>
      <c r="E4427" t="s">
        <v>40</v>
      </c>
      <c r="F4427" t="s">
        <v>28</v>
      </c>
      <c r="G4427" t="s">
        <v>29</v>
      </c>
      <c r="I4427" t="s">
        <v>43</v>
      </c>
      <c r="J4427">
        <v>313.23392639999997</v>
      </c>
      <c r="K4427">
        <v>56</v>
      </c>
      <c r="L4427">
        <v>0.873</v>
      </c>
      <c r="M4427">
        <v>0</v>
      </c>
      <c r="N4427">
        <v>0</v>
      </c>
      <c r="O4427">
        <v>0</v>
      </c>
      <c r="P4427" t="s">
        <v>1146</v>
      </c>
      <c r="Q4427" t="s">
        <v>1147</v>
      </c>
      <c r="R4427" t="s">
        <v>389</v>
      </c>
      <c r="S4427" t="s">
        <v>390</v>
      </c>
      <c r="T4427" t="s">
        <v>36</v>
      </c>
      <c r="U4427" t="s">
        <v>37</v>
      </c>
      <c r="V4427">
        <v>27</v>
      </c>
      <c r="W4427" t="s">
        <v>38</v>
      </c>
    </row>
    <row r="4428" spans="1:23">
      <c r="A4428" t="s">
        <v>23</v>
      </c>
      <c r="B4428" t="s">
        <v>24</v>
      </c>
      <c r="C4428" t="s">
        <v>25</v>
      </c>
      <c r="D4428" t="s">
        <v>26</v>
      </c>
      <c r="E4428" t="s">
        <v>27</v>
      </c>
      <c r="F4428" t="s">
        <v>53</v>
      </c>
      <c r="G4428" t="s">
        <v>54</v>
      </c>
      <c r="H4428" t="s">
        <v>55</v>
      </c>
      <c r="I4428" t="s">
        <v>56</v>
      </c>
      <c r="J4428">
        <v>30.664364160000002</v>
      </c>
      <c r="K4428">
        <v>1</v>
      </c>
      <c r="L4428">
        <v>0.89100000000000001</v>
      </c>
      <c r="M4428">
        <v>0</v>
      </c>
      <c r="N4428">
        <v>0</v>
      </c>
      <c r="O4428">
        <v>0</v>
      </c>
      <c r="P4428" t="s">
        <v>1044</v>
      </c>
      <c r="Q4428" t="s">
        <v>1045</v>
      </c>
      <c r="R4428" t="s">
        <v>73</v>
      </c>
      <c r="S4428" t="s">
        <v>74</v>
      </c>
      <c r="T4428" t="s">
        <v>36</v>
      </c>
      <c r="U4428" t="s">
        <v>37</v>
      </c>
      <c r="V4428">
        <v>27</v>
      </c>
      <c r="W4428" t="s">
        <v>38</v>
      </c>
    </row>
    <row r="4429" spans="1:23">
      <c r="A4429" t="s">
        <v>23</v>
      </c>
      <c r="B4429" t="s">
        <v>24</v>
      </c>
      <c r="C4429" t="s">
        <v>25</v>
      </c>
      <c r="D4429" t="s">
        <v>26</v>
      </c>
      <c r="E4429" t="s">
        <v>27</v>
      </c>
      <c r="F4429" t="s">
        <v>53</v>
      </c>
      <c r="G4429" t="s">
        <v>54</v>
      </c>
      <c r="H4429" t="s">
        <v>160</v>
      </c>
      <c r="I4429" t="s">
        <v>43</v>
      </c>
      <c r="J4429">
        <v>1586.9341669999999</v>
      </c>
      <c r="K4429">
        <v>2</v>
      </c>
      <c r="L4429">
        <v>1</v>
      </c>
      <c r="M4429">
        <v>0</v>
      </c>
      <c r="N4429">
        <v>0</v>
      </c>
      <c r="O4429">
        <v>0</v>
      </c>
      <c r="P4429" t="s">
        <v>1044</v>
      </c>
      <c r="Q4429" t="s">
        <v>1045</v>
      </c>
      <c r="R4429" t="s">
        <v>73</v>
      </c>
      <c r="S4429" t="s">
        <v>74</v>
      </c>
      <c r="T4429" t="s">
        <v>36</v>
      </c>
      <c r="U4429" t="s">
        <v>37</v>
      </c>
      <c r="V4429">
        <v>27</v>
      </c>
      <c r="W4429" t="s">
        <v>38</v>
      </c>
    </row>
    <row r="4430" spans="1:23">
      <c r="A4430" t="s">
        <v>23</v>
      </c>
      <c r="B4430" t="s">
        <v>24</v>
      </c>
      <c r="C4430" t="s">
        <v>25</v>
      </c>
      <c r="D4430" t="s">
        <v>26</v>
      </c>
      <c r="E4430" t="s">
        <v>27</v>
      </c>
      <c r="F4430" t="s">
        <v>28</v>
      </c>
      <c r="G4430" t="s">
        <v>29</v>
      </c>
      <c r="H4430" t="s">
        <v>193</v>
      </c>
      <c r="I4430" t="s">
        <v>194</v>
      </c>
      <c r="J4430">
        <v>10.137931529999999</v>
      </c>
      <c r="K4430">
        <v>1</v>
      </c>
      <c r="L4430">
        <v>0.59099999999999997</v>
      </c>
      <c r="M4430">
        <v>0</v>
      </c>
      <c r="N4430">
        <v>0</v>
      </c>
      <c r="O4430">
        <v>0</v>
      </c>
      <c r="P4430" t="s">
        <v>1044</v>
      </c>
      <c r="Q4430" t="s">
        <v>1045</v>
      </c>
      <c r="R4430" t="s">
        <v>73</v>
      </c>
      <c r="S4430" t="s">
        <v>74</v>
      </c>
      <c r="T4430" t="s">
        <v>36</v>
      </c>
      <c r="U4430" t="s">
        <v>37</v>
      </c>
      <c r="V4430">
        <v>27</v>
      </c>
      <c r="W4430" t="s">
        <v>38</v>
      </c>
    </row>
    <row r="4431" spans="1:23">
      <c r="A4431" t="s">
        <v>23</v>
      </c>
      <c r="B4431" t="s">
        <v>24</v>
      </c>
      <c r="C4431" t="s">
        <v>25</v>
      </c>
      <c r="D4431" t="s">
        <v>39</v>
      </c>
      <c r="E4431" t="s">
        <v>40</v>
      </c>
      <c r="F4431" t="s">
        <v>41</v>
      </c>
      <c r="G4431" t="s">
        <v>42</v>
      </c>
      <c r="I4431" t="s">
        <v>43</v>
      </c>
      <c r="J4431">
        <v>98.240521990000005</v>
      </c>
      <c r="K4431">
        <v>11</v>
      </c>
      <c r="L4431">
        <v>0.73199999999999998</v>
      </c>
      <c r="M4431">
        <v>0</v>
      </c>
      <c r="N4431">
        <v>0</v>
      </c>
      <c r="O4431">
        <v>0</v>
      </c>
      <c r="P4431" t="s">
        <v>1044</v>
      </c>
      <c r="Q4431" t="s">
        <v>1045</v>
      </c>
      <c r="R4431" t="s">
        <v>73</v>
      </c>
      <c r="S4431" t="s">
        <v>74</v>
      </c>
      <c r="T4431" t="s">
        <v>36</v>
      </c>
      <c r="U4431" t="s">
        <v>37</v>
      </c>
      <c r="V4431">
        <v>27</v>
      </c>
      <c r="W4431" t="s">
        <v>38</v>
      </c>
    </row>
    <row r="4432" spans="1:23">
      <c r="A4432" t="s">
        <v>23</v>
      </c>
      <c r="B4432" t="s">
        <v>24</v>
      </c>
      <c r="C4432" t="s">
        <v>25</v>
      </c>
      <c r="D4432" t="s">
        <v>39</v>
      </c>
      <c r="E4432" t="s">
        <v>40</v>
      </c>
      <c r="F4432" t="s">
        <v>28</v>
      </c>
      <c r="G4432" t="s">
        <v>29</v>
      </c>
      <c r="I4432" t="s">
        <v>43</v>
      </c>
      <c r="J4432">
        <v>221.8040081</v>
      </c>
      <c r="K4432">
        <v>37</v>
      </c>
      <c r="L4432">
        <v>0.84399999999999997</v>
      </c>
      <c r="M4432">
        <v>0</v>
      </c>
      <c r="N4432">
        <v>0</v>
      </c>
      <c r="O4432">
        <v>0</v>
      </c>
      <c r="P4432" t="s">
        <v>1044</v>
      </c>
      <c r="Q4432" t="s">
        <v>1045</v>
      </c>
      <c r="R4432" t="s">
        <v>73</v>
      </c>
      <c r="S4432" t="s">
        <v>74</v>
      </c>
      <c r="T4432" t="s">
        <v>36</v>
      </c>
      <c r="U4432" t="s">
        <v>37</v>
      </c>
      <c r="V4432">
        <v>27</v>
      </c>
      <c r="W4432" t="s">
        <v>38</v>
      </c>
    </row>
    <row r="4433" spans="1:23">
      <c r="A4433" t="s">
        <v>23</v>
      </c>
      <c r="B4433" t="s">
        <v>24</v>
      </c>
      <c r="C4433" t="s">
        <v>25</v>
      </c>
      <c r="D4433" t="s">
        <v>39</v>
      </c>
      <c r="E4433" t="s">
        <v>40</v>
      </c>
      <c r="F4433" t="s">
        <v>44</v>
      </c>
      <c r="G4433" t="s">
        <v>45</v>
      </c>
      <c r="I4433" t="s">
        <v>43</v>
      </c>
      <c r="J4433">
        <v>0</v>
      </c>
      <c r="K4433">
        <v>0</v>
      </c>
      <c r="L4433">
        <v>0</v>
      </c>
      <c r="M4433">
        <v>0</v>
      </c>
      <c r="N4433">
        <v>0</v>
      </c>
      <c r="O4433">
        <v>1</v>
      </c>
      <c r="P4433" t="s">
        <v>1044</v>
      </c>
      <c r="Q4433" t="s">
        <v>1045</v>
      </c>
      <c r="R4433" t="s">
        <v>73</v>
      </c>
      <c r="S4433" t="s">
        <v>74</v>
      </c>
      <c r="T4433" t="s">
        <v>36</v>
      </c>
      <c r="U4433" t="s">
        <v>37</v>
      </c>
      <c r="V4433">
        <v>27</v>
      </c>
      <c r="W4433" t="s">
        <v>38</v>
      </c>
    </row>
    <row r="4434" spans="1:23">
      <c r="A4434" t="s">
        <v>23</v>
      </c>
      <c r="B4434" t="s">
        <v>24</v>
      </c>
      <c r="C4434" t="s">
        <v>25</v>
      </c>
      <c r="D4434" t="s">
        <v>46</v>
      </c>
      <c r="E4434" t="s">
        <v>47</v>
      </c>
      <c r="F4434" t="s">
        <v>48</v>
      </c>
      <c r="G4434" t="s">
        <v>47</v>
      </c>
      <c r="I4434" t="s">
        <v>43</v>
      </c>
      <c r="J4434">
        <v>3314.8863249999999</v>
      </c>
      <c r="K4434">
        <v>486</v>
      </c>
      <c r="L4434">
        <v>0.82799999999999996</v>
      </c>
      <c r="M4434">
        <v>0</v>
      </c>
      <c r="N4434">
        <v>0</v>
      </c>
      <c r="O4434">
        <v>0</v>
      </c>
      <c r="P4434" t="s">
        <v>1044</v>
      </c>
      <c r="Q4434" t="s">
        <v>1045</v>
      </c>
      <c r="R4434" t="s">
        <v>73</v>
      </c>
      <c r="S4434" t="s">
        <v>74</v>
      </c>
      <c r="T4434" t="s">
        <v>36</v>
      </c>
      <c r="U4434" t="s">
        <v>37</v>
      </c>
      <c r="V4434">
        <v>27</v>
      </c>
      <c r="W4434" t="s">
        <v>38</v>
      </c>
    </row>
    <row r="4435" spans="1:23">
      <c r="A4435" t="s">
        <v>23</v>
      </c>
      <c r="B4435" t="s">
        <v>24</v>
      </c>
      <c r="C4435" t="s">
        <v>25</v>
      </c>
      <c r="D4435" t="s">
        <v>26</v>
      </c>
      <c r="E4435" t="s">
        <v>27</v>
      </c>
      <c r="F4435" t="s">
        <v>28</v>
      </c>
      <c r="G4435" t="s">
        <v>29</v>
      </c>
      <c r="H4435" t="s">
        <v>187</v>
      </c>
      <c r="I4435" t="s">
        <v>188</v>
      </c>
      <c r="J4435">
        <v>1669.522592</v>
      </c>
      <c r="K4435">
        <v>4</v>
      </c>
      <c r="L4435">
        <v>0.996</v>
      </c>
      <c r="M4435">
        <v>0</v>
      </c>
      <c r="N4435">
        <v>0</v>
      </c>
      <c r="O4435">
        <v>0</v>
      </c>
      <c r="P4435" t="s">
        <v>1148</v>
      </c>
      <c r="Q4435" t="s">
        <v>1149</v>
      </c>
      <c r="R4435" t="s">
        <v>100</v>
      </c>
      <c r="S4435" t="s">
        <v>101</v>
      </c>
      <c r="T4435" t="s">
        <v>36</v>
      </c>
      <c r="U4435" t="s">
        <v>37</v>
      </c>
      <c r="V4435">
        <v>27</v>
      </c>
      <c r="W4435" t="s">
        <v>38</v>
      </c>
    </row>
    <row r="4436" spans="1:23">
      <c r="A4436" t="s">
        <v>23</v>
      </c>
      <c r="B4436" t="s">
        <v>24</v>
      </c>
      <c r="C4436" t="s">
        <v>25</v>
      </c>
      <c r="D4436" t="s">
        <v>39</v>
      </c>
      <c r="E4436" t="s">
        <v>40</v>
      </c>
      <c r="F4436" t="s">
        <v>53</v>
      </c>
      <c r="G4436" t="s">
        <v>54</v>
      </c>
      <c r="I4436" t="s">
        <v>43</v>
      </c>
      <c r="J4436">
        <v>0</v>
      </c>
      <c r="K4436">
        <v>0</v>
      </c>
      <c r="L4436">
        <v>0</v>
      </c>
      <c r="M4436">
        <v>0</v>
      </c>
      <c r="N4436">
        <v>0</v>
      </c>
      <c r="O4436">
        <v>1</v>
      </c>
      <c r="P4436" t="s">
        <v>1148</v>
      </c>
      <c r="Q4436" t="s">
        <v>1149</v>
      </c>
      <c r="R4436" t="s">
        <v>100</v>
      </c>
      <c r="S4436" t="s">
        <v>101</v>
      </c>
      <c r="T4436" t="s">
        <v>36</v>
      </c>
      <c r="U4436" t="s">
        <v>37</v>
      </c>
      <c r="V4436">
        <v>27</v>
      </c>
      <c r="W4436" t="s">
        <v>38</v>
      </c>
    </row>
    <row r="4437" spans="1:23">
      <c r="A4437" t="s">
        <v>23</v>
      </c>
      <c r="B4437" t="s">
        <v>24</v>
      </c>
      <c r="C4437" t="s">
        <v>25</v>
      </c>
      <c r="D4437" t="s">
        <v>39</v>
      </c>
      <c r="E4437" t="s">
        <v>40</v>
      </c>
      <c r="F4437" t="s">
        <v>44</v>
      </c>
      <c r="G4437" t="s">
        <v>45</v>
      </c>
      <c r="I4437" t="s">
        <v>43</v>
      </c>
      <c r="J4437">
        <v>54.922826030000003</v>
      </c>
      <c r="K4437">
        <v>8</v>
      </c>
      <c r="L4437">
        <v>0.77400000000000002</v>
      </c>
      <c r="M4437">
        <v>0</v>
      </c>
      <c r="N4437">
        <v>0</v>
      </c>
      <c r="O4437">
        <v>0</v>
      </c>
      <c r="P4437" t="s">
        <v>1148</v>
      </c>
      <c r="Q4437" t="s">
        <v>1149</v>
      </c>
      <c r="R4437" t="s">
        <v>100</v>
      </c>
      <c r="S4437" t="s">
        <v>101</v>
      </c>
      <c r="T4437" t="s">
        <v>36</v>
      </c>
      <c r="U4437" t="s">
        <v>37</v>
      </c>
      <c r="V4437">
        <v>27</v>
      </c>
      <c r="W4437" t="s">
        <v>38</v>
      </c>
    </row>
    <row r="4438" spans="1:23">
      <c r="A4438" t="s">
        <v>23</v>
      </c>
      <c r="B4438" t="s">
        <v>24</v>
      </c>
      <c r="C4438" t="s">
        <v>25</v>
      </c>
      <c r="D4438" t="s">
        <v>46</v>
      </c>
      <c r="E4438" t="s">
        <v>47</v>
      </c>
      <c r="F4438" t="s">
        <v>48</v>
      </c>
      <c r="G4438" t="s">
        <v>47</v>
      </c>
      <c r="I4438" t="s">
        <v>43</v>
      </c>
      <c r="J4438">
        <v>2855.2239060000002</v>
      </c>
      <c r="K4438">
        <v>330</v>
      </c>
      <c r="L4438">
        <v>0.82499999999999996</v>
      </c>
      <c r="M4438">
        <v>0</v>
      </c>
      <c r="N4438">
        <v>0</v>
      </c>
      <c r="O4438">
        <v>0</v>
      </c>
      <c r="P4438" t="s">
        <v>1148</v>
      </c>
      <c r="Q4438" t="s">
        <v>1149</v>
      </c>
      <c r="R4438" t="s">
        <v>100</v>
      </c>
      <c r="S4438" t="s">
        <v>101</v>
      </c>
      <c r="T4438" t="s">
        <v>36</v>
      </c>
      <c r="U4438" t="s">
        <v>37</v>
      </c>
      <c r="V4438">
        <v>27</v>
      </c>
      <c r="W4438" t="s">
        <v>38</v>
      </c>
    </row>
    <row r="4439" spans="1:23">
      <c r="A4439" t="s">
        <v>23</v>
      </c>
      <c r="B4439" t="s">
        <v>24</v>
      </c>
      <c r="C4439" t="s">
        <v>25</v>
      </c>
      <c r="D4439" t="s">
        <v>26</v>
      </c>
      <c r="E4439" t="s">
        <v>27</v>
      </c>
      <c r="F4439" t="s">
        <v>53</v>
      </c>
      <c r="G4439" t="s">
        <v>54</v>
      </c>
      <c r="H4439" t="s">
        <v>106</v>
      </c>
      <c r="I4439" t="s">
        <v>107</v>
      </c>
      <c r="J4439">
        <v>99.429525209999994</v>
      </c>
      <c r="K4439">
        <v>2</v>
      </c>
      <c r="L4439">
        <v>0.87</v>
      </c>
      <c r="M4439">
        <v>0</v>
      </c>
      <c r="N4439">
        <v>0</v>
      </c>
      <c r="O4439">
        <v>0</v>
      </c>
      <c r="P4439" t="s">
        <v>1046</v>
      </c>
      <c r="Q4439" t="s">
        <v>1047</v>
      </c>
      <c r="R4439" t="s">
        <v>132</v>
      </c>
      <c r="S4439" t="s">
        <v>133</v>
      </c>
      <c r="T4439" t="s">
        <v>36</v>
      </c>
      <c r="U4439" t="s">
        <v>37</v>
      </c>
      <c r="V4439">
        <v>27</v>
      </c>
      <c r="W4439" t="s">
        <v>38</v>
      </c>
    </row>
    <row r="4440" spans="1:23">
      <c r="A4440" t="s">
        <v>23</v>
      </c>
      <c r="B4440" t="s">
        <v>24</v>
      </c>
      <c r="C4440" t="s">
        <v>25</v>
      </c>
      <c r="D4440" t="s">
        <v>39</v>
      </c>
      <c r="E4440" t="s">
        <v>40</v>
      </c>
      <c r="F4440" t="s">
        <v>41</v>
      </c>
      <c r="G4440" t="s">
        <v>42</v>
      </c>
      <c r="I4440" t="s">
        <v>43</v>
      </c>
      <c r="J4440">
        <v>67.124126110000006</v>
      </c>
      <c r="K4440">
        <v>8</v>
      </c>
      <c r="L4440">
        <v>0.876</v>
      </c>
      <c r="M4440">
        <v>0</v>
      </c>
      <c r="N4440">
        <v>0</v>
      </c>
      <c r="O4440">
        <v>0</v>
      </c>
      <c r="P4440" t="s">
        <v>1046</v>
      </c>
      <c r="Q4440" t="s">
        <v>1047</v>
      </c>
      <c r="R4440" t="s">
        <v>132</v>
      </c>
      <c r="S4440" t="s">
        <v>133</v>
      </c>
      <c r="T4440" t="s">
        <v>36</v>
      </c>
      <c r="U4440" t="s">
        <v>37</v>
      </c>
      <c r="V4440">
        <v>27</v>
      </c>
      <c r="W4440" t="s">
        <v>38</v>
      </c>
    </row>
    <row r="4441" spans="1:23">
      <c r="A4441" t="s">
        <v>23</v>
      </c>
      <c r="B4441" t="s">
        <v>24</v>
      </c>
      <c r="C4441" t="s">
        <v>25</v>
      </c>
      <c r="D4441" t="s">
        <v>39</v>
      </c>
      <c r="E4441" t="s">
        <v>40</v>
      </c>
      <c r="F4441" t="s">
        <v>53</v>
      </c>
      <c r="G4441" t="s">
        <v>54</v>
      </c>
      <c r="I4441" t="s">
        <v>43</v>
      </c>
      <c r="J4441">
        <v>154.39462370000001</v>
      </c>
      <c r="K4441">
        <v>19</v>
      </c>
      <c r="L4441">
        <v>0.77400000000000002</v>
      </c>
      <c r="M4441">
        <v>0</v>
      </c>
      <c r="N4441">
        <v>0</v>
      </c>
      <c r="O4441">
        <v>0</v>
      </c>
      <c r="P4441" t="s">
        <v>1046</v>
      </c>
      <c r="Q4441" t="s">
        <v>1047</v>
      </c>
      <c r="R4441" t="s">
        <v>132</v>
      </c>
      <c r="S4441" t="s">
        <v>133</v>
      </c>
      <c r="T4441" t="s">
        <v>36</v>
      </c>
      <c r="U4441" t="s">
        <v>37</v>
      </c>
      <c r="V4441">
        <v>27</v>
      </c>
      <c r="W4441" t="s">
        <v>38</v>
      </c>
    </row>
    <row r="4442" spans="1:23">
      <c r="A4442" t="s">
        <v>23</v>
      </c>
      <c r="B4442" t="s">
        <v>24</v>
      </c>
      <c r="C4442" t="s">
        <v>25</v>
      </c>
      <c r="D4442" t="s">
        <v>39</v>
      </c>
      <c r="E4442" t="s">
        <v>40</v>
      </c>
      <c r="F4442" t="s">
        <v>28</v>
      </c>
      <c r="G4442" t="s">
        <v>29</v>
      </c>
      <c r="I4442" t="s">
        <v>43</v>
      </c>
      <c r="J4442">
        <v>410.0761412</v>
      </c>
      <c r="K4442">
        <v>51</v>
      </c>
      <c r="L4442">
        <v>0.83499999999999996</v>
      </c>
      <c r="M4442">
        <v>0</v>
      </c>
      <c r="N4442">
        <v>0</v>
      </c>
      <c r="O4442">
        <v>0</v>
      </c>
      <c r="P4442" t="s">
        <v>1046</v>
      </c>
      <c r="Q4442" t="s">
        <v>1047</v>
      </c>
      <c r="R4442" t="s">
        <v>132</v>
      </c>
      <c r="S4442" t="s">
        <v>133</v>
      </c>
      <c r="T4442" t="s">
        <v>36</v>
      </c>
      <c r="U4442" t="s">
        <v>37</v>
      </c>
      <c r="V4442">
        <v>27</v>
      </c>
      <c r="W4442" t="s">
        <v>38</v>
      </c>
    </row>
    <row r="4443" spans="1:23">
      <c r="A4443" t="s">
        <v>23</v>
      </c>
      <c r="B4443" t="s">
        <v>24</v>
      </c>
      <c r="C4443" t="s">
        <v>25</v>
      </c>
      <c r="D4443" t="s">
        <v>46</v>
      </c>
      <c r="E4443" t="s">
        <v>47</v>
      </c>
      <c r="F4443" t="s">
        <v>48</v>
      </c>
      <c r="G4443" t="s">
        <v>47</v>
      </c>
      <c r="I4443" t="s">
        <v>43</v>
      </c>
      <c r="J4443">
        <v>3508.4191230000001</v>
      </c>
      <c r="K4443">
        <v>585</v>
      </c>
      <c r="L4443">
        <v>0.82899999999999996</v>
      </c>
      <c r="M4443">
        <v>0.35362042999999999</v>
      </c>
      <c r="N4443">
        <v>6.2899999999999996E-3</v>
      </c>
      <c r="O4443">
        <v>0</v>
      </c>
      <c r="P4443" t="s">
        <v>1046</v>
      </c>
      <c r="Q4443" t="s">
        <v>1047</v>
      </c>
      <c r="R4443" t="s">
        <v>132</v>
      </c>
      <c r="S4443" t="s">
        <v>133</v>
      </c>
      <c r="T4443" t="s">
        <v>36</v>
      </c>
      <c r="U4443" t="s">
        <v>37</v>
      </c>
      <c r="V4443">
        <v>27</v>
      </c>
      <c r="W4443" t="s">
        <v>38</v>
      </c>
    </row>
    <row r="4444" spans="1:23">
      <c r="A4444" t="s">
        <v>23</v>
      </c>
      <c r="B4444" t="s">
        <v>24</v>
      </c>
      <c r="C4444" t="s">
        <v>25</v>
      </c>
      <c r="D4444" t="s">
        <v>26</v>
      </c>
      <c r="E4444" t="s">
        <v>27</v>
      </c>
      <c r="F4444" t="s">
        <v>41</v>
      </c>
      <c r="G4444" t="s">
        <v>42</v>
      </c>
      <c r="H4444" t="s">
        <v>161</v>
      </c>
      <c r="I4444" t="s">
        <v>43</v>
      </c>
      <c r="J4444">
        <v>12.818727669999999</v>
      </c>
      <c r="K4444">
        <v>1</v>
      </c>
      <c r="L4444">
        <v>0.86499999999999999</v>
      </c>
      <c r="M4444">
        <v>0</v>
      </c>
      <c r="N4444">
        <v>0</v>
      </c>
      <c r="O4444">
        <v>0</v>
      </c>
      <c r="P4444" t="s">
        <v>1150</v>
      </c>
      <c r="Q4444" t="s">
        <v>1151</v>
      </c>
      <c r="R4444" t="s">
        <v>201</v>
      </c>
      <c r="S4444" t="s">
        <v>202</v>
      </c>
      <c r="T4444" t="s">
        <v>36</v>
      </c>
      <c r="U4444" t="s">
        <v>37</v>
      </c>
      <c r="V4444">
        <v>27</v>
      </c>
      <c r="W4444" t="s">
        <v>38</v>
      </c>
    </row>
    <row r="4445" spans="1:23">
      <c r="A4445" t="s">
        <v>23</v>
      </c>
      <c r="B4445" t="s">
        <v>24</v>
      </c>
      <c r="C4445" t="s">
        <v>25</v>
      </c>
      <c r="D4445" t="s">
        <v>39</v>
      </c>
      <c r="E4445" t="s">
        <v>40</v>
      </c>
      <c r="F4445" t="s">
        <v>41</v>
      </c>
      <c r="G4445" t="s">
        <v>42</v>
      </c>
      <c r="I4445" t="s">
        <v>43</v>
      </c>
      <c r="J4445">
        <v>54.388852409999998</v>
      </c>
      <c r="K4445">
        <v>8</v>
      </c>
      <c r="L4445">
        <v>0.68200000000000005</v>
      </c>
      <c r="M4445">
        <v>0</v>
      </c>
      <c r="N4445">
        <v>0</v>
      </c>
      <c r="O4445">
        <v>0</v>
      </c>
      <c r="P4445" t="s">
        <v>1150</v>
      </c>
      <c r="Q4445" t="s">
        <v>1151</v>
      </c>
      <c r="R4445" t="s">
        <v>201</v>
      </c>
      <c r="S4445" t="s">
        <v>202</v>
      </c>
      <c r="T4445" t="s">
        <v>36</v>
      </c>
      <c r="U4445" t="s">
        <v>37</v>
      </c>
      <c r="V4445">
        <v>27</v>
      </c>
      <c r="W4445" t="s">
        <v>38</v>
      </c>
    </row>
    <row r="4446" spans="1:23">
      <c r="A4446" t="s">
        <v>23</v>
      </c>
      <c r="B4446" t="s">
        <v>24</v>
      </c>
      <c r="C4446" t="s">
        <v>25</v>
      </c>
      <c r="D4446" t="s">
        <v>39</v>
      </c>
      <c r="E4446" t="s">
        <v>40</v>
      </c>
      <c r="F4446" t="s">
        <v>53</v>
      </c>
      <c r="G4446" t="s">
        <v>54</v>
      </c>
      <c r="I4446" t="s">
        <v>43</v>
      </c>
      <c r="J4446">
        <v>54.438669879999999</v>
      </c>
      <c r="K4446">
        <v>3</v>
      </c>
      <c r="L4446">
        <v>0.95199999999999996</v>
      </c>
      <c r="M4446">
        <v>0</v>
      </c>
      <c r="N4446">
        <v>0</v>
      </c>
      <c r="O4446">
        <v>0</v>
      </c>
      <c r="P4446" t="s">
        <v>1150</v>
      </c>
      <c r="Q4446" t="s">
        <v>1151</v>
      </c>
      <c r="R4446" t="s">
        <v>201</v>
      </c>
      <c r="S4446" t="s">
        <v>202</v>
      </c>
      <c r="T4446" t="s">
        <v>36</v>
      </c>
      <c r="U4446" t="s">
        <v>37</v>
      </c>
      <c r="V4446">
        <v>27</v>
      </c>
      <c r="W4446" t="s">
        <v>38</v>
      </c>
    </row>
    <row r="4447" spans="1:23">
      <c r="A4447" t="s">
        <v>23</v>
      </c>
      <c r="B4447" t="s">
        <v>24</v>
      </c>
      <c r="C4447" t="s">
        <v>25</v>
      </c>
      <c r="D4447" t="s">
        <v>39</v>
      </c>
      <c r="E4447" t="s">
        <v>40</v>
      </c>
      <c r="F4447" t="s">
        <v>53</v>
      </c>
      <c r="G4447" t="s">
        <v>54</v>
      </c>
      <c r="I4447" t="s">
        <v>43</v>
      </c>
      <c r="J4447">
        <v>0</v>
      </c>
      <c r="K4447">
        <v>0</v>
      </c>
      <c r="L4447">
        <v>0</v>
      </c>
      <c r="M4447">
        <v>0</v>
      </c>
      <c r="N4447">
        <v>0</v>
      </c>
      <c r="O4447">
        <v>1</v>
      </c>
      <c r="P4447" t="s">
        <v>1152</v>
      </c>
      <c r="Q4447" t="s">
        <v>1153</v>
      </c>
      <c r="R4447" t="s">
        <v>84</v>
      </c>
      <c r="S4447" t="s">
        <v>85</v>
      </c>
      <c r="T4447" t="s">
        <v>36</v>
      </c>
      <c r="U4447" t="s">
        <v>37</v>
      </c>
      <c r="V4447">
        <v>27</v>
      </c>
      <c r="W4447" t="s">
        <v>38</v>
      </c>
    </row>
    <row r="4448" spans="1:23">
      <c r="A4448" t="s">
        <v>23</v>
      </c>
      <c r="B4448" t="s">
        <v>24</v>
      </c>
      <c r="C4448" t="s">
        <v>25</v>
      </c>
      <c r="D4448" t="s">
        <v>39</v>
      </c>
      <c r="E4448" t="s">
        <v>40</v>
      </c>
      <c r="F4448" t="s">
        <v>28</v>
      </c>
      <c r="G4448" t="s">
        <v>29</v>
      </c>
      <c r="I4448" t="s">
        <v>43</v>
      </c>
      <c r="J4448">
        <v>100.28359140000001</v>
      </c>
      <c r="K4448">
        <v>12</v>
      </c>
      <c r="L4448">
        <v>0.874</v>
      </c>
      <c r="M4448">
        <v>0</v>
      </c>
      <c r="N4448">
        <v>0</v>
      </c>
      <c r="O4448">
        <v>0</v>
      </c>
      <c r="P4448" t="s">
        <v>1152</v>
      </c>
      <c r="Q4448" t="s">
        <v>1153</v>
      </c>
      <c r="R4448" t="s">
        <v>84</v>
      </c>
      <c r="S4448" t="s">
        <v>85</v>
      </c>
      <c r="T4448" t="s">
        <v>36</v>
      </c>
      <c r="U4448" t="s">
        <v>37</v>
      </c>
      <c r="V4448">
        <v>27</v>
      </c>
      <c r="W4448" t="s">
        <v>38</v>
      </c>
    </row>
    <row r="4449" spans="1:23">
      <c r="A4449" t="s">
        <v>23</v>
      </c>
      <c r="B4449" t="s">
        <v>24</v>
      </c>
      <c r="C4449" t="s">
        <v>25</v>
      </c>
      <c r="D4449" t="s">
        <v>39</v>
      </c>
      <c r="E4449" t="s">
        <v>40</v>
      </c>
      <c r="F4449" t="s">
        <v>41</v>
      </c>
      <c r="G4449" t="s">
        <v>42</v>
      </c>
      <c r="I4449" t="s">
        <v>43</v>
      </c>
      <c r="J4449">
        <v>0</v>
      </c>
      <c r="K4449">
        <v>0</v>
      </c>
      <c r="L4449">
        <v>0</v>
      </c>
      <c r="M4449">
        <v>0</v>
      </c>
      <c r="N4449">
        <v>0</v>
      </c>
      <c r="O4449">
        <v>1</v>
      </c>
      <c r="P4449" t="s">
        <v>1154</v>
      </c>
      <c r="Q4449" t="s">
        <v>1155</v>
      </c>
      <c r="R4449" t="s">
        <v>389</v>
      </c>
      <c r="S4449" t="s">
        <v>390</v>
      </c>
      <c r="T4449" t="s">
        <v>36</v>
      </c>
      <c r="U4449" t="s">
        <v>37</v>
      </c>
      <c r="V4449">
        <v>27</v>
      </c>
      <c r="W4449" t="s">
        <v>38</v>
      </c>
    </row>
    <row r="4450" spans="1:23">
      <c r="A4450" t="s">
        <v>23</v>
      </c>
      <c r="B4450" t="s">
        <v>24</v>
      </c>
      <c r="C4450" t="s">
        <v>25</v>
      </c>
      <c r="D4450" t="s">
        <v>39</v>
      </c>
      <c r="E4450" t="s">
        <v>40</v>
      </c>
      <c r="F4450" t="s">
        <v>53</v>
      </c>
      <c r="G4450" t="s">
        <v>54</v>
      </c>
      <c r="I4450" t="s">
        <v>43</v>
      </c>
      <c r="J4450">
        <v>0</v>
      </c>
      <c r="K4450">
        <v>0</v>
      </c>
      <c r="L4450">
        <v>0</v>
      </c>
      <c r="M4450">
        <v>0</v>
      </c>
      <c r="N4450">
        <v>0</v>
      </c>
      <c r="O4450">
        <v>1</v>
      </c>
      <c r="P4450" t="s">
        <v>1154</v>
      </c>
      <c r="Q4450" t="s">
        <v>1155</v>
      </c>
      <c r="R4450" t="s">
        <v>389</v>
      </c>
      <c r="S4450" t="s">
        <v>390</v>
      </c>
      <c r="T4450" t="s">
        <v>36</v>
      </c>
      <c r="U4450" t="s">
        <v>37</v>
      </c>
      <c r="V4450">
        <v>27</v>
      </c>
      <c r="W4450" t="s">
        <v>38</v>
      </c>
    </row>
    <row r="4451" spans="1:23">
      <c r="A4451" t="s">
        <v>23</v>
      </c>
      <c r="B4451" t="s">
        <v>24</v>
      </c>
      <c r="C4451" t="s">
        <v>25</v>
      </c>
      <c r="D4451" t="s">
        <v>46</v>
      </c>
      <c r="E4451" t="s">
        <v>47</v>
      </c>
      <c r="F4451" t="s">
        <v>48</v>
      </c>
      <c r="G4451" t="s">
        <v>47</v>
      </c>
      <c r="I4451" t="s">
        <v>43</v>
      </c>
      <c r="J4451">
        <v>396.74319059999999</v>
      </c>
      <c r="K4451">
        <v>84</v>
      </c>
      <c r="L4451">
        <v>0.77900000000000003</v>
      </c>
      <c r="M4451">
        <v>0</v>
      </c>
      <c r="N4451">
        <v>0</v>
      </c>
      <c r="O4451">
        <v>0</v>
      </c>
      <c r="P4451" t="s">
        <v>1154</v>
      </c>
      <c r="Q4451" t="s">
        <v>1155</v>
      </c>
      <c r="R4451" t="s">
        <v>389</v>
      </c>
      <c r="S4451" t="s">
        <v>390</v>
      </c>
      <c r="T4451" t="s">
        <v>36</v>
      </c>
      <c r="U4451" t="s">
        <v>37</v>
      </c>
      <c r="V4451">
        <v>27</v>
      </c>
      <c r="W4451" t="s">
        <v>38</v>
      </c>
    </row>
    <row r="4452" spans="1:23">
      <c r="A4452" t="s">
        <v>23</v>
      </c>
      <c r="B4452" t="s">
        <v>24</v>
      </c>
      <c r="C4452" t="s">
        <v>25</v>
      </c>
      <c r="D4452" t="s">
        <v>39</v>
      </c>
      <c r="E4452" t="s">
        <v>40</v>
      </c>
      <c r="F4452" t="s">
        <v>41</v>
      </c>
      <c r="G4452" t="s">
        <v>42</v>
      </c>
      <c r="I4452" t="s">
        <v>43</v>
      </c>
      <c r="J4452">
        <v>95.034988229999996</v>
      </c>
      <c r="K4452">
        <v>5</v>
      </c>
      <c r="L4452">
        <v>0.88200000000000001</v>
      </c>
      <c r="M4452">
        <v>0</v>
      </c>
      <c r="N4452">
        <v>0</v>
      </c>
      <c r="O4452">
        <v>0</v>
      </c>
      <c r="P4452" t="s">
        <v>1156</v>
      </c>
      <c r="Q4452" t="s">
        <v>1157</v>
      </c>
      <c r="R4452" t="s">
        <v>51</v>
      </c>
      <c r="S4452" t="s">
        <v>52</v>
      </c>
      <c r="T4452" t="s">
        <v>36</v>
      </c>
      <c r="U4452" t="s">
        <v>37</v>
      </c>
      <c r="V4452">
        <v>27</v>
      </c>
      <c r="W4452" t="s">
        <v>38</v>
      </c>
    </row>
    <row r="4453" spans="1:23">
      <c r="A4453" t="s">
        <v>23</v>
      </c>
      <c r="B4453" t="s">
        <v>24</v>
      </c>
      <c r="C4453" t="s">
        <v>25</v>
      </c>
      <c r="D4453" t="s">
        <v>26</v>
      </c>
      <c r="E4453" t="s">
        <v>27</v>
      </c>
      <c r="F4453" t="s">
        <v>53</v>
      </c>
      <c r="G4453" t="s">
        <v>54</v>
      </c>
      <c r="H4453" t="s">
        <v>227</v>
      </c>
      <c r="I4453" t="s">
        <v>228</v>
      </c>
      <c r="J4453">
        <v>1122.0364999999999</v>
      </c>
      <c r="K4453">
        <v>1</v>
      </c>
      <c r="L4453">
        <v>1</v>
      </c>
      <c r="M4453">
        <v>0</v>
      </c>
      <c r="N4453">
        <v>0</v>
      </c>
      <c r="O4453">
        <v>0</v>
      </c>
      <c r="P4453" t="s">
        <v>1100</v>
      </c>
      <c r="Q4453" t="s">
        <v>1101</v>
      </c>
      <c r="R4453" t="s">
        <v>59</v>
      </c>
      <c r="S4453" t="s">
        <v>60</v>
      </c>
      <c r="T4453" t="s">
        <v>36</v>
      </c>
      <c r="U4453" t="s">
        <v>37</v>
      </c>
      <c r="V4453">
        <v>27</v>
      </c>
      <c r="W4453" t="s">
        <v>38</v>
      </c>
    </row>
    <row r="4454" spans="1:23">
      <c r="A4454" t="s">
        <v>23</v>
      </c>
      <c r="B4454" t="s">
        <v>24</v>
      </c>
      <c r="C4454" t="s">
        <v>25</v>
      </c>
      <c r="D4454" t="s">
        <v>26</v>
      </c>
      <c r="E4454" t="s">
        <v>27</v>
      </c>
      <c r="F4454" t="s">
        <v>53</v>
      </c>
      <c r="G4454" t="s">
        <v>54</v>
      </c>
      <c r="H4454" t="s">
        <v>323</v>
      </c>
      <c r="I4454" t="s">
        <v>324</v>
      </c>
      <c r="J4454">
        <v>6884.5731669999996</v>
      </c>
      <c r="K4454">
        <v>1</v>
      </c>
      <c r="L4454">
        <v>1</v>
      </c>
      <c r="M4454">
        <v>0</v>
      </c>
      <c r="N4454">
        <v>0</v>
      </c>
      <c r="O4454">
        <v>0</v>
      </c>
      <c r="P4454" t="s">
        <v>1100</v>
      </c>
      <c r="Q4454" t="s">
        <v>1101</v>
      </c>
      <c r="R4454" t="s">
        <v>59</v>
      </c>
      <c r="S4454" t="s">
        <v>60</v>
      </c>
      <c r="T4454" t="s">
        <v>36</v>
      </c>
      <c r="U4454" t="s">
        <v>37</v>
      </c>
      <c r="V4454">
        <v>27</v>
      </c>
      <c r="W4454" t="s">
        <v>38</v>
      </c>
    </row>
    <row r="4455" spans="1:23">
      <c r="A4455" t="s">
        <v>23</v>
      </c>
      <c r="B4455" t="s">
        <v>24</v>
      </c>
      <c r="C4455" t="s">
        <v>25</v>
      </c>
      <c r="D4455" t="s">
        <v>26</v>
      </c>
      <c r="E4455" t="s">
        <v>27</v>
      </c>
      <c r="F4455" t="s">
        <v>53</v>
      </c>
      <c r="G4455" t="s">
        <v>54</v>
      </c>
      <c r="H4455" t="s">
        <v>471</v>
      </c>
      <c r="I4455" t="s">
        <v>472</v>
      </c>
      <c r="J4455">
        <v>8863.0506669999995</v>
      </c>
      <c r="K4455">
        <v>1</v>
      </c>
      <c r="L4455">
        <v>1</v>
      </c>
      <c r="M4455">
        <v>0</v>
      </c>
      <c r="N4455">
        <v>0</v>
      </c>
      <c r="O4455">
        <v>0</v>
      </c>
      <c r="P4455" t="s">
        <v>1100</v>
      </c>
      <c r="Q4455" t="s">
        <v>1101</v>
      </c>
      <c r="R4455" t="s">
        <v>59</v>
      </c>
      <c r="S4455" t="s">
        <v>60</v>
      </c>
      <c r="T4455" t="s">
        <v>36</v>
      </c>
      <c r="U4455" t="s">
        <v>37</v>
      </c>
      <c r="V4455">
        <v>27</v>
      </c>
      <c r="W4455" t="s">
        <v>38</v>
      </c>
    </row>
    <row r="4456" spans="1:23">
      <c r="A4456" t="s">
        <v>23</v>
      </c>
      <c r="B4456" t="s">
        <v>24</v>
      </c>
      <c r="C4456" t="s">
        <v>25</v>
      </c>
      <c r="D4456" t="s">
        <v>26</v>
      </c>
      <c r="E4456" t="s">
        <v>27</v>
      </c>
      <c r="F4456" t="s">
        <v>53</v>
      </c>
      <c r="G4456" t="s">
        <v>54</v>
      </c>
      <c r="H4456" t="s">
        <v>800</v>
      </c>
      <c r="I4456" t="s">
        <v>801</v>
      </c>
      <c r="J4456">
        <v>36.45246349</v>
      </c>
      <c r="K4456">
        <v>1</v>
      </c>
      <c r="L4456">
        <v>0.91100000000000003</v>
      </c>
      <c r="M4456">
        <v>0</v>
      </c>
      <c r="N4456">
        <v>0</v>
      </c>
      <c r="O4456">
        <v>0</v>
      </c>
      <c r="P4456" t="s">
        <v>1100</v>
      </c>
      <c r="Q4456" t="s">
        <v>1101</v>
      </c>
      <c r="R4456" t="s">
        <v>59</v>
      </c>
      <c r="S4456" t="s">
        <v>60</v>
      </c>
      <c r="T4456" t="s">
        <v>36</v>
      </c>
      <c r="U4456" t="s">
        <v>37</v>
      </c>
      <c r="V4456">
        <v>27</v>
      </c>
      <c r="W4456" t="s">
        <v>38</v>
      </c>
    </row>
    <row r="4457" spans="1:23">
      <c r="A4457" t="s">
        <v>23</v>
      </c>
      <c r="B4457" t="s">
        <v>24</v>
      </c>
      <c r="C4457" t="s">
        <v>25</v>
      </c>
      <c r="D4457" t="s">
        <v>26</v>
      </c>
      <c r="E4457" t="s">
        <v>27</v>
      </c>
      <c r="F4457" t="s">
        <v>53</v>
      </c>
      <c r="G4457" t="s">
        <v>54</v>
      </c>
      <c r="H4457" t="s">
        <v>229</v>
      </c>
      <c r="I4457" t="s">
        <v>230</v>
      </c>
      <c r="J4457">
        <v>274.69615879999998</v>
      </c>
      <c r="K4457">
        <v>1</v>
      </c>
      <c r="L4457">
        <v>1</v>
      </c>
      <c r="M4457">
        <v>0</v>
      </c>
      <c r="N4457">
        <v>0</v>
      </c>
      <c r="O4457">
        <v>0</v>
      </c>
      <c r="P4457" t="s">
        <v>1100</v>
      </c>
      <c r="Q4457" t="s">
        <v>1101</v>
      </c>
      <c r="R4457" t="s">
        <v>59</v>
      </c>
      <c r="S4457" t="s">
        <v>60</v>
      </c>
      <c r="T4457" t="s">
        <v>36</v>
      </c>
      <c r="U4457" t="s">
        <v>37</v>
      </c>
      <c r="V4457">
        <v>27</v>
      </c>
      <c r="W4457" t="s">
        <v>38</v>
      </c>
    </row>
    <row r="4458" spans="1:23">
      <c r="A4458" t="s">
        <v>23</v>
      </c>
      <c r="B4458" t="s">
        <v>24</v>
      </c>
      <c r="C4458" t="s">
        <v>25</v>
      </c>
      <c r="D4458" t="s">
        <v>26</v>
      </c>
      <c r="E4458" t="s">
        <v>27</v>
      </c>
      <c r="F4458" t="s">
        <v>53</v>
      </c>
      <c r="G4458" t="s">
        <v>54</v>
      </c>
      <c r="H4458" t="s">
        <v>106</v>
      </c>
      <c r="I4458" t="s">
        <v>107</v>
      </c>
      <c r="J4458">
        <v>720.49028239999996</v>
      </c>
      <c r="K4458">
        <v>5</v>
      </c>
      <c r="L4458">
        <v>0.95799999999999996</v>
      </c>
      <c r="M4458">
        <v>0</v>
      </c>
      <c r="N4458">
        <v>0</v>
      </c>
      <c r="O4458">
        <v>0</v>
      </c>
      <c r="P4458" t="s">
        <v>1100</v>
      </c>
      <c r="Q4458" t="s">
        <v>1101</v>
      </c>
      <c r="R4458" t="s">
        <v>59</v>
      </c>
      <c r="S4458" t="s">
        <v>60</v>
      </c>
      <c r="T4458" t="s">
        <v>36</v>
      </c>
      <c r="U4458" t="s">
        <v>37</v>
      </c>
      <c r="V4458">
        <v>27</v>
      </c>
      <c r="W4458" t="s">
        <v>38</v>
      </c>
    </row>
    <row r="4459" spans="1:23">
      <c r="A4459" t="s">
        <v>23</v>
      </c>
      <c r="B4459" t="s">
        <v>24</v>
      </c>
      <c r="C4459" t="s">
        <v>25</v>
      </c>
      <c r="D4459" t="s">
        <v>26</v>
      </c>
      <c r="E4459" t="s">
        <v>27</v>
      </c>
      <c r="F4459" t="s">
        <v>28</v>
      </c>
      <c r="G4459" t="s">
        <v>29</v>
      </c>
      <c r="H4459" t="s">
        <v>61</v>
      </c>
      <c r="I4459" t="s">
        <v>62</v>
      </c>
      <c r="J4459">
        <v>15.01687583</v>
      </c>
      <c r="K4459">
        <v>1</v>
      </c>
      <c r="L4459">
        <v>0.876</v>
      </c>
      <c r="M4459">
        <v>0</v>
      </c>
      <c r="N4459">
        <v>0</v>
      </c>
      <c r="O4459">
        <v>0</v>
      </c>
      <c r="P4459" t="s">
        <v>1100</v>
      </c>
      <c r="Q4459" t="s">
        <v>1101</v>
      </c>
      <c r="R4459" t="s">
        <v>59</v>
      </c>
      <c r="S4459" t="s">
        <v>60</v>
      </c>
      <c r="T4459" t="s">
        <v>36</v>
      </c>
      <c r="U4459" t="s">
        <v>37</v>
      </c>
      <c r="V4459">
        <v>27</v>
      </c>
      <c r="W4459" t="s">
        <v>38</v>
      </c>
    </row>
    <row r="4460" spans="1:23">
      <c r="A4460" t="s">
        <v>23</v>
      </c>
      <c r="B4460" t="s">
        <v>24</v>
      </c>
      <c r="C4460" t="s">
        <v>25</v>
      </c>
      <c r="D4460" t="s">
        <v>26</v>
      </c>
      <c r="E4460" t="s">
        <v>27</v>
      </c>
      <c r="F4460" t="s">
        <v>28</v>
      </c>
      <c r="G4460" t="s">
        <v>29</v>
      </c>
      <c r="H4460" t="s">
        <v>69</v>
      </c>
      <c r="I4460" t="s">
        <v>70</v>
      </c>
      <c r="J4460">
        <v>50.970058639999998</v>
      </c>
      <c r="K4460">
        <v>1</v>
      </c>
      <c r="L4460">
        <v>0.9</v>
      </c>
      <c r="M4460">
        <v>0</v>
      </c>
      <c r="N4460">
        <v>0</v>
      </c>
      <c r="O4460">
        <v>0</v>
      </c>
      <c r="P4460" t="s">
        <v>1100</v>
      </c>
      <c r="Q4460" t="s">
        <v>1101</v>
      </c>
      <c r="R4460" t="s">
        <v>59</v>
      </c>
      <c r="S4460" t="s">
        <v>60</v>
      </c>
      <c r="T4460" t="s">
        <v>36</v>
      </c>
      <c r="U4460" t="s">
        <v>37</v>
      </c>
      <c r="V4460">
        <v>27</v>
      </c>
      <c r="W4460" t="s">
        <v>38</v>
      </c>
    </row>
    <row r="4461" spans="1:23">
      <c r="A4461" t="s">
        <v>23</v>
      </c>
      <c r="B4461" t="s">
        <v>24</v>
      </c>
      <c r="C4461" t="s">
        <v>25</v>
      </c>
      <c r="D4461" t="s">
        <v>26</v>
      </c>
      <c r="E4461" t="s">
        <v>27</v>
      </c>
      <c r="F4461" t="s">
        <v>28</v>
      </c>
      <c r="G4461" t="s">
        <v>29</v>
      </c>
      <c r="H4461" t="s">
        <v>148</v>
      </c>
      <c r="I4461" t="s">
        <v>149</v>
      </c>
      <c r="J4461">
        <v>1098.6091661999999</v>
      </c>
      <c r="K4461">
        <v>4</v>
      </c>
      <c r="L4461">
        <v>0.96899999999999997</v>
      </c>
      <c r="M4461">
        <v>0</v>
      </c>
      <c r="N4461">
        <v>0</v>
      </c>
      <c r="O4461">
        <v>0</v>
      </c>
      <c r="P4461" t="s">
        <v>1100</v>
      </c>
      <c r="Q4461" t="s">
        <v>1101</v>
      </c>
      <c r="R4461" t="s">
        <v>59</v>
      </c>
      <c r="S4461" t="s">
        <v>60</v>
      </c>
      <c r="T4461" t="s">
        <v>36</v>
      </c>
      <c r="U4461" t="s">
        <v>37</v>
      </c>
      <c r="V4461">
        <v>27</v>
      </c>
      <c r="W4461" t="s">
        <v>38</v>
      </c>
    </row>
    <row r="4462" spans="1:23">
      <c r="A4462" t="s">
        <v>23</v>
      </c>
      <c r="B4462" t="s">
        <v>24</v>
      </c>
      <c r="C4462" t="s">
        <v>25</v>
      </c>
      <c r="D4462" t="s">
        <v>26</v>
      </c>
      <c r="E4462" t="s">
        <v>27</v>
      </c>
      <c r="F4462" t="s">
        <v>28</v>
      </c>
      <c r="G4462" t="s">
        <v>29</v>
      </c>
      <c r="H4462" t="s">
        <v>152</v>
      </c>
      <c r="I4462" t="s">
        <v>153</v>
      </c>
      <c r="J4462">
        <v>1455.0980584900001</v>
      </c>
      <c r="K4462">
        <v>2</v>
      </c>
      <c r="L4462">
        <v>0.96499999999999997</v>
      </c>
      <c r="M4462">
        <v>0</v>
      </c>
      <c r="N4462">
        <v>0</v>
      </c>
      <c r="O4462">
        <v>0</v>
      </c>
      <c r="P4462" t="s">
        <v>1100</v>
      </c>
      <c r="Q4462" t="s">
        <v>1101</v>
      </c>
      <c r="R4462" t="s">
        <v>59</v>
      </c>
      <c r="S4462" t="s">
        <v>60</v>
      </c>
      <c r="T4462" t="s">
        <v>36</v>
      </c>
      <c r="U4462" t="s">
        <v>37</v>
      </c>
      <c r="V4462">
        <v>27</v>
      </c>
      <c r="W4462" t="s">
        <v>38</v>
      </c>
    </row>
    <row r="4463" spans="1:23">
      <c r="A4463" t="s">
        <v>23</v>
      </c>
      <c r="B4463" t="s">
        <v>24</v>
      </c>
      <c r="C4463" t="s">
        <v>25</v>
      </c>
      <c r="D4463" t="s">
        <v>26</v>
      </c>
      <c r="E4463" t="s">
        <v>27</v>
      </c>
      <c r="F4463" t="s">
        <v>28</v>
      </c>
      <c r="G4463" t="s">
        <v>29</v>
      </c>
      <c r="H4463" t="s">
        <v>193</v>
      </c>
      <c r="I4463" t="s">
        <v>194</v>
      </c>
      <c r="J4463">
        <v>132.12225900000001</v>
      </c>
      <c r="K4463">
        <v>3</v>
      </c>
      <c r="L4463">
        <v>0.91200000000000003</v>
      </c>
      <c r="M4463">
        <v>0</v>
      </c>
      <c r="N4463">
        <v>0</v>
      </c>
      <c r="O4463">
        <v>0</v>
      </c>
      <c r="P4463" t="s">
        <v>1100</v>
      </c>
      <c r="Q4463" t="s">
        <v>1101</v>
      </c>
      <c r="R4463" t="s">
        <v>59</v>
      </c>
      <c r="S4463" t="s">
        <v>60</v>
      </c>
      <c r="T4463" t="s">
        <v>36</v>
      </c>
      <c r="U4463" t="s">
        <v>37</v>
      </c>
      <c r="V4463">
        <v>27</v>
      </c>
      <c r="W4463" t="s">
        <v>38</v>
      </c>
    </row>
    <row r="4464" spans="1:23">
      <c r="A4464" t="s">
        <v>23</v>
      </c>
      <c r="B4464" t="s">
        <v>24</v>
      </c>
      <c r="C4464" t="s">
        <v>25</v>
      </c>
      <c r="D4464" t="s">
        <v>26</v>
      </c>
      <c r="E4464" t="s">
        <v>27</v>
      </c>
      <c r="F4464" t="s">
        <v>28</v>
      </c>
      <c r="G4464" t="s">
        <v>29</v>
      </c>
      <c r="H4464" t="s">
        <v>63</v>
      </c>
      <c r="I4464" t="s">
        <v>64</v>
      </c>
      <c r="J4464">
        <v>3159.3715195999998</v>
      </c>
      <c r="K4464">
        <v>4</v>
      </c>
      <c r="L4464">
        <v>0.97699999999999998</v>
      </c>
      <c r="M4464">
        <v>0</v>
      </c>
      <c r="N4464">
        <v>0</v>
      </c>
      <c r="O4464">
        <v>0</v>
      </c>
      <c r="P4464" t="s">
        <v>1100</v>
      </c>
      <c r="Q4464" t="s">
        <v>1101</v>
      </c>
      <c r="R4464" t="s">
        <v>59</v>
      </c>
      <c r="S4464" t="s">
        <v>60</v>
      </c>
      <c r="T4464" t="s">
        <v>36</v>
      </c>
      <c r="U4464" t="s">
        <v>37</v>
      </c>
      <c r="V4464">
        <v>27</v>
      </c>
      <c r="W4464" t="s">
        <v>38</v>
      </c>
    </row>
    <row r="4465" spans="1:23">
      <c r="A4465" t="s">
        <v>23</v>
      </c>
      <c r="B4465" t="s">
        <v>24</v>
      </c>
      <c r="C4465" t="s">
        <v>25</v>
      </c>
      <c r="D4465" t="s">
        <v>26</v>
      </c>
      <c r="E4465" t="s">
        <v>27</v>
      </c>
      <c r="F4465" t="s">
        <v>28</v>
      </c>
      <c r="G4465" t="s">
        <v>29</v>
      </c>
      <c r="H4465" t="s">
        <v>138</v>
      </c>
      <c r="I4465" t="s">
        <v>139</v>
      </c>
      <c r="J4465">
        <v>58.630820559999997</v>
      </c>
      <c r="K4465">
        <v>1</v>
      </c>
      <c r="L4465">
        <v>0.98399999999999999</v>
      </c>
      <c r="M4465">
        <v>0</v>
      </c>
      <c r="N4465">
        <v>0</v>
      </c>
      <c r="O4465">
        <v>0</v>
      </c>
      <c r="P4465" t="s">
        <v>1100</v>
      </c>
      <c r="Q4465" t="s">
        <v>1101</v>
      </c>
      <c r="R4465" t="s">
        <v>59</v>
      </c>
      <c r="S4465" t="s">
        <v>60</v>
      </c>
      <c r="T4465" t="s">
        <v>36</v>
      </c>
      <c r="U4465" t="s">
        <v>37</v>
      </c>
      <c r="V4465">
        <v>27</v>
      </c>
      <c r="W4465" t="s">
        <v>38</v>
      </c>
    </row>
    <row r="4466" spans="1:23">
      <c r="A4466" t="s">
        <v>23</v>
      </c>
      <c r="B4466" t="s">
        <v>24</v>
      </c>
      <c r="C4466" t="s">
        <v>25</v>
      </c>
      <c r="D4466" t="s">
        <v>26</v>
      </c>
      <c r="E4466" t="s">
        <v>27</v>
      </c>
      <c r="F4466" t="s">
        <v>28</v>
      </c>
      <c r="G4466" t="s">
        <v>29</v>
      </c>
      <c r="H4466" t="s">
        <v>80</v>
      </c>
      <c r="I4466" t="s">
        <v>81</v>
      </c>
      <c r="J4466">
        <v>83.715687610000003</v>
      </c>
      <c r="K4466">
        <v>1</v>
      </c>
      <c r="L4466">
        <v>0.90600000000000003</v>
      </c>
      <c r="M4466">
        <v>0</v>
      </c>
      <c r="N4466">
        <v>0</v>
      </c>
      <c r="O4466">
        <v>0</v>
      </c>
      <c r="P4466" t="s">
        <v>1100</v>
      </c>
      <c r="Q4466" t="s">
        <v>1101</v>
      </c>
      <c r="R4466" t="s">
        <v>59</v>
      </c>
      <c r="S4466" t="s">
        <v>60</v>
      </c>
      <c r="T4466" t="s">
        <v>36</v>
      </c>
      <c r="U4466" t="s">
        <v>37</v>
      </c>
      <c r="V4466">
        <v>27</v>
      </c>
      <c r="W4466" t="s">
        <v>38</v>
      </c>
    </row>
    <row r="4467" spans="1:23">
      <c r="A4467" t="s">
        <v>23</v>
      </c>
      <c r="B4467" t="s">
        <v>24</v>
      </c>
      <c r="C4467" t="s">
        <v>25</v>
      </c>
      <c r="D4467" t="s">
        <v>39</v>
      </c>
      <c r="E4467" t="s">
        <v>40</v>
      </c>
      <c r="F4467" t="s">
        <v>28</v>
      </c>
      <c r="G4467" t="s">
        <v>29</v>
      </c>
      <c r="I4467" t="s">
        <v>43</v>
      </c>
      <c r="J4467">
        <v>5293.0781165999997</v>
      </c>
      <c r="K4467">
        <v>430</v>
      </c>
      <c r="L4467">
        <v>0.81599999999999995</v>
      </c>
      <c r="M4467">
        <v>0</v>
      </c>
      <c r="N4467">
        <v>0</v>
      </c>
      <c r="O4467">
        <v>0</v>
      </c>
      <c r="P4467" t="s">
        <v>1100</v>
      </c>
      <c r="Q4467" t="s">
        <v>1101</v>
      </c>
      <c r="R4467" t="s">
        <v>59</v>
      </c>
      <c r="S4467" t="s">
        <v>60</v>
      </c>
      <c r="T4467" t="s">
        <v>36</v>
      </c>
      <c r="U4467" t="s">
        <v>37</v>
      </c>
      <c r="V4467">
        <v>27</v>
      </c>
      <c r="W4467" t="s">
        <v>38</v>
      </c>
    </row>
    <row r="4468" spans="1:23">
      <c r="A4468" t="s">
        <v>23</v>
      </c>
      <c r="B4468" t="s">
        <v>24</v>
      </c>
      <c r="C4468" t="s">
        <v>25</v>
      </c>
      <c r="D4468" t="s">
        <v>26</v>
      </c>
      <c r="E4468" t="s">
        <v>27</v>
      </c>
      <c r="F4468" t="s">
        <v>41</v>
      </c>
      <c r="G4468" t="s">
        <v>42</v>
      </c>
      <c r="H4468" t="s">
        <v>161</v>
      </c>
      <c r="I4468" t="s">
        <v>43</v>
      </c>
      <c r="J4468">
        <v>179.81464080000001</v>
      </c>
      <c r="K4468">
        <v>2</v>
      </c>
      <c r="L4468">
        <v>0.96299999999999997</v>
      </c>
      <c r="M4468">
        <v>0</v>
      </c>
      <c r="N4468">
        <v>0</v>
      </c>
      <c r="O4468">
        <v>0</v>
      </c>
      <c r="P4468" t="s">
        <v>1160</v>
      </c>
      <c r="Q4468" t="s">
        <v>1161</v>
      </c>
      <c r="R4468" t="s">
        <v>100</v>
      </c>
      <c r="S4468" t="s">
        <v>101</v>
      </c>
      <c r="T4468" t="s">
        <v>36</v>
      </c>
      <c r="U4468" t="s">
        <v>37</v>
      </c>
      <c r="V4468">
        <v>27</v>
      </c>
      <c r="W4468" t="s">
        <v>38</v>
      </c>
    </row>
    <row r="4469" spans="1:23">
      <c r="A4469" t="s">
        <v>23</v>
      </c>
      <c r="B4469" t="s">
        <v>24</v>
      </c>
      <c r="C4469" t="s">
        <v>25</v>
      </c>
      <c r="D4469" t="s">
        <v>26</v>
      </c>
      <c r="E4469" t="s">
        <v>27</v>
      </c>
      <c r="F4469" t="s">
        <v>28</v>
      </c>
      <c r="G4469" t="s">
        <v>29</v>
      </c>
      <c r="H4469" t="s">
        <v>148</v>
      </c>
      <c r="I4469" t="s">
        <v>149</v>
      </c>
      <c r="J4469">
        <v>82.77566951</v>
      </c>
      <c r="K4469">
        <v>1</v>
      </c>
      <c r="L4469">
        <v>0.92200000000000004</v>
      </c>
      <c r="M4469">
        <v>0</v>
      </c>
      <c r="N4469">
        <v>0</v>
      </c>
      <c r="O4469">
        <v>0</v>
      </c>
      <c r="P4469" t="s">
        <v>1160</v>
      </c>
      <c r="Q4469" t="s">
        <v>1161</v>
      </c>
      <c r="R4469" t="s">
        <v>100</v>
      </c>
      <c r="S4469" t="s">
        <v>101</v>
      </c>
      <c r="T4469" t="s">
        <v>36</v>
      </c>
      <c r="U4469" t="s">
        <v>37</v>
      </c>
      <c r="V4469">
        <v>27</v>
      </c>
      <c r="W4469" t="s">
        <v>38</v>
      </c>
    </row>
    <row r="4470" spans="1:23">
      <c r="A4470" t="s">
        <v>23</v>
      </c>
      <c r="B4470" t="s">
        <v>24</v>
      </c>
      <c r="C4470" t="s">
        <v>25</v>
      </c>
      <c r="D4470" t="s">
        <v>39</v>
      </c>
      <c r="E4470" t="s">
        <v>40</v>
      </c>
      <c r="F4470" t="s">
        <v>41</v>
      </c>
      <c r="G4470" t="s">
        <v>42</v>
      </c>
      <c r="I4470" t="s">
        <v>43</v>
      </c>
      <c r="J4470">
        <v>0</v>
      </c>
      <c r="K4470">
        <v>0</v>
      </c>
      <c r="L4470">
        <v>0</v>
      </c>
      <c r="M4470">
        <v>0</v>
      </c>
      <c r="N4470">
        <v>0</v>
      </c>
      <c r="O4470">
        <v>1</v>
      </c>
      <c r="P4470" t="s">
        <v>1162</v>
      </c>
      <c r="Q4470" t="s">
        <v>1163</v>
      </c>
      <c r="R4470" t="s">
        <v>34</v>
      </c>
      <c r="S4470" t="s">
        <v>35</v>
      </c>
      <c r="T4470" t="s">
        <v>36</v>
      </c>
      <c r="U4470" t="s">
        <v>37</v>
      </c>
      <c r="V4470">
        <v>27</v>
      </c>
      <c r="W4470" t="s">
        <v>38</v>
      </c>
    </row>
    <row r="4471" spans="1:23">
      <c r="A4471" t="s">
        <v>23</v>
      </c>
      <c r="B4471" t="s">
        <v>24</v>
      </c>
      <c r="C4471" t="s">
        <v>25</v>
      </c>
      <c r="D4471" t="s">
        <v>26</v>
      </c>
      <c r="E4471" t="s">
        <v>27</v>
      </c>
      <c r="F4471" t="s">
        <v>53</v>
      </c>
      <c r="G4471" t="s">
        <v>54</v>
      </c>
      <c r="H4471" t="s">
        <v>417</v>
      </c>
      <c r="I4471" t="s">
        <v>418</v>
      </c>
      <c r="J4471">
        <v>245.4740018</v>
      </c>
      <c r="K4471">
        <v>1</v>
      </c>
      <c r="L4471">
        <v>1</v>
      </c>
      <c r="M4471">
        <v>0</v>
      </c>
      <c r="N4471">
        <v>0</v>
      </c>
      <c r="O4471">
        <v>0</v>
      </c>
      <c r="P4471" t="s">
        <v>1164</v>
      </c>
      <c r="Q4471" t="s">
        <v>1165</v>
      </c>
      <c r="R4471" t="s">
        <v>67</v>
      </c>
      <c r="S4471" t="s">
        <v>68</v>
      </c>
      <c r="T4471" t="s">
        <v>36</v>
      </c>
      <c r="U4471" t="s">
        <v>37</v>
      </c>
      <c r="V4471">
        <v>27</v>
      </c>
      <c r="W4471" t="s">
        <v>38</v>
      </c>
    </row>
    <row r="4472" spans="1:23">
      <c r="A4472" t="s">
        <v>23</v>
      </c>
      <c r="B4472" t="s">
        <v>24</v>
      </c>
      <c r="C4472" t="s">
        <v>25</v>
      </c>
      <c r="D4472" t="s">
        <v>39</v>
      </c>
      <c r="E4472" t="s">
        <v>40</v>
      </c>
      <c r="F4472" t="s">
        <v>41</v>
      </c>
      <c r="G4472" t="s">
        <v>42</v>
      </c>
      <c r="I4472" t="s">
        <v>43</v>
      </c>
      <c r="J4472">
        <v>0</v>
      </c>
      <c r="K4472">
        <v>0</v>
      </c>
      <c r="L4472">
        <v>0</v>
      </c>
      <c r="M4472">
        <v>0</v>
      </c>
      <c r="N4472">
        <v>0</v>
      </c>
      <c r="O4472">
        <v>1</v>
      </c>
      <c r="P4472" t="s">
        <v>1164</v>
      </c>
      <c r="Q4472" t="s">
        <v>1165</v>
      </c>
      <c r="R4472" t="s">
        <v>67</v>
      </c>
      <c r="S4472" t="s">
        <v>68</v>
      </c>
      <c r="T4472" t="s">
        <v>36</v>
      </c>
      <c r="U4472" t="s">
        <v>37</v>
      </c>
      <c r="V4472">
        <v>27</v>
      </c>
      <c r="W4472" t="s">
        <v>38</v>
      </c>
    </row>
    <row r="4473" spans="1:23">
      <c r="A4473" t="s">
        <v>23</v>
      </c>
      <c r="B4473" t="s">
        <v>24</v>
      </c>
      <c r="C4473" t="s">
        <v>25</v>
      </c>
      <c r="D4473" t="s">
        <v>46</v>
      </c>
      <c r="E4473" t="s">
        <v>47</v>
      </c>
      <c r="F4473" t="s">
        <v>48</v>
      </c>
      <c r="G4473" t="s">
        <v>47</v>
      </c>
      <c r="I4473" t="s">
        <v>43</v>
      </c>
      <c r="J4473">
        <v>650.00559639999994</v>
      </c>
      <c r="K4473">
        <v>106</v>
      </c>
      <c r="L4473">
        <v>0.76100000000000001</v>
      </c>
      <c r="M4473">
        <v>0</v>
      </c>
      <c r="N4473">
        <v>0</v>
      </c>
      <c r="O4473">
        <v>0</v>
      </c>
      <c r="P4473" t="s">
        <v>1164</v>
      </c>
      <c r="Q4473" t="s">
        <v>1165</v>
      </c>
      <c r="R4473" t="s">
        <v>67</v>
      </c>
      <c r="S4473" t="s">
        <v>68</v>
      </c>
      <c r="T4473" t="s">
        <v>36</v>
      </c>
      <c r="U4473" t="s">
        <v>37</v>
      </c>
      <c r="V4473">
        <v>27</v>
      </c>
      <c r="W4473" t="s">
        <v>38</v>
      </c>
    </row>
    <row r="4474" spans="1:23">
      <c r="A4474" t="s">
        <v>23</v>
      </c>
      <c r="B4474" t="s">
        <v>24</v>
      </c>
      <c r="C4474" t="s">
        <v>25</v>
      </c>
      <c r="D4474" t="s">
        <v>39</v>
      </c>
      <c r="E4474" t="s">
        <v>40</v>
      </c>
      <c r="F4474" t="s">
        <v>41</v>
      </c>
      <c r="G4474" t="s">
        <v>42</v>
      </c>
      <c r="I4474" t="s">
        <v>43</v>
      </c>
      <c r="J4474">
        <v>0</v>
      </c>
      <c r="K4474">
        <v>0</v>
      </c>
      <c r="L4474">
        <v>0</v>
      </c>
      <c r="M4474">
        <v>0</v>
      </c>
      <c r="N4474">
        <v>0</v>
      </c>
      <c r="O4474">
        <v>1</v>
      </c>
      <c r="P4474" t="s">
        <v>1594</v>
      </c>
      <c r="Q4474" t="s">
        <v>1595</v>
      </c>
      <c r="R4474" t="s">
        <v>84</v>
      </c>
      <c r="S4474" t="s">
        <v>85</v>
      </c>
      <c r="T4474" t="s">
        <v>36</v>
      </c>
      <c r="U4474" t="s">
        <v>37</v>
      </c>
      <c r="V4474">
        <v>27</v>
      </c>
      <c r="W4474" t="s">
        <v>38</v>
      </c>
    </row>
    <row r="4475" spans="1:23">
      <c r="A4475" t="s">
        <v>23</v>
      </c>
      <c r="B4475" t="s">
        <v>24</v>
      </c>
      <c r="C4475" t="s">
        <v>25</v>
      </c>
      <c r="D4475" t="s">
        <v>46</v>
      </c>
      <c r="E4475" t="s">
        <v>47</v>
      </c>
      <c r="F4475" t="s">
        <v>48</v>
      </c>
      <c r="G4475" t="s">
        <v>47</v>
      </c>
      <c r="I4475" t="s">
        <v>43</v>
      </c>
      <c r="J4475">
        <v>245.28844509999999</v>
      </c>
      <c r="K4475">
        <v>50</v>
      </c>
      <c r="L4475">
        <v>0.81100000000000005</v>
      </c>
      <c r="M4475">
        <v>0</v>
      </c>
      <c r="N4475">
        <v>0</v>
      </c>
      <c r="O4475">
        <v>0</v>
      </c>
      <c r="P4475" t="s">
        <v>1594</v>
      </c>
      <c r="Q4475" t="s">
        <v>1595</v>
      </c>
      <c r="R4475" t="s">
        <v>84</v>
      </c>
      <c r="S4475" t="s">
        <v>85</v>
      </c>
      <c r="T4475" t="s">
        <v>36</v>
      </c>
      <c r="U4475" t="s">
        <v>37</v>
      </c>
      <c r="V4475">
        <v>27</v>
      </c>
      <c r="W4475" t="s">
        <v>38</v>
      </c>
    </row>
    <row r="4476" spans="1:23">
      <c r="A4476" t="s">
        <v>23</v>
      </c>
      <c r="B4476" t="s">
        <v>24</v>
      </c>
      <c r="C4476" t="s">
        <v>25</v>
      </c>
      <c r="D4476" t="s">
        <v>26</v>
      </c>
      <c r="E4476" t="s">
        <v>27</v>
      </c>
      <c r="F4476" t="s">
        <v>41</v>
      </c>
      <c r="G4476" t="s">
        <v>42</v>
      </c>
      <c r="H4476" t="s">
        <v>161</v>
      </c>
      <c r="I4476" t="s">
        <v>43</v>
      </c>
      <c r="J4476">
        <v>77.040287169999999</v>
      </c>
      <c r="K4476">
        <v>1</v>
      </c>
      <c r="L4476">
        <v>0.94099999999999995</v>
      </c>
      <c r="M4476">
        <v>0</v>
      </c>
      <c r="N4476">
        <v>0</v>
      </c>
      <c r="O4476">
        <v>0</v>
      </c>
      <c r="P4476" t="s">
        <v>1048</v>
      </c>
      <c r="Q4476" t="s">
        <v>1049</v>
      </c>
      <c r="R4476" t="s">
        <v>67</v>
      </c>
      <c r="S4476" t="s">
        <v>68</v>
      </c>
      <c r="T4476" t="s">
        <v>36</v>
      </c>
      <c r="U4476" t="s">
        <v>37</v>
      </c>
      <c r="V4476">
        <v>27</v>
      </c>
      <c r="W4476" t="s">
        <v>38</v>
      </c>
    </row>
    <row r="4477" spans="1:23">
      <c r="A4477" t="s">
        <v>23</v>
      </c>
      <c r="B4477" t="s">
        <v>24</v>
      </c>
      <c r="C4477" t="s">
        <v>25</v>
      </c>
      <c r="D4477" t="s">
        <v>26</v>
      </c>
      <c r="E4477" t="s">
        <v>27</v>
      </c>
      <c r="F4477" t="s">
        <v>53</v>
      </c>
      <c r="G4477" t="s">
        <v>54</v>
      </c>
      <c r="H4477" t="s">
        <v>443</v>
      </c>
      <c r="I4477" t="s">
        <v>444</v>
      </c>
      <c r="J4477">
        <v>10766.99667</v>
      </c>
      <c r="K4477">
        <v>1</v>
      </c>
      <c r="L4477">
        <v>1</v>
      </c>
      <c r="M4477">
        <v>0</v>
      </c>
      <c r="N4477">
        <v>0</v>
      </c>
      <c r="O4477">
        <v>0</v>
      </c>
      <c r="P4477" t="s">
        <v>1048</v>
      </c>
      <c r="Q4477" t="s">
        <v>1049</v>
      </c>
      <c r="R4477" t="s">
        <v>67</v>
      </c>
      <c r="S4477" t="s">
        <v>68</v>
      </c>
      <c r="T4477" t="s">
        <v>36</v>
      </c>
      <c r="U4477" t="s">
        <v>37</v>
      </c>
      <c r="V4477">
        <v>27</v>
      </c>
      <c r="W4477" t="s">
        <v>38</v>
      </c>
    </row>
    <row r="4478" spans="1:23">
      <c r="A4478" t="s">
        <v>23</v>
      </c>
      <c r="B4478" t="s">
        <v>24</v>
      </c>
      <c r="C4478" t="s">
        <v>25</v>
      </c>
      <c r="D4478" t="s">
        <v>26</v>
      </c>
      <c r="E4478" t="s">
        <v>27</v>
      </c>
      <c r="F4478" t="s">
        <v>53</v>
      </c>
      <c r="G4478" t="s">
        <v>54</v>
      </c>
      <c r="H4478" t="s">
        <v>185</v>
      </c>
      <c r="I4478" t="s">
        <v>186</v>
      </c>
      <c r="J4478">
        <v>4.2670000000000003</v>
      </c>
      <c r="K4478">
        <v>1</v>
      </c>
      <c r="L4478">
        <v>1</v>
      </c>
      <c r="M4478">
        <v>0</v>
      </c>
      <c r="N4478">
        <v>0</v>
      </c>
      <c r="O4478">
        <v>0</v>
      </c>
      <c r="P4478" t="s">
        <v>1048</v>
      </c>
      <c r="Q4478" t="s">
        <v>1049</v>
      </c>
      <c r="R4478" t="s">
        <v>67</v>
      </c>
      <c r="S4478" t="s">
        <v>68</v>
      </c>
      <c r="T4478" t="s">
        <v>36</v>
      </c>
      <c r="U4478" t="s">
        <v>37</v>
      </c>
      <c r="V4478">
        <v>27</v>
      </c>
      <c r="W4478" t="s">
        <v>38</v>
      </c>
    </row>
    <row r="4479" spans="1:23">
      <c r="A4479" t="s">
        <v>23</v>
      </c>
      <c r="B4479" t="s">
        <v>24</v>
      </c>
      <c r="C4479" t="s">
        <v>25</v>
      </c>
      <c r="D4479" t="s">
        <v>26</v>
      </c>
      <c r="E4479" t="s">
        <v>27</v>
      </c>
      <c r="F4479" t="s">
        <v>28</v>
      </c>
      <c r="G4479" t="s">
        <v>29</v>
      </c>
      <c r="H4479" t="s">
        <v>63</v>
      </c>
      <c r="I4479" t="s">
        <v>64</v>
      </c>
      <c r="J4479">
        <v>317.27966249999997</v>
      </c>
      <c r="K4479">
        <v>1</v>
      </c>
      <c r="L4479">
        <v>0.998</v>
      </c>
      <c r="M4479">
        <v>0</v>
      </c>
      <c r="N4479">
        <v>0</v>
      </c>
      <c r="O4479">
        <v>0</v>
      </c>
      <c r="P4479" t="s">
        <v>1048</v>
      </c>
      <c r="Q4479" t="s">
        <v>1049</v>
      </c>
      <c r="R4479" t="s">
        <v>67</v>
      </c>
      <c r="S4479" t="s">
        <v>68</v>
      </c>
      <c r="T4479" t="s">
        <v>36</v>
      </c>
      <c r="U4479" t="s">
        <v>37</v>
      </c>
      <c r="V4479">
        <v>27</v>
      </c>
      <c r="W4479" t="s">
        <v>38</v>
      </c>
    </row>
    <row r="4480" spans="1:23">
      <c r="A4480" t="s">
        <v>23</v>
      </c>
      <c r="B4480" t="s">
        <v>24</v>
      </c>
      <c r="C4480" t="s">
        <v>25</v>
      </c>
      <c r="D4480" t="s">
        <v>26</v>
      </c>
      <c r="E4480" t="s">
        <v>27</v>
      </c>
      <c r="F4480" t="s">
        <v>28</v>
      </c>
      <c r="G4480" t="s">
        <v>29</v>
      </c>
      <c r="H4480" t="s">
        <v>30</v>
      </c>
      <c r="I4480" t="s">
        <v>31</v>
      </c>
      <c r="J4480">
        <v>37.784383079999998</v>
      </c>
      <c r="K4480">
        <v>1</v>
      </c>
      <c r="L4480">
        <v>0.89600000000000002</v>
      </c>
      <c r="M4480">
        <v>0</v>
      </c>
      <c r="N4480">
        <v>0</v>
      </c>
      <c r="O4480">
        <v>0</v>
      </c>
      <c r="P4480" t="s">
        <v>1048</v>
      </c>
      <c r="Q4480" t="s">
        <v>1049</v>
      </c>
      <c r="R4480" t="s">
        <v>67</v>
      </c>
      <c r="S4480" t="s">
        <v>68</v>
      </c>
      <c r="T4480" t="s">
        <v>36</v>
      </c>
      <c r="U4480" t="s">
        <v>37</v>
      </c>
      <c r="V4480">
        <v>27</v>
      </c>
      <c r="W4480" t="s">
        <v>38</v>
      </c>
    </row>
    <row r="4481" spans="1:23">
      <c r="A4481" t="s">
        <v>23</v>
      </c>
      <c r="B4481" t="s">
        <v>24</v>
      </c>
      <c r="C4481" t="s">
        <v>25</v>
      </c>
      <c r="D4481" t="s">
        <v>39</v>
      </c>
      <c r="E4481" t="s">
        <v>40</v>
      </c>
      <c r="F4481" t="s">
        <v>28</v>
      </c>
      <c r="G4481" t="s">
        <v>29</v>
      </c>
      <c r="I4481" t="s">
        <v>43</v>
      </c>
      <c r="J4481">
        <v>407.32280930000002</v>
      </c>
      <c r="K4481">
        <v>38</v>
      </c>
      <c r="L4481">
        <v>0.872</v>
      </c>
      <c r="M4481">
        <v>0</v>
      </c>
      <c r="N4481">
        <v>0</v>
      </c>
      <c r="O4481">
        <v>0</v>
      </c>
      <c r="P4481" t="s">
        <v>1048</v>
      </c>
      <c r="Q4481" t="s">
        <v>1049</v>
      </c>
      <c r="R4481" t="s">
        <v>67</v>
      </c>
      <c r="S4481" t="s">
        <v>68</v>
      </c>
      <c r="T4481" t="s">
        <v>36</v>
      </c>
      <c r="U4481" t="s">
        <v>37</v>
      </c>
      <c r="V4481">
        <v>27</v>
      </c>
      <c r="W4481" t="s">
        <v>38</v>
      </c>
    </row>
    <row r="4482" spans="1:23">
      <c r="A4482" t="s">
        <v>23</v>
      </c>
      <c r="B4482" t="s">
        <v>24</v>
      </c>
      <c r="C4482" t="s">
        <v>25</v>
      </c>
      <c r="D4482" t="s">
        <v>39</v>
      </c>
      <c r="E4482" t="s">
        <v>40</v>
      </c>
      <c r="F4482" t="s">
        <v>53</v>
      </c>
      <c r="G4482" t="s">
        <v>54</v>
      </c>
      <c r="I4482" t="s">
        <v>43</v>
      </c>
      <c r="J4482">
        <v>0</v>
      </c>
      <c r="K4482">
        <v>0</v>
      </c>
      <c r="L4482">
        <v>0</v>
      </c>
      <c r="M4482">
        <v>0</v>
      </c>
      <c r="N4482">
        <v>0</v>
      </c>
      <c r="O4482">
        <v>1</v>
      </c>
      <c r="P4482" t="s">
        <v>1166</v>
      </c>
      <c r="Q4482" t="s">
        <v>1167</v>
      </c>
      <c r="R4482" t="s">
        <v>389</v>
      </c>
      <c r="S4482" t="s">
        <v>390</v>
      </c>
      <c r="T4482" t="s">
        <v>36</v>
      </c>
      <c r="U4482" t="s">
        <v>37</v>
      </c>
      <c r="V4482">
        <v>27</v>
      </c>
      <c r="W4482" t="s">
        <v>38</v>
      </c>
    </row>
    <row r="4483" spans="1:23">
      <c r="A4483" t="s">
        <v>23</v>
      </c>
      <c r="B4483" t="s">
        <v>24</v>
      </c>
      <c r="C4483" t="s">
        <v>25</v>
      </c>
      <c r="D4483" t="s">
        <v>39</v>
      </c>
      <c r="E4483" t="s">
        <v>40</v>
      </c>
      <c r="F4483" t="s">
        <v>41</v>
      </c>
      <c r="G4483" t="s">
        <v>42</v>
      </c>
      <c r="I4483" t="s">
        <v>43</v>
      </c>
      <c r="J4483">
        <v>0</v>
      </c>
      <c r="K4483">
        <v>0</v>
      </c>
      <c r="L4483">
        <v>0</v>
      </c>
      <c r="M4483">
        <v>0</v>
      </c>
      <c r="N4483">
        <v>0</v>
      </c>
      <c r="O4483">
        <v>1</v>
      </c>
      <c r="P4483" t="s">
        <v>1168</v>
      </c>
      <c r="Q4483" t="s">
        <v>1169</v>
      </c>
      <c r="R4483" t="s">
        <v>84</v>
      </c>
      <c r="S4483" t="s">
        <v>85</v>
      </c>
      <c r="T4483" t="s">
        <v>36</v>
      </c>
      <c r="U4483" t="s">
        <v>37</v>
      </c>
      <c r="V4483">
        <v>27</v>
      </c>
      <c r="W4483" t="s">
        <v>38</v>
      </c>
    </row>
    <row r="4484" spans="1:23">
      <c r="A4484" t="s">
        <v>23</v>
      </c>
      <c r="B4484" t="s">
        <v>24</v>
      </c>
      <c r="C4484" t="s">
        <v>25</v>
      </c>
      <c r="D4484" t="s">
        <v>39</v>
      </c>
      <c r="E4484" t="s">
        <v>40</v>
      </c>
      <c r="F4484" t="s">
        <v>28</v>
      </c>
      <c r="G4484" t="s">
        <v>29</v>
      </c>
      <c r="I4484" t="s">
        <v>43</v>
      </c>
      <c r="J4484">
        <v>23.143628830000001</v>
      </c>
      <c r="K4484">
        <v>10</v>
      </c>
      <c r="L4484">
        <v>0.80700000000000005</v>
      </c>
      <c r="M4484">
        <v>0</v>
      </c>
      <c r="N4484">
        <v>0</v>
      </c>
      <c r="O4484">
        <v>0</v>
      </c>
      <c r="P4484" t="s">
        <v>1596</v>
      </c>
      <c r="Q4484" t="s">
        <v>1597</v>
      </c>
      <c r="R4484" t="s">
        <v>389</v>
      </c>
      <c r="S4484" t="s">
        <v>390</v>
      </c>
      <c r="T4484" t="s">
        <v>36</v>
      </c>
      <c r="U4484" t="s">
        <v>37</v>
      </c>
      <c r="V4484">
        <v>27</v>
      </c>
      <c r="W4484" t="s">
        <v>38</v>
      </c>
    </row>
    <row r="4485" spans="1:23">
      <c r="A4485" t="s">
        <v>23</v>
      </c>
      <c r="B4485" t="s">
        <v>24</v>
      </c>
      <c r="C4485" t="s">
        <v>25</v>
      </c>
      <c r="D4485" t="s">
        <v>46</v>
      </c>
      <c r="E4485" t="s">
        <v>47</v>
      </c>
      <c r="F4485" t="s">
        <v>48</v>
      </c>
      <c r="G4485" t="s">
        <v>47</v>
      </c>
      <c r="I4485" t="s">
        <v>43</v>
      </c>
      <c r="J4485">
        <v>347.51707090000002</v>
      </c>
      <c r="K4485">
        <v>64</v>
      </c>
      <c r="L4485">
        <v>0.81</v>
      </c>
      <c r="M4485">
        <v>0</v>
      </c>
      <c r="N4485">
        <v>0</v>
      </c>
      <c r="O4485">
        <v>0</v>
      </c>
      <c r="P4485" t="s">
        <v>1172</v>
      </c>
      <c r="Q4485" t="s">
        <v>1173</v>
      </c>
      <c r="R4485" t="s">
        <v>146</v>
      </c>
      <c r="S4485" t="s">
        <v>147</v>
      </c>
      <c r="T4485" t="s">
        <v>36</v>
      </c>
      <c r="U4485" t="s">
        <v>37</v>
      </c>
      <c r="V4485">
        <v>27</v>
      </c>
      <c r="W4485" t="s">
        <v>38</v>
      </c>
    </row>
    <row r="4486" spans="1:23">
      <c r="A4486" t="s">
        <v>23</v>
      </c>
      <c r="B4486" t="s">
        <v>24</v>
      </c>
      <c r="C4486" t="s">
        <v>25</v>
      </c>
      <c r="D4486" t="s">
        <v>39</v>
      </c>
      <c r="E4486" t="s">
        <v>40</v>
      </c>
      <c r="F4486" t="s">
        <v>28</v>
      </c>
      <c r="G4486" t="s">
        <v>29</v>
      </c>
      <c r="I4486" t="s">
        <v>43</v>
      </c>
      <c r="J4486">
        <v>0</v>
      </c>
      <c r="K4486">
        <v>0</v>
      </c>
      <c r="L4486">
        <v>0</v>
      </c>
      <c r="M4486">
        <v>0</v>
      </c>
      <c r="N4486">
        <v>0</v>
      </c>
      <c r="O4486">
        <v>1</v>
      </c>
      <c r="P4486" t="s">
        <v>1632</v>
      </c>
      <c r="Q4486" t="s">
        <v>1633</v>
      </c>
      <c r="R4486" t="s">
        <v>84</v>
      </c>
      <c r="S4486" t="s">
        <v>85</v>
      </c>
      <c r="T4486" t="s">
        <v>36</v>
      </c>
      <c r="U4486" t="s">
        <v>37</v>
      </c>
      <c r="V4486">
        <v>27</v>
      </c>
      <c r="W4486" t="s">
        <v>38</v>
      </c>
    </row>
    <row r="4487" spans="1:23">
      <c r="A4487" t="s">
        <v>23</v>
      </c>
      <c r="B4487" t="s">
        <v>24</v>
      </c>
      <c r="C4487" t="s">
        <v>25</v>
      </c>
      <c r="D4487" t="s">
        <v>46</v>
      </c>
      <c r="E4487" t="s">
        <v>47</v>
      </c>
      <c r="F4487" t="s">
        <v>48</v>
      </c>
      <c r="G4487" t="s">
        <v>47</v>
      </c>
      <c r="I4487" t="s">
        <v>43</v>
      </c>
      <c r="J4487">
        <v>110.79860100000001</v>
      </c>
      <c r="K4487">
        <v>27</v>
      </c>
      <c r="L4487">
        <v>0.76900000000000002</v>
      </c>
      <c r="M4487">
        <v>0</v>
      </c>
      <c r="N4487">
        <v>0</v>
      </c>
      <c r="O4487">
        <v>0</v>
      </c>
      <c r="P4487" t="s">
        <v>1632</v>
      </c>
      <c r="Q4487" t="s">
        <v>1633</v>
      </c>
      <c r="R4487" t="s">
        <v>84</v>
      </c>
      <c r="S4487" t="s">
        <v>85</v>
      </c>
      <c r="T4487" t="s">
        <v>36</v>
      </c>
      <c r="U4487" t="s">
        <v>37</v>
      </c>
      <c r="V4487">
        <v>27</v>
      </c>
      <c r="W4487" t="s">
        <v>38</v>
      </c>
    </row>
    <row r="4488" spans="1:23">
      <c r="A4488" t="s">
        <v>23</v>
      </c>
      <c r="B4488" t="s">
        <v>24</v>
      </c>
      <c r="C4488" t="s">
        <v>25</v>
      </c>
      <c r="D4488" t="s">
        <v>46</v>
      </c>
      <c r="E4488" t="s">
        <v>47</v>
      </c>
      <c r="F4488" t="s">
        <v>48</v>
      </c>
      <c r="G4488" t="s">
        <v>47</v>
      </c>
      <c r="I4488" t="s">
        <v>43</v>
      </c>
      <c r="J4488">
        <v>315.93911880000002</v>
      </c>
      <c r="K4488">
        <v>66</v>
      </c>
      <c r="L4488">
        <v>0.77900000000000003</v>
      </c>
      <c r="M4488">
        <v>0</v>
      </c>
      <c r="N4488">
        <v>0</v>
      </c>
      <c r="O4488">
        <v>0</v>
      </c>
      <c r="P4488" t="s">
        <v>1174</v>
      </c>
      <c r="Q4488" t="s">
        <v>1175</v>
      </c>
      <c r="R4488" t="s">
        <v>51</v>
      </c>
      <c r="S4488" t="s">
        <v>52</v>
      </c>
      <c r="T4488" t="s">
        <v>36</v>
      </c>
      <c r="U4488" t="s">
        <v>37</v>
      </c>
      <c r="V4488">
        <v>27</v>
      </c>
      <c r="W4488" t="s">
        <v>38</v>
      </c>
    </row>
    <row r="4489" spans="1:23">
      <c r="A4489" t="s">
        <v>23</v>
      </c>
      <c r="B4489" t="s">
        <v>24</v>
      </c>
      <c r="C4489" t="s">
        <v>25</v>
      </c>
      <c r="D4489" t="s">
        <v>26</v>
      </c>
      <c r="E4489" t="s">
        <v>27</v>
      </c>
      <c r="F4489" t="s">
        <v>53</v>
      </c>
      <c r="G4489" t="s">
        <v>54</v>
      </c>
      <c r="H4489" t="s">
        <v>185</v>
      </c>
      <c r="I4489" t="s">
        <v>186</v>
      </c>
      <c r="J4489">
        <v>507.27970529999999</v>
      </c>
      <c r="K4489">
        <v>1</v>
      </c>
      <c r="L4489">
        <v>1</v>
      </c>
      <c r="M4489">
        <v>0</v>
      </c>
      <c r="N4489">
        <v>0</v>
      </c>
      <c r="O4489">
        <v>0</v>
      </c>
      <c r="P4489" t="s">
        <v>1102</v>
      </c>
      <c r="Q4489" t="s">
        <v>1103</v>
      </c>
      <c r="R4489" t="s">
        <v>168</v>
      </c>
      <c r="S4489" t="s">
        <v>169</v>
      </c>
      <c r="T4489" t="s">
        <v>36</v>
      </c>
      <c r="U4489" t="s">
        <v>37</v>
      </c>
      <c r="V4489">
        <v>27</v>
      </c>
      <c r="W4489" t="s">
        <v>38</v>
      </c>
    </row>
    <row r="4490" spans="1:23">
      <c r="A4490" t="s">
        <v>23</v>
      </c>
      <c r="B4490" t="s">
        <v>24</v>
      </c>
      <c r="C4490" t="s">
        <v>25</v>
      </c>
      <c r="D4490" t="s">
        <v>26</v>
      </c>
      <c r="E4490" t="s">
        <v>27</v>
      </c>
      <c r="F4490" t="s">
        <v>28</v>
      </c>
      <c r="G4490" t="s">
        <v>29</v>
      </c>
      <c r="H4490" t="s">
        <v>61</v>
      </c>
      <c r="I4490" t="s">
        <v>62</v>
      </c>
      <c r="J4490">
        <v>189.9251415</v>
      </c>
      <c r="K4490">
        <v>1</v>
      </c>
      <c r="L4490">
        <v>0.872</v>
      </c>
      <c r="M4490">
        <v>0</v>
      </c>
      <c r="N4490">
        <v>0</v>
      </c>
      <c r="O4490">
        <v>0</v>
      </c>
      <c r="P4490" t="s">
        <v>1102</v>
      </c>
      <c r="Q4490" t="s">
        <v>1103</v>
      </c>
      <c r="R4490" t="s">
        <v>168</v>
      </c>
      <c r="S4490" t="s">
        <v>169</v>
      </c>
      <c r="T4490" t="s">
        <v>36</v>
      </c>
      <c r="U4490" t="s">
        <v>37</v>
      </c>
      <c r="V4490">
        <v>27</v>
      </c>
      <c r="W4490" t="s">
        <v>38</v>
      </c>
    </row>
    <row r="4491" spans="1:23">
      <c r="A4491" t="s">
        <v>23</v>
      </c>
      <c r="B4491" t="s">
        <v>24</v>
      </c>
      <c r="C4491" t="s">
        <v>25</v>
      </c>
      <c r="D4491" t="s">
        <v>26</v>
      </c>
      <c r="E4491" t="s">
        <v>27</v>
      </c>
      <c r="F4491" t="s">
        <v>28</v>
      </c>
      <c r="G4491" t="s">
        <v>29</v>
      </c>
      <c r="H4491" t="s">
        <v>152</v>
      </c>
      <c r="I4491" t="s">
        <v>153</v>
      </c>
      <c r="J4491">
        <v>288.33154760000002</v>
      </c>
      <c r="K4491">
        <v>1</v>
      </c>
      <c r="L4491">
        <v>0.91700000000000004</v>
      </c>
      <c r="M4491">
        <v>0</v>
      </c>
      <c r="N4491">
        <v>0</v>
      </c>
      <c r="O4491">
        <v>0</v>
      </c>
      <c r="P4491" t="s">
        <v>1102</v>
      </c>
      <c r="Q4491" t="s">
        <v>1103</v>
      </c>
      <c r="R4491" t="s">
        <v>168</v>
      </c>
      <c r="S4491" t="s">
        <v>169</v>
      </c>
      <c r="T4491" t="s">
        <v>36</v>
      </c>
      <c r="U4491" t="s">
        <v>37</v>
      </c>
      <c r="V4491">
        <v>27</v>
      </c>
      <c r="W4491" t="s">
        <v>38</v>
      </c>
    </row>
    <row r="4492" spans="1:23">
      <c r="A4492" t="s">
        <v>23</v>
      </c>
      <c r="B4492" t="s">
        <v>24</v>
      </c>
      <c r="C4492" t="s">
        <v>25</v>
      </c>
      <c r="D4492" t="s">
        <v>26</v>
      </c>
      <c r="E4492" t="s">
        <v>27</v>
      </c>
      <c r="F4492" t="s">
        <v>28</v>
      </c>
      <c r="G4492" t="s">
        <v>29</v>
      </c>
      <c r="H4492" t="s">
        <v>285</v>
      </c>
      <c r="I4492" t="s">
        <v>286</v>
      </c>
      <c r="J4492">
        <v>159.19200000000001</v>
      </c>
      <c r="K4492">
        <v>1</v>
      </c>
      <c r="L4492">
        <v>1</v>
      </c>
      <c r="M4492">
        <v>0</v>
      </c>
      <c r="N4492">
        <v>0</v>
      </c>
      <c r="O4492">
        <v>0</v>
      </c>
      <c r="P4492" t="s">
        <v>1102</v>
      </c>
      <c r="Q4492" t="s">
        <v>1103</v>
      </c>
      <c r="R4492" t="s">
        <v>168</v>
      </c>
      <c r="S4492" t="s">
        <v>169</v>
      </c>
      <c r="T4492" t="s">
        <v>36</v>
      </c>
      <c r="U4492" t="s">
        <v>37</v>
      </c>
      <c r="V4492">
        <v>27</v>
      </c>
      <c r="W4492" t="s">
        <v>38</v>
      </c>
    </row>
    <row r="4493" spans="1:23">
      <c r="A4493" t="s">
        <v>23</v>
      </c>
      <c r="B4493" t="s">
        <v>24</v>
      </c>
      <c r="C4493" t="s">
        <v>25</v>
      </c>
      <c r="D4493" t="s">
        <v>26</v>
      </c>
      <c r="E4493" t="s">
        <v>27</v>
      </c>
      <c r="F4493" t="s">
        <v>28</v>
      </c>
      <c r="G4493" t="s">
        <v>29</v>
      </c>
      <c r="H4493" t="s">
        <v>86</v>
      </c>
      <c r="I4493" t="s">
        <v>87</v>
      </c>
      <c r="J4493">
        <v>173.2783082</v>
      </c>
      <c r="K4493">
        <v>1</v>
      </c>
      <c r="L4493">
        <v>0.89</v>
      </c>
      <c r="M4493">
        <v>0</v>
      </c>
      <c r="N4493">
        <v>0</v>
      </c>
      <c r="O4493">
        <v>0</v>
      </c>
      <c r="P4493" t="s">
        <v>1102</v>
      </c>
      <c r="Q4493" t="s">
        <v>1103</v>
      </c>
      <c r="R4493" t="s">
        <v>168</v>
      </c>
      <c r="S4493" t="s">
        <v>169</v>
      </c>
      <c r="T4493" t="s">
        <v>36</v>
      </c>
      <c r="U4493" t="s">
        <v>37</v>
      </c>
      <c r="V4493">
        <v>27</v>
      </c>
      <c r="W4493" t="s">
        <v>38</v>
      </c>
    </row>
    <row r="4494" spans="1:23">
      <c r="A4494" t="s">
        <v>23</v>
      </c>
      <c r="B4494" t="s">
        <v>24</v>
      </c>
      <c r="C4494" t="s">
        <v>25</v>
      </c>
      <c r="D4494" t="s">
        <v>26</v>
      </c>
      <c r="E4494" t="s">
        <v>27</v>
      </c>
      <c r="F4494" t="s">
        <v>28</v>
      </c>
      <c r="G4494" t="s">
        <v>29</v>
      </c>
      <c r="H4494" t="s">
        <v>30</v>
      </c>
      <c r="I4494" t="s">
        <v>31</v>
      </c>
      <c r="J4494">
        <v>360.12743920000003</v>
      </c>
      <c r="K4494">
        <v>1</v>
      </c>
      <c r="L4494">
        <v>1</v>
      </c>
      <c r="M4494">
        <v>0</v>
      </c>
      <c r="N4494">
        <v>0</v>
      </c>
      <c r="O4494">
        <v>0</v>
      </c>
      <c r="P4494" t="s">
        <v>1102</v>
      </c>
      <c r="Q4494" t="s">
        <v>1103</v>
      </c>
      <c r="R4494" t="s">
        <v>168</v>
      </c>
      <c r="S4494" t="s">
        <v>169</v>
      </c>
      <c r="T4494" t="s">
        <v>36</v>
      </c>
      <c r="U4494" t="s">
        <v>37</v>
      </c>
      <c r="V4494">
        <v>27</v>
      </c>
      <c r="W4494" t="s">
        <v>38</v>
      </c>
    </row>
    <row r="4495" spans="1:23">
      <c r="A4495" t="s">
        <v>23</v>
      </c>
      <c r="B4495" t="s">
        <v>24</v>
      </c>
      <c r="C4495" t="s">
        <v>25</v>
      </c>
      <c r="D4495" t="s">
        <v>39</v>
      </c>
      <c r="E4495" t="s">
        <v>40</v>
      </c>
      <c r="F4495" t="s">
        <v>44</v>
      </c>
      <c r="G4495" t="s">
        <v>45</v>
      </c>
      <c r="I4495" t="s">
        <v>43</v>
      </c>
      <c r="J4495">
        <v>76.770715600000003</v>
      </c>
      <c r="K4495">
        <v>12</v>
      </c>
      <c r="L4495">
        <v>0.84799999999999998</v>
      </c>
      <c r="M4495">
        <v>0</v>
      </c>
      <c r="N4495">
        <v>0</v>
      </c>
      <c r="O4495">
        <v>0</v>
      </c>
      <c r="P4495" t="s">
        <v>1102</v>
      </c>
      <c r="Q4495" t="s">
        <v>1103</v>
      </c>
      <c r="R4495" t="s">
        <v>168</v>
      </c>
      <c r="S4495" t="s">
        <v>169</v>
      </c>
      <c r="T4495" t="s">
        <v>36</v>
      </c>
      <c r="U4495" t="s">
        <v>37</v>
      </c>
      <c r="V4495">
        <v>27</v>
      </c>
      <c r="W4495" t="s">
        <v>38</v>
      </c>
    </row>
    <row r="4496" spans="1:23">
      <c r="A4496" t="s">
        <v>23</v>
      </c>
      <c r="B4496" t="s">
        <v>24</v>
      </c>
      <c r="C4496" t="s">
        <v>25</v>
      </c>
      <c r="D4496" t="s">
        <v>46</v>
      </c>
      <c r="E4496" t="s">
        <v>47</v>
      </c>
      <c r="F4496" t="s">
        <v>48</v>
      </c>
      <c r="G4496" t="s">
        <v>47</v>
      </c>
      <c r="I4496" t="s">
        <v>43</v>
      </c>
      <c r="J4496">
        <v>2417.136841</v>
      </c>
      <c r="K4496">
        <v>636</v>
      </c>
      <c r="L4496">
        <v>0.82799999999999996</v>
      </c>
      <c r="M4496">
        <v>0.27081519900000001</v>
      </c>
      <c r="N4496">
        <v>1.01E-2</v>
      </c>
      <c r="O4496">
        <v>0</v>
      </c>
      <c r="P4496" t="s">
        <v>1102</v>
      </c>
      <c r="Q4496" t="s">
        <v>1103</v>
      </c>
      <c r="R4496" t="s">
        <v>168</v>
      </c>
      <c r="S4496" t="s">
        <v>169</v>
      </c>
      <c r="T4496" t="s">
        <v>36</v>
      </c>
      <c r="U4496" t="s">
        <v>37</v>
      </c>
      <c r="V4496">
        <v>27</v>
      </c>
      <c r="W4496" t="s">
        <v>38</v>
      </c>
    </row>
    <row r="4497" spans="1:23">
      <c r="A4497" t="s">
        <v>23</v>
      </c>
      <c r="B4497" t="s">
        <v>24</v>
      </c>
      <c r="C4497" t="s">
        <v>25</v>
      </c>
      <c r="D4497" t="s">
        <v>26</v>
      </c>
      <c r="E4497" t="s">
        <v>27</v>
      </c>
      <c r="F4497" t="s">
        <v>28</v>
      </c>
      <c r="G4497" t="s">
        <v>29</v>
      </c>
      <c r="H4497" t="s">
        <v>86</v>
      </c>
      <c r="I4497" t="s">
        <v>87</v>
      </c>
      <c r="J4497">
        <v>146.96476910000001</v>
      </c>
      <c r="K4497">
        <v>4</v>
      </c>
      <c r="L4497">
        <v>0.88300000000000001</v>
      </c>
      <c r="M4497">
        <v>0</v>
      </c>
      <c r="N4497">
        <v>0</v>
      </c>
      <c r="O4497">
        <v>0</v>
      </c>
      <c r="P4497" t="s">
        <v>1104</v>
      </c>
      <c r="Q4497" t="s">
        <v>1105</v>
      </c>
      <c r="R4497" t="s">
        <v>132</v>
      </c>
      <c r="S4497" t="s">
        <v>133</v>
      </c>
      <c r="T4497" t="s">
        <v>36</v>
      </c>
      <c r="U4497" t="s">
        <v>37</v>
      </c>
      <c r="V4497">
        <v>27</v>
      </c>
      <c r="W4497" t="s">
        <v>38</v>
      </c>
    </row>
    <row r="4498" spans="1:23">
      <c r="A4498" t="s">
        <v>23</v>
      </c>
      <c r="B4498" t="s">
        <v>24</v>
      </c>
      <c r="C4498" t="s">
        <v>25</v>
      </c>
      <c r="D4498" t="s">
        <v>46</v>
      </c>
      <c r="E4498" t="s">
        <v>47</v>
      </c>
      <c r="F4498" t="s">
        <v>48</v>
      </c>
      <c r="G4498" t="s">
        <v>47</v>
      </c>
      <c r="I4498" t="s">
        <v>43</v>
      </c>
      <c r="J4498">
        <v>4716.9142830000001</v>
      </c>
      <c r="K4498">
        <v>769</v>
      </c>
      <c r="L4498">
        <v>0.82399999999999995</v>
      </c>
      <c r="M4498">
        <v>0.58075635999999997</v>
      </c>
      <c r="N4498">
        <v>5.7099999999999998E-3</v>
      </c>
      <c r="O4498">
        <v>0</v>
      </c>
      <c r="P4498" t="s">
        <v>1104</v>
      </c>
      <c r="Q4498" t="s">
        <v>1105</v>
      </c>
      <c r="R4498" t="s">
        <v>132</v>
      </c>
      <c r="S4498" t="s">
        <v>133</v>
      </c>
      <c r="T4498" t="s">
        <v>36</v>
      </c>
      <c r="U4498" t="s">
        <v>37</v>
      </c>
      <c r="V4498">
        <v>27</v>
      </c>
      <c r="W4498" t="s">
        <v>38</v>
      </c>
    </row>
    <row r="4499" spans="1:23">
      <c r="A4499" t="s">
        <v>23</v>
      </c>
      <c r="B4499" t="s">
        <v>24</v>
      </c>
      <c r="C4499" t="s">
        <v>25</v>
      </c>
      <c r="D4499" t="s">
        <v>46</v>
      </c>
      <c r="E4499" t="s">
        <v>47</v>
      </c>
      <c r="F4499" t="s">
        <v>48</v>
      </c>
      <c r="G4499" t="s">
        <v>47</v>
      </c>
      <c r="I4499" t="s">
        <v>43</v>
      </c>
      <c r="J4499">
        <v>752.35110259999999</v>
      </c>
      <c r="K4499">
        <v>98</v>
      </c>
      <c r="L4499">
        <v>0.83499999999999996</v>
      </c>
      <c r="M4499">
        <v>0</v>
      </c>
      <c r="N4499">
        <v>0</v>
      </c>
      <c r="O4499">
        <v>0</v>
      </c>
      <c r="P4499" t="s">
        <v>1176</v>
      </c>
      <c r="Q4499" t="s">
        <v>1177</v>
      </c>
      <c r="R4499" t="s">
        <v>158</v>
      </c>
      <c r="S4499" t="s">
        <v>159</v>
      </c>
      <c r="T4499" t="s">
        <v>36</v>
      </c>
      <c r="U4499" t="s">
        <v>37</v>
      </c>
      <c r="V4499">
        <v>27</v>
      </c>
      <c r="W4499" t="s">
        <v>38</v>
      </c>
    </row>
    <row r="4500" spans="1:23">
      <c r="A4500" t="s">
        <v>23</v>
      </c>
      <c r="B4500" t="s">
        <v>24</v>
      </c>
      <c r="C4500" t="s">
        <v>25</v>
      </c>
      <c r="D4500" t="s">
        <v>39</v>
      </c>
      <c r="E4500" t="s">
        <v>40</v>
      </c>
      <c r="F4500" t="s">
        <v>44</v>
      </c>
      <c r="G4500" t="s">
        <v>45</v>
      </c>
      <c r="I4500" t="s">
        <v>43</v>
      </c>
      <c r="J4500">
        <v>0</v>
      </c>
      <c r="K4500">
        <v>0</v>
      </c>
      <c r="L4500">
        <v>0</v>
      </c>
      <c r="M4500">
        <v>0</v>
      </c>
      <c r="N4500">
        <v>0</v>
      </c>
      <c r="O4500">
        <v>1</v>
      </c>
      <c r="P4500" t="s">
        <v>1178</v>
      </c>
      <c r="Q4500" t="s">
        <v>1179</v>
      </c>
      <c r="R4500" t="s">
        <v>67</v>
      </c>
      <c r="S4500" t="s">
        <v>68</v>
      </c>
      <c r="T4500" t="s">
        <v>36</v>
      </c>
      <c r="U4500" t="s">
        <v>37</v>
      </c>
      <c r="V4500">
        <v>27</v>
      </c>
      <c r="W4500" t="s">
        <v>38</v>
      </c>
    </row>
    <row r="4501" spans="1:23">
      <c r="A4501" t="s">
        <v>23</v>
      </c>
      <c r="B4501" t="s">
        <v>24</v>
      </c>
      <c r="C4501" t="s">
        <v>25</v>
      </c>
      <c r="D4501" t="s">
        <v>26</v>
      </c>
      <c r="E4501" t="s">
        <v>27</v>
      </c>
      <c r="F4501" t="s">
        <v>41</v>
      </c>
      <c r="G4501" t="s">
        <v>42</v>
      </c>
      <c r="H4501" t="s">
        <v>161</v>
      </c>
      <c r="I4501" t="s">
        <v>43</v>
      </c>
      <c r="J4501">
        <v>45.100667049999998</v>
      </c>
      <c r="K4501">
        <v>1</v>
      </c>
      <c r="L4501">
        <v>0.90600000000000003</v>
      </c>
      <c r="M4501">
        <v>0</v>
      </c>
      <c r="N4501">
        <v>0</v>
      </c>
      <c r="O4501">
        <v>0</v>
      </c>
      <c r="P4501" t="s">
        <v>1050</v>
      </c>
      <c r="Q4501" t="s">
        <v>1051</v>
      </c>
      <c r="R4501" t="s">
        <v>100</v>
      </c>
      <c r="S4501" t="s">
        <v>101</v>
      </c>
      <c r="T4501" t="s">
        <v>36</v>
      </c>
      <c r="U4501" t="s">
        <v>37</v>
      </c>
      <c r="V4501">
        <v>27</v>
      </c>
      <c r="W4501" t="s">
        <v>38</v>
      </c>
    </row>
    <row r="4502" spans="1:23">
      <c r="A4502" t="s">
        <v>23</v>
      </c>
      <c r="B4502" t="s">
        <v>24</v>
      </c>
      <c r="C4502" t="s">
        <v>25</v>
      </c>
      <c r="D4502" t="s">
        <v>26</v>
      </c>
      <c r="E4502" t="s">
        <v>27</v>
      </c>
      <c r="F4502" t="s">
        <v>53</v>
      </c>
      <c r="G4502" t="s">
        <v>54</v>
      </c>
      <c r="H4502" t="s">
        <v>96</v>
      </c>
      <c r="I4502" t="s">
        <v>97</v>
      </c>
      <c r="J4502">
        <v>40.349562990000003</v>
      </c>
      <c r="K4502">
        <v>1</v>
      </c>
      <c r="L4502">
        <v>0.96599999999999997</v>
      </c>
      <c r="M4502">
        <v>0</v>
      </c>
      <c r="N4502">
        <v>0</v>
      </c>
      <c r="O4502">
        <v>0</v>
      </c>
      <c r="P4502" t="s">
        <v>1050</v>
      </c>
      <c r="Q4502" t="s">
        <v>1051</v>
      </c>
      <c r="R4502" t="s">
        <v>100</v>
      </c>
      <c r="S4502" t="s">
        <v>101</v>
      </c>
      <c r="T4502" t="s">
        <v>36</v>
      </c>
      <c r="U4502" t="s">
        <v>37</v>
      </c>
      <c r="V4502">
        <v>27</v>
      </c>
      <c r="W4502" t="s">
        <v>38</v>
      </c>
    </row>
    <row r="4503" spans="1:23">
      <c r="A4503" t="s">
        <v>23</v>
      </c>
      <c r="B4503" t="s">
        <v>24</v>
      </c>
      <c r="C4503" t="s">
        <v>25</v>
      </c>
      <c r="D4503" t="s">
        <v>26</v>
      </c>
      <c r="E4503" t="s">
        <v>27</v>
      </c>
      <c r="F4503" t="s">
        <v>53</v>
      </c>
      <c r="G4503" t="s">
        <v>54</v>
      </c>
      <c r="H4503" t="s">
        <v>417</v>
      </c>
      <c r="I4503" t="s">
        <v>418</v>
      </c>
      <c r="J4503">
        <v>193.74217820000001</v>
      </c>
      <c r="K4503">
        <v>1</v>
      </c>
      <c r="L4503">
        <v>0.998</v>
      </c>
      <c r="M4503">
        <v>0</v>
      </c>
      <c r="N4503">
        <v>0</v>
      </c>
      <c r="O4503">
        <v>0</v>
      </c>
      <c r="P4503" t="s">
        <v>1050</v>
      </c>
      <c r="Q4503" t="s">
        <v>1051</v>
      </c>
      <c r="R4503" t="s">
        <v>100</v>
      </c>
      <c r="S4503" t="s">
        <v>101</v>
      </c>
      <c r="T4503" t="s">
        <v>36</v>
      </c>
      <c r="U4503" t="s">
        <v>37</v>
      </c>
      <c r="V4503">
        <v>27</v>
      </c>
      <c r="W4503" t="s">
        <v>38</v>
      </c>
    </row>
    <row r="4504" spans="1:23">
      <c r="A4504" t="s">
        <v>23</v>
      </c>
      <c r="B4504" t="s">
        <v>24</v>
      </c>
      <c r="C4504" t="s">
        <v>25</v>
      </c>
      <c r="D4504" t="s">
        <v>26</v>
      </c>
      <c r="E4504" t="s">
        <v>27</v>
      </c>
      <c r="F4504" t="s">
        <v>28</v>
      </c>
      <c r="G4504" t="s">
        <v>29</v>
      </c>
      <c r="H4504" t="s">
        <v>69</v>
      </c>
      <c r="I4504" t="s">
        <v>70</v>
      </c>
      <c r="J4504">
        <v>45.138252299999998</v>
      </c>
      <c r="K4504">
        <v>1</v>
      </c>
      <c r="L4504">
        <v>0.89800000000000002</v>
      </c>
      <c r="M4504">
        <v>0</v>
      </c>
      <c r="N4504">
        <v>0</v>
      </c>
      <c r="O4504">
        <v>0</v>
      </c>
      <c r="P4504" t="s">
        <v>1050</v>
      </c>
      <c r="Q4504" t="s">
        <v>1051</v>
      </c>
      <c r="R4504" t="s">
        <v>100</v>
      </c>
      <c r="S4504" t="s">
        <v>101</v>
      </c>
      <c r="T4504" t="s">
        <v>36</v>
      </c>
      <c r="U4504" t="s">
        <v>37</v>
      </c>
      <c r="V4504">
        <v>27</v>
      </c>
      <c r="W4504" t="s">
        <v>38</v>
      </c>
    </row>
    <row r="4505" spans="1:23">
      <c r="A4505" t="s">
        <v>23</v>
      </c>
      <c r="B4505" t="s">
        <v>24</v>
      </c>
      <c r="C4505" t="s">
        <v>25</v>
      </c>
      <c r="D4505" t="s">
        <v>26</v>
      </c>
      <c r="E4505" t="s">
        <v>27</v>
      </c>
      <c r="F4505" t="s">
        <v>28</v>
      </c>
      <c r="G4505" t="s">
        <v>29</v>
      </c>
      <c r="H4505" t="s">
        <v>148</v>
      </c>
      <c r="I4505" t="s">
        <v>149</v>
      </c>
      <c r="J4505">
        <v>316.82639419999998</v>
      </c>
      <c r="K4505">
        <v>3</v>
      </c>
      <c r="L4505">
        <v>0.98399999999999999</v>
      </c>
      <c r="M4505">
        <v>0</v>
      </c>
      <c r="N4505">
        <v>0</v>
      </c>
      <c r="O4505">
        <v>0</v>
      </c>
      <c r="P4505" t="s">
        <v>1050</v>
      </c>
      <c r="Q4505" t="s">
        <v>1051</v>
      </c>
      <c r="R4505" t="s">
        <v>100</v>
      </c>
      <c r="S4505" t="s">
        <v>101</v>
      </c>
      <c r="T4505" t="s">
        <v>36</v>
      </c>
      <c r="U4505" t="s">
        <v>37</v>
      </c>
      <c r="V4505">
        <v>27</v>
      </c>
      <c r="W4505" t="s">
        <v>38</v>
      </c>
    </row>
    <row r="4506" spans="1:23">
      <c r="A4506" t="s">
        <v>23</v>
      </c>
      <c r="B4506" t="s">
        <v>24</v>
      </c>
      <c r="C4506" t="s">
        <v>25</v>
      </c>
      <c r="D4506" t="s">
        <v>39</v>
      </c>
      <c r="E4506" t="s">
        <v>40</v>
      </c>
      <c r="F4506" t="s">
        <v>28</v>
      </c>
      <c r="G4506" t="s">
        <v>29</v>
      </c>
      <c r="I4506" t="s">
        <v>43</v>
      </c>
      <c r="J4506">
        <v>334.24244169999997</v>
      </c>
      <c r="K4506">
        <v>35</v>
      </c>
      <c r="L4506">
        <v>0.873</v>
      </c>
      <c r="M4506">
        <v>0</v>
      </c>
      <c r="N4506">
        <v>0</v>
      </c>
      <c r="O4506">
        <v>0</v>
      </c>
      <c r="P4506" t="s">
        <v>1050</v>
      </c>
      <c r="Q4506" t="s">
        <v>1051</v>
      </c>
      <c r="R4506" t="s">
        <v>100</v>
      </c>
      <c r="S4506" t="s">
        <v>101</v>
      </c>
      <c r="T4506" t="s">
        <v>36</v>
      </c>
      <c r="U4506" t="s">
        <v>37</v>
      </c>
      <c r="V4506">
        <v>27</v>
      </c>
      <c r="W4506" t="s">
        <v>38</v>
      </c>
    </row>
    <row r="4507" spans="1:23">
      <c r="A4507" t="s">
        <v>23</v>
      </c>
      <c r="B4507" t="s">
        <v>24</v>
      </c>
      <c r="C4507" t="s">
        <v>25</v>
      </c>
      <c r="D4507" t="s">
        <v>26</v>
      </c>
      <c r="E4507" t="s">
        <v>27</v>
      </c>
      <c r="F4507" t="s">
        <v>28</v>
      </c>
      <c r="G4507" t="s">
        <v>29</v>
      </c>
      <c r="H4507" t="s">
        <v>193</v>
      </c>
      <c r="I4507" t="s">
        <v>194</v>
      </c>
      <c r="J4507">
        <v>38.192459120000002</v>
      </c>
      <c r="K4507">
        <v>1</v>
      </c>
      <c r="L4507">
        <v>0.873</v>
      </c>
      <c r="M4507">
        <v>0</v>
      </c>
      <c r="N4507">
        <v>0</v>
      </c>
      <c r="O4507">
        <v>0</v>
      </c>
      <c r="P4507" t="s">
        <v>1180</v>
      </c>
      <c r="Q4507" t="s">
        <v>1181</v>
      </c>
      <c r="R4507" t="s">
        <v>51</v>
      </c>
      <c r="S4507" t="s">
        <v>52</v>
      </c>
      <c r="T4507" t="s">
        <v>36</v>
      </c>
      <c r="U4507" t="s">
        <v>37</v>
      </c>
      <c r="V4507">
        <v>27</v>
      </c>
      <c r="W4507" t="s">
        <v>38</v>
      </c>
    </row>
    <row r="4508" spans="1:23">
      <c r="A4508" t="s">
        <v>23</v>
      </c>
      <c r="B4508" t="s">
        <v>24</v>
      </c>
      <c r="C4508" t="s">
        <v>25</v>
      </c>
      <c r="D4508" t="s">
        <v>26</v>
      </c>
      <c r="E4508" t="s">
        <v>27</v>
      </c>
      <c r="F4508" t="s">
        <v>28</v>
      </c>
      <c r="G4508" t="s">
        <v>29</v>
      </c>
      <c r="H4508" t="s">
        <v>86</v>
      </c>
      <c r="I4508" t="s">
        <v>87</v>
      </c>
      <c r="J4508">
        <v>9.1784258540000003</v>
      </c>
      <c r="K4508">
        <v>1</v>
      </c>
      <c r="L4508">
        <v>0.86399999999999999</v>
      </c>
      <c r="M4508">
        <v>0</v>
      </c>
      <c r="N4508">
        <v>0</v>
      </c>
      <c r="O4508">
        <v>0</v>
      </c>
      <c r="P4508" t="s">
        <v>1180</v>
      </c>
      <c r="Q4508" t="s">
        <v>1181</v>
      </c>
      <c r="R4508" t="s">
        <v>51</v>
      </c>
      <c r="S4508" t="s">
        <v>52</v>
      </c>
      <c r="T4508" t="s">
        <v>36</v>
      </c>
      <c r="U4508" t="s">
        <v>37</v>
      </c>
      <c r="V4508">
        <v>27</v>
      </c>
      <c r="W4508" t="s">
        <v>38</v>
      </c>
    </row>
    <row r="4509" spans="1:23">
      <c r="A4509" t="s">
        <v>23</v>
      </c>
      <c r="B4509" t="s">
        <v>24</v>
      </c>
      <c r="C4509" t="s">
        <v>25</v>
      </c>
      <c r="D4509" t="s">
        <v>39</v>
      </c>
      <c r="E4509" t="s">
        <v>40</v>
      </c>
      <c r="F4509" t="s">
        <v>41</v>
      </c>
      <c r="G4509" t="s">
        <v>42</v>
      </c>
      <c r="I4509" t="s">
        <v>43</v>
      </c>
      <c r="J4509">
        <v>0</v>
      </c>
      <c r="K4509">
        <v>0</v>
      </c>
      <c r="L4509">
        <v>0</v>
      </c>
      <c r="M4509">
        <v>0</v>
      </c>
      <c r="N4509">
        <v>0</v>
      </c>
      <c r="O4509">
        <v>1</v>
      </c>
      <c r="P4509" t="s">
        <v>1180</v>
      </c>
      <c r="Q4509" t="s">
        <v>1181</v>
      </c>
      <c r="R4509" t="s">
        <v>51</v>
      </c>
      <c r="S4509" t="s">
        <v>52</v>
      </c>
      <c r="T4509" t="s">
        <v>36</v>
      </c>
      <c r="U4509" t="s">
        <v>37</v>
      </c>
      <c r="V4509">
        <v>27</v>
      </c>
      <c r="W4509" t="s">
        <v>38</v>
      </c>
    </row>
    <row r="4510" spans="1:23">
      <c r="A4510" t="s">
        <v>23</v>
      </c>
      <c r="B4510" t="s">
        <v>24</v>
      </c>
      <c r="C4510" t="s">
        <v>25</v>
      </c>
      <c r="D4510" t="s">
        <v>39</v>
      </c>
      <c r="E4510" t="s">
        <v>40</v>
      </c>
      <c r="F4510" t="s">
        <v>28</v>
      </c>
      <c r="G4510" t="s">
        <v>29</v>
      </c>
      <c r="I4510" t="s">
        <v>43</v>
      </c>
      <c r="J4510">
        <v>449.25733000000002</v>
      </c>
      <c r="K4510">
        <v>48</v>
      </c>
      <c r="L4510">
        <v>0.81200000000000006</v>
      </c>
      <c r="M4510">
        <v>0</v>
      </c>
      <c r="N4510">
        <v>0</v>
      </c>
      <c r="O4510">
        <v>0</v>
      </c>
      <c r="P4510" t="s">
        <v>1180</v>
      </c>
      <c r="Q4510" t="s">
        <v>1181</v>
      </c>
      <c r="R4510" t="s">
        <v>51</v>
      </c>
      <c r="S4510" t="s">
        <v>52</v>
      </c>
      <c r="T4510" t="s">
        <v>36</v>
      </c>
      <c r="U4510" t="s">
        <v>37</v>
      </c>
      <c r="V4510">
        <v>27</v>
      </c>
      <c r="W4510" t="s">
        <v>38</v>
      </c>
    </row>
    <row r="4511" spans="1:23">
      <c r="A4511" t="s">
        <v>23</v>
      </c>
      <c r="B4511" t="s">
        <v>24</v>
      </c>
      <c r="C4511" t="s">
        <v>25</v>
      </c>
      <c r="D4511" t="s">
        <v>39</v>
      </c>
      <c r="E4511" t="s">
        <v>40</v>
      </c>
      <c r="F4511" t="s">
        <v>53</v>
      </c>
      <c r="G4511" t="s">
        <v>54</v>
      </c>
      <c r="I4511" t="s">
        <v>43</v>
      </c>
      <c r="J4511">
        <v>0</v>
      </c>
      <c r="K4511">
        <v>0</v>
      </c>
      <c r="L4511">
        <v>0</v>
      </c>
      <c r="M4511">
        <v>0</v>
      </c>
      <c r="N4511">
        <v>0</v>
      </c>
      <c r="O4511">
        <v>1</v>
      </c>
      <c r="P4511" t="s">
        <v>1182</v>
      </c>
      <c r="Q4511" t="s">
        <v>1183</v>
      </c>
      <c r="R4511" t="s">
        <v>94</v>
      </c>
      <c r="S4511" t="s">
        <v>95</v>
      </c>
      <c r="T4511" t="s">
        <v>36</v>
      </c>
      <c r="U4511" t="s">
        <v>37</v>
      </c>
      <c r="V4511">
        <v>27</v>
      </c>
      <c r="W4511" t="s">
        <v>38</v>
      </c>
    </row>
    <row r="4512" spans="1:23">
      <c r="A4512" t="s">
        <v>23</v>
      </c>
      <c r="B4512" t="s">
        <v>24</v>
      </c>
      <c r="C4512" t="s">
        <v>25</v>
      </c>
      <c r="D4512" t="s">
        <v>46</v>
      </c>
      <c r="E4512" t="s">
        <v>47</v>
      </c>
      <c r="F4512" t="s">
        <v>48</v>
      </c>
      <c r="G4512" t="s">
        <v>47</v>
      </c>
      <c r="I4512" t="s">
        <v>43</v>
      </c>
      <c r="J4512">
        <v>1179.3075200000001</v>
      </c>
      <c r="K4512">
        <v>190</v>
      </c>
      <c r="L4512">
        <v>0.81100000000000005</v>
      </c>
      <c r="M4512">
        <v>0</v>
      </c>
      <c r="N4512">
        <v>0</v>
      </c>
      <c r="O4512">
        <v>0</v>
      </c>
      <c r="P4512" t="s">
        <v>1182</v>
      </c>
      <c r="Q4512" t="s">
        <v>1183</v>
      </c>
      <c r="R4512" t="s">
        <v>94</v>
      </c>
      <c r="S4512" t="s">
        <v>95</v>
      </c>
      <c r="T4512" t="s">
        <v>36</v>
      </c>
      <c r="U4512" t="s">
        <v>37</v>
      </c>
      <c r="V4512">
        <v>27</v>
      </c>
      <c r="W4512" t="s">
        <v>38</v>
      </c>
    </row>
    <row r="4513" spans="1:23">
      <c r="A4513" t="s">
        <v>23</v>
      </c>
      <c r="B4513" t="s">
        <v>24</v>
      </c>
      <c r="C4513" t="s">
        <v>25</v>
      </c>
      <c r="D4513" t="s">
        <v>26</v>
      </c>
      <c r="E4513" t="s">
        <v>27</v>
      </c>
      <c r="F4513" t="s">
        <v>53</v>
      </c>
      <c r="G4513" t="s">
        <v>54</v>
      </c>
      <c r="H4513" t="s">
        <v>185</v>
      </c>
      <c r="I4513" t="s">
        <v>186</v>
      </c>
      <c r="J4513">
        <v>80.717889740000004</v>
      </c>
      <c r="K4513">
        <v>1</v>
      </c>
      <c r="L4513">
        <v>0.98</v>
      </c>
      <c r="M4513">
        <v>0</v>
      </c>
      <c r="N4513">
        <v>0</v>
      </c>
      <c r="O4513">
        <v>0</v>
      </c>
      <c r="P4513" t="s">
        <v>1184</v>
      </c>
      <c r="Q4513" t="s">
        <v>1185</v>
      </c>
      <c r="R4513" t="s">
        <v>297</v>
      </c>
      <c r="S4513" t="s">
        <v>298</v>
      </c>
      <c r="T4513" t="s">
        <v>36</v>
      </c>
      <c r="U4513" t="s">
        <v>37</v>
      </c>
      <c r="V4513">
        <v>27</v>
      </c>
      <c r="W4513" t="s">
        <v>38</v>
      </c>
    </row>
    <row r="4514" spans="1:23">
      <c r="A4514" t="s">
        <v>23</v>
      </c>
      <c r="B4514" t="s">
        <v>24</v>
      </c>
      <c r="C4514" t="s">
        <v>25</v>
      </c>
      <c r="D4514" t="s">
        <v>39</v>
      </c>
      <c r="E4514" t="s">
        <v>40</v>
      </c>
      <c r="F4514" t="s">
        <v>28</v>
      </c>
      <c r="G4514" t="s">
        <v>29</v>
      </c>
      <c r="I4514" t="s">
        <v>43</v>
      </c>
      <c r="J4514">
        <v>84.27848487</v>
      </c>
      <c r="K4514">
        <v>13</v>
      </c>
      <c r="L4514">
        <v>0.84699999999999998</v>
      </c>
      <c r="M4514">
        <v>0</v>
      </c>
      <c r="N4514">
        <v>0</v>
      </c>
      <c r="O4514">
        <v>0</v>
      </c>
      <c r="P4514" t="s">
        <v>1186</v>
      </c>
      <c r="Q4514" t="s">
        <v>1187</v>
      </c>
      <c r="R4514" t="s">
        <v>120</v>
      </c>
      <c r="S4514" t="s">
        <v>121</v>
      </c>
      <c r="T4514" t="s">
        <v>36</v>
      </c>
      <c r="U4514" t="s">
        <v>37</v>
      </c>
      <c r="V4514">
        <v>27</v>
      </c>
      <c r="W4514" t="s">
        <v>38</v>
      </c>
    </row>
    <row r="4515" spans="1:23">
      <c r="A4515" t="s">
        <v>23</v>
      </c>
      <c r="B4515" t="s">
        <v>24</v>
      </c>
      <c r="C4515" t="s">
        <v>25</v>
      </c>
      <c r="D4515" t="s">
        <v>39</v>
      </c>
      <c r="E4515" t="s">
        <v>40</v>
      </c>
      <c r="F4515" t="s">
        <v>41</v>
      </c>
      <c r="G4515" t="s">
        <v>42</v>
      </c>
      <c r="I4515" t="s">
        <v>43</v>
      </c>
      <c r="J4515">
        <v>0</v>
      </c>
      <c r="K4515">
        <v>0</v>
      </c>
      <c r="L4515">
        <v>0</v>
      </c>
      <c r="M4515">
        <v>0</v>
      </c>
      <c r="N4515">
        <v>0</v>
      </c>
      <c r="O4515">
        <v>1</v>
      </c>
      <c r="P4515" t="s">
        <v>1188</v>
      </c>
      <c r="Q4515" t="s">
        <v>1189</v>
      </c>
      <c r="R4515" t="s">
        <v>84</v>
      </c>
      <c r="S4515" t="s">
        <v>85</v>
      </c>
      <c r="T4515" t="s">
        <v>36</v>
      </c>
      <c r="U4515" t="s">
        <v>37</v>
      </c>
      <c r="V4515">
        <v>27</v>
      </c>
      <c r="W4515" t="s">
        <v>38</v>
      </c>
    </row>
    <row r="4516" spans="1:23">
      <c r="A4516" t="s">
        <v>23</v>
      </c>
      <c r="B4516" t="s">
        <v>24</v>
      </c>
      <c r="C4516" t="s">
        <v>25</v>
      </c>
      <c r="D4516" t="s">
        <v>26</v>
      </c>
      <c r="E4516" t="s">
        <v>27</v>
      </c>
      <c r="F4516" t="s">
        <v>53</v>
      </c>
      <c r="G4516" t="s">
        <v>54</v>
      </c>
      <c r="H4516" t="s">
        <v>223</v>
      </c>
      <c r="I4516" t="s">
        <v>224</v>
      </c>
      <c r="J4516">
        <v>505.86204179999999</v>
      </c>
      <c r="K4516">
        <v>2</v>
      </c>
      <c r="L4516">
        <v>0.97899999999999998</v>
      </c>
      <c r="M4516">
        <v>0</v>
      </c>
      <c r="N4516">
        <v>0</v>
      </c>
      <c r="O4516">
        <v>0</v>
      </c>
      <c r="P4516" t="s">
        <v>1190</v>
      </c>
      <c r="Q4516" t="s">
        <v>1191</v>
      </c>
      <c r="R4516" t="s">
        <v>34</v>
      </c>
      <c r="S4516" t="s">
        <v>35</v>
      </c>
      <c r="T4516" t="s">
        <v>36</v>
      </c>
      <c r="U4516" t="s">
        <v>37</v>
      </c>
      <c r="V4516">
        <v>27</v>
      </c>
      <c r="W4516" t="s">
        <v>38</v>
      </c>
    </row>
    <row r="4517" spans="1:23">
      <c r="A4517" t="s">
        <v>23</v>
      </c>
      <c r="B4517" t="s">
        <v>24</v>
      </c>
      <c r="C4517" t="s">
        <v>25</v>
      </c>
      <c r="D4517" t="s">
        <v>39</v>
      </c>
      <c r="E4517" t="s">
        <v>40</v>
      </c>
      <c r="F4517" t="s">
        <v>41</v>
      </c>
      <c r="G4517" t="s">
        <v>42</v>
      </c>
      <c r="I4517" t="s">
        <v>43</v>
      </c>
      <c r="J4517">
        <v>77.305493409999997</v>
      </c>
      <c r="K4517">
        <v>8</v>
      </c>
      <c r="L4517">
        <v>0.84499999999999997</v>
      </c>
      <c r="M4517">
        <v>0</v>
      </c>
      <c r="N4517">
        <v>0</v>
      </c>
      <c r="O4517">
        <v>0</v>
      </c>
      <c r="P4517" t="s">
        <v>1190</v>
      </c>
      <c r="Q4517" t="s">
        <v>1191</v>
      </c>
      <c r="R4517" t="s">
        <v>34</v>
      </c>
      <c r="S4517" t="s">
        <v>35</v>
      </c>
      <c r="T4517" t="s">
        <v>36</v>
      </c>
      <c r="U4517" t="s">
        <v>37</v>
      </c>
      <c r="V4517">
        <v>27</v>
      </c>
      <c r="W4517" t="s">
        <v>38</v>
      </c>
    </row>
    <row r="4518" spans="1:23">
      <c r="A4518" t="s">
        <v>23</v>
      </c>
      <c r="B4518" t="s">
        <v>24</v>
      </c>
      <c r="C4518" t="s">
        <v>25</v>
      </c>
      <c r="D4518" t="s">
        <v>39</v>
      </c>
      <c r="E4518" t="s">
        <v>40</v>
      </c>
      <c r="F4518" t="s">
        <v>44</v>
      </c>
      <c r="G4518" t="s">
        <v>45</v>
      </c>
      <c r="I4518" t="s">
        <v>43</v>
      </c>
      <c r="J4518">
        <v>0</v>
      </c>
      <c r="K4518">
        <v>0</v>
      </c>
      <c r="L4518">
        <v>0</v>
      </c>
      <c r="M4518">
        <v>0</v>
      </c>
      <c r="N4518">
        <v>0</v>
      </c>
      <c r="O4518">
        <v>1</v>
      </c>
      <c r="P4518" t="s">
        <v>1190</v>
      </c>
      <c r="Q4518" t="s">
        <v>1191</v>
      </c>
      <c r="R4518" t="s">
        <v>34</v>
      </c>
      <c r="S4518" t="s">
        <v>35</v>
      </c>
      <c r="T4518" t="s">
        <v>36</v>
      </c>
      <c r="U4518" t="s">
        <v>37</v>
      </c>
      <c r="V4518">
        <v>27</v>
      </c>
      <c r="W4518" t="s">
        <v>38</v>
      </c>
    </row>
    <row r="4519" spans="1:23">
      <c r="A4519" t="s">
        <v>23</v>
      </c>
      <c r="B4519" t="s">
        <v>24</v>
      </c>
      <c r="C4519" t="s">
        <v>25</v>
      </c>
      <c r="D4519" t="s">
        <v>46</v>
      </c>
      <c r="E4519" t="s">
        <v>47</v>
      </c>
      <c r="F4519" t="s">
        <v>48</v>
      </c>
      <c r="G4519" t="s">
        <v>47</v>
      </c>
      <c r="I4519" t="s">
        <v>43</v>
      </c>
      <c r="J4519">
        <v>1135.004451</v>
      </c>
      <c r="K4519">
        <v>160</v>
      </c>
      <c r="L4519">
        <v>0.84199999999999997</v>
      </c>
      <c r="M4519">
        <v>0</v>
      </c>
      <c r="N4519">
        <v>0</v>
      </c>
      <c r="O4519">
        <v>0</v>
      </c>
      <c r="P4519" t="s">
        <v>1190</v>
      </c>
      <c r="Q4519" t="s">
        <v>1191</v>
      </c>
      <c r="R4519" t="s">
        <v>34</v>
      </c>
      <c r="S4519" t="s">
        <v>35</v>
      </c>
      <c r="T4519" t="s">
        <v>36</v>
      </c>
      <c r="U4519" t="s">
        <v>37</v>
      </c>
      <c r="V4519">
        <v>27</v>
      </c>
      <c r="W4519" t="s">
        <v>38</v>
      </c>
    </row>
    <row r="4520" spans="1:23">
      <c r="A4520" t="s">
        <v>23</v>
      </c>
      <c r="B4520" t="s">
        <v>24</v>
      </c>
      <c r="C4520" t="s">
        <v>25</v>
      </c>
      <c r="D4520" t="s">
        <v>26</v>
      </c>
      <c r="E4520" t="s">
        <v>27</v>
      </c>
      <c r="F4520" t="s">
        <v>28</v>
      </c>
      <c r="G4520" t="s">
        <v>29</v>
      </c>
      <c r="H4520" t="s">
        <v>148</v>
      </c>
      <c r="I4520" t="s">
        <v>149</v>
      </c>
      <c r="J4520">
        <v>14.651</v>
      </c>
      <c r="K4520">
        <v>1</v>
      </c>
      <c r="L4520">
        <v>1</v>
      </c>
      <c r="M4520">
        <v>0</v>
      </c>
      <c r="N4520">
        <v>0</v>
      </c>
      <c r="O4520">
        <v>0</v>
      </c>
      <c r="P4520" t="s">
        <v>1192</v>
      </c>
      <c r="Q4520" t="s">
        <v>1193</v>
      </c>
      <c r="R4520" t="s">
        <v>34</v>
      </c>
      <c r="S4520" t="s">
        <v>35</v>
      </c>
      <c r="T4520" t="s">
        <v>36</v>
      </c>
      <c r="U4520" t="s">
        <v>37</v>
      </c>
      <c r="V4520">
        <v>27</v>
      </c>
      <c r="W4520" t="s">
        <v>38</v>
      </c>
    </row>
    <row r="4521" spans="1:23">
      <c r="A4521" t="s">
        <v>23</v>
      </c>
      <c r="B4521" t="s">
        <v>24</v>
      </c>
      <c r="C4521" t="s">
        <v>25</v>
      </c>
      <c r="D4521" t="s">
        <v>39</v>
      </c>
      <c r="E4521" t="s">
        <v>40</v>
      </c>
      <c r="F4521" t="s">
        <v>28</v>
      </c>
      <c r="G4521" t="s">
        <v>29</v>
      </c>
      <c r="I4521" t="s">
        <v>43</v>
      </c>
      <c r="J4521">
        <v>59.228704380000003</v>
      </c>
      <c r="K4521">
        <v>12</v>
      </c>
      <c r="L4521">
        <v>0.88900000000000001</v>
      </c>
      <c r="M4521">
        <v>0</v>
      </c>
      <c r="N4521">
        <v>0</v>
      </c>
      <c r="O4521">
        <v>0</v>
      </c>
      <c r="P4521" t="s">
        <v>1192</v>
      </c>
      <c r="Q4521" t="s">
        <v>1193</v>
      </c>
      <c r="R4521" t="s">
        <v>34</v>
      </c>
      <c r="S4521" t="s">
        <v>35</v>
      </c>
      <c r="T4521" t="s">
        <v>36</v>
      </c>
      <c r="U4521" t="s">
        <v>37</v>
      </c>
      <c r="V4521">
        <v>27</v>
      </c>
      <c r="W4521" t="s">
        <v>38</v>
      </c>
    </row>
    <row r="4522" spans="1:23">
      <c r="A4522" t="s">
        <v>23</v>
      </c>
      <c r="B4522" t="s">
        <v>24</v>
      </c>
      <c r="C4522" t="s">
        <v>25</v>
      </c>
      <c r="D4522" t="s">
        <v>46</v>
      </c>
      <c r="E4522" t="s">
        <v>47</v>
      </c>
      <c r="F4522" t="s">
        <v>48</v>
      </c>
      <c r="G4522" t="s">
        <v>47</v>
      </c>
      <c r="I4522" t="s">
        <v>43</v>
      </c>
      <c r="J4522">
        <v>371.10904929999998</v>
      </c>
      <c r="K4522">
        <v>77</v>
      </c>
      <c r="L4522">
        <v>0.79</v>
      </c>
      <c r="M4522">
        <v>0</v>
      </c>
      <c r="N4522">
        <v>0</v>
      </c>
      <c r="O4522">
        <v>0</v>
      </c>
      <c r="P4522" t="s">
        <v>1194</v>
      </c>
      <c r="Q4522" t="s">
        <v>1195</v>
      </c>
      <c r="R4522" t="s">
        <v>94</v>
      </c>
      <c r="S4522" t="s">
        <v>95</v>
      </c>
      <c r="T4522" t="s">
        <v>36</v>
      </c>
      <c r="U4522" t="s">
        <v>37</v>
      </c>
      <c r="V4522">
        <v>27</v>
      </c>
      <c r="W4522" t="s">
        <v>38</v>
      </c>
    </row>
    <row r="4523" spans="1:23">
      <c r="A4523" t="s">
        <v>23</v>
      </c>
      <c r="B4523" t="s">
        <v>24</v>
      </c>
      <c r="C4523" t="s">
        <v>25</v>
      </c>
      <c r="D4523" t="s">
        <v>39</v>
      </c>
      <c r="E4523" t="s">
        <v>40</v>
      </c>
      <c r="F4523" t="s">
        <v>28</v>
      </c>
      <c r="G4523" t="s">
        <v>29</v>
      </c>
      <c r="I4523" t="s">
        <v>43</v>
      </c>
      <c r="J4523">
        <v>75.91091342</v>
      </c>
      <c r="K4523">
        <v>13</v>
      </c>
      <c r="L4523">
        <v>0.72099999999999997</v>
      </c>
      <c r="M4523">
        <v>0</v>
      </c>
      <c r="N4523">
        <v>0</v>
      </c>
      <c r="O4523">
        <v>0</v>
      </c>
      <c r="P4523" t="s">
        <v>1598</v>
      </c>
      <c r="Q4523" t="s">
        <v>1599</v>
      </c>
      <c r="R4523" t="s">
        <v>94</v>
      </c>
      <c r="S4523" t="s">
        <v>95</v>
      </c>
      <c r="T4523" t="s">
        <v>36</v>
      </c>
      <c r="U4523" t="s">
        <v>37</v>
      </c>
      <c r="V4523">
        <v>27</v>
      </c>
      <c r="W4523" t="s">
        <v>38</v>
      </c>
    </row>
    <row r="4524" spans="1:23">
      <c r="A4524" t="s">
        <v>23</v>
      </c>
      <c r="B4524" t="s">
        <v>24</v>
      </c>
      <c r="C4524" t="s">
        <v>25</v>
      </c>
      <c r="D4524" t="s">
        <v>46</v>
      </c>
      <c r="E4524" t="s">
        <v>47</v>
      </c>
      <c r="F4524" t="s">
        <v>48</v>
      </c>
      <c r="G4524" t="s">
        <v>47</v>
      </c>
      <c r="I4524" t="s">
        <v>43</v>
      </c>
      <c r="J4524">
        <v>826.70370500000001</v>
      </c>
      <c r="K4524">
        <v>120</v>
      </c>
      <c r="L4524">
        <v>0.81299999999999994</v>
      </c>
      <c r="M4524">
        <v>0</v>
      </c>
      <c r="N4524">
        <v>0</v>
      </c>
      <c r="O4524">
        <v>0</v>
      </c>
      <c r="P4524" t="s">
        <v>1598</v>
      </c>
      <c r="Q4524" t="s">
        <v>1599</v>
      </c>
      <c r="R4524" t="s">
        <v>94</v>
      </c>
      <c r="S4524" t="s">
        <v>95</v>
      </c>
      <c r="T4524" t="s">
        <v>36</v>
      </c>
      <c r="U4524" t="s">
        <v>37</v>
      </c>
      <c r="V4524">
        <v>27</v>
      </c>
      <c r="W4524" t="s">
        <v>38</v>
      </c>
    </row>
    <row r="4525" spans="1:23">
      <c r="A4525" t="s">
        <v>23</v>
      </c>
      <c r="B4525" t="s">
        <v>24</v>
      </c>
      <c r="C4525" t="s">
        <v>25</v>
      </c>
      <c r="D4525" t="s">
        <v>26</v>
      </c>
      <c r="E4525" t="s">
        <v>27</v>
      </c>
      <c r="F4525" t="s">
        <v>53</v>
      </c>
      <c r="G4525" t="s">
        <v>54</v>
      </c>
      <c r="H4525" t="s">
        <v>417</v>
      </c>
      <c r="I4525" t="s">
        <v>418</v>
      </c>
      <c r="J4525">
        <v>72.220775130000007</v>
      </c>
      <c r="K4525">
        <v>1</v>
      </c>
      <c r="L4525">
        <v>0.91500000000000004</v>
      </c>
      <c r="M4525">
        <v>0</v>
      </c>
      <c r="N4525">
        <v>0</v>
      </c>
      <c r="O4525">
        <v>0</v>
      </c>
      <c r="P4525" t="s">
        <v>1114</v>
      </c>
      <c r="Q4525" t="s">
        <v>1115</v>
      </c>
      <c r="R4525" t="s">
        <v>146</v>
      </c>
      <c r="S4525" t="s">
        <v>147</v>
      </c>
      <c r="T4525" t="s">
        <v>36</v>
      </c>
      <c r="U4525" t="s">
        <v>37</v>
      </c>
      <c r="V4525">
        <v>27</v>
      </c>
      <c r="W4525" t="s">
        <v>38</v>
      </c>
    </row>
    <row r="4526" spans="1:23">
      <c r="A4526" t="s">
        <v>23</v>
      </c>
      <c r="B4526" t="s">
        <v>24</v>
      </c>
      <c r="C4526" t="s">
        <v>25</v>
      </c>
      <c r="D4526" t="s">
        <v>26</v>
      </c>
      <c r="E4526" t="s">
        <v>27</v>
      </c>
      <c r="F4526" t="s">
        <v>28</v>
      </c>
      <c r="G4526" t="s">
        <v>29</v>
      </c>
      <c r="H4526" t="s">
        <v>69</v>
      </c>
      <c r="I4526" t="s">
        <v>70</v>
      </c>
      <c r="J4526">
        <v>30.484000000000002</v>
      </c>
      <c r="K4526">
        <v>1</v>
      </c>
      <c r="L4526">
        <v>1</v>
      </c>
      <c r="M4526">
        <v>0</v>
      </c>
      <c r="N4526">
        <v>0</v>
      </c>
      <c r="O4526">
        <v>0</v>
      </c>
      <c r="P4526" t="s">
        <v>1114</v>
      </c>
      <c r="Q4526" t="s">
        <v>1115</v>
      </c>
      <c r="R4526" t="s">
        <v>146</v>
      </c>
      <c r="S4526" t="s">
        <v>147</v>
      </c>
      <c r="T4526" t="s">
        <v>36</v>
      </c>
      <c r="U4526" t="s">
        <v>37</v>
      </c>
      <c r="V4526">
        <v>27</v>
      </c>
      <c r="W4526" t="s">
        <v>38</v>
      </c>
    </row>
    <row r="4527" spans="1:23">
      <c r="A4527" t="s">
        <v>23</v>
      </c>
      <c r="B4527" t="s">
        <v>24</v>
      </c>
      <c r="C4527" t="s">
        <v>25</v>
      </c>
      <c r="D4527" t="s">
        <v>39</v>
      </c>
      <c r="E4527" t="s">
        <v>40</v>
      </c>
      <c r="F4527" t="s">
        <v>41</v>
      </c>
      <c r="G4527" t="s">
        <v>42</v>
      </c>
      <c r="I4527" t="s">
        <v>43</v>
      </c>
      <c r="J4527">
        <v>0</v>
      </c>
      <c r="K4527">
        <v>0</v>
      </c>
      <c r="L4527">
        <v>0</v>
      </c>
      <c r="M4527">
        <v>0</v>
      </c>
      <c r="N4527">
        <v>0</v>
      </c>
      <c r="O4527">
        <v>1</v>
      </c>
      <c r="P4527" t="s">
        <v>1114</v>
      </c>
      <c r="Q4527" t="s">
        <v>1115</v>
      </c>
      <c r="R4527" t="s">
        <v>146</v>
      </c>
      <c r="S4527" t="s">
        <v>147</v>
      </c>
      <c r="T4527" t="s">
        <v>36</v>
      </c>
      <c r="U4527" t="s">
        <v>37</v>
      </c>
      <c r="V4527">
        <v>27</v>
      </c>
      <c r="W4527" t="s">
        <v>38</v>
      </c>
    </row>
    <row r="4528" spans="1:23">
      <c r="A4528" t="s">
        <v>23</v>
      </c>
      <c r="B4528" t="s">
        <v>24</v>
      </c>
      <c r="C4528" t="s">
        <v>25</v>
      </c>
      <c r="D4528" t="s">
        <v>46</v>
      </c>
      <c r="E4528" t="s">
        <v>47</v>
      </c>
      <c r="F4528" t="s">
        <v>48</v>
      </c>
      <c r="G4528" t="s">
        <v>47</v>
      </c>
      <c r="I4528" t="s">
        <v>43</v>
      </c>
      <c r="J4528">
        <v>1970.326053</v>
      </c>
      <c r="K4528">
        <v>383</v>
      </c>
      <c r="L4528">
        <v>0.82299999999999995</v>
      </c>
      <c r="M4528">
        <v>0</v>
      </c>
      <c r="N4528">
        <v>0</v>
      </c>
      <c r="O4528">
        <v>0</v>
      </c>
      <c r="P4528" t="s">
        <v>1114</v>
      </c>
      <c r="Q4528" t="s">
        <v>1115</v>
      </c>
      <c r="R4528" t="s">
        <v>146</v>
      </c>
      <c r="S4528" t="s">
        <v>147</v>
      </c>
      <c r="T4528" t="s">
        <v>36</v>
      </c>
      <c r="U4528" t="s">
        <v>37</v>
      </c>
      <c r="V4528">
        <v>27</v>
      </c>
      <c r="W4528" t="s">
        <v>38</v>
      </c>
    </row>
    <row r="4529" spans="1:23">
      <c r="A4529" t="s">
        <v>23</v>
      </c>
      <c r="B4529" t="s">
        <v>24</v>
      </c>
      <c r="C4529" t="s">
        <v>25</v>
      </c>
      <c r="D4529" t="s">
        <v>26</v>
      </c>
      <c r="E4529" t="s">
        <v>27</v>
      </c>
      <c r="F4529" t="s">
        <v>28</v>
      </c>
      <c r="G4529" t="s">
        <v>29</v>
      </c>
      <c r="H4529" t="s">
        <v>193</v>
      </c>
      <c r="I4529" t="s">
        <v>194</v>
      </c>
      <c r="J4529">
        <v>49.955929920000003</v>
      </c>
      <c r="K4529">
        <v>1</v>
      </c>
      <c r="L4529">
        <v>0.84199999999999997</v>
      </c>
      <c r="M4529">
        <v>0</v>
      </c>
      <c r="N4529">
        <v>0</v>
      </c>
      <c r="O4529">
        <v>0</v>
      </c>
      <c r="P4529" t="s">
        <v>1196</v>
      </c>
      <c r="Q4529" t="s">
        <v>1197</v>
      </c>
      <c r="R4529" t="s">
        <v>100</v>
      </c>
      <c r="S4529" t="s">
        <v>101</v>
      </c>
      <c r="T4529" t="s">
        <v>36</v>
      </c>
      <c r="U4529" t="s">
        <v>37</v>
      </c>
      <c r="V4529">
        <v>27</v>
      </c>
      <c r="W4529" t="s">
        <v>38</v>
      </c>
    </row>
    <row r="4530" spans="1:23">
      <c r="A4530" t="s">
        <v>23</v>
      </c>
      <c r="B4530" t="s">
        <v>24</v>
      </c>
      <c r="C4530" t="s">
        <v>25</v>
      </c>
      <c r="D4530" t="s">
        <v>39</v>
      </c>
      <c r="E4530" t="s">
        <v>40</v>
      </c>
      <c r="F4530" t="s">
        <v>44</v>
      </c>
      <c r="G4530" t="s">
        <v>45</v>
      </c>
      <c r="I4530" t="s">
        <v>43</v>
      </c>
      <c r="J4530">
        <v>0</v>
      </c>
      <c r="K4530">
        <v>0</v>
      </c>
      <c r="L4530">
        <v>0</v>
      </c>
      <c r="M4530">
        <v>0</v>
      </c>
      <c r="N4530">
        <v>0</v>
      </c>
      <c r="O4530">
        <v>1</v>
      </c>
      <c r="P4530" t="s">
        <v>1196</v>
      </c>
      <c r="Q4530" t="s">
        <v>1197</v>
      </c>
      <c r="R4530" t="s">
        <v>100</v>
      </c>
      <c r="S4530" t="s">
        <v>101</v>
      </c>
      <c r="T4530" t="s">
        <v>36</v>
      </c>
      <c r="U4530" t="s">
        <v>37</v>
      </c>
      <c r="V4530">
        <v>27</v>
      </c>
      <c r="W4530" t="s">
        <v>38</v>
      </c>
    </row>
    <row r="4531" spans="1:23">
      <c r="A4531" t="s">
        <v>23</v>
      </c>
      <c r="B4531" t="s">
        <v>24</v>
      </c>
      <c r="C4531" t="s">
        <v>25</v>
      </c>
      <c r="D4531" t="s">
        <v>39</v>
      </c>
      <c r="E4531" t="s">
        <v>40</v>
      </c>
      <c r="F4531" t="s">
        <v>41</v>
      </c>
      <c r="G4531" t="s">
        <v>42</v>
      </c>
      <c r="I4531" t="s">
        <v>43</v>
      </c>
      <c r="J4531">
        <v>0</v>
      </c>
      <c r="K4531">
        <v>0</v>
      </c>
      <c r="L4531">
        <v>0</v>
      </c>
      <c r="M4531">
        <v>0</v>
      </c>
      <c r="N4531">
        <v>0</v>
      </c>
      <c r="O4531">
        <v>1</v>
      </c>
      <c r="P4531" t="s">
        <v>1198</v>
      </c>
      <c r="Q4531" t="s">
        <v>1199</v>
      </c>
      <c r="R4531" t="s">
        <v>114</v>
      </c>
      <c r="S4531" t="s">
        <v>115</v>
      </c>
      <c r="T4531" t="s">
        <v>36</v>
      </c>
      <c r="U4531" t="s">
        <v>37</v>
      </c>
      <c r="V4531">
        <v>27</v>
      </c>
      <c r="W4531" t="s">
        <v>38</v>
      </c>
    </row>
    <row r="4532" spans="1:23">
      <c r="A4532" t="s">
        <v>23</v>
      </c>
      <c r="B4532" t="s">
        <v>24</v>
      </c>
      <c r="C4532" t="s">
        <v>25</v>
      </c>
      <c r="D4532" t="s">
        <v>39</v>
      </c>
      <c r="E4532" t="s">
        <v>40</v>
      </c>
      <c r="F4532" t="s">
        <v>53</v>
      </c>
      <c r="G4532" t="s">
        <v>54</v>
      </c>
      <c r="I4532" t="s">
        <v>43</v>
      </c>
      <c r="J4532">
        <v>0</v>
      </c>
      <c r="K4532">
        <v>0</v>
      </c>
      <c r="L4532">
        <v>0</v>
      </c>
      <c r="M4532">
        <v>0</v>
      </c>
      <c r="N4532">
        <v>0</v>
      </c>
      <c r="O4532">
        <v>1</v>
      </c>
      <c r="P4532" t="s">
        <v>1198</v>
      </c>
      <c r="Q4532" t="s">
        <v>1199</v>
      </c>
      <c r="R4532" t="s">
        <v>114</v>
      </c>
      <c r="S4532" t="s">
        <v>115</v>
      </c>
      <c r="T4532" t="s">
        <v>36</v>
      </c>
      <c r="U4532" t="s">
        <v>37</v>
      </c>
      <c r="V4532">
        <v>27</v>
      </c>
      <c r="W4532" t="s">
        <v>38</v>
      </c>
    </row>
    <row r="4533" spans="1:23">
      <c r="A4533" t="s">
        <v>23</v>
      </c>
      <c r="B4533" t="s">
        <v>24</v>
      </c>
      <c r="C4533" t="s">
        <v>25</v>
      </c>
      <c r="D4533" t="s">
        <v>39</v>
      </c>
      <c r="E4533" t="s">
        <v>40</v>
      </c>
      <c r="F4533" t="s">
        <v>44</v>
      </c>
      <c r="G4533" t="s">
        <v>45</v>
      </c>
      <c r="I4533" t="s">
        <v>43</v>
      </c>
      <c r="J4533">
        <v>0</v>
      </c>
      <c r="K4533">
        <v>0</v>
      </c>
      <c r="L4533">
        <v>0</v>
      </c>
      <c r="M4533">
        <v>0</v>
      </c>
      <c r="N4533">
        <v>0</v>
      </c>
      <c r="O4533">
        <v>1</v>
      </c>
      <c r="P4533" t="s">
        <v>1198</v>
      </c>
      <c r="Q4533" t="s">
        <v>1199</v>
      </c>
      <c r="R4533" t="s">
        <v>114</v>
      </c>
      <c r="S4533" t="s">
        <v>115</v>
      </c>
      <c r="T4533" t="s">
        <v>36</v>
      </c>
      <c r="U4533" t="s">
        <v>37</v>
      </c>
      <c r="V4533">
        <v>27</v>
      </c>
      <c r="W4533" t="s">
        <v>38</v>
      </c>
    </row>
    <row r="4534" spans="1:23">
      <c r="A4534" t="s">
        <v>23</v>
      </c>
      <c r="B4534" t="s">
        <v>24</v>
      </c>
      <c r="C4534" t="s">
        <v>25</v>
      </c>
      <c r="D4534" t="s">
        <v>39</v>
      </c>
      <c r="E4534" t="s">
        <v>40</v>
      </c>
      <c r="F4534" t="s">
        <v>53</v>
      </c>
      <c r="G4534" t="s">
        <v>54</v>
      </c>
      <c r="I4534" t="s">
        <v>43</v>
      </c>
      <c r="J4534">
        <v>0</v>
      </c>
      <c r="K4534">
        <v>0</v>
      </c>
      <c r="L4534">
        <v>0</v>
      </c>
      <c r="M4534">
        <v>0</v>
      </c>
      <c r="N4534">
        <v>0</v>
      </c>
      <c r="O4534">
        <v>1</v>
      </c>
      <c r="P4534" t="s">
        <v>1200</v>
      </c>
      <c r="Q4534" t="s">
        <v>1201</v>
      </c>
      <c r="R4534" t="s">
        <v>158</v>
      </c>
      <c r="S4534" t="s">
        <v>159</v>
      </c>
      <c r="T4534" t="s">
        <v>36</v>
      </c>
      <c r="U4534" t="s">
        <v>37</v>
      </c>
      <c r="V4534">
        <v>27</v>
      </c>
      <c r="W4534" t="s">
        <v>38</v>
      </c>
    </row>
    <row r="4535" spans="1:23">
      <c r="A4535" t="s">
        <v>23</v>
      </c>
      <c r="B4535" t="s">
        <v>24</v>
      </c>
      <c r="C4535" t="s">
        <v>25</v>
      </c>
      <c r="D4535" t="s">
        <v>39</v>
      </c>
      <c r="E4535" t="s">
        <v>40</v>
      </c>
      <c r="F4535" t="s">
        <v>44</v>
      </c>
      <c r="G4535" t="s">
        <v>45</v>
      </c>
      <c r="I4535" t="s">
        <v>43</v>
      </c>
      <c r="J4535">
        <v>56.63489422</v>
      </c>
      <c r="K4535">
        <v>7</v>
      </c>
      <c r="L4535">
        <v>0.87</v>
      </c>
      <c r="M4535">
        <v>0</v>
      </c>
      <c r="N4535">
        <v>0</v>
      </c>
      <c r="O4535">
        <v>0</v>
      </c>
      <c r="P4535" t="s">
        <v>1202</v>
      </c>
      <c r="Q4535" t="s">
        <v>1203</v>
      </c>
      <c r="R4535" t="s">
        <v>168</v>
      </c>
      <c r="S4535" t="s">
        <v>169</v>
      </c>
      <c r="T4535" t="s">
        <v>36</v>
      </c>
      <c r="U4535" t="s">
        <v>37</v>
      </c>
      <c r="V4535">
        <v>27</v>
      </c>
      <c r="W4535" t="s">
        <v>38</v>
      </c>
    </row>
    <row r="4536" spans="1:23">
      <c r="A4536" t="s">
        <v>23</v>
      </c>
      <c r="B4536" t="s">
        <v>24</v>
      </c>
      <c r="C4536" t="s">
        <v>25</v>
      </c>
      <c r="D4536" t="s">
        <v>46</v>
      </c>
      <c r="E4536" t="s">
        <v>47</v>
      </c>
      <c r="F4536" t="s">
        <v>48</v>
      </c>
      <c r="G4536" t="s">
        <v>47</v>
      </c>
      <c r="I4536" t="s">
        <v>43</v>
      </c>
      <c r="J4536">
        <v>1210.055116</v>
      </c>
      <c r="K4536">
        <v>173</v>
      </c>
      <c r="L4536">
        <v>0.79</v>
      </c>
      <c r="M4536">
        <v>0</v>
      </c>
      <c r="N4536">
        <v>0</v>
      </c>
      <c r="O4536">
        <v>0</v>
      </c>
      <c r="P4536" t="s">
        <v>1202</v>
      </c>
      <c r="Q4536" t="s">
        <v>1203</v>
      </c>
      <c r="R4536" t="s">
        <v>168</v>
      </c>
      <c r="S4536" t="s">
        <v>169</v>
      </c>
      <c r="T4536" t="s">
        <v>36</v>
      </c>
      <c r="U4536" t="s">
        <v>37</v>
      </c>
      <c r="V4536">
        <v>27</v>
      </c>
      <c r="W4536" t="s">
        <v>38</v>
      </c>
    </row>
    <row r="4537" spans="1:23">
      <c r="A4537" t="s">
        <v>23</v>
      </c>
      <c r="B4537" t="s">
        <v>24</v>
      </c>
      <c r="C4537" t="s">
        <v>25</v>
      </c>
      <c r="D4537" t="s">
        <v>26</v>
      </c>
      <c r="E4537" t="s">
        <v>27</v>
      </c>
      <c r="F4537" t="s">
        <v>28</v>
      </c>
      <c r="G4537" t="s">
        <v>29</v>
      </c>
      <c r="H4537" t="s">
        <v>369</v>
      </c>
      <c r="I4537" t="s">
        <v>370</v>
      </c>
      <c r="J4537">
        <v>107.8687829</v>
      </c>
      <c r="K4537">
        <v>1</v>
      </c>
      <c r="L4537">
        <v>0.92500000000000004</v>
      </c>
      <c r="M4537">
        <v>0</v>
      </c>
      <c r="N4537">
        <v>0</v>
      </c>
      <c r="O4537">
        <v>0</v>
      </c>
      <c r="P4537" t="s">
        <v>1204</v>
      </c>
      <c r="Q4537" t="s">
        <v>1205</v>
      </c>
      <c r="R4537" t="s">
        <v>297</v>
      </c>
      <c r="S4537" t="s">
        <v>298</v>
      </c>
      <c r="T4537" t="s">
        <v>36</v>
      </c>
      <c r="U4537" t="s">
        <v>37</v>
      </c>
      <c r="V4537">
        <v>27</v>
      </c>
      <c r="W4537" t="s">
        <v>38</v>
      </c>
    </row>
    <row r="4538" spans="1:23">
      <c r="A4538" t="s">
        <v>23</v>
      </c>
      <c r="B4538" t="s">
        <v>24</v>
      </c>
      <c r="C4538" t="s">
        <v>25</v>
      </c>
      <c r="D4538" t="s">
        <v>39</v>
      </c>
      <c r="E4538" t="s">
        <v>40</v>
      </c>
      <c r="F4538" t="s">
        <v>53</v>
      </c>
      <c r="G4538" t="s">
        <v>54</v>
      </c>
      <c r="I4538" t="s">
        <v>43</v>
      </c>
      <c r="J4538">
        <v>0</v>
      </c>
      <c r="K4538">
        <v>0</v>
      </c>
      <c r="L4538">
        <v>0</v>
      </c>
      <c r="M4538">
        <v>0</v>
      </c>
      <c r="N4538">
        <v>0</v>
      </c>
      <c r="O4538">
        <v>1</v>
      </c>
      <c r="P4538" t="s">
        <v>1204</v>
      </c>
      <c r="Q4538" t="s">
        <v>1205</v>
      </c>
      <c r="R4538" t="s">
        <v>297</v>
      </c>
      <c r="S4538" t="s">
        <v>298</v>
      </c>
      <c r="T4538" t="s">
        <v>36</v>
      </c>
      <c r="U4538" t="s">
        <v>37</v>
      </c>
      <c r="V4538">
        <v>27</v>
      </c>
      <c r="W4538" t="s">
        <v>38</v>
      </c>
    </row>
    <row r="4539" spans="1:23">
      <c r="A4539" t="s">
        <v>23</v>
      </c>
      <c r="B4539" t="s">
        <v>24</v>
      </c>
      <c r="C4539" t="s">
        <v>25</v>
      </c>
      <c r="D4539" t="s">
        <v>39</v>
      </c>
      <c r="E4539" t="s">
        <v>40</v>
      </c>
      <c r="F4539" t="s">
        <v>44</v>
      </c>
      <c r="G4539" t="s">
        <v>45</v>
      </c>
      <c r="I4539" t="s">
        <v>43</v>
      </c>
      <c r="J4539">
        <v>0</v>
      </c>
      <c r="K4539">
        <v>0</v>
      </c>
      <c r="L4539">
        <v>0</v>
      </c>
      <c r="M4539">
        <v>0</v>
      </c>
      <c r="N4539">
        <v>0</v>
      </c>
      <c r="O4539">
        <v>1</v>
      </c>
      <c r="P4539" t="s">
        <v>1204</v>
      </c>
      <c r="Q4539" t="s">
        <v>1205</v>
      </c>
      <c r="R4539" t="s">
        <v>297</v>
      </c>
      <c r="S4539" t="s">
        <v>298</v>
      </c>
      <c r="T4539" t="s">
        <v>36</v>
      </c>
      <c r="U4539" t="s">
        <v>37</v>
      </c>
      <c r="V4539">
        <v>27</v>
      </c>
      <c r="W4539" t="s">
        <v>38</v>
      </c>
    </row>
    <row r="4540" spans="1:23">
      <c r="A4540" t="s">
        <v>23</v>
      </c>
      <c r="B4540" t="s">
        <v>24</v>
      </c>
      <c r="C4540" t="s">
        <v>25</v>
      </c>
      <c r="D4540" t="s">
        <v>39</v>
      </c>
      <c r="E4540" t="s">
        <v>40</v>
      </c>
      <c r="F4540" t="s">
        <v>28</v>
      </c>
      <c r="G4540" t="s">
        <v>29</v>
      </c>
      <c r="I4540" t="s">
        <v>43</v>
      </c>
      <c r="J4540">
        <v>157.9134105</v>
      </c>
      <c r="K4540">
        <v>26</v>
      </c>
      <c r="L4540">
        <v>0.9</v>
      </c>
      <c r="M4540">
        <v>0</v>
      </c>
      <c r="N4540">
        <v>0</v>
      </c>
      <c r="O4540">
        <v>0</v>
      </c>
      <c r="P4540" t="s">
        <v>1206</v>
      </c>
      <c r="Q4540" t="s">
        <v>1207</v>
      </c>
      <c r="R4540" t="s">
        <v>120</v>
      </c>
      <c r="S4540" t="s">
        <v>121</v>
      </c>
      <c r="T4540" t="s">
        <v>36</v>
      </c>
      <c r="U4540" t="s">
        <v>37</v>
      </c>
      <c r="V4540">
        <v>27</v>
      </c>
      <c r="W4540" t="s">
        <v>38</v>
      </c>
    </row>
    <row r="4541" spans="1:23">
      <c r="A4541" t="s">
        <v>23</v>
      </c>
      <c r="B4541" t="s">
        <v>24</v>
      </c>
      <c r="C4541" t="s">
        <v>25</v>
      </c>
      <c r="D4541" t="s">
        <v>39</v>
      </c>
      <c r="E4541" t="s">
        <v>40</v>
      </c>
      <c r="F4541" t="s">
        <v>41</v>
      </c>
      <c r="G4541" t="s">
        <v>42</v>
      </c>
      <c r="I4541" t="s">
        <v>43</v>
      </c>
      <c r="J4541">
        <v>70.536019319999994</v>
      </c>
      <c r="K4541">
        <v>8</v>
      </c>
      <c r="L4541">
        <v>0.81499999999999995</v>
      </c>
      <c r="M4541">
        <v>0</v>
      </c>
      <c r="N4541">
        <v>0</v>
      </c>
      <c r="O4541">
        <v>0</v>
      </c>
      <c r="P4541" t="s">
        <v>1208</v>
      </c>
      <c r="Q4541" t="s">
        <v>1209</v>
      </c>
      <c r="R4541" t="s">
        <v>168</v>
      </c>
      <c r="S4541" t="s">
        <v>169</v>
      </c>
      <c r="T4541" t="s">
        <v>36</v>
      </c>
      <c r="U4541" t="s">
        <v>37</v>
      </c>
      <c r="V4541">
        <v>27</v>
      </c>
      <c r="W4541" t="s">
        <v>38</v>
      </c>
    </row>
    <row r="4542" spans="1:23">
      <c r="A4542" t="s">
        <v>23</v>
      </c>
      <c r="B4542" t="s">
        <v>24</v>
      </c>
      <c r="C4542" t="s">
        <v>25</v>
      </c>
      <c r="D4542" t="s">
        <v>39</v>
      </c>
      <c r="E4542" t="s">
        <v>40</v>
      </c>
      <c r="F4542" t="s">
        <v>53</v>
      </c>
      <c r="G4542" t="s">
        <v>54</v>
      </c>
      <c r="I4542" t="s">
        <v>43</v>
      </c>
      <c r="J4542">
        <v>0</v>
      </c>
      <c r="K4542">
        <v>0</v>
      </c>
      <c r="L4542">
        <v>0</v>
      </c>
      <c r="M4542">
        <v>0</v>
      </c>
      <c r="N4542">
        <v>0</v>
      </c>
      <c r="O4542">
        <v>1</v>
      </c>
      <c r="P4542" t="s">
        <v>1208</v>
      </c>
      <c r="Q4542" t="s">
        <v>1209</v>
      </c>
      <c r="R4542" t="s">
        <v>168</v>
      </c>
      <c r="S4542" t="s">
        <v>169</v>
      </c>
      <c r="T4542" t="s">
        <v>36</v>
      </c>
      <c r="U4542" t="s">
        <v>37</v>
      </c>
      <c r="V4542">
        <v>27</v>
      </c>
      <c r="W4542" t="s">
        <v>38</v>
      </c>
    </row>
    <row r="4543" spans="1:23">
      <c r="A4543" t="s">
        <v>23</v>
      </c>
      <c r="B4543" t="s">
        <v>24</v>
      </c>
      <c r="C4543" t="s">
        <v>25</v>
      </c>
      <c r="D4543" t="s">
        <v>39</v>
      </c>
      <c r="E4543" t="s">
        <v>40</v>
      </c>
      <c r="F4543" t="s">
        <v>41</v>
      </c>
      <c r="G4543" t="s">
        <v>42</v>
      </c>
      <c r="I4543" t="s">
        <v>43</v>
      </c>
      <c r="J4543">
        <v>0</v>
      </c>
      <c r="K4543">
        <v>0</v>
      </c>
      <c r="L4543">
        <v>0</v>
      </c>
      <c r="M4543">
        <v>0</v>
      </c>
      <c r="N4543">
        <v>0</v>
      </c>
      <c r="O4543">
        <v>1</v>
      </c>
      <c r="P4543" t="s">
        <v>1210</v>
      </c>
      <c r="Q4543" t="s">
        <v>1211</v>
      </c>
      <c r="R4543" t="s">
        <v>84</v>
      </c>
      <c r="S4543" t="s">
        <v>85</v>
      </c>
      <c r="T4543" t="s">
        <v>36</v>
      </c>
      <c r="U4543" t="s">
        <v>37</v>
      </c>
      <c r="V4543">
        <v>27</v>
      </c>
      <c r="W4543" t="s">
        <v>38</v>
      </c>
    </row>
    <row r="4544" spans="1:23">
      <c r="A4544" t="s">
        <v>23</v>
      </c>
      <c r="B4544" t="s">
        <v>24</v>
      </c>
      <c r="C4544" t="s">
        <v>25</v>
      </c>
      <c r="D4544" t="s">
        <v>39</v>
      </c>
      <c r="E4544" t="s">
        <v>40</v>
      </c>
      <c r="F4544" t="s">
        <v>53</v>
      </c>
      <c r="G4544" t="s">
        <v>54</v>
      </c>
      <c r="I4544" t="s">
        <v>43</v>
      </c>
      <c r="J4544">
        <v>0</v>
      </c>
      <c r="K4544">
        <v>0</v>
      </c>
      <c r="L4544">
        <v>0</v>
      </c>
      <c r="M4544">
        <v>0</v>
      </c>
      <c r="N4544">
        <v>0</v>
      </c>
      <c r="O4544">
        <v>1</v>
      </c>
      <c r="P4544" t="s">
        <v>1210</v>
      </c>
      <c r="Q4544" t="s">
        <v>1211</v>
      </c>
      <c r="R4544" t="s">
        <v>84</v>
      </c>
      <c r="S4544" t="s">
        <v>85</v>
      </c>
      <c r="T4544" t="s">
        <v>36</v>
      </c>
      <c r="U4544" t="s">
        <v>37</v>
      </c>
      <c r="V4544">
        <v>27</v>
      </c>
      <c r="W4544" t="s">
        <v>38</v>
      </c>
    </row>
    <row r="4545" spans="1:23">
      <c r="A4545" t="s">
        <v>23</v>
      </c>
      <c r="B4545" t="s">
        <v>24</v>
      </c>
      <c r="C4545" t="s">
        <v>25</v>
      </c>
      <c r="D4545" t="s">
        <v>39</v>
      </c>
      <c r="E4545" t="s">
        <v>40</v>
      </c>
      <c r="F4545" t="s">
        <v>28</v>
      </c>
      <c r="G4545" t="s">
        <v>29</v>
      </c>
      <c r="I4545" t="s">
        <v>43</v>
      </c>
      <c r="J4545">
        <v>0</v>
      </c>
      <c r="K4545">
        <v>0</v>
      </c>
      <c r="L4545">
        <v>0</v>
      </c>
      <c r="M4545">
        <v>0</v>
      </c>
      <c r="N4545">
        <v>0</v>
      </c>
      <c r="O4545">
        <v>1</v>
      </c>
      <c r="P4545" t="s">
        <v>1210</v>
      </c>
      <c r="Q4545" t="s">
        <v>1211</v>
      </c>
      <c r="R4545" t="s">
        <v>84</v>
      </c>
      <c r="S4545" t="s">
        <v>85</v>
      </c>
      <c r="T4545" t="s">
        <v>36</v>
      </c>
      <c r="U4545" t="s">
        <v>37</v>
      </c>
      <c r="V4545">
        <v>27</v>
      </c>
      <c r="W4545" t="s">
        <v>38</v>
      </c>
    </row>
    <row r="4546" spans="1:23">
      <c r="A4546" t="s">
        <v>23</v>
      </c>
      <c r="B4546" t="s">
        <v>24</v>
      </c>
      <c r="C4546" t="s">
        <v>25</v>
      </c>
      <c r="D4546" t="s">
        <v>39</v>
      </c>
      <c r="E4546" t="s">
        <v>40</v>
      </c>
      <c r="F4546" t="s">
        <v>44</v>
      </c>
      <c r="G4546" t="s">
        <v>45</v>
      </c>
      <c r="I4546" t="s">
        <v>43</v>
      </c>
      <c r="J4546">
        <v>0</v>
      </c>
      <c r="K4546">
        <v>0</v>
      </c>
      <c r="L4546">
        <v>0</v>
      </c>
      <c r="M4546">
        <v>0</v>
      </c>
      <c r="N4546">
        <v>0</v>
      </c>
      <c r="O4546">
        <v>1</v>
      </c>
      <c r="P4546" t="s">
        <v>1210</v>
      </c>
      <c r="Q4546" t="s">
        <v>1211</v>
      </c>
      <c r="R4546" t="s">
        <v>84</v>
      </c>
      <c r="S4546" t="s">
        <v>85</v>
      </c>
      <c r="T4546" t="s">
        <v>36</v>
      </c>
      <c r="U4546" t="s">
        <v>37</v>
      </c>
      <c r="V4546">
        <v>27</v>
      </c>
      <c r="W4546" t="s">
        <v>38</v>
      </c>
    </row>
    <row r="4547" spans="1:23">
      <c r="A4547" t="s">
        <v>23</v>
      </c>
      <c r="B4547" t="s">
        <v>24</v>
      </c>
      <c r="C4547" t="s">
        <v>25</v>
      </c>
      <c r="D4547" t="s">
        <v>46</v>
      </c>
      <c r="E4547" t="s">
        <v>47</v>
      </c>
      <c r="F4547" t="s">
        <v>48</v>
      </c>
      <c r="G4547" t="s">
        <v>47</v>
      </c>
      <c r="I4547" t="s">
        <v>43</v>
      </c>
      <c r="J4547">
        <v>622.49759600000004</v>
      </c>
      <c r="K4547">
        <v>95</v>
      </c>
      <c r="L4547">
        <v>0.82399999999999995</v>
      </c>
      <c r="M4547">
        <v>0</v>
      </c>
      <c r="N4547">
        <v>0</v>
      </c>
      <c r="O4547">
        <v>0</v>
      </c>
      <c r="P4547" t="s">
        <v>1210</v>
      </c>
      <c r="Q4547" t="s">
        <v>1211</v>
      </c>
      <c r="R4547" t="s">
        <v>84</v>
      </c>
      <c r="S4547" t="s">
        <v>85</v>
      </c>
      <c r="T4547" t="s">
        <v>36</v>
      </c>
      <c r="U4547" t="s">
        <v>37</v>
      </c>
      <c r="V4547">
        <v>27</v>
      </c>
      <c r="W4547" t="s">
        <v>38</v>
      </c>
    </row>
    <row r="4548" spans="1:23">
      <c r="A4548" t="s">
        <v>23</v>
      </c>
      <c r="B4548" t="s">
        <v>24</v>
      </c>
      <c r="C4548" t="s">
        <v>25</v>
      </c>
      <c r="D4548" t="s">
        <v>26</v>
      </c>
      <c r="E4548" t="s">
        <v>27</v>
      </c>
      <c r="F4548" t="s">
        <v>28</v>
      </c>
      <c r="G4548" t="s">
        <v>29</v>
      </c>
      <c r="H4548" t="s">
        <v>86</v>
      </c>
      <c r="I4548" t="s">
        <v>87</v>
      </c>
      <c r="J4548">
        <v>20.49388317</v>
      </c>
      <c r="K4548">
        <v>2</v>
      </c>
      <c r="L4548">
        <v>0.90300000000000002</v>
      </c>
      <c r="M4548">
        <v>0</v>
      </c>
      <c r="N4548">
        <v>0</v>
      </c>
      <c r="O4548">
        <v>0</v>
      </c>
      <c r="P4548" t="s">
        <v>1052</v>
      </c>
      <c r="Q4548" t="s">
        <v>1053</v>
      </c>
      <c r="R4548" t="s">
        <v>168</v>
      </c>
      <c r="S4548" t="s">
        <v>169</v>
      </c>
      <c r="T4548" t="s">
        <v>36</v>
      </c>
      <c r="U4548" t="s">
        <v>37</v>
      </c>
      <c r="V4548">
        <v>27</v>
      </c>
      <c r="W4548" t="s">
        <v>38</v>
      </c>
    </row>
    <row r="4549" spans="1:23">
      <c r="A4549" t="s">
        <v>23</v>
      </c>
      <c r="B4549" t="s">
        <v>24</v>
      </c>
      <c r="C4549" t="s">
        <v>25</v>
      </c>
      <c r="D4549" t="s">
        <v>39</v>
      </c>
      <c r="E4549" t="s">
        <v>40</v>
      </c>
      <c r="F4549" t="s">
        <v>53</v>
      </c>
      <c r="G4549" t="s">
        <v>54</v>
      </c>
      <c r="I4549" t="s">
        <v>43</v>
      </c>
      <c r="J4549">
        <v>0</v>
      </c>
      <c r="K4549">
        <v>0</v>
      </c>
      <c r="L4549">
        <v>0</v>
      </c>
      <c r="M4549">
        <v>0</v>
      </c>
      <c r="N4549">
        <v>0</v>
      </c>
      <c r="O4549">
        <v>1</v>
      </c>
      <c r="P4549" t="s">
        <v>1214</v>
      </c>
      <c r="Q4549" t="s">
        <v>1215</v>
      </c>
      <c r="R4549" t="s">
        <v>51</v>
      </c>
      <c r="S4549" t="s">
        <v>52</v>
      </c>
      <c r="T4549" t="s">
        <v>36</v>
      </c>
      <c r="U4549" t="s">
        <v>37</v>
      </c>
      <c r="V4549">
        <v>27</v>
      </c>
      <c r="W4549" t="s">
        <v>38</v>
      </c>
    </row>
    <row r="4550" spans="1:23">
      <c r="A4550" t="s">
        <v>23</v>
      </c>
      <c r="B4550" t="s">
        <v>24</v>
      </c>
      <c r="C4550" t="s">
        <v>25</v>
      </c>
      <c r="D4550" t="s">
        <v>39</v>
      </c>
      <c r="E4550" t="s">
        <v>40</v>
      </c>
      <c r="F4550" t="s">
        <v>41</v>
      </c>
      <c r="G4550" t="s">
        <v>42</v>
      </c>
      <c r="I4550" t="s">
        <v>43</v>
      </c>
      <c r="J4550">
        <v>67.057947729999995</v>
      </c>
      <c r="K4550">
        <v>11</v>
      </c>
      <c r="L4550">
        <v>0.79700000000000004</v>
      </c>
      <c r="M4550">
        <v>0</v>
      </c>
      <c r="N4550">
        <v>0</v>
      </c>
      <c r="O4550">
        <v>0</v>
      </c>
      <c r="P4550" t="s">
        <v>1116</v>
      </c>
      <c r="Q4550" t="s">
        <v>1117</v>
      </c>
      <c r="R4550" t="s">
        <v>201</v>
      </c>
      <c r="S4550" t="s">
        <v>202</v>
      </c>
      <c r="T4550" t="s">
        <v>36</v>
      </c>
      <c r="U4550" t="s">
        <v>37</v>
      </c>
      <c r="V4550">
        <v>27</v>
      </c>
      <c r="W4550" t="s">
        <v>38</v>
      </c>
    </row>
    <row r="4551" spans="1:23">
      <c r="A4551" t="s">
        <v>23</v>
      </c>
      <c r="B4551" t="s">
        <v>24</v>
      </c>
      <c r="C4551" t="s">
        <v>25</v>
      </c>
      <c r="D4551" t="s">
        <v>46</v>
      </c>
      <c r="E4551" t="s">
        <v>47</v>
      </c>
      <c r="F4551" t="s">
        <v>48</v>
      </c>
      <c r="G4551" t="s">
        <v>47</v>
      </c>
      <c r="I4551" t="s">
        <v>43</v>
      </c>
      <c r="J4551">
        <v>691.52053279999996</v>
      </c>
      <c r="K4551">
        <v>116</v>
      </c>
      <c r="L4551">
        <v>0.76700000000000002</v>
      </c>
      <c r="M4551">
        <v>0</v>
      </c>
      <c r="N4551">
        <v>0</v>
      </c>
      <c r="O4551">
        <v>0</v>
      </c>
      <c r="P4551" t="s">
        <v>1116</v>
      </c>
      <c r="Q4551" t="s">
        <v>1117</v>
      </c>
      <c r="R4551" t="s">
        <v>201</v>
      </c>
      <c r="S4551" t="s">
        <v>202</v>
      </c>
      <c r="T4551" t="s">
        <v>36</v>
      </c>
      <c r="U4551" t="s">
        <v>37</v>
      </c>
      <c r="V4551">
        <v>27</v>
      </c>
      <c r="W4551" t="s">
        <v>38</v>
      </c>
    </row>
    <row r="4552" spans="1:23">
      <c r="A4552" t="s">
        <v>23</v>
      </c>
      <c r="B4552" t="s">
        <v>24</v>
      </c>
      <c r="C4552" t="s">
        <v>25</v>
      </c>
      <c r="D4552" t="s">
        <v>39</v>
      </c>
      <c r="E4552" t="s">
        <v>40</v>
      </c>
      <c r="F4552" t="s">
        <v>28</v>
      </c>
      <c r="G4552" t="s">
        <v>29</v>
      </c>
      <c r="I4552" t="s">
        <v>43</v>
      </c>
      <c r="J4552">
        <v>48.021825419999999</v>
      </c>
      <c r="K4552">
        <v>11</v>
      </c>
      <c r="L4552">
        <v>0.90800000000000003</v>
      </c>
      <c r="M4552">
        <v>0</v>
      </c>
      <c r="N4552">
        <v>0</v>
      </c>
      <c r="O4552">
        <v>0</v>
      </c>
      <c r="P4552" t="s">
        <v>1216</v>
      </c>
      <c r="Q4552" t="s">
        <v>1217</v>
      </c>
      <c r="R4552" t="s">
        <v>90</v>
      </c>
      <c r="S4552" t="s">
        <v>91</v>
      </c>
      <c r="T4552" t="s">
        <v>36</v>
      </c>
      <c r="U4552" t="s">
        <v>37</v>
      </c>
      <c r="V4552">
        <v>27</v>
      </c>
      <c r="W4552" t="s">
        <v>38</v>
      </c>
    </row>
    <row r="4553" spans="1:23">
      <c r="A4553" t="s">
        <v>23</v>
      </c>
      <c r="B4553" t="s">
        <v>24</v>
      </c>
      <c r="C4553" t="s">
        <v>25</v>
      </c>
      <c r="D4553" t="s">
        <v>39</v>
      </c>
      <c r="E4553" t="s">
        <v>40</v>
      </c>
      <c r="F4553" t="s">
        <v>41</v>
      </c>
      <c r="G4553" t="s">
        <v>42</v>
      </c>
      <c r="I4553" t="s">
        <v>43</v>
      </c>
      <c r="J4553">
        <v>0</v>
      </c>
      <c r="K4553">
        <v>0</v>
      </c>
      <c r="L4553">
        <v>0</v>
      </c>
      <c r="M4553">
        <v>0</v>
      </c>
      <c r="N4553">
        <v>0</v>
      </c>
      <c r="O4553">
        <v>1</v>
      </c>
      <c r="P4553" t="s">
        <v>1218</v>
      </c>
      <c r="Q4553" t="s">
        <v>1219</v>
      </c>
      <c r="R4553" t="s">
        <v>168</v>
      </c>
      <c r="S4553" t="s">
        <v>169</v>
      </c>
      <c r="T4553" t="s">
        <v>36</v>
      </c>
      <c r="U4553" t="s">
        <v>37</v>
      </c>
      <c r="V4553">
        <v>27</v>
      </c>
      <c r="W4553" t="s">
        <v>38</v>
      </c>
    </row>
    <row r="4554" spans="1:23">
      <c r="A4554" t="s">
        <v>23</v>
      </c>
      <c r="B4554" t="s">
        <v>24</v>
      </c>
      <c r="C4554" t="s">
        <v>25</v>
      </c>
      <c r="D4554" t="s">
        <v>26</v>
      </c>
      <c r="E4554" t="s">
        <v>27</v>
      </c>
      <c r="F4554" t="s">
        <v>28</v>
      </c>
      <c r="G4554" t="s">
        <v>29</v>
      </c>
      <c r="H4554" t="s">
        <v>69</v>
      </c>
      <c r="I4554" t="s">
        <v>70</v>
      </c>
      <c r="J4554">
        <v>189.3269578</v>
      </c>
      <c r="K4554">
        <v>2</v>
      </c>
      <c r="L4554">
        <v>0.95799999999999996</v>
      </c>
      <c r="M4554">
        <v>0</v>
      </c>
      <c r="N4554">
        <v>0</v>
      </c>
      <c r="O4554">
        <v>0</v>
      </c>
      <c r="P4554" t="s">
        <v>1054</v>
      </c>
      <c r="Q4554" t="s">
        <v>1055</v>
      </c>
      <c r="R4554" t="s">
        <v>100</v>
      </c>
      <c r="S4554" t="s">
        <v>101</v>
      </c>
      <c r="T4554" t="s">
        <v>36</v>
      </c>
      <c r="U4554" t="s">
        <v>37</v>
      </c>
      <c r="V4554">
        <v>27</v>
      </c>
      <c r="W4554" t="s">
        <v>38</v>
      </c>
    </row>
    <row r="4555" spans="1:23">
      <c r="A4555" t="s">
        <v>23</v>
      </c>
      <c r="B4555" t="s">
        <v>24</v>
      </c>
      <c r="C4555" t="s">
        <v>25</v>
      </c>
      <c r="D4555" t="s">
        <v>26</v>
      </c>
      <c r="E4555" t="s">
        <v>27</v>
      </c>
      <c r="F4555" t="s">
        <v>53</v>
      </c>
      <c r="G4555" t="s">
        <v>54</v>
      </c>
      <c r="H4555" t="s">
        <v>225</v>
      </c>
      <c r="I4555" t="s">
        <v>226</v>
      </c>
      <c r="J4555">
        <v>42.715608580000001</v>
      </c>
      <c r="K4555">
        <v>1</v>
      </c>
      <c r="L4555">
        <v>0.85299999999999998</v>
      </c>
      <c r="M4555">
        <v>0</v>
      </c>
      <c r="N4555">
        <v>0</v>
      </c>
      <c r="O4555">
        <v>0</v>
      </c>
      <c r="P4555" t="s">
        <v>1222</v>
      </c>
      <c r="Q4555" t="s">
        <v>1223</v>
      </c>
      <c r="R4555" t="s">
        <v>389</v>
      </c>
      <c r="S4555" t="s">
        <v>390</v>
      </c>
      <c r="T4555" t="s">
        <v>36</v>
      </c>
      <c r="U4555" t="s">
        <v>37</v>
      </c>
      <c r="V4555">
        <v>27</v>
      </c>
      <c r="W4555" t="s">
        <v>38</v>
      </c>
    </row>
    <row r="4556" spans="1:23">
      <c r="A4556" t="s">
        <v>23</v>
      </c>
      <c r="B4556" t="s">
        <v>24</v>
      </c>
      <c r="C4556" t="s">
        <v>25</v>
      </c>
      <c r="D4556" t="s">
        <v>26</v>
      </c>
      <c r="E4556" t="s">
        <v>27</v>
      </c>
      <c r="F4556" t="s">
        <v>28</v>
      </c>
      <c r="G4556" t="s">
        <v>29</v>
      </c>
      <c r="H4556" t="s">
        <v>69</v>
      </c>
      <c r="I4556" t="s">
        <v>70</v>
      </c>
      <c r="J4556">
        <v>181.21966610000001</v>
      </c>
      <c r="K4556">
        <v>1</v>
      </c>
      <c r="L4556">
        <v>0.91100000000000003</v>
      </c>
      <c r="M4556">
        <v>0</v>
      </c>
      <c r="N4556">
        <v>0</v>
      </c>
      <c r="O4556">
        <v>0</v>
      </c>
      <c r="P4556" t="s">
        <v>1222</v>
      </c>
      <c r="Q4556" t="s">
        <v>1223</v>
      </c>
      <c r="R4556" t="s">
        <v>389</v>
      </c>
      <c r="S4556" t="s">
        <v>390</v>
      </c>
      <c r="T4556" t="s">
        <v>36</v>
      </c>
      <c r="U4556" t="s">
        <v>37</v>
      </c>
      <c r="V4556">
        <v>27</v>
      </c>
      <c r="W4556" t="s">
        <v>38</v>
      </c>
    </row>
    <row r="4557" spans="1:23">
      <c r="A4557" t="s">
        <v>23</v>
      </c>
      <c r="B4557" t="s">
        <v>24</v>
      </c>
      <c r="C4557" t="s">
        <v>25</v>
      </c>
      <c r="D4557" t="s">
        <v>26</v>
      </c>
      <c r="E4557" t="s">
        <v>27</v>
      </c>
      <c r="F4557" t="s">
        <v>28</v>
      </c>
      <c r="G4557" t="s">
        <v>29</v>
      </c>
      <c r="H4557" t="s">
        <v>148</v>
      </c>
      <c r="I4557" t="s">
        <v>149</v>
      </c>
      <c r="J4557">
        <v>213.55600000000001</v>
      </c>
      <c r="K4557">
        <v>1</v>
      </c>
      <c r="L4557">
        <v>1</v>
      </c>
      <c r="M4557">
        <v>0</v>
      </c>
      <c r="N4557">
        <v>0</v>
      </c>
      <c r="O4557">
        <v>0</v>
      </c>
      <c r="P4557" t="s">
        <v>1222</v>
      </c>
      <c r="Q4557" t="s">
        <v>1223</v>
      </c>
      <c r="R4557" t="s">
        <v>389</v>
      </c>
      <c r="S4557" t="s">
        <v>390</v>
      </c>
      <c r="T4557" t="s">
        <v>36</v>
      </c>
      <c r="U4557" t="s">
        <v>37</v>
      </c>
      <c r="V4557">
        <v>27</v>
      </c>
      <c r="W4557" t="s">
        <v>38</v>
      </c>
    </row>
    <row r="4558" spans="1:23">
      <c r="A4558" t="s">
        <v>23</v>
      </c>
      <c r="B4558" t="s">
        <v>24</v>
      </c>
      <c r="C4558" t="s">
        <v>25</v>
      </c>
      <c r="D4558" t="s">
        <v>46</v>
      </c>
      <c r="E4558" t="s">
        <v>47</v>
      </c>
      <c r="F4558" t="s">
        <v>48</v>
      </c>
      <c r="G4558" t="s">
        <v>47</v>
      </c>
      <c r="I4558" t="s">
        <v>43</v>
      </c>
      <c r="J4558">
        <v>7646.6032530000002</v>
      </c>
      <c r="K4558">
        <v>1474</v>
      </c>
      <c r="L4558">
        <v>0.81</v>
      </c>
      <c r="M4558">
        <v>1.0075572429999999</v>
      </c>
      <c r="N4558">
        <v>3.7699999999999999E-3</v>
      </c>
      <c r="O4558">
        <v>0</v>
      </c>
      <c r="P4558" t="s">
        <v>1222</v>
      </c>
      <c r="Q4558" t="s">
        <v>1223</v>
      </c>
      <c r="R4558" t="s">
        <v>389</v>
      </c>
      <c r="S4558" t="s">
        <v>390</v>
      </c>
      <c r="T4558" t="s">
        <v>36</v>
      </c>
      <c r="U4558" t="s">
        <v>37</v>
      </c>
      <c r="V4558">
        <v>27</v>
      </c>
      <c r="W4558" t="s">
        <v>38</v>
      </c>
    </row>
    <row r="4559" spans="1:23">
      <c r="A4559" t="s">
        <v>23</v>
      </c>
      <c r="B4559" t="s">
        <v>24</v>
      </c>
      <c r="C4559" t="s">
        <v>25</v>
      </c>
      <c r="D4559" t="s">
        <v>26</v>
      </c>
      <c r="E4559" t="s">
        <v>27</v>
      </c>
      <c r="F4559" t="s">
        <v>28</v>
      </c>
      <c r="G4559" t="s">
        <v>29</v>
      </c>
      <c r="H4559" t="s">
        <v>285</v>
      </c>
      <c r="I4559" t="s">
        <v>286</v>
      </c>
      <c r="J4559">
        <v>47.288219040000001</v>
      </c>
      <c r="K4559">
        <v>1</v>
      </c>
      <c r="L4559">
        <v>1</v>
      </c>
      <c r="M4559">
        <v>0</v>
      </c>
      <c r="N4559">
        <v>0</v>
      </c>
      <c r="O4559">
        <v>0</v>
      </c>
      <c r="P4559" t="s">
        <v>1056</v>
      </c>
      <c r="Q4559" t="s">
        <v>1057</v>
      </c>
      <c r="R4559" t="s">
        <v>34</v>
      </c>
      <c r="S4559" t="s">
        <v>35</v>
      </c>
      <c r="T4559" t="s">
        <v>36</v>
      </c>
      <c r="U4559" t="s">
        <v>37</v>
      </c>
      <c r="V4559">
        <v>27</v>
      </c>
      <c r="W4559" t="s">
        <v>38</v>
      </c>
    </row>
    <row r="4560" spans="1:23">
      <c r="A4560" t="s">
        <v>23</v>
      </c>
      <c r="B4560" t="s">
        <v>24</v>
      </c>
      <c r="C4560" t="s">
        <v>25</v>
      </c>
      <c r="D4560" t="s">
        <v>26</v>
      </c>
      <c r="E4560" t="s">
        <v>27</v>
      </c>
      <c r="F4560" t="s">
        <v>28</v>
      </c>
      <c r="G4560" t="s">
        <v>29</v>
      </c>
      <c r="H4560" t="s">
        <v>193</v>
      </c>
      <c r="I4560" t="s">
        <v>194</v>
      </c>
      <c r="J4560">
        <v>6.46</v>
      </c>
      <c r="K4560">
        <v>1</v>
      </c>
      <c r="L4560">
        <v>1</v>
      </c>
      <c r="M4560">
        <v>0</v>
      </c>
      <c r="N4560">
        <v>0</v>
      </c>
      <c r="O4560">
        <v>0</v>
      </c>
      <c r="P4560" t="s">
        <v>1056</v>
      </c>
      <c r="Q4560" t="s">
        <v>1057</v>
      </c>
      <c r="R4560" t="s">
        <v>34</v>
      </c>
      <c r="S4560" t="s">
        <v>35</v>
      </c>
      <c r="T4560" t="s">
        <v>36</v>
      </c>
      <c r="U4560" t="s">
        <v>37</v>
      </c>
      <c r="V4560">
        <v>27</v>
      </c>
      <c r="W4560" t="s">
        <v>38</v>
      </c>
    </row>
    <row r="4561" spans="1:23">
      <c r="A4561" t="s">
        <v>23</v>
      </c>
      <c r="B4561" t="s">
        <v>24</v>
      </c>
      <c r="C4561" t="s">
        <v>25</v>
      </c>
      <c r="D4561" t="s">
        <v>39</v>
      </c>
      <c r="E4561" t="s">
        <v>40</v>
      </c>
      <c r="F4561" t="s">
        <v>44</v>
      </c>
      <c r="G4561" t="s">
        <v>45</v>
      </c>
      <c r="I4561" t="s">
        <v>43</v>
      </c>
      <c r="J4561">
        <v>0</v>
      </c>
      <c r="K4561">
        <v>0</v>
      </c>
      <c r="L4561">
        <v>0</v>
      </c>
      <c r="M4561">
        <v>0</v>
      </c>
      <c r="N4561">
        <v>0</v>
      </c>
      <c r="O4561">
        <v>1</v>
      </c>
      <c r="P4561" t="s">
        <v>1056</v>
      </c>
      <c r="Q4561" t="s">
        <v>1057</v>
      </c>
      <c r="R4561" t="s">
        <v>34</v>
      </c>
      <c r="S4561" t="s">
        <v>35</v>
      </c>
      <c r="T4561" t="s">
        <v>36</v>
      </c>
      <c r="U4561" t="s">
        <v>37</v>
      </c>
      <c r="V4561">
        <v>27</v>
      </c>
      <c r="W4561" t="s">
        <v>38</v>
      </c>
    </row>
    <row r="4562" spans="1:23">
      <c r="A4562" t="s">
        <v>23</v>
      </c>
      <c r="B4562" t="s">
        <v>24</v>
      </c>
      <c r="C4562" t="s">
        <v>25</v>
      </c>
      <c r="D4562" t="s">
        <v>26</v>
      </c>
      <c r="E4562" t="s">
        <v>27</v>
      </c>
      <c r="F4562" t="s">
        <v>41</v>
      </c>
      <c r="G4562" t="s">
        <v>42</v>
      </c>
      <c r="H4562" t="s">
        <v>161</v>
      </c>
      <c r="I4562" t="s">
        <v>43</v>
      </c>
      <c r="J4562">
        <v>71.018000000000001</v>
      </c>
      <c r="K4562">
        <v>1</v>
      </c>
      <c r="L4562">
        <v>1</v>
      </c>
      <c r="M4562">
        <v>0</v>
      </c>
      <c r="N4562">
        <v>0</v>
      </c>
      <c r="O4562">
        <v>0</v>
      </c>
      <c r="P4562" t="s">
        <v>1224</v>
      </c>
      <c r="Q4562" t="s">
        <v>1225</v>
      </c>
      <c r="R4562" t="s">
        <v>365</v>
      </c>
      <c r="S4562" t="s">
        <v>366</v>
      </c>
      <c r="T4562" t="s">
        <v>36</v>
      </c>
      <c r="U4562" t="s">
        <v>37</v>
      </c>
      <c r="V4562">
        <v>27</v>
      </c>
      <c r="W4562" t="s">
        <v>38</v>
      </c>
    </row>
    <row r="4563" spans="1:23">
      <c r="A4563" t="s">
        <v>23</v>
      </c>
      <c r="B4563" t="s">
        <v>24</v>
      </c>
      <c r="C4563" t="s">
        <v>25</v>
      </c>
      <c r="D4563" t="s">
        <v>39</v>
      </c>
      <c r="E4563" t="s">
        <v>40</v>
      </c>
      <c r="F4563" t="s">
        <v>28</v>
      </c>
      <c r="G4563" t="s">
        <v>29</v>
      </c>
      <c r="I4563" t="s">
        <v>43</v>
      </c>
      <c r="J4563">
        <v>0</v>
      </c>
      <c r="K4563">
        <v>0</v>
      </c>
      <c r="L4563">
        <v>0</v>
      </c>
      <c r="M4563">
        <v>0</v>
      </c>
      <c r="N4563">
        <v>0</v>
      </c>
      <c r="O4563">
        <v>1</v>
      </c>
      <c r="P4563" t="s">
        <v>1226</v>
      </c>
      <c r="Q4563" t="s">
        <v>1227</v>
      </c>
      <c r="R4563" t="s">
        <v>114</v>
      </c>
      <c r="S4563" t="s">
        <v>115</v>
      </c>
      <c r="T4563" t="s">
        <v>36</v>
      </c>
      <c r="U4563" t="s">
        <v>37</v>
      </c>
      <c r="V4563">
        <v>27</v>
      </c>
      <c r="W4563" t="s">
        <v>38</v>
      </c>
    </row>
    <row r="4564" spans="1:23">
      <c r="A4564" t="s">
        <v>23</v>
      </c>
      <c r="B4564" t="s">
        <v>24</v>
      </c>
      <c r="C4564" t="s">
        <v>25</v>
      </c>
      <c r="D4564" t="s">
        <v>39</v>
      </c>
      <c r="E4564" t="s">
        <v>40</v>
      </c>
      <c r="F4564" t="s">
        <v>28</v>
      </c>
      <c r="G4564" t="s">
        <v>29</v>
      </c>
      <c r="I4564" t="s">
        <v>43</v>
      </c>
      <c r="J4564">
        <v>0</v>
      </c>
      <c r="K4564">
        <v>0</v>
      </c>
      <c r="L4564">
        <v>0</v>
      </c>
      <c r="M4564">
        <v>0</v>
      </c>
      <c r="N4564">
        <v>0</v>
      </c>
      <c r="O4564">
        <v>1</v>
      </c>
      <c r="P4564" t="s">
        <v>1228</v>
      </c>
      <c r="Q4564" t="s">
        <v>1229</v>
      </c>
      <c r="R4564" t="s">
        <v>297</v>
      </c>
      <c r="S4564" t="s">
        <v>298</v>
      </c>
      <c r="T4564" t="s">
        <v>36</v>
      </c>
      <c r="U4564" t="s">
        <v>37</v>
      </c>
      <c r="V4564">
        <v>27</v>
      </c>
      <c r="W4564" t="s">
        <v>38</v>
      </c>
    </row>
    <row r="4565" spans="1:23">
      <c r="A4565" t="s">
        <v>23</v>
      </c>
      <c r="B4565" t="s">
        <v>24</v>
      </c>
      <c r="C4565" t="s">
        <v>25</v>
      </c>
      <c r="D4565" t="s">
        <v>26</v>
      </c>
      <c r="E4565" t="s">
        <v>27</v>
      </c>
      <c r="F4565" t="s">
        <v>53</v>
      </c>
      <c r="G4565" t="s">
        <v>54</v>
      </c>
      <c r="H4565" t="s">
        <v>904</v>
      </c>
      <c r="I4565" t="s">
        <v>905</v>
      </c>
      <c r="J4565">
        <v>1652.6671670000001</v>
      </c>
      <c r="K4565">
        <v>1</v>
      </c>
      <c r="L4565">
        <v>1</v>
      </c>
      <c r="M4565">
        <v>0</v>
      </c>
      <c r="N4565">
        <v>0</v>
      </c>
      <c r="O4565">
        <v>0</v>
      </c>
      <c r="P4565" t="s">
        <v>1060</v>
      </c>
      <c r="Q4565" t="s">
        <v>1061</v>
      </c>
      <c r="R4565" t="s">
        <v>100</v>
      </c>
      <c r="S4565" t="s">
        <v>101</v>
      </c>
      <c r="T4565" t="s">
        <v>36</v>
      </c>
      <c r="U4565" t="s">
        <v>37</v>
      </c>
      <c r="V4565">
        <v>27</v>
      </c>
      <c r="W4565" t="s">
        <v>38</v>
      </c>
    </row>
    <row r="4566" spans="1:23">
      <c r="A4566" t="s">
        <v>23</v>
      </c>
      <c r="B4566" t="s">
        <v>24</v>
      </c>
      <c r="C4566" t="s">
        <v>25</v>
      </c>
      <c r="D4566" t="s">
        <v>26</v>
      </c>
      <c r="E4566" t="s">
        <v>27</v>
      </c>
      <c r="F4566" t="s">
        <v>28</v>
      </c>
      <c r="G4566" t="s">
        <v>29</v>
      </c>
      <c r="H4566" t="s">
        <v>369</v>
      </c>
      <c r="I4566" t="s">
        <v>370</v>
      </c>
      <c r="J4566">
        <v>283.16498610000002</v>
      </c>
      <c r="K4566">
        <v>2</v>
      </c>
      <c r="L4566">
        <v>0.92700000000000005</v>
      </c>
      <c r="M4566">
        <v>0</v>
      </c>
      <c r="N4566">
        <v>0</v>
      </c>
      <c r="O4566">
        <v>0</v>
      </c>
      <c r="P4566" t="s">
        <v>1060</v>
      </c>
      <c r="Q4566" t="s">
        <v>1061</v>
      </c>
      <c r="R4566" t="s">
        <v>100</v>
      </c>
      <c r="S4566" t="s">
        <v>101</v>
      </c>
      <c r="T4566" t="s">
        <v>36</v>
      </c>
      <c r="U4566" t="s">
        <v>37</v>
      </c>
      <c r="V4566">
        <v>27</v>
      </c>
      <c r="W4566" t="s">
        <v>38</v>
      </c>
    </row>
    <row r="4567" spans="1:23">
      <c r="A4567" t="s">
        <v>23</v>
      </c>
      <c r="B4567" t="s">
        <v>24</v>
      </c>
      <c r="C4567" t="s">
        <v>25</v>
      </c>
      <c r="D4567" t="s">
        <v>26</v>
      </c>
      <c r="E4567" t="s">
        <v>27</v>
      </c>
      <c r="F4567" t="s">
        <v>28</v>
      </c>
      <c r="G4567" t="s">
        <v>29</v>
      </c>
      <c r="H4567" t="s">
        <v>30</v>
      </c>
      <c r="I4567" t="s">
        <v>31</v>
      </c>
      <c r="J4567">
        <v>37.659441000000001</v>
      </c>
      <c r="K4567">
        <v>1</v>
      </c>
      <c r="L4567">
        <v>0.86</v>
      </c>
      <c r="M4567">
        <v>0</v>
      </c>
      <c r="N4567">
        <v>0</v>
      </c>
      <c r="O4567">
        <v>0</v>
      </c>
      <c r="P4567" t="s">
        <v>1060</v>
      </c>
      <c r="Q4567" t="s">
        <v>1061</v>
      </c>
      <c r="R4567" t="s">
        <v>100</v>
      </c>
      <c r="S4567" t="s">
        <v>101</v>
      </c>
      <c r="T4567" t="s">
        <v>36</v>
      </c>
      <c r="U4567" t="s">
        <v>37</v>
      </c>
      <c r="V4567">
        <v>27</v>
      </c>
      <c r="W4567" t="s">
        <v>38</v>
      </c>
    </row>
    <row r="4568" spans="1:23">
      <c r="A4568" t="s">
        <v>23</v>
      </c>
      <c r="B4568" t="s">
        <v>24</v>
      </c>
      <c r="C4568" t="s">
        <v>25</v>
      </c>
      <c r="D4568" t="s">
        <v>39</v>
      </c>
      <c r="E4568" t="s">
        <v>40</v>
      </c>
      <c r="F4568" t="s">
        <v>28</v>
      </c>
      <c r="G4568" t="s">
        <v>29</v>
      </c>
      <c r="I4568" t="s">
        <v>43</v>
      </c>
      <c r="J4568">
        <v>1201.6952690000001</v>
      </c>
      <c r="K4568">
        <v>90</v>
      </c>
      <c r="L4568">
        <v>0.84699999999999998</v>
      </c>
      <c r="M4568">
        <v>0</v>
      </c>
      <c r="N4568">
        <v>0</v>
      </c>
      <c r="O4568">
        <v>0</v>
      </c>
      <c r="P4568" t="s">
        <v>1060</v>
      </c>
      <c r="Q4568" t="s">
        <v>1061</v>
      </c>
      <c r="R4568" t="s">
        <v>100</v>
      </c>
      <c r="S4568" t="s">
        <v>101</v>
      </c>
      <c r="T4568" t="s">
        <v>36</v>
      </c>
      <c r="U4568" t="s">
        <v>37</v>
      </c>
      <c r="V4568">
        <v>27</v>
      </c>
      <c r="W4568" t="s">
        <v>38</v>
      </c>
    </row>
    <row r="4569" spans="1:23">
      <c r="A4569" t="s">
        <v>23</v>
      </c>
      <c r="B4569" t="s">
        <v>24</v>
      </c>
      <c r="C4569" t="s">
        <v>25</v>
      </c>
      <c r="D4569" t="s">
        <v>39</v>
      </c>
      <c r="E4569" t="s">
        <v>40</v>
      </c>
      <c r="F4569" t="s">
        <v>44</v>
      </c>
      <c r="G4569" t="s">
        <v>45</v>
      </c>
      <c r="I4569" t="s">
        <v>43</v>
      </c>
      <c r="J4569">
        <v>0</v>
      </c>
      <c r="K4569">
        <v>0</v>
      </c>
      <c r="L4569">
        <v>0</v>
      </c>
      <c r="M4569">
        <v>0</v>
      </c>
      <c r="N4569">
        <v>0</v>
      </c>
      <c r="O4569">
        <v>1</v>
      </c>
      <c r="P4569" t="s">
        <v>1062</v>
      </c>
      <c r="Q4569" t="s">
        <v>1063</v>
      </c>
      <c r="R4569" t="s">
        <v>297</v>
      </c>
      <c r="S4569" t="s">
        <v>298</v>
      </c>
      <c r="T4569" t="s">
        <v>36</v>
      </c>
      <c r="U4569" t="s">
        <v>37</v>
      </c>
      <c r="V4569">
        <v>27</v>
      </c>
      <c r="W4569" t="s">
        <v>38</v>
      </c>
    </row>
    <row r="4570" spans="1:23">
      <c r="A4570" t="s">
        <v>23</v>
      </c>
      <c r="B4570" t="s">
        <v>24</v>
      </c>
      <c r="C4570" t="s">
        <v>25</v>
      </c>
      <c r="D4570" t="s">
        <v>39</v>
      </c>
      <c r="E4570" t="s">
        <v>40</v>
      </c>
      <c r="F4570" t="s">
        <v>28</v>
      </c>
      <c r="G4570" t="s">
        <v>29</v>
      </c>
      <c r="I4570" t="s">
        <v>43</v>
      </c>
      <c r="J4570">
        <v>44.548402359999997</v>
      </c>
      <c r="K4570">
        <v>12</v>
      </c>
      <c r="L4570">
        <v>0.89200000000000002</v>
      </c>
      <c r="M4570">
        <v>0</v>
      </c>
      <c r="N4570">
        <v>0</v>
      </c>
      <c r="O4570">
        <v>0</v>
      </c>
      <c r="P4570" t="s">
        <v>1230</v>
      </c>
      <c r="Q4570" t="s">
        <v>1231</v>
      </c>
      <c r="R4570" t="s">
        <v>67</v>
      </c>
      <c r="S4570" t="s">
        <v>68</v>
      </c>
      <c r="T4570" t="s">
        <v>36</v>
      </c>
      <c r="U4570" t="s">
        <v>37</v>
      </c>
      <c r="V4570">
        <v>27</v>
      </c>
      <c r="W4570" t="s">
        <v>38</v>
      </c>
    </row>
    <row r="4571" spans="1:23">
      <c r="A4571" t="s">
        <v>23</v>
      </c>
      <c r="B4571" t="s">
        <v>24</v>
      </c>
      <c r="C4571" t="s">
        <v>25</v>
      </c>
      <c r="D4571" t="s">
        <v>39</v>
      </c>
      <c r="E4571" t="s">
        <v>40</v>
      </c>
      <c r="F4571" t="s">
        <v>44</v>
      </c>
      <c r="G4571" t="s">
        <v>45</v>
      </c>
      <c r="I4571" t="s">
        <v>43</v>
      </c>
      <c r="J4571">
        <v>0</v>
      </c>
      <c r="K4571">
        <v>0</v>
      </c>
      <c r="L4571">
        <v>0</v>
      </c>
      <c r="M4571">
        <v>0</v>
      </c>
      <c r="N4571">
        <v>0</v>
      </c>
      <c r="O4571">
        <v>1</v>
      </c>
      <c r="P4571" t="s">
        <v>1230</v>
      </c>
      <c r="Q4571" t="s">
        <v>1231</v>
      </c>
      <c r="R4571" t="s">
        <v>67</v>
      </c>
      <c r="S4571" t="s">
        <v>68</v>
      </c>
      <c r="T4571" t="s">
        <v>36</v>
      </c>
      <c r="U4571" t="s">
        <v>37</v>
      </c>
      <c r="V4571">
        <v>27</v>
      </c>
      <c r="W4571" t="s">
        <v>38</v>
      </c>
    </row>
    <row r="4572" spans="1:23">
      <c r="A4572" t="s">
        <v>23</v>
      </c>
      <c r="B4572" t="s">
        <v>24</v>
      </c>
      <c r="C4572" t="s">
        <v>25</v>
      </c>
      <c r="D4572" t="s">
        <v>39</v>
      </c>
      <c r="E4572" t="s">
        <v>40</v>
      </c>
      <c r="F4572" t="s">
        <v>41</v>
      </c>
      <c r="G4572" t="s">
        <v>42</v>
      </c>
      <c r="I4572" t="s">
        <v>43</v>
      </c>
      <c r="J4572">
        <v>0</v>
      </c>
      <c r="K4572">
        <v>0</v>
      </c>
      <c r="L4572">
        <v>0</v>
      </c>
      <c r="M4572">
        <v>0</v>
      </c>
      <c r="N4572">
        <v>0</v>
      </c>
      <c r="O4572">
        <v>1</v>
      </c>
      <c r="P4572" t="s">
        <v>1234</v>
      </c>
      <c r="Q4572" t="s">
        <v>1235</v>
      </c>
      <c r="R4572" t="s">
        <v>34</v>
      </c>
      <c r="S4572" t="s">
        <v>35</v>
      </c>
      <c r="T4572" t="s">
        <v>36</v>
      </c>
      <c r="U4572" t="s">
        <v>37</v>
      </c>
      <c r="V4572">
        <v>27</v>
      </c>
      <c r="W4572" t="s">
        <v>38</v>
      </c>
    </row>
    <row r="4573" spans="1:23">
      <c r="A4573" t="s">
        <v>23</v>
      </c>
      <c r="B4573" t="s">
        <v>24</v>
      </c>
      <c r="C4573" t="s">
        <v>25</v>
      </c>
      <c r="D4573" t="s">
        <v>26</v>
      </c>
      <c r="E4573" t="s">
        <v>27</v>
      </c>
      <c r="F4573" t="s">
        <v>41</v>
      </c>
      <c r="G4573" t="s">
        <v>42</v>
      </c>
      <c r="H4573" t="s">
        <v>161</v>
      </c>
      <c r="I4573" t="s">
        <v>43</v>
      </c>
      <c r="J4573">
        <v>27.957614379999999</v>
      </c>
      <c r="K4573">
        <v>1</v>
      </c>
      <c r="L4573">
        <v>0.91700000000000004</v>
      </c>
      <c r="M4573">
        <v>0</v>
      </c>
      <c r="N4573">
        <v>0</v>
      </c>
      <c r="O4573">
        <v>0</v>
      </c>
      <c r="P4573" t="s">
        <v>1106</v>
      </c>
      <c r="Q4573" t="s">
        <v>1107</v>
      </c>
      <c r="R4573" t="s">
        <v>201</v>
      </c>
      <c r="S4573" t="s">
        <v>202</v>
      </c>
      <c r="T4573" t="s">
        <v>36</v>
      </c>
      <c r="U4573" t="s">
        <v>37</v>
      </c>
      <c r="V4573">
        <v>27</v>
      </c>
      <c r="W4573" t="s">
        <v>38</v>
      </c>
    </row>
    <row r="4574" spans="1:23">
      <c r="A4574" t="s">
        <v>23</v>
      </c>
      <c r="B4574" t="s">
        <v>24</v>
      </c>
      <c r="C4574" t="s">
        <v>25</v>
      </c>
      <c r="D4574" t="s">
        <v>26</v>
      </c>
      <c r="E4574" t="s">
        <v>27</v>
      </c>
      <c r="F4574" t="s">
        <v>28</v>
      </c>
      <c r="G4574" t="s">
        <v>29</v>
      </c>
      <c r="H4574" t="s">
        <v>69</v>
      </c>
      <c r="I4574" t="s">
        <v>70</v>
      </c>
      <c r="J4574">
        <v>115.021</v>
      </c>
      <c r="K4574">
        <v>1</v>
      </c>
      <c r="L4574">
        <v>1</v>
      </c>
      <c r="M4574">
        <v>0</v>
      </c>
      <c r="N4574">
        <v>0</v>
      </c>
      <c r="O4574">
        <v>0</v>
      </c>
      <c r="P4574" t="s">
        <v>1106</v>
      </c>
      <c r="Q4574" t="s">
        <v>1107</v>
      </c>
      <c r="R4574" t="s">
        <v>201</v>
      </c>
      <c r="S4574" t="s">
        <v>202</v>
      </c>
      <c r="T4574" t="s">
        <v>36</v>
      </c>
      <c r="U4574" t="s">
        <v>37</v>
      </c>
      <c r="V4574">
        <v>27</v>
      </c>
      <c r="W4574" t="s">
        <v>38</v>
      </c>
    </row>
    <row r="4575" spans="1:23">
      <c r="A4575" t="s">
        <v>23</v>
      </c>
      <c r="B4575" t="s">
        <v>24</v>
      </c>
      <c r="C4575" t="s">
        <v>25</v>
      </c>
      <c r="D4575" t="s">
        <v>39</v>
      </c>
      <c r="E4575" t="s">
        <v>40</v>
      </c>
      <c r="F4575" t="s">
        <v>53</v>
      </c>
      <c r="G4575" t="s">
        <v>54</v>
      </c>
      <c r="I4575" t="s">
        <v>43</v>
      </c>
      <c r="J4575">
        <v>106.11878299999999</v>
      </c>
      <c r="K4575">
        <v>15</v>
      </c>
      <c r="L4575">
        <v>0.82699999999999996</v>
      </c>
      <c r="M4575">
        <v>0</v>
      </c>
      <c r="N4575">
        <v>0</v>
      </c>
      <c r="O4575">
        <v>0</v>
      </c>
      <c r="P4575" t="s">
        <v>1106</v>
      </c>
      <c r="Q4575" t="s">
        <v>1107</v>
      </c>
      <c r="R4575" t="s">
        <v>201</v>
      </c>
      <c r="S4575" t="s">
        <v>202</v>
      </c>
      <c r="T4575" t="s">
        <v>36</v>
      </c>
      <c r="U4575" t="s">
        <v>37</v>
      </c>
      <c r="V4575">
        <v>27</v>
      </c>
      <c r="W4575" t="s">
        <v>38</v>
      </c>
    </row>
    <row r="4576" spans="1:23">
      <c r="A4576" t="s">
        <v>23</v>
      </c>
      <c r="B4576" t="s">
        <v>24</v>
      </c>
      <c r="C4576" t="s">
        <v>25</v>
      </c>
      <c r="D4576" t="s">
        <v>39</v>
      </c>
      <c r="E4576" t="s">
        <v>40</v>
      </c>
      <c r="F4576" t="s">
        <v>53</v>
      </c>
      <c r="G4576" t="s">
        <v>54</v>
      </c>
      <c r="I4576" t="s">
        <v>43</v>
      </c>
      <c r="J4576">
        <v>0</v>
      </c>
      <c r="K4576">
        <v>0</v>
      </c>
      <c r="L4576">
        <v>0</v>
      </c>
      <c r="M4576">
        <v>0</v>
      </c>
      <c r="N4576">
        <v>0</v>
      </c>
      <c r="O4576">
        <v>1</v>
      </c>
      <c r="P4576" t="s">
        <v>1374</v>
      </c>
      <c r="Q4576" t="s">
        <v>1375</v>
      </c>
      <c r="R4576" t="s">
        <v>114</v>
      </c>
      <c r="S4576" t="s">
        <v>115</v>
      </c>
      <c r="T4576" t="s">
        <v>36</v>
      </c>
      <c r="U4576" t="s">
        <v>37</v>
      </c>
      <c r="V4576">
        <v>27</v>
      </c>
      <c r="W4576" t="s">
        <v>38</v>
      </c>
    </row>
    <row r="4577" spans="1:23">
      <c r="A4577" t="s">
        <v>23</v>
      </c>
      <c r="B4577" t="s">
        <v>24</v>
      </c>
      <c r="C4577" t="s">
        <v>25</v>
      </c>
      <c r="D4577" t="s">
        <v>39</v>
      </c>
      <c r="E4577" t="s">
        <v>40</v>
      </c>
      <c r="F4577" t="s">
        <v>28</v>
      </c>
      <c r="G4577" t="s">
        <v>29</v>
      </c>
      <c r="I4577" t="s">
        <v>43</v>
      </c>
      <c r="J4577">
        <v>66.306723610000006</v>
      </c>
      <c r="K4577">
        <v>7</v>
      </c>
      <c r="L4577">
        <v>0.86</v>
      </c>
      <c r="M4577">
        <v>0</v>
      </c>
      <c r="N4577">
        <v>0</v>
      </c>
      <c r="O4577">
        <v>0</v>
      </c>
      <c r="P4577" t="s">
        <v>1602</v>
      </c>
      <c r="Q4577" t="s">
        <v>1603</v>
      </c>
      <c r="R4577" t="s">
        <v>34</v>
      </c>
      <c r="S4577" t="s">
        <v>35</v>
      </c>
      <c r="T4577" t="s">
        <v>36</v>
      </c>
      <c r="U4577" t="s">
        <v>37</v>
      </c>
      <c r="V4577">
        <v>27</v>
      </c>
      <c r="W4577" t="s">
        <v>38</v>
      </c>
    </row>
    <row r="4578" spans="1:23">
      <c r="A4578" t="s">
        <v>23</v>
      </c>
      <c r="B4578" t="s">
        <v>24</v>
      </c>
      <c r="C4578" t="s">
        <v>25</v>
      </c>
      <c r="D4578" t="s">
        <v>39</v>
      </c>
      <c r="E4578" t="s">
        <v>40</v>
      </c>
      <c r="F4578" t="s">
        <v>28</v>
      </c>
      <c r="G4578" t="s">
        <v>29</v>
      </c>
      <c r="I4578" t="s">
        <v>43</v>
      </c>
      <c r="J4578">
        <v>0</v>
      </c>
      <c r="K4578">
        <v>0</v>
      </c>
      <c r="L4578">
        <v>0</v>
      </c>
      <c r="M4578">
        <v>0</v>
      </c>
      <c r="N4578">
        <v>0</v>
      </c>
      <c r="O4578">
        <v>1</v>
      </c>
      <c r="P4578" t="s">
        <v>1552</v>
      </c>
      <c r="Q4578" t="s">
        <v>1553</v>
      </c>
      <c r="R4578" t="s">
        <v>67</v>
      </c>
      <c r="S4578" t="s">
        <v>68</v>
      </c>
      <c r="T4578" t="s">
        <v>36</v>
      </c>
      <c r="U4578" t="s">
        <v>37</v>
      </c>
      <c r="V4578">
        <v>27</v>
      </c>
      <c r="W4578" t="s">
        <v>38</v>
      </c>
    </row>
    <row r="4579" spans="1:23">
      <c r="A4579" t="s">
        <v>23</v>
      </c>
      <c r="B4579" t="s">
        <v>24</v>
      </c>
      <c r="C4579" t="s">
        <v>25</v>
      </c>
      <c r="D4579" t="s">
        <v>26</v>
      </c>
      <c r="E4579" t="s">
        <v>27</v>
      </c>
      <c r="F4579" t="s">
        <v>41</v>
      </c>
      <c r="G4579" t="s">
        <v>42</v>
      </c>
      <c r="H4579" t="s">
        <v>161</v>
      </c>
      <c r="I4579" t="s">
        <v>43</v>
      </c>
      <c r="J4579">
        <v>188.35142479999999</v>
      </c>
      <c r="K4579">
        <v>1</v>
      </c>
      <c r="L4579">
        <v>0.86699999999999999</v>
      </c>
      <c r="M4579">
        <v>0</v>
      </c>
      <c r="N4579">
        <v>0</v>
      </c>
      <c r="O4579">
        <v>0</v>
      </c>
      <c r="P4579" t="s">
        <v>1064</v>
      </c>
      <c r="Q4579" t="s">
        <v>1065</v>
      </c>
      <c r="R4579" t="s">
        <v>84</v>
      </c>
      <c r="S4579" t="s">
        <v>85</v>
      </c>
      <c r="T4579" t="s">
        <v>36</v>
      </c>
      <c r="U4579" t="s">
        <v>37</v>
      </c>
      <c r="V4579">
        <v>27</v>
      </c>
      <c r="W4579" t="s">
        <v>38</v>
      </c>
    </row>
    <row r="4580" spans="1:23">
      <c r="A4580" t="s">
        <v>23</v>
      </c>
      <c r="B4580" t="s">
        <v>24</v>
      </c>
      <c r="C4580" t="s">
        <v>25</v>
      </c>
      <c r="D4580" t="s">
        <v>26</v>
      </c>
      <c r="E4580" t="s">
        <v>27</v>
      </c>
      <c r="F4580" t="s">
        <v>53</v>
      </c>
      <c r="G4580" t="s">
        <v>54</v>
      </c>
      <c r="H4580" t="s">
        <v>55</v>
      </c>
      <c r="I4580" t="s">
        <v>56</v>
      </c>
      <c r="J4580">
        <v>997.92063800000005</v>
      </c>
      <c r="K4580">
        <v>3</v>
      </c>
      <c r="L4580">
        <v>0.95</v>
      </c>
      <c r="M4580">
        <v>0</v>
      </c>
      <c r="N4580">
        <v>0</v>
      </c>
      <c r="O4580">
        <v>0</v>
      </c>
      <c r="P4580" t="s">
        <v>1064</v>
      </c>
      <c r="Q4580" t="s">
        <v>1065</v>
      </c>
      <c r="R4580" t="s">
        <v>84</v>
      </c>
      <c r="S4580" t="s">
        <v>85</v>
      </c>
      <c r="T4580" t="s">
        <v>36</v>
      </c>
      <c r="U4580" t="s">
        <v>37</v>
      </c>
      <c r="V4580">
        <v>27</v>
      </c>
      <c r="W4580" t="s">
        <v>38</v>
      </c>
    </row>
    <row r="4581" spans="1:23">
      <c r="A4581" t="s">
        <v>23</v>
      </c>
      <c r="B4581" t="s">
        <v>24</v>
      </c>
      <c r="C4581" t="s">
        <v>25</v>
      </c>
      <c r="D4581" t="s">
        <v>26</v>
      </c>
      <c r="E4581" t="s">
        <v>27</v>
      </c>
      <c r="F4581" t="s">
        <v>28</v>
      </c>
      <c r="G4581" t="s">
        <v>29</v>
      </c>
      <c r="H4581" t="s">
        <v>189</v>
      </c>
      <c r="I4581" t="s">
        <v>190</v>
      </c>
      <c r="J4581">
        <v>155.7180783</v>
      </c>
      <c r="K4581">
        <v>3</v>
      </c>
      <c r="L4581">
        <v>0.89800000000000002</v>
      </c>
      <c r="M4581">
        <v>0</v>
      </c>
      <c r="N4581">
        <v>0</v>
      </c>
      <c r="O4581">
        <v>0</v>
      </c>
      <c r="P4581" t="s">
        <v>1064</v>
      </c>
      <c r="Q4581" t="s">
        <v>1065</v>
      </c>
      <c r="R4581" t="s">
        <v>84</v>
      </c>
      <c r="S4581" t="s">
        <v>85</v>
      </c>
      <c r="T4581" t="s">
        <v>36</v>
      </c>
      <c r="U4581" t="s">
        <v>37</v>
      </c>
      <c r="V4581">
        <v>27</v>
      </c>
      <c r="W4581" t="s">
        <v>38</v>
      </c>
    </row>
    <row r="4582" spans="1:23">
      <c r="A4582" t="s">
        <v>23</v>
      </c>
      <c r="B4582" t="s">
        <v>24</v>
      </c>
      <c r="C4582" t="s">
        <v>25</v>
      </c>
      <c r="D4582" t="s">
        <v>26</v>
      </c>
      <c r="E4582" t="s">
        <v>27</v>
      </c>
      <c r="F4582" t="s">
        <v>28</v>
      </c>
      <c r="G4582" t="s">
        <v>29</v>
      </c>
      <c r="H4582" t="s">
        <v>75</v>
      </c>
      <c r="I4582" t="s">
        <v>76</v>
      </c>
      <c r="J4582">
        <v>45.312031709999999</v>
      </c>
      <c r="K4582">
        <v>1</v>
      </c>
      <c r="L4582">
        <v>0.96399999999999997</v>
      </c>
      <c r="M4582">
        <v>0</v>
      </c>
      <c r="N4582">
        <v>0</v>
      </c>
      <c r="O4582">
        <v>0</v>
      </c>
      <c r="P4582" t="s">
        <v>1064</v>
      </c>
      <c r="Q4582" t="s">
        <v>1065</v>
      </c>
      <c r="R4582" t="s">
        <v>84</v>
      </c>
      <c r="S4582" t="s">
        <v>85</v>
      </c>
      <c r="T4582" t="s">
        <v>36</v>
      </c>
      <c r="U4582" t="s">
        <v>37</v>
      </c>
      <c r="V4582">
        <v>27</v>
      </c>
      <c r="W4582" t="s">
        <v>38</v>
      </c>
    </row>
    <row r="4583" spans="1:23">
      <c r="A4583" t="s">
        <v>23</v>
      </c>
      <c r="B4583" t="s">
        <v>24</v>
      </c>
      <c r="C4583" t="s">
        <v>25</v>
      </c>
      <c r="D4583" t="s">
        <v>39</v>
      </c>
      <c r="E4583" t="s">
        <v>40</v>
      </c>
      <c r="F4583" t="s">
        <v>28</v>
      </c>
      <c r="G4583" t="s">
        <v>29</v>
      </c>
      <c r="I4583" t="s">
        <v>43</v>
      </c>
      <c r="J4583">
        <v>4330.4871030000004</v>
      </c>
      <c r="K4583">
        <v>425</v>
      </c>
      <c r="L4583">
        <v>0.86299999999999999</v>
      </c>
      <c r="M4583">
        <v>0</v>
      </c>
      <c r="N4583">
        <v>0</v>
      </c>
      <c r="O4583">
        <v>0</v>
      </c>
      <c r="P4583" t="s">
        <v>1064</v>
      </c>
      <c r="Q4583" t="s">
        <v>1065</v>
      </c>
      <c r="R4583" t="s">
        <v>84</v>
      </c>
      <c r="S4583" t="s">
        <v>85</v>
      </c>
      <c r="T4583" t="s">
        <v>36</v>
      </c>
      <c r="U4583" t="s">
        <v>37</v>
      </c>
      <c r="V4583">
        <v>27</v>
      </c>
      <c r="W4583" t="s">
        <v>38</v>
      </c>
    </row>
    <row r="4584" spans="1:23">
      <c r="A4584" t="s">
        <v>23</v>
      </c>
      <c r="B4584" t="s">
        <v>24</v>
      </c>
      <c r="C4584" t="s">
        <v>25</v>
      </c>
      <c r="D4584" t="s">
        <v>46</v>
      </c>
      <c r="E4584" t="s">
        <v>47</v>
      </c>
      <c r="F4584" t="s">
        <v>48</v>
      </c>
      <c r="G4584" t="s">
        <v>47</v>
      </c>
      <c r="I4584" t="s">
        <v>43</v>
      </c>
      <c r="J4584">
        <v>9468.0494670000007</v>
      </c>
      <c r="K4584">
        <v>2432</v>
      </c>
      <c r="L4584">
        <v>0.84599999999999997</v>
      </c>
      <c r="M4584">
        <v>0.989951319</v>
      </c>
      <c r="N4584">
        <v>4.0499999999999998E-3</v>
      </c>
      <c r="O4584">
        <v>0</v>
      </c>
      <c r="P4584" t="s">
        <v>1064</v>
      </c>
      <c r="Q4584" t="s">
        <v>1065</v>
      </c>
      <c r="R4584" t="s">
        <v>84</v>
      </c>
      <c r="S4584" t="s">
        <v>85</v>
      </c>
      <c r="T4584" t="s">
        <v>36</v>
      </c>
      <c r="U4584" t="s">
        <v>37</v>
      </c>
      <c r="V4584">
        <v>27</v>
      </c>
      <c r="W4584" t="s">
        <v>38</v>
      </c>
    </row>
    <row r="4585" spans="1:23">
      <c r="A4585" t="s">
        <v>23</v>
      </c>
      <c r="B4585" t="s">
        <v>24</v>
      </c>
      <c r="C4585" t="s">
        <v>25</v>
      </c>
      <c r="D4585" t="s">
        <v>26</v>
      </c>
      <c r="E4585" t="s">
        <v>27</v>
      </c>
      <c r="F4585" t="s">
        <v>53</v>
      </c>
      <c r="G4585" t="s">
        <v>54</v>
      </c>
      <c r="H4585" t="s">
        <v>106</v>
      </c>
      <c r="I4585" t="s">
        <v>107</v>
      </c>
      <c r="J4585">
        <v>169.51728249999999</v>
      </c>
      <c r="K4585">
        <v>2</v>
      </c>
      <c r="L4585">
        <v>0.93</v>
      </c>
      <c r="M4585">
        <v>0</v>
      </c>
      <c r="N4585">
        <v>0</v>
      </c>
      <c r="O4585">
        <v>0</v>
      </c>
      <c r="P4585" t="s">
        <v>1240</v>
      </c>
      <c r="Q4585" t="s">
        <v>1241</v>
      </c>
      <c r="R4585" t="s">
        <v>59</v>
      </c>
      <c r="S4585" t="s">
        <v>60</v>
      </c>
      <c r="T4585" t="s">
        <v>36</v>
      </c>
      <c r="U4585" t="s">
        <v>37</v>
      </c>
      <c r="V4585">
        <v>27</v>
      </c>
      <c r="W4585" t="s">
        <v>38</v>
      </c>
    </row>
    <row r="4586" spans="1:23">
      <c r="A4586" t="s">
        <v>23</v>
      </c>
      <c r="B4586" t="s">
        <v>24</v>
      </c>
      <c r="C4586" t="s">
        <v>25</v>
      </c>
      <c r="D4586" t="s">
        <v>26</v>
      </c>
      <c r="E4586" t="s">
        <v>27</v>
      </c>
      <c r="F4586" t="s">
        <v>53</v>
      </c>
      <c r="G4586" t="s">
        <v>54</v>
      </c>
      <c r="H4586" t="s">
        <v>134</v>
      </c>
      <c r="I4586" t="s">
        <v>135</v>
      </c>
      <c r="J4586">
        <v>367.18368079999999</v>
      </c>
      <c r="K4586">
        <v>1</v>
      </c>
      <c r="L4586">
        <v>1</v>
      </c>
      <c r="M4586">
        <v>0</v>
      </c>
      <c r="N4586">
        <v>0</v>
      </c>
      <c r="O4586">
        <v>0</v>
      </c>
      <c r="P4586" t="s">
        <v>1242</v>
      </c>
      <c r="Q4586" t="s">
        <v>1243</v>
      </c>
      <c r="R4586" t="s">
        <v>100</v>
      </c>
      <c r="S4586" t="s">
        <v>101</v>
      </c>
      <c r="T4586" t="s">
        <v>36</v>
      </c>
      <c r="U4586" t="s">
        <v>37</v>
      </c>
      <c r="V4586">
        <v>27</v>
      </c>
      <c r="W4586" t="s">
        <v>38</v>
      </c>
    </row>
    <row r="4587" spans="1:23">
      <c r="A4587" t="s">
        <v>23</v>
      </c>
      <c r="B4587" t="s">
        <v>24</v>
      </c>
      <c r="C4587" t="s">
        <v>25</v>
      </c>
      <c r="D4587" t="s">
        <v>39</v>
      </c>
      <c r="E4587" t="s">
        <v>40</v>
      </c>
      <c r="F4587" t="s">
        <v>41</v>
      </c>
      <c r="G4587" t="s">
        <v>42</v>
      </c>
      <c r="I4587" t="s">
        <v>43</v>
      </c>
      <c r="J4587">
        <v>641.87436720000005</v>
      </c>
      <c r="K4587">
        <v>35</v>
      </c>
      <c r="L4587">
        <v>0.873</v>
      </c>
      <c r="M4587">
        <v>0</v>
      </c>
      <c r="N4587">
        <v>0</v>
      </c>
      <c r="O4587">
        <v>0</v>
      </c>
      <c r="P4587" t="s">
        <v>1242</v>
      </c>
      <c r="Q4587" t="s">
        <v>1243</v>
      </c>
      <c r="R4587" t="s">
        <v>100</v>
      </c>
      <c r="S4587" t="s">
        <v>101</v>
      </c>
      <c r="T4587" t="s">
        <v>36</v>
      </c>
      <c r="U4587" t="s">
        <v>37</v>
      </c>
      <c r="V4587">
        <v>27</v>
      </c>
      <c r="W4587" t="s">
        <v>38</v>
      </c>
    </row>
    <row r="4588" spans="1:23">
      <c r="A4588" t="s">
        <v>23</v>
      </c>
      <c r="B4588" t="s">
        <v>24</v>
      </c>
      <c r="C4588" t="s">
        <v>25</v>
      </c>
      <c r="D4588" t="s">
        <v>39</v>
      </c>
      <c r="E4588" t="s">
        <v>40</v>
      </c>
      <c r="F4588" t="s">
        <v>28</v>
      </c>
      <c r="G4588" t="s">
        <v>29</v>
      </c>
      <c r="I4588" t="s">
        <v>43</v>
      </c>
      <c r="J4588">
        <v>860.49995379999996</v>
      </c>
      <c r="K4588">
        <v>75</v>
      </c>
      <c r="L4588">
        <v>0.89</v>
      </c>
      <c r="M4588">
        <v>0</v>
      </c>
      <c r="N4588">
        <v>0</v>
      </c>
      <c r="O4588">
        <v>0</v>
      </c>
      <c r="P4588" t="s">
        <v>1242</v>
      </c>
      <c r="Q4588" t="s">
        <v>1243</v>
      </c>
      <c r="R4588" t="s">
        <v>100</v>
      </c>
      <c r="S4588" t="s">
        <v>101</v>
      </c>
      <c r="T4588" t="s">
        <v>36</v>
      </c>
      <c r="U4588" t="s">
        <v>37</v>
      </c>
      <c r="V4588">
        <v>27</v>
      </c>
      <c r="W4588" t="s">
        <v>38</v>
      </c>
    </row>
    <row r="4589" spans="1:23">
      <c r="A4589" t="s">
        <v>23</v>
      </c>
      <c r="B4589" t="s">
        <v>24</v>
      </c>
      <c r="C4589" t="s">
        <v>25</v>
      </c>
      <c r="D4589" t="s">
        <v>26</v>
      </c>
      <c r="E4589" t="s">
        <v>27</v>
      </c>
      <c r="F4589" t="s">
        <v>53</v>
      </c>
      <c r="G4589" t="s">
        <v>54</v>
      </c>
      <c r="H4589" t="s">
        <v>1158</v>
      </c>
      <c r="I4589" t="s">
        <v>1159</v>
      </c>
      <c r="J4589">
        <v>21.443862960000001</v>
      </c>
      <c r="K4589">
        <v>1</v>
      </c>
      <c r="L4589">
        <v>0.89600000000000002</v>
      </c>
      <c r="M4589">
        <v>0</v>
      </c>
      <c r="N4589">
        <v>0</v>
      </c>
      <c r="O4589">
        <v>0</v>
      </c>
      <c r="P4589" t="s">
        <v>1068</v>
      </c>
      <c r="Q4589" t="s">
        <v>1069</v>
      </c>
      <c r="R4589" t="s">
        <v>168</v>
      </c>
      <c r="S4589" t="s">
        <v>169</v>
      </c>
      <c r="T4589" t="s">
        <v>36</v>
      </c>
      <c r="U4589" t="s">
        <v>37</v>
      </c>
      <c r="V4589">
        <v>27</v>
      </c>
      <c r="W4589" t="s">
        <v>38</v>
      </c>
    </row>
    <row r="4590" spans="1:23">
      <c r="A4590" t="s">
        <v>23</v>
      </c>
      <c r="B4590" t="s">
        <v>24</v>
      </c>
      <c r="C4590" t="s">
        <v>25</v>
      </c>
      <c r="D4590" t="s">
        <v>26</v>
      </c>
      <c r="E4590" t="s">
        <v>27</v>
      </c>
      <c r="F4590" t="s">
        <v>28</v>
      </c>
      <c r="G4590" t="s">
        <v>29</v>
      </c>
      <c r="H4590" t="s">
        <v>148</v>
      </c>
      <c r="I4590" t="s">
        <v>149</v>
      </c>
      <c r="J4590">
        <v>602.05942849999997</v>
      </c>
      <c r="K4590">
        <v>4</v>
      </c>
      <c r="L4590">
        <v>0.98299999999999998</v>
      </c>
      <c r="M4590">
        <v>0</v>
      </c>
      <c r="N4590">
        <v>0</v>
      </c>
      <c r="O4590">
        <v>0</v>
      </c>
      <c r="P4590" t="s">
        <v>1068</v>
      </c>
      <c r="Q4590" t="s">
        <v>1069</v>
      </c>
      <c r="R4590" t="s">
        <v>168</v>
      </c>
      <c r="S4590" t="s">
        <v>169</v>
      </c>
      <c r="T4590" t="s">
        <v>36</v>
      </c>
      <c r="U4590" t="s">
        <v>37</v>
      </c>
      <c r="V4590">
        <v>27</v>
      </c>
      <c r="W4590" t="s">
        <v>38</v>
      </c>
    </row>
    <row r="4591" spans="1:23">
      <c r="A4591" t="s">
        <v>23</v>
      </c>
      <c r="B4591" t="s">
        <v>24</v>
      </c>
      <c r="C4591" t="s">
        <v>25</v>
      </c>
      <c r="D4591" t="s">
        <v>39</v>
      </c>
      <c r="E4591" t="s">
        <v>40</v>
      </c>
      <c r="F4591" t="s">
        <v>44</v>
      </c>
      <c r="G4591" t="s">
        <v>45</v>
      </c>
      <c r="I4591" t="s">
        <v>43</v>
      </c>
      <c r="J4591">
        <v>62.780377510000001</v>
      </c>
      <c r="K4591">
        <v>13</v>
      </c>
      <c r="L4591">
        <v>0.89500000000000002</v>
      </c>
      <c r="M4591">
        <v>0</v>
      </c>
      <c r="N4591">
        <v>0</v>
      </c>
      <c r="O4591">
        <v>0</v>
      </c>
      <c r="P4591" t="s">
        <v>1068</v>
      </c>
      <c r="Q4591" t="s">
        <v>1069</v>
      </c>
      <c r="R4591" t="s">
        <v>168</v>
      </c>
      <c r="S4591" t="s">
        <v>169</v>
      </c>
      <c r="T4591" t="s">
        <v>36</v>
      </c>
      <c r="U4591" t="s">
        <v>37</v>
      </c>
      <c r="V4591">
        <v>27</v>
      </c>
      <c r="W4591" t="s">
        <v>38</v>
      </c>
    </row>
    <row r="4592" spans="1:23">
      <c r="A4592" t="s">
        <v>23</v>
      </c>
      <c r="B4592" t="s">
        <v>24</v>
      </c>
      <c r="C4592" t="s">
        <v>25</v>
      </c>
      <c r="D4592" t="s">
        <v>26</v>
      </c>
      <c r="E4592" t="s">
        <v>27</v>
      </c>
      <c r="F4592" t="s">
        <v>28</v>
      </c>
      <c r="G4592" t="s">
        <v>29</v>
      </c>
      <c r="H4592" t="s">
        <v>187</v>
      </c>
      <c r="I4592" t="s">
        <v>188</v>
      </c>
      <c r="J4592">
        <v>20.882482679999999</v>
      </c>
      <c r="K4592">
        <v>1</v>
      </c>
      <c r="L4592">
        <v>0.91800000000000004</v>
      </c>
      <c r="M4592">
        <v>0</v>
      </c>
      <c r="N4592">
        <v>0</v>
      </c>
      <c r="O4592">
        <v>0</v>
      </c>
      <c r="P4592" t="s">
        <v>1070</v>
      </c>
      <c r="Q4592" t="s">
        <v>1071</v>
      </c>
      <c r="R4592" t="s">
        <v>158</v>
      </c>
      <c r="S4592" t="s">
        <v>159</v>
      </c>
      <c r="T4592" t="s">
        <v>36</v>
      </c>
      <c r="U4592" t="s">
        <v>37</v>
      </c>
      <c r="V4592">
        <v>27</v>
      </c>
      <c r="W4592" t="s">
        <v>38</v>
      </c>
    </row>
    <row r="4593" spans="1:23">
      <c r="A4593" t="s">
        <v>23</v>
      </c>
      <c r="B4593" t="s">
        <v>24</v>
      </c>
      <c r="C4593" t="s">
        <v>25</v>
      </c>
      <c r="D4593" t="s">
        <v>39</v>
      </c>
      <c r="E4593" t="s">
        <v>40</v>
      </c>
      <c r="F4593" t="s">
        <v>44</v>
      </c>
      <c r="G4593" t="s">
        <v>45</v>
      </c>
      <c r="I4593" t="s">
        <v>43</v>
      </c>
      <c r="J4593">
        <v>0</v>
      </c>
      <c r="K4593">
        <v>0</v>
      </c>
      <c r="L4593">
        <v>0</v>
      </c>
      <c r="M4593">
        <v>0</v>
      </c>
      <c r="N4593">
        <v>0</v>
      </c>
      <c r="O4593">
        <v>1</v>
      </c>
      <c r="P4593" t="s">
        <v>1070</v>
      </c>
      <c r="Q4593" t="s">
        <v>1071</v>
      </c>
      <c r="R4593" t="s">
        <v>158</v>
      </c>
      <c r="S4593" t="s">
        <v>159</v>
      </c>
      <c r="T4593" t="s">
        <v>36</v>
      </c>
      <c r="U4593" t="s">
        <v>37</v>
      </c>
      <c r="V4593">
        <v>27</v>
      </c>
      <c r="W4593" t="s">
        <v>38</v>
      </c>
    </row>
    <row r="4594" spans="1:23">
      <c r="A4594" t="s">
        <v>23</v>
      </c>
      <c r="B4594" t="s">
        <v>24</v>
      </c>
      <c r="C4594" t="s">
        <v>25</v>
      </c>
      <c r="D4594" t="s">
        <v>46</v>
      </c>
      <c r="E4594" t="s">
        <v>47</v>
      </c>
      <c r="F4594" t="s">
        <v>48</v>
      </c>
      <c r="G4594" t="s">
        <v>47</v>
      </c>
      <c r="I4594" t="s">
        <v>43</v>
      </c>
      <c r="J4594">
        <v>1087.5285630000001</v>
      </c>
      <c r="K4594">
        <v>149</v>
      </c>
      <c r="L4594">
        <v>0.82</v>
      </c>
      <c r="M4594">
        <v>0</v>
      </c>
      <c r="N4594">
        <v>0</v>
      </c>
      <c r="O4594">
        <v>0</v>
      </c>
      <c r="P4594" t="s">
        <v>1554</v>
      </c>
      <c r="Q4594" t="s">
        <v>1555</v>
      </c>
      <c r="R4594" t="s">
        <v>158</v>
      </c>
      <c r="S4594" t="s">
        <v>159</v>
      </c>
      <c r="T4594" t="s">
        <v>36</v>
      </c>
      <c r="U4594" t="s">
        <v>37</v>
      </c>
      <c r="V4594">
        <v>27</v>
      </c>
      <c r="W4594" t="s">
        <v>38</v>
      </c>
    </row>
    <row r="4595" spans="1:23">
      <c r="A4595" t="s">
        <v>23</v>
      </c>
      <c r="B4595" t="s">
        <v>24</v>
      </c>
      <c r="C4595" t="s">
        <v>25</v>
      </c>
      <c r="D4595" t="s">
        <v>26</v>
      </c>
      <c r="E4595" t="s">
        <v>27</v>
      </c>
      <c r="F4595" t="s">
        <v>28</v>
      </c>
      <c r="G4595" t="s">
        <v>29</v>
      </c>
      <c r="H4595" t="s">
        <v>86</v>
      </c>
      <c r="I4595" t="s">
        <v>87</v>
      </c>
      <c r="J4595">
        <v>419.2410016</v>
      </c>
      <c r="K4595">
        <v>5</v>
      </c>
      <c r="L4595">
        <v>0.91500000000000004</v>
      </c>
      <c r="M4595">
        <v>0</v>
      </c>
      <c r="N4595">
        <v>0</v>
      </c>
      <c r="O4595">
        <v>0</v>
      </c>
      <c r="P4595" t="s">
        <v>1244</v>
      </c>
      <c r="Q4595" t="s">
        <v>1245</v>
      </c>
      <c r="R4595" t="s">
        <v>51</v>
      </c>
      <c r="S4595" t="s">
        <v>52</v>
      </c>
      <c r="T4595" t="s">
        <v>36</v>
      </c>
      <c r="U4595" t="s">
        <v>37</v>
      </c>
      <c r="V4595">
        <v>27</v>
      </c>
      <c r="W4595" t="s">
        <v>38</v>
      </c>
    </row>
    <row r="4596" spans="1:23">
      <c r="A4596" t="s">
        <v>23</v>
      </c>
      <c r="B4596" t="s">
        <v>24</v>
      </c>
      <c r="C4596" t="s">
        <v>25</v>
      </c>
      <c r="D4596" t="s">
        <v>26</v>
      </c>
      <c r="E4596" t="s">
        <v>27</v>
      </c>
      <c r="F4596" t="s">
        <v>28</v>
      </c>
      <c r="G4596" t="s">
        <v>29</v>
      </c>
      <c r="H4596" t="s">
        <v>30</v>
      </c>
      <c r="I4596" t="s">
        <v>31</v>
      </c>
      <c r="J4596">
        <v>204.5897942</v>
      </c>
      <c r="K4596">
        <v>1</v>
      </c>
      <c r="L4596">
        <v>0.90700000000000003</v>
      </c>
      <c r="M4596">
        <v>0</v>
      </c>
      <c r="N4596">
        <v>0</v>
      </c>
      <c r="O4596">
        <v>0</v>
      </c>
      <c r="P4596" t="s">
        <v>1244</v>
      </c>
      <c r="Q4596" t="s">
        <v>1245</v>
      </c>
      <c r="R4596" t="s">
        <v>51</v>
      </c>
      <c r="S4596" t="s">
        <v>52</v>
      </c>
      <c r="T4596" t="s">
        <v>36</v>
      </c>
      <c r="U4596" t="s">
        <v>37</v>
      </c>
      <c r="V4596">
        <v>27</v>
      </c>
      <c r="W4596" t="s">
        <v>38</v>
      </c>
    </row>
    <row r="4597" spans="1:23">
      <c r="A4597" t="s">
        <v>23</v>
      </c>
      <c r="B4597" t="s">
        <v>24</v>
      </c>
      <c r="C4597" t="s">
        <v>25</v>
      </c>
      <c r="D4597" t="s">
        <v>39</v>
      </c>
      <c r="E4597" t="s">
        <v>40</v>
      </c>
      <c r="F4597" t="s">
        <v>41</v>
      </c>
      <c r="G4597" t="s">
        <v>42</v>
      </c>
      <c r="I4597" t="s">
        <v>43</v>
      </c>
      <c r="J4597">
        <v>0</v>
      </c>
      <c r="K4597">
        <v>0</v>
      </c>
      <c r="L4597">
        <v>0</v>
      </c>
      <c r="M4597">
        <v>0</v>
      </c>
      <c r="N4597">
        <v>0</v>
      </c>
      <c r="O4597">
        <v>1</v>
      </c>
      <c r="P4597" t="s">
        <v>1604</v>
      </c>
      <c r="Q4597" t="s">
        <v>1605</v>
      </c>
      <c r="R4597" t="s">
        <v>84</v>
      </c>
      <c r="S4597" t="s">
        <v>85</v>
      </c>
      <c r="T4597" t="s">
        <v>36</v>
      </c>
      <c r="U4597" t="s">
        <v>37</v>
      </c>
      <c r="V4597">
        <v>27</v>
      </c>
      <c r="W4597" t="s">
        <v>38</v>
      </c>
    </row>
    <row r="4598" spans="1:23">
      <c r="A4598" t="s">
        <v>23</v>
      </c>
      <c r="B4598" t="s">
        <v>24</v>
      </c>
      <c r="C4598" t="s">
        <v>25</v>
      </c>
      <c r="D4598" t="s">
        <v>26</v>
      </c>
      <c r="E4598" t="s">
        <v>27</v>
      </c>
      <c r="F4598" t="s">
        <v>53</v>
      </c>
      <c r="G4598" t="s">
        <v>54</v>
      </c>
      <c r="H4598" t="s">
        <v>417</v>
      </c>
      <c r="I4598" t="s">
        <v>418</v>
      </c>
      <c r="J4598">
        <v>343.0265617</v>
      </c>
      <c r="K4598">
        <v>1</v>
      </c>
      <c r="L4598">
        <v>0.998</v>
      </c>
      <c r="M4598">
        <v>0</v>
      </c>
      <c r="N4598">
        <v>0</v>
      </c>
      <c r="O4598">
        <v>0</v>
      </c>
      <c r="P4598" t="s">
        <v>1250</v>
      </c>
      <c r="Q4598" t="s">
        <v>1251</v>
      </c>
      <c r="R4598" t="s">
        <v>100</v>
      </c>
      <c r="S4598" t="s">
        <v>101</v>
      </c>
      <c r="T4598" t="s">
        <v>36</v>
      </c>
      <c r="U4598" t="s">
        <v>37</v>
      </c>
      <c r="V4598">
        <v>27</v>
      </c>
      <c r="W4598" t="s">
        <v>38</v>
      </c>
    </row>
    <row r="4599" spans="1:23">
      <c r="A4599" t="s">
        <v>23</v>
      </c>
      <c r="B4599" t="s">
        <v>24</v>
      </c>
      <c r="C4599" t="s">
        <v>25</v>
      </c>
      <c r="D4599" t="s">
        <v>26</v>
      </c>
      <c r="E4599" t="s">
        <v>27</v>
      </c>
      <c r="F4599" t="s">
        <v>28</v>
      </c>
      <c r="G4599" t="s">
        <v>29</v>
      </c>
      <c r="H4599" t="s">
        <v>195</v>
      </c>
      <c r="I4599" t="s">
        <v>196</v>
      </c>
      <c r="J4599">
        <v>1701.6669999999999</v>
      </c>
      <c r="K4599">
        <v>1</v>
      </c>
      <c r="L4599">
        <v>1</v>
      </c>
      <c r="M4599">
        <v>0</v>
      </c>
      <c r="N4599">
        <v>0</v>
      </c>
      <c r="O4599">
        <v>0</v>
      </c>
      <c r="P4599" t="s">
        <v>1072</v>
      </c>
      <c r="Q4599" t="s">
        <v>1073</v>
      </c>
      <c r="R4599" t="s">
        <v>59</v>
      </c>
      <c r="S4599" t="s">
        <v>60</v>
      </c>
      <c r="T4599" t="s">
        <v>36</v>
      </c>
      <c r="U4599" t="s">
        <v>37</v>
      </c>
      <c r="V4599">
        <v>27</v>
      </c>
      <c r="W4599" t="s">
        <v>38</v>
      </c>
    </row>
    <row r="4600" spans="1:23">
      <c r="A4600" t="s">
        <v>23</v>
      </c>
      <c r="B4600" t="s">
        <v>24</v>
      </c>
      <c r="C4600" t="s">
        <v>25</v>
      </c>
      <c r="D4600" t="s">
        <v>26</v>
      </c>
      <c r="E4600" t="s">
        <v>27</v>
      </c>
      <c r="F4600" t="s">
        <v>28</v>
      </c>
      <c r="G4600" t="s">
        <v>29</v>
      </c>
      <c r="H4600" t="s">
        <v>80</v>
      </c>
      <c r="I4600" t="s">
        <v>81</v>
      </c>
      <c r="J4600">
        <v>77.124477440000007</v>
      </c>
      <c r="K4600">
        <v>1</v>
      </c>
      <c r="L4600">
        <v>0.91100000000000003</v>
      </c>
      <c r="M4600">
        <v>0</v>
      </c>
      <c r="N4600">
        <v>0</v>
      </c>
      <c r="O4600">
        <v>0</v>
      </c>
      <c r="P4600" t="s">
        <v>1072</v>
      </c>
      <c r="Q4600" t="s">
        <v>1073</v>
      </c>
      <c r="R4600" t="s">
        <v>59</v>
      </c>
      <c r="S4600" t="s">
        <v>60</v>
      </c>
      <c r="T4600" t="s">
        <v>36</v>
      </c>
      <c r="U4600" t="s">
        <v>37</v>
      </c>
      <c r="V4600">
        <v>27</v>
      </c>
      <c r="W4600" t="s">
        <v>38</v>
      </c>
    </row>
    <row r="4601" spans="1:23">
      <c r="A4601" t="s">
        <v>23</v>
      </c>
      <c r="B4601" t="s">
        <v>24</v>
      </c>
      <c r="C4601" t="s">
        <v>25</v>
      </c>
      <c r="D4601" t="s">
        <v>39</v>
      </c>
      <c r="E4601" t="s">
        <v>40</v>
      </c>
      <c r="F4601" t="s">
        <v>28</v>
      </c>
      <c r="G4601" t="s">
        <v>29</v>
      </c>
      <c r="I4601" t="s">
        <v>43</v>
      </c>
      <c r="J4601">
        <v>188.77163809999999</v>
      </c>
      <c r="K4601">
        <v>18</v>
      </c>
      <c r="L4601">
        <v>0.86499999999999999</v>
      </c>
      <c r="M4601">
        <v>0</v>
      </c>
      <c r="N4601">
        <v>0</v>
      </c>
      <c r="O4601">
        <v>0</v>
      </c>
      <c r="P4601" t="s">
        <v>1252</v>
      </c>
      <c r="Q4601" t="s">
        <v>1253</v>
      </c>
      <c r="R4601" t="s">
        <v>158</v>
      </c>
      <c r="S4601" t="s">
        <v>159</v>
      </c>
      <c r="T4601" t="s">
        <v>36</v>
      </c>
      <c r="U4601" t="s">
        <v>37</v>
      </c>
      <c r="V4601">
        <v>27</v>
      </c>
      <c r="W4601" t="s">
        <v>38</v>
      </c>
    </row>
    <row r="4602" spans="1:23">
      <c r="A4602" t="s">
        <v>23</v>
      </c>
      <c r="B4602" t="s">
        <v>24</v>
      </c>
      <c r="C4602" t="s">
        <v>25</v>
      </c>
      <c r="D4602" t="s">
        <v>39</v>
      </c>
      <c r="E4602" t="s">
        <v>40</v>
      </c>
      <c r="F4602" t="s">
        <v>44</v>
      </c>
      <c r="G4602" t="s">
        <v>45</v>
      </c>
      <c r="I4602" t="s">
        <v>43</v>
      </c>
      <c r="J4602">
        <v>0</v>
      </c>
      <c r="K4602">
        <v>0</v>
      </c>
      <c r="L4602">
        <v>0</v>
      </c>
      <c r="M4602">
        <v>0</v>
      </c>
      <c r="N4602">
        <v>0</v>
      </c>
      <c r="O4602">
        <v>1</v>
      </c>
      <c r="P4602" t="s">
        <v>1252</v>
      </c>
      <c r="Q4602" t="s">
        <v>1253</v>
      </c>
      <c r="R4602" t="s">
        <v>158</v>
      </c>
      <c r="S4602" t="s">
        <v>159</v>
      </c>
      <c r="T4602" t="s">
        <v>36</v>
      </c>
      <c r="U4602" t="s">
        <v>37</v>
      </c>
      <c r="V4602">
        <v>27</v>
      </c>
      <c r="W4602" t="s">
        <v>38</v>
      </c>
    </row>
    <row r="4603" spans="1:23">
      <c r="A4603" t="s">
        <v>23</v>
      </c>
      <c r="B4603" t="s">
        <v>24</v>
      </c>
      <c r="C4603" t="s">
        <v>25</v>
      </c>
      <c r="D4603" t="s">
        <v>39</v>
      </c>
      <c r="E4603" t="s">
        <v>40</v>
      </c>
      <c r="F4603" t="s">
        <v>41</v>
      </c>
      <c r="G4603" t="s">
        <v>42</v>
      </c>
      <c r="I4603" t="s">
        <v>43</v>
      </c>
      <c r="J4603">
        <v>55.658455189999998</v>
      </c>
      <c r="K4603">
        <v>5</v>
      </c>
      <c r="L4603">
        <v>0.83599999999999997</v>
      </c>
      <c r="M4603">
        <v>0</v>
      </c>
      <c r="N4603">
        <v>0</v>
      </c>
      <c r="O4603">
        <v>0</v>
      </c>
      <c r="P4603" t="s">
        <v>1606</v>
      </c>
      <c r="Q4603" t="s">
        <v>1607</v>
      </c>
      <c r="R4603" t="s">
        <v>120</v>
      </c>
      <c r="S4603" t="s">
        <v>121</v>
      </c>
      <c r="T4603" t="s">
        <v>36</v>
      </c>
      <c r="U4603" t="s">
        <v>37</v>
      </c>
      <c r="V4603">
        <v>27</v>
      </c>
      <c r="W4603" t="s">
        <v>38</v>
      </c>
    </row>
    <row r="4604" spans="1:23">
      <c r="A4604" t="s">
        <v>23</v>
      </c>
      <c r="B4604" t="s">
        <v>24</v>
      </c>
      <c r="C4604" t="s">
        <v>25</v>
      </c>
      <c r="D4604" t="s">
        <v>39</v>
      </c>
      <c r="E4604" t="s">
        <v>40</v>
      </c>
      <c r="F4604" t="s">
        <v>41</v>
      </c>
      <c r="G4604" t="s">
        <v>42</v>
      </c>
      <c r="I4604" t="s">
        <v>43</v>
      </c>
      <c r="J4604">
        <v>0</v>
      </c>
      <c r="K4604">
        <v>0</v>
      </c>
      <c r="L4604">
        <v>0</v>
      </c>
      <c r="M4604">
        <v>0</v>
      </c>
      <c r="N4604">
        <v>0</v>
      </c>
      <c r="O4604">
        <v>1</v>
      </c>
      <c r="P4604" t="s">
        <v>1074</v>
      </c>
      <c r="Q4604" t="s">
        <v>1075</v>
      </c>
      <c r="R4604" t="s">
        <v>73</v>
      </c>
      <c r="S4604" t="s">
        <v>74</v>
      </c>
      <c r="T4604" t="s">
        <v>36</v>
      </c>
      <c r="U4604" t="s">
        <v>37</v>
      </c>
      <c r="V4604">
        <v>27</v>
      </c>
      <c r="W4604" t="s">
        <v>38</v>
      </c>
    </row>
    <row r="4605" spans="1:23">
      <c r="A4605" t="s">
        <v>23</v>
      </c>
      <c r="B4605" t="s">
        <v>24</v>
      </c>
      <c r="C4605" t="s">
        <v>25</v>
      </c>
      <c r="D4605" t="s">
        <v>39</v>
      </c>
      <c r="E4605" t="s">
        <v>40</v>
      </c>
      <c r="F4605" t="s">
        <v>28</v>
      </c>
      <c r="G4605" t="s">
        <v>29</v>
      </c>
      <c r="I4605" t="s">
        <v>43</v>
      </c>
      <c r="J4605">
        <v>0</v>
      </c>
      <c r="K4605">
        <v>0</v>
      </c>
      <c r="L4605">
        <v>0</v>
      </c>
      <c r="M4605">
        <v>0</v>
      </c>
      <c r="N4605">
        <v>0</v>
      </c>
      <c r="O4605">
        <v>1</v>
      </c>
      <c r="P4605" t="s">
        <v>1256</v>
      </c>
      <c r="Q4605" t="s">
        <v>1257</v>
      </c>
      <c r="R4605" t="s">
        <v>158</v>
      </c>
      <c r="S4605" t="s">
        <v>159</v>
      </c>
      <c r="T4605" t="s">
        <v>36</v>
      </c>
      <c r="U4605" t="s">
        <v>37</v>
      </c>
      <c r="V4605">
        <v>27</v>
      </c>
      <c r="W4605" t="s">
        <v>38</v>
      </c>
    </row>
    <row r="4606" spans="1:23">
      <c r="A4606" t="s">
        <v>23</v>
      </c>
      <c r="B4606" t="s">
        <v>24</v>
      </c>
      <c r="C4606" t="s">
        <v>25</v>
      </c>
      <c r="D4606" t="s">
        <v>46</v>
      </c>
      <c r="E4606" t="s">
        <v>47</v>
      </c>
      <c r="F4606" t="s">
        <v>48</v>
      </c>
      <c r="G4606" t="s">
        <v>47</v>
      </c>
      <c r="I4606" t="s">
        <v>43</v>
      </c>
      <c r="J4606">
        <v>1165.930908</v>
      </c>
      <c r="K4606">
        <v>183</v>
      </c>
      <c r="L4606">
        <v>0.80900000000000005</v>
      </c>
      <c r="M4606">
        <v>0</v>
      </c>
      <c r="N4606">
        <v>0</v>
      </c>
      <c r="O4606">
        <v>0</v>
      </c>
      <c r="P4606" t="s">
        <v>1266</v>
      </c>
      <c r="Q4606" t="s">
        <v>1267</v>
      </c>
      <c r="R4606" t="s">
        <v>389</v>
      </c>
      <c r="S4606" t="s">
        <v>390</v>
      </c>
      <c r="T4606" t="s">
        <v>36</v>
      </c>
      <c r="U4606" t="s">
        <v>37</v>
      </c>
      <c r="V4606">
        <v>27</v>
      </c>
      <c r="W4606" t="s">
        <v>38</v>
      </c>
    </row>
    <row r="4607" spans="1:23">
      <c r="A4607" t="s">
        <v>23</v>
      </c>
      <c r="B4607" t="s">
        <v>24</v>
      </c>
      <c r="C4607" t="s">
        <v>25</v>
      </c>
      <c r="D4607" t="s">
        <v>39</v>
      </c>
      <c r="E4607" t="s">
        <v>40</v>
      </c>
      <c r="F4607" t="s">
        <v>28</v>
      </c>
      <c r="G4607" t="s">
        <v>29</v>
      </c>
      <c r="I4607" t="s">
        <v>43</v>
      </c>
      <c r="J4607">
        <v>216.18000499999999</v>
      </c>
      <c r="K4607">
        <v>36</v>
      </c>
      <c r="L4607">
        <v>0.878</v>
      </c>
      <c r="M4607">
        <v>0</v>
      </c>
      <c r="N4607">
        <v>0</v>
      </c>
      <c r="O4607">
        <v>0</v>
      </c>
      <c r="P4607" t="s">
        <v>1268</v>
      </c>
      <c r="Q4607" t="s">
        <v>1269</v>
      </c>
      <c r="R4607" t="s">
        <v>73</v>
      </c>
      <c r="S4607" t="s">
        <v>74</v>
      </c>
      <c r="T4607" t="s">
        <v>36</v>
      </c>
      <c r="U4607" t="s">
        <v>37</v>
      </c>
      <c r="V4607">
        <v>27</v>
      </c>
      <c r="W4607" t="s">
        <v>38</v>
      </c>
    </row>
    <row r="4608" spans="1:23">
      <c r="A4608" t="s">
        <v>23</v>
      </c>
      <c r="B4608" t="s">
        <v>24</v>
      </c>
      <c r="C4608" t="s">
        <v>25</v>
      </c>
      <c r="D4608" t="s">
        <v>39</v>
      </c>
      <c r="E4608" t="s">
        <v>40</v>
      </c>
      <c r="F4608" t="s">
        <v>53</v>
      </c>
      <c r="G4608" t="s">
        <v>54</v>
      </c>
      <c r="I4608" t="s">
        <v>43</v>
      </c>
      <c r="J4608">
        <v>0</v>
      </c>
      <c r="K4608">
        <v>0</v>
      </c>
      <c r="L4608">
        <v>0</v>
      </c>
      <c r="M4608">
        <v>0</v>
      </c>
      <c r="N4608">
        <v>0</v>
      </c>
      <c r="O4608">
        <v>1</v>
      </c>
      <c r="P4608" t="s">
        <v>1386</v>
      </c>
      <c r="Q4608" t="s">
        <v>1387</v>
      </c>
      <c r="R4608" t="s">
        <v>84</v>
      </c>
      <c r="S4608" t="s">
        <v>85</v>
      </c>
      <c r="T4608" t="s">
        <v>36</v>
      </c>
      <c r="U4608" t="s">
        <v>37</v>
      </c>
      <c r="V4608">
        <v>27</v>
      </c>
      <c r="W4608" t="s">
        <v>38</v>
      </c>
    </row>
    <row r="4609" spans="1:23">
      <c r="A4609" t="s">
        <v>23</v>
      </c>
      <c r="B4609" t="s">
        <v>24</v>
      </c>
      <c r="C4609" t="s">
        <v>25</v>
      </c>
      <c r="D4609" t="s">
        <v>39</v>
      </c>
      <c r="E4609" t="s">
        <v>40</v>
      </c>
      <c r="F4609" t="s">
        <v>28</v>
      </c>
      <c r="G4609" t="s">
        <v>29</v>
      </c>
      <c r="I4609" t="s">
        <v>43</v>
      </c>
      <c r="J4609">
        <v>86.810760360000003</v>
      </c>
      <c r="K4609">
        <v>11</v>
      </c>
      <c r="L4609">
        <v>0.93899999999999995</v>
      </c>
      <c r="M4609">
        <v>0</v>
      </c>
      <c r="N4609">
        <v>0</v>
      </c>
      <c r="O4609">
        <v>0</v>
      </c>
      <c r="P4609" t="s">
        <v>1270</v>
      </c>
      <c r="Q4609" t="s">
        <v>1271</v>
      </c>
      <c r="R4609" t="s">
        <v>84</v>
      </c>
      <c r="S4609" t="s">
        <v>85</v>
      </c>
      <c r="T4609" t="s">
        <v>36</v>
      </c>
      <c r="U4609" t="s">
        <v>37</v>
      </c>
      <c r="V4609">
        <v>27</v>
      </c>
      <c r="W4609" t="s">
        <v>38</v>
      </c>
    </row>
    <row r="4610" spans="1:23">
      <c r="A4610" t="s">
        <v>23</v>
      </c>
      <c r="B4610" t="s">
        <v>24</v>
      </c>
      <c r="C4610" t="s">
        <v>25</v>
      </c>
      <c r="D4610" t="s">
        <v>26</v>
      </c>
      <c r="E4610" t="s">
        <v>27</v>
      </c>
      <c r="F4610" t="s">
        <v>53</v>
      </c>
      <c r="G4610" t="s">
        <v>54</v>
      </c>
      <c r="H4610" t="s">
        <v>55</v>
      </c>
      <c r="I4610" t="s">
        <v>56</v>
      </c>
      <c r="J4610">
        <v>61.466491400000002</v>
      </c>
      <c r="K4610">
        <v>1</v>
      </c>
      <c r="L4610">
        <v>0.90100000000000002</v>
      </c>
      <c r="M4610">
        <v>0</v>
      </c>
      <c r="N4610">
        <v>0</v>
      </c>
      <c r="O4610">
        <v>0</v>
      </c>
      <c r="P4610" t="s">
        <v>1274</v>
      </c>
      <c r="Q4610" t="s">
        <v>1275</v>
      </c>
      <c r="R4610" t="s">
        <v>84</v>
      </c>
      <c r="S4610" t="s">
        <v>85</v>
      </c>
      <c r="T4610" t="s">
        <v>36</v>
      </c>
      <c r="U4610" t="s">
        <v>37</v>
      </c>
      <c r="V4610">
        <v>27</v>
      </c>
      <c r="W4610" t="s">
        <v>38</v>
      </c>
    </row>
    <row r="4611" spans="1:23">
      <c r="A4611" t="s">
        <v>23</v>
      </c>
      <c r="B4611" t="s">
        <v>24</v>
      </c>
      <c r="C4611" t="s">
        <v>25</v>
      </c>
      <c r="D4611" t="s">
        <v>26</v>
      </c>
      <c r="E4611" t="s">
        <v>27</v>
      </c>
      <c r="F4611" t="s">
        <v>28</v>
      </c>
      <c r="G4611" t="s">
        <v>29</v>
      </c>
      <c r="H4611" t="s">
        <v>69</v>
      </c>
      <c r="I4611" t="s">
        <v>70</v>
      </c>
      <c r="J4611">
        <v>15.693648380000001</v>
      </c>
      <c r="K4611">
        <v>1</v>
      </c>
      <c r="L4611">
        <v>0.92300000000000004</v>
      </c>
      <c r="M4611">
        <v>0</v>
      </c>
      <c r="N4611">
        <v>0</v>
      </c>
      <c r="O4611">
        <v>0</v>
      </c>
      <c r="P4611" t="s">
        <v>1274</v>
      </c>
      <c r="Q4611" t="s">
        <v>1275</v>
      </c>
      <c r="R4611" t="s">
        <v>84</v>
      </c>
      <c r="S4611" t="s">
        <v>85</v>
      </c>
      <c r="T4611" t="s">
        <v>36</v>
      </c>
      <c r="U4611" t="s">
        <v>37</v>
      </c>
      <c r="V4611">
        <v>27</v>
      </c>
      <c r="W4611" t="s">
        <v>38</v>
      </c>
    </row>
    <row r="4612" spans="1:23">
      <c r="A4612" t="s">
        <v>23</v>
      </c>
      <c r="B4612" t="s">
        <v>24</v>
      </c>
      <c r="C4612" t="s">
        <v>25</v>
      </c>
      <c r="D4612" t="s">
        <v>26</v>
      </c>
      <c r="E4612" t="s">
        <v>27</v>
      </c>
      <c r="F4612" t="s">
        <v>28</v>
      </c>
      <c r="G4612" t="s">
        <v>29</v>
      </c>
      <c r="H4612" t="s">
        <v>152</v>
      </c>
      <c r="I4612" t="s">
        <v>153</v>
      </c>
      <c r="J4612">
        <v>310.46502939999999</v>
      </c>
      <c r="K4612">
        <v>1</v>
      </c>
      <c r="L4612">
        <v>0.91700000000000004</v>
      </c>
      <c r="M4612">
        <v>0</v>
      </c>
      <c r="N4612">
        <v>0</v>
      </c>
      <c r="O4612">
        <v>0</v>
      </c>
      <c r="P4612" t="s">
        <v>1274</v>
      </c>
      <c r="Q4612" t="s">
        <v>1275</v>
      </c>
      <c r="R4612" t="s">
        <v>84</v>
      </c>
      <c r="S4612" t="s">
        <v>85</v>
      </c>
      <c r="T4612" t="s">
        <v>36</v>
      </c>
      <c r="U4612" t="s">
        <v>37</v>
      </c>
      <c r="V4612">
        <v>27</v>
      </c>
      <c r="W4612" t="s">
        <v>38</v>
      </c>
    </row>
    <row r="4613" spans="1:23">
      <c r="A4613" t="s">
        <v>23</v>
      </c>
      <c r="B4613" t="s">
        <v>24</v>
      </c>
      <c r="C4613" t="s">
        <v>25</v>
      </c>
      <c r="D4613" t="s">
        <v>26</v>
      </c>
      <c r="E4613" t="s">
        <v>27</v>
      </c>
      <c r="F4613" t="s">
        <v>28</v>
      </c>
      <c r="G4613" t="s">
        <v>29</v>
      </c>
      <c r="H4613" t="s">
        <v>281</v>
      </c>
      <c r="I4613" t="s">
        <v>282</v>
      </c>
      <c r="J4613">
        <v>97.087999999999994</v>
      </c>
      <c r="K4613">
        <v>1</v>
      </c>
      <c r="L4613">
        <v>1</v>
      </c>
      <c r="M4613">
        <v>0</v>
      </c>
      <c r="N4613">
        <v>0</v>
      </c>
      <c r="O4613">
        <v>0</v>
      </c>
      <c r="P4613" t="s">
        <v>1274</v>
      </c>
      <c r="Q4613" t="s">
        <v>1275</v>
      </c>
      <c r="R4613" t="s">
        <v>84</v>
      </c>
      <c r="S4613" t="s">
        <v>85</v>
      </c>
      <c r="T4613" t="s">
        <v>36</v>
      </c>
      <c r="U4613" t="s">
        <v>37</v>
      </c>
      <c r="V4613">
        <v>27</v>
      </c>
      <c r="W4613" t="s">
        <v>38</v>
      </c>
    </row>
    <row r="4614" spans="1:23">
      <c r="A4614" t="s">
        <v>23</v>
      </c>
      <c r="B4614" t="s">
        <v>24</v>
      </c>
      <c r="C4614" t="s">
        <v>25</v>
      </c>
      <c r="D4614" t="s">
        <v>39</v>
      </c>
      <c r="E4614" t="s">
        <v>40</v>
      </c>
      <c r="F4614" t="s">
        <v>53</v>
      </c>
      <c r="G4614" t="s">
        <v>54</v>
      </c>
      <c r="I4614" t="s">
        <v>43</v>
      </c>
      <c r="J4614">
        <v>0</v>
      </c>
      <c r="K4614">
        <v>0</v>
      </c>
      <c r="L4614">
        <v>0</v>
      </c>
      <c r="M4614">
        <v>0</v>
      </c>
      <c r="N4614">
        <v>0</v>
      </c>
      <c r="O4614">
        <v>1</v>
      </c>
      <c r="P4614" t="s">
        <v>1562</v>
      </c>
      <c r="Q4614" t="s">
        <v>1563</v>
      </c>
      <c r="R4614" t="s">
        <v>158</v>
      </c>
      <c r="S4614" t="s">
        <v>159</v>
      </c>
      <c r="T4614" t="s">
        <v>36</v>
      </c>
      <c r="U4614" t="s">
        <v>37</v>
      </c>
      <c r="V4614">
        <v>27</v>
      </c>
      <c r="W4614" t="s">
        <v>38</v>
      </c>
    </row>
    <row r="4615" spans="1:23">
      <c r="A4615" t="s">
        <v>23</v>
      </c>
      <c r="B4615" t="s">
        <v>24</v>
      </c>
      <c r="C4615" t="s">
        <v>25</v>
      </c>
      <c r="D4615" t="s">
        <v>39</v>
      </c>
      <c r="E4615" t="s">
        <v>40</v>
      </c>
      <c r="F4615" t="s">
        <v>28</v>
      </c>
      <c r="G4615" t="s">
        <v>29</v>
      </c>
      <c r="I4615" t="s">
        <v>43</v>
      </c>
      <c r="J4615">
        <v>101.2109274</v>
      </c>
      <c r="K4615">
        <v>13</v>
      </c>
      <c r="L4615">
        <v>0.94</v>
      </c>
      <c r="M4615">
        <v>0</v>
      </c>
      <c r="N4615">
        <v>0</v>
      </c>
      <c r="O4615">
        <v>0</v>
      </c>
      <c r="P4615" t="s">
        <v>1562</v>
      </c>
      <c r="Q4615" t="s">
        <v>1563</v>
      </c>
      <c r="R4615" t="s">
        <v>158</v>
      </c>
      <c r="S4615" t="s">
        <v>159</v>
      </c>
      <c r="T4615" t="s">
        <v>36</v>
      </c>
      <c r="U4615" t="s">
        <v>37</v>
      </c>
      <c r="V4615">
        <v>27</v>
      </c>
      <c r="W4615" t="s">
        <v>38</v>
      </c>
    </row>
    <row r="4616" spans="1:23">
      <c r="A4616" t="s">
        <v>23</v>
      </c>
      <c r="B4616" t="s">
        <v>24</v>
      </c>
      <c r="C4616" t="s">
        <v>25</v>
      </c>
      <c r="D4616" t="s">
        <v>26</v>
      </c>
      <c r="E4616" t="s">
        <v>27</v>
      </c>
      <c r="F4616" t="s">
        <v>28</v>
      </c>
      <c r="G4616" t="s">
        <v>29</v>
      </c>
      <c r="H4616" t="s">
        <v>187</v>
      </c>
      <c r="I4616" t="s">
        <v>188</v>
      </c>
      <c r="J4616">
        <v>0.80716924000000001</v>
      </c>
      <c r="K4616">
        <v>1</v>
      </c>
      <c r="L4616">
        <v>0.873</v>
      </c>
      <c r="M4616">
        <v>0</v>
      </c>
      <c r="N4616">
        <v>0</v>
      </c>
      <c r="O4616">
        <v>0</v>
      </c>
      <c r="P4616" t="s">
        <v>1276</v>
      </c>
      <c r="Q4616" t="s">
        <v>1277</v>
      </c>
      <c r="R4616" t="s">
        <v>168</v>
      </c>
      <c r="S4616" t="s">
        <v>169</v>
      </c>
      <c r="T4616" t="s">
        <v>36</v>
      </c>
      <c r="U4616" t="s">
        <v>37</v>
      </c>
      <c r="V4616">
        <v>27</v>
      </c>
      <c r="W4616" t="s">
        <v>38</v>
      </c>
    </row>
    <row r="4617" spans="1:23">
      <c r="A4617" t="s">
        <v>23</v>
      </c>
      <c r="B4617" t="s">
        <v>24</v>
      </c>
      <c r="C4617" t="s">
        <v>25</v>
      </c>
      <c r="D4617" t="s">
        <v>39</v>
      </c>
      <c r="E4617" t="s">
        <v>40</v>
      </c>
      <c r="F4617" t="s">
        <v>41</v>
      </c>
      <c r="G4617" t="s">
        <v>42</v>
      </c>
      <c r="I4617" t="s">
        <v>43</v>
      </c>
      <c r="J4617">
        <v>0</v>
      </c>
      <c r="K4617">
        <v>0</v>
      </c>
      <c r="L4617">
        <v>0</v>
      </c>
      <c r="M4617">
        <v>0</v>
      </c>
      <c r="N4617">
        <v>0</v>
      </c>
      <c r="O4617">
        <v>1</v>
      </c>
      <c r="P4617" t="s">
        <v>1278</v>
      </c>
      <c r="Q4617" t="s">
        <v>1279</v>
      </c>
      <c r="R4617" t="s">
        <v>297</v>
      </c>
      <c r="S4617" t="s">
        <v>298</v>
      </c>
      <c r="T4617" t="s">
        <v>36</v>
      </c>
      <c r="U4617" t="s">
        <v>37</v>
      </c>
      <c r="V4617">
        <v>27</v>
      </c>
      <c r="W4617" t="s">
        <v>38</v>
      </c>
    </row>
    <row r="4618" spans="1:23">
      <c r="A4618" t="s">
        <v>23</v>
      </c>
      <c r="B4618" t="s">
        <v>24</v>
      </c>
      <c r="C4618" t="s">
        <v>25</v>
      </c>
      <c r="D4618" t="s">
        <v>46</v>
      </c>
      <c r="E4618" t="s">
        <v>47</v>
      </c>
      <c r="F4618" t="s">
        <v>48</v>
      </c>
      <c r="G4618" t="s">
        <v>47</v>
      </c>
      <c r="I4618" t="s">
        <v>43</v>
      </c>
      <c r="J4618">
        <v>319.00749760000002</v>
      </c>
      <c r="K4618">
        <v>72</v>
      </c>
      <c r="L4618">
        <v>0.76</v>
      </c>
      <c r="M4618">
        <v>0</v>
      </c>
      <c r="N4618">
        <v>0</v>
      </c>
      <c r="O4618">
        <v>0</v>
      </c>
      <c r="P4618" t="s">
        <v>1278</v>
      </c>
      <c r="Q4618" t="s">
        <v>1279</v>
      </c>
      <c r="R4618" t="s">
        <v>297</v>
      </c>
      <c r="S4618" t="s">
        <v>298</v>
      </c>
      <c r="T4618" t="s">
        <v>36</v>
      </c>
      <c r="U4618" t="s">
        <v>37</v>
      </c>
      <c r="V4618">
        <v>27</v>
      </c>
      <c r="W4618" t="s">
        <v>38</v>
      </c>
    </row>
    <row r="4619" spans="1:23">
      <c r="A4619" t="s">
        <v>23</v>
      </c>
      <c r="B4619" t="s">
        <v>24</v>
      </c>
      <c r="C4619" t="s">
        <v>25</v>
      </c>
      <c r="D4619" t="s">
        <v>39</v>
      </c>
      <c r="E4619" t="s">
        <v>40</v>
      </c>
      <c r="F4619" t="s">
        <v>53</v>
      </c>
      <c r="G4619" t="s">
        <v>54</v>
      </c>
      <c r="I4619" t="s">
        <v>43</v>
      </c>
      <c r="J4619">
        <v>0</v>
      </c>
      <c r="K4619">
        <v>0</v>
      </c>
      <c r="L4619">
        <v>0</v>
      </c>
      <c r="M4619">
        <v>0</v>
      </c>
      <c r="N4619">
        <v>0</v>
      </c>
      <c r="O4619">
        <v>1</v>
      </c>
      <c r="P4619" t="s">
        <v>1396</v>
      </c>
      <c r="Q4619" t="s">
        <v>1397</v>
      </c>
      <c r="R4619" t="s">
        <v>168</v>
      </c>
      <c r="S4619" t="s">
        <v>169</v>
      </c>
      <c r="T4619" t="s">
        <v>36</v>
      </c>
      <c r="U4619" t="s">
        <v>37</v>
      </c>
      <c r="V4619">
        <v>27</v>
      </c>
      <c r="W4619" t="s">
        <v>38</v>
      </c>
    </row>
    <row r="4620" spans="1:23">
      <c r="A4620" t="s">
        <v>23</v>
      </c>
      <c r="B4620" t="s">
        <v>24</v>
      </c>
      <c r="C4620" t="s">
        <v>25</v>
      </c>
      <c r="D4620" t="s">
        <v>46</v>
      </c>
      <c r="E4620" t="s">
        <v>47</v>
      </c>
      <c r="F4620" t="s">
        <v>48</v>
      </c>
      <c r="G4620" t="s">
        <v>47</v>
      </c>
      <c r="I4620" t="s">
        <v>43</v>
      </c>
      <c r="J4620">
        <v>342.8937765</v>
      </c>
      <c r="K4620">
        <v>66</v>
      </c>
      <c r="L4620">
        <v>0.79700000000000004</v>
      </c>
      <c r="M4620">
        <v>0</v>
      </c>
      <c r="N4620">
        <v>0</v>
      </c>
      <c r="O4620">
        <v>0</v>
      </c>
      <c r="P4620" t="s">
        <v>1396</v>
      </c>
      <c r="Q4620" t="s">
        <v>1397</v>
      </c>
      <c r="R4620" t="s">
        <v>168</v>
      </c>
      <c r="S4620" t="s">
        <v>169</v>
      </c>
      <c r="T4620" t="s">
        <v>36</v>
      </c>
      <c r="U4620" t="s">
        <v>37</v>
      </c>
      <c r="V4620">
        <v>27</v>
      </c>
      <c r="W4620" t="s">
        <v>38</v>
      </c>
    </row>
    <row r="4621" spans="1:23">
      <c r="A4621" t="s">
        <v>23</v>
      </c>
      <c r="B4621" t="s">
        <v>24</v>
      </c>
      <c r="C4621" t="s">
        <v>25</v>
      </c>
      <c r="D4621" t="s">
        <v>39</v>
      </c>
      <c r="E4621" t="s">
        <v>40</v>
      </c>
      <c r="F4621" t="s">
        <v>28</v>
      </c>
      <c r="G4621" t="s">
        <v>29</v>
      </c>
      <c r="I4621" t="s">
        <v>43</v>
      </c>
      <c r="J4621">
        <v>0</v>
      </c>
      <c r="K4621">
        <v>0</v>
      </c>
      <c r="L4621">
        <v>0</v>
      </c>
      <c r="M4621">
        <v>0</v>
      </c>
      <c r="N4621">
        <v>0</v>
      </c>
      <c r="O4621">
        <v>1</v>
      </c>
      <c r="P4621" t="s">
        <v>1282</v>
      </c>
      <c r="Q4621" t="s">
        <v>1283</v>
      </c>
      <c r="R4621" t="s">
        <v>34</v>
      </c>
      <c r="S4621" t="s">
        <v>35</v>
      </c>
      <c r="T4621" t="s">
        <v>36</v>
      </c>
      <c r="U4621" t="s">
        <v>37</v>
      </c>
      <c r="V4621">
        <v>27</v>
      </c>
      <c r="W4621" t="s">
        <v>38</v>
      </c>
    </row>
    <row r="4622" spans="1:23">
      <c r="A4622" t="s">
        <v>23</v>
      </c>
      <c r="B4622" t="s">
        <v>24</v>
      </c>
      <c r="C4622" t="s">
        <v>25</v>
      </c>
      <c r="D4622" t="s">
        <v>46</v>
      </c>
      <c r="E4622" t="s">
        <v>47</v>
      </c>
      <c r="F4622" t="s">
        <v>48</v>
      </c>
      <c r="G4622" t="s">
        <v>47</v>
      </c>
      <c r="I4622" t="s">
        <v>43</v>
      </c>
      <c r="J4622">
        <v>479.79969519999997</v>
      </c>
      <c r="K4622">
        <v>79</v>
      </c>
      <c r="L4622">
        <v>0.63600000000000001</v>
      </c>
      <c r="M4622">
        <v>0</v>
      </c>
      <c r="N4622">
        <v>0</v>
      </c>
      <c r="O4622">
        <v>0</v>
      </c>
      <c r="P4622" t="s">
        <v>1282</v>
      </c>
      <c r="Q4622" t="s">
        <v>1283</v>
      </c>
      <c r="R4622" t="s">
        <v>34</v>
      </c>
      <c r="S4622" t="s">
        <v>35</v>
      </c>
      <c r="T4622" t="s">
        <v>36</v>
      </c>
      <c r="U4622" t="s">
        <v>37</v>
      </c>
      <c r="V4622">
        <v>27</v>
      </c>
      <c r="W4622" t="s">
        <v>38</v>
      </c>
    </row>
    <row r="4623" spans="1:23">
      <c r="A4623" t="s">
        <v>23</v>
      </c>
      <c r="B4623" t="s">
        <v>24</v>
      </c>
      <c r="C4623" t="s">
        <v>25</v>
      </c>
      <c r="D4623" t="s">
        <v>39</v>
      </c>
      <c r="E4623" t="s">
        <v>40</v>
      </c>
      <c r="F4623" t="s">
        <v>41</v>
      </c>
      <c r="G4623" t="s">
        <v>42</v>
      </c>
      <c r="I4623" t="s">
        <v>43</v>
      </c>
      <c r="J4623">
        <v>0</v>
      </c>
      <c r="K4623">
        <v>0</v>
      </c>
      <c r="L4623">
        <v>0</v>
      </c>
      <c r="M4623">
        <v>0</v>
      </c>
      <c r="N4623">
        <v>0</v>
      </c>
      <c r="O4623">
        <v>1</v>
      </c>
      <c r="P4623" t="s">
        <v>1286</v>
      </c>
      <c r="Q4623" t="s">
        <v>1287</v>
      </c>
      <c r="R4623" t="s">
        <v>114</v>
      </c>
      <c r="S4623" t="s">
        <v>115</v>
      </c>
      <c r="T4623" t="s">
        <v>36</v>
      </c>
      <c r="U4623" t="s">
        <v>37</v>
      </c>
      <c r="V4623">
        <v>27</v>
      </c>
      <c r="W4623" t="s">
        <v>38</v>
      </c>
    </row>
    <row r="4624" spans="1:23">
      <c r="A4624" t="s">
        <v>23</v>
      </c>
      <c r="B4624" t="s">
        <v>24</v>
      </c>
      <c r="C4624" t="s">
        <v>25</v>
      </c>
      <c r="D4624" t="s">
        <v>46</v>
      </c>
      <c r="E4624" t="s">
        <v>47</v>
      </c>
      <c r="F4624" t="s">
        <v>48</v>
      </c>
      <c r="G4624" t="s">
        <v>47</v>
      </c>
      <c r="I4624" t="s">
        <v>43</v>
      </c>
      <c r="J4624">
        <v>939.25286419999998</v>
      </c>
      <c r="K4624">
        <v>159</v>
      </c>
      <c r="L4624">
        <v>0.80300000000000005</v>
      </c>
      <c r="M4624">
        <v>0</v>
      </c>
      <c r="N4624">
        <v>0</v>
      </c>
      <c r="O4624">
        <v>0</v>
      </c>
      <c r="P4624" t="s">
        <v>1286</v>
      </c>
      <c r="Q4624" t="s">
        <v>1287</v>
      </c>
      <c r="R4624" t="s">
        <v>114</v>
      </c>
      <c r="S4624" t="s">
        <v>115</v>
      </c>
      <c r="T4624" t="s">
        <v>36</v>
      </c>
      <c r="U4624" t="s">
        <v>37</v>
      </c>
      <c r="V4624">
        <v>27</v>
      </c>
      <c r="W4624" t="s">
        <v>38</v>
      </c>
    </row>
    <row r="4625" spans="1:23">
      <c r="A4625" t="s">
        <v>23</v>
      </c>
      <c r="B4625" t="s">
        <v>24</v>
      </c>
      <c r="C4625" t="s">
        <v>25</v>
      </c>
      <c r="D4625" t="s">
        <v>39</v>
      </c>
      <c r="E4625" t="s">
        <v>40</v>
      </c>
      <c r="F4625" t="s">
        <v>41</v>
      </c>
      <c r="G4625" t="s">
        <v>42</v>
      </c>
      <c r="I4625" t="s">
        <v>43</v>
      </c>
      <c r="J4625">
        <v>60.93292331</v>
      </c>
      <c r="K4625">
        <v>4</v>
      </c>
      <c r="L4625">
        <v>0.91100000000000003</v>
      </c>
      <c r="M4625">
        <v>0</v>
      </c>
      <c r="N4625">
        <v>0</v>
      </c>
      <c r="O4625">
        <v>0</v>
      </c>
      <c r="P4625" t="s">
        <v>1288</v>
      </c>
      <c r="Q4625" t="s">
        <v>1289</v>
      </c>
      <c r="R4625" t="s">
        <v>67</v>
      </c>
      <c r="S4625" t="s">
        <v>68</v>
      </c>
      <c r="T4625" t="s">
        <v>36</v>
      </c>
      <c r="U4625" t="s">
        <v>37</v>
      </c>
      <c r="V4625">
        <v>27</v>
      </c>
      <c r="W4625" t="s">
        <v>38</v>
      </c>
    </row>
    <row r="4626" spans="1:23">
      <c r="A4626" t="s">
        <v>23</v>
      </c>
      <c r="B4626" t="s">
        <v>24</v>
      </c>
      <c r="C4626" t="s">
        <v>25</v>
      </c>
      <c r="D4626" t="s">
        <v>26</v>
      </c>
      <c r="E4626" t="s">
        <v>27</v>
      </c>
      <c r="F4626" t="s">
        <v>28</v>
      </c>
      <c r="G4626" t="s">
        <v>29</v>
      </c>
      <c r="H4626" t="s">
        <v>69</v>
      </c>
      <c r="I4626" t="s">
        <v>70</v>
      </c>
      <c r="J4626">
        <v>12.552</v>
      </c>
      <c r="K4626">
        <v>1</v>
      </c>
      <c r="L4626">
        <v>1</v>
      </c>
      <c r="M4626">
        <v>0</v>
      </c>
      <c r="N4626">
        <v>0</v>
      </c>
      <c r="O4626">
        <v>0</v>
      </c>
      <c r="P4626" t="s">
        <v>1290</v>
      </c>
      <c r="Q4626" t="s">
        <v>1291</v>
      </c>
      <c r="R4626" t="s">
        <v>67</v>
      </c>
      <c r="S4626" t="s">
        <v>68</v>
      </c>
      <c r="T4626" t="s">
        <v>36</v>
      </c>
      <c r="U4626" t="s">
        <v>37</v>
      </c>
      <c r="V4626">
        <v>27</v>
      </c>
      <c r="W4626" t="s">
        <v>38</v>
      </c>
    </row>
    <row r="4627" spans="1:23">
      <c r="A4627" t="s">
        <v>23</v>
      </c>
      <c r="B4627" t="s">
        <v>24</v>
      </c>
      <c r="C4627" t="s">
        <v>25</v>
      </c>
      <c r="D4627" t="s">
        <v>39</v>
      </c>
      <c r="E4627" t="s">
        <v>40</v>
      </c>
      <c r="F4627" t="s">
        <v>41</v>
      </c>
      <c r="G4627" t="s">
        <v>42</v>
      </c>
      <c r="I4627" t="s">
        <v>43</v>
      </c>
      <c r="J4627">
        <v>0</v>
      </c>
      <c r="K4627">
        <v>0</v>
      </c>
      <c r="L4627">
        <v>0</v>
      </c>
      <c r="M4627">
        <v>0</v>
      </c>
      <c r="N4627">
        <v>0</v>
      </c>
      <c r="O4627">
        <v>1</v>
      </c>
      <c r="P4627" t="s">
        <v>1290</v>
      </c>
      <c r="Q4627" t="s">
        <v>1291</v>
      </c>
      <c r="R4627" t="s">
        <v>67</v>
      </c>
      <c r="S4627" t="s">
        <v>68</v>
      </c>
      <c r="T4627" t="s">
        <v>36</v>
      </c>
      <c r="U4627" t="s">
        <v>37</v>
      </c>
      <c r="V4627">
        <v>27</v>
      </c>
      <c r="W4627" t="s">
        <v>38</v>
      </c>
    </row>
    <row r="4628" spans="1:23">
      <c r="A4628" t="s">
        <v>23</v>
      </c>
      <c r="B4628" t="s">
        <v>24</v>
      </c>
      <c r="C4628" t="s">
        <v>25</v>
      </c>
      <c r="D4628" t="s">
        <v>39</v>
      </c>
      <c r="E4628" t="s">
        <v>40</v>
      </c>
      <c r="F4628" t="s">
        <v>44</v>
      </c>
      <c r="G4628" t="s">
        <v>45</v>
      </c>
      <c r="I4628" t="s">
        <v>43</v>
      </c>
      <c r="J4628">
        <v>0</v>
      </c>
      <c r="K4628">
        <v>0</v>
      </c>
      <c r="L4628">
        <v>0</v>
      </c>
      <c r="M4628">
        <v>0</v>
      </c>
      <c r="N4628">
        <v>0</v>
      </c>
      <c r="O4628">
        <v>1</v>
      </c>
      <c r="P4628" t="s">
        <v>1290</v>
      </c>
      <c r="Q4628" t="s">
        <v>1291</v>
      </c>
      <c r="R4628" t="s">
        <v>67</v>
      </c>
      <c r="S4628" t="s">
        <v>68</v>
      </c>
      <c r="T4628" t="s">
        <v>36</v>
      </c>
      <c r="U4628" t="s">
        <v>37</v>
      </c>
      <c r="V4628">
        <v>27</v>
      </c>
      <c r="W4628" t="s">
        <v>38</v>
      </c>
    </row>
    <row r="4629" spans="1:23">
      <c r="A4629" t="s">
        <v>23</v>
      </c>
      <c r="B4629" t="s">
        <v>24</v>
      </c>
      <c r="C4629" t="s">
        <v>25</v>
      </c>
      <c r="D4629" t="s">
        <v>46</v>
      </c>
      <c r="E4629" t="s">
        <v>47</v>
      </c>
      <c r="F4629" t="s">
        <v>48</v>
      </c>
      <c r="G4629" t="s">
        <v>47</v>
      </c>
      <c r="I4629" t="s">
        <v>43</v>
      </c>
      <c r="J4629">
        <v>772.55683480000005</v>
      </c>
      <c r="K4629">
        <v>149</v>
      </c>
      <c r="L4629">
        <v>0.82899999999999996</v>
      </c>
      <c r="M4629">
        <v>0</v>
      </c>
      <c r="N4629">
        <v>0</v>
      </c>
      <c r="O4629">
        <v>0</v>
      </c>
      <c r="P4629" t="s">
        <v>1290</v>
      </c>
      <c r="Q4629" t="s">
        <v>1291</v>
      </c>
      <c r="R4629" t="s">
        <v>67</v>
      </c>
      <c r="S4629" t="s">
        <v>68</v>
      </c>
      <c r="T4629" t="s">
        <v>36</v>
      </c>
      <c r="U4629" t="s">
        <v>37</v>
      </c>
      <c r="V4629">
        <v>27</v>
      </c>
      <c r="W4629" t="s">
        <v>38</v>
      </c>
    </row>
    <row r="4630" spans="1:23">
      <c r="A4630" t="s">
        <v>23</v>
      </c>
      <c r="B4630" t="s">
        <v>24</v>
      </c>
      <c r="C4630" t="s">
        <v>25</v>
      </c>
      <c r="D4630" t="s">
        <v>39</v>
      </c>
      <c r="E4630" t="s">
        <v>40</v>
      </c>
      <c r="F4630" t="s">
        <v>41</v>
      </c>
      <c r="G4630" t="s">
        <v>42</v>
      </c>
      <c r="I4630" t="s">
        <v>43</v>
      </c>
      <c r="J4630">
        <v>0</v>
      </c>
      <c r="K4630">
        <v>0</v>
      </c>
      <c r="L4630">
        <v>0</v>
      </c>
      <c r="M4630">
        <v>0</v>
      </c>
      <c r="N4630">
        <v>0</v>
      </c>
      <c r="O4630">
        <v>1</v>
      </c>
      <c r="P4630" t="s">
        <v>1080</v>
      </c>
      <c r="Q4630" t="s">
        <v>1081</v>
      </c>
      <c r="R4630" t="s">
        <v>73</v>
      </c>
      <c r="S4630" t="s">
        <v>74</v>
      </c>
      <c r="T4630" t="s">
        <v>36</v>
      </c>
      <c r="U4630" t="s">
        <v>37</v>
      </c>
      <c r="V4630">
        <v>27</v>
      </c>
      <c r="W4630" t="s">
        <v>38</v>
      </c>
    </row>
    <row r="4631" spans="1:23">
      <c r="A4631" t="s">
        <v>23</v>
      </c>
      <c r="B4631" t="s">
        <v>24</v>
      </c>
      <c r="C4631" t="s">
        <v>25</v>
      </c>
      <c r="D4631" t="s">
        <v>26</v>
      </c>
      <c r="E4631" t="s">
        <v>27</v>
      </c>
      <c r="F4631" t="s">
        <v>53</v>
      </c>
      <c r="G4631" t="s">
        <v>54</v>
      </c>
      <c r="H4631" t="s">
        <v>55</v>
      </c>
      <c r="I4631" t="s">
        <v>56</v>
      </c>
      <c r="J4631">
        <v>73.825500000000005</v>
      </c>
      <c r="K4631">
        <v>1</v>
      </c>
      <c r="L4631">
        <v>1</v>
      </c>
      <c r="M4631">
        <v>0</v>
      </c>
      <c r="N4631">
        <v>0</v>
      </c>
      <c r="O4631">
        <v>0</v>
      </c>
      <c r="P4631" t="s">
        <v>1082</v>
      </c>
      <c r="Q4631" t="s">
        <v>1083</v>
      </c>
      <c r="R4631" t="s">
        <v>132</v>
      </c>
      <c r="S4631" t="s">
        <v>133</v>
      </c>
      <c r="T4631" t="s">
        <v>36</v>
      </c>
      <c r="U4631" t="s">
        <v>37</v>
      </c>
      <c r="V4631">
        <v>27</v>
      </c>
      <c r="W4631" t="s">
        <v>38</v>
      </c>
    </row>
    <row r="4632" spans="1:23">
      <c r="A4632" t="s">
        <v>23</v>
      </c>
      <c r="B4632" t="s">
        <v>24</v>
      </c>
      <c r="C4632" t="s">
        <v>25</v>
      </c>
      <c r="D4632" t="s">
        <v>26</v>
      </c>
      <c r="E4632" t="s">
        <v>27</v>
      </c>
      <c r="F4632" t="s">
        <v>28</v>
      </c>
      <c r="G4632" t="s">
        <v>29</v>
      </c>
      <c r="H4632" t="s">
        <v>86</v>
      </c>
      <c r="I4632" t="s">
        <v>87</v>
      </c>
      <c r="J4632">
        <v>68.963932189999994</v>
      </c>
      <c r="K4632">
        <v>2</v>
      </c>
      <c r="L4632">
        <v>0.90300000000000002</v>
      </c>
      <c r="M4632">
        <v>0</v>
      </c>
      <c r="N4632">
        <v>0</v>
      </c>
      <c r="O4632">
        <v>0</v>
      </c>
      <c r="P4632" t="s">
        <v>1082</v>
      </c>
      <c r="Q4632" t="s">
        <v>1083</v>
      </c>
      <c r="R4632" t="s">
        <v>132</v>
      </c>
      <c r="S4632" t="s">
        <v>133</v>
      </c>
      <c r="T4632" t="s">
        <v>36</v>
      </c>
      <c r="U4632" t="s">
        <v>37</v>
      </c>
      <c r="V4632">
        <v>27</v>
      </c>
      <c r="W4632" t="s">
        <v>38</v>
      </c>
    </row>
    <row r="4633" spans="1:23">
      <c r="A4633" t="s">
        <v>23</v>
      </c>
      <c r="B4633" t="s">
        <v>24</v>
      </c>
      <c r="C4633" t="s">
        <v>25</v>
      </c>
      <c r="D4633" t="s">
        <v>46</v>
      </c>
      <c r="E4633" t="s">
        <v>47</v>
      </c>
      <c r="F4633" t="s">
        <v>48</v>
      </c>
      <c r="G4633" t="s">
        <v>47</v>
      </c>
      <c r="I4633" t="s">
        <v>43</v>
      </c>
      <c r="J4633">
        <v>5301.3991690000003</v>
      </c>
      <c r="K4633">
        <v>892</v>
      </c>
      <c r="L4633">
        <v>0.82599999999999996</v>
      </c>
      <c r="M4633">
        <v>0.56019785899999996</v>
      </c>
      <c r="N4633">
        <v>4.3600000000000002E-3</v>
      </c>
      <c r="O4633">
        <v>0</v>
      </c>
      <c r="P4633" t="s">
        <v>1082</v>
      </c>
      <c r="Q4633" t="s">
        <v>1083</v>
      </c>
      <c r="R4633" t="s">
        <v>132</v>
      </c>
      <c r="S4633" t="s">
        <v>133</v>
      </c>
      <c r="T4633" t="s">
        <v>36</v>
      </c>
      <c r="U4633" t="s">
        <v>37</v>
      </c>
      <c r="V4633">
        <v>27</v>
      </c>
      <c r="W4633" t="s">
        <v>38</v>
      </c>
    </row>
    <row r="4634" spans="1:23">
      <c r="A4634" t="s">
        <v>23</v>
      </c>
      <c r="B4634" t="s">
        <v>24</v>
      </c>
      <c r="C4634" t="s">
        <v>25</v>
      </c>
      <c r="D4634" t="s">
        <v>39</v>
      </c>
      <c r="E4634" t="s">
        <v>40</v>
      </c>
      <c r="F4634" t="s">
        <v>28</v>
      </c>
      <c r="G4634" t="s">
        <v>29</v>
      </c>
      <c r="I4634" t="s">
        <v>43</v>
      </c>
      <c r="J4634">
        <v>75.853677210000001</v>
      </c>
      <c r="K4634">
        <v>11</v>
      </c>
      <c r="L4634">
        <v>0.83799999999999997</v>
      </c>
      <c r="M4634">
        <v>0</v>
      </c>
      <c r="N4634">
        <v>0</v>
      </c>
      <c r="O4634">
        <v>0</v>
      </c>
      <c r="P4634" t="s">
        <v>1292</v>
      </c>
      <c r="Q4634" t="s">
        <v>1293</v>
      </c>
      <c r="R4634" t="s">
        <v>297</v>
      </c>
      <c r="S4634" t="s">
        <v>298</v>
      </c>
      <c r="T4634" t="s">
        <v>36</v>
      </c>
      <c r="U4634" t="s">
        <v>37</v>
      </c>
      <c r="V4634">
        <v>27</v>
      </c>
      <c r="W4634" t="s">
        <v>38</v>
      </c>
    </row>
    <row r="4635" spans="1:23">
      <c r="A4635" t="s">
        <v>23</v>
      </c>
      <c r="B4635" t="s">
        <v>24</v>
      </c>
      <c r="C4635" t="s">
        <v>25</v>
      </c>
      <c r="D4635" t="s">
        <v>46</v>
      </c>
      <c r="E4635" t="s">
        <v>47</v>
      </c>
      <c r="F4635" t="s">
        <v>48</v>
      </c>
      <c r="G4635" t="s">
        <v>47</v>
      </c>
      <c r="I4635" t="s">
        <v>43</v>
      </c>
      <c r="J4635">
        <v>496.00268160000002</v>
      </c>
      <c r="K4635">
        <v>87</v>
      </c>
      <c r="L4635">
        <v>0.82799999999999996</v>
      </c>
      <c r="M4635">
        <v>0</v>
      </c>
      <c r="N4635">
        <v>0</v>
      </c>
      <c r="O4635">
        <v>0</v>
      </c>
      <c r="P4635" t="s">
        <v>1292</v>
      </c>
      <c r="Q4635" t="s">
        <v>1293</v>
      </c>
      <c r="R4635" t="s">
        <v>297</v>
      </c>
      <c r="S4635" t="s">
        <v>298</v>
      </c>
      <c r="T4635" t="s">
        <v>36</v>
      </c>
      <c r="U4635" t="s">
        <v>37</v>
      </c>
      <c r="V4635">
        <v>27</v>
      </c>
      <c r="W4635" t="s">
        <v>38</v>
      </c>
    </row>
    <row r="4636" spans="1:23">
      <c r="A4636" t="s">
        <v>23</v>
      </c>
      <c r="B4636" t="s">
        <v>24</v>
      </c>
      <c r="C4636" t="s">
        <v>25</v>
      </c>
      <c r="D4636" t="s">
        <v>26</v>
      </c>
      <c r="E4636" t="s">
        <v>27</v>
      </c>
      <c r="F4636" t="s">
        <v>28</v>
      </c>
      <c r="G4636" t="s">
        <v>29</v>
      </c>
      <c r="H4636" t="s">
        <v>193</v>
      </c>
      <c r="I4636" t="s">
        <v>194</v>
      </c>
      <c r="J4636">
        <v>45.162999999999997</v>
      </c>
      <c r="K4636">
        <v>1</v>
      </c>
      <c r="L4636">
        <v>1</v>
      </c>
      <c r="M4636">
        <v>0</v>
      </c>
      <c r="N4636">
        <v>0</v>
      </c>
      <c r="O4636">
        <v>0</v>
      </c>
      <c r="P4636" t="s">
        <v>1084</v>
      </c>
      <c r="Q4636" t="s">
        <v>1085</v>
      </c>
      <c r="R4636" t="s">
        <v>51</v>
      </c>
      <c r="S4636" t="s">
        <v>52</v>
      </c>
      <c r="T4636" t="s">
        <v>36</v>
      </c>
      <c r="U4636" t="s">
        <v>37</v>
      </c>
      <c r="V4636">
        <v>27</v>
      </c>
      <c r="W4636" t="s">
        <v>38</v>
      </c>
    </row>
    <row r="4637" spans="1:23">
      <c r="A4637" t="s">
        <v>23</v>
      </c>
      <c r="B4637" t="s">
        <v>24</v>
      </c>
      <c r="C4637" t="s">
        <v>25</v>
      </c>
      <c r="D4637" t="s">
        <v>39</v>
      </c>
      <c r="E4637" t="s">
        <v>40</v>
      </c>
      <c r="F4637" t="s">
        <v>53</v>
      </c>
      <c r="G4637" t="s">
        <v>54</v>
      </c>
      <c r="I4637" t="s">
        <v>43</v>
      </c>
      <c r="J4637">
        <v>112.0485575</v>
      </c>
      <c r="K4637">
        <v>7</v>
      </c>
      <c r="L4637">
        <v>0.83099999999999996</v>
      </c>
      <c r="M4637">
        <v>0</v>
      </c>
      <c r="N4637">
        <v>0</v>
      </c>
      <c r="O4637">
        <v>0</v>
      </c>
      <c r="P4637" t="s">
        <v>1084</v>
      </c>
      <c r="Q4637" t="s">
        <v>1085</v>
      </c>
      <c r="R4637" t="s">
        <v>51</v>
      </c>
      <c r="S4637" t="s">
        <v>52</v>
      </c>
      <c r="T4637" t="s">
        <v>36</v>
      </c>
      <c r="U4637" t="s">
        <v>37</v>
      </c>
      <c r="V4637">
        <v>27</v>
      </c>
      <c r="W4637" t="s">
        <v>38</v>
      </c>
    </row>
    <row r="4638" spans="1:23">
      <c r="A4638" t="s">
        <v>23</v>
      </c>
      <c r="B4638" t="s">
        <v>24</v>
      </c>
      <c r="C4638" t="s">
        <v>25</v>
      </c>
      <c r="D4638" t="s">
        <v>39</v>
      </c>
      <c r="E4638" t="s">
        <v>40</v>
      </c>
      <c r="F4638" t="s">
        <v>41</v>
      </c>
      <c r="G4638" t="s">
        <v>42</v>
      </c>
      <c r="I4638" t="s">
        <v>43</v>
      </c>
      <c r="J4638">
        <v>0</v>
      </c>
      <c r="K4638">
        <v>0</v>
      </c>
      <c r="L4638">
        <v>0</v>
      </c>
      <c r="M4638">
        <v>0</v>
      </c>
      <c r="N4638">
        <v>0</v>
      </c>
      <c r="O4638">
        <v>1</v>
      </c>
      <c r="P4638" t="s">
        <v>1296</v>
      </c>
      <c r="Q4638" t="s">
        <v>1297</v>
      </c>
      <c r="R4638" t="s">
        <v>84</v>
      </c>
      <c r="S4638" t="s">
        <v>85</v>
      </c>
      <c r="T4638" t="s">
        <v>36</v>
      </c>
      <c r="U4638" t="s">
        <v>37</v>
      </c>
      <c r="V4638">
        <v>27</v>
      </c>
      <c r="W4638" t="s">
        <v>38</v>
      </c>
    </row>
    <row r="4639" spans="1:23">
      <c r="A4639" t="s">
        <v>23</v>
      </c>
      <c r="B4639" t="s">
        <v>24</v>
      </c>
      <c r="C4639" t="s">
        <v>25</v>
      </c>
      <c r="D4639" t="s">
        <v>46</v>
      </c>
      <c r="E4639" t="s">
        <v>47</v>
      </c>
      <c r="F4639" t="s">
        <v>48</v>
      </c>
      <c r="G4639" t="s">
        <v>47</v>
      </c>
      <c r="I4639" t="s">
        <v>43</v>
      </c>
      <c r="J4639">
        <v>151.5223096</v>
      </c>
      <c r="K4639">
        <v>24</v>
      </c>
      <c r="L4639">
        <v>0.83899999999999997</v>
      </c>
      <c r="M4639">
        <v>0</v>
      </c>
      <c r="N4639">
        <v>0</v>
      </c>
      <c r="O4639">
        <v>0</v>
      </c>
      <c r="P4639" t="s">
        <v>1296</v>
      </c>
      <c r="Q4639" t="s">
        <v>1297</v>
      </c>
      <c r="R4639" t="s">
        <v>84</v>
      </c>
      <c r="S4639" t="s">
        <v>85</v>
      </c>
      <c r="T4639" t="s">
        <v>36</v>
      </c>
      <c r="U4639" t="s">
        <v>37</v>
      </c>
      <c r="V4639">
        <v>27</v>
      </c>
      <c r="W4639" t="s">
        <v>38</v>
      </c>
    </row>
    <row r="4640" spans="1:23">
      <c r="A4640" t="s">
        <v>23</v>
      </c>
      <c r="B4640" t="s">
        <v>24</v>
      </c>
      <c r="C4640" t="s">
        <v>25</v>
      </c>
      <c r="D4640" t="s">
        <v>26</v>
      </c>
      <c r="E4640" t="s">
        <v>27</v>
      </c>
      <c r="F4640" t="s">
        <v>53</v>
      </c>
      <c r="G4640" t="s">
        <v>54</v>
      </c>
      <c r="H4640" t="s">
        <v>55</v>
      </c>
      <c r="I4640" t="s">
        <v>56</v>
      </c>
      <c r="J4640">
        <v>2913.6507700000002</v>
      </c>
      <c r="K4640">
        <v>3</v>
      </c>
      <c r="L4640">
        <v>0.997</v>
      </c>
      <c r="M4640">
        <v>0</v>
      </c>
      <c r="N4640">
        <v>0</v>
      </c>
      <c r="O4640">
        <v>0</v>
      </c>
      <c r="P4640" t="s">
        <v>1086</v>
      </c>
      <c r="Q4640" t="s">
        <v>1087</v>
      </c>
      <c r="R4640" t="s">
        <v>90</v>
      </c>
      <c r="S4640" t="s">
        <v>91</v>
      </c>
      <c r="T4640" t="s">
        <v>36</v>
      </c>
      <c r="U4640" t="s">
        <v>37</v>
      </c>
      <c r="V4640">
        <v>27</v>
      </c>
      <c r="W4640" t="s">
        <v>38</v>
      </c>
    </row>
    <row r="4641" spans="1:23">
      <c r="A4641" t="s">
        <v>23</v>
      </c>
      <c r="B4641" t="s">
        <v>24</v>
      </c>
      <c r="C4641" t="s">
        <v>25</v>
      </c>
      <c r="D4641" t="s">
        <v>26</v>
      </c>
      <c r="E4641" t="s">
        <v>27</v>
      </c>
      <c r="F4641" t="s">
        <v>53</v>
      </c>
      <c r="G4641" t="s">
        <v>54</v>
      </c>
      <c r="H4641" t="s">
        <v>443</v>
      </c>
      <c r="I4641" t="s">
        <v>444</v>
      </c>
      <c r="J4641">
        <v>1823.0605</v>
      </c>
      <c r="K4641">
        <v>2</v>
      </c>
      <c r="L4641">
        <v>1</v>
      </c>
      <c r="M4641">
        <v>0</v>
      </c>
      <c r="N4641">
        <v>0</v>
      </c>
      <c r="O4641">
        <v>0</v>
      </c>
      <c r="P4641" t="s">
        <v>1086</v>
      </c>
      <c r="Q4641" t="s">
        <v>1087</v>
      </c>
      <c r="R4641" t="s">
        <v>90</v>
      </c>
      <c r="S4641" t="s">
        <v>91</v>
      </c>
      <c r="T4641" t="s">
        <v>36</v>
      </c>
      <c r="U4641" t="s">
        <v>37</v>
      </c>
      <c r="V4641">
        <v>27</v>
      </c>
      <c r="W4641" t="s">
        <v>38</v>
      </c>
    </row>
    <row r="4642" spans="1:23">
      <c r="A4642" t="s">
        <v>23</v>
      </c>
      <c r="B4642" t="s">
        <v>24</v>
      </c>
      <c r="C4642" t="s">
        <v>25</v>
      </c>
      <c r="D4642" t="s">
        <v>26</v>
      </c>
      <c r="E4642" t="s">
        <v>27</v>
      </c>
      <c r="F4642" t="s">
        <v>28</v>
      </c>
      <c r="G4642" t="s">
        <v>29</v>
      </c>
      <c r="H4642" t="s">
        <v>69</v>
      </c>
      <c r="I4642" t="s">
        <v>70</v>
      </c>
      <c r="J4642">
        <v>564.45219499999996</v>
      </c>
      <c r="K4642">
        <v>1</v>
      </c>
      <c r="L4642">
        <v>1</v>
      </c>
      <c r="M4642">
        <v>0</v>
      </c>
      <c r="N4642">
        <v>0</v>
      </c>
      <c r="O4642">
        <v>0</v>
      </c>
      <c r="P4642" t="s">
        <v>1086</v>
      </c>
      <c r="Q4642" t="s">
        <v>1087</v>
      </c>
      <c r="R4642" t="s">
        <v>90</v>
      </c>
      <c r="S4642" t="s">
        <v>91</v>
      </c>
      <c r="T4642" t="s">
        <v>36</v>
      </c>
      <c r="U4642" t="s">
        <v>37</v>
      </c>
      <c r="V4642">
        <v>27</v>
      </c>
      <c r="W4642" t="s">
        <v>38</v>
      </c>
    </row>
    <row r="4643" spans="1:23">
      <c r="A4643" t="s">
        <v>23</v>
      </c>
      <c r="B4643" t="s">
        <v>24</v>
      </c>
      <c r="C4643" t="s">
        <v>25</v>
      </c>
      <c r="D4643" t="s">
        <v>26</v>
      </c>
      <c r="E4643" t="s">
        <v>27</v>
      </c>
      <c r="F4643" t="s">
        <v>28</v>
      </c>
      <c r="G4643" t="s">
        <v>29</v>
      </c>
      <c r="H4643" t="s">
        <v>148</v>
      </c>
      <c r="I4643" t="s">
        <v>149</v>
      </c>
      <c r="J4643">
        <v>4562.9279999999999</v>
      </c>
      <c r="K4643">
        <v>3</v>
      </c>
      <c r="L4643">
        <v>1</v>
      </c>
      <c r="M4643">
        <v>0</v>
      </c>
      <c r="N4643">
        <v>0</v>
      </c>
      <c r="O4643">
        <v>0</v>
      </c>
      <c r="P4643" t="s">
        <v>1086</v>
      </c>
      <c r="Q4643" t="s">
        <v>1087</v>
      </c>
      <c r="R4643" t="s">
        <v>90</v>
      </c>
      <c r="S4643" t="s">
        <v>91</v>
      </c>
      <c r="T4643" t="s">
        <v>36</v>
      </c>
      <c r="U4643" t="s">
        <v>37</v>
      </c>
      <c r="V4643">
        <v>27</v>
      </c>
      <c r="W4643" t="s">
        <v>38</v>
      </c>
    </row>
    <row r="4644" spans="1:23">
      <c r="A4644" t="s">
        <v>23</v>
      </c>
      <c r="B4644" t="s">
        <v>24</v>
      </c>
      <c r="C4644" t="s">
        <v>25</v>
      </c>
      <c r="D4644" t="s">
        <v>26</v>
      </c>
      <c r="E4644" t="s">
        <v>27</v>
      </c>
      <c r="F4644" t="s">
        <v>28</v>
      </c>
      <c r="G4644" t="s">
        <v>29</v>
      </c>
      <c r="H4644" t="s">
        <v>281</v>
      </c>
      <c r="I4644" t="s">
        <v>282</v>
      </c>
      <c r="J4644">
        <v>1254.5040670000001</v>
      </c>
      <c r="K4644">
        <v>6</v>
      </c>
      <c r="L4644">
        <v>1</v>
      </c>
      <c r="M4644">
        <v>0</v>
      </c>
      <c r="N4644">
        <v>0</v>
      </c>
      <c r="O4644">
        <v>0</v>
      </c>
      <c r="P4644" t="s">
        <v>1086</v>
      </c>
      <c r="Q4644" t="s">
        <v>1087</v>
      </c>
      <c r="R4644" t="s">
        <v>90</v>
      </c>
      <c r="S4644" t="s">
        <v>91</v>
      </c>
      <c r="T4644" t="s">
        <v>36</v>
      </c>
      <c r="U4644" t="s">
        <v>37</v>
      </c>
      <c r="V4644">
        <v>27</v>
      </c>
      <c r="W4644" t="s">
        <v>38</v>
      </c>
    </row>
    <row r="4645" spans="1:23">
      <c r="A4645" t="s">
        <v>23</v>
      </c>
      <c r="B4645" t="s">
        <v>24</v>
      </c>
      <c r="C4645" t="s">
        <v>25</v>
      </c>
      <c r="D4645" t="s">
        <v>26</v>
      </c>
      <c r="E4645" t="s">
        <v>27</v>
      </c>
      <c r="F4645" t="s">
        <v>28</v>
      </c>
      <c r="G4645" t="s">
        <v>29</v>
      </c>
      <c r="H4645" t="s">
        <v>1212</v>
      </c>
      <c r="I4645" t="s">
        <v>1213</v>
      </c>
      <c r="J4645">
        <v>10.703723350000001</v>
      </c>
      <c r="K4645">
        <v>1</v>
      </c>
      <c r="L4645">
        <v>0.96099999999999997</v>
      </c>
      <c r="M4645">
        <v>0</v>
      </c>
      <c r="N4645">
        <v>0</v>
      </c>
      <c r="O4645">
        <v>0</v>
      </c>
      <c r="P4645" t="s">
        <v>1086</v>
      </c>
      <c r="Q4645" t="s">
        <v>1087</v>
      </c>
      <c r="R4645" t="s">
        <v>90</v>
      </c>
      <c r="S4645" t="s">
        <v>91</v>
      </c>
      <c r="T4645" t="s">
        <v>36</v>
      </c>
      <c r="U4645" t="s">
        <v>37</v>
      </c>
      <c r="V4645">
        <v>27</v>
      </c>
      <c r="W4645" t="s">
        <v>38</v>
      </c>
    </row>
    <row r="4646" spans="1:23">
      <c r="A4646" t="s">
        <v>23</v>
      </c>
      <c r="B4646" t="s">
        <v>24</v>
      </c>
      <c r="C4646" t="s">
        <v>25</v>
      </c>
      <c r="D4646" t="s">
        <v>39</v>
      </c>
      <c r="E4646" t="s">
        <v>40</v>
      </c>
      <c r="F4646" t="s">
        <v>28</v>
      </c>
      <c r="G4646" t="s">
        <v>29</v>
      </c>
      <c r="I4646" t="s">
        <v>43</v>
      </c>
      <c r="J4646">
        <v>2016.3493960000001</v>
      </c>
      <c r="K4646">
        <v>219</v>
      </c>
      <c r="L4646">
        <v>0.85199999999999998</v>
      </c>
      <c r="M4646">
        <v>0</v>
      </c>
      <c r="N4646">
        <v>0</v>
      </c>
      <c r="O4646">
        <v>0</v>
      </c>
      <c r="P4646" t="s">
        <v>1086</v>
      </c>
      <c r="Q4646" t="s">
        <v>1087</v>
      </c>
      <c r="R4646" t="s">
        <v>90</v>
      </c>
      <c r="S4646" t="s">
        <v>91</v>
      </c>
      <c r="T4646" t="s">
        <v>36</v>
      </c>
      <c r="U4646" t="s">
        <v>37</v>
      </c>
      <c r="V4646">
        <v>27</v>
      </c>
      <c r="W4646" t="s">
        <v>38</v>
      </c>
    </row>
    <row r="4647" spans="1:23">
      <c r="A4647" t="s">
        <v>23</v>
      </c>
      <c r="B4647" t="s">
        <v>24</v>
      </c>
      <c r="C4647" t="s">
        <v>25</v>
      </c>
      <c r="D4647" t="s">
        <v>39</v>
      </c>
      <c r="E4647" t="s">
        <v>40</v>
      </c>
      <c r="F4647" t="s">
        <v>28</v>
      </c>
      <c r="G4647" t="s">
        <v>29</v>
      </c>
      <c r="I4647" t="s">
        <v>43</v>
      </c>
      <c r="J4647">
        <v>0</v>
      </c>
      <c r="K4647">
        <v>0</v>
      </c>
      <c r="L4647">
        <v>0</v>
      </c>
      <c r="M4647">
        <v>0</v>
      </c>
      <c r="N4647">
        <v>0</v>
      </c>
      <c r="O4647">
        <v>1</v>
      </c>
      <c r="P4647" t="s">
        <v>1298</v>
      </c>
      <c r="Q4647" t="s">
        <v>1299</v>
      </c>
      <c r="R4647" t="s">
        <v>146</v>
      </c>
      <c r="S4647" t="s">
        <v>147</v>
      </c>
      <c r="T4647" t="s">
        <v>36</v>
      </c>
      <c r="U4647" t="s">
        <v>37</v>
      </c>
      <c r="V4647">
        <v>27</v>
      </c>
      <c r="W4647" t="s">
        <v>38</v>
      </c>
    </row>
    <row r="4648" spans="1:23">
      <c r="A4648" t="s">
        <v>23</v>
      </c>
      <c r="B4648" t="s">
        <v>24</v>
      </c>
      <c r="C4648" t="s">
        <v>25</v>
      </c>
      <c r="D4648" t="s">
        <v>46</v>
      </c>
      <c r="E4648" t="s">
        <v>47</v>
      </c>
      <c r="F4648" t="s">
        <v>48</v>
      </c>
      <c r="G4648" t="s">
        <v>47</v>
      </c>
      <c r="I4648" t="s">
        <v>43</v>
      </c>
      <c r="J4648">
        <v>448.75931400000002</v>
      </c>
      <c r="K4648">
        <v>65</v>
      </c>
      <c r="L4648">
        <v>0.83299999999999996</v>
      </c>
      <c r="M4648">
        <v>0</v>
      </c>
      <c r="N4648">
        <v>0</v>
      </c>
      <c r="O4648">
        <v>0</v>
      </c>
      <c r="P4648" t="s">
        <v>1300</v>
      </c>
      <c r="Q4648" t="s">
        <v>1301</v>
      </c>
      <c r="R4648" t="s">
        <v>201</v>
      </c>
      <c r="S4648" t="s">
        <v>202</v>
      </c>
      <c r="T4648" t="s">
        <v>36</v>
      </c>
      <c r="U4648" t="s">
        <v>37</v>
      </c>
      <c r="V4648">
        <v>27</v>
      </c>
      <c r="W4648" t="s">
        <v>38</v>
      </c>
    </row>
    <row r="4649" spans="1:23">
      <c r="A4649" t="s">
        <v>23</v>
      </c>
      <c r="B4649" t="s">
        <v>24</v>
      </c>
      <c r="C4649" t="s">
        <v>25</v>
      </c>
      <c r="D4649" t="s">
        <v>39</v>
      </c>
      <c r="E4649" t="s">
        <v>40</v>
      </c>
      <c r="F4649" t="s">
        <v>44</v>
      </c>
      <c r="G4649" t="s">
        <v>45</v>
      </c>
      <c r="I4649" t="s">
        <v>43</v>
      </c>
      <c r="J4649">
        <v>0</v>
      </c>
      <c r="K4649">
        <v>0</v>
      </c>
      <c r="L4649">
        <v>0</v>
      </c>
      <c r="M4649">
        <v>0</v>
      </c>
      <c r="N4649">
        <v>0</v>
      </c>
      <c r="O4649">
        <v>1</v>
      </c>
      <c r="P4649" t="s">
        <v>1566</v>
      </c>
      <c r="Q4649" t="s">
        <v>1567</v>
      </c>
      <c r="R4649" t="s">
        <v>365</v>
      </c>
      <c r="S4649" t="s">
        <v>366</v>
      </c>
      <c r="T4649" t="s">
        <v>36</v>
      </c>
      <c r="U4649" t="s">
        <v>37</v>
      </c>
      <c r="V4649">
        <v>27</v>
      </c>
      <c r="W4649" t="s">
        <v>38</v>
      </c>
    </row>
    <row r="4650" spans="1:23">
      <c r="A4650" t="s">
        <v>23</v>
      </c>
      <c r="B4650" t="s">
        <v>24</v>
      </c>
      <c r="C4650" t="s">
        <v>25</v>
      </c>
      <c r="D4650" t="s">
        <v>46</v>
      </c>
      <c r="E4650" t="s">
        <v>47</v>
      </c>
      <c r="F4650" t="s">
        <v>48</v>
      </c>
      <c r="G4650" t="s">
        <v>47</v>
      </c>
      <c r="I4650" t="s">
        <v>43</v>
      </c>
      <c r="J4650">
        <v>271.92924640000001</v>
      </c>
      <c r="K4650">
        <v>46</v>
      </c>
      <c r="L4650">
        <v>0.80400000000000005</v>
      </c>
      <c r="M4650">
        <v>0</v>
      </c>
      <c r="N4650">
        <v>0</v>
      </c>
      <c r="O4650">
        <v>0</v>
      </c>
      <c r="P4650" t="s">
        <v>1566</v>
      </c>
      <c r="Q4650" t="s">
        <v>1567</v>
      </c>
      <c r="R4650" t="s">
        <v>365</v>
      </c>
      <c r="S4650" t="s">
        <v>366</v>
      </c>
      <c r="T4650" t="s">
        <v>36</v>
      </c>
      <c r="U4650" t="s">
        <v>37</v>
      </c>
      <c r="V4650">
        <v>27</v>
      </c>
      <c r="W4650" t="s">
        <v>38</v>
      </c>
    </row>
    <row r="4651" spans="1:23">
      <c r="A4651" t="s">
        <v>23</v>
      </c>
      <c r="B4651" t="s">
        <v>24</v>
      </c>
      <c r="C4651" t="s">
        <v>25</v>
      </c>
      <c r="D4651" t="s">
        <v>26</v>
      </c>
      <c r="E4651" t="s">
        <v>27</v>
      </c>
      <c r="F4651" t="s">
        <v>28</v>
      </c>
      <c r="G4651" t="s">
        <v>29</v>
      </c>
      <c r="H4651" t="s">
        <v>148</v>
      </c>
      <c r="I4651" t="s">
        <v>149</v>
      </c>
      <c r="J4651">
        <v>39.020000000000003</v>
      </c>
      <c r="K4651">
        <v>1</v>
      </c>
      <c r="L4651">
        <v>1</v>
      </c>
      <c r="M4651">
        <v>0</v>
      </c>
      <c r="N4651">
        <v>0</v>
      </c>
      <c r="O4651">
        <v>0</v>
      </c>
      <c r="P4651" t="s">
        <v>1302</v>
      </c>
      <c r="Q4651" t="s">
        <v>1303</v>
      </c>
      <c r="R4651" t="s">
        <v>201</v>
      </c>
      <c r="S4651" t="s">
        <v>202</v>
      </c>
      <c r="T4651" t="s">
        <v>36</v>
      </c>
      <c r="U4651" t="s">
        <v>37</v>
      </c>
      <c r="V4651">
        <v>27</v>
      </c>
      <c r="W4651" t="s">
        <v>38</v>
      </c>
    </row>
    <row r="4652" spans="1:23">
      <c r="A4652" t="s">
        <v>23</v>
      </c>
      <c r="B4652" t="s">
        <v>24</v>
      </c>
      <c r="C4652" t="s">
        <v>25</v>
      </c>
      <c r="D4652" t="s">
        <v>39</v>
      </c>
      <c r="E4652" t="s">
        <v>40</v>
      </c>
      <c r="F4652" t="s">
        <v>28</v>
      </c>
      <c r="G4652" t="s">
        <v>29</v>
      </c>
      <c r="I4652" t="s">
        <v>43</v>
      </c>
      <c r="J4652">
        <v>33.076049099999999</v>
      </c>
      <c r="K4652">
        <v>17</v>
      </c>
      <c r="L4652">
        <v>0.91800000000000004</v>
      </c>
      <c r="M4652">
        <v>0</v>
      </c>
      <c r="N4652">
        <v>0</v>
      </c>
      <c r="O4652">
        <v>0</v>
      </c>
      <c r="P4652" t="s">
        <v>1302</v>
      </c>
      <c r="Q4652" t="s">
        <v>1303</v>
      </c>
      <c r="R4652" t="s">
        <v>201</v>
      </c>
      <c r="S4652" t="s">
        <v>202</v>
      </c>
      <c r="T4652" t="s">
        <v>36</v>
      </c>
      <c r="U4652" t="s">
        <v>37</v>
      </c>
      <c r="V4652">
        <v>27</v>
      </c>
      <c r="W4652" t="s">
        <v>38</v>
      </c>
    </row>
    <row r="4653" spans="1:23">
      <c r="A4653" t="s">
        <v>23</v>
      </c>
      <c r="B4653" t="s">
        <v>24</v>
      </c>
      <c r="C4653" t="s">
        <v>25</v>
      </c>
      <c r="D4653" t="s">
        <v>39</v>
      </c>
      <c r="E4653" t="s">
        <v>40</v>
      </c>
      <c r="F4653" t="s">
        <v>41</v>
      </c>
      <c r="G4653" t="s">
        <v>42</v>
      </c>
      <c r="I4653" t="s">
        <v>43</v>
      </c>
      <c r="J4653">
        <v>0</v>
      </c>
      <c r="K4653">
        <v>0</v>
      </c>
      <c r="L4653">
        <v>0</v>
      </c>
      <c r="M4653">
        <v>0</v>
      </c>
      <c r="N4653">
        <v>0</v>
      </c>
      <c r="O4653">
        <v>1</v>
      </c>
      <c r="P4653" t="s">
        <v>1304</v>
      </c>
      <c r="Q4653" t="s">
        <v>1305</v>
      </c>
      <c r="R4653" t="s">
        <v>51</v>
      </c>
      <c r="S4653" t="s">
        <v>52</v>
      </c>
      <c r="T4653" t="s">
        <v>36</v>
      </c>
      <c r="U4653" t="s">
        <v>37</v>
      </c>
      <c r="V4653">
        <v>27</v>
      </c>
      <c r="W4653" t="s">
        <v>38</v>
      </c>
    </row>
    <row r="4654" spans="1:23">
      <c r="A4654" t="s">
        <v>23</v>
      </c>
      <c r="B4654" t="s">
        <v>24</v>
      </c>
      <c r="C4654" t="s">
        <v>25</v>
      </c>
      <c r="D4654" t="s">
        <v>26</v>
      </c>
      <c r="E4654" t="s">
        <v>27</v>
      </c>
      <c r="F4654" t="s">
        <v>53</v>
      </c>
      <c r="G4654" t="s">
        <v>54</v>
      </c>
      <c r="H4654" t="s">
        <v>55</v>
      </c>
      <c r="I4654" t="s">
        <v>56</v>
      </c>
      <c r="J4654">
        <v>48.142970830000003</v>
      </c>
      <c r="K4654">
        <v>1</v>
      </c>
      <c r="L4654">
        <v>0.91900000000000004</v>
      </c>
      <c r="M4654">
        <v>0</v>
      </c>
      <c r="N4654">
        <v>0</v>
      </c>
      <c r="O4654">
        <v>0</v>
      </c>
      <c r="P4654" t="s">
        <v>1118</v>
      </c>
      <c r="Q4654" t="s">
        <v>1119</v>
      </c>
      <c r="R4654" t="s">
        <v>90</v>
      </c>
      <c r="S4654" t="s">
        <v>91</v>
      </c>
      <c r="T4654" t="s">
        <v>36</v>
      </c>
      <c r="U4654" t="s">
        <v>37</v>
      </c>
      <c r="V4654">
        <v>27</v>
      </c>
      <c r="W4654" t="s">
        <v>38</v>
      </c>
    </row>
    <row r="4655" spans="1:23">
      <c r="A4655" t="s">
        <v>23</v>
      </c>
      <c r="B4655" t="s">
        <v>24</v>
      </c>
      <c r="C4655" t="s">
        <v>25</v>
      </c>
      <c r="D4655" t="s">
        <v>39</v>
      </c>
      <c r="E4655" t="s">
        <v>40</v>
      </c>
      <c r="F4655" t="s">
        <v>53</v>
      </c>
      <c r="G4655" t="s">
        <v>54</v>
      </c>
      <c r="I4655" t="s">
        <v>43</v>
      </c>
      <c r="J4655">
        <v>0</v>
      </c>
      <c r="K4655">
        <v>0</v>
      </c>
      <c r="L4655">
        <v>0</v>
      </c>
      <c r="M4655">
        <v>0</v>
      </c>
      <c r="N4655">
        <v>0</v>
      </c>
      <c r="O4655">
        <v>1</v>
      </c>
      <c r="P4655" t="s">
        <v>1118</v>
      </c>
      <c r="Q4655" t="s">
        <v>1119</v>
      </c>
      <c r="R4655" t="s">
        <v>90</v>
      </c>
      <c r="S4655" t="s">
        <v>91</v>
      </c>
      <c r="T4655" t="s">
        <v>36</v>
      </c>
      <c r="U4655" t="s">
        <v>37</v>
      </c>
      <c r="V4655">
        <v>27</v>
      </c>
      <c r="W4655" t="s">
        <v>38</v>
      </c>
    </row>
    <row r="4656" spans="1:23">
      <c r="A4656" t="s">
        <v>23</v>
      </c>
      <c r="B4656" t="s">
        <v>24</v>
      </c>
      <c r="C4656" t="s">
        <v>25</v>
      </c>
      <c r="D4656" t="s">
        <v>39</v>
      </c>
      <c r="E4656" t="s">
        <v>40</v>
      </c>
      <c r="F4656" t="s">
        <v>28</v>
      </c>
      <c r="G4656" t="s">
        <v>29</v>
      </c>
      <c r="I4656" t="s">
        <v>43</v>
      </c>
      <c r="J4656">
        <v>205.8698315</v>
      </c>
      <c r="K4656">
        <v>26</v>
      </c>
      <c r="L4656">
        <v>0.89800000000000002</v>
      </c>
      <c r="M4656">
        <v>0</v>
      </c>
      <c r="N4656">
        <v>0</v>
      </c>
      <c r="O4656">
        <v>0</v>
      </c>
      <c r="P4656" t="s">
        <v>1118</v>
      </c>
      <c r="Q4656" t="s">
        <v>1119</v>
      </c>
      <c r="R4656" t="s">
        <v>90</v>
      </c>
      <c r="S4656" t="s">
        <v>91</v>
      </c>
      <c r="T4656" t="s">
        <v>36</v>
      </c>
      <c r="U4656" t="s">
        <v>37</v>
      </c>
      <c r="V4656">
        <v>27</v>
      </c>
      <c r="W4656" t="s">
        <v>38</v>
      </c>
    </row>
    <row r="4657" spans="1:23">
      <c r="A4657" t="s">
        <v>23</v>
      </c>
      <c r="B4657" t="s">
        <v>24</v>
      </c>
      <c r="C4657" t="s">
        <v>25</v>
      </c>
      <c r="D4657" t="s">
        <v>46</v>
      </c>
      <c r="E4657" t="s">
        <v>47</v>
      </c>
      <c r="F4657" t="s">
        <v>48</v>
      </c>
      <c r="G4657" t="s">
        <v>47</v>
      </c>
      <c r="I4657" t="s">
        <v>43</v>
      </c>
      <c r="J4657">
        <v>991.0490628</v>
      </c>
      <c r="K4657">
        <v>169</v>
      </c>
      <c r="L4657">
        <v>0.753</v>
      </c>
      <c r="M4657">
        <v>0</v>
      </c>
      <c r="N4657">
        <v>0</v>
      </c>
      <c r="O4657">
        <v>0</v>
      </c>
      <c r="P4657" t="s">
        <v>1118</v>
      </c>
      <c r="Q4657" t="s">
        <v>1119</v>
      </c>
      <c r="R4657" t="s">
        <v>90</v>
      </c>
      <c r="S4657" t="s">
        <v>91</v>
      </c>
      <c r="T4657" t="s">
        <v>36</v>
      </c>
      <c r="U4657" t="s">
        <v>37</v>
      </c>
      <c r="V4657">
        <v>27</v>
      </c>
      <c r="W4657" t="s">
        <v>38</v>
      </c>
    </row>
    <row r="4658" spans="1:23">
      <c r="A4658" t="s">
        <v>23</v>
      </c>
      <c r="B4658" t="s">
        <v>24</v>
      </c>
      <c r="C4658" t="s">
        <v>25</v>
      </c>
      <c r="D4658" t="s">
        <v>39</v>
      </c>
      <c r="E4658" t="s">
        <v>40</v>
      </c>
      <c r="F4658" t="s">
        <v>41</v>
      </c>
      <c r="G4658" t="s">
        <v>42</v>
      </c>
      <c r="I4658" t="s">
        <v>43</v>
      </c>
      <c r="J4658">
        <v>0</v>
      </c>
      <c r="K4658">
        <v>0</v>
      </c>
      <c r="L4658">
        <v>0</v>
      </c>
      <c r="M4658">
        <v>0</v>
      </c>
      <c r="N4658">
        <v>0</v>
      </c>
      <c r="O4658">
        <v>1</v>
      </c>
      <c r="P4658" t="s">
        <v>1306</v>
      </c>
      <c r="Q4658" t="s">
        <v>1307</v>
      </c>
      <c r="R4658" t="s">
        <v>67</v>
      </c>
      <c r="S4658" t="s">
        <v>68</v>
      </c>
      <c r="T4658" t="s">
        <v>36</v>
      </c>
      <c r="U4658" t="s">
        <v>37</v>
      </c>
      <c r="V4658">
        <v>27</v>
      </c>
      <c r="W4658" t="s">
        <v>38</v>
      </c>
    </row>
    <row r="4659" spans="1:23">
      <c r="A4659" t="s">
        <v>23</v>
      </c>
      <c r="B4659" t="s">
        <v>24</v>
      </c>
      <c r="C4659" t="s">
        <v>25</v>
      </c>
      <c r="D4659" t="s">
        <v>39</v>
      </c>
      <c r="E4659" t="s">
        <v>40</v>
      </c>
      <c r="F4659" t="s">
        <v>28</v>
      </c>
      <c r="G4659" t="s">
        <v>29</v>
      </c>
      <c r="I4659" t="s">
        <v>43</v>
      </c>
      <c r="J4659">
        <v>73.037192759999996</v>
      </c>
      <c r="K4659">
        <v>8</v>
      </c>
      <c r="L4659">
        <v>0.91900000000000004</v>
      </c>
      <c r="M4659">
        <v>0</v>
      </c>
      <c r="N4659">
        <v>0</v>
      </c>
      <c r="O4659">
        <v>0</v>
      </c>
      <c r="P4659" t="s">
        <v>1568</v>
      </c>
      <c r="Q4659" t="s">
        <v>1569</v>
      </c>
      <c r="R4659" t="s">
        <v>84</v>
      </c>
      <c r="S4659" t="s">
        <v>85</v>
      </c>
      <c r="T4659" t="s">
        <v>36</v>
      </c>
      <c r="U4659" t="s">
        <v>37</v>
      </c>
      <c r="V4659">
        <v>27</v>
      </c>
      <c r="W4659" t="s">
        <v>38</v>
      </c>
    </row>
    <row r="4660" spans="1:23">
      <c r="A4660" t="s">
        <v>23</v>
      </c>
      <c r="B4660" t="s">
        <v>24</v>
      </c>
      <c r="C4660" t="s">
        <v>25</v>
      </c>
      <c r="D4660" t="s">
        <v>39</v>
      </c>
      <c r="E4660" t="s">
        <v>40</v>
      </c>
      <c r="F4660" t="s">
        <v>44</v>
      </c>
      <c r="G4660" t="s">
        <v>45</v>
      </c>
      <c r="I4660" t="s">
        <v>43</v>
      </c>
      <c r="J4660">
        <v>0</v>
      </c>
      <c r="K4660">
        <v>0</v>
      </c>
      <c r="L4660">
        <v>0</v>
      </c>
      <c r="M4660">
        <v>0</v>
      </c>
      <c r="N4660">
        <v>0</v>
      </c>
      <c r="O4660">
        <v>1</v>
      </c>
      <c r="P4660" t="s">
        <v>1308</v>
      </c>
      <c r="Q4660" t="s">
        <v>1309</v>
      </c>
      <c r="R4660" t="s">
        <v>114</v>
      </c>
      <c r="S4660" t="s">
        <v>115</v>
      </c>
      <c r="T4660" t="s">
        <v>36</v>
      </c>
      <c r="U4660" t="s">
        <v>37</v>
      </c>
      <c r="V4660">
        <v>27</v>
      </c>
      <c r="W4660" t="s">
        <v>38</v>
      </c>
    </row>
    <row r="4661" spans="1:23">
      <c r="A4661" t="s">
        <v>23</v>
      </c>
      <c r="B4661" t="s">
        <v>24</v>
      </c>
      <c r="C4661" t="s">
        <v>25</v>
      </c>
      <c r="D4661" t="s">
        <v>26</v>
      </c>
      <c r="E4661" t="s">
        <v>27</v>
      </c>
      <c r="F4661" t="s">
        <v>41</v>
      </c>
      <c r="G4661" t="s">
        <v>42</v>
      </c>
      <c r="H4661" t="s">
        <v>161</v>
      </c>
      <c r="I4661" t="s">
        <v>43</v>
      </c>
      <c r="J4661">
        <v>19.472999999999999</v>
      </c>
      <c r="K4661">
        <v>1</v>
      </c>
      <c r="L4661">
        <v>1</v>
      </c>
      <c r="M4661">
        <v>0</v>
      </c>
      <c r="N4661">
        <v>0</v>
      </c>
      <c r="O4661">
        <v>0</v>
      </c>
      <c r="P4661" t="s">
        <v>1310</v>
      </c>
      <c r="Q4661" t="s">
        <v>1311</v>
      </c>
      <c r="R4661" t="s">
        <v>67</v>
      </c>
      <c r="S4661" t="s">
        <v>68</v>
      </c>
      <c r="T4661" t="s">
        <v>36</v>
      </c>
      <c r="U4661" t="s">
        <v>37</v>
      </c>
      <c r="V4661">
        <v>27</v>
      </c>
      <c r="W4661" t="s">
        <v>38</v>
      </c>
    </row>
    <row r="4662" spans="1:23">
      <c r="A4662" t="s">
        <v>23</v>
      </c>
      <c r="B4662" t="s">
        <v>24</v>
      </c>
      <c r="C4662" t="s">
        <v>25</v>
      </c>
      <c r="D4662" t="s">
        <v>26</v>
      </c>
      <c r="E4662" t="s">
        <v>27</v>
      </c>
      <c r="F4662" t="s">
        <v>28</v>
      </c>
      <c r="G4662" t="s">
        <v>29</v>
      </c>
      <c r="H4662" t="s">
        <v>193</v>
      </c>
      <c r="I4662" t="s">
        <v>194</v>
      </c>
      <c r="J4662">
        <v>69.145029930000007</v>
      </c>
      <c r="K4662">
        <v>1</v>
      </c>
      <c r="L4662">
        <v>0.90300000000000002</v>
      </c>
      <c r="M4662">
        <v>0</v>
      </c>
      <c r="N4662">
        <v>0</v>
      </c>
      <c r="O4662">
        <v>0</v>
      </c>
      <c r="P4662" t="s">
        <v>1312</v>
      </c>
      <c r="Q4662" t="s">
        <v>1313</v>
      </c>
      <c r="R4662" t="s">
        <v>94</v>
      </c>
      <c r="S4662" t="s">
        <v>95</v>
      </c>
      <c r="T4662" t="s">
        <v>36</v>
      </c>
      <c r="U4662" t="s">
        <v>37</v>
      </c>
      <c r="V4662">
        <v>27</v>
      </c>
      <c r="W4662" t="s">
        <v>38</v>
      </c>
    </row>
    <row r="4663" spans="1:23">
      <c r="A4663" t="s">
        <v>23</v>
      </c>
      <c r="B4663" t="s">
        <v>24</v>
      </c>
      <c r="C4663" t="s">
        <v>25</v>
      </c>
      <c r="D4663" t="s">
        <v>39</v>
      </c>
      <c r="E4663" t="s">
        <v>40</v>
      </c>
      <c r="F4663" t="s">
        <v>28</v>
      </c>
      <c r="G4663" t="s">
        <v>29</v>
      </c>
      <c r="I4663" t="s">
        <v>43</v>
      </c>
      <c r="J4663">
        <v>99.143775649999995</v>
      </c>
      <c r="K4663">
        <v>7</v>
      </c>
      <c r="L4663">
        <v>0.93</v>
      </c>
      <c r="M4663">
        <v>0</v>
      </c>
      <c r="N4663">
        <v>0</v>
      </c>
      <c r="O4663">
        <v>0</v>
      </c>
      <c r="P4663" t="s">
        <v>1312</v>
      </c>
      <c r="Q4663" t="s">
        <v>1313</v>
      </c>
      <c r="R4663" t="s">
        <v>94</v>
      </c>
      <c r="S4663" t="s">
        <v>95</v>
      </c>
      <c r="T4663" t="s">
        <v>36</v>
      </c>
      <c r="U4663" t="s">
        <v>37</v>
      </c>
      <c r="V4663">
        <v>27</v>
      </c>
      <c r="W4663" t="s">
        <v>38</v>
      </c>
    </row>
    <row r="4664" spans="1:23">
      <c r="A4664" t="s">
        <v>23</v>
      </c>
      <c r="B4664" t="s">
        <v>24</v>
      </c>
      <c r="C4664" t="s">
        <v>25</v>
      </c>
      <c r="D4664" t="s">
        <v>26</v>
      </c>
      <c r="E4664" t="s">
        <v>27</v>
      </c>
      <c r="F4664" t="s">
        <v>28</v>
      </c>
      <c r="G4664" t="s">
        <v>29</v>
      </c>
      <c r="H4664" t="s">
        <v>69</v>
      </c>
      <c r="I4664" t="s">
        <v>70</v>
      </c>
      <c r="J4664">
        <v>2.6128138910000001</v>
      </c>
      <c r="K4664">
        <v>1</v>
      </c>
      <c r="L4664">
        <v>0.93500000000000005</v>
      </c>
      <c r="M4664">
        <v>0</v>
      </c>
      <c r="N4664">
        <v>0</v>
      </c>
      <c r="O4664">
        <v>0</v>
      </c>
      <c r="P4664" t="s">
        <v>1314</v>
      </c>
      <c r="Q4664" t="s">
        <v>1315</v>
      </c>
      <c r="R4664" t="s">
        <v>84</v>
      </c>
      <c r="S4664" t="s">
        <v>85</v>
      </c>
      <c r="T4664" t="s">
        <v>36</v>
      </c>
      <c r="U4664" t="s">
        <v>37</v>
      </c>
      <c r="V4664">
        <v>27</v>
      </c>
      <c r="W4664" t="s">
        <v>38</v>
      </c>
    </row>
    <row r="4665" spans="1:23">
      <c r="A4665" t="s">
        <v>23</v>
      </c>
      <c r="B4665" t="s">
        <v>24</v>
      </c>
      <c r="C4665" t="s">
        <v>25</v>
      </c>
      <c r="D4665" t="s">
        <v>39</v>
      </c>
      <c r="E4665" t="s">
        <v>40</v>
      </c>
      <c r="F4665" t="s">
        <v>44</v>
      </c>
      <c r="G4665" t="s">
        <v>45</v>
      </c>
      <c r="I4665" t="s">
        <v>43</v>
      </c>
      <c r="J4665">
        <v>0</v>
      </c>
      <c r="K4665">
        <v>0</v>
      </c>
      <c r="L4665">
        <v>0</v>
      </c>
      <c r="M4665">
        <v>0</v>
      </c>
      <c r="N4665">
        <v>0</v>
      </c>
      <c r="O4665">
        <v>1</v>
      </c>
      <c r="P4665" t="s">
        <v>1314</v>
      </c>
      <c r="Q4665" t="s">
        <v>1315</v>
      </c>
      <c r="R4665" t="s">
        <v>84</v>
      </c>
      <c r="S4665" t="s">
        <v>85</v>
      </c>
      <c r="T4665" t="s">
        <v>36</v>
      </c>
      <c r="U4665" t="s">
        <v>37</v>
      </c>
      <c r="V4665">
        <v>27</v>
      </c>
      <c r="W4665" t="s">
        <v>38</v>
      </c>
    </row>
    <row r="4666" spans="1:23">
      <c r="A4666" t="s">
        <v>23</v>
      </c>
      <c r="B4666" t="s">
        <v>24</v>
      </c>
      <c r="C4666" t="s">
        <v>25</v>
      </c>
      <c r="D4666" t="s">
        <v>46</v>
      </c>
      <c r="E4666" t="s">
        <v>47</v>
      </c>
      <c r="F4666" t="s">
        <v>48</v>
      </c>
      <c r="G4666" t="s">
        <v>47</v>
      </c>
      <c r="I4666" t="s">
        <v>43</v>
      </c>
      <c r="J4666">
        <v>707.89288509999994</v>
      </c>
      <c r="K4666">
        <v>127</v>
      </c>
      <c r="L4666">
        <v>0.85199999999999998</v>
      </c>
      <c r="M4666">
        <v>0</v>
      </c>
      <c r="N4666">
        <v>0</v>
      </c>
      <c r="O4666">
        <v>0</v>
      </c>
      <c r="P4666" t="s">
        <v>1314</v>
      </c>
      <c r="Q4666" t="s">
        <v>1315</v>
      </c>
      <c r="R4666" t="s">
        <v>84</v>
      </c>
      <c r="S4666" t="s">
        <v>85</v>
      </c>
      <c r="T4666" t="s">
        <v>36</v>
      </c>
      <c r="U4666" t="s">
        <v>37</v>
      </c>
      <c r="V4666">
        <v>27</v>
      </c>
      <c r="W4666" t="s">
        <v>38</v>
      </c>
    </row>
    <row r="4667" spans="1:23">
      <c r="A4667" t="s">
        <v>23</v>
      </c>
      <c r="B4667" t="s">
        <v>24</v>
      </c>
      <c r="C4667" t="s">
        <v>25</v>
      </c>
      <c r="D4667" t="s">
        <v>39</v>
      </c>
      <c r="E4667" t="s">
        <v>40</v>
      </c>
      <c r="F4667" t="s">
        <v>28</v>
      </c>
      <c r="G4667" t="s">
        <v>29</v>
      </c>
      <c r="I4667" t="s">
        <v>43</v>
      </c>
      <c r="J4667">
        <v>0</v>
      </c>
      <c r="K4667">
        <v>0</v>
      </c>
      <c r="L4667">
        <v>0</v>
      </c>
      <c r="M4667">
        <v>0</v>
      </c>
      <c r="N4667">
        <v>0</v>
      </c>
      <c r="O4667">
        <v>1</v>
      </c>
      <c r="P4667" t="s">
        <v>1316</v>
      </c>
      <c r="Q4667" t="s">
        <v>1317</v>
      </c>
      <c r="R4667" t="s">
        <v>114</v>
      </c>
      <c r="S4667" t="s">
        <v>115</v>
      </c>
      <c r="T4667" t="s">
        <v>36</v>
      </c>
      <c r="U4667" t="s">
        <v>37</v>
      </c>
      <c r="V4667">
        <v>27</v>
      </c>
      <c r="W4667" t="s">
        <v>38</v>
      </c>
    </row>
    <row r="4668" spans="1:23">
      <c r="A4668" t="s">
        <v>23</v>
      </c>
      <c r="B4668" t="s">
        <v>24</v>
      </c>
      <c r="C4668" t="s">
        <v>25</v>
      </c>
      <c r="D4668" t="s">
        <v>46</v>
      </c>
      <c r="E4668" t="s">
        <v>47</v>
      </c>
      <c r="F4668" t="s">
        <v>48</v>
      </c>
      <c r="G4668" t="s">
        <v>47</v>
      </c>
      <c r="I4668" t="s">
        <v>43</v>
      </c>
      <c r="J4668">
        <v>364.09658839999997</v>
      </c>
      <c r="K4668">
        <v>60</v>
      </c>
      <c r="L4668">
        <v>0.79800000000000004</v>
      </c>
      <c r="M4668">
        <v>0</v>
      </c>
      <c r="N4668">
        <v>0</v>
      </c>
      <c r="O4668">
        <v>0</v>
      </c>
      <c r="P4668" t="s">
        <v>1316</v>
      </c>
      <c r="Q4668" t="s">
        <v>1317</v>
      </c>
      <c r="R4668" t="s">
        <v>114</v>
      </c>
      <c r="S4668" t="s">
        <v>115</v>
      </c>
      <c r="T4668" t="s">
        <v>36</v>
      </c>
      <c r="U4668" t="s">
        <v>37</v>
      </c>
      <c r="V4668">
        <v>27</v>
      </c>
      <c r="W4668" t="s">
        <v>38</v>
      </c>
    </row>
    <row r="4669" spans="1:23">
      <c r="A4669" t="s">
        <v>23</v>
      </c>
      <c r="B4669" t="s">
        <v>24</v>
      </c>
      <c r="C4669" t="s">
        <v>25</v>
      </c>
      <c r="D4669" t="s">
        <v>39</v>
      </c>
      <c r="E4669" t="s">
        <v>40</v>
      </c>
      <c r="F4669" t="s">
        <v>28</v>
      </c>
      <c r="G4669" t="s">
        <v>29</v>
      </c>
      <c r="I4669" t="s">
        <v>43</v>
      </c>
      <c r="J4669">
        <v>34.178599390000002</v>
      </c>
      <c r="K4669">
        <v>11</v>
      </c>
      <c r="L4669">
        <v>0.95599999999999996</v>
      </c>
      <c r="M4669">
        <v>0</v>
      </c>
      <c r="N4669">
        <v>0</v>
      </c>
      <c r="O4669">
        <v>0</v>
      </c>
      <c r="P4669" t="s">
        <v>1318</v>
      </c>
      <c r="Q4669" t="s">
        <v>1319</v>
      </c>
      <c r="R4669" t="s">
        <v>84</v>
      </c>
      <c r="S4669" t="s">
        <v>85</v>
      </c>
      <c r="T4669" t="s">
        <v>36</v>
      </c>
      <c r="U4669" t="s">
        <v>37</v>
      </c>
      <c r="V4669">
        <v>27</v>
      </c>
      <c r="W4669" t="s">
        <v>38</v>
      </c>
    </row>
    <row r="4670" spans="1:23">
      <c r="A4670" t="s">
        <v>23</v>
      </c>
      <c r="B4670" t="s">
        <v>24</v>
      </c>
      <c r="C4670" t="s">
        <v>25</v>
      </c>
      <c r="D4670" t="s">
        <v>26</v>
      </c>
      <c r="E4670" t="s">
        <v>27</v>
      </c>
      <c r="F4670" t="s">
        <v>28</v>
      </c>
      <c r="G4670" t="s">
        <v>29</v>
      </c>
      <c r="H4670" t="s">
        <v>193</v>
      </c>
      <c r="I4670" t="s">
        <v>194</v>
      </c>
      <c r="J4670">
        <v>2.78</v>
      </c>
      <c r="K4670">
        <v>1</v>
      </c>
      <c r="L4670">
        <v>1</v>
      </c>
      <c r="M4670">
        <v>0</v>
      </c>
      <c r="N4670">
        <v>0</v>
      </c>
      <c r="O4670">
        <v>0</v>
      </c>
      <c r="P4670" t="s">
        <v>1320</v>
      </c>
      <c r="Q4670" t="s">
        <v>1321</v>
      </c>
      <c r="R4670" t="s">
        <v>51</v>
      </c>
      <c r="S4670" t="s">
        <v>52</v>
      </c>
      <c r="T4670" t="s">
        <v>36</v>
      </c>
      <c r="U4670" t="s">
        <v>37</v>
      </c>
      <c r="V4670">
        <v>27</v>
      </c>
      <c r="W4670" t="s">
        <v>38</v>
      </c>
    </row>
    <row r="4671" spans="1:23">
      <c r="A4671" t="s">
        <v>23</v>
      </c>
      <c r="B4671" t="s">
        <v>24</v>
      </c>
      <c r="C4671" t="s">
        <v>25</v>
      </c>
      <c r="D4671" t="s">
        <v>39</v>
      </c>
      <c r="E4671" t="s">
        <v>40</v>
      </c>
      <c r="F4671" t="s">
        <v>41</v>
      </c>
      <c r="G4671" t="s">
        <v>42</v>
      </c>
      <c r="I4671" t="s">
        <v>43</v>
      </c>
      <c r="J4671">
        <v>0</v>
      </c>
      <c r="K4671">
        <v>0</v>
      </c>
      <c r="L4671">
        <v>0</v>
      </c>
      <c r="M4671">
        <v>0</v>
      </c>
      <c r="N4671">
        <v>0</v>
      </c>
      <c r="O4671">
        <v>1</v>
      </c>
      <c r="P4671" t="s">
        <v>1320</v>
      </c>
      <c r="Q4671" t="s">
        <v>1321</v>
      </c>
      <c r="R4671" t="s">
        <v>51</v>
      </c>
      <c r="S4671" t="s">
        <v>52</v>
      </c>
      <c r="T4671" t="s">
        <v>36</v>
      </c>
      <c r="U4671" t="s">
        <v>37</v>
      </c>
      <c r="V4671">
        <v>27</v>
      </c>
      <c r="W4671" t="s">
        <v>38</v>
      </c>
    </row>
    <row r="4672" spans="1:23">
      <c r="A4672" t="s">
        <v>23</v>
      </c>
      <c r="B4672" t="s">
        <v>24</v>
      </c>
      <c r="C4672" t="s">
        <v>25</v>
      </c>
      <c r="D4672" t="s">
        <v>26</v>
      </c>
      <c r="E4672" t="s">
        <v>27</v>
      </c>
      <c r="F4672" t="s">
        <v>53</v>
      </c>
      <c r="G4672" t="s">
        <v>54</v>
      </c>
      <c r="H4672" t="s">
        <v>323</v>
      </c>
      <c r="I4672" t="s">
        <v>324</v>
      </c>
      <c r="J4672">
        <v>1567.3538329999999</v>
      </c>
      <c r="K4672">
        <v>1</v>
      </c>
      <c r="L4672">
        <v>1</v>
      </c>
      <c r="M4672">
        <v>0</v>
      </c>
      <c r="N4672">
        <v>0</v>
      </c>
      <c r="O4672">
        <v>0</v>
      </c>
      <c r="P4672" t="s">
        <v>1322</v>
      </c>
      <c r="Q4672" t="s">
        <v>1323</v>
      </c>
      <c r="R4672" t="s">
        <v>158</v>
      </c>
      <c r="S4672" t="s">
        <v>159</v>
      </c>
      <c r="T4672" t="s">
        <v>36</v>
      </c>
      <c r="U4672" t="s">
        <v>37</v>
      </c>
      <c r="V4672">
        <v>27</v>
      </c>
      <c r="W4672" t="s">
        <v>38</v>
      </c>
    </row>
    <row r="4673" spans="1:23">
      <c r="A4673" t="s">
        <v>23</v>
      </c>
      <c r="B4673" t="s">
        <v>24</v>
      </c>
      <c r="C4673" t="s">
        <v>25</v>
      </c>
      <c r="D4673" t="s">
        <v>39</v>
      </c>
      <c r="E4673" t="s">
        <v>40</v>
      </c>
      <c r="F4673" t="s">
        <v>44</v>
      </c>
      <c r="G4673" t="s">
        <v>45</v>
      </c>
      <c r="I4673" t="s">
        <v>43</v>
      </c>
      <c r="J4673">
        <v>0</v>
      </c>
      <c r="K4673">
        <v>0</v>
      </c>
      <c r="L4673">
        <v>0</v>
      </c>
      <c r="M4673">
        <v>0</v>
      </c>
      <c r="N4673">
        <v>0</v>
      </c>
      <c r="O4673">
        <v>1</v>
      </c>
      <c r="P4673" t="s">
        <v>1322</v>
      </c>
      <c r="Q4673" t="s">
        <v>1323</v>
      </c>
      <c r="R4673" t="s">
        <v>158</v>
      </c>
      <c r="S4673" t="s">
        <v>159</v>
      </c>
      <c r="T4673" t="s">
        <v>36</v>
      </c>
      <c r="U4673" t="s">
        <v>37</v>
      </c>
      <c r="V4673">
        <v>27</v>
      </c>
      <c r="W4673" t="s">
        <v>38</v>
      </c>
    </row>
    <row r="4674" spans="1:23">
      <c r="A4674" t="s">
        <v>23</v>
      </c>
      <c r="B4674" t="s">
        <v>24</v>
      </c>
      <c r="C4674" t="s">
        <v>25</v>
      </c>
      <c r="D4674" t="s">
        <v>46</v>
      </c>
      <c r="E4674" t="s">
        <v>47</v>
      </c>
      <c r="F4674" t="s">
        <v>48</v>
      </c>
      <c r="G4674" t="s">
        <v>47</v>
      </c>
      <c r="I4674" t="s">
        <v>43</v>
      </c>
      <c r="J4674">
        <v>1510.3399629999999</v>
      </c>
      <c r="K4674">
        <v>241</v>
      </c>
      <c r="L4674">
        <v>0.79400000000000004</v>
      </c>
      <c r="M4674">
        <v>0</v>
      </c>
      <c r="N4674">
        <v>0</v>
      </c>
      <c r="O4674">
        <v>0</v>
      </c>
      <c r="P4674" t="s">
        <v>1322</v>
      </c>
      <c r="Q4674" t="s">
        <v>1323</v>
      </c>
      <c r="R4674" t="s">
        <v>158</v>
      </c>
      <c r="S4674" t="s">
        <v>159</v>
      </c>
      <c r="T4674" t="s">
        <v>36</v>
      </c>
      <c r="U4674" t="s">
        <v>37</v>
      </c>
      <c r="V4674">
        <v>27</v>
      </c>
      <c r="W4674" t="s">
        <v>38</v>
      </c>
    </row>
    <row r="4675" spans="1:23">
      <c r="A4675" t="s">
        <v>23</v>
      </c>
      <c r="B4675" t="s">
        <v>24</v>
      </c>
      <c r="C4675" t="s">
        <v>25</v>
      </c>
      <c r="D4675" t="s">
        <v>39</v>
      </c>
      <c r="E4675" t="s">
        <v>40</v>
      </c>
      <c r="F4675" t="s">
        <v>41</v>
      </c>
      <c r="G4675" t="s">
        <v>42</v>
      </c>
      <c r="I4675" t="s">
        <v>43</v>
      </c>
      <c r="J4675">
        <v>0</v>
      </c>
      <c r="K4675">
        <v>0</v>
      </c>
      <c r="L4675">
        <v>0</v>
      </c>
      <c r="M4675">
        <v>0</v>
      </c>
      <c r="N4675">
        <v>0</v>
      </c>
      <c r="O4675">
        <v>1</v>
      </c>
      <c r="P4675" t="s">
        <v>1324</v>
      </c>
      <c r="Q4675" t="s">
        <v>1325</v>
      </c>
      <c r="R4675" t="s">
        <v>84</v>
      </c>
      <c r="S4675" t="s">
        <v>85</v>
      </c>
      <c r="T4675" t="s">
        <v>36</v>
      </c>
      <c r="U4675" t="s">
        <v>37</v>
      </c>
      <c r="V4675">
        <v>27</v>
      </c>
      <c r="W4675" t="s">
        <v>38</v>
      </c>
    </row>
    <row r="4676" spans="1:23">
      <c r="A4676" t="s">
        <v>23</v>
      </c>
      <c r="B4676" t="s">
        <v>24</v>
      </c>
      <c r="C4676" t="s">
        <v>25</v>
      </c>
      <c r="D4676" t="s">
        <v>39</v>
      </c>
      <c r="E4676" t="s">
        <v>40</v>
      </c>
      <c r="F4676" t="s">
        <v>28</v>
      </c>
      <c r="G4676" t="s">
        <v>29</v>
      </c>
      <c r="I4676" t="s">
        <v>43</v>
      </c>
      <c r="J4676">
        <v>0</v>
      </c>
      <c r="K4676">
        <v>0</v>
      </c>
      <c r="L4676">
        <v>0</v>
      </c>
      <c r="M4676">
        <v>0</v>
      </c>
      <c r="N4676">
        <v>0</v>
      </c>
      <c r="O4676">
        <v>1</v>
      </c>
      <c r="P4676" t="s">
        <v>1324</v>
      </c>
      <c r="Q4676" t="s">
        <v>1325</v>
      </c>
      <c r="R4676" t="s">
        <v>84</v>
      </c>
      <c r="S4676" t="s">
        <v>85</v>
      </c>
      <c r="T4676" t="s">
        <v>36</v>
      </c>
      <c r="U4676" t="s">
        <v>37</v>
      </c>
      <c r="V4676">
        <v>27</v>
      </c>
      <c r="W4676" t="s">
        <v>38</v>
      </c>
    </row>
    <row r="4677" spans="1:23">
      <c r="A4677" t="s">
        <v>23</v>
      </c>
      <c r="B4677" t="s">
        <v>24</v>
      </c>
      <c r="C4677" t="s">
        <v>25</v>
      </c>
      <c r="D4677" t="s">
        <v>39</v>
      </c>
      <c r="E4677" t="s">
        <v>40</v>
      </c>
      <c r="F4677" t="s">
        <v>53</v>
      </c>
      <c r="G4677" t="s">
        <v>54</v>
      </c>
      <c r="I4677" t="s">
        <v>43</v>
      </c>
      <c r="J4677">
        <v>0</v>
      </c>
      <c r="K4677">
        <v>0</v>
      </c>
      <c r="L4677">
        <v>0</v>
      </c>
      <c r="M4677">
        <v>0</v>
      </c>
      <c r="N4677">
        <v>0</v>
      </c>
      <c r="O4677">
        <v>1</v>
      </c>
      <c r="P4677" t="s">
        <v>1570</v>
      </c>
      <c r="Q4677" t="s">
        <v>1571</v>
      </c>
      <c r="R4677" t="s">
        <v>120</v>
      </c>
      <c r="S4677" t="s">
        <v>121</v>
      </c>
      <c r="T4677" t="s">
        <v>36</v>
      </c>
      <c r="U4677" t="s">
        <v>37</v>
      </c>
      <c r="V4677">
        <v>27</v>
      </c>
      <c r="W4677" t="s">
        <v>38</v>
      </c>
    </row>
    <row r="4678" spans="1:23">
      <c r="A4678" t="s">
        <v>23</v>
      </c>
      <c r="B4678" t="s">
        <v>24</v>
      </c>
      <c r="C4678" t="s">
        <v>25</v>
      </c>
      <c r="D4678" t="s">
        <v>46</v>
      </c>
      <c r="E4678" t="s">
        <v>47</v>
      </c>
      <c r="F4678" t="s">
        <v>48</v>
      </c>
      <c r="G4678" t="s">
        <v>47</v>
      </c>
      <c r="I4678" t="s">
        <v>43</v>
      </c>
      <c r="J4678">
        <v>771.31425009999998</v>
      </c>
      <c r="K4678">
        <v>112</v>
      </c>
      <c r="L4678">
        <v>0.753</v>
      </c>
      <c r="M4678">
        <v>0</v>
      </c>
      <c r="N4678">
        <v>0</v>
      </c>
      <c r="O4678">
        <v>0</v>
      </c>
      <c r="P4678" t="s">
        <v>1570</v>
      </c>
      <c r="Q4678" t="s">
        <v>1571</v>
      </c>
      <c r="R4678" t="s">
        <v>120</v>
      </c>
      <c r="S4678" t="s">
        <v>121</v>
      </c>
      <c r="T4678" t="s">
        <v>36</v>
      </c>
      <c r="U4678" t="s">
        <v>37</v>
      </c>
      <c r="V4678">
        <v>27</v>
      </c>
      <c r="W4678" t="s">
        <v>38</v>
      </c>
    </row>
    <row r="4679" spans="1:23">
      <c r="A4679" t="s">
        <v>23</v>
      </c>
      <c r="B4679" t="s">
        <v>24</v>
      </c>
      <c r="C4679" t="s">
        <v>25</v>
      </c>
      <c r="D4679" t="s">
        <v>26</v>
      </c>
      <c r="E4679" t="s">
        <v>27</v>
      </c>
      <c r="F4679" t="s">
        <v>53</v>
      </c>
      <c r="G4679" t="s">
        <v>54</v>
      </c>
      <c r="H4679" t="s">
        <v>225</v>
      </c>
      <c r="I4679" t="s">
        <v>226</v>
      </c>
      <c r="J4679">
        <v>323.2073815</v>
      </c>
      <c r="K4679">
        <v>1</v>
      </c>
      <c r="L4679">
        <v>0.998</v>
      </c>
      <c r="M4679">
        <v>0</v>
      </c>
      <c r="N4679">
        <v>0</v>
      </c>
      <c r="O4679">
        <v>0</v>
      </c>
      <c r="P4679" t="s">
        <v>1108</v>
      </c>
      <c r="Q4679" t="s">
        <v>1109</v>
      </c>
      <c r="R4679" t="s">
        <v>100</v>
      </c>
      <c r="S4679" t="s">
        <v>101</v>
      </c>
      <c r="T4679" t="s">
        <v>36</v>
      </c>
      <c r="U4679" t="s">
        <v>37</v>
      </c>
      <c r="V4679">
        <v>27</v>
      </c>
      <c r="W4679" t="s">
        <v>38</v>
      </c>
    </row>
    <row r="4680" spans="1:23">
      <c r="A4680" t="s">
        <v>23</v>
      </c>
      <c r="B4680" t="s">
        <v>24</v>
      </c>
      <c r="C4680" t="s">
        <v>25</v>
      </c>
      <c r="D4680" t="s">
        <v>26</v>
      </c>
      <c r="E4680" t="s">
        <v>27</v>
      </c>
      <c r="F4680" t="s">
        <v>28</v>
      </c>
      <c r="G4680" t="s">
        <v>29</v>
      </c>
      <c r="H4680" t="s">
        <v>69</v>
      </c>
      <c r="I4680" t="s">
        <v>70</v>
      </c>
      <c r="J4680">
        <v>38.436</v>
      </c>
      <c r="K4680">
        <v>2</v>
      </c>
      <c r="L4680">
        <v>1</v>
      </c>
      <c r="M4680">
        <v>0</v>
      </c>
      <c r="N4680">
        <v>0</v>
      </c>
      <c r="O4680">
        <v>0</v>
      </c>
      <c r="P4680" t="s">
        <v>1108</v>
      </c>
      <c r="Q4680" t="s">
        <v>1109</v>
      </c>
      <c r="R4680" t="s">
        <v>100</v>
      </c>
      <c r="S4680" t="s">
        <v>101</v>
      </c>
      <c r="T4680" t="s">
        <v>36</v>
      </c>
      <c r="U4680" t="s">
        <v>37</v>
      </c>
      <c r="V4680">
        <v>27</v>
      </c>
      <c r="W4680" t="s">
        <v>38</v>
      </c>
    </row>
    <row r="4681" spans="1:23">
      <c r="A4681" t="s">
        <v>23</v>
      </c>
      <c r="B4681" t="s">
        <v>24</v>
      </c>
      <c r="C4681" t="s">
        <v>25</v>
      </c>
      <c r="D4681" t="s">
        <v>26</v>
      </c>
      <c r="E4681" t="s">
        <v>27</v>
      </c>
      <c r="F4681" t="s">
        <v>28</v>
      </c>
      <c r="G4681" t="s">
        <v>29</v>
      </c>
      <c r="H4681" t="s">
        <v>195</v>
      </c>
      <c r="I4681" t="s">
        <v>196</v>
      </c>
      <c r="J4681">
        <v>305.3595497</v>
      </c>
      <c r="K4681">
        <v>1</v>
      </c>
      <c r="L4681">
        <v>0.91800000000000004</v>
      </c>
      <c r="M4681">
        <v>0</v>
      </c>
      <c r="N4681">
        <v>0</v>
      </c>
      <c r="O4681">
        <v>0</v>
      </c>
      <c r="P4681" t="s">
        <v>1108</v>
      </c>
      <c r="Q4681" t="s">
        <v>1109</v>
      </c>
      <c r="R4681" t="s">
        <v>100</v>
      </c>
      <c r="S4681" t="s">
        <v>101</v>
      </c>
      <c r="T4681" t="s">
        <v>36</v>
      </c>
      <c r="U4681" t="s">
        <v>37</v>
      </c>
      <c r="V4681">
        <v>27</v>
      </c>
      <c r="W4681" t="s">
        <v>38</v>
      </c>
    </row>
    <row r="4682" spans="1:23">
      <c r="A4682" t="s">
        <v>23</v>
      </c>
      <c r="B4682" t="s">
        <v>24</v>
      </c>
      <c r="C4682" t="s">
        <v>25</v>
      </c>
      <c r="D4682" t="s">
        <v>39</v>
      </c>
      <c r="E4682" t="s">
        <v>40</v>
      </c>
      <c r="F4682" t="s">
        <v>41</v>
      </c>
      <c r="G4682" t="s">
        <v>42</v>
      </c>
      <c r="I4682" t="s">
        <v>43</v>
      </c>
      <c r="J4682">
        <v>0</v>
      </c>
      <c r="K4682">
        <v>0</v>
      </c>
      <c r="L4682">
        <v>0</v>
      </c>
      <c r="M4682">
        <v>0</v>
      </c>
      <c r="N4682">
        <v>0</v>
      </c>
      <c r="O4682">
        <v>1</v>
      </c>
      <c r="P4682" t="s">
        <v>1108</v>
      </c>
      <c r="Q4682" t="s">
        <v>1109</v>
      </c>
      <c r="R4682" t="s">
        <v>100</v>
      </c>
      <c r="S4682" t="s">
        <v>101</v>
      </c>
      <c r="T4682" t="s">
        <v>36</v>
      </c>
      <c r="U4682" t="s">
        <v>37</v>
      </c>
      <c r="V4682">
        <v>27</v>
      </c>
      <c r="W4682" t="s">
        <v>38</v>
      </c>
    </row>
    <row r="4683" spans="1:23">
      <c r="A4683" t="s">
        <v>23</v>
      </c>
      <c r="B4683" t="s">
        <v>24</v>
      </c>
      <c r="C4683" t="s">
        <v>25</v>
      </c>
      <c r="D4683" t="s">
        <v>46</v>
      </c>
      <c r="E4683" t="s">
        <v>47</v>
      </c>
      <c r="F4683" t="s">
        <v>48</v>
      </c>
      <c r="G4683" t="s">
        <v>47</v>
      </c>
      <c r="I4683" t="s">
        <v>43</v>
      </c>
      <c r="J4683">
        <v>2271.698805</v>
      </c>
      <c r="K4683">
        <v>358</v>
      </c>
      <c r="L4683">
        <v>0.84</v>
      </c>
      <c r="M4683">
        <v>0</v>
      </c>
      <c r="N4683">
        <v>0</v>
      </c>
      <c r="O4683">
        <v>0</v>
      </c>
      <c r="P4683" t="s">
        <v>1108</v>
      </c>
      <c r="Q4683" t="s">
        <v>1109</v>
      </c>
      <c r="R4683" t="s">
        <v>100</v>
      </c>
      <c r="S4683" t="s">
        <v>101</v>
      </c>
      <c r="T4683" t="s">
        <v>36</v>
      </c>
      <c r="U4683" t="s">
        <v>37</v>
      </c>
      <c r="V4683">
        <v>27</v>
      </c>
      <c r="W4683" t="s">
        <v>38</v>
      </c>
    </row>
    <row r="4684" spans="1:23">
      <c r="A4684" t="s">
        <v>23</v>
      </c>
      <c r="B4684" t="s">
        <v>24</v>
      </c>
      <c r="C4684" t="s">
        <v>25</v>
      </c>
      <c r="D4684" t="s">
        <v>26</v>
      </c>
      <c r="E4684" t="s">
        <v>27</v>
      </c>
      <c r="F4684" t="s">
        <v>28</v>
      </c>
      <c r="G4684" t="s">
        <v>29</v>
      </c>
      <c r="H4684" t="s">
        <v>61</v>
      </c>
      <c r="I4684" t="s">
        <v>62</v>
      </c>
      <c r="J4684">
        <v>22.154997890000001</v>
      </c>
      <c r="K4684">
        <v>1</v>
      </c>
      <c r="L4684">
        <v>0.86099999999999999</v>
      </c>
      <c r="M4684">
        <v>0</v>
      </c>
      <c r="N4684">
        <v>0</v>
      </c>
      <c r="O4684">
        <v>0</v>
      </c>
      <c r="P4684" t="s">
        <v>1328</v>
      </c>
      <c r="Q4684" t="s">
        <v>1329</v>
      </c>
      <c r="R4684" t="s">
        <v>67</v>
      </c>
      <c r="S4684" t="s">
        <v>68</v>
      </c>
      <c r="T4684" t="s">
        <v>36</v>
      </c>
      <c r="U4684" t="s">
        <v>37</v>
      </c>
      <c r="V4684">
        <v>27</v>
      </c>
      <c r="W4684" t="s">
        <v>38</v>
      </c>
    </row>
    <row r="4685" spans="1:23">
      <c r="A4685" t="s">
        <v>23</v>
      </c>
      <c r="B4685" t="s">
        <v>24</v>
      </c>
      <c r="C4685" t="s">
        <v>25</v>
      </c>
      <c r="D4685" t="s">
        <v>39</v>
      </c>
      <c r="E4685" t="s">
        <v>40</v>
      </c>
      <c r="F4685" t="s">
        <v>53</v>
      </c>
      <c r="G4685" t="s">
        <v>54</v>
      </c>
      <c r="I4685" t="s">
        <v>43</v>
      </c>
      <c r="J4685">
        <v>0</v>
      </c>
      <c r="K4685">
        <v>0</v>
      </c>
      <c r="L4685">
        <v>0</v>
      </c>
      <c r="M4685">
        <v>0</v>
      </c>
      <c r="N4685">
        <v>0</v>
      </c>
      <c r="O4685">
        <v>1</v>
      </c>
      <c r="P4685" t="s">
        <v>1328</v>
      </c>
      <c r="Q4685" t="s">
        <v>1329</v>
      </c>
      <c r="R4685" t="s">
        <v>67</v>
      </c>
      <c r="S4685" t="s">
        <v>68</v>
      </c>
      <c r="T4685" t="s">
        <v>36</v>
      </c>
      <c r="U4685" t="s">
        <v>37</v>
      </c>
      <c r="V4685">
        <v>27</v>
      </c>
      <c r="W4685" t="s">
        <v>38</v>
      </c>
    </row>
    <row r="4686" spans="1:23">
      <c r="A4686" t="s">
        <v>23</v>
      </c>
      <c r="B4686" t="s">
        <v>24</v>
      </c>
      <c r="C4686" t="s">
        <v>25</v>
      </c>
      <c r="D4686" t="s">
        <v>39</v>
      </c>
      <c r="E4686" t="s">
        <v>40</v>
      </c>
      <c r="F4686" t="s">
        <v>44</v>
      </c>
      <c r="G4686" t="s">
        <v>45</v>
      </c>
      <c r="I4686" t="s">
        <v>43</v>
      </c>
      <c r="J4686">
        <v>0</v>
      </c>
      <c r="K4686">
        <v>0</v>
      </c>
      <c r="L4686">
        <v>0</v>
      </c>
      <c r="M4686">
        <v>0</v>
      </c>
      <c r="N4686">
        <v>0</v>
      </c>
      <c r="O4686">
        <v>1</v>
      </c>
      <c r="P4686" t="s">
        <v>1330</v>
      </c>
      <c r="Q4686" t="s">
        <v>1331</v>
      </c>
      <c r="R4686" t="s">
        <v>146</v>
      </c>
      <c r="S4686" t="s">
        <v>147</v>
      </c>
      <c r="T4686" t="s">
        <v>36</v>
      </c>
      <c r="U4686" t="s">
        <v>37</v>
      </c>
      <c r="V4686">
        <v>27</v>
      </c>
      <c r="W4686" t="s">
        <v>38</v>
      </c>
    </row>
    <row r="4687" spans="1:23">
      <c r="A4687" t="s">
        <v>23</v>
      </c>
      <c r="B4687" t="s">
        <v>24</v>
      </c>
      <c r="C4687" t="s">
        <v>25</v>
      </c>
      <c r="D4687" t="s">
        <v>46</v>
      </c>
      <c r="E4687" t="s">
        <v>47</v>
      </c>
      <c r="F4687" t="s">
        <v>48</v>
      </c>
      <c r="G4687" t="s">
        <v>47</v>
      </c>
      <c r="I4687" t="s">
        <v>43</v>
      </c>
      <c r="J4687">
        <v>412.62425209999998</v>
      </c>
      <c r="K4687">
        <v>81</v>
      </c>
      <c r="L4687">
        <v>0.78500000000000003</v>
      </c>
      <c r="M4687">
        <v>0</v>
      </c>
      <c r="N4687">
        <v>0</v>
      </c>
      <c r="O4687">
        <v>0</v>
      </c>
      <c r="P4687" t="s">
        <v>1330</v>
      </c>
      <c r="Q4687" t="s">
        <v>1331</v>
      </c>
      <c r="R4687" t="s">
        <v>146</v>
      </c>
      <c r="S4687" t="s">
        <v>147</v>
      </c>
      <c r="T4687" t="s">
        <v>36</v>
      </c>
      <c r="U4687" t="s">
        <v>37</v>
      </c>
      <c r="V4687">
        <v>27</v>
      </c>
      <c r="W4687" t="s">
        <v>38</v>
      </c>
    </row>
    <row r="4688" spans="1:23">
      <c r="A4688" t="s">
        <v>23</v>
      </c>
      <c r="B4688" t="s">
        <v>24</v>
      </c>
      <c r="C4688" t="s">
        <v>25</v>
      </c>
      <c r="D4688" t="s">
        <v>46</v>
      </c>
      <c r="E4688" t="s">
        <v>47</v>
      </c>
      <c r="F4688" t="s">
        <v>48</v>
      </c>
      <c r="G4688" t="s">
        <v>47</v>
      </c>
      <c r="I4688" t="s">
        <v>43</v>
      </c>
      <c r="J4688">
        <v>419.04824619999999</v>
      </c>
      <c r="K4688">
        <v>63</v>
      </c>
      <c r="L4688">
        <v>0.84099999999999997</v>
      </c>
      <c r="M4688">
        <v>0</v>
      </c>
      <c r="N4688">
        <v>0</v>
      </c>
      <c r="O4688">
        <v>0</v>
      </c>
      <c r="P4688" t="s">
        <v>1334</v>
      </c>
      <c r="Q4688" t="s">
        <v>1335</v>
      </c>
      <c r="R4688" t="s">
        <v>34</v>
      </c>
      <c r="S4688" t="s">
        <v>35</v>
      </c>
      <c r="T4688" t="s">
        <v>36</v>
      </c>
      <c r="U4688" t="s">
        <v>37</v>
      </c>
      <c r="V4688">
        <v>27</v>
      </c>
      <c r="W4688" t="s">
        <v>38</v>
      </c>
    </row>
    <row r="4689" spans="1:23">
      <c r="A4689" t="s">
        <v>23</v>
      </c>
      <c r="B4689" t="s">
        <v>24</v>
      </c>
      <c r="C4689" t="s">
        <v>25</v>
      </c>
      <c r="D4689" t="s">
        <v>39</v>
      </c>
      <c r="E4689" t="s">
        <v>40</v>
      </c>
      <c r="F4689" t="s">
        <v>28</v>
      </c>
      <c r="G4689" t="s">
        <v>29</v>
      </c>
      <c r="I4689" t="s">
        <v>43</v>
      </c>
      <c r="J4689">
        <v>0</v>
      </c>
      <c r="K4689">
        <v>0</v>
      </c>
      <c r="L4689">
        <v>0</v>
      </c>
      <c r="M4689">
        <v>0</v>
      </c>
      <c r="N4689">
        <v>0</v>
      </c>
      <c r="O4689">
        <v>1</v>
      </c>
      <c r="P4689" t="s">
        <v>1572</v>
      </c>
      <c r="Q4689" t="s">
        <v>1573</v>
      </c>
      <c r="R4689" t="s">
        <v>84</v>
      </c>
      <c r="S4689" t="s">
        <v>85</v>
      </c>
      <c r="T4689" t="s">
        <v>36</v>
      </c>
      <c r="U4689" t="s">
        <v>37</v>
      </c>
      <c r="V4689">
        <v>27</v>
      </c>
      <c r="W4689" t="s">
        <v>38</v>
      </c>
    </row>
    <row r="4690" spans="1:23">
      <c r="A4690" t="s">
        <v>23</v>
      </c>
      <c r="B4690" t="s">
        <v>24</v>
      </c>
      <c r="C4690" t="s">
        <v>25</v>
      </c>
      <c r="D4690" t="s">
        <v>46</v>
      </c>
      <c r="E4690" t="s">
        <v>47</v>
      </c>
      <c r="F4690" t="s">
        <v>48</v>
      </c>
      <c r="G4690" t="s">
        <v>47</v>
      </c>
      <c r="I4690" t="s">
        <v>43</v>
      </c>
      <c r="J4690">
        <v>629.28215479999994</v>
      </c>
      <c r="K4690">
        <v>80</v>
      </c>
      <c r="L4690">
        <v>0.78800000000000003</v>
      </c>
      <c r="M4690">
        <v>0</v>
      </c>
      <c r="N4690">
        <v>0</v>
      </c>
      <c r="O4690">
        <v>0</v>
      </c>
      <c r="P4690" t="s">
        <v>1572</v>
      </c>
      <c r="Q4690" t="s">
        <v>1573</v>
      </c>
      <c r="R4690" t="s">
        <v>84</v>
      </c>
      <c r="S4690" t="s">
        <v>85</v>
      </c>
      <c r="T4690" t="s">
        <v>36</v>
      </c>
      <c r="U4690" t="s">
        <v>37</v>
      </c>
      <c r="V4690">
        <v>27</v>
      </c>
      <c r="W4690" t="s">
        <v>38</v>
      </c>
    </row>
    <row r="4691" spans="1:23">
      <c r="A4691" t="s">
        <v>23</v>
      </c>
      <c r="B4691" t="s">
        <v>24</v>
      </c>
      <c r="C4691" t="s">
        <v>25</v>
      </c>
      <c r="D4691" t="s">
        <v>39</v>
      </c>
      <c r="E4691" t="s">
        <v>40</v>
      </c>
      <c r="F4691" t="s">
        <v>41</v>
      </c>
      <c r="G4691" t="s">
        <v>42</v>
      </c>
      <c r="I4691" t="s">
        <v>43</v>
      </c>
      <c r="J4691">
        <v>0</v>
      </c>
      <c r="K4691">
        <v>0</v>
      </c>
      <c r="L4691">
        <v>0</v>
      </c>
      <c r="M4691">
        <v>0</v>
      </c>
      <c r="N4691">
        <v>0</v>
      </c>
      <c r="O4691">
        <v>1</v>
      </c>
      <c r="P4691" t="s">
        <v>1336</v>
      </c>
      <c r="Q4691" t="s">
        <v>1337</v>
      </c>
      <c r="R4691" t="s">
        <v>84</v>
      </c>
      <c r="S4691" t="s">
        <v>85</v>
      </c>
      <c r="T4691" t="s">
        <v>36</v>
      </c>
      <c r="U4691" t="s">
        <v>37</v>
      </c>
      <c r="V4691">
        <v>27</v>
      </c>
      <c r="W4691" t="s">
        <v>38</v>
      </c>
    </row>
    <row r="4692" spans="1:23">
      <c r="A4692" t="s">
        <v>23</v>
      </c>
      <c r="B4692" t="s">
        <v>24</v>
      </c>
      <c r="C4692" t="s">
        <v>25</v>
      </c>
      <c r="D4692" t="s">
        <v>39</v>
      </c>
      <c r="E4692" t="s">
        <v>40</v>
      </c>
      <c r="F4692" t="s">
        <v>28</v>
      </c>
      <c r="G4692" t="s">
        <v>29</v>
      </c>
      <c r="I4692" t="s">
        <v>43</v>
      </c>
      <c r="J4692">
        <v>83.728167099999993</v>
      </c>
      <c r="K4692">
        <v>10</v>
      </c>
      <c r="L4692">
        <v>0.876</v>
      </c>
      <c r="M4692">
        <v>0</v>
      </c>
      <c r="N4692">
        <v>0</v>
      </c>
      <c r="O4692">
        <v>0</v>
      </c>
      <c r="P4692" t="s">
        <v>1336</v>
      </c>
      <c r="Q4692" t="s">
        <v>1337</v>
      </c>
      <c r="R4692" t="s">
        <v>84</v>
      </c>
      <c r="S4692" t="s">
        <v>85</v>
      </c>
      <c r="T4692" t="s">
        <v>36</v>
      </c>
      <c r="U4692" t="s">
        <v>37</v>
      </c>
      <c r="V4692">
        <v>27</v>
      </c>
      <c r="W4692" t="s">
        <v>38</v>
      </c>
    </row>
    <row r="4693" spans="1:23">
      <c r="A4693" t="s">
        <v>23</v>
      </c>
      <c r="B4693" t="s">
        <v>24</v>
      </c>
      <c r="C4693" t="s">
        <v>25</v>
      </c>
      <c r="D4693" t="s">
        <v>46</v>
      </c>
      <c r="E4693" t="s">
        <v>47</v>
      </c>
      <c r="F4693" t="s">
        <v>48</v>
      </c>
      <c r="G4693" t="s">
        <v>47</v>
      </c>
      <c r="I4693" t="s">
        <v>43</v>
      </c>
      <c r="J4693">
        <v>363.98486680000002</v>
      </c>
      <c r="K4693">
        <v>78</v>
      </c>
      <c r="L4693">
        <v>0.76400000000000001</v>
      </c>
      <c r="M4693">
        <v>0</v>
      </c>
      <c r="N4693">
        <v>0</v>
      </c>
      <c r="O4693">
        <v>0</v>
      </c>
      <c r="P4693" t="s">
        <v>1336</v>
      </c>
      <c r="Q4693" t="s">
        <v>1337</v>
      </c>
      <c r="R4693" t="s">
        <v>84</v>
      </c>
      <c r="S4693" t="s">
        <v>85</v>
      </c>
      <c r="T4693" t="s">
        <v>36</v>
      </c>
      <c r="U4693" t="s">
        <v>37</v>
      </c>
      <c r="V4693">
        <v>27</v>
      </c>
      <c r="W4693" t="s">
        <v>38</v>
      </c>
    </row>
    <row r="4694" spans="1:23">
      <c r="A4694" t="s">
        <v>23</v>
      </c>
      <c r="B4694" t="s">
        <v>24</v>
      </c>
      <c r="C4694" t="s">
        <v>25</v>
      </c>
      <c r="D4694" t="s">
        <v>26</v>
      </c>
      <c r="E4694" t="s">
        <v>27</v>
      </c>
      <c r="F4694" t="s">
        <v>41</v>
      </c>
      <c r="G4694" t="s">
        <v>42</v>
      </c>
      <c r="H4694" t="s">
        <v>161</v>
      </c>
      <c r="I4694" t="s">
        <v>43</v>
      </c>
      <c r="J4694">
        <v>32.194000000000003</v>
      </c>
      <c r="K4694">
        <v>1</v>
      </c>
      <c r="L4694">
        <v>1</v>
      </c>
      <c r="M4694">
        <v>0</v>
      </c>
      <c r="N4694">
        <v>0</v>
      </c>
      <c r="O4694">
        <v>0</v>
      </c>
      <c r="P4694" t="s">
        <v>1340</v>
      </c>
      <c r="Q4694" t="s">
        <v>1341</v>
      </c>
      <c r="R4694" t="s">
        <v>365</v>
      </c>
      <c r="S4694" t="s">
        <v>366</v>
      </c>
      <c r="T4694" t="s">
        <v>36</v>
      </c>
      <c r="U4694" t="s">
        <v>37</v>
      </c>
      <c r="V4694">
        <v>27</v>
      </c>
      <c r="W4694" t="s">
        <v>38</v>
      </c>
    </row>
    <row r="4695" spans="1:23">
      <c r="A4695" t="s">
        <v>23</v>
      </c>
      <c r="B4695" t="s">
        <v>24</v>
      </c>
      <c r="C4695" t="s">
        <v>25</v>
      </c>
      <c r="D4695" t="s">
        <v>39</v>
      </c>
      <c r="E4695" t="s">
        <v>40</v>
      </c>
      <c r="F4695" t="s">
        <v>41</v>
      </c>
      <c r="G4695" t="s">
        <v>42</v>
      </c>
      <c r="I4695" t="s">
        <v>43</v>
      </c>
      <c r="J4695">
        <v>66.489775899999998</v>
      </c>
      <c r="K4695">
        <v>6</v>
      </c>
      <c r="L4695">
        <v>0.877</v>
      </c>
      <c r="M4695">
        <v>0</v>
      </c>
      <c r="N4695">
        <v>0</v>
      </c>
      <c r="O4695">
        <v>0</v>
      </c>
      <c r="P4695" t="s">
        <v>1340</v>
      </c>
      <c r="Q4695" t="s">
        <v>1341</v>
      </c>
      <c r="R4695" t="s">
        <v>365</v>
      </c>
      <c r="S4695" t="s">
        <v>366</v>
      </c>
      <c r="T4695" t="s">
        <v>36</v>
      </c>
      <c r="U4695" t="s">
        <v>37</v>
      </c>
      <c r="V4695">
        <v>27</v>
      </c>
      <c r="W4695" t="s">
        <v>38</v>
      </c>
    </row>
    <row r="4696" spans="1:23">
      <c r="A4696" t="s">
        <v>23</v>
      </c>
      <c r="B4696" t="s">
        <v>24</v>
      </c>
      <c r="C4696" t="s">
        <v>25</v>
      </c>
      <c r="D4696" t="s">
        <v>39</v>
      </c>
      <c r="E4696" t="s">
        <v>40</v>
      </c>
      <c r="F4696" t="s">
        <v>53</v>
      </c>
      <c r="G4696" t="s">
        <v>54</v>
      </c>
      <c r="I4696" t="s">
        <v>43</v>
      </c>
      <c r="J4696">
        <v>0</v>
      </c>
      <c r="K4696">
        <v>0</v>
      </c>
      <c r="L4696">
        <v>0</v>
      </c>
      <c r="M4696">
        <v>0</v>
      </c>
      <c r="N4696">
        <v>0</v>
      </c>
      <c r="O4696">
        <v>1</v>
      </c>
      <c r="P4696" t="s">
        <v>1340</v>
      </c>
      <c r="Q4696" t="s">
        <v>1341</v>
      </c>
      <c r="R4696" t="s">
        <v>365</v>
      </c>
      <c r="S4696" t="s">
        <v>366</v>
      </c>
      <c r="T4696" t="s">
        <v>36</v>
      </c>
      <c r="U4696" t="s">
        <v>37</v>
      </c>
      <c r="V4696">
        <v>27</v>
      </c>
      <c r="W4696" t="s">
        <v>38</v>
      </c>
    </row>
    <row r="4697" spans="1:23">
      <c r="A4697" t="s">
        <v>23</v>
      </c>
      <c r="B4697" t="s">
        <v>24</v>
      </c>
      <c r="C4697" t="s">
        <v>25</v>
      </c>
      <c r="D4697" t="s">
        <v>39</v>
      </c>
      <c r="E4697" t="s">
        <v>40</v>
      </c>
      <c r="F4697" t="s">
        <v>53</v>
      </c>
      <c r="G4697" t="s">
        <v>54</v>
      </c>
      <c r="I4697" t="s">
        <v>43</v>
      </c>
      <c r="J4697">
        <v>0</v>
      </c>
      <c r="K4697">
        <v>0</v>
      </c>
      <c r="L4697">
        <v>0</v>
      </c>
      <c r="M4697">
        <v>0</v>
      </c>
      <c r="N4697">
        <v>0</v>
      </c>
      <c r="O4697">
        <v>1</v>
      </c>
      <c r="P4697" t="s">
        <v>1344</v>
      </c>
      <c r="Q4697" t="s">
        <v>1345</v>
      </c>
      <c r="R4697" t="s">
        <v>84</v>
      </c>
      <c r="S4697" t="s">
        <v>85</v>
      </c>
      <c r="T4697" t="s">
        <v>36</v>
      </c>
      <c r="U4697" t="s">
        <v>37</v>
      </c>
      <c r="V4697">
        <v>27</v>
      </c>
      <c r="W4697" t="s">
        <v>38</v>
      </c>
    </row>
    <row r="4698" spans="1:23">
      <c r="A4698" t="s">
        <v>23</v>
      </c>
      <c r="B4698" t="s">
        <v>24</v>
      </c>
      <c r="C4698" t="s">
        <v>25</v>
      </c>
      <c r="D4698" t="s">
        <v>39</v>
      </c>
      <c r="E4698" t="s">
        <v>40</v>
      </c>
      <c r="F4698" t="s">
        <v>28</v>
      </c>
      <c r="G4698" t="s">
        <v>29</v>
      </c>
      <c r="I4698" t="s">
        <v>43</v>
      </c>
      <c r="J4698">
        <v>0</v>
      </c>
      <c r="K4698">
        <v>0</v>
      </c>
      <c r="L4698">
        <v>0</v>
      </c>
      <c r="M4698">
        <v>0</v>
      </c>
      <c r="N4698">
        <v>0</v>
      </c>
      <c r="O4698">
        <v>1</v>
      </c>
      <c r="P4698" t="s">
        <v>1346</v>
      </c>
      <c r="Q4698" t="s">
        <v>1347</v>
      </c>
      <c r="R4698" t="s">
        <v>90</v>
      </c>
      <c r="S4698" t="s">
        <v>91</v>
      </c>
      <c r="T4698" t="s">
        <v>36</v>
      </c>
      <c r="U4698" t="s">
        <v>37</v>
      </c>
      <c r="V4698">
        <v>27</v>
      </c>
      <c r="W4698" t="s">
        <v>38</v>
      </c>
    </row>
    <row r="4699" spans="1:23">
      <c r="A4699" t="s">
        <v>23</v>
      </c>
      <c r="B4699" t="s">
        <v>24</v>
      </c>
      <c r="C4699" t="s">
        <v>25</v>
      </c>
      <c r="D4699" t="s">
        <v>26</v>
      </c>
      <c r="E4699" t="s">
        <v>27</v>
      </c>
      <c r="F4699" t="s">
        <v>53</v>
      </c>
      <c r="G4699" t="s">
        <v>54</v>
      </c>
      <c r="H4699" t="s">
        <v>160</v>
      </c>
      <c r="I4699" t="s">
        <v>43</v>
      </c>
      <c r="J4699">
        <v>953.31083330000001</v>
      </c>
      <c r="K4699">
        <v>1</v>
      </c>
      <c r="L4699">
        <v>1</v>
      </c>
      <c r="M4699">
        <v>0</v>
      </c>
      <c r="N4699">
        <v>0</v>
      </c>
      <c r="O4699">
        <v>0</v>
      </c>
      <c r="P4699" t="s">
        <v>1348</v>
      </c>
      <c r="Q4699" t="s">
        <v>1349</v>
      </c>
      <c r="R4699" t="s">
        <v>34</v>
      </c>
      <c r="S4699" t="s">
        <v>35</v>
      </c>
      <c r="T4699" t="s">
        <v>36</v>
      </c>
      <c r="U4699" t="s">
        <v>37</v>
      </c>
      <c r="V4699">
        <v>27</v>
      </c>
      <c r="W4699" t="s">
        <v>38</v>
      </c>
    </row>
    <row r="4700" spans="1:23">
      <c r="A4700" t="s">
        <v>23</v>
      </c>
      <c r="B4700" t="s">
        <v>24</v>
      </c>
      <c r="C4700" t="s">
        <v>25</v>
      </c>
      <c r="D4700" t="s">
        <v>26</v>
      </c>
      <c r="E4700" t="s">
        <v>27</v>
      </c>
      <c r="F4700" t="s">
        <v>53</v>
      </c>
      <c r="G4700" t="s">
        <v>54</v>
      </c>
      <c r="H4700" t="s">
        <v>55</v>
      </c>
      <c r="I4700" t="s">
        <v>56</v>
      </c>
      <c r="J4700">
        <v>6513.5658329999997</v>
      </c>
      <c r="K4700">
        <v>2</v>
      </c>
      <c r="L4700">
        <v>1</v>
      </c>
      <c r="M4700">
        <v>0</v>
      </c>
      <c r="N4700">
        <v>0</v>
      </c>
      <c r="O4700">
        <v>0</v>
      </c>
      <c r="P4700" t="s">
        <v>1088</v>
      </c>
      <c r="Q4700" t="s">
        <v>1089</v>
      </c>
      <c r="R4700" t="s">
        <v>158</v>
      </c>
      <c r="S4700" t="s">
        <v>159</v>
      </c>
      <c r="T4700" t="s">
        <v>36</v>
      </c>
      <c r="U4700" t="s">
        <v>37</v>
      </c>
      <c r="V4700">
        <v>27</v>
      </c>
      <c r="W4700" t="s">
        <v>38</v>
      </c>
    </row>
    <row r="4701" spans="1:23">
      <c r="A4701" t="s">
        <v>23</v>
      </c>
      <c r="B4701" t="s">
        <v>24</v>
      </c>
      <c r="C4701" t="s">
        <v>25</v>
      </c>
      <c r="D4701" t="s">
        <v>39</v>
      </c>
      <c r="E4701" t="s">
        <v>40</v>
      </c>
      <c r="F4701" t="s">
        <v>28</v>
      </c>
      <c r="G4701" t="s">
        <v>29</v>
      </c>
      <c r="I4701" t="s">
        <v>43</v>
      </c>
      <c r="J4701">
        <v>368.78887459999999</v>
      </c>
      <c r="K4701">
        <v>43</v>
      </c>
      <c r="L4701">
        <v>0.90100000000000002</v>
      </c>
      <c r="M4701">
        <v>0</v>
      </c>
      <c r="N4701">
        <v>0</v>
      </c>
      <c r="O4701">
        <v>0</v>
      </c>
      <c r="P4701" t="s">
        <v>1088</v>
      </c>
      <c r="Q4701" t="s">
        <v>1089</v>
      </c>
      <c r="R4701" t="s">
        <v>158</v>
      </c>
      <c r="S4701" t="s">
        <v>159</v>
      </c>
      <c r="T4701" t="s">
        <v>36</v>
      </c>
      <c r="U4701" t="s">
        <v>37</v>
      </c>
      <c r="V4701">
        <v>27</v>
      </c>
      <c r="W4701" t="s">
        <v>38</v>
      </c>
    </row>
    <row r="4702" spans="1:23">
      <c r="A4702" t="s">
        <v>23</v>
      </c>
      <c r="B4702" t="s">
        <v>24</v>
      </c>
      <c r="C4702" t="s">
        <v>25</v>
      </c>
      <c r="D4702" t="s">
        <v>26</v>
      </c>
      <c r="E4702" t="s">
        <v>27</v>
      </c>
      <c r="F4702" t="s">
        <v>53</v>
      </c>
      <c r="G4702" t="s">
        <v>54</v>
      </c>
      <c r="H4702" t="s">
        <v>134</v>
      </c>
      <c r="I4702" t="s">
        <v>135</v>
      </c>
      <c r="J4702">
        <v>207.18506590000001</v>
      </c>
      <c r="K4702">
        <v>1</v>
      </c>
      <c r="L4702">
        <v>1</v>
      </c>
      <c r="M4702">
        <v>0</v>
      </c>
      <c r="N4702">
        <v>0</v>
      </c>
      <c r="O4702">
        <v>0</v>
      </c>
      <c r="P4702" t="s">
        <v>1350</v>
      </c>
      <c r="Q4702" t="s">
        <v>1351</v>
      </c>
      <c r="R4702" t="s">
        <v>67</v>
      </c>
      <c r="S4702" t="s">
        <v>68</v>
      </c>
      <c r="T4702" t="s">
        <v>36</v>
      </c>
      <c r="U4702" t="s">
        <v>37</v>
      </c>
      <c r="V4702">
        <v>27</v>
      </c>
      <c r="W4702" t="s">
        <v>38</v>
      </c>
    </row>
    <row r="4703" spans="1:23">
      <c r="A4703" t="s">
        <v>23</v>
      </c>
      <c r="B4703" t="s">
        <v>24</v>
      </c>
      <c r="C4703" t="s">
        <v>25</v>
      </c>
      <c r="D4703" t="s">
        <v>39</v>
      </c>
      <c r="E4703" t="s">
        <v>40</v>
      </c>
      <c r="F4703" t="s">
        <v>44</v>
      </c>
      <c r="G4703" t="s">
        <v>45</v>
      </c>
      <c r="I4703" t="s">
        <v>43</v>
      </c>
      <c r="J4703">
        <v>0</v>
      </c>
      <c r="K4703">
        <v>0</v>
      </c>
      <c r="L4703">
        <v>0</v>
      </c>
      <c r="M4703">
        <v>0</v>
      </c>
      <c r="N4703">
        <v>0</v>
      </c>
      <c r="O4703">
        <v>1</v>
      </c>
      <c r="P4703" t="s">
        <v>1350</v>
      </c>
      <c r="Q4703" t="s">
        <v>1351</v>
      </c>
      <c r="R4703" t="s">
        <v>67</v>
      </c>
      <c r="S4703" t="s">
        <v>68</v>
      </c>
      <c r="T4703" t="s">
        <v>36</v>
      </c>
      <c r="U4703" t="s">
        <v>37</v>
      </c>
      <c r="V4703">
        <v>27</v>
      </c>
      <c r="W4703" t="s">
        <v>38</v>
      </c>
    </row>
    <row r="4704" spans="1:23">
      <c r="A4704" t="s">
        <v>23</v>
      </c>
      <c r="B4704" t="s">
        <v>24</v>
      </c>
      <c r="C4704" t="s">
        <v>25</v>
      </c>
      <c r="D4704" t="s">
        <v>46</v>
      </c>
      <c r="E4704" t="s">
        <v>47</v>
      </c>
      <c r="F4704" t="s">
        <v>48</v>
      </c>
      <c r="G4704" t="s">
        <v>47</v>
      </c>
      <c r="I4704" t="s">
        <v>43</v>
      </c>
      <c r="J4704">
        <v>252.45114839999999</v>
      </c>
      <c r="K4704">
        <v>49</v>
      </c>
      <c r="L4704">
        <v>0.86099999999999999</v>
      </c>
      <c r="M4704">
        <v>0</v>
      </c>
      <c r="N4704">
        <v>0</v>
      </c>
      <c r="O4704">
        <v>0</v>
      </c>
      <c r="P4704" t="s">
        <v>1350</v>
      </c>
      <c r="Q4704" t="s">
        <v>1351</v>
      </c>
      <c r="R4704" t="s">
        <v>67</v>
      </c>
      <c r="S4704" t="s">
        <v>68</v>
      </c>
      <c r="T4704" t="s">
        <v>36</v>
      </c>
      <c r="U4704" t="s">
        <v>37</v>
      </c>
      <c r="V4704">
        <v>27</v>
      </c>
      <c r="W4704" t="s">
        <v>38</v>
      </c>
    </row>
    <row r="4705" spans="1:23">
      <c r="A4705" t="s">
        <v>23</v>
      </c>
      <c r="B4705" t="s">
        <v>24</v>
      </c>
      <c r="C4705" t="s">
        <v>25</v>
      </c>
      <c r="D4705" t="s">
        <v>39</v>
      </c>
      <c r="E4705" t="s">
        <v>40</v>
      </c>
      <c r="F4705" t="s">
        <v>41</v>
      </c>
      <c r="G4705" t="s">
        <v>42</v>
      </c>
      <c r="I4705" t="s">
        <v>43</v>
      </c>
      <c r="J4705">
        <v>0</v>
      </c>
      <c r="K4705">
        <v>0</v>
      </c>
      <c r="L4705">
        <v>0</v>
      </c>
      <c r="M4705">
        <v>0</v>
      </c>
      <c r="N4705">
        <v>0</v>
      </c>
      <c r="O4705">
        <v>1</v>
      </c>
      <c r="P4705" t="s">
        <v>1352</v>
      </c>
      <c r="Q4705" t="s">
        <v>1353</v>
      </c>
      <c r="R4705" t="s">
        <v>158</v>
      </c>
      <c r="S4705" t="s">
        <v>159</v>
      </c>
      <c r="T4705" t="s">
        <v>36</v>
      </c>
      <c r="U4705" t="s">
        <v>37</v>
      </c>
      <c r="V4705">
        <v>27</v>
      </c>
      <c r="W4705" t="s">
        <v>38</v>
      </c>
    </row>
    <row r="4706" spans="1:23">
      <c r="A4706" t="s">
        <v>23</v>
      </c>
      <c r="B4706" t="s">
        <v>24</v>
      </c>
      <c r="C4706" t="s">
        <v>25</v>
      </c>
      <c r="D4706" t="s">
        <v>39</v>
      </c>
      <c r="E4706" t="s">
        <v>40</v>
      </c>
      <c r="F4706" t="s">
        <v>44</v>
      </c>
      <c r="G4706" t="s">
        <v>45</v>
      </c>
      <c r="I4706" t="s">
        <v>43</v>
      </c>
      <c r="J4706">
        <v>0</v>
      </c>
      <c r="K4706">
        <v>0</v>
      </c>
      <c r="L4706">
        <v>0</v>
      </c>
      <c r="M4706">
        <v>0</v>
      </c>
      <c r="N4706">
        <v>0</v>
      </c>
      <c r="O4706">
        <v>1</v>
      </c>
      <c r="P4706" t="s">
        <v>1352</v>
      </c>
      <c r="Q4706" t="s">
        <v>1353</v>
      </c>
      <c r="R4706" t="s">
        <v>158</v>
      </c>
      <c r="S4706" t="s">
        <v>159</v>
      </c>
      <c r="T4706" t="s">
        <v>36</v>
      </c>
      <c r="U4706" t="s">
        <v>37</v>
      </c>
      <c r="V4706">
        <v>27</v>
      </c>
      <c r="W4706" t="s">
        <v>38</v>
      </c>
    </row>
    <row r="4707" spans="1:23">
      <c r="A4707" t="s">
        <v>23</v>
      </c>
      <c r="B4707" t="s">
        <v>24</v>
      </c>
      <c r="C4707" t="s">
        <v>25</v>
      </c>
      <c r="D4707" t="s">
        <v>46</v>
      </c>
      <c r="E4707" t="s">
        <v>47</v>
      </c>
      <c r="F4707" t="s">
        <v>48</v>
      </c>
      <c r="G4707" t="s">
        <v>47</v>
      </c>
      <c r="I4707" t="s">
        <v>43</v>
      </c>
      <c r="J4707">
        <v>177.56169539999999</v>
      </c>
      <c r="K4707">
        <v>45</v>
      </c>
      <c r="L4707">
        <v>0.71599999999999997</v>
      </c>
      <c r="M4707">
        <v>0</v>
      </c>
      <c r="N4707">
        <v>0</v>
      </c>
      <c r="O4707">
        <v>0</v>
      </c>
      <c r="P4707" t="s">
        <v>1576</v>
      </c>
      <c r="Q4707" t="s">
        <v>1577</v>
      </c>
      <c r="R4707" t="s">
        <v>94</v>
      </c>
      <c r="S4707" t="s">
        <v>95</v>
      </c>
      <c r="T4707" t="s">
        <v>36</v>
      </c>
      <c r="U4707" t="s">
        <v>37</v>
      </c>
      <c r="V4707">
        <v>27</v>
      </c>
      <c r="W4707" t="s">
        <v>38</v>
      </c>
    </row>
    <row r="4708" spans="1:23">
      <c r="A4708" t="s">
        <v>23</v>
      </c>
      <c r="B4708" t="s">
        <v>24</v>
      </c>
      <c r="C4708" t="s">
        <v>25</v>
      </c>
      <c r="D4708" t="s">
        <v>39</v>
      </c>
      <c r="E4708" t="s">
        <v>40</v>
      </c>
      <c r="F4708" t="s">
        <v>41</v>
      </c>
      <c r="G4708" t="s">
        <v>42</v>
      </c>
      <c r="I4708" t="s">
        <v>43</v>
      </c>
      <c r="J4708">
        <v>0</v>
      </c>
      <c r="K4708">
        <v>0</v>
      </c>
      <c r="L4708">
        <v>0</v>
      </c>
      <c r="M4708">
        <v>0</v>
      </c>
      <c r="N4708">
        <v>0</v>
      </c>
      <c r="O4708">
        <v>1</v>
      </c>
      <c r="P4708" t="s">
        <v>1578</v>
      </c>
      <c r="Q4708" t="s">
        <v>1579</v>
      </c>
      <c r="R4708" t="s">
        <v>67</v>
      </c>
      <c r="S4708" t="s">
        <v>68</v>
      </c>
      <c r="T4708" t="s">
        <v>36</v>
      </c>
      <c r="U4708" t="s">
        <v>37</v>
      </c>
      <c r="V4708">
        <v>27</v>
      </c>
      <c r="W4708" t="s">
        <v>38</v>
      </c>
    </row>
    <row r="4709" spans="1:23">
      <c r="A4709" t="s">
        <v>23</v>
      </c>
      <c r="B4709" t="s">
        <v>24</v>
      </c>
      <c r="C4709" t="s">
        <v>25</v>
      </c>
      <c r="D4709" t="s">
        <v>26</v>
      </c>
      <c r="E4709" t="s">
        <v>27</v>
      </c>
      <c r="F4709" t="s">
        <v>53</v>
      </c>
      <c r="G4709" t="s">
        <v>54</v>
      </c>
      <c r="H4709" t="s">
        <v>185</v>
      </c>
      <c r="I4709" t="s">
        <v>186</v>
      </c>
      <c r="J4709">
        <v>69.197000000000003</v>
      </c>
      <c r="K4709">
        <v>1</v>
      </c>
      <c r="L4709">
        <v>1</v>
      </c>
      <c r="M4709">
        <v>0</v>
      </c>
      <c r="N4709">
        <v>0</v>
      </c>
      <c r="O4709">
        <v>0</v>
      </c>
      <c r="P4709" t="s">
        <v>1356</v>
      </c>
      <c r="Q4709" t="s">
        <v>1357</v>
      </c>
      <c r="R4709" t="s">
        <v>297</v>
      </c>
      <c r="S4709" t="s">
        <v>298</v>
      </c>
      <c r="T4709" t="s">
        <v>36</v>
      </c>
      <c r="U4709" t="s">
        <v>37</v>
      </c>
      <c r="V4709">
        <v>27</v>
      </c>
      <c r="W4709" t="s">
        <v>38</v>
      </c>
    </row>
    <row r="4710" spans="1:23">
      <c r="A4710" t="s">
        <v>23</v>
      </c>
      <c r="B4710" t="s">
        <v>24</v>
      </c>
      <c r="C4710" t="s">
        <v>25</v>
      </c>
      <c r="D4710" t="s">
        <v>46</v>
      </c>
      <c r="E4710" t="s">
        <v>47</v>
      </c>
      <c r="F4710" t="s">
        <v>48</v>
      </c>
      <c r="G4710" t="s">
        <v>47</v>
      </c>
      <c r="I4710" t="s">
        <v>43</v>
      </c>
      <c r="J4710">
        <v>198.29803079999999</v>
      </c>
      <c r="K4710">
        <v>55</v>
      </c>
      <c r="L4710">
        <v>0.65200000000000002</v>
      </c>
      <c r="M4710">
        <v>0</v>
      </c>
      <c r="N4710">
        <v>0</v>
      </c>
      <c r="O4710">
        <v>0</v>
      </c>
      <c r="P4710" t="s">
        <v>1356</v>
      </c>
      <c r="Q4710" t="s">
        <v>1357</v>
      </c>
      <c r="R4710" t="s">
        <v>297</v>
      </c>
      <c r="S4710" t="s">
        <v>298</v>
      </c>
      <c r="T4710" t="s">
        <v>36</v>
      </c>
      <c r="U4710" t="s">
        <v>37</v>
      </c>
      <c r="V4710">
        <v>27</v>
      </c>
      <c r="W4710" t="s">
        <v>38</v>
      </c>
    </row>
    <row r="4711" spans="1:23">
      <c r="A4711" t="s">
        <v>23</v>
      </c>
      <c r="B4711" t="s">
        <v>24</v>
      </c>
      <c r="C4711" t="s">
        <v>25</v>
      </c>
      <c r="D4711" t="s">
        <v>39</v>
      </c>
      <c r="E4711" t="s">
        <v>40</v>
      </c>
      <c r="F4711" t="s">
        <v>41</v>
      </c>
      <c r="G4711" t="s">
        <v>42</v>
      </c>
      <c r="I4711" t="s">
        <v>43</v>
      </c>
      <c r="J4711">
        <v>152.02146329999999</v>
      </c>
      <c r="K4711">
        <v>7</v>
      </c>
      <c r="L4711">
        <v>0.92</v>
      </c>
      <c r="M4711">
        <v>0</v>
      </c>
      <c r="N4711">
        <v>0</v>
      </c>
      <c r="O4711">
        <v>0</v>
      </c>
      <c r="P4711" t="s">
        <v>1360</v>
      </c>
      <c r="Q4711" t="s">
        <v>1361</v>
      </c>
      <c r="R4711" t="s">
        <v>84</v>
      </c>
      <c r="S4711" t="s">
        <v>85</v>
      </c>
      <c r="T4711" t="s">
        <v>36</v>
      </c>
      <c r="U4711" t="s">
        <v>37</v>
      </c>
      <c r="V4711">
        <v>27</v>
      </c>
      <c r="W4711" t="s">
        <v>38</v>
      </c>
    </row>
    <row r="4712" spans="1:23">
      <c r="A4712" t="s">
        <v>23</v>
      </c>
      <c r="B4712" t="s">
        <v>24</v>
      </c>
      <c r="C4712" t="s">
        <v>25</v>
      </c>
      <c r="D4712" t="s">
        <v>39</v>
      </c>
      <c r="E4712" t="s">
        <v>40</v>
      </c>
      <c r="F4712" t="s">
        <v>44</v>
      </c>
      <c r="G4712" t="s">
        <v>45</v>
      </c>
      <c r="I4712" t="s">
        <v>43</v>
      </c>
      <c r="J4712">
        <v>0</v>
      </c>
      <c r="K4712">
        <v>0</v>
      </c>
      <c r="L4712">
        <v>0</v>
      </c>
      <c r="M4712">
        <v>0</v>
      </c>
      <c r="N4712">
        <v>0</v>
      </c>
      <c r="O4712">
        <v>1</v>
      </c>
      <c r="P4712" t="s">
        <v>1362</v>
      </c>
      <c r="Q4712" t="s">
        <v>1363</v>
      </c>
      <c r="R4712" t="s">
        <v>34</v>
      </c>
      <c r="S4712" t="s">
        <v>35</v>
      </c>
      <c r="T4712" t="s">
        <v>36</v>
      </c>
      <c r="U4712" t="s">
        <v>37</v>
      </c>
      <c r="V4712">
        <v>27</v>
      </c>
      <c r="W4712" t="s">
        <v>38</v>
      </c>
    </row>
    <row r="4713" spans="1:23">
      <c r="A4713" t="s">
        <v>23</v>
      </c>
      <c r="B4713" t="s">
        <v>24</v>
      </c>
      <c r="C4713" t="s">
        <v>25</v>
      </c>
      <c r="D4713" t="s">
        <v>46</v>
      </c>
      <c r="E4713" t="s">
        <v>47</v>
      </c>
      <c r="F4713" t="s">
        <v>48</v>
      </c>
      <c r="G4713" t="s">
        <v>47</v>
      </c>
      <c r="I4713" t="s">
        <v>43</v>
      </c>
      <c r="J4713">
        <v>623.91168749999997</v>
      </c>
      <c r="K4713">
        <v>121</v>
      </c>
      <c r="L4713">
        <v>0.80700000000000005</v>
      </c>
      <c r="M4713">
        <v>0</v>
      </c>
      <c r="N4713">
        <v>0</v>
      </c>
      <c r="O4713">
        <v>0</v>
      </c>
      <c r="P4713" t="s">
        <v>1580</v>
      </c>
      <c r="Q4713" t="s">
        <v>1581</v>
      </c>
      <c r="R4713" t="s">
        <v>146</v>
      </c>
      <c r="S4713" t="s">
        <v>147</v>
      </c>
      <c r="T4713" t="s">
        <v>36</v>
      </c>
      <c r="U4713" t="s">
        <v>37</v>
      </c>
      <c r="V4713">
        <v>27</v>
      </c>
      <c r="W4713" t="s">
        <v>38</v>
      </c>
    </row>
    <row r="4714" spans="1:23">
      <c r="A4714" t="s">
        <v>23</v>
      </c>
      <c r="B4714" t="s">
        <v>24</v>
      </c>
      <c r="C4714" t="s">
        <v>25</v>
      </c>
      <c r="D4714" t="s">
        <v>26</v>
      </c>
      <c r="E4714" t="s">
        <v>27</v>
      </c>
      <c r="F4714" t="s">
        <v>53</v>
      </c>
      <c r="G4714" t="s">
        <v>54</v>
      </c>
      <c r="H4714" t="s">
        <v>223</v>
      </c>
      <c r="I4714" t="s">
        <v>224</v>
      </c>
      <c r="J4714">
        <v>326.10899999999998</v>
      </c>
      <c r="K4714">
        <v>2</v>
      </c>
      <c r="L4714">
        <v>1</v>
      </c>
      <c r="M4714">
        <v>0</v>
      </c>
      <c r="N4714">
        <v>0</v>
      </c>
      <c r="O4714">
        <v>0</v>
      </c>
      <c r="P4714" t="s">
        <v>1364</v>
      </c>
      <c r="Q4714" t="s">
        <v>1365</v>
      </c>
      <c r="R4714" t="s">
        <v>84</v>
      </c>
      <c r="S4714" t="s">
        <v>85</v>
      </c>
      <c r="T4714" t="s">
        <v>36</v>
      </c>
      <c r="U4714" t="s">
        <v>37</v>
      </c>
      <c r="V4714">
        <v>27</v>
      </c>
      <c r="W4714" t="s">
        <v>38</v>
      </c>
    </row>
    <row r="4715" spans="1:23">
      <c r="A4715" t="s">
        <v>23</v>
      </c>
      <c r="B4715" t="s">
        <v>24</v>
      </c>
      <c r="C4715" t="s">
        <v>25</v>
      </c>
      <c r="D4715" t="s">
        <v>26</v>
      </c>
      <c r="E4715" t="s">
        <v>27</v>
      </c>
      <c r="F4715" t="s">
        <v>28</v>
      </c>
      <c r="G4715" t="s">
        <v>29</v>
      </c>
      <c r="H4715" t="s">
        <v>152</v>
      </c>
      <c r="I4715" t="s">
        <v>153</v>
      </c>
      <c r="J4715">
        <v>511.59901710000003</v>
      </c>
      <c r="K4715">
        <v>1</v>
      </c>
      <c r="L4715">
        <v>0.997</v>
      </c>
      <c r="M4715">
        <v>0</v>
      </c>
      <c r="N4715">
        <v>0</v>
      </c>
      <c r="O4715">
        <v>0</v>
      </c>
      <c r="P4715" t="s">
        <v>1364</v>
      </c>
      <c r="Q4715" t="s">
        <v>1365</v>
      </c>
      <c r="R4715" t="s">
        <v>84</v>
      </c>
      <c r="S4715" t="s">
        <v>85</v>
      </c>
      <c r="T4715" t="s">
        <v>36</v>
      </c>
      <c r="U4715" t="s">
        <v>37</v>
      </c>
      <c r="V4715">
        <v>27</v>
      </c>
      <c r="W4715" t="s">
        <v>38</v>
      </c>
    </row>
    <row r="4716" spans="1:23">
      <c r="A4716" t="s">
        <v>23</v>
      </c>
      <c r="B4716" t="s">
        <v>24</v>
      </c>
      <c r="C4716" t="s">
        <v>25</v>
      </c>
      <c r="D4716" t="s">
        <v>39</v>
      </c>
      <c r="E4716" t="s">
        <v>40</v>
      </c>
      <c r="F4716" t="s">
        <v>28</v>
      </c>
      <c r="G4716" t="s">
        <v>29</v>
      </c>
      <c r="I4716" t="s">
        <v>43</v>
      </c>
      <c r="J4716">
        <v>682.40360729999998</v>
      </c>
      <c r="K4716">
        <v>81</v>
      </c>
      <c r="L4716">
        <v>0.871</v>
      </c>
      <c r="M4716">
        <v>0</v>
      </c>
      <c r="N4716">
        <v>0</v>
      </c>
      <c r="O4716">
        <v>0</v>
      </c>
      <c r="P4716" t="s">
        <v>1364</v>
      </c>
      <c r="Q4716" t="s">
        <v>1365</v>
      </c>
      <c r="R4716" t="s">
        <v>84</v>
      </c>
      <c r="S4716" t="s">
        <v>85</v>
      </c>
      <c r="T4716" t="s">
        <v>36</v>
      </c>
      <c r="U4716" t="s">
        <v>37</v>
      </c>
      <c r="V4716">
        <v>27</v>
      </c>
      <c r="W4716" t="s">
        <v>38</v>
      </c>
    </row>
    <row r="4717" spans="1:23">
      <c r="A4717" t="s">
        <v>23</v>
      </c>
      <c r="B4717" t="s">
        <v>24</v>
      </c>
      <c r="C4717" t="s">
        <v>25</v>
      </c>
      <c r="D4717" t="s">
        <v>46</v>
      </c>
      <c r="E4717" t="s">
        <v>47</v>
      </c>
      <c r="F4717" t="s">
        <v>48</v>
      </c>
      <c r="G4717" t="s">
        <v>47</v>
      </c>
      <c r="I4717" t="s">
        <v>43</v>
      </c>
      <c r="J4717">
        <v>335.25457799999998</v>
      </c>
      <c r="K4717">
        <v>61</v>
      </c>
      <c r="L4717">
        <v>0.83199999999999996</v>
      </c>
      <c r="M4717">
        <v>0</v>
      </c>
      <c r="N4717">
        <v>0</v>
      </c>
      <c r="O4717">
        <v>0</v>
      </c>
      <c r="P4717" t="s">
        <v>1366</v>
      </c>
      <c r="Q4717" t="s">
        <v>1367</v>
      </c>
      <c r="R4717" t="s">
        <v>67</v>
      </c>
      <c r="S4717" t="s">
        <v>68</v>
      </c>
      <c r="T4717" t="s">
        <v>36</v>
      </c>
      <c r="U4717" t="s">
        <v>37</v>
      </c>
      <c r="V4717">
        <v>27</v>
      </c>
      <c r="W4717" t="s">
        <v>38</v>
      </c>
    </row>
    <row r="4718" spans="1:23">
      <c r="A4718" t="s">
        <v>23</v>
      </c>
      <c r="B4718" t="s">
        <v>24</v>
      </c>
      <c r="C4718" t="s">
        <v>25</v>
      </c>
      <c r="D4718" t="s">
        <v>39</v>
      </c>
      <c r="E4718" t="s">
        <v>40</v>
      </c>
      <c r="F4718" t="s">
        <v>53</v>
      </c>
      <c r="G4718" t="s">
        <v>54</v>
      </c>
      <c r="I4718" t="s">
        <v>43</v>
      </c>
      <c r="J4718">
        <v>0</v>
      </c>
      <c r="K4718">
        <v>0</v>
      </c>
      <c r="L4718">
        <v>0</v>
      </c>
      <c r="M4718">
        <v>0</v>
      </c>
      <c r="N4718">
        <v>0</v>
      </c>
      <c r="O4718">
        <v>1</v>
      </c>
      <c r="P4718" t="s">
        <v>1090</v>
      </c>
      <c r="Q4718" t="s">
        <v>1091</v>
      </c>
      <c r="R4718" t="s">
        <v>100</v>
      </c>
      <c r="S4718" t="s">
        <v>101</v>
      </c>
      <c r="T4718" t="s">
        <v>36</v>
      </c>
      <c r="U4718" t="s">
        <v>37</v>
      </c>
      <c r="V4718">
        <v>27</v>
      </c>
      <c r="W4718" t="s">
        <v>38</v>
      </c>
    </row>
    <row r="4719" spans="1:23">
      <c r="A4719" t="s">
        <v>23</v>
      </c>
      <c r="B4719" t="s">
        <v>24</v>
      </c>
      <c r="C4719" t="s">
        <v>25</v>
      </c>
      <c r="D4719" t="s">
        <v>39</v>
      </c>
      <c r="E4719" t="s">
        <v>40</v>
      </c>
      <c r="F4719" t="s">
        <v>44</v>
      </c>
      <c r="G4719" t="s">
        <v>45</v>
      </c>
      <c r="I4719" t="s">
        <v>43</v>
      </c>
      <c r="J4719">
        <v>0</v>
      </c>
      <c r="K4719">
        <v>0</v>
      </c>
      <c r="L4719">
        <v>0</v>
      </c>
      <c r="M4719">
        <v>0</v>
      </c>
      <c r="N4719">
        <v>0</v>
      </c>
      <c r="O4719">
        <v>1</v>
      </c>
      <c r="P4719" t="s">
        <v>1090</v>
      </c>
      <c r="Q4719" t="s">
        <v>1091</v>
      </c>
      <c r="R4719" t="s">
        <v>100</v>
      </c>
      <c r="S4719" t="s">
        <v>101</v>
      </c>
      <c r="T4719" t="s">
        <v>36</v>
      </c>
      <c r="U4719" t="s">
        <v>37</v>
      </c>
      <c r="V4719">
        <v>27</v>
      </c>
      <c r="W4719" t="s">
        <v>38</v>
      </c>
    </row>
    <row r="4720" spans="1:23">
      <c r="A4720" t="s">
        <v>23</v>
      </c>
      <c r="B4720" t="s">
        <v>24</v>
      </c>
      <c r="C4720" t="s">
        <v>25</v>
      </c>
      <c r="D4720" t="s">
        <v>46</v>
      </c>
      <c r="E4720" t="s">
        <v>47</v>
      </c>
      <c r="F4720" t="s">
        <v>48</v>
      </c>
      <c r="G4720" t="s">
        <v>47</v>
      </c>
      <c r="I4720" t="s">
        <v>43</v>
      </c>
      <c r="J4720">
        <v>585.59799759999999</v>
      </c>
      <c r="K4720">
        <v>130</v>
      </c>
      <c r="L4720">
        <v>0.83899999999999997</v>
      </c>
      <c r="M4720">
        <v>0</v>
      </c>
      <c r="N4720">
        <v>0</v>
      </c>
      <c r="O4720">
        <v>0</v>
      </c>
      <c r="P4720" t="s">
        <v>1090</v>
      </c>
      <c r="Q4720" t="s">
        <v>1091</v>
      </c>
      <c r="R4720" t="s">
        <v>100</v>
      </c>
      <c r="S4720" t="s">
        <v>101</v>
      </c>
      <c r="T4720" t="s">
        <v>36</v>
      </c>
      <c r="U4720" t="s">
        <v>37</v>
      </c>
      <c r="V4720">
        <v>27</v>
      </c>
      <c r="W4720" t="s">
        <v>38</v>
      </c>
    </row>
    <row r="4721" spans="1:23">
      <c r="A4721" t="s">
        <v>23</v>
      </c>
      <c r="B4721" t="s">
        <v>24</v>
      </c>
      <c r="C4721" t="s">
        <v>25</v>
      </c>
      <c r="D4721" t="s">
        <v>39</v>
      </c>
      <c r="E4721" t="s">
        <v>40</v>
      </c>
      <c r="F4721" t="s">
        <v>44</v>
      </c>
      <c r="G4721" t="s">
        <v>45</v>
      </c>
      <c r="I4721" t="s">
        <v>43</v>
      </c>
      <c r="J4721">
        <v>0</v>
      </c>
      <c r="K4721">
        <v>0</v>
      </c>
      <c r="L4721">
        <v>0</v>
      </c>
      <c r="M4721">
        <v>0</v>
      </c>
      <c r="N4721">
        <v>0</v>
      </c>
      <c r="O4721">
        <v>1</v>
      </c>
      <c r="P4721" t="s">
        <v>1092</v>
      </c>
      <c r="Q4721" t="s">
        <v>1093</v>
      </c>
      <c r="R4721" t="s">
        <v>158</v>
      </c>
      <c r="S4721" t="s">
        <v>159</v>
      </c>
      <c r="T4721" t="s">
        <v>36</v>
      </c>
      <c r="U4721" t="s">
        <v>37</v>
      </c>
      <c r="V4721">
        <v>27</v>
      </c>
      <c r="W4721" t="s">
        <v>38</v>
      </c>
    </row>
    <row r="4722" spans="1:23">
      <c r="A4722" t="s">
        <v>23</v>
      </c>
      <c r="B4722" t="s">
        <v>24</v>
      </c>
      <c r="C4722" t="s">
        <v>25</v>
      </c>
      <c r="D4722" t="s">
        <v>26</v>
      </c>
      <c r="E4722" t="s">
        <v>27</v>
      </c>
      <c r="F4722" t="s">
        <v>41</v>
      </c>
      <c r="G4722" t="s">
        <v>42</v>
      </c>
      <c r="H4722" t="s">
        <v>161</v>
      </c>
      <c r="I4722" t="s">
        <v>43</v>
      </c>
      <c r="J4722">
        <v>546.61639920000005</v>
      </c>
      <c r="K4722">
        <v>8</v>
      </c>
      <c r="L4722">
        <v>0.91100000000000003</v>
      </c>
      <c r="M4722">
        <v>0</v>
      </c>
      <c r="N4722">
        <v>0</v>
      </c>
      <c r="O4722">
        <v>0</v>
      </c>
      <c r="P4722" t="s">
        <v>1094</v>
      </c>
      <c r="Q4722" t="s">
        <v>1095</v>
      </c>
      <c r="R4722" t="s">
        <v>34</v>
      </c>
      <c r="S4722" t="s">
        <v>35</v>
      </c>
      <c r="T4722" t="s">
        <v>36</v>
      </c>
      <c r="U4722" t="s">
        <v>37</v>
      </c>
      <c r="V4722">
        <v>27</v>
      </c>
      <c r="W4722" t="s">
        <v>38</v>
      </c>
    </row>
    <row r="4723" spans="1:23">
      <c r="A4723" t="s">
        <v>23</v>
      </c>
      <c r="B4723" t="s">
        <v>24</v>
      </c>
      <c r="C4723" t="s">
        <v>25</v>
      </c>
      <c r="D4723" t="s">
        <v>26</v>
      </c>
      <c r="E4723" t="s">
        <v>27</v>
      </c>
      <c r="F4723" t="s">
        <v>28</v>
      </c>
      <c r="G4723" t="s">
        <v>29</v>
      </c>
      <c r="H4723" t="s">
        <v>148</v>
      </c>
      <c r="I4723" t="s">
        <v>149</v>
      </c>
      <c r="J4723">
        <v>192.4794393</v>
      </c>
      <c r="K4723">
        <v>2</v>
      </c>
      <c r="L4723">
        <v>0.91900000000000004</v>
      </c>
      <c r="M4723">
        <v>0</v>
      </c>
      <c r="N4723">
        <v>0</v>
      </c>
      <c r="O4723">
        <v>0</v>
      </c>
      <c r="P4723" t="s">
        <v>1094</v>
      </c>
      <c r="Q4723" t="s">
        <v>1095</v>
      </c>
      <c r="R4723" t="s">
        <v>34</v>
      </c>
      <c r="S4723" t="s">
        <v>35</v>
      </c>
      <c r="T4723" t="s">
        <v>36</v>
      </c>
      <c r="U4723" t="s">
        <v>37</v>
      </c>
      <c r="V4723">
        <v>27</v>
      </c>
      <c r="W4723" t="s">
        <v>38</v>
      </c>
    </row>
    <row r="4724" spans="1:23">
      <c r="A4724" t="s">
        <v>23</v>
      </c>
      <c r="B4724" t="s">
        <v>24</v>
      </c>
      <c r="C4724" t="s">
        <v>25</v>
      </c>
      <c r="D4724" t="s">
        <v>26</v>
      </c>
      <c r="E4724" t="s">
        <v>27</v>
      </c>
      <c r="F4724" t="s">
        <v>28</v>
      </c>
      <c r="G4724" t="s">
        <v>29</v>
      </c>
      <c r="H4724" t="s">
        <v>369</v>
      </c>
      <c r="I4724" t="s">
        <v>370</v>
      </c>
      <c r="J4724">
        <v>434.3609103</v>
      </c>
      <c r="K4724">
        <v>1</v>
      </c>
      <c r="L4724">
        <v>0.998</v>
      </c>
      <c r="M4724">
        <v>0</v>
      </c>
      <c r="N4724">
        <v>0</v>
      </c>
      <c r="O4724">
        <v>0</v>
      </c>
      <c r="P4724" t="s">
        <v>1094</v>
      </c>
      <c r="Q4724" t="s">
        <v>1095</v>
      </c>
      <c r="R4724" t="s">
        <v>34</v>
      </c>
      <c r="S4724" t="s">
        <v>35</v>
      </c>
      <c r="T4724" t="s">
        <v>36</v>
      </c>
      <c r="U4724" t="s">
        <v>37</v>
      </c>
      <c r="V4724">
        <v>27</v>
      </c>
      <c r="W4724" t="s">
        <v>38</v>
      </c>
    </row>
    <row r="4725" spans="1:23">
      <c r="A4725" t="s">
        <v>23</v>
      </c>
      <c r="B4725" t="s">
        <v>24</v>
      </c>
      <c r="C4725" t="s">
        <v>25</v>
      </c>
      <c r="D4725" t="s">
        <v>39</v>
      </c>
      <c r="E4725" t="s">
        <v>40</v>
      </c>
      <c r="F4725" t="s">
        <v>44</v>
      </c>
      <c r="G4725" t="s">
        <v>45</v>
      </c>
      <c r="I4725" t="s">
        <v>43</v>
      </c>
      <c r="J4725">
        <v>0</v>
      </c>
      <c r="K4725">
        <v>0</v>
      </c>
      <c r="L4725">
        <v>0</v>
      </c>
      <c r="M4725">
        <v>0</v>
      </c>
      <c r="N4725">
        <v>0</v>
      </c>
      <c r="O4725">
        <v>1</v>
      </c>
      <c r="P4725" t="s">
        <v>1094</v>
      </c>
      <c r="Q4725" t="s">
        <v>1095</v>
      </c>
      <c r="R4725" t="s">
        <v>34</v>
      </c>
      <c r="S4725" t="s">
        <v>35</v>
      </c>
      <c r="T4725" t="s">
        <v>36</v>
      </c>
      <c r="U4725" t="s">
        <v>37</v>
      </c>
      <c r="V4725">
        <v>27</v>
      </c>
      <c r="W4725" t="s">
        <v>38</v>
      </c>
    </row>
    <row r="4726" spans="1:23">
      <c r="A4726" t="s">
        <v>23</v>
      </c>
      <c r="B4726" t="s">
        <v>24</v>
      </c>
      <c r="C4726" t="s">
        <v>25</v>
      </c>
      <c r="D4726" t="s">
        <v>39</v>
      </c>
      <c r="E4726" t="s">
        <v>40</v>
      </c>
      <c r="F4726" t="s">
        <v>28</v>
      </c>
      <c r="G4726" t="s">
        <v>29</v>
      </c>
      <c r="I4726" t="s">
        <v>43</v>
      </c>
      <c r="J4726">
        <v>224.81750819999999</v>
      </c>
      <c r="K4726">
        <v>24</v>
      </c>
      <c r="L4726">
        <v>0.92</v>
      </c>
      <c r="M4726">
        <v>0</v>
      </c>
      <c r="N4726">
        <v>0</v>
      </c>
      <c r="O4726">
        <v>0</v>
      </c>
      <c r="P4726" t="s">
        <v>1582</v>
      </c>
      <c r="Q4726" t="s">
        <v>1583</v>
      </c>
      <c r="R4726" t="s">
        <v>94</v>
      </c>
      <c r="S4726" t="s">
        <v>95</v>
      </c>
      <c r="T4726" t="s">
        <v>36</v>
      </c>
      <c r="U4726" t="s">
        <v>37</v>
      </c>
      <c r="V4726">
        <v>27</v>
      </c>
      <c r="W4726" t="s">
        <v>38</v>
      </c>
    </row>
    <row r="4727" spans="1:23">
      <c r="A4727" t="s">
        <v>23</v>
      </c>
      <c r="B4727" t="s">
        <v>24</v>
      </c>
      <c r="C4727" t="s">
        <v>25</v>
      </c>
      <c r="D4727" t="s">
        <v>26</v>
      </c>
      <c r="E4727" t="s">
        <v>27</v>
      </c>
      <c r="F4727" t="s">
        <v>41</v>
      </c>
      <c r="G4727" t="s">
        <v>42</v>
      </c>
      <c r="H4727" t="s">
        <v>161</v>
      </c>
      <c r="I4727" t="s">
        <v>43</v>
      </c>
      <c r="J4727">
        <v>155.34518199999999</v>
      </c>
      <c r="K4727">
        <v>1</v>
      </c>
      <c r="L4727">
        <v>0.89200000000000002</v>
      </c>
      <c r="M4727">
        <v>0</v>
      </c>
      <c r="N4727">
        <v>0</v>
      </c>
      <c r="O4727">
        <v>0</v>
      </c>
      <c r="P4727" t="s">
        <v>1368</v>
      </c>
      <c r="Q4727" t="s">
        <v>1369</v>
      </c>
      <c r="R4727" t="s">
        <v>34</v>
      </c>
      <c r="S4727" t="s">
        <v>35</v>
      </c>
      <c r="T4727" t="s">
        <v>36</v>
      </c>
      <c r="U4727" t="s">
        <v>37</v>
      </c>
      <c r="V4727">
        <v>27</v>
      </c>
      <c r="W4727" t="s">
        <v>38</v>
      </c>
    </row>
    <row r="4728" spans="1:23">
      <c r="A4728" t="s">
        <v>23</v>
      </c>
      <c r="B4728" t="s">
        <v>24</v>
      </c>
      <c r="C4728" t="s">
        <v>25</v>
      </c>
      <c r="D4728" t="s">
        <v>39</v>
      </c>
      <c r="E4728" t="s">
        <v>40</v>
      </c>
      <c r="F4728" t="s">
        <v>53</v>
      </c>
      <c r="G4728" t="s">
        <v>54</v>
      </c>
      <c r="I4728" t="s">
        <v>43</v>
      </c>
      <c r="J4728">
        <v>0</v>
      </c>
      <c r="K4728">
        <v>0</v>
      </c>
      <c r="L4728">
        <v>0</v>
      </c>
      <c r="M4728">
        <v>0</v>
      </c>
      <c r="N4728">
        <v>0</v>
      </c>
      <c r="O4728">
        <v>1</v>
      </c>
      <c r="P4728" t="s">
        <v>1368</v>
      </c>
      <c r="Q4728" t="s">
        <v>1369</v>
      </c>
      <c r="R4728" t="s">
        <v>34</v>
      </c>
      <c r="S4728" t="s">
        <v>35</v>
      </c>
      <c r="T4728" t="s">
        <v>36</v>
      </c>
      <c r="U4728" t="s">
        <v>37</v>
      </c>
      <c r="V4728">
        <v>27</v>
      </c>
      <c r="W4728" t="s">
        <v>38</v>
      </c>
    </row>
    <row r="4729" spans="1:23">
      <c r="A4729" t="s">
        <v>23</v>
      </c>
      <c r="B4729" t="s">
        <v>24</v>
      </c>
      <c r="C4729" t="s">
        <v>25</v>
      </c>
      <c r="D4729" t="s">
        <v>26</v>
      </c>
      <c r="E4729" t="s">
        <v>27</v>
      </c>
      <c r="F4729" t="s">
        <v>53</v>
      </c>
      <c r="G4729" t="s">
        <v>54</v>
      </c>
      <c r="H4729" t="s">
        <v>223</v>
      </c>
      <c r="I4729" t="s">
        <v>224</v>
      </c>
      <c r="J4729">
        <v>52.183146890000003</v>
      </c>
      <c r="K4729">
        <v>1</v>
      </c>
      <c r="L4729">
        <v>0.93200000000000005</v>
      </c>
      <c r="M4729">
        <v>0</v>
      </c>
      <c r="N4729">
        <v>0</v>
      </c>
      <c r="O4729">
        <v>0</v>
      </c>
      <c r="P4729" t="s">
        <v>1370</v>
      </c>
      <c r="Q4729" t="s">
        <v>1371</v>
      </c>
      <c r="R4729" t="s">
        <v>67</v>
      </c>
      <c r="S4729" t="s">
        <v>68</v>
      </c>
      <c r="T4729" t="s">
        <v>36</v>
      </c>
      <c r="U4729" t="s">
        <v>37</v>
      </c>
      <c r="V4729">
        <v>27</v>
      </c>
      <c r="W4729" t="s">
        <v>38</v>
      </c>
    </row>
    <row r="4730" spans="1:23">
      <c r="A4730" t="s">
        <v>23</v>
      </c>
      <c r="B4730" t="s">
        <v>24</v>
      </c>
      <c r="C4730" t="s">
        <v>25</v>
      </c>
      <c r="D4730" t="s">
        <v>26</v>
      </c>
      <c r="E4730" t="s">
        <v>27</v>
      </c>
      <c r="F4730" t="s">
        <v>53</v>
      </c>
      <c r="G4730" t="s">
        <v>54</v>
      </c>
      <c r="H4730" t="s">
        <v>599</v>
      </c>
      <c r="I4730" t="s">
        <v>600</v>
      </c>
      <c r="J4730">
        <v>9.7970000000000006</v>
      </c>
      <c r="K4730">
        <v>1</v>
      </c>
      <c r="L4730">
        <v>1</v>
      </c>
      <c r="M4730">
        <v>0</v>
      </c>
      <c r="N4730">
        <v>0</v>
      </c>
      <c r="O4730">
        <v>0</v>
      </c>
      <c r="P4730" t="s">
        <v>1370</v>
      </c>
      <c r="Q4730" t="s">
        <v>1371</v>
      </c>
      <c r="R4730" t="s">
        <v>67</v>
      </c>
      <c r="S4730" t="s">
        <v>68</v>
      </c>
      <c r="T4730" t="s">
        <v>36</v>
      </c>
      <c r="U4730" t="s">
        <v>37</v>
      </c>
      <c r="V4730">
        <v>27</v>
      </c>
      <c r="W4730" t="s">
        <v>38</v>
      </c>
    </row>
    <row r="4731" spans="1:23">
      <c r="A4731" t="s">
        <v>23</v>
      </c>
      <c r="B4731" t="s">
        <v>24</v>
      </c>
      <c r="C4731" t="s">
        <v>25</v>
      </c>
      <c r="D4731" t="s">
        <v>39</v>
      </c>
      <c r="E4731" t="s">
        <v>40</v>
      </c>
      <c r="F4731" t="s">
        <v>41</v>
      </c>
      <c r="G4731" t="s">
        <v>42</v>
      </c>
      <c r="I4731" t="s">
        <v>43</v>
      </c>
      <c r="J4731">
        <v>53.692138380000003</v>
      </c>
      <c r="K4731">
        <v>3</v>
      </c>
      <c r="L4731">
        <v>0.80300000000000005</v>
      </c>
      <c r="M4731">
        <v>0</v>
      </c>
      <c r="N4731">
        <v>0</v>
      </c>
      <c r="O4731">
        <v>0</v>
      </c>
      <c r="P4731" t="s">
        <v>1370</v>
      </c>
      <c r="Q4731" t="s">
        <v>1371</v>
      </c>
      <c r="R4731" t="s">
        <v>67</v>
      </c>
      <c r="S4731" t="s">
        <v>68</v>
      </c>
      <c r="T4731" t="s">
        <v>36</v>
      </c>
      <c r="U4731" t="s">
        <v>37</v>
      </c>
      <c r="V4731">
        <v>27</v>
      </c>
      <c r="W4731" t="s">
        <v>38</v>
      </c>
    </row>
    <row r="4732" spans="1:23">
      <c r="A4732" t="s">
        <v>23</v>
      </c>
      <c r="B4732" t="s">
        <v>24</v>
      </c>
      <c r="C4732" t="s">
        <v>25</v>
      </c>
      <c r="D4732" t="s">
        <v>39</v>
      </c>
      <c r="E4732" t="s">
        <v>40</v>
      </c>
      <c r="F4732" t="s">
        <v>44</v>
      </c>
      <c r="G4732" t="s">
        <v>45</v>
      </c>
      <c r="I4732" t="s">
        <v>43</v>
      </c>
      <c r="J4732">
        <v>0</v>
      </c>
      <c r="K4732">
        <v>0</v>
      </c>
      <c r="L4732">
        <v>0</v>
      </c>
      <c r="M4732">
        <v>0</v>
      </c>
      <c r="N4732">
        <v>0</v>
      </c>
      <c r="O4732">
        <v>1</v>
      </c>
      <c r="P4732" t="s">
        <v>1370</v>
      </c>
      <c r="Q4732" t="s">
        <v>1371</v>
      </c>
      <c r="R4732" t="s">
        <v>67</v>
      </c>
      <c r="S4732" t="s">
        <v>68</v>
      </c>
      <c r="T4732" t="s">
        <v>36</v>
      </c>
      <c r="U4732" t="s">
        <v>37</v>
      </c>
      <c r="V4732">
        <v>27</v>
      </c>
      <c r="W4732" t="s">
        <v>38</v>
      </c>
    </row>
    <row r="4733" spans="1:23">
      <c r="A4733" t="s">
        <v>23</v>
      </c>
      <c r="B4733" t="s">
        <v>24</v>
      </c>
      <c r="C4733" t="s">
        <v>25</v>
      </c>
      <c r="D4733" t="s">
        <v>26</v>
      </c>
      <c r="E4733" t="s">
        <v>27</v>
      </c>
      <c r="F4733" t="s">
        <v>53</v>
      </c>
      <c r="G4733" t="s">
        <v>54</v>
      </c>
      <c r="H4733" t="s">
        <v>1066</v>
      </c>
      <c r="I4733" t="s">
        <v>1067</v>
      </c>
      <c r="J4733">
        <v>690.15316670000004</v>
      </c>
      <c r="K4733">
        <v>1</v>
      </c>
      <c r="L4733">
        <v>1</v>
      </c>
      <c r="M4733">
        <v>0</v>
      </c>
      <c r="N4733">
        <v>0</v>
      </c>
      <c r="O4733">
        <v>0</v>
      </c>
      <c r="P4733" t="s">
        <v>1222</v>
      </c>
      <c r="Q4733" t="s">
        <v>1223</v>
      </c>
      <c r="R4733" t="s">
        <v>389</v>
      </c>
      <c r="S4733" t="s">
        <v>390</v>
      </c>
      <c r="T4733" t="s">
        <v>36</v>
      </c>
      <c r="U4733" t="s">
        <v>37</v>
      </c>
      <c r="V4733">
        <v>27</v>
      </c>
      <c r="W4733" t="s">
        <v>38</v>
      </c>
    </row>
    <row r="4734" spans="1:23">
      <c r="A4734" t="s">
        <v>23</v>
      </c>
      <c r="B4734" t="s">
        <v>24</v>
      </c>
      <c r="C4734" t="s">
        <v>25</v>
      </c>
      <c r="D4734" t="s">
        <v>26</v>
      </c>
      <c r="E4734" t="s">
        <v>27</v>
      </c>
      <c r="F4734" t="s">
        <v>53</v>
      </c>
      <c r="G4734" t="s">
        <v>54</v>
      </c>
      <c r="H4734" t="s">
        <v>677</v>
      </c>
      <c r="I4734" t="s">
        <v>678</v>
      </c>
      <c r="J4734">
        <v>36.973307419999998</v>
      </c>
      <c r="K4734">
        <v>1</v>
      </c>
      <c r="L4734">
        <v>0.998</v>
      </c>
      <c r="M4734">
        <v>0</v>
      </c>
      <c r="N4734">
        <v>0</v>
      </c>
      <c r="O4734">
        <v>0</v>
      </c>
      <c r="P4734" t="s">
        <v>1222</v>
      </c>
      <c r="Q4734" t="s">
        <v>1223</v>
      </c>
      <c r="R4734" t="s">
        <v>389</v>
      </c>
      <c r="S4734" t="s">
        <v>390</v>
      </c>
      <c r="T4734" t="s">
        <v>36</v>
      </c>
      <c r="U4734" t="s">
        <v>37</v>
      </c>
      <c r="V4734">
        <v>27</v>
      </c>
      <c r="W4734" t="s">
        <v>38</v>
      </c>
    </row>
    <row r="4735" spans="1:23">
      <c r="A4735" t="s">
        <v>23</v>
      </c>
      <c r="B4735" t="s">
        <v>24</v>
      </c>
      <c r="C4735" t="s">
        <v>25</v>
      </c>
      <c r="D4735" t="s">
        <v>26</v>
      </c>
      <c r="E4735" t="s">
        <v>27</v>
      </c>
      <c r="F4735" t="s">
        <v>28</v>
      </c>
      <c r="G4735" t="s">
        <v>29</v>
      </c>
      <c r="H4735" t="s">
        <v>369</v>
      </c>
      <c r="I4735" t="s">
        <v>370</v>
      </c>
      <c r="J4735">
        <v>343.26214770000001</v>
      </c>
      <c r="K4735">
        <v>3</v>
      </c>
      <c r="L4735">
        <v>0.996</v>
      </c>
      <c r="M4735">
        <v>0</v>
      </c>
      <c r="N4735">
        <v>0</v>
      </c>
      <c r="O4735">
        <v>0</v>
      </c>
      <c r="P4735" t="s">
        <v>1222</v>
      </c>
      <c r="Q4735" t="s">
        <v>1223</v>
      </c>
      <c r="R4735" t="s">
        <v>389</v>
      </c>
      <c r="S4735" t="s">
        <v>390</v>
      </c>
      <c r="T4735" t="s">
        <v>36</v>
      </c>
      <c r="U4735" t="s">
        <v>37</v>
      </c>
      <c r="V4735">
        <v>27</v>
      </c>
      <c r="W4735" t="s">
        <v>38</v>
      </c>
    </row>
    <row r="4736" spans="1:23">
      <c r="A4736" t="s">
        <v>23</v>
      </c>
      <c r="B4736" t="s">
        <v>24</v>
      </c>
      <c r="C4736" t="s">
        <v>25</v>
      </c>
      <c r="D4736" t="s">
        <v>39</v>
      </c>
      <c r="E4736" t="s">
        <v>40</v>
      </c>
      <c r="F4736" t="s">
        <v>28</v>
      </c>
      <c r="G4736" t="s">
        <v>29</v>
      </c>
      <c r="I4736" t="s">
        <v>43</v>
      </c>
      <c r="J4736">
        <v>2583.9735730000002</v>
      </c>
      <c r="K4736">
        <v>249</v>
      </c>
      <c r="L4736">
        <v>0.84899999999999998</v>
      </c>
      <c r="M4736">
        <v>0</v>
      </c>
      <c r="N4736">
        <v>0</v>
      </c>
      <c r="O4736">
        <v>0</v>
      </c>
      <c r="P4736" t="s">
        <v>1222</v>
      </c>
      <c r="Q4736" t="s">
        <v>1223</v>
      </c>
      <c r="R4736" t="s">
        <v>389</v>
      </c>
      <c r="S4736" t="s">
        <v>390</v>
      </c>
      <c r="T4736" t="s">
        <v>36</v>
      </c>
      <c r="U4736" t="s">
        <v>37</v>
      </c>
      <c r="V4736">
        <v>27</v>
      </c>
      <c r="W4736" t="s">
        <v>38</v>
      </c>
    </row>
    <row r="4737" spans="1:23">
      <c r="A4737" t="s">
        <v>23</v>
      </c>
      <c r="B4737" t="s">
        <v>24</v>
      </c>
      <c r="C4737" t="s">
        <v>25</v>
      </c>
      <c r="D4737" t="s">
        <v>39</v>
      </c>
      <c r="E4737" t="s">
        <v>40</v>
      </c>
      <c r="F4737" t="s">
        <v>44</v>
      </c>
      <c r="G4737" t="s">
        <v>45</v>
      </c>
      <c r="I4737" t="s">
        <v>43</v>
      </c>
      <c r="J4737">
        <v>0</v>
      </c>
      <c r="K4737">
        <v>0</v>
      </c>
      <c r="L4737">
        <v>0</v>
      </c>
      <c r="M4737">
        <v>0</v>
      </c>
      <c r="N4737">
        <v>0</v>
      </c>
      <c r="O4737">
        <v>1</v>
      </c>
      <c r="P4737" t="s">
        <v>1058</v>
      </c>
      <c r="Q4737" t="s">
        <v>1059</v>
      </c>
      <c r="R4737" t="s">
        <v>34</v>
      </c>
      <c r="S4737" t="s">
        <v>35</v>
      </c>
      <c r="T4737" t="s">
        <v>36</v>
      </c>
      <c r="U4737" t="s">
        <v>37</v>
      </c>
      <c r="V4737">
        <v>27</v>
      </c>
      <c r="W4737" t="s">
        <v>38</v>
      </c>
    </row>
    <row r="4738" spans="1:23">
      <c r="A4738" t="s">
        <v>23</v>
      </c>
      <c r="B4738" t="s">
        <v>24</v>
      </c>
      <c r="C4738" t="s">
        <v>25</v>
      </c>
      <c r="D4738" t="s">
        <v>39</v>
      </c>
      <c r="E4738" t="s">
        <v>40</v>
      </c>
      <c r="F4738" t="s">
        <v>41</v>
      </c>
      <c r="G4738" t="s">
        <v>42</v>
      </c>
      <c r="I4738" t="s">
        <v>43</v>
      </c>
      <c r="J4738">
        <v>0</v>
      </c>
      <c r="K4738">
        <v>0</v>
      </c>
      <c r="L4738">
        <v>0</v>
      </c>
      <c r="M4738">
        <v>0</v>
      </c>
      <c r="N4738">
        <v>0</v>
      </c>
      <c r="O4738">
        <v>1</v>
      </c>
      <c r="P4738" t="s">
        <v>1226</v>
      </c>
      <c r="Q4738" t="s">
        <v>1227</v>
      </c>
      <c r="R4738" t="s">
        <v>114</v>
      </c>
      <c r="S4738" t="s">
        <v>115</v>
      </c>
      <c r="T4738" t="s">
        <v>36</v>
      </c>
      <c r="U4738" t="s">
        <v>37</v>
      </c>
      <c r="V4738">
        <v>27</v>
      </c>
      <c r="W4738" t="s">
        <v>38</v>
      </c>
    </row>
    <row r="4739" spans="1:23">
      <c r="A4739" t="s">
        <v>23</v>
      </c>
      <c r="B4739" t="s">
        <v>24</v>
      </c>
      <c r="C4739" t="s">
        <v>25</v>
      </c>
      <c r="D4739" t="s">
        <v>39</v>
      </c>
      <c r="E4739" t="s">
        <v>40</v>
      </c>
      <c r="F4739" t="s">
        <v>44</v>
      </c>
      <c r="G4739" t="s">
        <v>45</v>
      </c>
      <c r="I4739" t="s">
        <v>43</v>
      </c>
      <c r="J4739">
        <v>0</v>
      </c>
      <c r="K4739">
        <v>0</v>
      </c>
      <c r="L4739">
        <v>0</v>
      </c>
      <c r="M4739">
        <v>0</v>
      </c>
      <c r="N4739">
        <v>0</v>
      </c>
      <c r="O4739">
        <v>1</v>
      </c>
      <c r="P4739" t="s">
        <v>1228</v>
      </c>
      <c r="Q4739" t="s">
        <v>1229</v>
      </c>
      <c r="R4739" t="s">
        <v>297</v>
      </c>
      <c r="S4739" t="s">
        <v>298</v>
      </c>
      <c r="T4739" t="s">
        <v>36</v>
      </c>
      <c r="U4739" t="s">
        <v>37</v>
      </c>
      <c r="V4739">
        <v>27</v>
      </c>
      <c r="W4739" t="s">
        <v>38</v>
      </c>
    </row>
    <row r="4740" spans="1:23">
      <c r="A4740" t="s">
        <v>23</v>
      </c>
      <c r="B4740" t="s">
        <v>24</v>
      </c>
      <c r="C4740" t="s">
        <v>25</v>
      </c>
      <c r="D4740" t="s">
        <v>26</v>
      </c>
      <c r="E4740" t="s">
        <v>27</v>
      </c>
      <c r="F4740" t="s">
        <v>28</v>
      </c>
      <c r="G4740" t="s">
        <v>29</v>
      </c>
      <c r="H4740" t="s">
        <v>148</v>
      </c>
      <c r="I4740" t="s">
        <v>149</v>
      </c>
      <c r="J4740">
        <v>3701.6446350000001</v>
      </c>
      <c r="K4740">
        <v>8</v>
      </c>
      <c r="L4740">
        <v>0.98199999999999998</v>
      </c>
      <c r="M4740">
        <v>0</v>
      </c>
      <c r="N4740">
        <v>0</v>
      </c>
      <c r="O4740">
        <v>0</v>
      </c>
      <c r="P4740" t="s">
        <v>1060</v>
      </c>
      <c r="Q4740" t="s">
        <v>1061</v>
      </c>
      <c r="R4740" t="s">
        <v>100</v>
      </c>
      <c r="S4740" t="s">
        <v>101</v>
      </c>
      <c r="T4740" t="s">
        <v>36</v>
      </c>
      <c r="U4740" t="s">
        <v>37</v>
      </c>
      <c r="V4740">
        <v>27</v>
      </c>
      <c r="W4740" t="s">
        <v>38</v>
      </c>
    </row>
    <row r="4741" spans="1:23">
      <c r="A4741" t="s">
        <v>23</v>
      </c>
      <c r="B4741" t="s">
        <v>24</v>
      </c>
      <c r="C4741" t="s">
        <v>25</v>
      </c>
      <c r="D4741" t="s">
        <v>26</v>
      </c>
      <c r="E4741" t="s">
        <v>27</v>
      </c>
      <c r="F4741" t="s">
        <v>28</v>
      </c>
      <c r="G4741" t="s">
        <v>29</v>
      </c>
      <c r="H4741" t="s">
        <v>445</v>
      </c>
      <c r="I4741" t="s">
        <v>446</v>
      </c>
      <c r="J4741">
        <v>52.163350889999997</v>
      </c>
      <c r="K4741">
        <v>1</v>
      </c>
      <c r="L4741">
        <v>0.79700000000000004</v>
      </c>
      <c r="M4741">
        <v>0</v>
      </c>
      <c r="N4741">
        <v>0</v>
      </c>
      <c r="O4741">
        <v>0</v>
      </c>
      <c r="P4741" t="s">
        <v>1060</v>
      </c>
      <c r="Q4741" t="s">
        <v>1061</v>
      </c>
      <c r="R4741" t="s">
        <v>100</v>
      </c>
      <c r="S4741" t="s">
        <v>101</v>
      </c>
      <c r="T4741" t="s">
        <v>36</v>
      </c>
      <c r="U4741" t="s">
        <v>37</v>
      </c>
      <c r="V4741">
        <v>27</v>
      </c>
      <c r="W4741" t="s">
        <v>38</v>
      </c>
    </row>
    <row r="4742" spans="1:23">
      <c r="A4742" t="s">
        <v>23</v>
      </c>
      <c r="B4742" t="s">
        <v>24</v>
      </c>
      <c r="C4742" t="s">
        <v>25</v>
      </c>
      <c r="D4742" t="s">
        <v>39</v>
      </c>
      <c r="E4742" t="s">
        <v>40</v>
      </c>
      <c r="F4742" t="s">
        <v>41</v>
      </c>
      <c r="G4742" t="s">
        <v>42</v>
      </c>
      <c r="I4742" t="s">
        <v>43</v>
      </c>
      <c r="J4742">
        <v>410.96908789999998</v>
      </c>
      <c r="K4742">
        <v>47</v>
      </c>
      <c r="L4742">
        <v>0.81200000000000006</v>
      </c>
      <c r="M4742">
        <v>0</v>
      </c>
      <c r="N4742">
        <v>0</v>
      </c>
      <c r="O4742">
        <v>0</v>
      </c>
      <c r="P4742" t="s">
        <v>1060</v>
      </c>
      <c r="Q4742" t="s">
        <v>1061</v>
      </c>
      <c r="R4742" t="s">
        <v>100</v>
      </c>
      <c r="S4742" t="s">
        <v>101</v>
      </c>
      <c r="T4742" t="s">
        <v>36</v>
      </c>
      <c r="U4742" t="s">
        <v>37</v>
      </c>
      <c r="V4742">
        <v>27</v>
      </c>
      <c r="W4742" t="s">
        <v>38</v>
      </c>
    </row>
    <row r="4743" spans="1:23">
      <c r="A4743" t="s">
        <v>23</v>
      </c>
      <c r="B4743" t="s">
        <v>24</v>
      </c>
      <c r="C4743" t="s">
        <v>25</v>
      </c>
      <c r="D4743" t="s">
        <v>39</v>
      </c>
      <c r="E4743" t="s">
        <v>40</v>
      </c>
      <c r="F4743" t="s">
        <v>53</v>
      </c>
      <c r="G4743" t="s">
        <v>54</v>
      </c>
      <c r="I4743" t="s">
        <v>43</v>
      </c>
      <c r="J4743">
        <v>153.2201967</v>
      </c>
      <c r="K4743">
        <v>11</v>
      </c>
      <c r="L4743">
        <v>0.89800000000000002</v>
      </c>
      <c r="M4743">
        <v>0</v>
      </c>
      <c r="N4743">
        <v>0</v>
      </c>
      <c r="O4743">
        <v>0</v>
      </c>
      <c r="P4743" t="s">
        <v>1060</v>
      </c>
      <c r="Q4743" t="s">
        <v>1061</v>
      </c>
      <c r="R4743" t="s">
        <v>100</v>
      </c>
      <c r="S4743" t="s">
        <v>101</v>
      </c>
      <c r="T4743" t="s">
        <v>36</v>
      </c>
      <c r="U4743" t="s">
        <v>37</v>
      </c>
      <c r="V4743">
        <v>27</v>
      </c>
      <c r="W4743" t="s">
        <v>38</v>
      </c>
    </row>
    <row r="4744" spans="1:23">
      <c r="A4744" t="s">
        <v>23</v>
      </c>
      <c r="B4744" t="s">
        <v>24</v>
      </c>
      <c r="C4744" t="s">
        <v>25</v>
      </c>
      <c r="D4744" t="s">
        <v>26</v>
      </c>
      <c r="E4744" t="s">
        <v>27</v>
      </c>
      <c r="F4744" t="s">
        <v>41</v>
      </c>
      <c r="G4744" t="s">
        <v>42</v>
      </c>
      <c r="H4744" t="s">
        <v>161</v>
      </c>
      <c r="I4744" t="s">
        <v>43</v>
      </c>
      <c r="J4744">
        <v>2.5245000000000002</v>
      </c>
      <c r="K4744">
        <v>1</v>
      </c>
      <c r="L4744">
        <v>1</v>
      </c>
      <c r="M4744">
        <v>0</v>
      </c>
      <c r="N4744">
        <v>0</v>
      </c>
      <c r="O4744">
        <v>0</v>
      </c>
      <c r="P4744" t="s">
        <v>1062</v>
      </c>
      <c r="Q4744" t="s">
        <v>1063</v>
      </c>
      <c r="R4744" t="s">
        <v>297</v>
      </c>
      <c r="S4744" t="s">
        <v>298</v>
      </c>
      <c r="T4744" t="s">
        <v>36</v>
      </c>
      <c r="U4744" t="s">
        <v>37</v>
      </c>
      <c r="V4744">
        <v>27</v>
      </c>
      <c r="W4744" t="s">
        <v>38</v>
      </c>
    </row>
    <row r="4745" spans="1:23">
      <c r="A4745" t="s">
        <v>23</v>
      </c>
      <c r="B4745" t="s">
        <v>24</v>
      </c>
      <c r="C4745" t="s">
        <v>25</v>
      </c>
      <c r="D4745" t="s">
        <v>26</v>
      </c>
      <c r="E4745" t="s">
        <v>27</v>
      </c>
      <c r="F4745" t="s">
        <v>53</v>
      </c>
      <c r="G4745" t="s">
        <v>54</v>
      </c>
      <c r="H4745" t="s">
        <v>134</v>
      </c>
      <c r="I4745" t="s">
        <v>135</v>
      </c>
      <c r="J4745">
        <v>292.55716669999998</v>
      </c>
      <c r="K4745">
        <v>1</v>
      </c>
      <c r="L4745">
        <v>1</v>
      </c>
      <c r="M4745">
        <v>0</v>
      </c>
      <c r="N4745">
        <v>0</v>
      </c>
      <c r="O4745">
        <v>0</v>
      </c>
      <c r="P4745" t="s">
        <v>1062</v>
      </c>
      <c r="Q4745" t="s">
        <v>1063</v>
      </c>
      <c r="R4745" t="s">
        <v>297</v>
      </c>
      <c r="S4745" t="s">
        <v>298</v>
      </c>
      <c r="T4745" t="s">
        <v>36</v>
      </c>
      <c r="U4745" t="s">
        <v>37</v>
      </c>
      <c r="V4745">
        <v>27</v>
      </c>
      <c r="W4745" t="s">
        <v>38</v>
      </c>
    </row>
    <row r="4746" spans="1:23">
      <c r="A4746" t="s">
        <v>23</v>
      </c>
      <c r="B4746" t="s">
        <v>24</v>
      </c>
      <c r="C4746" t="s">
        <v>25</v>
      </c>
      <c r="D4746" t="s">
        <v>26</v>
      </c>
      <c r="E4746" t="s">
        <v>27</v>
      </c>
      <c r="F4746" t="s">
        <v>28</v>
      </c>
      <c r="G4746" t="s">
        <v>29</v>
      </c>
      <c r="H4746" t="s">
        <v>152</v>
      </c>
      <c r="I4746" t="s">
        <v>153</v>
      </c>
      <c r="J4746">
        <v>2.5670000000000002</v>
      </c>
      <c r="K4746">
        <v>1</v>
      </c>
      <c r="L4746">
        <v>1</v>
      </c>
      <c r="M4746">
        <v>0</v>
      </c>
      <c r="N4746">
        <v>0</v>
      </c>
      <c r="O4746">
        <v>0</v>
      </c>
      <c r="P4746" t="s">
        <v>1062</v>
      </c>
      <c r="Q4746" t="s">
        <v>1063</v>
      </c>
      <c r="R4746" t="s">
        <v>297</v>
      </c>
      <c r="S4746" t="s">
        <v>298</v>
      </c>
      <c r="T4746" t="s">
        <v>36</v>
      </c>
      <c r="U4746" t="s">
        <v>37</v>
      </c>
      <c r="V4746">
        <v>27</v>
      </c>
      <c r="W4746" t="s">
        <v>38</v>
      </c>
    </row>
    <row r="4747" spans="1:23">
      <c r="A4747" t="s">
        <v>23</v>
      </c>
      <c r="B4747" t="s">
        <v>24</v>
      </c>
      <c r="C4747" t="s">
        <v>25</v>
      </c>
      <c r="D4747" t="s">
        <v>39</v>
      </c>
      <c r="E4747" t="s">
        <v>40</v>
      </c>
      <c r="F4747" t="s">
        <v>53</v>
      </c>
      <c r="G4747" t="s">
        <v>54</v>
      </c>
      <c r="I4747" t="s">
        <v>43</v>
      </c>
      <c r="J4747">
        <v>0</v>
      </c>
      <c r="K4747">
        <v>0</v>
      </c>
      <c r="L4747">
        <v>0</v>
      </c>
      <c r="M4747">
        <v>0</v>
      </c>
      <c r="N4747">
        <v>0</v>
      </c>
      <c r="O4747">
        <v>1</v>
      </c>
      <c r="P4747" t="s">
        <v>1062</v>
      </c>
      <c r="Q4747" t="s">
        <v>1063</v>
      </c>
      <c r="R4747" t="s">
        <v>297</v>
      </c>
      <c r="S4747" t="s">
        <v>298</v>
      </c>
      <c r="T4747" t="s">
        <v>36</v>
      </c>
      <c r="U4747" t="s">
        <v>37</v>
      </c>
      <c r="V4747">
        <v>27</v>
      </c>
      <c r="W4747" t="s">
        <v>38</v>
      </c>
    </row>
    <row r="4748" spans="1:23">
      <c r="A4748" t="s">
        <v>23</v>
      </c>
      <c r="B4748" t="s">
        <v>24</v>
      </c>
      <c r="C4748" t="s">
        <v>25</v>
      </c>
      <c r="D4748" t="s">
        <v>39</v>
      </c>
      <c r="E4748" t="s">
        <v>40</v>
      </c>
      <c r="F4748" t="s">
        <v>28</v>
      </c>
      <c r="G4748" t="s">
        <v>29</v>
      </c>
      <c r="I4748" t="s">
        <v>43</v>
      </c>
      <c r="J4748">
        <v>130.64117039999999</v>
      </c>
      <c r="K4748">
        <v>24</v>
      </c>
      <c r="L4748">
        <v>0.90200000000000002</v>
      </c>
      <c r="M4748">
        <v>0</v>
      </c>
      <c r="N4748">
        <v>0</v>
      </c>
      <c r="O4748">
        <v>0</v>
      </c>
      <c r="P4748" t="s">
        <v>1062</v>
      </c>
      <c r="Q4748" t="s">
        <v>1063</v>
      </c>
      <c r="R4748" t="s">
        <v>297</v>
      </c>
      <c r="S4748" t="s">
        <v>298</v>
      </c>
      <c r="T4748" t="s">
        <v>36</v>
      </c>
      <c r="U4748" t="s">
        <v>37</v>
      </c>
      <c r="V4748">
        <v>27</v>
      </c>
      <c r="W4748" t="s">
        <v>38</v>
      </c>
    </row>
    <row r="4749" spans="1:23">
      <c r="A4749" t="s">
        <v>23</v>
      </c>
      <c r="B4749" t="s">
        <v>24</v>
      </c>
      <c r="C4749" t="s">
        <v>25</v>
      </c>
      <c r="D4749" t="s">
        <v>39</v>
      </c>
      <c r="E4749" t="s">
        <v>40</v>
      </c>
      <c r="F4749" t="s">
        <v>28</v>
      </c>
      <c r="G4749" t="s">
        <v>29</v>
      </c>
      <c r="I4749" t="s">
        <v>43</v>
      </c>
      <c r="J4749">
        <v>51.681734050000003</v>
      </c>
      <c r="K4749">
        <v>11</v>
      </c>
      <c r="L4749">
        <v>0.85099999999999998</v>
      </c>
      <c r="M4749">
        <v>0</v>
      </c>
      <c r="N4749">
        <v>0</v>
      </c>
      <c r="O4749">
        <v>0</v>
      </c>
      <c r="P4749" t="s">
        <v>1372</v>
      </c>
      <c r="Q4749" t="s">
        <v>1373</v>
      </c>
      <c r="R4749" t="s">
        <v>51</v>
      </c>
      <c r="S4749" t="s">
        <v>52</v>
      </c>
      <c r="T4749" t="s">
        <v>36</v>
      </c>
      <c r="U4749" t="s">
        <v>37</v>
      </c>
      <c r="V4749">
        <v>27</v>
      </c>
      <c r="W4749" t="s">
        <v>38</v>
      </c>
    </row>
    <row r="4750" spans="1:23">
      <c r="A4750" t="s">
        <v>23</v>
      </c>
      <c r="B4750" t="s">
        <v>24</v>
      </c>
      <c r="C4750" t="s">
        <v>25</v>
      </c>
      <c r="D4750" t="s">
        <v>39</v>
      </c>
      <c r="E4750" t="s">
        <v>40</v>
      </c>
      <c r="F4750" t="s">
        <v>28</v>
      </c>
      <c r="G4750" t="s">
        <v>29</v>
      </c>
      <c r="I4750" t="s">
        <v>43</v>
      </c>
      <c r="J4750">
        <v>0</v>
      </c>
      <c r="K4750">
        <v>0</v>
      </c>
      <c r="L4750">
        <v>0</v>
      </c>
      <c r="M4750">
        <v>0</v>
      </c>
      <c r="N4750">
        <v>0</v>
      </c>
      <c r="O4750">
        <v>1</v>
      </c>
      <c r="P4750" t="s">
        <v>1634</v>
      </c>
      <c r="Q4750" t="s">
        <v>1635</v>
      </c>
      <c r="R4750" t="s">
        <v>94</v>
      </c>
      <c r="S4750" t="s">
        <v>95</v>
      </c>
      <c r="T4750" t="s">
        <v>36</v>
      </c>
      <c r="U4750" t="s">
        <v>37</v>
      </c>
      <c r="V4750">
        <v>27</v>
      </c>
      <c r="W4750" t="s">
        <v>38</v>
      </c>
    </row>
    <row r="4751" spans="1:23">
      <c r="A4751" t="s">
        <v>23</v>
      </c>
      <c r="B4751" t="s">
        <v>24</v>
      </c>
      <c r="C4751" t="s">
        <v>25</v>
      </c>
      <c r="D4751" t="s">
        <v>46</v>
      </c>
      <c r="E4751" t="s">
        <v>47</v>
      </c>
      <c r="F4751" t="s">
        <v>48</v>
      </c>
      <c r="G4751" t="s">
        <v>47</v>
      </c>
      <c r="I4751" t="s">
        <v>43</v>
      </c>
      <c r="J4751">
        <v>250.41676759999999</v>
      </c>
      <c r="K4751">
        <v>63</v>
      </c>
      <c r="L4751">
        <v>0.79</v>
      </c>
      <c r="M4751">
        <v>0</v>
      </c>
      <c r="N4751">
        <v>0</v>
      </c>
      <c r="O4751">
        <v>0</v>
      </c>
      <c r="P4751" t="s">
        <v>1634</v>
      </c>
      <c r="Q4751" t="s">
        <v>1635</v>
      </c>
      <c r="R4751" t="s">
        <v>94</v>
      </c>
      <c r="S4751" t="s">
        <v>95</v>
      </c>
      <c r="T4751" t="s">
        <v>36</v>
      </c>
      <c r="U4751" t="s">
        <v>37</v>
      </c>
      <c r="V4751">
        <v>27</v>
      </c>
      <c r="W4751" t="s">
        <v>38</v>
      </c>
    </row>
    <row r="4752" spans="1:23">
      <c r="A4752" t="s">
        <v>23</v>
      </c>
      <c r="B4752" t="s">
        <v>24</v>
      </c>
      <c r="C4752" t="s">
        <v>25</v>
      </c>
      <c r="D4752" t="s">
        <v>26</v>
      </c>
      <c r="E4752" t="s">
        <v>27</v>
      </c>
      <c r="F4752" t="s">
        <v>28</v>
      </c>
      <c r="G4752" t="s">
        <v>29</v>
      </c>
      <c r="H4752" t="s">
        <v>148</v>
      </c>
      <c r="I4752" t="s">
        <v>149</v>
      </c>
      <c r="J4752">
        <v>9.3339999999999996</v>
      </c>
      <c r="K4752">
        <v>1</v>
      </c>
      <c r="L4752">
        <v>1</v>
      </c>
      <c r="M4752">
        <v>0</v>
      </c>
      <c r="N4752">
        <v>0</v>
      </c>
      <c r="O4752">
        <v>0</v>
      </c>
      <c r="P4752" t="s">
        <v>1230</v>
      </c>
      <c r="Q4752" t="s">
        <v>1231</v>
      </c>
      <c r="R4752" t="s">
        <v>67</v>
      </c>
      <c r="S4752" t="s">
        <v>68</v>
      </c>
      <c r="T4752" t="s">
        <v>36</v>
      </c>
      <c r="U4752" t="s">
        <v>37</v>
      </c>
      <c r="V4752">
        <v>27</v>
      </c>
      <c r="W4752" t="s">
        <v>38</v>
      </c>
    </row>
    <row r="4753" spans="1:23">
      <c r="A4753" t="s">
        <v>23</v>
      </c>
      <c r="B4753" t="s">
        <v>24</v>
      </c>
      <c r="C4753" t="s">
        <v>25</v>
      </c>
      <c r="D4753" t="s">
        <v>39</v>
      </c>
      <c r="E4753" t="s">
        <v>40</v>
      </c>
      <c r="F4753" t="s">
        <v>44</v>
      </c>
      <c r="G4753" t="s">
        <v>45</v>
      </c>
      <c r="I4753" t="s">
        <v>43</v>
      </c>
      <c r="J4753">
        <v>0</v>
      </c>
      <c r="K4753">
        <v>0</v>
      </c>
      <c r="L4753">
        <v>0</v>
      </c>
      <c r="M4753">
        <v>0</v>
      </c>
      <c r="N4753">
        <v>0</v>
      </c>
      <c r="O4753">
        <v>1</v>
      </c>
      <c r="P4753" t="s">
        <v>1234</v>
      </c>
      <c r="Q4753" t="s">
        <v>1235</v>
      </c>
      <c r="R4753" t="s">
        <v>34</v>
      </c>
      <c r="S4753" t="s">
        <v>35</v>
      </c>
      <c r="T4753" t="s">
        <v>36</v>
      </c>
      <c r="U4753" t="s">
        <v>37</v>
      </c>
      <c r="V4753">
        <v>27</v>
      </c>
      <c r="W4753" t="s">
        <v>38</v>
      </c>
    </row>
    <row r="4754" spans="1:23">
      <c r="A4754" t="s">
        <v>23</v>
      </c>
      <c r="B4754" t="s">
        <v>24</v>
      </c>
      <c r="C4754" t="s">
        <v>25</v>
      </c>
      <c r="D4754" t="s">
        <v>26</v>
      </c>
      <c r="E4754" t="s">
        <v>27</v>
      </c>
      <c r="F4754" t="s">
        <v>53</v>
      </c>
      <c r="G4754" t="s">
        <v>54</v>
      </c>
      <c r="H4754" t="s">
        <v>323</v>
      </c>
      <c r="I4754" t="s">
        <v>324</v>
      </c>
      <c r="J4754">
        <v>37.023318420000003</v>
      </c>
      <c r="K4754">
        <v>1</v>
      </c>
      <c r="L4754">
        <v>0.92200000000000004</v>
      </c>
      <c r="M4754">
        <v>0</v>
      </c>
      <c r="N4754">
        <v>0</v>
      </c>
      <c r="O4754">
        <v>0</v>
      </c>
      <c r="P4754" t="s">
        <v>1106</v>
      </c>
      <c r="Q4754" t="s">
        <v>1107</v>
      </c>
      <c r="R4754" t="s">
        <v>201</v>
      </c>
      <c r="S4754" t="s">
        <v>202</v>
      </c>
      <c r="T4754" t="s">
        <v>36</v>
      </c>
      <c r="U4754" t="s">
        <v>37</v>
      </c>
      <c r="V4754">
        <v>27</v>
      </c>
      <c r="W4754" t="s">
        <v>38</v>
      </c>
    </row>
    <row r="4755" spans="1:23">
      <c r="A4755" t="s">
        <v>23</v>
      </c>
      <c r="B4755" t="s">
        <v>24</v>
      </c>
      <c r="C4755" t="s">
        <v>25</v>
      </c>
      <c r="D4755" t="s">
        <v>26</v>
      </c>
      <c r="E4755" t="s">
        <v>27</v>
      </c>
      <c r="F4755" t="s">
        <v>53</v>
      </c>
      <c r="G4755" t="s">
        <v>54</v>
      </c>
      <c r="H4755" t="s">
        <v>471</v>
      </c>
      <c r="I4755" t="s">
        <v>472</v>
      </c>
      <c r="J4755">
        <v>10909.995500000001</v>
      </c>
      <c r="K4755">
        <v>1</v>
      </c>
      <c r="L4755">
        <v>1</v>
      </c>
      <c r="M4755">
        <v>0</v>
      </c>
      <c r="N4755">
        <v>0</v>
      </c>
      <c r="O4755">
        <v>0</v>
      </c>
      <c r="P4755" t="s">
        <v>1106</v>
      </c>
      <c r="Q4755" t="s">
        <v>1107</v>
      </c>
      <c r="R4755" t="s">
        <v>201</v>
      </c>
      <c r="S4755" t="s">
        <v>202</v>
      </c>
      <c r="T4755" t="s">
        <v>36</v>
      </c>
      <c r="U4755" t="s">
        <v>37</v>
      </c>
      <c r="V4755">
        <v>27</v>
      </c>
      <c r="W4755" t="s">
        <v>38</v>
      </c>
    </row>
    <row r="4756" spans="1:23">
      <c r="A4756" t="s">
        <v>23</v>
      </c>
      <c r="B4756" t="s">
        <v>24</v>
      </c>
      <c r="C4756" t="s">
        <v>25</v>
      </c>
      <c r="D4756" t="s">
        <v>26</v>
      </c>
      <c r="E4756" t="s">
        <v>27</v>
      </c>
      <c r="F4756" t="s">
        <v>53</v>
      </c>
      <c r="G4756" t="s">
        <v>54</v>
      </c>
      <c r="H4756" t="s">
        <v>183</v>
      </c>
      <c r="I4756" t="s">
        <v>184</v>
      </c>
      <c r="J4756">
        <v>16.16887045</v>
      </c>
      <c r="K4756">
        <v>2</v>
      </c>
      <c r="L4756">
        <v>0.73399999999999999</v>
      </c>
      <c r="M4756">
        <v>0</v>
      </c>
      <c r="N4756">
        <v>0</v>
      </c>
      <c r="O4756">
        <v>0</v>
      </c>
      <c r="P4756" t="s">
        <v>1106</v>
      </c>
      <c r="Q4756" t="s">
        <v>1107</v>
      </c>
      <c r="R4756" t="s">
        <v>201</v>
      </c>
      <c r="S4756" t="s">
        <v>202</v>
      </c>
      <c r="T4756" t="s">
        <v>36</v>
      </c>
      <c r="U4756" t="s">
        <v>37</v>
      </c>
      <c r="V4756">
        <v>27</v>
      </c>
      <c r="W4756" t="s">
        <v>38</v>
      </c>
    </row>
    <row r="4757" spans="1:23">
      <c r="A4757" t="s">
        <v>23</v>
      </c>
      <c r="B4757" t="s">
        <v>24</v>
      </c>
      <c r="C4757" t="s">
        <v>25</v>
      </c>
      <c r="D4757" t="s">
        <v>26</v>
      </c>
      <c r="E4757" t="s">
        <v>27</v>
      </c>
      <c r="F4757" t="s">
        <v>28</v>
      </c>
      <c r="G4757" t="s">
        <v>29</v>
      </c>
      <c r="H4757" t="s">
        <v>189</v>
      </c>
      <c r="I4757" t="s">
        <v>190</v>
      </c>
      <c r="J4757">
        <v>44.936622360000001</v>
      </c>
      <c r="K4757">
        <v>1</v>
      </c>
      <c r="L4757">
        <v>0.89400000000000002</v>
      </c>
      <c r="M4757">
        <v>0</v>
      </c>
      <c r="N4757">
        <v>0</v>
      </c>
      <c r="O4757">
        <v>0</v>
      </c>
      <c r="P4757" t="s">
        <v>1106</v>
      </c>
      <c r="Q4757" t="s">
        <v>1107</v>
      </c>
      <c r="R4757" t="s">
        <v>201</v>
      </c>
      <c r="S4757" t="s">
        <v>202</v>
      </c>
      <c r="T4757" t="s">
        <v>36</v>
      </c>
      <c r="U4757" t="s">
        <v>37</v>
      </c>
      <c r="V4757">
        <v>27</v>
      </c>
      <c r="W4757" t="s">
        <v>38</v>
      </c>
    </row>
    <row r="4758" spans="1:23">
      <c r="A4758" t="s">
        <v>23</v>
      </c>
      <c r="B4758" t="s">
        <v>24</v>
      </c>
      <c r="C4758" t="s">
        <v>25</v>
      </c>
      <c r="D4758" t="s">
        <v>26</v>
      </c>
      <c r="E4758" t="s">
        <v>27</v>
      </c>
      <c r="F4758" t="s">
        <v>28</v>
      </c>
      <c r="G4758" t="s">
        <v>29</v>
      </c>
      <c r="H4758" t="s">
        <v>285</v>
      </c>
      <c r="I4758" t="s">
        <v>286</v>
      </c>
      <c r="J4758">
        <v>16.402000000000001</v>
      </c>
      <c r="K4758">
        <v>1</v>
      </c>
      <c r="L4758">
        <v>1</v>
      </c>
      <c r="M4758">
        <v>0</v>
      </c>
      <c r="N4758">
        <v>0</v>
      </c>
      <c r="O4758">
        <v>0</v>
      </c>
      <c r="P4758" t="s">
        <v>1106</v>
      </c>
      <c r="Q4758" t="s">
        <v>1107</v>
      </c>
      <c r="R4758" t="s">
        <v>201</v>
      </c>
      <c r="S4758" t="s">
        <v>202</v>
      </c>
      <c r="T4758" t="s">
        <v>36</v>
      </c>
      <c r="U4758" t="s">
        <v>37</v>
      </c>
      <c r="V4758">
        <v>27</v>
      </c>
      <c r="W4758" t="s">
        <v>38</v>
      </c>
    </row>
    <row r="4759" spans="1:23">
      <c r="A4759" t="s">
        <v>23</v>
      </c>
      <c r="B4759" t="s">
        <v>24</v>
      </c>
      <c r="C4759" t="s">
        <v>25</v>
      </c>
      <c r="D4759" t="s">
        <v>26</v>
      </c>
      <c r="E4759" t="s">
        <v>27</v>
      </c>
      <c r="F4759" t="s">
        <v>28</v>
      </c>
      <c r="G4759" t="s">
        <v>29</v>
      </c>
      <c r="H4759" t="s">
        <v>30</v>
      </c>
      <c r="I4759" t="s">
        <v>31</v>
      </c>
      <c r="J4759">
        <v>707.88422290000005</v>
      </c>
      <c r="K4759">
        <v>1</v>
      </c>
      <c r="L4759">
        <v>1</v>
      </c>
      <c r="M4759">
        <v>0</v>
      </c>
      <c r="N4759">
        <v>0</v>
      </c>
      <c r="O4759">
        <v>0</v>
      </c>
      <c r="P4759" t="s">
        <v>1106</v>
      </c>
      <c r="Q4759" t="s">
        <v>1107</v>
      </c>
      <c r="R4759" t="s">
        <v>201</v>
      </c>
      <c r="S4759" t="s">
        <v>202</v>
      </c>
      <c r="T4759" t="s">
        <v>36</v>
      </c>
      <c r="U4759" t="s">
        <v>37</v>
      </c>
      <c r="V4759">
        <v>27</v>
      </c>
      <c r="W4759" t="s">
        <v>38</v>
      </c>
    </row>
    <row r="4760" spans="1:23">
      <c r="A4760" t="s">
        <v>23</v>
      </c>
      <c r="B4760" t="s">
        <v>24</v>
      </c>
      <c r="C4760" t="s">
        <v>25</v>
      </c>
      <c r="D4760" t="s">
        <v>39</v>
      </c>
      <c r="E4760" t="s">
        <v>40</v>
      </c>
      <c r="F4760" t="s">
        <v>28</v>
      </c>
      <c r="G4760" t="s">
        <v>29</v>
      </c>
      <c r="I4760" t="s">
        <v>43</v>
      </c>
      <c r="J4760">
        <v>925.94406830000003</v>
      </c>
      <c r="K4760">
        <v>90</v>
      </c>
      <c r="L4760">
        <v>0.86799999999999999</v>
      </c>
      <c r="M4760">
        <v>0</v>
      </c>
      <c r="N4760">
        <v>0</v>
      </c>
      <c r="O4760">
        <v>0</v>
      </c>
      <c r="P4760" t="s">
        <v>1106</v>
      </c>
      <c r="Q4760" t="s">
        <v>1107</v>
      </c>
      <c r="R4760" t="s">
        <v>201</v>
      </c>
      <c r="S4760" t="s">
        <v>202</v>
      </c>
      <c r="T4760" t="s">
        <v>36</v>
      </c>
      <c r="U4760" t="s">
        <v>37</v>
      </c>
      <c r="V4760">
        <v>27</v>
      </c>
      <c r="W4760" t="s">
        <v>38</v>
      </c>
    </row>
    <row r="4761" spans="1:23">
      <c r="A4761" t="s">
        <v>23</v>
      </c>
      <c r="B4761" t="s">
        <v>24</v>
      </c>
      <c r="C4761" t="s">
        <v>25</v>
      </c>
      <c r="D4761" t="s">
        <v>39</v>
      </c>
      <c r="E4761" t="s">
        <v>40</v>
      </c>
      <c r="F4761" t="s">
        <v>41</v>
      </c>
      <c r="G4761" t="s">
        <v>42</v>
      </c>
      <c r="I4761" t="s">
        <v>43</v>
      </c>
      <c r="J4761">
        <v>0</v>
      </c>
      <c r="K4761">
        <v>0</v>
      </c>
      <c r="L4761">
        <v>0</v>
      </c>
      <c r="M4761">
        <v>0</v>
      </c>
      <c r="N4761">
        <v>0</v>
      </c>
      <c r="O4761">
        <v>1</v>
      </c>
      <c r="P4761" t="s">
        <v>1374</v>
      </c>
      <c r="Q4761" t="s">
        <v>1375</v>
      </c>
      <c r="R4761" t="s">
        <v>114</v>
      </c>
      <c r="S4761" t="s">
        <v>115</v>
      </c>
      <c r="T4761" t="s">
        <v>36</v>
      </c>
      <c r="U4761" t="s">
        <v>37</v>
      </c>
      <c r="V4761">
        <v>27</v>
      </c>
      <c r="W4761" t="s">
        <v>38</v>
      </c>
    </row>
    <row r="4762" spans="1:23">
      <c r="A4762" t="s">
        <v>23</v>
      </c>
      <c r="B4762" t="s">
        <v>24</v>
      </c>
      <c r="C4762" t="s">
        <v>25</v>
      </c>
      <c r="D4762" t="s">
        <v>39</v>
      </c>
      <c r="E4762" t="s">
        <v>40</v>
      </c>
      <c r="F4762" t="s">
        <v>44</v>
      </c>
      <c r="G4762" t="s">
        <v>45</v>
      </c>
      <c r="I4762" t="s">
        <v>43</v>
      </c>
      <c r="J4762">
        <v>0</v>
      </c>
      <c r="K4762">
        <v>0</v>
      </c>
      <c r="L4762">
        <v>0</v>
      </c>
      <c r="M4762">
        <v>0</v>
      </c>
      <c r="N4762">
        <v>0</v>
      </c>
      <c r="O4762">
        <v>1</v>
      </c>
      <c r="P4762" t="s">
        <v>1374</v>
      </c>
      <c r="Q4762" t="s">
        <v>1375</v>
      </c>
      <c r="R4762" t="s">
        <v>114</v>
      </c>
      <c r="S4762" t="s">
        <v>115</v>
      </c>
      <c r="T4762" t="s">
        <v>36</v>
      </c>
      <c r="U4762" t="s">
        <v>37</v>
      </c>
      <c r="V4762">
        <v>27</v>
      </c>
      <c r="W4762" t="s">
        <v>38</v>
      </c>
    </row>
    <row r="4763" spans="1:23">
      <c r="A4763" t="s">
        <v>23</v>
      </c>
      <c r="B4763" t="s">
        <v>24</v>
      </c>
      <c r="C4763" t="s">
        <v>25</v>
      </c>
      <c r="D4763" t="s">
        <v>39</v>
      </c>
      <c r="E4763" t="s">
        <v>40</v>
      </c>
      <c r="F4763" t="s">
        <v>41</v>
      </c>
      <c r="G4763" t="s">
        <v>42</v>
      </c>
      <c r="I4763" t="s">
        <v>43</v>
      </c>
      <c r="J4763">
        <v>0</v>
      </c>
      <c r="K4763">
        <v>0</v>
      </c>
      <c r="L4763">
        <v>0</v>
      </c>
      <c r="M4763">
        <v>0</v>
      </c>
      <c r="N4763">
        <v>0</v>
      </c>
      <c r="O4763">
        <v>1</v>
      </c>
      <c r="P4763" t="s">
        <v>1602</v>
      </c>
      <c r="Q4763" t="s">
        <v>1603</v>
      </c>
      <c r="R4763" t="s">
        <v>34</v>
      </c>
      <c r="S4763" t="s">
        <v>35</v>
      </c>
      <c r="T4763" t="s">
        <v>36</v>
      </c>
      <c r="U4763" t="s">
        <v>37</v>
      </c>
      <c r="V4763">
        <v>27</v>
      </c>
      <c r="W4763" t="s">
        <v>38</v>
      </c>
    </row>
    <row r="4764" spans="1:23">
      <c r="A4764" t="s">
        <v>23</v>
      </c>
      <c r="B4764" t="s">
        <v>24</v>
      </c>
      <c r="C4764" t="s">
        <v>25</v>
      </c>
      <c r="D4764" t="s">
        <v>39</v>
      </c>
      <c r="E4764" t="s">
        <v>40</v>
      </c>
      <c r="F4764" t="s">
        <v>53</v>
      </c>
      <c r="G4764" t="s">
        <v>54</v>
      </c>
      <c r="I4764" t="s">
        <v>43</v>
      </c>
      <c r="J4764">
        <v>0</v>
      </c>
      <c r="K4764">
        <v>0</v>
      </c>
      <c r="L4764">
        <v>0</v>
      </c>
      <c r="M4764">
        <v>0</v>
      </c>
      <c r="N4764">
        <v>0</v>
      </c>
      <c r="O4764">
        <v>1</v>
      </c>
      <c r="P4764" t="s">
        <v>1602</v>
      </c>
      <c r="Q4764" t="s">
        <v>1603</v>
      </c>
      <c r="R4764" t="s">
        <v>34</v>
      </c>
      <c r="S4764" t="s">
        <v>35</v>
      </c>
      <c r="T4764" t="s">
        <v>36</v>
      </c>
      <c r="U4764" t="s">
        <v>37</v>
      </c>
      <c r="V4764">
        <v>27</v>
      </c>
      <c r="W4764" t="s">
        <v>38</v>
      </c>
    </row>
    <row r="4765" spans="1:23">
      <c r="A4765" t="s">
        <v>23</v>
      </c>
      <c r="B4765" t="s">
        <v>24</v>
      </c>
      <c r="C4765" t="s">
        <v>25</v>
      </c>
      <c r="D4765" t="s">
        <v>46</v>
      </c>
      <c r="E4765" t="s">
        <v>47</v>
      </c>
      <c r="F4765" t="s">
        <v>48</v>
      </c>
      <c r="G4765" t="s">
        <v>47</v>
      </c>
      <c r="I4765" t="s">
        <v>43</v>
      </c>
      <c r="J4765">
        <v>322.31625459999998</v>
      </c>
      <c r="K4765">
        <v>61</v>
      </c>
      <c r="L4765">
        <v>0.78600000000000003</v>
      </c>
      <c r="M4765">
        <v>0</v>
      </c>
      <c r="N4765">
        <v>0</v>
      </c>
      <c r="O4765">
        <v>0</v>
      </c>
      <c r="P4765" t="s">
        <v>1602</v>
      </c>
      <c r="Q4765" t="s">
        <v>1603</v>
      </c>
      <c r="R4765" t="s">
        <v>34</v>
      </c>
      <c r="S4765" t="s">
        <v>35</v>
      </c>
      <c r="T4765" t="s">
        <v>36</v>
      </c>
      <c r="U4765" t="s">
        <v>37</v>
      </c>
      <c r="V4765">
        <v>27</v>
      </c>
      <c r="W4765" t="s">
        <v>38</v>
      </c>
    </row>
    <row r="4766" spans="1:23">
      <c r="A4766" t="s">
        <v>23</v>
      </c>
      <c r="B4766" t="s">
        <v>24</v>
      </c>
      <c r="C4766" t="s">
        <v>25</v>
      </c>
      <c r="D4766" t="s">
        <v>26</v>
      </c>
      <c r="E4766" t="s">
        <v>27</v>
      </c>
      <c r="F4766" t="s">
        <v>53</v>
      </c>
      <c r="G4766" t="s">
        <v>54</v>
      </c>
      <c r="H4766" t="s">
        <v>106</v>
      </c>
      <c r="I4766" t="s">
        <v>107</v>
      </c>
      <c r="J4766">
        <v>35.4966887</v>
      </c>
      <c r="K4766">
        <v>1</v>
      </c>
      <c r="L4766">
        <v>0.88500000000000001</v>
      </c>
      <c r="M4766">
        <v>0</v>
      </c>
      <c r="N4766">
        <v>0</v>
      </c>
      <c r="O4766">
        <v>0</v>
      </c>
      <c r="P4766" t="s">
        <v>1064</v>
      </c>
      <c r="Q4766" t="s">
        <v>1065</v>
      </c>
      <c r="R4766" t="s">
        <v>84</v>
      </c>
      <c r="S4766" t="s">
        <v>85</v>
      </c>
      <c r="T4766" t="s">
        <v>36</v>
      </c>
      <c r="U4766" t="s">
        <v>37</v>
      </c>
      <c r="V4766">
        <v>27</v>
      </c>
      <c r="W4766" t="s">
        <v>38</v>
      </c>
    </row>
    <row r="4767" spans="1:23">
      <c r="A4767" t="s">
        <v>23</v>
      </c>
      <c r="B4767" t="s">
        <v>24</v>
      </c>
      <c r="C4767" t="s">
        <v>25</v>
      </c>
      <c r="D4767" t="s">
        <v>26</v>
      </c>
      <c r="E4767" t="s">
        <v>27</v>
      </c>
      <c r="F4767" t="s">
        <v>28</v>
      </c>
      <c r="G4767" t="s">
        <v>29</v>
      </c>
      <c r="H4767" t="s">
        <v>148</v>
      </c>
      <c r="I4767" t="s">
        <v>149</v>
      </c>
      <c r="J4767">
        <v>142.5246731</v>
      </c>
      <c r="K4767">
        <v>1</v>
      </c>
      <c r="L4767">
        <v>1</v>
      </c>
      <c r="M4767">
        <v>0</v>
      </c>
      <c r="N4767">
        <v>0</v>
      </c>
      <c r="O4767">
        <v>0</v>
      </c>
      <c r="P4767" t="s">
        <v>1064</v>
      </c>
      <c r="Q4767" t="s">
        <v>1065</v>
      </c>
      <c r="R4767" t="s">
        <v>84</v>
      </c>
      <c r="S4767" t="s">
        <v>85</v>
      </c>
      <c r="T4767" t="s">
        <v>36</v>
      </c>
      <c r="U4767" t="s">
        <v>37</v>
      </c>
      <c r="V4767">
        <v>27</v>
      </c>
      <c r="W4767" t="s">
        <v>38</v>
      </c>
    </row>
    <row r="4768" spans="1:23">
      <c r="A4768" t="s">
        <v>23</v>
      </c>
      <c r="B4768" t="s">
        <v>24</v>
      </c>
      <c r="C4768" t="s">
        <v>25</v>
      </c>
      <c r="D4768" t="s">
        <v>26</v>
      </c>
      <c r="E4768" t="s">
        <v>27</v>
      </c>
      <c r="F4768" t="s">
        <v>28</v>
      </c>
      <c r="G4768" t="s">
        <v>29</v>
      </c>
      <c r="H4768" t="s">
        <v>152</v>
      </c>
      <c r="I4768" t="s">
        <v>153</v>
      </c>
      <c r="J4768">
        <v>3444.4984100000001</v>
      </c>
      <c r="K4768">
        <v>7</v>
      </c>
      <c r="L4768">
        <v>0.98599999999999999</v>
      </c>
      <c r="M4768">
        <v>0</v>
      </c>
      <c r="N4768">
        <v>0</v>
      </c>
      <c r="O4768">
        <v>0</v>
      </c>
      <c r="P4768" t="s">
        <v>1064</v>
      </c>
      <c r="Q4768" t="s">
        <v>1065</v>
      </c>
      <c r="R4768" t="s">
        <v>84</v>
      </c>
      <c r="S4768" t="s">
        <v>85</v>
      </c>
      <c r="T4768" t="s">
        <v>36</v>
      </c>
      <c r="U4768" t="s">
        <v>37</v>
      </c>
      <c r="V4768">
        <v>27</v>
      </c>
      <c r="W4768" t="s">
        <v>38</v>
      </c>
    </row>
    <row r="4769" spans="1:23">
      <c r="A4769" t="s">
        <v>23</v>
      </c>
      <c r="B4769" t="s">
        <v>24</v>
      </c>
      <c r="C4769" t="s">
        <v>25</v>
      </c>
      <c r="D4769" t="s">
        <v>26</v>
      </c>
      <c r="E4769" t="s">
        <v>27</v>
      </c>
      <c r="F4769" t="s">
        <v>28</v>
      </c>
      <c r="G4769" t="s">
        <v>29</v>
      </c>
      <c r="H4769" t="s">
        <v>369</v>
      </c>
      <c r="I4769" t="s">
        <v>370</v>
      </c>
      <c r="J4769">
        <v>136.79103649999999</v>
      </c>
      <c r="K4769">
        <v>1</v>
      </c>
      <c r="L4769">
        <v>0.93600000000000005</v>
      </c>
      <c r="M4769">
        <v>0</v>
      </c>
      <c r="N4769">
        <v>0</v>
      </c>
      <c r="O4769">
        <v>0</v>
      </c>
      <c r="P4769" t="s">
        <v>1064</v>
      </c>
      <c r="Q4769" t="s">
        <v>1065</v>
      </c>
      <c r="R4769" t="s">
        <v>84</v>
      </c>
      <c r="S4769" t="s">
        <v>85</v>
      </c>
      <c r="T4769" t="s">
        <v>36</v>
      </c>
      <c r="U4769" t="s">
        <v>37</v>
      </c>
      <c r="V4769">
        <v>27</v>
      </c>
      <c r="W4769" t="s">
        <v>38</v>
      </c>
    </row>
    <row r="4770" spans="1:23">
      <c r="A4770" t="s">
        <v>23</v>
      </c>
      <c r="B4770" t="s">
        <v>24</v>
      </c>
      <c r="C4770" t="s">
        <v>25</v>
      </c>
      <c r="D4770" t="s">
        <v>26</v>
      </c>
      <c r="E4770" t="s">
        <v>27</v>
      </c>
      <c r="F4770" t="s">
        <v>28</v>
      </c>
      <c r="G4770" t="s">
        <v>29</v>
      </c>
      <c r="H4770" t="s">
        <v>63</v>
      </c>
      <c r="I4770" t="s">
        <v>64</v>
      </c>
      <c r="J4770">
        <v>83.637165089999996</v>
      </c>
      <c r="K4770">
        <v>3</v>
      </c>
      <c r="L4770">
        <v>0.93100000000000005</v>
      </c>
      <c r="M4770">
        <v>0</v>
      </c>
      <c r="N4770">
        <v>0</v>
      </c>
      <c r="O4770">
        <v>0</v>
      </c>
      <c r="P4770" t="s">
        <v>1064</v>
      </c>
      <c r="Q4770" t="s">
        <v>1065</v>
      </c>
      <c r="R4770" t="s">
        <v>84</v>
      </c>
      <c r="S4770" t="s">
        <v>85</v>
      </c>
      <c r="T4770" t="s">
        <v>36</v>
      </c>
      <c r="U4770" t="s">
        <v>37</v>
      </c>
      <c r="V4770">
        <v>27</v>
      </c>
      <c r="W4770" t="s">
        <v>38</v>
      </c>
    </row>
    <row r="4771" spans="1:23">
      <c r="A4771" t="s">
        <v>23</v>
      </c>
      <c r="B4771" t="s">
        <v>24</v>
      </c>
      <c r="C4771" t="s">
        <v>25</v>
      </c>
      <c r="D4771" t="s">
        <v>26</v>
      </c>
      <c r="E4771" t="s">
        <v>27</v>
      </c>
      <c r="F4771" t="s">
        <v>53</v>
      </c>
      <c r="G4771" t="s">
        <v>54</v>
      </c>
      <c r="H4771" t="s">
        <v>55</v>
      </c>
      <c r="I4771" t="s">
        <v>56</v>
      </c>
      <c r="J4771">
        <v>66.031077530000005</v>
      </c>
      <c r="K4771">
        <v>1</v>
      </c>
      <c r="L4771">
        <v>0.90400000000000003</v>
      </c>
      <c r="M4771">
        <v>0</v>
      </c>
      <c r="N4771">
        <v>0</v>
      </c>
      <c r="O4771">
        <v>0</v>
      </c>
      <c r="P4771" t="s">
        <v>1240</v>
      </c>
      <c r="Q4771" t="s">
        <v>1241</v>
      </c>
      <c r="R4771" t="s">
        <v>59</v>
      </c>
      <c r="S4771" t="s">
        <v>60</v>
      </c>
      <c r="T4771" t="s">
        <v>36</v>
      </c>
      <c r="U4771" t="s">
        <v>37</v>
      </c>
      <c r="V4771">
        <v>27</v>
      </c>
      <c r="W4771" t="s">
        <v>38</v>
      </c>
    </row>
    <row r="4772" spans="1:23">
      <c r="A4772" t="s">
        <v>23</v>
      </c>
      <c r="B4772" t="s">
        <v>24</v>
      </c>
      <c r="C4772" t="s">
        <v>25</v>
      </c>
      <c r="D4772" t="s">
        <v>26</v>
      </c>
      <c r="E4772" t="s">
        <v>27</v>
      </c>
      <c r="F4772" t="s">
        <v>28</v>
      </c>
      <c r="G4772" t="s">
        <v>29</v>
      </c>
      <c r="H4772" t="s">
        <v>189</v>
      </c>
      <c r="I4772" t="s">
        <v>190</v>
      </c>
      <c r="J4772">
        <v>16.920142469999998</v>
      </c>
      <c r="K4772">
        <v>1</v>
      </c>
      <c r="L4772">
        <v>0.89800000000000002</v>
      </c>
      <c r="M4772">
        <v>0</v>
      </c>
      <c r="N4772">
        <v>0</v>
      </c>
      <c r="O4772">
        <v>0</v>
      </c>
      <c r="P4772" t="s">
        <v>1240</v>
      </c>
      <c r="Q4772" t="s">
        <v>1241</v>
      </c>
      <c r="R4772" t="s">
        <v>59</v>
      </c>
      <c r="S4772" t="s">
        <v>60</v>
      </c>
      <c r="T4772" t="s">
        <v>36</v>
      </c>
      <c r="U4772" t="s">
        <v>37</v>
      </c>
      <c r="V4772">
        <v>27</v>
      </c>
      <c r="W4772" t="s">
        <v>38</v>
      </c>
    </row>
    <row r="4773" spans="1:23">
      <c r="A4773" t="s">
        <v>23</v>
      </c>
      <c r="B4773" t="s">
        <v>24</v>
      </c>
      <c r="C4773" t="s">
        <v>25</v>
      </c>
      <c r="D4773" t="s">
        <v>26</v>
      </c>
      <c r="E4773" t="s">
        <v>27</v>
      </c>
      <c r="F4773" t="s">
        <v>28</v>
      </c>
      <c r="G4773" t="s">
        <v>29</v>
      </c>
      <c r="H4773" t="s">
        <v>75</v>
      </c>
      <c r="I4773" t="s">
        <v>76</v>
      </c>
      <c r="J4773">
        <v>55.370201190000003</v>
      </c>
      <c r="K4773">
        <v>1</v>
      </c>
      <c r="L4773">
        <v>0.92500000000000004</v>
      </c>
      <c r="M4773">
        <v>0</v>
      </c>
      <c r="N4773">
        <v>0</v>
      </c>
      <c r="O4773">
        <v>0</v>
      </c>
      <c r="P4773" t="s">
        <v>1240</v>
      </c>
      <c r="Q4773" t="s">
        <v>1241</v>
      </c>
      <c r="R4773" t="s">
        <v>59</v>
      </c>
      <c r="S4773" t="s">
        <v>60</v>
      </c>
      <c r="T4773" t="s">
        <v>36</v>
      </c>
      <c r="U4773" t="s">
        <v>37</v>
      </c>
      <c r="V4773">
        <v>27</v>
      </c>
      <c r="W4773" t="s">
        <v>38</v>
      </c>
    </row>
    <row r="4774" spans="1:23">
      <c r="A4774" t="s">
        <v>23</v>
      </c>
      <c r="B4774" t="s">
        <v>24</v>
      </c>
      <c r="C4774" t="s">
        <v>25</v>
      </c>
      <c r="D4774" t="s">
        <v>39</v>
      </c>
      <c r="E4774" t="s">
        <v>40</v>
      </c>
      <c r="F4774" t="s">
        <v>44</v>
      </c>
      <c r="G4774" t="s">
        <v>45</v>
      </c>
      <c r="I4774" t="s">
        <v>43</v>
      </c>
      <c r="J4774">
        <v>0</v>
      </c>
      <c r="K4774">
        <v>0</v>
      </c>
      <c r="L4774">
        <v>0</v>
      </c>
      <c r="M4774">
        <v>0</v>
      </c>
      <c r="N4774">
        <v>0</v>
      </c>
      <c r="O4774">
        <v>1</v>
      </c>
      <c r="P4774" t="s">
        <v>1240</v>
      </c>
      <c r="Q4774" t="s">
        <v>1241</v>
      </c>
      <c r="R4774" t="s">
        <v>59</v>
      </c>
      <c r="S4774" t="s">
        <v>60</v>
      </c>
      <c r="T4774" t="s">
        <v>36</v>
      </c>
      <c r="U4774" t="s">
        <v>37</v>
      </c>
      <c r="V4774">
        <v>27</v>
      </c>
      <c r="W4774" t="s">
        <v>38</v>
      </c>
    </row>
    <row r="4775" spans="1:23">
      <c r="A4775" t="s">
        <v>23</v>
      </c>
      <c r="B4775" t="s">
        <v>24</v>
      </c>
      <c r="C4775" t="s">
        <v>25</v>
      </c>
      <c r="D4775" t="s">
        <v>26</v>
      </c>
      <c r="E4775" t="s">
        <v>27</v>
      </c>
      <c r="F4775" t="s">
        <v>28</v>
      </c>
      <c r="G4775" t="s">
        <v>29</v>
      </c>
      <c r="H4775" t="s">
        <v>148</v>
      </c>
      <c r="I4775" t="s">
        <v>149</v>
      </c>
      <c r="J4775">
        <v>26.2649765</v>
      </c>
      <c r="K4775">
        <v>1</v>
      </c>
      <c r="L4775">
        <v>0.90400000000000003</v>
      </c>
      <c r="M4775">
        <v>0</v>
      </c>
      <c r="N4775">
        <v>0</v>
      </c>
      <c r="O4775">
        <v>0</v>
      </c>
      <c r="P4775" t="s">
        <v>1242</v>
      </c>
      <c r="Q4775" t="s">
        <v>1243</v>
      </c>
      <c r="R4775" t="s">
        <v>100</v>
      </c>
      <c r="S4775" t="s">
        <v>101</v>
      </c>
      <c r="T4775" t="s">
        <v>36</v>
      </c>
      <c r="U4775" t="s">
        <v>37</v>
      </c>
      <c r="V4775">
        <v>27</v>
      </c>
      <c r="W4775" t="s">
        <v>38</v>
      </c>
    </row>
    <row r="4776" spans="1:23">
      <c r="A4776" t="s">
        <v>23</v>
      </c>
      <c r="B4776" t="s">
        <v>24</v>
      </c>
      <c r="C4776" t="s">
        <v>25</v>
      </c>
      <c r="D4776" t="s">
        <v>26</v>
      </c>
      <c r="E4776" t="s">
        <v>27</v>
      </c>
      <c r="F4776" t="s">
        <v>28</v>
      </c>
      <c r="G4776" t="s">
        <v>29</v>
      </c>
      <c r="H4776" t="s">
        <v>86</v>
      </c>
      <c r="I4776" t="s">
        <v>87</v>
      </c>
      <c r="J4776">
        <v>89.351912299999995</v>
      </c>
      <c r="K4776">
        <v>2</v>
      </c>
      <c r="L4776">
        <v>0.83199999999999996</v>
      </c>
      <c r="M4776">
        <v>0</v>
      </c>
      <c r="N4776">
        <v>0</v>
      </c>
      <c r="O4776">
        <v>0</v>
      </c>
      <c r="P4776" t="s">
        <v>1242</v>
      </c>
      <c r="Q4776" t="s">
        <v>1243</v>
      </c>
      <c r="R4776" t="s">
        <v>100</v>
      </c>
      <c r="S4776" t="s">
        <v>101</v>
      </c>
      <c r="T4776" t="s">
        <v>36</v>
      </c>
      <c r="U4776" t="s">
        <v>37</v>
      </c>
      <c r="V4776">
        <v>27</v>
      </c>
      <c r="W4776" t="s">
        <v>38</v>
      </c>
    </row>
    <row r="4777" spans="1:23">
      <c r="A4777" t="s">
        <v>23</v>
      </c>
      <c r="B4777" t="s">
        <v>24</v>
      </c>
      <c r="C4777" t="s">
        <v>25</v>
      </c>
      <c r="D4777" t="s">
        <v>26</v>
      </c>
      <c r="E4777" t="s">
        <v>27</v>
      </c>
      <c r="F4777" t="s">
        <v>53</v>
      </c>
      <c r="G4777" t="s">
        <v>54</v>
      </c>
      <c r="H4777" t="s">
        <v>160</v>
      </c>
      <c r="I4777" t="s">
        <v>43</v>
      </c>
      <c r="J4777">
        <v>560.11516670000003</v>
      </c>
      <c r="K4777">
        <v>1</v>
      </c>
      <c r="L4777">
        <v>1</v>
      </c>
      <c r="M4777">
        <v>0</v>
      </c>
      <c r="N4777">
        <v>0</v>
      </c>
      <c r="O4777">
        <v>0</v>
      </c>
      <c r="P4777" t="s">
        <v>1068</v>
      </c>
      <c r="Q4777" t="s">
        <v>1069</v>
      </c>
      <c r="R4777" t="s">
        <v>168</v>
      </c>
      <c r="S4777" t="s">
        <v>169</v>
      </c>
      <c r="T4777" t="s">
        <v>36</v>
      </c>
      <c r="U4777" t="s">
        <v>37</v>
      </c>
      <c r="V4777">
        <v>27</v>
      </c>
      <c r="W4777" t="s">
        <v>38</v>
      </c>
    </row>
    <row r="4778" spans="1:23">
      <c r="A4778" t="s">
        <v>23</v>
      </c>
      <c r="B4778" t="s">
        <v>24</v>
      </c>
      <c r="C4778" t="s">
        <v>25</v>
      </c>
      <c r="D4778" t="s">
        <v>26</v>
      </c>
      <c r="E4778" t="s">
        <v>27</v>
      </c>
      <c r="F4778" t="s">
        <v>28</v>
      </c>
      <c r="G4778" t="s">
        <v>29</v>
      </c>
      <c r="H4778" t="s">
        <v>86</v>
      </c>
      <c r="I4778" t="s">
        <v>87</v>
      </c>
      <c r="J4778">
        <v>708.13449349999996</v>
      </c>
      <c r="K4778">
        <v>6</v>
      </c>
      <c r="L4778">
        <v>0.98199999999999998</v>
      </c>
      <c r="M4778">
        <v>0</v>
      </c>
      <c r="N4778">
        <v>0</v>
      </c>
      <c r="O4778">
        <v>0</v>
      </c>
      <c r="P4778" t="s">
        <v>1068</v>
      </c>
      <c r="Q4778" t="s">
        <v>1069</v>
      </c>
      <c r="R4778" t="s">
        <v>168</v>
      </c>
      <c r="S4778" t="s">
        <v>169</v>
      </c>
      <c r="T4778" t="s">
        <v>36</v>
      </c>
      <c r="U4778" t="s">
        <v>37</v>
      </c>
      <c r="V4778">
        <v>27</v>
      </c>
      <c r="W4778" t="s">
        <v>38</v>
      </c>
    </row>
    <row r="4779" spans="1:23">
      <c r="A4779" t="s">
        <v>23</v>
      </c>
      <c r="B4779" t="s">
        <v>24</v>
      </c>
      <c r="C4779" t="s">
        <v>25</v>
      </c>
      <c r="D4779" t="s">
        <v>39</v>
      </c>
      <c r="E4779" t="s">
        <v>40</v>
      </c>
      <c r="F4779" t="s">
        <v>28</v>
      </c>
      <c r="G4779" t="s">
        <v>29</v>
      </c>
      <c r="I4779" t="s">
        <v>43</v>
      </c>
      <c r="J4779">
        <v>150.1182867</v>
      </c>
      <c r="K4779">
        <v>15</v>
      </c>
      <c r="L4779">
        <v>0.86399999999999999</v>
      </c>
      <c r="M4779">
        <v>0</v>
      </c>
      <c r="N4779">
        <v>0</v>
      </c>
      <c r="O4779">
        <v>0</v>
      </c>
      <c r="P4779" t="s">
        <v>1070</v>
      </c>
      <c r="Q4779" t="s">
        <v>1071</v>
      </c>
      <c r="R4779" t="s">
        <v>158</v>
      </c>
      <c r="S4779" t="s">
        <v>159</v>
      </c>
      <c r="T4779" t="s">
        <v>36</v>
      </c>
      <c r="U4779" t="s">
        <v>37</v>
      </c>
      <c r="V4779">
        <v>27</v>
      </c>
      <c r="W4779" t="s">
        <v>38</v>
      </c>
    </row>
    <row r="4780" spans="1:23">
      <c r="A4780" t="s">
        <v>23</v>
      </c>
      <c r="B4780" t="s">
        <v>24</v>
      </c>
      <c r="C4780" t="s">
        <v>25</v>
      </c>
      <c r="D4780" t="s">
        <v>46</v>
      </c>
      <c r="E4780" t="s">
        <v>47</v>
      </c>
      <c r="F4780" t="s">
        <v>48</v>
      </c>
      <c r="G4780" t="s">
        <v>47</v>
      </c>
      <c r="I4780" t="s">
        <v>43</v>
      </c>
      <c r="J4780">
        <v>1186.656176</v>
      </c>
      <c r="K4780">
        <v>199</v>
      </c>
      <c r="L4780">
        <v>0.84299999999999997</v>
      </c>
      <c r="M4780">
        <v>0</v>
      </c>
      <c r="N4780">
        <v>0</v>
      </c>
      <c r="O4780">
        <v>0</v>
      </c>
      <c r="P4780" t="s">
        <v>1070</v>
      </c>
      <c r="Q4780" t="s">
        <v>1071</v>
      </c>
      <c r="R4780" t="s">
        <v>158</v>
      </c>
      <c r="S4780" t="s">
        <v>159</v>
      </c>
      <c r="T4780" t="s">
        <v>36</v>
      </c>
      <c r="U4780" t="s">
        <v>37</v>
      </c>
      <c r="V4780">
        <v>27</v>
      </c>
      <c r="W4780" t="s">
        <v>38</v>
      </c>
    </row>
    <row r="4781" spans="1:23">
      <c r="A4781" t="s">
        <v>23</v>
      </c>
      <c r="B4781" t="s">
        <v>24</v>
      </c>
      <c r="C4781" t="s">
        <v>25</v>
      </c>
      <c r="D4781" t="s">
        <v>39</v>
      </c>
      <c r="E4781" t="s">
        <v>40</v>
      </c>
      <c r="F4781" t="s">
        <v>41</v>
      </c>
      <c r="G4781" t="s">
        <v>42</v>
      </c>
      <c r="I4781" t="s">
        <v>43</v>
      </c>
      <c r="J4781">
        <v>0</v>
      </c>
      <c r="K4781">
        <v>0</v>
      </c>
      <c r="L4781">
        <v>0</v>
      </c>
      <c r="M4781">
        <v>0</v>
      </c>
      <c r="N4781">
        <v>0</v>
      </c>
      <c r="O4781">
        <v>1</v>
      </c>
      <c r="P4781" t="s">
        <v>1554</v>
      </c>
      <c r="Q4781" t="s">
        <v>1555</v>
      </c>
      <c r="R4781" t="s">
        <v>158</v>
      </c>
      <c r="S4781" t="s">
        <v>159</v>
      </c>
      <c r="T4781" t="s">
        <v>36</v>
      </c>
      <c r="U4781" t="s">
        <v>37</v>
      </c>
      <c r="V4781">
        <v>27</v>
      </c>
      <c r="W4781" t="s">
        <v>38</v>
      </c>
    </row>
    <row r="4782" spans="1:23">
      <c r="A4782" t="s">
        <v>23</v>
      </c>
      <c r="B4782" t="s">
        <v>24</v>
      </c>
      <c r="C4782" t="s">
        <v>25</v>
      </c>
      <c r="D4782" t="s">
        <v>26</v>
      </c>
      <c r="E4782" t="s">
        <v>27</v>
      </c>
      <c r="F4782" t="s">
        <v>53</v>
      </c>
      <c r="G4782" t="s">
        <v>54</v>
      </c>
      <c r="H4782" t="s">
        <v>183</v>
      </c>
      <c r="I4782" t="s">
        <v>184</v>
      </c>
      <c r="J4782">
        <v>126.9223112</v>
      </c>
      <c r="K4782">
        <v>1</v>
      </c>
      <c r="L4782">
        <v>0.875</v>
      </c>
      <c r="M4782">
        <v>0</v>
      </c>
      <c r="N4782">
        <v>0</v>
      </c>
      <c r="O4782">
        <v>0</v>
      </c>
      <c r="P4782" t="s">
        <v>1244</v>
      </c>
      <c r="Q4782" t="s">
        <v>1245</v>
      </c>
      <c r="R4782" t="s">
        <v>51</v>
      </c>
      <c r="S4782" t="s">
        <v>52</v>
      </c>
      <c r="T4782" t="s">
        <v>36</v>
      </c>
      <c r="U4782" t="s">
        <v>37</v>
      </c>
      <c r="V4782">
        <v>27</v>
      </c>
      <c r="W4782" t="s">
        <v>38</v>
      </c>
    </row>
    <row r="4783" spans="1:23">
      <c r="A4783" t="s">
        <v>23</v>
      </c>
      <c r="B4783" t="s">
        <v>24</v>
      </c>
      <c r="C4783" t="s">
        <v>25</v>
      </c>
      <c r="D4783" t="s">
        <v>26</v>
      </c>
      <c r="E4783" t="s">
        <v>27</v>
      </c>
      <c r="F4783" t="s">
        <v>28</v>
      </c>
      <c r="G4783" t="s">
        <v>29</v>
      </c>
      <c r="H4783" t="s">
        <v>152</v>
      </c>
      <c r="I4783" t="s">
        <v>153</v>
      </c>
      <c r="J4783">
        <v>854.24580709999998</v>
      </c>
      <c r="K4783">
        <v>2</v>
      </c>
      <c r="L4783">
        <v>0.998</v>
      </c>
      <c r="M4783">
        <v>0</v>
      </c>
      <c r="N4783">
        <v>0</v>
      </c>
      <c r="O4783">
        <v>0</v>
      </c>
      <c r="P4783" t="s">
        <v>1244</v>
      </c>
      <c r="Q4783" t="s">
        <v>1245</v>
      </c>
      <c r="R4783" t="s">
        <v>51</v>
      </c>
      <c r="S4783" t="s">
        <v>52</v>
      </c>
      <c r="T4783" t="s">
        <v>36</v>
      </c>
      <c r="U4783" t="s">
        <v>37</v>
      </c>
      <c r="V4783">
        <v>27</v>
      </c>
      <c r="W4783" t="s">
        <v>38</v>
      </c>
    </row>
    <row r="4784" spans="1:23">
      <c r="A4784" t="s">
        <v>23</v>
      </c>
      <c r="B4784" t="s">
        <v>24</v>
      </c>
      <c r="C4784" t="s">
        <v>25</v>
      </c>
      <c r="D4784" t="s">
        <v>26</v>
      </c>
      <c r="E4784" t="s">
        <v>27</v>
      </c>
      <c r="F4784" t="s">
        <v>28</v>
      </c>
      <c r="G4784" t="s">
        <v>29</v>
      </c>
      <c r="H4784" t="s">
        <v>193</v>
      </c>
      <c r="I4784" t="s">
        <v>194</v>
      </c>
      <c r="J4784">
        <v>0.30916666700000001</v>
      </c>
      <c r="K4784">
        <v>1</v>
      </c>
      <c r="L4784">
        <v>1</v>
      </c>
      <c r="M4784">
        <v>0</v>
      </c>
      <c r="N4784">
        <v>0</v>
      </c>
      <c r="O4784">
        <v>0</v>
      </c>
      <c r="P4784" t="s">
        <v>1244</v>
      </c>
      <c r="Q4784" t="s">
        <v>1245</v>
      </c>
      <c r="R4784" t="s">
        <v>51</v>
      </c>
      <c r="S4784" t="s">
        <v>52</v>
      </c>
      <c r="T4784" t="s">
        <v>36</v>
      </c>
      <c r="U4784" t="s">
        <v>37</v>
      </c>
      <c r="V4784">
        <v>27</v>
      </c>
      <c r="W4784" t="s">
        <v>38</v>
      </c>
    </row>
    <row r="4785" spans="1:23">
      <c r="A4785" t="s">
        <v>23</v>
      </c>
      <c r="B4785" t="s">
        <v>24</v>
      </c>
      <c r="C4785" t="s">
        <v>25</v>
      </c>
      <c r="D4785" t="s">
        <v>39</v>
      </c>
      <c r="E4785" t="s">
        <v>40</v>
      </c>
      <c r="F4785" t="s">
        <v>28</v>
      </c>
      <c r="G4785" t="s">
        <v>29</v>
      </c>
      <c r="I4785" t="s">
        <v>43</v>
      </c>
      <c r="J4785">
        <v>1312.327753</v>
      </c>
      <c r="K4785">
        <v>106</v>
      </c>
      <c r="L4785">
        <v>0.88300000000000001</v>
      </c>
      <c r="M4785">
        <v>0</v>
      </c>
      <c r="N4785">
        <v>0</v>
      </c>
      <c r="O4785">
        <v>0</v>
      </c>
      <c r="P4785" t="s">
        <v>1244</v>
      </c>
      <c r="Q4785" t="s">
        <v>1245</v>
      </c>
      <c r="R4785" t="s">
        <v>51</v>
      </c>
      <c r="S4785" t="s">
        <v>52</v>
      </c>
      <c r="T4785" t="s">
        <v>36</v>
      </c>
      <c r="U4785" t="s">
        <v>37</v>
      </c>
      <c r="V4785">
        <v>27</v>
      </c>
      <c r="W4785" t="s">
        <v>38</v>
      </c>
    </row>
    <row r="4786" spans="1:23">
      <c r="A4786" t="s">
        <v>23</v>
      </c>
      <c r="B4786" t="s">
        <v>24</v>
      </c>
      <c r="C4786" t="s">
        <v>25</v>
      </c>
      <c r="D4786" t="s">
        <v>39</v>
      </c>
      <c r="E4786" t="s">
        <v>40</v>
      </c>
      <c r="F4786" t="s">
        <v>28</v>
      </c>
      <c r="G4786" t="s">
        <v>29</v>
      </c>
      <c r="I4786" t="s">
        <v>43</v>
      </c>
      <c r="J4786">
        <v>0</v>
      </c>
      <c r="K4786">
        <v>0</v>
      </c>
      <c r="L4786">
        <v>0</v>
      </c>
      <c r="M4786">
        <v>0</v>
      </c>
      <c r="N4786">
        <v>0</v>
      </c>
      <c r="O4786">
        <v>1</v>
      </c>
      <c r="P4786" t="s">
        <v>1380</v>
      </c>
      <c r="Q4786" t="s">
        <v>1381</v>
      </c>
      <c r="R4786" t="s">
        <v>84</v>
      </c>
      <c r="S4786" t="s">
        <v>85</v>
      </c>
      <c r="T4786" t="s">
        <v>36</v>
      </c>
      <c r="U4786" t="s">
        <v>37</v>
      </c>
      <c r="V4786">
        <v>27</v>
      </c>
      <c r="W4786" t="s">
        <v>38</v>
      </c>
    </row>
    <row r="4787" spans="1:23">
      <c r="A4787" t="s">
        <v>23</v>
      </c>
      <c r="B4787" t="s">
        <v>24</v>
      </c>
      <c r="C4787" t="s">
        <v>25</v>
      </c>
      <c r="D4787" t="s">
        <v>46</v>
      </c>
      <c r="E4787" t="s">
        <v>47</v>
      </c>
      <c r="F4787" t="s">
        <v>48</v>
      </c>
      <c r="G4787" t="s">
        <v>47</v>
      </c>
      <c r="I4787" t="s">
        <v>43</v>
      </c>
      <c r="J4787">
        <v>250.30934540000001</v>
      </c>
      <c r="K4787">
        <v>39</v>
      </c>
      <c r="L4787">
        <v>0.84699999999999998</v>
      </c>
      <c r="M4787">
        <v>0</v>
      </c>
      <c r="N4787">
        <v>0</v>
      </c>
      <c r="O4787">
        <v>0</v>
      </c>
      <c r="P4787" t="s">
        <v>1380</v>
      </c>
      <c r="Q4787" t="s">
        <v>1381</v>
      </c>
      <c r="R4787" t="s">
        <v>84</v>
      </c>
      <c r="S4787" t="s">
        <v>85</v>
      </c>
      <c r="T4787" t="s">
        <v>36</v>
      </c>
      <c r="U4787" t="s">
        <v>37</v>
      </c>
      <c r="V4787">
        <v>27</v>
      </c>
      <c r="W4787" t="s">
        <v>38</v>
      </c>
    </row>
    <row r="4788" spans="1:23">
      <c r="A4788" t="s">
        <v>23</v>
      </c>
      <c r="B4788" t="s">
        <v>24</v>
      </c>
      <c r="C4788" t="s">
        <v>25</v>
      </c>
      <c r="D4788" t="s">
        <v>46</v>
      </c>
      <c r="E4788" t="s">
        <v>47</v>
      </c>
      <c r="F4788" t="s">
        <v>48</v>
      </c>
      <c r="G4788" t="s">
        <v>47</v>
      </c>
      <c r="I4788" t="s">
        <v>43</v>
      </c>
      <c r="J4788">
        <v>605.19500389999996</v>
      </c>
      <c r="K4788">
        <v>106</v>
      </c>
      <c r="L4788">
        <v>0.79900000000000004</v>
      </c>
      <c r="M4788">
        <v>0</v>
      </c>
      <c r="N4788">
        <v>0</v>
      </c>
      <c r="O4788">
        <v>0</v>
      </c>
      <c r="P4788" t="s">
        <v>1604</v>
      </c>
      <c r="Q4788" t="s">
        <v>1605</v>
      </c>
      <c r="R4788" t="s">
        <v>84</v>
      </c>
      <c r="S4788" t="s">
        <v>85</v>
      </c>
      <c r="T4788" t="s">
        <v>36</v>
      </c>
      <c r="U4788" t="s">
        <v>37</v>
      </c>
      <c r="V4788">
        <v>27</v>
      </c>
      <c r="W4788" t="s">
        <v>38</v>
      </c>
    </row>
    <row r="4789" spans="1:23">
      <c r="A4789" t="s">
        <v>23</v>
      </c>
      <c r="B4789" t="s">
        <v>24</v>
      </c>
      <c r="C4789" t="s">
        <v>25</v>
      </c>
      <c r="D4789" t="s">
        <v>39</v>
      </c>
      <c r="E4789" t="s">
        <v>40</v>
      </c>
      <c r="F4789" t="s">
        <v>41</v>
      </c>
      <c r="G4789" t="s">
        <v>42</v>
      </c>
      <c r="I4789" t="s">
        <v>43</v>
      </c>
      <c r="J4789">
        <v>0</v>
      </c>
      <c r="K4789">
        <v>0</v>
      </c>
      <c r="L4789">
        <v>0</v>
      </c>
      <c r="M4789">
        <v>0</v>
      </c>
      <c r="N4789">
        <v>0</v>
      </c>
      <c r="O4789">
        <v>1</v>
      </c>
      <c r="P4789" t="s">
        <v>1246</v>
      </c>
      <c r="Q4789" t="s">
        <v>1247</v>
      </c>
      <c r="R4789" t="s">
        <v>365</v>
      </c>
      <c r="S4789" t="s">
        <v>366</v>
      </c>
      <c r="T4789" t="s">
        <v>36</v>
      </c>
      <c r="U4789" t="s">
        <v>37</v>
      </c>
      <c r="V4789">
        <v>27</v>
      </c>
      <c r="W4789" t="s">
        <v>38</v>
      </c>
    </row>
    <row r="4790" spans="1:23">
      <c r="A4790" t="s">
        <v>23</v>
      </c>
      <c r="B4790" t="s">
        <v>24</v>
      </c>
      <c r="C4790" t="s">
        <v>25</v>
      </c>
      <c r="D4790" t="s">
        <v>46</v>
      </c>
      <c r="E4790" t="s">
        <v>47</v>
      </c>
      <c r="F4790" t="s">
        <v>48</v>
      </c>
      <c r="G4790" t="s">
        <v>47</v>
      </c>
      <c r="I4790" t="s">
        <v>43</v>
      </c>
      <c r="J4790">
        <v>1140.806801</v>
      </c>
      <c r="K4790">
        <v>156</v>
      </c>
      <c r="L4790">
        <v>0.79400000000000004</v>
      </c>
      <c r="M4790">
        <v>0</v>
      </c>
      <c r="N4790">
        <v>0</v>
      </c>
      <c r="O4790">
        <v>0</v>
      </c>
      <c r="P4790" t="s">
        <v>1246</v>
      </c>
      <c r="Q4790" t="s">
        <v>1247</v>
      </c>
      <c r="R4790" t="s">
        <v>365</v>
      </c>
      <c r="S4790" t="s">
        <v>366</v>
      </c>
      <c r="T4790" t="s">
        <v>36</v>
      </c>
      <c r="U4790" t="s">
        <v>37</v>
      </c>
      <c r="V4790">
        <v>27</v>
      </c>
      <c r="W4790" t="s">
        <v>38</v>
      </c>
    </row>
    <row r="4791" spans="1:23">
      <c r="A4791" t="s">
        <v>23</v>
      </c>
      <c r="B4791" t="s">
        <v>24</v>
      </c>
      <c r="C4791" t="s">
        <v>25</v>
      </c>
      <c r="D4791" t="s">
        <v>26</v>
      </c>
      <c r="E4791" t="s">
        <v>27</v>
      </c>
      <c r="F4791" t="s">
        <v>28</v>
      </c>
      <c r="G4791" t="s">
        <v>29</v>
      </c>
      <c r="H4791" t="s">
        <v>529</v>
      </c>
      <c r="I4791" t="s">
        <v>530</v>
      </c>
      <c r="J4791">
        <v>18.393000000000001</v>
      </c>
      <c r="K4791">
        <v>1</v>
      </c>
      <c r="L4791">
        <v>1</v>
      </c>
      <c r="M4791">
        <v>0</v>
      </c>
      <c r="N4791">
        <v>0</v>
      </c>
      <c r="O4791">
        <v>0</v>
      </c>
      <c r="P4791" t="s">
        <v>1250</v>
      </c>
      <c r="Q4791" t="s">
        <v>1251</v>
      </c>
      <c r="R4791" t="s">
        <v>100</v>
      </c>
      <c r="S4791" t="s">
        <v>101</v>
      </c>
      <c r="T4791" t="s">
        <v>36</v>
      </c>
      <c r="U4791" t="s">
        <v>37</v>
      </c>
      <c r="V4791">
        <v>27</v>
      </c>
      <c r="W4791" t="s">
        <v>38</v>
      </c>
    </row>
    <row r="4792" spans="1:23">
      <c r="A4792" t="s">
        <v>23</v>
      </c>
      <c r="B4792" t="s">
        <v>24</v>
      </c>
      <c r="C4792" t="s">
        <v>25</v>
      </c>
      <c r="D4792" t="s">
        <v>26</v>
      </c>
      <c r="E4792" t="s">
        <v>27</v>
      </c>
      <c r="F4792" t="s">
        <v>53</v>
      </c>
      <c r="G4792" t="s">
        <v>54</v>
      </c>
      <c r="H4792" t="s">
        <v>229</v>
      </c>
      <c r="I4792" t="s">
        <v>230</v>
      </c>
      <c r="J4792">
        <v>153.84370799999999</v>
      </c>
      <c r="K4792">
        <v>1</v>
      </c>
      <c r="L4792">
        <v>0.997</v>
      </c>
      <c r="M4792">
        <v>0</v>
      </c>
      <c r="N4792">
        <v>0</v>
      </c>
      <c r="O4792">
        <v>0</v>
      </c>
      <c r="P4792" t="s">
        <v>1072</v>
      </c>
      <c r="Q4792" t="s">
        <v>1073</v>
      </c>
      <c r="R4792" t="s">
        <v>59</v>
      </c>
      <c r="S4792" t="s">
        <v>60</v>
      </c>
      <c r="T4792" t="s">
        <v>36</v>
      </c>
      <c r="U4792" t="s">
        <v>37</v>
      </c>
      <c r="V4792">
        <v>27</v>
      </c>
      <c r="W4792" t="s">
        <v>38</v>
      </c>
    </row>
    <row r="4793" spans="1:23">
      <c r="A4793" t="s">
        <v>23</v>
      </c>
      <c r="B4793" t="s">
        <v>24</v>
      </c>
      <c r="C4793" t="s">
        <v>25</v>
      </c>
      <c r="D4793" t="s">
        <v>26</v>
      </c>
      <c r="E4793" t="s">
        <v>27</v>
      </c>
      <c r="F4793" t="s">
        <v>28</v>
      </c>
      <c r="G4793" t="s">
        <v>29</v>
      </c>
      <c r="H4793" t="s">
        <v>138</v>
      </c>
      <c r="I4793" t="s">
        <v>139</v>
      </c>
      <c r="J4793">
        <v>137.22977280000001</v>
      </c>
      <c r="K4793">
        <v>1</v>
      </c>
      <c r="L4793">
        <v>0.90800000000000003</v>
      </c>
      <c r="M4793">
        <v>0</v>
      </c>
      <c r="N4793">
        <v>0</v>
      </c>
      <c r="O4793">
        <v>0</v>
      </c>
      <c r="P4793" t="s">
        <v>1072</v>
      </c>
      <c r="Q4793" t="s">
        <v>1073</v>
      </c>
      <c r="R4793" t="s">
        <v>59</v>
      </c>
      <c r="S4793" t="s">
        <v>60</v>
      </c>
      <c r="T4793" t="s">
        <v>36</v>
      </c>
      <c r="U4793" t="s">
        <v>37</v>
      </c>
      <c r="V4793">
        <v>27</v>
      </c>
      <c r="W4793" t="s">
        <v>38</v>
      </c>
    </row>
    <row r="4794" spans="1:23">
      <c r="A4794" t="s">
        <v>23</v>
      </c>
      <c r="B4794" t="s">
        <v>24</v>
      </c>
      <c r="C4794" t="s">
        <v>25</v>
      </c>
      <c r="D4794" t="s">
        <v>26</v>
      </c>
      <c r="E4794" t="s">
        <v>27</v>
      </c>
      <c r="F4794" t="s">
        <v>28</v>
      </c>
      <c r="G4794" t="s">
        <v>29</v>
      </c>
      <c r="H4794" t="s">
        <v>30</v>
      </c>
      <c r="I4794" t="s">
        <v>31</v>
      </c>
      <c r="J4794">
        <v>354.09904899999998</v>
      </c>
      <c r="K4794">
        <v>2</v>
      </c>
      <c r="L4794">
        <v>0.90400000000000003</v>
      </c>
      <c r="M4794">
        <v>0</v>
      </c>
      <c r="N4794">
        <v>0</v>
      </c>
      <c r="O4794">
        <v>0</v>
      </c>
      <c r="P4794" t="s">
        <v>1072</v>
      </c>
      <c r="Q4794" t="s">
        <v>1073</v>
      </c>
      <c r="R4794" t="s">
        <v>59</v>
      </c>
      <c r="S4794" t="s">
        <v>60</v>
      </c>
      <c r="T4794" t="s">
        <v>36</v>
      </c>
      <c r="U4794" t="s">
        <v>37</v>
      </c>
      <c r="V4794">
        <v>27</v>
      </c>
      <c r="W4794" t="s">
        <v>38</v>
      </c>
    </row>
    <row r="4795" spans="1:23">
      <c r="A4795" t="s">
        <v>23</v>
      </c>
      <c r="B4795" t="s">
        <v>24</v>
      </c>
      <c r="C4795" t="s">
        <v>25</v>
      </c>
      <c r="D4795" t="s">
        <v>46</v>
      </c>
      <c r="E4795" t="s">
        <v>47</v>
      </c>
      <c r="F4795" t="s">
        <v>48</v>
      </c>
      <c r="G4795" t="s">
        <v>47</v>
      </c>
      <c r="I4795" t="s">
        <v>43</v>
      </c>
      <c r="J4795">
        <v>1647.114503</v>
      </c>
      <c r="K4795">
        <v>285</v>
      </c>
      <c r="L4795">
        <v>0.82599999999999996</v>
      </c>
      <c r="M4795">
        <v>0</v>
      </c>
      <c r="N4795">
        <v>0</v>
      </c>
      <c r="O4795">
        <v>0</v>
      </c>
      <c r="P4795" t="s">
        <v>1252</v>
      </c>
      <c r="Q4795" t="s">
        <v>1253</v>
      </c>
      <c r="R4795" t="s">
        <v>158</v>
      </c>
      <c r="S4795" t="s">
        <v>159</v>
      </c>
      <c r="T4795" t="s">
        <v>36</v>
      </c>
      <c r="U4795" t="s">
        <v>37</v>
      </c>
      <c r="V4795">
        <v>27</v>
      </c>
      <c r="W4795" t="s">
        <v>38</v>
      </c>
    </row>
    <row r="4796" spans="1:23">
      <c r="A4796" t="s">
        <v>23</v>
      </c>
      <c r="B4796" t="s">
        <v>24</v>
      </c>
      <c r="C4796" t="s">
        <v>25</v>
      </c>
      <c r="D4796" t="s">
        <v>39</v>
      </c>
      <c r="E4796" t="s">
        <v>40</v>
      </c>
      <c r="F4796" t="s">
        <v>28</v>
      </c>
      <c r="G4796" t="s">
        <v>29</v>
      </c>
      <c r="I4796" t="s">
        <v>43</v>
      </c>
      <c r="J4796">
        <v>95.496777800000004</v>
      </c>
      <c r="K4796">
        <v>11</v>
      </c>
      <c r="L4796">
        <v>0.67600000000000005</v>
      </c>
      <c r="M4796">
        <v>0</v>
      </c>
      <c r="N4796">
        <v>0</v>
      </c>
      <c r="O4796">
        <v>0</v>
      </c>
      <c r="P4796" t="s">
        <v>1606</v>
      </c>
      <c r="Q4796" t="s">
        <v>1607</v>
      </c>
      <c r="R4796" t="s">
        <v>120</v>
      </c>
      <c r="S4796" t="s">
        <v>121</v>
      </c>
      <c r="T4796" t="s">
        <v>36</v>
      </c>
      <c r="U4796" t="s">
        <v>37</v>
      </c>
      <c r="V4796">
        <v>27</v>
      </c>
      <c r="W4796" t="s">
        <v>38</v>
      </c>
    </row>
    <row r="4797" spans="1:23">
      <c r="A4797" t="s">
        <v>23</v>
      </c>
      <c r="B4797" t="s">
        <v>24</v>
      </c>
      <c r="C4797" t="s">
        <v>25</v>
      </c>
      <c r="D4797" t="s">
        <v>46</v>
      </c>
      <c r="E4797" t="s">
        <v>47</v>
      </c>
      <c r="F4797" t="s">
        <v>48</v>
      </c>
      <c r="G4797" t="s">
        <v>47</v>
      </c>
      <c r="I4797" t="s">
        <v>43</v>
      </c>
      <c r="J4797">
        <v>691.80804909999995</v>
      </c>
      <c r="K4797">
        <v>104</v>
      </c>
      <c r="L4797">
        <v>0.83</v>
      </c>
      <c r="M4797">
        <v>0</v>
      </c>
      <c r="N4797">
        <v>0</v>
      </c>
      <c r="O4797">
        <v>0</v>
      </c>
      <c r="P4797" t="s">
        <v>1606</v>
      </c>
      <c r="Q4797" t="s">
        <v>1607</v>
      </c>
      <c r="R4797" t="s">
        <v>120</v>
      </c>
      <c r="S4797" t="s">
        <v>121</v>
      </c>
      <c r="T4797" t="s">
        <v>36</v>
      </c>
      <c r="U4797" t="s">
        <v>37</v>
      </c>
      <c r="V4797">
        <v>27</v>
      </c>
      <c r="W4797" t="s">
        <v>38</v>
      </c>
    </row>
    <row r="4798" spans="1:23">
      <c r="A4798" t="s">
        <v>23</v>
      </c>
      <c r="B4798" t="s">
        <v>24</v>
      </c>
      <c r="C4798" t="s">
        <v>25</v>
      </c>
      <c r="D4798" t="s">
        <v>39</v>
      </c>
      <c r="E4798" t="s">
        <v>40</v>
      </c>
      <c r="F4798" t="s">
        <v>53</v>
      </c>
      <c r="G4798" t="s">
        <v>54</v>
      </c>
      <c r="I4798" t="s">
        <v>43</v>
      </c>
      <c r="J4798">
        <v>0</v>
      </c>
      <c r="K4798">
        <v>0</v>
      </c>
      <c r="L4798">
        <v>0</v>
      </c>
      <c r="M4798">
        <v>0</v>
      </c>
      <c r="N4798">
        <v>0</v>
      </c>
      <c r="O4798">
        <v>1</v>
      </c>
      <c r="P4798" t="s">
        <v>1558</v>
      </c>
      <c r="Q4798" t="s">
        <v>1559</v>
      </c>
      <c r="R4798" t="s">
        <v>365</v>
      </c>
      <c r="S4798" t="s">
        <v>366</v>
      </c>
      <c r="T4798" t="s">
        <v>36</v>
      </c>
      <c r="U4798" t="s">
        <v>37</v>
      </c>
      <c r="V4798">
        <v>27</v>
      </c>
      <c r="W4798" t="s">
        <v>38</v>
      </c>
    </row>
    <row r="4799" spans="1:23">
      <c r="A4799" t="s">
        <v>23</v>
      </c>
      <c r="B4799" t="s">
        <v>24</v>
      </c>
      <c r="C4799" t="s">
        <v>25</v>
      </c>
      <c r="D4799" t="s">
        <v>46</v>
      </c>
      <c r="E4799" t="s">
        <v>47</v>
      </c>
      <c r="F4799" t="s">
        <v>48</v>
      </c>
      <c r="G4799" t="s">
        <v>47</v>
      </c>
      <c r="I4799" t="s">
        <v>43</v>
      </c>
      <c r="J4799">
        <v>627.37564499999996</v>
      </c>
      <c r="K4799">
        <v>103</v>
      </c>
      <c r="L4799">
        <v>0.82799999999999996</v>
      </c>
      <c r="M4799">
        <v>0</v>
      </c>
      <c r="N4799">
        <v>0</v>
      </c>
      <c r="O4799">
        <v>0</v>
      </c>
      <c r="P4799" t="s">
        <v>1558</v>
      </c>
      <c r="Q4799" t="s">
        <v>1559</v>
      </c>
      <c r="R4799" t="s">
        <v>365</v>
      </c>
      <c r="S4799" t="s">
        <v>366</v>
      </c>
      <c r="T4799" t="s">
        <v>36</v>
      </c>
      <c r="U4799" t="s">
        <v>37</v>
      </c>
      <c r="V4799">
        <v>27</v>
      </c>
      <c r="W4799" t="s">
        <v>38</v>
      </c>
    </row>
    <row r="4800" spans="1:23">
      <c r="A4800" t="s">
        <v>23</v>
      </c>
      <c r="B4800" t="s">
        <v>24</v>
      </c>
      <c r="C4800" t="s">
        <v>25</v>
      </c>
      <c r="D4800" t="s">
        <v>39</v>
      </c>
      <c r="E4800" t="s">
        <v>40</v>
      </c>
      <c r="F4800" t="s">
        <v>41</v>
      </c>
      <c r="G4800" t="s">
        <v>42</v>
      </c>
      <c r="I4800" t="s">
        <v>43</v>
      </c>
      <c r="J4800">
        <v>0</v>
      </c>
      <c r="K4800">
        <v>0</v>
      </c>
      <c r="L4800">
        <v>0</v>
      </c>
      <c r="M4800">
        <v>0</v>
      </c>
      <c r="N4800">
        <v>0</v>
      </c>
      <c r="O4800">
        <v>1</v>
      </c>
      <c r="P4800" t="s">
        <v>1254</v>
      </c>
      <c r="Q4800" t="s">
        <v>1255</v>
      </c>
      <c r="R4800" t="s">
        <v>73</v>
      </c>
      <c r="S4800" t="s">
        <v>74</v>
      </c>
      <c r="T4800" t="s">
        <v>36</v>
      </c>
      <c r="U4800" t="s">
        <v>37</v>
      </c>
      <c r="V4800">
        <v>27</v>
      </c>
      <c r="W4800" t="s">
        <v>38</v>
      </c>
    </row>
    <row r="4801" spans="1:23">
      <c r="A4801" t="s">
        <v>23</v>
      </c>
      <c r="B4801" t="s">
        <v>24</v>
      </c>
      <c r="C4801" t="s">
        <v>25</v>
      </c>
      <c r="D4801" t="s">
        <v>46</v>
      </c>
      <c r="E4801" t="s">
        <v>47</v>
      </c>
      <c r="F4801" t="s">
        <v>48</v>
      </c>
      <c r="G4801" t="s">
        <v>47</v>
      </c>
      <c r="I4801" t="s">
        <v>43</v>
      </c>
      <c r="J4801">
        <v>275.17990839999999</v>
      </c>
      <c r="K4801">
        <v>51</v>
      </c>
      <c r="L4801">
        <v>0.76600000000000001</v>
      </c>
      <c r="M4801">
        <v>0</v>
      </c>
      <c r="N4801">
        <v>0</v>
      </c>
      <c r="O4801">
        <v>0</v>
      </c>
      <c r="P4801" t="s">
        <v>1258</v>
      </c>
      <c r="Q4801" t="s">
        <v>1259</v>
      </c>
      <c r="R4801" t="s">
        <v>34</v>
      </c>
      <c r="S4801" t="s">
        <v>35</v>
      </c>
      <c r="T4801" t="s">
        <v>36</v>
      </c>
      <c r="U4801" t="s">
        <v>37</v>
      </c>
      <c r="V4801">
        <v>27</v>
      </c>
      <c r="W4801" t="s">
        <v>38</v>
      </c>
    </row>
    <row r="4802" spans="1:23">
      <c r="A4802" t="s">
        <v>23</v>
      </c>
      <c r="B4802" t="s">
        <v>24</v>
      </c>
      <c r="C4802" t="s">
        <v>25</v>
      </c>
      <c r="D4802" t="s">
        <v>39</v>
      </c>
      <c r="E4802" t="s">
        <v>40</v>
      </c>
      <c r="F4802" t="s">
        <v>53</v>
      </c>
      <c r="G4802" t="s">
        <v>54</v>
      </c>
      <c r="I4802" t="s">
        <v>43</v>
      </c>
      <c r="J4802">
        <v>0</v>
      </c>
      <c r="K4802">
        <v>0</v>
      </c>
      <c r="L4802">
        <v>0</v>
      </c>
      <c r="M4802">
        <v>0</v>
      </c>
      <c r="N4802">
        <v>0</v>
      </c>
      <c r="O4802">
        <v>1</v>
      </c>
      <c r="P4802" t="s">
        <v>1264</v>
      </c>
      <c r="Q4802" t="s">
        <v>1265</v>
      </c>
      <c r="R4802" t="s">
        <v>67</v>
      </c>
      <c r="S4802" t="s">
        <v>68</v>
      </c>
      <c r="T4802" t="s">
        <v>36</v>
      </c>
      <c r="U4802" t="s">
        <v>37</v>
      </c>
      <c r="V4802">
        <v>27</v>
      </c>
      <c r="W4802" t="s">
        <v>38</v>
      </c>
    </row>
    <row r="4803" spans="1:23">
      <c r="A4803" t="s">
        <v>23</v>
      </c>
      <c r="B4803" t="s">
        <v>24</v>
      </c>
      <c r="C4803" t="s">
        <v>25</v>
      </c>
      <c r="D4803" t="s">
        <v>26</v>
      </c>
      <c r="E4803" t="s">
        <v>27</v>
      </c>
      <c r="F4803" t="s">
        <v>28</v>
      </c>
      <c r="G4803" t="s">
        <v>29</v>
      </c>
      <c r="H4803" t="s">
        <v>281</v>
      </c>
      <c r="I4803" t="s">
        <v>282</v>
      </c>
      <c r="J4803">
        <v>45.15</v>
      </c>
      <c r="K4803">
        <v>1</v>
      </c>
      <c r="L4803">
        <v>1</v>
      </c>
      <c r="M4803">
        <v>0</v>
      </c>
      <c r="N4803">
        <v>0</v>
      </c>
      <c r="O4803">
        <v>0</v>
      </c>
      <c r="P4803" t="s">
        <v>1266</v>
      </c>
      <c r="Q4803" t="s">
        <v>1267</v>
      </c>
      <c r="R4803" t="s">
        <v>389</v>
      </c>
      <c r="S4803" t="s">
        <v>390</v>
      </c>
      <c r="T4803" t="s">
        <v>36</v>
      </c>
      <c r="U4803" t="s">
        <v>37</v>
      </c>
      <c r="V4803">
        <v>27</v>
      </c>
      <c r="W4803" t="s">
        <v>38</v>
      </c>
    </row>
    <row r="4804" spans="1:23">
      <c r="A4804" t="s">
        <v>23</v>
      </c>
      <c r="B4804" t="s">
        <v>24</v>
      </c>
      <c r="C4804" t="s">
        <v>25</v>
      </c>
      <c r="D4804" t="s">
        <v>39</v>
      </c>
      <c r="E4804" t="s">
        <v>40</v>
      </c>
      <c r="F4804" t="s">
        <v>41</v>
      </c>
      <c r="G4804" t="s">
        <v>42</v>
      </c>
      <c r="I4804" t="s">
        <v>43</v>
      </c>
      <c r="J4804">
        <v>61.844276530000002</v>
      </c>
      <c r="K4804">
        <v>11</v>
      </c>
      <c r="L4804">
        <v>0.874</v>
      </c>
      <c r="M4804">
        <v>0</v>
      </c>
      <c r="N4804">
        <v>0</v>
      </c>
      <c r="O4804">
        <v>0</v>
      </c>
      <c r="P4804" t="s">
        <v>1266</v>
      </c>
      <c r="Q4804" t="s">
        <v>1267</v>
      </c>
      <c r="R4804" t="s">
        <v>389</v>
      </c>
      <c r="S4804" t="s">
        <v>390</v>
      </c>
      <c r="T4804" t="s">
        <v>36</v>
      </c>
      <c r="U4804" t="s">
        <v>37</v>
      </c>
      <c r="V4804">
        <v>27</v>
      </c>
      <c r="W4804" t="s">
        <v>38</v>
      </c>
    </row>
    <row r="4805" spans="1:23">
      <c r="A4805" t="s">
        <v>23</v>
      </c>
      <c r="B4805" t="s">
        <v>24</v>
      </c>
      <c r="C4805" t="s">
        <v>25</v>
      </c>
      <c r="D4805" t="s">
        <v>39</v>
      </c>
      <c r="E4805" t="s">
        <v>40</v>
      </c>
      <c r="F4805" t="s">
        <v>44</v>
      </c>
      <c r="G4805" t="s">
        <v>45</v>
      </c>
      <c r="I4805" t="s">
        <v>43</v>
      </c>
      <c r="J4805">
        <v>0</v>
      </c>
      <c r="K4805">
        <v>0</v>
      </c>
      <c r="L4805">
        <v>0</v>
      </c>
      <c r="M4805">
        <v>0</v>
      </c>
      <c r="N4805">
        <v>0</v>
      </c>
      <c r="O4805">
        <v>1</v>
      </c>
      <c r="P4805" t="s">
        <v>1266</v>
      </c>
      <c r="Q4805" t="s">
        <v>1267</v>
      </c>
      <c r="R4805" t="s">
        <v>389</v>
      </c>
      <c r="S4805" t="s">
        <v>390</v>
      </c>
      <c r="T4805" t="s">
        <v>36</v>
      </c>
      <c r="U4805" t="s">
        <v>37</v>
      </c>
      <c r="V4805">
        <v>27</v>
      </c>
      <c r="W4805" t="s">
        <v>38</v>
      </c>
    </row>
    <row r="4806" spans="1:23">
      <c r="A4806" t="s">
        <v>23</v>
      </c>
      <c r="B4806" t="s">
        <v>24</v>
      </c>
      <c r="C4806" t="s">
        <v>25</v>
      </c>
      <c r="D4806" t="s">
        <v>39</v>
      </c>
      <c r="E4806" t="s">
        <v>40</v>
      </c>
      <c r="F4806" t="s">
        <v>41</v>
      </c>
      <c r="G4806" t="s">
        <v>42</v>
      </c>
      <c r="I4806" t="s">
        <v>43</v>
      </c>
      <c r="J4806">
        <v>93.66659344</v>
      </c>
      <c r="K4806">
        <v>7</v>
      </c>
      <c r="L4806">
        <v>0.84299999999999997</v>
      </c>
      <c r="M4806">
        <v>0</v>
      </c>
      <c r="N4806">
        <v>0</v>
      </c>
      <c r="O4806">
        <v>0</v>
      </c>
      <c r="P4806" t="s">
        <v>1382</v>
      </c>
      <c r="Q4806" t="s">
        <v>1383</v>
      </c>
      <c r="R4806" t="s">
        <v>114</v>
      </c>
      <c r="S4806" t="s">
        <v>115</v>
      </c>
      <c r="T4806" t="s">
        <v>36</v>
      </c>
      <c r="U4806" t="s">
        <v>37</v>
      </c>
      <c r="V4806">
        <v>27</v>
      </c>
      <c r="W4806" t="s">
        <v>38</v>
      </c>
    </row>
    <row r="4807" spans="1:23">
      <c r="A4807" t="s">
        <v>23</v>
      </c>
      <c r="B4807" t="s">
        <v>24</v>
      </c>
      <c r="C4807" t="s">
        <v>25</v>
      </c>
      <c r="D4807" t="s">
        <v>46</v>
      </c>
      <c r="E4807" t="s">
        <v>47</v>
      </c>
      <c r="F4807" t="s">
        <v>48</v>
      </c>
      <c r="G4807" t="s">
        <v>47</v>
      </c>
      <c r="I4807" t="s">
        <v>43</v>
      </c>
      <c r="J4807">
        <v>199.77363249999999</v>
      </c>
      <c r="K4807">
        <v>36</v>
      </c>
      <c r="L4807">
        <v>0.77900000000000003</v>
      </c>
      <c r="M4807">
        <v>0</v>
      </c>
      <c r="N4807">
        <v>0</v>
      </c>
      <c r="O4807">
        <v>0</v>
      </c>
      <c r="P4807" t="s">
        <v>1384</v>
      </c>
      <c r="Q4807" t="s">
        <v>1385</v>
      </c>
      <c r="R4807" t="s">
        <v>114</v>
      </c>
      <c r="S4807" t="s">
        <v>115</v>
      </c>
      <c r="T4807" t="s">
        <v>36</v>
      </c>
      <c r="U4807" t="s">
        <v>37</v>
      </c>
      <c r="V4807">
        <v>27</v>
      </c>
      <c r="W4807" t="s">
        <v>38</v>
      </c>
    </row>
    <row r="4808" spans="1:23">
      <c r="A4808" t="s">
        <v>23</v>
      </c>
      <c r="B4808" t="s">
        <v>24</v>
      </c>
      <c r="C4808" t="s">
        <v>25</v>
      </c>
      <c r="D4808" t="s">
        <v>26</v>
      </c>
      <c r="E4808" t="s">
        <v>27</v>
      </c>
      <c r="F4808" t="s">
        <v>28</v>
      </c>
      <c r="G4808" t="s">
        <v>29</v>
      </c>
      <c r="H4808" t="s">
        <v>63</v>
      </c>
      <c r="I4808" t="s">
        <v>64</v>
      </c>
      <c r="J4808">
        <v>84.070190710000006</v>
      </c>
      <c r="K4808">
        <v>1</v>
      </c>
      <c r="L4808">
        <v>0.90700000000000003</v>
      </c>
      <c r="M4808">
        <v>0</v>
      </c>
      <c r="N4808">
        <v>0</v>
      </c>
      <c r="O4808">
        <v>0</v>
      </c>
      <c r="P4808" t="s">
        <v>1268</v>
      </c>
      <c r="Q4808" t="s">
        <v>1269</v>
      </c>
      <c r="R4808" t="s">
        <v>73</v>
      </c>
      <c r="S4808" t="s">
        <v>74</v>
      </c>
      <c r="T4808" t="s">
        <v>36</v>
      </c>
      <c r="U4808" t="s">
        <v>37</v>
      </c>
      <c r="V4808">
        <v>27</v>
      </c>
      <c r="W4808" t="s">
        <v>38</v>
      </c>
    </row>
    <row r="4809" spans="1:23">
      <c r="A4809" t="s">
        <v>23</v>
      </c>
      <c r="B4809" t="s">
        <v>24</v>
      </c>
      <c r="C4809" t="s">
        <v>25</v>
      </c>
      <c r="D4809" t="s">
        <v>46</v>
      </c>
      <c r="E4809" t="s">
        <v>47</v>
      </c>
      <c r="F4809" t="s">
        <v>48</v>
      </c>
      <c r="G4809" t="s">
        <v>47</v>
      </c>
      <c r="I4809" t="s">
        <v>43</v>
      </c>
      <c r="J4809">
        <v>2853.7048180000002</v>
      </c>
      <c r="K4809">
        <v>478</v>
      </c>
      <c r="L4809">
        <v>0.86099999999999999</v>
      </c>
      <c r="M4809">
        <v>0</v>
      </c>
      <c r="N4809">
        <v>0</v>
      </c>
      <c r="O4809">
        <v>0</v>
      </c>
      <c r="P4809" t="s">
        <v>1268</v>
      </c>
      <c r="Q4809" t="s">
        <v>1269</v>
      </c>
      <c r="R4809" t="s">
        <v>73</v>
      </c>
      <c r="S4809" t="s">
        <v>74</v>
      </c>
      <c r="T4809" t="s">
        <v>36</v>
      </c>
      <c r="U4809" t="s">
        <v>37</v>
      </c>
      <c r="V4809">
        <v>27</v>
      </c>
      <c r="W4809" t="s">
        <v>38</v>
      </c>
    </row>
    <row r="4810" spans="1:23">
      <c r="A4810" t="s">
        <v>23</v>
      </c>
      <c r="B4810" t="s">
        <v>24</v>
      </c>
      <c r="C4810" t="s">
        <v>25</v>
      </c>
      <c r="D4810" t="s">
        <v>26</v>
      </c>
      <c r="E4810" t="s">
        <v>27</v>
      </c>
      <c r="F4810" t="s">
        <v>53</v>
      </c>
      <c r="G4810" t="s">
        <v>54</v>
      </c>
      <c r="H4810" t="s">
        <v>417</v>
      </c>
      <c r="I4810" t="s">
        <v>418</v>
      </c>
      <c r="J4810">
        <v>49.752099440000002</v>
      </c>
      <c r="K4810">
        <v>1</v>
      </c>
      <c r="L4810">
        <v>0.90400000000000003</v>
      </c>
      <c r="M4810">
        <v>0</v>
      </c>
      <c r="N4810">
        <v>0</v>
      </c>
      <c r="O4810">
        <v>0</v>
      </c>
      <c r="P4810" t="s">
        <v>1560</v>
      </c>
      <c r="Q4810" t="s">
        <v>1561</v>
      </c>
      <c r="R4810" t="s">
        <v>114</v>
      </c>
      <c r="S4810" t="s">
        <v>115</v>
      </c>
      <c r="T4810" t="s">
        <v>36</v>
      </c>
      <c r="U4810" t="s">
        <v>37</v>
      </c>
      <c r="V4810">
        <v>27</v>
      </c>
      <c r="W4810" t="s">
        <v>38</v>
      </c>
    </row>
    <row r="4811" spans="1:23">
      <c r="A4811" t="s">
        <v>23</v>
      </c>
      <c r="B4811" t="s">
        <v>24</v>
      </c>
      <c r="C4811" t="s">
        <v>25</v>
      </c>
      <c r="D4811" t="s">
        <v>26</v>
      </c>
      <c r="E4811" t="s">
        <v>27</v>
      </c>
      <c r="F4811" t="s">
        <v>28</v>
      </c>
      <c r="G4811" t="s">
        <v>29</v>
      </c>
      <c r="H4811" t="s">
        <v>86</v>
      </c>
      <c r="I4811" t="s">
        <v>87</v>
      </c>
      <c r="J4811">
        <v>51.209000000000003</v>
      </c>
      <c r="K4811">
        <v>1</v>
      </c>
      <c r="L4811">
        <v>1</v>
      </c>
      <c r="M4811">
        <v>0</v>
      </c>
      <c r="N4811">
        <v>0</v>
      </c>
      <c r="O4811">
        <v>0</v>
      </c>
      <c r="P4811" t="s">
        <v>1560</v>
      </c>
      <c r="Q4811" t="s">
        <v>1561</v>
      </c>
      <c r="R4811" t="s">
        <v>114</v>
      </c>
      <c r="S4811" t="s">
        <v>115</v>
      </c>
      <c r="T4811" t="s">
        <v>36</v>
      </c>
      <c r="U4811" t="s">
        <v>37</v>
      </c>
      <c r="V4811">
        <v>27</v>
      </c>
      <c r="W4811" t="s">
        <v>38</v>
      </c>
    </row>
    <row r="4812" spans="1:23">
      <c r="A4812" t="s">
        <v>23</v>
      </c>
      <c r="B4812" t="s">
        <v>24</v>
      </c>
      <c r="C4812" t="s">
        <v>25</v>
      </c>
      <c r="D4812" t="s">
        <v>39</v>
      </c>
      <c r="E4812" t="s">
        <v>40</v>
      </c>
      <c r="F4812" t="s">
        <v>28</v>
      </c>
      <c r="G4812" t="s">
        <v>29</v>
      </c>
      <c r="I4812" t="s">
        <v>43</v>
      </c>
      <c r="J4812">
        <v>0</v>
      </c>
      <c r="K4812">
        <v>0</v>
      </c>
      <c r="L4812">
        <v>0</v>
      </c>
      <c r="M4812">
        <v>0</v>
      </c>
      <c r="N4812">
        <v>0</v>
      </c>
      <c r="O4812">
        <v>1</v>
      </c>
      <c r="P4812" t="s">
        <v>1560</v>
      </c>
      <c r="Q4812" t="s">
        <v>1561</v>
      </c>
      <c r="R4812" t="s">
        <v>114</v>
      </c>
      <c r="S4812" t="s">
        <v>115</v>
      </c>
      <c r="T4812" t="s">
        <v>36</v>
      </c>
      <c r="U4812" t="s">
        <v>37</v>
      </c>
      <c r="V4812">
        <v>27</v>
      </c>
      <c r="W4812" t="s">
        <v>38</v>
      </c>
    </row>
    <row r="4813" spans="1:23">
      <c r="A4813" t="s">
        <v>23</v>
      </c>
      <c r="B4813" t="s">
        <v>24</v>
      </c>
      <c r="C4813" t="s">
        <v>25</v>
      </c>
      <c r="D4813" t="s">
        <v>46</v>
      </c>
      <c r="E4813" t="s">
        <v>47</v>
      </c>
      <c r="F4813" t="s">
        <v>48</v>
      </c>
      <c r="G4813" t="s">
        <v>47</v>
      </c>
      <c r="I4813" t="s">
        <v>43</v>
      </c>
      <c r="J4813">
        <v>446.03789030000002</v>
      </c>
      <c r="K4813">
        <v>77</v>
      </c>
      <c r="L4813">
        <v>0.81899999999999995</v>
      </c>
      <c r="M4813">
        <v>0</v>
      </c>
      <c r="N4813">
        <v>0</v>
      </c>
      <c r="O4813">
        <v>0</v>
      </c>
      <c r="P4813" t="s">
        <v>1560</v>
      </c>
      <c r="Q4813" t="s">
        <v>1561</v>
      </c>
      <c r="R4813" t="s">
        <v>114</v>
      </c>
      <c r="S4813" t="s">
        <v>115</v>
      </c>
      <c r="T4813" t="s">
        <v>36</v>
      </c>
      <c r="U4813" t="s">
        <v>37</v>
      </c>
      <c r="V4813">
        <v>27</v>
      </c>
      <c r="W4813" t="s">
        <v>38</v>
      </c>
    </row>
    <row r="4814" spans="1:23">
      <c r="A4814" t="s">
        <v>23</v>
      </c>
      <c r="B4814" t="s">
        <v>24</v>
      </c>
      <c r="C4814" t="s">
        <v>25</v>
      </c>
      <c r="D4814" t="s">
        <v>46</v>
      </c>
      <c r="E4814" t="s">
        <v>47</v>
      </c>
      <c r="F4814" t="s">
        <v>48</v>
      </c>
      <c r="G4814" t="s">
        <v>47</v>
      </c>
      <c r="I4814" t="s">
        <v>43</v>
      </c>
      <c r="J4814">
        <v>484.37975349999999</v>
      </c>
      <c r="K4814">
        <v>80</v>
      </c>
      <c r="L4814">
        <v>0.84599999999999997</v>
      </c>
      <c r="M4814">
        <v>0</v>
      </c>
      <c r="N4814">
        <v>0</v>
      </c>
      <c r="O4814">
        <v>0</v>
      </c>
      <c r="P4814" t="s">
        <v>1270</v>
      </c>
      <c r="Q4814" t="s">
        <v>1271</v>
      </c>
      <c r="R4814" t="s">
        <v>84</v>
      </c>
      <c r="S4814" t="s">
        <v>85</v>
      </c>
      <c r="T4814" t="s">
        <v>36</v>
      </c>
      <c r="U4814" t="s">
        <v>37</v>
      </c>
      <c r="V4814">
        <v>27</v>
      </c>
      <c r="W4814" t="s">
        <v>38</v>
      </c>
    </row>
    <row r="4815" spans="1:23">
      <c r="A4815" t="s">
        <v>23</v>
      </c>
      <c r="B4815" t="s">
        <v>24</v>
      </c>
      <c r="C4815" t="s">
        <v>25</v>
      </c>
      <c r="D4815" t="s">
        <v>26</v>
      </c>
      <c r="E4815" t="s">
        <v>27</v>
      </c>
      <c r="F4815" t="s">
        <v>28</v>
      </c>
      <c r="G4815" t="s">
        <v>29</v>
      </c>
      <c r="H4815" t="s">
        <v>86</v>
      </c>
      <c r="I4815" t="s">
        <v>87</v>
      </c>
      <c r="J4815">
        <v>16.067</v>
      </c>
      <c r="K4815">
        <v>1</v>
      </c>
      <c r="L4815">
        <v>1</v>
      </c>
      <c r="M4815">
        <v>0</v>
      </c>
      <c r="N4815">
        <v>0</v>
      </c>
      <c r="O4815">
        <v>0</v>
      </c>
      <c r="P4815" t="s">
        <v>1388</v>
      </c>
      <c r="Q4815" t="s">
        <v>1389</v>
      </c>
      <c r="R4815" t="s">
        <v>100</v>
      </c>
      <c r="S4815" t="s">
        <v>101</v>
      </c>
      <c r="T4815" t="s">
        <v>36</v>
      </c>
      <c r="U4815" t="s">
        <v>37</v>
      </c>
      <c r="V4815">
        <v>27</v>
      </c>
      <c r="W4815" t="s">
        <v>38</v>
      </c>
    </row>
    <row r="4816" spans="1:23">
      <c r="A4816" t="s">
        <v>23</v>
      </c>
      <c r="B4816" t="s">
        <v>24</v>
      </c>
      <c r="C4816" t="s">
        <v>25</v>
      </c>
      <c r="D4816" t="s">
        <v>39</v>
      </c>
      <c r="E4816" t="s">
        <v>40</v>
      </c>
      <c r="F4816" t="s">
        <v>44</v>
      </c>
      <c r="G4816" t="s">
        <v>45</v>
      </c>
      <c r="I4816" t="s">
        <v>43</v>
      </c>
      <c r="J4816">
        <v>0</v>
      </c>
      <c r="K4816">
        <v>0</v>
      </c>
      <c r="L4816">
        <v>0</v>
      </c>
      <c r="M4816">
        <v>0</v>
      </c>
      <c r="N4816">
        <v>0</v>
      </c>
      <c r="O4816">
        <v>1</v>
      </c>
      <c r="P4816" t="s">
        <v>1388</v>
      </c>
      <c r="Q4816" t="s">
        <v>1389</v>
      </c>
      <c r="R4816" t="s">
        <v>100</v>
      </c>
      <c r="S4816" t="s">
        <v>101</v>
      </c>
      <c r="T4816" t="s">
        <v>36</v>
      </c>
      <c r="U4816" t="s">
        <v>37</v>
      </c>
      <c r="V4816">
        <v>27</v>
      </c>
      <c r="W4816" t="s">
        <v>38</v>
      </c>
    </row>
    <row r="4817" spans="1:23">
      <c r="A4817" t="s">
        <v>23</v>
      </c>
      <c r="B4817" t="s">
        <v>24</v>
      </c>
      <c r="C4817" t="s">
        <v>25</v>
      </c>
      <c r="D4817" t="s">
        <v>26</v>
      </c>
      <c r="E4817" t="s">
        <v>27</v>
      </c>
      <c r="F4817" t="s">
        <v>53</v>
      </c>
      <c r="G4817" t="s">
        <v>54</v>
      </c>
      <c r="H4817" t="s">
        <v>417</v>
      </c>
      <c r="I4817" t="s">
        <v>418</v>
      </c>
      <c r="J4817">
        <v>183.20062720000001</v>
      </c>
      <c r="K4817">
        <v>1</v>
      </c>
      <c r="L4817">
        <v>1</v>
      </c>
      <c r="M4817">
        <v>0</v>
      </c>
      <c r="N4817">
        <v>0</v>
      </c>
      <c r="O4817">
        <v>0</v>
      </c>
      <c r="P4817" t="s">
        <v>1076</v>
      </c>
      <c r="Q4817" t="s">
        <v>1077</v>
      </c>
      <c r="R4817" t="s">
        <v>365</v>
      </c>
      <c r="S4817" t="s">
        <v>366</v>
      </c>
      <c r="T4817" t="s">
        <v>36</v>
      </c>
      <c r="U4817" t="s">
        <v>37</v>
      </c>
      <c r="V4817">
        <v>27</v>
      </c>
      <c r="W4817" t="s">
        <v>38</v>
      </c>
    </row>
    <row r="4818" spans="1:23">
      <c r="A4818" t="s">
        <v>23</v>
      </c>
      <c r="B4818" t="s">
        <v>24</v>
      </c>
      <c r="C4818" t="s">
        <v>25</v>
      </c>
      <c r="D4818" t="s">
        <v>39</v>
      </c>
      <c r="E4818" t="s">
        <v>40</v>
      </c>
      <c r="F4818" t="s">
        <v>53</v>
      </c>
      <c r="G4818" t="s">
        <v>54</v>
      </c>
      <c r="I4818" t="s">
        <v>43</v>
      </c>
      <c r="J4818">
        <v>0</v>
      </c>
      <c r="K4818">
        <v>0</v>
      </c>
      <c r="L4818">
        <v>0</v>
      </c>
      <c r="M4818">
        <v>0</v>
      </c>
      <c r="N4818">
        <v>0</v>
      </c>
      <c r="O4818">
        <v>1</v>
      </c>
      <c r="P4818" t="s">
        <v>1076</v>
      </c>
      <c r="Q4818" t="s">
        <v>1077</v>
      </c>
      <c r="R4818" t="s">
        <v>365</v>
      </c>
      <c r="S4818" t="s">
        <v>366</v>
      </c>
      <c r="T4818" t="s">
        <v>36</v>
      </c>
      <c r="U4818" t="s">
        <v>37</v>
      </c>
      <c r="V4818">
        <v>27</v>
      </c>
      <c r="W4818" t="s">
        <v>38</v>
      </c>
    </row>
    <row r="4819" spans="1:23">
      <c r="A4819" t="s">
        <v>23</v>
      </c>
      <c r="B4819" t="s">
        <v>24</v>
      </c>
      <c r="C4819" t="s">
        <v>25</v>
      </c>
      <c r="D4819" t="s">
        <v>39</v>
      </c>
      <c r="E4819" t="s">
        <v>40</v>
      </c>
      <c r="F4819" t="s">
        <v>28</v>
      </c>
      <c r="G4819" t="s">
        <v>29</v>
      </c>
      <c r="I4819" t="s">
        <v>43</v>
      </c>
      <c r="J4819">
        <v>581.41534999999999</v>
      </c>
      <c r="K4819">
        <v>53</v>
      </c>
      <c r="L4819">
        <v>0.80400000000000005</v>
      </c>
      <c r="M4819">
        <v>0</v>
      </c>
      <c r="N4819">
        <v>0</v>
      </c>
      <c r="O4819">
        <v>0</v>
      </c>
      <c r="P4819" t="s">
        <v>1076</v>
      </c>
      <c r="Q4819" t="s">
        <v>1077</v>
      </c>
      <c r="R4819" t="s">
        <v>365</v>
      </c>
      <c r="S4819" t="s">
        <v>366</v>
      </c>
      <c r="T4819" t="s">
        <v>36</v>
      </c>
      <c r="U4819" t="s">
        <v>37</v>
      </c>
      <c r="V4819">
        <v>27</v>
      </c>
      <c r="W4819" t="s">
        <v>38</v>
      </c>
    </row>
    <row r="4820" spans="1:23">
      <c r="A4820" t="s">
        <v>23</v>
      </c>
      <c r="B4820" t="s">
        <v>24</v>
      </c>
      <c r="C4820" t="s">
        <v>25</v>
      </c>
      <c r="D4820" t="s">
        <v>46</v>
      </c>
      <c r="E4820" t="s">
        <v>47</v>
      </c>
      <c r="F4820" t="s">
        <v>48</v>
      </c>
      <c r="G4820" t="s">
        <v>47</v>
      </c>
      <c r="I4820" t="s">
        <v>43</v>
      </c>
      <c r="J4820">
        <v>3016.7334270000001</v>
      </c>
      <c r="K4820">
        <v>486</v>
      </c>
      <c r="L4820">
        <v>0.76600000000000001</v>
      </c>
      <c r="M4820">
        <v>0</v>
      </c>
      <c r="N4820">
        <v>0</v>
      </c>
      <c r="O4820">
        <v>0</v>
      </c>
      <c r="P4820" t="s">
        <v>1076</v>
      </c>
      <c r="Q4820" t="s">
        <v>1077</v>
      </c>
      <c r="R4820" t="s">
        <v>365</v>
      </c>
      <c r="S4820" t="s">
        <v>366</v>
      </c>
      <c r="T4820" t="s">
        <v>36</v>
      </c>
      <c r="U4820" t="s">
        <v>37</v>
      </c>
      <c r="V4820">
        <v>27</v>
      </c>
      <c r="W4820" t="s">
        <v>38</v>
      </c>
    </row>
    <row r="4821" spans="1:23">
      <c r="A4821" t="s">
        <v>23</v>
      </c>
      <c r="B4821" t="s">
        <v>24</v>
      </c>
      <c r="C4821" t="s">
        <v>25</v>
      </c>
      <c r="D4821" t="s">
        <v>39</v>
      </c>
      <c r="E4821" t="s">
        <v>40</v>
      </c>
      <c r="F4821" t="s">
        <v>28</v>
      </c>
      <c r="G4821" t="s">
        <v>29</v>
      </c>
      <c r="I4821" t="s">
        <v>43</v>
      </c>
      <c r="J4821">
        <v>180.85967260000001</v>
      </c>
      <c r="K4821">
        <v>36</v>
      </c>
      <c r="L4821">
        <v>0.89600000000000002</v>
      </c>
      <c r="M4821">
        <v>0</v>
      </c>
      <c r="N4821">
        <v>0</v>
      </c>
      <c r="O4821">
        <v>0</v>
      </c>
      <c r="P4821" t="s">
        <v>1078</v>
      </c>
      <c r="Q4821" t="s">
        <v>1079</v>
      </c>
      <c r="R4821" t="s">
        <v>158</v>
      </c>
      <c r="S4821" t="s">
        <v>159</v>
      </c>
      <c r="T4821" t="s">
        <v>36</v>
      </c>
      <c r="U4821" t="s">
        <v>37</v>
      </c>
      <c r="V4821">
        <v>27</v>
      </c>
      <c r="W4821" t="s">
        <v>38</v>
      </c>
    </row>
    <row r="4822" spans="1:23">
      <c r="A4822" t="s">
        <v>23</v>
      </c>
      <c r="B4822" t="s">
        <v>24</v>
      </c>
      <c r="C4822" t="s">
        <v>25</v>
      </c>
      <c r="D4822" t="s">
        <v>39</v>
      </c>
      <c r="E4822" t="s">
        <v>40</v>
      </c>
      <c r="F4822" t="s">
        <v>44</v>
      </c>
      <c r="G4822" t="s">
        <v>45</v>
      </c>
      <c r="I4822" t="s">
        <v>43</v>
      </c>
      <c r="J4822">
        <v>0</v>
      </c>
      <c r="K4822">
        <v>0</v>
      </c>
      <c r="L4822">
        <v>0</v>
      </c>
      <c r="M4822">
        <v>0</v>
      </c>
      <c r="N4822">
        <v>0</v>
      </c>
      <c r="O4822">
        <v>1</v>
      </c>
      <c r="P4822" t="s">
        <v>1392</v>
      </c>
      <c r="Q4822" t="s">
        <v>1393</v>
      </c>
      <c r="R4822" t="s">
        <v>84</v>
      </c>
      <c r="S4822" t="s">
        <v>85</v>
      </c>
      <c r="T4822" t="s">
        <v>36</v>
      </c>
      <c r="U4822" t="s">
        <v>37</v>
      </c>
      <c r="V4822">
        <v>27</v>
      </c>
      <c r="W4822" t="s">
        <v>38</v>
      </c>
    </row>
    <row r="4823" spans="1:23">
      <c r="A4823" t="s">
        <v>23</v>
      </c>
      <c r="B4823" t="s">
        <v>24</v>
      </c>
      <c r="C4823" t="s">
        <v>25</v>
      </c>
      <c r="D4823" t="s">
        <v>46</v>
      </c>
      <c r="E4823" t="s">
        <v>47</v>
      </c>
      <c r="F4823" t="s">
        <v>48</v>
      </c>
      <c r="G4823" t="s">
        <v>47</v>
      </c>
      <c r="I4823" t="s">
        <v>43</v>
      </c>
      <c r="J4823">
        <v>635.64143709999996</v>
      </c>
      <c r="K4823">
        <v>104</v>
      </c>
      <c r="L4823">
        <v>0.83099999999999996</v>
      </c>
      <c r="M4823">
        <v>0</v>
      </c>
      <c r="N4823">
        <v>0</v>
      </c>
      <c r="O4823">
        <v>0</v>
      </c>
      <c r="P4823" t="s">
        <v>1392</v>
      </c>
      <c r="Q4823" t="s">
        <v>1393</v>
      </c>
      <c r="R4823" t="s">
        <v>84</v>
      </c>
      <c r="S4823" t="s">
        <v>85</v>
      </c>
      <c r="T4823" t="s">
        <v>36</v>
      </c>
      <c r="U4823" t="s">
        <v>37</v>
      </c>
      <c r="V4823">
        <v>27</v>
      </c>
      <c r="W4823" t="s">
        <v>38</v>
      </c>
    </row>
    <row r="4824" spans="1:23">
      <c r="A4824" t="s">
        <v>23</v>
      </c>
      <c r="B4824" t="s">
        <v>24</v>
      </c>
      <c r="C4824" t="s">
        <v>25</v>
      </c>
      <c r="D4824" t="s">
        <v>39</v>
      </c>
      <c r="E4824" t="s">
        <v>40</v>
      </c>
      <c r="F4824" t="s">
        <v>53</v>
      </c>
      <c r="G4824" t="s">
        <v>54</v>
      </c>
      <c r="I4824" t="s">
        <v>43</v>
      </c>
      <c r="J4824">
        <v>0</v>
      </c>
      <c r="K4824">
        <v>0</v>
      </c>
      <c r="L4824">
        <v>0</v>
      </c>
      <c r="M4824">
        <v>0</v>
      </c>
      <c r="N4824">
        <v>0</v>
      </c>
      <c r="O4824">
        <v>1</v>
      </c>
      <c r="P4824" t="s">
        <v>1272</v>
      </c>
      <c r="Q4824" t="s">
        <v>1273</v>
      </c>
      <c r="R4824" t="s">
        <v>146</v>
      </c>
      <c r="S4824" t="s">
        <v>147</v>
      </c>
      <c r="T4824" t="s">
        <v>36</v>
      </c>
      <c r="U4824" t="s">
        <v>37</v>
      </c>
      <c r="V4824">
        <v>27</v>
      </c>
      <c r="W4824" t="s">
        <v>38</v>
      </c>
    </row>
    <row r="4825" spans="1:23">
      <c r="A4825" t="s">
        <v>23</v>
      </c>
      <c r="B4825" t="s">
        <v>24</v>
      </c>
      <c r="C4825" t="s">
        <v>25</v>
      </c>
      <c r="D4825" t="s">
        <v>46</v>
      </c>
      <c r="E4825" t="s">
        <v>47</v>
      </c>
      <c r="F4825" t="s">
        <v>48</v>
      </c>
      <c r="G4825" t="s">
        <v>47</v>
      </c>
      <c r="I4825" t="s">
        <v>43</v>
      </c>
      <c r="J4825">
        <v>459.82257600000003</v>
      </c>
      <c r="K4825">
        <v>69</v>
      </c>
      <c r="L4825">
        <v>0.67900000000000005</v>
      </c>
      <c r="M4825">
        <v>0</v>
      </c>
      <c r="N4825">
        <v>0</v>
      </c>
      <c r="O4825">
        <v>0</v>
      </c>
      <c r="P4825" t="s">
        <v>1394</v>
      </c>
      <c r="Q4825" t="s">
        <v>1395</v>
      </c>
      <c r="R4825" t="s">
        <v>120</v>
      </c>
      <c r="S4825" t="s">
        <v>121</v>
      </c>
      <c r="T4825" t="s">
        <v>36</v>
      </c>
      <c r="U4825" t="s">
        <v>37</v>
      </c>
      <c r="V4825">
        <v>27</v>
      </c>
      <c r="W4825" t="s">
        <v>38</v>
      </c>
    </row>
    <row r="4826" spans="1:23">
      <c r="A4826" t="s">
        <v>23</v>
      </c>
      <c r="B4826" t="s">
        <v>24</v>
      </c>
      <c r="C4826" t="s">
        <v>25</v>
      </c>
      <c r="D4826" t="s">
        <v>26</v>
      </c>
      <c r="E4826" t="s">
        <v>27</v>
      </c>
      <c r="F4826" t="s">
        <v>28</v>
      </c>
      <c r="G4826" t="s">
        <v>29</v>
      </c>
      <c r="H4826" t="s">
        <v>69</v>
      </c>
      <c r="I4826" t="s">
        <v>70</v>
      </c>
      <c r="J4826">
        <v>24.263000000000002</v>
      </c>
      <c r="K4826">
        <v>1</v>
      </c>
      <c r="L4826">
        <v>1</v>
      </c>
      <c r="M4826">
        <v>0</v>
      </c>
      <c r="N4826">
        <v>0</v>
      </c>
      <c r="O4826">
        <v>0</v>
      </c>
      <c r="P4826" t="s">
        <v>1276</v>
      </c>
      <c r="Q4826" t="s">
        <v>1277</v>
      </c>
      <c r="R4826" t="s">
        <v>168</v>
      </c>
      <c r="S4826" t="s">
        <v>169</v>
      </c>
      <c r="T4826" t="s">
        <v>36</v>
      </c>
      <c r="U4826" t="s">
        <v>37</v>
      </c>
      <c r="V4826">
        <v>27</v>
      </c>
      <c r="W4826" t="s">
        <v>38</v>
      </c>
    </row>
    <row r="4827" spans="1:23">
      <c r="A4827" t="s">
        <v>23</v>
      </c>
      <c r="B4827" t="s">
        <v>24</v>
      </c>
      <c r="C4827" t="s">
        <v>25</v>
      </c>
      <c r="D4827" t="s">
        <v>39</v>
      </c>
      <c r="E4827" t="s">
        <v>40</v>
      </c>
      <c r="F4827" t="s">
        <v>28</v>
      </c>
      <c r="G4827" t="s">
        <v>29</v>
      </c>
      <c r="I4827" t="s">
        <v>43</v>
      </c>
      <c r="J4827">
        <v>92.614734749999997</v>
      </c>
      <c r="K4827">
        <v>18</v>
      </c>
      <c r="L4827">
        <v>0.84199999999999997</v>
      </c>
      <c r="M4827">
        <v>0</v>
      </c>
      <c r="N4827">
        <v>0</v>
      </c>
      <c r="O4827">
        <v>0</v>
      </c>
      <c r="P4827" t="s">
        <v>1276</v>
      </c>
      <c r="Q4827" t="s">
        <v>1277</v>
      </c>
      <c r="R4827" t="s">
        <v>168</v>
      </c>
      <c r="S4827" t="s">
        <v>169</v>
      </c>
      <c r="T4827" t="s">
        <v>36</v>
      </c>
      <c r="U4827" t="s">
        <v>37</v>
      </c>
      <c r="V4827">
        <v>27</v>
      </c>
      <c r="W4827" t="s">
        <v>38</v>
      </c>
    </row>
    <row r="4828" spans="1:23">
      <c r="A4828" t="s">
        <v>1110</v>
      </c>
      <c r="B4828" t="s">
        <v>24</v>
      </c>
      <c r="C4828" t="s">
        <v>1031</v>
      </c>
      <c r="D4828" t="s">
        <v>26</v>
      </c>
      <c r="E4828" t="s">
        <v>27</v>
      </c>
      <c r="F4828" t="s">
        <v>53</v>
      </c>
      <c r="G4828" t="s">
        <v>54</v>
      </c>
      <c r="H4828" t="s">
        <v>96</v>
      </c>
      <c r="I4828" t="s">
        <v>97</v>
      </c>
      <c r="J4828">
        <v>66090.619930000001</v>
      </c>
      <c r="K4828">
        <v>1</v>
      </c>
      <c r="L4828">
        <v>0</v>
      </c>
      <c r="M4828">
        <v>0</v>
      </c>
      <c r="N4828">
        <v>0</v>
      </c>
      <c r="O4828">
        <v>0</v>
      </c>
      <c r="P4828" t="s">
        <v>325</v>
      </c>
      <c r="Q4828" t="s">
        <v>326</v>
      </c>
      <c r="R4828" t="s">
        <v>168</v>
      </c>
      <c r="S4828" t="s">
        <v>169</v>
      </c>
      <c r="T4828" t="s">
        <v>36</v>
      </c>
      <c r="U4828" t="s">
        <v>37</v>
      </c>
      <c r="V4828">
        <v>27</v>
      </c>
      <c r="W4828" t="s">
        <v>38</v>
      </c>
    </row>
    <row r="4829" spans="1:23">
      <c r="A4829" t="s">
        <v>1110</v>
      </c>
      <c r="B4829" t="s">
        <v>24</v>
      </c>
      <c r="C4829" t="s">
        <v>1031</v>
      </c>
      <c r="D4829" t="s">
        <v>26</v>
      </c>
      <c r="E4829" t="s">
        <v>27</v>
      </c>
      <c r="F4829" t="s">
        <v>53</v>
      </c>
      <c r="G4829" t="s">
        <v>54</v>
      </c>
      <c r="H4829" t="s">
        <v>443</v>
      </c>
      <c r="I4829" t="s">
        <v>444</v>
      </c>
      <c r="J4829">
        <v>6450.0243</v>
      </c>
      <c r="K4829">
        <v>1</v>
      </c>
      <c r="L4829">
        <v>0</v>
      </c>
      <c r="M4829">
        <v>0</v>
      </c>
      <c r="N4829">
        <v>0</v>
      </c>
      <c r="O4829">
        <v>0</v>
      </c>
      <c r="P4829" t="s">
        <v>1048</v>
      </c>
      <c r="Q4829" t="s">
        <v>1049</v>
      </c>
      <c r="R4829" t="s">
        <v>67</v>
      </c>
      <c r="S4829" t="s">
        <v>68</v>
      </c>
      <c r="T4829" t="s">
        <v>36</v>
      </c>
      <c r="U4829" t="s">
        <v>37</v>
      </c>
      <c r="V4829">
        <v>27</v>
      </c>
      <c r="W4829" t="s">
        <v>38</v>
      </c>
    </row>
    <row r="4830" spans="1:23">
      <c r="A4830" t="s">
        <v>1030</v>
      </c>
      <c r="B4830" t="s">
        <v>24</v>
      </c>
      <c r="C4830" t="s">
        <v>1031</v>
      </c>
      <c r="D4830" t="s">
        <v>26</v>
      </c>
      <c r="E4830" t="s">
        <v>27</v>
      </c>
      <c r="F4830" t="s">
        <v>28</v>
      </c>
      <c r="G4830" t="s">
        <v>29</v>
      </c>
      <c r="H4830" t="s">
        <v>30</v>
      </c>
      <c r="I4830" t="s">
        <v>31</v>
      </c>
      <c r="J4830">
        <v>428.41066000000001</v>
      </c>
      <c r="K4830">
        <v>1</v>
      </c>
      <c r="L4830">
        <v>1</v>
      </c>
      <c r="M4830">
        <v>0</v>
      </c>
      <c r="N4830">
        <v>0</v>
      </c>
      <c r="O4830">
        <v>0</v>
      </c>
      <c r="P4830" t="s">
        <v>32</v>
      </c>
      <c r="Q4830" t="s">
        <v>33</v>
      </c>
      <c r="R4830" t="s">
        <v>34</v>
      </c>
      <c r="S4830" t="s">
        <v>35</v>
      </c>
      <c r="T4830" t="s">
        <v>36</v>
      </c>
      <c r="U4830" t="s">
        <v>37</v>
      </c>
      <c r="V4830">
        <v>27</v>
      </c>
      <c r="W4830" t="s">
        <v>38</v>
      </c>
    </row>
    <row r="4831" spans="1:23">
      <c r="A4831" t="s">
        <v>1030</v>
      </c>
      <c r="B4831" t="s">
        <v>24</v>
      </c>
      <c r="C4831" t="s">
        <v>1031</v>
      </c>
      <c r="D4831" t="s">
        <v>39</v>
      </c>
      <c r="E4831" t="s">
        <v>40</v>
      </c>
      <c r="F4831" t="s">
        <v>28</v>
      </c>
      <c r="G4831" t="s">
        <v>29</v>
      </c>
      <c r="I4831" t="s">
        <v>43</v>
      </c>
      <c r="J4831">
        <v>422.22730000000001</v>
      </c>
      <c r="K4831">
        <v>5</v>
      </c>
      <c r="L4831">
        <v>0.72299999999999998</v>
      </c>
      <c r="M4831">
        <v>0</v>
      </c>
      <c r="N4831">
        <v>0</v>
      </c>
      <c r="O4831">
        <v>0</v>
      </c>
      <c r="P4831" t="s">
        <v>32</v>
      </c>
      <c r="Q4831" t="s">
        <v>33</v>
      </c>
      <c r="R4831" t="s">
        <v>34</v>
      </c>
      <c r="S4831" t="s">
        <v>35</v>
      </c>
      <c r="T4831" t="s">
        <v>36</v>
      </c>
      <c r="U4831" t="s">
        <v>37</v>
      </c>
      <c r="V4831">
        <v>27</v>
      </c>
      <c r="W4831" t="s">
        <v>38</v>
      </c>
    </row>
    <row r="4832" spans="1:23">
      <c r="A4832" t="s">
        <v>1030</v>
      </c>
      <c r="B4832" t="s">
        <v>24</v>
      </c>
      <c r="C4832" t="s">
        <v>1031</v>
      </c>
      <c r="D4832" t="s">
        <v>26</v>
      </c>
      <c r="E4832" t="s">
        <v>27</v>
      </c>
      <c r="F4832" t="s">
        <v>44</v>
      </c>
      <c r="G4832" t="s">
        <v>45</v>
      </c>
      <c r="I4832" t="s">
        <v>43</v>
      </c>
      <c r="J4832">
        <v>0</v>
      </c>
      <c r="K4832">
        <v>0</v>
      </c>
      <c r="L4832">
        <v>0</v>
      </c>
      <c r="M4832">
        <v>0</v>
      </c>
      <c r="N4832">
        <v>0</v>
      </c>
      <c r="O4832">
        <v>1</v>
      </c>
      <c r="P4832" t="s">
        <v>57</v>
      </c>
      <c r="Q4832" t="s">
        <v>58</v>
      </c>
      <c r="R4832" t="s">
        <v>59</v>
      </c>
      <c r="S4832" t="s">
        <v>60</v>
      </c>
      <c r="T4832" t="s">
        <v>36</v>
      </c>
      <c r="U4832" t="s">
        <v>37</v>
      </c>
      <c r="V4832">
        <v>27</v>
      </c>
      <c r="W4832" t="s">
        <v>38</v>
      </c>
    </row>
    <row r="4833" spans="1:23">
      <c r="A4833" t="s">
        <v>1030</v>
      </c>
      <c r="B4833" t="s">
        <v>24</v>
      </c>
      <c r="C4833" t="s">
        <v>1031</v>
      </c>
      <c r="D4833" t="s">
        <v>39</v>
      </c>
      <c r="E4833" t="s">
        <v>40</v>
      </c>
      <c r="F4833" t="s">
        <v>53</v>
      </c>
      <c r="G4833" t="s">
        <v>54</v>
      </c>
      <c r="I4833" t="s">
        <v>43</v>
      </c>
      <c r="J4833">
        <v>83.708860000000001</v>
      </c>
      <c r="K4833">
        <v>4</v>
      </c>
      <c r="L4833">
        <v>1</v>
      </c>
      <c r="M4833">
        <v>0</v>
      </c>
      <c r="N4833">
        <v>0</v>
      </c>
      <c r="O4833">
        <v>0</v>
      </c>
      <c r="P4833" t="s">
        <v>57</v>
      </c>
      <c r="Q4833" t="s">
        <v>58</v>
      </c>
      <c r="R4833" t="s">
        <v>59</v>
      </c>
      <c r="S4833" t="s">
        <v>60</v>
      </c>
      <c r="T4833" t="s">
        <v>36</v>
      </c>
      <c r="U4833" t="s">
        <v>37</v>
      </c>
      <c r="V4833">
        <v>27</v>
      </c>
      <c r="W4833" t="s">
        <v>38</v>
      </c>
    </row>
    <row r="4834" spans="1:23">
      <c r="A4834" t="s">
        <v>1030</v>
      </c>
      <c r="B4834" t="s">
        <v>24</v>
      </c>
      <c r="C4834" t="s">
        <v>1031</v>
      </c>
      <c r="D4834" t="s">
        <v>39</v>
      </c>
      <c r="E4834" t="s">
        <v>40</v>
      </c>
      <c r="F4834" t="s">
        <v>53</v>
      </c>
      <c r="G4834" t="s">
        <v>54</v>
      </c>
      <c r="I4834" t="s">
        <v>43</v>
      </c>
      <c r="J4834">
        <v>181.79426000000001</v>
      </c>
      <c r="K4834">
        <v>4</v>
      </c>
      <c r="L4834">
        <v>1</v>
      </c>
      <c r="M4834">
        <v>0</v>
      </c>
      <c r="N4834">
        <v>0</v>
      </c>
      <c r="O4834">
        <v>0</v>
      </c>
      <c r="P4834" t="s">
        <v>71</v>
      </c>
      <c r="Q4834" t="s">
        <v>72</v>
      </c>
      <c r="R4834" t="s">
        <v>73</v>
      </c>
      <c r="S4834" t="s">
        <v>74</v>
      </c>
      <c r="T4834" t="s">
        <v>36</v>
      </c>
      <c r="U4834" t="s">
        <v>37</v>
      </c>
      <c r="V4834">
        <v>27</v>
      </c>
      <c r="W4834" t="s">
        <v>38</v>
      </c>
    </row>
    <row r="4835" spans="1:23">
      <c r="A4835" t="s">
        <v>1030</v>
      </c>
      <c r="B4835" t="s">
        <v>24</v>
      </c>
      <c r="C4835" t="s">
        <v>1031</v>
      </c>
      <c r="D4835" t="s">
        <v>39</v>
      </c>
      <c r="E4835" t="s">
        <v>40</v>
      </c>
      <c r="F4835" t="s">
        <v>28</v>
      </c>
      <c r="G4835" t="s">
        <v>29</v>
      </c>
      <c r="I4835" t="s">
        <v>43</v>
      </c>
      <c r="J4835">
        <v>1274.25477</v>
      </c>
      <c r="K4835">
        <v>13</v>
      </c>
      <c r="L4835">
        <v>0.443</v>
      </c>
      <c r="M4835">
        <v>0</v>
      </c>
      <c r="N4835">
        <v>0</v>
      </c>
      <c r="O4835">
        <v>0</v>
      </c>
      <c r="P4835" t="s">
        <v>71</v>
      </c>
      <c r="Q4835" t="s">
        <v>72</v>
      </c>
      <c r="R4835" t="s">
        <v>73</v>
      </c>
      <c r="S4835" t="s">
        <v>74</v>
      </c>
      <c r="T4835" t="s">
        <v>36</v>
      </c>
      <c r="U4835" t="s">
        <v>37</v>
      </c>
      <c r="V4835">
        <v>27</v>
      </c>
      <c r="W4835" t="s">
        <v>38</v>
      </c>
    </row>
    <row r="4836" spans="1:23">
      <c r="A4836" t="s">
        <v>1030</v>
      </c>
      <c r="B4836" t="s">
        <v>24</v>
      </c>
      <c r="C4836" t="s">
        <v>1031</v>
      </c>
      <c r="D4836" t="s">
        <v>39</v>
      </c>
      <c r="E4836" t="s">
        <v>40</v>
      </c>
      <c r="F4836" t="s">
        <v>41</v>
      </c>
      <c r="G4836" t="s">
        <v>42</v>
      </c>
      <c r="I4836" t="s">
        <v>43</v>
      </c>
      <c r="J4836">
        <v>380.93594999999999</v>
      </c>
      <c r="K4836">
        <v>8</v>
      </c>
      <c r="L4836">
        <v>0.92800000000000005</v>
      </c>
      <c r="M4836">
        <v>0</v>
      </c>
      <c r="N4836">
        <v>0</v>
      </c>
      <c r="O4836">
        <v>0</v>
      </c>
      <c r="P4836" t="s">
        <v>98</v>
      </c>
      <c r="Q4836" t="s">
        <v>99</v>
      </c>
      <c r="R4836" t="s">
        <v>100</v>
      </c>
      <c r="S4836" t="s">
        <v>101</v>
      </c>
      <c r="T4836" t="s">
        <v>36</v>
      </c>
      <c r="U4836" t="s">
        <v>37</v>
      </c>
      <c r="V4836">
        <v>27</v>
      </c>
      <c r="W4836" t="s">
        <v>38</v>
      </c>
    </row>
    <row r="4837" spans="1:23">
      <c r="A4837" t="s">
        <v>1030</v>
      </c>
      <c r="B4837" t="s">
        <v>24</v>
      </c>
      <c r="C4837" t="s">
        <v>1031</v>
      </c>
      <c r="D4837" t="s">
        <v>39</v>
      </c>
      <c r="E4837" t="s">
        <v>40</v>
      </c>
      <c r="F4837" t="s">
        <v>53</v>
      </c>
      <c r="G4837" t="s">
        <v>54</v>
      </c>
      <c r="I4837" t="s">
        <v>43</v>
      </c>
      <c r="J4837">
        <v>0</v>
      </c>
      <c r="K4837">
        <v>0</v>
      </c>
      <c r="L4837">
        <v>0</v>
      </c>
      <c r="M4837">
        <v>0</v>
      </c>
      <c r="N4837">
        <v>0</v>
      </c>
      <c r="O4837">
        <v>1</v>
      </c>
      <c r="P4837" t="s">
        <v>98</v>
      </c>
      <c r="Q4837" t="s">
        <v>99</v>
      </c>
      <c r="R4837" t="s">
        <v>100</v>
      </c>
      <c r="S4837" t="s">
        <v>101</v>
      </c>
      <c r="T4837" t="s">
        <v>36</v>
      </c>
      <c r="U4837" t="s">
        <v>37</v>
      </c>
      <c r="V4837">
        <v>27</v>
      </c>
      <c r="W4837" t="s">
        <v>38</v>
      </c>
    </row>
    <row r="4838" spans="1:23">
      <c r="A4838" t="s">
        <v>1030</v>
      </c>
      <c r="B4838" t="s">
        <v>24</v>
      </c>
      <c r="C4838" t="s">
        <v>1031</v>
      </c>
      <c r="D4838" t="s">
        <v>46</v>
      </c>
      <c r="E4838" t="s">
        <v>47</v>
      </c>
      <c r="F4838" t="s">
        <v>48</v>
      </c>
      <c r="G4838" t="s">
        <v>47</v>
      </c>
      <c r="I4838" t="s">
        <v>43</v>
      </c>
      <c r="J4838">
        <v>1104.30808</v>
      </c>
      <c r="K4838">
        <v>49</v>
      </c>
      <c r="L4838">
        <v>0.67500000000000004</v>
      </c>
      <c r="M4838">
        <v>0</v>
      </c>
      <c r="N4838">
        <v>0</v>
      </c>
      <c r="O4838">
        <v>0</v>
      </c>
      <c r="P4838" t="s">
        <v>98</v>
      </c>
      <c r="Q4838" t="s">
        <v>99</v>
      </c>
      <c r="R4838" t="s">
        <v>100</v>
      </c>
      <c r="S4838" t="s">
        <v>101</v>
      </c>
      <c r="T4838" t="s">
        <v>36</v>
      </c>
      <c r="U4838" t="s">
        <v>37</v>
      </c>
      <c r="V4838">
        <v>27</v>
      </c>
      <c r="W4838" t="s">
        <v>38</v>
      </c>
    </row>
    <row r="4839" spans="1:23">
      <c r="A4839" t="s">
        <v>1030</v>
      </c>
      <c r="B4839" t="s">
        <v>24</v>
      </c>
      <c r="C4839" t="s">
        <v>1031</v>
      </c>
      <c r="D4839" t="s">
        <v>39</v>
      </c>
      <c r="E4839" t="s">
        <v>40</v>
      </c>
      <c r="F4839" t="s">
        <v>28</v>
      </c>
      <c r="G4839" t="s">
        <v>29</v>
      </c>
      <c r="I4839" t="s">
        <v>43</v>
      </c>
      <c r="J4839">
        <v>333.29822999999999</v>
      </c>
      <c r="K4839">
        <v>5</v>
      </c>
      <c r="L4839">
        <v>0.51100000000000001</v>
      </c>
      <c r="M4839">
        <v>0</v>
      </c>
      <c r="N4839">
        <v>0</v>
      </c>
      <c r="O4839">
        <v>0</v>
      </c>
      <c r="P4839" t="s">
        <v>118</v>
      </c>
      <c r="Q4839" t="s">
        <v>119</v>
      </c>
      <c r="R4839" t="s">
        <v>120</v>
      </c>
      <c r="S4839" t="s">
        <v>121</v>
      </c>
      <c r="T4839" t="s">
        <v>36</v>
      </c>
      <c r="U4839" t="s">
        <v>37</v>
      </c>
      <c r="V4839">
        <v>27</v>
      </c>
      <c r="W4839" t="s">
        <v>38</v>
      </c>
    </row>
    <row r="4840" spans="1:23">
      <c r="A4840" t="s">
        <v>1030</v>
      </c>
      <c r="B4840" t="s">
        <v>24</v>
      </c>
      <c r="C4840" t="s">
        <v>1031</v>
      </c>
      <c r="D4840" t="s">
        <v>26</v>
      </c>
      <c r="E4840" t="s">
        <v>27</v>
      </c>
      <c r="F4840" t="s">
        <v>28</v>
      </c>
      <c r="G4840" t="s">
        <v>29</v>
      </c>
      <c r="H4840" t="s">
        <v>86</v>
      </c>
      <c r="I4840" t="s">
        <v>87</v>
      </c>
      <c r="J4840">
        <v>599.81209999999999</v>
      </c>
      <c r="K4840">
        <v>1</v>
      </c>
      <c r="L4840">
        <v>1</v>
      </c>
      <c r="M4840">
        <v>0</v>
      </c>
      <c r="N4840">
        <v>0</v>
      </c>
      <c r="O4840">
        <v>0</v>
      </c>
      <c r="P4840" t="s">
        <v>130</v>
      </c>
      <c r="Q4840" t="s">
        <v>131</v>
      </c>
      <c r="R4840" t="s">
        <v>132</v>
      </c>
      <c r="S4840" t="s">
        <v>133</v>
      </c>
      <c r="T4840" t="s">
        <v>36</v>
      </c>
      <c r="U4840" t="s">
        <v>37</v>
      </c>
      <c r="V4840">
        <v>27</v>
      </c>
      <c r="W4840" t="s">
        <v>38</v>
      </c>
    </row>
    <row r="4841" spans="1:23">
      <c r="A4841" t="s">
        <v>1030</v>
      </c>
      <c r="B4841" t="s">
        <v>24</v>
      </c>
      <c r="C4841" t="s">
        <v>1031</v>
      </c>
      <c r="D4841" t="s">
        <v>39</v>
      </c>
      <c r="E4841" t="s">
        <v>40</v>
      </c>
      <c r="F4841" t="s">
        <v>41</v>
      </c>
      <c r="G4841" t="s">
        <v>42</v>
      </c>
      <c r="I4841" t="s">
        <v>43</v>
      </c>
      <c r="J4841">
        <v>0</v>
      </c>
      <c r="K4841">
        <v>0</v>
      </c>
      <c r="L4841">
        <v>0</v>
      </c>
      <c r="M4841">
        <v>0</v>
      </c>
      <c r="N4841">
        <v>0</v>
      </c>
      <c r="O4841">
        <v>1</v>
      </c>
      <c r="P4841" t="s">
        <v>130</v>
      </c>
      <c r="Q4841" t="s">
        <v>131</v>
      </c>
      <c r="R4841" t="s">
        <v>132</v>
      </c>
      <c r="S4841" t="s">
        <v>133</v>
      </c>
      <c r="T4841" t="s">
        <v>36</v>
      </c>
      <c r="U4841" t="s">
        <v>37</v>
      </c>
      <c r="V4841">
        <v>27</v>
      </c>
      <c r="W4841" t="s">
        <v>38</v>
      </c>
    </row>
    <row r="4842" spans="1:23">
      <c r="A4842" t="s">
        <v>1030</v>
      </c>
      <c r="B4842" t="s">
        <v>24</v>
      </c>
      <c r="C4842" t="s">
        <v>1031</v>
      </c>
      <c r="D4842" t="s">
        <v>26</v>
      </c>
      <c r="E4842" t="s">
        <v>27</v>
      </c>
      <c r="F4842" t="s">
        <v>28</v>
      </c>
      <c r="G4842" t="s">
        <v>29</v>
      </c>
      <c r="H4842" t="s">
        <v>152</v>
      </c>
      <c r="I4842" t="s">
        <v>153</v>
      </c>
      <c r="J4842">
        <v>44.34301</v>
      </c>
      <c r="K4842">
        <v>1</v>
      </c>
      <c r="L4842">
        <v>1</v>
      </c>
      <c r="M4842">
        <v>0</v>
      </c>
      <c r="N4842">
        <v>0</v>
      </c>
      <c r="O4842">
        <v>0</v>
      </c>
      <c r="P4842" t="s">
        <v>154</v>
      </c>
      <c r="Q4842" t="s">
        <v>155</v>
      </c>
      <c r="R4842" t="s">
        <v>132</v>
      </c>
      <c r="S4842" t="s">
        <v>133</v>
      </c>
      <c r="T4842" t="s">
        <v>36</v>
      </c>
      <c r="U4842" t="s">
        <v>37</v>
      </c>
      <c r="V4842">
        <v>27</v>
      </c>
      <c r="W4842" t="s">
        <v>38</v>
      </c>
    </row>
    <row r="4843" spans="1:23">
      <c r="A4843" t="s">
        <v>1030</v>
      </c>
      <c r="B4843" t="s">
        <v>24</v>
      </c>
      <c r="C4843" t="s">
        <v>1031</v>
      </c>
      <c r="D4843" t="s">
        <v>26</v>
      </c>
      <c r="E4843" t="s">
        <v>27</v>
      </c>
      <c r="F4843" t="s">
        <v>28</v>
      </c>
      <c r="G4843" t="s">
        <v>29</v>
      </c>
      <c r="H4843" t="s">
        <v>30</v>
      </c>
      <c r="I4843" t="s">
        <v>31</v>
      </c>
      <c r="J4843">
        <v>1135.09058</v>
      </c>
      <c r="K4843">
        <v>1</v>
      </c>
      <c r="L4843">
        <v>1</v>
      </c>
      <c r="M4843">
        <v>0</v>
      </c>
      <c r="N4843">
        <v>0</v>
      </c>
      <c r="O4843">
        <v>0</v>
      </c>
      <c r="P4843" t="s">
        <v>156</v>
      </c>
      <c r="Q4843" t="s">
        <v>157</v>
      </c>
      <c r="R4843" t="s">
        <v>158</v>
      </c>
      <c r="S4843" t="s">
        <v>159</v>
      </c>
      <c r="T4843" t="s">
        <v>36</v>
      </c>
      <c r="U4843" t="s">
        <v>37</v>
      </c>
      <c r="V4843">
        <v>27</v>
      </c>
      <c r="W4843" t="s">
        <v>38</v>
      </c>
    </row>
    <row r="4844" spans="1:23">
      <c r="A4844" t="s">
        <v>1030</v>
      </c>
      <c r="B4844" t="s">
        <v>24</v>
      </c>
      <c r="C4844" t="s">
        <v>1031</v>
      </c>
      <c r="D4844" t="s">
        <v>26</v>
      </c>
      <c r="E4844" t="s">
        <v>27</v>
      </c>
      <c r="F4844" t="s">
        <v>44</v>
      </c>
      <c r="G4844" t="s">
        <v>45</v>
      </c>
      <c r="I4844" t="s">
        <v>43</v>
      </c>
      <c r="J4844">
        <v>0</v>
      </c>
      <c r="K4844">
        <v>0</v>
      </c>
      <c r="L4844">
        <v>0</v>
      </c>
      <c r="M4844">
        <v>0</v>
      </c>
      <c r="N4844">
        <v>0</v>
      </c>
      <c r="O4844">
        <v>1</v>
      </c>
      <c r="P4844" t="s">
        <v>156</v>
      </c>
      <c r="Q4844" t="s">
        <v>157</v>
      </c>
      <c r="R4844" t="s">
        <v>158</v>
      </c>
      <c r="S4844" t="s">
        <v>159</v>
      </c>
      <c r="T4844" t="s">
        <v>36</v>
      </c>
      <c r="U4844" t="s">
        <v>37</v>
      </c>
      <c r="V4844">
        <v>27</v>
      </c>
      <c r="W4844" t="s">
        <v>38</v>
      </c>
    </row>
    <row r="4845" spans="1:23">
      <c r="A4845" t="s">
        <v>1030</v>
      </c>
      <c r="B4845" t="s">
        <v>24</v>
      </c>
      <c r="C4845" t="s">
        <v>1031</v>
      </c>
      <c r="D4845" t="s">
        <v>39</v>
      </c>
      <c r="E4845" t="s">
        <v>40</v>
      </c>
      <c r="F4845" t="s">
        <v>53</v>
      </c>
      <c r="G4845" t="s">
        <v>54</v>
      </c>
      <c r="I4845" t="s">
        <v>43</v>
      </c>
      <c r="J4845">
        <v>0</v>
      </c>
      <c r="K4845">
        <v>0</v>
      </c>
      <c r="L4845">
        <v>0</v>
      </c>
      <c r="M4845">
        <v>0</v>
      </c>
      <c r="N4845">
        <v>0</v>
      </c>
      <c r="O4845">
        <v>1</v>
      </c>
      <c r="P4845" t="s">
        <v>156</v>
      </c>
      <c r="Q4845" t="s">
        <v>157</v>
      </c>
      <c r="R4845" t="s">
        <v>158</v>
      </c>
      <c r="S4845" t="s">
        <v>159</v>
      </c>
      <c r="T4845" t="s">
        <v>36</v>
      </c>
      <c r="U4845" t="s">
        <v>37</v>
      </c>
      <c r="V4845">
        <v>27</v>
      </c>
      <c r="W4845" t="s">
        <v>38</v>
      </c>
    </row>
    <row r="4846" spans="1:23">
      <c r="A4846" t="s">
        <v>1030</v>
      </c>
      <c r="B4846" t="s">
        <v>24</v>
      </c>
      <c r="C4846" t="s">
        <v>1031</v>
      </c>
      <c r="D4846" t="s">
        <v>26</v>
      </c>
      <c r="E4846" t="s">
        <v>27</v>
      </c>
      <c r="F4846" t="s">
        <v>28</v>
      </c>
      <c r="G4846" t="s">
        <v>29</v>
      </c>
      <c r="H4846" t="s">
        <v>86</v>
      </c>
      <c r="I4846" t="s">
        <v>87</v>
      </c>
      <c r="J4846">
        <v>7045.2282500000001</v>
      </c>
      <c r="K4846">
        <v>5</v>
      </c>
      <c r="L4846">
        <v>1</v>
      </c>
      <c r="M4846">
        <v>0</v>
      </c>
      <c r="N4846">
        <v>0</v>
      </c>
      <c r="O4846">
        <v>0</v>
      </c>
      <c r="P4846" t="s">
        <v>181</v>
      </c>
      <c r="Q4846" t="s">
        <v>182</v>
      </c>
      <c r="R4846" t="s">
        <v>158</v>
      </c>
      <c r="S4846" t="s">
        <v>159</v>
      </c>
      <c r="T4846" t="s">
        <v>36</v>
      </c>
      <c r="U4846" t="s">
        <v>37</v>
      </c>
      <c r="V4846">
        <v>27</v>
      </c>
      <c r="W4846" t="s">
        <v>38</v>
      </c>
    </row>
    <row r="4847" spans="1:23">
      <c r="A4847" t="s">
        <v>1030</v>
      </c>
      <c r="B4847" t="s">
        <v>24</v>
      </c>
      <c r="C4847" t="s">
        <v>1031</v>
      </c>
      <c r="D4847" t="s">
        <v>39</v>
      </c>
      <c r="E4847" t="s">
        <v>40</v>
      </c>
      <c r="F4847" t="s">
        <v>41</v>
      </c>
      <c r="G4847" t="s">
        <v>42</v>
      </c>
      <c r="I4847" t="s">
        <v>43</v>
      </c>
      <c r="J4847">
        <v>148.16199</v>
      </c>
      <c r="K4847">
        <v>1</v>
      </c>
      <c r="L4847">
        <v>0.624</v>
      </c>
      <c r="M4847">
        <v>0</v>
      </c>
      <c r="N4847">
        <v>0</v>
      </c>
      <c r="O4847">
        <v>1</v>
      </c>
      <c r="P4847" t="s">
        <v>181</v>
      </c>
      <c r="Q4847" t="s">
        <v>182</v>
      </c>
      <c r="R4847" t="s">
        <v>158</v>
      </c>
      <c r="S4847" t="s">
        <v>159</v>
      </c>
      <c r="T4847" t="s">
        <v>36</v>
      </c>
      <c r="U4847" t="s">
        <v>37</v>
      </c>
      <c r="V4847">
        <v>27</v>
      </c>
      <c r="W4847" t="s">
        <v>38</v>
      </c>
    </row>
    <row r="4848" spans="1:23">
      <c r="A4848" t="s">
        <v>1030</v>
      </c>
      <c r="B4848" t="s">
        <v>24</v>
      </c>
      <c r="C4848" t="s">
        <v>1031</v>
      </c>
      <c r="D4848" t="s">
        <v>46</v>
      </c>
      <c r="E4848" t="s">
        <v>47</v>
      </c>
      <c r="F4848" t="s">
        <v>48</v>
      </c>
      <c r="G4848" t="s">
        <v>47</v>
      </c>
      <c r="I4848" t="s">
        <v>43</v>
      </c>
      <c r="J4848">
        <v>25956.353210000001</v>
      </c>
      <c r="K4848">
        <v>1885</v>
      </c>
      <c r="L4848">
        <v>0.92200000000000004</v>
      </c>
      <c r="M4848">
        <v>0</v>
      </c>
      <c r="N4848">
        <v>0</v>
      </c>
      <c r="O4848">
        <v>0</v>
      </c>
      <c r="P4848" t="s">
        <v>181</v>
      </c>
      <c r="Q4848" t="s">
        <v>182</v>
      </c>
      <c r="R4848" t="s">
        <v>158</v>
      </c>
      <c r="S4848" t="s">
        <v>159</v>
      </c>
      <c r="T4848" t="s">
        <v>36</v>
      </c>
      <c r="U4848" t="s">
        <v>37</v>
      </c>
      <c r="V4848">
        <v>27</v>
      </c>
      <c r="W4848" t="s">
        <v>38</v>
      </c>
    </row>
    <row r="4849" spans="1:23">
      <c r="A4849" t="s">
        <v>1030</v>
      </c>
      <c r="B4849" t="s">
        <v>24</v>
      </c>
      <c r="C4849" t="s">
        <v>1031</v>
      </c>
      <c r="D4849" t="s">
        <v>46</v>
      </c>
      <c r="E4849" t="s">
        <v>47</v>
      </c>
      <c r="F4849" t="s">
        <v>48</v>
      </c>
      <c r="G4849" t="s">
        <v>47</v>
      </c>
      <c r="I4849" t="s">
        <v>43</v>
      </c>
      <c r="J4849">
        <v>1592.6767600000001</v>
      </c>
      <c r="K4849">
        <v>111</v>
      </c>
      <c r="L4849">
        <v>0.85599999999999998</v>
      </c>
      <c r="M4849">
        <v>0</v>
      </c>
      <c r="N4849">
        <v>0</v>
      </c>
      <c r="O4849">
        <v>0</v>
      </c>
      <c r="P4849" t="s">
        <v>211</v>
      </c>
      <c r="Q4849" t="s">
        <v>212</v>
      </c>
      <c r="R4849" t="s">
        <v>34</v>
      </c>
      <c r="S4849" t="s">
        <v>35</v>
      </c>
      <c r="T4849" t="s">
        <v>36</v>
      </c>
      <c r="U4849" t="s">
        <v>37</v>
      </c>
      <c r="V4849">
        <v>27</v>
      </c>
      <c r="W4849" t="s">
        <v>38</v>
      </c>
    </row>
    <row r="4850" spans="1:23">
      <c r="A4850" t="s">
        <v>1030</v>
      </c>
      <c r="B4850" t="s">
        <v>24</v>
      </c>
      <c r="C4850" t="s">
        <v>1031</v>
      </c>
      <c r="D4850" t="s">
        <v>26</v>
      </c>
      <c r="E4850" t="s">
        <v>27</v>
      </c>
      <c r="F4850" t="s">
        <v>53</v>
      </c>
      <c r="G4850" t="s">
        <v>54</v>
      </c>
      <c r="H4850" t="s">
        <v>229</v>
      </c>
      <c r="I4850" t="s">
        <v>230</v>
      </c>
      <c r="J4850">
        <v>2025.6156900000001</v>
      </c>
      <c r="K4850">
        <v>2</v>
      </c>
      <c r="L4850">
        <v>1</v>
      </c>
      <c r="M4850">
        <v>0</v>
      </c>
      <c r="N4850">
        <v>0</v>
      </c>
      <c r="O4850">
        <v>0</v>
      </c>
      <c r="P4850" t="s">
        <v>221</v>
      </c>
      <c r="Q4850" t="s">
        <v>222</v>
      </c>
      <c r="R4850" t="s">
        <v>100</v>
      </c>
      <c r="S4850" t="s">
        <v>101</v>
      </c>
      <c r="T4850" t="s">
        <v>36</v>
      </c>
      <c r="U4850" t="s">
        <v>37</v>
      </c>
      <c r="V4850">
        <v>27</v>
      </c>
      <c r="W4850" t="s">
        <v>38</v>
      </c>
    </row>
    <row r="4851" spans="1:23">
      <c r="A4851" t="s">
        <v>1030</v>
      </c>
      <c r="B4851" t="s">
        <v>24</v>
      </c>
      <c r="C4851" t="s">
        <v>1031</v>
      </c>
      <c r="D4851" t="s">
        <v>26</v>
      </c>
      <c r="E4851" t="s">
        <v>27</v>
      </c>
      <c r="F4851" t="s">
        <v>28</v>
      </c>
      <c r="G4851" t="s">
        <v>29</v>
      </c>
      <c r="H4851" t="s">
        <v>148</v>
      </c>
      <c r="I4851" t="s">
        <v>149</v>
      </c>
      <c r="J4851">
        <v>7756.9950500000004</v>
      </c>
      <c r="K4851">
        <v>11</v>
      </c>
      <c r="L4851">
        <v>1</v>
      </c>
      <c r="M4851">
        <v>0</v>
      </c>
      <c r="N4851">
        <v>0</v>
      </c>
      <c r="O4851">
        <v>0</v>
      </c>
      <c r="P4851" t="s">
        <v>221</v>
      </c>
      <c r="Q4851" t="s">
        <v>222</v>
      </c>
      <c r="R4851" t="s">
        <v>100</v>
      </c>
      <c r="S4851" t="s">
        <v>101</v>
      </c>
      <c r="T4851" t="s">
        <v>36</v>
      </c>
      <c r="U4851" t="s">
        <v>37</v>
      </c>
      <c r="V4851">
        <v>27</v>
      </c>
      <c r="W4851" t="s">
        <v>38</v>
      </c>
    </row>
    <row r="4852" spans="1:23">
      <c r="A4852" t="s">
        <v>1030</v>
      </c>
      <c r="B4852" t="s">
        <v>24</v>
      </c>
      <c r="C4852" t="s">
        <v>1031</v>
      </c>
      <c r="D4852" t="s">
        <v>26</v>
      </c>
      <c r="E4852" t="s">
        <v>27</v>
      </c>
      <c r="F4852" t="s">
        <v>28</v>
      </c>
      <c r="G4852" t="s">
        <v>29</v>
      </c>
      <c r="H4852" t="s">
        <v>445</v>
      </c>
      <c r="I4852" t="s">
        <v>446</v>
      </c>
      <c r="J4852">
        <v>231.33268000000001</v>
      </c>
      <c r="K4852">
        <v>1</v>
      </c>
      <c r="L4852">
        <v>1</v>
      </c>
      <c r="M4852">
        <v>0</v>
      </c>
      <c r="N4852">
        <v>0</v>
      </c>
      <c r="O4852">
        <v>0</v>
      </c>
      <c r="P4852" t="s">
        <v>221</v>
      </c>
      <c r="Q4852" t="s">
        <v>222</v>
      </c>
      <c r="R4852" t="s">
        <v>100</v>
      </c>
      <c r="S4852" t="s">
        <v>101</v>
      </c>
      <c r="T4852" t="s">
        <v>36</v>
      </c>
      <c r="U4852" t="s">
        <v>37</v>
      </c>
      <c r="V4852">
        <v>27</v>
      </c>
      <c r="W4852" t="s">
        <v>38</v>
      </c>
    </row>
    <row r="4853" spans="1:23">
      <c r="A4853" t="s">
        <v>1030</v>
      </c>
      <c r="B4853" t="s">
        <v>24</v>
      </c>
      <c r="C4853" t="s">
        <v>1031</v>
      </c>
      <c r="D4853" t="s">
        <v>26</v>
      </c>
      <c r="E4853" t="s">
        <v>27</v>
      </c>
      <c r="F4853" t="s">
        <v>28</v>
      </c>
      <c r="G4853" t="s">
        <v>29</v>
      </c>
      <c r="H4853" t="s">
        <v>195</v>
      </c>
      <c r="I4853" t="s">
        <v>196</v>
      </c>
      <c r="J4853">
        <v>10367.14</v>
      </c>
      <c r="K4853">
        <v>1</v>
      </c>
      <c r="L4853">
        <v>1</v>
      </c>
      <c r="M4853">
        <v>0</v>
      </c>
      <c r="N4853">
        <v>0</v>
      </c>
      <c r="O4853">
        <v>0</v>
      </c>
      <c r="P4853" t="s">
        <v>221</v>
      </c>
      <c r="Q4853" t="s">
        <v>222</v>
      </c>
      <c r="R4853" t="s">
        <v>100</v>
      </c>
      <c r="S4853" t="s">
        <v>101</v>
      </c>
      <c r="T4853" t="s">
        <v>36</v>
      </c>
      <c r="U4853" t="s">
        <v>37</v>
      </c>
      <c r="V4853">
        <v>27</v>
      </c>
      <c r="W4853" t="s">
        <v>38</v>
      </c>
    </row>
    <row r="4854" spans="1:23">
      <c r="A4854" t="s">
        <v>1030</v>
      </c>
      <c r="B4854" t="s">
        <v>24</v>
      </c>
      <c r="C4854" t="s">
        <v>1031</v>
      </c>
      <c r="D4854" t="s">
        <v>26</v>
      </c>
      <c r="E4854" t="s">
        <v>27</v>
      </c>
      <c r="F4854" t="s">
        <v>28</v>
      </c>
      <c r="G4854" t="s">
        <v>29</v>
      </c>
      <c r="H4854" t="s">
        <v>30</v>
      </c>
      <c r="I4854" t="s">
        <v>31</v>
      </c>
      <c r="J4854">
        <v>4139.4366</v>
      </c>
      <c r="K4854">
        <v>4</v>
      </c>
      <c r="L4854">
        <v>1</v>
      </c>
      <c r="M4854">
        <v>0</v>
      </c>
      <c r="N4854">
        <v>0</v>
      </c>
      <c r="O4854">
        <v>0</v>
      </c>
      <c r="P4854" t="s">
        <v>221</v>
      </c>
      <c r="Q4854" t="s">
        <v>222</v>
      </c>
      <c r="R4854" t="s">
        <v>100</v>
      </c>
      <c r="S4854" t="s">
        <v>101</v>
      </c>
      <c r="T4854" t="s">
        <v>36</v>
      </c>
      <c r="U4854" t="s">
        <v>37</v>
      </c>
      <c r="V4854">
        <v>27</v>
      </c>
      <c r="W4854" t="s">
        <v>38</v>
      </c>
    </row>
    <row r="4855" spans="1:23">
      <c r="A4855" t="s">
        <v>1030</v>
      </c>
      <c r="B4855" t="s">
        <v>24</v>
      </c>
      <c r="C4855" t="s">
        <v>1031</v>
      </c>
      <c r="D4855" t="s">
        <v>39</v>
      </c>
      <c r="E4855" t="s">
        <v>40</v>
      </c>
      <c r="F4855" t="s">
        <v>41</v>
      </c>
      <c r="G4855" t="s">
        <v>42</v>
      </c>
      <c r="I4855" t="s">
        <v>43</v>
      </c>
      <c r="J4855">
        <v>1027.27171</v>
      </c>
      <c r="K4855">
        <v>11</v>
      </c>
      <c r="L4855">
        <v>0.374</v>
      </c>
      <c r="M4855">
        <v>0</v>
      </c>
      <c r="N4855">
        <v>0</v>
      </c>
      <c r="O4855">
        <v>2</v>
      </c>
      <c r="P4855" t="s">
        <v>221</v>
      </c>
      <c r="Q4855" t="s">
        <v>222</v>
      </c>
      <c r="R4855" t="s">
        <v>100</v>
      </c>
      <c r="S4855" t="s">
        <v>101</v>
      </c>
      <c r="T4855" t="s">
        <v>36</v>
      </c>
      <c r="U4855" t="s">
        <v>37</v>
      </c>
      <c r="V4855">
        <v>27</v>
      </c>
      <c r="W4855" t="s">
        <v>38</v>
      </c>
    </row>
    <row r="4856" spans="1:23">
      <c r="A4856" t="s">
        <v>1030</v>
      </c>
      <c r="B4856" t="s">
        <v>24</v>
      </c>
      <c r="C4856" t="s">
        <v>1031</v>
      </c>
      <c r="D4856" t="s">
        <v>46</v>
      </c>
      <c r="E4856" t="s">
        <v>47</v>
      </c>
      <c r="F4856" t="s">
        <v>48</v>
      </c>
      <c r="G4856" t="s">
        <v>47</v>
      </c>
      <c r="I4856" t="s">
        <v>43</v>
      </c>
      <c r="J4856">
        <v>87234.741420000006</v>
      </c>
      <c r="K4856">
        <v>5925</v>
      </c>
      <c r="L4856">
        <v>0.85099999999999998</v>
      </c>
      <c r="M4856">
        <v>0</v>
      </c>
      <c r="N4856">
        <v>0</v>
      </c>
      <c r="O4856">
        <v>1</v>
      </c>
      <c r="P4856" t="s">
        <v>221</v>
      </c>
      <c r="Q4856" t="s">
        <v>222</v>
      </c>
      <c r="R4856" t="s">
        <v>100</v>
      </c>
      <c r="S4856" t="s">
        <v>101</v>
      </c>
      <c r="T4856" t="s">
        <v>36</v>
      </c>
      <c r="U4856" t="s">
        <v>37</v>
      </c>
      <c r="V4856">
        <v>27</v>
      </c>
      <c r="W4856" t="s">
        <v>38</v>
      </c>
    </row>
    <row r="4857" spans="1:23">
      <c r="A4857" t="s">
        <v>1030</v>
      </c>
      <c r="B4857" t="s">
        <v>24</v>
      </c>
      <c r="C4857" t="s">
        <v>1031</v>
      </c>
      <c r="D4857" t="s">
        <v>46</v>
      </c>
      <c r="E4857" t="s">
        <v>47</v>
      </c>
      <c r="F4857" t="s">
        <v>48</v>
      </c>
      <c r="G4857" t="s">
        <v>47</v>
      </c>
      <c r="I4857" t="s">
        <v>43</v>
      </c>
      <c r="J4857">
        <v>3633.1076699999999</v>
      </c>
      <c r="K4857">
        <v>171</v>
      </c>
      <c r="L4857">
        <v>0.85299999999999998</v>
      </c>
      <c r="M4857">
        <v>0</v>
      </c>
      <c r="N4857">
        <v>0</v>
      </c>
      <c r="O4857">
        <v>0</v>
      </c>
      <c r="P4857" t="s">
        <v>245</v>
      </c>
      <c r="Q4857" t="s">
        <v>246</v>
      </c>
      <c r="R4857" t="s">
        <v>120</v>
      </c>
      <c r="S4857" t="s">
        <v>121</v>
      </c>
      <c r="T4857" t="s">
        <v>36</v>
      </c>
      <c r="U4857" t="s">
        <v>37</v>
      </c>
      <c r="V4857">
        <v>27</v>
      </c>
      <c r="W4857" t="s">
        <v>38</v>
      </c>
    </row>
    <row r="4858" spans="1:23">
      <c r="A4858" t="s">
        <v>1030</v>
      </c>
      <c r="B4858" t="s">
        <v>24</v>
      </c>
      <c r="C4858" t="s">
        <v>1031</v>
      </c>
      <c r="D4858" t="s">
        <v>46</v>
      </c>
      <c r="E4858" t="s">
        <v>47</v>
      </c>
      <c r="F4858" t="s">
        <v>48</v>
      </c>
      <c r="G4858" t="s">
        <v>47</v>
      </c>
      <c r="I4858" t="s">
        <v>43</v>
      </c>
      <c r="J4858">
        <v>610.87014999999997</v>
      </c>
      <c r="K4858">
        <v>38</v>
      </c>
      <c r="L4858">
        <v>0.90100000000000002</v>
      </c>
      <c r="M4858">
        <v>0</v>
      </c>
      <c r="N4858">
        <v>0</v>
      </c>
      <c r="O4858">
        <v>0</v>
      </c>
      <c r="P4858" t="s">
        <v>269</v>
      </c>
      <c r="Q4858" t="s">
        <v>270</v>
      </c>
      <c r="R4858" t="s">
        <v>120</v>
      </c>
      <c r="S4858" t="s">
        <v>121</v>
      </c>
      <c r="T4858" t="s">
        <v>36</v>
      </c>
      <c r="U4858" t="s">
        <v>37</v>
      </c>
      <c r="V4858">
        <v>27</v>
      </c>
      <c r="W4858" t="s">
        <v>38</v>
      </c>
    </row>
    <row r="4859" spans="1:23">
      <c r="A4859" t="s">
        <v>1030</v>
      </c>
      <c r="B4859" t="s">
        <v>24</v>
      </c>
      <c r="C4859" t="s">
        <v>1031</v>
      </c>
      <c r="D4859" t="s">
        <v>39</v>
      </c>
      <c r="E4859" t="s">
        <v>40</v>
      </c>
      <c r="F4859" t="s">
        <v>41</v>
      </c>
      <c r="G4859" t="s">
        <v>42</v>
      </c>
      <c r="I4859" t="s">
        <v>43</v>
      </c>
      <c r="J4859">
        <v>97.926919999999996</v>
      </c>
      <c r="K4859">
        <v>2</v>
      </c>
      <c r="L4859">
        <v>0.34599999999999997</v>
      </c>
      <c r="M4859">
        <v>0</v>
      </c>
      <c r="N4859">
        <v>0</v>
      </c>
      <c r="O4859">
        <v>0</v>
      </c>
      <c r="P4859" t="s">
        <v>299</v>
      </c>
      <c r="Q4859" t="s">
        <v>300</v>
      </c>
      <c r="R4859" t="s">
        <v>100</v>
      </c>
      <c r="S4859" t="s">
        <v>101</v>
      </c>
      <c r="T4859" t="s">
        <v>36</v>
      </c>
      <c r="U4859" t="s">
        <v>37</v>
      </c>
      <c r="V4859">
        <v>27</v>
      </c>
      <c r="W4859" t="s">
        <v>38</v>
      </c>
    </row>
    <row r="4860" spans="1:23">
      <c r="A4860" t="s">
        <v>1030</v>
      </c>
      <c r="B4860" t="s">
        <v>24</v>
      </c>
      <c r="C4860" t="s">
        <v>1031</v>
      </c>
      <c r="D4860" t="s">
        <v>46</v>
      </c>
      <c r="E4860" t="s">
        <v>47</v>
      </c>
      <c r="F4860" t="s">
        <v>48</v>
      </c>
      <c r="G4860" t="s">
        <v>47</v>
      </c>
      <c r="I4860" t="s">
        <v>43</v>
      </c>
      <c r="J4860">
        <v>5999.5934100000004</v>
      </c>
      <c r="K4860">
        <v>304</v>
      </c>
      <c r="L4860">
        <v>0.61199999999999999</v>
      </c>
      <c r="M4860">
        <v>0</v>
      </c>
      <c r="N4860">
        <v>0</v>
      </c>
      <c r="O4860">
        <v>0</v>
      </c>
      <c r="P4860" t="s">
        <v>299</v>
      </c>
      <c r="Q4860" t="s">
        <v>300</v>
      </c>
      <c r="R4860" t="s">
        <v>100</v>
      </c>
      <c r="S4860" t="s">
        <v>101</v>
      </c>
      <c r="T4860" t="s">
        <v>36</v>
      </c>
      <c r="U4860" t="s">
        <v>37</v>
      </c>
      <c r="V4860">
        <v>27</v>
      </c>
      <c r="W4860" t="s">
        <v>38</v>
      </c>
    </row>
    <row r="4861" spans="1:23">
      <c r="A4861" t="s">
        <v>1030</v>
      </c>
      <c r="B4861" t="s">
        <v>24</v>
      </c>
      <c r="C4861" t="s">
        <v>1031</v>
      </c>
      <c r="D4861" t="s">
        <v>26</v>
      </c>
      <c r="E4861" t="s">
        <v>27</v>
      </c>
      <c r="F4861" t="s">
        <v>28</v>
      </c>
      <c r="G4861" t="s">
        <v>29</v>
      </c>
      <c r="H4861" t="s">
        <v>138</v>
      </c>
      <c r="I4861" t="s">
        <v>139</v>
      </c>
      <c r="J4861">
        <v>605.69911000000002</v>
      </c>
      <c r="K4861">
        <v>1</v>
      </c>
      <c r="L4861">
        <v>1</v>
      </c>
      <c r="M4861">
        <v>0</v>
      </c>
      <c r="N4861">
        <v>0</v>
      </c>
      <c r="O4861">
        <v>0</v>
      </c>
      <c r="P4861" t="s">
        <v>325</v>
      </c>
      <c r="Q4861" t="s">
        <v>326</v>
      </c>
      <c r="R4861" t="s">
        <v>168</v>
      </c>
      <c r="S4861" t="s">
        <v>169</v>
      </c>
      <c r="T4861" t="s">
        <v>36</v>
      </c>
      <c r="U4861" t="s">
        <v>37</v>
      </c>
      <c r="V4861">
        <v>27</v>
      </c>
      <c r="W4861" t="s">
        <v>38</v>
      </c>
    </row>
    <row r="4862" spans="1:23">
      <c r="A4862" t="s">
        <v>1030</v>
      </c>
      <c r="B4862" t="s">
        <v>24</v>
      </c>
      <c r="C4862" t="s">
        <v>1031</v>
      </c>
      <c r="D4862" t="s">
        <v>39</v>
      </c>
      <c r="E4862" t="s">
        <v>40</v>
      </c>
      <c r="F4862" t="s">
        <v>53</v>
      </c>
      <c r="G4862" t="s">
        <v>54</v>
      </c>
      <c r="I4862" t="s">
        <v>43</v>
      </c>
      <c r="J4862">
        <v>565.16502000000003</v>
      </c>
      <c r="K4862">
        <v>5</v>
      </c>
      <c r="L4862">
        <v>0.71399999999999997</v>
      </c>
      <c r="M4862">
        <v>0</v>
      </c>
      <c r="N4862">
        <v>0</v>
      </c>
      <c r="O4862">
        <v>0</v>
      </c>
      <c r="P4862" t="s">
        <v>325</v>
      </c>
      <c r="Q4862" t="s">
        <v>326</v>
      </c>
      <c r="R4862" t="s">
        <v>168</v>
      </c>
      <c r="S4862" t="s">
        <v>169</v>
      </c>
      <c r="T4862" t="s">
        <v>36</v>
      </c>
      <c r="U4862" t="s">
        <v>37</v>
      </c>
      <c r="V4862">
        <v>27</v>
      </c>
      <c r="W4862" t="s">
        <v>38</v>
      </c>
    </row>
    <row r="4863" spans="1:23">
      <c r="A4863" t="s">
        <v>1030</v>
      </c>
      <c r="B4863" t="s">
        <v>24</v>
      </c>
      <c r="C4863" t="s">
        <v>1031</v>
      </c>
      <c r="D4863" t="s">
        <v>46</v>
      </c>
      <c r="E4863" t="s">
        <v>47</v>
      </c>
      <c r="F4863" t="s">
        <v>48</v>
      </c>
      <c r="G4863" t="s">
        <v>47</v>
      </c>
      <c r="I4863" t="s">
        <v>43</v>
      </c>
      <c r="J4863">
        <v>6546.8960999999999</v>
      </c>
      <c r="K4863">
        <v>357</v>
      </c>
      <c r="L4863">
        <v>0.94</v>
      </c>
      <c r="M4863">
        <v>0</v>
      </c>
      <c r="N4863">
        <v>0</v>
      </c>
      <c r="O4863">
        <v>0</v>
      </c>
      <c r="P4863" t="s">
        <v>325</v>
      </c>
      <c r="Q4863" t="s">
        <v>326</v>
      </c>
      <c r="R4863" t="s">
        <v>168</v>
      </c>
      <c r="S4863" t="s">
        <v>169</v>
      </c>
      <c r="T4863" t="s">
        <v>36</v>
      </c>
      <c r="U4863" t="s">
        <v>37</v>
      </c>
      <c r="V4863">
        <v>27</v>
      </c>
      <c r="W4863" t="s">
        <v>38</v>
      </c>
    </row>
    <row r="4864" spans="1:23">
      <c r="A4864" t="s">
        <v>1030</v>
      </c>
      <c r="B4864" t="s">
        <v>24</v>
      </c>
      <c r="C4864" t="s">
        <v>1031</v>
      </c>
      <c r="D4864" t="s">
        <v>39</v>
      </c>
      <c r="E4864" t="s">
        <v>40</v>
      </c>
      <c r="F4864" t="s">
        <v>41</v>
      </c>
      <c r="G4864" t="s">
        <v>42</v>
      </c>
      <c r="I4864" t="s">
        <v>43</v>
      </c>
      <c r="J4864">
        <v>339.88623000000001</v>
      </c>
      <c r="K4864">
        <v>3</v>
      </c>
      <c r="L4864">
        <v>5.0700000000000002E-2</v>
      </c>
      <c r="M4864">
        <v>0</v>
      </c>
      <c r="N4864">
        <v>0</v>
      </c>
      <c r="O4864">
        <v>0</v>
      </c>
      <c r="P4864" t="s">
        <v>329</v>
      </c>
      <c r="Q4864" t="s">
        <v>330</v>
      </c>
      <c r="R4864" t="s">
        <v>59</v>
      </c>
      <c r="S4864" t="s">
        <v>60</v>
      </c>
      <c r="T4864" t="s">
        <v>36</v>
      </c>
      <c r="U4864" t="s">
        <v>37</v>
      </c>
      <c r="V4864">
        <v>27</v>
      </c>
      <c r="W4864" t="s">
        <v>38</v>
      </c>
    </row>
    <row r="4865" spans="1:23">
      <c r="A4865" t="s">
        <v>1030</v>
      </c>
      <c r="B4865" t="s">
        <v>24</v>
      </c>
      <c r="C4865" t="s">
        <v>1031</v>
      </c>
      <c r="D4865" t="s">
        <v>39</v>
      </c>
      <c r="E4865" t="s">
        <v>40</v>
      </c>
      <c r="F4865" t="s">
        <v>53</v>
      </c>
      <c r="G4865" t="s">
        <v>54</v>
      </c>
      <c r="I4865" t="s">
        <v>43</v>
      </c>
      <c r="J4865">
        <v>867.03094999999996</v>
      </c>
      <c r="K4865">
        <v>7</v>
      </c>
      <c r="L4865">
        <v>0.85399999999999998</v>
      </c>
      <c r="M4865">
        <v>0</v>
      </c>
      <c r="N4865">
        <v>0</v>
      </c>
      <c r="O4865">
        <v>0</v>
      </c>
      <c r="P4865" t="s">
        <v>329</v>
      </c>
      <c r="Q4865" t="s">
        <v>330</v>
      </c>
      <c r="R4865" t="s">
        <v>59</v>
      </c>
      <c r="S4865" t="s">
        <v>60</v>
      </c>
      <c r="T4865" t="s">
        <v>36</v>
      </c>
      <c r="U4865" t="s">
        <v>37</v>
      </c>
      <c r="V4865">
        <v>27</v>
      </c>
      <c r="W4865" t="s">
        <v>38</v>
      </c>
    </row>
    <row r="4866" spans="1:23">
      <c r="A4866" t="s">
        <v>1030</v>
      </c>
      <c r="B4866" t="s">
        <v>24</v>
      </c>
      <c r="C4866" t="s">
        <v>1031</v>
      </c>
      <c r="D4866" t="s">
        <v>39</v>
      </c>
      <c r="E4866" t="s">
        <v>40</v>
      </c>
      <c r="F4866" t="s">
        <v>53</v>
      </c>
      <c r="G4866" t="s">
        <v>54</v>
      </c>
      <c r="I4866" t="s">
        <v>43</v>
      </c>
      <c r="J4866">
        <v>0</v>
      </c>
      <c r="K4866">
        <v>0</v>
      </c>
      <c r="L4866">
        <v>0</v>
      </c>
      <c r="M4866">
        <v>0</v>
      </c>
      <c r="N4866">
        <v>0</v>
      </c>
      <c r="O4866">
        <v>1</v>
      </c>
      <c r="P4866" t="s">
        <v>331</v>
      </c>
      <c r="Q4866" t="s">
        <v>332</v>
      </c>
      <c r="R4866" t="s">
        <v>132</v>
      </c>
      <c r="S4866" t="s">
        <v>133</v>
      </c>
      <c r="T4866" t="s">
        <v>36</v>
      </c>
      <c r="U4866" t="s">
        <v>37</v>
      </c>
      <c r="V4866">
        <v>27</v>
      </c>
      <c r="W4866" t="s">
        <v>38</v>
      </c>
    </row>
    <row r="4867" spans="1:23">
      <c r="A4867" t="s">
        <v>1030</v>
      </c>
      <c r="B4867" t="s">
        <v>24</v>
      </c>
      <c r="C4867" t="s">
        <v>1031</v>
      </c>
      <c r="D4867" t="s">
        <v>46</v>
      </c>
      <c r="E4867" t="s">
        <v>47</v>
      </c>
      <c r="F4867" t="s">
        <v>48</v>
      </c>
      <c r="G4867" t="s">
        <v>47</v>
      </c>
      <c r="I4867" t="s">
        <v>43</v>
      </c>
      <c r="J4867">
        <v>5354.2846399999999</v>
      </c>
      <c r="K4867">
        <v>253</v>
      </c>
      <c r="L4867">
        <v>0.9</v>
      </c>
      <c r="M4867">
        <v>0</v>
      </c>
      <c r="N4867">
        <v>0</v>
      </c>
      <c r="O4867">
        <v>0</v>
      </c>
      <c r="P4867" t="s">
        <v>331</v>
      </c>
      <c r="Q4867" t="s">
        <v>332</v>
      </c>
      <c r="R4867" t="s">
        <v>132</v>
      </c>
      <c r="S4867" t="s">
        <v>133</v>
      </c>
      <c r="T4867" t="s">
        <v>36</v>
      </c>
      <c r="U4867" t="s">
        <v>37</v>
      </c>
      <c r="V4867">
        <v>27</v>
      </c>
      <c r="W4867" t="s">
        <v>38</v>
      </c>
    </row>
    <row r="4868" spans="1:23">
      <c r="A4868" t="s">
        <v>1030</v>
      </c>
      <c r="B4868" t="s">
        <v>24</v>
      </c>
      <c r="C4868" t="s">
        <v>1031</v>
      </c>
      <c r="D4868" t="s">
        <v>26</v>
      </c>
      <c r="E4868" t="s">
        <v>27</v>
      </c>
      <c r="F4868" t="s">
        <v>28</v>
      </c>
      <c r="G4868" t="s">
        <v>29</v>
      </c>
      <c r="H4868" t="s">
        <v>152</v>
      </c>
      <c r="I4868" t="s">
        <v>153</v>
      </c>
      <c r="J4868">
        <v>533.05218000000002</v>
      </c>
      <c r="K4868">
        <v>1</v>
      </c>
      <c r="L4868">
        <v>1</v>
      </c>
      <c r="M4868">
        <v>0</v>
      </c>
      <c r="N4868">
        <v>0</v>
      </c>
      <c r="O4868">
        <v>0</v>
      </c>
      <c r="P4868" t="s">
        <v>335</v>
      </c>
      <c r="Q4868" t="s">
        <v>336</v>
      </c>
      <c r="R4868" t="s">
        <v>34</v>
      </c>
      <c r="S4868" t="s">
        <v>35</v>
      </c>
      <c r="T4868" t="s">
        <v>36</v>
      </c>
      <c r="U4868" t="s">
        <v>37</v>
      </c>
      <c r="V4868">
        <v>27</v>
      </c>
      <c r="W4868" t="s">
        <v>38</v>
      </c>
    </row>
    <row r="4869" spans="1:23">
      <c r="A4869" t="s">
        <v>1030</v>
      </c>
      <c r="B4869" t="s">
        <v>24</v>
      </c>
      <c r="C4869" t="s">
        <v>1031</v>
      </c>
      <c r="D4869" t="s">
        <v>26</v>
      </c>
      <c r="E4869" t="s">
        <v>27</v>
      </c>
      <c r="F4869" t="s">
        <v>28</v>
      </c>
      <c r="G4869" t="s">
        <v>29</v>
      </c>
      <c r="H4869" t="s">
        <v>138</v>
      </c>
      <c r="I4869" t="s">
        <v>139</v>
      </c>
      <c r="J4869">
        <v>2510.39671</v>
      </c>
      <c r="K4869">
        <v>2</v>
      </c>
      <c r="L4869">
        <v>1</v>
      </c>
      <c r="M4869">
        <v>0</v>
      </c>
      <c r="N4869">
        <v>0</v>
      </c>
      <c r="O4869">
        <v>0</v>
      </c>
      <c r="P4869" t="s">
        <v>335</v>
      </c>
      <c r="Q4869" t="s">
        <v>336</v>
      </c>
      <c r="R4869" t="s">
        <v>34</v>
      </c>
      <c r="S4869" t="s">
        <v>35</v>
      </c>
      <c r="T4869" t="s">
        <v>36</v>
      </c>
      <c r="U4869" t="s">
        <v>37</v>
      </c>
      <c r="V4869">
        <v>27</v>
      </c>
      <c r="W4869" t="s">
        <v>38</v>
      </c>
    </row>
    <row r="4870" spans="1:23">
      <c r="A4870" t="s">
        <v>1030</v>
      </c>
      <c r="B4870" t="s">
        <v>24</v>
      </c>
      <c r="C4870" t="s">
        <v>1031</v>
      </c>
      <c r="D4870" t="s">
        <v>26</v>
      </c>
      <c r="E4870" t="s">
        <v>27</v>
      </c>
      <c r="F4870" t="s">
        <v>28</v>
      </c>
      <c r="G4870" t="s">
        <v>29</v>
      </c>
      <c r="H4870" t="s">
        <v>30</v>
      </c>
      <c r="I4870" t="s">
        <v>31</v>
      </c>
      <c r="J4870">
        <v>272.87950999999998</v>
      </c>
      <c r="K4870">
        <v>1</v>
      </c>
      <c r="L4870">
        <v>1</v>
      </c>
      <c r="M4870">
        <v>0</v>
      </c>
      <c r="N4870">
        <v>0</v>
      </c>
      <c r="O4870">
        <v>0</v>
      </c>
      <c r="P4870" t="s">
        <v>335</v>
      </c>
      <c r="Q4870" t="s">
        <v>336</v>
      </c>
      <c r="R4870" t="s">
        <v>34</v>
      </c>
      <c r="S4870" t="s">
        <v>35</v>
      </c>
      <c r="T4870" t="s">
        <v>36</v>
      </c>
      <c r="U4870" t="s">
        <v>37</v>
      </c>
      <c r="V4870">
        <v>27</v>
      </c>
      <c r="W4870" t="s">
        <v>38</v>
      </c>
    </row>
    <row r="4871" spans="1:23">
      <c r="A4871" t="s">
        <v>1030</v>
      </c>
      <c r="B4871" t="s">
        <v>24</v>
      </c>
      <c r="C4871" t="s">
        <v>1031</v>
      </c>
      <c r="D4871" t="s">
        <v>39</v>
      </c>
      <c r="E4871" t="s">
        <v>40</v>
      </c>
      <c r="F4871" t="s">
        <v>53</v>
      </c>
      <c r="G4871" t="s">
        <v>54</v>
      </c>
      <c r="I4871" t="s">
        <v>43</v>
      </c>
      <c r="J4871">
        <v>0</v>
      </c>
      <c r="K4871">
        <v>0</v>
      </c>
      <c r="L4871">
        <v>0</v>
      </c>
      <c r="M4871">
        <v>0</v>
      </c>
      <c r="N4871">
        <v>0</v>
      </c>
      <c r="O4871">
        <v>1</v>
      </c>
      <c r="P4871" t="s">
        <v>335</v>
      </c>
      <c r="Q4871" t="s">
        <v>336</v>
      </c>
      <c r="R4871" t="s">
        <v>34</v>
      </c>
      <c r="S4871" t="s">
        <v>35</v>
      </c>
      <c r="T4871" t="s">
        <v>36</v>
      </c>
      <c r="U4871" t="s">
        <v>37</v>
      </c>
      <c r="V4871">
        <v>27</v>
      </c>
      <c r="W4871" t="s">
        <v>38</v>
      </c>
    </row>
    <row r="4872" spans="1:23">
      <c r="A4872" t="s">
        <v>1030</v>
      </c>
      <c r="B4872" t="s">
        <v>24</v>
      </c>
      <c r="C4872" t="s">
        <v>1031</v>
      </c>
      <c r="D4872" t="s">
        <v>39</v>
      </c>
      <c r="E4872" t="s">
        <v>40</v>
      </c>
      <c r="F4872" t="s">
        <v>53</v>
      </c>
      <c r="G4872" t="s">
        <v>54</v>
      </c>
      <c r="I4872" t="s">
        <v>43</v>
      </c>
      <c r="J4872">
        <v>0</v>
      </c>
      <c r="K4872">
        <v>0</v>
      </c>
      <c r="L4872">
        <v>0</v>
      </c>
      <c r="M4872">
        <v>0</v>
      </c>
      <c r="N4872">
        <v>0</v>
      </c>
      <c r="O4872">
        <v>1</v>
      </c>
      <c r="P4872" t="s">
        <v>373</v>
      </c>
      <c r="Q4872" t="s">
        <v>374</v>
      </c>
      <c r="R4872" t="s">
        <v>168</v>
      </c>
      <c r="S4872" t="s">
        <v>169</v>
      </c>
      <c r="T4872" t="s">
        <v>36</v>
      </c>
      <c r="U4872" t="s">
        <v>37</v>
      </c>
      <c r="V4872">
        <v>27</v>
      </c>
      <c r="W4872" t="s">
        <v>38</v>
      </c>
    </row>
    <row r="4873" spans="1:23">
      <c r="A4873" t="s">
        <v>1030</v>
      </c>
      <c r="B4873" t="s">
        <v>24</v>
      </c>
      <c r="C4873" t="s">
        <v>1031</v>
      </c>
      <c r="D4873" t="s">
        <v>46</v>
      </c>
      <c r="E4873" t="s">
        <v>47</v>
      </c>
      <c r="F4873" t="s">
        <v>48</v>
      </c>
      <c r="G4873" t="s">
        <v>47</v>
      </c>
      <c r="I4873" t="s">
        <v>43</v>
      </c>
      <c r="J4873">
        <v>1751.10301</v>
      </c>
      <c r="K4873">
        <v>113</v>
      </c>
      <c r="L4873">
        <v>0.66600000000000004</v>
      </c>
      <c r="M4873">
        <v>0</v>
      </c>
      <c r="N4873">
        <v>0</v>
      </c>
      <c r="O4873">
        <v>0</v>
      </c>
      <c r="P4873" t="s">
        <v>373</v>
      </c>
      <c r="Q4873" t="s">
        <v>374</v>
      </c>
      <c r="R4873" t="s">
        <v>168</v>
      </c>
      <c r="S4873" t="s">
        <v>169</v>
      </c>
      <c r="T4873" t="s">
        <v>36</v>
      </c>
      <c r="U4873" t="s">
        <v>37</v>
      </c>
      <c r="V4873">
        <v>27</v>
      </c>
      <c r="W4873" t="s">
        <v>38</v>
      </c>
    </row>
    <row r="4874" spans="1:23">
      <c r="A4874" t="s">
        <v>1030</v>
      </c>
      <c r="B4874" t="s">
        <v>24</v>
      </c>
      <c r="C4874" t="s">
        <v>1031</v>
      </c>
      <c r="D4874" t="s">
        <v>26</v>
      </c>
      <c r="E4874" t="s">
        <v>27</v>
      </c>
      <c r="F4874" t="s">
        <v>53</v>
      </c>
      <c r="G4874" t="s">
        <v>54</v>
      </c>
      <c r="I4874" t="s">
        <v>43</v>
      </c>
      <c r="J4874">
        <v>15915.999</v>
      </c>
      <c r="K4874">
        <v>1</v>
      </c>
      <c r="L4874">
        <v>1</v>
      </c>
      <c r="M4874">
        <v>0</v>
      </c>
      <c r="N4874">
        <v>0</v>
      </c>
      <c r="O4874">
        <v>0</v>
      </c>
      <c r="P4874" t="s">
        <v>415</v>
      </c>
      <c r="Q4874" t="s">
        <v>416</v>
      </c>
      <c r="R4874" t="s">
        <v>67</v>
      </c>
      <c r="S4874" t="s">
        <v>68</v>
      </c>
      <c r="T4874" t="s">
        <v>36</v>
      </c>
      <c r="U4874" t="s">
        <v>37</v>
      </c>
      <c r="V4874">
        <v>27</v>
      </c>
      <c r="W4874" t="s">
        <v>38</v>
      </c>
    </row>
    <row r="4875" spans="1:23">
      <c r="A4875" t="s">
        <v>1030</v>
      </c>
      <c r="B4875" t="s">
        <v>24</v>
      </c>
      <c r="C4875" t="s">
        <v>1031</v>
      </c>
      <c r="D4875" t="s">
        <v>26</v>
      </c>
      <c r="E4875" t="s">
        <v>27</v>
      </c>
      <c r="F4875" t="s">
        <v>53</v>
      </c>
      <c r="G4875" t="s">
        <v>54</v>
      </c>
      <c r="H4875" t="s">
        <v>185</v>
      </c>
      <c r="I4875" t="s">
        <v>186</v>
      </c>
      <c r="J4875">
        <v>1874.20838</v>
      </c>
      <c r="K4875">
        <v>2</v>
      </c>
      <c r="L4875">
        <v>1</v>
      </c>
      <c r="M4875">
        <v>0</v>
      </c>
      <c r="N4875">
        <v>0</v>
      </c>
      <c r="O4875">
        <v>0</v>
      </c>
      <c r="P4875" t="s">
        <v>415</v>
      </c>
      <c r="Q4875" t="s">
        <v>416</v>
      </c>
      <c r="R4875" t="s">
        <v>67</v>
      </c>
      <c r="S4875" t="s">
        <v>68</v>
      </c>
      <c r="T4875" t="s">
        <v>36</v>
      </c>
      <c r="U4875" t="s">
        <v>37</v>
      </c>
      <c r="V4875">
        <v>27</v>
      </c>
      <c r="W4875" t="s">
        <v>38</v>
      </c>
    </row>
    <row r="4876" spans="1:23">
      <c r="A4876" t="s">
        <v>1030</v>
      </c>
      <c r="B4876" t="s">
        <v>24</v>
      </c>
      <c r="C4876" t="s">
        <v>1031</v>
      </c>
      <c r="D4876" t="s">
        <v>26</v>
      </c>
      <c r="E4876" t="s">
        <v>27</v>
      </c>
      <c r="F4876" t="s">
        <v>28</v>
      </c>
      <c r="G4876" t="s">
        <v>29</v>
      </c>
      <c r="H4876" t="s">
        <v>152</v>
      </c>
      <c r="I4876" t="s">
        <v>153</v>
      </c>
      <c r="J4876">
        <v>2118.8669599999998</v>
      </c>
      <c r="K4876">
        <v>2</v>
      </c>
      <c r="L4876">
        <v>1</v>
      </c>
      <c r="M4876">
        <v>0</v>
      </c>
      <c r="N4876">
        <v>0</v>
      </c>
      <c r="O4876">
        <v>0</v>
      </c>
      <c r="P4876" t="s">
        <v>415</v>
      </c>
      <c r="Q4876" t="s">
        <v>416</v>
      </c>
      <c r="R4876" t="s">
        <v>67</v>
      </c>
      <c r="S4876" t="s">
        <v>68</v>
      </c>
      <c r="T4876" t="s">
        <v>36</v>
      </c>
      <c r="U4876" t="s">
        <v>37</v>
      </c>
      <c r="V4876">
        <v>27</v>
      </c>
      <c r="W4876" t="s">
        <v>38</v>
      </c>
    </row>
    <row r="4877" spans="1:23">
      <c r="A4877" t="s">
        <v>1030</v>
      </c>
      <c r="B4877" t="s">
        <v>24</v>
      </c>
      <c r="C4877" t="s">
        <v>1031</v>
      </c>
      <c r="D4877" t="s">
        <v>26</v>
      </c>
      <c r="E4877" t="s">
        <v>27</v>
      </c>
      <c r="F4877" t="s">
        <v>28</v>
      </c>
      <c r="G4877" t="s">
        <v>29</v>
      </c>
      <c r="H4877" t="s">
        <v>906</v>
      </c>
      <c r="I4877" t="s">
        <v>907</v>
      </c>
      <c r="J4877">
        <v>275.17326000000003</v>
      </c>
      <c r="K4877">
        <v>1</v>
      </c>
      <c r="L4877">
        <v>1</v>
      </c>
      <c r="M4877">
        <v>0</v>
      </c>
      <c r="N4877">
        <v>0</v>
      </c>
      <c r="O4877">
        <v>0</v>
      </c>
      <c r="P4877" t="s">
        <v>415</v>
      </c>
      <c r="Q4877" t="s">
        <v>416</v>
      </c>
      <c r="R4877" t="s">
        <v>67</v>
      </c>
      <c r="S4877" t="s">
        <v>68</v>
      </c>
      <c r="T4877" t="s">
        <v>36</v>
      </c>
      <c r="U4877" t="s">
        <v>37</v>
      </c>
      <c r="V4877">
        <v>27</v>
      </c>
      <c r="W4877" t="s">
        <v>38</v>
      </c>
    </row>
    <row r="4878" spans="1:23">
      <c r="A4878" t="s">
        <v>1030</v>
      </c>
      <c r="B4878" t="s">
        <v>24</v>
      </c>
      <c r="C4878" t="s">
        <v>1031</v>
      </c>
      <c r="D4878" t="s">
        <v>26</v>
      </c>
      <c r="E4878" t="s">
        <v>27</v>
      </c>
      <c r="F4878" t="s">
        <v>28</v>
      </c>
      <c r="G4878" t="s">
        <v>29</v>
      </c>
      <c r="H4878" t="s">
        <v>80</v>
      </c>
      <c r="I4878" t="s">
        <v>81</v>
      </c>
      <c r="J4878">
        <v>626.66417000000001</v>
      </c>
      <c r="K4878">
        <v>2</v>
      </c>
      <c r="L4878">
        <v>1</v>
      </c>
      <c r="M4878">
        <v>0</v>
      </c>
      <c r="N4878">
        <v>0</v>
      </c>
      <c r="O4878">
        <v>0</v>
      </c>
      <c r="P4878" t="s">
        <v>415</v>
      </c>
      <c r="Q4878" t="s">
        <v>416</v>
      </c>
      <c r="R4878" t="s">
        <v>67</v>
      </c>
      <c r="S4878" t="s">
        <v>68</v>
      </c>
      <c r="T4878" t="s">
        <v>36</v>
      </c>
      <c r="U4878" t="s">
        <v>37</v>
      </c>
      <c r="V4878">
        <v>27</v>
      </c>
      <c r="W4878" t="s">
        <v>38</v>
      </c>
    </row>
    <row r="4879" spans="1:23">
      <c r="A4879" t="s">
        <v>1030</v>
      </c>
      <c r="B4879" t="s">
        <v>24</v>
      </c>
      <c r="C4879" t="s">
        <v>1031</v>
      </c>
      <c r="D4879" t="s">
        <v>26</v>
      </c>
      <c r="E4879" t="s">
        <v>27</v>
      </c>
      <c r="F4879" t="s">
        <v>53</v>
      </c>
      <c r="G4879" t="s">
        <v>54</v>
      </c>
      <c r="H4879" t="s">
        <v>36</v>
      </c>
      <c r="I4879" t="s">
        <v>767</v>
      </c>
      <c r="J4879">
        <v>3929.0581400000001</v>
      </c>
      <c r="K4879">
        <v>2</v>
      </c>
      <c r="L4879">
        <v>1</v>
      </c>
      <c r="M4879">
        <v>0</v>
      </c>
      <c r="N4879">
        <v>0</v>
      </c>
      <c r="O4879">
        <v>0</v>
      </c>
      <c r="P4879" t="s">
        <v>441</v>
      </c>
      <c r="Q4879" t="s">
        <v>442</v>
      </c>
      <c r="R4879" t="s">
        <v>59</v>
      </c>
      <c r="S4879" t="s">
        <v>60</v>
      </c>
      <c r="T4879" t="s">
        <v>36</v>
      </c>
      <c r="U4879" t="s">
        <v>37</v>
      </c>
      <c r="V4879">
        <v>27</v>
      </c>
      <c r="W4879" t="s">
        <v>38</v>
      </c>
    </row>
    <row r="4880" spans="1:23">
      <c r="A4880" t="s">
        <v>1030</v>
      </c>
      <c r="B4880" t="s">
        <v>24</v>
      </c>
      <c r="C4880" t="s">
        <v>1031</v>
      </c>
      <c r="D4880" t="s">
        <v>26</v>
      </c>
      <c r="E4880" t="s">
        <v>27</v>
      </c>
      <c r="F4880" t="s">
        <v>53</v>
      </c>
      <c r="G4880" t="s">
        <v>54</v>
      </c>
      <c r="H4880" t="s">
        <v>185</v>
      </c>
      <c r="I4880" t="s">
        <v>186</v>
      </c>
      <c r="J4880">
        <v>95764.782999999996</v>
      </c>
      <c r="K4880">
        <v>1</v>
      </c>
      <c r="L4880">
        <v>1</v>
      </c>
      <c r="M4880">
        <v>0</v>
      </c>
      <c r="N4880">
        <v>0</v>
      </c>
      <c r="O4880">
        <v>0</v>
      </c>
      <c r="P4880" t="s">
        <v>441</v>
      </c>
      <c r="Q4880" t="s">
        <v>442</v>
      </c>
      <c r="R4880" t="s">
        <v>59</v>
      </c>
      <c r="S4880" t="s">
        <v>60</v>
      </c>
      <c r="T4880" t="s">
        <v>36</v>
      </c>
      <c r="U4880" t="s">
        <v>37</v>
      </c>
      <c r="V4880">
        <v>27</v>
      </c>
      <c r="W4880" t="s">
        <v>38</v>
      </c>
    </row>
    <row r="4881" spans="1:23">
      <c r="A4881" t="s">
        <v>1030</v>
      </c>
      <c r="B4881" t="s">
        <v>24</v>
      </c>
      <c r="C4881" t="s">
        <v>1031</v>
      </c>
      <c r="D4881" t="s">
        <v>26</v>
      </c>
      <c r="E4881" t="s">
        <v>27</v>
      </c>
      <c r="F4881" t="s">
        <v>28</v>
      </c>
      <c r="G4881" t="s">
        <v>29</v>
      </c>
      <c r="H4881" t="s">
        <v>191</v>
      </c>
      <c r="I4881" t="s">
        <v>192</v>
      </c>
      <c r="J4881">
        <v>0</v>
      </c>
      <c r="K4881">
        <v>1</v>
      </c>
      <c r="L4881">
        <v>0</v>
      </c>
      <c r="M4881">
        <v>0</v>
      </c>
      <c r="N4881">
        <v>0</v>
      </c>
      <c r="O4881">
        <v>0</v>
      </c>
      <c r="P4881" t="s">
        <v>441</v>
      </c>
      <c r="Q4881" t="s">
        <v>442</v>
      </c>
      <c r="R4881" t="s">
        <v>59</v>
      </c>
      <c r="S4881" t="s">
        <v>60</v>
      </c>
      <c r="T4881" t="s">
        <v>36</v>
      </c>
      <c r="U4881" t="s">
        <v>37</v>
      </c>
      <c r="V4881">
        <v>27</v>
      </c>
      <c r="W4881" t="s">
        <v>38</v>
      </c>
    </row>
    <row r="4882" spans="1:23">
      <c r="A4882" t="s">
        <v>1030</v>
      </c>
      <c r="B4882" t="s">
        <v>24</v>
      </c>
      <c r="C4882" t="s">
        <v>1031</v>
      </c>
      <c r="D4882" t="s">
        <v>26</v>
      </c>
      <c r="E4882" t="s">
        <v>27</v>
      </c>
      <c r="F4882" t="s">
        <v>28</v>
      </c>
      <c r="G4882" t="s">
        <v>29</v>
      </c>
      <c r="H4882" t="s">
        <v>193</v>
      </c>
      <c r="I4882" t="s">
        <v>194</v>
      </c>
      <c r="J4882">
        <v>1901.9621400000001</v>
      </c>
      <c r="K4882">
        <v>4</v>
      </c>
      <c r="L4882">
        <v>0.80900000000000005</v>
      </c>
      <c r="M4882">
        <v>0</v>
      </c>
      <c r="N4882">
        <v>0</v>
      </c>
      <c r="O4882">
        <v>0</v>
      </c>
      <c r="P4882" t="s">
        <v>441</v>
      </c>
      <c r="Q4882" t="s">
        <v>442</v>
      </c>
      <c r="R4882" t="s">
        <v>59</v>
      </c>
      <c r="S4882" t="s">
        <v>60</v>
      </c>
      <c r="T4882" t="s">
        <v>36</v>
      </c>
      <c r="U4882" t="s">
        <v>37</v>
      </c>
      <c r="V4882">
        <v>27</v>
      </c>
      <c r="W4882" t="s">
        <v>38</v>
      </c>
    </row>
    <row r="4883" spans="1:23">
      <c r="A4883" t="s">
        <v>1030</v>
      </c>
      <c r="B4883" t="s">
        <v>24</v>
      </c>
      <c r="C4883" t="s">
        <v>1031</v>
      </c>
      <c r="D4883" t="s">
        <v>26</v>
      </c>
      <c r="E4883" t="s">
        <v>27</v>
      </c>
      <c r="F4883" t="s">
        <v>28</v>
      </c>
      <c r="G4883" t="s">
        <v>29</v>
      </c>
      <c r="H4883" t="s">
        <v>63</v>
      </c>
      <c r="I4883" t="s">
        <v>64</v>
      </c>
      <c r="J4883">
        <v>622.57749000000001</v>
      </c>
      <c r="K4883">
        <v>1</v>
      </c>
      <c r="L4883">
        <v>1</v>
      </c>
      <c r="M4883">
        <v>0</v>
      </c>
      <c r="N4883">
        <v>0</v>
      </c>
      <c r="O4883">
        <v>0</v>
      </c>
      <c r="P4883" t="s">
        <v>441</v>
      </c>
      <c r="Q4883" t="s">
        <v>442</v>
      </c>
      <c r="R4883" t="s">
        <v>59</v>
      </c>
      <c r="S4883" t="s">
        <v>60</v>
      </c>
      <c r="T4883" t="s">
        <v>36</v>
      </c>
      <c r="U4883" t="s">
        <v>37</v>
      </c>
      <c r="V4883">
        <v>27</v>
      </c>
      <c r="W4883" t="s">
        <v>38</v>
      </c>
    </row>
    <row r="4884" spans="1:23">
      <c r="A4884" t="s">
        <v>1030</v>
      </c>
      <c r="B4884" t="s">
        <v>24</v>
      </c>
      <c r="C4884" t="s">
        <v>1031</v>
      </c>
      <c r="D4884" t="s">
        <v>26</v>
      </c>
      <c r="E4884" t="s">
        <v>27</v>
      </c>
      <c r="F4884" t="s">
        <v>28</v>
      </c>
      <c r="G4884" t="s">
        <v>29</v>
      </c>
      <c r="H4884" t="s">
        <v>906</v>
      </c>
      <c r="I4884" t="s">
        <v>907</v>
      </c>
      <c r="J4884">
        <v>250.14962</v>
      </c>
      <c r="K4884">
        <v>1</v>
      </c>
      <c r="L4884">
        <v>1</v>
      </c>
      <c r="M4884">
        <v>0</v>
      </c>
      <c r="N4884">
        <v>0</v>
      </c>
      <c r="O4884">
        <v>0</v>
      </c>
      <c r="P4884" t="s">
        <v>441</v>
      </c>
      <c r="Q4884" t="s">
        <v>442</v>
      </c>
      <c r="R4884" t="s">
        <v>59</v>
      </c>
      <c r="S4884" t="s">
        <v>60</v>
      </c>
      <c r="T4884" t="s">
        <v>36</v>
      </c>
      <c r="U4884" t="s">
        <v>37</v>
      </c>
      <c r="V4884">
        <v>27</v>
      </c>
      <c r="W4884" t="s">
        <v>38</v>
      </c>
    </row>
    <row r="4885" spans="1:23">
      <c r="A4885" t="s">
        <v>1030</v>
      </c>
      <c r="B4885" t="s">
        <v>24</v>
      </c>
      <c r="C4885" t="s">
        <v>1031</v>
      </c>
      <c r="D4885" t="s">
        <v>26</v>
      </c>
      <c r="E4885" t="s">
        <v>27</v>
      </c>
      <c r="F4885" t="s">
        <v>28</v>
      </c>
      <c r="G4885" t="s">
        <v>29</v>
      </c>
      <c r="H4885" t="s">
        <v>138</v>
      </c>
      <c r="I4885" t="s">
        <v>139</v>
      </c>
      <c r="J4885">
        <v>1301.51441</v>
      </c>
      <c r="K4885">
        <v>1</v>
      </c>
      <c r="L4885">
        <v>1</v>
      </c>
      <c r="M4885">
        <v>0</v>
      </c>
      <c r="N4885">
        <v>0</v>
      </c>
      <c r="O4885">
        <v>0</v>
      </c>
      <c r="P4885" t="s">
        <v>441</v>
      </c>
      <c r="Q4885" t="s">
        <v>442</v>
      </c>
      <c r="R4885" t="s">
        <v>59</v>
      </c>
      <c r="S4885" t="s">
        <v>60</v>
      </c>
      <c r="T4885" t="s">
        <v>36</v>
      </c>
      <c r="U4885" t="s">
        <v>37</v>
      </c>
      <c r="V4885">
        <v>27</v>
      </c>
      <c r="W4885" t="s">
        <v>38</v>
      </c>
    </row>
    <row r="4886" spans="1:23">
      <c r="A4886" t="s">
        <v>1030</v>
      </c>
      <c r="B4886" t="s">
        <v>24</v>
      </c>
      <c r="C4886" t="s">
        <v>1031</v>
      </c>
      <c r="D4886" t="s">
        <v>39</v>
      </c>
      <c r="E4886" t="s">
        <v>40</v>
      </c>
      <c r="F4886" t="s">
        <v>28</v>
      </c>
      <c r="G4886" t="s">
        <v>29</v>
      </c>
      <c r="I4886" t="s">
        <v>43</v>
      </c>
      <c r="J4886">
        <v>9084.9988599999997</v>
      </c>
      <c r="K4886">
        <v>134</v>
      </c>
      <c r="L4886">
        <v>0.76600000000000001</v>
      </c>
      <c r="M4886">
        <v>0</v>
      </c>
      <c r="N4886">
        <v>0</v>
      </c>
      <c r="O4886">
        <v>2</v>
      </c>
      <c r="P4886" t="s">
        <v>441</v>
      </c>
      <c r="Q4886" t="s">
        <v>442</v>
      </c>
      <c r="R4886" t="s">
        <v>59</v>
      </c>
      <c r="S4886" t="s">
        <v>60</v>
      </c>
      <c r="T4886" t="s">
        <v>36</v>
      </c>
      <c r="U4886" t="s">
        <v>37</v>
      </c>
      <c r="V4886">
        <v>27</v>
      </c>
      <c r="W4886" t="s">
        <v>38</v>
      </c>
    </row>
    <row r="4887" spans="1:23">
      <c r="A4887" t="s">
        <v>1030</v>
      </c>
      <c r="B4887" t="s">
        <v>24</v>
      </c>
      <c r="C4887" t="s">
        <v>1031</v>
      </c>
      <c r="D4887" t="s">
        <v>26</v>
      </c>
      <c r="E4887" t="s">
        <v>27</v>
      </c>
      <c r="F4887" t="s">
        <v>53</v>
      </c>
      <c r="G4887" t="s">
        <v>54</v>
      </c>
      <c r="H4887" t="s">
        <v>323</v>
      </c>
      <c r="I4887" t="s">
        <v>324</v>
      </c>
      <c r="J4887">
        <v>994.67665</v>
      </c>
      <c r="K4887">
        <v>1</v>
      </c>
      <c r="L4887">
        <v>1</v>
      </c>
      <c r="M4887">
        <v>0</v>
      </c>
      <c r="N4887">
        <v>0</v>
      </c>
      <c r="O4887">
        <v>0</v>
      </c>
      <c r="P4887" t="s">
        <v>457</v>
      </c>
      <c r="Q4887" t="s">
        <v>458</v>
      </c>
      <c r="R4887" t="s">
        <v>59</v>
      </c>
      <c r="S4887" t="s">
        <v>60</v>
      </c>
      <c r="T4887" t="s">
        <v>36</v>
      </c>
      <c r="U4887" t="s">
        <v>37</v>
      </c>
      <c r="V4887">
        <v>27</v>
      </c>
      <c r="W4887" t="s">
        <v>38</v>
      </c>
    </row>
    <row r="4888" spans="1:23">
      <c r="A4888" t="s">
        <v>1030</v>
      </c>
      <c r="B4888" t="s">
        <v>24</v>
      </c>
      <c r="C4888" t="s">
        <v>1031</v>
      </c>
      <c r="D4888" t="s">
        <v>26</v>
      </c>
      <c r="E4888" t="s">
        <v>27</v>
      </c>
      <c r="F4888" t="s">
        <v>28</v>
      </c>
      <c r="G4888" t="s">
        <v>29</v>
      </c>
      <c r="H4888" t="s">
        <v>285</v>
      </c>
      <c r="I4888" t="s">
        <v>286</v>
      </c>
      <c r="J4888">
        <v>246.51132000000001</v>
      </c>
      <c r="K4888">
        <v>1</v>
      </c>
      <c r="L4888">
        <v>1</v>
      </c>
      <c r="M4888">
        <v>0</v>
      </c>
      <c r="N4888">
        <v>0</v>
      </c>
      <c r="O4888">
        <v>0</v>
      </c>
      <c r="P4888" t="s">
        <v>457</v>
      </c>
      <c r="Q4888" t="s">
        <v>458</v>
      </c>
      <c r="R4888" t="s">
        <v>59</v>
      </c>
      <c r="S4888" t="s">
        <v>60</v>
      </c>
      <c r="T4888" t="s">
        <v>36</v>
      </c>
      <c r="U4888" t="s">
        <v>37</v>
      </c>
      <c r="V4888">
        <v>27</v>
      </c>
      <c r="W4888" t="s">
        <v>38</v>
      </c>
    </row>
    <row r="4889" spans="1:23">
      <c r="A4889" t="s">
        <v>1030</v>
      </c>
      <c r="B4889" t="s">
        <v>24</v>
      </c>
      <c r="C4889" t="s">
        <v>1031</v>
      </c>
      <c r="D4889" t="s">
        <v>26</v>
      </c>
      <c r="E4889" t="s">
        <v>27</v>
      </c>
      <c r="F4889" t="s">
        <v>28</v>
      </c>
      <c r="G4889" t="s">
        <v>29</v>
      </c>
      <c r="H4889" t="s">
        <v>63</v>
      </c>
      <c r="I4889" t="s">
        <v>64</v>
      </c>
      <c r="J4889">
        <v>308.85998999999998</v>
      </c>
      <c r="K4889">
        <v>1</v>
      </c>
      <c r="L4889">
        <v>1</v>
      </c>
      <c r="M4889">
        <v>0</v>
      </c>
      <c r="N4889">
        <v>0</v>
      </c>
      <c r="O4889">
        <v>0</v>
      </c>
      <c r="P4889" t="s">
        <v>457</v>
      </c>
      <c r="Q4889" t="s">
        <v>458</v>
      </c>
      <c r="R4889" t="s">
        <v>59</v>
      </c>
      <c r="S4889" t="s">
        <v>60</v>
      </c>
      <c r="T4889" t="s">
        <v>36</v>
      </c>
      <c r="U4889" t="s">
        <v>37</v>
      </c>
      <c r="V4889">
        <v>27</v>
      </c>
      <c r="W4889" t="s">
        <v>38</v>
      </c>
    </row>
    <row r="4890" spans="1:23">
      <c r="A4890" t="s">
        <v>1030</v>
      </c>
      <c r="B4890" t="s">
        <v>24</v>
      </c>
      <c r="C4890" t="s">
        <v>1031</v>
      </c>
      <c r="D4890" t="s">
        <v>26</v>
      </c>
      <c r="E4890" t="s">
        <v>27</v>
      </c>
      <c r="F4890" t="s">
        <v>28</v>
      </c>
      <c r="G4890" t="s">
        <v>29</v>
      </c>
      <c r="H4890" t="s">
        <v>86</v>
      </c>
      <c r="I4890" t="s">
        <v>87</v>
      </c>
      <c r="J4890">
        <v>2266.0708</v>
      </c>
      <c r="K4890">
        <v>4</v>
      </c>
      <c r="L4890">
        <v>1</v>
      </c>
      <c r="M4890">
        <v>0</v>
      </c>
      <c r="N4890">
        <v>0</v>
      </c>
      <c r="O4890">
        <v>0</v>
      </c>
      <c r="P4890" t="s">
        <v>457</v>
      </c>
      <c r="Q4890" t="s">
        <v>458</v>
      </c>
      <c r="R4890" t="s">
        <v>59</v>
      </c>
      <c r="S4890" t="s">
        <v>60</v>
      </c>
      <c r="T4890" t="s">
        <v>36</v>
      </c>
      <c r="U4890" t="s">
        <v>37</v>
      </c>
      <c r="V4890">
        <v>27</v>
      </c>
      <c r="W4890" t="s">
        <v>38</v>
      </c>
    </row>
    <row r="4891" spans="1:23">
      <c r="A4891" t="s">
        <v>1030</v>
      </c>
      <c r="B4891" t="s">
        <v>24</v>
      </c>
      <c r="C4891" t="s">
        <v>1031</v>
      </c>
      <c r="D4891" t="s">
        <v>26</v>
      </c>
      <c r="E4891" t="s">
        <v>27</v>
      </c>
      <c r="F4891" t="s">
        <v>28</v>
      </c>
      <c r="G4891" t="s">
        <v>29</v>
      </c>
      <c r="H4891" t="s">
        <v>30</v>
      </c>
      <c r="I4891" t="s">
        <v>31</v>
      </c>
      <c r="J4891">
        <v>782.39705000000004</v>
      </c>
      <c r="K4891">
        <v>1</v>
      </c>
      <c r="L4891">
        <v>1</v>
      </c>
      <c r="M4891">
        <v>0</v>
      </c>
      <c r="N4891">
        <v>0</v>
      </c>
      <c r="O4891">
        <v>0</v>
      </c>
      <c r="P4891" t="s">
        <v>457</v>
      </c>
      <c r="Q4891" t="s">
        <v>458</v>
      </c>
      <c r="R4891" t="s">
        <v>59</v>
      </c>
      <c r="S4891" t="s">
        <v>60</v>
      </c>
      <c r="T4891" t="s">
        <v>36</v>
      </c>
      <c r="U4891" t="s">
        <v>37</v>
      </c>
      <c r="V4891">
        <v>27</v>
      </c>
      <c r="W4891" t="s">
        <v>38</v>
      </c>
    </row>
    <row r="4892" spans="1:23">
      <c r="A4892" t="s">
        <v>1030</v>
      </c>
      <c r="B4892" t="s">
        <v>24</v>
      </c>
      <c r="C4892" t="s">
        <v>1031</v>
      </c>
      <c r="D4892" t="s">
        <v>39</v>
      </c>
      <c r="E4892" t="s">
        <v>40</v>
      </c>
      <c r="F4892" t="s">
        <v>53</v>
      </c>
      <c r="G4892" t="s">
        <v>54</v>
      </c>
      <c r="I4892" t="s">
        <v>43</v>
      </c>
      <c r="J4892">
        <v>1516.90149</v>
      </c>
      <c r="K4892">
        <v>19</v>
      </c>
      <c r="L4892">
        <v>0.72499999999999998</v>
      </c>
      <c r="M4892">
        <v>0</v>
      </c>
      <c r="N4892">
        <v>0</v>
      </c>
      <c r="O4892">
        <v>0</v>
      </c>
      <c r="P4892" t="s">
        <v>457</v>
      </c>
      <c r="Q4892" t="s">
        <v>458</v>
      </c>
      <c r="R4892" t="s">
        <v>59</v>
      </c>
      <c r="S4892" t="s">
        <v>60</v>
      </c>
      <c r="T4892" t="s">
        <v>36</v>
      </c>
      <c r="U4892" t="s">
        <v>37</v>
      </c>
      <c r="V4892">
        <v>27</v>
      </c>
      <c r="W4892" t="s">
        <v>38</v>
      </c>
    </row>
    <row r="4893" spans="1:23">
      <c r="A4893" t="s">
        <v>1030</v>
      </c>
      <c r="B4893" t="s">
        <v>24</v>
      </c>
      <c r="C4893" t="s">
        <v>1031</v>
      </c>
      <c r="D4893" t="s">
        <v>39</v>
      </c>
      <c r="E4893" t="s">
        <v>40</v>
      </c>
      <c r="F4893" t="s">
        <v>28</v>
      </c>
      <c r="G4893" t="s">
        <v>29</v>
      </c>
      <c r="I4893" t="s">
        <v>43</v>
      </c>
      <c r="J4893">
        <v>7118.6500100000003</v>
      </c>
      <c r="K4893">
        <v>77</v>
      </c>
      <c r="L4893">
        <v>0.55000000000000004</v>
      </c>
      <c r="M4893">
        <v>0</v>
      </c>
      <c r="N4893">
        <v>0</v>
      </c>
      <c r="O4893">
        <v>0</v>
      </c>
      <c r="P4893" t="s">
        <v>457</v>
      </c>
      <c r="Q4893" t="s">
        <v>458</v>
      </c>
      <c r="R4893" t="s">
        <v>59</v>
      </c>
      <c r="S4893" t="s">
        <v>60</v>
      </c>
      <c r="T4893" t="s">
        <v>36</v>
      </c>
      <c r="U4893" t="s">
        <v>37</v>
      </c>
      <c r="V4893">
        <v>27</v>
      </c>
      <c r="W4893" t="s">
        <v>38</v>
      </c>
    </row>
    <row r="4894" spans="1:23">
      <c r="A4894" t="s">
        <v>1030</v>
      </c>
      <c r="B4894" t="s">
        <v>24</v>
      </c>
      <c r="C4894" t="s">
        <v>1031</v>
      </c>
      <c r="D4894" t="s">
        <v>46</v>
      </c>
      <c r="E4894" t="s">
        <v>47</v>
      </c>
      <c r="F4894" t="s">
        <v>48</v>
      </c>
      <c r="G4894" t="s">
        <v>47</v>
      </c>
      <c r="I4894" t="s">
        <v>43</v>
      </c>
      <c r="J4894">
        <v>1943.61068</v>
      </c>
      <c r="K4894">
        <v>108</v>
      </c>
      <c r="L4894">
        <v>0.56200000000000006</v>
      </c>
      <c r="M4894">
        <v>0</v>
      </c>
      <c r="N4894">
        <v>0</v>
      </c>
      <c r="O4894">
        <v>0</v>
      </c>
      <c r="P4894" t="s">
        <v>1032</v>
      </c>
      <c r="Q4894" t="s">
        <v>1033</v>
      </c>
      <c r="R4894" t="s">
        <v>100</v>
      </c>
      <c r="S4894" t="s">
        <v>101</v>
      </c>
      <c r="T4894" t="s">
        <v>36</v>
      </c>
      <c r="U4894" t="s">
        <v>37</v>
      </c>
      <c r="V4894">
        <v>27</v>
      </c>
      <c r="W4894" t="s">
        <v>38</v>
      </c>
    </row>
    <row r="4895" spans="1:23">
      <c r="A4895" t="s">
        <v>1030</v>
      </c>
      <c r="B4895" t="s">
        <v>24</v>
      </c>
      <c r="C4895" t="s">
        <v>1031</v>
      </c>
      <c r="D4895" t="s">
        <v>39</v>
      </c>
      <c r="E4895" t="s">
        <v>40</v>
      </c>
      <c r="F4895" t="s">
        <v>41</v>
      </c>
      <c r="G4895" t="s">
        <v>42</v>
      </c>
      <c r="I4895" t="s">
        <v>43</v>
      </c>
      <c r="J4895">
        <v>318.04333000000003</v>
      </c>
      <c r="K4895">
        <v>8</v>
      </c>
      <c r="L4895">
        <v>0.69499999999999995</v>
      </c>
      <c r="M4895">
        <v>0</v>
      </c>
      <c r="N4895">
        <v>0</v>
      </c>
      <c r="O4895">
        <v>0</v>
      </c>
      <c r="P4895" t="s">
        <v>483</v>
      </c>
      <c r="Q4895" t="s">
        <v>484</v>
      </c>
      <c r="R4895" t="s">
        <v>34</v>
      </c>
      <c r="S4895" t="s">
        <v>35</v>
      </c>
      <c r="T4895" t="s">
        <v>36</v>
      </c>
      <c r="U4895" t="s">
        <v>37</v>
      </c>
      <c r="V4895">
        <v>27</v>
      </c>
      <c r="W4895" t="s">
        <v>38</v>
      </c>
    </row>
    <row r="4896" spans="1:23">
      <c r="A4896" t="s">
        <v>1030</v>
      </c>
      <c r="B4896" t="s">
        <v>24</v>
      </c>
      <c r="C4896" t="s">
        <v>1031</v>
      </c>
      <c r="D4896" t="s">
        <v>26</v>
      </c>
      <c r="E4896" t="s">
        <v>27</v>
      </c>
      <c r="F4896" t="s">
        <v>44</v>
      </c>
      <c r="G4896" t="s">
        <v>45</v>
      </c>
      <c r="I4896" t="s">
        <v>43</v>
      </c>
      <c r="J4896">
        <v>0</v>
      </c>
      <c r="K4896">
        <v>0</v>
      </c>
      <c r="L4896">
        <v>0</v>
      </c>
      <c r="M4896">
        <v>0</v>
      </c>
      <c r="N4896">
        <v>0</v>
      </c>
      <c r="O4896">
        <v>1</v>
      </c>
      <c r="P4896" t="s">
        <v>491</v>
      </c>
      <c r="Q4896" t="s">
        <v>492</v>
      </c>
      <c r="R4896" t="s">
        <v>34</v>
      </c>
      <c r="S4896" t="s">
        <v>35</v>
      </c>
      <c r="T4896" t="s">
        <v>36</v>
      </c>
      <c r="U4896" t="s">
        <v>37</v>
      </c>
      <c r="V4896">
        <v>27</v>
      </c>
      <c r="W4896" t="s">
        <v>38</v>
      </c>
    </row>
    <row r="4897" spans="1:23">
      <c r="A4897" t="s">
        <v>1030</v>
      </c>
      <c r="B4897" t="s">
        <v>24</v>
      </c>
      <c r="C4897" t="s">
        <v>1031</v>
      </c>
      <c r="D4897" t="s">
        <v>26</v>
      </c>
      <c r="E4897" t="s">
        <v>27</v>
      </c>
      <c r="F4897" t="s">
        <v>53</v>
      </c>
      <c r="G4897" t="s">
        <v>54</v>
      </c>
      <c r="H4897" t="s">
        <v>231</v>
      </c>
      <c r="I4897" t="s">
        <v>232</v>
      </c>
      <c r="J4897">
        <v>6493.5536000000002</v>
      </c>
      <c r="K4897">
        <v>1</v>
      </c>
      <c r="L4897">
        <v>1</v>
      </c>
      <c r="M4897">
        <v>0</v>
      </c>
      <c r="N4897">
        <v>0</v>
      </c>
      <c r="O4897">
        <v>0</v>
      </c>
      <c r="P4897" t="s">
        <v>497</v>
      </c>
      <c r="Q4897" t="s">
        <v>498</v>
      </c>
      <c r="R4897" t="s">
        <v>34</v>
      </c>
      <c r="S4897" t="s">
        <v>35</v>
      </c>
      <c r="T4897" t="s">
        <v>36</v>
      </c>
      <c r="U4897" t="s">
        <v>37</v>
      </c>
      <c r="V4897">
        <v>27</v>
      </c>
      <c r="W4897" t="s">
        <v>38</v>
      </c>
    </row>
    <row r="4898" spans="1:23">
      <c r="A4898" t="s">
        <v>1030</v>
      </c>
      <c r="B4898" t="s">
        <v>24</v>
      </c>
      <c r="C4898" t="s">
        <v>1031</v>
      </c>
      <c r="D4898" t="s">
        <v>26</v>
      </c>
      <c r="E4898" t="s">
        <v>27</v>
      </c>
      <c r="F4898" t="s">
        <v>53</v>
      </c>
      <c r="G4898" t="s">
        <v>54</v>
      </c>
      <c r="H4898" t="s">
        <v>106</v>
      </c>
      <c r="I4898" t="s">
        <v>107</v>
      </c>
      <c r="J4898">
        <v>414.33798000000002</v>
      </c>
      <c r="K4898">
        <v>1</v>
      </c>
      <c r="L4898">
        <v>0</v>
      </c>
      <c r="M4898">
        <v>0</v>
      </c>
      <c r="N4898">
        <v>0</v>
      </c>
      <c r="O4898">
        <v>0</v>
      </c>
      <c r="P4898" t="s">
        <v>509</v>
      </c>
      <c r="Q4898" t="s">
        <v>510</v>
      </c>
      <c r="R4898" t="s">
        <v>34</v>
      </c>
      <c r="S4898" t="s">
        <v>35</v>
      </c>
      <c r="T4898" t="s">
        <v>36</v>
      </c>
      <c r="U4898" t="s">
        <v>37</v>
      </c>
      <c r="V4898">
        <v>27</v>
      </c>
      <c r="W4898" t="s">
        <v>38</v>
      </c>
    </row>
    <row r="4899" spans="1:23">
      <c r="A4899" t="s">
        <v>1030</v>
      </c>
      <c r="B4899" t="s">
        <v>24</v>
      </c>
      <c r="C4899" t="s">
        <v>1031</v>
      </c>
      <c r="D4899" t="s">
        <v>39</v>
      </c>
      <c r="E4899" t="s">
        <v>40</v>
      </c>
      <c r="F4899" t="s">
        <v>28</v>
      </c>
      <c r="G4899" t="s">
        <v>29</v>
      </c>
      <c r="I4899" t="s">
        <v>43</v>
      </c>
      <c r="J4899">
        <v>490.79167000000001</v>
      </c>
      <c r="K4899">
        <v>12</v>
      </c>
      <c r="L4899">
        <v>0.24299999999999999</v>
      </c>
      <c r="M4899">
        <v>0</v>
      </c>
      <c r="N4899">
        <v>0</v>
      </c>
      <c r="O4899">
        <v>0</v>
      </c>
      <c r="P4899" t="s">
        <v>509</v>
      </c>
      <c r="Q4899" t="s">
        <v>510</v>
      </c>
      <c r="R4899" t="s">
        <v>34</v>
      </c>
      <c r="S4899" t="s">
        <v>35</v>
      </c>
      <c r="T4899" t="s">
        <v>36</v>
      </c>
      <c r="U4899" t="s">
        <v>37</v>
      </c>
      <c r="V4899">
        <v>27</v>
      </c>
      <c r="W4899" t="s">
        <v>38</v>
      </c>
    </row>
    <row r="4900" spans="1:23">
      <c r="A4900" t="s">
        <v>1030</v>
      </c>
      <c r="B4900" t="s">
        <v>24</v>
      </c>
      <c r="C4900" t="s">
        <v>1031</v>
      </c>
      <c r="D4900" t="s">
        <v>46</v>
      </c>
      <c r="E4900" t="s">
        <v>47</v>
      </c>
      <c r="F4900" t="s">
        <v>48</v>
      </c>
      <c r="G4900" t="s">
        <v>47</v>
      </c>
      <c r="I4900" t="s">
        <v>43</v>
      </c>
      <c r="J4900">
        <v>6241.9354300000005</v>
      </c>
      <c r="K4900">
        <v>311</v>
      </c>
      <c r="L4900">
        <v>0.92400000000000004</v>
      </c>
      <c r="M4900">
        <v>0</v>
      </c>
      <c r="N4900">
        <v>0</v>
      </c>
      <c r="O4900">
        <v>0</v>
      </c>
      <c r="P4900" t="s">
        <v>509</v>
      </c>
      <c r="Q4900" t="s">
        <v>510</v>
      </c>
      <c r="R4900" t="s">
        <v>34</v>
      </c>
      <c r="S4900" t="s">
        <v>35</v>
      </c>
      <c r="T4900" t="s">
        <v>36</v>
      </c>
      <c r="U4900" t="s">
        <v>37</v>
      </c>
      <c r="V4900">
        <v>27</v>
      </c>
      <c r="W4900" t="s">
        <v>38</v>
      </c>
    </row>
    <row r="4901" spans="1:23">
      <c r="A4901" t="s">
        <v>1030</v>
      </c>
      <c r="B4901" t="s">
        <v>24</v>
      </c>
      <c r="C4901" t="s">
        <v>1031</v>
      </c>
      <c r="D4901" t="s">
        <v>39</v>
      </c>
      <c r="E4901" t="s">
        <v>40</v>
      </c>
      <c r="F4901" t="s">
        <v>53</v>
      </c>
      <c r="G4901" t="s">
        <v>54</v>
      </c>
      <c r="I4901" t="s">
        <v>43</v>
      </c>
      <c r="J4901">
        <v>0</v>
      </c>
      <c r="K4901">
        <v>0</v>
      </c>
      <c r="L4901">
        <v>0</v>
      </c>
      <c r="M4901">
        <v>0</v>
      </c>
      <c r="N4901">
        <v>0</v>
      </c>
      <c r="O4901">
        <v>1</v>
      </c>
      <c r="P4901" t="s">
        <v>645</v>
      </c>
      <c r="Q4901" t="s">
        <v>646</v>
      </c>
      <c r="R4901" t="s">
        <v>132</v>
      </c>
      <c r="S4901" t="s">
        <v>133</v>
      </c>
      <c r="T4901" t="s">
        <v>36</v>
      </c>
      <c r="U4901" t="s">
        <v>37</v>
      </c>
      <c r="V4901">
        <v>27</v>
      </c>
      <c r="W4901" t="s">
        <v>38</v>
      </c>
    </row>
    <row r="4902" spans="1:23">
      <c r="A4902" t="s">
        <v>1030</v>
      </c>
      <c r="B4902" t="s">
        <v>24</v>
      </c>
      <c r="C4902" t="s">
        <v>1031</v>
      </c>
      <c r="D4902" t="s">
        <v>39</v>
      </c>
      <c r="E4902" t="s">
        <v>40</v>
      </c>
      <c r="F4902" t="s">
        <v>28</v>
      </c>
      <c r="G4902" t="s">
        <v>29</v>
      </c>
      <c r="I4902" t="s">
        <v>43</v>
      </c>
      <c r="J4902">
        <v>592.97230999999999</v>
      </c>
      <c r="K4902">
        <v>12</v>
      </c>
      <c r="L4902">
        <v>1</v>
      </c>
      <c r="M4902">
        <v>0</v>
      </c>
      <c r="N4902">
        <v>0</v>
      </c>
      <c r="O4902">
        <v>0</v>
      </c>
      <c r="P4902" t="s">
        <v>645</v>
      </c>
      <c r="Q4902" t="s">
        <v>646</v>
      </c>
      <c r="R4902" t="s">
        <v>132</v>
      </c>
      <c r="S4902" t="s">
        <v>133</v>
      </c>
      <c r="T4902" t="s">
        <v>36</v>
      </c>
      <c r="U4902" t="s">
        <v>37</v>
      </c>
      <c r="V4902">
        <v>27</v>
      </c>
      <c r="W4902" t="s">
        <v>38</v>
      </c>
    </row>
    <row r="4903" spans="1:23">
      <c r="A4903" t="s">
        <v>1030</v>
      </c>
      <c r="B4903" t="s">
        <v>24</v>
      </c>
      <c r="C4903" t="s">
        <v>1031</v>
      </c>
      <c r="D4903" t="s">
        <v>26</v>
      </c>
      <c r="E4903" t="s">
        <v>27</v>
      </c>
      <c r="F4903" t="s">
        <v>28</v>
      </c>
      <c r="G4903" t="s">
        <v>29</v>
      </c>
      <c r="H4903" t="s">
        <v>683</v>
      </c>
      <c r="I4903" t="s">
        <v>684</v>
      </c>
      <c r="J4903">
        <v>2546.8793799999999</v>
      </c>
      <c r="K4903">
        <v>1</v>
      </c>
      <c r="L4903">
        <v>1</v>
      </c>
      <c r="M4903">
        <v>0</v>
      </c>
      <c r="N4903">
        <v>0</v>
      </c>
      <c r="O4903">
        <v>0</v>
      </c>
      <c r="P4903" t="s">
        <v>665</v>
      </c>
      <c r="Q4903" t="s">
        <v>666</v>
      </c>
      <c r="R4903" t="s">
        <v>59</v>
      </c>
      <c r="S4903" t="s">
        <v>60</v>
      </c>
      <c r="T4903" t="s">
        <v>36</v>
      </c>
      <c r="U4903" t="s">
        <v>37</v>
      </c>
      <c r="V4903">
        <v>27</v>
      </c>
      <c r="W4903" t="s">
        <v>38</v>
      </c>
    </row>
    <row r="4904" spans="1:23">
      <c r="A4904" t="s">
        <v>1030</v>
      </c>
      <c r="B4904" t="s">
        <v>24</v>
      </c>
      <c r="C4904" t="s">
        <v>1031</v>
      </c>
      <c r="D4904" t="s">
        <v>26</v>
      </c>
      <c r="E4904" t="s">
        <v>27</v>
      </c>
      <c r="F4904" t="s">
        <v>28</v>
      </c>
      <c r="G4904" t="s">
        <v>29</v>
      </c>
      <c r="H4904" t="s">
        <v>30</v>
      </c>
      <c r="I4904" t="s">
        <v>31</v>
      </c>
      <c r="J4904">
        <v>522.26796000000002</v>
      </c>
      <c r="K4904">
        <v>1</v>
      </c>
      <c r="L4904">
        <v>1</v>
      </c>
      <c r="M4904">
        <v>0</v>
      </c>
      <c r="N4904">
        <v>0</v>
      </c>
      <c r="O4904">
        <v>0</v>
      </c>
      <c r="P4904" t="s">
        <v>671</v>
      </c>
      <c r="Q4904" t="s">
        <v>672</v>
      </c>
      <c r="R4904" t="s">
        <v>297</v>
      </c>
      <c r="S4904" t="s">
        <v>298</v>
      </c>
      <c r="T4904" t="s">
        <v>36</v>
      </c>
      <c r="U4904" t="s">
        <v>37</v>
      </c>
      <c r="V4904">
        <v>27</v>
      </c>
      <c r="W4904" t="s">
        <v>38</v>
      </c>
    </row>
    <row r="4905" spans="1:23">
      <c r="A4905" t="s">
        <v>1030</v>
      </c>
      <c r="B4905" t="s">
        <v>24</v>
      </c>
      <c r="C4905" t="s">
        <v>1031</v>
      </c>
      <c r="D4905" t="s">
        <v>26</v>
      </c>
      <c r="E4905" t="s">
        <v>27</v>
      </c>
      <c r="F4905" t="s">
        <v>53</v>
      </c>
      <c r="G4905" t="s">
        <v>54</v>
      </c>
      <c r="H4905" t="s">
        <v>96</v>
      </c>
      <c r="I4905" t="s">
        <v>97</v>
      </c>
      <c r="J4905">
        <v>1390.8603000000001</v>
      </c>
      <c r="K4905">
        <v>2</v>
      </c>
      <c r="L4905">
        <v>1</v>
      </c>
      <c r="M4905">
        <v>0</v>
      </c>
      <c r="N4905">
        <v>0</v>
      </c>
      <c r="O4905">
        <v>0</v>
      </c>
      <c r="P4905" t="s">
        <v>675</v>
      </c>
      <c r="Q4905" t="s">
        <v>676</v>
      </c>
      <c r="R4905" t="s">
        <v>59</v>
      </c>
      <c r="S4905" t="s">
        <v>60</v>
      </c>
      <c r="T4905" t="s">
        <v>36</v>
      </c>
      <c r="U4905" t="s">
        <v>37</v>
      </c>
      <c r="V4905">
        <v>27</v>
      </c>
      <c r="W4905" t="s">
        <v>38</v>
      </c>
    </row>
    <row r="4906" spans="1:23">
      <c r="A4906" t="s">
        <v>1030</v>
      </c>
      <c r="B4906" t="s">
        <v>24</v>
      </c>
      <c r="C4906" t="s">
        <v>1031</v>
      </c>
      <c r="D4906" t="s">
        <v>26</v>
      </c>
      <c r="E4906" t="s">
        <v>27</v>
      </c>
      <c r="F4906" t="s">
        <v>53</v>
      </c>
      <c r="G4906" t="s">
        <v>54</v>
      </c>
      <c r="H4906" t="s">
        <v>223</v>
      </c>
      <c r="I4906" t="s">
        <v>224</v>
      </c>
      <c r="J4906">
        <v>777.50658999999996</v>
      </c>
      <c r="K4906">
        <v>2</v>
      </c>
      <c r="L4906">
        <v>1</v>
      </c>
      <c r="M4906">
        <v>0</v>
      </c>
      <c r="N4906">
        <v>0</v>
      </c>
      <c r="O4906">
        <v>0</v>
      </c>
      <c r="P4906" t="s">
        <v>675</v>
      </c>
      <c r="Q4906" t="s">
        <v>676</v>
      </c>
      <c r="R4906" t="s">
        <v>59</v>
      </c>
      <c r="S4906" t="s">
        <v>60</v>
      </c>
      <c r="T4906" t="s">
        <v>36</v>
      </c>
      <c r="U4906" t="s">
        <v>37</v>
      </c>
      <c r="V4906">
        <v>27</v>
      </c>
      <c r="W4906" t="s">
        <v>38</v>
      </c>
    </row>
    <row r="4907" spans="1:23">
      <c r="A4907" t="s">
        <v>1030</v>
      </c>
      <c r="B4907" t="s">
        <v>24</v>
      </c>
      <c r="C4907" t="s">
        <v>1031</v>
      </c>
      <c r="D4907" t="s">
        <v>26</v>
      </c>
      <c r="E4907" t="s">
        <v>27</v>
      </c>
      <c r="F4907" t="s">
        <v>28</v>
      </c>
      <c r="G4907" t="s">
        <v>29</v>
      </c>
      <c r="H4907" t="s">
        <v>369</v>
      </c>
      <c r="I4907" t="s">
        <v>370</v>
      </c>
      <c r="J4907">
        <v>5353.7879899999998</v>
      </c>
      <c r="K4907">
        <v>12</v>
      </c>
      <c r="L4907">
        <v>1</v>
      </c>
      <c r="M4907">
        <v>0</v>
      </c>
      <c r="N4907">
        <v>0</v>
      </c>
      <c r="O4907">
        <v>0</v>
      </c>
      <c r="P4907" t="s">
        <v>675</v>
      </c>
      <c r="Q4907" t="s">
        <v>676</v>
      </c>
      <c r="R4907" t="s">
        <v>59</v>
      </c>
      <c r="S4907" t="s">
        <v>60</v>
      </c>
      <c r="T4907" t="s">
        <v>36</v>
      </c>
      <c r="U4907" t="s">
        <v>37</v>
      </c>
      <c r="V4907">
        <v>27</v>
      </c>
      <c r="W4907" t="s">
        <v>38</v>
      </c>
    </row>
    <row r="4908" spans="1:23">
      <c r="A4908" t="s">
        <v>1030</v>
      </c>
      <c r="B4908" t="s">
        <v>24</v>
      </c>
      <c r="C4908" t="s">
        <v>1031</v>
      </c>
      <c r="D4908" t="s">
        <v>26</v>
      </c>
      <c r="E4908" t="s">
        <v>27</v>
      </c>
      <c r="F4908" t="s">
        <v>28</v>
      </c>
      <c r="G4908" t="s">
        <v>29</v>
      </c>
      <c r="H4908" t="s">
        <v>485</v>
      </c>
      <c r="I4908" t="s">
        <v>486</v>
      </c>
      <c r="J4908">
        <v>29.01426</v>
      </c>
      <c r="K4908">
        <v>1</v>
      </c>
      <c r="L4908">
        <v>1</v>
      </c>
      <c r="M4908">
        <v>0</v>
      </c>
      <c r="N4908">
        <v>0</v>
      </c>
      <c r="O4908">
        <v>0</v>
      </c>
      <c r="P4908" t="s">
        <v>675</v>
      </c>
      <c r="Q4908" t="s">
        <v>676</v>
      </c>
      <c r="R4908" t="s">
        <v>59</v>
      </c>
      <c r="S4908" t="s">
        <v>60</v>
      </c>
      <c r="T4908" t="s">
        <v>36</v>
      </c>
      <c r="U4908" t="s">
        <v>37</v>
      </c>
      <c r="V4908">
        <v>27</v>
      </c>
      <c r="W4908" t="s">
        <v>38</v>
      </c>
    </row>
    <row r="4909" spans="1:23">
      <c r="A4909" t="s">
        <v>1030</v>
      </c>
      <c r="B4909" t="s">
        <v>24</v>
      </c>
      <c r="C4909" t="s">
        <v>1031</v>
      </c>
      <c r="D4909" t="s">
        <v>26</v>
      </c>
      <c r="E4909" t="s">
        <v>27</v>
      </c>
      <c r="F4909" t="s">
        <v>28</v>
      </c>
      <c r="G4909" t="s">
        <v>29</v>
      </c>
      <c r="H4909" t="s">
        <v>1624</v>
      </c>
      <c r="I4909" t="s">
        <v>1625</v>
      </c>
      <c r="J4909">
        <v>188.71751</v>
      </c>
      <c r="K4909">
        <v>1</v>
      </c>
      <c r="L4909">
        <v>1</v>
      </c>
      <c r="M4909">
        <v>0</v>
      </c>
      <c r="N4909">
        <v>0</v>
      </c>
      <c r="O4909">
        <v>0</v>
      </c>
      <c r="P4909" t="s">
        <v>675</v>
      </c>
      <c r="Q4909" t="s">
        <v>676</v>
      </c>
      <c r="R4909" t="s">
        <v>59</v>
      </c>
      <c r="S4909" t="s">
        <v>60</v>
      </c>
      <c r="T4909" t="s">
        <v>36</v>
      </c>
      <c r="U4909" t="s">
        <v>37</v>
      </c>
      <c r="V4909">
        <v>27</v>
      </c>
      <c r="W4909" t="s">
        <v>38</v>
      </c>
    </row>
    <row r="4910" spans="1:23">
      <c r="A4910" t="s">
        <v>1030</v>
      </c>
      <c r="B4910" t="s">
        <v>24</v>
      </c>
      <c r="C4910" t="s">
        <v>1031</v>
      </c>
      <c r="D4910" t="s">
        <v>26</v>
      </c>
      <c r="E4910" t="s">
        <v>27</v>
      </c>
      <c r="F4910" t="s">
        <v>28</v>
      </c>
      <c r="G4910" t="s">
        <v>29</v>
      </c>
      <c r="H4910" t="s">
        <v>239</v>
      </c>
      <c r="I4910" t="s">
        <v>240</v>
      </c>
      <c r="J4910">
        <v>159.82140000000001</v>
      </c>
      <c r="K4910">
        <v>1</v>
      </c>
      <c r="L4910">
        <v>1</v>
      </c>
      <c r="M4910">
        <v>0</v>
      </c>
      <c r="N4910">
        <v>0</v>
      </c>
      <c r="O4910">
        <v>0</v>
      </c>
      <c r="P4910" t="s">
        <v>675</v>
      </c>
      <c r="Q4910" t="s">
        <v>676</v>
      </c>
      <c r="R4910" t="s">
        <v>59</v>
      </c>
      <c r="S4910" t="s">
        <v>60</v>
      </c>
      <c r="T4910" t="s">
        <v>36</v>
      </c>
      <c r="U4910" t="s">
        <v>37</v>
      </c>
      <c r="V4910">
        <v>27</v>
      </c>
      <c r="W4910" t="s">
        <v>38</v>
      </c>
    </row>
    <row r="4911" spans="1:23">
      <c r="A4911" t="s">
        <v>1030</v>
      </c>
      <c r="B4911" t="s">
        <v>24</v>
      </c>
      <c r="C4911" t="s">
        <v>1031</v>
      </c>
      <c r="D4911" t="s">
        <v>26</v>
      </c>
      <c r="E4911" t="s">
        <v>27</v>
      </c>
      <c r="F4911" t="s">
        <v>28</v>
      </c>
      <c r="G4911" t="s">
        <v>29</v>
      </c>
      <c r="H4911" t="s">
        <v>445</v>
      </c>
      <c r="I4911" t="s">
        <v>446</v>
      </c>
      <c r="J4911">
        <v>3771.0902099999998</v>
      </c>
      <c r="K4911">
        <v>3</v>
      </c>
      <c r="L4911">
        <v>1</v>
      </c>
      <c r="M4911">
        <v>0</v>
      </c>
      <c r="N4911">
        <v>0</v>
      </c>
      <c r="O4911">
        <v>0</v>
      </c>
      <c r="P4911" t="s">
        <v>675</v>
      </c>
      <c r="Q4911" t="s">
        <v>676</v>
      </c>
      <c r="R4911" t="s">
        <v>59</v>
      </c>
      <c r="S4911" t="s">
        <v>60</v>
      </c>
      <c r="T4911" t="s">
        <v>36</v>
      </c>
      <c r="U4911" t="s">
        <v>37</v>
      </c>
      <c r="V4911">
        <v>27</v>
      </c>
      <c r="W4911" t="s">
        <v>38</v>
      </c>
    </row>
    <row r="4912" spans="1:23">
      <c r="A4912" t="s">
        <v>1030</v>
      </c>
      <c r="B4912" t="s">
        <v>24</v>
      </c>
      <c r="C4912" t="s">
        <v>1031</v>
      </c>
      <c r="D4912" t="s">
        <v>26</v>
      </c>
      <c r="E4912" t="s">
        <v>27</v>
      </c>
      <c r="F4912" t="s">
        <v>28</v>
      </c>
      <c r="G4912" t="s">
        <v>29</v>
      </c>
      <c r="H4912" t="s">
        <v>739</v>
      </c>
      <c r="I4912" t="s">
        <v>740</v>
      </c>
      <c r="J4912">
        <v>3584.68687</v>
      </c>
      <c r="K4912">
        <v>2</v>
      </c>
      <c r="L4912">
        <v>1</v>
      </c>
      <c r="M4912">
        <v>0</v>
      </c>
      <c r="N4912">
        <v>0</v>
      </c>
      <c r="O4912">
        <v>0</v>
      </c>
      <c r="P4912" t="s">
        <v>675</v>
      </c>
      <c r="Q4912" t="s">
        <v>676</v>
      </c>
      <c r="R4912" t="s">
        <v>59</v>
      </c>
      <c r="S4912" t="s">
        <v>60</v>
      </c>
      <c r="T4912" t="s">
        <v>36</v>
      </c>
      <c r="U4912" t="s">
        <v>37</v>
      </c>
      <c r="V4912">
        <v>27</v>
      </c>
      <c r="W4912" t="s">
        <v>38</v>
      </c>
    </row>
    <row r="4913" spans="1:23">
      <c r="A4913" t="s">
        <v>1030</v>
      </c>
      <c r="B4913" t="s">
        <v>24</v>
      </c>
      <c r="C4913" t="s">
        <v>1031</v>
      </c>
      <c r="D4913" t="s">
        <v>26</v>
      </c>
      <c r="E4913" t="s">
        <v>27</v>
      </c>
      <c r="F4913" t="s">
        <v>44</v>
      </c>
      <c r="G4913" t="s">
        <v>45</v>
      </c>
      <c r="I4913" t="s">
        <v>43</v>
      </c>
      <c r="J4913">
        <v>0</v>
      </c>
      <c r="K4913">
        <v>0</v>
      </c>
      <c r="L4913">
        <v>0</v>
      </c>
      <c r="M4913">
        <v>0</v>
      </c>
      <c r="N4913">
        <v>0</v>
      </c>
      <c r="O4913">
        <v>15</v>
      </c>
      <c r="P4913" t="s">
        <v>675</v>
      </c>
      <c r="Q4913" t="s">
        <v>676</v>
      </c>
      <c r="R4913" t="s">
        <v>59</v>
      </c>
      <c r="S4913" t="s">
        <v>60</v>
      </c>
      <c r="T4913" t="s">
        <v>36</v>
      </c>
      <c r="U4913" t="s">
        <v>37</v>
      </c>
      <c r="V4913">
        <v>27</v>
      </c>
      <c r="W4913" t="s">
        <v>38</v>
      </c>
    </row>
    <row r="4914" spans="1:23">
      <c r="A4914" t="s">
        <v>1030</v>
      </c>
      <c r="B4914" t="s">
        <v>24</v>
      </c>
      <c r="C4914" t="s">
        <v>1031</v>
      </c>
      <c r="D4914" t="s">
        <v>39</v>
      </c>
      <c r="E4914" t="s">
        <v>40</v>
      </c>
      <c r="F4914" t="s">
        <v>41</v>
      </c>
      <c r="G4914" t="s">
        <v>42</v>
      </c>
      <c r="I4914" t="s">
        <v>43</v>
      </c>
      <c r="J4914">
        <v>289.40956999999997</v>
      </c>
      <c r="K4914">
        <v>5</v>
      </c>
      <c r="L4914">
        <v>0.66</v>
      </c>
      <c r="M4914">
        <v>0</v>
      </c>
      <c r="N4914">
        <v>0</v>
      </c>
      <c r="O4914">
        <v>9</v>
      </c>
      <c r="P4914" t="s">
        <v>675</v>
      </c>
      <c r="Q4914" t="s">
        <v>676</v>
      </c>
      <c r="R4914" t="s">
        <v>59</v>
      </c>
      <c r="S4914" t="s">
        <v>60</v>
      </c>
      <c r="T4914" t="s">
        <v>36</v>
      </c>
      <c r="U4914" t="s">
        <v>37</v>
      </c>
      <c r="V4914">
        <v>27</v>
      </c>
      <c r="W4914" t="s">
        <v>38</v>
      </c>
    </row>
    <row r="4915" spans="1:23">
      <c r="A4915" t="s">
        <v>1030</v>
      </c>
      <c r="B4915" t="s">
        <v>24</v>
      </c>
      <c r="C4915" t="s">
        <v>1031</v>
      </c>
      <c r="D4915" t="s">
        <v>46</v>
      </c>
      <c r="E4915" t="s">
        <v>47</v>
      </c>
      <c r="F4915" t="s">
        <v>48</v>
      </c>
      <c r="G4915" t="s">
        <v>47</v>
      </c>
      <c r="I4915" t="s">
        <v>43</v>
      </c>
      <c r="J4915">
        <v>525632.75049999997</v>
      </c>
      <c r="K4915">
        <v>41624</v>
      </c>
      <c r="L4915">
        <v>0.88200000000000001</v>
      </c>
      <c r="M4915">
        <v>0</v>
      </c>
      <c r="N4915">
        <v>0</v>
      </c>
      <c r="O4915">
        <v>2</v>
      </c>
      <c r="P4915" t="s">
        <v>675</v>
      </c>
      <c r="Q4915" t="s">
        <v>676</v>
      </c>
      <c r="R4915" t="s">
        <v>59</v>
      </c>
      <c r="S4915" t="s">
        <v>60</v>
      </c>
      <c r="T4915" t="s">
        <v>36</v>
      </c>
      <c r="U4915" t="s">
        <v>37</v>
      </c>
      <c r="V4915">
        <v>27</v>
      </c>
      <c r="W4915" t="s">
        <v>38</v>
      </c>
    </row>
    <row r="4916" spans="1:23">
      <c r="A4916" t="s">
        <v>1030</v>
      </c>
      <c r="B4916" t="s">
        <v>24</v>
      </c>
      <c r="C4916" t="s">
        <v>1031</v>
      </c>
      <c r="D4916" t="s">
        <v>39</v>
      </c>
      <c r="E4916" t="s">
        <v>40</v>
      </c>
      <c r="F4916" t="s">
        <v>28</v>
      </c>
      <c r="G4916" t="s">
        <v>29</v>
      </c>
      <c r="I4916" t="s">
        <v>43</v>
      </c>
      <c r="J4916">
        <v>883.04618000000005</v>
      </c>
      <c r="K4916">
        <v>8</v>
      </c>
      <c r="L4916">
        <v>0.27600000000000002</v>
      </c>
      <c r="M4916">
        <v>0</v>
      </c>
      <c r="N4916">
        <v>0</v>
      </c>
      <c r="O4916">
        <v>0</v>
      </c>
      <c r="P4916" t="s">
        <v>695</v>
      </c>
      <c r="Q4916" t="s">
        <v>696</v>
      </c>
      <c r="R4916" t="s">
        <v>168</v>
      </c>
      <c r="S4916" t="s">
        <v>169</v>
      </c>
      <c r="T4916" t="s">
        <v>36</v>
      </c>
      <c r="U4916" t="s">
        <v>37</v>
      </c>
      <c r="V4916">
        <v>27</v>
      </c>
      <c r="W4916" t="s">
        <v>38</v>
      </c>
    </row>
    <row r="4917" spans="1:23">
      <c r="A4917" t="s">
        <v>1030</v>
      </c>
      <c r="B4917" t="s">
        <v>24</v>
      </c>
      <c r="C4917" t="s">
        <v>1031</v>
      </c>
      <c r="D4917" t="s">
        <v>39</v>
      </c>
      <c r="E4917" t="s">
        <v>40</v>
      </c>
      <c r="F4917" t="s">
        <v>53</v>
      </c>
      <c r="G4917" t="s">
        <v>54</v>
      </c>
      <c r="I4917" t="s">
        <v>43</v>
      </c>
      <c r="J4917">
        <v>0</v>
      </c>
      <c r="K4917">
        <v>0</v>
      </c>
      <c r="L4917">
        <v>0</v>
      </c>
      <c r="M4917">
        <v>0</v>
      </c>
      <c r="N4917">
        <v>0</v>
      </c>
      <c r="O4917">
        <v>1</v>
      </c>
      <c r="P4917" t="s">
        <v>737</v>
      </c>
      <c r="Q4917" t="s">
        <v>738</v>
      </c>
      <c r="R4917" t="s">
        <v>59</v>
      </c>
      <c r="S4917" t="s">
        <v>60</v>
      </c>
      <c r="T4917" t="s">
        <v>36</v>
      </c>
      <c r="U4917" t="s">
        <v>37</v>
      </c>
      <c r="V4917">
        <v>27</v>
      </c>
      <c r="W4917" t="s">
        <v>38</v>
      </c>
    </row>
    <row r="4918" spans="1:23">
      <c r="A4918" t="s">
        <v>1030</v>
      </c>
      <c r="B4918" t="s">
        <v>24</v>
      </c>
      <c r="C4918" t="s">
        <v>1031</v>
      </c>
      <c r="D4918" t="s">
        <v>26</v>
      </c>
      <c r="E4918" t="s">
        <v>27</v>
      </c>
      <c r="F4918" t="s">
        <v>53</v>
      </c>
      <c r="G4918" t="s">
        <v>54</v>
      </c>
      <c r="H4918" t="s">
        <v>128</v>
      </c>
      <c r="I4918" t="s">
        <v>129</v>
      </c>
      <c r="J4918">
        <v>454.82731000000001</v>
      </c>
      <c r="K4918">
        <v>1</v>
      </c>
      <c r="L4918">
        <v>1</v>
      </c>
      <c r="M4918">
        <v>0</v>
      </c>
      <c r="N4918">
        <v>0</v>
      </c>
      <c r="O4918">
        <v>0</v>
      </c>
      <c r="P4918" t="s">
        <v>768</v>
      </c>
      <c r="Q4918" t="s">
        <v>769</v>
      </c>
      <c r="R4918" t="s">
        <v>59</v>
      </c>
      <c r="S4918" t="s">
        <v>60</v>
      </c>
      <c r="T4918" t="s">
        <v>36</v>
      </c>
      <c r="U4918" t="s">
        <v>37</v>
      </c>
      <c r="V4918">
        <v>27</v>
      </c>
      <c r="W4918" t="s">
        <v>38</v>
      </c>
    </row>
    <row r="4919" spans="1:23">
      <c r="A4919" t="s">
        <v>1030</v>
      </c>
      <c r="B4919" t="s">
        <v>24</v>
      </c>
      <c r="C4919" t="s">
        <v>1031</v>
      </c>
      <c r="D4919" t="s">
        <v>39</v>
      </c>
      <c r="E4919" t="s">
        <v>40</v>
      </c>
      <c r="F4919" t="s">
        <v>53</v>
      </c>
      <c r="G4919" t="s">
        <v>54</v>
      </c>
      <c r="I4919" t="s">
        <v>43</v>
      </c>
      <c r="J4919">
        <v>1280.3364999999999</v>
      </c>
      <c r="K4919">
        <v>17</v>
      </c>
      <c r="L4919">
        <v>0.85299999999999998</v>
      </c>
      <c r="M4919">
        <v>0</v>
      </c>
      <c r="N4919">
        <v>0</v>
      </c>
      <c r="O4919">
        <v>0</v>
      </c>
      <c r="P4919" t="s">
        <v>768</v>
      </c>
      <c r="Q4919" t="s">
        <v>769</v>
      </c>
      <c r="R4919" t="s">
        <v>59</v>
      </c>
      <c r="S4919" t="s">
        <v>60</v>
      </c>
      <c r="T4919" t="s">
        <v>36</v>
      </c>
      <c r="U4919" t="s">
        <v>37</v>
      </c>
      <c r="V4919">
        <v>27</v>
      </c>
      <c r="W4919" t="s">
        <v>38</v>
      </c>
    </row>
    <row r="4920" spans="1:23">
      <c r="A4920" t="s">
        <v>1030</v>
      </c>
      <c r="B4920" t="s">
        <v>24</v>
      </c>
      <c r="C4920" t="s">
        <v>1031</v>
      </c>
      <c r="D4920" t="s">
        <v>26</v>
      </c>
      <c r="E4920" t="s">
        <v>27</v>
      </c>
      <c r="F4920" t="s">
        <v>44</v>
      </c>
      <c r="G4920" t="s">
        <v>45</v>
      </c>
      <c r="I4920" t="s">
        <v>43</v>
      </c>
      <c r="J4920">
        <v>0</v>
      </c>
      <c r="K4920">
        <v>0</v>
      </c>
      <c r="L4920">
        <v>0</v>
      </c>
      <c r="M4920">
        <v>0</v>
      </c>
      <c r="N4920">
        <v>0</v>
      </c>
      <c r="O4920">
        <v>1</v>
      </c>
      <c r="P4920" t="s">
        <v>788</v>
      </c>
      <c r="Q4920" t="s">
        <v>789</v>
      </c>
      <c r="R4920" t="s">
        <v>365</v>
      </c>
      <c r="S4920" t="s">
        <v>366</v>
      </c>
      <c r="T4920" t="s">
        <v>36</v>
      </c>
      <c r="U4920" t="s">
        <v>37</v>
      </c>
      <c r="V4920">
        <v>27</v>
      </c>
      <c r="W4920" t="s">
        <v>38</v>
      </c>
    </row>
    <row r="4921" spans="1:23">
      <c r="A4921" t="s">
        <v>1030</v>
      </c>
      <c r="B4921" t="s">
        <v>24</v>
      </c>
      <c r="C4921" t="s">
        <v>1031</v>
      </c>
      <c r="D4921" t="s">
        <v>26</v>
      </c>
      <c r="E4921" t="s">
        <v>27</v>
      </c>
      <c r="F4921" t="s">
        <v>53</v>
      </c>
      <c r="G4921" t="s">
        <v>54</v>
      </c>
      <c r="H4921" t="s">
        <v>227</v>
      </c>
      <c r="I4921" t="s">
        <v>228</v>
      </c>
      <c r="J4921">
        <v>4322.1719999999996</v>
      </c>
      <c r="K4921">
        <v>1</v>
      </c>
      <c r="L4921">
        <v>1</v>
      </c>
      <c r="M4921">
        <v>0</v>
      </c>
      <c r="N4921">
        <v>0</v>
      </c>
      <c r="O4921">
        <v>0</v>
      </c>
      <c r="P4921" t="s">
        <v>792</v>
      </c>
      <c r="Q4921" t="s">
        <v>793</v>
      </c>
      <c r="R4921" t="s">
        <v>73</v>
      </c>
      <c r="S4921" t="s">
        <v>74</v>
      </c>
      <c r="T4921" t="s">
        <v>36</v>
      </c>
      <c r="U4921" t="s">
        <v>37</v>
      </c>
      <c r="V4921">
        <v>27</v>
      </c>
      <c r="W4921" t="s">
        <v>38</v>
      </c>
    </row>
    <row r="4922" spans="1:23">
      <c r="A4922" t="s">
        <v>1030</v>
      </c>
      <c r="B4922" t="s">
        <v>24</v>
      </c>
      <c r="C4922" t="s">
        <v>1031</v>
      </c>
      <c r="D4922" t="s">
        <v>26</v>
      </c>
      <c r="E4922" t="s">
        <v>27</v>
      </c>
      <c r="F4922" t="s">
        <v>53</v>
      </c>
      <c r="G4922" t="s">
        <v>54</v>
      </c>
      <c r="H4922" t="s">
        <v>183</v>
      </c>
      <c r="I4922" t="s">
        <v>184</v>
      </c>
      <c r="J4922">
        <v>1661.9203399999999</v>
      </c>
      <c r="K4922">
        <v>1</v>
      </c>
      <c r="L4922">
        <v>1</v>
      </c>
      <c r="M4922">
        <v>0</v>
      </c>
      <c r="N4922">
        <v>0</v>
      </c>
      <c r="O4922">
        <v>0</v>
      </c>
      <c r="P4922" t="s">
        <v>491</v>
      </c>
      <c r="Q4922" t="s">
        <v>492</v>
      </c>
      <c r="R4922" t="s">
        <v>34</v>
      </c>
      <c r="S4922" t="s">
        <v>35</v>
      </c>
      <c r="T4922" t="s">
        <v>36</v>
      </c>
      <c r="U4922" t="s">
        <v>37</v>
      </c>
      <c r="V4922">
        <v>27</v>
      </c>
      <c r="W4922" t="s">
        <v>38</v>
      </c>
    </row>
    <row r="4923" spans="1:23">
      <c r="A4923" t="s">
        <v>1030</v>
      </c>
      <c r="B4923" t="s">
        <v>24</v>
      </c>
      <c r="C4923" t="s">
        <v>1031</v>
      </c>
      <c r="D4923" t="s">
        <v>46</v>
      </c>
      <c r="E4923" t="s">
        <v>47</v>
      </c>
      <c r="F4923" t="s">
        <v>48</v>
      </c>
      <c r="G4923" t="s">
        <v>47</v>
      </c>
      <c r="I4923" t="s">
        <v>43</v>
      </c>
      <c r="J4923">
        <v>2332.2566700000002</v>
      </c>
      <c r="K4923">
        <v>160</v>
      </c>
      <c r="L4923">
        <v>0.82299999999999995</v>
      </c>
      <c r="M4923">
        <v>0</v>
      </c>
      <c r="N4923">
        <v>0</v>
      </c>
      <c r="O4923">
        <v>0</v>
      </c>
      <c r="P4923" t="s">
        <v>491</v>
      </c>
      <c r="Q4923" t="s">
        <v>492</v>
      </c>
      <c r="R4923" t="s">
        <v>34</v>
      </c>
      <c r="S4923" t="s">
        <v>35</v>
      </c>
      <c r="T4923" t="s">
        <v>36</v>
      </c>
      <c r="U4923" t="s">
        <v>37</v>
      </c>
      <c r="V4923">
        <v>27</v>
      </c>
      <c r="W4923" t="s">
        <v>38</v>
      </c>
    </row>
    <row r="4924" spans="1:23">
      <c r="A4924" t="s">
        <v>1030</v>
      </c>
      <c r="B4924" t="s">
        <v>24</v>
      </c>
      <c r="C4924" t="s">
        <v>1031</v>
      </c>
      <c r="D4924" t="s">
        <v>39</v>
      </c>
      <c r="E4924" t="s">
        <v>40</v>
      </c>
      <c r="F4924" t="s">
        <v>53</v>
      </c>
      <c r="G4924" t="s">
        <v>54</v>
      </c>
      <c r="I4924" t="s">
        <v>43</v>
      </c>
      <c r="J4924">
        <v>90.758240000000001</v>
      </c>
      <c r="K4924">
        <v>5</v>
      </c>
      <c r="L4924">
        <v>0.27900000000000003</v>
      </c>
      <c r="M4924">
        <v>0</v>
      </c>
      <c r="N4924">
        <v>0</v>
      </c>
      <c r="O4924">
        <v>0</v>
      </c>
      <c r="P4924" t="s">
        <v>497</v>
      </c>
      <c r="Q4924" t="s">
        <v>498</v>
      </c>
      <c r="R4924" t="s">
        <v>34</v>
      </c>
      <c r="S4924" t="s">
        <v>35</v>
      </c>
      <c r="T4924" t="s">
        <v>36</v>
      </c>
      <c r="U4924" t="s">
        <v>37</v>
      </c>
      <c r="V4924">
        <v>27</v>
      </c>
      <c r="W4924" t="s">
        <v>38</v>
      </c>
    </row>
    <row r="4925" spans="1:23">
      <c r="A4925" t="s">
        <v>1030</v>
      </c>
      <c r="B4925" t="s">
        <v>24</v>
      </c>
      <c r="C4925" t="s">
        <v>1031</v>
      </c>
      <c r="D4925" t="s">
        <v>39</v>
      </c>
      <c r="E4925" t="s">
        <v>40</v>
      </c>
      <c r="F4925" t="s">
        <v>28</v>
      </c>
      <c r="G4925" t="s">
        <v>29</v>
      </c>
      <c r="I4925" t="s">
        <v>43</v>
      </c>
      <c r="J4925">
        <v>917.05339000000004</v>
      </c>
      <c r="K4925">
        <v>18</v>
      </c>
      <c r="L4925">
        <v>0.40500000000000003</v>
      </c>
      <c r="M4925">
        <v>0</v>
      </c>
      <c r="N4925">
        <v>0</v>
      </c>
      <c r="O4925">
        <v>0</v>
      </c>
      <c r="P4925" t="s">
        <v>497</v>
      </c>
      <c r="Q4925" t="s">
        <v>498</v>
      </c>
      <c r="R4925" t="s">
        <v>34</v>
      </c>
      <c r="S4925" t="s">
        <v>35</v>
      </c>
      <c r="T4925" t="s">
        <v>36</v>
      </c>
      <c r="U4925" t="s">
        <v>37</v>
      </c>
      <c r="V4925">
        <v>27</v>
      </c>
      <c r="W4925" t="s">
        <v>38</v>
      </c>
    </row>
    <row r="4926" spans="1:23">
      <c r="A4926" t="s">
        <v>1030</v>
      </c>
      <c r="B4926" t="s">
        <v>24</v>
      </c>
      <c r="C4926" t="s">
        <v>1031</v>
      </c>
      <c r="D4926" t="s">
        <v>26</v>
      </c>
      <c r="E4926" t="s">
        <v>27</v>
      </c>
      <c r="F4926" t="s">
        <v>28</v>
      </c>
      <c r="G4926" t="s">
        <v>29</v>
      </c>
      <c r="I4926" t="s">
        <v>43</v>
      </c>
      <c r="J4926">
        <v>211.51310000000001</v>
      </c>
      <c r="K4926">
        <v>1</v>
      </c>
      <c r="L4926">
        <v>1</v>
      </c>
      <c r="M4926">
        <v>0</v>
      </c>
      <c r="N4926">
        <v>0</v>
      </c>
      <c r="O4926">
        <v>0</v>
      </c>
      <c r="P4926" t="s">
        <v>509</v>
      </c>
      <c r="Q4926" t="s">
        <v>510</v>
      </c>
      <c r="R4926" t="s">
        <v>34</v>
      </c>
      <c r="S4926" t="s">
        <v>35</v>
      </c>
      <c r="T4926" t="s">
        <v>36</v>
      </c>
      <c r="U4926" t="s">
        <v>37</v>
      </c>
      <c r="V4926">
        <v>27</v>
      </c>
      <c r="W4926" t="s">
        <v>38</v>
      </c>
    </row>
    <row r="4927" spans="1:23">
      <c r="A4927" t="s">
        <v>1030</v>
      </c>
      <c r="B4927" t="s">
        <v>24</v>
      </c>
      <c r="C4927" t="s">
        <v>1031</v>
      </c>
      <c r="D4927" t="s">
        <v>39</v>
      </c>
      <c r="E4927" t="s">
        <v>40</v>
      </c>
      <c r="F4927" t="s">
        <v>53</v>
      </c>
      <c r="G4927" t="s">
        <v>54</v>
      </c>
      <c r="I4927" t="s">
        <v>43</v>
      </c>
      <c r="J4927">
        <v>149.78047000000001</v>
      </c>
      <c r="K4927">
        <v>1</v>
      </c>
      <c r="L4927">
        <v>0.68500000000000005</v>
      </c>
      <c r="M4927">
        <v>0</v>
      </c>
      <c r="N4927">
        <v>0</v>
      </c>
      <c r="O4927">
        <v>0</v>
      </c>
      <c r="P4927" t="s">
        <v>509</v>
      </c>
      <c r="Q4927" t="s">
        <v>510</v>
      </c>
      <c r="R4927" t="s">
        <v>34</v>
      </c>
      <c r="S4927" t="s">
        <v>35</v>
      </c>
      <c r="T4927" t="s">
        <v>36</v>
      </c>
      <c r="U4927" t="s">
        <v>37</v>
      </c>
      <c r="V4927">
        <v>27</v>
      </c>
      <c r="W4927" t="s">
        <v>38</v>
      </c>
    </row>
    <row r="4928" spans="1:23">
      <c r="A4928" t="s">
        <v>1030</v>
      </c>
      <c r="B4928" t="s">
        <v>24</v>
      </c>
      <c r="C4928" t="s">
        <v>1031</v>
      </c>
      <c r="D4928" t="s">
        <v>26</v>
      </c>
      <c r="E4928" t="s">
        <v>27</v>
      </c>
      <c r="F4928" t="s">
        <v>53</v>
      </c>
      <c r="G4928" t="s">
        <v>54</v>
      </c>
      <c r="H4928" t="s">
        <v>471</v>
      </c>
      <c r="I4928" t="s">
        <v>472</v>
      </c>
      <c r="J4928">
        <v>1594.4660899999999</v>
      </c>
      <c r="K4928">
        <v>2</v>
      </c>
      <c r="L4928">
        <v>1</v>
      </c>
      <c r="M4928">
        <v>0</v>
      </c>
      <c r="N4928">
        <v>0</v>
      </c>
      <c r="O4928">
        <v>0</v>
      </c>
      <c r="P4928" t="s">
        <v>651</v>
      </c>
      <c r="Q4928" t="s">
        <v>652</v>
      </c>
      <c r="R4928" t="s">
        <v>146</v>
      </c>
      <c r="S4928" t="s">
        <v>147</v>
      </c>
      <c r="T4928" t="s">
        <v>36</v>
      </c>
      <c r="U4928" t="s">
        <v>37</v>
      </c>
      <c r="V4928">
        <v>27</v>
      </c>
      <c r="W4928" t="s">
        <v>38</v>
      </c>
    </row>
    <row r="4929" spans="1:23">
      <c r="A4929" t="s">
        <v>1030</v>
      </c>
      <c r="B4929" t="s">
        <v>24</v>
      </c>
      <c r="C4929" t="s">
        <v>1031</v>
      </c>
      <c r="D4929" t="s">
        <v>39</v>
      </c>
      <c r="E4929" t="s">
        <v>40</v>
      </c>
      <c r="F4929" t="s">
        <v>53</v>
      </c>
      <c r="G4929" t="s">
        <v>54</v>
      </c>
      <c r="I4929" t="s">
        <v>43</v>
      </c>
      <c r="J4929">
        <v>52.58643</v>
      </c>
      <c r="K4929">
        <v>2</v>
      </c>
      <c r="L4929">
        <v>1</v>
      </c>
      <c r="M4929">
        <v>0</v>
      </c>
      <c r="N4929">
        <v>0</v>
      </c>
      <c r="O4929">
        <v>0</v>
      </c>
      <c r="P4929" t="s">
        <v>665</v>
      </c>
      <c r="Q4929" t="s">
        <v>666</v>
      </c>
      <c r="R4929" t="s">
        <v>59</v>
      </c>
      <c r="S4929" t="s">
        <v>60</v>
      </c>
      <c r="T4929" t="s">
        <v>36</v>
      </c>
      <c r="U4929" t="s">
        <v>37</v>
      </c>
      <c r="V4929">
        <v>27</v>
      </c>
      <c r="W4929" t="s">
        <v>38</v>
      </c>
    </row>
    <row r="4930" spans="1:23">
      <c r="A4930" t="s">
        <v>1030</v>
      </c>
      <c r="B4930" t="s">
        <v>24</v>
      </c>
      <c r="C4930" t="s">
        <v>1031</v>
      </c>
      <c r="D4930" t="s">
        <v>46</v>
      </c>
      <c r="E4930" t="s">
        <v>47</v>
      </c>
      <c r="F4930" t="s">
        <v>48</v>
      </c>
      <c r="G4930" t="s">
        <v>47</v>
      </c>
      <c r="I4930" t="s">
        <v>43</v>
      </c>
      <c r="J4930">
        <v>9636.7042799999999</v>
      </c>
      <c r="K4930">
        <v>427</v>
      </c>
      <c r="L4930">
        <v>0.92200000000000004</v>
      </c>
      <c r="M4930">
        <v>0</v>
      </c>
      <c r="N4930">
        <v>0</v>
      </c>
      <c r="O4930">
        <v>0</v>
      </c>
      <c r="P4930" t="s">
        <v>665</v>
      </c>
      <c r="Q4930" t="s">
        <v>666</v>
      </c>
      <c r="R4930" t="s">
        <v>59</v>
      </c>
      <c r="S4930" t="s">
        <v>60</v>
      </c>
      <c r="T4930" t="s">
        <v>36</v>
      </c>
      <c r="U4930" t="s">
        <v>37</v>
      </c>
      <c r="V4930">
        <v>27</v>
      </c>
      <c r="W4930" t="s">
        <v>38</v>
      </c>
    </row>
    <row r="4931" spans="1:23">
      <c r="A4931" t="s">
        <v>1030</v>
      </c>
      <c r="B4931" t="s">
        <v>24</v>
      </c>
      <c r="C4931" t="s">
        <v>1031</v>
      </c>
      <c r="D4931" t="s">
        <v>39</v>
      </c>
      <c r="E4931" t="s">
        <v>40</v>
      </c>
      <c r="F4931" t="s">
        <v>53</v>
      </c>
      <c r="G4931" t="s">
        <v>54</v>
      </c>
      <c r="I4931" t="s">
        <v>43</v>
      </c>
      <c r="J4931">
        <v>78.812709999999996</v>
      </c>
      <c r="K4931">
        <v>2</v>
      </c>
      <c r="L4931">
        <v>0</v>
      </c>
      <c r="M4931">
        <v>0</v>
      </c>
      <c r="N4931">
        <v>0</v>
      </c>
      <c r="O4931">
        <v>0</v>
      </c>
      <c r="P4931" t="s">
        <v>671</v>
      </c>
      <c r="Q4931" t="s">
        <v>672</v>
      </c>
      <c r="R4931" t="s">
        <v>297</v>
      </c>
      <c r="S4931" t="s">
        <v>298</v>
      </c>
      <c r="T4931" t="s">
        <v>36</v>
      </c>
      <c r="U4931" t="s">
        <v>37</v>
      </c>
      <c r="V4931">
        <v>27</v>
      </c>
      <c r="W4931" t="s">
        <v>38</v>
      </c>
    </row>
    <row r="4932" spans="1:23">
      <c r="A4932" t="s">
        <v>1030</v>
      </c>
      <c r="B4932" t="s">
        <v>24</v>
      </c>
      <c r="C4932" t="s">
        <v>1031</v>
      </c>
      <c r="D4932" t="s">
        <v>26</v>
      </c>
      <c r="E4932" t="s">
        <v>27</v>
      </c>
      <c r="F4932" t="s">
        <v>53</v>
      </c>
      <c r="G4932" t="s">
        <v>54</v>
      </c>
      <c r="H4932" t="s">
        <v>225</v>
      </c>
      <c r="I4932" t="s">
        <v>226</v>
      </c>
      <c r="J4932">
        <v>362.01285999999999</v>
      </c>
      <c r="K4932">
        <v>1</v>
      </c>
      <c r="L4932">
        <v>1</v>
      </c>
      <c r="M4932">
        <v>0</v>
      </c>
      <c r="N4932">
        <v>0</v>
      </c>
      <c r="O4932">
        <v>0</v>
      </c>
      <c r="P4932" t="s">
        <v>675</v>
      </c>
      <c r="Q4932" t="s">
        <v>676</v>
      </c>
      <c r="R4932" t="s">
        <v>59</v>
      </c>
      <c r="S4932" t="s">
        <v>60</v>
      </c>
      <c r="T4932" t="s">
        <v>36</v>
      </c>
      <c r="U4932" t="s">
        <v>37</v>
      </c>
      <c r="V4932">
        <v>27</v>
      </c>
      <c r="W4932" t="s">
        <v>38</v>
      </c>
    </row>
    <row r="4933" spans="1:23">
      <c r="A4933" t="s">
        <v>1030</v>
      </c>
      <c r="B4933" t="s">
        <v>24</v>
      </c>
      <c r="C4933" t="s">
        <v>1031</v>
      </c>
      <c r="D4933" t="s">
        <v>26</v>
      </c>
      <c r="E4933" t="s">
        <v>27</v>
      </c>
      <c r="F4933" t="s">
        <v>53</v>
      </c>
      <c r="G4933" t="s">
        <v>54</v>
      </c>
      <c r="H4933" t="s">
        <v>679</v>
      </c>
      <c r="I4933" t="s">
        <v>680</v>
      </c>
      <c r="J4933">
        <v>418.50569000000002</v>
      </c>
      <c r="K4933">
        <v>1</v>
      </c>
      <c r="L4933">
        <v>1</v>
      </c>
      <c r="M4933">
        <v>0</v>
      </c>
      <c r="N4933">
        <v>0</v>
      </c>
      <c r="O4933">
        <v>0</v>
      </c>
      <c r="P4933" t="s">
        <v>675</v>
      </c>
      <c r="Q4933" t="s">
        <v>676</v>
      </c>
      <c r="R4933" t="s">
        <v>59</v>
      </c>
      <c r="S4933" t="s">
        <v>60</v>
      </c>
      <c r="T4933" t="s">
        <v>36</v>
      </c>
      <c r="U4933" t="s">
        <v>37</v>
      </c>
      <c r="V4933">
        <v>27</v>
      </c>
      <c r="W4933" t="s">
        <v>38</v>
      </c>
    </row>
    <row r="4934" spans="1:23">
      <c r="A4934" t="s">
        <v>1030</v>
      </c>
      <c r="B4934" t="s">
        <v>24</v>
      </c>
      <c r="C4934" t="s">
        <v>1031</v>
      </c>
      <c r="D4934" t="s">
        <v>26</v>
      </c>
      <c r="E4934" t="s">
        <v>27</v>
      </c>
      <c r="F4934" t="s">
        <v>28</v>
      </c>
      <c r="G4934" t="s">
        <v>29</v>
      </c>
      <c r="H4934" t="s">
        <v>61</v>
      </c>
      <c r="I4934" t="s">
        <v>62</v>
      </c>
      <c r="J4934">
        <v>728.11387999999999</v>
      </c>
      <c r="K4934">
        <v>1</v>
      </c>
      <c r="L4934">
        <v>1</v>
      </c>
      <c r="M4934">
        <v>0</v>
      </c>
      <c r="N4934">
        <v>0</v>
      </c>
      <c r="O4934">
        <v>0</v>
      </c>
      <c r="P4934" t="s">
        <v>675</v>
      </c>
      <c r="Q4934" t="s">
        <v>676</v>
      </c>
      <c r="R4934" t="s">
        <v>59</v>
      </c>
      <c r="S4934" t="s">
        <v>60</v>
      </c>
      <c r="T4934" t="s">
        <v>36</v>
      </c>
      <c r="U4934" t="s">
        <v>37</v>
      </c>
      <c r="V4934">
        <v>27</v>
      </c>
      <c r="W4934" t="s">
        <v>38</v>
      </c>
    </row>
    <row r="4935" spans="1:23">
      <c r="A4935" t="s">
        <v>1030</v>
      </c>
      <c r="B4935" t="s">
        <v>24</v>
      </c>
      <c r="C4935" t="s">
        <v>1031</v>
      </c>
      <c r="D4935" t="s">
        <v>26</v>
      </c>
      <c r="E4935" t="s">
        <v>27</v>
      </c>
      <c r="F4935" t="s">
        <v>28</v>
      </c>
      <c r="G4935" t="s">
        <v>29</v>
      </c>
      <c r="H4935" t="s">
        <v>189</v>
      </c>
      <c r="I4935" t="s">
        <v>190</v>
      </c>
      <c r="J4935">
        <v>2504.7682599999998</v>
      </c>
      <c r="K4935">
        <v>5</v>
      </c>
      <c r="L4935">
        <v>1</v>
      </c>
      <c r="M4935">
        <v>0</v>
      </c>
      <c r="N4935">
        <v>0</v>
      </c>
      <c r="O4935">
        <v>0</v>
      </c>
      <c r="P4935" t="s">
        <v>675</v>
      </c>
      <c r="Q4935" t="s">
        <v>676</v>
      </c>
      <c r="R4935" t="s">
        <v>59</v>
      </c>
      <c r="S4935" t="s">
        <v>60</v>
      </c>
      <c r="T4935" t="s">
        <v>36</v>
      </c>
      <c r="U4935" t="s">
        <v>37</v>
      </c>
      <c r="V4935">
        <v>27</v>
      </c>
      <c r="W4935" t="s">
        <v>38</v>
      </c>
    </row>
    <row r="4936" spans="1:23">
      <c r="A4936" t="s">
        <v>1030</v>
      </c>
      <c r="B4936" t="s">
        <v>24</v>
      </c>
      <c r="C4936" t="s">
        <v>1031</v>
      </c>
      <c r="D4936" t="s">
        <v>26</v>
      </c>
      <c r="E4936" t="s">
        <v>27</v>
      </c>
      <c r="F4936" t="s">
        <v>28</v>
      </c>
      <c r="G4936" t="s">
        <v>29</v>
      </c>
      <c r="H4936" t="s">
        <v>148</v>
      </c>
      <c r="I4936" t="s">
        <v>149</v>
      </c>
      <c r="J4936">
        <v>1990.61508</v>
      </c>
      <c r="K4936">
        <v>4</v>
      </c>
      <c r="L4936">
        <v>1</v>
      </c>
      <c r="M4936">
        <v>0</v>
      </c>
      <c r="N4936">
        <v>0</v>
      </c>
      <c r="O4936">
        <v>0</v>
      </c>
      <c r="P4936" t="s">
        <v>675</v>
      </c>
      <c r="Q4936" t="s">
        <v>676</v>
      </c>
      <c r="R4936" t="s">
        <v>59</v>
      </c>
      <c r="S4936" t="s">
        <v>60</v>
      </c>
      <c r="T4936" t="s">
        <v>36</v>
      </c>
      <c r="U4936" t="s">
        <v>37</v>
      </c>
      <c r="V4936">
        <v>27</v>
      </c>
      <c r="W4936" t="s">
        <v>38</v>
      </c>
    </row>
    <row r="4937" spans="1:23">
      <c r="A4937" t="s">
        <v>1030</v>
      </c>
      <c r="B4937" t="s">
        <v>24</v>
      </c>
      <c r="C4937" t="s">
        <v>1031</v>
      </c>
      <c r="D4937" t="s">
        <v>26</v>
      </c>
      <c r="E4937" t="s">
        <v>27</v>
      </c>
      <c r="F4937" t="s">
        <v>28</v>
      </c>
      <c r="G4937" t="s">
        <v>29</v>
      </c>
      <c r="H4937" t="s">
        <v>281</v>
      </c>
      <c r="I4937" t="s">
        <v>282</v>
      </c>
      <c r="J4937">
        <v>8812.3145199999999</v>
      </c>
      <c r="K4937">
        <v>7</v>
      </c>
      <c r="L4937">
        <v>1</v>
      </c>
      <c r="M4937">
        <v>0</v>
      </c>
      <c r="N4937">
        <v>0</v>
      </c>
      <c r="O4937">
        <v>0</v>
      </c>
      <c r="P4937" t="s">
        <v>675</v>
      </c>
      <c r="Q4937" t="s">
        <v>676</v>
      </c>
      <c r="R4937" t="s">
        <v>59</v>
      </c>
      <c r="S4937" t="s">
        <v>60</v>
      </c>
      <c r="T4937" t="s">
        <v>36</v>
      </c>
      <c r="U4937" t="s">
        <v>37</v>
      </c>
      <c r="V4937">
        <v>27</v>
      </c>
      <c r="W4937" t="s">
        <v>38</v>
      </c>
    </row>
    <row r="4938" spans="1:23">
      <c r="A4938" t="s">
        <v>1030</v>
      </c>
      <c r="B4938" t="s">
        <v>24</v>
      </c>
      <c r="C4938" t="s">
        <v>1031</v>
      </c>
      <c r="D4938" t="s">
        <v>39</v>
      </c>
      <c r="E4938" t="s">
        <v>40</v>
      </c>
      <c r="F4938" t="s">
        <v>53</v>
      </c>
      <c r="G4938" t="s">
        <v>54</v>
      </c>
      <c r="I4938" t="s">
        <v>43</v>
      </c>
      <c r="J4938">
        <v>95.807010000000005</v>
      </c>
      <c r="K4938">
        <v>1</v>
      </c>
      <c r="L4938">
        <v>0</v>
      </c>
      <c r="M4938">
        <v>0</v>
      </c>
      <c r="N4938">
        <v>0</v>
      </c>
      <c r="O4938">
        <v>0</v>
      </c>
      <c r="P4938" t="s">
        <v>695</v>
      </c>
      <c r="Q4938" t="s">
        <v>696</v>
      </c>
      <c r="R4938" t="s">
        <v>168</v>
      </c>
      <c r="S4938" t="s">
        <v>169</v>
      </c>
      <c r="T4938" t="s">
        <v>36</v>
      </c>
      <c r="U4938" t="s">
        <v>37</v>
      </c>
      <c r="V4938">
        <v>27</v>
      </c>
      <c r="W4938" t="s">
        <v>38</v>
      </c>
    </row>
    <row r="4939" spans="1:23">
      <c r="A4939" t="s">
        <v>1030</v>
      </c>
      <c r="B4939" t="s">
        <v>24</v>
      </c>
      <c r="C4939" t="s">
        <v>1031</v>
      </c>
      <c r="D4939" t="s">
        <v>26</v>
      </c>
      <c r="E4939" t="s">
        <v>27</v>
      </c>
      <c r="F4939" t="s">
        <v>28</v>
      </c>
      <c r="G4939" t="s">
        <v>29</v>
      </c>
      <c r="H4939" t="s">
        <v>189</v>
      </c>
      <c r="I4939" t="s">
        <v>190</v>
      </c>
      <c r="J4939">
        <v>500.32366000000002</v>
      </c>
      <c r="K4939">
        <v>1</v>
      </c>
      <c r="L4939">
        <v>1</v>
      </c>
      <c r="M4939">
        <v>0</v>
      </c>
      <c r="N4939">
        <v>0</v>
      </c>
      <c r="O4939">
        <v>0</v>
      </c>
      <c r="P4939" t="s">
        <v>733</v>
      </c>
      <c r="Q4939" t="s">
        <v>734</v>
      </c>
      <c r="R4939" t="s">
        <v>73</v>
      </c>
      <c r="S4939" t="s">
        <v>74</v>
      </c>
      <c r="T4939" t="s">
        <v>36</v>
      </c>
      <c r="U4939" t="s">
        <v>37</v>
      </c>
      <c r="V4939">
        <v>27</v>
      </c>
      <c r="W4939" t="s">
        <v>38</v>
      </c>
    </row>
    <row r="4940" spans="1:23">
      <c r="A4940" t="s">
        <v>1030</v>
      </c>
      <c r="B4940" t="s">
        <v>24</v>
      </c>
      <c r="C4940" t="s">
        <v>1031</v>
      </c>
      <c r="D4940" t="s">
        <v>26</v>
      </c>
      <c r="E4940" t="s">
        <v>27</v>
      </c>
      <c r="F4940" t="s">
        <v>28</v>
      </c>
      <c r="G4940" t="s">
        <v>29</v>
      </c>
      <c r="H4940" t="s">
        <v>285</v>
      </c>
      <c r="I4940" t="s">
        <v>286</v>
      </c>
      <c r="J4940">
        <v>1931.3462300000001</v>
      </c>
      <c r="K4940">
        <v>1</v>
      </c>
      <c r="L4940">
        <v>1</v>
      </c>
      <c r="M4940">
        <v>0</v>
      </c>
      <c r="N4940">
        <v>0</v>
      </c>
      <c r="O4940">
        <v>0</v>
      </c>
      <c r="P4940" t="s">
        <v>733</v>
      </c>
      <c r="Q4940" t="s">
        <v>734</v>
      </c>
      <c r="R4940" t="s">
        <v>73</v>
      </c>
      <c r="S4940" t="s">
        <v>74</v>
      </c>
      <c r="T4940" t="s">
        <v>36</v>
      </c>
      <c r="U4940" t="s">
        <v>37</v>
      </c>
      <c r="V4940">
        <v>27</v>
      </c>
      <c r="W4940" t="s">
        <v>38</v>
      </c>
    </row>
    <row r="4941" spans="1:23">
      <c r="A4941" t="s">
        <v>1030</v>
      </c>
      <c r="B4941" t="s">
        <v>24</v>
      </c>
      <c r="C4941" t="s">
        <v>1031</v>
      </c>
      <c r="D4941" t="s">
        <v>39</v>
      </c>
      <c r="E4941" t="s">
        <v>40</v>
      </c>
      <c r="F4941" t="s">
        <v>28</v>
      </c>
      <c r="G4941" t="s">
        <v>29</v>
      </c>
      <c r="I4941" t="s">
        <v>43</v>
      </c>
      <c r="J4941">
        <v>1304.0433399999999</v>
      </c>
      <c r="K4941">
        <v>19</v>
      </c>
      <c r="L4941">
        <v>0.72099999999999997</v>
      </c>
      <c r="M4941">
        <v>0</v>
      </c>
      <c r="N4941">
        <v>0</v>
      </c>
      <c r="O4941">
        <v>0</v>
      </c>
      <c r="P4941" t="s">
        <v>737</v>
      </c>
      <c r="Q4941" t="s">
        <v>738</v>
      </c>
      <c r="R4941" t="s">
        <v>59</v>
      </c>
      <c r="S4941" t="s">
        <v>60</v>
      </c>
      <c r="T4941" t="s">
        <v>36</v>
      </c>
      <c r="U4941" t="s">
        <v>37</v>
      </c>
      <c r="V4941">
        <v>27</v>
      </c>
      <c r="W4941" t="s">
        <v>38</v>
      </c>
    </row>
    <row r="4942" spans="1:23">
      <c r="A4942" t="s">
        <v>1030</v>
      </c>
      <c r="B4942" t="s">
        <v>24</v>
      </c>
      <c r="C4942" t="s">
        <v>1031</v>
      </c>
      <c r="D4942" t="s">
        <v>46</v>
      </c>
      <c r="E4942" t="s">
        <v>47</v>
      </c>
      <c r="F4942" t="s">
        <v>48</v>
      </c>
      <c r="G4942" t="s">
        <v>47</v>
      </c>
      <c r="I4942" t="s">
        <v>43</v>
      </c>
      <c r="J4942">
        <v>6126.9036699999997</v>
      </c>
      <c r="K4942">
        <v>351</v>
      </c>
      <c r="L4942">
        <v>0.93200000000000005</v>
      </c>
      <c r="M4942">
        <v>0</v>
      </c>
      <c r="N4942">
        <v>0</v>
      </c>
      <c r="O4942">
        <v>0</v>
      </c>
      <c r="P4942" t="s">
        <v>737</v>
      </c>
      <c r="Q4942" t="s">
        <v>738</v>
      </c>
      <c r="R4942" t="s">
        <v>59</v>
      </c>
      <c r="S4942" t="s">
        <v>60</v>
      </c>
      <c r="T4942" t="s">
        <v>36</v>
      </c>
      <c r="U4942" t="s">
        <v>37</v>
      </c>
      <c r="V4942">
        <v>27</v>
      </c>
      <c r="W4942" t="s">
        <v>38</v>
      </c>
    </row>
    <row r="4943" spans="1:23">
      <c r="A4943" t="s">
        <v>1030</v>
      </c>
      <c r="B4943" t="s">
        <v>24</v>
      </c>
      <c r="C4943" t="s">
        <v>1031</v>
      </c>
      <c r="D4943" t="s">
        <v>46</v>
      </c>
      <c r="E4943" t="s">
        <v>47</v>
      </c>
      <c r="F4943" t="s">
        <v>48</v>
      </c>
      <c r="G4943" t="s">
        <v>47</v>
      </c>
      <c r="I4943" t="s">
        <v>43</v>
      </c>
      <c r="J4943">
        <v>2192.03087</v>
      </c>
      <c r="K4943">
        <v>130</v>
      </c>
      <c r="L4943">
        <v>0.626</v>
      </c>
      <c r="M4943">
        <v>0</v>
      </c>
      <c r="N4943">
        <v>0</v>
      </c>
      <c r="O4943">
        <v>0</v>
      </c>
      <c r="P4943" t="s">
        <v>747</v>
      </c>
      <c r="Q4943" t="s">
        <v>748</v>
      </c>
      <c r="R4943" t="s">
        <v>34</v>
      </c>
      <c r="S4943" t="s">
        <v>35</v>
      </c>
      <c r="T4943" t="s">
        <v>36</v>
      </c>
      <c r="U4943" t="s">
        <v>37</v>
      </c>
      <c r="V4943">
        <v>27</v>
      </c>
      <c r="W4943" t="s">
        <v>38</v>
      </c>
    </row>
    <row r="4944" spans="1:23">
      <c r="A4944" t="s">
        <v>1030</v>
      </c>
      <c r="B4944" t="s">
        <v>24</v>
      </c>
      <c r="C4944" t="s">
        <v>1031</v>
      </c>
      <c r="D4944" t="s">
        <v>26</v>
      </c>
      <c r="E4944" t="s">
        <v>27</v>
      </c>
      <c r="F4944" t="s">
        <v>53</v>
      </c>
      <c r="G4944" t="s">
        <v>54</v>
      </c>
      <c r="H4944" t="s">
        <v>185</v>
      </c>
      <c r="I4944" t="s">
        <v>186</v>
      </c>
      <c r="J4944">
        <v>1278.7606499999999</v>
      </c>
      <c r="K4944">
        <v>3</v>
      </c>
      <c r="L4944">
        <v>1</v>
      </c>
      <c r="M4944">
        <v>0</v>
      </c>
      <c r="N4944">
        <v>0</v>
      </c>
      <c r="O4944">
        <v>0</v>
      </c>
      <c r="P4944" t="s">
        <v>768</v>
      </c>
      <c r="Q4944" t="s">
        <v>769</v>
      </c>
      <c r="R4944" t="s">
        <v>59</v>
      </c>
      <c r="S4944" t="s">
        <v>60</v>
      </c>
      <c r="T4944" t="s">
        <v>36</v>
      </c>
      <c r="U4944" t="s">
        <v>37</v>
      </c>
      <c r="V4944">
        <v>27</v>
      </c>
      <c r="W4944" t="s">
        <v>38</v>
      </c>
    </row>
    <row r="4945" spans="1:23">
      <c r="A4945" t="s">
        <v>1030</v>
      </c>
      <c r="B4945" t="s">
        <v>24</v>
      </c>
      <c r="C4945" t="s">
        <v>1031</v>
      </c>
      <c r="D4945" t="s">
        <v>26</v>
      </c>
      <c r="E4945" t="s">
        <v>27</v>
      </c>
      <c r="F4945" t="s">
        <v>28</v>
      </c>
      <c r="G4945" t="s">
        <v>29</v>
      </c>
      <c r="H4945" t="s">
        <v>152</v>
      </c>
      <c r="I4945" t="s">
        <v>153</v>
      </c>
      <c r="J4945">
        <v>1192.4025799999999</v>
      </c>
      <c r="K4945">
        <v>2</v>
      </c>
      <c r="L4945">
        <v>1</v>
      </c>
      <c r="M4945">
        <v>0</v>
      </c>
      <c r="N4945">
        <v>0</v>
      </c>
      <c r="O4945">
        <v>0</v>
      </c>
      <c r="P4945" t="s">
        <v>768</v>
      </c>
      <c r="Q4945" t="s">
        <v>769</v>
      </c>
      <c r="R4945" t="s">
        <v>59</v>
      </c>
      <c r="S4945" t="s">
        <v>60</v>
      </c>
      <c r="T4945" t="s">
        <v>36</v>
      </c>
      <c r="U4945" t="s">
        <v>37</v>
      </c>
      <c r="V4945">
        <v>27</v>
      </c>
      <c r="W4945" t="s">
        <v>38</v>
      </c>
    </row>
    <row r="4946" spans="1:23">
      <c r="A4946" t="s">
        <v>1030</v>
      </c>
      <c r="B4946" t="s">
        <v>24</v>
      </c>
      <c r="C4946" t="s">
        <v>1031</v>
      </c>
      <c r="D4946" t="s">
        <v>26</v>
      </c>
      <c r="E4946" t="s">
        <v>27</v>
      </c>
      <c r="F4946" t="s">
        <v>28</v>
      </c>
      <c r="G4946" t="s">
        <v>29</v>
      </c>
      <c r="H4946" t="s">
        <v>30</v>
      </c>
      <c r="I4946" t="s">
        <v>31</v>
      </c>
      <c r="J4946">
        <v>0</v>
      </c>
      <c r="K4946">
        <v>1</v>
      </c>
      <c r="L4946">
        <v>0</v>
      </c>
      <c r="M4946">
        <v>0</v>
      </c>
      <c r="N4946">
        <v>0</v>
      </c>
      <c r="O4946">
        <v>0</v>
      </c>
      <c r="P4946" t="s">
        <v>768</v>
      </c>
      <c r="Q4946" t="s">
        <v>769</v>
      </c>
      <c r="R4946" t="s">
        <v>59</v>
      </c>
      <c r="S4946" t="s">
        <v>60</v>
      </c>
      <c r="T4946" t="s">
        <v>36</v>
      </c>
      <c r="U4946" t="s">
        <v>37</v>
      </c>
      <c r="V4946">
        <v>27</v>
      </c>
      <c r="W4946" t="s">
        <v>38</v>
      </c>
    </row>
    <row r="4947" spans="1:23">
      <c r="A4947" t="s">
        <v>1030</v>
      </c>
      <c r="B4947" t="s">
        <v>24</v>
      </c>
      <c r="C4947" t="s">
        <v>1031</v>
      </c>
      <c r="D4947" t="s">
        <v>39</v>
      </c>
      <c r="E4947" t="s">
        <v>40</v>
      </c>
      <c r="F4947" t="s">
        <v>28</v>
      </c>
      <c r="G4947" t="s">
        <v>29</v>
      </c>
      <c r="I4947" t="s">
        <v>43</v>
      </c>
      <c r="J4947">
        <v>5158.0006100000001</v>
      </c>
      <c r="K4947">
        <v>84</v>
      </c>
      <c r="L4947">
        <v>0.89600000000000002</v>
      </c>
      <c r="M4947">
        <v>0</v>
      </c>
      <c r="N4947">
        <v>0</v>
      </c>
      <c r="O4947">
        <v>0</v>
      </c>
      <c r="P4947" t="s">
        <v>768</v>
      </c>
      <c r="Q4947" t="s">
        <v>769</v>
      </c>
      <c r="R4947" t="s">
        <v>59</v>
      </c>
      <c r="S4947" t="s">
        <v>60</v>
      </c>
      <c r="T4947" t="s">
        <v>36</v>
      </c>
      <c r="U4947" t="s">
        <v>37</v>
      </c>
      <c r="V4947">
        <v>27</v>
      </c>
      <c r="W4947" t="s">
        <v>38</v>
      </c>
    </row>
    <row r="4948" spans="1:23">
      <c r="A4948" t="s">
        <v>1030</v>
      </c>
      <c r="B4948" t="s">
        <v>24</v>
      </c>
      <c r="C4948" t="s">
        <v>1031</v>
      </c>
      <c r="D4948" t="s">
        <v>46</v>
      </c>
      <c r="E4948" t="s">
        <v>47</v>
      </c>
      <c r="F4948" t="s">
        <v>48</v>
      </c>
      <c r="G4948" t="s">
        <v>47</v>
      </c>
      <c r="I4948" t="s">
        <v>43</v>
      </c>
      <c r="J4948">
        <v>46189.110139999997</v>
      </c>
      <c r="K4948">
        <v>2524</v>
      </c>
      <c r="L4948">
        <v>0.91600000000000004</v>
      </c>
      <c r="M4948">
        <v>0</v>
      </c>
      <c r="N4948">
        <v>0</v>
      </c>
      <c r="O4948">
        <v>1</v>
      </c>
      <c r="P4948" t="s">
        <v>768</v>
      </c>
      <c r="Q4948" t="s">
        <v>769</v>
      </c>
      <c r="R4948" t="s">
        <v>59</v>
      </c>
      <c r="S4948" t="s">
        <v>60</v>
      </c>
      <c r="T4948" t="s">
        <v>36</v>
      </c>
      <c r="U4948" t="s">
        <v>37</v>
      </c>
      <c r="V4948">
        <v>27</v>
      </c>
      <c r="W4948" t="s">
        <v>38</v>
      </c>
    </row>
    <row r="4949" spans="1:23">
      <c r="A4949" t="s">
        <v>1030</v>
      </c>
      <c r="B4949" t="s">
        <v>24</v>
      </c>
      <c r="C4949" t="s">
        <v>1031</v>
      </c>
      <c r="D4949" t="s">
        <v>46</v>
      </c>
      <c r="E4949" t="s">
        <v>47</v>
      </c>
      <c r="F4949" t="s">
        <v>48</v>
      </c>
      <c r="G4949" t="s">
        <v>47</v>
      </c>
      <c r="I4949" t="s">
        <v>43</v>
      </c>
      <c r="J4949">
        <v>2266.9154899999999</v>
      </c>
      <c r="K4949">
        <v>120</v>
      </c>
      <c r="L4949">
        <v>0.88900000000000001</v>
      </c>
      <c r="M4949">
        <v>0</v>
      </c>
      <c r="N4949">
        <v>0</v>
      </c>
      <c r="O4949">
        <v>0</v>
      </c>
      <c r="P4949" t="s">
        <v>788</v>
      </c>
      <c r="Q4949" t="s">
        <v>789</v>
      </c>
      <c r="R4949" t="s">
        <v>365</v>
      </c>
      <c r="S4949" t="s">
        <v>366</v>
      </c>
      <c r="T4949" t="s">
        <v>36</v>
      </c>
      <c r="U4949" t="s">
        <v>37</v>
      </c>
      <c r="V4949">
        <v>27</v>
      </c>
      <c r="W4949" t="s">
        <v>38</v>
      </c>
    </row>
    <row r="4950" spans="1:23">
      <c r="A4950" t="s">
        <v>1030</v>
      </c>
      <c r="B4950" t="s">
        <v>24</v>
      </c>
      <c r="C4950" t="s">
        <v>1031</v>
      </c>
      <c r="D4950" t="s">
        <v>26</v>
      </c>
      <c r="E4950" t="s">
        <v>27</v>
      </c>
      <c r="F4950" t="s">
        <v>53</v>
      </c>
      <c r="G4950" t="s">
        <v>54</v>
      </c>
      <c r="H4950" t="s">
        <v>443</v>
      </c>
      <c r="I4950" t="s">
        <v>444</v>
      </c>
      <c r="J4950">
        <v>8261.5913700000001</v>
      </c>
      <c r="K4950">
        <v>1</v>
      </c>
      <c r="L4950">
        <v>1</v>
      </c>
      <c r="M4950">
        <v>0</v>
      </c>
      <c r="N4950">
        <v>0</v>
      </c>
      <c r="O4950">
        <v>0</v>
      </c>
      <c r="P4950" t="s">
        <v>792</v>
      </c>
      <c r="Q4950" t="s">
        <v>793</v>
      </c>
      <c r="R4950" t="s">
        <v>73</v>
      </c>
      <c r="S4950" t="s">
        <v>74</v>
      </c>
      <c r="T4950" t="s">
        <v>36</v>
      </c>
      <c r="U4950" t="s">
        <v>37</v>
      </c>
      <c r="V4950">
        <v>27</v>
      </c>
      <c r="W4950" t="s">
        <v>38</v>
      </c>
    </row>
    <row r="4951" spans="1:23">
      <c r="A4951" t="s">
        <v>1030</v>
      </c>
      <c r="B4951" t="s">
        <v>24</v>
      </c>
      <c r="C4951" t="s">
        <v>1031</v>
      </c>
      <c r="D4951" t="s">
        <v>26</v>
      </c>
      <c r="E4951" t="s">
        <v>27</v>
      </c>
      <c r="F4951" t="s">
        <v>53</v>
      </c>
      <c r="G4951" t="s">
        <v>54</v>
      </c>
      <c r="H4951" t="s">
        <v>417</v>
      </c>
      <c r="I4951" t="s">
        <v>418</v>
      </c>
      <c r="J4951">
        <v>7977.9952999999996</v>
      </c>
      <c r="K4951">
        <v>2</v>
      </c>
      <c r="L4951">
        <v>1</v>
      </c>
      <c r="M4951">
        <v>0</v>
      </c>
      <c r="N4951">
        <v>0</v>
      </c>
      <c r="O4951">
        <v>0</v>
      </c>
      <c r="P4951" t="s">
        <v>792</v>
      </c>
      <c r="Q4951" t="s">
        <v>793</v>
      </c>
      <c r="R4951" t="s">
        <v>73</v>
      </c>
      <c r="S4951" t="s">
        <v>74</v>
      </c>
      <c r="T4951" t="s">
        <v>36</v>
      </c>
      <c r="U4951" t="s">
        <v>37</v>
      </c>
      <c r="V4951">
        <v>27</v>
      </c>
      <c r="W4951" t="s">
        <v>38</v>
      </c>
    </row>
    <row r="4952" spans="1:23">
      <c r="A4952" t="s">
        <v>1030</v>
      </c>
      <c r="B4952" t="s">
        <v>24</v>
      </c>
      <c r="C4952" t="s">
        <v>1031</v>
      </c>
      <c r="D4952" t="s">
        <v>26</v>
      </c>
      <c r="E4952" t="s">
        <v>27</v>
      </c>
      <c r="F4952" t="s">
        <v>53</v>
      </c>
      <c r="G4952" t="s">
        <v>54</v>
      </c>
      <c r="H4952" t="s">
        <v>183</v>
      </c>
      <c r="I4952" t="s">
        <v>184</v>
      </c>
      <c r="J4952">
        <v>4080.6673999999998</v>
      </c>
      <c r="K4952">
        <v>1</v>
      </c>
      <c r="L4952">
        <v>1</v>
      </c>
      <c r="M4952">
        <v>0</v>
      </c>
      <c r="N4952">
        <v>0</v>
      </c>
      <c r="O4952">
        <v>0</v>
      </c>
      <c r="P4952" t="s">
        <v>792</v>
      </c>
      <c r="Q4952" t="s">
        <v>793</v>
      </c>
      <c r="R4952" t="s">
        <v>73</v>
      </c>
      <c r="S4952" t="s">
        <v>74</v>
      </c>
      <c r="T4952" t="s">
        <v>36</v>
      </c>
      <c r="U4952" t="s">
        <v>37</v>
      </c>
      <c r="V4952">
        <v>27</v>
      </c>
      <c r="W4952" t="s">
        <v>38</v>
      </c>
    </row>
    <row r="4953" spans="1:23">
      <c r="A4953" t="s">
        <v>1030</v>
      </c>
      <c r="B4953" t="s">
        <v>24</v>
      </c>
      <c r="C4953" t="s">
        <v>1031</v>
      </c>
      <c r="D4953" t="s">
        <v>26</v>
      </c>
      <c r="E4953" t="s">
        <v>27</v>
      </c>
      <c r="F4953" t="s">
        <v>28</v>
      </c>
      <c r="G4953" t="s">
        <v>29</v>
      </c>
      <c r="H4953" t="s">
        <v>189</v>
      </c>
      <c r="I4953" t="s">
        <v>190</v>
      </c>
      <c r="J4953">
        <v>328.15811000000002</v>
      </c>
      <c r="K4953">
        <v>1</v>
      </c>
      <c r="L4953">
        <v>1</v>
      </c>
      <c r="M4953">
        <v>0</v>
      </c>
      <c r="N4953">
        <v>0</v>
      </c>
      <c r="O4953">
        <v>0</v>
      </c>
      <c r="P4953" t="s">
        <v>792</v>
      </c>
      <c r="Q4953" t="s">
        <v>793</v>
      </c>
      <c r="R4953" t="s">
        <v>73</v>
      </c>
      <c r="S4953" t="s">
        <v>74</v>
      </c>
      <c r="T4953" t="s">
        <v>36</v>
      </c>
      <c r="U4953" t="s">
        <v>37</v>
      </c>
      <c r="V4953">
        <v>27</v>
      </c>
      <c r="W4953" t="s">
        <v>38</v>
      </c>
    </row>
    <row r="4954" spans="1:23">
      <c r="A4954" t="s">
        <v>1030</v>
      </c>
      <c r="B4954" t="s">
        <v>24</v>
      </c>
      <c r="C4954" t="s">
        <v>1031</v>
      </c>
      <c r="D4954" t="s">
        <v>26</v>
      </c>
      <c r="E4954" t="s">
        <v>27</v>
      </c>
      <c r="F4954" t="s">
        <v>28</v>
      </c>
      <c r="G4954" t="s">
        <v>29</v>
      </c>
      <c r="H4954" t="s">
        <v>30</v>
      </c>
      <c r="I4954" t="s">
        <v>31</v>
      </c>
      <c r="J4954">
        <v>658.68134999999995</v>
      </c>
      <c r="K4954">
        <v>2</v>
      </c>
      <c r="L4954">
        <v>1</v>
      </c>
      <c r="M4954">
        <v>0</v>
      </c>
      <c r="N4954">
        <v>0</v>
      </c>
      <c r="O4954">
        <v>0</v>
      </c>
      <c r="P4954" t="s">
        <v>792</v>
      </c>
      <c r="Q4954" t="s">
        <v>793</v>
      </c>
      <c r="R4954" t="s">
        <v>73</v>
      </c>
      <c r="S4954" t="s">
        <v>74</v>
      </c>
      <c r="T4954" t="s">
        <v>36</v>
      </c>
      <c r="U4954" t="s">
        <v>37</v>
      </c>
      <c r="V4954">
        <v>27</v>
      </c>
      <c r="W4954" t="s">
        <v>38</v>
      </c>
    </row>
    <row r="4955" spans="1:23">
      <c r="A4955" t="s">
        <v>1030</v>
      </c>
      <c r="B4955" t="s">
        <v>24</v>
      </c>
      <c r="C4955" t="s">
        <v>1031</v>
      </c>
      <c r="D4955" t="s">
        <v>39</v>
      </c>
      <c r="E4955" t="s">
        <v>40</v>
      </c>
      <c r="F4955" t="s">
        <v>53</v>
      </c>
      <c r="G4955" t="s">
        <v>54</v>
      </c>
      <c r="I4955" t="s">
        <v>43</v>
      </c>
      <c r="J4955">
        <v>360.61124999999998</v>
      </c>
      <c r="K4955">
        <v>8</v>
      </c>
      <c r="L4955">
        <v>0.40899999999999997</v>
      </c>
      <c r="M4955">
        <v>0</v>
      </c>
      <c r="N4955">
        <v>0</v>
      </c>
      <c r="O4955">
        <v>0</v>
      </c>
      <c r="P4955" t="s">
        <v>792</v>
      </c>
      <c r="Q4955" t="s">
        <v>793</v>
      </c>
      <c r="R4955" t="s">
        <v>73</v>
      </c>
      <c r="S4955" t="s">
        <v>74</v>
      </c>
      <c r="T4955" t="s">
        <v>36</v>
      </c>
      <c r="U4955" t="s">
        <v>37</v>
      </c>
      <c r="V4955">
        <v>27</v>
      </c>
      <c r="W4955" t="s">
        <v>38</v>
      </c>
    </row>
    <row r="4956" spans="1:23">
      <c r="A4956" t="s">
        <v>1030</v>
      </c>
      <c r="B4956" t="s">
        <v>24</v>
      </c>
      <c r="C4956" t="s">
        <v>1031</v>
      </c>
      <c r="D4956" t="s">
        <v>26</v>
      </c>
      <c r="E4956" t="s">
        <v>27</v>
      </c>
      <c r="F4956" t="s">
        <v>53</v>
      </c>
      <c r="G4956" t="s">
        <v>54</v>
      </c>
      <c r="H4956" t="s">
        <v>323</v>
      </c>
      <c r="I4956" t="s">
        <v>324</v>
      </c>
      <c r="J4956">
        <v>0</v>
      </c>
      <c r="K4956">
        <v>1</v>
      </c>
      <c r="L4956">
        <v>0</v>
      </c>
      <c r="M4956">
        <v>0</v>
      </c>
      <c r="N4956">
        <v>0</v>
      </c>
      <c r="O4956">
        <v>0</v>
      </c>
      <c r="P4956" t="s">
        <v>798</v>
      </c>
      <c r="Q4956" t="s">
        <v>799</v>
      </c>
      <c r="R4956" t="s">
        <v>34</v>
      </c>
      <c r="S4956" t="s">
        <v>35</v>
      </c>
      <c r="T4956" t="s">
        <v>36</v>
      </c>
      <c r="U4956" t="s">
        <v>37</v>
      </c>
      <c r="V4956">
        <v>27</v>
      </c>
      <c r="W4956" t="s">
        <v>38</v>
      </c>
    </row>
    <row r="4957" spans="1:23">
      <c r="A4957" t="s">
        <v>1030</v>
      </c>
      <c r="B4957" t="s">
        <v>24</v>
      </c>
      <c r="C4957" t="s">
        <v>1031</v>
      </c>
      <c r="D4957" t="s">
        <v>26</v>
      </c>
      <c r="E4957" t="s">
        <v>27</v>
      </c>
      <c r="F4957" t="s">
        <v>53</v>
      </c>
      <c r="G4957" t="s">
        <v>54</v>
      </c>
      <c r="H4957" t="s">
        <v>134</v>
      </c>
      <c r="I4957" t="s">
        <v>135</v>
      </c>
      <c r="J4957">
        <v>1138.1600000000001</v>
      </c>
      <c r="K4957">
        <v>1</v>
      </c>
      <c r="L4957">
        <v>1</v>
      </c>
      <c r="M4957">
        <v>0</v>
      </c>
      <c r="N4957">
        <v>0</v>
      </c>
      <c r="O4957">
        <v>0</v>
      </c>
      <c r="P4957" t="s">
        <v>798</v>
      </c>
      <c r="Q4957" t="s">
        <v>799</v>
      </c>
      <c r="R4957" t="s">
        <v>34</v>
      </c>
      <c r="S4957" t="s">
        <v>35</v>
      </c>
      <c r="T4957" t="s">
        <v>36</v>
      </c>
      <c r="U4957" t="s">
        <v>37</v>
      </c>
      <c r="V4957">
        <v>27</v>
      </c>
      <c r="W4957" t="s">
        <v>38</v>
      </c>
    </row>
    <row r="4958" spans="1:23">
      <c r="A4958" t="s">
        <v>1030</v>
      </c>
      <c r="B4958" t="s">
        <v>24</v>
      </c>
      <c r="C4958" t="s">
        <v>1031</v>
      </c>
      <c r="D4958" t="s">
        <v>26</v>
      </c>
      <c r="E4958" t="s">
        <v>27</v>
      </c>
      <c r="F4958" t="s">
        <v>53</v>
      </c>
      <c r="G4958" t="s">
        <v>54</v>
      </c>
      <c r="H4958" t="s">
        <v>800</v>
      </c>
      <c r="I4958" t="s">
        <v>801</v>
      </c>
      <c r="J4958">
        <v>614.66628000000003</v>
      </c>
      <c r="K4958">
        <v>2</v>
      </c>
      <c r="L4958">
        <v>1</v>
      </c>
      <c r="M4958">
        <v>0</v>
      </c>
      <c r="N4958">
        <v>0</v>
      </c>
      <c r="O4958">
        <v>0</v>
      </c>
      <c r="P4958" t="s">
        <v>798</v>
      </c>
      <c r="Q4958" t="s">
        <v>799</v>
      </c>
      <c r="R4958" t="s">
        <v>34</v>
      </c>
      <c r="S4958" t="s">
        <v>35</v>
      </c>
      <c r="T4958" t="s">
        <v>36</v>
      </c>
      <c r="U4958" t="s">
        <v>37</v>
      </c>
      <c r="V4958">
        <v>27</v>
      </c>
      <c r="W4958" t="s">
        <v>38</v>
      </c>
    </row>
    <row r="4959" spans="1:23">
      <c r="A4959" t="s">
        <v>1030</v>
      </c>
      <c r="B4959" t="s">
        <v>24</v>
      </c>
      <c r="C4959" t="s">
        <v>1031</v>
      </c>
      <c r="D4959" t="s">
        <v>26</v>
      </c>
      <c r="E4959" t="s">
        <v>27</v>
      </c>
      <c r="F4959" t="s">
        <v>28</v>
      </c>
      <c r="G4959" t="s">
        <v>29</v>
      </c>
      <c r="H4959" t="s">
        <v>148</v>
      </c>
      <c r="I4959" t="s">
        <v>149</v>
      </c>
      <c r="J4959">
        <v>1626.9071200000001</v>
      </c>
      <c r="K4959">
        <v>1</v>
      </c>
      <c r="L4959">
        <v>1</v>
      </c>
      <c r="M4959">
        <v>0</v>
      </c>
      <c r="N4959">
        <v>0</v>
      </c>
      <c r="O4959">
        <v>0</v>
      </c>
      <c r="P4959" t="s">
        <v>798</v>
      </c>
      <c r="Q4959" t="s">
        <v>799</v>
      </c>
      <c r="R4959" t="s">
        <v>34</v>
      </c>
      <c r="S4959" t="s">
        <v>35</v>
      </c>
      <c r="T4959" t="s">
        <v>36</v>
      </c>
      <c r="U4959" t="s">
        <v>37</v>
      </c>
      <c r="V4959">
        <v>27</v>
      </c>
      <c r="W4959" t="s">
        <v>38</v>
      </c>
    </row>
    <row r="4960" spans="1:23">
      <c r="A4960" t="s">
        <v>1030</v>
      </c>
      <c r="B4960" t="s">
        <v>24</v>
      </c>
      <c r="C4960" t="s">
        <v>1031</v>
      </c>
      <c r="D4960" t="s">
        <v>39</v>
      </c>
      <c r="E4960" t="s">
        <v>40</v>
      </c>
      <c r="F4960" t="s">
        <v>41</v>
      </c>
      <c r="G4960" t="s">
        <v>42</v>
      </c>
      <c r="I4960" t="s">
        <v>43</v>
      </c>
      <c r="J4960">
        <v>880.36289999999997</v>
      </c>
      <c r="K4960">
        <v>22</v>
      </c>
      <c r="L4960">
        <v>0.67300000000000004</v>
      </c>
      <c r="M4960">
        <v>0</v>
      </c>
      <c r="N4960">
        <v>0</v>
      </c>
      <c r="O4960">
        <v>0</v>
      </c>
      <c r="P4960" t="s">
        <v>798</v>
      </c>
      <c r="Q4960" t="s">
        <v>799</v>
      </c>
      <c r="R4960" t="s">
        <v>34</v>
      </c>
      <c r="S4960" t="s">
        <v>35</v>
      </c>
      <c r="T4960" t="s">
        <v>36</v>
      </c>
      <c r="U4960" t="s">
        <v>37</v>
      </c>
      <c r="V4960">
        <v>27</v>
      </c>
      <c r="W4960" t="s">
        <v>38</v>
      </c>
    </row>
    <row r="4961" spans="1:23">
      <c r="A4961" t="s">
        <v>1030</v>
      </c>
      <c r="B4961" t="s">
        <v>24</v>
      </c>
      <c r="C4961" t="s">
        <v>1031</v>
      </c>
      <c r="D4961" t="s">
        <v>39</v>
      </c>
      <c r="E4961" t="s">
        <v>40</v>
      </c>
      <c r="F4961" t="s">
        <v>53</v>
      </c>
      <c r="G4961" t="s">
        <v>54</v>
      </c>
      <c r="I4961" t="s">
        <v>43</v>
      </c>
      <c r="J4961">
        <v>419.36903999999998</v>
      </c>
      <c r="K4961">
        <v>4</v>
      </c>
      <c r="L4961">
        <v>0.307</v>
      </c>
      <c r="M4961">
        <v>0</v>
      </c>
      <c r="N4961">
        <v>0</v>
      </c>
      <c r="O4961">
        <v>0</v>
      </c>
      <c r="P4961" t="s">
        <v>798</v>
      </c>
      <c r="Q4961" t="s">
        <v>799</v>
      </c>
      <c r="R4961" t="s">
        <v>34</v>
      </c>
      <c r="S4961" t="s">
        <v>35</v>
      </c>
      <c r="T4961" t="s">
        <v>36</v>
      </c>
      <c r="U4961" t="s">
        <v>37</v>
      </c>
      <c r="V4961">
        <v>27</v>
      </c>
      <c r="W4961" t="s">
        <v>38</v>
      </c>
    </row>
    <row r="4962" spans="1:23">
      <c r="A4962" t="s">
        <v>1030</v>
      </c>
      <c r="B4962" t="s">
        <v>24</v>
      </c>
      <c r="C4962" t="s">
        <v>1031</v>
      </c>
      <c r="D4962" t="s">
        <v>39</v>
      </c>
      <c r="E4962" t="s">
        <v>40</v>
      </c>
      <c r="F4962" t="s">
        <v>28</v>
      </c>
      <c r="G4962" t="s">
        <v>29</v>
      </c>
      <c r="I4962" t="s">
        <v>43</v>
      </c>
      <c r="J4962">
        <v>4109.7530100000004</v>
      </c>
      <c r="K4962">
        <v>58</v>
      </c>
      <c r="L4962">
        <v>0.69299999999999995</v>
      </c>
      <c r="M4962">
        <v>0</v>
      </c>
      <c r="N4962">
        <v>0</v>
      </c>
      <c r="O4962">
        <v>0</v>
      </c>
      <c r="P4962" t="s">
        <v>798</v>
      </c>
      <c r="Q4962" t="s">
        <v>799</v>
      </c>
      <c r="R4962" t="s">
        <v>34</v>
      </c>
      <c r="S4962" t="s">
        <v>35</v>
      </c>
      <c r="T4962" t="s">
        <v>36</v>
      </c>
      <c r="U4962" t="s">
        <v>37</v>
      </c>
      <c r="V4962">
        <v>27</v>
      </c>
      <c r="W4962" t="s">
        <v>38</v>
      </c>
    </row>
    <row r="4963" spans="1:23">
      <c r="A4963" t="s">
        <v>1030</v>
      </c>
      <c r="B4963" t="s">
        <v>24</v>
      </c>
      <c r="C4963" t="s">
        <v>1031</v>
      </c>
      <c r="D4963" t="s">
        <v>26</v>
      </c>
      <c r="E4963" t="s">
        <v>27</v>
      </c>
      <c r="F4963" t="s">
        <v>53</v>
      </c>
      <c r="G4963" t="s">
        <v>54</v>
      </c>
      <c r="H4963" t="s">
        <v>55</v>
      </c>
      <c r="I4963" t="s">
        <v>56</v>
      </c>
      <c r="J4963">
        <v>2410.0175300000001</v>
      </c>
      <c r="K4963">
        <v>1</v>
      </c>
      <c r="L4963">
        <v>1</v>
      </c>
      <c r="M4963">
        <v>0</v>
      </c>
      <c r="N4963">
        <v>0</v>
      </c>
      <c r="O4963">
        <v>0</v>
      </c>
      <c r="P4963" t="s">
        <v>804</v>
      </c>
      <c r="Q4963" t="s">
        <v>805</v>
      </c>
      <c r="R4963" t="s">
        <v>34</v>
      </c>
      <c r="S4963" t="s">
        <v>35</v>
      </c>
      <c r="T4963" t="s">
        <v>36</v>
      </c>
      <c r="U4963" t="s">
        <v>37</v>
      </c>
      <c r="V4963">
        <v>27</v>
      </c>
      <c r="W4963" t="s">
        <v>38</v>
      </c>
    </row>
    <row r="4964" spans="1:23">
      <c r="A4964" t="s">
        <v>1030</v>
      </c>
      <c r="B4964" t="s">
        <v>24</v>
      </c>
      <c r="C4964" t="s">
        <v>1031</v>
      </c>
      <c r="D4964" t="s">
        <v>39</v>
      </c>
      <c r="E4964" t="s">
        <v>40</v>
      </c>
      <c r="F4964" t="s">
        <v>53</v>
      </c>
      <c r="G4964" t="s">
        <v>54</v>
      </c>
      <c r="I4964" t="s">
        <v>43</v>
      </c>
      <c r="J4964">
        <v>0</v>
      </c>
      <c r="K4964">
        <v>0</v>
      </c>
      <c r="L4964">
        <v>0</v>
      </c>
      <c r="M4964">
        <v>0</v>
      </c>
      <c r="N4964">
        <v>0</v>
      </c>
      <c r="O4964">
        <v>1</v>
      </c>
      <c r="P4964" t="s">
        <v>804</v>
      </c>
      <c r="Q4964" t="s">
        <v>805</v>
      </c>
      <c r="R4964" t="s">
        <v>34</v>
      </c>
      <c r="S4964" t="s">
        <v>35</v>
      </c>
      <c r="T4964" t="s">
        <v>36</v>
      </c>
      <c r="U4964" t="s">
        <v>37</v>
      </c>
      <c r="V4964">
        <v>27</v>
      </c>
      <c r="W4964" t="s">
        <v>38</v>
      </c>
    </row>
    <row r="4965" spans="1:23">
      <c r="A4965" t="s">
        <v>1030</v>
      </c>
      <c r="B4965" t="s">
        <v>24</v>
      </c>
      <c r="C4965" t="s">
        <v>1031</v>
      </c>
      <c r="D4965" t="s">
        <v>46</v>
      </c>
      <c r="E4965" t="s">
        <v>47</v>
      </c>
      <c r="F4965" t="s">
        <v>48</v>
      </c>
      <c r="G4965" t="s">
        <v>47</v>
      </c>
      <c r="I4965" t="s">
        <v>43</v>
      </c>
      <c r="J4965">
        <v>3206.0802600000002</v>
      </c>
      <c r="K4965">
        <v>178</v>
      </c>
      <c r="L4965">
        <v>0.878</v>
      </c>
      <c r="M4965">
        <v>0</v>
      </c>
      <c r="N4965">
        <v>0</v>
      </c>
      <c r="O4965">
        <v>0</v>
      </c>
      <c r="P4965" t="s">
        <v>804</v>
      </c>
      <c r="Q4965" t="s">
        <v>805</v>
      </c>
      <c r="R4965" t="s">
        <v>34</v>
      </c>
      <c r="S4965" t="s">
        <v>35</v>
      </c>
      <c r="T4965" t="s">
        <v>36</v>
      </c>
      <c r="U4965" t="s">
        <v>37</v>
      </c>
      <c r="V4965">
        <v>27</v>
      </c>
      <c r="W4965" t="s">
        <v>38</v>
      </c>
    </row>
    <row r="4966" spans="1:23">
      <c r="A4966" t="s">
        <v>1030</v>
      </c>
      <c r="B4966" t="s">
        <v>24</v>
      </c>
      <c r="C4966" t="s">
        <v>1031</v>
      </c>
      <c r="D4966" t="s">
        <v>26</v>
      </c>
      <c r="E4966" t="s">
        <v>27</v>
      </c>
      <c r="F4966" t="s">
        <v>28</v>
      </c>
      <c r="G4966" t="s">
        <v>29</v>
      </c>
      <c r="H4966" t="s">
        <v>30</v>
      </c>
      <c r="I4966" t="s">
        <v>31</v>
      </c>
      <c r="J4966">
        <v>517.82551000000001</v>
      </c>
      <c r="K4966">
        <v>1</v>
      </c>
      <c r="L4966">
        <v>1</v>
      </c>
      <c r="M4966">
        <v>0</v>
      </c>
      <c r="N4966">
        <v>0</v>
      </c>
      <c r="O4966">
        <v>0</v>
      </c>
      <c r="P4966" t="s">
        <v>832</v>
      </c>
      <c r="Q4966" t="s">
        <v>833</v>
      </c>
      <c r="R4966" t="s">
        <v>59</v>
      </c>
      <c r="S4966" t="s">
        <v>60</v>
      </c>
      <c r="T4966" t="s">
        <v>36</v>
      </c>
      <c r="U4966" t="s">
        <v>37</v>
      </c>
      <c r="V4966">
        <v>27</v>
      </c>
      <c r="W4966" t="s">
        <v>38</v>
      </c>
    </row>
    <row r="4967" spans="1:23">
      <c r="A4967" t="s">
        <v>1030</v>
      </c>
      <c r="B4967" t="s">
        <v>24</v>
      </c>
      <c r="C4967" t="s">
        <v>1031</v>
      </c>
      <c r="D4967" t="s">
        <v>39</v>
      </c>
      <c r="E4967" t="s">
        <v>40</v>
      </c>
      <c r="F4967" t="s">
        <v>28</v>
      </c>
      <c r="G4967" t="s">
        <v>29</v>
      </c>
      <c r="I4967" t="s">
        <v>43</v>
      </c>
      <c r="J4967">
        <v>508.26236999999998</v>
      </c>
      <c r="K4967">
        <v>9</v>
      </c>
      <c r="L4967">
        <v>0.97399999999999998</v>
      </c>
      <c r="M4967">
        <v>0</v>
      </c>
      <c r="N4967">
        <v>0</v>
      </c>
      <c r="O4967">
        <v>0</v>
      </c>
      <c r="P4967" t="s">
        <v>832</v>
      </c>
      <c r="Q4967" t="s">
        <v>833</v>
      </c>
      <c r="R4967" t="s">
        <v>59</v>
      </c>
      <c r="S4967" t="s">
        <v>60</v>
      </c>
      <c r="T4967" t="s">
        <v>36</v>
      </c>
      <c r="U4967" t="s">
        <v>37</v>
      </c>
      <c r="V4967">
        <v>27</v>
      </c>
      <c r="W4967" t="s">
        <v>38</v>
      </c>
    </row>
    <row r="4968" spans="1:23">
      <c r="A4968" t="s">
        <v>1030</v>
      </c>
      <c r="B4968" t="s">
        <v>24</v>
      </c>
      <c r="C4968" t="s">
        <v>1031</v>
      </c>
      <c r="D4968" t="s">
        <v>26</v>
      </c>
      <c r="E4968" t="s">
        <v>27</v>
      </c>
      <c r="F4968" t="s">
        <v>53</v>
      </c>
      <c r="G4968" t="s">
        <v>54</v>
      </c>
      <c r="H4968" t="s">
        <v>183</v>
      </c>
      <c r="I4968" t="s">
        <v>184</v>
      </c>
      <c r="J4968">
        <v>3259.7727799999998</v>
      </c>
      <c r="K4968">
        <v>1</v>
      </c>
      <c r="L4968">
        <v>1</v>
      </c>
      <c r="M4968">
        <v>0</v>
      </c>
      <c r="N4968">
        <v>0</v>
      </c>
      <c r="O4968">
        <v>0</v>
      </c>
      <c r="P4968" t="s">
        <v>836</v>
      </c>
      <c r="Q4968" t="s">
        <v>837</v>
      </c>
      <c r="R4968" t="s">
        <v>365</v>
      </c>
      <c r="S4968" t="s">
        <v>366</v>
      </c>
      <c r="T4968" t="s">
        <v>36</v>
      </c>
      <c r="U4968" t="s">
        <v>37</v>
      </c>
      <c r="V4968">
        <v>27</v>
      </c>
      <c r="W4968" t="s">
        <v>38</v>
      </c>
    </row>
    <row r="4969" spans="1:23">
      <c r="A4969" t="s">
        <v>1030</v>
      </c>
      <c r="B4969" t="s">
        <v>24</v>
      </c>
      <c r="C4969" t="s">
        <v>1031</v>
      </c>
      <c r="D4969" t="s">
        <v>26</v>
      </c>
      <c r="E4969" t="s">
        <v>27</v>
      </c>
      <c r="F4969" t="s">
        <v>28</v>
      </c>
      <c r="G4969" t="s">
        <v>29</v>
      </c>
      <c r="H4969" t="s">
        <v>193</v>
      </c>
      <c r="I4969" t="s">
        <v>194</v>
      </c>
      <c r="J4969">
        <v>450.68360000000001</v>
      </c>
      <c r="K4969">
        <v>1</v>
      </c>
      <c r="L4969">
        <v>1</v>
      </c>
      <c r="M4969">
        <v>0</v>
      </c>
      <c r="N4969">
        <v>0</v>
      </c>
      <c r="O4969">
        <v>0</v>
      </c>
      <c r="P4969" t="s">
        <v>836</v>
      </c>
      <c r="Q4969" t="s">
        <v>837</v>
      </c>
      <c r="R4969" t="s">
        <v>365</v>
      </c>
      <c r="S4969" t="s">
        <v>366</v>
      </c>
      <c r="T4969" t="s">
        <v>36</v>
      </c>
      <c r="U4969" t="s">
        <v>37</v>
      </c>
      <c r="V4969">
        <v>27</v>
      </c>
      <c r="W4969" t="s">
        <v>38</v>
      </c>
    </row>
    <row r="4970" spans="1:23">
      <c r="A4970" t="s">
        <v>1030</v>
      </c>
      <c r="B4970" t="s">
        <v>24</v>
      </c>
      <c r="C4970" t="s">
        <v>1031</v>
      </c>
      <c r="D4970" t="s">
        <v>26</v>
      </c>
      <c r="E4970" t="s">
        <v>27</v>
      </c>
      <c r="F4970" t="s">
        <v>28</v>
      </c>
      <c r="G4970" t="s">
        <v>29</v>
      </c>
      <c r="H4970" t="s">
        <v>138</v>
      </c>
      <c r="I4970" t="s">
        <v>139</v>
      </c>
      <c r="J4970">
        <v>847.47709999999995</v>
      </c>
      <c r="K4970">
        <v>1</v>
      </c>
      <c r="L4970">
        <v>1</v>
      </c>
      <c r="M4970">
        <v>0</v>
      </c>
      <c r="N4970">
        <v>0</v>
      </c>
      <c r="O4970">
        <v>0</v>
      </c>
      <c r="P4970" t="s">
        <v>836</v>
      </c>
      <c r="Q4970" t="s">
        <v>837</v>
      </c>
      <c r="R4970" t="s">
        <v>365</v>
      </c>
      <c r="S4970" t="s">
        <v>366</v>
      </c>
      <c r="T4970" t="s">
        <v>36</v>
      </c>
      <c r="U4970" t="s">
        <v>37</v>
      </c>
      <c r="V4970">
        <v>27</v>
      </c>
      <c r="W4970" t="s">
        <v>38</v>
      </c>
    </row>
    <row r="4971" spans="1:23">
      <c r="A4971" t="s">
        <v>1030</v>
      </c>
      <c r="B4971" t="s">
        <v>24</v>
      </c>
      <c r="C4971" t="s">
        <v>1031</v>
      </c>
      <c r="D4971" t="s">
        <v>39</v>
      </c>
      <c r="E4971" t="s">
        <v>40</v>
      </c>
      <c r="F4971" t="s">
        <v>41</v>
      </c>
      <c r="G4971" t="s">
        <v>42</v>
      </c>
      <c r="I4971" t="s">
        <v>43</v>
      </c>
      <c r="J4971">
        <v>0</v>
      </c>
      <c r="K4971">
        <v>0</v>
      </c>
      <c r="L4971">
        <v>0</v>
      </c>
      <c r="M4971">
        <v>0</v>
      </c>
      <c r="N4971">
        <v>0</v>
      </c>
      <c r="O4971">
        <v>1</v>
      </c>
      <c r="P4971" t="s">
        <v>840</v>
      </c>
      <c r="Q4971" t="s">
        <v>841</v>
      </c>
      <c r="R4971" t="s">
        <v>73</v>
      </c>
      <c r="S4971" t="s">
        <v>74</v>
      </c>
      <c r="T4971" t="s">
        <v>36</v>
      </c>
      <c r="U4971" t="s">
        <v>37</v>
      </c>
      <c r="V4971">
        <v>27</v>
      </c>
      <c r="W4971" t="s">
        <v>38</v>
      </c>
    </row>
    <row r="4972" spans="1:23">
      <c r="A4972" t="s">
        <v>1030</v>
      </c>
      <c r="B4972" t="s">
        <v>24</v>
      </c>
      <c r="C4972" t="s">
        <v>1031</v>
      </c>
      <c r="D4972" t="s">
        <v>46</v>
      </c>
      <c r="E4972" t="s">
        <v>47</v>
      </c>
      <c r="F4972" t="s">
        <v>48</v>
      </c>
      <c r="G4972" t="s">
        <v>47</v>
      </c>
      <c r="I4972" t="s">
        <v>43</v>
      </c>
      <c r="J4972">
        <v>2200.76071</v>
      </c>
      <c r="K4972">
        <v>142</v>
      </c>
      <c r="L4972">
        <v>0.90700000000000003</v>
      </c>
      <c r="M4972">
        <v>0</v>
      </c>
      <c r="N4972">
        <v>0</v>
      </c>
      <c r="O4972">
        <v>0</v>
      </c>
      <c r="P4972" t="s">
        <v>840</v>
      </c>
      <c r="Q4972" t="s">
        <v>841</v>
      </c>
      <c r="R4972" t="s">
        <v>73</v>
      </c>
      <c r="S4972" t="s">
        <v>74</v>
      </c>
      <c r="T4972" t="s">
        <v>36</v>
      </c>
      <c r="U4972" t="s">
        <v>37</v>
      </c>
      <c r="V4972">
        <v>27</v>
      </c>
      <c r="W4972" t="s">
        <v>38</v>
      </c>
    </row>
    <row r="4973" spans="1:23">
      <c r="A4973" t="s">
        <v>1030</v>
      </c>
      <c r="B4973" t="s">
        <v>24</v>
      </c>
      <c r="C4973" t="s">
        <v>1031</v>
      </c>
      <c r="D4973" t="s">
        <v>39</v>
      </c>
      <c r="E4973" t="s">
        <v>40</v>
      </c>
      <c r="F4973" t="s">
        <v>41</v>
      </c>
      <c r="G4973" t="s">
        <v>42</v>
      </c>
      <c r="I4973" t="s">
        <v>43</v>
      </c>
      <c r="J4973">
        <v>0</v>
      </c>
      <c r="K4973">
        <v>0</v>
      </c>
      <c r="L4973">
        <v>0</v>
      </c>
      <c r="M4973">
        <v>0</v>
      </c>
      <c r="N4973">
        <v>0</v>
      </c>
      <c r="O4973">
        <v>1</v>
      </c>
      <c r="P4973" t="s">
        <v>1098</v>
      </c>
      <c r="Q4973" t="s">
        <v>1099</v>
      </c>
      <c r="R4973" t="s">
        <v>73</v>
      </c>
      <c r="S4973" t="s">
        <v>74</v>
      </c>
      <c r="T4973" t="s">
        <v>36</v>
      </c>
      <c r="U4973" t="s">
        <v>37</v>
      </c>
      <c r="V4973">
        <v>27</v>
      </c>
      <c r="W4973" t="s">
        <v>38</v>
      </c>
    </row>
    <row r="4974" spans="1:23">
      <c r="A4974" t="s">
        <v>1030</v>
      </c>
      <c r="B4974" t="s">
        <v>24</v>
      </c>
      <c r="C4974" t="s">
        <v>1031</v>
      </c>
      <c r="D4974" t="s">
        <v>39</v>
      </c>
      <c r="E4974" t="s">
        <v>40</v>
      </c>
      <c r="F4974" t="s">
        <v>28</v>
      </c>
      <c r="G4974" t="s">
        <v>29</v>
      </c>
      <c r="I4974" t="s">
        <v>43</v>
      </c>
      <c r="J4974">
        <v>74.557169999999999</v>
      </c>
      <c r="K4974">
        <v>3</v>
      </c>
      <c r="L4974">
        <v>0.74199999999999999</v>
      </c>
      <c r="M4974">
        <v>0</v>
      </c>
      <c r="N4974">
        <v>0</v>
      </c>
      <c r="O4974">
        <v>0</v>
      </c>
      <c r="P4974" t="s">
        <v>1098</v>
      </c>
      <c r="Q4974" t="s">
        <v>1099</v>
      </c>
      <c r="R4974" t="s">
        <v>73</v>
      </c>
      <c r="S4974" t="s">
        <v>74</v>
      </c>
      <c r="T4974" t="s">
        <v>36</v>
      </c>
      <c r="U4974" t="s">
        <v>37</v>
      </c>
      <c r="V4974">
        <v>27</v>
      </c>
      <c r="W4974" t="s">
        <v>38</v>
      </c>
    </row>
    <row r="4975" spans="1:23">
      <c r="A4975" t="s">
        <v>1030</v>
      </c>
      <c r="B4975" t="s">
        <v>24</v>
      </c>
      <c r="C4975" t="s">
        <v>1031</v>
      </c>
      <c r="D4975" t="s">
        <v>39</v>
      </c>
      <c r="E4975" t="s">
        <v>40</v>
      </c>
      <c r="F4975" t="s">
        <v>28</v>
      </c>
      <c r="G4975" t="s">
        <v>29</v>
      </c>
      <c r="I4975" t="s">
        <v>43</v>
      </c>
      <c r="J4975">
        <v>803.45205999999996</v>
      </c>
      <c r="K4975">
        <v>9</v>
      </c>
      <c r="L4975">
        <v>0.32300000000000001</v>
      </c>
      <c r="M4975">
        <v>0</v>
      </c>
      <c r="N4975">
        <v>0</v>
      </c>
      <c r="O4975">
        <v>0</v>
      </c>
      <c r="P4975" t="s">
        <v>868</v>
      </c>
      <c r="Q4975" t="s">
        <v>869</v>
      </c>
      <c r="R4975" t="s">
        <v>158</v>
      </c>
      <c r="S4975" t="s">
        <v>159</v>
      </c>
      <c r="T4975" t="s">
        <v>36</v>
      </c>
      <c r="U4975" t="s">
        <v>37</v>
      </c>
      <c r="V4975">
        <v>27</v>
      </c>
      <c r="W4975" t="s">
        <v>38</v>
      </c>
    </row>
    <row r="4976" spans="1:23">
      <c r="A4976" t="s">
        <v>1030</v>
      </c>
      <c r="B4976" t="s">
        <v>24</v>
      </c>
      <c r="C4976" t="s">
        <v>1031</v>
      </c>
      <c r="D4976" t="s">
        <v>46</v>
      </c>
      <c r="E4976" t="s">
        <v>47</v>
      </c>
      <c r="F4976" t="s">
        <v>48</v>
      </c>
      <c r="G4976" t="s">
        <v>47</v>
      </c>
      <c r="I4976" t="s">
        <v>43</v>
      </c>
      <c r="J4976">
        <v>3618.9862600000001</v>
      </c>
      <c r="K4976">
        <v>214</v>
      </c>
      <c r="L4976">
        <v>0.92600000000000005</v>
      </c>
      <c r="M4976">
        <v>0</v>
      </c>
      <c r="N4976">
        <v>0</v>
      </c>
      <c r="O4976">
        <v>0</v>
      </c>
      <c r="P4976" t="s">
        <v>868</v>
      </c>
      <c r="Q4976" t="s">
        <v>869</v>
      </c>
      <c r="R4976" t="s">
        <v>158</v>
      </c>
      <c r="S4976" t="s">
        <v>159</v>
      </c>
      <c r="T4976" t="s">
        <v>36</v>
      </c>
      <c r="U4976" t="s">
        <v>37</v>
      </c>
      <c r="V4976">
        <v>27</v>
      </c>
      <c r="W4976" t="s">
        <v>38</v>
      </c>
    </row>
    <row r="4977" spans="1:23">
      <c r="A4977" t="s">
        <v>1030</v>
      </c>
      <c r="B4977" t="s">
        <v>24</v>
      </c>
      <c r="C4977" t="s">
        <v>1031</v>
      </c>
      <c r="D4977" t="s">
        <v>26</v>
      </c>
      <c r="E4977" t="s">
        <v>27</v>
      </c>
      <c r="F4977" t="s">
        <v>44</v>
      </c>
      <c r="G4977" t="s">
        <v>45</v>
      </c>
      <c r="I4977" t="s">
        <v>43</v>
      </c>
      <c r="J4977">
        <v>0</v>
      </c>
      <c r="K4977">
        <v>0</v>
      </c>
      <c r="L4977">
        <v>0</v>
      </c>
      <c r="M4977">
        <v>0</v>
      </c>
      <c r="N4977">
        <v>0</v>
      </c>
      <c r="O4977">
        <v>1</v>
      </c>
      <c r="P4977" t="s">
        <v>886</v>
      </c>
      <c r="Q4977" t="s">
        <v>887</v>
      </c>
      <c r="R4977" t="s">
        <v>100</v>
      </c>
      <c r="S4977" t="s">
        <v>101</v>
      </c>
      <c r="T4977" t="s">
        <v>36</v>
      </c>
      <c r="U4977" t="s">
        <v>37</v>
      </c>
      <c r="V4977">
        <v>27</v>
      </c>
      <c r="W4977" t="s">
        <v>38</v>
      </c>
    </row>
    <row r="4978" spans="1:23">
      <c r="A4978" t="s">
        <v>1030</v>
      </c>
      <c r="B4978" t="s">
        <v>24</v>
      </c>
      <c r="C4978" t="s">
        <v>1031</v>
      </c>
      <c r="D4978" t="s">
        <v>26</v>
      </c>
      <c r="E4978" t="s">
        <v>27</v>
      </c>
      <c r="F4978" t="s">
        <v>28</v>
      </c>
      <c r="G4978" t="s">
        <v>29</v>
      </c>
      <c r="H4978" t="s">
        <v>138</v>
      </c>
      <c r="I4978" t="s">
        <v>139</v>
      </c>
      <c r="J4978">
        <v>848.73591999999996</v>
      </c>
      <c r="K4978">
        <v>1</v>
      </c>
      <c r="L4978">
        <v>1</v>
      </c>
      <c r="M4978">
        <v>0</v>
      </c>
      <c r="N4978">
        <v>0</v>
      </c>
      <c r="O4978">
        <v>0</v>
      </c>
      <c r="P4978" t="s">
        <v>894</v>
      </c>
      <c r="Q4978" t="s">
        <v>895</v>
      </c>
      <c r="R4978" t="s">
        <v>73</v>
      </c>
      <c r="S4978" t="s">
        <v>74</v>
      </c>
      <c r="T4978" t="s">
        <v>36</v>
      </c>
      <c r="U4978" t="s">
        <v>37</v>
      </c>
      <c r="V4978">
        <v>27</v>
      </c>
      <c r="W4978" t="s">
        <v>38</v>
      </c>
    </row>
    <row r="4979" spans="1:23">
      <c r="A4979" t="s">
        <v>1030</v>
      </c>
      <c r="B4979" t="s">
        <v>24</v>
      </c>
      <c r="C4979" t="s">
        <v>1031</v>
      </c>
      <c r="D4979" t="s">
        <v>46</v>
      </c>
      <c r="E4979" t="s">
        <v>47</v>
      </c>
      <c r="F4979" t="s">
        <v>48</v>
      </c>
      <c r="G4979" t="s">
        <v>47</v>
      </c>
      <c r="I4979" t="s">
        <v>43</v>
      </c>
      <c r="J4979">
        <v>4464.8948899999996</v>
      </c>
      <c r="K4979">
        <v>303</v>
      </c>
      <c r="L4979">
        <v>0.93300000000000005</v>
      </c>
      <c r="M4979">
        <v>0</v>
      </c>
      <c r="N4979">
        <v>0</v>
      </c>
      <c r="O4979">
        <v>0</v>
      </c>
      <c r="P4979" t="s">
        <v>894</v>
      </c>
      <c r="Q4979" t="s">
        <v>895</v>
      </c>
      <c r="R4979" t="s">
        <v>73</v>
      </c>
      <c r="S4979" t="s">
        <v>74</v>
      </c>
      <c r="T4979" t="s">
        <v>36</v>
      </c>
      <c r="U4979" t="s">
        <v>37</v>
      </c>
      <c r="V4979">
        <v>27</v>
      </c>
      <c r="W4979" t="s">
        <v>38</v>
      </c>
    </row>
    <row r="4980" spans="1:23">
      <c r="A4980" t="s">
        <v>1030</v>
      </c>
      <c r="B4980" t="s">
        <v>24</v>
      </c>
      <c r="C4980" t="s">
        <v>1031</v>
      </c>
      <c r="D4980" t="s">
        <v>39</v>
      </c>
      <c r="E4980" t="s">
        <v>40</v>
      </c>
      <c r="F4980" t="s">
        <v>28</v>
      </c>
      <c r="G4980" t="s">
        <v>29</v>
      </c>
      <c r="I4980" t="s">
        <v>43</v>
      </c>
      <c r="J4980">
        <v>1443.0916500000001</v>
      </c>
      <c r="K4980">
        <v>16</v>
      </c>
      <c r="L4980">
        <v>0.71</v>
      </c>
      <c r="M4980">
        <v>0</v>
      </c>
      <c r="N4980">
        <v>0</v>
      </c>
      <c r="O4980">
        <v>0</v>
      </c>
      <c r="P4980" t="s">
        <v>896</v>
      </c>
      <c r="Q4980" t="s">
        <v>897</v>
      </c>
      <c r="R4980" t="s">
        <v>73</v>
      </c>
      <c r="S4980" t="s">
        <v>74</v>
      </c>
      <c r="T4980" t="s">
        <v>36</v>
      </c>
      <c r="U4980" t="s">
        <v>37</v>
      </c>
      <c r="V4980">
        <v>27</v>
      </c>
      <c r="W4980" t="s">
        <v>38</v>
      </c>
    </row>
    <row r="4981" spans="1:23">
      <c r="A4981" t="s">
        <v>1030</v>
      </c>
      <c r="B4981" t="s">
        <v>24</v>
      </c>
      <c r="C4981" t="s">
        <v>1031</v>
      </c>
      <c r="D4981" t="s">
        <v>39</v>
      </c>
      <c r="E4981" t="s">
        <v>40</v>
      </c>
      <c r="F4981" t="s">
        <v>41</v>
      </c>
      <c r="G4981" t="s">
        <v>42</v>
      </c>
      <c r="I4981" t="s">
        <v>43</v>
      </c>
      <c r="J4981">
        <v>0</v>
      </c>
      <c r="K4981">
        <v>0</v>
      </c>
      <c r="L4981">
        <v>0</v>
      </c>
      <c r="M4981">
        <v>0</v>
      </c>
      <c r="N4981">
        <v>0</v>
      </c>
      <c r="O4981">
        <v>1</v>
      </c>
      <c r="P4981" t="s">
        <v>898</v>
      </c>
      <c r="Q4981" t="s">
        <v>899</v>
      </c>
      <c r="R4981" t="s">
        <v>73</v>
      </c>
      <c r="S4981" t="s">
        <v>74</v>
      </c>
      <c r="T4981" t="s">
        <v>36</v>
      </c>
      <c r="U4981" t="s">
        <v>37</v>
      </c>
      <c r="V4981">
        <v>27</v>
      </c>
      <c r="W4981" t="s">
        <v>38</v>
      </c>
    </row>
    <row r="4982" spans="1:23">
      <c r="A4982" t="s">
        <v>1030</v>
      </c>
      <c r="B4982" t="s">
        <v>24</v>
      </c>
      <c r="C4982" t="s">
        <v>1031</v>
      </c>
      <c r="D4982" t="s">
        <v>26</v>
      </c>
      <c r="E4982" t="s">
        <v>27</v>
      </c>
      <c r="F4982" t="s">
        <v>53</v>
      </c>
      <c r="G4982" t="s">
        <v>54</v>
      </c>
      <c r="I4982" t="s">
        <v>43</v>
      </c>
      <c r="J4982">
        <v>6720.942</v>
      </c>
      <c r="K4982">
        <v>1</v>
      </c>
      <c r="L4982">
        <v>1</v>
      </c>
      <c r="M4982">
        <v>0</v>
      </c>
      <c r="N4982">
        <v>0</v>
      </c>
      <c r="O4982">
        <v>0</v>
      </c>
      <c r="P4982" t="s">
        <v>902</v>
      </c>
      <c r="Q4982" t="s">
        <v>903</v>
      </c>
      <c r="R4982" t="s">
        <v>59</v>
      </c>
      <c r="S4982" t="s">
        <v>60</v>
      </c>
      <c r="T4982" t="s">
        <v>36</v>
      </c>
      <c r="U4982" t="s">
        <v>37</v>
      </c>
      <c r="V4982">
        <v>27</v>
      </c>
      <c r="W4982" t="s">
        <v>38</v>
      </c>
    </row>
    <row r="4983" spans="1:23">
      <c r="A4983" t="s">
        <v>1030</v>
      </c>
      <c r="B4983" t="s">
        <v>24</v>
      </c>
      <c r="C4983" t="s">
        <v>1031</v>
      </c>
      <c r="D4983" t="s">
        <v>26</v>
      </c>
      <c r="E4983" t="s">
        <v>27</v>
      </c>
      <c r="F4983" t="s">
        <v>53</v>
      </c>
      <c r="G4983" t="s">
        <v>54</v>
      </c>
      <c r="H4983" t="s">
        <v>55</v>
      </c>
      <c r="I4983" t="s">
        <v>56</v>
      </c>
      <c r="J4983">
        <v>1170.4964600000001</v>
      </c>
      <c r="K4983">
        <v>1</v>
      </c>
      <c r="L4983">
        <v>1</v>
      </c>
      <c r="M4983">
        <v>0</v>
      </c>
      <c r="N4983">
        <v>0</v>
      </c>
      <c r="O4983">
        <v>0</v>
      </c>
      <c r="P4983" t="s">
        <v>902</v>
      </c>
      <c r="Q4983" t="s">
        <v>903</v>
      </c>
      <c r="R4983" t="s">
        <v>59</v>
      </c>
      <c r="S4983" t="s">
        <v>60</v>
      </c>
      <c r="T4983" t="s">
        <v>36</v>
      </c>
      <c r="U4983" t="s">
        <v>37</v>
      </c>
      <c r="V4983">
        <v>27</v>
      </c>
      <c r="W4983" t="s">
        <v>38</v>
      </c>
    </row>
    <row r="4984" spans="1:23">
      <c r="A4984" t="s">
        <v>1030</v>
      </c>
      <c r="B4984" t="s">
        <v>24</v>
      </c>
      <c r="C4984" t="s">
        <v>1031</v>
      </c>
      <c r="D4984" t="s">
        <v>26</v>
      </c>
      <c r="E4984" t="s">
        <v>27</v>
      </c>
      <c r="F4984" t="s">
        <v>53</v>
      </c>
      <c r="G4984" t="s">
        <v>54</v>
      </c>
      <c r="H4984" t="s">
        <v>904</v>
      </c>
      <c r="I4984" t="s">
        <v>905</v>
      </c>
      <c r="J4984">
        <v>10362.885</v>
      </c>
      <c r="K4984">
        <v>1</v>
      </c>
      <c r="L4984">
        <v>1</v>
      </c>
      <c r="M4984">
        <v>0</v>
      </c>
      <c r="N4984">
        <v>0</v>
      </c>
      <c r="O4984">
        <v>0</v>
      </c>
      <c r="P4984" t="s">
        <v>902</v>
      </c>
      <c r="Q4984" t="s">
        <v>903</v>
      </c>
      <c r="R4984" t="s">
        <v>59</v>
      </c>
      <c r="S4984" t="s">
        <v>60</v>
      </c>
      <c r="T4984" t="s">
        <v>36</v>
      </c>
      <c r="U4984" t="s">
        <v>37</v>
      </c>
      <c r="V4984">
        <v>27</v>
      </c>
      <c r="W4984" t="s">
        <v>38</v>
      </c>
    </row>
    <row r="4985" spans="1:23">
      <c r="A4985" t="s">
        <v>1030</v>
      </c>
      <c r="B4985" t="s">
        <v>24</v>
      </c>
      <c r="C4985" t="s">
        <v>1031</v>
      </c>
      <c r="D4985" t="s">
        <v>26</v>
      </c>
      <c r="E4985" t="s">
        <v>27</v>
      </c>
      <c r="F4985" t="s">
        <v>53</v>
      </c>
      <c r="G4985" t="s">
        <v>54</v>
      </c>
      <c r="H4985" t="s">
        <v>323</v>
      </c>
      <c r="I4985" t="s">
        <v>324</v>
      </c>
      <c r="J4985">
        <v>2728.3518399999998</v>
      </c>
      <c r="K4985">
        <v>2</v>
      </c>
      <c r="L4985">
        <v>1</v>
      </c>
      <c r="M4985">
        <v>0</v>
      </c>
      <c r="N4985">
        <v>0</v>
      </c>
      <c r="O4985">
        <v>0</v>
      </c>
      <c r="P4985" t="s">
        <v>902</v>
      </c>
      <c r="Q4985" t="s">
        <v>903</v>
      </c>
      <c r="R4985" t="s">
        <v>59</v>
      </c>
      <c r="S4985" t="s">
        <v>60</v>
      </c>
      <c r="T4985" t="s">
        <v>36</v>
      </c>
      <c r="U4985" t="s">
        <v>37</v>
      </c>
      <c r="V4985">
        <v>27</v>
      </c>
      <c r="W4985" t="s">
        <v>38</v>
      </c>
    </row>
    <row r="4986" spans="1:23">
      <c r="A4986" t="s">
        <v>1030</v>
      </c>
      <c r="B4986" t="s">
        <v>24</v>
      </c>
      <c r="C4986" t="s">
        <v>1031</v>
      </c>
      <c r="D4986" t="s">
        <v>26</v>
      </c>
      <c r="E4986" t="s">
        <v>27</v>
      </c>
      <c r="F4986" t="s">
        <v>53</v>
      </c>
      <c r="G4986" t="s">
        <v>54</v>
      </c>
      <c r="H4986" t="s">
        <v>443</v>
      </c>
      <c r="I4986" t="s">
        <v>444</v>
      </c>
      <c r="J4986">
        <v>370.34384</v>
      </c>
      <c r="K4986">
        <v>1</v>
      </c>
      <c r="L4986">
        <v>1</v>
      </c>
      <c r="M4986">
        <v>0</v>
      </c>
      <c r="N4986">
        <v>0</v>
      </c>
      <c r="O4986">
        <v>0</v>
      </c>
      <c r="P4986" t="s">
        <v>902</v>
      </c>
      <c r="Q4986" t="s">
        <v>903</v>
      </c>
      <c r="R4986" t="s">
        <v>59</v>
      </c>
      <c r="S4986" t="s">
        <v>60</v>
      </c>
      <c r="T4986" t="s">
        <v>36</v>
      </c>
      <c r="U4986" t="s">
        <v>37</v>
      </c>
      <c r="V4986">
        <v>27</v>
      </c>
      <c r="W4986" t="s">
        <v>38</v>
      </c>
    </row>
    <row r="4987" spans="1:23">
      <c r="A4987" t="s">
        <v>1030</v>
      </c>
      <c r="B4987" t="s">
        <v>24</v>
      </c>
      <c r="C4987" t="s">
        <v>1031</v>
      </c>
      <c r="D4987" t="s">
        <v>26</v>
      </c>
      <c r="E4987" t="s">
        <v>27</v>
      </c>
      <c r="F4987" t="s">
        <v>53</v>
      </c>
      <c r="G4987" t="s">
        <v>54</v>
      </c>
      <c r="H4987" t="s">
        <v>183</v>
      </c>
      <c r="I4987" t="s">
        <v>184</v>
      </c>
      <c r="J4987">
        <v>2836.3952899999999</v>
      </c>
      <c r="K4987">
        <v>3</v>
      </c>
      <c r="L4987">
        <v>1</v>
      </c>
      <c r="M4987">
        <v>0</v>
      </c>
      <c r="N4987">
        <v>0</v>
      </c>
      <c r="O4987">
        <v>0</v>
      </c>
      <c r="P4987" t="s">
        <v>902</v>
      </c>
      <c r="Q4987" t="s">
        <v>903</v>
      </c>
      <c r="R4987" t="s">
        <v>59</v>
      </c>
      <c r="S4987" t="s">
        <v>60</v>
      </c>
      <c r="T4987" t="s">
        <v>36</v>
      </c>
      <c r="U4987" t="s">
        <v>37</v>
      </c>
      <c r="V4987">
        <v>27</v>
      </c>
      <c r="W4987" t="s">
        <v>38</v>
      </c>
    </row>
    <row r="4988" spans="1:23">
      <c r="A4988" t="s">
        <v>1030</v>
      </c>
      <c r="B4988" t="s">
        <v>24</v>
      </c>
      <c r="C4988" t="s">
        <v>1031</v>
      </c>
      <c r="D4988" t="s">
        <v>26</v>
      </c>
      <c r="E4988" t="s">
        <v>27</v>
      </c>
      <c r="F4988" t="s">
        <v>53</v>
      </c>
      <c r="G4988" t="s">
        <v>54</v>
      </c>
      <c r="H4988" t="s">
        <v>106</v>
      </c>
      <c r="I4988" t="s">
        <v>107</v>
      </c>
      <c r="J4988">
        <v>712.48262999999997</v>
      </c>
      <c r="K4988">
        <v>1</v>
      </c>
      <c r="L4988">
        <v>1</v>
      </c>
      <c r="M4988">
        <v>0</v>
      </c>
      <c r="N4988">
        <v>0</v>
      </c>
      <c r="O4988">
        <v>0</v>
      </c>
      <c r="P4988" t="s">
        <v>902</v>
      </c>
      <c r="Q4988" t="s">
        <v>903</v>
      </c>
      <c r="R4988" t="s">
        <v>59</v>
      </c>
      <c r="S4988" t="s">
        <v>60</v>
      </c>
      <c r="T4988" t="s">
        <v>36</v>
      </c>
      <c r="U4988" t="s">
        <v>37</v>
      </c>
      <c r="V4988">
        <v>27</v>
      </c>
      <c r="W4988" t="s">
        <v>38</v>
      </c>
    </row>
    <row r="4989" spans="1:23">
      <c r="A4989" t="s">
        <v>1030</v>
      </c>
      <c r="B4989" t="s">
        <v>24</v>
      </c>
      <c r="C4989" t="s">
        <v>1031</v>
      </c>
      <c r="D4989" t="s">
        <v>26</v>
      </c>
      <c r="E4989" t="s">
        <v>27</v>
      </c>
      <c r="F4989" t="s">
        <v>28</v>
      </c>
      <c r="G4989" t="s">
        <v>29</v>
      </c>
      <c r="I4989" t="s">
        <v>43</v>
      </c>
      <c r="J4989">
        <v>1910.2414100000001</v>
      </c>
      <c r="K4989">
        <v>2</v>
      </c>
      <c r="L4989">
        <v>1</v>
      </c>
      <c r="M4989">
        <v>0</v>
      </c>
      <c r="N4989">
        <v>0</v>
      </c>
      <c r="O4989">
        <v>0</v>
      </c>
      <c r="P4989" t="s">
        <v>902</v>
      </c>
      <c r="Q4989" t="s">
        <v>903</v>
      </c>
      <c r="R4989" t="s">
        <v>59</v>
      </c>
      <c r="S4989" t="s">
        <v>60</v>
      </c>
      <c r="T4989" t="s">
        <v>36</v>
      </c>
      <c r="U4989" t="s">
        <v>37</v>
      </c>
      <c r="V4989">
        <v>27</v>
      </c>
      <c r="W4989" t="s">
        <v>38</v>
      </c>
    </row>
    <row r="4990" spans="1:23">
      <c r="A4990" t="s">
        <v>1030</v>
      </c>
      <c r="B4990" t="s">
        <v>24</v>
      </c>
      <c r="C4990" t="s">
        <v>1031</v>
      </c>
      <c r="D4990" t="s">
        <v>26</v>
      </c>
      <c r="E4990" t="s">
        <v>27</v>
      </c>
      <c r="F4990" t="s">
        <v>28</v>
      </c>
      <c r="G4990" t="s">
        <v>29</v>
      </c>
      <c r="H4990" t="s">
        <v>187</v>
      </c>
      <c r="I4990" t="s">
        <v>188</v>
      </c>
      <c r="J4990">
        <v>0</v>
      </c>
      <c r="K4990">
        <v>1</v>
      </c>
      <c r="L4990">
        <v>0</v>
      </c>
      <c r="M4990">
        <v>0</v>
      </c>
      <c r="N4990">
        <v>0</v>
      </c>
      <c r="O4990">
        <v>0</v>
      </c>
      <c r="P4990" t="s">
        <v>902</v>
      </c>
      <c r="Q4990" t="s">
        <v>903</v>
      </c>
      <c r="R4990" t="s">
        <v>59</v>
      </c>
      <c r="S4990" t="s">
        <v>60</v>
      </c>
      <c r="T4990" t="s">
        <v>36</v>
      </c>
      <c r="U4990" t="s">
        <v>37</v>
      </c>
      <c r="V4990">
        <v>27</v>
      </c>
      <c r="W4990" t="s">
        <v>38</v>
      </c>
    </row>
    <row r="4991" spans="1:23">
      <c r="A4991" t="s">
        <v>1030</v>
      </c>
      <c r="B4991" t="s">
        <v>24</v>
      </c>
      <c r="C4991" t="s">
        <v>1031</v>
      </c>
      <c r="D4991" t="s">
        <v>26</v>
      </c>
      <c r="E4991" t="s">
        <v>27</v>
      </c>
      <c r="F4991" t="s">
        <v>28</v>
      </c>
      <c r="G4991" t="s">
        <v>29</v>
      </c>
      <c r="H4991" t="s">
        <v>30</v>
      </c>
      <c r="I4991" t="s">
        <v>31</v>
      </c>
      <c r="J4991">
        <v>755.74284</v>
      </c>
      <c r="K4991">
        <v>1</v>
      </c>
      <c r="L4991">
        <v>1</v>
      </c>
      <c r="M4991">
        <v>0</v>
      </c>
      <c r="N4991">
        <v>0</v>
      </c>
      <c r="O4991">
        <v>0</v>
      </c>
      <c r="P4991" t="s">
        <v>902</v>
      </c>
      <c r="Q4991" t="s">
        <v>903</v>
      </c>
      <c r="R4991" t="s">
        <v>59</v>
      </c>
      <c r="S4991" t="s">
        <v>60</v>
      </c>
      <c r="T4991" t="s">
        <v>36</v>
      </c>
      <c r="U4991" t="s">
        <v>37</v>
      </c>
      <c r="V4991">
        <v>27</v>
      </c>
      <c r="W4991" t="s">
        <v>38</v>
      </c>
    </row>
    <row r="4992" spans="1:23">
      <c r="A4992" t="s">
        <v>1030</v>
      </c>
      <c r="B4992" t="s">
        <v>24</v>
      </c>
      <c r="C4992" t="s">
        <v>1031</v>
      </c>
      <c r="D4992" t="s">
        <v>26</v>
      </c>
      <c r="E4992" t="s">
        <v>27</v>
      </c>
      <c r="F4992" t="s">
        <v>28</v>
      </c>
      <c r="G4992" t="s">
        <v>29</v>
      </c>
      <c r="H4992" t="s">
        <v>80</v>
      </c>
      <c r="I4992" t="s">
        <v>81</v>
      </c>
      <c r="J4992">
        <v>598.42696999999998</v>
      </c>
      <c r="K4992">
        <v>1</v>
      </c>
      <c r="L4992">
        <v>1</v>
      </c>
      <c r="M4992">
        <v>0</v>
      </c>
      <c r="N4992">
        <v>0</v>
      </c>
      <c r="O4992">
        <v>0</v>
      </c>
      <c r="P4992" t="s">
        <v>902</v>
      </c>
      <c r="Q4992" t="s">
        <v>903</v>
      </c>
      <c r="R4992" t="s">
        <v>59</v>
      </c>
      <c r="S4992" t="s">
        <v>60</v>
      </c>
      <c r="T4992" t="s">
        <v>36</v>
      </c>
      <c r="U4992" t="s">
        <v>37</v>
      </c>
      <c r="V4992">
        <v>27</v>
      </c>
      <c r="W4992" t="s">
        <v>38</v>
      </c>
    </row>
    <row r="4993" spans="1:23">
      <c r="A4993" t="s">
        <v>1030</v>
      </c>
      <c r="B4993" t="s">
        <v>24</v>
      </c>
      <c r="C4993" t="s">
        <v>1031</v>
      </c>
      <c r="D4993" t="s">
        <v>26</v>
      </c>
      <c r="E4993" t="s">
        <v>27</v>
      </c>
      <c r="F4993" t="s">
        <v>28</v>
      </c>
      <c r="G4993" t="s">
        <v>29</v>
      </c>
      <c r="H4993" t="s">
        <v>739</v>
      </c>
      <c r="I4993" t="s">
        <v>740</v>
      </c>
      <c r="J4993">
        <v>2802.3294599999999</v>
      </c>
      <c r="K4993">
        <v>1</v>
      </c>
      <c r="L4993">
        <v>1</v>
      </c>
      <c r="M4993">
        <v>0</v>
      </c>
      <c r="N4993">
        <v>0</v>
      </c>
      <c r="O4993">
        <v>0</v>
      </c>
      <c r="P4993" t="s">
        <v>902</v>
      </c>
      <c r="Q4993" t="s">
        <v>903</v>
      </c>
      <c r="R4993" t="s">
        <v>59</v>
      </c>
      <c r="S4993" t="s">
        <v>60</v>
      </c>
      <c r="T4993" t="s">
        <v>36</v>
      </c>
      <c r="U4993" t="s">
        <v>37</v>
      </c>
      <c r="V4993">
        <v>27</v>
      </c>
      <c r="W4993" t="s">
        <v>38</v>
      </c>
    </row>
    <row r="4994" spans="1:23">
      <c r="A4994" t="s">
        <v>1030</v>
      </c>
      <c r="B4994" t="s">
        <v>24</v>
      </c>
      <c r="C4994" t="s">
        <v>1031</v>
      </c>
      <c r="D4994" t="s">
        <v>46</v>
      </c>
      <c r="E4994" t="s">
        <v>47</v>
      </c>
      <c r="F4994" t="s">
        <v>48</v>
      </c>
      <c r="G4994" t="s">
        <v>47</v>
      </c>
      <c r="I4994" t="s">
        <v>43</v>
      </c>
      <c r="J4994">
        <v>4286.4349000000002</v>
      </c>
      <c r="K4994">
        <v>271</v>
      </c>
      <c r="L4994">
        <v>0.92300000000000004</v>
      </c>
      <c r="M4994">
        <v>0</v>
      </c>
      <c r="N4994">
        <v>0</v>
      </c>
      <c r="O4994">
        <v>0</v>
      </c>
      <c r="P4994" t="s">
        <v>908</v>
      </c>
      <c r="Q4994" t="s">
        <v>909</v>
      </c>
      <c r="R4994" t="s">
        <v>168</v>
      </c>
      <c r="S4994" t="s">
        <v>169</v>
      </c>
      <c r="T4994" t="s">
        <v>36</v>
      </c>
      <c r="U4994" t="s">
        <v>37</v>
      </c>
      <c r="V4994">
        <v>27</v>
      </c>
      <c r="W4994" t="s">
        <v>38</v>
      </c>
    </row>
    <row r="4995" spans="1:23">
      <c r="A4995" t="s">
        <v>1030</v>
      </c>
      <c r="B4995" t="s">
        <v>24</v>
      </c>
      <c r="C4995" t="s">
        <v>1031</v>
      </c>
      <c r="D4995" t="s">
        <v>39</v>
      </c>
      <c r="E4995" t="s">
        <v>40</v>
      </c>
      <c r="F4995" t="s">
        <v>28</v>
      </c>
      <c r="G4995" t="s">
        <v>29</v>
      </c>
      <c r="I4995" t="s">
        <v>43</v>
      </c>
      <c r="J4995">
        <v>114.6515</v>
      </c>
      <c r="K4995">
        <v>3</v>
      </c>
      <c r="L4995">
        <v>0.33100000000000002</v>
      </c>
      <c r="M4995">
        <v>0</v>
      </c>
      <c r="N4995">
        <v>0</v>
      </c>
      <c r="O4995">
        <v>0</v>
      </c>
      <c r="P4995" t="s">
        <v>930</v>
      </c>
      <c r="Q4995" t="s">
        <v>931</v>
      </c>
      <c r="R4995" t="s">
        <v>59</v>
      </c>
      <c r="S4995" t="s">
        <v>60</v>
      </c>
      <c r="T4995" t="s">
        <v>36</v>
      </c>
      <c r="U4995" t="s">
        <v>37</v>
      </c>
      <c r="V4995">
        <v>27</v>
      </c>
      <c r="W4995" t="s">
        <v>38</v>
      </c>
    </row>
    <row r="4996" spans="1:23">
      <c r="A4996" t="s">
        <v>1030</v>
      </c>
      <c r="B4996" t="s">
        <v>24</v>
      </c>
      <c r="C4996" t="s">
        <v>1031</v>
      </c>
      <c r="D4996" t="s">
        <v>26</v>
      </c>
      <c r="E4996" t="s">
        <v>27</v>
      </c>
      <c r="F4996" t="s">
        <v>53</v>
      </c>
      <c r="G4996" t="s">
        <v>54</v>
      </c>
      <c r="H4996" t="s">
        <v>323</v>
      </c>
      <c r="I4996" t="s">
        <v>324</v>
      </c>
      <c r="J4996">
        <v>13030.397999999999</v>
      </c>
      <c r="K4996">
        <v>1</v>
      </c>
      <c r="L4996">
        <v>1</v>
      </c>
      <c r="M4996">
        <v>0</v>
      </c>
      <c r="N4996">
        <v>0</v>
      </c>
      <c r="O4996">
        <v>0</v>
      </c>
      <c r="P4996" t="s">
        <v>952</v>
      </c>
      <c r="Q4996" t="s">
        <v>953</v>
      </c>
      <c r="R4996" t="s">
        <v>365</v>
      </c>
      <c r="S4996" t="s">
        <v>366</v>
      </c>
      <c r="T4996" t="s">
        <v>36</v>
      </c>
      <c r="U4996" t="s">
        <v>37</v>
      </c>
      <c r="V4996">
        <v>27</v>
      </c>
      <c r="W4996" t="s">
        <v>38</v>
      </c>
    </row>
    <row r="4997" spans="1:23">
      <c r="A4997" t="s">
        <v>1030</v>
      </c>
      <c r="B4997" t="s">
        <v>24</v>
      </c>
      <c r="C4997" t="s">
        <v>1031</v>
      </c>
      <c r="D4997" t="s">
        <v>39</v>
      </c>
      <c r="E4997" t="s">
        <v>40</v>
      </c>
      <c r="F4997" t="s">
        <v>41</v>
      </c>
      <c r="G4997" t="s">
        <v>42</v>
      </c>
      <c r="I4997" t="s">
        <v>43</v>
      </c>
      <c r="J4997">
        <v>55.24174</v>
      </c>
      <c r="K4997">
        <v>1</v>
      </c>
      <c r="L4997">
        <v>1</v>
      </c>
      <c r="M4997">
        <v>0</v>
      </c>
      <c r="N4997">
        <v>0</v>
      </c>
      <c r="O4997">
        <v>0</v>
      </c>
      <c r="P4997" t="s">
        <v>960</v>
      </c>
      <c r="Q4997" t="s">
        <v>961</v>
      </c>
      <c r="R4997" t="s">
        <v>73</v>
      </c>
      <c r="S4997" t="s">
        <v>74</v>
      </c>
      <c r="T4997" t="s">
        <v>36</v>
      </c>
      <c r="U4997" t="s">
        <v>37</v>
      </c>
      <c r="V4997">
        <v>27</v>
      </c>
      <c r="W4997" t="s">
        <v>38</v>
      </c>
    </row>
    <row r="4998" spans="1:23">
      <c r="A4998" t="s">
        <v>1030</v>
      </c>
      <c r="B4998" t="s">
        <v>24</v>
      </c>
      <c r="C4998" t="s">
        <v>1031</v>
      </c>
      <c r="D4998" t="s">
        <v>26</v>
      </c>
      <c r="E4998" t="s">
        <v>27</v>
      </c>
      <c r="F4998" t="s">
        <v>53</v>
      </c>
      <c r="G4998" t="s">
        <v>54</v>
      </c>
      <c r="H4998" t="s">
        <v>55</v>
      </c>
      <c r="I4998" t="s">
        <v>56</v>
      </c>
      <c r="J4998">
        <v>889.10042999999996</v>
      </c>
      <c r="K4998">
        <v>1</v>
      </c>
      <c r="L4998">
        <v>1</v>
      </c>
      <c r="M4998">
        <v>0</v>
      </c>
      <c r="N4998">
        <v>0</v>
      </c>
      <c r="O4998">
        <v>0</v>
      </c>
      <c r="P4998" t="s">
        <v>964</v>
      </c>
      <c r="Q4998" t="s">
        <v>965</v>
      </c>
      <c r="R4998" t="s">
        <v>59</v>
      </c>
      <c r="S4998" t="s">
        <v>60</v>
      </c>
      <c r="T4998" t="s">
        <v>36</v>
      </c>
      <c r="U4998" t="s">
        <v>37</v>
      </c>
      <c r="V4998">
        <v>27</v>
      </c>
      <c r="W4998" t="s">
        <v>38</v>
      </c>
    </row>
    <row r="4999" spans="1:23">
      <c r="A4999" t="s">
        <v>1030</v>
      </c>
      <c r="B4999" t="s">
        <v>24</v>
      </c>
      <c r="C4999" t="s">
        <v>1031</v>
      </c>
      <c r="D4999" t="s">
        <v>26</v>
      </c>
      <c r="E4999" t="s">
        <v>27</v>
      </c>
      <c r="F4999" t="s">
        <v>28</v>
      </c>
      <c r="G4999" t="s">
        <v>29</v>
      </c>
      <c r="H4999" t="s">
        <v>369</v>
      </c>
      <c r="I4999" t="s">
        <v>370</v>
      </c>
      <c r="J4999">
        <v>789.31962999999996</v>
      </c>
      <c r="K4999">
        <v>1</v>
      </c>
      <c r="L4999">
        <v>1</v>
      </c>
      <c r="M4999">
        <v>0</v>
      </c>
      <c r="N4999">
        <v>0</v>
      </c>
      <c r="O4999">
        <v>0</v>
      </c>
      <c r="P4999" t="s">
        <v>964</v>
      </c>
      <c r="Q4999" t="s">
        <v>965</v>
      </c>
      <c r="R4999" t="s">
        <v>59</v>
      </c>
      <c r="S4999" t="s">
        <v>60</v>
      </c>
      <c r="T4999" t="s">
        <v>36</v>
      </c>
      <c r="U4999" t="s">
        <v>37</v>
      </c>
      <c r="V4999">
        <v>27</v>
      </c>
      <c r="W4999" t="s">
        <v>38</v>
      </c>
    </row>
    <row r="5000" spans="1:23">
      <c r="A5000" t="s">
        <v>1030</v>
      </c>
      <c r="B5000" t="s">
        <v>24</v>
      </c>
      <c r="C5000" t="s">
        <v>1031</v>
      </c>
      <c r="D5000" t="s">
        <v>26</v>
      </c>
      <c r="E5000" t="s">
        <v>27</v>
      </c>
      <c r="F5000" t="s">
        <v>44</v>
      </c>
      <c r="G5000" t="s">
        <v>45</v>
      </c>
      <c r="I5000" t="s">
        <v>43</v>
      </c>
      <c r="J5000">
        <v>0</v>
      </c>
      <c r="K5000">
        <v>0</v>
      </c>
      <c r="L5000">
        <v>0</v>
      </c>
      <c r="M5000">
        <v>0</v>
      </c>
      <c r="N5000">
        <v>0</v>
      </c>
      <c r="O5000">
        <v>1</v>
      </c>
      <c r="P5000" t="s">
        <v>964</v>
      </c>
      <c r="Q5000" t="s">
        <v>965</v>
      </c>
      <c r="R5000" t="s">
        <v>59</v>
      </c>
      <c r="S5000" t="s">
        <v>60</v>
      </c>
      <c r="T5000" t="s">
        <v>36</v>
      </c>
      <c r="U5000" t="s">
        <v>37</v>
      </c>
      <c r="V5000">
        <v>27</v>
      </c>
      <c r="W5000" t="s">
        <v>38</v>
      </c>
    </row>
    <row r="5001" spans="1:23">
      <c r="A5001" t="s">
        <v>1030</v>
      </c>
      <c r="B5001" t="s">
        <v>24</v>
      </c>
      <c r="C5001" t="s">
        <v>1031</v>
      </c>
      <c r="D5001" t="s">
        <v>39</v>
      </c>
      <c r="E5001" t="s">
        <v>40</v>
      </c>
      <c r="F5001" t="s">
        <v>41</v>
      </c>
      <c r="G5001" t="s">
        <v>42</v>
      </c>
      <c r="I5001" t="s">
        <v>43</v>
      </c>
      <c r="J5001">
        <v>385.04235999999997</v>
      </c>
      <c r="K5001">
        <v>6</v>
      </c>
      <c r="L5001">
        <v>1</v>
      </c>
      <c r="M5001">
        <v>0</v>
      </c>
      <c r="N5001">
        <v>0</v>
      </c>
      <c r="O5001">
        <v>0</v>
      </c>
      <c r="P5001" t="s">
        <v>964</v>
      </c>
      <c r="Q5001" t="s">
        <v>965</v>
      </c>
      <c r="R5001" t="s">
        <v>59</v>
      </c>
      <c r="S5001" t="s">
        <v>60</v>
      </c>
      <c r="T5001" t="s">
        <v>36</v>
      </c>
      <c r="U5001" t="s">
        <v>37</v>
      </c>
      <c r="V5001">
        <v>27</v>
      </c>
      <c r="W5001" t="s">
        <v>38</v>
      </c>
    </row>
    <row r="5002" spans="1:23">
      <c r="A5002" t="s">
        <v>1030</v>
      </c>
      <c r="B5002" t="s">
        <v>24</v>
      </c>
      <c r="C5002" t="s">
        <v>1031</v>
      </c>
      <c r="D5002" t="s">
        <v>39</v>
      </c>
      <c r="E5002" t="s">
        <v>40</v>
      </c>
      <c r="F5002" t="s">
        <v>53</v>
      </c>
      <c r="G5002" t="s">
        <v>54</v>
      </c>
      <c r="I5002" t="s">
        <v>43</v>
      </c>
      <c r="J5002">
        <v>967.15449999999998</v>
      </c>
      <c r="K5002">
        <v>12</v>
      </c>
      <c r="L5002">
        <v>0.93700000000000006</v>
      </c>
      <c r="M5002">
        <v>0</v>
      </c>
      <c r="N5002">
        <v>0</v>
      </c>
      <c r="O5002">
        <v>0</v>
      </c>
      <c r="P5002" t="s">
        <v>964</v>
      </c>
      <c r="Q5002" t="s">
        <v>965</v>
      </c>
      <c r="R5002" t="s">
        <v>59</v>
      </c>
      <c r="S5002" t="s">
        <v>60</v>
      </c>
      <c r="T5002" t="s">
        <v>36</v>
      </c>
      <c r="U5002" t="s">
        <v>37</v>
      </c>
      <c r="V5002">
        <v>27</v>
      </c>
      <c r="W5002" t="s">
        <v>38</v>
      </c>
    </row>
    <row r="5003" spans="1:23">
      <c r="A5003" t="s">
        <v>1030</v>
      </c>
      <c r="B5003" t="s">
        <v>24</v>
      </c>
      <c r="C5003" t="s">
        <v>1031</v>
      </c>
      <c r="D5003" t="s">
        <v>39</v>
      </c>
      <c r="E5003" t="s">
        <v>40</v>
      </c>
      <c r="F5003" t="s">
        <v>28</v>
      </c>
      <c r="G5003" t="s">
        <v>29</v>
      </c>
      <c r="I5003" t="s">
        <v>43</v>
      </c>
      <c r="J5003">
        <v>302.78055000000001</v>
      </c>
      <c r="K5003">
        <v>8</v>
      </c>
      <c r="L5003">
        <v>0.20100000000000001</v>
      </c>
      <c r="M5003">
        <v>0</v>
      </c>
      <c r="N5003">
        <v>0</v>
      </c>
      <c r="O5003">
        <v>0</v>
      </c>
      <c r="P5003" t="s">
        <v>984</v>
      </c>
      <c r="Q5003" t="s">
        <v>985</v>
      </c>
      <c r="R5003" t="s">
        <v>90</v>
      </c>
      <c r="S5003" t="s">
        <v>91</v>
      </c>
      <c r="T5003" t="s">
        <v>36</v>
      </c>
      <c r="U5003" t="s">
        <v>37</v>
      </c>
      <c r="V5003">
        <v>27</v>
      </c>
      <c r="W5003" t="s">
        <v>38</v>
      </c>
    </row>
    <row r="5004" spans="1:23">
      <c r="A5004" t="s">
        <v>1030</v>
      </c>
      <c r="B5004" t="s">
        <v>24</v>
      </c>
      <c r="C5004" t="s">
        <v>1031</v>
      </c>
      <c r="D5004" t="s">
        <v>39</v>
      </c>
      <c r="E5004" t="s">
        <v>40</v>
      </c>
      <c r="F5004" t="s">
        <v>41</v>
      </c>
      <c r="G5004" t="s">
        <v>42</v>
      </c>
      <c r="I5004" t="s">
        <v>43</v>
      </c>
      <c r="J5004">
        <v>55.791559999999997</v>
      </c>
      <c r="K5004">
        <v>1</v>
      </c>
      <c r="L5004">
        <v>0.72299999999999998</v>
      </c>
      <c r="M5004">
        <v>0</v>
      </c>
      <c r="N5004">
        <v>0</v>
      </c>
      <c r="O5004">
        <v>0</v>
      </c>
      <c r="P5004" t="s">
        <v>992</v>
      </c>
      <c r="Q5004" t="s">
        <v>993</v>
      </c>
      <c r="R5004" t="s">
        <v>297</v>
      </c>
      <c r="S5004" t="s">
        <v>298</v>
      </c>
      <c r="T5004" t="s">
        <v>36</v>
      </c>
      <c r="U5004" t="s">
        <v>37</v>
      </c>
      <c r="V5004">
        <v>27</v>
      </c>
      <c r="W5004" t="s">
        <v>38</v>
      </c>
    </row>
    <row r="5005" spans="1:23">
      <c r="A5005" t="s">
        <v>1030</v>
      </c>
      <c r="B5005" t="s">
        <v>24</v>
      </c>
      <c r="C5005" t="s">
        <v>1031</v>
      </c>
      <c r="D5005" t="s">
        <v>26</v>
      </c>
      <c r="E5005" t="s">
        <v>27</v>
      </c>
      <c r="F5005" t="s">
        <v>28</v>
      </c>
      <c r="G5005" t="s">
        <v>29</v>
      </c>
      <c r="I5005" t="s">
        <v>43</v>
      </c>
      <c r="J5005">
        <v>309.57900000000001</v>
      </c>
      <c r="K5005">
        <v>1</v>
      </c>
      <c r="L5005">
        <v>1</v>
      </c>
      <c r="M5005">
        <v>0</v>
      </c>
      <c r="N5005">
        <v>0</v>
      </c>
      <c r="O5005">
        <v>0</v>
      </c>
      <c r="P5005" t="s">
        <v>996</v>
      </c>
      <c r="Q5005" t="s">
        <v>997</v>
      </c>
      <c r="R5005" t="s">
        <v>100</v>
      </c>
      <c r="S5005" t="s">
        <v>101</v>
      </c>
      <c r="T5005" t="s">
        <v>36</v>
      </c>
      <c r="U5005" t="s">
        <v>37</v>
      </c>
      <c r="V5005">
        <v>27</v>
      </c>
      <c r="W5005" t="s">
        <v>38</v>
      </c>
    </row>
    <row r="5006" spans="1:23">
      <c r="A5006" t="s">
        <v>1030</v>
      </c>
      <c r="B5006" t="s">
        <v>24</v>
      </c>
      <c r="C5006" t="s">
        <v>1031</v>
      </c>
      <c r="D5006" t="s">
        <v>39</v>
      </c>
      <c r="E5006" t="s">
        <v>40</v>
      </c>
      <c r="F5006" t="s">
        <v>41</v>
      </c>
      <c r="G5006" t="s">
        <v>42</v>
      </c>
      <c r="I5006" t="s">
        <v>43</v>
      </c>
      <c r="J5006">
        <v>3840.8594499999999</v>
      </c>
      <c r="K5006">
        <v>77</v>
      </c>
      <c r="L5006">
        <v>0.63900000000000001</v>
      </c>
      <c r="M5006">
        <v>0</v>
      </c>
      <c r="N5006">
        <v>0</v>
      </c>
      <c r="O5006">
        <v>0</v>
      </c>
      <c r="P5006" t="s">
        <v>996</v>
      </c>
      <c r="Q5006" t="s">
        <v>997</v>
      </c>
      <c r="R5006" t="s">
        <v>100</v>
      </c>
      <c r="S5006" t="s">
        <v>101</v>
      </c>
      <c r="T5006" t="s">
        <v>36</v>
      </c>
      <c r="U5006" t="s">
        <v>37</v>
      </c>
      <c r="V5006">
        <v>27</v>
      </c>
      <c r="W5006" t="s">
        <v>38</v>
      </c>
    </row>
    <row r="5007" spans="1:23">
      <c r="A5007" t="s">
        <v>1030</v>
      </c>
      <c r="B5007" t="s">
        <v>24</v>
      </c>
      <c r="C5007" t="s">
        <v>1031</v>
      </c>
      <c r="D5007" t="s">
        <v>39</v>
      </c>
      <c r="E5007" t="s">
        <v>40</v>
      </c>
      <c r="F5007" t="s">
        <v>53</v>
      </c>
      <c r="G5007" t="s">
        <v>54</v>
      </c>
      <c r="I5007" t="s">
        <v>43</v>
      </c>
      <c r="J5007">
        <v>159.62262000000001</v>
      </c>
      <c r="K5007">
        <v>6</v>
      </c>
      <c r="L5007">
        <v>0.42699999999999999</v>
      </c>
      <c r="M5007">
        <v>0</v>
      </c>
      <c r="N5007">
        <v>0</v>
      </c>
      <c r="O5007">
        <v>0</v>
      </c>
      <c r="P5007" t="s">
        <v>996</v>
      </c>
      <c r="Q5007" t="s">
        <v>997</v>
      </c>
      <c r="R5007" t="s">
        <v>100</v>
      </c>
      <c r="S5007" t="s">
        <v>101</v>
      </c>
      <c r="T5007" t="s">
        <v>36</v>
      </c>
      <c r="U5007" t="s">
        <v>37</v>
      </c>
      <c r="V5007">
        <v>27</v>
      </c>
      <c r="W5007" t="s">
        <v>38</v>
      </c>
    </row>
    <row r="5008" spans="1:23">
      <c r="A5008" t="s">
        <v>1030</v>
      </c>
      <c r="B5008" t="s">
        <v>24</v>
      </c>
      <c r="C5008" t="s">
        <v>1031</v>
      </c>
      <c r="D5008" t="s">
        <v>39</v>
      </c>
      <c r="E5008" t="s">
        <v>40</v>
      </c>
      <c r="F5008" t="s">
        <v>28</v>
      </c>
      <c r="G5008" t="s">
        <v>29</v>
      </c>
      <c r="I5008" t="s">
        <v>43</v>
      </c>
      <c r="J5008">
        <v>3070.8504699999999</v>
      </c>
      <c r="K5008">
        <v>74</v>
      </c>
      <c r="L5008">
        <v>0.49299999999999999</v>
      </c>
      <c r="M5008">
        <v>0</v>
      </c>
      <c r="N5008">
        <v>0</v>
      </c>
      <c r="O5008">
        <v>0</v>
      </c>
      <c r="P5008" t="s">
        <v>996</v>
      </c>
      <c r="Q5008" t="s">
        <v>997</v>
      </c>
      <c r="R5008" t="s">
        <v>100</v>
      </c>
      <c r="S5008" t="s">
        <v>101</v>
      </c>
      <c r="T5008" t="s">
        <v>36</v>
      </c>
      <c r="U5008" t="s">
        <v>37</v>
      </c>
      <c r="V5008">
        <v>27</v>
      </c>
      <c r="W5008" t="s">
        <v>38</v>
      </c>
    </row>
    <row r="5009" spans="1:23">
      <c r="A5009" t="s">
        <v>1030</v>
      </c>
      <c r="B5009" t="s">
        <v>24</v>
      </c>
      <c r="C5009" t="s">
        <v>1031</v>
      </c>
      <c r="D5009" t="s">
        <v>26</v>
      </c>
      <c r="E5009" t="s">
        <v>27</v>
      </c>
      <c r="F5009" t="s">
        <v>28</v>
      </c>
      <c r="G5009" t="s">
        <v>29</v>
      </c>
      <c r="H5009" t="s">
        <v>30</v>
      </c>
      <c r="I5009" t="s">
        <v>31</v>
      </c>
      <c r="J5009">
        <v>906.78138000000001</v>
      </c>
      <c r="K5009">
        <v>1</v>
      </c>
      <c r="L5009">
        <v>1</v>
      </c>
      <c r="M5009">
        <v>0</v>
      </c>
      <c r="N5009">
        <v>0</v>
      </c>
      <c r="O5009">
        <v>0</v>
      </c>
      <c r="P5009" t="s">
        <v>1004</v>
      </c>
      <c r="Q5009" t="s">
        <v>1005</v>
      </c>
      <c r="R5009" t="s">
        <v>120</v>
      </c>
      <c r="S5009" t="s">
        <v>121</v>
      </c>
      <c r="T5009" t="s">
        <v>36</v>
      </c>
      <c r="U5009" t="s">
        <v>37</v>
      </c>
      <c r="V5009">
        <v>27</v>
      </c>
      <c r="W5009" t="s">
        <v>38</v>
      </c>
    </row>
    <row r="5010" spans="1:23">
      <c r="A5010" t="s">
        <v>1030</v>
      </c>
      <c r="B5010" t="s">
        <v>24</v>
      </c>
      <c r="C5010" t="s">
        <v>1031</v>
      </c>
      <c r="D5010" t="s">
        <v>26</v>
      </c>
      <c r="E5010" t="s">
        <v>27</v>
      </c>
      <c r="F5010" t="s">
        <v>44</v>
      </c>
      <c r="G5010" t="s">
        <v>45</v>
      </c>
      <c r="I5010" t="s">
        <v>43</v>
      </c>
      <c r="J5010">
        <v>0</v>
      </c>
      <c r="K5010">
        <v>0</v>
      </c>
      <c r="L5010">
        <v>0</v>
      </c>
      <c r="M5010">
        <v>0</v>
      </c>
      <c r="N5010">
        <v>0</v>
      </c>
      <c r="O5010">
        <v>1</v>
      </c>
      <c r="P5010" t="s">
        <v>1004</v>
      </c>
      <c r="Q5010" t="s">
        <v>1005</v>
      </c>
      <c r="R5010" t="s">
        <v>120</v>
      </c>
      <c r="S5010" t="s">
        <v>121</v>
      </c>
      <c r="T5010" t="s">
        <v>36</v>
      </c>
      <c r="U5010" t="s">
        <v>37</v>
      </c>
      <c r="V5010">
        <v>27</v>
      </c>
      <c r="W5010" t="s">
        <v>38</v>
      </c>
    </row>
    <row r="5011" spans="1:23">
      <c r="A5011" t="s">
        <v>1030</v>
      </c>
      <c r="B5011" t="s">
        <v>24</v>
      </c>
      <c r="C5011" t="s">
        <v>1031</v>
      </c>
      <c r="D5011" t="s">
        <v>39</v>
      </c>
      <c r="E5011" t="s">
        <v>40</v>
      </c>
      <c r="F5011" t="s">
        <v>41</v>
      </c>
      <c r="G5011" t="s">
        <v>42</v>
      </c>
      <c r="I5011" t="s">
        <v>43</v>
      </c>
      <c r="J5011">
        <v>0</v>
      </c>
      <c r="K5011">
        <v>0</v>
      </c>
      <c r="L5011">
        <v>0</v>
      </c>
      <c r="M5011">
        <v>0</v>
      </c>
      <c r="N5011">
        <v>0</v>
      </c>
      <c r="O5011">
        <v>1</v>
      </c>
      <c r="P5011" t="s">
        <v>1004</v>
      </c>
      <c r="Q5011" t="s">
        <v>1005</v>
      </c>
      <c r="R5011" t="s">
        <v>120</v>
      </c>
      <c r="S5011" t="s">
        <v>121</v>
      </c>
      <c r="T5011" t="s">
        <v>36</v>
      </c>
      <c r="U5011" t="s">
        <v>37</v>
      </c>
      <c r="V5011">
        <v>27</v>
      </c>
      <c r="W5011" t="s">
        <v>38</v>
      </c>
    </row>
    <row r="5012" spans="1:23">
      <c r="A5012" t="s">
        <v>1030</v>
      </c>
      <c r="B5012" t="s">
        <v>24</v>
      </c>
      <c r="C5012" t="s">
        <v>1031</v>
      </c>
      <c r="D5012" t="s">
        <v>26</v>
      </c>
      <c r="E5012" t="s">
        <v>27</v>
      </c>
      <c r="F5012" t="s">
        <v>28</v>
      </c>
      <c r="G5012" t="s">
        <v>29</v>
      </c>
      <c r="H5012" t="s">
        <v>369</v>
      </c>
      <c r="I5012" t="s">
        <v>370</v>
      </c>
      <c r="J5012">
        <v>87.670609999999996</v>
      </c>
      <c r="K5012">
        <v>1</v>
      </c>
      <c r="L5012">
        <v>1</v>
      </c>
      <c r="M5012">
        <v>0</v>
      </c>
      <c r="N5012">
        <v>0</v>
      </c>
      <c r="O5012">
        <v>0</v>
      </c>
      <c r="P5012" t="s">
        <v>1016</v>
      </c>
      <c r="Q5012" t="s">
        <v>1017</v>
      </c>
      <c r="R5012" t="s">
        <v>100</v>
      </c>
      <c r="S5012" t="s">
        <v>101</v>
      </c>
      <c r="T5012" t="s">
        <v>36</v>
      </c>
      <c r="U5012" t="s">
        <v>37</v>
      </c>
      <c r="V5012">
        <v>27</v>
      </c>
      <c r="W5012" t="s">
        <v>38</v>
      </c>
    </row>
    <row r="5013" spans="1:23">
      <c r="A5013" t="s">
        <v>1030</v>
      </c>
      <c r="B5013" t="s">
        <v>24</v>
      </c>
      <c r="C5013" t="s">
        <v>1031</v>
      </c>
      <c r="D5013" t="s">
        <v>26</v>
      </c>
      <c r="E5013" t="s">
        <v>27</v>
      </c>
      <c r="F5013" t="s">
        <v>28</v>
      </c>
      <c r="G5013" t="s">
        <v>29</v>
      </c>
      <c r="H5013" t="s">
        <v>152</v>
      </c>
      <c r="I5013" t="s">
        <v>153</v>
      </c>
      <c r="J5013">
        <v>1962.4473499999999</v>
      </c>
      <c r="K5013">
        <v>1</v>
      </c>
      <c r="L5013">
        <v>1</v>
      </c>
      <c r="M5013">
        <v>0</v>
      </c>
      <c r="N5013">
        <v>0</v>
      </c>
      <c r="O5013">
        <v>0</v>
      </c>
      <c r="P5013" t="s">
        <v>1020</v>
      </c>
      <c r="Q5013" t="s">
        <v>1021</v>
      </c>
      <c r="R5013" t="s">
        <v>146</v>
      </c>
      <c r="S5013" t="s">
        <v>147</v>
      </c>
      <c r="T5013" t="s">
        <v>36</v>
      </c>
      <c r="U5013" t="s">
        <v>37</v>
      </c>
      <c r="V5013">
        <v>27</v>
      </c>
      <c r="W5013" t="s">
        <v>38</v>
      </c>
    </row>
    <row r="5014" spans="1:23">
      <c r="A5014" t="s">
        <v>1030</v>
      </c>
      <c r="B5014" t="s">
        <v>24</v>
      </c>
      <c r="C5014" t="s">
        <v>1031</v>
      </c>
      <c r="D5014" t="s">
        <v>26</v>
      </c>
      <c r="E5014" t="s">
        <v>27</v>
      </c>
      <c r="F5014" t="s">
        <v>28</v>
      </c>
      <c r="G5014" t="s">
        <v>29</v>
      </c>
      <c r="H5014" t="s">
        <v>86</v>
      </c>
      <c r="I5014" t="s">
        <v>87</v>
      </c>
      <c r="J5014">
        <v>217.19644</v>
      </c>
      <c r="K5014">
        <v>1</v>
      </c>
      <c r="L5014">
        <v>1</v>
      </c>
      <c r="M5014">
        <v>0</v>
      </c>
      <c r="N5014">
        <v>0</v>
      </c>
      <c r="O5014">
        <v>0</v>
      </c>
      <c r="P5014" t="s">
        <v>1020</v>
      </c>
      <c r="Q5014" t="s">
        <v>1021</v>
      </c>
      <c r="R5014" t="s">
        <v>146</v>
      </c>
      <c r="S5014" t="s">
        <v>147</v>
      </c>
      <c r="T5014" t="s">
        <v>36</v>
      </c>
      <c r="U5014" t="s">
        <v>37</v>
      </c>
      <c r="V5014">
        <v>27</v>
      </c>
      <c r="W5014" t="s">
        <v>38</v>
      </c>
    </row>
    <row r="5015" spans="1:23">
      <c r="A5015" t="s">
        <v>1030</v>
      </c>
      <c r="B5015" t="s">
        <v>24</v>
      </c>
      <c r="C5015" t="s">
        <v>1031</v>
      </c>
      <c r="D5015" t="s">
        <v>26</v>
      </c>
      <c r="E5015" t="s">
        <v>27</v>
      </c>
      <c r="F5015" t="s">
        <v>28</v>
      </c>
      <c r="G5015" t="s">
        <v>29</v>
      </c>
      <c r="H5015" t="s">
        <v>195</v>
      </c>
      <c r="I5015" t="s">
        <v>196</v>
      </c>
      <c r="J5015">
        <v>3012.5011500000001</v>
      </c>
      <c r="K5015">
        <v>2</v>
      </c>
      <c r="L5015">
        <v>1</v>
      </c>
      <c r="M5015">
        <v>0</v>
      </c>
      <c r="N5015">
        <v>0</v>
      </c>
      <c r="O5015">
        <v>0</v>
      </c>
      <c r="P5015" t="s">
        <v>1020</v>
      </c>
      <c r="Q5015" t="s">
        <v>1021</v>
      </c>
      <c r="R5015" t="s">
        <v>146</v>
      </c>
      <c r="S5015" t="s">
        <v>147</v>
      </c>
      <c r="T5015" t="s">
        <v>36</v>
      </c>
      <c r="U5015" t="s">
        <v>37</v>
      </c>
      <c r="V5015">
        <v>27</v>
      </c>
      <c r="W5015" t="s">
        <v>38</v>
      </c>
    </row>
    <row r="5016" spans="1:23">
      <c r="A5016" t="s">
        <v>1030</v>
      </c>
      <c r="B5016" t="s">
        <v>24</v>
      </c>
      <c r="C5016" t="s">
        <v>1031</v>
      </c>
      <c r="D5016" t="s">
        <v>39</v>
      </c>
      <c r="E5016" t="s">
        <v>40</v>
      </c>
      <c r="F5016" t="s">
        <v>53</v>
      </c>
      <c r="G5016" t="s">
        <v>54</v>
      </c>
      <c r="I5016" t="s">
        <v>43</v>
      </c>
      <c r="J5016">
        <v>2850.9495099999999</v>
      </c>
      <c r="K5016">
        <v>32</v>
      </c>
      <c r="L5016">
        <v>0.14799999999999999</v>
      </c>
      <c r="M5016">
        <v>0</v>
      </c>
      <c r="N5016">
        <v>0</v>
      </c>
      <c r="O5016">
        <v>0</v>
      </c>
      <c r="P5016" t="s">
        <v>1020</v>
      </c>
      <c r="Q5016" t="s">
        <v>1021</v>
      </c>
      <c r="R5016" t="s">
        <v>146</v>
      </c>
      <c r="S5016" t="s">
        <v>147</v>
      </c>
      <c r="T5016" t="s">
        <v>36</v>
      </c>
      <c r="U5016" t="s">
        <v>37</v>
      </c>
      <c r="V5016">
        <v>27</v>
      </c>
      <c r="W5016" t="s">
        <v>38</v>
      </c>
    </row>
    <row r="5017" spans="1:23">
      <c r="A5017" t="s">
        <v>1030</v>
      </c>
      <c r="B5017" t="s">
        <v>24</v>
      </c>
      <c r="C5017" t="s">
        <v>1031</v>
      </c>
      <c r="D5017" t="s">
        <v>46</v>
      </c>
      <c r="E5017" t="s">
        <v>47</v>
      </c>
      <c r="F5017" t="s">
        <v>48</v>
      </c>
      <c r="G5017" t="s">
        <v>47</v>
      </c>
      <c r="I5017" t="s">
        <v>43</v>
      </c>
      <c r="J5017">
        <v>16691.463220000001</v>
      </c>
      <c r="K5017">
        <v>1152</v>
      </c>
      <c r="L5017">
        <v>0.50800000000000001</v>
      </c>
      <c r="M5017">
        <v>0</v>
      </c>
      <c r="N5017">
        <v>0</v>
      </c>
      <c r="O5017">
        <v>1</v>
      </c>
      <c r="P5017" t="s">
        <v>1020</v>
      </c>
      <c r="Q5017" t="s">
        <v>1021</v>
      </c>
      <c r="R5017" t="s">
        <v>146</v>
      </c>
      <c r="S5017" t="s">
        <v>147</v>
      </c>
      <c r="T5017" t="s">
        <v>36</v>
      </c>
      <c r="U5017" t="s">
        <v>37</v>
      </c>
      <c r="V5017">
        <v>27</v>
      </c>
      <c r="W5017" t="s">
        <v>38</v>
      </c>
    </row>
    <row r="5018" spans="1:23">
      <c r="A5018" t="s">
        <v>1030</v>
      </c>
      <c r="B5018" t="s">
        <v>24</v>
      </c>
      <c r="C5018" t="s">
        <v>1031</v>
      </c>
      <c r="D5018" t="s">
        <v>46</v>
      </c>
      <c r="E5018" t="s">
        <v>47</v>
      </c>
      <c r="F5018" t="s">
        <v>48</v>
      </c>
      <c r="G5018" t="s">
        <v>47</v>
      </c>
      <c r="I5018" t="s">
        <v>43</v>
      </c>
      <c r="J5018">
        <v>1559.9882299999999</v>
      </c>
      <c r="K5018">
        <v>67</v>
      </c>
      <c r="L5018">
        <v>0.70699999999999996</v>
      </c>
      <c r="M5018">
        <v>0</v>
      </c>
      <c r="N5018">
        <v>0</v>
      </c>
      <c r="O5018">
        <v>0</v>
      </c>
      <c r="P5018" t="s">
        <v>517</v>
      </c>
      <c r="Q5018" t="s">
        <v>518</v>
      </c>
      <c r="R5018" t="s">
        <v>100</v>
      </c>
      <c r="S5018" t="s">
        <v>101</v>
      </c>
      <c r="T5018" t="s">
        <v>36</v>
      </c>
      <c r="U5018" t="s">
        <v>37</v>
      </c>
      <c r="V5018">
        <v>27</v>
      </c>
      <c r="W5018" t="s">
        <v>38</v>
      </c>
    </row>
    <row r="5019" spans="1:23">
      <c r="A5019" t="s">
        <v>1030</v>
      </c>
      <c r="B5019" t="s">
        <v>24</v>
      </c>
      <c r="C5019" t="s">
        <v>1031</v>
      </c>
      <c r="D5019" t="s">
        <v>39</v>
      </c>
      <c r="E5019" t="s">
        <v>40</v>
      </c>
      <c r="F5019" t="s">
        <v>53</v>
      </c>
      <c r="G5019" t="s">
        <v>54</v>
      </c>
      <c r="I5019" t="s">
        <v>43</v>
      </c>
      <c r="J5019">
        <v>107.32073</v>
      </c>
      <c r="K5019">
        <v>2</v>
      </c>
      <c r="L5019">
        <v>1</v>
      </c>
      <c r="M5019">
        <v>0</v>
      </c>
      <c r="N5019">
        <v>0</v>
      </c>
      <c r="O5019">
        <v>0</v>
      </c>
      <c r="P5019" t="s">
        <v>537</v>
      </c>
      <c r="Q5019" t="s">
        <v>538</v>
      </c>
      <c r="R5019" t="s">
        <v>34</v>
      </c>
      <c r="S5019" t="s">
        <v>35</v>
      </c>
      <c r="T5019" t="s">
        <v>36</v>
      </c>
      <c r="U5019" t="s">
        <v>37</v>
      </c>
      <c r="V5019">
        <v>27</v>
      </c>
      <c r="W5019" t="s">
        <v>38</v>
      </c>
    </row>
    <row r="5020" spans="1:23">
      <c r="A5020" t="s">
        <v>1030</v>
      </c>
      <c r="B5020" t="s">
        <v>24</v>
      </c>
      <c r="C5020" t="s">
        <v>1031</v>
      </c>
      <c r="D5020" t="s">
        <v>26</v>
      </c>
      <c r="E5020" t="s">
        <v>27</v>
      </c>
      <c r="F5020" t="s">
        <v>41</v>
      </c>
      <c r="G5020" t="s">
        <v>42</v>
      </c>
      <c r="H5020" t="s">
        <v>161</v>
      </c>
      <c r="I5020" t="s">
        <v>43</v>
      </c>
      <c r="J5020">
        <v>2366.3434499999998</v>
      </c>
      <c r="K5020">
        <v>1</v>
      </c>
      <c r="L5020">
        <v>1</v>
      </c>
      <c r="M5020">
        <v>0</v>
      </c>
      <c r="N5020">
        <v>0</v>
      </c>
      <c r="O5020">
        <v>0</v>
      </c>
      <c r="P5020" t="s">
        <v>553</v>
      </c>
      <c r="Q5020" t="s">
        <v>554</v>
      </c>
      <c r="R5020" t="s">
        <v>59</v>
      </c>
      <c r="S5020" t="s">
        <v>60</v>
      </c>
      <c r="T5020" t="s">
        <v>36</v>
      </c>
      <c r="U5020" t="s">
        <v>37</v>
      </c>
      <c r="V5020">
        <v>27</v>
      </c>
      <c r="W5020" t="s">
        <v>38</v>
      </c>
    </row>
    <row r="5021" spans="1:23">
      <c r="A5021" t="s">
        <v>1030</v>
      </c>
      <c r="B5021" t="s">
        <v>24</v>
      </c>
      <c r="C5021" t="s">
        <v>1031</v>
      </c>
      <c r="D5021" t="s">
        <v>46</v>
      </c>
      <c r="E5021" t="s">
        <v>47</v>
      </c>
      <c r="F5021" t="s">
        <v>48</v>
      </c>
      <c r="G5021" t="s">
        <v>47</v>
      </c>
      <c r="I5021" t="s">
        <v>43</v>
      </c>
      <c r="J5021">
        <v>3281.24386</v>
      </c>
      <c r="K5021">
        <v>231</v>
      </c>
      <c r="L5021">
        <v>0.95899999999999996</v>
      </c>
      <c r="M5021">
        <v>0</v>
      </c>
      <c r="N5021">
        <v>0</v>
      </c>
      <c r="O5021">
        <v>0</v>
      </c>
      <c r="P5021" t="s">
        <v>561</v>
      </c>
      <c r="Q5021" t="s">
        <v>562</v>
      </c>
      <c r="R5021" t="s">
        <v>34</v>
      </c>
      <c r="S5021" t="s">
        <v>35</v>
      </c>
      <c r="T5021" t="s">
        <v>36</v>
      </c>
      <c r="U5021" t="s">
        <v>37</v>
      </c>
      <c r="V5021">
        <v>27</v>
      </c>
      <c r="W5021" t="s">
        <v>38</v>
      </c>
    </row>
    <row r="5022" spans="1:23">
      <c r="A5022" t="s">
        <v>1030</v>
      </c>
      <c r="B5022" t="s">
        <v>24</v>
      </c>
      <c r="C5022" t="s">
        <v>1031</v>
      </c>
      <c r="D5022" t="s">
        <v>26</v>
      </c>
      <c r="E5022" t="s">
        <v>27</v>
      </c>
      <c r="F5022" t="s">
        <v>28</v>
      </c>
      <c r="G5022" t="s">
        <v>29</v>
      </c>
      <c r="H5022" t="s">
        <v>138</v>
      </c>
      <c r="I5022" t="s">
        <v>139</v>
      </c>
      <c r="J5022">
        <v>573.51468999999997</v>
      </c>
      <c r="K5022">
        <v>1</v>
      </c>
      <c r="L5022">
        <v>1</v>
      </c>
      <c r="M5022">
        <v>0</v>
      </c>
      <c r="N5022">
        <v>0</v>
      </c>
      <c r="O5022">
        <v>0</v>
      </c>
      <c r="P5022" t="s">
        <v>565</v>
      </c>
      <c r="Q5022" t="s">
        <v>566</v>
      </c>
      <c r="R5022" t="s">
        <v>100</v>
      </c>
      <c r="S5022" t="s">
        <v>101</v>
      </c>
      <c r="T5022" t="s">
        <v>36</v>
      </c>
      <c r="U5022" t="s">
        <v>37</v>
      </c>
      <c r="V5022">
        <v>27</v>
      </c>
      <c r="W5022" t="s">
        <v>38</v>
      </c>
    </row>
    <row r="5023" spans="1:23">
      <c r="A5023" t="s">
        <v>1030</v>
      </c>
      <c r="B5023" t="s">
        <v>24</v>
      </c>
      <c r="C5023" t="s">
        <v>1031</v>
      </c>
      <c r="D5023" t="s">
        <v>39</v>
      </c>
      <c r="E5023" t="s">
        <v>40</v>
      </c>
      <c r="F5023" t="s">
        <v>53</v>
      </c>
      <c r="G5023" t="s">
        <v>54</v>
      </c>
      <c r="I5023" t="s">
        <v>43</v>
      </c>
      <c r="J5023">
        <v>345.57663000000002</v>
      </c>
      <c r="K5023">
        <v>3</v>
      </c>
      <c r="L5023">
        <v>0.98199999999999998</v>
      </c>
      <c r="M5023">
        <v>0</v>
      </c>
      <c r="N5023">
        <v>0</v>
      </c>
      <c r="O5023">
        <v>0</v>
      </c>
      <c r="P5023" t="s">
        <v>565</v>
      </c>
      <c r="Q5023" t="s">
        <v>566</v>
      </c>
      <c r="R5023" t="s">
        <v>100</v>
      </c>
      <c r="S5023" t="s">
        <v>101</v>
      </c>
      <c r="T5023" t="s">
        <v>36</v>
      </c>
      <c r="U5023" t="s">
        <v>37</v>
      </c>
      <c r="V5023">
        <v>27</v>
      </c>
      <c r="W5023" t="s">
        <v>38</v>
      </c>
    </row>
    <row r="5024" spans="1:23">
      <c r="A5024" t="s">
        <v>1030</v>
      </c>
      <c r="B5024" t="s">
        <v>24</v>
      </c>
      <c r="C5024" t="s">
        <v>1031</v>
      </c>
      <c r="D5024" t="s">
        <v>26</v>
      </c>
      <c r="E5024" t="s">
        <v>27</v>
      </c>
      <c r="F5024" t="s">
        <v>53</v>
      </c>
      <c r="G5024" t="s">
        <v>54</v>
      </c>
      <c r="H5024" t="s">
        <v>904</v>
      </c>
      <c r="I5024" t="s">
        <v>905</v>
      </c>
      <c r="J5024">
        <v>850.99757</v>
      </c>
      <c r="K5024">
        <v>1</v>
      </c>
      <c r="L5024">
        <v>1</v>
      </c>
      <c r="M5024">
        <v>0</v>
      </c>
      <c r="N5024">
        <v>0</v>
      </c>
      <c r="O5024">
        <v>0</v>
      </c>
      <c r="P5024" t="s">
        <v>571</v>
      </c>
      <c r="Q5024" t="s">
        <v>572</v>
      </c>
      <c r="R5024" t="s">
        <v>34</v>
      </c>
      <c r="S5024" t="s">
        <v>35</v>
      </c>
      <c r="T5024" t="s">
        <v>36</v>
      </c>
      <c r="U5024" t="s">
        <v>37</v>
      </c>
      <c r="V5024">
        <v>27</v>
      </c>
      <c r="W5024" t="s">
        <v>38</v>
      </c>
    </row>
    <row r="5025" spans="1:23">
      <c r="A5025" t="s">
        <v>1030</v>
      </c>
      <c r="B5025" t="s">
        <v>24</v>
      </c>
      <c r="C5025" t="s">
        <v>1031</v>
      </c>
      <c r="D5025" t="s">
        <v>26</v>
      </c>
      <c r="E5025" t="s">
        <v>27</v>
      </c>
      <c r="F5025" t="s">
        <v>53</v>
      </c>
      <c r="G5025" t="s">
        <v>54</v>
      </c>
      <c r="H5025" t="s">
        <v>128</v>
      </c>
      <c r="I5025" t="s">
        <v>129</v>
      </c>
      <c r="J5025">
        <v>1582.21948</v>
      </c>
      <c r="K5025">
        <v>2</v>
      </c>
      <c r="L5025">
        <v>1</v>
      </c>
      <c r="M5025">
        <v>0</v>
      </c>
      <c r="N5025">
        <v>0</v>
      </c>
      <c r="O5025">
        <v>0</v>
      </c>
      <c r="P5025" t="s">
        <v>571</v>
      </c>
      <c r="Q5025" t="s">
        <v>572</v>
      </c>
      <c r="R5025" t="s">
        <v>34</v>
      </c>
      <c r="S5025" t="s">
        <v>35</v>
      </c>
      <c r="T5025" t="s">
        <v>36</v>
      </c>
      <c r="U5025" t="s">
        <v>37</v>
      </c>
      <c r="V5025">
        <v>27</v>
      </c>
      <c r="W5025" t="s">
        <v>38</v>
      </c>
    </row>
    <row r="5026" spans="1:23">
      <c r="A5026" t="s">
        <v>1030</v>
      </c>
      <c r="B5026" t="s">
        <v>24</v>
      </c>
      <c r="C5026" t="s">
        <v>1031</v>
      </c>
      <c r="D5026" t="s">
        <v>26</v>
      </c>
      <c r="E5026" t="s">
        <v>27</v>
      </c>
      <c r="F5026" t="s">
        <v>28</v>
      </c>
      <c r="G5026" t="s">
        <v>29</v>
      </c>
      <c r="H5026" t="s">
        <v>189</v>
      </c>
      <c r="I5026" t="s">
        <v>190</v>
      </c>
      <c r="J5026">
        <v>243.72326000000001</v>
      </c>
      <c r="K5026">
        <v>1</v>
      </c>
      <c r="L5026">
        <v>1</v>
      </c>
      <c r="M5026">
        <v>0</v>
      </c>
      <c r="N5026">
        <v>0</v>
      </c>
      <c r="O5026">
        <v>0</v>
      </c>
      <c r="P5026" t="s">
        <v>571</v>
      </c>
      <c r="Q5026" t="s">
        <v>572</v>
      </c>
      <c r="R5026" t="s">
        <v>34</v>
      </c>
      <c r="S5026" t="s">
        <v>35</v>
      </c>
      <c r="T5026" t="s">
        <v>36</v>
      </c>
      <c r="U5026" t="s">
        <v>37</v>
      </c>
      <c r="V5026">
        <v>27</v>
      </c>
      <c r="W5026" t="s">
        <v>38</v>
      </c>
    </row>
    <row r="5027" spans="1:23">
      <c r="A5027" t="s">
        <v>1030</v>
      </c>
      <c r="B5027" t="s">
        <v>24</v>
      </c>
      <c r="C5027" t="s">
        <v>1031</v>
      </c>
      <c r="D5027" t="s">
        <v>26</v>
      </c>
      <c r="E5027" t="s">
        <v>27</v>
      </c>
      <c r="F5027" t="s">
        <v>28</v>
      </c>
      <c r="G5027" t="s">
        <v>29</v>
      </c>
      <c r="H5027" t="s">
        <v>148</v>
      </c>
      <c r="I5027" t="s">
        <v>149</v>
      </c>
      <c r="J5027">
        <v>1780.65137</v>
      </c>
      <c r="K5027">
        <v>4</v>
      </c>
      <c r="L5027">
        <v>1</v>
      </c>
      <c r="M5027">
        <v>0</v>
      </c>
      <c r="N5027">
        <v>0</v>
      </c>
      <c r="O5027">
        <v>0</v>
      </c>
      <c r="P5027" t="s">
        <v>571</v>
      </c>
      <c r="Q5027" t="s">
        <v>572</v>
      </c>
      <c r="R5027" t="s">
        <v>34</v>
      </c>
      <c r="S5027" t="s">
        <v>35</v>
      </c>
      <c r="T5027" t="s">
        <v>36</v>
      </c>
      <c r="U5027" t="s">
        <v>37</v>
      </c>
      <c r="V5027">
        <v>27</v>
      </c>
      <c r="W5027" t="s">
        <v>38</v>
      </c>
    </row>
    <row r="5028" spans="1:23">
      <c r="A5028" t="s">
        <v>1030</v>
      </c>
      <c r="B5028" t="s">
        <v>24</v>
      </c>
      <c r="C5028" t="s">
        <v>1031</v>
      </c>
      <c r="D5028" t="s">
        <v>26</v>
      </c>
      <c r="E5028" t="s">
        <v>27</v>
      </c>
      <c r="F5028" t="s">
        <v>28</v>
      </c>
      <c r="G5028" t="s">
        <v>29</v>
      </c>
      <c r="H5028" t="s">
        <v>233</v>
      </c>
      <c r="I5028" t="s">
        <v>234</v>
      </c>
      <c r="J5028">
        <v>294.37225000000001</v>
      </c>
      <c r="K5028">
        <v>1</v>
      </c>
      <c r="L5028">
        <v>1</v>
      </c>
      <c r="M5028">
        <v>0</v>
      </c>
      <c r="N5028">
        <v>0</v>
      </c>
      <c r="O5028">
        <v>0</v>
      </c>
      <c r="P5028" t="s">
        <v>571</v>
      </c>
      <c r="Q5028" t="s">
        <v>572</v>
      </c>
      <c r="R5028" t="s">
        <v>34</v>
      </c>
      <c r="S5028" t="s">
        <v>35</v>
      </c>
      <c r="T5028" t="s">
        <v>36</v>
      </c>
      <c r="U5028" t="s">
        <v>37</v>
      </c>
      <c r="V5028">
        <v>27</v>
      </c>
      <c r="W5028" t="s">
        <v>38</v>
      </c>
    </row>
    <row r="5029" spans="1:23">
      <c r="A5029" t="s">
        <v>1030</v>
      </c>
      <c r="B5029" t="s">
        <v>24</v>
      </c>
      <c r="C5029" t="s">
        <v>1031</v>
      </c>
      <c r="D5029" t="s">
        <v>26</v>
      </c>
      <c r="E5029" t="s">
        <v>27</v>
      </c>
      <c r="F5029" t="s">
        <v>28</v>
      </c>
      <c r="G5029" t="s">
        <v>29</v>
      </c>
      <c r="H5029" t="s">
        <v>369</v>
      </c>
      <c r="I5029" t="s">
        <v>370</v>
      </c>
      <c r="J5029">
        <v>126.51653</v>
      </c>
      <c r="K5029">
        <v>1</v>
      </c>
      <c r="L5029">
        <v>1</v>
      </c>
      <c r="M5029">
        <v>0</v>
      </c>
      <c r="N5029">
        <v>0</v>
      </c>
      <c r="O5029">
        <v>0</v>
      </c>
      <c r="P5029" t="s">
        <v>571</v>
      </c>
      <c r="Q5029" t="s">
        <v>572</v>
      </c>
      <c r="R5029" t="s">
        <v>34</v>
      </c>
      <c r="S5029" t="s">
        <v>35</v>
      </c>
      <c r="T5029" t="s">
        <v>36</v>
      </c>
      <c r="U5029" t="s">
        <v>37</v>
      </c>
      <c r="V5029">
        <v>27</v>
      </c>
      <c r="W5029" t="s">
        <v>38</v>
      </c>
    </row>
    <row r="5030" spans="1:23">
      <c r="A5030" t="s">
        <v>1030</v>
      </c>
      <c r="B5030" t="s">
        <v>24</v>
      </c>
      <c r="C5030" t="s">
        <v>1031</v>
      </c>
      <c r="D5030" t="s">
        <v>26</v>
      </c>
      <c r="E5030" t="s">
        <v>27</v>
      </c>
      <c r="F5030" t="s">
        <v>28</v>
      </c>
      <c r="G5030" t="s">
        <v>29</v>
      </c>
      <c r="H5030" t="s">
        <v>191</v>
      </c>
      <c r="I5030" t="s">
        <v>192</v>
      </c>
      <c r="J5030">
        <v>342.47924999999998</v>
      </c>
      <c r="K5030">
        <v>2</v>
      </c>
      <c r="L5030">
        <v>1</v>
      </c>
      <c r="M5030">
        <v>0</v>
      </c>
      <c r="N5030">
        <v>0</v>
      </c>
      <c r="O5030">
        <v>0</v>
      </c>
      <c r="P5030" t="s">
        <v>571</v>
      </c>
      <c r="Q5030" t="s">
        <v>572</v>
      </c>
      <c r="R5030" t="s">
        <v>34</v>
      </c>
      <c r="S5030" t="s">
        <v>35</v>
      </c>
      <c r="T5030" t="s">
        <v>36</v>
      </c>
      <c r="U5030" t="s">
        <v>37</v>
      </c>
      <c r="V5030">
        <v>27</v>
      </c>
      <c r="W5030" t="s">
        <v>38</v>
      </c>
    </row>
    <row r="5031" spans="1:23">
      <c r="A5031" t="s">
        <v>1030</v>
      </c>
      <c r="B5031" t="s">
        <v>24</v>
      </c>
      <c r="C5031" t="s">
        <v>1031</v>
      </c>
      <c r="D5031" t="s">
        <v>46</v>
      </c>
      <c r="E5031" t="s">
        <v>47</v>
      </c>
      <c r="F5031" t="s">
        <v>48</v>
      </c>
      <c r="G5031" t="s">
        <v>47</v>
      </c>
      <c r="I5031" t="s">
        <v>43</v>
      </c>
      <c r="J5031">
        <v>21823.496859999999</v>
      </c>
      <c r="K5031">
        <v>1416</v>
      </c>
      <c r="L5031">
        <v>0.86499999999999999</v>
      </c>
      <c r="M5031">
        <v>0</v>
      </c>
      <c r="N5031">
        <v>0</v>
      </c>
      <c r="O5031">
        <v>0</v>
      </c>
      <c r="P5031" t="s">
        <v>571</v>
      </c>
      <c r="Q5031" t="s">
        <v>572</v>
      </c>
      <c r="R5031" t="s">
        <v>34</v>
      </c>
      <c r="S5031" t="s">
        <v>35</v>
      </c>
      <c r="T5031" t="s">
        <v>36</v>
      </c>
      <c r="U5031" t="s">
        <v>37</v>
      </c>
      <c r="V5031">
        <v>27</v>
      </c>
      <c r="W5031" t="s">
        <v>38</v>
      </c>
    </row>
    <row r="5032" spans="1:23">
      <c r="A5032" t="s">
        <v>1030</v>
      </c>
      <c r="B5032" t="s">
        <v>24</v>
      </c>
      <c r="C5032" t="s">
        <v>1031</v>
      </c>
      <c r="D5032" t="s">
        <v>39</v>
      </c>
      <c r="E5032" t="s">
        <v>40</v>
      </c>
      <c r="F5032" t="s">
        <v>28</v>
      </c>
      <c r="G5032" t="s">
        <v>29</v>
      </c>
      <c r="I5032" t="s">
        <v>43</v>
      </c>
      <c r="J5032">
        <v>84.423100000000005</v>
      </c>
      <c r="K5032">
        <v>1</v>
      </c>
      <c r="L5032">
        <v>1</v>
      </c>
      <c r="M5032">
        <v>0</v>
      </c>
      <c r="N5032">
        <v>0</v>
      </c>
      <c r="O5032">
        <v>0</v>
      </c>
      <c r="P5032" t="s">
        <v>581</v>
      </c>
      <c r="Q5032" t="s">
        <v>582</v>
      </c>
      <c r="R5032" t="s">
        <v>132</v>
      </c>
      <c r="S5032" t="s">
        <v>133</v>
      </c>
      <c r="T5032" t="s">
        <v>36</v>
      </c>
      <c r="U5032" t="s">
        <v>37</v>
      </c>
      <c r="V5032">
        <v>27</v>
      </c>
      <c r="W5032" t="s">
        <v>38</v>
      </c>
    </row>
    <row r="5033" spans="1:23">
      <c r="A5033" t="s">
        <v>1030</v>
      </c>
      <c r="B5033" t="s">
        <v>24</v>
      </c>
      <c r="C5033" t="s">
        <v>1031</v>
      </c>
      <c r="D5033" t="s">
        <v>26</v>
      </c>
      <c r="E5033" t="s">
        <v>27</v>
      </c>
      <c r="F5033" t="s">
        <v>28</v>
      </c>
      <c r="G5033" t="s">
        <v>29</v>
      </c>
      <c r="H5033" t="s">
        <v>86</v>
      </c>
      <c r="I5033" t="s">
        <v>87</v>
      </c>
      <c r="J5033">
        <v>5729.2963099999997</v>
      </c>
      <c r="K5033">
        <v>2</v>
      </c>
      <c r="L5033">
        <v>1</v>
      </c>
      <c r="M5033">
        <v>0</v>
      </c>
      <c r="N5033">
        <v>0</v>
      </c>
      <c r="O5033">
        <v>0</v>
      </c>
      <c r="P5033" t="s">
        <v>1036</v>
      </c>
      <c r="Q5033" t="s">
        <v>1037</v>
      </c>
      <c r="R5033" t="s">
        <v>59</v>
      </c>
      <c r="S5033" t="s">
        <v>60</v>
      </c>
      <c r="T5033" t="s">
        <v>36</v>
      </c>
      <c r="U5033" t="s">
        <v>37</v>
      </c>
      <c r="V5033">
        <v>27</v>
      </c>
      <c r="W5033" t="s">
        <v>38</v>
      </c>
    </row>
    <row r="5034" spans="1:23">
      <c r="A5034" t="s">
        <v>1030</v>
      </c>
      <c r="B5034" t="s">
        <v>24</v>
      </c>
      <c r="C5034" t="s">
        <v>1031</v>
      </c>
      <c r="D5034" t="s">
        <v>39</v>
      </c>
      <c r="E5034" t="s">
        <v>40</v>
      </c>
      <c r="F5034" t="s">
        <v>53</v>
      </c>
      <c r="G5034" t="s">
        <v>54</v>
      </c>
      <c r="I5034" t="s">
        <v>43</v>
      </c>
      <c r="J5034">
        <v>0</v>
      </c>
      <c r="K5034">
        <v>0</v>
      </c>
      <c r="L5034">
        <v>0</v>
      </c>
      <c r="M5034">
        <v>0</v>
      </c>
      <c r="N5034">
        <v>0</v>
      </c>
      <c r="O5034">
        <v>1</v>
      </c>
      <c r="P5034" t="s">
        <v>1036</v>
      </c>
      <c r="Q5034" t="s">
        <v>1037</v>
      </c>
      <c r="R5034" t="s">
        <v>59</v>
      </c>
      <c r="S5034" t="s">
        <v>60</v>
      </c>
      <c r="T5034" t="s">
        <v>36</v>
      </c>
      <c r="U5034" t="s">
        <v>37</v>
      </c>
      <c r="V5034">
        <v>27</v>
      </c>
      <c r="W5034" t="s">
        <v>38</v>
      </c>
    </row>
    <row r="5035" spans="1:23">
      <c r="A5035" t="s">
        <v>1030</v>
      </c>
      <c r="B5035" t="s">
        <v>24</v>
      </c>
      <c r="C5035" t="s">
        <v>1031</v>
      </c>
      <c r="D5035" t="s">
        <v>39</v>
      </c>
      <c r="E5035" t="s">
        <v>40</v>
      </c>
      <c r="F5035" t="s">
        <v>53</v>
      </c>
      <c r="G5035" t="s">
        <v>54</v>
      </c>
      <c r="I5035" t="s">
        <v>43</v>
      </c>
      <c r="J5035">
        <v>147.30888999999999</v>
      </c>
      <c r="K5035">
        <v>5</v>
      </c>
      <c r="L5035">
        <v>1</v>
      </c>
      <c r="M5035">
        <v>0</v>
      </c>
      <c r="N5035">
        <v>0</v>
      </c>
      <c r="O5035">
        <v>0</v>
      </c>
      <c r="P5035" t="s">
        <v>601</v>
      </c>
      <c r="Q5035" t="s">
        <v>602</v>
      </c>
      <c r="R5035" t="s">
        <v>59</v>
      </c>
      <c r="S5035" t="s">
        <v>60</v>
      </c>
      <c r="T5035" t="s">
        <v>36</v>
      </c>
      <c r="U5035" t="s">
        <v>37</v>
      </c>
      <c r="V5035">
        <v>27</v>
      </c>
      <c r="W5035" t="s">
        <v>38</v>
      </c>
    </row>
    <row r="5036" spans="1:23">
      <c r="A5036" t="s">
        <v>1030</v>
      </c>
      <c r="B5036" t="s">
        <v>24</v>
      </c>
      <c r="C5036" t="s">
        <v>1031</v>
      </c>
      <c r="D5036" t="s">
        <v>39</v>
      </c>
      <c r="E5036" t="s">
        <v>40</v>
      </c>
      <c r="F5036" t="s">
        <v>28</v>
      </c>
      <c r="G5036" t="s">
        <v>29</v>
      </c>
      <c r="I5036" t="s">
        <v>43</v>
      </c>
      <c r="J5036">
        <v>1886.8937100000001</v>
      </c>
      <c r="K5036">
        <v>27</v>
      </c>
      <c r="L5036">
        <v>0.81399999999999995</v>
      </c>
      <c r="M5036">
        <v>0</v>
      </c>
      <c r="N5036">
        <v>0</v>
      </c>
      <c r="O5036">
        <v>0</v>
      </c>
      <c r="P5036" t="s">
        <v>601</v>
      </c>
      <c r="Q5036" t="s">
        <v>602</v>
      </c>
      <c r="R5036" t="s">
        <v>59</v>
      </c>
      <c r="S5036" t="s">
        <v>60</v>
      </c>
      <c r="T5036" t="s">
        <v>36</v>
      </c>
      <c r="U5036" t="s">
        <v>37</v>
      </c>
      <c r="V5036">
        <v>27</v>
      </c>
      <c r="W5036" t="s">
        <v>38</v>
      </c>
    </row>
    <row r="5037" spans="1:23">
      <c r="A5037" t="s">
        <v>1030</v>
      </c>
      <c r="B5037" t="s">
        <v>24</v>
      </c>
      <c r="C5037" t="s">
        <v>1031</v>
      </c>
      <c r="D5037" t="s">
        <v>26</v>
      </c>
      <c r="E5037" t="s">
        <v>27</v>
      </c>
      <c r="F5037" t="s">
        <v>28</v>
      </c>
      <c r="G5037" t="s">
        <v>29</v>
      </c>
      <c r="H5037" t="s">
        <v>75</v>
      </c>
      <c r="I5037" t="s">
        <v>76</v>
      </c>
      <c r="J5037">
        <v>71.730800000000002</v>
      </c>
      <c r="K5037">
        <v>1</v>
      </c>
      <c r="L5037">
        <v>1</v>
      </c>
      <c r="M5037">
        <v>0</v>
      </c>
      <c r="N5037">
        <v>0</v>
      </c>
      <c r="O5037">
        <v>0</v>
      </c>
      <c r="P5037" t="s">
        <v>607</v>
      </c>
      <c r="Q5037" t="s">
        <v>608</v>
      </c>
      <c r="R5037" t="s">
        <v>59</v>
      </c>
      <c r="S5037" t="s">
        <v>60</v>
      </c>
      <c r="T5037" t="s">
        <v>36</v>
      </c>
      <c r="U5037" t="s">
        <v>37</v>
      </c>
      <c r="V5037">
        <v>27</v>
      </c>
      <c r="W5037" t="s">
        <v>38</v>
      </c>
    </row>
    <row r="5038" spans="1:23">
      <c r="A5038" t="s">
        <v>1030</v>
      </c>
      <c r="B5038" t="s">
        <v>24</v>
      </c>
      <c r="C5038" t="s">
        <v>1031</v>
      </c>
      <c r="D5038" t="s">
        <v>26</v>
      </c>
      <c r="E5038" t="s">
        <v>27</v>
      </c>
      <c r="F5038" t="s">
        <v>28</v>
      </c>
      <c r="G5038" t="s">
        <v>29</v>
      </c>
      <c r="H5038" t="s">
        <v>86</v>
      </c>
      <c r="I5038" t="s">
        <v>87</v>
      </c>
      <c r="J5038">
        <v>2886.89032</v>
      </c>
      <c r="K5038">
        <v>2</v>
      </c>
      <c r="L5038">
        <v>1</v>
      </c>
      <c r="M5038">
        <v>0</v>
      </c>
      <c r="N5038">
        <v>0</v>
      </c>
      <c r="O5038">
        <v>0</v>
      </c>
      <c r="P5038" t="s">
        <v>607</v>
      </c>
      <c r="Q5038" t="s">
        <v>608</v>
      </c>
      <c r="R5038" t="s">
        <v>59</v>
      </c>
      <c r="S5038" t="s">
        <v>60</v>
      </c>
      <c r="T5038" t="s">
        <v>36</v>
      </c>
      <c r="U5038" t="s">
        <v>37</v>
      </c>
      <c r="V5038">
        <v>27</v>
      </c>
      <c r="W5038" t="s">
        <v>38</v>
      </c>
    </row>
    <row r="5039" spans="1:23">
      <c r="A5039" t="s">
        <v>1030</v>
      </c>
      <c r="B5039" t="s">
        <v>24</v>
      </c>
      <c r="C5039" t="s">
        <v>1031</v>
      </c>
      <c r="D5039" t="s">
        <v>39</v>
      </c>
      <c r="E5039" t="s">
        <v>40</v>
      </c>
      <c r="F5039" t="s">
        <v>53</v>
      </c>
      <c r="G5039" t="s">
        <v>54</v>
      </c>
      <c r="I5039" t="s">
        <v>43</v>
      </c>
      <c r="J5039">
        <v>98.090109999999996</v>
      </c>
      <c r="K5039">
        <v>2</v>
      </c>
      <c r="L5039">
        <v>1</v>
      </c>
      <c r="M5039">
        <v>0</v>
      </c>
      <c r="N5039">
        <v>0</v>
      </c>
      <c r="O5039">
        <v>0</v>
      </c>
      <c r="P5039" t="s">
        <v>607</v>
      </c>
      <c r="Q5039" t="s">
        <v>608</v>
      </c>
      <c r="R5039" t="s">
        <v>59</v>
      </c>
      <c r="S5039" t="s">
        <v>60</v>
      </c>
      <c r="T5039" t="s">
        <v>36</v>
      </c>
      <c r="U5039" t="s">
        <v>37</v>
      </c>
      <c r="V5039">
        <v>27</v>
      </c>
      <c r="W5039" t="s">
        <v>38</v>
      </c>
    </row>
    <row r="5040" spans="1:23">
      <c r="A5040" t="s">
        <v>1030</v>
      </c>
      <c r="B5040" t="s">
        <v>24</v>
      </c>
      <c r="C5040" t="s">
        <v>1031</v>
      </c>
      <c r="D5040" t="s">
        <v>46</v>
      </c>
      <c r="E5040" t="s">
        <v>47</v>
      </c>
      <c r="F5040" t="s">
        <v>48</v>
      </c>
      <c r="G5040" t="s">
        <v>47</v>
      </c>
      <c r="I5040" t="s">
        <v>43</v>
      </c>
      <c r="J5040">
        <v>12512.912350000001</v>
      </c>
      <c r="K5040">
        <v>850</v>
      </c>
      <c r="L5040">
        <v>0.92600000000000005</v>
      </c>
      <c r="M5040">
        <v>0</v>
      </c>
      <c r="N5040">
        <v>0</v>
      </c>
      <c r="O5040">
        <v>0</v>
      </c>
      <c r="P5040" t="s">
        <v>607</v>
      </c>
      <c r="Q5040" t="s">
        <v>608</v>
      </c>
      <c r="R5040" t="s">
        <v>59</v>
      </c>
      <c r="S5040" t="s">
        <v>60</v>
      </c>
      <c r="T5040" t="s">
        <v>36</v>
      </c>
      <c r="U5040" t="s">
        <v>37</v>
      </c>
      <c r="V5040">
        <v>27</v>
      </c>
      <c r="W5040" t="s">
        <v>38</v>
      </c>
    </row>
    <row r="5041" spans="1:23">
      <c r="A5041" t="s">
        <v>1030</v>
      </c>
      <c r="B5041" t="s">
        <v>24</v>
      </c>
      <c r="C5041" t="s">
        <v>1031</v>
      </c>
      <c r="D5041" t="s">
        <v>39</v>
      </c>
      <c r="E5041" t="s">
        <v>40</v>
      </c>
      <c r="F5041" t="s">
        <v>28</v>
      </c>
      <c r="G5041" t="s">
        <v>29</v>
      </c>
      <c r="I5041" t="s">
        <v>43</v>
      </c>
      <c r="J5041">
        <v>0</v>
      </c>
      <c r="K5041">
        <v>0</v>
      </c>
      <c r="L5041">
        <v>0</v>
      </c>
      <c r="M5041">
        <v>0</v>
      </c>
      <c r="N5041">
        <v>0</v>
      </c>
      <c r="O5041">
        <v>1</v>
      </c>
      <c r="P5041" t="s">
        <v>609</v>
      </c>
      <c r="Q5041" t="s">
        <v>610</v>
      </c>
      <c r="R5041" t="s">
        <v>73</v>
      </c>
      <c r="S5041" t="s">
        <v>74</v>
      </c>
      <c r="T5041" t="s">
        <v>36</v>
      </c>
      <c r="U5041" t="s">
        <v>37</v>
      </c>
      <c r="V5041">
        <v>27</v>
      </c>
      <c r="W5041" t="s">
        <v>38</v>
      </c>
    </row>
    <row r="5042" spans="1:23">
      <c r="A5042" t="s">
        <v>1030</v>
      </c>
      <c r="B5042" t="s">
        <v>24</v>
      </c>
      <c r="C5042" t="s">
        <v>1031</v>
      </c>
      <c r="D5042" t="s">
        <v>46</v>
      </c>
      <c r="E5042" t="s">
        <v>47</v>
      </c>
      <c r="F5042" t="s">
        <v>48</v>
      </c>
      <c r="G5042" t="s">
        <v>47</v>
      </c>
      <c r="I5042" t="s">
        <v>43</v>
      </c>
      <c r="J5042">
        <v>916.33974999999998</v>
      </c>
      <c r="K5042">
        <v>51</v>
      </c>
      <c r="L5042">
        <v>0.91300000000000003</v>
      </c>
      <c r="M5042">
        <v>0</v>
      </c>
      <c r="N5042">
        <v>0</v>
      </c>
      <c r="O5042">
        <v>0</v>
      </c>
      <c r="P5042" t="s">
        <v>609</v>
      </c>
      <c r="Q5042" t="s">
        <v>610</v>
      </c>
      <c r="R5042" t="s">
        <v>73</v>
      </c>
      <c r="S5042" t="s">
        <v>74</v>
      </c>
      <c r="T5042" t="s">
        <v>36</v>
      </c>
      <c r="U5042" t="s">
        <v>37</v>
      </c>
      <c r="V5042">
        <v>27</v>
      </c>
      <c r="W5042" t="s">
        <v>38</v>
      </c>
    </row>
    <row r="5043" spans="1:23">
      <c r="A5043" t="s">
        <v>1030</v>
      </c>
      <c r="B5043" t="s">
        <v>24</v>
      </c>
      <c r="C5043" t="s">
        <v>1031</v>
      </c>
      <c r="D5043" t="s">
        <v>39</v>
      </c>
      <c r="E5043" t="s">
        <v>40</v>
      </c>
      <c r="F5043" t="s">
        <v>41</v>
      </c>
      <c r="G5043" t="s">
        <v>42</v>
      </c>
      <c r="I5043" t="s">
        <v>43</v>
      </c>
      <c r="J5043">
        <v>1069.51567</v>
      </c>
      <c r="K5043">
        <v>28</v>
      </c>
      <c r="L5043">
        <v>0.59499999999999997</v>
      </c>
      <c r="M5043">
        <v>0</v>
      </c>
      <c r="N5043">
        <v>0</v>
      </c>
      <c r="O5043">
        <v>0</v>
      </c>
      <c r="P5043" t="s">
        <v>619</v>
      </c>
      <c r="Q5043" t="s">
        <v>620</v>
      </c>
      <c r="R5043" t="s">
        <v>100</v>
      </c>
      <c r="S5043" t="s">
        <v>101</v>
      </c>
      <c r="T5043" t="s">
        <v>36</v>
      </c>
      <c r="U5043" t="s">
        <v>37</v>
      </c>
      <c r="V5043">
        <v>27</v>
      </c>
      <c r="W5043" t="s">
        <v>38</v>
      </c>
    </row>
    <row r="5044" spans="1:23">
      <c r="A5044" t="s">
        <v>1030</v>
      </c>
      <c r="B5044" t="s">
        <v>24</v>
      </c>
      <c r="C5044" t="s">
        <v>1031</v>
      </c>
      <c r="D5044" t="s">
        <v>39</v>
      </c>
      <c r="E5044" t="s">
        <v>40</v>
      </c>
      <c r="F5044" t="s">
        <v>28</v>
      </c>
      <c r="G5044" t="s">
        <v>29</v>
      </c>
      <c r="I5044" t="s">
        <v>43</v>
      </c>
      <c r="J5044">
        <v>710.36185999999998</v>
      </c>
      <c r="K5044">
        <v>19</v>
      </c>
      <c r="L5044">
        <v>0.378</v>
      </c>
      <c r="M5044">
        <v>0</v>
      </c>
      <c r="N5044">
        <v>0</v>
      </c>
      <c r="O5044">
        <v>0</v>
      </c>
      <c r="P5044" t="s">
        <v>619</v>
      </c>
      <c r="Q5044" t="s">
        <v>620</v>
      </c>
      <c r="R5044" t="s">
        <v>100</v>
      </c>
      <c r="S5044" t="s">
        <v>101</v>
      </c>
      <c r="T5044" t="s">
        <v>36</v>
      </c>
      <c r="U5044" t="s">
        <v>37</v>
      </c>
      <c r="V5044">
        <v>27</v>
      </c>
      <c r="W5044" t="s">
        <v>38</v>
      </c>
    </row>
    <row r="5045" spans="1:23">
      <c r="A5045" t="s">
        <v>1030</v>
      </c>
      <c r="B5045" t="s">
        <v>24</v>
      </c>
      <c r="C5045" t="s">
        <v>1031</v>
      </c>
      <c r="D5045" t="s">
        <v>46</v>
      </c>
      <c r="E5045" t="s">
        <v>47</v>
      </c>
      <c r="F5045" t="s">
        <v>48</v>
      </c>
      <c r="G5045" t="s">
        <v>47</v>
      </c>
      <c r="I5045" t="s">
        <v>43</v>
      </c>
      <c r="J5045">
        <v>1405.94127</v>
      </c>
      <c r="K5045">
        <v>84</v>
      </c>
      <c r="L5045">
        <v>0.89200000000000002</v>
      </c>
      <c r="M5045">
        <v>0</v>
      </c>
      <c r="N5045">
        <v>0</v>
      </c>
      <c r="O5045">
        <v>0</v>
      </c>
      <c r="P5045" t="s">
        <v>621</v>
      </c>
      <c r="Q5045" t="s">
        <v>622</v>
      </c>
      <c r="R5045" t="s">
        <v>158</v>
      </c>
      <c r="S5045" t="s">
        <v>159</v>
      </c>
      <c r="T5045" t="s">
        <v>36</v>
      </c>
      <c r="U5045" t="s">
        <v>37</v>
      </c>
      <c r="V5045">
        <v>27</v>
      </c>
      <c r="W5045" t="s">
        <v>38</v>
      </c>
    </row>
    <row r="5046" spans="1:23">
      <c r="A5046" t="s">
        <v>1030</v>
      </c>
      <c r="B5046" t="s">
        <v>24</v>
      </c>
      <c r="C5046" t="s">
        <v>1031</v>
      </c>
      <c r="D5046" t="s">
        <v>39</v>
      </c>
      <c r="E5046" t="s">
        <v>40</v>
      </c>
      <c r="F5046" t="s">
        <v>41</v>
      </c>
      <c r="G5046" t="s">
        <v>42</v>
      </c>
      <c r="I5046" t="s">
        <v>43</v>
      </c>
      <c r="J5046">
        <v>407.70371</v>
      </c>
      <c r="K5046">
        <v>16</v>
      </c>
      <c r="L5046">
        <v>0.69499999999999995</v>
      </c>
      <c r="M5046">
        <v>0</v>
      </c>
      <c r="N5046">
        <v>0</v>
      </c>
      <c r="O5046">
        <v>0</v>
      </c>
      <c r="P5046" t="s">
        <v>1038</v>
      </c>
      <c r="Q5046" t="s">
        <v>1039</v>
      </c>
      <c r="R5046" t="s">
        <v>100</v>
      </c>
      <c r="S5046" t="s">
        <v>101</v>
      </c>
      <c r="T5046" t="s">
        <v>36</v>
      </c>
      <c r="U5046" t="s">
        <v>37</v>
      </c>
      <c r="V5046">
        <v>27</v>
      </c>
      <c r="W5046" t="s">
        <v>38</v>
      </c>
    </row>
    <row r="5047" spans="1:23">
      <c r="A5047" t="s">
        <v>1030</v>
      </c>
      <c r="B5047" t="s">
        <v>24</v>
      </c>
      <c r="C5047" t="s">
        <v>1031</v>
      </c>
      <c r="D5047" t="s">
        <v>39</v>
      </c>
      <c r="E5047" t="s">
        <v>40</v>
      </c>
      <c r="F5047" t="s">
        <v>53</v>
      </c>
      <c r="G5047" t="s">
        <v>54</v>
      </c>
      <c r="I5047" t="s">
        <v>43</v>
      </c>
      <c r="J5047">
        <v>212.41686000000001</v>
      </c>
      <c r="K5047">
        <v>5</v>
      </c>
      <c r="L5047">
        <v>0.21299999999999999</v>
      </c>
      <c r="M5047">
        <v>0</v>
      </c>
      <c r="N5047">
        <v>0</v>
      </c>
      <c r="O5047">
        <v>0</v>
      </c>
      <c r="P5047" t="s">
        <v>1038</v>
      </c>
      <c r="Q5047" t="s">
        <v>1039</v>
      </c>
      <c r="R5047" t="s">
        <v>100</v>
      </c>
      <c r="S5047" t="s">
        <v>101</v>
      </c>
      <c r="T5047" t="s">
        <v>36</v>
      </c>
      <c r="U5047" t="s">
        <v>37</v>
      </c>
      <c r="V5047">
        <v>27</v>
      </c>
      <c r="W5047" t="s">
        <v>38</v>
      </c>
    </row>
    <row r="5048" spans="1:23">
      <c r="A5048" t="s">
        <v>1030</v>
      </c>
      <c r="B5048" t="s">
        <v>24</v>
      </c>
      <c r="C5048" t="s">
        <v>1031</v>
      </c>
      <c r="D5048" t="s">
        <v>26</v>
      </c>
      <c r="E5048" t="s">
        <v>27</v>
      </c>
      <c r="F5048" t="s">
        <v>53</v>
      </c>
      <c r="G5048" t="s">
        <v>54</v>
      </c>
      <c r="H5048" t="s">
        <v>36</v>
      </c>
      <c r="I5048" t="s">
        <v>767</v>
      </c>
      <c r="J5048">
        <v>18260.79305</v>
      </c>
      <c r="K5048">
        <v>3</v>
      </c>
      <c r="L5048">
        <v>1</v>
      </c>
      <c r="M5048">
        <v>0</v>
      </c>
      <c r="N5048">
        <v>0</v>
      </c>
      <c r="O5048">
        <v>0</v>
      </c>
      <c r="P5048" t="s">
        <v>1040</v>
      </c>
      <c r="Q5048" t="s">
        <v>1041</v>
      </c>
      <c r="R5048" t="s">
        <v>59</v>
      </c>
      <c r="S5048" t="s">
        <v>60</v>
      </c>
      <c r="T5048" t="s">
        <v>36</v>
      </c>
      <c r="U5048" t="s">
        <v>37</v>
      </c>
      <c r="V5048">
        <v>27</v>
      </c>
      <c r="W5048" t="s">
        <v>38</v>
      </c>
    </row>
    <row r="5049" spans="1:23">
      <c r="A5049" t="s">
        <v>1030</v>
      </c>
      <c r="B5049" t="s">
        <v>24</v>
      </c>
      <c r="C5049" t="s">
        <v>1031</v>
      </c>
      <c r="D5049" t="s">
        <v>26</v>
      </c>
      <c r="E5049" t="s">
        <v>27</v>
      </c>
      <c r="F5049" t="s">
        <v>28</v>
      </c>
      <c r="G5049" t="s">
        <v>29</v>
      </c>
      <c r="H5049" t="s">
        <v>148</v>
      </c>
      <c r="I5049" t="s">
        <v>149</v>
      </c>
      <c r="J5049">
        <v>754.83148000000006</v>
      </c>
      <c r="K5049">
        <v>1</v>
      </c>
      <c r="L5049">
        <v>1</v>
      </c>
      <c r="M5049">
        <v>0</v>
      </c>
      <c r="N5049">
        <v>0</v>
      </c>
      <c r="O5049">
        <v>0</v>
      </c>
      <c r="P5049" t="s">
        <v>1040</v>
      </c>
      <c r="Q5049" t="s">
        <v>1041</v>
      </c>
      <c r="R5049" t="s">
        <v>59</v>
      </c>
      <c r="S5049" t="s">
        <v>60</v>
      </c>
      <c r="T5049" t="s">
        <v>36</v>
      </c>
      <c r="U5049" t="s">
        <v>37</v>
      </c>
      <c r="V5049">
        <v>27</v>
      </c>
      <c r="W5049" t="s">
        <v>38</v>
      </c>
    </row>
    <row r="5050" spans="1:23">
      <c r="A5050" t="s">
        <v>1030</v>
      </c>
      <c r="B5050" t="s">
        <v>24</v>
      </c>
      <c r="C5050" t="s">
        <v>1031</v>
      </c>
      <c r="D5050" t="s">
        <v>26</v>
      </c>
      <c r="E5050" t="s">
        <v>27</v>
      </c>
      <c r="F5050" t="s">
        <v>28</v>
      </c>
      <c r="G5050" t="s">
        <v>29</v>
      </c>
      <c r="H5050" t="s">
        <v>152</v>
      </c>
      <c r="I5050" t="s">
        <v>153</v>
      </c>
      <c r="J5050">
        <v>693.23243000000002</v>
      </c>
      <c r="K5050">
        <v>3</v>
      </c>
      <c r="L5050">
        <v>1</v>
      </c>
      <c r="M5050">
        <v>0</v>
      </c>
      <c r="N5050">
        <v>0</v>
      </c>
      <c r="O5050">
        <v>0</v>
      </c>
      <c r="P5050" t="s">
        <v>1040</v>
      </c>
      <c r="Q5050" t="s">
        <v>1041</v>
      </c>
      <c r="R5050" t="s">
        <v>59</v>
      </c>
      <c r="S5050" t="s">
        <v>60</v>
      </c>
      <c r="T5050" t="s">
        <v>36</v>
      </c>
      <c r="U5050" t="s">
        <v>37</v>
      </c>
      <c r="V5050">
        <v>27</v>
      </c>
      <c r="W5050" t="s">
        <v>38</v>
      </c>
    </row>
    <row r="5051" spans="1:23">
      <c r="A5051" t="s">
        <v>1030</v>
      </c>
      <c r="B5051" t="s">
        <v>24</v>
      </c>
      <c r="C5051" t="s">
        <v>1031</v>
      </c>
      <c r="D5051" t="s">
        <v>26</v>
      </c>
      <c r="E5051" t="s">
        <v>27</v>
      </c>
      <c r="F5051" t="s">
        <v>28</v>
      </c>
      <c r="G5051" t="s">
        <v>29</v>
      </c>
      <c r="H5051" t="s">
        <v>191</v>
      </c>
      <c r="I5051" t="s">
        <v>192</v>
      </c>
      <c r="J5051">
        <v>899.16723999999999</v>
      </c>
      <c r="K5051">
        <v>1</v>
      </c>
      <c r="L5051">
        <v>1</v>
      </c>
      <c r="M5051">
        <v>0</v>
      </c>
      <c r="N5051">
        <v>0</v>
      </c>
      <c r="O5051">
        <v>0</v>
      </c>
      <c r="P5051" t="s">
        <v>1040</v>
      </c>
      <c r="Q5051" t="s">
        <v>1041</v>
      </c>
      <c r="R5051" t="s">
        <v>59</v>
      </c>
      <c r="S5051" t="s">
        <v>60</v>
      </c>
      <c r="T5051" t="s">
        <v>36</v>
      </c>
      <c r="U5051" t="s">
        <v>37</v>
      </c>
      <c r="V5051">
        <v>27</v>
      </c>
      <c r="W5051" t="s">
        <v>38</v>
      </c>
    </row>
    <row r="5052" spans="1:23">
      <c r="A5052" t="s">
        <v>1030</v>
      </c>
      <c r="B5052" t="s">
        <v>24</v>
      </c>
      <c r="C5052" t="s">
        <v>1031</v>
      </c>
      <c r="D5052" t="s">
        <v>26</v>
      </c>
      <c r="E5052" t="s">
        <v>27</v>
      </c>
      <c r="F5052" t="s">
        <v>28</v>
      </c>
      <c r="G5052" t="s">
        <v>29</v>
      </c>
      <c r="H5052" t="s">
        <v>193</v>
      </c>
      <c r="I5052" t="s">
        <v>194</v>
      </c>
      <c r="J5052">
        <v>857.80390999999997</v>
      </c>
      <c r="K5052">
        <v>1</v>
      </c>
      <c r="L5052">
        <v>1</v>
      </c>
      <c r="M5052">
        <v>0</v>
      </c>
      <c r="N5052">
        <v>0</v>
      </c>
      <c r="O5052">
        <v>0</v>
      </c>
      <c r="P5052" t="s">
        <v>1040</v>
      </c>
      <c r="Q5052" t="s">
        <v>1041</v>
      </c>
      <c r="R5052" t="s">
        <v>59</v>
      </c>
      <c r="S5052" t="s">
        <v>60</v>
      </c>
      <c r="T5052" t="s">
        <v>36</v>
      </c>
      <c r="U5052" t="s">
        <v>37</v>
      </c>
      <c r="V5052">
        <v>27</v>
      </c>
      <c r="W5052" t="s">
        <v>38</v>
      </c>
    </row>
    <row r="5053" spans="1:23">
      <c r="A5053" t="s">
        <v>1030</v>
      </c>
      <c r="B5053" t="s">
        <v>24</v>
      </c>
      <c r="C5053" t="s">
        <v>1031</v>
      </c>
      <c r="D5053" t="s">
        <v>46</v>
      </c>
      <c r="E5053" t="s">
        <v>47</v>
      </c>
      <c r="F5053" t="s">
        <v>48</v>
      </c>
      <c r="G5053" t="s">
        <v>47</v>
      </c>
      <c r="I5053" t="s">
        <v>43</v>
      </c>
      <c r="J5053">
        <v>21676.39991</v>
      </c>
      <c r="K5053">
        <v>1780</v>
      </c>
      <c r="L5053">
        <v>0.95199999999999996</v>
      </c>
      <c r="M5053">
        <v>0</v>
      </c>
      <c r="N5053">
        <v>0</v>
      </c>
      <c r="O5053">
        <v>1</v>
      </c>
      <c r="P5053" t="s">
        <v>1040</v>
      </c>
      <c r="Q5053" t="s">
        <v>1041</v>
      </c>
      <c r="R5053" t="s">
        <v>59</v>
      </c>
      <c r="S5053" t="s">
        <v>60</v>
      </c>
      <c r="T5053" t="s">
        <v>36</v>
      </c>
      <c r="U5053" t="s">
        <v>37</v>
      </c>
      <c r="V5053">
        <v>27</v>
      </c>
      <c r="W5053" t="s">
        <v>38</v>
      </c>
    </row>
    <row r="5054" spans="1:23">
      <c r="A5054" t="s">
        <v>1030</v>
      </c>
      <c r="B5054" t="s">
        <v>24</v>
      </c>
      <c r="C5054" t="s">
        <v>1031</v>
      </c>
      <c r="D5054" t="s">
        <v>39</v>
      </c>
      <c r="E5054" t="s">
        <v>40</v>
      </c>
      <c r="F5054" t="s">
        <v>28</v>
      </c>
      <c r="G5054" t="s">
        <v>29</v>
      </c>
      <c r="I5054" t="s">
        <v>43</v>
      </c>
      <c r="J5054">
        <v>177.37157999999999</v>
      </c>
      <c r="K5054">
        <v>3</v>
      </c>
      <c r="L5054">
        <v>1</v>
      </c>
      <c r="M5054">
        <v>0</v>
      </c>
      <c r="N5054">
        <v>0</v>
      </c>
      <c r="O5054">
        <v>0</v>
      </c>
      <c r="P5054" t="s">
        <v>1042</v>
      </c>
      <c r="Q5054" t="s">
        <v>1043</v>
      </c>
      <c r="R5054" t="s">
        <v>132</v>
      </c>
      <c r="S5054" t="s">
        <v>133</v>
      </c>
      <c r="T5054" t="s">
        <v>36</v>
      </c>
      <c r="U5054" t="s">
        <v>37</v>
      </c>
      <c r="V5054">
        <v>27</v>
      </c>
      <c r="W5054" t="s">
        <v>38</v>
      </c>
    </row>
    <row r="5055" spans="1:23">
      <c r="A5055" t="s">
        <v>1030</v>
      </c>
      <c r="B5055" t="s">
        <v>24</v>
      </c>
      <c r="C5055" t="s">
        <v>1031</v>
      </c>
      <c r="D5055" t="s">
        <v>39</v>
      </c>
      <c r="E5055" t="s">
        <v>40</v>
      </c>
      <c r="F5055" t="s">
        <v>41</v>
      </c>
      <c r="G5055" t="s">
        <v>42</v>
      </c>
      <c r="I5055" t="s">
        <v>43</v>
      </c>
      <c r="J5055">
        <v>0</v>
      </c>
      <c r="K5055">
        <v>0</v>
      </c>
      <c r="L5055">
        <v>0</v>
      </c>
      <c r="M5055">
        <v>0</v>
      </c>
      <c r="N5055">
        <v>0</v>
      </c>
      <c r="O5055">
        <v>1</v>
      </c>
      <c r="P5055" t="s">
        <v>1044</v>
      </c>
      <c r="Q5055" t="s">
        <v>1045</v>
      </c>
      <c r="R5055" t="s">
        <v>73</v>
      </c>
      <c r="S5055" t="s">
        <v>74</v>
      </c>
      <c r="T5055" t="s">
        <v>36</v>
      </c>
      <c r="U5055" t="s">
        <v>37</v>
      </c>
      <c r="V5055">
        <v>27</v>
      </c>
      <c r="W5055" t="s">
        <v>38</v>
      </c>
    </row>
    <row r="5056" spans="1:23">
      <c r="A5056" t="s">
        <v>1030</v>
      </c>
      <c r="B5056" t="s">
        <v>24</v>
      </c>
      <c r="C5056" t="s">
        <v>1031</v>
      </c>
      <c r="D5056" t="s">
        <v>39</v>
      </c>
      <c r="E5056" t="s">
        <v>40</v>
      </c>
      <c r="F5056" t="s">
        <v>53</v>
      </c>
      <c r="G5056" t="s">
        <v>54</v>
      </c>
      <c r="I5056" t="s">
        <v>43</v>
      </c>
      <c r="J5056">
        <v>159.92642000000001</v>
      </c>
      <c r="K5056">
        <v>18</v>
      </c>
      <c r="L5056">
        <v>0.96</v>
      </c>
      <c r="M5056">
        <v>0</v>
      </c>
      <c r="N5056">
        <v>0</v>
      </c>
      <c r="O5056">
        <v>0</v>
      </c>
      <c r="P5056" t="s">
        <v>1046</v>
      </c>
      <c r="Q5056" t="s">
        <v>1047</v>
      </c>
      <c r="R5056" t="s">
        <v>132</v>
      </c>
      <c r="S5056" t="s">
        <v>133</v>
      </c>
      <c r="T5056" t="s">
        <v>36</v>
      </c>
      <c r="U5056" t="s">
        <v>37</v>
      </c>
      <c r="V5056">
        <v>27</v>
      </c>
      <c r="W5056" t="s">
        <v>38</v>
      </c>
    </row>
    <row r="5057" spans="1:23">
      <c r="A5057" t="s">
        <v>1030</v>
      </c>
      <c r="B5057" t="s">
        <v>24</v>
      </c>
      <c r="C5057" t="s">
        <v>1031</v>
      </c>
      <c r="D5057" t="s">
        <v>26</v>
      </c>
      <c r="E5057" t="s">
        <v>27</v>
      </c>
      <c r="F5057" t="s">
        <v>53</v>
      </c>
      <c r="G5057" t="s">
        <v>54</v>
      </c>
      <c r="H5057" t="s">
        <v>55</v>
      </c>
      <c r="I5057" t="s">
        <v>56</v>
      </c>
      <c r="J5057">
        <v>734.28501000000006</v>
      </c>
      <c r="K5057">
        <v>1</v>
      </c>
      <c r="L5057">
        <v>1</v>
      </c>
      <c r="M5057">
        <v>0</v>
      </c>
      <c r="N5057">
        <v>0</v>
      </c>
      <c r="O5057">
        <v>0</v>
      </c>
      <c r="P5057" t="s">
        <v>1100</v>
      </c>
      <c r="Q5057" t="s">
        <v>1101</v>
      </c>
      <c r="R5057" t="s">
        <v>59</v>
      </c>
      <c r="S5057" t="s">
        <v>60</v>
      </c>
      <c r="T5057" t="s">
        <v>36</v>
      </c>
      <c r="U5057" t="s">
        <v>37</v>
      </c>
      <c r="V5057">
        <v>27</v>
      </c>
      <c r="W5057" t="s">
        <v>38</v>
      </c>
    </row>
    <row r="5058" spans="1:23">
      <c r="A5058" t="s">
        <v>1030</v>
      </c>
      <c r="B5058" t="s">
        <v>24</v>
      </c>
      <c r="C5058" t="s">
        <v>1031</v>
      </c>
      <c r="D5058" t="s">
        <v>26</v>
      </c>
      <c r="E5058" t="s">
        <v>27</v>
      </c>
      <c r="F5058" t="s">
        <v>53</v>
      </c>
      <c r="G5058" t="s">
        <v>54</v>
      </c>
      <c r="H5058" t="s">
        <v>96</v>
      </c>
      <c r="I5058" t="s">
        <v>97</v>
      </c>
      <c r="J5058">
        <v>1024.27025</v>
      </c>
      <c r="K5058">
        <v>1</v>
      </c>
      <c r="L5058">
        <v>1</v>
      </c>
      <c r="M5058">
        <v>0</v>
      </c>
      <c r="N5058">
        <v>0</v>
      </c>
      <c r="O5058">
        <v>0</v>
      </c>
      <c r="P5058" t="s">
        <v>1100</v>
      </c>
      <c r="Q5058" t="s">
        <v>1101</v>
      </c>
      <c r="R5058" t="s">
        <v>59</v>
      </c>
      <c r="S5058" t="s">
        <v>60</v>
      </c>
      <c r="T5058" t="s">
        <v>36</v>
      </c>
      <c r="U5058" t="s">
        <v>37</v>
      </c>
      <c r="V5058">
        <v>27</v>
      </c>
      <c r="W5058" t="s">
        <v>38</v>
      </c>
    </row>
    <row r="5059" spans="1:23">
      <c r="A5059" t="s">
        <v>1030</v>
      </c>
      <c r="B5059" t="s">
        <v>24</v>
      </c>
      <c r="C5059" t="s">
        <v>1031</v>
      </c>
      <c r="D5059" t="s">
        <v>26</v>
      </c>
      <c r="E5059" t="s">
        <v>27</v>
      </c>
      <c r="F5059" t="s">
        <v>53</v>
      </c>
      <c r="G5059" t="s">
        <v>54</v>
      </c>
      <c r="H5059" t="s">
        <v>183</v>
      </c>
      <c r="I5059" t="s">
        <v>184</v>
      </c>
      <c r="J5059">
        <v>5171.7223599999998</v>
      </c>
      <c r="K5059">
        <v>1</v>
      </c>
      <c r="L5059">
        <v>1</v>
      </c>
      <c r="M5059">
        <v>0</v>
      </c>
      <c r="N5059">
        <v>0</v>
      </c>
      <c r="O5059">
        <v>0</v>
      </c>
      <c r="P5059" t="s">
        <v>1100</v>
      </c>
      <c r="Q5059" t="s">
        <v>1101</v>
      </c>
      <c r="R5059" t="s">
        <v>59</v>
      </c>
      <c r="S5059" t="s">
        <v>60</v>
      </c>
      <c r="T5059" t="s">
        <v>36</v>
      </c>
      <c r="U5059" t="s">
        <v>37</v>
      </c>
      <c r="V5059">
        <v>27</v>
      </c>
      <c r="W5059" t="s">
        <v>38</v>
      </c>
    </row>
    <row r="5060" spans="1:23">
      <c r="A5060" t="s">
        <v>1030</v>
      </c>
      <c r="B5060" t="s">
        <v>24</v>
      </c>
      <c r="C5060" t="s">
        <v>1031</v>
      </c>
      <c r="D5060" t="s">
        <v>26</v>
      </c>
      <c r="E5060" t="s">
        <v>27</v>
      </c>
      <c r="F5060" t="s">
        <v>28</v>
      </c>
      <c r="G5060" t="s">
        <v>29</v>
      </c>
      <c r="H5060" t="s">
        <v>148</v>
      </c>
      <c r="I5060" t="s">
        <v>149</v>
      </c>
      <c r="J5060">
        <v>845.58225000000004</v>
      </c>
      <c r="K5060">
        <v>2</v>
      </c>
      <c r="L5060">
        <v>1</v>
      </c>
      <c r="M5060">
        <v>0</v>
      </c>
      <c r="N5060">
        <v>0</v>
      </c>
      <c r="O5060">
        <v>0</v>
      </c>
      <c r="P5060" t="s">
        <v>1100</v>
      </c>
      <c r="Q5060" t="s">
        <v>1101</v>
      </c>
      <c r="R5060" t="s">
        <v>59</v>
      </c>
      <c r="S5060" t="s">
        <v>60</v>
      </c>
      <c r="T5060" t="s">
        <v>36</v>
      </c>
      <c r="U5060" t="s">
        <v>37</v>
      </c>
      <c r="V5060">
        <v>27</v>
      </c>
      <c r="W5060" t="s">
        <v>38</v>
      </c>
    </row>
    <row r="5061" spans="1:23">
      <c r="A5061" t="s">
        <v>1030</v>
      </c>
      <c r="B5061" t="s">
        <v>24</v>
      </c>
      <c r="C5061" t="s">
        <v>1031</v>
      </c>
      <c r="D5061" t="s">
        <v>39</v>
      </c>
      <c r="E5061" t="s">
        <v>40</v>
      </c>
      <c r="F5061" t="s">
        <v>53</v>
      </c>
      <c r="G5061" t="s">
        <v>54</v>
      </c>
      <c r="I5061" t="s">
        <v>43</v>
      </c>
      <c r="J5061">
        <v>1271.63581</v>
      </c>
      <c r="K5061">
        <v>14</v>
      </c>
      <c r="L5061">
        <v>0.68700000000000006</v>
      </c>
      <c r="M5061">
        <v>0</v>
      </c>
      <c r="N5061">
        <v>0</v>
      </c>
      <c r="O5061">
        <v>0</v>
      </c>
      <c r="P5061" t="s">
        <v>1100</v>
      </c>
      <c r="Q5061" t="s">
        <v>1101</v>
      </c>
      <c r="R5061" t="s">
        <v>59</v>
      </c>
      <c r="S5061" t="s">
        <v>60</v>
      </c>
      <c r="T5061" t="s">
        <v>36</v>
      </c>
      <c r="U5061" t="s">
        <v>37</v>
      </c>
      <c r="V5061">
        <v>27</v>
      </c>
      <c r="W5061" t="s">
        <v>38</v>
      </c>
    </row>
    <row r="5062" spans="1:23">
      <c r="A5062" t="s">
        <v>1030</v>
      </c>
      <c r="B5062" t="s">
        <v>24</v>
      </c>
      <c r="C5062" t="s">
        <v>1031</v>
      </c>
      <c r="D5062" t="s">
        <v>39</v>
      </c>
      <c r="E5062" t="s">
        <v>40</v>
      </c>
      <c r="F5062" t="s">
        <v>28</v>
      </c>
      <c r="G5062" t="s">
        <v>29</v>
      </c>
      <c r="I5062" t="s">
        <v>43</v>
      </c>
      <c r="J5062">
        <v>5246.9069600000003</v>
      </c>
      <c r="K5062">
        <v>56</v>
      </c>
      <c r="L5062">
        <v>0.59699999999999998</v>
      </c>
      <c r="M5062">
        <v>0</v>
      </c>
      <c r="N5062">
        <v>0</v>
      </c>
      <c r="O5062">
        <v>0</v>
      </c>
      <c r="P5062" t="s">
        <v>1100</v>
      </c>
      <c r="Q5062" t="s">
        <v>1101</v>
      </c>
      <c r="R5062" t="s">
        <v>59</v>
      </c>
      <c r="S5062" t="s">
        <v>60</v>
      </c>
      <c r="T5062" t="s">
        <v>36</v>
      </c>
      <c r="U5062" t="s">
        <v>37</v>
      </c>
      <c r="V5062">
        <v>27</v>
      </c>
      <c r="W5062" t="s">
        <v>38</v>
      </c>
    </row>
    <row r="5063" spans="1:23">
      <c r="A5063" t="s">
        <v>1030</v>
      </c>
      <c r="B5063" t="s">
        <v>24</v>
      </c>
      <c r="C5063" t="s">
        <v>1031</v>
      </c>
      <c r="D5063" t="s">
        <v>26</v>
      </c>
      <c r="E5063" t="s">
        <v>27</v>
      </c>
      <c r="F5063" t="s">
        <v>28</v>
      </c>
      <c r="G5063" t="s">
        <v>29</v>
      </c>
      <c r="H5063" t="s">
        <v>193</v>
      </c>
      <c r="I5063" t="s">
        <v>194</v>
      </c>
      <c r="J5063">
        <v>725.40716999999995</v>
      </c>
      <c r="K5063">
        <v>1</v>
      </c>
      <c r="L5063">
        <v>1</v>
      </c>
      <c r="M5063">
        <v>0</v>
      </c>
      <c r="N5063">
        <v>0</v>
      </c>
      <c r="O5063">
        <v>0</v>
      </c>
      <c r="P5063" t="s">
        <v>1102</v>
      </c>
      <c r="Q5063" t="s">
        <v>1103</v>
      </c>
      <c r="R5063" t="s">
        <v>168</v>
      </c>
      <c r="S5063" t="s">
        <v>169</v>
      </c>
      <c r="T5063" t="s">
        <v>36</v>
      </c>
      <c r="U5063" t="s">
        <v>37</v>
      </c>
      <c r="V5063">
        <v>27</v>
      </c>
      <c r="W5063" t="s">
        <v>38</v>
      </c>
    </row>
    <row r="5064" spans="1:23">
      <c r="A5064" t="s">
        <v>1030</v>
      </c>
      <c r="B5064" t="s">
        <v>24</v>
      </c>
      <c r="C5064" t="s">
        <v>1031</v>
      </c>
      <c r="D5064" t="s">
        <v>39</v>
      </c>
      <c r="E5064" t="s">
        <v>40</v>
      </c>
      <c r="F5064" t="s">
        <v>28</v>
      </c>
      <c r="G5064" t="s">
        <v>29</v>
      </c>
      <c r="I5064" t="s">
        <v>43</v>
      </c>
      <c r="J5064">
        <v>1989.87455</v>
      </c>
      <c r="K5064">
        <v>35</v>
      </c>
      <c r="L5064">
        <v>0.45300000000000001</v>
      </c>
      <c r="M5064">
        <v>0</v>
      </c>
      <c r="N5064">
        <v>0</v>
      </c>
      <c r="O5064">
        <v>0</v>
      </c>
      <c r="P5064" t="s">
        <v>1102</v>
      </c>
      <c r="Q5064" t="s">
        <v>1103</v>
      </c>
      <c r="R5064" t="s">
        <v>168</v>
      </c>
      <c r="S5064" t="s">
        <v>169</v>
      </c>
      <c r="T5064" t="s">
        <v>36</v>
      </c>
      <c r="U5064" t="s">
        <v>37</v>
      </c>
      <c r="V5064">
        <v>27</v>
      </c>
      <c r="W5064" t="s">
        <v>38</v>
      </c>
    </row>
    <row r="5065" spans="1:23">
      <c r="A5065" t="s">
        <v>1030</v>
      </c>
      <c r="B5065" t="s">
        <v>24</v>
      </c>
      <c r="C5065" t="s">
        <v>1031</v>
      </c>
      <c r="D5065" t="s">
        <v>39</v>
      </c>
      <c r="E5065" t="s">
        <v>40</v>
      </c>
      <c r="F5065" t="s">
        <v>53</v>
      </c>
      <c r="G5065" t="s">
        <v>54</v>
      </c>
      <c r="I5065" t="s">
        <v>43</v>
      </c>
      <c r="J5065">
        <v>0</v>
      </c>
      <c r="K5065">
        <v>0</v>
      </c>
      <c r="L5065">
        <v>0</v>
      </c>
      <c r="M5065">
        <v>0</v>
      </c>
      <c r="N5065">
        <v>0</v>
      </c>
      <c r="O5065">
        <v>1</v>
      </c>
      <c r="P5065" t="s">
        <v>1104</v>
      </c>
      <c r="Q5065" t="s">
        <v>1105</v>
      </c>
      <c r="R5065" t="s">
        <v>132</v>
      </c>
      <c r="S5065" t="s">
        <v>133</v>
      </c>
      <c r="T5065" t="s">
        <v>36</v>
      </c>
      <c r="U5065" t="s">
        <v>37</v>
      </c>
      <c r="V5065">
        <v>27</v>
      </c>
      <c r="W5065" t="s">
        <v>38</v>
      </c>
    </row>
    <row r="5066" spans="1:23">
      <c r="A5066" t="s">
        <v>1030</v>
      </c>
      <c r="B5066" t="s">
        <v>24</v>
      </c>
      <c r="C5066" t="s">
        <v>1031</v>
      </c>
      <c r="D5066" t="s">
        <v>46</v>
      </c>
      <c r="E5066" t="s">
        <v>47</v>
      </c>
      <c r="F5066" t="s">
        <v>48</v>
      </c>
      <c r="G5066" t="s">
        <v>47</v>
      </c>
      <c r="I5066" t="s">
        <v>43</v>
      </c>
      <c r="J5066">
        <v>5575.1223900000005</v>
      </c>
      <c r="K5066">
        <v>349</v>
      </c>
      <c r="L5066">
        <v>0.95199999999999996</v>
      </c>
      <c r="M5066">
        <v>0</v>
      </c>
      <c r="N5066">
        <v>0</v>
      </c>
      <c r="O5066">
        <v>0</v>
      </c>
      <c r="P5066" t="s">
        <v>1104</v>
      </c>
      <c r="Q5066" t="s">
        <v>1105</v>
      </c>
      <c r="R5066" t="s">
        <v>132</v>
      </c>
      <c r="S5066" t="s">
        <v>133</v>
      </c>
      <c r="T5066" t="s">
        <v>36</v>
      </c>
      <c r="U5066" t="s">
        <v>37</v>
      </c>
      <c r="V5066">
        <v>27</v>
      </c>
      <c r="W5066" t="s">
        <v>38</v>
      </c>
    </row>
    <row r="5067" spans="1:23">
      <c r="A5067" t="s">
        <v>1030</v>
      </c>
      <c r="B5067" t="s">
        <v>24</v>
      </c>
      <c r="C5067" t="s">
        <v>1031</v>
      </c>
      <c r="D5067" t="s">
        <v>26</v>
      </c>
      <c r="E5067" t="s">
        <v>27</v>
      </c>
      <c r="F5067" t="s">
        <v>53</v>
      </c>
      <c r="G5067" t="s">
        <v>54</v>
      </c>
      <c r="H5067" t="s">
        <v>323</v>
      </c>
      <c r="I5067" t="s">
        <v>324</v>
      </c>
      <c r="J5067">
        <v>26523.231</v>
      </c>
      <c r="K5067">
        <v>1</v>
      </c>
      <c r="L5067">
        <v>1</v>
      </c>
      <c r="M5067">
        <v>0</v>
      </c>
      <c r="N5067">
        <v>0</v>
      </c>
      <c r="O5067">
        <v>0</v>
      </c>
      <c r="P5067" t="s">
        <v>1050</v>
      </c>
      <c r="Q5067" t="s">
        <v>1051</v>
      </c>
      <c r="R5067" t="s">
        <v>100</v>
      </c>
      <c r="S5067" t="s">
        <v>101</v>
      </c>
      <c r="T5067" t="s">
        <v>36</v>
      </c>
      <c r="U5067" t="s">
        <v>37</v>
      </c>
      <c r="V5067">
        <v>27</v>
      </c>
      <c r="W5067" t="s">
        <v>38</v>
      </c>
    </row>
    <row r="5068" spans="1:23">
      <c r="A5068" t="s">
        <v>1030</v>
      </c>
      <c r="B5068" t="s">
        <v>24</v>
      </c>
      <c r="C5068" t="s">
        <v>1031</v>
      </c>
      <c r="D5068" t="s">
        <v>26</v>
      </c>
      <c r="E5068" t="s">
        <v>27</v>
      </c>
      <c r="F5068" t="s">
        <v>28</v>
      </c>
      <c r="G5068" t="s">
        <v>29</v>
      </c>
      <c r="I5068" t="s">
        <v>43</v>
      </c>
      <c r="J5068">
        <v>6.1449999999999996</v>
      </c>
      <c r="K5068">
        <v>1</v>
      </c>
      <c r="L5068">
        <v>1</v>
      </c>
      <c r="M5068">
        <v>0</v>
      </c>
      <c r="N5068">
        <v>0</v>
      </c>
      <c r="O5068">
        <v>0</v>
      </c>
      <c r="P5068" t="s">
        <v>1050</v>
      </c>
      <c r="Q5068" t="s">
        <v>1051</v>
      </c>
      <c r="R5068" t="s">
        <v>100</v>
      </c>
      <c r="S5068" t="s">
        <v>101</v>
      </c>
      <c r="T5068" t="s">
        <v>36</v>
      </c>
      <c r="U5068" t="s">
        <v>37</v>
      </c>
      <c r="V5068">
        <v>27</v>
      </c>
      <c r="W5068" t="s">
        <v>38</v>
      </c>
    </row>
    <row r="5069" spans="1:23">
      <c r="A5069" t="s">
        <v>1030</v>
      </c>
      <c r="B5069" t="s">
        <v>24</v>
      </c>
      <c r="C5069" t="s">
        <v>1031</v>
      </c>
      <c r="D5069" t="s">
        <v>26</v>
      </c>
      <c r="E5069" t="s">
        <v>27</v>
      </c>
      <c r="F5069" t="s">
        <v>28</v>
      </c>
      <c r="G5069" t="s">
        <v>29</v>
      </c>
      <c r="H5069" t="s">
        <v>285</v>
      </c>
      <c r="I5069" t="s">
        <v>286</v>
      </c>
      <c r="J5069">
        <v>3481.462</v>
      </c>
      <c r="K5069">
        <v>1</v>
      </c>
      <c r="L5069">
        <v>1</v>
      </c>
      <c r="M5069">
        <v>0</v>
      </c>
      <c r="N5069">
        <v>0</v>
      </c>
      <c r="O5069">
        <v>0</v>
      </c>
      <c r="P5069" t="s">
        <v>1052</v>
      </c>
      <c r="Q5069" t="s">
        <v>1053</v>
      </c>
      <c r="R5069" t="s">
        <v>168</v>
      </c>
      <c r="S5069" t="s">
        <v>169</v>
      </c>
      <c r="T5069" t="s">
        <v>36</v>
      </c>
      <c r="U5069" t="s">
        <v>37</v>
      </c>
      <c r="V5069">
        <v>27</v>
      </c>
      <c r="W5069" t="s">
        <v>38</v>
      </c>
    </row>
    <row r="5070" spans="1:23">
      <c r="A5070" t="s">
        <v>1030</v>
      </c>
      <c r="B5070" t="s">
        <v>24</v>
      </c>
      <c r="C5070" t="s">
        <v>1031</v>
      </c>
      <c r="D5070" t="s">
        <v>26</v>
      </c>
      <c r="E5070" t="s">
        <v>27</v>
      </c>
      <c r="F5070" t="s">
        <v>44</v>
      </c>
      <c r="G5070" t="s">
        <v>45</v>
      </c>
      <c r="I5070" t="s">
        <v>43</v>
      </c>
      <c r="J5070">
        <v>0</v>
      </c>
      <c r="K5070">
        <v>0</v>
      </c>
      <c r="L5070">
        <v>0</v>
      </c>
      <c r="M5070">
        <v>0</v>
      </c>
      <c r="N5070">
        <v>0</v>
      </c>
      <c r="O5070">
        <v>1</v>
      </c>
      <c r="P5070" t="s">
        <v>1052</v>
      </c>
      <c r="Q5070" t="s">
        <v>1053</v>
      </c>
      <c r="R5070" t="s">
        <v>168</v>
      </c>
      <c r="S5070" t="s">
        <v>169</v>
      </c>
      <c r="T5070" t="s">
        <v>36</v>
      </c>
      <c r="U5070" t="s">
        <v>37</v>
      </c>
      <c r="V5070">
        <v>27</v>
      </c>
      <c r="W5070" t="s">
        <v>38</v>
      </c>
    </row>
    <row r="5071" spans="1:23">
      <c r="A5071" t="s">
        <v>1030</v>
      </c>
      <c r="B5071" t="s">
        <v>24</v>
      </c>
      <c r="C5071" t="s">
        <v>1031</v>
      </c>
      <c r="D5071" t="s">
        <v>46</v>
      </c>
      <c r="E5071" t="s">
        <v>47</v>
      </c>
      <c r="F5071" t="s">
        <v>48</v>
      </c>
      <c r="G5071" t="s">
        <v>47</v>
      </c>
      <c r="I5071" t="s">
        <v>43</v>
      </c>
      <c r="J5071">
        <v>3577.4906700000001</v>
      </c>
      <c r="K5071">
        <v>230</v>
      </c>
      <c r="L5071">
        <v>0.84299999999999997</v>
      </c>
      <c r="M5071">
        <v>0</v>
      </c>
      <c r="N5071">
        <v>0</v>
      </c>
      <c r="O5071">
        <v>0</v>
      </c>
      <c r="P5071" t="s">
        <v>1052</v>
      </c>
      <c r="Q5071" t="s">
        <v>1053</v>
      </c>
      <c r="R5071" t="s">
        <v>168</v>
      </c>
      <c r="S5071" t="s">
        <v>169</v>
      </c>
      <c r="T5071" t="s">
        <v>36</v>
      </c>
      <c r="U5071" t="s">
        <v>37</v>
      </c>
      <c r="V5071">
        <v>27</v>
      </c>
      <c r="W5071" t="s">
        <v>38</v>
      </c>
    </row>
    <row r="5072" spans="1:23">
      <c r="A5072" t="s">
        <v>1030</v>
      </c>
      <c r="B5072" t="s">
        <v>24</v>
      </c>
      <c r="C5072" t="s">
        <v>1031</v>
      </c>
      <c r="D5072" t="s">
        <v>26</v>
      </c>
      <c r="E5072" t="s">
        <v>27</v>
      </c>
      <c r="F5072" t="s">
        <v>28</v>
      </c>
      <c r="G5072" t="s">
        <v>29</v>
      </c>
      <c r="H5072" t="s">
        <v>30</v>
      </c>
      <c r="I5072" t="s">
        <v>31</v>
      </c>
      <c r="J5072">
        <v>1446.81044</v>
      </c>
      <c r="K5072">
        <v>2</v>
      </c>
      <c r="L5072">
        <v>1</v>
      </c>
      <c r="M5072">
        <v>0</v>
      </c>
      <c r="N5072">
        <v>0</v>
      </c>
      <c r="O5072">
        <v>0</v>
      </c>
      <c r="P5072" t="s">
        <v>1054</v>
      </c>
      <c r="Q5072" t="s">
        <v>1055</v>
      </c>
      <c r="R5072" t="s">
        <v>100</v>
      </c>
      <c r="S5072" t="s">
        <v>101</v>
      </c>
      <c r="T5072" t="s">
        <v>36</v>
      </c>
      <c r="U5072" t="s">
        <v>37</v>
      </c>
      <c r="V5072">
        <v>27</v>
      </c>
      <c r="W5072" t="s">
        <v>38</v>
      </c>
    </row>
    <row r="5073" spans="1:23">
      <c r="A5073" t="s">
        <v>1030</v>
      </c>
      <c r="B5073" t="s">
        <v>24</v>
      </c>
      <c r="C5073" t="s">
        <v>1031</v>
      </c>
      <c r="D5073" t="s">
        <v>39</v>
      </c>
      <c r="E5073" t="s">
        <v>40</v>
      </c>
      <c r="F5073" t="s">
        <v>41</v>
      </c>
      <c r="G5073" t="s">
        <v>42</v>
      </c>
      <c r="I5073" t="s">
        <v>43</v>
      </c>
      <c r="J5073">
        <v>1511.29501</v>
      </c>
      <c r="K5073">
        <v>31</v>
      </c>
      <c r="L5073">
        <v>0.66400000000000003</v>
      </c>
      <c r="M5073">
        <v>0</v>
      </c>
      <c r="N5073">
        <v>0</v>
      </c>
      <c r="O5073">
        <v>0</v>
      </c>
      <c r="P5073" t="s">
        <v>1054</v>
      </c>
      <c r="Q5073" t="s">
        <v>1055</v>
      </c>
      <c r="R5073" t="s">
        <v>100</v>
      </c>
      <c r="S5073" t="s">
        <v>101</v>
      </c>
      <c r="T5073" t="s">
        <v>36</v>
      </c>
      <c r="U5073" t="s">
        <v>37</v>
      </c>
      <c r="V5073">
        <v>27</v>
      </c>
      <c r="W5073" t="s">
        <v>38</v>
      </c>
    </row>
    <row r="5074" spans="1:23">
      <c r="A5074" t="s">
        <v>1030</v>
      </c>
      <c r="B5074" t="s">
        <v>24</v>
      </c>
      <c r="C5074" t="s">
        <v>1031</v>
      </c>
      <c r="D5074" t="s">
        <v>26</v>
      </c>
      <c r="E5074" t="s">
        <v>27</v>
      </c>
      <c r="F5074" t="s">
        <v>28</v>
      </c>
      <c r="G5074" t="s">
        <v>29</v>
      </c>
      <c r="H5074" t="s">
        <v>281</v>
      </c>
      <c r="I5074" t="s">
        <v>282</v>
      </c>
      <c r="J5074">
        <v>2050.6236600000002</v>
      </c>
      <c r="K5074">
        <v>2</v>
      </c>
      <c r="L5074">
        <v>1</v>
      </c>
      <c r="M5074">
        <v>0</v>
      </c>
      <c r="N5074">
        <v>0</v>
      </c>
      <c r="O5074">
        <v>0</v>
      </c>
      <c r="P5074" t="s">
        <v>1056</v>
      </c>
      <c r="Q5074" t="s">
        <v>1057</v>
      </c>
      <c r="R5074" t="s">
        <v>34</v>
      </c>
      <c r="S5074" t="s">
        <v>35</v>
      </c>
      <c r="T5074" t="s">
        <v>36</v>
      </c>
      <c r="U5074" t="s">
        <v>37</v>
      </c>
      <c r="V5074">
        <v>27</v>
      </c>
      <c r="W5074" t="s">
        <v>38</v>
      </c>
    </row>
    <row r="5075" spans="1:23">
      <c r="A5075" t="s">
        <v>1030</v>
      </c>
      <c r="B5075" t="s">
        <v>24</v>
      </c>
      <c r="C5075" t="s">
        <v>1031</v>
      </c>
      <c r="D5075" t="s">
        <v>46</v>
      </c>
      <c r="E5075" t="s">
        <v>47</v>
      </c>
      <c r="F5075" t="s">
        <v>48</v>
      </c>
      <c r="G5075" t="s">
        <v>47</v>
      </c>
      <c r="I5075" t="s">
        <v>43</v>
      </c>
      <c r="J5075">
        <v>4924.0811400000002</v>
      </c>
      <c r="K5075">
        <v>271</v>
      </c>
      <c r="L5075">
        <v>0.92</v>
      </c>
      <c r="M5075">
        <v>0</v>
      </c>
      <c r="N5075">
        <v>0</v>
      </c>
      <c r="O5075">
        <v>0</v>
      </c>
      <c r="P5075" t="s">
        <v>1056</v>
      </c>
      <c r="Q5075" t="s">
        <v>1057</v>
      </c>
      <c r="R5075" t="s">
        <v>34</v>
      </c>
      <c r="S5075" t="s">
        <v>35</v>
      </c>
      <c r="T5075" t="s">
        <v>36</v>
      </c>
      <c r="U5075" t="s">
        <v>37</v>
      </c>
      <c r="V5075">
        <v>27</v>
      </c>
      <c r="W5075" t="s">
        <v>38</v>
      </c>
    </row>
    <row r="5076" spans="1:23">
      <c r="A5076" t="s">
        <v>1030</v>
      </c>
      <c r="B5076" t="s">
        <v>24</v>
      </c>
      <c r="C5076" t="s">
        <v>1031</v>
      </c>
      <c r="D5076" t="s">
        <v>46</v>
      </c>
      <c r="E5076" t="s">
        <v>47</v>
      </c>
      <c r="F5076" t="s">
        <v>48</v>
      </c>
      <c r="G5076" t="s">
        <v>47</v>
      </c>
      <c r="I5076" t="s">
        <v>43</v>
      </c>
      <c r="J5076">
        <v>2091.1477199999999</v>
      </c>
      <c r="K5076">
        <v>127</v>
      </c>
      <c r="L5076">
        <v>0.84599999999999997</v>
      </c>
      <c r="M5076">
        <v>0</v>
      </c>
      <c r="N5076">
        <v>0</v>
      </c>
      <c r="O5076">
        <v>0</v>
      </c>
      <c r="P5076" t="s">
        <v>1058</v>
      </c>
      <c r="Q5076" t="s">
        <v>1059</v>
      </c>
      <c r="R5076" t="s">
        <v>34</v>
      </c>
      <c r="S5076" t="s">
        <v>35</v>
      </c>
      <c r="T5076" t="s">
        <v>36</v>
      </c>
      <c r="U5076" t="s">
        <v>37</v>
      </c>
      <c r="V5076">
        <v>27</v>
      </c>
      <c r="W5076" t="s">
        <v>38</v>
      </c>
    </row>
    <row r="5077" spans="1:23">
      <c r="A5077" t="s">
        <v>1030</v>
      </c>
      <c r="B5077" t="s">
        <v>24</v>
      </c>
      <c r="C5077" t="s">
        <v>1031</v>
      </c>
      <c r="D5077" t="s">
        <v>26</v>
      </c>
      <c r="E5077" t="s">
        <v>27</v>
      </c>
      <c r="F5077" t="s">
        <v>44</v>
      </c>
      <c r="G5077" t="s">
        <v>45</v>
      </c>
      <c r="I5077" t="s">
        <v>43</v>
      </c>
      <c r="J5077">
        <v>0</v>
      </c>
      <c r="K5077">
        <v>0</v>
      </c>
      <c r="L5077">
        <v>0</v>
      </c>
      <c r="M5077">
        <v>0</v>
      </c>
      <c r="N5077">
        <v>0</v>
      </c>
      <c r="O5077">
        <v>1</v>
      </c>
      <c r="P5077" t="s">
        <v>1060</v>
      </c>
      <c r="Q5077" t="s">
        <v>1061</v>
      </c>
      <c r="R5077" t="s">
        <v>100</v>
      </c>
      <c r="S5077" t="s">
        <v>101</v>
      </c>
      <c r="T5077" t="s">
        <v>36</v>
      </c>
      <c r="U5077" t="s">
        <v>37</v>
      </c>
      <c r="V5077">
        <v>27</v>
      </c>
      <c r="W5077" t="s">
        <v>38</v>
      </c>
    </row>
    <row r="5078" spans="1:23">
      <c r="A5078" t="s">
        <v>1030</v>
      </c>
      <c r="B5078" t="s">
        <v>24</v>
      </c>
      <c r="C5078" t="s">
        <v>1031</v>
      </c>
      <c r="D5078" t="s">
        <v>46</v>
      </c>
      <c r="E5078" t="s">
        <v>47</v>
      </c>
      <c r="F5078" t="s">
        <v>48</v>
      </c>
      <c r="G5078" t="s">
        <v>47</v>
      </c>
      <c r="I5078" t="s">
        <v>43</v>
      </c>
      <c r="J5078">
        <v>7265.1840700000002</v>
      </c>
      <c r="K5078">
        <v>345</v>
      </c>
      <c r="L5078">
        <v>0.55600000000000005</v>
      </c>
      <c r="M5078">
        <v>0</v>
      </c>
      <c r="N5078">
        <v>0</v>
      </c>
      <c r="O5078">
        <v>0</v>
      </c>
      <c r="P5078" t="s">
        <v>1060</v>
      </c>
      <c r="Q5078" t="s">
        <v>1061</v>
      </c>
      <c r="R5078" t="s">
        <v>100</v>
      </c>
      <c r="S5078" t="s">
        <v>101</v>
      </c>
      <c r="T5078" t="s">
        <v>36</v>
      </c>
      <c r="U5078" t="s">
        <v>37</v>
      </c>
      <c r="V5078">
        <v>27</v>
      </c>
      <c r="W5078" t="s">
        <v>38</v>
      </c>
    </row>
    <row r="5079" spans="1:23">
      <c r="A5079" t="s">
        <v>1030</v>
      </c>
      <c r="B5079" t="s">
        <v>24</v>
      </c>
      <c r="C5079" t="s">
        <v>1031</v>
      </c>
      <c r="D5079" t="s">
        <v>39</v>
      </c>
      <c r="E5079" t="s">
        <v>40</v>
      </c>
      <c r="F5079" t="s">
        <v>28</v>
      </c>
      <c r="G5079" t="s">
        <v>29</v>
      </c>
      <c r="I5079" t="s">
        <v>43</v>
      </c>
      <c r="J5079">
        <v>0</v>
      </c>
      <c r="K5079">
        <v>0</v>
      </c>
      <c r="L5079">
        <v>0</v>
      </c>
      <c r="M5079">
        <v>0</v>
      </c>
      <c r="N5079">
        <v>0</v>
      </c>
      <c r="O5079">
        <v>1</v>
      </c>
      <c r="P5079" t="s">
        <v>1062</v>
      </c>
      <c r="Q5079" t="s">
        <v>1063</v>
      </c>
      <c r="R5079" t="s">
        <v>297</v>
      </c>
      <c r="S5079" t="s">
        <v>298</v>
      </c>
      <c r="T5079" t="s">
        <v>36</v>
      </c>
      <c r="U5079" t="s">
        <v>37</v>
      </c>
      <c r="V5079">
        <v>27</v>
      </c>
      <c r="W5079" t="s">
        <v>38</v>
      </c>
    </row>
    <row r="5080" spans="1:23">
      <c r="A5080" t="s">
        <v>1030</v>
      </c>
      <c r="B5080" t="s">
        <v>24</v>
      </c>
      <c r="C5080" t="s">
        <v>1031</v>
      </c>
      <c r="D5080" t="s">
        <v>39</v>
      </c>
      <c r="E5080" t="s">
        <v>40</v>
      </c>
      <c r="F5080" t="s">
        <v>53</v>
      </c>
      <c r="G5080" t="s">
        <v>54</v>
      </c>
      <c r="I5080" t="s">
        <v>43</v>
      </c>
      <c r="J5080">
        <v>146.52248</v>
      </c>
      <c r="K5080">
        <v>5</v>
      </c>
      <c r="L5080">
        <v>0.44800000000000001</v>
      </c>
      <c r="M5080">
        <v>0</v>
      </c>
      <c r="N5080">
        <v>0</v>
      </c>
      <c r="O5080">
        <v>0</v>
      </c>
      <c r="P5080" t="s">
        <v>1106</v>
      </c>
      <c r="Q5080" t="s">
        <v>1107</v>
      </c>
      <c r="R5080" t="s">
        <v>201</v>
      </c>
      <c r="S5080" t="s">
        <v>202</v>
      </c>
      <c r="T5080" t="s">
        <v>36</v>
      </c>
      <c r="U5080" t="s">
        <v>37</v>
      </c>
      <c r="V5080">
        <v>27</v>
      </c>
      <c r="W5080" t="s">
        <v>38</v>
      </c>
    </row>
    <row r="5081" spans="1:23">
      <c r="A5081" t="s">
        <v>1030</v>
      </c>
      <c r="B5081" t="s">
        <v>24</v>
      </c>
      <c r="C5081" t="s">
        <v>1031</v>
      </c>
      <c r="D5081" t="s">
        <v>46</v>
      </c>
      <c r="E5081" t="s">
        <v>47</v>
      </c>
      <c r="F5081" t="s">
        <v>48</v>
      </c>
      <c r="G5081" t="s">
        <v>47</v>
      </c>
      <c r="I5081" t="s">
        <v>43</v>
      </c>
      <c r="J5081">
        <v>8070.5644300000004</v>
      </c>
      <c r="K5081">
        <v>450</v>
      </c>
      <c r="L5081">
        <v>0.83199999999999996</v>
      </c>
      <c r="M5081">
        <v>0</v>
      </c>
      <c r="N5081">
        <v>0</v>
      </c>
      <c r="O5081">
        <v>0</v>
      </c>
      <c r="P5081" t="s">
        <v>1106</v>
      </c>
      <c r="Q5081" t="s">
        <v>1107</v>
      </c>
      <c r="R5081" t="s">
        <v>201</v>
      </c>
      <c r="S5081" t="s">
        <v>202</v>
      </c>
      <c r="T5081" t="s">
        <v>36</v>
      </c>
      <c r="U5081" t="s">
        <v>37</v>
      </c>
      <c r="V5081">
        <v>27</v>
      </c>
      <c r="W5081" t="s">
        <v>38</v>
      </c>
    </row>
    <row r="5082" spans="1:23">
      <c r="A5082" t="s">
        <v>1030</v>
      </c>
      <c r="B5082" t="s">
        <v>24</v>
      </c>
      <c r="C5082" t="s">
        <v>1031</v>
      </c>
      <c r="D5082" t="s">
        <v>26</v>
      </c>
      <c r="E5082" t="s">
        <v>27</v>
      </c>
      <c r="F5082" t="s">
        <v>53</v>
      </c>
      <c r="G5082" t="s">
        <v>54</v>
      </c>
      <c r="H5082" t="s">
        <v>183</v>
      </c>
      <c r="I5082" t="s">
        <v>184</v>
      </c>
      <c r="J5082">
        <v>1159.7073600000001</v>
      </c>
      <c r="K5082">
        <v>1</v>
      </c>
      <c r="L5082">
        <v>1</v>
      </c>
      <c r="M5082">
        <v>0</v>
      </c>
      <c r="N5082">
        <v>0</v>
      </c>
      <c r="O5082">
        <v>0</v>
      </c>
      <c r="P5082" t="s">
        <v>1064</v>
      </c>
      <c r="Q5082" t="s">
        <v>1065</v>
      </c>
      <c r="R5082" t="s">
        <v>84</v>
      </c>
      <c r="S5082" t="s">
        <v>85</v>
      </c>
      <c r="T5082" t="s">
        <v>36</v>
      </c>
      <c r="U5082" t="s">
        <v>37</v>
      </c>
      <c r="V5082">
        <v>27</v>
      </c>
      <c r="W5082" t="s">
        <v>38</v>
      </c>
    </row>
    <row r="5083" spans="1:23">
      <c r="A5083" t="s">
        <v>1030</v>
      </c>
      <c r="B5083" t="s">
        <v>24</v>
      </c>
      <c r="C5083" t="s">
        <v>1031</v>
      </c>
      <c r="D5083" t="s">
        <v>26</v>
      </c>
      <c r="E5083" t="s">
        <v>27</v>
      </c>
      <c r="F5083" t="s">
        <v>28</v>
      </c>
      <c r="G5083" t="s">
        <v>29</v>
      </c>
      <c r="H5083" t="s">
        <v>193</v>
      </c>
      <c r="I5083" t="s">
        <v>194</v>
      </c>
      <c r="J5083">
        <v>221.24348000000001</v>
      </c>
      <c r="K5083">
        <v>1</v>
      </c>
      <c r="L5083">
        <v>1</v>
      </c>
      <c r="M5083">
        <v>0</v>
      </c>
      <c r="N5083">
        <v>0</v>
      </c>
      <c r="O5083">
        <v>0</v>
      </c>
      <c r="P5083" t="s">
        <v>1064</v>
      </c>
      <c r="Q5083" t="s">
        <v>1065</v>
      </c>
      <c r="R5083" t="s">
        <v>84</v>
      </c>
      <c r="S5083" t="s">
        <v>85</v>
      </c>
      <c r="T5083" t="s">
        <v>36</v>
      </c>
      <c r="U5083" t="s">
        <v>37</v>
      </c>
      <c r="V5083">
        <v>27</v>
      </c>
      <c r="W5083" t="s">
        <v>38</v>
      </c>
    </row>
    <row r="5084" spans="1:23">
      <c r="A5084" t="s">
        <v>1030</v>
      </c>
      <c r="B5084" t="s">
        <v>24</v>
      </c>
      <c r="C5084" t="s">
        <v>1031</v>
      </c>
      <c r="D5084" t="s">
        <v>26</v>
      </c>
      <c r="E5084" t="s">
        <v>27</v>
      </c>
      <c r="F5084" t="s">
        <v>28</v>
      </c>
      <c r="G5084" t="s">
        <v>29</v>
      </c>
      <c r="H5084" t="s">
        <v>63</v>
      </c>
      <c r="I5084" t="s">
        <v>64</v>
      </c>
      <c r="J5084">
        <v>432.26029</v>
      </c>
      <c r="K5084">
        <v>2</v>
      </c>
      <c r="L5084">
        <v>0.5</v>
      </c>
      <c r="M5084">
        <v>0</v>
      </c>
      <c r="N5084">
        <v>0</v>
      </c>
      <c r="O5084">
        <v>0</v>
      </c>
      <c r="P5084" t="s">
        <v>1064</v>
      </c>
      <c r="Q5084" t="s">
        <v>1065</v>
      </c>
      <c r="R5084" t="s">
        <v>84</v>
      </c>
      <c r="S5084" t="s">
        <v>85</v>
      </c>
      <c r="T5084" t="s">
        <v>36</v>
      </c>
      <c r="U5084" t="s">
        <v>37</v>
      </c>
      <c r="V5084">
        <v>27</v>
      </c>
      <c r="W5084" t="s">
        <v>38</v>
      </c>
    </row>
    <row r="5085" spans="1:23">
      <c r="A5085" t="s">
        <v>1030</v>
      </c>
      <c r="B5085" t="s">
        <v>24</v>
      </c>
      <c r="C5085" t="s">
        <v>1031</v>
      </c>
      <c r="D5085" t="s">
        <v>26</v>
      </c>
      <c r="E5085" t="s">
        <v>27</v>
      </c>
      <c r="F5085" t="s">
        <v>28</v>
      </c>
      <c r="G5085" t="s">
        <v>29</v>
      </c>
      <c r="H5085" t="s">
        <v>86</v>
      </c>
      <c r="I5085" t="s">
        <v>87</v>
      </c>
      <c r="J5085">
        <v>2614.6581799999999</v>
      </c>
      <c r="K5085">
        <v>3</v>
      </c>
      <c r="L5085">
        <v>1</v>
      </c>
      <c r="M5085">
        <v>0</v>
      </c>
      <c r="N5085">
        <v>0</v>
      </c>
      <c r="O5085">
        <v>0</v>
      </c>
      <c r="P5085" t="s">
        <v>1064</v>
      </c>
      <c r="Q5085" t="s">
        <v>1065</v>
      </c>
      <c r="R5085" t="s">
        <v>84</v>
      </c>
      <c r="S5085" t="s">
        <v>85</v>
      </c>
      <c r="T5085" t="s">
        <v>36</v>
      </c>
      <c r="U5085" t="s">
        <v>37</v>
      </c>
      <c r="V5085">
        <v>27</v>
      </c>
      <c r="W5085" t="s">
        <v>38</v>
      </c>
    </row>
    <row r="5086" spans="1:23">
      <c r="A5086" t="s">
        <v>1030</v>
      </c>
      <c r="B5086" t="s">
        <v>24</v>
      </c>
      <c r="C5086" t="s">
        <v>1031</v>
      </c>
      <c r="D5086" t="s">
        <v>26</v>
      </c>
      <c r="E5086" t="s">
        <v>27</v>
      </c>
      <c r="F5086" t="s">
        <v>28</v>
      </c>
      <c r="G5086" t="s">
        <v>29</v>
      </c>
      <c r="H5086" t="s">
        <v>195</v>
      </c>
      <c r="I5086" t="s">
        <v>196</v>
      </c>
      <c r="J5086">
        <v>8659.3340000000007</v>
      </c>
      <c r="K5086">
        <v>2</v>
      </c>
      <c r="L5086">
        <v>1</v>
      </c>
      <c r="M5086">
        <v>0</v>
      </c>
      <c r="N5086">
        <v>0</v>
      </c>
      <c r="O5086">
        <v>0</v>
      </c>
      <c r="P5086" t="s">
        <v>1064</v>
      </c>
      <c r="Q5086" t="s">
        <v>1065</v>
      </c>
      <c r="R5086" t="s">
        <v>84</v>
      </c>
      <c r="S5086" t="s">
        <v>85</v>
      </c>
      <c r="T5086" t="s">
        <v>36</v>
      </c>
      <c r="U5086" t="s">
        <v>37</v>
      </c>
      <c r="V5086">
        <v>27</v>
      </c>
      <c r="W5086" t="s">
        <v>38</v>
      </c>
    </row>
    <row r="5087" spans="1:23">
      <c r="A5087" t="s">
        <v>1030</v>
      </c>
      <c r="B5087" t="s">
        <v>24</v>
      </c>
      <c r="C5087" t="s">
        <v>1031</v>
      </c>
      <c r="D5087" t="s">
        <v>39</v>
      </c>
      <c r="E5087" t="s">
        <v>40</v>
      </c>
      <c r="F5087" t="s">
        <v>28</v>
      </c>
      <c r="G5087" t="s">
        <v>29</v>
      </c>
      <c r="I5087" t="s">
        <v>43</v>
      </c>
      <c r="J5087">
        <v>10523.01705</v>
      </c>
      <c r="K5087">
        <v>153</v>
      </c>
      <c r="L5087">
        <v>0.20899999999999999</v>
      </c>
      <c r="M5087">
        <v>0</v>
      </c>
      <c r="N5087">
        <v>0</v>
      </c>
      <c r="O5087">
        <v>0</v>
      </c>
      <c r="P5087" t="s">
        <v>1064</v>
      </c>
      <c r="Q5087" t="s">
        <v>1065</v>
      </c>
      <c r="R5087" t="s">
        <v>84</v>
      </c>
      <c r="S5087" t="s">
        <v>85</v>
      </c>
      <c r="T5087" t="s">
        <v>36</v>
      </c>
      <c r="U5087" t="s">
        <v>37</v>
      </c>
      <c r="V5087">
        <v>27</v>
      </c>
      <c r="W5087" t="s">
        <v>38</v>
      </c>
    </row>
    <row r="5088" spans="1:23">
      <c r="A5088" t="s">
        <v>1030</v>
      </c>
      <c r="B5088" t="s">
        <v>24</v>
      </c>
      <c r="C5088" t="s">
        <v>1031</v>
      </c>
      <c r="D5088" t="s">
        <v>26</v>
      </c>
      <c r="E5088" t="s">
        <v>27</v>
      </c>
      <c r="F5088" t="s">
        <v>53</v>
      </c>
      <c r="G5088" t="s">
        <v>54</v>
      </c>
      <c r="H5088" t="s">
        <v>106</v>
      </c>
      <c r="I5088" t="s">
        <v>107</v>
      </c>
      <c r="J5088">
        <v>482.21</v>
      </c>
      <c r="K5088">
        <v>1</v>
      </c>
      <c r="L5088">
        <v>1</v>
      </c>
      <c r="M5088">
        <v>0</v>
      </c>
      <c r="N5088">
        <v>0</v>
      </c>
      <c r="O5088">
        <v>0</v>
      </c>
      <c r="P5088" t="s">
        <v>1240</v>
      </c>
      <c r="Q5088" t="s">
        <v>1241</v>
      </c>
      <c r="R5088" t="s">
        <v>59</v>
      </c>
      <c r="S5088" t="s">
        <v>60</v>
      </c>
      <c r="T5088" t="s">
        <v>36</v>
      </c>
      <c r="U5088" t="s">
        <v>37</v>
      </c>
      <c r="V5088">
        <v>27</v>
      </c>
      <c r="W5088" t="s">
        <v>38</v>
      </c>
    </row>
    <row r="5089" spans="1:23">
      <c r="A5089" t="s">
        <v>1030</v>
      </c>
      <c r="B5089" t="s">
        <v>24</v>
      </c>
      <c r="C5089" t="s">
        <v>1031</v>
      </c>
      <c r="D5089" t="s">
        <v>39</v>
      </c>
      <c r="E5089" t="s">
        <v>40</v>
      </c>
      <c r="F5089" t="s">
        <v>28</v>
      </c>
      <c r="G5089" t="s">
        <v>29</v>
      </c>
      <c r="I5089" t="s">
        <v>43</v>
      </c>
      <c r="J5089">
        <v>665.37849000000006</v>
      </c>
      <c r="K5089">
        <v>10</v>
      </c>
      <c r="L5089">
        <v>0.81899999999999995</v>
      </c>
      <c r="M5089">
        <v>0</v>
      </c>
      <c r="N5089">
        <v>0</v>
      </c>
      <c r="O5089">
        <v>0</v>
      </c>
      <c r="P5089" t="s">
        <v>1240</v>
      </c>
      <c r="Q5089" t="s">
        <v>1241</v>
      </c>
      <c r="R5089" t="s">
        <v>59</v>
      </c>
      <c r="S5089" t="s">
        <v>60</v>
      </c>
      <c r="T5089" t="s">
        <v>36</v>
      </c>
      <c r="U5089" t="s">
        <v>37</v>
      </c>
      <c r="V5089">
        <v>27</v>
      </c>
      <c r="W5089" t="s">
        <v>38</v>
      </c>
    </row>
    <row r="5090" spans="1:23">
      <c r="A5090" t="s">
        <v>1030</v>
      </c>
      <c r="B5090" t="s">
        <v>24</v>
      </c>
      <c r="C5090" t="s">
        <v>1031</v>
      </c>
      <c r="D5090" t="s">
        <v>46</v>
      </c>
      <c r="E5090" t="s">
        <v>47</v>
      </c>
      <c r="F5090" t="s">
        <v>48</v>
      </c>
      <c r="G5090" t="s">
        <v>47</v>
      </c>
      <c r="I5090" t="s">
        <v>43</v>
      </c>
      <c r="J5090">
        <v>7373.52099</v>
      </c>
      <c r="K5090">
        <v>573</v>
      </c>
      <c r="L5090">
        <v>0.97399999999999998</v>
      </c>
      <c r="M5090">
        <v>0</v>
      </c>
      <c r="N5090">
        <v>0</v>
      </c>
      <c r="O5090">
        <v>0</v>
      </c>
      <c r="P5090" t="s">
        <v>1240</v>
      </c>
      <c r="Q5090" t="s">
        <v>1241</v>
      </c>
      <c r="R5090" t="s">
        <v>59</v>
      </c>
      <c r="S5090" t="s">
        <v>60</v>
      </c>
      <c r="T5090" t="s">
        <v>36</v>
      </c>
      <c r="U5090" t="s">
        <v>37</v>
      </c>
      <c r="V5090">
        <v>27</v>
      </c>
      <c r="W5090" t="s">
        <v>38</v>
      </c>
    </row>
    <row r="5091" spans="1:23">
      <c r="A5091" t="s">
        <v>1030</v>
      </c>
      <c r="B5091" t="s">
        <v>24</v>
      </c>
      <c r="C5091" t="s">
        <v>1031</v>
      </c>
      <c r="D5091" t="s">
        <v>26</v>
      </c>
      <c r="E5091" t="s">
        <v>27</v>
      </c>
      <c r="F5091" t="s">
        <v>28</v>
      </c>
      <c r="G5091" t="s">
        <v>29</v>
      </c>
      <c r="H5091" t="s">
        <v>124</v>
      </c>
      <c r="I5091" t="s">
        <v>125</v>
      </c>
      <c r="J5091">
        <v>1054.86952</v>
      </c>
      <c r="K5091">
        <v>1</v>
      </c>
      <c r="L5091">
        <v>1</v>
      </c>
      <c r="M5091">
        <v>0</v>
      </c>
      <c r="N5091">
        <v>0</v>
      </c>
      <c r="O5091">
        <v>0</v>
      </c>
      <c r="P5091" t="s">
        <v>1242</v>
      </c>
      <c r="Q5091" t="s">
        <v>1243</v>
      </c>
      <c r="R5091" t="s">
        <v>100</v>
      </c>
      <c r="S5091" t="s">
        <v>101</v>
      </c>
      <c r="T5091" t="s">
        <v>36</v>
      </c>
      <c r="U5091" t="s">
        <v>37</v>
      </c>
      <c r="V5091">
        <v>27</v>
      </c>
      <c r="W5091" t="s">
        <v>38</v>
      </c>
    </row>
    <row r="5092" spans="1:23">
      <c r="A5092" t="s">
        <v>1030</v>
      </c>
      <c r="B5092" t="s">
        <v>24</v>
      </c>
      <c r="C5092" t="s">
        <v>1031</v>
      </c>
      <c r="D5092" t="s">
        <v>26</v>
      </c>
      <c r="E5092" t="s">
        <v>27</v>
      </c>
      <c r="F5092" t="s">
        <v>28</v>
      </c>
      <c r="G5092" t="s">
        <v>29</v>
      </c>
      <c r="H5092" t="s">
        <v>906</v>
      </c>
      <c r="I5092" t="s">
        <v>907</v>
      </c>
      <c r="J5092">
        <v>592.63329999999996</v>
      </c>
      <c r="K5092">
        <v>1</v>
      </c>
      <c r="L5092">
        <v>1</v>
      </c>
      <c r="M5092">
        <v>0</v>
      </c>
      <c r="N5092">
        <v>0</v>
      </c>
      <c r="O5092">
        <v>0</v>
      </c>
      <c r="P5092" t="s">
        <v>1242</v>
      </c>
      <c r="Q5092" t="s">
        <v>1243</v>
      </c>
      <c r="R5092" t="s">
        <v>100</v>
      </c>
      <c r="S5092" t="s">
        <v>101</v>
      </c>
      <c r="T5092" t="s">
        <v>36</v>
      </c>
      <c r="U5092" t="s">
        <v>37</v>
      </c>
      <c r="V5092">
        <v>27</v>
      </c>
      <c r="W5092" t="s">
        <v>38</v>
      </c>
    </row>
    <row r="5093" spans="1:23">
      <c r="A5093" t="s">
        <v>1030</v>
      </c>
      <c r="B5093" t="s">
        <v>24</v>
      </c>
      <c r="C5093" t="s">
        <v>1031</v>
      </c>
      <c r="D5093" t="s">
        <v>39</v>
      </c>
      <c r="E5093" t="s">
        <v>40</v>
      </c>
      <c r="F5093" t="s">
        <v>41</v>
      </c>
      <c r="G5093" t="s">
        <v>42</v>
      </c>
      <c r="I5093" t="s">
        <v>43</v>
      </c>
      <c r="J5093">
        <v>842.19613000000004</v>
      </c>
      <c r="K5093">
        <v>18</v>
      </c>
      <c r="L5093">
        <v>0.53400000000000003</v>
      </c>
      <c r="M5093">
        <v>0</v>
      </c>
      <c r="N5093">
        <v>0</v>
      </c>
      <c r="O5093">
        <v>0</v>
      </c>
      <c r="P5093" t="s">
        <v>1242</v>
      </c>
      <c r="Q5093" t="s">
        <v>1243</v>
      </c>
      <c r="R5093" t="s">
        <v>100</v>
      </c>
      <c r="S5093" t="s">
        <v>101</v>
      </c>
      <c r="T5093" t="s">
        <v>36</v>
      </c>
      <c r="U5093" t="s">
        <v>37</v>
      </c>
      <c r="V5093">
        <v>27</v>
      </c>
      <c r="W5093" t="s">
        <v>38</v>
      </c>
    </row>
    <row r="5094" spans="1:23">
      <c r="A5094" t="s">
        <v>1030</v>
      </c>
      <c r="B5094" t="s">
        <v>24</v>
      </c>
      <c r="C5094" t="s">
        <v>1031</v>
      </c>
      <c r="D5094" t="s">
        <v>39</v>
      </c>
      <c r="E5094" t="s">
        <v>40</v>
      </c>
      <c r="F5094" t="s">
        <v>53</v>
      </c>
      <c r="G5094" t="s">
        <v>54</v>
      </c>
      <c r="I5094" t="s">
        <v>43</v>
      </c>
      <c r="J5094">
        <v>253.49180000000001</v>
      </c>
      <c r="K5094">
        <v>4</v>
      </c>
      <c r="L5094">
        <v>0.17599999999999999</v>
      </c>
      <c r="M5094">
        <v>0</v>
      </c>
      <c r="N5094">
        <v>0</v>
      </c>
      <c r="O5094">
        <v>0</v>
      </c>
      <c r="P5094" t="s">
        <v>1242</v>
      </c>
      <c r="Q5094" t="s">
        <v>1243</v>
      </c>
      <c r="R5094" t="s">
        <v>100</v>
      </c>
      <c r="S5094" t="s">
        <v>101</v>
      </c>
      <c r="T5094" t="s">
        <v>36</v>
      </c>
      <c r="U5094" t="s">
        <v>37</v>
      </c>
      <c r="V5094">
        <v>27</v>
      </c>
      <c r="W5094" t="s">
        <v>38</v>
      </c>
    </row>
    <row r="5095" spans="1:23">
      <c r="A5095" t="s">
        <v>1030</v>
      </c>
      <c r="B5095" t="s">
        <v>24</v>
      </c>
      <c r="C5095" t="s">
        <v>1031</v>
      </c>
      <c r="D5095" t="s">
        <v>46</v>
      </c>
      <c r="E5095" t="s">
        <v>47</v>
      </c>
      <c r="F5095" t="s">
        <v>48</v>
      </c>
      <c r="G5095" t="s">
        <v>47</v>
      </c>
      <c r="I5095" t="s">
        <v>43</v>
      </c>
      <c r="J5095">
        <v>6452.1196600000003</v>
      </c>
      <c r="K5095">
        <v>373</v>
      </c>
      <c r="L5095">
        <v>0.55000000000000004</v>
      </c>
      <c r="M5095">
        <v>0</v>
      </c>
      <c r="N5095">
        <v>0</v>
      </c>
      <c r="O5095">
        <v>0</v>
      </c>
      <c r="P5095" t="s">
        <v>1242</v>
      </c>
      <c r="Q5095" t="s">
        <v>1243</v>
      </c>
      <c r="R5095" t="s">
        <v>100</v>
      </c>
      <c r="S5095" t="s">
        <v>101</v>
      </c>
      <c r="T5095" t="s">
        <v>36</v>
      </c>
      <c r="U5095" t="s">
        <v>37</v>
      </c>
      <c r="V5095">
        <v>27</v>
      </c>
      <c r="W5095" t="s">
        <v>38</v>
      </c>
    </row>
    <row r="5096" spans="1:23">
      <c r="A5096" t="s">
        <v>1030</v>
      </c>
      <c r="B5096" t="s">
        <v>24</v>
      </c>
      <c r="C5096" t="s">
        <v>1031</v>
      </c>
      <c r="D5096" t="s">
        <v>39</v>
      </c>
      <c r="E5096" t="s">
        <v>40</v>
      </c>
      <c r="F5096" t="s">
        <v>28</v>
      </c>
      <c r="G5096" t="s">
        <v>29</v>
      </c>
      <c r="I5096" t="s">
        <v>43</v>
      </c>
      <c r="J5096">
        <v>4168.29486</v>
      </c>
      <c r="K5096">
        <v>73</v>
      </c>
      <c r="L5096">
        <v>0.309</v>
      </c>
      <c r="M5096">
        <v>0</v>
      </c>
      <c r="N5096">
        <v>0</v>
      </c>
      <c r="O5096">
        <v>0</v>
      </c>
      <c r="P5096" t="s">
        <v>1068</v>
      </c>
      <c r="Q5096" t="s">
        <v>1069</v>
      </c>
      <c r="R5096" t="s">
        <v>168</v>
      </c>
      <c r="S5096" t="s">
        <v>169</v>
      </c>
      <c r="T5096" t="s">
        <v>36</v>
      </c>
      <c r="U5096" t="s">
        <v>37</v>
      </c>
      <c r="V5096">
        <v>27</v>
      </c>
      <c r="W5096" t="s">
        <v>38</v>
      </c>
    </row>
    <row r="5097" spans="1:23">
      <c r="A5097" t="s">
        <v>1030</v>
      </c>
      <c r="B5097" t="s">
        <v>24</v>
      </c>
      <c r="C5097" t="s">
        <v>1031</v>
      </c>
      <c r="D5097" t="s">
        <v>46</v>
      </c>
      <c r="E5097" t="s">
        <v>47</v>
      </c>
      <c r="F5097" t="s">
        <v>48</v>
      </c>
      <c r="G5097" t="s">
        <v>47</v>
      </c>
      <c r="I5097" t="s">
        <v>43</v>
      </c>
      <c r="J5097">
        <v>11041.29862</v>
      </c>
      <c r="K5097">
        <v>752</v>
      </c>
      <c r="L5097">
        <v>0.59399999999999997</v>
      </c>
      <c r="M5097">
        <v>0</v>
      </c>
      <c r="N5097">
        <v>0</v>
      </c>
      <c r="O5097">
        <v>0</v>
      </c>
      <c r="P5097" t="s">
        <v>1068</v>
      </c>
      <c r="Q5097" t="s">
        <v>1069</v>
      </c>
      <c r="R5097" t="s">
        <v>168</v>
      </c>
      <c r="S5097" t="s">
        <v>169</v>
      </c>
      <c r="T5097" t="s">
        <v>36</v>
      </c>
      <c r="U5097" t="s">
        <v>37</v>
      </c>
      <c r="V5097">
        <v>27</v>
      </c>
      <c r="W5097" t="s">
        <v>38</v>
      </c>
    </row>
    <row r="5098" spans="1:23">
      <c r="A5098" t="s">
        <v>1030</v>
      </c>
      <c r="B5098" t="s">
        <v>24</v>
      </c>
      <c r="C5098" t="s">
        <v>1031</v>
      </c>
      <c r="D5098" t="s">
        <v>39</v>
      </c>
      <c r="E5098" t="s">
        <v>40</v>
      </c>
      <c r="F5098" t="s">
        <v>28</v>
      </c>
      <c r="G5098" t="s">
        <v>29</v>
      </c>
      <c r="I5098" t="s">
        <v>43</v>
      </c>
      <c r="J5098">
        <v>226.14472000000001</v>
      </c>
      <c r="K5098">
        <v>3</v>
      </c>
      <c r="L5098">
        <v>0.14499999999999999</v>
      </c>
      <c r="M5098">
        <v>0</v>
      </c>
      <c r="N5098">
        <v>0</v>
      </c>
      <c r="O5098">
        <v>0</v>
      </c>
      <c r="P5098" t="s">
        <v>1250</v>
      </c>
      <c r="Q5098" t="s">
        <v>1251</v>
      </c>
      <c r="R5098" t="s">
        <v>100</v>
      </c>
      <c r="S5098" t="s">
        <v>101</v>
      </c>
      <c r="T5098" t="s">
        <v>36</v>
      </c>
      <c r="U5098" t="s">
        <v>37</v>
      </c>
      <c r="V5098">
        <v>27</v>
      </c>
      <c r="W5098" t="s">
        <v>38</v>
      </c>
    </row>
    <row r="5099" spans="1:23">
      <c r="A5099" t="s">
        <v>1030</v>
      </c>
      <c r="B5099" t="s">
        <v>24</v>
      </c>
      <c r="C5099" t="s">
        <v>1031</v>
      </c>
      <c r="D5099" t="s">
        <v>46</v>
      </c>
      <c r="E5099" t="s">
        <v>47</v>
      </c>
      <c r="F5099" t="s">
        <v>48</v>
      </c>
      <c r="G5099" t="s">
        <v>47</v>
      </c>
      <c r="I5099" t="s">
        <v>43</v>
      </c>
      <c r="J5099">
        <v>624.45997999999997</v>
      </c>
      <c r="K5099">
        <v>32</v>
      </c>
      <c r="L5099">
        <v>0.63600000000000001</v>
      </c>
      <c r="M5099">
        <v>0</v>
      </c>
      <c r="N5099">
        <v>0</v>
      </c>
      <c r="O5099">
        <v>0</v>
      </c>
      <c r="P5099" t="s">
        <v>1250</v>
      </c>
      <c r="Q5099" t="s">
        <v>1251</v>
      </c>
      <c r="R5099" t="s">
        <v>100</v>
      </c>
      <c r="S5099" t="s">
        <v>101</v>
      </c>
      <c r="T5099" t="s">
        <v>36</v>
      </c>
      <c r="U5099" t="s">
        <v>37</v>
      </c>
      <c r="V5099">
        <v>27</v>
      </c>
      <c r="W5099" t="s">
        <v>38</v>
      </c>
    </row>
    <row r="5100" spans="1:23">
      <c r="A5100" t="s">
        <v>1030</v>
      </c>
      <c r="B5100" t="s">
        <v>24</v>
      </c>
      <c r="C5100" t="s">
        <v>1031</v>
      </c>
      <c r="D5100" t="s">
        <v>26</v>
      </c>
      <c r="E5100" t="s">
        <v>27</v>
      </c>
      <c r="F5100" t="s">
        <v>53</v>
      </c>
      <c r="G5100" t="s">
        <v>54</v>
      </c>
      <c r="H5100" t="s">
        <v>128</v>
      </c>
      <c r="I5100" t="s">
        <v>129</v>
      </c>
      <c r="J5100">
        <v>2273.2430399999998</v>
      </c>
      <c r="K5100">
        <v>1</v>
      </c>
      <c r="L5100">
        <v>1</v>
      </c>
      <c r="M5100">
        <v>0</v>
      </c>
      <c r="N5100">
        <v>0</v>
      </c>
      <c r="O5100">
        <v>0</v>
      </c>
      <c r="P5100" t="s">
        <v>1072</v>
      </c>
      <c r="Q5100" t="s">
        <v>1073</v>
      </c>
      <c r="R5100" t="s">
        <v>59</v>
      </c>
      <c r="S5100" t="s">
        <v>60</v>
      </c>
      <c r="T5100" t="s">
        <v>36</v>
      </c>
      <c r="U5100" t="s">
        <v>37</v>
      </c>
      <c r="V5100">
        <v>27</v>
      </c>
      <c r="W5100" t="s">
        <v>38</v>
      </c>
    </row>
    <row r="5101" spans="1:23">
      <c r="A5101" t="s">
        <v>1030</v>
      </c>
      <c r="B5101" t="s">
        <v>24</v>
      </c>
      <c r="C5101" t="s">
        <v>1031</v>
      </c>
      <c r="D5101" t="s">
        <v>26</v>
      </c>
      <c r="E5101" t="s">
        <v>27</v>
      </c>
      <c r="F5101" t="s">
        <v>28</v>
      </c>
      <c r="G5101" t="s">
        <v>29</v>
      </c>
      <c r="H5101" t="s">
        <v>193</v>
      </c>
      <c r="I5101" t="s">
        <v>194</v>
      </c>
      <c r="J5101">
        <v>10754.89991</v>
      </c>
      <c r="K5101">
        <v>13</v>
      </c>
      <c r="L5101">
        <v>1</v>
      </c>
      <c r="M5101">
        <v>0</v>
      </c>
      <c r="N5101">
        <v>0</v>
      </c>
      <c r="O5101">
        <v>0</v>
      </c>
      <c r="P5101" t="s">
        <v>1072</v>
      </c>
      <c r="Q5101" t="s">
        <v>1073</v>
      </c>
      <c r="R5101" t="s">
        <v>59</v>
      </c>
      <c r="S5101" t="s">
        <v>60</v>
      </c>
      <c r="T5101" t="s">
        <v>36</v>
      </c>
      <c r="U5101" t="s">
        <v>37</v>
      </c>
      <c r="V5101">
        <v>27</v>
      </c>
      <c r="W5101" t="s">
        <v>38</v>
      </c>
    </row>
    <row r="5102" spans="1:23">
      <c r="A5102" t="s">
        <v>1030</v>
      </c>
      <c r="B5102" t="s">
        <v>24</v>
      </c>
      <c r="C5102" t="s">
        <v>1031</v>
      </c>
      <c r="D5102" t="s">
        <v>26</v>
      </c>
      <c r="E5102" t="s">
        <v>27</v>
      </c>
      <c r="F5102" t="s">
        <v>28</v>
      </c>
      <c r="G5102" t="s">
        <v>29</v>
      </c>
      <c r="H5102" t="s">
        <v>86</v>
      </c>
      <c r="I5102" t="s">
        <v>87</v>
      </c>
      <c r="J5102">
        <v>422.59715</v>
      </c>
      <c r="K5102">
        <v>1</v>
      </c>
      <c r="L5102">
        <v>1</v>
      </c>
      <c r="M5102">
        <v>0</v>
      </c>
      <c r="N5102">
        <v>0</v>
      </c>
      <c r="O5102">
        <v>0</v>
      </c>
      <c r="P5102" t="s">
        <v>1072</v>
      </c>
      <c r="Q5102" t="s">
        <v>1073</v>
      </c>
      <c r="R5102" t="s">
        <v>59</v>
      </c>
      <c r="S5102" t="s">
        <v>60</v>
      </c>
      <c r="T5102" t="s">
        <v>36</v>
      </c>
      <c r="U5102" t="s">
        <v>37</v>
      </c>
      <c r="V5102">
        <v>27</v>
      </c>
      <c r="W5102" t="s">
        <v>38</v>
      </c>
    </row>
    <row r="5103" spans="1:23">
      <c r="A5103" t="s">
        <v>1030</v>
      </c>
      <c r="B5103" t="s">
        <v>24</v>
      </c>
      <c r="C5103" t="s">
        <v>1031</v>
      </c>
      <c r="D5103" t="s">
        <v>26</v>
      </c>
      <c r="E5103" t="s">
        <v>27</v>
      </c>
      <c r="F5103" t="s">
        <v>28</v>
      </c>
      <c r="G5103" t="s">
        <v>29</v>
      </c>
      <c r="H5103" t="s">
        <v>30</v>
      </c>
      <c r="I5103" t="s">
        <v>31</v>
      </c>
      <c r="J5103">
        <v>421.81882000000002</v>
      </c>
      <c r="K5103">
        <v>1</v>
      </c>
      <c r="L5103">
        <v>1</v>
      </c>
      <c r="M5103">
        <v>0</v>
      </c>
      <c r="N5103">
        <v>0</v>
      </c>
      <c r="O5103">
        <v>0</v>
      </c>
      <c r="P5103" t="s">
        <v>1072</v>
      </c>
      <c r="Q5103" t="s">
        <v>1073</v>
      </c>
      <c r="R5103" t="s">
        <v>59</v>
      </c>
      <c r="S5103" t="s">
        <v>60</v>
      </c>
      <c r="T5103" t="s">
        <v>36</v>
      </c>
      <c r="U5103" t="s">
        <v>37</v>
      </c>
      <c r="V5103">
        <v>27</v>
      </c>
      <c r="W5103" t="s">
        <v>38</v>
      </c>
    </row>
    <row r="5104" spans="1:23">
      <c r="A5104" t="s">
        <v>1030</v>
      </c>
      <c r="B5104" t="s">
        <v>24</v>
      </c>
      <c r="C5104" t="s">
        <v>1031</v>
      </c>
      <c r="D5104" t="s">
        <v>26</v>
      </c>
      <c r="E5104" t="s">
        <v>27</v>
      </c>
      <c r="F5104" t="s">
        <v>28</v>
      </c>
      <c r="G5104" t="s">
        <v>29</v>
      </c>
      <c r="H5104" t="s">
        <v>447</v>
      </c>
      <c r="I5104" t="s">
        <v>448</v>
      </c>
      <c r="J5104">
        <v>329.84073999999998</v>
      </c>
      <c r="K5104">
        <v>1</v>
      </c>
      <c r="L5104">
        <v>1</v>
      </c>
      <c r="M5104">
        <v>0</v>
      </c>
      <c r="N5104">
        <v>0</v>
      </c>
      <c r="O5104">
        <v>0</v>
      </c>
      <c r="P5104" t="s">
        <v>1072</v>
      </c>
      <c r="Q5104" t="s">
        <v>1073</v>
      </c>
      <c r="R5104" t="s">
        <v>59</v>
      </c>
      <c r="S5104" t="s">
        <v>60</v>
      </c>
      <c r="T5104" t="s">
        <v>36</v>
      </c>
      <c r="U5104" t="s">
        <v>37</v>
      </c>
      <c r="V5104">
        <v>27</v>
      </c>
      <c r="W5104" t="s">
        <v>38</v>
      </c>
    </row>
    <row r="5105" spans="1:23">
      <c r="A5105" t="s">
        <v>1030</v>
      </c>
      <c r="B5105" t="s">
        <v>24</v>
      </c>
      <c r="C5105" t="s">
        <v>1031</v>
      </c>
      <c r="D5105" t="s">
        <v>39</v>
      </c>
      <c r="E5105" t="s">
        <v>40</v>
      </c>
      <c r="F5105" t="s">
        <v>53</v>
      </c>
      <c r="G5105" t="s">
        <v>54</v>
      </c>
      <c r="I5105" t="s">
        <v>43</v>
      </c>
      <c r="J5105">
        <v>650.58816999999999</v>
      </c>
      <c r="K5105">
        <v>5</v>
      </c>
      <c r="L5105">
        <v>0.50600000000000001</v>
      </c>
      <c r="M5105">
        <v>0</v>
      </c>
      <c r="N5105">
        <v>0</v>
      </c>
      <c r="O5105">
        <v>1</v>
      </c>
      <c r="P5105" t="s">
        <v>1072</v>
      </c>
      <c r="Q5105" t="s">
        <v>1073</v>
      </c>
      <c r="R5105" t="s">
        <v>59</v>
      </c>
      <c r="S5105" t="s">
        <v>60</v>
      </c>
      <c r="T5105" t="s">
        <v>36</v>
      </c>
      <c r="U5105" t="s">
        <v>37</v>
      </c>
      <c r="V5105">
        <v>27</v>
      </c>
      <c r="W5105" t="s">
        <v>38</v>
      </c>
    </row>
    <row r="5106" spans="1:23">
      <c r="A5106" t="s">
        <v>1030</v>
      </c>
      <c r="B5106" t="s">
        <v>24</v>
      </c>
      <c r="C5106" t="s">
        <v>1031</v>
      </c>
      <c r="D5106" t="s">
        <v>39</v>
      </c>
      <c r="E5106" t="s">
        <v>40</v>
      </c>
      <c r="F5106" t="s">
        <v>28</v>
      </c>
      <c r="G5106" t="s">
        <v>29</v>
      </c>
      <c r="I5106" t="s">
        <v>43</v>
      </c>
      <c r="J5106">
        <v>5681.1960300000001</v>
      </c>
      <c r="K5106">
        <v>72</v>
      </c>
      <c r="L5106">
        <v>0.58899999999999997</v>
      </c>
      <c r="M5106">
        <v>0</v>
      </c>
      <c r="N5106">
        <v>0</v>
      </c>
      <c r="O5106">
        <v>1</v>
      </c>
      <c r="P5106" t="s">
        <v>1072</v>
      </c>
      <c r="Q5106" t="s">
        <v>1073</v>
      </c>
      <c r="R5106" t="s">
        <v>59</v>
      </c>
      <c r="S5106" t="s">
        <v>60</v>
      </c>
      <c r="T5106" t="s">
        <v>36</v>
      </c>
      <c r="U5106" t="s">
        <v>37</v>
      </c>
      <c r="V5106">
        <v>27</v>
      </c>
      <c r="W5106" t="s">
        <v>38</v>
      </c>
    </row>
    <row r="5107" spans="1:23">
      <c r="A5107" t="s">
        <v>1030</v>
      </c>
      <c r="B5107" t="s">
        <v>24</v>
      </c>
      <c r="C5107" t="s">
        <v>1031</v>
      </c>
      <c r="D5107" t="s">
        <v>46</v>
      </c>
      <c r="E5107" t="s">
        <v>47</v>
      </c>
      <c r="F5107" t="s">
        <v>48</v>
      </c>
      <c r="G5107" t="s">
        <v>47</v>
      </c>
      <c r="I5107" t="s">
        <v>43</v>
      </c>
      <c r="J5107">
        <v>2326.0467199999998</v>
      </c>
      <c r="K5107">
        <v>165</v>
      </c>
      <c r="L5107">
        <v>0.94799999999999995</v>
      </c>
      <c r="M5107">
        <v>0</v>
      </c>
      <c r="N5107">
        <v>0</v>
      </c>
      <c r="O5107">
        <v>0</v>
      </c>
      <c r="P5107" t="s">
        <v>1074</v>
      </c>
      <c r="Q5107" t="s">
        <v>1075</v>
      </c>
      <c r="R5107" t="s">
        <v>73</v>
      </c>
      <c r="S5107" t="s">
        <v>74</v>
      </c>
      <c r="T5107" t="s">
        <v>36</v>
      </c>
      <c r="U5107" t="s">
        <v>37</v>
      </c>
      <c r="V5107">
        <v>27</v>
      </c>
      <c r="W5107" t="s">
        <v>38</v>
      </c>
    </row>
    <row r="5108" spans="1:23">
      <c r="A5108" t="s">
        <v>1030</v>
      </c>
      <c r="B5108" t="s">
        <v>24</v>
      </c>
      <c r="C5108" t="s">
        <v>1031</v>
      </c>
      <c r="D5108" t="s">
        <v>39</v>
      </c>
      <c r="E5108" t="s">
        <v>40</v>
      </c>
      <c r="F5108" t="s">
        <v>53</v>
      </c>
      <c r="G5108" t="s">
        <v>54</v>
      </c>
      <c r="I5108" t="s">
        <v>43</v>
      </c>
      <c r="J5108">
        <v>163.71158</v>
      </c>
      <c r="K5108">
        <v>2</v>
      </c>
      <c r="L5108">
        <v>0.66</v>
      </c>
      <c r="M5108">
        <v>0</v>
      </c>
      <c r="N5108">
        <v>0</v>
      </c>
      <c r="O5108">
        <v>0</v>
      </c>
      <c r="P5108" t="s">
        <v>1268</v>
      </c>
      <c r="Q5108" t="s">
        <v>1269</v>
      </c>
      <c r="R5108" t="s">
        <v>73</v>
      </c>
      <c r="S5108" t="s">
        <v>74</v>
      </c>
      <c r="T5108" t="s">
        <v>36</v>
      </c>
      <c r="U5108" t="s">
        <v>37</v>
      </c>
      <c r="V5108">
        <v>27</v>
      </c>
      <c r="W5108" t="s">
        <v>38</v>
      </c>
    </row>
    <row r="5109" spans="1:23">
      <c r="A5109" t="s">
        <v>1030</v>
      </c>
      <c r="B5109" t="s">
        <v>24</v>
      </c>
      <c r="C5109" t="s">
        <v>1031</v>
      </c>
      <c r="D5109" t="s">
        <v>39</v>
      </c>
      <c r="E5109" t="s">
        <v>40</v>
      </c>
      <c r="F5109" t="s">
        <v>28</v>
      </c>
      <c r="G5109" t="s">
        <v>29</v>
      </c>
      <c r="I5109" t="s">
        <v>43</v>
      </c>
      <c r="J5109">
        <v>245.94945000000001</v>
      </c>
      <c r="K5109">
        <v>8</v>
      </c>
      <c r="L5109">
        <v>0.318</v>
      </c>
      <c r="M5109">
        <v>0</v>
      </c>
      <c r="N5109">
        <v>0</v>
      </c>
      <c r="O5109">
        <v>0</v>
      </c>
      <c r="P5109" t="s">
        <v>1268</v>
      </c>
      <c r="Q5109" t="s">
        <v>1269</v>
      </c>
      <c r="R5109" t="s">
        <v>73</v>
      </c>
      <c r="S5109" t="s">
        <v>74</v>
      </c>
      <c r="T5109" t="s">
        <v>36</v>
      </c>
      <c r="U5109" t="s">
        <v>37</v>
      </c>
      <c r="V5109">
        <v>27</v>
      </c>
      <c r="W5109" t="s">
        <v>38</v>
      </c>
    </row>
    <row r="5110" spans="1:23">
      <c r="A5110" t="s">
        <v>1030</v>
      </c>
      <c r="B5110" t="s">
        <v>24</v>
      </c>
      <c r="C5110" t="s">
        <v>1031</v>
      </c>
      <c r="D5110" t="s">
        <v>46</v>
      </c>
      <c r="E5110" t="s">
        <v>47</v>
      </c>
      <c r="F5110" t="s">
        <v>48</v>
      </c>
      <c r="G5110" t="s">
        <v>47</v>
      </c>
      <c r="I5110" t="s">
        <v>43</v>
      </c>
      <c r="J5110">
        <v>3360.8965899999998</v>
      </c>
      <c r="K5110">
        <v>254</v>
      </c>
      <c r="L5110">
        <v>0.90200000000000002</v>
      </c>
      <c r="M5110">
        <v>0</v>
      </c>
      <c r="N5110">
        <v>0</v>
      </c>
      <c r="O5110">
        <v>0</v>
      </c>
      <c r="P5110" t="s">
        <v>1268</v>
      </c>
      <c r="Q5110" t="s">
        <v>1269</v>
      </c>
      <c r="R5110" t="s">
        <v>73</v>
      </c>
      <c r="S5110" t="s">
        <v>74</v>
      </c>
      <c r="T5110" t="s">
        <v>36</v>
      </c>
      <c r="U5110" t="s">
        <v>37</v>
      </c>
      <c r="V5110">
        <v>27</v>
      </c>
      <c r="W5110" t="s">
        <v>38</v>
      </c>
    </row>
    <row r="5111" spans="1:23">
      <c r="A5111" t="s">
        <v>1030</v>
      </c>
      <c r="B5111" t="s">
        <v>24</v>
      </c>
      <c r="C5111" t="s">
        <v>1031</v>
      </c>
      <c r="D5111" t="s">
        <v>46</v>
      </c>
      <c r="E5111" t="s">
        <v>47</v>
      </c>
      <c r="F5111" t="s">
        <v>48</v>
      </c>
      <c r="G5111" t="s">
        <v>47</v>
      </c>
      <c r="I5111" t="s">
        <v>43</v>
      </c>
      <c r="J5111">
        <v>2847.6808500000002</v>
      </c>
      <c r="K5111">
        <v>145</v>
      </c>
      <c r="L5111">
        <v>0.91600000000000004</v>
      </c>
      <c r="M5111">
        <v>0</v>
      </c>
      <c r="N5111">
        <v>0</v>
      </c>
      <c r="O5111">
        <v>0</v>
      </c>
      <c r="P5111" t="s">
        <v>1076</v>
      </c>
      <c r="Q5111" t="s">
        <v>1077</v>
      </c>
      <c r="R5111" t="s">
        <v>365</v>
      </c>
      <c r="S5111" t="s">
        <v>366</v>
      </c>
      <c r="T5111" t="s">
        <v>36</v>
      </c>
      <c r="U5111" t="s">
        <v>37</v>
      </c>
      <c r="V5111">
        <v>27</v>
      </c>
      <c r="W5111" t="s">
        <v>38</v>
      </c>
    </row>
    <row r="5112" spans="1:23">
      <c r="A5112" t="s">
        <v>1030</v>
      </c>
      <c r="B5112" t="s">
        <v>24</v>
      </c>
      <c r="C5112" t="s">
        <v>1031</v>
      </c>
      <c r="D5112" t="s">
        <v>39</v>
      </c>
      <c r="E5112" t="s">
        <v>40</v>
      </c>
      <c r="F5112" t="s">
        <v>28</v>
      </c>
      <c r="G5112" t="s">
        <v>29</v>
      </c>
      <c r="I5112" t="s">
        <v>43</v>
      </c>
      <c r="J5112">
        <v>419.98138999999998</v>
      </c>
      <c r="K5112">
        <v>6</v>
      </c>
      <c r="L5112">
        <v>0.90800000000000003</v>
      </c>
      <c r="M5112">
        <v>0</v>
      </c>
      <c r="N5112">
        <v>0</v>
      </c>
      <c r="O5112">
        <v>0</v>
      </c>
      <c r="P5112" t="s">
        <v>1078</v>
      </c>
      <c r="Q5112" t="s">
        <v>1079</v>
      </c>
      <c r="R5112" t="s">
        <v>158</v>
      </c>
      <c r="S5112" t="s">
        <v>159</v>
      </c>
      <c r="T5112" t="s">
        <v>36</v>
      </c>
      <c r="U5112" t="s">
        <v>37</v>
      </c>
      <c r="V5112">
        <v>27</v>
      </c>
      <c r="W5112" t="s">
        <v>38</v>
      </c>
    </row>
    <row r="5113" spans="1:23">
      <c r="A5113" t="s">
        <v>1030</v>
      </c>
      <c r="B5113" t="s">
        <v>24</v>
      </c>
      <c r="C5113" t="s">
        <v>1031</v>
      </c>
      <c r="D5113" t="s">
        <v>39</v>
      </c>
      <c r="E5113" t="s">
        <v>40</v>
      </c>
      <c r="F5113" t="s">
        <v>28</v>
      </c>
      <c r="G5113" t="s">
        <v>29</v>
      </c>
      <c r="I5113" t="s">
        <v>43</v>
      </c>
      <c r="J5113">
        <v>0</v>
      </c>
      <c r="K5113">
        <v>0</v>
      </c>
      <c r="L5113">
        <v>0</v>
      </c>
      <c r="M5113">
        <v>0</v>
      </c>
      <c r="N5113">
        <v>0</v>
      </c>
      <c r="O5113">
        <v>1</v>
      </c>
      <c r="P5113" t="s">
        <v>1396</v>
      </c>
      <c r="Q5113" t="s">
        <v>1397</v>
      </c>
      <c r="R5113" t="s">
        <v>168</v>
      </c>
      <c r="S5113" t="s">
        <v>169</v>
      </c>
      <c r="T5113" t="s">
        <v>36</v>
      </c>
      <c r="U5113" t="s">
        <v>37</v>
      </c>
      <c r="V5113">
        <v>27</v>
      </c>
      <c r="W5113" t="s">
        <v>38</v>
      </c>
    </row>
    <row r="5114" spans="1:23">
      <c r="A5114" t="s">
        <v>1030</v>
      </c>
      <c r="B5114" t="s">
        <v>24</v>
      </c>
      <c r="C5114" t="s">
        <v>1031</v>
      </c>
      <c r="D5114" t="s">
        <v>39</v>
      </c>
      <c r="E5114" t="s">
        <v>40</v>
      </c>
      <c r="F5114" t="s">
        <v>28</v>
      </c>
      <c r="G5114" t="s">
        <v>29</v>
      </c>
      <c r="I5114" t="s">
        <v>43</v>
      </c>
      <c r="J5114">
        <v>180.69942</v>
      </c>
      <c r="K5114">
        <v>6</v>
      </c>
      <c r="L5114">
        <v>1</v>
      </c>
      <c r="M5114">
        <v>0</v>
      </c>
      <c r="N5114">
        <v>0</v>
      </c>
      <c r="O5114">
        <v>0</v>
      </c>
      <c r="P5114" t="s">
        <v>1080</v>
      </c>
      <c r="Q5114" t="s">
        <v>1081</v>
      </c>
      <c r="R5114" t="s">
        <v>73</v>
      </c>
      <c r="S5114" t="s">
        <v>74</v>
      </c>
      <c r="T5114" t="s">
        <v>36</v>
      </c>
      <c r="U5114" t="s">
        <v>37</v>
      </c>
      <c r="V5114">
        <v>27</v>
      </c>
      <c r="W5114" t="s">
        <v>38</v>
      </c>
    </row>
    <row r="5115" spans="1:23">
      <c r="A5115" t="s">
        <v>1030</v>
      </c>
      <c r="B5115" t="s">
        <v>24</v>
      </c>
      <c r="C5115" t="s">
        <v>1031</v>
      </c>
      <c r="D5115" t="s">
        <v>46</v>
      </c>
      <c r="E5115" t="s">
        <v>47</v>
      </c>
      <c r="F5115" t="s">
        <v>48</v>
      </c>
      <c r="G5115" t="s">
        <v>47</v>
      </c>
      <c r="I5115" t="s">
        <v>43</v>
      </c>
      <c r="J5115">
        <v>2622.11328</v>
      </c>
      <c r="K5115">
        <v>155</v>
      </c>
      <c r="L5115">
        <v>0.93</v>
      </c>
      <c r="M5115">
        <v>0</v>
      </c>
      <c r="N5115">
        <v>0</v>
      </c>
      <c r="O5115">
        <v>0</v>
      </c>
      <c r="P5115" t="s">
        <v>1080</v>
      </c>
      <c r="Q5115" t="s">
        <v>1081</v>
      </c>
      <c r="R5115" t="s">
        <v>73</v>
      </c>
      <c r="S5115" t="s">
        <v>74</v>
      </c>
      <c r="T5115" t="s">
        <v>36</v>
      </c>
      <c r="U5115" t="s">
        <v>37</v>
      </c>
      <c r="V5115">
        <v>27</v>
      </c>
      <c r="W5115" t="s">
        <v>38</v>
      </c>
    </row>
    <row r="5116" spans="1:23">
      <c r="A5116" t="s">
        <v>1030</v>
      </c>
      <c r="B5116" t="s">
        <v>24</v>
      </c>
      <c r="C5116" t="s">
        <v>1031</v>
      </c>
      <c r="D5116" t="s">
        <v>39</v>
      </c>
      <c r="E5116" t="s">
        <v>40</v>
      </c>
      <c r="F5116" t="s">
        <v>28</v>
      </c>
      <c r="G5116" t="s">
        <v>29</v>
      </c>
      <c r="I5116" t="s">
        <v>43</v>
      </c>
      <c r="J5116">
        <v>836.19475</v>
      </c>
      <c r="K5116">
        <v>10</v>
      </c>
      <c r="L5116">
        <v>0.95099999999999996</v>
      </c>
      <c r="M5116">
        <v>0</v>
      </c>
      <c r="N5116">
        <v>0</v>
      </c>
      <c r="O5116">
        <v>0</v>
      </c>
      <c r="P5116" t="s">
        <v>1082</v>
      </c>
      <c r="Q5116" t="s">
        <v>1083</v>
      </c>
      <c r="R5116" t="s">
        <v>132</v>
      </c>
      <c r="S5116" t="s">
        <v>133</v>
      </c>
      <c r="T5116" t="s">
        <v>36</v>
      </c>
      <c r="U5116" t="s">
        <v>37</v>
      </c>
      <c r="V5116">
        <v>27</v>
      </c>
      <c r="W5116" t="s">
        <v>38</v>
      </c>
    </row>
    <row r="5117" spans="1:23">
      <c r="A5117" t="s">
        <v>1030</v>
      </c>
      <c r="B5117" t="s">
        <v>24</v>
      </c>
      <c r="C5117" t="s">
        <v>1031</v>
      </c>
      <c r="D5117" t="s">
        <v>46</v>
      </c>
      <c r="E5117" t="s">
        <v>47</v>
      </c>
      <c r="F5117" t="s">
        <v>48</v>
      </c>
      <c r="G5117" t="s">
        <v>47</v>
      </c>
      <c r="I5117" t="s">
        <v>43</v>
      </c>
      <c r="J5117">
        <v>9136.4025799999999</v>
      </c>
      <c r="K5117">
        <v>516</v>
      </c>
      <c r="L5117">
        <v>0.95099999999999996</v>
      </c>
      <c r="M5117">
        <v>0</v>
      </c>
      <c r="N5117">
        <v>0</v>
      </c>
      <c r="O5117">
        <v>0</v>
      </c>
      <c r="P5117" t="s">
        <v>1082</v>
      </c>
      <c r="Q5117" t="s">
        <v>1083</v>
      </c>
      <c r="R5117" t="s">
        <v>132</v>
      </c>
      <c r="S5117" t="s">
        <v>133</v>
      </c>
      <c r="T5117" t="s">
        <v>36</v>
      </c>
      <c r="U5117" t="s">
        <v>37</v>
      </c>
      <c r="V5117">
        <v>27</v>
      </c>
      <c r="W5117" t="s">
        <v>38</v>
      </c>
    </row>
    <row r="5118" spans="1:23">
      <c r="A5118" t="s">
        <v>1030</v>
      </c>
      <c r="B5118" t="s">
        <v>24</v>
      </c>
      <c r="C5118" t="s">
        <v>1031</v>
      </c>
      <c r="D5118" t="s">
        <v>26</v>
      </c>
      <c r="E5118" t="s">
        <v>27</v>
      </c>
      <c r="F5118" t="s">
        <v>28</v>
      </c>
      <c r="G5118" t="s">
        <v>29</v>
      </c>
      <c r="H5118" t="s">
        <v>86</v>
      </c>
      <c r="I5118" t="s">
        <v>87</v>
      </c>
      <c r="J5118">
        <v>265.56957999999997</v>
      </c>
      <c r="K5118">
        <v>1</v>
      </c>
      <c r="L5118">
        <v>0.84799999999999998</v>
      </c>
      <c r="M5118">
        <v>0</v>
      </c>
      <c r="N5118">
        <v>0</v>
      </c>
      <c r="O5118">
        <v>0</v>
      </c>
      <c r="P5118" t="s">
        <v>1084</v>
      </c>
      <c r="Q5118" t="s">
        <v>1085</v>
      </c>
      <c r="R5118" t="s">
        <v>51</v>
      </c>
      <c r="S5118" t="s">
        <v>52</v>
      </c>
      <c r="T5118" t="s">
        <v>36</v>
      </c>
      <c r="U5118" t="s">
        <v>37</v>
      </c>
      <c r="V5118">
        <v>27</v>
      </c>
      <c r="W5118" t="s">
        <v>38</v>
      </c>
    </row>
    <row r="5119" spans="1:23">
      <c r="A5119" t="s">
        <v>1030</v>
      </c>
      <c r="B5119" t="s">
        <v>24</v>
      </c>
      <c r="C5119" t="s">
        <v>1031</v>
      </c>
      <c r="D5119" t="s">
        <v>46</v>
      </c>
      <c r="E5119" t="s">
        <v>47</v>
      </c>
      <c r="F5119" t="s">
        <v>48</v>
      </c>
      <c r="G5119" t="s">
        <v>47</v>
      </c>
      <c r="I5119" t="s">
        <v>43</v>
      </c>
      <c r="J5119">
        <v>5002.2474199999997</v>
      </c>
      <c r="K5119">
        <v>294</v>
      </c>
      <c r="L5119">
        <v>0.77100000000000002</v>
      </c>
      <c r="M5119">
        <v>0</v>
      </c>
      <c r="N5119">
        <v>0</v>
      </c>
      <c r="O5119">
        <v>0</v>
      </c>
      <c r="P5119" t="s">
        <v>1084</v>
      </c>
      <c r="Q5119" t="s">
        <v>1085</v>
      </c>
      <c r="R5119" t="s">
        <v>51</v>
      </c>
      <c r="S5119" t="s">
        <v>52</v>
      </c>
      <c r="T5119" t="s">
        <v>36</v>
      </c>
      <c r="U5119" t="s">
        <v>37</v>
      </c>
      <c r="V5119">
        <v>27</v>
      </c>
      <c r="W5119" t="s">
        <v>38</v>
      </c>
    </row>
    <row r="5120" spans="1:23">
      <c r="A5120" t="s">
        <v>1030</v>
      </c>
      <c r="B5120" t="s">
        <v>24</v>
      </c>
      <c r="C5120" t="s">
        <v>1031</v>
      </c>
      <c r="D5120" t="s">
        <v>26</v>
      </c>
      <c r="E5120" t="s">
        <v>27</v>
      </c>
      <c r="F5120" t="s">
        <v>28</v>
      </c>
      <c r="G5120" t="s">
        <v>29</v>
      </c>
      <c r="H5120" t="s">
        <v>86</v>
      </c>
      <c r="I5120" t="s">
        <v>87</v>
      </c>
      <c r="J5120">
        <v>372.44157000000001</v>
      </c>
      <c r="K5120">
        <v>1</v>
      </c>
      <c r="L5120">
        <v>1</v>
      </c>
      <c r="M5120">
        <v>0</v>
      </c>
      <c r="N5120">
        <v>0</v>
      </c>
      <c r="O5120">
        <v>0</v>
      </c>
      <c r="P5120" t="s">
        <v>1086</v>
      </c>
      <c r="Q5120" t="s">
        <v>1087</v>
      </c>
      <c r="R5120" t="s">
        <v>90</v>
      </c>
      <c r="S5120" t="s">
        <v>91</v>
      </c>
      <c r="T5120" t="s">
        <v>36</v>
      </c>
      <c r="U5120" t="s">
        <v>37</v>
      </c>
      <c r="V5120">
        <v>27</v>
      </c>
      <c r="W5120" t="s">
        <v>38</v>
      </c>
    </row>
    <row r="5121" spans="1:23">
      <c r="A5121" t="s">
        <v>1030</v>
      </c>
      <c r="B5121" t="s">
        <v>24</v>
      </c>
      <c r="C5121" t="s">
        <v>1031</v>
      </c>
      <c r="D5121" t="s">
        <v>26</v>
      </c>
      <c r="E5121" t="s">
        <v>27</v>
      </c>
      <c r="F5121" t="s">
        <v>53</v>
      </c>
      <c r="G5121" t="s">
        <v>54</v>
      </c>
      <c r="H5121" t="s">
        <v>96</v>
      </c>
      <c r="I5121" t="s">
        <v>97</v>
      </c>
      <c r="J5121">
        <v>906.26908000000003</v>
      </c>
      <c r="K5121">
        <v>1</v>
      </c>
      <c r="L5121">
        <v>1</v>
      </c>
      <c r="M5121">
        <v>0</v>
      </c>
      <c r="N5121">
        <v>0</v>
      </c>
      <c r="O5121">
        <v>0</v>
      </c>
      <c r="P5121" t="s">
        <v>1108</v>
      </c>
      <c r="Q5121" t="s">
        <v>1109</v>
      </c>
      <c r="R5121" t="s">
        <v>100</v>
      </c>
      <c r="S5121" t="s">
        <v>101</v>
      </c>
      <c r="T5121" t="s">
        <v>36</v>
      </c>
      <c r="U5121" t="s">
        <v>37</v>
      </c>
      <c r="V5121">
        <v>27</v>
      </c>
      <c r="W5121" t="s">
        <v>38</v>
      </c>
    </row>
    <row r="5122" spans="1:23">
      <c r="A5122" t="s">
        <v>1030</v>
      </c>
      <c r="B5122" t="s">
        <v>24</v>
      </c>
      <c r="C5122" t="s">
        <v>1031</v>
      </c>
      <c r="D5122" t="s">
        <v>39</v>
      </c>
      <c r="E5122" t="s">
        <v>40</v>
      </c>
      <c r="F5122" t="s">
        <v>28</v>
      </c>
      <c r="G5122" t="s">
        <v>29</v>
      </c>
      <c r="I5122" t="s">
        <v>43</v>
      </c>
      <c r="J5122">
        <v>411.34539999999998</v>
      </c>
      <c r="K5122">
        <v>9</v>
      </c>
      <c r="L5122">
        <v>0.81899999999999995</v>
      </c>
      <c r="M5122">
        <v>0</v>
      </c>
      <c r="N5122">
        <v>0</v>
      </c>
      <c r="O5122">
        <v>0</v>
      </c>
      <c r="P5122" t="s">
        <v>1088</v>
      </c>
      <c r="Q5122" t="s">
        <v>1089</v>
      </c>
      <c r="R5122" t="s">
        <v>158</v>
      </c>
      <c r="S5122" t="s">
        <v>159</v>
      </c>
      <c r="T5122" t="s">
        <v>36</v>
      </c>
      <c r="U5122" t="s">
        <v>37</v>
      </c>
      <c r="V5122">
        <v>27</v>
      </c>
      <c r="W5122" t="s">
        <v>38</v>
      </c>
    </row>
    <row r="5123" spans="1:23">
      <c r="A5123" t="s">
        <v>1030</v>
      </c>
      <c r="B5123" t="s">
        <v>24</v>
      </c>
      <c r="C5123" t="s">
        <v>1031</v>
      </c>
      <c r="D5123" t="s">
        <v>39</v>
      </c>
      <c r="E5123" t="s">
        <v>40</v>
      </c>
      <c r="F5123" t="s">
        <v>28</v>
      </c>
      <c r="G5123" t="s">
        <v>29</v>
      </c>
      <c r="I5123" t="s">
        <v>43</v>
      </c>
      <c r="J5123">
        <v>365.21084999999999</v>
      </c>
      <c r="K5123">
        <v>13</v>
      </c>
      <c r="L5123">
        <v>0.61199999999999999</v>
      </c>
      <c r="M5123">
        <v>0</v>
      </c>
      <c r="N5123">
        <v>0</v>
      </c>
      <c r="O5123">
        <v>0</v>
      </c>
      <c r="P5123" t="s">
        <v>1090</v>
      </c>
      <c r="Q5123" t="s">
        <v>1091</v>
      </c>
      <c r="R5123" t="s">
        <v>100</v>
      </c>
      <c r="S5123" t="s">
        <v>101</v>
      </c>
      <c r="T5123" t="s">
        <v>36</v>
      </c>
      <c r="U5123" t="s">
        <v>37</v>
      </c>
      <c r="V5123">
        <v>27</v>
      </c>
      <c r="W5123" t="s">
        <v>38</v>
      </c>
    </row>
    <row r="5124" spans="1:23">
      <c r="A5124" t="s">
        <v>1030</v>
      </c>
      <c r="B5124" t="s">
        <v>24</v>
      </c>
      <c r="C5124" t="s">
        <v>1031</v>
      </c>
      <c r="D5124" t="s">
        <v>26</v>
      </c>
      <c r="E5124" t="s">
        <v>27</v>
      </c>
      <c r="F5124" t="s">
        <v>53</v>
      </c>
      <c r="G5124" t="s">
        <v>54</v>
      </c>
      <c r="H5124" t="s">
        <v>417</v>
      </c>
      <c r="I5124" t="s">
        <v>418</v>
      </c>
      <c r="J5124">
        <v>684.81182999999999</v>
      </c>
      <c r="K5124">
        <v>1</v>
      </c>
      <c r="L5124">
        <v>1</v>
      </c>
      <c r="M5124">
        <v>0</v>
      </c>
      <c r="N5124">
        <v>0</v>
      </c>
      <c r="O5124">
        <v>0</v>
      </c>
      <c r="P5124" t="s">
        <v>1092</v>
      </c>
      <c r="Q5124" t="s">
        <v>1093</v>
      </c>
      <c r="R5124" t="s">
        <v>158</v>
      </c>
      <c r="S5124" t="s">
        <v>159</v>
      </c>
      <c r="T5124" t="s">
        <v>36</v>
      </c>
      <c r="U5124" t="s">
        <v>37</v>
      </c>
      <c r="V5124">
        <v>27</v>
      </c>
      <c r="W5124" t="s">
        <v>38</v>
      </c>
    </row>
    <row r="5125" spans="1:23">
      <c r="A5125" t="s">
        <v>1030</v>
      </c>
      <c r="B5125" t="s">
        <v>24</v>
      </c>
      <c r="C5125" t="s">
        <v>1031</v>
      </c>
      <c r="D5125" t="s">
        <v>46</v>
      </c>
      <c r="E5125" t="s">
        <v>47</v>
      </c>
      <c r="F5125" t="s">
        <v>48</v>
      </c>
      <c r="G5125" t="s">
        <v>47</v>
      </c>
      <c r="I5125" t="s">
        <v>43</v>
      </c>
      <c r="J5125">
        <v>901.72920999999997</v>
      </c>
      <c r="K5125">
        <v>58</v>
      </c>
      <c r="L5125">
        <v>0.67400000000000004</v>
      </c>
      <c r="M5125">
        <v>0</v>
      </c>
      <c r="N5125">
        <v>0</v>
      </c>
      <c r="O5125">
        <v>0</v>
      </c>
      <c r="P5125" t="s">
        <v>1092</v>
      </c>
      <c r="Q5125" t="s">
        <v>1093</v>
      </c>
      <c r="R5125" t="s">
        <v>158</v>
      </c>
      <c r="S5125" t="s">
        <v>159</v>
      </c>
      <c r="T5125" t="s">
        <v>36</v>
      </c>
      <c r="U5125" t="s">
        <v>37</v>
      </c>
      <c r="V5125">
        <v>27</v>
      </c>
      <c r="W5125" t="s">
        <v>38</v>
      </c>
    </row>
    <row r="5126" spans="1:23">
      <c r="A5126" t="s">
        <v>1030</v>
      </c>
      <c r="B5126" t="s">
        <v>24</v>
      </c>
      <c r="C5126" t="s">
        <v>1031</v>
      </c>
      <c r="D5126" t="s">
        <v>39</v>
      </c>
      <c r="E5126" t="s">
        <v>40</v>
      </c>
      <c r="F5126" t="s">
        <v>41</v>
      </c>
      <c r="G5126" t="s">
        <v>42</v>
      </c>
      <c r="I5126" t="s">
        <v>43</v>
      </c>
      <c r="J5126">
        <v>1584.8141599999999</v>
      </c>
      <c r="K5126">
        <v>49</v>
      </c>
      <c r="L5126">
        <v>0.63800000000000001</v>
      </c>
      <c r="M5126">
        <v>0</v>
      </c>
      <c r="N5126">
        <v>0</v>
      </c>
      <c r="O5126">
        <v>0</v>
      </c>
      <c r="P5126" t="s">
        <v>1094</v>
      </c>
      <c r="Q5126" t="s">
        <v>1095</v>
      </c>
      <c r="R5126" t="s">
        <v>34</v>
      </c>
      <c r="S5126" t="s">
        <v>35</v>
      </c>
      <c r="T5126" t="s">
        <v>36</v>
      </c>
      <c r="U5126" t="s">
        <v>37</v>
      </c>
      <c r="V5126">
        <v>27</v>
      </c>
      <c r="W5126" t="s">
        <v>38</v>
      </c>
    </row>
    <row r="5127" spans="1:23">
      <c r="A5127" t="s">
        <v>1030</v>
      </c>
      <c r="B5127" t="s">
        <v>24</v>
      </c>
      <c r="C5127" t="s">
        <v>1031</v>
      </c>
      <c r="D5127" t="s">
        <v>46</v>
      </c>
      <c r="E5127" t="s">
        <v>47</v>
      </c>
      <c r="F5127" t="s">
        <v>48</v>
      </c>
      <c r="G5127" t="s">
        <v>47</v>
      </c>
      <c r="I5127" t="s">
        <v>43</v>
      </c>
      <c r="J5127">
        <v>1175.9178999999999</v>
      </c>
      <c r="K5127">
        <v>55</v>
      </c>
      <c r="L5127">
        <v>0.64200000000000002</v>
      </c>
      <c r="M5127">
        <v>0</v>
      </c>
      <c r="N5127">
        <v>0</v>
      </c>
      <c r="O5127">
        <v>0</v>
      </c>
      <c r="P5127" t="s">
        <v>1368</v>
      </c>
      <c r="Q5127" t="s">
        <v>1369</v>
      </c>
      <c r="R5127" t="s">
        <v>34</v>
      </c>
      <c r="S5127" t="s">
        <v>35</v>
      </c>
      <c r="T5127" t="s">
        <v>36</v>
      </c>
      <c r="U5127" t="s">
        <v>37</v>
      </c>
      <c r="V5127">
        <v>27</v>
      </c>
      <c r="W5127" t="s">
        <v>38</v>
      </c>
    </row>
    <row r="5128" spans="1:23">
      <c r="A5128" t="s">
        <v>23</v>
      </c>
      <c r="B5128" t="s">
        <v>24</v>
      </c>
      <c r="C5128" t="s">
        <v>25</v>
      </c>
      <c r="D5128" t="s">
        <v>39</v>
      </c>
      <c r="E5128" t="s">
        <v>40</v>
      </c>
      <c r="F5128" t="s">
        <v>53</v>
      </c>
      <c r="G5128" t="s">
        <v>54</v>
      </c>
      <c r="I5128" t="s">
        <v>43</v>
      </c>
      <c r="J5128">
        <v>0</v>
      </c>
      <c r="K5128">
        <v>0</v>
      </c>
      <c r="L5128">
        <v>0</v>
      </c>
      <c r="M5128">
        <v>0</v>
      </c>
      <c r="N5128">
        <v>0</v>
      </c>
      <c r="O5128">
        <v>1</v>
      </c>
      <c r="P5128" t="s">
        <v>517</v>
      </c>
      <c r="Q5128" t="s">
        <v>518</v>
      </c>
      <c r="R5128" t="s">
        <v>100</v>
      </c>
      <c r="S5128" t="s">
        <v>101</v>
      </c>
      <c r="T5128" t="s">
        <v>36</v>
      </c>
      <c r="U5128" t="s">
        <v>37</v>
      </c>
      <c r="V5128">
        <v>27</v>
      </c>
      <c r="W5128" t="s">
        <v>38</v>
      </c>
    </row>
    <row r="5129" spans="1:23">
      <c r="A5129" t="s">
        <v>23</v>
      </c>
      <c r="B5129" t="s">
        <v>24</v>
      </c>
      <c r="C5129" t="s">
        <v>25</v>
      </c>
      <c r="D5129" t="s">
        <v>39</v>
      </c>
      <c r="E5129" t="s">
        <v>40</v>
      </c>
      <c r="F5129" t="s">
        <v>28</v>
      </c>
      <c r="G5129" t="s">
        <v>29</v>
      </c>
      <c r="I5129" t="s">
        <v>43</v>
      </c>
      <c r="J5129">
        <v>130.82527099999999</v>
      </c>
      <c r="K5129">
        <v>19</v>
      </c>
      <c r="L5129">
        <v>0.752</v>
      </c>
      <c r="M5129">
        <v>0</v>
      </c>
      <c r="N5129">
        <v>0</v>
      </c>
      <c r="O5129">
        <v>0</v>
      </c>
      <c r="P5129" t="s">
        <v>519</v>
      </c>
      <c r="Q5129" t="s">
        <v>520</v>
      </c>
      <c r="R5129" t="s">
        <v>146</v>
      </c>
      <c r="S5129" t="s">
        <v>147</v>
      </c>
      <c r="T5129" t="s">
        <v>36</v>
      </c>
      <c r="U5129" t="s">
        <v>37</v>
      </c>
      <c r="V5129">
        <v>27</v>
      </c>
      <c r="W5129" t="s">
        <v>38</v>
      </c>
    </row>
    <row r="5130" spans="1:23">
      <c r="A5130" t="s">
        <v>23</v>
      </c>
      <c r="B5130" t="s">
        <v>24</v>
      </c>
      <c r="C5130" t="s">
        <v>25</v>
      </c>
      <c r="D5130" t="s">
        <v>39</v>
      </c>
      <c r="E5130" t="s">
        <v>40</v>
      </c>
      <c r="F5130" t="s">
        <v>28</v>
      </c>
      <c r="G5130" t="s">
        <v>29</v>
      </c>
      <c r="I5130" t="s">
        <v>43</v>
      </c>
      <c r="J5130">
        <v>0</v>
      </c>
      <c r="K5130">
        <v>0</v>
      </c>
      <c r="L5130">
        <v>0</v>
      </c>
      <c r="M5130">
        <v>0</v>
      </c>
      <c r="N5130">
        <v>0</v>
      </c>
      <c r="O5130">
        <v>1</v>
      </c>
      <c r="P5130" t="s">
        <v>521</v>
      </c>
      <c r="Q5130" t="s">
        <v>522</v>
      </c>
      <c r="R5130" t="s">
        <v>84</v>
      </c>
      <c r="S5130" t="s">
        <v>85</v>
      </c>
      <c r="T5130" t="s">
        <v>36</v>
      </c>
      <c r="U5130" t="s">
        <v>37</v>
      </c>
      <c r="V5130">
        <v>27</v>
      </c>
      <c r="W5130" t="s">
        <v>38</v>
      </c>
    </row>
    <row r="5131" spans="1:23">
      <c r="A5131" t="s">
        <v>23</v>
      </c>
      <c r="B5131" t="s">
        <v>24</v>
      </c>
      <c r="C5131" t="s">
        <v>25</v>
      </c>
      <c r="D5131" t="s">
        <v>39</v>
      </c>
      <c r="E5131" t="s">
        <v>40</v>
      </c>
      <c r="F5131" t="s">
        <v>28</v>
      </c>
      <c r="G5131" t="s">
        <v>29</v>
      </c>
      <c r="I5131" t="s">
        <v>43</v>
      </c>
      <c r="J5131">
        <v>0</v>
      </c>
      <c r="K5131">
        <v>0</v>
      </c>
      <c r="L5131">
        <v>0</v>
      </c>
      <c r="M5131">
        <v>0</v>
      </c>
      <c r="N5131">
        <v>0</v>
      </c>
      <c r="O5131">
        <v>1</v>
      </c>
      <c r="P5131" t="s">
        <v>523</v>
      </c>
      <c r="Q5131" t="s">
        <v>524</v>
      </c>
      <c r="R5131" t="s">
        <v>84</v>
      </c>
      <c r="S5131" t="s">
        <v>85</v>
      </c>
      <c r="T5131" t="s">
        <v>36</v>
      </c>
      <c r="U5131" t="s">
        <v>37</v>
      </c>
      <c r="V5131">
        <v>27</v>
      </c>
      <c r="W5131" t="s">
        <v>38</v>
      </c>
    </row>
    <row r="5132" spans="1:23">
      <c r="A5132" t="s">
        <v>23</v>
      </c>
      <c r="B5132" t="s">
        <v>24</v>
      </c>
      <c r="C5132" t="s">
        <v>25</v>
      </c>
      <c r="D5132" t="s">
        <v>26</v>
      </c>
      <c r="E5132" t="s">
        <v>27</v>
      </c>
      <c r="F5132" t="s">
        <v>53</v>
      </c>
      <c r="G5132" t="s">
        <v>54</v>
      </c>
      <c r="H5132" t="s">
        <v>443</v>
      </c>
      <c r="I5132" t="s">
        <v>444</v>
      </c>
      <c r="J5132">
        <v>204.40167410000001</v>
      </c>
      <c r="K5132">
        <v>1</v>
      </c>
      <c r="L5132">
        <v>1</v>
      </c>
      <c r="M5132">
        <v>0</v>
      </c>
      <c r="N5132">
        <v>0</v>
      </c>
      <c r="O5132">
        <v>0</v>
      </c>
      <c r="P5132" t="s">
        <v>525</v>
      </c>
      <c r="Q5132" t="s">
        <v>526</v>
      </c>
      <c r="R5132" t="s">
        <v>67</v>
      </c>
      <c r="S5132" t="s">
        <v>68</v>
      </c>
      <c r="T5132" t="s">
        <v>36</v>
      </c>
      <c r="U5132" t="s">
        <v>37</v>
      </c>
      <c r="V5132">
        <v>27</v>
      </c>
      <c r="W5132" t="s">
        <v>38</v>
      </c>
    </row>
    <row r="5133" spans="1:23">
      <c r="A5133" t="s">
        <v>23</v>
      </c>
      <c r="B5133" t="s">
        <v>24</v>
      </c>
      <c r="C5133" t="s">
        <v>25</v>
      </c>
      <c r="D5133" t="s">
        <v>39</v>
      </c>
      <c r="E5133" t="s">
        <v>40</v>
      </c>
      <c r="F5133" t="s">
        <v>28</v>
      </c>
      <c r="G5133" t="s">
        <v>29</v>
      </c>
      <c r="I5133" t="s">
        <v>43</v>
      </c>
      <c r="J5133">
        <v>174.0884155</v>
      </c>
      <c r="K5133">
        <v>24</v>
      </c>
      <c r="L5133">
        <v>0.86199999999999999</v>
      </c>
      <c r="M5133">
        <v>0</v>
      </c>
      <c r="N5133">
        <v>0</v>
      </c>
      <c r="O5133">
        <v>0</v>
      </c>
      <c r="P5133" t="s">
        <v>525</v>
      </c>
      <c r="Q5133" t="s">
        <v>526</v>
      </c>
      <c r="R5133" t="s">
        <v>67</v>
      </c>
      <c r="S5133" t="s">
        <v>68</v>
      </c>
      <c r="T5133" t="s">
        <v>36</v>
      </c>
      <c r="U5133" t="s">
        <v>37</v>
      </c>
      <c r="V5133">
        <v>27</v>
      </c>
      <c r="W5133" t="s">
        <v>38</v>
      </c>
    </row>
    <row r="5134" spans="1:23">
      <c r="A5134" t="s">
        <v>23</v>
      </c>
      <c r="B5134" t="s">
        <v>24</v>
      </c>
      <c r="C5134" t="s">
        <v>25</v>
      </c>
      <c r="D5134" t="s">
        <v>46</v>
      </c>
      <c r="E5134" t="s">
        <v>47</v>
      </c>
      <c r="F5134" t="s">
        <v>48</v>
      </c>
      <c r="G5134" t="s">
        <v>47</v>
      </c>
      <c r="I5134" t="s">
        <v>43</v>
      </c>
      <c r="J5134">
        <v>450.70366439999998</v>
      </c>
      <c r="K5134">
        <v>57</v>
      </c>
      <c r="L5134">
        <v>0.72</v>
      </c>
      <c r="M5134">
        <v>0</v>
      </c>
      <c r="N5134">
        <v>0</v>
      </c>
      <c r="O5134">
        <v>0</v>
      </c>
      <c r="P5134" t="s">
        <v>1024</v>
      </c>
      <c r="Q5134" t="s">
        <v>1025</v>
      </c>
      <c r="R5134" t="s">
        <v>168</v>
      </c>
      <c r="S5134" t="s">
        <v>169</v>
      </c>
      <c r="T5134" t="s">
        <v>36</v>
      </c>
      <c r="U5134" t="s">
        <v>37</v>
      </c>
      <c r="V5134">
        <v>27</v>
      </c>
      <c r="W5134" t="s">
        <v>38</v>
      </c>
    </row>
    <row r="5135" spans="1:23">
      <c r="A5135" t="s">
        <v>23</v>
      </c>
      <c r="B5135" t="s">
        <v>24</v>
      </c>
      <c r="C5135" t="s">
        <v>25</v>
      </c>
      <c r="D5135" t="s">
        <v>39</v>
      </c>
      <c r="E5135" t="s">
        <v>40</v>
      </c>
      <c r="F5135" t="s">
        <v>41</v>
      </c>
      <c r="G5135" t="s">
        <v>42</v>
      </c>
      <c r="I5135" t="s">
        <v>43</v>
      </c>
      <c r="J5135">
        <v>0</v>
      </c>
      <c r="K5135">
        <v>0</v>
      </c>
      <c r="L5135">
        <v>0</v>
      </c>
      <c r="M5135">
        <v>0</v>
      </c>
      <c r="N5135">
        <v>0</v>
      </c>
      <c r="O5135">
        <v>1</v>
      </c>
      <c r="P5135" t="s">
        <v>1026</v>
      </c>
      <c r="Q5135" t="s">
        <v>1027</v>
      </c>
      <c r="R5135" t="s">
        <v>51</v>
      </c>
      <c r="S5135" t="s">
        <v>52</v>
      </c>
      <c r="T5135" t="s">
        <v>36</v>
      </c>
      <c r="U5135" t="s">
        <v>37</v>
      </c>
      <c r="V5135">
        <v>27</v>
      </c>
      <c r="W5135" t="s">
        <v>38</v>
      </c>
    </row>
    <row r="5136" spans="1:23">
      <c r="A5136" t="s">
        <v>23</v>
      </c>
      <c r="B5136" t="s">
        <v>24</v>
      </c>
      <c r="C5136" t="s">
        <v>25</v>
      </c>
      <c r="D5136" t="s">
        <v>39</v>
      </c>
      <c r="E5136" t="s">
        <v>40</v>
      </c>
      <c r="F5136" t="s">
        <v>44</v>
      </c>
      <c r="G5136" t="s">
        <v>45</v>
      </c>
      <c r="I5136" t="s">
        <v>43</v>
      </c>
      <c r="J5136">
        <v>0</v>
      </c>
      <c r="K5136">
        <v>0</v>
      </c>
      <c r="L5136">
        <v>0</v>
      </c>
      <c r="M5136">
        <v>0</v>
      </c>
      <c r="N5136">
        <v>0</v>
      </c>
      <c r="O5136">
        <v>1</v>
      </c>
      <c r="P5136" t="s">
        <v>1534</v>
      </c>
      <c r="Q5136" t="s">
        <v>1535</v>
      </c>
      <c r="R5136" t="s">
        <v>114</v>
      </c>
      <c r="S5136" t="s">
        <v>115</v>
      </c>
      <c r="T5136" t="s">
        <v>36</v>
      </c>
      <c r="U5136" t="s">
        <v>37</v>
      </c>
      <c r="V5136">
        <v>27</v>
      </c>
      <c r="W5136" t="s">
        <v>38</v>
      </c>
    </row>
    <row r="5137" spans="1:23">
      <c r="A5137" t="s">
        <v>23</v>
      </c>
      <c r="B5137" t="s">
        <v>24</v>
      </c>
      <c r="C5137" t="s">
        <v>25</v>
      </c>
      <c r="D5137" t="s">
        <v>26</v>
      </c>
      <c r="E5137" t="s">
        <v>27</v>
      </c>
      <c r="F5137" t="s">
        <v>53</v>
      </c>
      <c r="G5137" t="s">
        <v>54</v>
      </c>
      <c r="H5137" t="s">
        <v>106</v>
      </c>
      <c r="I5137" t="s">
        <v>107</v>
      </c>
      <c r="J5137">
        <v>63.949128690000002</v>
      </c>
      <c r="K5137">
        <v>1</v>
      </c>
      <c r="L5137">
        <v>0.97599999999999998</v>
      </c>
      <c r="M5137">
        <v>0</v>
      </c>
      <c r="N5137">
        <v>0</v>
      </c>
      <c r="O5137">
        <v>0</v>
      </c>
      <c r="P5137" t="s">
        <v>537</v>
      </c>
      <c r="Q5137" t="s">
        <v>538</v>
      </c>
      <c r="R5137" t="s">
        <v>34</v>
      </c>
      <c r="S5137" t="s">
        <v>35</v>
      </c>
      <c r="T5137" t="s">
        <v>36</v>
      </c>
      <c r="U5137" t="s">
        <v>37</v>
      </c>
      <c r="V5137">
        <v>27</v>
      </c>
      <c r="W5137" t="s">
        <v>38</v>
      </c>
    </row>
    <row r="5138" spans="1:23">
      <c r="A5138" t="s">
        <v>23</v>
      </c>
      <c r="B5138" t="s">
        <v>24</v>
      </c>
      <c r="C5138" t="s">
        <v>25</v>
      </c>
      <c r="D5138" t="s">
        <v>26</v>
      </c>
      <c r="E5138" t="s">
        <v>27</v>
      </c>
      <c r="F5138" t="s">
        <v>28</v>
      </c>
      <c r="G5138" t="s">
        <v>29</v>
      </c>
      <c r="H5138" t="s">
        <v>148</v>
      </c>
      <c r="I5138" t="s">
        <v>149</v>
      </c>
      <c r="J5138">
        <v>166.46429950000001</v>
      </c>
      <c r="K5138">
        <v>2</v>
      </c>
      <c r="L5138">
        <v>0.95899999999999996</v>
      </c>
      <c r="M5138">
        <v>0</v>
      </c>
      <c r="N5138">
        <v>0</v>
      </c>
      <c r="O5138">
        <v>0</v>
      </c>
      <c r="P5138" t="s">
        <v>537</v>
      </c>
      <c r="Q5138" t="s">
        <v>538</v>
      </c>
      <c r="R5138" t="s">
        <v>34</v>
      </c>
      <c r="S5138" t="s">
        <v>35</v>
      </c>
      <c r="T5138" t="s">
        <v>36</v>
      </c>
      <c r="U5138" t="s">
        <v>37</v>
      </c>
      <c r="V5138">
        <v>27</v>
      </c>
      <c r="W5138" t="s">
        <v>38</v>
      </c>
    </row>
    <row r="5139" spans="1:23">
      <c r="A5139" t="s">
        <v>23</v>
      </c>
      <c r="B5139" t="s">
        <v>24</v>
      </c>
      <c r="C5139" t="s">
        <v>25</v>
      </c>
      <c r="D5139" t="s">
        <v>39</v>
      </c>
      <c r="E5139" t="s">
        <v>40</v>
      </c>
      <c r="F5139" t="s">
        <v>44</v>
      </c>
      <c r="G5139" t="s">
        <v>45</v>
      </c>
      <c r="I5139" t="s">
        <v>43</v>
      </c>
      <c r="J5139">
        <v>56.80178282</v>
      </c>
      <c r="K5139">
        <v>9</v>
      </c>
      <c r="L5139">
        <v>0.89200000000000002</v>
      </c>
      <c r="M5139">
        <v>0</v>
      </c>
      <c r="N5139">
        <v>0</v>
      </c>
      <c r="O5139">
        <v>0</v>
      </c>
      <c r="P5139" t="s">
        <v>537</v>
      </c>
      <c r="Q5139" t="s">
        <v>538</v>
      </c>
      <c r="R5139" t="s">
        <v>34</v>
      </c>
      <c r="S5139" t="s">
        <v>35</v>
      </c>
      <c r="T5139" t="s">
        <v>36</v>
      </c>
      <c r="U5139" t="s">
        <v>37</v>
      </c>
      <c r="V5139">
        <v>27</v>
      </c>
      <c r="W5139" t="s">
        <v>38</v>
      </c>
    </row>
    <row r="5140" spans="1:23">
      <c r="A5140" t="s">
        <v>23</v>
      </c>
      <c r="B5140" t="s">
        <v>24</v>
      </c>
      <c r="C5140" t="s">
        <v>25</v>
      </c>
      <c r="D5140" t="s">
        <v>39</v>
      </c>
      <c r="E5140" t="s">
        <v>40</v>
      </c>
      <c r="F5140" t="s">
        <v>28</v>
      </c>
      <c r="G5140" t="s">
        <v>29</v>
      </c>
      <c r="I5140" t="s">
        <v>43</v>
      </c>
      <c r="J5140">
        <v>0</v>
      </c>
      <c r="K5140">
        <v>0</v>
      </c>
      <c r="L5140">
        <v>0</v>
      </c>
      <c r="M5140">
        <v>0</v>
      </c>
      <c r="N5140">
        <v>0</v>
      </c>
      <c r="O5140">
        <v>1</v>
      </c>
      <c r="P5140" t="s">
        <v>539</v>
      </c>
      <c r="Q5140" t="s">
        <v>540</v>
      </c>
      <c r="R5140" t="s">
        <v>67</v>
      </c>
      <c r="S5140" t="s">
        <v>68</v>
      </c>
      <c r="T5140" t="s">
        <v>36</v>
      </c>
      <c r="U5140" t="s">
        <v>37</v>
      </c>
      <c r="V5140">
        <v>27</v>
      </c>
      <c r="W5140" t="s">
        <v>38</v>
      </c>
    </row>
    <row r="5141" spans="1:23">
      <c r="A5141" t="s">
        <v>23</v>
      </c>
      <c r="B5141" t="s">
        <v>24</v>
      </c>
      <c r="C5141" t="s">
        <v>25</v>
      </c>
      <c r="D5141" t="s">
        <v>46</v>
      </c>
      <c r="E5141" t="s">
        <v>47</v>
      </c>
      <c r="F5141" t="s">
        <v>48</v>
      </c>
      <c r="G5141" t="s">
        <v>47</v>
      </c>
      <c r="I5141" t="s">
        <v>43</v>
      </c>
      <c r="J5141">
        <v>494.03941939999999</v>
      </c>
      <c r="K5141">
        <v>112</v>
      </c>
      <c r="L5141">
        <v>0.82</v>
      </c>
      <c r="M5141">
        <v>0</v>
      </c>
      <c r="N5141">
        <v>0</v>
      </c>
      <c r="O5141">
        <v>0</v>
      </c>
      <c r="P5141" t="s">
        <v>1536</v>
      </c>
      <c r="Q5141" t="s">
        <v>1537</v>
      </c>
      <c r="R5141" t="s">
        <v>389</v>
      </c>
      <c r="S5141" t="s">
        <v>390</v>
      </c>
      <c r="T5141" t="s">
        <v>36</v>
      </c>
      <c r="U5141" t="s">
        <v>37</v>
      </c>
      <c r="V5141">
        <v>27</v>
      </c>
      <c r="W5141" t="s">
        <v>38</v>
      </c>
    </row>
    <row r="5142" spans="1:23">
      <c r="A5142" t="s">
        <v>23</v>
      </c>
      <c r="B5142" t="s">
        <v>24</v>
      </c>
      <c r="C5142" t="s">
        <v>25</v>
      </c>
      <c r="D5142" t="s">
        <v>39</v>
      </c>
      <c r="E5142" t="s">
        <v>40</v>
      </c>
      <c r="F5142" t="s">
        <v>28</v>
      </c>
      <c r="G5142" t="s">
        <v>29</v>
      </c>
      <c r="I5142" t="s">
        <v>43</v>
      </c>
      <c r="J5142">
        <v>122.7660375</v>
      </c>
      <c r="K5142">
        <v>13</v>
      </c>
      <c r="L5142">
        <v>0.874</v>
      </c>
      <c r="M5142">
        <v>0</v>
      </c>
      <c r="N5142">
        <v>0</v>
      </c>
      <c r="O5142">
        <v>0</v>
      </c>
      <c r="P5142" t="s">
        <v>541</v>
      </c>
      <c r="Q5142" t="s">
        <v>542</v>
      </c>
      <c r="R5142" t="s">
        <v>146</v>
      </c>
      <c r="S5142" t="s">
        <v>147</v>
      </c>
      <c r="T5142" t="s">
        <v>36</v>
      </c>
      <c r="U5142" t="s">
        <v>37</v>
      </c>
      <c r="V5142">
        <v>27</v>
      </c>
      <c r="W5142" t="s">
        <v>38</v>
      </c>
    </row>
    <row r="5143" spans="1:23">
      <c r="A5143" t="s">
        <v>23</v>
      </c>
      <c r="B5143" t="s">
        <v>24</v>
      </c>
      <c r="C5143" t="s">
        <v>25</v>
      </c>
      <c r="D5143" t="s">
        <v>46</v>
      </c>
      <c r="E5143" t="s">
        <v>47</v>
      </c>
      <c r="F5143" t="s">
        <v>48</v>
      </c>
      <c r="G5143" t="s">
        <v>47</v>
      </c>
      <c r="I5143" t="s">
        <v>43</v>
      </c>
      <c r="J5143">
        <v>819.08120689999998</v>
      </c>
      <c r="K5143">
        <v>111</v>
      </c>
      <c r="L5143">
        <v>0.81499999999999995</v>
      </c>
      <c r="M5143">
        <v>0</v>
      </c>
      <c r="N5143">
        <v>0</v>
      </c>
      <c r="O5143">
        <v>0</v>
      </c>
      <c r="P5143" t="s">
        <v>549</v>
      </c>
      <c r="Q5143" t="s">
        <v>550</v>
      </c>
      <c r="R5143" t="s">
        <v>100</v>
      </c>
      <c r="S5143" t="s">
        <v>101</v>
      </c>
      <c r="T5143" t="s">
        <v>36</v>
      </c>
      <c r="U5143" t="s">
        <v>37</v>
      </c>
      <c r="V5143">
        <v>27</v>
      </c>
      <c r="W5143" t="s">
        <v>38</v>
      </c>
    </row>
    <row r="5144" spans="1:23">
      <c r="A5144" t="s">
        <v>23</v>
      </c>
      <c r="B5144" t="s">
        <v>24</v>
      </c>
      <c r="C5144" t="s">
        <v>25</v>
      </c>
      <c r="D5144" t="s">
        <v>39</v>
      </c>
      <c r="E5144" t="s">
        <v>40</v>
      </c>
      <c r="F5144" t="s">
        <v>53</v>
      </c>
      <c r="G5144" t="s">
        <v>54</v>
      </c>
      <c r="I5144" t="s">
        <v>43</v>
      </c>
      <c r="J5144">
        <v>0</v>
      </c>
      <c r="K5144">
        <v>0</v>
      </c>
      <c r="L5144">
        <v>0</v>
      </c>
      <c r="M5144">
        <v>0</v>
      </c>
      <c r="N5144">
        <v>0</v>
      </c>
      <c r="O5144">
        <v>1</v>
      </c>
      <c r="P5144" t="s">
        <v>553</v>
      </c>
      <c r="Q5144" t="s">
        <v>554</v>
      </c>
      <c r="R5144" t="s">
        <v>59</v>
      </c>
      <c r="S5144" t="s">
        <v>60</v>
      </c>
      <c r="T5144" t="s">
        <v>36</v>
      </c>
      <c r="U5144" t="s">
        <v>37</v>
      </c>
      <c r="V5144">
        <v>27</v>
      </c>
      <c r="W5144" t="s">
        <v>38</v>
      </c>
    </row>
    <row r="5145" spans="1:23">
      <c r="A5145" t="s">
        <v>23</v>
      </c>
      <c r="B5145" t="s">
        <v>24</v>
      </c>
      <c r="C5145" t="s">
        <v>25</v>
      </c>
      <c r="D5145" t="s">
        <v>39</v>
      </c>
      <c r="E5145" t="s">
        <v>40</v>
      </c>
      <c r="F5145" t="s">
        <v>53</v>
      </c>
      <c r="G5145" t="s">
        <v>54</v>
      </c>
      <c r="I5145" t="s">
        <v>43</v>
      </c>
      <c r="J5145">
        <v>0</v>
      </c>
      <c r="K5145">
        <v>0</v>
      </c>
      <c r="L5145">
        <v>0</v>
      </c>
      <c r="M5145">
        <v>0</v>
      </c>
      <c r="N5145">
        <v>0</v>
      </c>
      <c r="O5145">
        <v>1</v>
      </c>
      <c r="P5145" t="s">
        <v>555</v>
      </c>
      <c r="Q5145" t="s">
        <v>556</v>
      </c>
      <c r="R5145" t="s">
        <v>67</v>
      </c>
      <c r="S5145" t="s">
        <v>68</v>
      </c>
      <c r="T5145" t="s">
        <v>36</v>
      </c>
      <c r="U5145" t="s">
        <v>37</v>
      </c>
      <c r="V5145">
        <v>27</v>
      </c>
      <c r="W5145" t="s">
        <v>38</v>
      </c>
    </row>
    <row r="5146" spans="1:23">
      <c r="A5146" t="s">
        <v>23</v>
      </c>
      <c r="B5146" t="s">
        <v>24</v>
      </c>
      <c r="C5146" t="s">
        <v>25</v>
      </c>
      <c r="D5146" t="s">
        <v>39</v>
      </c>
      <c r="E5146" t="s">
        <v>40</v>
      </c>
      <c r="F5146" t="s">
        <v>28</v>
      </c>
      <c r="G5146" t="s">
        <v>29</v>
      </c>
      <c r="I5146" t="s">
        <v>43</v>
      </c>
      <c r="J5146">
        <v>45.06385744</v>
      </c>
      <c r="K5146">
        <v>12</v>
      </c>
      <c r="L5146">
        <v>0.82899999999999996</v>
      </c>
      <c r="M5146">
        <v>0</v>
      </c>
      <c r="N5146">
        <v>0</v>
      </c>
      <c r="O5146">
        <v>0</v>
      </c>
      <c r="P5146" t="s">
        <v>555</v>
      </c>
      <c r="Q5146" t="s">
        <v>556</v>
      </c>
      <c r="R5146" t="s">
        <v>67</v>
      </c>
      <c r="S5146" t="s">
        <v>68</v>
      </c>
      <c r="T5146" t="s">
        <v>36</v>
      </c>
      <c r="U5146" t="s">
        <v>37</v>
      </c>
      <c r="V5146">
        <v>27</v>
      </c>
      <c r="W5146" t="s">
        <v>38</v>
      </c>
    </row>
    <row r="5147" spans="1:23">
      <c r="A5147" t="s">
        <v>23</v>
      </c>
      <c r="B5147" t="s">
        <v>24</v>
      </c>
      <c r="C5147" t="s">
        <v>25</v>
      </c>
      <c r="D5147" t="s">
        <v>39</v>
      </c>
      <c r="E5147" t="s">
        <v>40</v>
      </c>
      <c r="F5147" t="s">
        <v>28</v>
      </c>
      <c r="G5147" t="s">
        <v>29</v>
      </c>
      <c r="I5147" t="s">
        <v>43</v>
      </c>
      <c r="J5147">
        <v>85.656066460000005</v>
      </c>
      <c r="K5147">
        <v>16</v>
      </c>
      <c r="L5147">
        <v>0.69599999999999995</v>
      </c>
      <c r="M5147">
        <v>0</v>
      </c>
      <c r="N5147">
        <v>0</v>
      </c>
      <c r="O5147">
        <v>0</v>
      </c>
      <c r="P5147" t="s">
        <v>557</v>
      </c>
      <c r="Q5147" t="s">
        <v>558</v>
      </c>
      <c r="R5147" t="s">
        <v>67</v>
      </c>
      <c r="S5147" t="s">
        <v>68</v>
      </c>
      <c r="T5147" t="s">
        <v>36</v>
      </c>
      <c r="U5147" t="s">
        <v>37</v>
      </c>
      <c r="V5147">
        <v>27</v>
      </c>
      <c r="W5147" t="s">
        <v>38</v>
      </c>
    </row>
    <row r="5148" spans="1:23">
      <c r="A5148" t="s">
        <v>23</v>
      </c>
      <c r="B5148" t="s">
        <v>24</v>
      </c>
      <c r="C5148" t="s">
        <v>25</v>
      </c>
      <c r="D5148" t="s">
        <v>39</v>
      </c>
      <c r="E5148" t="s">
        <v>40</v>
      </c>
      <c r="F5148" t="s">
        <v>44</v>
      </c>
      <c r="G5148" t="s">
        <v>45</v>
      </c>
      <c r="I5148" t="s">
        <v>43</v>
      </c>
      <c r="J5148">
        <v>0</v>
      </c>
      <c r="K5148">
        <v>0</v>
      </c>
      <c r="L5148">
        <v>0</v>
      </c>
      <c r="M5148">
        <v>0</v>
      </c>
      <c r="N5148">
        <v>0</v>
      </c>
      <c r="O5148">
        <v>1</v>
      </c>
      <c r="P5148" t="s">
        <v>557</v>
      </c>
      <c r="Q5148" t="s">
        <v>558</v>
      </c>
      <c r="R5148" t="s">
        <v>67</v>
      </c>
      <c r="S5148" t="s">
        <v>68</v>
      </c>
      <c r="T5148" t="s">
        <v>36</v>
      </c>
      <c r="U5148" t="s">
        <v>37</v>
      </c>
      <c r="V5148">
        <v>27</v>
      </c>
      <c r="W5148" t="s">
        <v>38</v>
      </c>
    </row>
    <row r="5149" spans="1:23">
      <c r="A5149" t="s">
        <v>23</v>
      </c>
      <c r="B5149" t="s">
        <v>24</v>
      </c>
      <c r="C5149" t="s">
        <v>25</v>
      </c>
      <c r="D5149" t="s">
        <v>39</v>
      </c>
      <c r="E5149" t="s">
        <v>40</v>
      </c>
      <c r="F5149" t="s">
        <v>41</v>
      </c>
      <c r="G5149" t="s">
        <v>42</v>
      </c>
      <c r="I5149" t="s">
        <v>43</v>
      </c>
      <c r="J5149">
        <v>0</v>
      </c>
      <c r="K5149">
        <v>0</v>
      </c>
      <c r="L5149">
        <v>0</v>
      </c>
      <c r="M5149">
        <v>0</v>
      </c>
      <c r="N5149">
        <v>0</v>
      </c>
      <c r="O5149">
        <v>1</v>
      </c>
      <c r="P5149" t="s">
        <v>1628</v>
      </c>
      <c r="Q5149" t="s">
        <v>1629</v>
      </c>
      <c r="R5149" t="s">
        <v>146</v>
      </c>
      <c r="S5149" t="s">
        <v>147</v>
      </c>
      <c r="T5149" t="s">
        <v>36</v>
      </c>
      <c r="U5149" t="s">
        <v>37</v>
      </c>
      <c r="V5149">
        <v>27</v>
      </c>
      <c r="W5149" t="s">
        <v>38</v>
      </c>
    </row>
    <row r="5150" spans="1:23">
      <c r="A5150" t="s">
        <v>23</v>
      </c>
      <c r="B5150" t="s">
        <v>24</v>
      </c>
      <c r="C5150" t="s">
        <v>25</v>
      </c>
      <c r="D5150" t="s">
        <v>39</v>
      </c>
      <c r="E5150" t="s">
        <v>40</v>
      </c>
      <c r="F5150" t="s">
        <v>28</v>
      </c>
      <c r="G5150" t="s">
        <v>29</v>
      </c>
      <c r="I5150" t="s">
        <v>43</v>
      </c>
      <c r="J5150">
        <v>83.315687370000006</v>
      </c>
      <c r="K5150">
        <v>10</v>
      </c>
      <c r="L5150">
        <v>0.90800000000000003</v>
      </c>
      <c r="M5150">
        <v>0</v>
      </c>
      <c r="N5150">
        <v>0</v>
      </c>
      <c r="O5150">
        <v>0</v>
      </c>
      <c r="P5150" t="s">
        <v>1628</v>
      </c>
      <c r="Q5150" t="s">
        <v>1629</v>
      </c>
      <c r="R5150" t="s">
        <v>146</v>
      </c>
      <c r="S5150" t="s">
        <v>147</v>
      </c>
      <c r="T5150" t="s">
        <v>36</v>
      </c>
      <c r="U5150" t="s">
        <v>37</v>
      </c>
      <c r="V5150">
        <v>27</v>
      </c>
      <c r="W5150" t="s">
        <v>38</v>
      </c>
    </row>
    <row r="5151" spans="1:23">
      <c r="A5151" t="s">
        <v>23</v>
      </c>
      <c r="B5151" t="s">
        <v>24</v>
      </c>
      <c r="C5151" t="s">
        <v>25</v>
      </c>
      <c r="D5151" t="s">
        <v>39</v>
      </c>
      <c r="E5151" t="s">
        <v>40</v>
      </c>
      <c r="F5151" t="s">
        <v>28</v>
      </c>
      <c r="G5151" t="s">
        <v>29</v>
      </c>
      <c r="I5151" t="s">
        <v>43</v>
      </c>
      <c r="J5151">
        <v>0</v>
      </c>
      <c r="K5151">
        <v>0</v>
      </c>
      <c r="L5151">
        <v>0</v>
      </c>
      <c r="M5151">
        <v>0</v>
      </c>
      <c r="N5151">
        <v>0</v>
      </c>
      <c r="O5151">
        <v>1</v>
      </c>
      <c r="P5151" t="s">
        <v>559</v>
      </c>
      <c r="Q5151" t="s">
        <v>560</v>
      </c>
      <c r="R5151" t="s">
        <v>84</v>
      </c>
      <c r="S5151" t="s">
        <v>85</v>
      </c>
      <c r="T5151" t="s">
        <v>36</v>
      </c>
      <c r="U5151" t="s">
        <v>37</v>
      </c>
      <c r="V5151">
        <v>27</v>
      </c>
      <c r="W5151" t="s">
        <v>38</v>
      </c>
    </row>
    <row r="5152" spans="1:23">
      <c r="A5152" t="s">
        <v>23</v>
      </c>
      <c r="B5152" t="s">
        <v>24</v>
      </c>
      <c r="C5152" t="s">
        <v>25</v>
      </c>
      <c r="D5152" t="s">
        <v>39</v>
      </c>
      <c r="E5152" t="s">
        <v>40</v>
      </c>
      <c r="F5152" t="s">
        <v>41</v>
      </c>
      <c r="G5152" t="s">
        <v>42</v>
      </c>
      <c r="I5152" t="s">
        <v>43</v>
      </c>
      <c r="J5152">
        <v>267.2669022</v>
      </c>
      <c r="K5152">
        <v>13</v>
      </c>
      <c r="L5152">
        <v>0.80800000000000005</v>
      </c>
      <c r="M5152">
        <v>0</v>
      </c>
      <c r="N5152">
        <v>0</v>
      </c>
      <c r="O5152">
        <v>0</v>
      </c>
      <c r="P5152" t="s">
        <v>1538</v>
      </c>
      <c r="Q5152" t="s">
        <v>1539</v>
      </c>
      <c r="R5152" t="s">
        <v>120</v>
      </c>
      <c r="S5152" t="s">
        <v>121</v>
      </c>
      <c r="T5152" t="s">
        <v>36</v>
      </c>
      <c r="U5152" t="s">
        <v>37</v>
      </c>
      <c r="V5152">
        <v>27</v>
      </c>
      <c r="W5152" t="s">
        <v>38</v>
      </c>
    </row>
    <row r="5153" spans="1:23">
      <c r="A5153" t="s">
        <v>23</v>
      </c>
      <c r="B5153" t="s">
        <v>24</v>
      </c>
      <c r="C5153" t="s">
        <v>25</v>
      </c>
      <c r="D5153" t="s">
        <v>26</v>
      </c>
      <c r="E5153" t="s">
        <v>27</v>
      </c>
      <c r="F5153" t="s">
        <v>53</v>
      </c>
      <c r="G5153" t="s">
        <v>54</v>
      </c>
      <c r="H5153" t="s">
        <v>183</v>
      </c>
      <c r="I5153" t="s">
        <v>184</v>
      </c>
      <c r="J5153">
        <v>419.22844850000001</v>
      </c>
      <c r="K5153">
        <v>2</v>
      </c>
      <c r="L5153">
        <v>0.98799999999999999</v>
      </c>
      <c r="M5153">
        <v>0</v>
      </c>
      <c r="N5153">
        <v>0</v>
      </c>
      <c r="O5153">
        <v>0</v>
      </c>
      <c r="P5153" t="s">
        <v>565</v>
      </c>
      <c r="Q5153" t="s">
        <v>566</v>
      </c>
      <c r="R5153" t="s">
        <v>100</v>
      </c>
      <c r="S5153" t="s">
        <v>101</v>
      </c>
      <c r="T5153" t="s">
        <v>36</v>
      </c>
      <c r="U5153" t="s">
        <v>37</v>
      </c>
      <c r="V5153">
        <v>27</v>
      </c>
      <c r="W5153" t="s">
        <v>38</v>
      </c>
    </row>
    <row r="5154" spans="1:23">
      <c r="A5154" t="s">
        <v>23</v>
      </c>
      <c r="B5154" t="s">
        <v>24</v>
      </c>
      <c r="C5154" t="s">
        <v>25</v>
      </c>
      <c r="D5154" t="s">
        <v>26</v>
      </c>
      <c r="E5154" t="s">
        <v>27</v>
      </c>
      <c r="F5154" t="s">
        <v>53</v>
      </c>
      <c r="G5154" t="s">
        <v>54</v>
      </c>
      <c r="H5154" t="s">
        <v>417</v>
      </c>
      <c r="I5154" t="s">
        <v>418</v>
      </c>
      <c r="J5154">
        <v>349.54267879999998</v>
      </c>
      <c r="K5154">
        <v>1</v>
      </c>
      <c r="L5154">
        <v>0.998</v>
      </c>
      <c r="M5154">
        <v>0</v>
      </c>
      <c r="N5154">
        <v>0</v>
      </c>
      <c r="O5154">
        <v>0</v>
      </c>
      <c r="P5154" t="s">
        <v>567</v>
      </c>
      <c r="Q5154" t="s">
        <v>568</v>
      </c>
      <c r="R5154" t="s">
        <v>132</v>
      </c>
      <c r="S5154" t="s">
        <v>133</v>
      </c>
      <c r="T5154" t="s">
        <v>36</v>
      </c>
      <c r="U5154" t="s">
        <v>37</v>
      </c>
      <c r="V5154">
        <v>27</v>
      </c>
      <c r="W5154" t="s">
        <v>38</v>
      </c>
    </row>
    <row r="5155" spans="1:23">
      <c r="A5155" t="s">
        <v>23</v>
      </c>
      <c r="B5155" t="s">
        <v>24</v>
      </c>
      <c r="C5155" t="s">
        <v>25</v>
      </c>
      <c r="D5155" t="s">
        <v>26</v>
      </c>
      <c r="E5155" t="s">
        <v>27</v>
      </c>
      <c r="F5155" t="s">
        <v>28</v>
      </c>
      <c r="G5155" t="s">
        <v>29</v>
      </c>
      <c r="H5155" t="s">
        <v>69</v>
      </c>
      <c r="I5155" t="s">
        <v>70</v>
      </c>
      <c r="J5155">
        <v>96.515547220000002</v>
      </c>
      <c r="K5155">
        <v>1</v>
      </c>
      <c r="L5155">
        <v>1</v>
      </c>
      <c r="M5155">
        <v>0</v>
      </c>
      <c r="N5155">
        <v>0</v>
      </c>
      <c r="O5155">
        <v>0</v>
      </c>
      <c r="P5155" t="s">
        <v>567</v>
      </c>
      <c r="Q5155" t="s">
        <v>568</v>
      </c>
      <c r="R5155" t="s">
        <v>132</v>
      </c>
      <c r="S5155" t="s">
        <v>133</v>
      </c>
      <c r="T5155" t="s">
        <v>36</v>
      </c>
      <c r="U5155" t="s">
        <v>37</v>
      </c>
      <c r="V5155">
        <v>27</v>
      </c>
      <c r="W5155" t="s">
        <v>38</v>
      </c>
    </row>
    <row r="5156" spans="1:23">
      <c r="A5156" t="s">
        <v>23</v>
      </c>
      <c r="B5156" t="s">
        <v>24</v>
      </c>
      <c r="C5156" t="s">
        <v>25</v>
      </c>
      <c r="D5156" t="s">
        <v>39</v>
      </c>
      <c r="E5156" t="s">
        <v>40</v>
      </c>
      <c r="F5156" t="s">
        <v>41</v>
      </c>
      <c r="G5156" t="s">
        <v>42</v>
      </c>
      <c r="I5156" t="s">
        <v>43</v>
      </c>
      <c r="J5156">
        <v>0</v>
      </c>
      <c r="K5156">
        <v>0</v>
      </c>
      <c r="L5156">
        <v>0</v>
      </c>
      <c r="M5156">
        <v>0</v>
      </c>
      <c r="N5156">
        <v>0</v>
      </c>
      <c r="O5156">
        <v>1</v>
      </c>
      <c r="P5156" t="s">
        <v>567</v>
      </c>
      <c r="Q5156" t="s">
        <v>568</v>
      </c>
      <c r="R5156" t="s">
        <v>132</v>
      </c>
      <c r="S5156" t="s">
        <v>133</v>
      </c>
      <c r="T5156" t="s">
        <v>36</v>
      </c>
      <c r="U5156" t="s">
        <v>37</v>
      </c>
      <c r="V5156">
        <v>27</v>
      </c>
      <c r="W5156" t="s">
        <v>38</v>
      </c>
    </row>
    <row r="5157" spans="1:23">
      <c r="A5157" t="s">
        <v>23</v>
      </c>
      <c r="B5157" t="s">
        <v>24</v>
      </c>
      <c r="C5157" t="s">
        <v>25</v>
      </c>
      <c r="D5157" t="s">
        <v>26</v>
      </c>
      <c r="E5157" t="s">
        <v>27</v>
      </c>
      <c r="F5157" t="s">
        <v>53</v>
      </c>
      <c r="G5157" t="s">
        <v>54</v>
      </c>
      <c r="H5157" t="s">
        <v>225</v>
      </c>
      <c r="I5157" t="s">
        <v>226</v>
      </c>
      <c r="J5157">
        <v>2599.3133942999998</v>
      </c>
      <c r="K5157">
        <v>3</v>
      </c>
      <c r="L5157">
        <v>1</v>
      </c>
      <c r="M5157">
        <v>0</v>
      </c>
      <c r="N5157">
        <v>0</v>
      </c>
      <c r="O5157">
        <v>0</v>
      </c>
      <c r="P5157" t="s">
        <v>571</v>
      </c>
      <c r="Q5157" t="s">
        <v>572</v>
      </c>
      <c r="R5157" t="s">
        <v>34</v>
      </c>
      <c r="S5157" t="s">
        <v>35</v>
      </c>
      <c r="T5157" t="s">
        <v>36</v>
      </c>
      <c r="U5157" t="s">
        <v>37</v>
      </c>
      <c r="V5157">
        <v>27</v>
      </c>
      <c r="W5157" t="s">
        <v>38</v>
      </c>
    </row>
    <row r="5158" spans="1:23">
      <c r="A5158" t="s">
        <v>1111</v>
      </c>
      <c r="B5158" t="s">
        <v>24</v>
      </c>
      <c r="C5158" t="s">
        <v>25</v>
      </c>
      <c r="D5158" t="s">
        <v>26</v>
      </c>
      <c r="E5158" t="s">
        <v>27</v>
      </c>
      <c r="F5158" t="s">
        <v>28</v>
      </c>
      <c r="G5158" t="s">
        <v>29</v>
      </c>
      <c r="H5158" t="s">
        <v>281</v>
      </c>
      <c r="I5158" t="s">
        <v>282</v>
      </c>
      <c r="J5158">
        <v>23824.858</v>
      </c>
      <c r="K5158">
        <v>1</v>
      </c>
      <c r="L5158">
        <v>1</v>
      </c>
      <c r="M5158">
        <v>0</v>
      </c>
      <c r="N5158">
        <v>0</v>
      </c>
      <c r="O5158">
        <v>0</v>
      </c>
      <c r="P5158" t="s">
        <v>441</v>
      </c>
      <c r="Q5158" t="s">
        <v>442</v>
      </c>
      <c r="R5158" t="s">
        <v>59</v>
      </c>
      <c r="S5158" t="s">
        <v>60</v>
      </c>
      <c r="T5158" t="s">
        <v>36</v>
      </c>
      <c r="U5158" t="s">
        <v>37</v>
      </c>
      <c r="V5158">
        <v>27</v>
      </c>
      <c r="W5158" t="s">
        <v>38</v>
      </c>
    </row>
    <row r="5159" spans="1:23">
      <c r="A5159" t="s">
        <v>1111</v>
      </c>
      <c r="B5159" t="s">
        <v>24</v>
      </c>
      <c r="C5159" t="s">
        <v>25</v>
      </c>
      <c r="D5159" t="s">
        <v>26</v>
      </c>
      <c r="E5159" t="s">
        <v>27</v>
      </c>
      <c r="F5159" t="s">
        <v>28</v>
      </c>
      <c r="G5159" t="s">
        <v>29</v>
      </c>
      <c r="H5159" t="s">
        <v>281</v>
      </c>
      <c r="I5159" t="s">
        <v>282</v>
      </c>
      <c r="J5159">
        <v>8217.6740000000009</v>
      </c>
      <c r="K5159">
        <v>1</v>
      </c>
      <c r="L5159">
        <v>1</v>
      </c>
      <c r="M5159">
        <v>0</v>
      </c>
      <c r="N5159">
        <v>0</v>
      </c>
      <c r="O5159">
        <v>0</v>
      </c>
      <c r="P5159" t="s">
        <v>798</v>
      </c>
      <c r="Q5159" t="s">
        <v>799</v>
      </c>
      <c r="R5159" t="s">
        <v>34</v>
      </c>
      <c r="S5159" t="s">
        <v>35</v>
      </c>
      <c r="T5159" t="s">
        <v>36</v>
      </c>
      <c r="U5159" t="s">
        <v>37</v>
      </c>
      <c r="V5159">
        <v>27</v>
      </c>
      <c r="W5159" t="s">
        <v>38</v>
      </c>
    </row>
    <row r="5160" spans="1:23">
      <c r="A5160" t="s">
        <v>1111</v>
      </c>
      <c r="B5160" t="s">
        <v>24</v>
      </c>
      <c r="C5160" t="s">
        <v>25</v>
      </c>
      <c r="D5160" t="s">
        <v>26</v>
      </c>
      <c r="E5160" t="s">
        <v>27</v>
      </c>
      <c r="F5160" t="s">
        <v>28</v>
      </c>
      <c r="G5160" t="s">
        <v>29</v>
      </c>
      <c r="H5160" t="s">
        <v>281</v>
      </c>
      <c r="I5160" t="s">
        <v>282</v>
      </c>
      <c r="J5160">
        <v>2816.1370000000002</v>
      </c>
      <c r="K5160">
        <v>1</v>
      </c>
      <c r="L5160">
        <v>1</v>
      </c>
      <c r="M5160">
        <v>0</v>
      </c>
      <c r="N5160">
        <v>0</v>
      </c>
      <c r="O5160">
        <v>0</v>
      </c>
      <c r="P5160" t="s">
        <v>806</v>
      </c>
      <c r="Q5160" t="s">
        <v>807</v>
      </c>
      <c r="R5160" t="s">
        <v>90</v>
      </c>
      <c r="S5160" t="s">
        <v>91</v>
      </c>
      <c r="T5160" t="s">
        <v>36</v>
      </c>
      <c r="U5160" t="s">
        <v>37</v>
      </c>
      <c r="V5160">
        <v>27</v>
      </c>
      <c r="W5160" t="s">
        <v>38</v>
      </c>
    </row>
    <row r="5161" spans="1:23">
      <c r="A5161" t="s">
        <v>1111</v>
      </c>
      <c r="B5161" t="s">
        <v>24</v>
      </c>
      <c r="C5161" t="s">
        <v>25</v>
      </c>
      <c r="D5161" t="s">
        <v>26</v>
      </c>
      <c r="E5161" t="s">
        <v>27</v>
      </c>
      <c r="F5161" t="s">
        <v>28</v>
      </c>
      <c r="G5161" t="s">
        <v>29</v>
      </c>
      <c r="H5161" t="s">
        <v>281</v>
      </c>
      <c r="I5161" t="s">
        <v>282</v>
      </c>
      <c r="J5161">
        <v>4030.232</v>
      </c>
      <c r="K5161">
        <v>1</v>
      </c>
      <c r="L5161">
        <v>1</v>
      </c>
      <c r="M5161">
        <v>0</v>
      </c>
      <c r="N5161">
        <v>0</v>
      </c>
      <c r="O5161">
        <v>0</v>
      </c>
      <c r="P5161" t="s">
        <v>996</v>
      </c>
      <c r="Q5161" t="s">
        <v>997</v>
      </c>
      <c r="R5161" t="s">
        <v>100</v>
      </c>
      <c r="S5161" t="s">
        <v>101</v>
      </c>
      <c r="T5161" t="s">
        <v>36</v>
      </c>
      <c r="U5161" t="s">
        <v>37</v>
      </c>
      <c r="V5161">
        <v>27</v>
      </c>
      <c r="W5161" t="s">
        <v>38</v>
      </c>
    </row>
    <row r="5162" spans="1:23">
      <c r="A5162" t="s">
        <v>1111</v>
      </c>
      <c r="B5162" t="s">
        <v>24</v>
      </c>
      <c r="C5162" t="s">
        <v>25</v>
      </c>
      <c r="D5162" t="s">
        <v>26</v>
      </c>
      <c r="E5162" t="s">
        <v>27</v>
      </c>
      <c r="F5162" t="s">
        <v>53</v>
      </c>
      <c r="G5162" t="s">
        <v>54</v>
      </c>
      <c r="H5162" t="s">
        <v>443</v>
      </c>
      <c r="I5162" t="s">
        <v>444</v>
      </c>
      <c r="J5162">
        <v>47298.832999999999</v>
      </c>
      <c r="K5162">
        <v>1</v>
      </c>
      <c r="L5162">
        <v>1</v>
      </c>
      <c r="M5162">
        <v>0</v>
      </c>
      <c r="N5162">
        <v>0</v>
      </c>
      <c r="O5162">
        <v>0</v>
      </c>
      <c r="P5162" t="s">
        <v>1020</v>
      </c>
      <c r="Q5162" t="s">
        <v>1021</v>
      </c>
      <c r="R5162" t="s">
        <v>146</v>
      </c>
      <c r="S5162" t="s">
        <v>147</v>
      </c>
      <c r="T5162" t="s">
        <v>36</v>
      </c>
      <c r="U5162" t="s">
        <v>37</v>
      </c>
      <c r="V5162">
        <v>27</v>
      </c>
      <c r="W5162" t="s">
        <v>38</v>
      </c>
    </row>
    <row r="5163" spans="1:23">
      <c r="A5163" t="s">
        <v>1111</v>
      </c>
      <c r="B5163" t="s">
        <v>24</v>
      </c>
      <c r="C5163" t="s">
        <v>25</v>
      </c>
      <c r="D5163" t="s">
        <v>26</v>
      </c>
      <c r="E5163" t="s">
        <v>27</v>
      </c>
      <c r="F5163" t="s">
        <v>28</v>
      </c>
      <c r="G5163" t="s">
        <v>29</v>
      </c>
      <c r="H5163" t="s">
        <v>281</v>
      </c>
      <c r="I5163" t="s">
        <v>282</v>
      </c>
      <c r="J5163">
        <v>2275.268</v>
      </c>
      <c r="K5163">
        <v>1</v>
      </c>
      <c r="L5163">
        <v>1</v>
      </c>
      <c r="M5163">
        <v>0</v>
      </c>
      <c r="N5163">
        <v>0</v>
      </c>
      <c r="O5163">
        <v>0</v>
      </c>
      <c r="P5163" t="s">
        <v>1078</v>
      </c>
      <c r="Q5163" t="s">
        <v>1079</v>
      </c>
      <c r="R5163" t="s">
        <v>158</v>
      </c>
      <c r="S5163" t="s">
        <v>159</v>
      </c>
      <c r="T5163" t="s">
        <v>36</v>
      </c>
      <c r="U5163" t="s">
        <v>37</v>
      </c>
      <c r="V5163">
        <v>27</v>
      </c>
      <c r="W5163" t="s">
        <v>38</v>
      </c>
    </row>
    <row r="5164" spans="1:23">
      <c r="A5164" t="s">
        <v>1111</v>
      </c>
      <c r="B5164" t="s">
        <v>24</v>
      </c>
      <c r="C5164" t="s">
        <v>25</v>
      </c>
      <c r="D5164" t="s">
        <v>26</v>
      </c>
      <c r="E5164" t="s">
        <v>27</v>
      </c>
      <c r="F5164" t="s">
        <v>28</v>
      </c>
      <c r="G5164" t="s">
        <v>29</v>
      </c>
      <c r="H5164" t="s">
        <v>281</v>
      </c>
      <c r="I5164" t="s">
        <v>282</v>
      </c>
      <c r="J5164">
        <v>6139.2560000000003</v>
      </c>
      <c r="K5164">
        <v>1</v>
      </c>
      <c r="L5164">
        <v>1</v>
      </c>
      <c r="M5164">
        <v>0</v>
      </c>
      <c r="N5164">
        <v>0</v>
      </c>
      <c r="O5164">
        <v>0</v>
      </c>
      <c r="P5164" t="s">
        <v>217</v>
      </c>
      <c r="Q5164" t="s">
        <v>218</v>
      </c>
      <c r="R5164" t="s">
        <v>51</v>
      </c>
      <c r="S5164" t="s">
        <v>52</v>
      </c>
      <c r="T5164" t="s">
        <v>36</v>
      </c>
      <c r="U5164" t="s">
        <v>37</v>
      </c>
      <c r="V5164">
        <v>27</v>
      </c>
      <c r="W5164" t="s">
        <v>38</v>
      </c>
    </row>
    <row r="5165" spans="1:23">
      <c r="A5165" t="s">
        <v>1111</v>
      </c>
      <c r="B5165" t="s">
        <v>24</v>
      </c>
      <c r="C5165" t="s">
        <v>25</v>
      </c>
      <c r="D5165" t="s">
        <v>26</v>
      </c>
      <c r="E5165" t="s">
        <v>27</v>
      </c>
      <c r="F5165" t="s">
        <v>28</v>
      </c>
      <c r="G5165" t="s">
        <v>29</v>
      </c>
      <c r="H5165" t="s">
        <v>281</v>
      </c>
      <c r="I5165" t="s">
        <v>282</v>
      </c>
      <c r="J5165">
        <v>3770.96</v>
      </c>
      <c r="K5165">
        <v>1</v>
      </c>
      <c r="L5165">
        <v>1</v>
      </c>
      <c r="M5165">
        <v>0</v>
      </c>
      <c r="N5165">
        <v>0</v>
      </c>
      <c r="O5165">
        <v>0</v>
      </c>
      <c r="P5165" t="s">
        <v>221</v>
      </c>
      <c r="Q5165" t="s">
        <v>222</v>
      </c>
      <c r="R5165" t="s">
        <v>100</v>
      </c>
      <c r="S5165" t="s">
        <v>101</v>
      </c>
      <c r="T5165" t="s">
        <v>36</v>
      </c>
      <c r="U5165" t="s">
        <v>37</v>
      </c>
      <c r="V5165">
        <v>27</v>
      </c>
      <c r="W5165" t="s">
        <v>38</v>
      </c>
    </row>
    <row r="5166" spans="1:23">
      <c r="A5166" t="s">
        <v>1111</v>
      </c>
      <c r="B5166" t="s">
        <v>24</v>
      </c>
      <c r="C5166" t="s">
        <v>25</v>
      </c>
      <c r="D5166" t="s">
        <v>26</v>
      </c>
      <c r="E5166" t="s">
        <v>27</v>
      </c>
      <c r="F5166" t="s">
        <v>28</v>
      </c>
      <c r="G5166" t="s">
        <v>29</v>
      </c>
      <c r="H5166" t="s">
        <v>281</v>
      </c>
      <c r="I5166" t="s">
        <v>282</v>
      </c>
      <c r="J5166">
        <v>2886.127</v>
      </c>
      <c r="K5166">
        <v>1</v>
      </c>
      <c r="L5166">
        <v>1</v>
      </c>
      <c r="M5166">
        <v>0</v>
      </c>
      <c r="N5166">
        <v>0</v>
      </c>
      <c r="O5166">
        <v>0</v>
      </c>
      <c r="P5166" t="s">
        <v>303</v>
      </c>
      <c r="Q5166" t="s">
        <v>304</v>
      </c>
      <c r="R5166" t="s">
        <v>34</v>
      </c>
      <c r="S5166" t="s">
        <v>35</v>
      </c>
      <c r="T5166" t="s">
        <v>36</v>
      </c>
      <c r="U5166" t="s">
        <v>37</v>
      </c>
      <c r="V5166">
        <v>27</v>
      </c>
      <c r="W5166" t="s">
        <v>38</v>
      </c>
    </row>
    <row r="5167" spans="1:23">
      <c r="A5167" t="s">
        <v>1111</v>
      </c>
      <c r="B5167" t="s">
        <v>24</v>
      </c>
      <c r="C5167" t="s">
        <v>25</v>
      </c>
      <c r="D5167" t="s">
        <v>26</v>
      </c>
      <c r="E5167" t="s">
        <v>27</v>
      </c>
      <c r="F5167" t="s">
        <v>28</v>
      </c>
      <c r="G5167" t="s">
        <v>29</v>
      </c>
      <c r="H5167" t="s">
        <v>281</v>
      </c>
      <c r="I5167" t="s">
        <v>282</v>
      </c>
      <c r="J5167">
        <v>3166.6959999999999</v>
      </c>
      <c r="K5167">
        <v>1</v>
      </c>
      <c r="L5167">
        <v>1</v>
      </c>
      <c r="M5167">
        <v>0</v>
      </c>
      <c r="N5167">
        <v>0</v>
      </c>
      <c r="O5167">
        <v>0</v>
      </c>
      <c r="P5167" t="s">
        <v>497</v>
      </c>
      <c r="Q5167" t="s">
        <v>498</v>
      </c>
      <c r="R5167" t="s">
        <v>34</v>
      </c>
      <c r="S5167" t="s">
        <v>35</v>
      </c>
      <c r="T5167" t="s">
        <v>36</v>
      </c>
      <c r="U5167" t="s">
        <v>37</v>
      </c>
      <c r="V5167">
        <v>27</v>
      </c>
      <c r="W5167" t="s">
        <v>38</v>
      </c>
    </row>
    <row r="5168" spans="1:23">
      <c r="A5168" t="s">
        <v>1111</v>
      </c>
      <c r="B5168" t="s">
        <v>24</v>
      </c>
      <c r="C5168" t="s">
        <v>25</v>
      </c>
      <c r="D5168" t="s">
        <v>26</v>
      </c>
      <c r="E5168" t="s">
        <v>27</v>
      </c>
      <c r="F5168" t="s">
        <v>28</v>
      </c>
      <c r="G5168" t="s">
        <v>29</v>
      </c>
      <c r="H5168" t="s">
        <v>281</v>
      </c>
      <c r="I5168" t="s">
        <v>282</v>
      </c>
      <c r="J5168">
        <v>2401.6930000000002</v>
      </c>
      <c r="K5168">
        <v>1</v>
      </c>
      <c r="L5168">
        <v>1</v>
      </c>
      <c r="M5168">
        <v>0</v>
      </c>
      <c r="N5168">
        <v>0</v>
      </c>
      <c r="O5168">
        <v>0</v>
      </c>
      <c r="P5168" t="s">
        <v>553</v>
      </c>
      <c r="Q5168" t="s">
        <v>554</v>
      </c>
      <c r="R5168" t="s">
        <v>59</v>
      </c>
      <c r="S5168" t="s">
        <v>60</v>
      </c>
      <c r="T5168" t="s">
        <v>36</v>
      </c>
      <c r="U5168" t="s">
        <v>37</v>
      </c>
      <c r="V5168">
        <v>27</v>
      </c>
      <c r="W5168" t="s">
        <v>38</v>
      </c>
    </row>
    <row r="5169" spans="1:23">
      <c r="A5169" t="s">
        <v>1111</v>
      </c>
      <c r="B5169" t="s">
        <v>24</v>
      </c>
      <c r="C5169" t="s">
        <v>25</v>
      </c>
      <c r="D5169" t="s">
        <v>26</v>
      </c>
      <c r="E5169" t="s">
        <v>27</v>
      </c>
      <c r="F5169" t="s">
        <v>28</v>
      </c>
      <c r="G5169" t="s">
        <v>29</v>
      </c>
      <c r="H5169" t="s">
        <v>281</v>
      </c>
      <c r="I5169" t="s">
        <v>282</v>
      </c>
      <c r="J5169">
        <v>7458.0510000000004</v>
      </c>
      <c r="K5169">
        <v>1</v>
      </c>
      <c r="L5169">
        <v>1</v>
      </c>
      <c r="M5169">
        <v>0</v>
      </c>
      <c r="N5169">
        <v>0</v>
      </c>
      <c r="O5169">
        <v>0</v>
      </c>
      <c r="P5169" t="s">
        <v>1236</v>
      </c>
      <c r="Q5169" t="s">
        <v>1237</v>
      </c>
      <c r="R5169" t="s">
        <v>146</v>
      </c>
      <c r="S5169" t="s">
        <v>147</v>
      </c>
      <c r="T5169" t="s">
        <v>36</v>
      </c>
      <c r="U5169" t="s">
        <v>37</v>
      </c>
      <c r="V5169">
        <v>27</v>
      </c>
      <c r="W5169" t="s">
        <v>38</v>
      </c>
    </row>
    <row r="5170" spans="1:23">
      <c r="A5170" t="s">
        <v>1111</v>
      </c>
      <c r="B5170" t="s">
        <v>24</v>
      </c>
      <c r="C5170" t="s">
        <v>25</v>
      </c>
      <c r="D5170" t="s">
        <v>26</v>
      </c>
      <c r="E5170" t="s">
        <v>27</v>
      </c>
      <c r="F5170" t="s">
        <v>28</v>
      </c>
      <c r="G5170" t="s">
        <v>29</v>
      </c>
      <c r="H5170" t="s">
        <v>281</v>
      </c>
      <c r="I5170" t="s">
        <v>282</v>
      </c>
      <c r="J5170">
        <v>3629.337</v>
      </c>
      <c r="K5170">
        <v>1</v>
      </c>
      <c r="L5170">
        <v>1</v>
      </c>
      <c r="M5170">
        <v>0</v>
      </c>
      <c r="N5170">
        <v>0</v>
      </c>
      <c r="O5170">
        <v>0</v>
      </c>
      <c r="P5170" t="s">
        <v>1084</v>
      </c>
      <c r="Q5170" t="s">
        <v>1085</v>
      </c>
      <c r="R5170" t="s">
        <v>51</v>
      </c>
      <c r="S5170" t="s">
        <v>52</v>
      </c>
      <c r="T5170" t="s">
        <v>36</v>
      </c>
      <c r="U5170" t="s">
        <v>37</v>
      </c>
      <c r="V5170">
        <v>27</v>
      </c>
      <c r="W5170" t="s">
        <v>38</v>
      </c>
    </row>
    <row r="5171" spans="1:23">
      <c r="A5171" t="s">
        <v>1030</v>
      </c>
      <c r="B5171" t="s">
        <v>24</v>
      </c>
      <c r="C5171" t="s">
        <v>1031</v>
      </c>
      <c r="D5171" t="s">
        <v>26</v>
      </c>
      <c r="E5171" t="s">
        <v>27</v>
      </c>
      <c r="F5171" t="s">
        <v>28</v>
      </c>
      <c r="G5171" t="s">
        <v>29</v>
      </c>
      <c r="H5171" t="s">
        <v>138</v>
      </c>
      <c r="I5171" t="s">
        <v>139</v>
      </c>
      <c r="J5171">
        <v>290.99588999999997</v>
      </c>
      <c r="K5171">
        <v>1</v>
      </c>
      <c r="L5171">
        <v>1</v>
      </c>
      <c r="M5171">
        <v>0</v>
      </c>
      <c r="N5171">
        <v>0</v>
      </c>
      <c r="O5171">
        <v>0</v>
      </c>
      <c r="P5171" t="s">
        <v>32</v>
      </c>
      <c r="Q5171" t="s">
        <v>33</v>
      </c>
      <c r="R5171" t="s">
        <v>34</v>
      </c>
      <c r="S5171" t="s">
        <v>35</v>
      </c>
      <c r="T5171" t="s">
        <v>36</v>
      </c>
      <c r="U5171" t="s">
        <v>37</v>
      </c>
      <c r="V5171">
        <v>27</v>
      </c>
      <c r="W5171" t="s">
        <v>38</v>
      </c>
    </row>
    <row r="5172" spans="1:23">
      <c r="A5172" t="s">
        <v>1030</v>
      </c>
      <c r="B5172" t="s">
        <v>24</v>
      </c>
      <c r="C5172" t="s">
        <v>1031</v>
      </c>
      <c r="D5172" t="s">
        <v>26</v>
      </c>
      <c r="E5172" t="s">
        <v>27</v>
      </c>
      <c r="F5172" t="s">
        <v>53</v>
      </c>
      <c r="G5172" t="s">
        <v>54</v>
      </c>
      <c r="H5172" t="s">
        <v>185</v>
      </c>
      <c r="I5172" t="s">
        <v>186</v>
      </c>
      <c r="J5172">
        <v>544.48514</v>
      </c>
      <c r="K5172">
        <v>1</v>
      </c>
      <c r="L5172">
        <v>1</v>
      </c>
      <c r="M5172">
        <v>0</v>
      </c>
      <c r="N5172">
        <v>0</v>
      </c>
      <c r="O5172">
        <v>0</v>
      </c>
      <c r="P5172" t="s">
        <v>57</v>
      </c>
      <c r="Q5172" t="s">
        <v>58</v>
      </c>
      <c r="R5172" t="s">
        <v>59</v>
      </c>
      <c r="S5172" t="s">
        <v>60</v>
      </c>
      <c r="T5172" t="s">
        <v>36</v>
      </c>
      <c r="U5172" t="s">
        <v>37</v>
      </c>
      <c r="V5172">
        <v>27</v>
      </c>
      <c r="W5172" t="s">
        <v>38</v>
      </c>
    </row>
    <row r="5173" spans="1:23">
      <c r="A5173" t="s">
        <v>1030</v>
      </c>
      <c r="B5173" t="s">
        <v>24</v>
      </c>
      <c r="C5173" t="s">
        <v>1031</v>
      </c>
      <c r="D5173" t="s">
        <v>26</v>
      </c>
      <c r="E5173" t="s">
        <v>27</v>
      </c>
      <c r="F5173" t="s">
        <v>28</v>
      </c>
      <c r="G5173" t="s">
        <v>29</v>
      </c>
      <c r="H5173" t="s">
        <v>241</v>
      </c>
      <c r="I5173" t="s">
        <v>242</v>
      </c>
      <c r="J5173">
        <v>1113.3347000000001</v>
      </c>
      <c r="K5173">
        <v>1</v>
      </c>
      <c r="L5173">
        <v>1</v>
      </c>
      <c r="M5173">
        <v>0</v>
      </c>
      <c r="N5173">
        <v>0</v>
      </c>
      <c r="O5173">
        <v>0</v>
      </c>
      <c r="P5173" t="s">
        <v>57</v>
      </c>
      <c r="Q5173" t="s">
        <v>58</v>
      </c>
      <c r="R5173" t="s">
        <v>59</v>
      </c>
      <c r="S5173" t="s">
        <v>60</v>
      </c>
      <c r="T5173" t="s">
        <v>36</v>
      </c>
      <c r="U5173" t="s">
        <v>37</v>
      </c>
      <c r="V5173">
        <v>27</v>
      </c>
      <c r="W5173" t="s">
        <v>38</v>
      </c>
    </row>
    <row r="5174" spans="1:23">
      <c r="A5174" t="s">
        <v>1030</v>
      </c>
      <c r="B5174" t="s">
        <v>24</v>
      </c>
      <c r="C5174" t="s">
        <v>1031</v>
      </c>
      <c r="D5174" t="s">
        <v>26</v>
      </c>
      <c r="E5174" t="s">
        <v>27</v>
      </c>
      <c r="F5174" t="s">
        <v>28</v>
      </c>
      <c r="G5174" t="s">
        <v>29</v>
      </c>
      <c r="H5174" t="s">
        <v>152</v>
      </c>
      <c r="I5174" t="s">
        <v>153</v>
      </c>
      <c r="J5174">
        <v>114.60594</v>
      </c>
      <c r="K5174">
        <v>1</v>
      </c>
      <c r="L5174">
        <v>1</v>
      </c>
      <c r="M5174">
        <v>0</v>
      </c>
      <c r="N5174">
        <v>0</v>
      </c>
      <c r="O5174">
        <v>0</v>
      </c>
      <c r="P5174" t="s">
        <v>71</v>
      </c>
      <c r="Q5174" t="s">
        <v>72</v>
      </c>
      <c r="R5174" t="s">
        <v>73</v>
      </c>
      <c r="S5174" t="s">
        <v>74</v>
      </c>
      <c r="T5174" t="s">
        <v>36</v>
      </c>
      <c r="U5174" t="s">
        <v>37</v>
      </c>
      <c r="V5174">
        <v>27</v>
      </c>
      <c r="W5174" t="s">
        <v>38</v>
      </c>
    </row>
    <row r="5175" spans="1:23">
      <c r="A5175" t="s">
        <v>1030</v>
      </c>
      <c r="B5175" t="s">
        <v>24</v>
      </c>
      <c r="C5175" t="s">
        <v>1031</v>
      </c>
      <c r="D5175" t="s">
        <v>39</v>
      </c>
      <c r="E5175" t="s">
        <v>40</v>
      </c>
      <c r="F5175" t="s">
        <v>28</v>
      </c>
      <c r="G5175" t="s">
        <v>29</v>
      </c>
      <c r="I5175" t="s">
        <v>43</v>
      </c>
      <c r="J5175">
        <v>559.47583999999995</v>
      </c>
      <c r="K5175">
        <v>9</v>
      </c>
      <c r="L5175">
        <v>0.443</v>
      </c>
      <c r="M5175">
        <v>0</v>
      </c>
      <c r="N5175">
        <v>0</v>
      </c>
      <c r="O5175">
        <v>0</v>
      </c>
      <c r="P5175" t="s">
        <v>98</v>
      </c>
      <c r="Q5175" t="s">
        <v>99</v>
      </c>
      <c r="R5175" t="s">
        <v>100</v>
      </c>
      <c r="S5175" t="s">
        <v>101</v>
      </c>
      <c r="T5175" t="s">
        <v>36</v>
      </c>
      <c r="U5175" t="s">
        <v>37</v>
      </c>
      <c r="V5175">
        <v>27</v>
      </c>
      <c r="W5175" t="s">
        <v>38</v>
      </c>
    </row>
    <row r="5176" spans="1:23">
      <c r="A5176" t="s">
        <v>1030</v>
      </c>
      <c r="B5176" t="s">
        <v>24</v>
      </c>
      <c r="C5176" t="s">
        <v>1031</v>
      </c>
      <c r="D5176" t="s">
        <v>46</v>
      </c>
      <c r="E5176" t="s">
        <v>47</v>
      </c>
      <c r="F5176" t="s">
        <v>48</v>
      </c>
      <c r="G5176" t="s">
        <v>47</v>
      </c>
      <c r="I5176" t="s">
        <v>43</v>
      </c>
      <c r="J5176">
        <v>1512.7203999999999</v>
      </c>
      <c r="K5176">
        <v>82</v>
      </c>
      <c r="L5176">
        <v>0.95399999999999996</v>
      </c>
      <c r="M5176">
        <v>0</v>
      </c>
      <c r="N5176">
        <v>0</v>
      </c>
      <c r="O5176">
        <v>0</v>
      </c>
      <c r="P5176" t="s">
        <v>118</v>
      </c>
      <c r="Q5176" t="s">
        <v>119</v>
      </c>
      <c r="R5176" t="s">
        <v>120</v>
      </c>
      <c r="S5176" t="s">
        <v>121</v>
      </c>
      <c r="T5176" t="s">
        <v>36</v>
      </c>
      <c r="U5176" t="s">
        <v>37</v>
      </c>
      <c r="V5176">
        <v>27</v>
      </c>
      <c r="W5176" t="s">
        <v>38</v>
      </c>
    </row>
    <row r="5177" spans="1:23">
      <c r="A5177" t="s">
        <v>1030</v>
      </c>
      <c r="B5177" t="s">
        <v>24</v>
      </c>
      <c r="C5177" t="s">
        <v>1031</v>
      </c>
      <c r="D5177" t="s">
        <v>46</v>
      </c>
      <c r="E5177" t="s">
        <v>47</v>
      </c>
      <c r="F5177" t="s">
        <v>48</v>
      </c>
      <c r="G5177" t="s">
        <v>47</v>
      </c>
      <c r="I5177" t="s">
        <v>43</v>
      </c>
      <c r="J5177">
        <v>11525.37399</v>
      </c>
      <c r="K5177">
        <v>691</v>
      </c>
      <c r="L5177">
        <v>0.95399999999999996</v>
      </c>
      <c r="M5177">
        <v>0</v>
      </c>
      <c r="N5177">
        <v>0</v>
      </c>
      <c r="O5177">
        <v>0</v>
      </c>
      <c r="P5177" t="s">
        <v>130</v>
      </c>
      <c r="Q5177" t="s">
        <v>131</v>
      </c>
      <c r="R5177" t="s">
        <v>132</v>
      </c>
      <c r="S5177" t="s">
        <v>133</v>
      </c>
      <c r="T5177" t="s">
        <v>36</v>
      </c>
      <c r="U5177" t="s">
        <v>37</v>
      </c>
      <c r="V5177">
        <v>27</v>
      </c>
      <c r="W5177" t="s">
        <v>38</v>
      </c>
    </row>
    <row r="5178" spans="1:23">
      <c r="A5178" t="s">
        <v>1030</v>
      </c>
      <c r="B5178" t="s">
        <v>24</v>
      </c>
      <c r="C5178" t="s">
        <v>1031</v>
      </c>
      <c r="D5178" t="s">
        <v>26</v>
      </c>
      <c r="E5178" t="s">
        <v>27</v>
      </c>
      <c r="F5178" t="s">
        <v>28</v>
      </c>
      <c r="G5178" t="s">
        <v>29</v>
      </c>
      <c r="H5178" t="s">
        <v>193</v>
      </c>
      <c r="I5178" t="s">
        <v>194</v>
      </c>
      <c r="J5178">
        <v>1272.6409000000001</v>
      </c>
      <c r="K5178">
        <v>1</v>
      </c>
      <c r="L5178">
        <v>1</v>
      </c>
      <c r="M5178">
        <v>0</v>
      </c>
      <c r="N5178">
        <v>0</v>
      </c>
      <c r="O5178">
        <v>0</v>
      </c>
      <c r="P5178" t="s">
        <v>154</v>
      </c>
      <c r="Q5178" t="s">
        <v>155</v>
      </c>
      <c r="R5178" t="s">
        <v>132</v>
      </c>
      <c r="S5178" t="s">
        <v>133</v>
      </c>
      <c r="T5178" t="s">
        <v>36</v>
      </c>
      <c r="U5178" t="s">
        <v>37</v>
      </c>
      <c r="V5178">
        <v>27</v>
      </c>
      <c r="W5178" t="s">
        <v>38</v>
      </c>
    </row>
    <row r="5179" spans="1:23">
      <c r="A5179" t="s">
        <v>1030</v>
      </c>
      <c r="B5179" t="s">
        <v>24</v>
      </c>
      <c r="C5179" t="s">
        <v>1031</v>
      </c>
      <c r="D5179" t="s">
        <v>39</v>
      </c>
      <c r="E5179" t="s">
        <v>40</v>
      </c>
      <c r="F5179" t="s">
        <v>28</v>
      </c>
      <c r="G5179" t="s">
        <v>29</v>
      </c>
      <c r="I5179" t="s">
        <v>43</v>
      </c>
      <c r="J5179">
        <v>523.96916999999996</v>
      </c>
      <c r="K5179">
        <v>6</v>
      </c>
      <c r="L5179">
        <v>0.312</v>
      </c>
      <c r="M5179">
        <v>0</v>
      </c>
      <c r="N5179">
        <v>0</v>
      </c>
      <c r="O5179">
        <v>0</v>
      </c>
      <c r="P5179" t="s">
        <v>154</v>
      </c>
      <c r="Q5179" t="s">
        <v>155</v>
      </c>
      <c r="R5179" t="s">
        <v>132</v>
      </c>
      <c r="S5179" t="s">
        <v>133</v>
      </c>
      <c r="T5179" t="s">
        <v>36</v>
      </c>
      <c r="U5179" t="s">
        <v>37</v>
      </c>
      <c r="V5179">
        <v>27</v>
      </c>
      <c r="W5179" t="s">
        <v>38</v>
      </c>
    </row>
    <row r="5180" spans="1:23">
      <c r="A5180" t="s">
        <v>1030</v>
      </c>
      <c r="B5180" t="s">
        <v>24</v>
      </c>
      <c r="C5180" t="s">
        <v>1031</v>
      </c>
      <c r="D5180" t="s">
        <v>39</v>
      </c>
      <c r="E5180" t="s">
        <v>40</v>
      </c>
      <c r="F5180" t="s">
        <v>41</v>
      </c>
      <c r="G5180" t="s">
        <v>42</v>
      </c>
      <c r="I5180" t="s">
        <v>43</v>
      </c>
      <c r="J5180">
        <v>308.57517000000001</v>
      </c>
      <c r="K5180">
        <v>8</v>
      </c>
      <c r="L5180">
        <v>0.78100000000000003</v>
      </c>
      <c r="M5180">
        <v>0</v>
      </c>
      <c r="N5180">
        <v>0</v>
      </c>
      <c r="O5180">
        <v>0</v>
      </c>
      <c r="P5180" t="s">
        <v>178</v>
      </c>
      <c r="Q5180" t="s">
        <v>179</v>
      </c>
      <c r="R5180" t="s">
        <v>100</v>
      </c>
      <c r="S5180" t="s">
        <v>101</v>
      </c>
      <c r="T5180" t="s">
        <v>36</v>
      </c>
      <c r="U5180" t="s">
        <v>37</v>
      </c>
      <c r="V5180">
        <v>27</v>
      </c>
      <c r="W5180" t="s">
        <v>38</v>
      </c>
    </row>
    <row r="5181" spans="1:23">
      <c r="A5181" t="s">
        <v>1030</v>
      </c>
      <c r="B5181" t="s">
        <v>24</v>
      </c>
      <c r="C5181" t="s">
        <v>1031</v>
      </c>
      <c r="D5181" t="s">
        <v>39</v>
      </c>
      <c r="E5181" t="s">
        <v>40</v>
      </c>
      <c r="F5181" t="s">
        <v>28</v>
      </c>
      <c r="G5181" t="s">
        <v>29</v>
      </c>
      <c r="I5181" t="s">
        <v>43</v>
      </c>
      <c r="J5181">
        <v>227.79306</v>
      </c>
      <c r="K5181">
        <v>7</v>
      </c>
      <c r="L5181">
        <v>2.7E-2</v>
      </c>
      <c r="M5181">
        <v>0</v>
      </c>
      <c r="N5181">
        <v>0</v>
      </c>
      <c r="O5181">
        <v>0</v>
      </c>
      <c r="P5181" t="s">
        <v>178</v>
      </c>
      <c r="Q5181" t="s">
        <v>179</v>
      </c>
      <c r="R5181" t="s">
        <v>100</v>
      </c>
      <c r="S5181" t="s">
        <v>101</v>
      </c>
      <c r="T5181" t="s">
        <v>36</v>
      </c>
      <c r="U5181" t="s">
        <v>37</v>
      </c>
      <c r="V5181">
        <v>27</v>
      </c>
      <c r="W5181" t="s">
        <v>38</v>
      </c>
    </row>
    <row r="5182" spans="1:23">
      <c r="A5182" t="s">
        <v>1030</v>
      </c>
      <c r="B5182" t="s">
        <v>24</v>
      </c>
      <c r="C5182" t="s">
        <v>1031</v>
      </c>
      <c r="D5182" t="s">
        <v>26</v>
      </c>
      <c r="E5182" t="s">
        <v>27</v>
      </c>
      <c r="F5182" t="s">
        <v>53</v>
      </c>
      <c r="G5182" t="s">
        <v>54</v>
      </c>
      <c r="H5182" t="s">
        <v>185</v>
      </c>
      <c r="I5182" t="s">
        <v>186</v>
      </c>
      <c r="J5182">
        <v>719.55471</v>
      </c>
      <c r="K5182">
        <v>1</v>
      </c>
      <c r="L5182">
        <v>1</v>
      </c>
      <c r="M5182">
        <v>0</v>
      </c>
      <c r="N5182">
        <v>0</v>
      </c>
      <c r="O5182">
        <v>0</v>
      </c>
      <c r="P5182" t="s">
        <v>181</v>
      </c>
      <c r="Q5182" t="s">
        <v>182</v>
      </c>
      <c r="R5182" t="s">
        <v>158</v>
      </c>
      <c r="S5182" t="s">
        <v>159</v>
      </c>
      <c r="T5182" t="s">
        <v>36</v>
      </c>
      <c r="U5182" t="s">
        <v>37</v>
      </c>
      <c r="V5182">
        <v>27</v>
      </c>
      <c r="W5182" t="s">
        <v>38</v>
      </c>
    </row>
    <row r="5183" spans="1:23">
      <c r="A5183" t="s">
        <v>1030</v>
      </c>
      <c r="B5183" t="s">
        <v>24</v>
      </c>
      <c r="C5183" t="s">
        <v>1031</v>
      </c>
      <c r="D5183" t="s">
        <v>26</v>
      </c>
      <c r="E5183" t="s">
        <v>27</v>
      </c>
      <c r="F5183" t="s">
        <v>28</v>
      </c>
      <c r="G5183" t="s">
        <v>29</v>
      </c>
      <c r="I5183" t="s">
        <v>43</v>
      </c>
      <c r="J5183">
        <v>425.32724999999999</v>
      </c>
      <c r="K5183">
        <v>1</v>
      </c>
      <c r="L5183">
        <v>1</v>
      </c>
      <c r="M5183">
        <v>0</v>
      </c>
      <c r="N5183">
        <v>0</v>
      </c>
      <c r="O5183">
        <v>0</v>
      </c>
      <c r="P5183" t="s">
        <v>181</v>
      </c>
      <c r="Q5183" t="s">
        <v>182</v>
      </c>
      <c r="R5183" t="s">
        <v>158</v>
      </c>
      <c r="S5183" t="s">
        <v>159</v>
      </c>
      <c r="T5183" t="s">
        <v>36</v>
      </c>
      <c r="U5183" t="s">
        <v>37</v>
      </c>
      <c r="V5183">
        <v>27</v>
      </c>
      <c r="W5183" t="s">
        <v>38</v>
      </c>
    </row>
    <row r="5184" spans="1:23">
      <c r="A5184" t="s">
        <v>1030</v>
      </c>
      <c r="B5184" t="s">
        <v>24</v>
      </c>
      <c r="C5184" t="s">
        <v>1031</v>
      </c>
      <c r="D5184" t="s">
        <v>26</v>
      </c>
      <c r="E5184" t="s">
        <v>27</v>
      </c>
      <c r="F5184" t="s">
        <v>28</v>
      </c>
      <c r="G5184" t="s">
        <v>29</v>
      </c>
      <c r="H5184" t="s">
        <v>148</v>
      </c>
      <c r="I5184" t="s">
        <v>149</v>
      </c>
      <c r="J5184">
        <v>1458.6745100000001</v>
      </c>
      <c r="K5184">
        <v>2</v>
      </c>
      <c r="L5184">
        <v>1</v>
      </c>
      <c r="M5184">
        <v>0</v>
      </c>
      <c r="N5184">
        <v>0</v>
      </c>
      <c r="O5184">
        <v>0</v>
      </c>
      <c r="P5184" t="s">
        <v>181</v>
      </c>
      <c r="Q5184" t="s">
        <v>182</v>
      </c>
      <c r="R5184" t="s">
        <v>158</v>
      </c>
      <c r="S5184" t="s">
        <v>159</v>
      </c>
      <c r="T5184" t="s">
        <v>36</v>
      </c>
      <c r="U5184" t="s">
        <v>37</v>
      </c>
      <c r="V5184">
        <v>27</v>
      </c>
      <c r="W5184" t="s">
        <v>38</v>
      </c>
    </row>
    <row r="5185" spans="1:23">
      <c r="A5185" t="s">
        <v>1030</v>
      </c>
      <c r="B5185" t="s">
        <v>24</v>
      </c>
      <c r="C5185" t="s">
        <v>1031</v>
      </c>
      <c r="D5185" t="s">
        <v>26</v>
      </c>
      <c r="E5185" t="s">
        <v>27</v>
      </c>
      <c r="F5185" t="s">
        <v>28</v>
      </c>
      <c r="G5185" t="s">
        <v>29</v>
      </c>
      <c r="H5185" t="s">
        <v>138</v>
      </c>
      <c r="I5185" t="s">
        <v>139</v>
      </c>
      <c r="J5185">
        <v>2345.32638</v>
      </c>
      <c r="K5185">
        <v>3</v>
      </c>
      <c r="L5185">
        <v>1</v>
      </c>
      <c r="M5185">
        <v>0</v>
      </c>
      <c r="N5185">
        <v>0</v>
      </c>
      <c r="O5185">
        <v>0</v>
      </c>
      <c r="P5185" t="s">
        <v>181</v>
      </c>
      <c r="Q5185" t="s">
        <v>182</v>
      </c>
      <c r="R5185" t="s">
        <v>158</v>
      </c>
      <c r="S5185" t="s">
        <v>159</v>
      </c>
      <c r="T5185" t="s">
        <v>36</v>
      </c>
      <c r="U5185" t="s">
        <v>37</v>
      </c>
      <c r="V5185">
        <v>27</v>
      </c>
      <c r="W5185" t="s">
        <v>38</v>
      </c>
    </row>
    <row r="5186" spans="1:23">
      <c r="A5186" t="s">
        <v>1030</v>
      </c>
      <c r="B5186" t="s">
        <v>24</v>
      </c>
      <c r="C5186" t="s">
        <v>1031</v>
      </c>
      <c r="D5186" t="s">
        <v>26</v>
      </c>
      <c r="E5186" t="s">
        <v>27</v>
      </c>
      <c r="F5186" t="s">
        <v>28</v>
      </c>
      <c r="G5186" t="s">
        <v>29</v>
      </c>
      <c r="H5186" t="s">
        <v>195</v>
      </c>
      <c r="I5186" t="s">
        <v>196</v>
      </c>
      <c r="J5186">
        <v>2265.0223099999998</v>
      </c>
      <c r="K5186">
        <v>1</v>
      </c>
      <c r="L5186">
        <v>1</v>
      </c>
      <c r="M5186">
        <v>0</v>
      </c>
      <c r="N5186">
        <v>0</v>
      </c>
      <c r="O5186">
        <v>0</v>
      </c>
      <c r="P5186" t="s">
        <v>181</v>
      </c>
      <c r="Q5186" t="s">
        <v>182</v>
      </c>
      <c r="R5186" t="s">
        <v>158</v>
      </c>
      <c r="S5186" t="s">
        <v>159</v>
      </c>
      <c r="T5186" t="s">
        <v>36</v>
      </c>
      <c r="U5186" t="s">
        <v>37</v>
      </c>
      <c r="V5186">
        <v>27</v>
      </c>
      <c r="W5186" t="s">
        <v>38</v>
      </c>
    </row>
    <row r="5187" spans="1:23">
      <c r="A5187" t="s">
        <v>1030</v>
      </c>
      <c r="B5187" t="s">
        <v>24</v>
      </c>
      <c r="C5187" t="s">
        <v>1031</v>
      </c>
      <c r="D5187" t="s">
        <v>39</v>
      </c>
      <c r="E5187" t="s">
        <v>40</v>
      </c>
      <c r="F5187" t="s">
        <v>53</v>
      </c>
      <c r="G5187" t="s">
        <v>54</v>
      </c>
      <c r="I5187" t="s">
        <v>43</v>
      </c>
      <c r="J5187">
        <v>0</v>
      </c>
      <c r="K5187">
        <v>0</v>
      </c>
      <c r="L5187">
        <v>0</v>
      </c>
      <c r="M5187">
        <v>0</v>
      </c>
      <c r="N5187">
        <v>0</v>
      </c>
      <c r="O5187">
        <v>1</v>
      </c>
      <c r="P5187" t="s">
        <v>211</v>
      </c>
      <c r="Q5187" t="s">
        <v>212</v>
      </c>
      <c r="R5187" t="s">
        <v>34</v>
      </c>
      <c r="S5187" t="s">
        <v>35</v>
      </c>
      <c r="T5187" t="s">
        <v>36</v>
      </c>
      <c r="U5187" t="s">
        <v>37</v>
      </c>
      <c r="V5187">
        <v>27</v>
      </c>
      <c r="W5187" t="s">
        <v>38</v>
      </c>
    </row>
    <row r="5188" spans="1:23">
      <c r="A5188" t="s">
        <v>1030</v>
      </c>
      <c r="B5188" t="s">
        <v>24</v>
      </c>
      <c r="C5188" t="s">
        <v>1031</v>
      </c>
      <c r="D5188" t="s">
        <v>39</v>
      </c>
      <c r="E5188" t="s">
        <v>40</v>
      </c>
      <c r="F5188" t="s">
        <v>28</v>
      </c>
      <c r="G5188" t="s">
        <v>29</v>
      </c>
      <c r="I5188" t="s">
        <v>43</v>
      </c>
      <c r="J5188">
        <v>82.092269999999999</v>
      </c>
      <c r="K5188">
        <v>3</v>
      </c>
      <c r="L5188">
        <v>1</v>
      </c>
      <c r="M5188">
        <v>0</v>
      </c>
      <c r="N5188">
        <v>0</v>
      </c>
      <c r="O5188">
        <v>0</v>
      </c>
      <c r="P5188" t="s">
        <v>211</v>
      </c>
      <c r="Q5188" t="s">
        <v>212</v>
      </c>
      <c r="R5188" t="s">
        <v>34</v>
      </c>
      <c r="S5188" t="s">
        <v>35</v>
      </c>
      <c r="T5188" t="s">
        <v>36</v>
      </c>
      <c r="U5188" t="s">
        <v>37</v>
      </c>
      <c r="V5188">
        <v>27</v>
      </c>
      <c r="W5188" t="s">
        <v>38</v>
      </c>
    </row>
    <row r="5189" spans="1:23">
      <c r="A5189" t="s">
        <v>1030</v>
      </c>
      <c r="B5189" t="s">
        <v>24</v>
      </c>
      <c r="C5189" t="s">
        <v>1031</v>
      </c>
      <c r="D5189" t="s">
        <v>26</v>
      </c>
      <c r="E5189" t="s">
        <v>27</v>
      </c>
      <c r="F5189" t="s">
        <v>53</v>
      </c>
      <c r="G5189" t="s">
        <v>54</v>
      </c>
      <c r="H5189" t="s">
        <v>55</v>
      </c>
      <c r="I5189" t="s">
        <v>56</v>
      </c>
      <c r="J5189">
        <v>19746.913990000001</v>
      </c>
      <c r="K5189">
        <v>2</v>
      </c>
      <c r="L5189">
        <v>1</v>
      </c>
      <c r="M5189">
        <v>0</v>
      </c>
      <c r="N5189">
        <v>0</v>
      </c>
      <c r="O5189">
        <v>0</v>
      </c>
      <c r="P5189" t="s">
        <v>221</v>
      </c>
      <c r="Q5189" t="s">
        <v>222</v>
      </c>
      <c r="R5189" t="s">
        <v>100</v>
      </c>
      <c r="S5189" t="s">
        <v>101</v>
      </c>
      <c r="T5189" t="s">
        <v>36</v>
      </c>
      <c r="U5189" t="s">
        <v>37</v>
      </c>
      <c r="V5189">
        <v>27</v>
      </c>
      <c r="W5189" t="s">
        <v>38</v>
      </c>
    </row>
    <row r="5190" spans="1:23">
      <c r="A5190" t="s">
        <v>1030</v>
      </c>
      <c r="B5190" t="s">
        <v>24</v>
      </c>
      <c r="C5190" t="s">
        <v>1031</v>
      </c>
      <c r="D5190" t="s">
        <v>26</v>
      </c>
      <c r="E5190" t="s">
        <v>27</v>
      </c>
      <c r="F5190" t="s">
        <v>53</v>
      </c>
      <c r="G5190" t="s">
        <v>54</v>
      </c>
      <c r="H5190" t="s">
        <v>225</v>
      </c>
      <c r="I5190" t="s">
        <v>226</v>
      </c>
      <c r="J5190">
        <v>847.91174999999998</v>
      </c>
      <c r="K5190">
        <v>1</v>
      </c>
      <c r="L5190">
        <v>1</v>
      </c>
      <c r="M5190">
        <v>0</v>
      </c>
      <c r="N5190">
        <v>0</v>
      </c>
      <c r="O5190">
        <v>0</v>
      </c>
      <c r="P5190" t="s">
        <v>221</v>
      </c>
      <c r="Q5190" t="s">
        <v>222</v>
      </c>
      <c r="R5190" t="s">
        <v>100</v>
      </c>
      <c r="S5190" t="s">
        <v>101</v>
      </c>
      <c r="T5190" t="s">
        <v>36</v>
      </c>
      <c r="U5190" t="s">
        <v>37</v>
      </c>
      <c r="V5190">
        <v>27</v>
      </c>
      <c r="W5190" t="s">
        <v>38</v>
      </c>
    </row>
    <row r="5191" spans="1:23">
      <c r="A5191" t="s">
        <v>1030</v>
      </c>
      <c r="B5191" t="s">
        <v>24</v>
      </c>
      <c r="C5191" t="s">
        <v>1031</v>
      </c>
      <c r="D5191" t="s">
        <v>26</v>
      </c>
      <c r="E5191" t="s">
        <v>27</v>
      </c>
      <c r="F5191" t="s">
        <v>53</v>
      </c>
      <c r="G5191" t="s">
        <v>54</v>
      </c>
      <c r="H5191" t="s">
        <v>185</v>
      </c>
      <c r="I5191" t="s">
        <v>186</v>
      </c>
      <c r="J5191">
        <v>7894.2564000000002</v>
      </c>
      <c r="K5191">
        <v>13</v>
      </c>
      <c r="L5191">
        <v>1</v>
      </c>
      <c r="M5191">
        <v>0</v>
      </c>
      <c r="N5191">
        <v>0</v>
      </c>
      <c r="O5191">
        <v>0</v>
      </c>
      <c r="P5191" t="s">
        <v>221</v>
      </c>
      <c r="Q5191" t="s">
        <v>222</v>
      </c>
      <c r="R5191" t="s">
        <v>100</v>
      </c>
      <c r="S5191" t="s">
        <v>101</v>
      </c>
      <c r="T5191" t="s">
        <v>36</v>
      </c>
      <c r="U5191" t="s">
        <v>37</v>
      </c>
      <c r="V5191">
        <v>27</v>
      </c>
      <c r="W5191" t="s">
        <v>38</v>
      </c>
    </row>
    <row r="5192" spans="1:23">
      <c r="A5192" t="s">
        <v>1030</v>
      </c>
      <c r="B5192" t="s">
        <v>24</v>
      </c>
      <c r="C5192" t="s">
        <v>1031</v>
      </c>
      <c r="D5192" t="s">
        <v>26</v>
      </c>
      <c r="E5192" t="s">
        <v>27</v>
      </c>
      <c r="F5192" t="s">
        <v>28</v>
      </c>
      <c r="G5192" t="s">
        <v>29</v>
      </c>
      <c r="H5192" t="s">
        <v>369</v>
      </c>
      <c r="I5192" t="s">
        <v>370</v>
      </c>
      <c r="J5192">
        <v>3228.3611599999999</v>
      </c>
      <c r="K5192">
        <v>8</v>
      </c>
      <c r="L5192">
        <v>1</v>
      </c>
      <c r="M5192">
        <v>0</v>
      </c>
      <c r="N5192">
        <v>0</v>
      </c>
      <c r="O5192">
        <v>0</v>
      </c>
      <c r="P5192" t="s">
        <v>221</v>
      </c>
      <c r="Q5192" t="s">
        <v>222</v>
      </c>
      <c r="R5192" t="s">
        <v>100</v>
      </c>
      <c r="S5192" t="s">
        <v>101</v>
      </c>
      <c r="T5192" t="s">
        <v>36</v>
      </c>
      <c r="U5192" t="s">
        <v>37</v>
      </c>
      <c r="V5192">
        <v>27</v>
      </c>
      <c r="W5192" t="s">
        <v>38</v>
      </c>
    </row>
    <row r="5193" spans="1:23">
      <c r="A5193" t="s">
        <v>1030</v>
      </c>
      <c r="B5193" t="s">
        <v>24</v>
      </c>
      <c r="C5193" t="s">
        <v>1031</v>
      </c>
      <c r="D5193" t="s">
        <v>26</v>
      </c>
      <c r="E5193" t="s">
        <v>27</v>
      </c>
      <c r="F5193" t="s">
        <v>28</v>
      </c>
      <c r="G5193" t="s">
        <v>29</v>
      </c>
      <c r="H5193" t="s">
        <v>193</v>
      </c>
      <c r="I5193" t="s">
        <v>194</v>
      </c>
      <c r="J5193">
        <v>14148.086090000001</v>
      </c>
      <c r="K5193">
        <v>20</v>
      </c>
      <c r="L5193">
        <v>1</v>
      </c>
      <c r="M5193">
        <v>0</v>
      </c>
      <c r="N5193">
        <v>0</v>
      </c>
      <c r="O5193">
        <v>0</v>
      </c>
      <c r="P5193" t="s">
        <v>221</v>
      </c>
      <c r="Q5193" t="s">
        <v>222</v>
      </c>
      <c r="R5193" t="s">
        <v>100</v>
      </c>
      <c r="S5193" t="s">
        <v>101</v>
      </c>
      <c r="T5193" t="s">
        <v>36</v>
      </c>
      <c r="U5193" t="s">
        <v>37</v>
      </c>
      <c r="V5193">
        <v>27</v>
      </c>
      <c r="W5193" t="s">
        <v>38</v>
      </c>
    </row>
    <row r="5194" spans="1:23">
      <c r="A5194" t="s">
        <v>1030</v>
      </c>
      <c r="B5194" t="s">
        <v>24</v>
      </c>
      <c r="C5194" t="s">
        <v>1031</v>
      </c>
      <c r="D5194" t="s">
        <v>26</v>
      </c>
      <c r="E5194" t="s">
        <v>27</v>
      </c>
      <c r="F5194" t="s">
        <v>28</v>
      </c>
      <c r="G5194" t="s">
        <v>29</v>
      </c>
      <c r="H5194" t="s">
        <v>447</v>
      </c>
      <c r="I5194" t="s">
        <v>448</v>
      </c>
      <c r="J5194">
        <v>1126.4817700000001</v>
      </c>
      <c r="K5194">
        <v>2</v>
      </c>
      <c r="L5194">
        <v>1</v>
      </c>
      <c r="M5194">
        <v>0</v>
      </c>
      <c r="N5194">
        <v>0</v>
      </c>
      <c r="O5194">
        <v>0</v>
      </c>
      <c r="P5194" t="s">
        <v>221</v>
      </c>
      <c r="Q5194" t="s">
        <v>222</v>
      </c>
      <c r="R5194" t="s">
        <v>100</v>
      </c>
      <c r="S5194" t="s">
        <v>101</v>
      </c>
      <c r="T5194" t="s">
        <v>36</v>
      </c>
      <c r="U5194" t="s">
        <v>37</v>
      </c>
      <c r="V5194">
        <v>27</v>
      </c>
      <c r="W5194" t="s">
        <v>38</v>
      </c>
    </row>
    <row r="5195" spans="1:23">
      <c r="A5195" t="s">
        <v>1030</v>
      </c>
      <c r="B5195" t="s">
        <v>24</v>
      </c>
      <c r="C5195" t="s">
        <v>1031</v>
      </c>
      <c r="D5195" t="s">
        <v>26</v>
      </c>
      <c r="E5195" t="s">
        <v>27</v>
      </c>
      <c r="F5195" t="s">
        <v>44</v>
      </c>
      <c r="G5195" t="s">
        <v>45</v>
      </c>
      <c r="I5195" t="s">
        <v>43</v>
      </c>
      <c r="J5195">
        <v>0</v>
      </c>
      <c r="K5195">
        <v>0</v>
      </c>
      <c r="L5195">
        <v>0</v>
      </c>
      <c r="M5195">
        <v>0</v>
      </c>
      <c r="N5195">
        <v>0</v>
      </c>
      <c r="O5195">
        <v>2</v>
      </c>
      <c r="P5195" t="s">
        <v>221</v>
      </c>
      <c r="Q5195" t="s">
        <v>222</v>
      </c>
      <c r="R5195" t="s">
        <v>100</v>
      </c>
      <c r="S5195" t="s">
        <v>101</v>
      </c>
      <c r="T5195" t="s">
        <v>36</v>
      </c>
      <c r="U5195" t="s">
        <v>37</v>
      </c>
      <c r="V5195">
        <v>27</v>
      </c>
      <c r="W5195" t="s">
        <v>38</v>
      </c>
    </row>
    <row r="5196" spans="1:23">
      <c r="A5196" t="s">
        <v>1030</v>
      </c>
      <c r="B5196" t="s">
        <v>24</v>
      </c>
      <c r="C5196" t="s">
        <v>1031</v>
      </c>
      <c r="D5196" t="s">
        <v>39</v>
      </c>
      <c r="E5196" t="s">
        <v>40</v>
      </c>
      <c r="F5196" t="s">
        <v>53</v>
      </c>
      <c r="G5196" t="s">
        <v>54</v>
      </c>
      <c r="I5196" t="s">
        <v>43</v>
      </c>
      <c r="J5196">
        <v>6269.4681</v>
      </c>
      <c r="K5196">
        <v>91</v>
      </c>
      <c r="L5196">
        <v>0.376</v>
      </c>
      <c r="M5196">
        <v>0</v>
      </c>
      <c r="N5196">
        <v>0</v>
      </c>
      <c r="O5196">
        <v>1</v>
      </c>
      <c r="P5196" t="s">
        <v>221</v>
      </c>
      <c r="Q5196" t="s">
        <v>222</v>
      </c>
      <c r="R5196" t="s">
        <v>100</v>
      </c>
      <c r="S5196" t="s">
        <v>101</v>
      </c>
      <c r="T5196" t="s">
        <v>36</v>
      </c>
      <c r="U5196" t="s">
        <v>37</v>
      </c>
      <c r="V5196">
        <v>27</v>
      </c>
      <c r="W5196" t="s">
        <v>38</v>
      </c>
    </row>
    <row r="5197" spans="1:23">
      <c r="A5197" t="s">
        <v>1030</v>
      </c>
      <c r="B5197" t="s">
        <v>24</v>
      </c>
      <c r="C5197" t="s">
        <v>1031</v>
      </c>
      <c r="D5197" t="s">
        <v>39</v>
      </c>
      <c r="E5197" t="s">
        <v>40</v>
      </c>
      <c r="F5197" t="s">
        <v>28</v>
      </c>
      <c r="G5197" t="s">
        <v>29</v>
      </c>
      <c r="I5197" t="s">
        <v>43</v>
      </c>
      <c r="J5197">
        <v>27027.652890000001</v>
      </c>
      <c r="K5197">
        <v>572</v>
      </c>
      <c r="L5197">
        <v>0.51100000000000001</v>
      </c>
      <c r="M5197">
        <v>0</v>
      </c>
      <c r="N5197">
        <v>0</v>
      </c>
      <c r="O5197">
        <v>0</v>
      </c>
      <c r="P5197" t="s">
        <v>221</v>
      </c>
      <c r="Q5197" t="s">
        <v>222</v>
      </c>
      <c r="R5197" t="s">
        <v>100</v>
      </c>
      <c r="S5197" t="s">
        <v>101</v>
      </c>
      <c r="T5197" t="s">
        <v>36</v>
      </c>
      <c r="U5197" t="s">
        <v>37</v>
      </c>
      <c r="V5197">
        <v>27</v>
      </c>
      <c r="W5197" t="s">
        <v>38</v>
      </c>
    </row>
    <row r="5198" spans="1:23">
      <c r="A5198" t="s">
        <v>1030</v>
      </c>
      <c r="B5198" t="s">
        <v>24</v>
      </c>
      <c r="C5198" t="s">
        <v>1031</v>
      </c>
      <c r="D5198" t="s">
        <v>39</v>
      </c>
      <c r="E5198" t="s">
        <v>40</v>
      </c>
      <c r="F5198" t="s">
        <v>28</v>
      </c>
      <c r="G5198" t="s">
        <v>29</v>
      </c>
      <c r="I5198" t="s">
        <v>43</v>
      </c>
      <c r="J5198">
        <v>309.70675</v>
      </c>
      <c r="K5198">
        <v>7</v>
      </c>
      <c r="L5198">
        <v>0.95699999999999996</v>
      </c>
      <c r="M5198">
        <v>0</v>
      </c>
      <c r="N5198">
        <v>0</v>
      </c>
      <c r="O5198">
        <v>0</v>
      </c>
      <c r="P5198" t="s">
        <v>245</v>
      </c>
      <c r="Q5198" t="s">
        <v>246</v>
      </c>
      <c r="R5198" t="s">
        <v>120</v>
      </c>
      <c r="S5198" t="s">
        <v>121</v>
      </c>
      <c r="T5198" t="s">
        <v>36</v>
      </c>
      <c r="U5198" t="s">
        <v>37</v>
      </c>
      <c r="V5198">
        <v>27</v>
      </c>
      <c r="W5198" t="s">
        <v>38</v>
      </c>
    </row>
    <row r="5199" spans="1:23">
      <c r="A5199" t="s">
        <v>1030</v>
      </c>
      <c r="B5199" t="s">
        <v>24</v>
      </c>
      <c r="C5199" t="s">
        <v>1031</v>
      </c>
      <c r="D5199" t="s">
        <v>46</v>
      </c>
      <c r="E5199" t="s">
        <v>47</v>
      </c>
      <c r="F5199" t="s">
        <v>48</v>
      </c>
      <c r="G5199" t="s">
        <v>47</v>
      </c>
      <c r="I5199" t="s">
        <v>43</v>
      </c>
      <c r="J5199">
        <v>3823.8616200000001</v>
      </c>
      <c r="K5199">
        <v>210</v>
      </c>
      <c r="L5199">
        <v>0.97199999999999998</v>
      </c>
      <c r="M5199">
        <v>0</v>
      </c>
      <c r="N5199">
        <v>0</v>
      </c>
      <c r="O5199">
        <v>0</v>
      </c>
      <c r="P5199" t="s">
        <v>251</v>
      </c>
      <c r="Q5199" t="s">
        <v>252</v>
      </c>
      <c r="R5199" t="s">
        <v>132</v>
      </c>
      <c r="S5199" t="s">
        <v>133</v>
      </c>
      <c r="T5199" t="s">
        <v>36</v>
      </c>
      <c r="U5199" t="s">
        <v>37</v>
      </c>
      <c r="V5199">
        <v>27</v>
      </c>
      <c r="W5199" t="s">
        <v>38</v>
      </c>
    </row>
    <row r="5200" spans="1:23">
      <c r="A5200" t="s">
        <v>1030</v>
      </c>
      <c r="B5200" t="s">
        <v>24</v>
      </c>
      <c r="C5200" t="s">
        <v>1031</v>
      </c>
      <c r="D5200" t="s">
        <v>39</v>
      </c>
      <c r="E5200" t="s">
        <v>40</v>
      </c>
      <c r="F5200" t="s">
        <v>53</v>
      </c>
      <c r="G5200" t="s">
        <v>54</v>
      </c>
      <c r="I5200" t="s">
        <v>43</v>
      </c>
      <c r="J5200">
        <v>103.94873</v>
      </c>
      <c r="K5200">
        <v>2</v>
      </c>
      <c r="L5200">
        <v>0</v>
      </c>
      <c r="M5200">
        <v>0</v>
      </c>
      <c r="N5200">
        <v>0</v>
      </c>
      <c r="O5200">
        <v>0</v>
      </c>
      <c r="P5200" t="s">
        <v>299</v>
      </c>
      <c r="Q5200" t="s">
        <v>300</v>
      </c>
      <c r="R5200" t="s">
        <v>100</v>
      </c>
      <c r="S5200" t="s">
        <v>101</v>
      </c>
      <c r="T5200" t="s">
        <v>36</v>
      </c>
      <c r="U5200" t="s">
        <v>37</v>
      </c>
      <c r="V5200">
        <v>27</v>
      </c>
      <c r="W5200" t="s">
        <v>38</v>
      </c>
    </row>
    <row r="5201" spans="1:23">
      <c r="A5201" t="s">
        <v>1030</v>
      </c>
      <c r="B5201" t="s">
        <v>24</v>
      </c>
      <c r="C5201" t="s">
        <v>1031</v>
      </c>
      <c r="D5201" t="s">
        <v>39</v>
      </c>
      <c r="E5201" t="s">
        <v>40</v>
      </c>
      <c r="F5201" t="s">
        <v>28</v>
      </c>
      <c r="G5201" t="s">
        <v>29</v>
      </c>
      <c r="I5201" t="s">
        <v>43</v>
      </c>
      <c r="J5201">
        <v>376.07335</v>
      </c>
      <c r="K5201">
        <v>12</v>
      </c>
      <c r="L5201">
        <v>0.45900000000000002</v>
      </c>
      <c r="M5201">
        <v>0</v>
      </c>
      <c r="N5201">
        <v>0</v>
      </c>
      <c r="O5201">
        <v>0</v>
      </c>
      <c r="P5201" t="s">
        <v>299</v>
      </c>
      <c r="Q5201" t="s">
        <v>300</v>
      </c>
      <c r="R5201" t="s">
        <v>100</v>
      </c>
      <c r="S5201" t="s">
        <v>101</v>
      </c>
      <c r="T5201" t="s">
        <v>36</v>
      </c>
      <c r="U5201" t="s">
        <v>37</v>
      </c>
      <c r="V5201">
        <v>27</v>
      </c>
      <c r="W5201" t="s">
        <v>38</v>
      </c>
    </row>
    <row r="5202" spans="1:23">
      <c r="A5202" t="s">
        <v>1030</v>
      </c>
      <c r="B5202" t="s">
        <v>24</v>
      </c>
      <c r="C5202" t="s">
        <v>1031</v>
      </c>
      <c r="D5202" t="s">
        <v>26</v>
      </c>
      <c r="E5202" t="s">
        <v>27</v>
      </c>
      <c r="F5202" t="s">
        <v>28</v>
      </c>
      <c r="G5202" t="s">
        <v>29</v>
      </c>
      <c r="H5202" t="s">
        <v>193</v>
      </c>
      <c r="I5202" t="s">
        <v>194</v>
      </c>
      <c r="J5202">
        <v>339.12689</v>
      </c>
      <c r="K5202">
        <v>1</v>
      </c>
      <c r="L5202">
        <v>1</v>
      </c>
      <c r="M5202">
        <v>0</v>
      </c>
      <c r="N5202">
        <v>0</v>
      </c>
      <c r="O5202">
        <v>0</v>
      </c>
      <c r="P5202" t="s">
        <v>325</v>
      </c>
      <c r="Q5202" t="s">
        <v>326</v>
      </c>
      <c r="R5202" t="s">
        <v>168</v>
      </c>
      <c r="S5202" t="s">
        <v>169</v>
      </c>
      <c r="T5202" t="s">
        <v>36</v>
      </c>
      <c r="U5202" t="s">
        <v>37</v>
      </c>
      <c r="V5202">
        <v>27</v>
      </c>
      <c r="W5202" t="s">
        <v>38</v>
      </c>
    </row>
    <row r="5203" spans="1:23">
      <c r="A5203" t="s">
        <v>1030</v>
      </c>
      <c r="B5203" t="s">
        <v>24</v>
      </c>
      <c r="C5203" t="s">
        <v>1031</v>
      </c>
      <c r="D5203" t="s">
        <v>26</v>
      </c>
      <c r="E5203" t="s">
        <v>27</v>
      </c>
      <c r="F5203" t="s">
        <v>44</v>
      </c>
      <c r="G5203" t="s">
        <v>45</v>
      </c>
      <c r="I5203" t="s">
        <v>43</v>
      </c>
      <c r="J5203">
        <v>0</v>
      </c>
      <c r="K5203">
        <v>0</v>
      </c>
      <c r="L5203">
        <v>0</v>
      </c>
      <c r="M5203">
        <v>0</v>
      </c>
      <c r="N5203">
        <v>0</v>
      </c>
      <c r="O5203">
        <v>1</v>
      </c>
      <c r="P5203" t="s">
        <v>325</v>
      </c>
      <c r="Q5203" t="s">
        <v>326</v>
      </c>
      <c r="R5203" t="s">
        <v>168</v>
      </c>
      <c r="S5203" t="s">
        <v>169</v>
      </c>
      <c r="T5203" t="s">
        <v>36</v>
      </c>
      <c r="U5203" t="s">
        <v>37</v>
      </c>
      <c r="V5203">
        <v>27</v>
      </c>
      <c r="W5203" t="s">
        <v>38</v>
      </c>
    </row>
    <row r="5204" spans="1:23">
      <c r="A5204" t="s">
        <v>1030</v>
      </c>
      <c r="B5204" t="s">
        <v>24</v>
      </c>
      <c r="C5204" t="s">
        <v>1031</v>
      </c>
      <c r="D5204" t="s">
        <v>39</v>
      </c>
      <c r="E5204" t="s">
        <v>40</v>
      </c>
      <c r="F5204" t="s">
        <v>41</v>
      </c>
      <c r="G5204" t="s">
        <v>42</v>
      </c>
      <c r="I5204" t="s">
        <v>43</v>
      </c>
      <c r="J5204">
        <v>0</v>
      </c>
      <c r="K5204">
        <v>0</v>
      </c>
      <c r="L5204">
        <v>0</v>
      </c>
      <c r="M5204">
        <v>0</v>
      </c>
      <c r="N5204">
        <v>0</v>
      </c>
      <c r="O5204">
        <v>1</v>
      </c>
      <c r="P5204" t="s">
        <v>325</v>
      </c>
      <c r="Q5204" t="s">
        <v>326</v>
      </c>
      <c r="R5204" t="s">
        <v>168</v>
      </c>
      <c r="S5204" t="s">
        <v>169</v>
      </c>
      <c r="T5204" t="s">
        <v>36</v>
      </c>
      <c r="U5204" t="s">
        <v>37</v>
      </c>
      <c r="V5204">
        <v>27</v>
      </c>
      <c r="W5204" t="s">
        <v>38</v>
      </c>
    </row>
    <row r="5205" spans="1:23">
      <c r="A5205" t="s">
        <v>1030</v>
      </c>
      <c r="B5205" t="s">
        <v>24</v>
      </c>
      <c r="C5205" t="s">
        <v>1031</v>
      </c>
      <c r="D5205" t="s">
        <v>39</v>
      </c>
      <c r="E5205" t="s">
        <v>40</v>
      </c>
      <c r="F5205" t="s">
        <v>28</v>
      </c>
      <c r="G5205" t="s">
        <v>29</v>
      </c>
      <c r="I5205" t="s">
        <v>43</v>
      </c>
      <c r="J5205">
        <v>3343.6492800000001</v>
      </c>
      <c r="K5205">
        <v>37</v>
      </c>
      <c r="L5205">
        <v>0.79900000000000004</v>
      </c>
      <c r="M5205">
        <v>0</v>
      </c>
      <c r="N5205">
        <v>0</v>
      </c>
      <c r="O5205">
        <v>0</v>
      </c>
      <c r="P5205" t="s">
        <v>325</v>
      </c>
      <c r="Q5205" t="s">
        <v>326</v>
      </c>
      <c r="R5205" t="s">
        <v>168</v>
      </c>
      <c r="S5205" t="s">
        <v>169</v>
      </c>
      <c r="T5205" t="s">
        <v>36</v>
      </c>
      <c r="U5205" t="s">
        <v>37</v>
      </c>
      <c r="V5205">
        <v>27</v>
      </c>
      <c r="W5205" t="s">
        <v>38</v>
      </c>
    </row>
    <row r="5206" spans="1:23">
      <c r="A5206" t="s">
        <v>1030</v>
      </c>
      <c r="B5206" t="s">
        <v>24</v>
      </c>
      <c r="C5206" t="s">
        <v>1031</v>
      </c>
      <c r="D5206" t="s">
        <v>39</v>
      </c>
      <c r="E5206" t="s">
        <v>40</v>
      </c>
      <c r="F5206" t="s">
        <v>53</v>
      </c>
      <c r="G5206" t="s">
        <v>54</v>
      </c>
      <c r="I5206" t="s">
        <v>43</v>
      </c>
      <c r="J5206">
        <v>187.71516</v>
      </c>
      <c r="K5206">
        <v>2</v>
      </c>
      <c r="L5206">
        <v>1</v>
      </c>
      <c r="M5206">
        <v>0</v>
      </c>
      <c r="N5206">
        <v>0</v>
      </c>
      <c r="O5206">
        <v>0</v>
      </c>
      <c r="P5206" t="s">
        <v>327</v>
      </c>
      <c r="Q5206" t="s">
        <v>328</v>
      </c>
      <c r="R5206" t="s">
        <v>59</v>
      </c>
      <c r="S5206" t="s">
        <v>60</v>
      </c>
      <c r="T5206" t="s">
        <v>36</v>
      </c>
      <c r="U5206" t="s">
        <v>37</v>
      </c>
      <c r="V5206">
        <v>27</v>
      </c>
      <c r="W5206" t="s">
        <v>38</v>
      </c>
    </row>
    <row r="5207" spans="1:23">
      <c r="A5207" t="s">
        <v>1030</v>
      </c>
      <c r="B5207" t="s">
        <v>24</v>
      </c>
      <c r="C5207" t="s">
        <v>1031</v>
      </c>
      <c r="D5207" t="s">
        <v>39</v>
      </c>
      <c r="E5207" t="s">
        <v>40</v>
      </c>
      <c r="F5207" t="s">
        <v>28</v>
      </c>
      <c r="G5207" t="s">
        <v>29</v>
      </c>
      <c r="I5207" t="s">
        <v>43</v>
      </c>
      <c r="J5207">
        <v>291.31970999999999</v>
      </c>
      <c r="K5207">
        <v>4</v>
      </c>
      <c r="L5207">
        <v>0.80800000000000005</v>
      </c>
      <c r="M5207">
        <v>0</v>
      </c>
      <c r="N5207">
        <v>0</v>
      </c>
      <c r="O5207">
        <v>0</v>
      </c>
      <c r="P5207" t="s">
        <v>327</v>
      </c>
      <c r="Q5207" t="s">
        <v>328</v>
      </c>
      <c r="R5207" t="s">
        <v>59</v>
      </c>
      <c r="S5207" t="s">
        <v>60</v>
      </c>
      <c r="T5207" t="s">
        <v>36</v>
      </c>
      <c r="U5207" t="s">
        <v>37</v>
      </c>
      <c r="V5207">
        <v>27</v>
      </c>
      <c r="W5207" t="s">
        <v>38</v>
      </c>
    </row>
    <row r="5208" spans="1:23">
      <c r="A5208" t="s">
        <v>1030</v>
      </c>
      <c r="B5208" t="s">
        <v>24</v>
      </c>
      <c r="C5208" t="s">
        <v>1031</v>
      </c>
      <c r="D5208" t="s">
        <v>39</v>
      </c>
      <c r="E5208" t="s">
        <v>40</v>
      </c>
      <c r="F5208" t="s">
        <v>41</v>
      </c>
      <c r="G5208" t="s">
        <v>42</v>
      </c>
      <c r="I5208" t="s">
        <v>43</v>
      </c>
      <c r="J5208">
        <v>0</v>
      </c>
      <c r="K5208">
        <v>0</v>
      </c>
      <c r="L5208">
        <v>0</v>
      </c>
      <c r="M5208">
        <v>0</v>
      </c>
      <c r="N5208">
        <v>0</v>
      </c>
      <c r="O5208">
        <v>1</v>
      </c>
      <c r="P5208" t="s">
        <v>335</v>
      </c>
      <c r="Q5208" t="s">
        <v>336</v>
      </c>
      <c r="R5208" t="s">
        <v>34</v>
      </c>
      <c r="S5208" t="s">
        <v>35</v>
      </c>
      <c r="T5208" t="s">
        <v>36</v>
      </c>
      <c r="U5208" t="s">
        <v>37</v>
      </c>
      <c r="V5208">
        <v>27</v>
      </c>
      <c r="W5208" t="s">
        <v>38</v>
      </c>
    </row>
    <row r="5209" spans="1:23">
      <c r="A5209" t="s">
        <v>1030</v>
      </c>
      <c r="B5209" t="s">
        <v>24</v>
      </c>
      <c r="C5209" t="s">
        <v>1031</v>
      </c>
      <c r="D5209" t="s">
        <v>39</v>
      </c>
      <c r="E5209" t="s">
        <v>40</v>
      </c>
      <c r="F5209" t="s">
        <v>28</v>
      </c>
      <c r="G5209" t="s">
        <v>29</v>
      </c>
      <c r="I5209" t="s">
        <v>43</v>
      </c>
      <c r="J5209">
        <v>1063.71453</v>
      </c>
      <c r="K5209">
        <v>11</v>
      </c>
      <c r="L5209">
        <v>0.64200000000000002</v>
      </c>
      <c r="M5209">
        <v>0</v>
      </c>
      <c r="N5209">
        <v>0</v>
      </c>
      <c r="O5209">
        <v>0</v>
      </c>
      <c r="P5209" t="s">
        <v>335</v>
      </c>
      <c r="Q5209" t="s">
        <v>336</v>
      </c>
      <c r="R5209" t="s">
        <v>34</v>
      </c>
      <c r="S5209" t="s">
        <v>35</v>
      </c>
      <c r="T5209" t="s">
        <v>36</v>
      </c>
      <c r="U5209" t="s">
        <v>37</v>
      </c>
      <c r="V5209">
        <v>27</v>
      </c>
      <c r="W5209" t="s">
        <v>38</v>
      </c>
    </row>
    <row r="5210" spans="1:23">
      <c r="A5210" t="s">
        <v>1030</v>
      </c>
      <c r="B5210" t="s">
        <v>24</v>
      </c>
      <c r="C5210" t="s">
        <v>1031</v>
      </c>
      <c r="D5210" t="s">
        <v>46</v>
      </c>
      <c r="E5210" t="s">
        <v>47</v>
      </c>
      <c r="F5210" t="s">
        <v>48</v>
      </c>
      <c r="G5210" t="s">
        <v>47</v>
      </c>
      <c r="I5210" t="s">
        <v>43</v>
      </c>
      <c r="J5210">
        <v>1243.1374000000001</v>
      </c>
      <c r="K5210">
        <v>67</v>
      </c>
      <c r="L5210">
        <v>0.83699999999999997</v>
      </c>
      <c r="M5210">
        <v>0</v>
      </c>
      <c r="N5210">
        <v>0</v>
      </c>
      <c r="O5210">
        <v>0</v>
      </c>
      <c r="P5210" t="s">
        <v>1434</v>
      </c>
      <c r="Q5210" t="s">
        <v>1435</v>
      </c>
      <c r="R5210" t="s">
        <v>132</v>
      </c>
      <c r="S5210" t="s">
        <v>133</v>
      </c>
      <c r="T5210" t="s">
        <v>36</v>
      </c>
      <c r="U5210" t="s">
        <v>37</v>
      </c>
      <c r="V5210">
        <v>27</v>
      </c>
      <c r="W5210" t="s">
        <v>38</v>
      </c>
    </row>
    <row r="5211" spans="1:23">
      <c r="A5211" t="s">
        <v>1030</v>
      </c>
      <c r="B5211" t="s">
        <v>24</v>
      </c>
      <c r="C5211" t="s">
        <v>1031</v>
      </c>
      <c r="D5211" t="s">
        <v>39</v>
      </c>
      <c r="E5211" t="s">
        <v>40</v>
      </c>
      <c r="F5211" t="s">
        <v>28</v>
      </c>
      <c r="G5211" t="s">
        <v>29</v>
      </c>
      <c r="I5211" t="s">
        <v>43</v>
      </c>
      <c r="J5211">
        <v>117.78046999999999</v>
      </c>
      <c r="K5211">
        <v>3</v>
      </c>
      <c r="L5211">
        <v>6.6799999999999998E-2</v>
      </c>
      <c r="M5211">
        <v>0</v>
      </c>
      <c r="N5211">
        <v>0</v>
      </c>
      <c r="O5211">
        <v>0</v>
      </c>
      <c r="P5211" t="s">
        <v>361</v>
      </c>
      <c r="Q5211" t="s">
        <v>362</v>
      </c>
      <c r="R5211" t="s">
        <v>73</v>
      </c>
      <c r="S5211" t="s">
        <v>74</v>
      </c>
      <c r="T5211" t="s">
        <v>36</v>
      </c>
      <c r="U5211" t="s">
        <v>37</v>
      </c>
      <c r="V5211">
        <v>27</v>
      </c>
      <c r="W5211" t="s">
        <v>38</v>
      </c>
    </row>
    <row r="5212" spans="1:23">
      <c r="A5212" t="s">
        <v>1030</v>
      </c>
      <c r="B5212" t="s">
        <v>24</v>
      </c>
      <c r="C5212" t="s">
        <v>1031</v>
      </c>
      <c r="D5212" t="s">
        <v>46</v>
      </c>
      <c r="E5212" t="s">
        <v>47</v>
      </c>
      <c r="F5212" t="s">
        <v>48</v>
      </c>
      <c r="G5212" t="s">
        <v>47</v>
      </c>
      <c r="I5212" t="s">
        <v>43</v>
      </c>
      <c r="J5212">
        <v>1364.4463000000001</v>
      </c>
      <c r="K5212">
        <v>74</v>
      </c>
      <c r="L5212">
        <v>0.95</v>
      </c>
      <c r="M5212">
        <v>0</v>
      </c>
      <c r="N5212">
        <v>0</v>
      </c>
      <c r="O5212">
        <v>0</v>
      </c>
      <c r="P5212" t="s">
        <v>361</v>
      </c>
      <c r="Q5212" t="s">
        <v>362</v>
      </c>
      <c r="R5212" t="s">
        <v>73</v>
      </c>
      <c r="S5212" t="s">
        <v>74</v>
      </c>
      <c r="T5212" t="s">
        <v>36</v>
      </c>
      <c r="U5212" t="s">
        <v>37</v>
      </c>
      <c r="V5212">
        <v>27</v>
      </c>
      <c r="W5212" t="s">
        <v>38</v>
      </c>
    </row>
    <row r="5213" spans="1:23">
      <c r="A5213" t="s">
        <v>1030</v>
      </c>
      <c r="B5213" t="s">
        <v>24</v>
      </c>
      <c r="C5213" t="s">
        <v>1031</v>
      </c>
      <c r="D5213" t="s">
        <v>39</v>
      </c>
      <c r="E5213" t="s">
        <v>40</v>
      </c>
      <c r="F5213" t="s">
        <v>28</v>
      </c>
      <c r="G5213" t="s">
        <v>29</v>
      </c>
      <c r="I5213" t="s">
        <v>43</v>
      </c>
      <c r="J5213">
        <v>633.02680999999995</v>
      </c>
      <c r="K5213">
        <v>7</v>
      </c>
      <c r="L5213">
        <v>0.51500000000000001</v>
      </c>
      <c r="M5213">
        <v>0</v>
      </c>
      <c r="N5213">
        <v>0</v>
      </c>
      <c r="O5213">
        <v>0</v>
      </c>
      <c r="P5213" t="s">
        <v>373</v>
      </c>
      <c r="Q5213" t="s">
        <v>374</v>
      </c>
      <c r="R5213" t="s">
        <v>168</v>
      </c>
      <c r="S5213" t="s">
        <v>169</v>
      </c>
      <c r="T5213" t="s">
        <v>36</v>
      </c>
      <c r="U5213" t="s">
        <v>37</v>
      </c>
      <c r="V5213">
        <v>27</v>
      </c>
      <c r="W5213" t="s">
        <v>38</v>
      </c>
    </row>
    <row r="5214" spans="1:23">
      <c r="A5214" t="s">
        <v>1030</v>
      </c>
      <c r="B5214" t="s">
        <v>24</v>
      </c>
      <c r="C5214" t="s">
        <v>1031</v>
      </c>
      <c r="D5214" t="s">
        <v>39</v>
      </c>
      <c r="E5214" t="s">
        <v>40</v>
      </c>
      <c r="F5214" t="s">
        <v>28</v>
      </c>
      <c r="G5214" t="s">
        <v>29</v>
      </c>
      <c r="I5214" t="s">
        <v>43</v>
      </c>
      <c r="J5214">
        <v>531.81363999999996</v>
      </c>
      <c r="K5214">
        <v>13</v>
      </c>
      <c r="L5214">
        <v>0.73399999999999999</v>
      </c>
      <c r="M5214">
        <v>0</v>
      </c>
      <c r="N5214">
        <v>0</v>
      </c>
      <c r="O5214">
        <v>0</v>
      </c>
      <c r="P5214" t="s">
        <v>377</v>
      </c>
      <c r="Q5214" t="s">
        <v>378</v>
      </c>
      <c r="R5214" t="s">
        <v>34</v>
      </c>
      <c r="S5214" t="s">
        <v>35</v>
      </c>
      <c r="T5214" t="s">
        <v>36</v>
      </c>
      <c r="U5214" t="s">
        <v>37</v>
      </c>
      <c r="V5214">
        <v>27</v>
      </c>
      <c r="W5214" t="s">
        <v>38</v>
      </c>
    </row>
    <row r="5215" spans="1:23">
      <c r="A5215" t="s">
        <v>1030</v>
      </c>
      <c r="B5215" t="s">
        <v>24</v>
      </c>
      <c r="C5215" t="s">
        <v>1031</v>
      </c>
      <c r="D5215" t="s">
        <v>46</v>
      </c>
      <c r="E5215" t="s">
        <v>47</v>
      </c>
      <c r="F5215" t="s">
        <v>48</v>
      </c>
      <c r="G5215" t="s">
        <v>47</v>
      </c>
      <c r="I5215" t="s">
        <v>43</v>
      </c>
      <c r="J5215">
        <v>3143.2832400000002</v>
      </c>
      <c r="K5215">
        <v>138</v>
      </c>
      <c r="L5215">
        <v>0.748</v>
      </c>
      <c r="M5215">
        <v>0</v>
      </c>
      <c r="N5215">
        <v>0</v>
      </c>
      <c r="O5215">
        <v>0</v>
      </c>
      <c r="P5215" t="s">
        <v>407</v>
      </c>
      <c r="Q5215" t="s">
        <v>408</v>
      </c>
      <c r="R5215" t="s">
        <v>100</v>
      </c>
      <c r="S5215" t="s">
        <v>101</v>
      </c>
      <c r="T5215" t="s">
        <v>36</v>
      </c>
      <c r="U5215" t="s">
        <v>37</v>
      </c>
      <c r="V5215">
        <v>27</v>
      </c>
      <c r="W5215" t="s">
        <v>38</v>
      </c>
    </row>
    <row r="5216" spans="1:23">
      <c r="A5216" t="s">
        <v>1030</v>
      </c>
      <c r="B5216" t="s">
        <v>24</v>
      </c>
      <c r="C5216" t="s">
        <v>1031</v>
      </c>
      <c r="D5216" t="s">
        <v>26</v>
      </c>
      <c r="E5216" t="s">
        <v>27</v>
      </c>
      <c r="F5216" t="s">
        <v>41</v>
      </c>
      <c r="G5216" t="s">
        <v>42</v>
      </c>
      <c r="H5216" t="s">
        <v>161</v>
      </c>
      <c r="I5216" t="s">
        <v>43</v>
      </c>
      <c r="J5216">
        <v>454.18639000000002</v>
      </c>
      <c r="K5216">
        <v>1</v>
      </c>
      <c r="L5216">
        <v>1</v>
      </c>
      <c r="M5216">
        <v>0</v>
      </c>
      <c r="N5216">
        <v>0</v>
      </c>
      <c r="O5216">
        <v>0</v>
      </c>
      <c r="P5216" t="s">
        <v>415</v>
      </c>
      <c r="Q5216" t="s">
        <v>416</v>
      </c>
      <c r="R5216" t="s">
        <v>67</v>
      </c>
      <c r="S5216" t="s">
        <v>68</v>
      </c>
      <c r="T5216" t="s">
        <v>36</v>
      </c>
      <c r="U5216" t="s">
        <v>37</v>
      </c>
      <c r="V5216">
        <v>27</v>
      </c>
      <c r="W5216" t="s">
        <v>38</v>
      </c>
    </row>
    <row r="5217" spans="1:23">
      <c r="A5217" t="s">
        <v>1030</v>
      </c>
      <c r="B5217" t="s">
        <v>24</v>
      </c>
      <c r="C5217" t="s">
        <v>1031</v>
      </c>
      <c r="D5217" t="s">
        <v>26</v>
      </c>
      <c r="E5217" t="s">
        <v>27</v>
      </c>
      <c r="F5217" t="s">
        <v>28</v>
      </c>
      <c r="G5217" t="s">
        <v>29</v>
      </c>
      <c r="H5217" t="s">
        <v>237</v>
      </c>
      <c r="I5217" t="s">
        <v>238</v>
      </c>
      <c r="J5217">
        <v>253.08412999999999</v>
      </c>
      <c r="K5217">
        <v>1</v>
      </c>
      <c r="L5217">
        <v>1</v>
      </c>
      <c r="M5217">
        <v>0</v>
      </c>
      <c r="N5217">
        <v>0</v>
      </c>
      <c r="O5217">
        <v>0</v>
      </c>
      <c r="P5217" t="s">
        <v>415</v>
      </c>
      <c r="Q5217" t="s">
        <v>416</v>
      </c>
      <c r="R5217" t="s">
        <v>67</v>
      </c>
      <c r="S5217" t="s">
        <v>68</v>
      </c>
      <c r="T5217" t="s">
        <v>36</v>
      </c>
      <c r="U5217" t="s">
        <v>37</v>
      </c>
      <c r="V5217">
        <v>27</v>
      </c>
      <c r="W5217" t="s">
        <v>38</v>
      </c>
    </row>
    <row r="5218" spans="1:23">
      <c r="A5218" t="s">
        <v>1030</v>
      </c>
      <c r="B5218" t="s">
        <v>24</v>
      </c>
      <c r="C5218" t="s">
        <v>1031</v>
      </c>
      <c r="D5218" t="s">
        <v>26</v>
      </c>
      <c r="E5218" t="s">
        <v>27</v>
      </c>
      <c r="F5218" t="s">
        <v>28</v>
      </c>
      <c r="G5218" t="s">
        <v>29</v>
      </c>
      <c r="H5218" t="s">
        <v>30</v>
      </c>
      <c r="I5218" t="s">
        <v>31</v>
      </c>
      <c r="J5218">
        <v>1201.1895400000001</v>
      </c>
      <c r="K5218">
        <v>3</v>
      </c>
      <c r="L5218">
        <v>1</v>
      </c>
      <c r="M5218">
        <v>0</v>
      </c>
      <c r="N5218">
        <v>0</v>
      </c>
      <c r="O5218">
        <v>0</v>
      </c>
      <c r="P5218" t="s">
        <v>415</v>
      </c>
      <c r="Q5218" t="s">
        <v>416</v>
      </c>
      <c r="R5218" t="s">
        <v>67</v>
      </c>
      <c r="S5218" t="s">
        <v>68</v>
      </c>
      <c r="T5218" t="s">
        <v>36</v>
      </c>
      <c r="U5218" t="s">
        <v>37</v>
      </c>
      <c r="V5218">
        <v>27</v>
      </c>
      <c r="W5218" t="s">
        <v>38</v>
      </c>
    </row>
    <row r="5219" spans="1:23">
      <c r="A5219" t="s">
        <v>1030</v>
      </c>
      <c r="B5219" t="s">
        <v>24</v>
      </c>
      <c r="C5219" t="s">
        <v>1031</v>
      </c>
      <c r="D5219" t="s">
        <v>39</v>
      </c>
      <c r="E5219" t="s">
        <v>40</v>
      </c>
      <c r="F5219" t="s">
        <v>53</v>
      </c>
      <c r="G5219" t="s">
        <v>54</v>
      </c>
      <c r="I5219" t="s">
        <v>43</v>
      </c>
      <c r="J5219">
        <v>726.29040999999995</v>
      </c>
      <c r="K5219">
        <v>12</v>
      </c>
      <c r="L5219">
        <v>0.56100000000000005</v>
      </c>
      <c r="M5219">
        <v>0</v>
      </c>
      <c r="N5219">
        <v>0</v>
      </c>
      <c r="O5219">
        <v>0</v>
      </c>
      <c r="P5219" t="s">
        <v>415</v>
      </c>
      <c r="Q5219" t="s">
        <v>416</v>
      </c>
      <c r="R5219" t="s">
        <v>67</v>
      </c>
      <c r="S5219" t="s">
        <v>68</v>
      </c>
      <c r="T5219" t="s">
        <v>36</v>
      </c>
      <c r="U5219" t="s">
        <v>37</v>
      </c>
      <c r="V5219">
        <v>27</v>
      </c>
      <c r="W5219" t="s">
        <v>38</v>
      </c>
    </row>
    <row r="5220" spans="1:23">
      <c r="A5220" t="s">
        <v>1030</v>
      </c>
      <c r="B5220" t="s">
        <v>24</v>
      </c>
      <c r="C5220" t="s">
        <v>1031</v>
      </c>
      <c r="D5220" t="s">
        <v>26</v>
      </c>
      <c r="E5220" t="s">
        <v>27</v>
      </c>
      <c r="F5220" t="s">
        <v>41</v>
      </c>
      <c r="G5220" t="s">
        <v>42</v>
      </c>
      <c r="H5220" t="s">
        <v>161</v>
      </c>
      <c r="I5220" t="s">
        <v>43</v>
      </c>
      <c r="J5220">
        <v>74.906989999999993</v>
      </c>
      <c r="K5220">
        <v>1</v>
      </c>
      <c r="L5220">
        <v>1</v>
      </c>
      <c r="M5220">
        <v>0</v>
      </c>
      <c r="N5220">
        <v>0</v>
      </c>
      <c r="O5220">
        <v>0</v>
      </c>
      <c r="P5220" t="s">
        <v>441</v>
      </c>
      <c r="Q5220" t="s">
        <v>442</v>
      </c>
      <c r="R5220" t="s">
        <v>59</v>
      </c>
      <c r="S5220" t="s">
        <v>60</v>
      </c>
      <c r="T5220" t="s">
        <v>36</v>
      </c>
      <c r="U5220" t="s">
        <v>37</v>
      </c>
      <c r="V5220">
        <v>27</v>
      </c>
      <c r="W5220" t="s">
        <v>38</v>
      </c>
    </row>
    <row r="5221" spans="1:23">
      <c r="A5221" t="s">
        <v>1030</v>
      </c>
      <c r="B5221" t="s">
        <v>24</v>
      </c>
      <c r="C5221" t="s">
        <v>1031</v>
      </c>
      <c r="D5221" t="s">
        <v>26</v>
      </c>
      <c r="E5221" t="s">
        <v>27</v>
      </c>
      <c r="F5221" t="s">
        <v>53</v>
      </c>
      <c r="G5221" t="s">
        <v>54</v>
      </c>
      <c r="H5221" t="s">
        <v>323</v>
      </c>
      <c r="I5221" t="s">
        <v>324</v>
      </c>
      <c r="J5221">
        <v>10967.266799999999</v>
      </c>
      <c r="K5221">
        <v>2</v>
      </c>
      <c r="L5221">
        <v>1</v>
      </c>
      <c r="M5221">
        <v>0</v>
      </c>
      <c r="N5221">
        <v>0</v>
      </c>
      <c r="O5221">
        <v>0</v>
      </c>
      <c r="P5221" t="s">
        <v>441</v>
      </c>
      <c r="Q5221" t="s">
        <v>442</v>
      </c>
      <c r="R5221" t="s">
        <v>59</v>
      </c>
      <c r="S5221" t="s">
        <v>60</v>
      </c>
      <c r="T5221" t="s">
        <v>36</v>
      </c>
      <c r="U5221" t="s">
        <v>37</v>
      </c>
      <c r="V5221">
        <v>27</v>
      </c>
      <c r="W5221" t="s">
        <v>38</v>
      </c>
    </row>
    <row r="5222" spans="1:23">
      <c r="A5222" t="s">
        <v>1030</v>
      </c>
      <c r="B5222" t="s">
        <v>24</v>
      </c>
      <c r="C5222" t="s">
        <v>1031</v>
      </c>
      <c r="D5222" t="s">
        <v>26</v>
      </c>
      <c r="E5222" t="s">
        <v>27</v>
      </c>
      <c r="F5222" t="s">
        <v>28</v>
      </c>
      <c r="G5222" t="s">
        <v>29</v>
      </c>
      <c r="I5222" t="s">
        <v>43</v>
      </c>
      <c r="J5222">
        <v>657.96946000000003</v>
      </c>
      <c r="K5222">
        <v>1</v>
      </c>
      <c r="L5222">
        <v>1</v>
      </c>
      <c r="M5222">
        <v>0</v>
      </c>
      <c r="N5222">
        <v>0</v>
      </c>
      <c r="O5222">
        <v>0</v>
      </c>
      <c r="P5222" t="s">
        <v>441</v>
      </c>
      <c r="Q5222" t="s">
        <v>442</v>
      </c>
      <c r="R5222" t="s">
        <v>59</v>
      </c>
      <c r="S5222" t="s">
        <v>60</v>
      </c>
      <c r="T5222" t="s">
        <v>36</v>
      </c>
      <c r="U5222" t="s">
        <v>37</v>
      </c>
      <c r="V5222">
        <v>27</v>
      </c>
      <c r="W5222" t="s">
        <v>38</v>
      </c>
    </row>
    <row r="5223" spans="1:23">
      <c r="A5223" t="s">
        <v>1030</v>
      </c>
      <c r="B5223" t="s">
        <v>24</v>
      </c>
      <c r="C5223" t="s">
        <v>1031</v>
      </c>
      <c r="D5223" t="s">
        <v>26</v>
      </c>
      <c r="E5223" t="s">
        <v>27</v>
      </c>
      <c r="F5223" t="s">
        <v>28</v>
      </c>
      <c r="G5223" t="s">
        <v>29</v>
      </c>
      <c r="H5223" t="s">
        <v>189</v>
      </c>
      <c r="I5223" t="s">
        <v>190</v>
      </c>
      <c r="J5223">
        <v>2559.7560400000002</v>
      </c>
      <c r="K5223">
        <v>8</v>
      </c>
      <c r="L5223">
        <v>0.97799999999999998</v>
      </c>
      <c r="M5223">
        <v>0</v>
      </c>
      <c r="N5223">
        <v>0</v>
      </c>
      <c r="O5223">
        <v>0</v>
      </c>
      <c r="P5223" t="s">
        <v>441</v>
      </c>
      <c r="Q5223" t="s">
        <v>442</v>
      </c>
      <c r="R5223" t="s">
        <v>59</v>
      </c>
      <c r="S5223" t="s">
        <v>60</v>
      </c>
      <c r="T5223" t="s">
        <v>36</v>
      </c>
      <c r="U5223" t="s">
        <v>37</v>
      </c>
      <c r="V5223">
        <v>27</v>
      </c>
      <c r="W5223" t="s">
        <v>38</v>
      </c>
    </row>
    <row r="5224" spans="1:23">
      <c r="A5224" t="s">
        <v>1030</v>
      </c>
      <c r="B5224" t="s">
        <v>24</v>
      </c>
      <c r="C5224" t="s">
        <v>1031</v>
      </c>
      <c r="D5224" t="s">
        <v>26</v>
      </c>
      <c r="E5224" t="s">
        <v>27</v>
      </c>
      <c r="F5224" t="s">
        <v>28</v>
      </c>
      <c r="G5224" t="s">
        <v>29</v>
      </c>
      <c r="H5224" t="s">
        <v>148</v>
      </c>
      <c r="I5224" t="s">
        <v>149</v>
      </c>
      <c r="J5224">
        <v>612.23293999999999</v>
      </c>
      <c r="K5224">
        <v>2</v>
      </c>
      <c r="L5224">
        <v>1</v>
      </c>
      <c r="M5224">
        <v>0</v>
      </c>
      <c r="N5224">
        <v>0</v>
      </c>
      <c r="O5224">
        <v>0</v>
      </c>
      <c r="P5224" t="s">
        <v>441</v>
      </c>
      <c r="Q5224" t="s">
        <v>442</v>
      </c>
      <c r="R5224" t="s">
        <v>59</v>
      </c>
      <c r="S5224" t="s">
        <v>60</v>
      </c>
      <c r="T5224" t="s">
        <v>36</v>
      </c>
      <c r="U5224" t="s">
        <v>37</v>
      </c>
      <c r="V5224">
        <v>27</v>
      </c>
      <c r="W5224" t="s">
        <v>38</v>
      </c>
    </row>
    <row r="5225" spans="1:23">
      <c r="A5225" t="s">
        <v>1030</v>
      </c>
      <c r="B5225" t="s">
        <v>24</v>
      </c>
      <c r="C5225" t="s">
        <v>1031</v>
      </c>
      <c r="D5225" t="s">
        <v>26</v>
      </c>
      <c r="E5225" t="s">
        <v>27</v>
      </c>
      <c r="F5225" t="s">
        <v>28</v>
      </c>
      <c r="G5225" t="s">
        <v>29</v>
      </c>
      <c r="H5225" t="s">
        <v>75</v>
      </c>
      <c r="I5225" t="s">
        <v>76</v>
      </c>
      <c r="J5225">
        <v>197.73651000000001</v>
      </c>
      <c r="K5225">
        <v>1</v>
      </c>
      <c r="L5225">
        <v>1</v>
      </c>
      <c r="M5225">
        <v>0</v>
      </c>
      <c r="N5225">
        <v>0</v>
      </c>
      <c r="O5225">
        <v>0</v>
      </c>
      <c r="P5225" t="s">
        <v>441</v>
      </c>
      <c r="Q5225" t="s">
        <v>442</v>
      </c>
      <c r="R5225" t="s">
        <v>59</v>
      </c>
      <c r="S5225" t="s">
        <v>60</v>
      </c>
      <c r="T5225" t="s">
        <v>36</v>
      </c>
      <c r="U5225" t="s">
        <v>37</v>
      </c>
      <c r="V5225">
        <v>27</v>
      </c>
      <c r="W5225" t="s">
        <v>38</v>
      </c>
    </row>
    <row r="5226" spans="1:23">
      <c r="A5226" t="s">
        <v>1030</v>
      </c>
      <c r="B5226" t="s">
        <v>24</v>
      </c>
      <c r="C5226" t="s">
        <v>1031</v>
      </c>
      <c r="D5226" t="s">
        <v>26</v>
      </c>
      <c r="E5226" t="s">
        <v>27</v>
      </c>
      <c r="F5226" t="s">
        <v>28</v>
      </c>
      <c r="G5226" t="s">
        <v>29</v>
      </c>
      <c r="H5226" t="s">
        <v>86</v>
      </c>
      <c r="I5226" t="s">
        <v>87</v>
      </c>
      <c r="J5226">
        <v>1393.7293099999999</v>
      </c>
      <c r="K5226">
        <v>4</v>
      </c>
      <c r="L5226">
        <v>1</v>
      </c>
      <c r="M5226">
        <v>0</v>
      </c>
      <c r="N5226">
        <v>0</v>
      </c>
      <c r="O5226">
        <v>0</v>
      </c>
      <c r="P5226" t="s">
        <v>441</v>
      </c>
      <c r="Q5226" t="s">
        <v>442</v>
      </c>
      <c r="R5226" t="s">
        <v>59</v>
      </c>
      <c r="S5226" t="s">
        <v>60</v>
      </c>
      <c r="T5226" t="s">
        <v>36</v>
      </c>
      <c r="U5226" t="s">
        <v>37</v>
      </c>
      <c r="V5226">
        <v>27</v>
      </c>
      <c r="W5226" t="s">
        <v>38</v>
      </c>
    </row>
    <row r="5227" spans="1:23">
      <c r="A5227" t="s">
        <v>1030</v>
      </c>
      <c r="B5227" t="s">
        <v>24</v>
      </c>
      <c r="C5227" t="s">
        <v>1031</v>
      </c>
      <c r="D5227" t="s">
        <v>39</v>
      </c>
      <c r="E5227" t="s">
        <v>40</v>
      </c>
      <c r="F5227" t="s">
        <v>41</v>
      </c>
      <c r="G5227" t="s">
        <v>42</v>
      </c>
      <c r="I5227" t="s">
        <v>43</v>
      </c>
      <c r="J5227">
        <v>0</v>
      </c>
      <c r="K5227">
        <v>0</v>
      </c>
      <c r="L5227">
        <v>0</v>
      </c>
      <c r="M5227">
        <v>0</v>
      </c>
      <c r="N5227">
        <v>0</v>
      </c>
      <c r="O5227">
        <v>1</v>
      </c>
      <c r="P5227" t="s">
        <v>441</v>
      </c>
      <c r="Q5227" t="s">
        <v>442</v>
      </c>
      <c r="R5227" t="s">
        <v>59</v>
      </c>
      <c r="S5227" t="s">
        <v>60</v>
      </c>
      <c r="T5227" t="s">
        <v>36</v>
      </c>
      <c r="U5227" t="s">
        <v>37</v>
      </c>
      <c r="V5227">
        <v>27</v>
      </c>
      <c r="W5227" t="s">
        <v>38</v>
      </c>
    </row>
    <row r="5228" spans="1:23">
      <c r="A5228" t="s">
        <v>1030</v>
      </c>
      <c r="B5228" t="s">
        <v>24</v>
      </c>
      <c r="C5228" t="s">
        <v>1031</v>
      </c>
      <c r="D5228" t="s">
        <v>26</v>
      </c>
      <c r="E5228" t="s">
        <v>27</v>
      </c>
      <c r="F5228" t="s">
        <v>53</v>
      </c>
      <c r="G5228" t="s">
        <v>54</v>
      </c>
      <c r="H5228" t="s">
        <v>55</v>
      </c>
      <c r="I5228" t="s">
        <v>56</v>
      </c>
      <c r="J5228">
        <v>452.62347999999997</v>
      </c>
      <c r="K5228">
        <v>1</v>
      </c>
      <c r="L5228">
        <v>1</v>
      </c>
      <c r="M5228">
        <v>0</v>
      </c>
      <c r="N5228">
        <v>0</v>
      </c>
      <c r="O5228">
        <v>0</v>
      </c>
      <c r="P5228" t="s">
        <v>457</v>
      </c>
      <c r="Q5228" t="s">
        <v>458</v>
      </c>
      <c r="R5228" t="s">
        <v>59</v>
      </c>
      <c r="S5228" t="s">
        <v>60</v>
      </c>
      <c r="T5228" t="s">
        <v>36</v>
      </c>
      <c r="U5228" t="s">
        <v>37</v>
      </c>
      <c r="V5228">
        <v>27</v>
      </c>
      <c r="W5228" t="s">
        <v>38</v>
      </c>
    </row>
    <row r="5229" spans="1:23">
      <c r="A5229" t="s">
        <v>1030</v>
      </c>
      <c r="B5229" t="s">
        <v>24</v>
      </c>
      <c r="C5229" t="s">
        <v>1031</v>
      </c>
      <c r="D5229" t="s">
        <v>26</v>
      </c>
      <c r="E5229" t="s">
        <v>27</v>
      </c>
      <c r="F5229" t="s">
        <v>53</v>
      </c>
      <c r="G5229" t="s">
        <v>54</v>
      </c>
      <c r="H5229" t="s">
        <v>227</v>
      </c>
      <c r="I5229" t="s">
        <v>228</v>
      </c>
      <c r="J5229">
        <v>17397.062000000002</v>
      </c>
      <c r="K5229">
        <v>1</v>
      </c>
      <c r="L5229">
        <v>1</v>
      </c>
      <c r="M5229">
        <v>0</v>
      </c>
      <c r="N5229">
        <v>0</v>
      </c>
      <c r="O5229">
        <v>0</v>
      </c>
      <c r="P5229" t="s">
        <v>457</v>
      </c>
      <c r="Q5229" t="s">
        <v>458</v>
      </c>
      <c r="R5229" t="s">
        <v>59</v>
      </c>
      <c r="S5229" t="s">
        <v>60</v>
      </c>
      <c r="T5229" t="s">
        <v>36</v>
      </c>
      <c r="U5229" t="s">
        <v>37</v>
      </c>
      <c r="V5229">
        <v>27</v>
      </c>
      <c r="W5229" t="s">
        <v>38</v>
      </c>
    </row>
    <row r="5230" spans="1:23">
      <c r="A5230" t="s">
        <v>1030</v>
      </c>
      <c r="B5230" t="s">
        <v>24</v>
      </c>
      <c r="C5230" t="s">
        <v>1031</v>
      </c>
      <c r="D5230" t="s">
        <v>26</v>
      </c>
      <c r="E5230" t="s">
        <v>27</v>
      </c>
      <c r="F5230" t="s">
        <v>53</v>
      </c>
      <c r="G5230" t="s">
        <v>54</v>
      </c>
      <c r="H5230" t="s">
        <v>106</v>
      </c>
      <c r="I5230" t="s">
        <v>107</v>
      </c>
      <c r="J5230">
        <v>1445.05225</v>
      </c>
      <c r="K5230">
        <v>1</v>
      </c>
      <c r="L5230">
        <v>1</v>
      </c>
      <c r="M5230">
        <v>0</v>
      </c>
      <c r="N5230">
        <v>0</v>
      </c>
      <c r="O5230">
        <v>0</v>
      </c>
      <c r="P5230" t="s">
        <v>457</v>
      </c>
      <c r="Q5230" t="s">
        <v>458</v>
      </c>
      <c r="R5230" t="s">
        <v>59</v>
      </c>
      <c r="S5230" t="s">
        <v>60</v>
      </c>
      <c r="T5230" t="s">
        <v>36</v>
      </c>
      <c r="U5230" t="s">
        <v>37</v>
      </c>
      <c r="V5230">
        <v>27</v>
      </c>
      <c r="W5230" t="s">
        <v>38</v>
      </c>
    </row>
    <row r="5231" spans="1:23">
      <c r="A5231" t="s">
        <v>1030</v>
      </c>
      <c r="B5231" t="s">
        <v>24</v>
      </c>
      <c r="C5231" t="s">
        <v>1031</v>
      </c>
      <c r="D5231" t="s">
        <v>26</v>
      </c>
      <c r="E5231" t="s">
        <v>27</v>
      </c>
      <c r="F5231" t="s">
        <v>28</v>
      </c>
      <c r="G5231" t="s">
        <v>29</v>
      </c>
      <c r="H5231" t="s">
        <v>193</v>
      </c>
      <c r="I5231" t="s">
        <v>194</v>
      </c>
      <c r="J5231">
        <v>3265.5385099999999</v>
      </c>
      <c r="K5231">
        <v>6</v>
      </c>
      <c r="L5231">
        <v>0.871</v>
      </c>
      <c r="M5231">
        <v>0</v>
      </c>
      <c r="N5231">
        <v>0</v>
      </c>
      <c r="O5231">
        <v>0</v>
      </c>
      <c r="P5231" t="s">
        <v>457</v>
      </c>
      <c r="Q5231" t="s">
        <v>458</v>
      </c>
      <c r="R5231" t="s">
        <v>59</v>
      </c>
      <c r="S5231" t="s">
        <v>60</v>
      </c>
      <c r="T5231" t="s">
        <v>36</v>
      </c>
      <c r="U5231" t="s">
        <v>37</v>
      </c>
      <c r="V5231">
        <v>27</v>
      </c>
      <c r="W5231" t="s">
        <v>38</v>
      </c>
    </row>
    <row r="5232" spans="1:23">
      <c r="A5232" t="s">
        <v>1030</v>
      </c>
      <c r="B5232" t="s">
        <v>24</v>
      </c>
      <c r="C5232" t="s">
        <v>1031</v>
      </c>
      <c r="D5232" t="s">
        <v>26</v>
      </c>
      <c r="E5232" t="s">
        <v>27</v>
      </c>
      <c r="F5232" t="s">
        <v>28</v>
      </c>
      <c r="G5232" t="s">
        <v>29</v>
      </c>
      <c r="H5232" t="s">
        <v>138</v>
      </c>
      <c r="I5232" t="s">
        <v>139</v>
      </c>
      <c r="J5232">
        <v>4459.9989400000004</v>
      </c>
      <c r="K5232">
        <v>4</v>
      </c>
      <c r="L5232">
        <v>1</v>
      </c>
      <c r="M5232">
        <v>0</v>
      </c>
      <c r="N5232">
        <v>0</v>
      </c>
      <c r="O5232">
        <v>0</v>
      </c>
      <c r="P5232" t="s">
        <v>457</v>
      </c>
      <c r="Q5232" t="s">
        <v>458</v>
      </c>
      <c r="R5232" t="s">
        <v>59</v>
      </c>
      <c r="S5232" t="s">
        <v>60</v>
      </c>
      <c r="T5232" t="s">
        <v>36</v>
      </c>
      <c r="U5232" t="s">
        <v>37</v>
      </c>
      <c r="V5232">
        <v>27</v>
      </c>
      <c r="W5232" t="s">
        <v>38</v>
      </c>
    </row>
    <row r="5233" spans="1:23">
      <c r="A5233" t="s">
        <v>1030</v>
      </c>
      <c r="B5233" t="s">
        <v>24</v>
      </c>
      <c r="C5233" t="s">
        <v>1031</v>
      </c>
      <c r="D5233" t="s">
        <v>46</v>
      </c>
      <c r="E5233" t="s">
        <v>47</v>
      </c>
      <c r="F5233" t="s">
        <v>48</v>
      </c>
      <c r="G5233" t="s">
        <v>47</v>
      </c>
      <c r="I5233" t="s">
        <v>43</v>
      </c>
      <c r="J5233">
        <v>31445.012650000001</v>
      </c>
      <c r="K5233">
        <v>2440</v>
      </c>
      <c r="L5233">
        <v>0.94599999999999995</v>
      </c>
      <c r="M5233">
        <v>0</v>
      </c>
      <c r="N5233">
        <v>0</v>
      </c>
      <c r="O5233">
        <v>1</v>
      </c>
      <c r="P5233" t="s">
        <v>457</v>
      </c>
      <c r="Q5233" t="s">
        <v>458</v>
      </c>
      <c r="R5233" t="s">
        <v>59</v>
      </c>
      <c r="S5233" t="s">
        <v>60</v>
      </c>
      <c r="T5233" t="s">
        <v>36</v>
      </c>
      <c r="U5233" t="s">
        <v>37</v>
      </c>
      <c r="V5233">
        <v>27</v>
      </c>
      <c r="W5233" t="s">
        <v>38</v>
      </c>
    </row>
    <row r="5234" spans="1:23">
      <c r="A5234" t="s">
        <v>1030</v>
      </c>
      <c r="B5234" t="s">
        <v>24</v>
      </c>
      <c r="C5234" t="s">
        <v>1031</v>
      </c>
      <c r="D5234" t="s">
        <v>46</v>
      </c>
      <c r="E5234" t="s">
        <v>47</v>
      </c>
      <c r="F5234" t="s">
        <v>48</v>
      </c>
      <c r="G5234" t="s">
        <v>47</v>
      </c>
      <c r="I5234" t="s">
        <v>43</v>
      </c>
      <c r="J5234">
        <v>3504.0423599999999</v>
      </c>
      <c r="K5234">
        <v>204</v>
      </c>
      <c r="L5234">
        <v>0.92300000000000004</v>
      </c>
      <c r="M5234">
        <v>0</v>
      </c>
      <c r="N5234">
        <v>0</v>
      </c>
      <c r="O5234">
        <v>0</v>
      </c>
      <c r="P5234" t="s">
        <v>469</v>
      </c>
      <c r="Q5234" t="s">
        <v>470</v>
      </c>
      <c r="R5234" t="s">
        <v>132</v>
      </c>
      <c r="S5234" t="s">
        <v>133</v>
      </c>
      <c r="T5234" t="s">
        <v>36</v>
      </c>
      <c r="U5234" t="s">
        <v>37</v>
      </c>
      <c r="V5234">
        <v>27</v>
      </c>
      <c r="W5234" t="s">
        <v>38</v>
      </c>
    </row>
    <row r="5235" spans="1:23">
      <c r="A5235" t="s">
        <v>1030</v>
      </c>
      <c r="B5235" t="s">
        <v>24</v>
      </c>
      <c r="C5235" t="s">
        <v>1031</v>
      </c>
      <c r="D5235" t="s">
        <v>39</v>
      </c>
      <c r="E5235" t="s">
        <v>40</v>
      </c>
      <c r="F5235" t="s">
        <v>53</v>
      </c>
      <c r="G5235" t="s">
        <v>54</v>
      </c>
      <c r="I5235" t="s">
        <v>43</v>
      </c>
      <c r="J5235">
        <v>187.58466999999999</v>
      </c>
      <c r="K5235">
        <v>3</v>
      </c>
      <c r="L5235">
        <v>0.53900000000000003</v>
      </c>
      <c r="M5235">
        <v>0</v>
      </c>
      <c r="N5235">
        <v>0</v>
      </c>
      <c r="O5235">
        <v>0</v>
      </c>
      <c r="P5235" t="s">
        <v>483</v>
      </c>
      <c r="Q5235" t="s">
        <v>484</v>
      </c>
      <c r="R5235" t="s">
        <v>34</v>
      </c>
      <c r="S5235" t="s">
        <v>35</v>
      </c>
      <c r="T5235" t="s">
        <v>36</v>
      </c>
      <c r="U5235" t="s">
        <v>37</v>
      </c>
      <c r="V5235">
        <v>27</v>
      </c>
      <c r="W5235" t="s">
        <v>38</v>
      </c>
    </row>
    <row r="5236" spans="1:23">
      <c r="A5236" t="s">
        <v>1030</v>
      </c>
      <c r="B5236" t="s">
        <v>24</v>
      </c>
      <c r="C5236" t="s">
        <v>1031</v>
      </c>
      <c r="D5236" t="s">
        <v>39</v>
      </c>
      <c r="E5236" t="s">
        <v>40</v>
      </c>
      <c r="F5236" t="s">
        <v>28</v>
      </c>
      <c r="G5236" t="s">
        <v>29</v>
      </c>
      <c r="I5236" t="s">
        <v>43</v>
      </c>
      <c r="J5236">
        <v>134.42923999999999</v>
      </c>
      <c r="K5236">
        <v>3</v>
      </c>
      <c r="L5236">
        <v>0.92800000000000005</v>
      </c>
      <c r="M5236">
        <v>0</v>
      </c>
      <c r="N5236">
        <v>0</v>
      </c>
      <c r="O5236">
        <v>0</v>
      </c>
      <c r="P5236" t="s">
        <v>491</v>
      </c>
      <c r="Q5236" t="s">
        <v>492</v>
      </c>
      <c r="R5236" t="s">
        <v>34</v>
      </c>
      <c r="S5236" t="s">
        <v>35</v>
      </c>
      <c r="T5236" t="s">
        <v>36</v>
      </c>
      <c r="U5236" t="s">
        <v>37</v>
      </c>
      <c r="V5236">
        <v>27</v>
      </c>
      <c r="W5236" t="s">
        <v>38</v>
      </c>
    </row>
    <row r="5237" spans="1:23">
      <c r="A5237" t="s">
        <v>1030</v>
      </c>
      <c r="B5237" t="s">
        <v>24</v>
      </c>
      <c r="C5237" t="s">
        <v>1031</v>
      </c>
      <c r="D5237" t="s">
        <v>46</v>
      </c>
      <c r="E5237" t="s">
        <v>47</v>
      </c>
      <c r="F5237" t="s">
        <v>48</v>
      </c>
      <c r="G5237" t="s">
        <v>47</v>
      </c>
      <c r="I5237" t="s">
        <v>43</v>
      </c>
      <c r="J5237">
        <v>3358.4176200000002</v>
      </c>
      <c r="K5237">
        <v>216</v>
      </c>
      <c r="L5237">
        <v>0.89900000000000002</v>
      </c>
      <c r="M5237">
        <v>0</v>
      </c>
      <c r="N5237">
        <v>0</v>
      </c>
      <c r="O5237">
        <v>0</v>
      </c>
      <c r="P5237" t="s">
        <v>497</v>
      </c>
      <c r="Q5237" t="s">
        <v>498</v>
      </c>
      <c r="R5237" t="s">
        <v>34</v>
      </c>
      <c r="S5237" t="s">
        <v>35</v>
      </c>
      <c r="T5237" t="s">
        <v>36</v>
      </c>
      <c r="U5237" t="s">
        <v>37</v>
      </c>
      <c r="V5237">
        <v>27</v>
      </c>
      <c r="W5237" t="s">
        <v>38</v>
      </c>
    </row>
    <row r="5238" spans="1:23">
      <c r="A5238" t="s">
        <v>1030</v>
      </c>
      <c r="B5238" t="s">
        <v>24</v>
      </c>
      <c r="C5238" t="s">
        <v>1031</v>
      </c>
      <c r="D5238" t="s">
        <v>39</v>
      </c>
      <c r="E5238" t="s">
        <v>40</v>
      </c>
      <c r="F5238" t="s">
        <v>53</v>
      </c>
      <c r="G5238" t="s">
        <v>54</v>
      </c>
      <c r="I5238" t="s">
        <v>43</v>
      </c>
      <c r="J5238">
        <v>431.37943999999999</v>
      </c>
      <c r="K5238">
        <v>5</v>
      </c>
      <c r="L5238">
        <v>0.215</v>
      </c>
      <c r="M5238">
        <v>0</v>
      </c>
      <c r="N5238">
        <v>0</v>
      </c>
      <c r="O5238">
        <v>0</v>
      </c>
      <c r="P5238" t="s">
        <v>501</v>
      </c>
      <c r="Q5238" t="s">
        <v>502</v>
      </c>
      <c r="R5238" t="s">
        <v>100</v>
      </c>
      <c r="S5238" t="s">
        <v>101</v>
      </c>
      <c r="T5238" t="s">
        <v>36</v>
      </c>
      <c r="U5238" t="s">
        <v>37</v>
      </c>
      <c r="V5238">
        <v>27</v>
      </c>
      <c r="W5238" t="s">
        <v>38</v>
      </c>
    </row>
    <row r="5239" spans="1:23">
      <c r="A5239" t="s">
        <v>1030</v>
      </c>
      <c r="B5239" t="s">
        <v>24</v>
      </c>
      <c r="C5239" t="s">
        <v>1031</v>
      </c>
      <c r="D5239" t="s">
        <v>46</v>
      </c>
      <c r="E5239" t="s">
        <v>47</v>
      </c>
      <c r="F5239" t="s">
        <v>48</v>
      </c>
      <c r="G5239" t="s">
        <v>47</v>
      </c>
      <c r="I5239" t="s">
        <v>43</v>
      </c>
      <c r="J5239">
        <v>3763.0866700000001</v>
      </c>
      <c r="K5239">
        <v>221</v>
      </c>
      <c r="L5239">
        <v>0.63400000000000001</v>
      </c>
      <c r="M5239">
        <v>0</v>
      </c>
      <c r="N5239">
        <v>0</v>
      </c>
      <c r="O5239">
        <v>0</v>
      </c>
      <c r="P5239" t="s">
        <v>501</v>
      </c>
      <c r="Q5239" t="s">
        <v>502</v>
      </c>
      <c r="R5239" t="s">
        <v>100</v>
      </c>
      <c r="S5239" t="s">
        <v>101</v>
      </c>
      <c r="T5239" t="s">
        <v>36</v>
      </c>
      <c r="U5239" t="s">
        <v>37</v>
      </c>
      <c r="V5239">
        <v>27</v>
      </c>
      <c r="W5239" t="s">
        <v>38</v>
      </c>
    </row>
    <row r="5240" spans="1:23">
      <c r="A5240" t="s">
        <v>1030</v>
      </c>
      <c r="B5240" t="s">
        <v>24</v>
      </c>
      <c r="C5240" t="s">
        <v>1031</v>
      </c>
      <c r="D5240" t="s">
        <v>39</v>
      </c>
      <c r="E5240" t="s">
        <v>40</v>
      </c>
      <c r="F5240" t="s">
        <v>41</v>
      </c>
      <c r="G5240" t="s">
        <v>42</v>
      </c>
      <c r="I5240" t="s">
        <v>43</v>
      </c>
      <c r="J5240">
        <v>167.8005</v>
      </c>
      <c r="K5240">
        <v>5</v>
      </c>
      <c r="L5240">
        <v>0.72699999999999998</v>
      </c>
      <c r="M5240">
        <v>0</v>
      </c>
      <c r="N5240">
        <v>0</v>
      </c>
      <c r="O5240">
        <v>0</v>
      </c>
      <c r="P5240" t="s">
        <v>509</v>
      </c>
      <c r="Q5240" t="s">
        <v>510</v>
      </c>
      <c r="R5240" t="s">
        <v>34</v>
      </c>
      <c r="S5240" t="s">
        <v>35</v>
      </c>
      <c r="T5240" t="s">
        <v>36</v>
      </c>
      <c r="U5240" t="s">
        <v>37</v>
      </c>
      <c r="V5240">
        <v>27</v>
      </c>
      <c r="W5240" t="s">
        <v>38</v>
      </c>
    </row>
    <row r="5241" spans="1:23">
      <c r="A5241" t="s">
        <v>1030</v>
      </c>
      <c r="B5241" t="s">
        <v>24</v>
      </c>
      <c r="C5241" t="s">
        <v>1031</v>
      </c>
      <c r="D5241" t="s">
        <v>39</v>
      </c>
      <c r="E5241" t="s">
        <v>40</v>
      </c>
      <c r="F5241" t="s">
        <v>53</v>
      </c>
      <c r="G5241" t="s">
        <v>54</v>
      </c>
      <c r="I5241" t="s">
        <v>43</v>
      </c>
      <c r="J5241">
        <v>109.50817000000001</v>
      </c>
      <c r="K5241">
        <v>4</v>
      </c>
      <c r="L5241">
        <v>0</v>
      </c>
      <c r="M5241">
        <v>0</v>
      </c>
      <c r="N5241">
        <v>0</v>
      </c>
      <c r="O5241">
        <v>0</v>
      </c>
      <c r="P5241" t="s">
        <v>651</v>
      </c>
      <c r="Q5241" t="s">
        <v>652</v>
      </c>
      <c r="R5241" t="s">
        <v>146</v>
      </c>
      <c r="S5241" t="s">
        <v>147</v>
      </c>
      <c r="T5241" t="s">
        <v>36</v>
      </c>
      <c r="U5241" t="s">
        <v>37</v>
      </c>
      <c r="V5241">
        <v>27</v>
      </c>
      <c r="W5241" t="s">
        <v>38</v>
      </c>
    </row>
    <row r="5242" spans="1:23">
      <c r="A5242" t="s">
        <v>1030</v>
      </c>
      <c r="B5242" t="s">
        <v>24</v>
      </c>
      <c r="C5242" t="s">
        <v>1031</v>
      </c>
      <c r="D5242" t="s">
        <v>26</v>
      </c>
      <c r="E5242" t="s">
        <v>27</v>
      </c>
      <c r="F5242" t="s">
        <v>28</v>
      </c>
      <c r="G5242" t="s">
        <v>29</v>
      </c>
      <c r="H5242" t="s">
        <v>30</v>
      </c>
      <c r="I5242" t="s">
        <v>31</v>
      </c>
      <c r="J5242">
        <v>431.50031999999999</v>
      </c>
      <c r="K5242">
        <v>1</v>
      </c>
      <c r="L5242">
        <v>1</v>
      </c>
      <c r="M5242">
        <v>0</v>
      </c>
      <c r="N5242">
        <v>0</v>
      </c>
      <c r="O5242">
        <v>0</v>
      </c>
      <c r="P5242" t="s">
        <v>665</v>
      </c>
      <c r="Q5242" t="s">
        <v>666</v>
      </c>
      <c r="R5242" t="s">
        <v>59</v>
      </c>
      <c r="S5242" t="s">
        <v>60</v>
      </c>
      <c r="T5242" t="s">
        <v>36</v>
      </c>
      <c r="U5242" t="s">
        <v>37</v>
      </c>
      <c r="V5242">
        <v>27</v>
      </c>
      <c r="W5242" t="s">
        <v>38</v>
      </c>
    </row>
    <row r="5243" spans="1:23">
      <c r="A5243" t="s">
        <v>1030</v>
      </c>
      <c r="B5243" t="s">
        <v>24</v>
      </c>
      <c r="C5243" t="s">
        <v>1031</v>
      </c>
      <c r="D5243" t="s">
        <v>26</v>
      </c>
      <c r="E5243" t="s">
        <v>27</v>
      </c>
      <c r="F5243" t="s">
        <v>53</v>
      </c>
      <c r="G5243" t="s">
        <v>54</v>
      </c>
      <c r="H5243" t="s">
        <v>679</v>
      </c>
      <c r="I5243" t="s">
        <v>680</v>
      </c>
      <c r="J5243">
        <v>1658.8405399999999</v>
      </c>
      <c r="K5243">
        <v>1</v>
      </c>
      <c r="L5243">
        <v>1</v>
      </c>
      <c r="M5243">
        <v>0</v>
      </c>
      <c r="N5243">
        <v>0</v>
      </c>
      <c r="O5243">
        <v>0</v>
      </c>
      <c r="P5243" t="s">
        <v>671</v>
      </c>
      <c r="Q5243" t="s">
        <v>672</v>
      </c>
      <c r="R5243" t="s">
        <v>297</v>
      </c>
      <c r="S5243" t="s">
        <v>298</v>
      </c>
      <c r="T5243" t="s">
        <v>36</v>
      </c>
      <c r="U5243" t="s">
        <v>37</v>
      </c>
      <c r="V5243">
        <v>27</v>
      </c>
      <c r="W5243" t="s">
        <v>38</v>
      </c>
    </row>
    <row r="5244" spans="1:23">
      <c r="A5244" t="s">
        <v>1030</v>
      </c>
      <c r="B5244" t="s">
        <v>24</v>
      </c>
      <c r="C5244" t="s">
        <v>1031</v>
      </c>
      <c r="D5244" t="s">
        <v>39</v>
      </c>
      <c r="E5244" t="s">
        <v>40</v>
      </c>
      <c r="F5244" t="s">
        <v>28</v>
      </c>
      <c r="G5244" t="s">
        <v>29</v>
      </c>
      <c r="I5244" t="s">
        <v>43</v>
      </c>
      <c r="J5244">
        <v>754.9393</v>
      </c>
      <c r="K5244">
        <v>11</v>
      </c>
      <c r="L5244">
        <v>0.93100000000000005</v>
      </c>
      <c r="M5244">
        <v>0</v>
      </c>
      <c r="N5244">
        <v>0</v>
      </c>
      <c r="O5244">
        <v>0</v>
      </c>
      <c r="P5244" t="s">
        <v>671</v>
      </c>
      <c r="Q5244" t="s">
        <v>672</v>
      </c>
      <c r="R5244" t="s">
        <v>297</v>
      </c>
      <c r="S5244" t="s">
        <v>298</v>
      </c>
      <c r="T5244" t="s">
        <v>36</v>
      </c>
      <c r="U5244" t="s">
        <v>37</v>
      </c>
      <c r="V5244">
        <v>27</v>
      </c>
      <c r="W5244" t="s">
        <v>38</v>
      </c>
    </row>
    <row r="5245" spans="1:23">
      <c r="A5245" t="s">
        <v>1030</v>
      </c>
      <c r="B5245" t="s">
        <v>24</v>
      </c>
      <c r="C5245" t="s">
        <v>1031</v>
      </c>
      <c r="D5245" t="s">
        <v>26</v>
      </c>
      <c r="E5245" t="s">
        <v>27</v>
      </c>
      <c r="F5245" t="s">
        <v>53</v>
      </c>
      <c r="G5245" t="s">
        <v>54</v>
      </c>
      <c r="H5245" t="s">
        <v>227</v>
      </c>
      <c r="I5245" t="s">
        <v>228</v>
      </c>
      <c r="J5245">
        <v>544.00135</v>
      </c>
      <c r="K5245">
        <v>1</v>
      </c>
      <c r="L5245">
        <v>1</v>
      </c>
      <c r="M5245">
        <v>0</v>
      </c>
      <c r="N5245">
        <v>0</v>
      </c>
      <c r="O5245">
        <v>0</v>
      </c>
      <c r="P5245" t="s">
        <v>675</v>
      </c>
      <c r="Q5245" t="s">
        <v>676</v>
      </c>
      <c r="R5245" t="s">
        <v>59</v>
      </c>
      <c r="S5245" t="s">
        <v>60</v>
      </c>
      <c r="T5245" t="s">
        <v>36</v>
      </c>
      <c r="U5245" t="s">
        <v>37</v>
      </c>
      <c r="V5245">
        <v>27</v>
      </c>
      <c r="W5245" t="s">
        <v>38</v>
      </c>
    </row>
    <row r="5246" spans="1:23">
      <c r="A5246" t="s">
        <v>1030</v>
      </c>
      <c r="B5246" t="s">
        <v>24</v>
      </c>
      <c r="C5246" t="s">
        <v>1031</v>
      </c>
      <c r="D5246" t="s">
        <v>26</v>
      </c>
      <c r="E5246" t="s">
        <v>27</v>
      </c>
      <c r="F5246" t="s">
        <v>53</v>
      </c>
      <c r="G5246" t="s">
        <v>54</v>
      </c>
      <c r="H5246" t="s">
        <v>677</v>
      </c>
      <c r="I5246" t="s">
        <v>678</v>
      </c>
      <c r="J5246">
        <v>843.45016999999996</v>
      </c>
      <c r="K5246">
        <v>1</v>
      </c>
      <c r="L5246">
        <v>1</v>
      </c>
      <c r="M5246">
        <v>0</v>
      </c>
      <c r="N5246">
        <v>0</v>
      </c>
      <c r="O5246">
        <v>0</v>
      </c>
      <c r="P5246" t="s">
        <v>675</v>
      </c>
      <c r="Q5246" t="s">
        <v>676</v>
      </c>
      <c r="R5246" t="s">
        <v>59</v>
      </c>
      <c r="S5246" t="s">
        <v>60</v>
      </c>
      <c r="T5246" t="s">
        <v>36</v>
      </c>
      <c r="U5246" t="s">
        <v>37</v>
      </c>
      <c r="V5246">
        <v>27</v>
      </c>
      <c r="W5246" t="s">
        <v>38</v>
      </c>
    </row>
    <row r="5247" spans="1:23">
      <c r="A5247" t="s">
        <v>1030</v>
      </c>
      <c r="B5247" t="s">
        <v>24</v>
      </c>
      <c r="C5247" t="s">
        <v>1031</v>
      </c>
      <c r="D5247" t="s">
        <v>26</v>
      </c>
      <c r="E5247" t="s">
        <v>27</v>
      </c>
      <c r="F5247" t="s">
        <v>53</v>
      </c>
      <c r="G5247" t="s">
        <v>54</v>
      </c>
      <c r="H5247" t="s">
        <v>229</v>
      </c>
      <c r="I5247" t="s">
        <v>230</v>
      </c>
      <c r="J5247">
        <v>2238.79981</v>
      </c>
      <c r="K5247">
        <v>1</v>
      </c>
      <c r="L5247">
        <v>1</v>
      </c>
      <c r="M5247">
        <v>0</v>
      </c>
      <c r="N5247">
        <v>0</v>
      </c>
      <c r="O5247">
        <v>0</v>
      </c>
      <c r="P5247" t="s">
        <v>675</v>
      </c>
      <c r="Q5247" t="s">
        <v>676</v>
      </c>
      <c r="R5247" t="s">
        <v>59</v>
      </c>
      <c r="S5247" t="s">
        <v>60</v>
      </c>
      <c r="T5247" t="s">
        <v>36</v>
      </c>
      <c r="U5247" t="s">
        <v>37</v>
      </c>
      <c r="V5247">
        <v>27</v>
      </c>
      <c r="W5247" t="s">
        <v>38</v>
      </c>
    </row>
    <row r="5248" spans="1:23">
      <c r="A5248" t="s">
        <v>1030</v>
      </c>
      <c r="B5248" t="s">
        <v>24</v>
      </c>
      <c r="C5248" t="s">
        <v>1031</v>
      </c>
      <c r="D5248" t="s">
        <v>26</v>
      </c>
      <c r="E5248" t="s">
        <v>27</v>
      </c>
      <c r="F5248" t="s">
        <v>53</v>
      </c>
      <c r="G5248" t="s">
        <v>54</v>
      </c>
      <c r="H5248" t="s">
        <v>128</v>
      </c>
      <c r="I5248" t="s">
        <v>129</v>
      </c>
      <c r="J5248">
        <v>2759.0318000000002</v>
      </c>
      <c r="K5248">
        <v>7</v>
      </c>
      <c r="L5248">
        <v>1</v>
      </c>
      <c r="M5248">
        <v>0</v>
      </c>
      <c r="N5248">
        <v>0</v>
      </c>
      <c r="O5248">
        <v>0</v>
      </c>
      <c r="P5248" t="s">
        <v>675</v>
      </c>
      <c r="Q5248" t="s">
        <v>676</v>
      </c>
      <c r="R5248" t="s">
        <v>59</v>
      </c>
      <c r="S5248" t="s">
        <v>60</v>
      </c>
      <c r="T5248" t="s">
        <v>36</v>
      </c>
      <c r="U5248" t="s">
        <v>37</v>
      </c>
      <c r="V5248">
        <v>27</v>
      </c>
      <c r="W5248" t="s">
        <v>38</v>
      </c>
    </row>
    <row r="5249" spans="1:23">
      <c r="A5249" t="s">
        <v>1030</v>
      </c>
      <c r="B5249" t="s">
        <v>24</v>
      </c>
      <c r="C5249" t="s">
        <v>1031</v>
      </c>
      <c r="D5249" t="s">
        <v>26</v>
      </c>
      <c r="E5249" t="s">
        <v>27</v>
      </c>
      <c r="F5249" t="s">
        <v>28</v>
      </c>
      <c r="G5249" t="s">
        <v>29</v>
      </c>
      <c r="H5249" t="s">
        <v>681</v>
      </c>
      <c r="I5249" t="s">
        <v>682</v>
      </c>
      <c r="J5249">
        <v>577.16813000000002</v>
      </c>
      <c r="K5249">
        <v>1</v>
      </c>
      <c r="L5249">
        <v>1</v>
      </c>
      <c r="M5249">
        <v>0</v>
      </c>
      <c r="N5249">
        <v>0</v>
      </c>
      <c r="O5249">
        <v>0</v>
      </c>
      <c r="P5249" t="s">
        <v>675</v>
      </c>
      <c r="Q5249" t="s">
        <v>676</v>
      </c>
      <c r="R5249" t="s">
        <v>59</v>
      </c>
      <c r="S5249" t="s">
        <v>60</v>
      </c>
      <c r="T5249" t="s">
        <v>36</v>
      </c>
      <c r="U5249" t="s">
        <v>37</v>
      </c>
      <c r="V5249">
        <v>27</v>
      </c>
      <c r="W5249" t="s">
        <v>38</v>
      </c>
    </row>
    <row r="5250" spans="1:23">
      <c r="A5250" t="s">
        <v>1030</v>
      </c>
      <c r="B5250" t="s">
        <v>24</v>
      </c>
      <c r="C5250" t="s">
        <v>1031</v>
      </c>
      <c r="D5250" t="s">
        <v>26</v>
      </c>
      <c r="E5250" t="s">
        <v>27</v>
      </c>
      <c r="F5250" t="s">
        <v>28</v>
      </c>
      <c r="G5250" t="s">
        <v>29</v>
      </c>
      <c r="H5250" t="s">
        <v>193</v>
      </c>
      <c r="I5250" t="s">
        <v>194</v>
      </c>
      <c r="J5250">
        <v>20402.43518</v>
      </c>
      <c r="K5250">
        <v>41</v>
      </c>
      <c r="L5250">
        <v>0.996</v>
      </c>
      <c r="M5250">
        <v>0</v>
      </c>
      <c r="N5250">
        <v>0</v>
      </c>
      <c r="O5250">
        <v>0</v>
      </c>
      <c r="P5250" t="s">
        <v>675</v>
      </c>
      <c r="Q5250" t="s">
        <v>676</v>
      </c>
      <c r="R5250" t="s">
        <v>59</v>
      </c>
      <c r="S5250" t="s">
        <v>60</v>
      </c>
      <c r="T5250" t="s">
        <v>36</v>
      </c>
      <c r="U5250" t="s">
        <v>37</v>
      </c>
      <c r="V5250">
        <v>27</v>
      </c>
      <c r="W5250" t="s">
        <v>38</v>
      </c>
    </row>
    <row r="5251" spans="1:23">
      <c r="A5251" t="s">
        <v>1030</v>
      </c>
      <c r="B5251" t="s">
        <v>24</v>
      </c>
      <c r="C5251" t="s">
        <v>1031</v>
      </c>
      <c r="D5251" t="s">
        <v>26</v>
      </c>
      <c r="E5251" t="s">
        <v>27</v>
      </c>
      <c r="F5251" t="s">
        <v>28</v>
      </c>
      <c r="G5251" t="s">
        <v>29</v>
      </c>
      <c r="H5251" t="s">
        <v>683</v>
      </c>
      <c r="I5251" t="s">
        <v>684</v>
      </c>
      <c r="J5251">
        <v>2634.5926399999998</v>
      </c>
      <c r="K5251">
        <v>3</v>
      </c>
      <c r="L5251">
        <v>1</v>
      </c>
      <c r="M5251">
        <v>0</v>
      </c>
      <c r="N5251">
        <v>0</v>
      </c>
      <c r="O5251">
        <v>0</v>
      </c>
      <c r="P5251" t="s">
        <v>675</v>
      </c>
      <c r="Q5251" t="s">
        <v>676</v>
      </c>
      <c r="R5251" t="s">
        <v>59</v>
      </c>
      <c r="S5251" t="s">
        <v>60</v>
      </c>
      <c r="T5251" t="s">
        <v>36</v>
      </c>
      <c r="U5251" t="s">
        <v>37</v>
      </c>
      <c r="V5251">
        <v>27</v>
      </c>
      <c r="W5251" t="s">
        <v>38</v>
      </c>
    </row>
    <row r="5252" spans="1:23">
      <c r="A5252" t="s">
        <v>1030</v>
      </c>
      <c r="B5252" t="s">
        <v>24</v>
      </c>
      <c r="C5252" t="s">
        <v>1031</v>
      </c>
      <c r="D5252" t="s">
        <v>26</v>
      </c>
      <c r="E5252" t="s">
        <v>27</v>
      </c>
      <c r="F5252" t="s">
        <v>28</v>
      </c>
      <c r="G5252" t="s">
        <v>29</v>
      </c>
      <c r="H5252" t="s">
        <v>30</v>
      </c>
      <c r="I5252" t="s">
        <v>31</v>
      </c>
      <c r="J5252">
        <v>8151.53784</v>
      </c>
      <c r="K5252">
        <v>9</v>
      </c>
      <c r="L5252">
        <v>1</v>
      </c>
      <c r="M5252">
        <v>0</v>
      </c>
      <c r="N5252">
        <v>0</v>
      </c>
      <c r="O5252">
        <v>0</v>
      </c>
      <c r="P5252" t="s">
        <v>675</v>
      </c>
      <c r="Q5252" t="s">
        <v>676</v>
      </c>
      <c r="R5252" t="s">
        <v>59</v>
      </c>
      <c r="S5252" t="s">
        <v>60</v>
      </c>
      <c r="T5252" t="s">
        <v>36</v>
      </c>
      <c r="U5252" t="s">
        <v>37</v>
      </c>
      <c r="V5252">
        <v>27</v>
      </c>
      <c r="W5252" t="s">
        <v>38</v>
      </c>
    </row>
    <row r="5253" spans="1:23">
      <c r="A5253" t="s">
        <v>1030</v>
      </c>
      <c r="B5253" t="s">
        <v>24</v>
      </c>
      <c r="C5253" t="s">
        <v>1031</v>
      </c>
      <c r="D5253" t="s">
        <v>26</v>
      </c>
      <c r="E5253" t="s">
        <v>27</v>
      </c>
      <c r="F5253" t="s">
        <v>28</v>
      </c>
      <c r="G5253" t="s">
        <v>29</v>
      </c>
      <c r="H5253" t="s">
        <v>80</v>
      </c>
      <c r="I5253" t="s">
        <v>81</v>
      </c>
      <c r="J5253">
        <v>5128.6949199999999</v>
      </c>
      <c r="K5253">
        <v>4</v>
      </c>
      <c r="L5253">
        <v>1</v>
      </c>
      <c r="M5253">
        <v>0</v>
      </c>
      <c r="N5253">
        <v>0</v>
      </c>
      <c r="O5253">
        <v>0</v>
      </c>
      <c r="P5253" t="s">
        <v>675</v>
      </c>
      <c r="Q5253" t="s">
        <v>676</v>
      </c>
      <c r="R5253" t="s">
        <v>59</v>
      </c>
      <c r="S5253" t="s">
        <v>60</v>
      </c>
      <c r="T5253" t="s">
        <v>36</v>
      </c>
      <c r="U5253" t="s">
        <v>37</v>
      </c>
      <c r="V5253">
        <v>27</v>
      </c>
      <c r="W5253" t="s">
        <v>38</v>
      </c>
    </row>
    <row r="5254" spans="1:23">
      <c r="A5254" t="s">
        <v>1030</v>
      </c>
      <c r="B5254" t="s">
        <v>24</v>
      </c>
      <c r="C5254" t="s">
        <v>1031</v>
      </c>
      <c r="D5254" t="s">
        <v>39</v>
      </c>
      <c r="E5254" t="s">
        <v>40</v>
      </c>
      <c r="F5254" t="s">
        <v>28</v>
      </c>
      <c r="G5254" t="s">
        <v>29</v>
      </c>
      <c r="I5254" t="s">
        <v>43</v>
      </c>
      <c r="J5254">
        <v>84819.678469999999</v>
      </c>
      <c r="K5254">
        <v>1854</v>
      </c>
      <c r="L5254">
        <v>0.66200000000000003</v>
      </c>
      <c r="M5254">
        <v>0</v>
      </c>
      <c r="N5254">
        <v>0</v>
      </c>
      <c r="O5254">
        <v>3</v>
      </c>
      <c r="P5254" t="s">
        <v>675</v>
      </c>
      <c r="Q5254" t="s">
        <v>676</v>
      </c>
      <c r="R5254" t="s">
        <v>59</v>
      </c>
      <c r="S5254" t="s">
        <v>60</v>
      </c>
      <c r="T5254" t="s">
        <v>36</v>
      </c>
      <c r="U5254" t="s">
        <v>37</v>
      </c>
      <c r="V5254">
        <v>27</v>
      </c>
      <c r="W5254" t="s">
        <v>38</v>
      </c>
    </row>
    <row r="5255" spans="1:23">
      <c r="A5255" t="s">
        <v>1030</v>
      </c>
      <c r="B5255" t="s">
        <v>24</v>
      </c>
      <c r="C5255" t="s">
        <v>1031</v>
      </c>
      <c r="D5255" t="s">
        <v>39</v>
      </c>
      <c r="E5255" t="s">
        <v>40</v>
      </c>
      <c r="F5255" t="s">
        <v>28</v>
      </c>
      <c r="G5255" t="s">
        <v>29</v>
      </c>
      <c r="I5255" t="s">
        <v>43</v>
      </c>
      <c r="J5255">
        <v>453.96071999999998</v>
      </c>
      <c r="K5255">
        <v>12</v>
      </c>
      <c r="L5255">
        <v>0.745</v>
      </c>
      <c r="M5255">
        <v>0</v>
      </c>
      <c r="N5255">
        <v>0</v>
      </c>
      <c r="O5255">
        <v>0</v>
      </c>
      <c r="P5255" t="s">
        <v>733</v>
      </c>
      <c r="Q5255" t="s">
        <v>734</v>
      </c>
      <c r="R5255" t="s">
        <v>73</v>
      </c>
      <c r="S5255" t="s">
        <v>74</v>
      </c>
      <c r="T5255" t="s">
        <v>36</v>
      </c>
      <c r="U5255" t="s">
        <v>37</v>
      </c>
      <c r="V5255">
        <v>27</v>
      </c>
      <c r="W5255" t="s">
        <v>38</v>
      </c>
    </row>
    <row r="5256" spans="1:23">
      <c r="A5256" t="s">
        <v>1030</v>
      </c>
      <c r="B5256" t="s">
        <v>24</v>
      </c>
      <c r="C5256" t="s">
        <v>1031</v>
      </c>
      <c r="D5256" t="s">
        <v>39</v>
      </c>
      <c r="E5256" t="s">
        <v>40</v>
      </c>
      <c r="F5256" t="s">
        <v>28</v>
      </c>
      <c r="G5256" t="s">
        <v>29</v>
      </c>
      <c r="I5256" t="s">
        <v>43</v>
      </c>
      <c r="J5256">
        <v>464.10935000000001</v>
      </c>
      <c r="K5256">
        <v>12</v>
      </c>
      <c r="L5256">
        <v>0.90500000000000003</v>
      </c>
      <c r="M5256">
        <v>0</v>
      </c>
      <c r="N5256">
        <v>0</v>
      </c>
      <c r="O5256">
        <v>0</v>
      </c>
      <c r="P5256" t="s">
        <v>743</v>
      </c>
      <c r="Q5256" t="s">
        <v>744</v>
      </c>
      <c r="R5256" t="s">
        <v>34</v>
      </c>
      <c r="S5256" t="s">
        <v>35</v>
      </c>
      <c r="T5256" t="s">
        <v>36</v>
      </c>
      <c r="U5256" t="s">
        <v>37</v>
      </c>
      <c r="V5256">
        <v>27</v>
      </c>
      <c r="W5256" t="s">
        <v>38</v>
      </c>
    </row>
    <row r="5257" spans="1:23">
      <c r="A5257" t="s">
        <v>1030</v>
      </c>
      <c r="B5257" t="s">
        <v>24</v>
      </c>
      <c r="C5257" t="s">
        <v>1031</v>
      </c>
      <c r="D5257" t="s">
        <v>39</v>
      </c>
      <c r="E5257" t="s">
        <v>40</v>
      </c>
      <c r="F5257" t="s">
        <v>41</v>
      </c>
      <c r="G5257" t="s">
        <v>42</v>
      </c>
      <c r="I5257" t="s">
        <v>43</v>
      </c>
      <c r="J5257">
        <v>93.594179999999994</v>
      </c>
      <c r="K5257">
        <v>2</v>
      </c>
      <c r="L5257">
        <v>0.48499999999999999</v>
      </c>
      <c r="M5257">
        <v>0</v>
      </c>
      <c r="N5257">
        <v>0</v>
      </c>
      <c r="O5257">
        <v>0</v>
      </c>
      <c r="P5257" t="s">
        <v>747</v>
      </c>
      <c r="Q5257" t="s">
        <v>748</v>
      </c>
      <c r="R5257" t="s">
        <v>34</v>
      </c>
      <c r="S5257" t="s">
        <v>35</v>
      </c>
      <c r="T5257" t="s">
        <v>36</v>
      </c>
      <c r="U5257" t="s">
        <v>37</v>
      </c>
      <c r="V5257">
        <v>27</v>
      </c>
      <c r="W5257" t="s">
        <v>38</v>
      </c>
    </row>
    <row r="5258" spans="1:23">
      <c r="A5258" t="s">
        <v>1030</v>
      </c>
      <c r="B5258" t="s">
        <v>24</v>
      </c>
      <c r="C5258" t="s">
        <v>1031</v>
      </c>
      <c r="D5258" t="s">
        <v>26</v>
      </c>
      <c r="E5258" t="s">
        <v>27</v>
      </c>
      <c r="F5258" t="s">
        <v>28</v>
      </c>
      <c r="G5258" t="s">
        <v>29</v>
      </c>
      <c r="H5258" t="s">
        <v>193</v>
      </c>
      <c r="I5258" t="s">
        <v>194</v>
      </c>
      <c r="J5258">
        <v>1426.97956</v>
      </c>
      <c r="K5258">
        <v>2</v>
      </c>
      <c r="L5258">
        <v>1</v>
      </c>
      <c r="M5258">
        <v>0</v>
      </c>
      <c r="N5258">
        <v>0</v>
      </c>
      <c r="O5258">
        <v>0</v>
      </c>
      <c r="P5258" t="s">
        <v>768</v>
      </c>
      <c r="Q5258" t="s">
        <v>769</v>
      </c>
      <c r="R5258" t="s">
        <v>59</v>
      </c>
      <c r="S5258" t="s">
        <v>60</v>
      </c>
      <c r="T5258" t="s">
        <v>36</v>
      </c>
      <c r="U5258" t="s">
        <v>37</v>
      </c>
      <c r="V5258">
        <v>27</v>
      </c>
      <c r="W5258" t="s">
        <v>38</v>
      </c>
    </row>
    <row r="5259" spans="1:23">
      <c r="A5259" t="s">
        <v>1030</v>
      </c>
      <c r="B5259" t="s">
        <v>24</v>
      </c>
      <c r="C5259" t="s">
        <v>1031</v>
      </c>
      <c r="D5259" t="s">
        <v>39</v>
      </c>
      <c r="E5259" t="s">
        <v>40</v>
      </c>
      <c r="F5259" t="s">
        <v>28</v>
      </c>
      <c r="G5259" t="s">
        <v>29</v>
      </c>
      <c r="I5259" t="s">
        <v>43</v>
      </c>
      <c r="J5259">
        <v>450.95940999999999</v>
      </c>
      <c r="K5259">
        <v>6</v>
      </c>
      <c r="L5259">
        <v>0.32300000000000001</v>
      </c>
      <c r="M5259">
        <v>0</v>
      </c>
      <c r="N5259">
        <v>0</v>
      </c>
      <c r="O5259">
        <v>0</v>
      </c>
      <c r="P5259" t="s">
        <v>788</v>
      </c>
      <c r="Q5259" t="s">
        <v>789</v>
      </c>
      <c r="R5259" t="s">
        <v>365</v>
      </c>
      <c r="S5259" t="s">
        <v>366</v>
      </c>
      <c r="T5259" t="s">
        <v>36</v>
      </c>
      <c r="U5259" t="s">
        <v>37</v>
      </c>
      <c r="V5259">
        <v>27</v>
      </c>
      <c r="W5259" t="s">
        <v>38</v>
      </c>
    </row>
    <row r="5260" spans="1:23">
      <c r="A5260" t="s">
        <v>1030</v>
      </c>
      <c r="B5260" t="s">
        <v>24</v>
      </c>
      <c r="C5260" t="s">
        <v>1031</v>
      </c>
      <c r="D5260" t="s">
        <v>26</v>
      </c>
      <c r="E5260" t="s">
        <v>27</v>
      </c>
      <c r="F5260" t="s">
        <v>28</v>
      </c>
      <c r="G5260" t="s">
        <v>29</v>
      </c>
      <c r="H5260" t="s">
        <v>285</v>
      </c>
      <c r="I5260" t="s">
        <v>286</v>
      </c>
      <c r="J5260">
        <v>1205.1269600000001</v>
      </c>
      <c r="K5260">
        <v>1</v>
      </c>
      <c r="L5260">
        <v>1</v>
      </c>
      <c r="M5260">
        <v>0</v>
      </c>
      <c r="N5260">
        <v>0</v>
      </c>
      <c r="O5260">
        <v>0</v>
      </c>
      <c r="P5260" t="s">
        <v>792</v>
      </c>
      <c r="Q5260" t="s">
        <v>793</v>
      </c>
      <c r="R5260" t="s">
        <v>73</v>
      </c>
      <c r="S5260" t="s">
        <v>74</v>
      </c>
      <c r="T5260" t="s">
        <v>36</v>
      </c>
      <c r="U5260" t="s">
        <v>37</v>
      </c>
      <c r="V5260">
        <v>27</v>
      </c>
      <c r="W5260" t="s">
        <v>38</v>
      </c>
    </row>
    <row r="5261" spans="1:23">
      <c r="A5261" t="s">
        <v>1030</v>
      </c>
      <c r="B5261" t="s">
        <v>24</v>
      </c>
      <c r="C5261" t="s">
        <v>1031</v>
      </c>
      <c r="D5261" t="s">
        <v>26</v>
      </c>
      <c r="E5261" t="s">
        <v>27</v>
      </c>
      <c r="F5261" t="s">
        <v>53</v>
      </c>
      <c r="G5261" t="s">
        <v>54</v>
      </c>
      <c r="H5261" t="s">
        <v>55</v>
      </c>
      <c r="I5261" t="s">
        <v>56</v>
      </c>
      <c r="J5261">
        <v>208.87094999999999</v>
      </c>
      <c r="K5261">
        <v>1</v>
      </c>
      <c r="L5261">
        <v>1</v>
      </c>
      <c r="M5261">
        <v>0</v>
      </c>
      <c r="N5261">
        <v>0</v>
      </c>
      <c r="O5261">
        <v>0</v>
      </c>
      <c r="P5261" t="s">
        <v>798</v>
      </c>
      <c r="Q5261" t="s">
        <v>799</v>
      </c>
      <c r="R5261" t="s">
        <v>34</v>
      </c>
      <c r="S5261" t="s">
        <v>35</v>
      </c>
      <c r="T5261" t="s">
        <v>36</v>
      </c>
      <c r="U5261" t="s">
        <v>37</v>
      </c>
      <c r="V5261">
        <v>27</v>
      </c>
      <c r="W5261" t="s">
        <v>38</v>
      </c>
    </row>
    <row r="5262" spans="1:23">
      <c r="A5262" t="s">
        <v>1030</v>
      </c>
      <c r="B5262" t="s">
        <v>24</v>
      </c>
      <c r="C5262" t="s">
        <v>1031</v>
      </c>
      <c r="D5262" t="s">
        <v>26</v>
      </c>
      <c r="E5262" t="s">
        <v>27</v>
      </c>
      <c r="F5262" t="s">
        <v>28</v>
      </c>
      <c r="G5262" t="s">
        <v>29</v>
      </c>
      <c r="H5262" t="s">
        <v>30</v>
      </c>
      <c r="I5262" t="s">
        <v>31</v>
      </c>
      <c r="J5262">
        <v>722.38562000000002</v>
      </c>
      <c r="K5262">
        <v>1</v>
      </c>
      <c r="L5262">
        <v>1</v>
      </c>
      <c r="M5262">
        <v>0</v>
      </c>
      <c r="N5262">
        <v>0</v>
      </c>
      <c r="O5262">
        <v>0</v>
      </c>
      <c r="P5262" t="s">
        <v>798</v>
      </c>
      <c r="Q5262" t="s">
        <v>799</v>
      </c>
      <c r="R5262" t="s">
        <v>34</v>
      </c>
      <c r="S5262" t="s">
        <v>35</v>
      </c>
      <c r="T5262" t="s">
        <v>36</v>
      </c>
      <c r="U5262" t="s">
        <v>37</v>
      </c>
      <c r="V5262">
        <v>27</v>
      </c>
      <c r="W5262" t="s">
        <v>38</v>
      </c>
    </row>
    <row r="5263" spans="1:23">
      <c r="A5263" t="s">
        <v>1030</v>
      </c>
      <c r="B5263" t="s">
        <v>24</v>
      </c>
      <c r="C5263" t="s">
        <v>1031</v>
      </c>
      <c r="D5263" t="s">
        <v>26</v>
      </c>
      <c r="E5263" t="s">
        <v>27</v>
      </c>
      <c r="F5263" t="s">
        <v>44</v>
      </c>
      <c r="G5263" t="s">
        <v>45</v>
      </c>
      <c r="I5263" t="s">
        <v>43</v>
      </c>
      <c r="J5263">
        <v>0</v>
      </c>
      <c r="K5263">
        <v>0</v>
      </c>
      <c r="L5263">
        <v>0</v>
      </c>
      <c r="M5263">
        <v>0</v>
      </c>
      <c r="N5263">
        <v>0</v>
      </c>
      <c r="O5263">
        <v>1</v>
      </c>
      <c r="P5263" t="s">
        <v>798</v>
      </c>
      <c r="Q5263" t="s">
        <v>799</v>
      </c>
      <c r="R5263" t="s">
        <v>34</v>
      </c>
      <c r="S5263" t="s">
        <v>35</v>
      </c>
      <c r="T5263" t="s">
        <v>36</v>
      </c>
      <c r="U5263" t="s">
        <v>37</v>
      </c>
      <c r="V5263">
        <v>27</v>
      </c>
      <c r="W5263" t="s">
        <v>38</v>
      </c>
    </row>
    <row r="5264" spans="1:23">
      <c r="A5264" t="s">
        <v>1030</v>
      </c>
      <c r="B5264" t="s">
        <v>24</v>
      </c>
      <c r="C5264" t="s">
        <v>1031</v>
      </c>
      <c r="D5264" t="s">
        <v>26</v>
      </c>
      <c r="E5264" t="s">
        <v>27</v>
      </c>
      <c r="F5264" t="s">
        <v>28</v>
      </c>
      <c r="G5264" t="s">
        <v>29</v>
      </c>
      <c r="H5264" t="s">
        <v>148</v>
      </c>
      <c r="I5264" t="s">
        <v>149</v>
      </c>
      <c r="J5264">
        <v>1510.3230000000001</v>
      </c>
      <c r="K5264">
        <v>1</v>
      </c>
      <c r="L5264">
        <v>1</v>
      </c>
      <c r="M5264">
        <v>0</v>
      </c>
      <c r="N5264">
        <v>0</v>
      </c>
      <c r="O5264">
        <v>0</v>
      </c>
      <c r="P5264" t="s">
        <v>836</v>
      </c>
      <c r="Q5264" t="s">
        <v>837</v>
      </c>
      <c r="R5264" t="s">
        <v>365</v>
      </c>
      <c r="S5264" t="s">
        <v>366</v>
      </c>
      <c r="T5264" t="s">
        <v>36</v>
      </c>
      <c r="U5264" t="s">
        <v>37</v>
      </c>
      <c r="V5264">
        <v>27</v>
      </c>
      <c r="W5264" t="s">
        <v>38</v>
      </c>
    </row>
    <row r="5265" spans="1:23">
      <c r="A5265" t="s">
        <v>1030</v>
      </c>
      <c r="B5265" t="s">
        <v>24</v>
      </c>
      <c r="C5265" t="s">
        <v>1031</v>
      </c>
      <c r="D5265" t="s">
        <v>39</v>
      </c>
      <c r="E5265" t="s">
        <v>40</v>
      </c>
      <c r="F5265" t="s">
        <v>28</v>
      </c>
      <c r="G5265" t="s">
        <v>29</v>
      </c>
      <c r="I5265" t="s">
        <v>43</v>
      </c>
      <c r="J5265">
        <v>5441.0194600000004</v>
      </c>
      <c r="K5265">
        <v>87</v>
      </c>
      <c r="L5265">
        <v>0.41699999999999998</v>
      </c>
      <c r="M5265">
        <v>0</v>
      </c>
      <c r="N5265">
        <v>0</v>
      </c>
      <c r="O5265">
        <v>0</v>
      </c>
      <c r="P5265" t="s">
        <v>836</v>
      </c>
      <c r="Q5265" t="s">
        <v>837</v>
      </c>
      <c r="R5265" t="s">
        <v>365</v>
      </c>
      <c r="S5265" t="s">
        <v>366</v>
      </c>
      <c r="T5265" t="s">
        <v>36</v>
      </c>
      <c r="U5265" t="s">
        <v>37</v>
      </c>
      <c r="V5265">
        <v>27</v>
      </c>
      <c r="W5265" t="s">
        <v>38</v>
      </c>
    </row>
    <row r="5266" spans="1:23">
      <c r="A5266" t="s">
        <v>1030</v>
      </c>
      <c r="B5266" t="s">
        <v>24</v>
      </c>
      <c r="C5266" t="s">
        <v>1031</v>
      </c>
      <c r="D5266" t="s">
        <v>39</v>
      </c>
      <c r="E5266" t="s">
        <v>40</v>
      </c>
      <c r="F5266" t="s">
        <v>28</v>
      </c>
      <c r="G5266" t="s">
        <v>29</v>
      </c>
      <c r="I5266" t="s">
        <v>43</v>
      </c>
      <c r="J5266">
        <v>142.99538000000001</v>
      </c>
      <c r="K5266">
        <v>2</v>
      </c>
      <c r="L5266">
        <v>1</v>
      </c>
      <c r="M5266">
        <v>0</v>
      </c>
      <c r="N5266">
        <v>0</v>
      </c>
      <c r="O5266">
        <v>0</v>
      </c>
      <c r="P5266" t="s">
        <v>1496</v>
      </c>
      <c r="Q5266" t="s">
        <v>1497</v>
      </c>
      <c r="R5266" t="s">
        <v>73</v>
      </c>
      <c r="S5266" t="s">
        <v>74</v>
      </c>
      <c r="T5266" t="s">
        <v>36</v>
      </c>
      <c r="U5266" t="s">
        <v>37</v>
      </c>
      <c r="V5266">
        <v>27</v>
      </c>
      <c r="W5266" t="s">
        <v>38</v>
      </c>
    </row>
    <row r="5267" spans="1:23">
      <c r="A5267" t="s">
        <v>1030</v>
      </c>
      <c r="B5267" t="s">
        <v>24</v>
      </c>
      <c r="C5267" t="s">
        <v>1031</v>
      </c>
      <c r="D5267" t="s">
        <v>46</v>
      </c>
      <c r="E5267" t="s">
        <v>47</v>
      </c>
      <c r="F5267" t="s">
        <v>48</v>
      </c>
      <c r="G5267" t="s">
        <v>47</v>
      </c>
      <c r="I5267" t="s">
        <v>43</v>
      </c>
      <c r="J5267">
        <v>1378.23955</v>
      </c>
      <c r="K5267">
        <v>85</v>
      </c>
      <c r="L5267">
        <v>0.57699999999999996</v>
      </c>
      <c r="M5267">
        <v>0</v>
      </c>
      <c r="N5267">
        <v>0</v>
      </c>
      <c r="O5267">
        <v>0</v>
      </c>
      <c r="P5267" t="s">
        <v>842</v>
      </c>
      <c r="Q5267" t="s">
        <v>843</v>
      </c>
      <c r="R5267" t="s">
        <v>168</v>
      </c>
      <c r="S5267" t="s">
        <v>169</v>
      </c>
      <c r="T5267" t="s">
        <v>36</v>
      </c>
      <c r="U5267" t="s">
        <v>37</v>
      </c>
      <c r="V5267">
        <v>27</v>
      </c>
      <c r="W5267" t="s">
        <v>38</v>
      </c>
    </row>
    <row r="5268" spans="1:23">
      <c r="A5268" t="s">
        <v>1030</v>
      </c>
      <c r="B5268" t="s">
        <v>24</v>
      </c>
      <c r="C5268" t="s">
        <v>1031</v>
      </c>
      <c r="D5268" t="s">
        <v>39</v>
      </c>
      <c r="E5268" t="s">
        <v>40</v>
      </c>
      <c r="F5268" t="s">
        <v>41</v>
      </c>
      <c r="G5268" t="s">
        <v>42</v>
      </c>
      <c r="I5268" t="s">
        <v>43</v>
      </c>
      <c r="J5268">
        <v>130.55884</v>
      </c>
      <c r="K5268">
        <v>1</v>
      </c>
      <c r="L5268">
        <v>0.54900000000000004</v>
      </c>
      <c r="M5268">
        <v>0</v>
      </c>
      <c r="N5268">
        <v>0</v>
      </c>
      <c r="O5268">
        <v>0</v>
      </c>
      <c r="P5268" t="s">
        <v>886</v>
      </c>
      <c r="Q5268" t="s">
        <v>887</v>
      </c>
      <c r="R5268" t="s">
        <v>100</v>
      </c>
      <c r="S5268" t="s">
        <v>101</v>
      </c>
      <c r="T5268" t="s">
        <v>36</v>
      </c>
      <c r="U5268" t="s">
        <v>37</v>
      </c>
      <c r="V5268">
        <v>27</v>
      </c>
      <c r="W5268" t="s">
        <v>38</v>
      </c>
    </row>
    <row r="5269" spans="1:23">
      <c r="A5269" t="s">
        <v>1030</v>
      </c>
      <c r="B5269" t="s">
        <v>24</v>
      </c>
      <c r="C5269" t="s">
        <v>1031</v>
      </c>
      <c r="D5269" t="s">
        <v>46</v>
      </c>
      <c r="E5269" t="s">
        <v>47</v>
      </c>
      <c r="F5269" t="s">
        <v>48</v>
      </c>
      <c r="G5269" t="s">
        <v>47</v>
      </c>
      <c r="I5269" t="s">
        <v>43</v>
      </c>
      <c r="J5269">
        <v>3660.1271900000002</v>
      </c>
      <c r="K5269">
        <v>222</v>
      </c>
      <c r="L5269">
        <v>0.96099999999999997</v>
      </c>
      <c r="M5269">
        <v>0</v>
      </c>
      <c r="N5269">
        <v>0</v>
      </c>
      <c r="O5269">
        <v>0</v>
      </c>
      <c r="P5269" t="s">
        <v>896</v>
      </c>
      <c r="Q5269" t="s">
        <v>897</v>
      </c>
      <c r="R5269" t="s">
        <v>73</v>
      </c>
      <c r="S5269" t="s">
        <v>74</v>
      </c>
      <c r="T5269" t="s">
        <v>36</v>
      </c>
      <c r="U5269" t="s">
        <v>37</v>
      </c>
      <c r="V5269">
        <v>27</v>
      </c>
      <c r="W5269" t="s">
        <v>38</v>
      </c>
    </row>
    <row r="5270" spans="1:23">
      <c r="A5270" t="s">
        <v>1030</v>
      </c>
      <c r="B5270" t="s">
        <v>24</v>
      </c>
      <c r="C5270" t="s">
        <v>1031</v>
      </c>
      <c r="D5270" t="s">
        <v>26</v>
      </c>
      <c r="E5270" t="s">
        <v>27</v>
      </c>
      <c r="F5270" t="s">
        <v>53</v>
      </c>
      <c r="G5270" t="s">
        <v>54</v>
      </c>
      <c r="H5270" t="s">
        <v>800</v>
      </c>
      <c r="I5270" t="s">
        <v>801</v>
      </c>
      <c r="J5270">
        <v>205.73320000000001</v>
      </c>
      <c r="K5270">
        <v>1</v>
      </c>
      <c r="L5270">
        <v>1</v>
      </c>
      <c r="M5270">
        <v>0</v>
      </c>
      <c r="N5270">
        <v>0</v>
      </c>
      <c r="O5270">
        <v>0</v>
      </c>
      <c r="P5270" t="s">
        <v>902</v>
      </c>
      <c r="Q5270" t="s">
        <v>903</v>
      </c>
      <c r="R5270" t="s">
        <v>59</v>
      </c>
      <c r="S5270" t="s">
        <v>60</v>
      </c>
      <c r="T5270" t="s">
        <v>36</v>
      </c>
      <c r="U5270" t="s">
        <v>37</v>
      </c>
      <c r="V5270">
        <v>27</v>
      </c>
      <c r="W5270" t="s">
        <v>38</v>
      </c>
    </row>
    <row r="5271" spans="1:23">
      <c r="A5271" t="s">
        <v>1030</v>
      </c>
      <c r="B5271" t="s">
        <v>24</v>
      </c>
      <c r="C5271" t="s">
        <v>1031</v>
      </c>
      <c r="D5271" t="s">
        <v>26</v>
      </c>
      <c r="E5271" t="s">
        <v>27</v>
      </c>
      <c r="F5271" t="s">
        <v>53</v>
      </c>
      <c r="G5271" t="s">
        <v>54</v>
      </c>
      <c r="H5271" t="s">
        <v>185</v>
      </c>
      <c r="I5271" t="s">
        <v>186</v>
      </c>
      <c r="J5271">
        <v>7239.78946</v>
      </c>
      <c r="K5271">
        <v>2</v>
      </c>
      <c r="L5271">
        <v>1</v>
      </c>
      <c r="M5271">
        <v>0</v>
      </c>
      <c r="N5271">
        <v>0</v>
      </c>
      <c r="O5271">
        <v>0</v>
      </c>
      <c r="P5271" t="s">
        <v>902</v>
      </c>
      <c r="Q5271" t="s">
        <v>903</v>
      </c>
      <c r="R5271" t="s">
        <v>59</v>
      </c>
      <c r="S5271" t="s">
        <v>60</v>
      </c>
      <c r="T5271" t="s">
        <v>36</v>
      </c>
      <c r="U5271" t="s">
        <v>37</v>
      </c>
      <c r="V5271">
        <v>27</v>
      </c>
      <c r="W5271" t="s">
        <v>38</v>
      </c>
    </row>
    <row r="5272" spans="1:23">
      <c r="A5272" t="s">
        <v>1030</v>
      </c>
      <c r="B5272" t="s">
        <v>24</v>
      </c>
      <c r="C5272" t="s">
        <v>1031</v>
      </c>
      <c r="D5272" t="s">
        <v>26</v>
      </c>
      <c r="E5272" t="s">
        <v>27</v>
      </c>
      <c r="F5272" t="s">
        <v>53</v>
      </c>
      <c r="G5272" t="s">
        <v>54</v>
      </c>
      <c r="H5272" t="s">
        <v>128</v>
      </c>
      <c r="I5272" t="s">
        <v>129</v>
      </c>
      <c r="J5272">
        <v>886.45065999999997</v>
      </c>
      <c r="K5272">
        <v>2</v>
      </c>
      <c r="L5272">
        <v>1</v>
      </c>
      <c r="M5272">
        <v>0</v>
      </c>
      <c r="N5272">
        <v>0</v>
      </c>
      <c r="O5272">
        <v>0</v>
      </c>
      <c r="P5272" t="s">
        <v>902</v>
      </c>
      <c r="Q5272" t="s">
        <v>903</v>
      </c>
      <c r="R5272" t="s">
        <v>59</v>
      </c>
      <c r="S5272" t="s">
        <v>60</v>
      </c>
      <c r="T5272" t="s">
        <v>36</v>
      </c>
      <c r="U5272" t="s">
        <v>37</v>
      </c>
      <c r="V5272">
        <v>27</v>
      </c>
      <c r="W5272" t="s">
        <v>38</v>
      </c>
    </row>
    <row r="5273" spans="1:23">
      <c r="A5273" t="s">
        <v>1030</v>
      </c>
      <c r="B5273" t="s">
        <v>24</v>
      </c>
      <c r="C5273" t="s">
        <v>1031</v>
      </c>
      <c r="D5273" t="s">
        <v>26</v>
      </c>
      <c r="E5273" t="s">
        <v>27</v>
      </c>
      <c r="F5273" t="s">
        <v>28</v>
      </c>
      <c r="G5273" t="s">
        <v>29</v>
      </c>
      <c r="H5273" t="s">
        <v>193</v>
      </c>
      <c r="I5273" t="s">
        <v>194</v>
      </c>
      <c r="J5273">
        <v>9207.7875399999994</v>
      </c>
      <c r="K5273">
        <v>16</v>
      </c>
      <c r="L5273">
        <v>1</v>
      </c>
      <c r="M5273">
        <v>0</v>
      </c>
      <c r="N5273">
        <v>0</v>
      </c>
      <c r="O5273">
        <v>0</v>
      </c>
      <c r="P5273" t="s">
        <v>902</v>
      </c>
      <c r="Q5273" t="s">
        <v>903</v>
      </c>
      <c r="R5273" t="s">
        <v>59</v>
      </c>
      <c r="S5273" t="s">
        <v>60</v>
      </c>
      <c r="T5273" t="s">
        <v>36</v>
      </c>
      <c r="U5273" t="s">
        <v>37</v>
      </c>
      <c r="V5273">
        <v>27</v>
      </c>
      <c r="W5273" t="s">
        <v>38</v>
      </c>
    </row>
    <row r="5274" spans="1:23">
      <c r="A5274" t="s">
        <v>1030</v>
      </c>
      <c r="B5274" t="s">
        <v>24</v>
      </c>
      <c r="C5274" t="s">
        <v>1031</v>
      </c>
      <c r="D5274" t="s">
        <v>26</v>
      </c>
      <c r="E5274" t="s">
        <v>27</v>
      </c>
      <c r="F5274" t="s">
        <v>28</v>
      </c>
      <c r="G5274" t="s">
        <v>29</v>
      </c>
      <c r="H5274" t="s">
        <v>86</v>
      </c>
      <c r="I5274" t="s">
        <v>87</v>
      </c>
      <c r="J5274">
        <v>3078.3731899999998</v>
      </c>
      <c r="K5274">
        <v>3</v>
      </c>
      <c r="L5274">
        <v>1</v>
      </c>
      <c r="M5274">
        <v>0</v>
      </c>
      <c r="N5274">
        <v>0</v>
      </c>
      <c r="O5274">
        <v>0</v>
      </c>
      <c r="P5274" t="s">
        <v>902</v>
      </c>
      <c r="Q5274" t="s">
        <v>903</v>
      </c>
      <c r="R5274" t="s">
        <v>59</v>
      </c>
      <c r="S5274" t="s">
        <v>60</v>
      </c>
      <c r="T5274" t="s">
        <v>36</v>
      </c>
      <c r="U5274" t="s">
        <v>37</v>
      </c>
      <c r="V5274">
        <v>27</v>
      </c>
      <c r="W5274" t="s">
        <v>38</v>
      </c>
    </row>
    <row r="5275" spans="1:23">
      <c r="A5275" t="s">
        <v>1030</v>
      </c>
      <c r="B5275" t="s">
        <v>24</v>
      </c>
      <c r="C5275" t="s">
        <v>1031</v>
      </c>
      <c r="D5275" t="s">
        <v>39</v>
      </c>
      <c r="E5275" t="s">
        <v>40</v>
      </c>
      <c r="F5275" t="s">
        <v>53</v>
      </c>
      <c r="G5275" t="s">
        <v>54</v>
      </c>
      <c r="I5275" t="s">
        <v>43</v>
      </c>
      <c r="J5275">
        <v>3493.7148999999999</v>
      </c>
      <c r="K5275">
        <v>39</v>
      </c>
      <c r="L5275">
        <v>0.75600000000000001</v>
      </c>
      <c r="M5275">
        <v>0</v>
      </c>
      <c r="N5275">
        <v>0</v>
      </c>
      <c r="O5275">
        <v>0</v>
      </c>
      <c r="P5275" t="s">
        <v>902</v>
      </c>
      <c r="Q5275" t="s">
        <v>903</v>
      </c>
      <c r="R5275" t="s">
        <v>59</v>
      </c>
      <c r="S5275" t="s">
        <v>60</v>
      </c>
      <c r="T5275" t="s">
        <v>36</v>
      </c>
      <c r="U5275" t="s">
        <v>37</v>
      </c>
      <c r="V5275">
        <v>27</v>
      </c>
      <c r="W5275" t="s">
        <v>38</v>
      </c>
    </row>
    <row r="5276" spans="1:23">
      <c r="A5276" t="s">
        <v>1030</v>
      </c>
      <c r="B5276" t="s">
        <v>24</v>
      </c>
      <c r="C5276" t="s">
        <v>1031</v>
      </c>
      <c r="D5276" t="s">
        <v>46</v>
      </c>
      <c r="E5276" t="s">
        <v>47</v>
      </c>
      <c r="F5276" t="s">
        <v>48</v>
      </c>
      <c r="G5276" t="s">
        <v>47</v>
      </c>
      <c r="I5276" t="s">
        <v>43</v>
      </c>
      <c r="J5276">
        <v>29895.479920000002</v>
      </c>
      <c r="K5276">
        <v>2409</v>
      </c>
      <c r="L5276">
        <v>0.96899999999999997</v>
      </c>
      <c r="M5276">
        <v>0</v>
      </c>
      <c r="N5276">
        <v>0</v>
      </c>
      <c r="O5276">
        <v>0</v>
      </c>
      <c r="P5276" t="s">
        <v>902</v>
      </c>
      <c r="Q5276" t="s">
        <v>903</v>
      </c>
      <c r="R5276" t="s">
        <v>59</v>
      </c>
      <c r="S5276" t="s">
        <v>60</v>
      </c>
      <c r="T5276" t="s">
        <v>36</v>
      </c>
      <c r="U5276" t="s">
        <v>37</v>
      </c>
      <c r="V5276">
        <v>27</v>
      </c>
      <c r="W5276" t="s">
        <v>38</v>
      </c>
    </row>
    <row r="5277" spans="1:23">
      <c r="A5277" t="s">
        <v>1030</v>
      </c>
      <c r="B5277" t="s">
        <v>24</v>
      </c>
      <c r="C5277" t="s">
        <v>1031</v>
      </c>
      <c r="D5277" t="s">
        <v>39</v>
      </c>
      <c r="E5277" t="s">
        <v>40</v>
      </c>
      <c r="F5277" t="s">
        <v>28</v>
      </c>
      <c r="G5277" t="s">
        <v>29</v>
      </c>
      <c r="I5277" t="s">
        <v>43</v>
      </c>
      <c r="J5277">
        <v>746.96938999999998</v>
      </c>
      <c r="K5277">
        <v>7</v>
      </c>
      <c r="L5277">
        <v>0.313</v>
      </c>
      <c r="M5277">
        <v>0</v>
      </c>
      <c r="N5277">
        <v>0</v>
      </c>
      <c r="O5277">
        <v>0</v>
      </c>
      <c r="P5277" t="s">
        <v>952</v>
      </c>
      <c r="Q5277" t="s">
        <v>953</v>
      </c>
      <c r="R5277" t="s">
        <v>365</v>
      </c>
      <c r="S5277" t="s">
        <v>366</v>
      </c>
      <c r="T5277" t="s">
        <v>36</v>
      </c>
      <c r="U5277" t="s">
        <v>37</v>
      </c>
      <c r="V5277">
        <v>27</v>
      </c>
      <c r="W5277" t="s">
        <v>38</v>
      </c>
    </row>
    <row r="5278" spans="1:23">
      <c r="A5278" t="s">
        <v>1030</v>
      </c>
      <c r="B5278" t="s">
        <v>24</v>
      </c>
      <c r="C5278" t="s">
        <v>1031</v>
      </c>
      <c r="D5278" t="s">
        <v>39</v>
      </c>
      <c r="E5278" t="s">
        <v>40</v>
      </c>
      <c r="F5278" t="s">
        <v>28</v>
      </c>
      <c r="G5278" t="s">
        <v>29</v>
      </c>
      <c r="I5278" t="s">
        <v>43</v>
      </c>
      <c r="J5278">
        <v>119.24444</v>
      </c>
      <c r="K5278">
        <v>2</v>
      </c>
      <c r="L5278">
        <v>0</v>
      </c>
      <c r="M5278">
        <v>0</v>
      </c>
      <c r="N5278">
        <v>0</v>
      </c>
      <c r="O5278">
        <v>0</v>
      </c>
      <c r="P5278" t="s">
        <v>960</v>
      </c>
      <c r="Q5278" t="s">
        <v>961</v>
      </c>
      <c r="R5278" t="s">
        <v>73</v>
      </c>
      <c r="S5278" t="s">
        <v>74</v>
      </c>
      <c r="T5278" t="s">
        <v>36</v>
      </c>
      <c r="U5278" t="s">
        <v>37</v>
      </c>
      <c r="V5278">
        <v>27</v>
      </c>
      <c r="W5278" t="s">
        <v>38</v>
      </c>
    </row>
    <row r="5279" spans="1:23">
      <c r="A5279" t="s">
        <v>1030</v>
      </c>
      <c r="B5279" t="s">
        <v>24</v>
      </c>
      <c r="C5279" t="s">
        <v>1031</v>
      </c>
      <c r="D5279" t="s">
        <v>26</v>
      </c>
      <c r="E5279" t="s">
        <v>27</v>
      </c>
      <c r="F5279" t="s">
        <v>28</v>
      </c>
      <c r="G5279" t="s">
        <v>29</v>
      </c>
      <c r="H5279" t="s">
        <v>189</v>
      </c>
      <c r="I5279" t="s">
        <v>190</v>
      </c>
      <c r="J5279">
        <v>74.317040000000006</v>
      </c>
      <c r="K5279">
        <v>1</v>
      </c>
      <c r="L5279">
        <v>1</v>
      </c>
      <c r="M5279">
        <v>0</v>
      </c>
      <c r="N5279">
        <v>0</v>
      </c>
      <c r="O5279">
        <v>0</v>
      </c>
      <c r="P5279" t="s">
        <v>964</v>
      </c>
      <c r="Q5279" t="s">
        <v>965</v>
      </c>
      <c r="R5279" t="s">
        <v>59</v>
      </c>
      <c r="S5279" t="s">
        <v>60</v>
      </c>
      <c r="T5279" t="s">
        <v>36</v>
      </c>
      <c r="U5279" t="s">
        <v>37</v>
      </c>
      <c r="V5279">
        <v>27</v>
      </c>
      <c r="W5279" t="s">
        <v>38</v>
      </c>
    </row>
    <row r="5280" spans="1:23">
      <c r="A5280" t="s">
        <v>1030</v>
      </c>
      <c r="B5280" t="s">
        <v>24</v>
      </c>
      <c r="C5280" t="s">
        <v>1031</v>
      </c>
      <c r="D5280" t="s">
        <v>39</v>
      </c>
      <c r="E5280" t="s">
        <v>40</v>
      </c>
      <c r="F5280" t="s">
        <v>28</v>
      </c>
      <c r="G5280" t="s">
        <v>29</v>
      </c>
      <c r="I5280" t="s">
        <v>43</v>
      </c>
      <c r="J5280">
        <v>4750.2229200000002</v>
      </c>
      <c r="K5280">
        <v>87</v>
      </c>
      <c r="L5280">
        <v>0.94599999999999995</v>
      </c>
      <c r="M5280">
        <v>0</v>
      </c>
      <c r="N5280">
        <v>0</v>
      </c>
      <c r="O5280">
        <v>0</v>
      </c>
      <c r="P5280" t="s">
        <v>964</v>
      </c>
      <c r="Q5280" t="s">
        <v>965</v>
      </c>
      <c r="R5280" t="s">
        <v>59</v>
      </c>
      <c r="S5280" t="s">
        <v>60</v>
      </c>
      <c r="T5280" t="s">
        <v>36</v>
      </c>
      <c r="U5280" t="s">
        <v>37</v>
      </c>
      <c r="V5280">
        <v>27</v>
      </c>
      <c r="W5280" t="s">
        <v>38</v>
      </c>
    </row>
    <row r="5281" spans="1:23">
      <c r="A5281" t="s">
        <v>1030</v>
      </c>
      <c r="B5281" t="s">
        <v>24</v>
      </c>
      <c r="C5281" t="s">
        <v>1031</v>
      </c>
      <c r="D5281" t="s">
        <v>46</v>
      </c>
      <c r="E5281" t="s">
        <v>47</v>
      </c>
      <c r="F5281" t="s">
        <v>48</v>
      </c>
      <c r="G5281" t="s">
        <v>47</v>
      </c>
      <c r="I5281" t="s">
        <v>43</v>
      </c>
      <c r="J5281">
        <v>3268.7339000000002</v>
      </c>
      <c r="K5281">
        <v>159</v>
      </c>
      <c r="L5281">
        <v>0.93400000000000005</v>
      </c>
      <c r="M5281">
        <v>0</v>
      </c>
      <c r="N5281">
        <v>0</v>
      </c>
      <c r="O5281">
        <v>0</v>
      </c>
      <c r="P5281" t="s">
        <v>966</v>
      </c>
      <c r="Q5281" t="s">
        <v>967</v>
      </c>
      <c r="R5281" t="s">
        <v>365</v>
      </c>
      <c r="S5281" t="s">
        <v>366</v>
      </c>
      <c r="T5281" t="s">
        <v>36</v>
      </c>
      <c r="U5281" t="s">
        <v>37</v>
      </c>
      <c r="V5281">
        <v>27</v>
      </c>
      <c r="W5281" t="s">
        <v>38</v>
      </c>
    </row>
    <row r="5282" spans="1:23">
      <c r="A5282" t="s">
        <v>1030</v>
      </c>
      <c r="B5282" t="s">
        <v>24</v>
      </c>
      <c r="C5282" t="s">
        <v>1031</v>
      </c>
      <c r="D5282" t="s">
        <v>39</v>
      </c>
      <c r="E5282" t="s">
        <v>40</v>
      </c>
      <c r="F5282" t="s">
        <v>53</v>
      </c>
      <c r="G5282" t="s">
        <v>54</v>
      </c>
      <c r="I5282" t="s">
        <v>43</v>
      </c>
      <c r="J5282">
        <v>0</v>
      </c>
      <c r="K5282">
        <v>0</v>
      </c>
      <c r="L5282">
        <v>0</v>
      </c>
      <c r="M5282">
        <v>0</v>
      </c>
      <c r="N5282">
        <v>0</v>
      </c>
      <c r="O5282">
        <v>1</v>
      </c>
      <c r="P5282" t="s">
        <v>984</v>
      </c>
      <c r="Q5282" t="s">
        <v>985</v>
      </c>
      <c r="R5282" t="s">
        <v>90</v>
      </c>
      <c r="S5282" t="s">
        <v>91</v>
      </c>
      <c r="T5282" t="s">
        <v>36</v>
      </c>
      <c r="U5282" t="s">
        <v>37</v>
      </c>
      <c r="V5282">
        <v>27</v>
      </c>
      <c r="W5282" t="s">
        <v>38</v>
      </c>
    </row>
    <row r="5283" spans="1:23">
      <c r="A5283" t="s">
        <v>1030</v>
      </c>
      <c r="B5283" t="s">
        <v>24</v>
      </c>
      <c r="C5283" t="s">
        <v>1031</v>
      </c>
      <c r="D5283" t="s">
        <v>39</v>
      </c>
      <c r="E5283" t="s">
        <v>40</v>
      </c>
      <c r="F5283" t="s">
        <v>53</v>
      </c>
      <c r="G5283" t="s">
        <v>54</v>
      </c>
      <c r="I5283" t="s">
        <v>43</v>
      </c>
      <c r="J5283">
        <v>557.34484999999995</v>
      </c>
      <c r="K5283">
        <v>6</v>
      </c>
      <c r="L5283">
        <v>0.31900000000000001</v>
      </c>
      <c r="M5283">
        <v>0</v>
      </c>
      <c r="N5283">
        <v>0</v>
      </c>
      <c r="O5283">
        <v>0</v>
      </c>
      <c r="P5283" t="s">
        <v>992</v>
      </c>
      <c r="Q5283" t="s">
        <v>993</v>
      </c>
      <c r="R5283" t="s">
        <v>297</v>
      </c>
      <c r="S5283" t="s">
        <v>298</v>
      </c>
      <c r="T5283" t="s">
        <v>36</v>
      </c>
      <c r="U5283" t="s">
        <v>37</v>
      </c>
      <c r="V5283">
        <v>27</v>
      </c>
      <c r="W5283" t="s">
        <v>38</v>
      </c>
    </row>
    <row r="5284" spans="1:23">
      <c r="A5284" t="s">
        <v>1030</v>
      </c>
      <c r="B5284" t="s">
        <v>24</v>
      </c>
      <c r="C5284" t="s">
        <v>1031</v>
      </c>
      <c r="D5284" t="s">
        <v>26</v>
      </c>
      <c r="E5284" t="s">
        <v>27</v>
      </c>
      <c r="F5284" t="s">
        <v>53</v>
      </c>
      <c r="G5284" t="s">
        <v>54</v>
      </c>
      <c r="I5284" t="s">
        <v>43</v>
      </c>
      <c r="J5284">
        <v>1047.18389</v>
      </c>
      <c r="K5284">
        <v>1</v>
      </c>
      <c r="L5284">
        <v>1</v>
      </c>
      <c r="M5284">
        <v>0</v>
      </c>
      <c r="N5284">
        <v>0</v>
      </c>
      <c r="O5284">
        <v>0</v>
      </c>
      <c r="P5284" t="s">
        <v>996</v>
      </c>
      <c r="Q5284" t="s">
        <v>997</v>
      </c>
      <c r="R5284" t="s">
        <v>100</v>
      </c>
      <c r="S5284" t="s">
        <v>101</v>
      </c>
      <c r="T5284" t="s">
        <v>36</v>
      </c>
      <c r="U5284" t="s">
        <v>37</v>
      </c>
      <c r="V5284">
        <v>27</v>
      </c>
      <c r="W5284" t="s">
        <v>38</v>
      </c>
    </row>
    <row r="5285" spans="1:23">
      <c r="A5285" t="s">
        <v>1030</v>
      </c>
      <c r="B5285" t="s">
        <v>24</v>
      </c>
      <c r="C5285" t="s">
        <v>1031</v>
      </c>
      <c r="D5285" t="s">
        <v>26</v>
      </c>
      <c r="E5285" t="s">
        <v>27</v>
      </c>
      <c r="F5285" t="s">
        <v>28</v>
      </c>
      <c r="G5285" t="s">
        <v>29</v>
      </c>
      <c r="H5285" t="s">
        <v>369</v>
      </c>
      <c r="I5285" t="s">
        <v>370</v>
      </c>
      <c r="J5285">
        <v>204.32532</v>
      </c>
      <c r="K5285">
        <v>1</v>
      </c>
      <c r="L5285">
        <v>1</v>
      </c>
      <c r="M5285">
        <v>0</v>
      </c>
      <c r="N5285">
        <v>0</v>
      </c>
      <c r="O5285">
        <v>0</v>
      </c>
      <c r="P5285" t="s">
        <v>996</v>
      </c>
      <c r="Q5285" t="s">
        <v>997</v>
      </c>
      <c r="R5285" t="s">
        <v>100</v>
      </c>
      <c r="S5285" t="s">
        <v>101</v>
      </c>
      <c r="T5285" t="s">
        <v>36</v>
      </c>
      <c r="U5285" t="s">
        <v>37</v>
      </c>
      <c r="V5285">
        <v>27</v>
      </c>
      <c r="W5285" t="s">
        <v>38</v>
      </c>
    </row>
    <row r="5286" spans="1:23">
      <c r="A5286" t="s">
        <v>1030</v>
      </c>
      <c r="B5286" t="s">
        <v>24</v>
      </c>
      <c r="C5286" t="s">
        <v>1031</v>
      </c>
      <c r="D5286" t="s">
        <v>39</v>
      </c>
      <c r="E5286" t="s">
        <v>40</v>
      </c>
      <c r="F5286" t="s">
        <v>28</v>
      </c>
      <c r="G5286" t="s">
        <v>29</v>
      </c>
      <c r="I5286" t="s">
        <v>43</v>
      </c>
      <c r="J5286">
        <v>2333.5764100000001</v>
      </c>
      <c r="K5286">
        <v>38</v>
      </c>
      <c r="L5286">
        <v>0.50600000000000001</v>
      </c>
      <c r="M5286">
        <v>0</v>
      </c>
      <c r="N5286">
        <v>0</v>
      </c>
      <c r="O5286">
        <v>0</v>
      </c>
      <c r="P5286" t="s">
        <v>1004</v>
      </c>
      <c r="Q5286" t="s">
        <v>1005</v>
      </c>
      <c r="R5286" t="s">
        <v>120</v>
      </c>
      <c r="S5286" t="s">
        <v>121</v>
      </c>
      <c r="T5286" t="s">
        <v>36</v>
      </c>
      <c r="U5286" t="s">
        <v>37</v>
      </c>
      <c r="V5286">
        <v>27</v>
      </c>
      <c r="W5286" t="s">
        <v>38</v>
      </c>
    </row>
    <row r="5287" spans="1:23">
      <c r="A5287" t="s">
        <v>1030</v>
      </c>
      <c r="B5287" t="s">
        <v>24</v>
      </c>
      <c r="C5287" t="s">
        <v>1031</v>
      </c>
      <c r="D5287" t="s">
        <v>26</v>
      </c>
      <c r="E5287" t="s">
        <v>27</v>
      </c>
      <c r="F5287" t="s">
        <v>53</v>
      </c>
      <c r="G5287" t="s">
        <v>54</v>
      </c>
      <c r="H5287" t="s">
        <v>96</v>
      </c>
      <c r="I5287" t="s">
        <v>97</v>
      </c>
      <c r="J5287">
        <v>1275.1043299999999</v>
      </c>
      <c r="K5287">
        <v>1</v>
      </c>
      <c r="L5287">
        <v>1</v>
      </c>
      <c r="M5287">
        <v>0</v>
      </c>
      <c r="N5287">
        <v>0</v>
      </c>
      <c r="O5287">
        <v>0</v>
      </c>
      <c r="P5287" t="s">
        <v>1016</v>
      </c>
      <c r="Q5287" t="s">
        <v>1017</v>
      </c>
      <c r="R5287" t="s">
        <v>100</v>
      </c>
      <c r="S5287" t="s">
        <v>101</v>
      </c>
      <c r="T5287" t="s">
        <v>36</v>
      </c>
      <c r="U5287" t="s">
        <v>37</v>
      </c>
      <c r="V5287">
        <v>27</v>
      </c>
      <c r="W5287" t="s">
        <v>38</v>
      </c>
    </row>
    <row r="5288" spans="1:23">
      <c r="A5288" t="s">
        <v>1030</v>
      </c>
      <c r="B5288" t="s">
        <v>24</v>
      </c>
      <c r="C5288" t="s">
        <v>1031</v>
      </c>
      <c r="D5288" t="s">
        <v>26</v>
      </c>
      <c r="E5288" t="s">
        <v>27</v>
      </c>
      <c r="F5288" t="s">
        <v>44</v>
      </c>
      <c r="G5288" t="s">
        <v>45</v>
      </c>
      <c r="I5288" t="s">
        <v>43</v>
      </c>
      <c r="J5288">
        <v>0</v>
      </c>
      <c r="K5288">
        <v>0</v>
      </c>
      <c r="L5288">
        <v>0</v>
      </c>
      <c r="M5288">
        <v>0</v>
      </c>
      <c r="N5288">
        <v>0</v>
      </c>
      <c r="O5288">
        <v>1</v>
      </c>
      <c r="P5288" t="s">
        <v>1016</v>
      </c>
      <c r="Q5288" t="s">
        <v>1017</v>
      </c>
      <c r="R5288" t="s">
        <v>100</v>
      </c>
      <c r="S5288" t="s">
        <v>101</v>
      </c>
      <c r="T5288" t="s">
        <v>36</v>
      </c>
      <c r="U5288" t="s">
        <v>37</v>
      </c>
      <c r="V5288">
        <v>27</v>
      </c>
      <c r="W5288" t="s">
        <v>38</v>
      </c>
    </row>
    <row r="5289" spans="1:23">
      <c r="A5289" t="s">
        <v>1030</v>
      </c>
      <c r="B5289" t="s">
        <v>24</v>
      </c>
      <c r="C5289" t="s">
        <v>1031</v>
      </c>
      <c r="D5289" t="s">
        <v>26</v>
      </c>
      <c r="E5289" t="s">
        <v>27</v>
      </c>
      <c r="F5289" t="s">
        <v>53</v>
      </c>
      <c r="G5289" t="s">
        <v>54</v>
      </c>
      <c r="H5289" t="s">
        <v>417</v>
      </c>
      <c r="I5289" t="s">
        <v>418</v>
      </c>
      <c r="J5289">
        <v>1219.86292</v>
      </c>
      <c r="K5289">
        <v>1</v>
      </c>
      <c r="L5289">
        <v>1</v>
      </c>
      <c r="M5289">
        <v>0</v>
      </c>
      <c r="N5289">
        <v>0</v>
      </c>
      <c r="O5289">
        <v>0</v>
      </c>
      <c r="P5289" t="s">
        <v>1020</v>
      </c>
      <c r="Q5289" t="s">
        <v>1021</v>
      </c>
      <c r="R5289" t="s">
        <v>146</v>
      </c>
      <c r="S5289" t="s">
        <v>147</v>
      </c>
      <c r="T5289" t="s">
        <v>36</v>
      </c>
      <c r="U5289" t="s">
        <v>37</v>
      </c>
      <c r="V5289">
        <v>27</v>
      </c>
      <c r="W5289" t="s">
        <v>38</v>
      </c>
    </row>
    <row r="5290" spans="1:23">
      <c r="A5290" t="s">
        <v>1030</v>
      </c>
      <c r="B5290" t="s">
        <v>24</v>
      </c>
      <c r="C5290" t="s">
        <v>1031</v>
      </c>
      <c r="D5290" t="s">
        <v>26</v>
      </c>
      <c r="E5290" t="s">
        <v>27</v>
      </c>
      <c r="F5290" t="s">
        <v>53</v>
      </c>
      <c r="G5290" t="s">
        <v>54</v>
      </c>
      <c r="H5290" t="s">
        <v>185</v>
      </c>
      <c r="I5290" t="s">
        <v>186</v>
      </c>
      <c r="J5290">
        <v>2921.5629300000001</v>
      </c>
      <c r="K5290">
        <v>4</v>
      </c>
      <c r="L5290">
        <v>1</v>
      </c>
      <c r="M5290">
        <v>0</v>
      </c>
      <c r="N5290">
        <v>0</v>
      </c>
      <c r="O5290">
        <v>0</v>
      </c>
      <c r="P5290" t="s">
        <v>1020</v>
      </c>
      <c r="Q5290" t="s">
        <v>1021</v>
      </c>
      <c r="R5290" t="s">
        <v>146</v>
      </c>
      <c r="S5290" t="s">
        <v>147</v>
      </c>
      <c r="T5290" t="s">
        <v>36</v>
      </c>
      <c r="U5290" t="s">
        <v>37</v>
      </c>
      <c r="V5290">
        <v>27</v>
      </c>
      <c r="W5290" t="s">
        <v>38</v>
      </c>
    </row>
    <row r="5291" spans="1:23">
      <c r="A5291" t="s">
        <v>1030</v>
      </c>
      <c r="B5291" t="s">
        <v>24</v>
      </c>
      <c r="C5291" t="s">
        <v>1031</v>
      </c>
      <c r="D5291" t="s">
        <v>39</v>
      </c>
      <c r="E5291" t="s">
        <v>40</v>
      </c>
      <c r="F5291" t="s">
        <v>28</v>
      </c>
      <c r="G5291" t="s">
        <v>29</v>
      </c>
      <c r="I5291" t="s">
        <v>43</v>
      </c>
      <c r="J5291">
        <v>5915.5639799999999</v>
      </c>
      <c r="K5291">
        <v>110</v>
      </c>
      <c r="L5291">
        <v>0.39500000000000002</v>
      </c>
      <c r="M5291">
        <v>0</v>
      </c>
      <c r="N5291">
        <v>0</v>
      </c>
      <c r="O5291">
        <v>1</v>
      </c>
      <c r="P5291" t="s">
        <v>1020</v>
      </c>
      <c r="Q5291" t="s">
        <v>1021</v>
      </c>
      <c r="R5291" t="s">
        <v>146</v>
      </c>
      <c r="S5291" t="s">
        <v>147</v>
      </c>
      <c r="T5291" t="s">
        <v>36</v>
      </c>
      <c r="U5291" t="s">
        <v>37</v>
      </c>
      <c r="V5291">
        <v>27</v>
      </c>
      <c r="W5291" t="s">
        <v>38</v>
      </c>
    </row>
    <row r="5292" spans="1:23">
      <c r="A5292" t="s">
        <v>1030</v>
      </c>
      <c r="B5292" t="s">
        <v>24</v>
      </c>
      <c r="C5292" t="s">
        <v>1031</v>
      </c>
      <c r="D5292" t="s">
        <v>46</v>
      </c>
      <c r="E5292" t="s">
        <v>47</v>
      </c>
      <c r="F5292" t="s">
        <v>48</v>
      </c>
      <c r="G5292" t="s">
        <v>47</v>
      </c>
      <c r="I5292" t="s">
        <v>43</v>
      </c>
      <c r="J5292">
        <v>10814.98891</v>
      </c>
      <c r="K5292">
        <v>778</v>
      </c>
      <c r="L5292">
        <v>0.94899999999999995</v>
      </c>
      <c r="M5292">
        <v>0</v>
      </c>
      <c r="N5292">
        <v>0</v>
      </c>
      <c r="O5292">
        <v>0</v>
      </c>
      <c r="P5292" t="s">
        <v>553</v>
      </c>
      <c r="Q5292" t="s">
        <v>554</v>
      </c>
      <c r="R5292" t="s">
        <v>59</v>
      </c>
      <c r="S5292" t="s">
        <v>60</v>
      </c>
      <c r="T5292" t="s">
        <v>36</v>
      </c>
      <c r="U5292" t="s">
        <v>37</v>
      </c>
      <c r="V5292">
        <v>27</v>
      </c>
      <c r="W5292" t="s">
        <v>38</v>
      </c>
    </row>
    <row r="5293" spans="1:23">
      <c r="A5293" t="s">
        <v>1030</v>
      </c>
      <c r="B5293" t="s">
        <v>24</v>
      </c>
      <c r="C5293" t="s">
        <v>1031</v>
      </c>
      <c r="D5293" t="s">
        <v>26</v>
      </c>
      <c r="E5293" t="s">
        <v>27</v>
      </c>
      <c r="F5293" t="s">
        <v>28</v>
      </c>
      <c r="G5293" t="s">
        <v>29</v>
      </c>
      <c r="H5293" t="s">
        <v>30</v>
      </c>
      <c r="I5293" t="s">
        <v>31</v>
      </c>
      <c r="J5293">
        <v>553.11836000000005</v>
      </c>
      <c r="K5293">
        <v>1</v>
      </c>
      <c r="L5293">
        <v>1</v>
      </c>
      <c r="M5293">
        <v>0</v>
      </c>
      <c r="N5293">
        <v>0</v>
      </c>
      <c r="O5293">
        <v>0</v>
      </c>
      <c r="P5293" t="s">
        <v>565</v>
      </c>
      <c r="Q5293" t="s">
        <v>566</v>
      </c>
      <c r="R5293" t="s">
        <v>100</v>
      </c>
      <c r="S5293" t="s">
        <v>101</v>
      </c>
      <c r="T5293" t="s">
        <v>36</v>
      </c>
      <c r="U5293" t="s">
        <v>37</v>
      </c>
      <c r="V5293">
        <v>27</v>
      </c>
      <c r="W5293" t="s">
        <v>38</v>
      </c>
    </row>
    <row r="5294" spans="1:23">
      <c r="A5294" t="s">
        <v>1030</v>
      </c>
      <c r="B5294" t="s">
        <v>24</v>
      </c>
      <c r="C5294" t="s">
        <v>1031</v>
      </c>
      <c r="D5294" t="s">
        <v>26</v>
      </c>
      <c r="E5294" t="s">
        <v>27</v>
      </c>
      <c r="F5294" t="s">
        <v>53</v>
      </c>
      <c r="G5294" t="s">
        <v>54</v>
      </c>
      <c r="H5294" t="s">
        <v>417</v>
      </c>
      <c r="I5294" t="s">
        <v>418</v>
      </c>
      <c r="J5294">
        <v>576.43187999999998</v>
      </c>
      <c r="K5294">
        <v>1</v>
      </c>
      <c r="L5294">
        <v>1</v>
      </c>
      <c r="M5294">
        <v>0</v>
      </c>
      <c r="N5294">
        <v>0</v>
      </c>
      <c r="O5294">
        <v>0</v>
      </c>
      <c r="P5294" t="s">
        <v>567</v>
      </c>
      <c r="Q5294" t="s">
        <v>568</v>
      </c>
      <c r="R5294" t="s">
        <v>132</v>
      </c>
      <c r="S5294" t="s">
        <v>133</v>
      </c>
      <c r="T5294" t="s">
        <v>36</v>
      </c>
      <c r="U5294" t="s">
        <v>37</v>
      </c>
      <c r="V5294">
        <v>27</v>
      </c>
      <c r="W5294" t="s">
        <v>38</v>
      </c>
    </row>
    <row r="5295" spans="1:23">
      <c r="A5295" t="s">
        <v>1030</v>
      </c>
      <c r="B5295" t="s">
        <v>24</v>
      </c>
      <c r="C5295" t="s">
        <v>1031</v>
      </c>
      <c r="D5295" t="s">
        <v>39</v>
      </c>
      <c r="E5295" t="s">
        <v>40</v>
      </c>
      <c r="F5295" t="s">
        <v>28</v>
      </c>
      <c r="G5295" t="s">
        <v>29</v>
      </c>
      <c r="I5295" t="s">
        <v>43</v>
      </c>
      <c r="J5295">
        <v>506.40264999999999</v>
      </c>
      <c r="K5295">
        <v>7</v>
      </c>
      <c r="L5295">
        <v>0.72699999999999998</v>
      </c>
      <c r="M5295">
        <v>0</v>
      </c>
      <c r="N5295">
        <v>0</v>
      </c>
      <c r="O5295">
        <v>0</v>
      </c>
      <c r="P5295" t="s">
        <v>567</v>
      </c>
      <c r="Q5295" t="s">
        <v>568</v>
      </c>
      <c r="R5295" t="s">
        <v>132</v>
      </c>
      <c r="S5295" t="s">
        <v>133</v>
      </c>
      <c r="T5295" t="s">
        <v>36</v>
      </c>
      <c r="U5295" t="s">
        <v>37</v>
      </c>
      <c r="V5295">
        <v>27</v>
      </c>
      <c r="W5295" t="s">
        <v>38</v>
      </c>
    </row>
    <row r="5296" spans="1:23">
      <c r="A5296" t="s">
        <v>1030</v>
      </c>
      <c r="B5296" t="s">
        <v>24</v>
      </c>
      <c r="C5296" t="s">
        <v>1031</v>
      </c>
      <c r="D5296" t="s">
        <v>26</v>
      </c>
      <c r="E5296" t="s">
        <v>27</v>
      </c>
      <c r="F5296" t="s">
        <v>53</v>
      </c>
      <c r="G5296" t="s">
        <v>54</v>
      </c>
      <c r="H5296" t="s">
        <v>96</v>
      </c>
      <c r="I5296" t="s">
        <v>97</v>
      </c>
      <c r="J5296">
        <v>5981.5355099999997</v>
      </c>
      <c r="K5296">
        <v>3</v>
      </c>
      <c r="L5296">
        <v>1</v>
      </c>
      <c r="M5296">
        <v>0</v>
      </c>
      <c r="N5296">
        <v>0</v>
      </c>
      <c r="O5296">
        <v>0</v>
      </c>
      <c r="P5296" t="s">
        <v>571</v>
      </c>
      <c r="Q5296" t="s">
        <v>572</v>
      </c>
      <c r="R5296" t="s">
        <v>34</v>
      </c>
      <c r="S5296" t="s">
        <v>35</v>
      </c>
      <c r="T5296" t="s">
        <v>36</v>
      </c>
      <c r="U5296" t="s">
        <v>37</v>
      </c>
      <c r="V5296">
        <v>27</v>
      </c>
      <c r="W5296" t="s">
        <v>38</v>
      </c>
    </row>
    <row r="5297" spans="1:23">
      <c r="A5297" t="s">
        <v>1030</v>
      </c>
      <c r="B5297" t="s">
        <v>24</v>
      </c>
      <c r="C5297" t="s">
        <v>1031</v>
      </c>
      <c r="D5297" t="s">
        <v>26</v>
      </c>
      <c r="E5297" t="s">
        <v>27</v>
      </c>
      <c r="F5297" t="s">
        <v>53</v>
      </c>
      <c r="G5297" t="s">
        <v>54</v>
      </c>
      <c r="H5297" t="s">
        <v>225</v>
      </c>
      <c r="I5297" t="s">
        <v>226</v>
      </c>
      <c r="J5297">
        <v>788.39635999999996</v>
      </c>
      <c r="K5297">
        <v>1</v>
      </c>
      <c r="L5297">
        <v>1</v>
      </c>
      <c r="M5297">
        <v>0</v>
      </c>
      <c r="N5297">
        <v>0</v>
      </c>
      <c r="O5297">
        <v>0</v>
      </c>
      <c r="P5297" t="s">
        <v>571</v>
      </c>
      <c r="Q5297" t="s">
        <v>572</v>
      </c>
      <c r="R5297" t="s">
        <v>34</v>
      </c>
      <c r="S5297" t="s">
        <v>35</v>
      </c>
      <c r="T5297" t="s">
        <v>36</v>
      </c>
      <c r="U5297" t="s">
        <v>37</v>
      </c>
      <c r="V5297">
        <v>27</v>
      </c>
      <c r="W5297" t="s">
        <v>38</v>
      </c>
    </row>
    <row r="5298" spans="1:23">
      <c r="A5298" t="s">
        <v>1030</v>
      </c>
      <c r="B5298" t="s">
        <v>24</v>
      </c>
      <c r="C5298" t="s">
        <v>1031</v>
      </c>
      <c r="D5298" t="s">
        <v>26</v>
      </c>
      <c r="E5298" t="s">
        <v>27</v>
      </c>
      <c r="F5298" t="s">
        <v>28</v>
      </c>
      <c r="G5298" t="s">
        <v>29</v>
      </c>
      <c r="H5298" t="s">
        <v>138</v>
      </c>
      <c r="I5298" t="s">
        <v>139</v>
      </c>
      <c r="J5298">
        <v>593.58213999999998</v>
      </c>
      <c r="K5298">
        <v>1</v>
      </c>
      <c r="L5298">
        <v>1</v>
      </c>
      <c r="M5298">
        <v>0</v>
      </c>
      <c r="N5298">
        <v>0</v>
      </c>
      <c r="O5298">
        <v>0</v>
      </c>
      <c r="P5298" t="s">
        <v>571</v>
      </c>
      <c r="Q5298" t="s">
        <v>572</v>
      </c>
      <c r="R5298" t="s">
        <v>34</v>
      </c>
      <c r="S5298" t="s">
        <v>35</v>
      </c>
      <c r="T5298" t="s">
        <v>36</v>
      </c>
      <c r="U5298" t="s">
        <v>37</v>
      </c>
      <c r="V5298">
        <v>27</v>
      </c>
      <c r="W5298" t="s">
        <v>38</v>
      </c>
    </row>
    <row r="5299" spans="1:23">
      <c r="A5299" t="s">
        <v>1030</v>
      </c>
      <c r="B5299" t="s">
        <v>24</v>
      </c>
      <c r="C5299" t="s">
        <v>1031</v>
      </c>
      <c r="D5299" t="s">
        <v>26</v>
      </c>
      <c r="E5299" t="s">
        <v>27</v>
      </c>
      <c r="F5299" t="s">
        <v>28</v>
      </c>
      <c r="G5299" t="s">
        <v>29</v>
      </c>
      <c r="H5299" t="s">
        <v>195</v>
      </c>
      <c r="I5299" t="s">
        <v>196</v>
      </c>
      <c r="J5299">
        <v>259.82215000000002</v>
      </c>
      <c r="K5299">
        <v>1</v>
      </c>
      <c r="L5299">
        <v>1</v>
      </c>
      <c r="M5299">
        <v>0</v>
      </c>
      <c r="N5299">
        <v>0</v>
      </c>
      <c r="O5299">
        <v>0</v>
      </c>
      <c r="P5299" t="s">
        <v>571</v>
      </c>
      <c r="Q5299" t="s">
        <v>572</v>
      </c>
      <c r="R5299" t="s">
        <v>34</v>
      </c>
      <c r="S5299" t="s">
        <v>35</v>
      </c>
      <c r="T5299" t="s">
        <v>36</v>
      </c>
      <c r="U5299" t="s">
        <v>37</v>
      </c>
      <c r="V5299">
        <v>27</v>
      </c>
      <c r="W5299" t="s">
        <v>38</v>
      </c>
    </row>
    <row r="5300" spans="1:23">
      <c r="A5300" t="s">
        <v>1030</v>
      </c>
      <c r="B5300" t="s">
        <v>24</v>
      </c>
      <c r="C5300" t="s">
        <v>1031</v>
      </c>
      <c r="D5300" t="s">
        <v>39</v>
      </c>
      <c r="E5300" t="s">
        <v>40</v>
      </c>
      <c r="F5300" t="s">
        <v>41</v>
      </c>
      <c r="G5300" t="s">
        <v>42</v>
      </c>
      <c r="I5300" t="s">
        <v>43</v>
      </c>
      <c r="J5300">
        <v>603.20016999999996</v>
      </c>
      <c r="K5300">
        <v>22</v>
      </c>
      <c r="L5300">
        <v>0.72099999999999997</v>
      </c>
      <c r="M5300">
        <v>0</v>
      </c>
      <c r="N5300">
        <v>0</v>
      </c>
      <c r="O5300">
        <v>0</v>
      </c>
      <c r="P5300" t="s">
        <v>571</v>
      </c>
      <c r="Q5300" t="s">
        <v>572</v>
      </c>
      <c r="R5300" t="s">
        <v>34</v>
      </c>
      <c r="S5300" t="s">
        <v>35</v>
      </c>
      <c r="T5300" t="s">
        <v>36</v>
      </c>
      <c r="U5300" t="s">
        <v>37</v>
      </c>
      <c r="V5300">
        <v>27</v>
      </c>
      <c r="W5300" t="s">
        <v>38</v>
      </c>
    </row>
    <row r="5301" spans="1:23">
      <c r="A5301" t="s">
        <v>1030</v>
      </c>
      <c r="B5301" t="s">
        <v>24</v>
      </c>
      <c r="C5301" t="s">
        <v>1031</v>
      </c>
      <c r="D5301" t="s">
        <v>26</v>
      </c>
      <c r="E5301" t="s">
        <v>27</v>
      </c>
      <c r="F5301" t="s">
        <v>28</v>
      </c>
      <c r="G5301" t="s">
        <v>29</v>
      </c>
      <c r="H5301" t="s">
        <v>152</v>
      </c>
      <c r="I5301" t="s">
        <v>153</v>
      </c>
      <c r="J5301">
        <v>2354.0225700000001</v>
      </c>
      <c r="K5301">
        <v>1</v>
      </c>
      <c r="L5301">
        <v>1</v>
      </c>
      <c r="M5301">
        <v>0</v>
      </c>
      <c r="N5301">
        <v>0</v>
      </c>
      <c r="O5301">
        <v>0</v>
      </c>
      <c r="P5301" t="s">
        <v>601</v>
      </c>
      <c r="Q5301" t="s">
        <v>602</v>
      </c>
      <c r="R5301" t="s">
        <v>59</v>
      </c>
      <c r="S5301" t="s">
        <v>60</v>
      </c>
      <c r="T5301" t="s">
        <v>36</v>
      </c>
      <c r="U5301" t="s">
        <v>37</v>
      </c>
      <c r="V5301">
        <v>27</v>
      </c>
      <c r="W5301" t="s">
        <v>38</v>
      </c>
    </row>
    <row r="5302" spans="1:23">
      <c r="A5302" t="s">
        <v>1030</v>
      </c>
      <c r="B5302" t="s">
        <v>24</v>
      </c>
      <c r="C5302" t="s">
        <v>1031</v>
      </c>
      <c r="D5302" t="s">
        <v>46</v>
      </c>
      <c r="E5302" t="s">
        <v>47</v>
      </c>
      <c r="F5302" t="s">
        <v>48</v>
      </c>
      <c r="G5302" t="s">
        <v>47</v>
      </c>
      <c r="I5302" t="s">
        <v>43</v>
      </c>
      <c r="J5302">
        <v>8089.8589899999997</v>
      </c>
      <c r="K5302">
        <v>509</v>
      </c>
      <c r="L5302">
        <v>0.94</v>
      </c>
      <c r="M5302">
        <v>0</v>
      </c>
      <c r="N5302">
        <v>0</v>
      </c>
      <c r="O5302">
        <v>0</v>
      </c>
      <c r="P5302" t="s">
        <v>601</v>
      </c>
      <c r="Q5302" t="s">
        <v>602</v>
      </c>
      <c r="R5302" t="s">
        <v>59</v>
      </c>
      <c r="S5302" t="s">
        <v>60</v>
      </c>
      <c r="T5302" t="s">
        <v>36</v>
      </c>
      <c r="U5302" t="s">
        <v>37</v>
      </c>
      <c r="V5302">
        <v>27</v>
      </c>
      <c r="W5302" t="s">
        <v>38</v>
      </c>
    </row>
    <row r="5303" spans="1:23">
      <c r="A5303" t="s">
        <v>1030</v>
      </c>
      <c r="B5303" t="s">
        <v>24</v>
      </c>
      <c r="C5303" t="s">
        <v>1031</v>
      </c>
      <c r="D5303" t="s">
        <v>39</v>
      </c>
      <c r="E5303" t="s">
        <v>40</v>
      </c>
      <c r="F5303" t="s">
        <v>28</v>
      </c>
      <c r="G5303" t="s">
        <v>29</v>
      </c>
      <c r="I5303" t="s">
        <v>43</v>
      </c>
      <c r="J5303">
        <v>95.482349999999997</v>
      </c>
      <c r="K5303">
        <v>3</v>
      </c>
      <c r="L5303">
        <v>4.0899999999999999E-2</v>
      </c>
      <c r="M5303">
        <v>0</v>
      </c>
      <c r="N5303">
        <v>0</v>
      </c>
      <c r="O5303">
        <v>0</v>
      </c>
      <c r="P5303" t="s">
        <v>621</v>
      </c>
      <c r="Q5303" t="s">
        <v>622</v>
      </c>
      <c r="R5303" t="s">
        <v>158</v>
      </c>
      <c r="S5303" t="s">
        <v>159</v>
      </c>
      <c r="T5303" t="s">
        <v>36</v>
      </c>
      <c r="U5303" t="s">
        <v>37</v>
      </c>
      <c r="V5303">
        <v>27</v>
      </c>
      <c r="W5303" t="s">
        <v>38</v>
      </c>
    </row>
    <row r="5304" spans="1:23">
      <c r="A5304" t="s">
        <v>1030</v>
      </c>
      <c r="B5304" t="s">
        <v>24</v>
      </c>
      <c r="C5304" t="s">
        <v>1031</v>
      </c>
      <c r="D5304" t="s">
        <v>39</v>
      </c>
      <c r="E5304" t="s">
        <v>40</v>
      </c>
      <c r="F5304" t="s">
        <v>53</v>
      </c>
      <c r="G5304" t="s">
        <v>54</v>
      </c>
      <c r="I5304" t="s">
        <v>43</v>
      </c>
      <c r="J5304">
        <v>259.44389999999999</v>
      </c>
      <c r="K5304">
        <v>1</v>
      </c>
      <c r="L5304">
        <v>0</v>
      </c>
      <c r="M5304">
        <v>0</v>
      </c>
      <c r="N5304">
        <v>0</v>
      </c>
      <c r="O5304">
        <v>0</v>
      </c>
      <c r="P5304" t="s">
        <v>623</v>
      </c>
      <c r="Q5304" t="s">
        <v>624</v>
      </c>
      <c r="R5304" t="s">
        <v>158</v>
      </c>
      <c r="S5304" t="s">
        <v>159</v>
      </c>
      <c r="T5304" t="s">
        <v>36</v>
      </c>
      <c r="U5304" t="s">
        <v>37</v>
      </c>
      <c r="V5304">
        <v>27</v>
      </c>
      <c r="W5304" t="s">
        <v>38</v>
      </c>
    </row>
    <row r="5305" spans="1:23">
      <c r="A5305" t="s">
        <v>1030</v>
      </c>
      <c r="B5305" t="s">
        <v>24</v>
      </c>
      <c r="C5305" t="s">
        <v>1031</v>
      </c>
      <c r="D5305" t="s">
        <v>46</v>
      </c>
      <c r="E5305" t="s">
        <v>47</v>
      </c>
      <c r="F5305" t="s">
        <v>48</v>
      </c>
      <c r="G5305" t="s">
        <v>47</v>
      </c>
      <c r="I5305" t="s">
        <v>43</v>
      </c>
      <c r="J5305">
        <v>1096.43262</v>
      </c>
      <c r="K5305">
        <v>58</v>
      </c>
      <c r="L5305">
        <v>0.59399999999999997</v>
      </c>
      <c r="M5305">
        <v>0</v>
      </c>
      <c r="N5305">
        <v>0</v>
      </c>
      <c r="O5305">
        <v>0</v>
      </c>
      <c r="P5305" t="s">
        <v>639</v>
      </c>
      <c r="Q5305" t="s">
        <v>640</v>
      </c>
      <c r="R5305" t="s">
        <v>34</v>
      </c>
      <c r="S5305" t="s">
        <v>35</v>
      </c>
      <c r="T5305" t="s">
        <v>36</v>
      </c>
      <c r="U5305" t="s">
        <v>37</v>
      </c>
      <c r="V5305">
        <v>27</v>
      </c>
      <c r="W5305" t="s">
        <v>38</v>
      </c>
    </row>
    <row r="5306" spans="1:23">
      <c r="A5306" t="s">
        <v>1030</v>
      </c>
      <c r="B5306" t="s">
        <v>24</v>
      </c>
      <c r="C5306" t="s">
        <v>1031</v>
      </c>
      <c r="D5306" t="s">
        <v>46</v>
      </c>
      <c r="E5306" t="s">
        <v>47</v>
      </c>
      <c r="F5306" t="s">
        <v>48</v>
      </c>
      <c r="G5306" t="s">
        <v>47</v>
      </c>
      <c r="I5306" t="s">
        <v>43</v>
      </c>
      <c r="J5306">
        <v>3288.0974700000002</v>
      </c>
      <c r="K5306">
        <v>149</v>
      </c>
      <c r="L5306">
        <v>0.71299999999999997</v>
      </c>
      <c r="M5306">
        <v>0</v>
      </c>
      <c r="N5306">
        <v>0</v>
      </c>
      <c r="O5306">
        <v>0</v>
      </c>
      <c r="P5306" t="s">
        <v>1038</v>
      </c>
      <c r="Q5306" t="s">
        <v>1039</v>
      </c>
      <c r="R5306" t="s">
        <v>100</v>
      </c>
      <c r="S5306" t="s">
        <v>101</v>
      </c>
      <c r="T5306" t="s">
        <v>36</v>
      </c>
      <c r="U5306" t="s">
        <v>37</v>
      </c>
      <c r="V5306">
        <v>27</v>
      </c>
      <c r="W5306" t="s">
        <v>38</v>
      </c>
    </row>
    <row r="5307" spans="1:23">
      <c r="A5307" t="s">
        <v>1030</v>
      </c>
      <c r="B5307" t="s">
        <v>24</v>
      </c>
      <c r="C5307" t="s">
        <v>1031</v>
      </c>
      <c r="D5307" t="s">
        <v>26</v>
      </c>
      <c r="E5307" t="s">
        <v>27</v>
      </c>
      <c r="F5307" t="s">
        <v>28</v>
      </c>
      <c r="G5307" t="s">
        <v>29</v>
      </c>
      <c r="H5307" t="s">
        <v>63</v>
      </c>
      <c r="I5307" t="s">
        <v>64</v>
      </c>
      <c r="J5307">
        <v>336.61032999999998</v>
      </c>
      <c r="K5307">
        <v>1</v>
      </c>
      <c r="L5307">
        <v>1</v>
      </c>
      <c r="M5307">
        <v>0</v>
      </c>
      <c r="N5307">
        <v>0</v>
      </c>
      <c r="O5307">
        <v>0</v>
      </c>
      <c r="P5307" t="s">
        <v>1040</v>
      </c>
      <c r="Q5307" t="s">
        <v>1041</v>
      </c>
      <c r="R5307" t="s">
        <v>59</v>
      </c>
      <c r="S5307" t="s">
        <v>60</v>
      </c>
      <c r="T5307" t="s">
        <v>36</v>
      </c>
      <c r="U5307" t="s">
        <v>37</v>
      </c>
      <c r="V5307">
        <v>27</v>
      </c>
      <c r="W5307" t="s">
        <v>38</v>
      </c>
    </row>
    <row r="5308" spans="1:23">
      <c r="A5308" t="s">
        <v>1030</v>
      </c>
      <c r="B5308" t="s">
        <v>24</v>
      </c>
      <c r="C5308" t="s">
        <v>1031</v>
      </c>
      <c r="D5308" t="s">
        <v>39</v>
      </c>
      <c r="E5308" t="s">
        <v>40</v>
      </c>
      <c r="F5308" t="s">
        <v>28</v>
      </c>
      <c r="G5308" t="s">
        <v>29</v>
      </c>
      <c r="I5308" t="s">
        <v>43</v>
      </c>
      <c r="J5308">
        <v>6848.7617600000003</v>
      </c>
      <c r="K5308">
        <v>93</v>
      </c>
      <c r="L5308">
        <v>0.72</v>
      </c>
      <c r="M5308">
        <v>0</v>
      </c>
      <c r="N5308">
        <v>0</v>
      </c>
      <c r="O5308">
        <v>1</v>
      </c>
      <c r="P5308" t="s">
        <v>1040</v>
      </c>
      <c r="Q5308" t="s">
        <v>1041</v>
      </c>
      <c r="R5308" t="s">
        <v>59</v>
      </c>
      <c r="S5308" t="s">
        <v>60</v>
      </c>
      <c r="T5308" t="s">
        <v>36</v>
      </c>
      <c r="U5308" t="s">
        <v>37</v>
      </c>
      <c r="V5308">
        <v>27</v>
      </c>
      <c r="W5308" t="s">
        <v>38</v>
      </c>
    </row>
    <row r="5309" spans="1:23">
      <c r="A5309" t="s">
        <v>1030</v>
      </c>
      <c r="B5309" t="s">
        <v>24</v>
      </c>
      <c r="C5309" t="s">
        <v>1031</v>
      </c>
      <c r="D5309" t="s">
        <v>39</v>
      </c>
      <c r="E5309" t="s">
        <v>40</v>
      </c>
      <c r="F5309" t="s">
        <v>41</v>
      </c>
      <c r="G5309" t="s">
        <v>42</v>
      </c>
      <c r="I5309" t="s">
        <v>43</v>
      </c>
      <c r="J5309">
        <v>0</v>
      </c>
      <c r="K5309">
        <v>0</v>
      </c>
      <c r="L5309">
        <v>0</v>
      </c>
      <c r="M5309">
        <v>0</v>
      </c>
      <c r="N5309">
        <v>0</v>
      </c>
      <c r="O5309">
        <v>1</v>
      </c>
      <c r="P5309" t="s">
        <v>1042</v>
      </c>
      <c r="Q5309" t="s">
        <v>1043</v>
      </c>
      <c r="R5309" t="s">
        <v>132</v>
      </c>
      <c r="S5309" t="s">
        <v>133</v>
      </c>
      <c r="T5309" t="s">
        <v>36</v>
      </c>
      <c r="U5309" t="s">
        <v>37</v>
      </c>
      <c r="V5309">
        <v>27</v>
      </c>
      <c r="W5309" t="s">
        <v>38</v>
      </c>
    </row>
    <row r="5310" spans="1:23">
      <c r="A5310" t="s">
        <v>1030</v>
      </c>
      <c r="B5310" t="s">
        <v>24</v>
      </c>
      <c r="C5310" t="s">
        <v>1031</v>
      </c>
      <c r="D5310" t="s">
        <v>39</v>
      </c>
      <c r="E5310" t="s">
        <v>40</v>
      </c>
      <c r="F5310" t="s">
        <v>28</v>
      </c>
      <c r="G5310" t="s">
        <v>29</v>
      </c>
      <c r="I5310" t="s">
        <v>43</v>
      </c>
      <c r="J5310">
        <v>336.38427000000001</v>
      </c>
      <c r="K5310">
        <v>10</v>
      </c>
      <c r="L5310">
        <v>0.94499999999999995</v>
      </c>
      <c r="M5310">
        <v>0</v>
      </c>
      <c r="N5310">
        <v>0</v>
      </c>
      <c r="O5310">
        <v>0</v>
      </c>
      <c r="P5310" t="s">
        <v>1044</v>
      </c>
      <c r="Q5310" t="s">
        <v>1045</v>
      </c>
      <c r="R5310" t="s">
        <v>73</v>
      </c>
      <c r="S5310" t="s">
        <v>74</v>
      </c>
      <c r="T5310" t="s">
        <v>36</v>
      </c>
      <c r="U5310" t="s">
        <v>37</v>
      </c>
      <c r="V5310">
        <v>27</v>
      </c>
      <c r="W5310" t="s">
        <v>38</v>
      </c>
    </row>
    <row r="5311" spans="1:23">
      <c r="A5311" t="s">
        <v>1030</v>
      </c>
      <c r="B5311" t="s">
        <v>24</v>
      </c>
      <c r="C5311" t="s">
        <v>1031</v>
      </c>
      <c r="D5311" t="s">
        <v>26</v>
      </c>
      <c r="E5311" t="s">
        <v>27</v>
      </c>
      <c r="F5311" t="s">
        <v>28</v>
      </c>
      <c r="G5311" t="s">
        <v>29</v>
      </c>
      <c r="H5311" t="s">
        <v>63</v>
      </c>
      <c r="I5311" t="s">
        <v>64</v>
      </c>
      <c r="J5311">
        <v>1110.57051</v>
      </c>
      <c r="K5311">
        <v>2</v>
      </c>
      <c r="L5311">
        <v>1</v>
      </c>
      <c r="M5311">
        <v>0</v>
      </c>
      <c r="N5311">
        <v>0</v>
      </c>
      <c r="O5311">
        <v>0</v>
      </c>
      <c r="P5311" t="s">
        <v>1100</v>
      </c>
      <c r="Q5311" t="s">
        <v>1101</v>
      </c>
      <c r="R5311" t="s">
        <v>59</v>
      </c>
      <c r="S5311" t="s">
        <v>60</v>
      </c>
      <c r="T5311" t="s">
        <v>36</v>
      </c>
      <c r="U5311" t="s">
        <v>37</v>
      </c>
      <c r="V5311">
        <v>27</v>
      </c>
      <c r="W5311" t="s">
        <v>38</v>
      </c>
    </row>
    <row r="5312" spans="1:23">
      <c r="A5312" t="s">
        <v>1030</v>
      </c>
      <c r="B5312" t="s">
        <v>24</v>
      </c>
      <c r="C5312" t="s">
        <v>1031</v>
      </c>
      <c r="D5312" t="s">
        <v>26</v>
      </c>
      <c r="E5312" t="s">
        <v>27</v>
      </c>
      <c r="F5312" t="s">
        <v>53</v>
      </c>
      <c r="G5312" t="s">
        <v>54</v>
      </c>
      <c r="H5312" t="s">
        <v>185</v>
      </c>
      <c r="I5312" t="s">
        <v>186</v>
      </c>
      <c r="J5312">
        <v>615.82799</v>
      </c>
      <c r="K5312">
        <v>1</v>
      </c>
      <c r="L5312">
        <v>1</v>
      </c>
      <c r="M5312">
        <v>0</v>
      </c>
      <c r="N5312">
        <v>0</v>
      </c>
      <c r="O5312">
        <v>0</v>
      </c>
      <c r="P5312" t="s">
        <v>1048</v>
      </c>
      <c r="Q5312" t="s">
        <v>1049</v>
      </c>
      <c r="R5312" t="s">
        <v>67</v>
      </c>
      <c r="S5312" t="s">
        <v>68</v>
      </c>
      <c r="T5312" t="s">
        <v>36</v>
      </c>
      <c r="U5312" t="s">
        <v>37</v>
      </c>
      <c r="V5312">
        <v>27</v>
      </c>
      <c r="W5312" t="s">
        <v>38</v>
      </c>
    </row>
    <row r="5313" spans="1:23">
      <c r="A5313" t="s">
        <v>1030</v>
      </c>
      <c r="B5313" t="s">
        <v>24</v>
      </c>
      <c r="C5313" t="s">
        <v>1031</v>
      </c>
      <c r="D5313" t="s">
        <v>26</v>
      </c>
      <c r="E5313" t="s">
        <v>27</v>
      </c>
      <c r="F5313" t="s">
        <v>28</v>
      </c>
      <c r="G5313" t="s">
        <v>29</v>
      </c>
      <c r="H5313" t="s">
        <v>148</v>
      </c>
      <c r="I5313" t="s">
        <v>149</v>
      </c>
      <c r="J5313">
        <v>379.87110999999999</v>
      </c>
      <c r="K5313">
        <v>1</v>
      </c>
      <c r="L5313">
        <v>1</v>
      </c>
      <c r="M5313">
        <v>0</v>
      </c>
      <c r="N5313">
        <v>0</v>
      </c>
      <c r="O5313">
        <v>0</v>
      </c>
      <c r="P5313" t="s">
        <v>1104</v>
      </c>
      <c r="Q5313" t="s">
        <v>1105</v>
      </c>
      <c r="R5313" t="s">
        <v>132</v>
      </c>
      <c r="S5313" t="s">
        <v>133</v>
      </c>
      <c r="T5313" t="s">
        <v>36</v>
      </c>
      <c r="U5313" t="s">
        <v>37</v>
      </c>
      <c r="V5313">
        <v>27</v>
      </c>
      <c r="W5313" t="s">
        <v>38</v>
      </c>
    </row>
    <row r="5314" spans="1:23">
      <c r="A5314" t="s">
        <v>1030</v>
      </c>
      <c r="B5314" t="s">
        <v>24</v>
      </c>
      <c r="C5314" t="s">
        <v>1031</v>
      </c>
      <c r="D5314" t="s">
        <v>39</v>
      </c>
      <c r="E5314" t="s">
        <v>40</v>
      </c>
      <c r="F5314" t="s">
        <v>28</v>
      </c>
      <c r="G5314" t="s">
        <v>29</v>
      </c>
      <c r="I5314" t="s">
        <v>43</v>
      </c>
      <c r="J5314">
        <v>486.56454000000002</v>
      </c>
      <c r="K5314">
        <v>11</v>
      </c>
      <c r="L5314">
        <v>0.20200000000000001</v>
      </c>
      <c r="M5314">
        <v>0</v>
      </c>
      <c r="N5314">
        <v>0</v>
      </c>
      <c r="O5314">
        <v>0</v>
      </c>
      <c r="P5314" t="s">
        <v>1050</v>
      </c>
      <c r="Q5314" t="s">
        <v>1051</v>
      </c>
      <c r="R5314" t="s">
        <v>100</v>
      </c>
      <c r="S5314" t="s">
        <v>101</v>
      </c>
      <c r="T5314" t="s">
        <v>36</v>
      </c>
      <c r="U5314" t="s">
        <v>37</v>
      </c>
      <c r="V5314">
        <v>27</v>
      </c>
      <c r="W5314" t="s">
        <v>38</v>
      </c>
    </row>
    <row r="5315" spans="1:23">
      <c r="A5315" t="s">
        <v>1030</v>
      </c>
      <c r="B5315" t="s">
        <v>24</v>
      </c>
      <c r="C5315" t="s">
        <v>1031</v>
      </c>
      <c r="D5315" t="s">
        <v>46</v>
      </c>
      <c r="E5315" t="s">
        <v>47</v>
      </c>
      <c r="F5315" t="s">
        <v>48</v>
      </c>
      <c r="G5315" t="s">
        <v>47</v>
      </c>
      <c r="I5315" t="s">
        <v>43</v>
      </c>
      <c r="J5315">
        <v>3077.7272800000001</v>
      </c>
      <c r="K5315">
        <v>214</v>
      </c>
      <c r="L5315">
        <v>0.56799999999999995</v>
      </c>
      <c r="M5315">
        <v>0</v>
      </c>
      <c r="N5315">
        <v>0</v>
      </c>
      <c r="O5315">
        <v>0</v>
      </c>
      <c r="P5315" t="s">
        <v>1050</v>
      </c>
      <c r="Q5315" t="s">
        <v>1051</v>
      </c>
      <c r="R5315" t="s">
        <v>100</v>
      </c>
      <c r="S5315" t="s">
        <v>101</v>
      </c>
      <c r="T5315" t="s">
        <v>36</v>
      </c>
      <c r="U5315" t="s">
        <v>37</v>
      </c>
      <c r="V5315">
        <v>27</v>
      </c>
      <c r="W5315" t="s">
        <v>38</v>
      </c>
    </row>
    <row r="5316" spans="1:23">
      <c r="A5316" t="s">
        <v>1030</v>
      </c>
      <c r="B5316" t="s">
        <v>24</v>
      </c>
      <c r="C5316" t="s">
        <v>1031</v>
      </c>
      <c r="D5316" t="s">
        <v>26</v>
      </c>
      <c r="E5316" t="s">
        <v>27</v>
      </c>
      <c r="F5316" t="s">
        <v>53</v>
      </c>
      <c r="G5316" t="s">
        <v>54</v>
      </c>
      <c r="H5316" t="s">
        <v>800</v>
      </c>
      <c r="I5316" t="s">
        <v>801</v>
      </c>
      <c r="J5316">
        <v>830.36533999999995</v>
      </c>
      <c r="K5316">
        <v>1</v>
      </c>
      <c r="L5316">
        <v>1</v>
      </c>
      <c r="M5316">
        <v>0</v>
      </c>
      <c r="N5316">
        <v>0</v>
      </c>
      <c r="O5316">
        <v>0</v>
      </c>
      <c r="P5316" t="s">
        <v>1056</v>
      </c>
      <c r="Q5316" t="s">
        <v>1057</v>
      </c>
      <c r="R5316" t="s">
        <v>34</v>
      </c>
      <c r="S5316" t="s">
        <v>35</v>
      </c>
      <c r="T5316" t="s">
        <v>36</v>
      </c>
      <c r="U5316" t="s">
        <v>37</v>
      </c>
      <c r="V5316">
        <v>27</v>
      </c>
      <c r="W5316" t="s">
        <v>38</v>
      </c>
    </row>
    <row r="5317" spans="1:23">
      <c r="A5317" t="s">
        <v>1030</v>
      </c>
      <c r="B5317" t="s">
        <v>24</v>
      </c>
      <c r="C5317" t="s">
        <v>1031</v>
      </c>
      <c r="D5317" t="s">
        <v>39</v>
      </c>
      <c r="E5317" t="s">
        <v>40</v>
      </c>
      <c r="F5317" t="s">
        <v>41</v>
      </c>
      <c r="G5317" t="s">
        <v>42</v>
      </c>
      <c r="I5317" t="s">
        <v>43</v>
      </c>
      <c r="J5317">
        <v>109.24457</v>
      </c>
      <c r="K5317">
        <v>2</v>
      </c>
      <c r="L5317">
        <v>1</v>
      </c>
      <c r="M5317">
        <v>0</v>
      </c>
      <c r="N5317">
        <v>0</v>
      </c>
      <c r="O5317">
        <v>0</v>
      </c>
      <c r="P5317" t="s">
        <v>1056</v>
      </c>
      <c r="Q5317" t="s">
        <v>1057</v>
      </c>
      <c r="R5317" t="s">
        <v>34</v>
      </c>
      <c r="S5317" t="s">
        <v>35</v>
      </c>
      <c r="T5317" t="s">
        <v>36</v>
      </c>
      <c r="U5317" t="s">
        <v>37</v>
      </c>
      <c r="V5317">
        <v>27</v>
      </c>
      <c r="W5317" t="s">
        <v>38</v>
      </c>
    </row>
    <row r="5318" spans="1:23">
      <c r="A5318" t="s">
        <v>1030</v>
      </c>
      <c r="B5318" t="s">
        <v>24</v>
      </c>
      <c r="C5318" t="s">
        <v>1031</v>
      </c>
      <c r="D5318" t="s">
        <v>26</v>
      </c>
      <c r="E5318" t="s">
        <v>27</v>
      </c>
      <c r="F5318" t="s">
        <v>41</v>
      </c>
      <c r="G5318" t="s">
        <v>42</v>
      </c>
      <c r="H5318" t="s">
        <v>161</v>
      </c>
      <c r="I5318" t="s">
        <v>43</v>
      </c>
      <c r="J5318">
        <v>1410.56116</v>
      </c>
      <c r="K5318">
        <v>1</v>
      </c>
      <c r="L5318">
        <v>1</v>
      </c>
      <c r="M5318">
        <v>0</v>
      </c>
      <c r="N5318">
        <v>0</v>
      </c>
      <c r="O5318">
        <v>0</v>
      </c>
      <c r="P5318" t="s">
        <v>1060</v>
      </c>
      <c r="Q5318" t="s">
        <v>1061</v>
      </c>
      <c r="R5318" t="s">
        <v>100</v>
      </c>
      <c r="S5318" t="s">
        <v>101</v>
      </c>
      <c r="T5318" t="s">
        <v>36</v>
      </c>
      <c r="U5318" t="s">
        <v>37</v>
      </c>
      <c r="V5318">
        <v>27</v>
      </c>
      <c r="W5318" t="s">
        <v>38</v>
      </c>
    </row>
    <row r="5319" spans="1:23">
      <c r="A5319" t="s">
        <v>1030</v>
      </c>
      <c r="B5319" t="s">
        <v>24</v>
      </c>
      <c r="C5319" t="s">
        <v>1031</v>
      </c>
      <c r="D5319" t="s">
        <v>39</v>
      </c>
      <c r="E5319" t="s">
        <v>40</v>
      </c>
      <c r="F5319" t="s">
        <v>41</v>
      </c>
      <c r="G5319" t="s">
        <v>42</v>
      </c>
      <c r="I5319" t="s">
        <v>43</v>
      </c>
      <c r="J5319">
        <v>803.29652999999996</v>
      </c>
      <c r="K5319">
        <v>14</v>
      </c>
      <c r="L5319">
        <v>0.26900000000000002</v>
      </c>
      <c r="M5319">
        <v>0</v>
      </c>
      <c r="N5319">
        <v>0</v>
      </c>
      <c r="O5319">
        <v>0</v>
      </c>
      <c r="P5319" t="s">
        <v>1060</v>
      </c>
      <c r="Q5319" t="s">
        <v>1061</v>
      </c>
      <c r="R5319" t="s">
        <v>100</v>
      </c>
      <c r="S5319" t="s">
        <v>101</v>
      </c>
      <c r="T5319" t="s">
        <v>36</v>
      </c>
      <c r="U5319" t="s">
        <v>37</v>
      </c>
      <c r="V5319">
        <v>27</v>
      </c>
      <c r="W5319" t="s">
        <v>38</v>
      </c>
    </row>
    <row r="5320" spans="1:23">
      <c r="A5320" t="s">
        <v>1030</v>
      </c>
      <c r="B5320" t="s">
        <v>24</v>
      </c>
      <c r="C5320" t="s">
        <v>1031</v>
      </c>
      <c r="D5320" t="s">
        <v>39</v>
      </c>
      <c r="E5320" t="s">
        <v>40</v>
      </c>
      <c r="F5320" t="s">
        <v>41</v>
      </c>
      <c r="G5320" t="s">
        <v>42</v>
      </c>
      <c r="I5320" t="s">
        <v>43</v>
      </c>
      <c r="J5320">
        <v>0</v>
      </c>
      <c r="K5320">
        <v>0</v>
      </c>
      <c r="L5320">
        <v>0</v>
      </c>
      <c r="M5320">
        <v>0</v>
      </c>
      <c r="N5320">
        <v>0</v>
      </c>
      <c r="O5320">
        <v>1</v>
      </c>
      <c r="P5320" t="s">
        <v>1062</v>
      </c>
      <c r="Q5320" t="s">
        <v>1063</v>
      </c>
      <c r="R5320" t="s">
        <v>297</v>
      </c>
      <c r="S5320" t="s">
        <v>298</v>
      </c>
      <c r="T5320" t="s">
        <v>36</v>
      </c>
      <c r="U5320" t="s">
        <v>37</v>
      </c>
      <c r="V5320">
        <v>27</v>
      </c>
      <c r="W5320" t="s">
        <v>38</v>
      </c>
    </row>
    <row r="5321" spans="1:23">
      <c r="A5321" t="s">
        <v>1030</v>
      </c>
      <c r="B5321" t="s">
        <v>24</v>
      </c>
      <c r="C5321" t="s">
        <v>1031</v>
      </c>
      <c r="D5321" t="s">
        <v>26</v>
      </c>
      <c r="E5321" t="s">
        <v>27</v>
      </c>
      <c r="F5321" t="s">
        <v>28</v>
      </c>
      <c r="G5321" t="s">
        <v>29</v>
      </c>
      <c r="H5321" t="s">
        <v>86</v>
      </c>
      <c r="I5321" t="s">
        <v>87</v>
      </c>
      <c r="J5321">
        <v>755.40284999999994</v>
      </c>
      <c r="K5321">
        <v>2</v>
      </c>
      <c r="L5321">
        <v>1</v>
      </c>
      <c r="M5321">
        <v>0</v>
      </c>
      <c r="N5321">
        <v>0</v>
      </c>
      <c r="O5321">
        <v>0</v>
      </c>
      <c r="P5321" t="s">
        <v>1106</v>
      </c>
      <c r="Q5321" t="s">
        <v>1107</v>
      </c>
      <c r="R5321" t="s">
        <v>201</v>
      </c>
      <c r="S5321" t="s">
        <v>202</v>
      </c>
      <c r="T5321" t="s">
        <v>36</v>
      </c>
      <c r="U5321" t="s">
        <v>37</v>
      </c>
      <c r="V5321">
        <v>27</v>
      </c>
      <c r="W5321" t="s">
        <v>38</v>
      </c>
    </row>
    <row r="5322" spans="1:23">
      <c r="A5322" t="s">
        <v>1030</v>
      </c>
      <c r="B5322" t="s">
        <v>24</v>
      </c>
      <c r="C5322" t="s">
        <v>1031</v>
      </c>
      <c r="D5322" t="s">
        <v>46</v>
      </c>
      <c r="E5322" t="s">
        <v>47</v>
      </c>
      <c r="F5322" t="s">
        <v>48</v>
      </c>
      <c r="G5322" t="s">
        <v>47</v>
      </c>
      <c r="I5322" t="s">
        <v>43</v>
      </c>
      <c r="J5322">
        <v>3008.9291699999999</v>
      </c>
      <c r="K5322">
        <v>178</v>
      </c>
      <c r="L5322">
        <v>0.877</v>
      </c>
      <c r="M5322">
        <v>0</v>
      </c>
      <c r="N5322">
        <v>0</v>
      </c>
      <c r="O5322">
        <v>0</v>
      </c>
      <c r="P5322" t="s">
        <v>1088</v>
      </c>
      <c r="Q5322" t="s">
        <v>1089</v>
      </c>
      <c r="R5322" t="s">
        <v>158</v>
      </c>
      <c r="S5322" t="s">
        <v>159</v>
      </c>
      <c r="T5322" t="s">
        <v>36</v>
      </c>
      <c r="U5322" t="s">
        <v>37</v>
      </c>
      <c r="V5322">
        <v>27</v>
      </c>
      <c r="W5322" t="s">
        <v>38</v>
      </c>
    </row>
    <row r="5323" spans="1:23">
      <c r="A5323" t="s">
        <v>1030</v>
      </c>
      <c r="B5323" t="s">
        <v>24</v>
      </c>
      <c r="C5323" t="s">
        <v>1031</v>
      </c>
      <c r="D5323" t="s">
        <v>26</v>
      </c>
      <c r="E5323" t="s">
        <v>27</v>
      </c>
      <c r="F5323" t="s">
        <v>44</v>
      </c>
      <c r="G5323" t="s">
        <v>45</v>
      </c>
      <c r="I5323" t="s">
        <v>43</v>
      </c>
      <c r="J5323">
        <v>0</v>
      </c>
      <c r="K5323">
        <v>0</v>
      </c>
      <c r="L5323">
        <v>0</v>
      </c>
      <c r="M5323">
        <v>0</v>
      </c>
      <c r="N5323">
        <v>0</v>
      </c>
      <c r="O5323">
        <v>1</v>
      </c>
      <c r="P5323" t="s">
        <v>1090</v>
      </c>
      <c r="Q5323" t="s">
        <v>1091</v>
      </c>
      <c r="R5323" t="s">
        <v>100</v>
      </c>
      <c r="S5323" t="s">
        <v>101</v>
      </c>
      <c r="T5323" t="s">
        <v>36</v>
      </c>
      <c r="U5323" t="s">
        <v>37</v>
      </c>
      <c r="V5323">
        <v>27</v>
      </c>
      <c r="W5323" t="s">
        <v>38</v>
      </c>
    </row>
    <row r="5324" spans="1:23">
      <c r="A5324" t="s">
        <v>1030</v>
      </c>
      <c r="B5324" t="s">
        <v>24</v>
      </c>
      <c r="C5324" t="s">
        <v>1031</v>
      </c>
      <c r="D5324" t="s">
        <v>39</v>
      </c>
      <c r="E5324" t="s">
        <v>40</v>
      </c>
      <c r="F5324" t="s">
        <v>53</v>
      </c>
      <c r="G5324" t="s">
        <v>54</v>
      </c>
      <c r="I5324" t="s">
        <v>43</v>
      </c>
      <c r="J5324">
        <v>76.058869999999999</v>
      </c>
      <c r="K5324">
        <v>4</v>
      </c>
      <c r="L5324">
        <v>0.60499999999999998</v>
      </c>
      <c r="M5324">
        <v>0</v>
      </c>
      <c r="N5324">
        <v>0</v>
      </c>
      <c r="O5324">
        <v>0</v>
      </c>
      <c r="P5324" t="s">
        <v>1094</v>
      </c>
      <c r="Q5324" t="s">
        <v>1095</v>
      </c>
      <c r="R5324" t="s">
        <v>34</v>
      </c>
      <c r="S5324" t="s">
        <v>35</v>
      </c>
      <c r="T5324" t="s">
        <v>36</v>
      </c>
      <c r="U5324" t="s">
        <v>37</v>
      </c>
      <c r="V5324">
        <v>27</v>
      </c>
      <c r="W5324" t="s">
        <v>38</v>
      </c>
    </row>
    <row r="5325" spans="1:23">
      <c r="A5325" t="s">
        <v>1030</v>
      </c>
      <c r="B5325" t="s">
        <v>24</v>
      </c>
      <c r="C5325" t="s">
        <v>1031</v>
      </c>
      <c r="D5325" t="s">
        <v>46</v>
      </c>
      <c r="E5325" t="s">
        <v>47</v>
      </c>
      <c r="F5325" t="s">
        <v>48</v>
      </c>
      <c r="G5325" t="s">
        <v>47</v>
      </c>
      <c r="I5325" t="s">
        <v>43</v>
      </c>
      <c r="J5325">
        <v>2140.4791</v>
      </c>
      <c r="K5325">
        <v>108</v>
      </c>
      <c r="L5325">
        <v>0.66</v>
      </c>
      <c r="M5325">
        <v>0</v>
      </c>
      <c r="N5325">
        <v>0</v>
      </c>
      <c r="O5325">
        <v>0</v>
      </c>
      <c r="P5325" t="s">
        <v>1094</v>
      </c>
      <c r="Q5325" t="s">
        <v>1095</v>
      </c>
      <c r="R5325" t="s">
        <v>34</v>
      </c>
      <c r="S5325" t="s">
        <v>35</v>
      </c>
      <c r="T5325" t="s">
        <v>36</v>
      </c>
      <c r="U5325" t="s">
        <v>37</v>
      </c>
      <c r="V5325">
        <v>27</v>
      </c>
      <c r="W5325" t="s">
        <v>38</v>
      </c>
    </row>
    <row r="5326" spans="1:23">
      <c r="A5326" t="s">
        <v>1030</v>
      </c>
      <c r="B5326" t="s">
        <v>24</v>
      </c>
      <c r="C5326" t="s">
        <v>1031</v>
      </c>
      <c r="D5326" t="s">
        <v>26</v>
      </c>
      <c r="E5326" t="s">
        <v>27</v>
      </c>
      <c r="F5326" t="s">
        <v>28</v>
      </c>
      <c r="G5326" t="s">
        <v>29</v>
      </c>
      <c r="H5326" t="s">
        <v>75</v>
      </c>
      <c r="I5326" t="s">
        <v>76</v>
      </c>
      <c r="J5326">
        <v>816.64124000000004</v>
      </c>
      <c r="K5326">
        <v>1</v>
      </c>
      <c r="L5326">
        <v>1</v>
      </c>
      <c r="M5326">
        <v>0</v>
      </c>
      <c r="N5326">
        <v>0</v>
      </c>
      <c r="O5326">
        <v>0</v>
      </c>
      <c r="P5326" t="s">
        <v>1368</v>
      </c>
      <c r="Q5326" t="s">
        <v>1369</v>
      </c>
      <c r="R5326" t="s">
        <v>34</v>
      </c>
      <c r="S5326" t="s">
        <v>35</v>
      </c>
      <c r="T5326" t="s">
        <v>36</v>
      </c>
      <c r="U5326" t="s">
        <v>37</v>
      </c>
      <c r="V5326">
        <v>27</v>
      </c>
      <c r="W5326" t="s">
        <v>38</v>
      </c>
    </row>
    <row r="5327" spans="1:23">
      <c r="A5327" t="s">
        <v>1030</v>
      </c>
      <c r="B5327" t="s">
        <v>24</v>
      </c>
      <c r="C5327" t="s">
        <v>1031</v>
      </c>
      <c r="D5327" t="s">
        <v>39</v>
      </c>
      <c r="E5327" t="s">
        <v>40</v>
      </c>
      <c r="F5327" t="s">
        <v>28</v>
      </c>
      <c r="G5327" t="s">
        <v>29</v>
      </c>
      <c r="I5327" t="s">
        <v>43</v>
      </c>
      <c r="J5327">
        <v>630.89333999999997</v>
      </c>
      <c r="K5327">
        <v>14</v>
      </c>
      <c r="L5327">
        <v>0.45100000000000001</v>
      </c>
      <c r="M5327">
        <v>0</v>
      </c>
      <c r="N5327">
        <v>0</v>
      </c>
      <c r="O5327">
        <v>0</v>
      </c>
      <c r="P5327" t="s">
        <v>1368</v>
      </c>
      <c r="Q5327" t="s">
        <v>1369</v>
      </c>
      <c r="R5327" t="s">
        <v>34</v>
      </c>
      <c r="S5327" t="s">
        <v>35</v>
      </c>
      <c r="T5327" t="s">
        <v>36</v>
      </c>
      <c r="U5327" t="s">
        <v>37</v>
      </c>
      <c r="V5327">
        <v>27</v>
      </c>
      <c r="W5327" t="s">
        <v>38</v>
      </c>
    </row>
    <row r="5328" spans="1:23">
      <c r="A5328" t="s">
        <v>1030</v>
      </c>
      <c r="B5328" t="s">
        <v>24</v>
      </c>
      <c r="C5328" t="s">
        <v>1031</v>
      </c>
      <c r="D5328" t="s">
        <v>26</v>
      </c>
      <c r="E5328" t="s">
        <v>27</v>
      </c>
      <c r="F5328" t="s">
        <v>53</v>
      </c>
      <c r="G5328" t="s">
        <v>54</v>
      </c>
      <c r="H5328" t="s">
        <v>185</v>
      </c>
      <c r="I5328" t="s">
        <v>186</v>
      </c>
      <c r="J5328">
        <v>5572.28791</v>
      </c>
      <c r="K5328">
        <v>4</v>
      </c>
      <c r="L5328">
        <v>1</v>
      </c>
      <c r="M5328">
        <v>0</v>
      </c>
      <c r="N5328">
        <v>0</v>
      </c>
      <c r="O5328">
        <v>0</v>
      </c>
      <c r="P5328" t="s">
        <v>457</v>
      </c>
      <c r="Q5328" t="s">
        <v>458</v>
      </c>
      <c r="R5328" t="s">
        <v>59</v>
      </c>
      <c r="S5328" t="s">
        <v>60</v>
      </c>
      <c r="T5328" t="s">
        <v>36</v>
      </c>
      <c r="U5328" t="s">
        <v>37</v>
      </c>
      <c r="V5328">
        <v>27</v>
      </c>
      <c r="W5328" t="s">
        <v>38</v>
      </c>
    </row>
    <row r="5329" spans="1:23">
      <c r="A5329" t="s">
        <v>1030</v>
      </c>
      <c r="B5329" t="s">
        <v>24</v>
      </c>
      <c r="C5329" t="s">
        <v>1031</v>
      </c>
      <c r="D5329" t="s">
        <v>26</v>
      </c>
      <c r="E5329" t="s">
        <v>27</v>
      </c>
      <c r="F5329" t="s">
        <v>28</v>
      </c>
      <c r="G5329" t="s">
        <v>29</v>
      </c>
      <c r="H5329" t="s">
        <v>189</v>
      </c>
      <c r="I5329" t="s">
        <v>190</v>
      </c>
      <c r="J5329">
        <v>325.16748999999999</v>
      </c>
      <c r="K5329">
        <v>1</v>
      </c>
      <c r="L5329">
        <v>1</v>
      </c>
      <c r="M5329">
        <v>0</v>
      </c>
      <c r="N5329">
        <v>0</v>
      </c>
      <c r="O5329">
        <v>0</v>
      </c>
      <c r="P5329" t="s">
        <v>457</v>
      </c>
      <c r="Q5329" t="s">
        <v>458</v>
      </c>
      <c r="R5329" t="s">
        <v>59</v>
      </c>
      <c r="S5329" t="s">
        <v>60</v>
      </c>
      <c r="T5329" t="s">
        <v>36</v>
      </c>
      <c r="U5329" t="s">
        <v>37</v>
      </c>
      <c r="V5329">
        <v>27</v>
      </c>
      <c r="W5329" t="s">
        <v>38</v>
      </c>
    </row>
    <row r="5330" spans="1:23">
      <c r="A5330" t="s">
        <v>1030</v>
      </c>
      <c r="B5330" t="s">
        <v>24</v>
      </c>
      <c r="C5330" t="s">
        <v>1031</v>
      </c>
      <c r="D5330" t="s">
        <v>39</v>
      </c>
      <c r="E5330" t="s">
        <v>40</v>
      </c>
      <c r="F5330" t="s">
        <v>41</v>
      </c>
      <c r="G5330" t="s">
        <v>42</v>
      </c>
      <c r="I5330" t="s">
        <v>43</v>
      </c>
      <c r="J5330">
        <v>815.88847999999996</v>
      </c>
      <c r="K5330">
        <v>20</v>
      </c>
      <c r="L5330">
        <v>0.86799999999999999</v>
      </c>
      <c r="M5330">
        <v>0</v>
      </c>
      <c r="N5330">
        <v>0</v>
      </c>
      <c r="O5330">
        <v>0</v>
      </c>
      <c r="P5330" t="s">
        <v>459</v>
      </c>
      <c r="Q5330" t="s">
        <v>460</v>
      </c>
      <c r="R5330" t="s">
        <v>100</v>
      </c>
      <c r="S5330" t="s">
        <v>101</v>
      </c>
      <c r="T5330" t="s">
        <v>36</v>
      </c>
      <c r="U5330" t="s">
        <v>37</v>
      </c>
      <c r="V5330">
        <v>27</v>
      </c>
      <c r="W5330" t="s">
        <v>38</v>
      </c>
    </row>
    <row r="5331" spans="1:23">
      <c r="A5331" t="s">
        <v>1030</v>
      </c>
      <c r="B5331" t="s">
        <v>24</v>
      </c>
      <c r="C5331" t="s">
        <v>1031</v>
      </c>
      <c r="D5331" t="s">
        <v>39</v>
      </c>
      <c r="E5331" t="s">
        <v>40</v>
      </c>
      <c r="F5331" t="s">
        <v>28</v>
      </c>
      <c r="G5331" t="s">
        <v>29</v>
      </c>
      <c r="I5331" t="s">
        <v>43</v>
      </c>
      <c r="J5331">
        <v>516.71812</v>
      </c>
      <c r="K5331">
        <v>12</v>
      </c>
      <c r="L5331">
        <v>0.46899999999999997</v>
      </c>
      <c r="M5331">
        <v>0</v>
      </c>
      <c r="N5331">
        <v>0</v>
      </c>
      <c r="O5331">
        <v>0</v>
      </c>
      <c r="P5331" t="s">
        <v>483</v>
      </c>
      <c r="Q5331" t="s">
        <v>484</v>
      </c>
      <c r="R5331" t="s">
        <v>34</v>
      </c>
      <c r="S5331" t="s">
        <v>35</v>
      </c>
      <c r="T5331" t="s">
        <v>36</v>
      </c>
      <c r="U5331" t="s">
        <v>37</v>
      </c>
      <c r="V5331">
        <v>27</v>
      </c>
      <c r="W5331" t="s">
        <v>38</v>
      </c>
    </row>
    <row r="5332" spans="1:23">
      <c r="A5332" t="s">
        <v>1030</v>
      </c>
      <c r="B5332" t="s">
        <v>24</v>
      </c>
      <c r="C5332" t="s">
        <v>1031</v>
      </c>
      <c r="D5332" t="s">
        <v>46</v>
      </c>
      <c r="E5332" t="s">
        <v>47</v>
      </c>
      <c r="F5332" t="s">
        <v>48</v>
      </c>
      <c r="G5332" t="s">
        <v>47</v>
      </c>
      <c r="I5332" t="s">
        <v>43</v>
      </c>
      <c r="J5332">
        <v>2798.2345599999999</v>
      </c>
      <c r="K5332">
        <v>163</v>
      </c>
      <c r="L5332">
        <v>0.93700000000000006</v>
      </c>
      <c r="M5332">
        <v>0</v>
      </c>
      <c r="N5332">
        <v>0</v>
      </c>
      <c r="O5332">
        <v>0</v>
      </c>
      <c r="P5332" t="s">
        <v>483</v>
      </c>
      <c r="Q5332" t="s">
        <v>484</v>
      </c>
      <c r="R5332" t="s">
        <v>34</v>
      </c>
      <c r="S5332" t="s">
        <v>35</v>
      </c>
      <c r="T5332" t="s">
        <v>36</v>
      </c>
      <c r="U5332" t="s">
        <v>37</v>
      </c>
      <c r="V5332">
        <v>27</v>
      </c>
      <c r="W5332" t="s">
        <v>38</v>
      </c>
    </row>
    <row r="5333" spans="1:23">
      <c r="A5333" t="s">
        <v>1030</v>
      </c>
      <c r="B5333" t="s">
        <v>24</v>
      </c>
      <c r="C5333" t="s">
        <v>1031</v>
      </c>
      <c r="D5333" t="s">
        <v>26</v>
      </c>
      <c r="E5333" t="s">
        <v>27</v>
      </c>
      <c r="F5333" t="s">
        <v>53</v>
      </c>
      <c r="G5333" t="s">
        <v>54</v>
      </c>
      <c r="I5333" t="s">
        <v>43</v>
      </c>
      <c r="J5333">
        <v>3669.7025199999998</v>
      </c>
      <c r="K5333">
        <v>1</v>
      </c>
      <c r="L5333">
        <v>1</v>
      </c>
      <c r="M5333">
        <v>0</v>
      </c>
      <c r="N5333">
        <v>0</v>
      </c>
      <c r="O5333">
        <v>0</v>
      </c>
      <c r="P5333" t="s">
        <v>509</v>
      </c>
      <c r="Q5333" t="s">
        <v>510</v>
      </c>
      <c r="R5333" t="s">
        <v>34</v>
      </c>
      <c r="S5333" t="s">
        <v>35</v>
      </c>
      <c r="T5333" t="s">
        <v>36</v>
      </c>
      <c r="U5333" t="s">
        <v>37</v>
      </c>
      <c r="V5333">
        <v>27</v>
      </c>
      <c r="W5333" t="s">
        <v>38</v>
      </c>
    </row>
    <row r="5334" spans="1:23">
      <c r="A5334" t="s">
        <v>1030</v>
      </c>
      <c r="B5334" t="s">
        <v>24</v>
      </c>
      <c r="C5334" t="s">
        <v>1031</v>
      </c>
      <c r="D5334" t="s">
        <v>46</v>
      </c>
      <c r="E5334" t="s">
        <v>47</v>
      </c>
      <c r="F5334" t="s">
        <v>48</v>
      </c>
      <c r="G5334" t="s">
        <v>47</v>
      </c>
      <c r="I5334" t="s">
        <v>43</v>
      </c>
      <c r="J5334">
        <v>7677.7444299999997</v>
      </c>
      <c r="K5334">
        <v>431</v>
      </c>
      <c r="L5334">
        <v>0.97199999999999998</v>
      </c>
      <c r="M5334">
        <v>0</v>
      </c>
      <c r="N5334">
        <v>0</v>
      </c>
      <c r="O5334">
        <v>0</v>
      </c>
      <c r="P5334" t="s">
        <v>645</v>
      </c>
      <c r="Q5334" t="s">
        <v>646</v>
      </c>
      <c r="R5334" t="s">
        <v>132</v>
      </c>
      <c r="S5334" t="s">
        <v>133</v>
      </c>
      <c r="T5334" t="s">
        <v>36</v>
      </c>
      <c r="U5334" t="s">
        <v>37</v>
      </c>
      <c r="V5334">
        <v>27</v>
      </c>
      <c r="W5334" t="s">
        <v>38</v>
      </c>
    </row>
    <row r="5335" spans="1:23">
      <c r="A5335" t="s">
        <v>1030</v>
      </c>
      <c r="B5335" t="s">
        <v>24</v>
      </c>
      <c r="C5335" t="s">
        <v>1031</v>
      </c>
      <c r="D5335" t="s">
        <v>26</v>
      </c>
      <c r="E5335" t="s">
        <v>27</v>
      </c>
      <c r="F5335" t="s">
        <v>44</v>
      </c>
      <c r="G5335" t="s">
        <v>45</v>
      </c>
      <c r="I5335" t="s">
        <v>43</v>
      </c>
      <c r="J5335">
        <v>0</v>
      </c>
      <c r="K5335">
        <v>0</v>
      </c>
      <c r="L5335">
        <v>0</v>
      </c>
      <c r="M5335">
        <v>0</v>
      </c>
      <c r="N5335">
        <v>0</v>
      </c>
      <c r="O5335">
        <v>1</v>
      </c>
      <c r="P5335" t="s">
        <v>665</v>
      </c>
      <c r="Q5335" t="s">
        <v>666</v>
      </c>
      <c r="R5335" t="s">
        <v>59</v>
      </c>
      <c r="S5335" t="s">
        <v>60</v>
      </c>
      <c r="T5335" t="s">
        <v>36</v>
      </c>
      <c r="U5335" t="s">
        <v>37</v>
      </c>
      <c r="V5335">
        <v>27</v>
      </c>
      <c r="W5335" t="s">
        <v>38</v>
      </c>
    </row>
    <row r="5336" spans="1:23">
      <c r="A5336" t="s">
        <v>1030</v>
      </c>
      <c r="B5336" t="s">
        <v>24</v>
      </c>
      <c r="C5336" t="s">
        <v>1031</v>
      </c>
      <c r="D5336" t="s">
        <v>39</v>
      </c>
      <c r="E5336" t="s">
        <v>40</v>
      </c>
      <c r="F5336" t="s">
        <v>28</v>
      </c>
      <c r="G5336" t="s">
        <v>29</v>
      </c>
      <c r="I5336" t="s">
        <v>43</v>
      </c>
      <c r="J5336">
        <v>497.02802000000003</v>
      </c>
      <c r="K5336">
        <v>8</v>
      </c>
      <c r="L5336">
        <v>0.60899999999999999</v>
      </c>
      <c r="M5336">
        <v>0</v>
      </c>
      <c r="N5336">
        <v>0</v>
      </c>
      <c r="O5336">
        <v>0</v>
      </c>
      <c r="P5336" t="s">
        <v>665</v>
      </c>
      <c r="Q5336" t="s">
        <v>666</v>
      </c>
      <c r="R5336" t="s">
        <v>59</v>
      </c>
      <c r="S5336" t="s">
        <v>60</v>
      </c>
      <c r="T5336" t="s">
        <v>36</v>
      </c>
      <c r="U5336" t="s">
        <v>37</v>
      </c>
      <c r="V5336">
        <v>27</v>
      </c>
      <c r="W5336" t="s">
        <v>38</v>
      </c>
    </row>
    <row r="5337" spans="1:23">
      <c r="A5337" t="s">
        <v>1030</v>
      </c>
      <c r="B5337" t="s">
        <v>24</v>
      </c>
      <c r="C5337" t="s">
        <v>1031</v>
      </c>
      <c r="D5337" t="s">
        <v>26</v>
      </c>
      <c r="E5337" t="s">
        <v>27</v>
      </c>
      <c r="F5337" t="s">
        <v>53</v>
      </c>
      <c r="G5337" t="s">
        <v>54</v>
      </c>
      <c r="I5337" t="s">
        <v>43</v>
      </c>
      <c r="J5337">
        <v>1924.607</v>
      </c>
      <c r="K5337">
        <v>2</v>
      </c>
      <c r="L5337">
        <v>0.5</v>
      </c>
      <c r="M5337">
        <v>0</v>
      </c>
      <c r="N5337">
        <v>0</v>
      </c>
      <c r="O5337">
        <v>0</v>
      </c>
      <c r="P5337" t="s">
        <v>675</v>
      </c>
      <c r="Q5337" t="s">
        <v>676</v>
      </c>
      <c r="R5337" t="s">
        <v>59</v>
      </c>
      <c r="S5337" t="s">
        <v>60</v>
      </c>
      <c r="T5337" t="s">
        <v>36</v>
      </c>
      <c r="U5337" t="s">
        <v>37</v>
      </c>
      <c r="V5337">
        <v>27</v>
      </c>
      <c r="W5337" t="s">
        <v>38</v>
      </c>
    </row>
    <row r="5338" spans="1:23">
      <c r="A5338" t="s">
        <v>1030</v>
      </c>
      <c r="B5338" t="s">
        <v>24</v>
      </c>
      <c r="C5338" t="s">
        <v>1031</v>
      </c>
      <c r="D5338" t="s">
        <v>26</v>
      </c>
      <c r="E5338" t="s">
        <v>27</v>
      </c>
      <c r="F5338" t="s">
        <v>53</v>
      </c>
      <c r="G5338" t="s">
        <v>54</v>
      </c>
      <c r="H5338" t="s">
        <v>55</v>
      </c>
      <c r="I5338" t="s">
        <v>56</v>
      </c>
      <c r="J5338">
        <v>761.74753999999996</v>
      </c>
      <c r="K5338">
        <v>2</v>
      </c>
      <c r="L5338">
        <v>1</v>
      </c>
      <c r="M5338">
        <v>0</v>
      </c>
      <c r="N5338">
        <v>0</v>
      </c>
      <c r="O5338">
        <v>0</v>
      </c>
      <c r="P5338" t="s">
        <v>675</v>
      </c>
      <c r="Q5338" t="s">
        <v>676</v>
      </c>
      <c r="R5338" t="s">
        <v>59</v>
      </c>
      <c r="S5338" t="s">
        <v>60</v>
      </c>
      <c r="T5338" t="s">
        <v>36</v>
      </c>
      <c r="U5338" t="s">
        <v>37</v>
      </c>
      <c r="V5338">
        <v>27</v>
      </c>
      <c r="W5338" t="s">
        <v>38</v>
      </c>
    </row>
    <row r="5339" spans="1:23">
      <c r="A5339" t="s">
        <v>1030</v>
      </c>
      <c r="B5339" t="s">
        <v>24</v>
      </c>
      <c r="C5339" t="s">
        <v>1031</v>
      </c>
      <c r="D5339" t="s">
        <v>26</v>
      </c>
      <c r="E5339" t="s">
        <v>27</v>
      </c>
      <c r="F5339" t="s">
        <v>53</v>
      </c>
      <c r="G5339" t="s">
        <v>54</v>
      </c>
      <c r="H5339" t="s">
        <v>417</v>
      </c>
      <c r="I5339" t="s">
        <v>418</v>
      </c>
      <c r="J5339">
        <v>17053.920770000001</v>
      </c>
      <c r="K5339">
        <v>2</v>
      </c>
      <c r="L5339">
        <v>1</v>
      </c>
      <c r="M5339">
        <v>0</v>
      </c>
      <c r="N5339">
        <v>0</v>
      </c>
      <c r="O5339">
        <v>0</v>
      </c>
      <c r="P5339" t="s">
        <v>675</v>
      </c>
      <c r="Q5339" t="s">
        <v>676</v>
      </c>
      <c r="R5339" t="s">
        <v>59</v>
      </c>
      <c r="S5339" t="s">
        <v>60</v>
      </c>
      <c r="T5339" t="s">
        <v>36</v>
      </c>
      <c r="U5339" t="s">
        <v>37</v>
      </c>
      <c r="V5339">
        <v>27</v>
      </c>
      <c r="W5339" t="s">
        <v>38</v>
      </c>
    </row>
    <row r="5340" spans="1:23">
      <c r="A5340" t="s">
        <v>1030</v>
      </c>
      <c r="B5340" t="s">
        <v>24</v>
      </c>
      <c r="C5340" t="s">
        <v>1031</v>
      </c>
      <c r="D5340" t="s">
        <v>26</v>
      </c>
      <c r="E5340" t="s">
        <v>27</v>
      </c>
      <c r="F5340" t="s">
        <v>53</v>
      </c>
      <c r="G5340" t="s">
        <v>54</v>
      </c>
      <c r="H5340" t="s">
        <v>183</v>
      </c>
      <c r="I5340" t="s">
        <v>184</v>
      </c>
      <c r="J5340">
        <v>1691.45685</v>
      </c>
      <c r="K5340">
        <v>1</v>
      </c>
      <c r="L5340">
        <v>1</v>
      </c>
      <c r="M5340">
        <v>0</v>
      </c>
      <c r="N5340">
        <v>0</v>
      </c>
      <c r="O5340">
        <v>0</v>
      </c>
      <c r="P5340" t="s">
        <v>675</v>
      </c>
      <c r="Q5340" t="s">
        <v>676</v>
      </c>
      <c r="R5340" t="s">
        <v>59</v>
      </c>
      <c r="S5340" t="s">
        <v>60</v>
      </c>
      <c r="T5340" t="s">
        <v>36</v>
      </c>
      <c r="U5340" t="s">
        <v>37</v>
      </c>
      <c r="V5340">
        <v>27</v>
      </c>
      <c r="W5340" t="s">
        <v>38</v>
      </c>
    </row>
    <row r="5341" spans="1:23">
      <c r="A5341" t="s">
        <v>1030</v>
      </c>
      <c r="B5341" t="s">
        <v>24</v>
      </c>
      <c r="C5341" t="s">
        <v>1031</v>
      </c>
      <c r="D5341" t="s">
        <v>26</v>
      </c>
      <c r="E5341" t="s">
        <v>27</v>
      </c>
      <c r="F5341" t="s">
        <v>28</v>
      </c>
      <c r="G5341" t="s">
        <v>29</v>
      </c>
      <c r="I5341" t="s">
        <v>43</v>
      </c>
      <c r="J5341">
        <v>2310.4718800000001</v>
      </c>
      <c r="K5341">
        <v>3</v>
      </c>
      <c r="L5341">
        <v>1</v>
      </c>
      <c r="M5341">
        <v>0</v>
      </c>
      <c r="N5341">
        <v>0</v>
      </c>
      <c r="O5341">
        <v>0</v>
      </c>
      <c r="P5341" t="s">
        <v>675</v>
      </c>
      <c r="Q5341" t="s">
        <v>676</v>
      </c>
      <c r="R5341" t="s">
        <v>59</v>
      </c>
      <c r="S5341" t="s">
        <v>60</v>
      </c>
      <c r="T5341" t="s">
        <v>36</v>
      </c>
      <c r="U5341" t="s">
        <v>37</v>
      </c>
      <c r="V5341">
        <v>27</v>
      </c>
      <c r="W5341" t="s">
        <v>38</v>
      </c>
    </row>
    <row r="5342" spans="1:23">
      <c r="A5342" t="s">
        <v>1030</v>
      </c>
      <c r="B5342" t="s">
        <v>24</v>
      </c>
      <c r="C5342" t="s">
        <v>1031</v>
      </c>
      <c r="D5342" t="s">
        <v>26</v>
      </c>
      <c r="E5342" t="s">
        <v>27</v>
      </c>
      <c r="F5342" t="s">
        <v>28</v>
      </c>
      <c r="G5342" t="s">
        <v>29</v>
      </c>
      <c r="H5342" t="s">
        <v>69</v>
      </c>
      <c r="I5342" t="s">
        <v>70</v>
      </c>
      <c r="J5342">
        <v>1138.59736</v>
      </c>
      <c r="K5342">
        <v>4</v>
      </c>
      <c r="L5342">
        <v>1</v>
      </c>
      <c r="M5342">
        <v>0</v>
      </c>
      <c r="N5342">
        <v>0</v>
      </c>
      <c r="O5342">
        <v>0</v>
      </c>
      <c r="P5342" t="s">
        <v>675</v>
      </c>
      <c r="Q5342" t="s">
        <v>676</v>
      </c>
      <c r="R5342" t="s">
        <v>59</v>
      </c>
      <c r="S5342" t="s">
        <v>60</v>
      </c>
      <c r="T5342" t="s">
        <v>36</v>
      </c>
      <c r="U5342" t="s">
        <v>37</v>
      </c>
      <c r="V5342">
        <v>27</v>
      </c>
      <c r="W5342" t="s">
        <v>38</v>
      </c>
    </row>
    <row r="5343" spans="1:23">
      <c r="A5343" t="s">
        <v>1030</v>
      </c>
      <c r="B5343" t="s">
        <v>24</v>
      </c>
      <c r="C5343" t="s">
        <v>1031</v>
      </c>
      <c r="D5343" t="s">
        <v>26</v>
      </c>
      <c r="E5343" t="s">
        <v>27</v>
      </c>
      <c r="F5343" t="s">
        <v>28</v>
      </c>
      <c r="G5343" t="s">
        <v>29</v>
      </c>
      <c r="H5343" t="s">
        <v>1622</v>
      </c>
      <c r="I5343" t="s">
        <v>1623</v>
      </c>
      <c r="J5343">
        <v>1.43</v>
      </c>
      <c r="K5343">
        <v>1</v>
      </c>
      <c r="L5343">
        <v>1</v>
      </c>
      <c r="M5343">
        <v>0</v>
      </c>
      <c r="N5343">
        <v>0</v>
      </c>
      <c r="O5343">
        <v>0</v>
      </c>
      <c r="P5343" t="s">
        <v>675</v>
      </c>
      <c r="Q5343" t="s">
        <v>676</v>
      </c>
      <c r="R5343" t="s">
        <v>59</v>
      </c>
      <c r="S5343" t="s">
        <v>60</v>
      </c>
      <c r="T5343" t="s">
        <v>36</v>
      </c>
      <c r="U5343" t="s">
        <v>37</v>
      </c>
      <c r="V5343">
        <v>27</v>
      </c>
      <c r="W5343" t="s">
        <v>38</v>
      </c>
    </row>
    <row r="5344" spans="1:23">
      <c r="A5344" t="s">
        <v>1030</v>
      </c>
      <c r="B5344" t="s">
        <v>24</v>
      </c>
      <c r="C5344" t="s">
        <v>1031</v>
      </c>
      <c r="D5344" t="s">
        <v>26</v>
      </c>
      <c r="E5344" t="s">
        <v>27</v>
      </c>
      <c r="F5344" t="s">
        <v>28</v>
      </c>
      <c r="G5344" t="s">
        <v>29</v>
      </c>
      <c r="H5344" t="s">
        <v>191</v>
      </c>
      <c r="I5344" t="s">
        <v>192</v>
      </c>
      <c r="J5344">
        <v>1261.58888</v>
      </c>
      <c r="K5344">
        <v>4</v>
      </c>
      <c r="L5344">
        <v>1</v>
      </c>
      <c r="M5344">
        <v>0</v>
      </c>
      <c r="N5344">
        <v>0</v>
      </c>
      <c r="O5344">
        <v>0</v>
      </c>
      <c r="P5344" t="s">
        <v>675</v>
      </c>
      <c r="Q5344" t="s">
        <v>676</v>
      </c>
      <c r="R5344" t="s">
        <v>59</v>
      </c>
      <c r="S5344" t="s">
        <v>60</v>
      </c>
      <c r="T5344" t="s">
        <v>36</v>
      </c>
      <c r="U5344" t="s">
        <v>37</v>
      </c>
      <c r="V5344">
        <v>27</v>
      </c>
      <c r="W5344" t="s">
        <v>38</v>
      </c>
    </row>
    <row r="5345" spans="1:23">
      <c r="A5345" t="s">
        <v>1030</v>
      </c>
      <c r="B5345" t="s">
        <v>24</v>
      </c>
      <c r="C5345" t="s">
        <v>1031</v>
      </c>
      <c r="D5345" t="s">
        <v>26</v>
      </c>
      <c r="E5345" t="s">
        <v>27</v>
      </c>
      <c r="F5345" t="s">
        <v>28</v>
      </c>
      <c r="G5345" t="s">
        <v>29</v>
      </c>
      <c r="H5345" t="s">
        <v>63</v>
      </c>
      <c r="I5345" t="s">
        <v>64</v>
      </c>
      <c r="J5345">
        <v>572.04657999999995</v>
      </c>
      <c r="K5345">
        <v>2</v>
      </c>
      <c r="L5345">
        <v>0.5</v>
      </c>
      <c r="M5345">
        <v>0</v>
      </c>
      <c r="N5345">
        <v>0</v>
      </c>
      <c r="O5345">
        <v>0</v>
      </c>
      <c r="P5345" t="s">
        <v>675</v>
      </c>
      <c r="Q5345" t="s">
        <v>676</v>
      </c>
      <c r="R5345" t="s">
        <v>59</v>
      </c>
      <c r="S5345" t="s">
        <v>60</v>
      </c>
      <c r="T5345" t="s">
        <v>36</v>
      </c>
      <c r="U5345" t="s">
        <v>37</v>
      </c>
      <c r="V5345">
        <v>27</v>
      </c>
      <c r="W5345" t="s">
        <v>38</v>
      </c>
    </row>
    <row r="5346" spans="1:23">
      <c r="A5346" t="s">
        <v>1030</v>
      </c>
      <c r="B5346" t="s">
        <v>24</v>
      </c>
      <c r="C5346" t="s">
        <v>1031</v>
      </c>
      <c r="D5346" t="s">
        <v>26</v>
      </c>
      <c r="E5346" t="s">
        <v>27</v>
      </c>
      <c r="F5346" t="s">
        <v>28</v>
      </c>
      <c r="G5346" t="s">
        <v>29</v>
      </c>
      <c r="H5346" t="s">
        <v>86</v>
      </c>
      <c r="I5346" t="s">
        <v>87</v>
      </c>
      <c r="J5346">
        <v>23344.031269999999</v>
      </c>
      <c r="K5346">
        <v>29</v>
      </c>
      <c r="L5346">
        <v>1</v>
      </c>
      <c r="M5346">
        <v>0</v>
      </c>
      <c r="N5346">
        <v>0</v>
      </c>
      <c r="O5346">
        <v>0</v>
      </c>
      <c r="P5346" t="s">
        <v>675</v>
      </c>
      <c r="Q5346" t="s">
        <v>676</v>
      </c>
      <c r="R5346" t="s">
        <v>59</v>
      </c>
      <c r="S5346" t="s">
        <v>60</v>
      </c>
      <c r="T5346" t="s">
        <v>36</v>
      </c>
      <c r="U5346" t="s">
        <v>37</v>
      </c>
      <c r="V5346">
        <v>27</v>
      </c>
      <c r="W5346" t="s">
        <v>38</v>
      </c>
    </row>
    <row r="5347" spans="1:23">
      <c r="A5347" t="s">
        <v>1030</v>
      </c>
      <c r="B5347" t="s">
        <v>24</v>
      </c>
      <c r="C5347" t="s">
        <v>1031</v>
      </c>
      <c r="D5347" t="s">
        <v>39</v>
      </c>
      <c r="E5347" t="s">
        <v>40</v>
      </c>
      <c r="F5347" t="s">
        <v>53</v>
      </c>
      <c r="G5347" t="s">
        <v>54</v>
      </c>
      <c r="I5347" t="s">
        <v>43</v>
      </c>
      <c r="J5347">
        <v>19404.74179</v>
      </c>
      <c r="K5347">
        <v>232</v>
      </c>
      <c r="L5347">
        <v>0.625</v>
      </c>
      <c r="M5347">
        <v>0</v>
      </c>
      <c r="N5347">
        <v>0</v>
      </c>
      <c r="O5347">
        <v>5</v>
      </c>
      <c r="P5347" t="s">
        <v>675</v>
      </c>
      <c r="Q5347" t="s">
        <v>676</v>
      </c>
      <c r="R5347" t="s">
        <v>59</v>
      </c>
      <c r="S5347" t="s">
        <v>60</v>
      </c>
      <c r="T5347" t="s">
        <v>36</v>
      </c>
      <c r="U5347" t="s">
        <v>37</v>
      </c>
      <c r="V5347">
        <v>27</v>
      </c>
      <c r="W5347" t="s">
        <v>38</v>
      </c>
    </row>
    <row r="5348" spans="1:23">
      <c r="A5348" t="s">
        <v>1030</v>
      </c>
      <c r="B5348" t="s">
        <v>24</v>
      </c>
      <c r="C5348" t="s">
        <v>1031</v>
      </c>
      <c r="D5348" t="s">
        <v>39</v>
      </c>
      <c r="E5348" t="s">
        <v>40</v>
      </c>
      <c r="F5348" t="s">
        <v>53</v>
      </c>
      <c r="G5348" t="s">
        <v>54</v>
      </c>
      <c r="I5348" t="s">
        <v>43</v>
      </c>
      <c r="J5348">
        <v>78.184780000000003</v>
      </c>
      <c r="K5348">
        <v>3</v>
      </c>
      <c r="L5348">
        <v>0.79600000000000004</v>
      </c>
      <c r="M5348">
        <v>0</v>
      </c>
      <c r="N5348">
        <v>0</v>
      </c>
      <c r="O5348">
        <v>0</v>
      </c>
      <c r="P5348" t="s">
        <v>733</v>
      </c>
      <c r="Q5348" t="s">
        <v>734</v>
      </c>
      <c r="R5348" t="s">
        <v>73</v>
      </c>
      <c r="S5348" t="s">
        <v>74</v>
      </c>
      <c r="T5348" t="s">
        <v>36</v>
      </c>
      <c r="U5348" t="s">
        <v>37</v>
      </c>
      <c r="V5348">
        <v>27</v>
      </c>
      <c r="W5348" t="s">
        <v>38</v>
      </c>
    </row>
    <row r="5349" spans="1:23">
      <c r="A5349" t="s">
        <v>1030</v>
      </c>
      <c r="B5349" t="s">
        <v>24</v>
      </c>
      <c r="C5349" t="s">
        <v>1031</v>
      </c>
      <c r="D5349" t="s">
        <v>39</v>
      </c>
      <c r="E5349" t="s">
        <v>40</v>
      </c>
      <c r="F5349" t="s">
        <v>53</v>
      </c>
      <c r="G5349" t="s">
        <v>54</v>
      </c>
      <c r="I5349" t="s">
        <v>43</v>
      </c>
      <c r="J5349">
        <v>54.75282</v>
      </c>
      <c r="K5349">
        <v>2</v>
      </c>
      <c r="L5349">
        <v>0.23899999999999999</v>
      </c>
      <c r="M5349">
        <v>0</v>
      </c>
      <c r="N5349">
        <v>0</v>
      </c>
      <c r="O5349">
        <v>0</v>
      </c>
      <c r="P5349" t="s">
        <v>743</v>
      </c>
      <c r="Q5349" t="s">
        <v>744</v>
      </c>
      <c r="R5349" t="s">
        <v>34</v>
      </c>
      <c r="S5349" t="s">
        <v>35</v>
      </c>
      <c r="T5349" t="s">
        <v>36</v>
      </c>
      <c r="U5349" t="s">
        <v>37</v>
      </c>
      <c r="V5349">
        <v>27</v>
      </c>
      <c r="W5349" t="s">
        <v>38</v>
      </c>
    </row>
    <row r="5350" spans="1:23">
      <c r="A5350" t="s">
        <v>1030</v>
      </c>
      <c r="B5350" t="s">
        <v>24</v>
      </c>
      <c r="C5350" t="s">
        <v>1031</v>
      </c>
      <c r="D5350" t="s">
        <v>46</v>
      </c>
      <c r="E5350" t="s">
        <v>47</v>
      </c>
      <c r="F5350" t="s">
        <v>48</v>
      </c>
      <c r="G5350" t="s">
        <v>47</v>
      </c>
      <c r="I5350" t="s">
        <v>43</v>
      </c>
      <c r="J5350">
        <v>4087.55384</v>
      </c>
      <c r="K5350">
        <v>193</v>
      </c>
      <c r="L5350">
        <v>0.72099999999999997</v>
      </c>
      <c r="M5350">
        <v>0</v>
      </c>
      <c r="N5350">
        <v>0</v>
      </c>
      <c r="O5350">
        <v>0</v>
      </c>
      <c r="P5350" t="s">
        <v>743</v>
      </c>
      <c r="Q5350" t="s">
        <v>744</v>
      </c>
      <c r="R5350" t="s">
        <v>34</v>
      </c>
      <c r="S5350" t="s">
        <v>35</v>
      </c>
      <c r="T5350" t="s">
        <v>36</v>
      </c>
      <c r="U5350" t="s">
        <v>37</v>
      </c>
      <c r="V5350">
        <v>27</v>
      </c>
      <c r="W5350" t="s">
        <v>38</v>
      </c>
    </row>
    <row r="5351" spans="1:23">
      <c r="A5351" t="s">
        <v>1030</v>
      </c>
      <c r="B5351" t="s">
        <v>24</v>
      </c>
      <c r="C5351" t="s">
        <v>1031</v>
      </c>
      <c r="D5351" t="s">
        <v>26</v>
      </c>
      <c r="E5351" t="s">
        <v>27</v>
      </c>
      <c r="F5351" t="s">
        <v>53</v>
      </c>
      <c r="G5351" t="s">
        <v>54</v>
      </c>
      <c r="H5351" t="s">
        <v>36</v>
      </c>
      <c r="I5351" t="s">
        <v>767</v>
      </c>
      <c r="J5351">
        <v>6191.97</v>
      </c>
      <c r="K5351">
        <v>1</v>
      </c>
      <c r="L5351">
        <v>1</v>
      </c>
      <c r="M5351">
        <v>0</v>
      </c>
      <c r="N5351">
        <v>0</v>
      </c>
      <c r="O5351">
        <v>0</v>
      </c>
      <c r="P5351" t="s">
        <v>768</v>
      </c>
      <c r="Q5351" t="s">
        <v>769</v>
      </c>
      <c r="R5351" t="s">
        <v>59</v>
      </c>
      <c r="S5351" t="s">
        <v>60</v>
      </c>
      <c r="T5351" t="s">
        <v>36</v>
      </c>
      <c r="U5351" t="s">
        <v>37</v>
      </c>
      <c r="V5351">
        <v>27</v>
      </c>
      <c r="W5351" t="s">
        <v>38</v>
      </c>
    </row>
    <row r="5352" spans="1:23">
      <c r="A5352" t="s">
        <v>1030</v>
      </c>
      <c r="B5352" t="s">
        <v>24</v>
      </c>
      <c r="C5352" t="s">
        <v>1031</v>
      </c>
      <c r="D5352" t="s">
        <v>26</v>
      </c>
      <c r="E5352" t="s">
        <v>27</v>
      </c>
      <c r="F5352" t="s">
        <v>28</v>
      </c>
      <c r="G5352" t="s">
        <v>29</v>
      </c>
      <c r="H5352" t="s">
        <v>86</v>
      </c>
      <c r="I5352" t="s">
        <v>87</v>
      </c>
      <c r="J5352">
        <v>1239.4447600000001</v>
      </c>
      <c r="K5352">
        <v>3</v>
      </c>
      <c r="L5352">
        <v>1</v>
      </c>
      <c r="M5352">
        <v>0</v>
      </c>
      <c r="N5352">
        <v>0</v>
      </c>
      <c r="O5352">
        <v>0</v>
      </c>
      <c r="P5352" t="s">
        <v>768</v>
      </c>
      <c r="Q5352" t="s">
        <v>769</v>
      </c>
      <c r="R5352" t="s">
        <v>59</v>
      </c>
      <c r="S5352" t="s">
        <v>60</v>
      </c>
      <c r="T5352" t="s">
        <v>36</v>
      </c>
      <c r="U5352" t="s">
        <v>37</v>
      </c>
      <c r="V5352">
        <v>27</v>
      </c>
      <c r="W5352" t="s">
        <v>38</v>
      </c>
    </row>
    <row r="5353" spans="1:23">
      <c r="A5353" t="s">
        <v>1030</v>
      </c>
      <c r="B5353" t="s">
        <v>24</v>
      </c>
      <c r="C5353" t="s">
        <v>1031</v>
      </c>
      <c r="D5353" t="s">
        <v>39</v>
      </c>
      <c r="E5353" t="s">
        <v>40</v>
      </c>
      <c r="F5353" t="s">
        <v>41</v>
      </c>
      <c r="G5353" t="s">
        <v>42</v>
      </c>
      <c r="I5353" t="s">
        <v>43</v>
      </c>
      <c r="J5353">
        <v>0</v>
      </c>
      <c r="K5353">
        <v>0</v>
      </c>
      <c r="L5353">
        <v>0</v>
      </c>
      <c r="M5353">
        <v>0</v>
      </c>
      <c r="N5353">
        <v>0</v>
      </c>
      <c r="O5353">
        <v>1</v>
      </c>
      <c r="P5353" t="s">
        <v>788</v>
      </c>
      <c r="Q5353" t="s">
        <v>789</v>
      </c>
      <c r="R5353" t="s">
        <v>365</v>
      </c>
      <c r="S5353" t="s">
        <v>366</v>
      </c>
      <c r="T5353" t="s">
        <v>36</v>
      </c>
      <c r="U5353" t="s">
        <v>37</v>
      </c>
      <c r="V5353">
        <v>27</v>
      </c>
      <c r="W5353" t="s">
        <v>38</v>
      </c>
    </row>
    <row r="5354" spans="1:23">
      <c r="A5354" t="s">
        <v>1030</v>
      </c>
      <c r="B5354" t="s">
        <v>24</v>
      </c>
      <c r="C5354" t="s">
        <v>1031</v>
      </c>
      <c r="D5354" t="s">
        <v>26</v>
      </c>
      <c r="E5354" t="s">
        <v>27</v>
      </c>
      <c r="F5354" t="s">
        <v>53</v>
      </c>
      <c r="G5354" t="s">
        <v>54</v>
      </c>
      <c r="H5354" t="s">
        <v>800</v>
      </c>
      <c r="I5354" t="s">
        <v>801</v>
      </c>
      <c r="J5354">
        <v>313.15929</v>
      </c>
      <c r="K5354">
        <v>1</v>
      </c>
      <c r="L5354">
        <v>1</v>
      </c>
      <c r="M5354">
        <v>0</v>
      </c>
      <c r="N5354">
        <v>0</v>
      </c>
      <c r="O5354">
        <v>0</v>
      </c>
      <c r="P5354" t="s">
        <v>792</v>
      </c>
      <c r="Q5354" t="s">
        <v>793</v>
      </c>
      <c r="R5354" t="s">
        <v>73</v>
      </c>
      <c r="S5354" t="s">
        <v>74</v>
      </c>
      <c r="T5354" t="s">
        <v>36</v>
      </c>
      <c r="U5354" t="s">
        <v>37</v>
      </c>
      <c r="V5354">
        <v>27</v>
      </c>
      <c r="W5354" t="s">
        <v>38</v>
      </c>
    </row>
    <row r="5355" spans="1:23">
      <c r="A5355" t="s">
        <v>1030</v>
      </c>
      <c r="B5355" t="s">
        <v>24</v>
      </c>
      <c r="C5355" t="s">
        <v>1031</v>
      </c>
      <c r="D5355" t="s">
        <v>26</v>
      </c>
      <c r="E5355" t="s">
        <v>27</v>
      </c>
      <c r="F5355" t="s">
        <v>44</v>
      </c>
      <c r="G5355" t="s">
        <v>45</v>
      </c>
      <c r="I5355" t="s">
        <v>43</v>
      </c>
      <c r="J5355">
        <v>0</v>
      </c>
      <c r="K5355">
        <v>0</v>
      </c>
      <c r="L5355">
        <v>0</v>
      </c>
      <c r="M5355">
        <v>0</v>
      </c>
      <c r="N5355">
        <v>0</v>
      </c>
      <c r="O5355">
        <v>1</v>
      </c>
      <c r="P5355" t="s">
        <v>792</v>
      </c>
      <c r="Q5355" t="s">
        <v>793</v>
      </c>
      <c r="R5355" t="s">
        <v>73</v>
      </c>
      <c r="S5355" t="s">
        <v>74</v>
      </c>
      <c r="T5355" t="s">
        <v>36</v>
      </c>
      <c r="U5355" t="s">
        <v>37</v>
      </c>
      <c r="V5355">
        <v>27</v>
      </c>
      <c r="W5355" t="s">
        <v>38</v>
      </c>
    </row>
    <row r="5356" spans="1:23">
      <c r="A5356" t="s">
        <v>1030</v>
      </c>
      <c r="B5356" t="s">
        <v>24</v>
      </c>
      <c r="C5356" t="s">
        <v>1031</v>
      </c>
      <c r="D5356" t="s">
        <v>26</v>
      </c>
      <c r="E5356" t="s">
        <v>27</v>
      </c>
      <c r="F5356" t="s">
        <v>53</v>
      </c>
      <c r="G5356" t="s">
        <v>54</v>
      </c>
      <c r="H5356" t="s">
        <v>471</v>
      </c>
      <c r="I5356" t="s">
        <v>472</v>
      </c>
      <c r="J5356">
        <v>4296.6985000000004</v>
      </c>
      <c r="K5356">
        <v>1</v>
      </c>
      <c r="L5356">
        <v>1</v>
      </c>
      <c r="M5356">
        <v>0</v>
      </c>
      <c r="N5356">
        <v>0</v>
      </c>
      <c r="O5356">
        <v>0</v>
      </c>
      <c r="P5356" t="s">
        <v>798</v>
      </c>
      <c r="Q5356" t="s">
        <v>799</v>
      </c>
      <c r="R5356" t="s">
        <v>34</v>
      </c>
      <c r="S5356" t="s">
        <v>35</v>
      </c>
      <c r="T5356" t="s">
        <v>36</v>
      </c>
      <c r="U5356" t="s">
        <v>37</v>
      </c>
      <c r="V5356">
        <v>27</v>
      </c>
      <c r="W5356" t="s">
        <v>38</v>
      </c>
    </row>
    <row r="5357" spans="1:23">
      <c r="A5357" t="s">
        <v>1030</v>
      </c>
      <c r="B5357" t="s">
        <v>24</v>
      </c>
      <c r="C5357" t="s">
        <v>1031</v>
      </c>
      <c r="D5357" t="s">
        <v>26</v>
      </c>
      <c r="E5357" t="s">
        <v>27</v>
      </c>
      <c r="F5357" t="s">
        <v>28</v>
      </c>
      <c r="G5357" t="s">
        <v>29</v>
      </c>
      <c r="H5357" t="s">
        <v>80</v>
      </c>
      <c r="I5357" t="s">
        <v>81</v>
      </c>
      <c r="J5357">
        <v>477.25277</v>
      </c>
      <c r="K5357">
        <v>2</v>
      </c>
      <c r="L5357">
        <v>0.81100000000000005</v>
      </c>
      <c r="M5357">
        <v>0</v>
      </c>
      <c r="N5357">
        <v>0</v>
      </c>
      <c r="O5357">
        <v>0</v>
      </c>
      <c r="P5357" t="s">
        <v>798</v>
      </c>
      <c r="Q5357" t="s">
        <v>799</v>
      </c>
      <c r="R5357" t="s">
        <v>34</v>
      </c>
      <c r="S5357" t="s">
        <v>35</v>
      </c>
      <c r="T5357" t="s">
        <v>36</v>
      </c>
      <c r="U5357" t="s">
        <v>37</v>
      </c>
      <c r="V5357">
        <v>27</v>
      </c>
      <c r="W5357" t="s">
        <v>38</v>
      </c>
    </row>
    <row r="5358" spans="1:23">
      <c r="A5358" t="s">
        <v>1030</v>
      </c>
      <c r="B5358" t="s">
        <v>24</v>
      </c>
      <c r="C5358" t="s">
        <v>1031</v>
      </c>
      <c r="D5358" t="s">
        <v>26</v>
      </c>
      <c r="E5358" t="s">
        <v>27</v>
      </c>
      <c r="F5358" t="s">
        <v>53</v>
      </c>
      <c r="G5358" t="s">
        <v>54</v>
      </c>
      <c r="H5358" t="s">
        <v>185</v>
      </c>
      <c r="I5358" t="s">
        <v>186</v>
      </c>
      <c r="J5358">
        <v>3612.5315799999998</v>
      </c>
      <c r="K5358">
        <v>3</v>
      </c>
      <c r="L5358">
        <v>1</v>
      </c>
      <c r="M5358">
        <v>0</v>
      </c>
      <c r="N5358">
        <v>0</v>
      </c>
      <c r="O5358">
        <v>0</v>
      </c>
      <c r="P5358" t="s">
        <v>836</v>
      </c>
      <c r="Q5358" t="s">
        <v>837</v>
      </c>
      <c r="R5358" t="s">
        <v>365</v>
      </c>
      <c r="S5358" t="s">
        <v>366</v>
      </c>
      <c r="T5358" t="s">
        <v>36</v>
      </c>
      <c r="U5358" t="s">
        <v>37</v>
      </c>
      <c r="V5358">
        <v>27</v>
      </c>
      <c r="W5358" t="s">
        <v>38</v>
      </c>
    </row>
    <row r="5359" spans="1:23">
      <c r="A5359" t="s">
        <v>1030</v>
      </c>
      <c r="B5359" t="s">
        <v>24</v>
      </c>
      <c r="C5359" t="s">
        <v>1031</v>
      </c>
      <c r="D5359" t="s">
        <v>26</v>
      </c>
      <c r="E5359" t="s">
        <v>27</v>
      </c>
      <c r="F5359" t="s">
        <v>28</v>
      </c>
      <c r="G5359" t="s">
        <v>29</v>
      </c>
      <c r="H5359" t="s">
        <v>195</v>
      </c>
      <c r="I5359" t="s">
        <v>196</v>
      </c>
      <c r="J5359">
        <v>1378.6614300000001</v>
      </c>
      <c r="K5359">
        <v>2</v>
      </c>
      <c r="L5359">
        <v>1</v>
      </c>
      <c r="M5359">
        <v>0</v>
      </c>
      <c r="N5359">
        <v>0</v>
      </c>
      <c r="O5359">
        <v>0</v>
      </c>
      <c r="P5359" t="s">
        <v>836</v>
      </c>
      <c r="Q5359" t="s">
        <v>837</v>
      </c>
      <c r="R5359" t="s">
        <v>365</v>
      </c>
      <c r="S5359" t="s">
        <v>366</v>
      </c>
      <c r="T5359" t="s">
        <v>36</v>
      </c>
      <c r="U5359" t="s">
        <v>37</v>
      </c>
      <c r="V5359">
        <v>27</v>
      </c>
      <c r="W5359" t="s">
        <v>38</v>
      </c>
    </row>
    <row r="5360" spans="1:23">
      <c r="A5360" t="s">
        <v>1030</v>
      </c>
      <c r="B5360" t="s">
        <v>24</v>
      </c>
      <c r="C5360" t="s">
        <v>1031</v>
      </c>
      <c r="D5360" t="s">
        <v>46</v>
      </c>
      <c r="E5360" t="s">
        <v>47</v>
      </c>
      <c r="F5360" t="s">
        <v>48</v>
      </c>
      <c r="G5360" t="s">
        <v>47</v>
      </c>
      <c r="I5360" t="s">
        <v>43</v>
      </c>
      <c r="J5360">
        <v>13463.090920000001</v>
      </c>
      <c r="K5360">
        <v>793</v>
      </c>
      <c r="L5360">
        <v>0.93400000000000005</v>
      </c>
      <c r="M5360">
        <v>0</v>
      </c>
      <c r="N5360">
        <v>0</v>
      </c>
      <c r="O5360">
        <v>0</v>
      </c>
      <c r="P5360" t="s">
        <v>836</v>
      </c>
      <c r="Q5360" t="s">
        <v>837</v>
      </c>
      <c r="R5360" t="s">
        <v>365</v>
      </c>
      <c r="S5360" t="s">
        <v>366</v>
      </c>
      <c r="T5360" t="s">
        <v>36</v>
      </c>
      <c r="U5360" t="s">
        <v>37</v>
      </c>
      <c r="V5360">
        <v>27</v>
      </c>
      <c r="W5360" t="s">
        <v>38</v>
      </c>
    </row>
    <row r="5361" spans="1:23">
      <c r="A5361" t="s">
        <v>1030</v>
      </c>
      <c r="B5361" t="s">
        <v>24</v>
      </c>
      <c r="C5361" t="s">
        <v>1031</v>
      </c>
      <c r="D5361" t="s">
        <v>46</v>
      </c>
      <c r="E5361" t="s">
        <v>47</v>
      </c>
      <c r="F5361" t="s">
        <v>48</v>
      </c>
      <c r="G5361" t="s">
        <v>47</v>
      </c>
      <c r="I5361" t="s">
        <v>43</v>
      </c>
      <c r="J5361">
        <v>1010.1540199999999</v>
      </c>
      <c r="K5361">
        <v>74</v>
      </c>
      <c r="L5361">
        <v>0.96299999999999997</v>
      </c>
      <c r="M5361">
        <v>0</v>
      </c>
      <c r="N5361">
        <v>0</v>
      </c>
      <c r="O5361">
        <v>0</v>
      </c>
      <c r="P5361" t="s">
        <v>1496</v>
      </c>
      <c r="Q5361" t="s">
        <v>1497</v>
      </c>
      <c r="R5361" t="s">
        <v>73</v>
      </c>
      <c r="S5361" t="s">
        <v>74</v>
      </c>
      <c r="T5361" t="s">
        <v>36</v>
      </c>
      <c r="U5361" t="s">
        <v>37</v>
      </c>
      <c r="V5361">
        <v>27</v>
      </c>
      <c r="W5361" t="s">
        <v>38</v>
      </c>
    </row>
    <row r="5362" spans="1:23">
      <c r="A5362" t="s">
        <v>1030</v>
      </c>
      <c r="B5362" t="s">
        <v>24</v>
      </c>
      <c r="C5362" t="s">
        <v>1031</v>
      </c>
      <c r="D5362" t="s">
        <v>26</v>
      </c>
      <c r="E5362" t="s">
        <v>27</v>
      </c>
      <c r="F5362" t="s">
        <v>28</v>
      </c>
      <c r="G5362" t="s">
        <v>29</v>
      </c>
      <c r="H5362" t="s">
        <v>193</v>
      </c>
      <c r="I5362" t="s">
        <v>194</v>
      </c>
      <c r="J5362">
        <v>262.94844999999998</v>
      </c>
      <c r="K5362">
        <v>1</v>
      </c>
      <c r="L5362">
        <v>1</v>
      </c>
      <c r="M5362">
        <v>0</v>
      </c>
      <c r="N5362">
        <v>0</v>
      </c>
      <c r="O5362">
        <v>0</v>
      </c>
      <c r="P5362" t="s">
        <v>868</v>
      </c>
      <c r="Q5362" t="s">
        <v>869</v>
      </c>
      <c r="R5362" t="s">
        <v>158</v>
      </c>
      <c r="S5362" t="s">
        <v>159</v>
      </c>
      <c r="T5362" t="s">
        <v>36</v>
      </c>
      <c r="U5362" t="s">
        <v>37</v>
      </c>
      <c r="V5362">
        <v>27</v>
      </c>
      <c r="W5362" t="s">
        <v>38</v>
      </c>
    </row>
    <row r="5363" spans="1:23">
      <c r="A5363" t="s">
        <v>1030</v>
      </c>
      <c r="B5363" t="s">
        <v>24</v>
      </c>
      <c r="C5363" t="s">
        <v>1031</v>
      </c>
      <c r="D5363" t="s">
        <v>39</v>
      </c>
      <c r="E5363" t="s">
        <v>40</v>
      </c>
      <c r="F5363" t="s">
        <v>53</v>
      </c>
      <c r="G5363" t="s">
        <v>54</v>
      </c>
      <c r="I5363" t="s">
        <v>43</v>
      </c>
      <c r="J5363">
        <v>0</v>
      </c>
      <c r="K5363">
        <v>0</v>
      </c>
      <c r="L5363">
        <v>0</v>
      </c>
      <c r="M5363">
        <v>0</v>
      </c>
      <c r="N5363">
        <v>0</v>
      </c>
      <c r="O5363">
        <v>1</v>
      </c>
      <c r="P5363" t="s">
        <v>894</v>
      </c>
      <c r="Q5363" t="s">
        <v>895</v>
      </c>
      <c r="R5363" t="s">
        <v>73</v>
      </c>
      <c r="S5363" t="s">
        <v>74</v>
      </c>
      <c r="T5363" t="s">
        <v>36</v>
      </c>
      <c r="U5363" t="s">
        <v>37</v>
      </c>
      <c r="V5363">
        <v>27</v>
      </c>
      <c r="W5363" t="s">
        <v>38</v>
      </c>
    </row>
    <row r="5364" spans="1:23">
      <c r="A5364" t="s">
        <v>1030</v>
      </c>
      <c r="B5364" t="s">
        <v>24</v>
      </c>
      <c r="C5364" t="s">
        <v>1031</v>
      </c>
      <c r="D5364" t="s">
        <v>39</v>
      </c>
      <c r="E5364" t="s">
        <v>40</v>
      </c>
      <c r="F5364" t="s">
        <v>53</v>
      </c>
      <c r="G5364" t="s">
        <v>54</v>
      </c>
      <c r="I5364" t="s">
        <v>43</v>
      </c>
      <c r="J5364">
        <v>0</v>
      </c>
      <c r="K5364">
        <v>0</v>
      </c>
      <c r="L5364">
        <v>0</v>
      </c>
      <c r="M5364">
        <v>0</v>
      </c>
      <c r="N5364">
        <v>0</v>
      </c>
      <c r="O5364">
        <v>1</v>
      </c>
      <c r="P5364" t="s">
        <v>898</v>
      </c>
      <c r="Q5364" t="s">
        <v>899</v>
      </c>
      <c r="R5364" t="s">
        <v>73</v>
      </c>
      <c r="S5364" t="s">
        <v>74</v>
      </c>
      <c r="T5364" t="s">
        <v>36</v>
      </c>
      <c r="U5364" t="s">
        <v>37</v>
      </c>
      <c r="V5364">
        <v>27</v>
      </c>
      <c r="W5364" t="s">
        <v>38</v>
      </c>
    </row>
    <row r="5365" spans="1:23">
      <c r="A5365" t="s">
        <v>1030</v>
      </c>
      <c r="B5365" t="s">
        <v>24</v>
      </c>
      <c r="C5365" t="s">
        <v>1031</v>
      </c>
      <c r="D5365" t="s">
        <v>46</v>
      </c>
      <c r="E5365" t="s">
        <v>47</v>
      </c>
      <c r="F5365" t="s">
        <v>48</v>
      </c>
      <c r="G5365" t="s">
        <v>47</v>
      </c>
      <c r="I5365" t="s">
        <v>43</v>
      </c>
      <c r="J5365">
        <v>4353.8584300000002</v>
      </c>
      <c r="K5365">
        <v>268</v>
      </c>
      <c r="L5365">
        <v>0.90300000000000002</v>
      </c>
      <c r="M5365">
        <v>0</v>
      </c>
      <c r="N5365">
        <v>0</v>
      </c>
      <c r="O5365">
        <v>0</v>
      </c>
      <c r="P5365" t="s">
        <v>898</v>
      </c>
      <c r="Q5365" t="s">
        <v>899</v>
      </c>
      <c r="R5365" t="s">
        <v>73</v>
      </c>
      <c r="S5365" t="s">
        <v>74</v>
      </c>
      <c r="T5365" t="s">
        <v>36</v>
      </c>
      <c r="U5365" t="s">
        <v>37</v>
      </c>
      <c r="V5365">
        <v>27</v>
      </c>
      <c r="W5365" t="s">
        <v>38</v>
      </c>
    </row>
    <row r="5366" spans="1:23">
      <c r="A5366" t="s">
        <v>1030</v>
      </c>
      <c r="B5366" t="s">
        <v>24</v>
      </c>
      <c r="C5366" t="s">
        <v>1031</v>
      </c>
      <c r="D5366" t="s">
        <v>26</v>
      </c>
      <c r="E5366" t="s">
        <v>27</v>
      </c>
      <c r="F5366" t="s">
        <v>53</v>
      </c>
      <c r="G5366" t="s">
        <v>54</v>
      </c>
      <c r="H5366" t="s">
        <v>417</v>
      </c>
      <c r="I5366" t="s">
        <v>418</v>
      </c>
      <c r="J5366">
        <v>2875.0691200000001</v>
      </c>
      <c r="K5366">
        <v>2</v>
      </c>
      <c r="L5366">
        <v>1</v>
      </c>
      <c r="M5366">
        <v>0</v>
      </c>
      <c r="N5366">
        <v>0</v>
      </c>
      <c r="O5366">
        <v>0</v>
      </c>
      <c r="P5366" t="s">
        <v>902</v>
      </c>
      <c r="Q5366" t="s">
        <v>903</v>
      </c>
      <c r="R5366" t="s">
        <v>59</v>
      </c>
      <c r="S5366" t="s">
        <v>60</v>
      </c>
      <c r="T5366" t="s">
        <v>36</v>
      </c>
      <c r="U5366" t="s">
        <v>37</v>
      </c>
      <c r="V5366">
        <v>27</v>
      </c>
      <c r="W5366" t="s">
        <v>38</v>
      </c>
    </row>
    <row r="5367" spans="1:23">
      <c r="A5367" t="s">
        <v>1030</v>
      </c>
      <c r="B5367" t="s">
        <v>24</v>
      </c>
      <c r="C5367" t="s">
        <v>1031</v>
      </c>
      <c r="D5367" t="s">
        <v>26</v>
      </c>
      <c r="E5367" t="s">
        <v>27</v>
      </c>
      <c r="F5367" t="s">
        <v>28</v>
      </c>
      <c r="G5367" t="s">
        <v>29</v>
      </c>
      <c r="H5367" t="s">
        <v>1504</v>
      </c>
      <c r="I5367" t="s">
        <v>1505</v>
      </c>
      <c r="J5367">
        <v>522.87607000000003</v>
      </c>
      <c r="K5367">
        <v>1</v>
      </c>
      <c r="L5367">
        <v>1</v>
      </c>
      <c r="M5367">
        <v>0</v>
      </c>
      <c r="N5367">
        <v>0</v>
      </c>
      <c r="O5367">
        <v>0</v>
      </c>
      <c r="P5367" t="s">
        <v>902</v>
      </c>
      <c r="Q5367" t="s">
        <v>903</v>
      </c>
      <c r="R5367" t="s">
        <v>59</v>
      </c>
      <c r="S5367" t="s">
        <v>60</v>
      </c>
      <c r="T5367" t="s">
        <v>36</v>
      </c>
      <c r="U5367" t="s">
        <v>37</v>
      </c>
      <c r="V5367">
        <v>27</v>
      </c>
      <c r="W5367" t="s">
        <v>38</v>
      </c>
    </row>
    <row r="5368" spans="1:23">
      <c r="A5368" t="s">
        <v>1030</v>
      </c>
      <c r="B5368" t="s">
        <v>24</v>
      </c>
      <c r="C5368" t="s">
        <v>1031</v>
      </c>
      <c r="D5368" t="s">
        <v>26</v>
      </c>
      <c r="E5368" t="s">
        <v>27</v>
      </c>
      <c r="F5368" t="s">
        <v>28</v>
      </c>
      <c r="G5368" t="s">
        <v>29</v>
      </c>
      <c r="H5368" t="s">
        <v>191</v>
      </c>
      <c r="I5368" t="s">
        <v>192</v>
      </c>
      <c r="J5368">
        <v>244.28040999999999</v>
      </c>
      <c r="K5368">
        <v>1</v>
      </c>
      <c r="L5368">
        <v>1</v>
      </c>
      <c r="M5368">
        <v>0</v>
      </c>
      <c r="N5368">
        <v>0</v>
      </c>
      <c r="O5368">
        <v>0</v>
      </c>
      <c r="P5368" t="s">
        <v>902</v>
      </c>
      <c r="Q5368" t="s">
        <v>903</v>
      </c>
      <c r="R5368" t="s">
        <v>59</v>
      </c>
      <c r="S5368" t="s">
        <v>60</v>
      </c>
      <c r="T5368" t="s">
        <v>36</v>
      </c>
      <c r="U5368" t="s">
        <v>37</v>
      </c>
      <c r="V5368">
        <v>27</v>
      </c>
      <c r="W5368" t="s">
        <v>38</v>
      </c>
    </row>
    <row r="5369" spans="1:23">
      <c r="A5369" t="s">
        <v>1030</v>
      </c>
      <c r="B5369" t="s">
        <v>24</v>
      </c>
      <c r="C5369" t="s">
        <v>1031</v>
      </c>
      <c r="D5369" t="s">
        <v>26</v>
      </c>
      <c r="E5369" t="s">
        <v>27</v>
      </c>
      <c r="F5369" t="s">
        <v>28</v>
      </c>
      <c r="G5369" t="s">
        <v>29</v>
      </c>
      <c r="H5369" t="s">
        <v>906</v>
      </c>
      <c r="I5369" t="s">
        <v>907</v>
      </c>
      <c r="J5369">
        <v>869.53317000000004</v>
      </c>
      <c r="K5369">
        <v>1</v>
      </c>
      <c r="L5369">
        <v>1</v>
      </c>
      <c r="M5369">
        <v>0</v>
      </c>
      <c r="N5369">
        <v>0</v>
      </c>
      <c r="O5369">
        <v>0</v>
      </c>
      <c r="P5369" t="s">
        <v>902</v>
      </c>
      <c r="Q5369" t="s">
        <v>903</v>
      </c>
      <c r="R5369" t="s">
        <v>59</v>
      </c>
      <c r="S5369" t="s">
        <v>60</v>
      </c>
      <c r="T5369" t="s">
        <v>36</v>
      </c>
      <c r="U5369" t="s">
        <v>37</v>
      </c>
      <c r="V5369">
        <v>27</v>
      </c>
      <c r="W5369" t="s">
        <v>38</v>
      </c>
    </row>
    <row r="5370" spans="1:23">
      <c r="A5370" t="s">
        <v>1030</v>
      </c>
      <c r="B5370" t="s">
        <v>24</v>
      </c>
      <c r="C5370" t="s">
        <v>1031</v>
      </c>
      <c r="D5370" t="s">
        <v>26</v>
      </c>
      <c r="E5370" t="s">
        <v>27</v>
      </c>
      <c r="F5370" t="s">
        <v>28</v>
      </c>
      <c r="G5370" t="s">
        <v>29</v>
      </c>
      <c r="H5370" t="s">
        <v>838</v>
      </c>
      <c r="I5370" t="s">
        <v>839</v>
      </c>
      <c r="J5370">
        <v>161.41619</v>
      </c>
      <c r="K5370">
        <v>1</v>
      </c>
      <c r="L5370">
        <v>1</v>
      </c>
      <c r="M5370">
        <v>0</v>
      </c>
      <c r="N5370">
        <v>0</v>
      </c>
      <c r="O5370">
        <v>0</v>
      </c>
      <c r="P5370" t="s">
        <v>902</v>
      </c>
      <c r="Q5370" t="s">
        <v>903</v>
      </c>
      <c r="R5370" t="s">
        <v>59</v>
      </c>
      <c r="S5370" t="s">
        <v>60</v>
      </c>
      <c r="T5370" t="s">
        <v>36</v>
      </c>
      <c r="U5370" t="s">
        <v>37</v>
      </c>
      <c r="V5370">
        <v>27</v>
      </c>
      <c r="W5370" t="s">
        <v>38</v>
      </c>
    </row>
    <row r="5371" spans="1:23">
      <c r="A5371" t="s">
        <v>1030</v>
      </c>
      <c r="B5371" t="s">
        <v>24</v>
      </c>
      <c r="C5371" t="s">
        <v>1031</v>
      </c>
      <c r="D5371" t="s">
        <v>39</v>
      </c>
      <c r="E5371" t="s">
        <v>40</v>
      </c>
      <c r="F5371" t="s">
        <v>28</v>
      </c>
      <c r="G5371" t="s">
        <v>29</v>
      </c>
      <c r="I5371" t="s">
        <v>43</v>
      </c>
      <c r="J5371">
        <v>7572.9485400000003</v>
      </c>
      <c r="K5371">
        <v>98</v>
      </c>
      <c r="L5371">
        <v>0.76900000000000002</v>
      </c>
      <c r="M5371">
        <v>0</v>
      </c>
      <c r="N5371">
        <v>0</v>
      </c>
      <c r="O5371">
        <v>0</v>
      </c>
      <c r="P5371" t="s">
        <v>902</v>
      </c>
      <c r="Q5371" t="s">
        <v>903</v>
      </c>
      <c r="R5371" t="s">
        <v>59</v>
      </c>
      <c r="S5371" t="s">
        <v>60</v>
      </c>
      <c r="T5371" t="s">
        <v>36</v>
      </c>
      <c r="U5371" t="s">
        <v>37</v>
      </c>
      <c r="V5371">
        <v>27</v>
      </c>
      <c r="W5371" t="s">
        <v>38</v>
      </c>
    </row>
    <row r="5372" spans="1:23">
      <c r="A5372" t="s">
        <v>1030</v>
      </c>
      <c r="B5372" t="s">
        <v>24</v>
      </c>
      <c r="C5372" t="s">
        <v>1031</v>
      </c>
      <c r="D5372" t="s">
        <v>26</v>
      </c>
      <c r="E5372" t="s">
        <v>27</v>
      </c>
      <c r="F5372" t="s">
        <v>28</v>
      </c>
      <c r="G5372" t="s">
        <v>29</v>
      </c>
      <c r="H5372" t="s">
        <v>152</v>
      </c>
      <c r="I5372" t="s">
        <v>153</v>
      </c>
      <c r="J5372">
        <v>40.278860000000002</v>
      </c>
      <c r="K5372">
        <v>1</v>
      </c>
      <c r="L5372">
        <v>1</v>
      </c>
      <c r="M5372">
        <v>0</v>
      </c>
      <c r="N5372">
        <v>0</v>
      </c>
      <c r="O5372">
        <v>0</v>
      </c>
      <c r="P5372" t="s">
        <v>952</v>
      </c>
      <c r="Q5372" t="s">
        <v>953</v>
      </c>
      <c r="R5372" t="s">
        <v>365</v>
      </c>
      <c r="S5372" t="s">
        <v>366</v>
      </c>
      <c r="T5372" t="s">
        <v>36</v>
      </c>
      <c r="U5372" t="s">
        <v>37</v>
      </c>
      <c r="V5372">
        <v>27</v>
      </c>
      <c r="W5372" t="s">
        <v>38</v>
      </c>
    </row>
    <row r="5373" spans="1:23">
      <c r="A5373" t="s">
        <v>1030</v>
      </c>
      <c r="B5373" t="s">
        <v>24</v>
      </c>
      <c r="C5373" t="s">
        <v>1031</v>
      </c>
      <c r="D5373" t="s">
        <v>39</v>
      </c>
      <c r="E5373" t="s">
        <v>40</v>
      </c>
      <c r="F5373" t="s">
        <v>53</v>
      </c>
      <c r="G5373" t="s">
        <v>54</v>
      </c>
      <c r="I5373" t="s">
        <v>43</v>
      </c>
      <c r="J5373">
        <v>91.171940000000006</v>
      </c>
      <c r="K5373">
        <v>2</v>
      </c>
      <c r="L5373">
        <v>1</v>
      </c>
      <c r="M5373">
        <v>0</v>
      </c>
      <c r="N5373">
        <v>0</v>
      </c>
      <c r="O5373">
        <v>0</v>
      </c>
      <c r="P5373" t="s">
        <v>952</v>
      </c>
      <c r="Q5373" t="s">
        <v>953</v>
      </c>
      <c r="R5373" t="s">
        <v>365</v>
      </c>
      <c r="S5373" t="s">
        <v>366</v>
      </c>
      <c r="T5373" t="s">
        <v>36</v>
      </c>
      <c r="U5373" t="s">
        <v>37</v>
      </c>
      <c r="V5373">
        <v>27</v>
      </c>
      <c r="W5373" t="s">
        <v>38</v>
      </c>
    </row>
    <row r="5374" spans="1:23">
      <c r="A5374" t="s">
        <v>1030</v>
      </c>
      <c r="B5374" t="s">
        <v>24</v>
      </c>
      <c r="C5374" t="s">
        <v>1031</v>
      </c>
      <c r="D5374" t="s">
        <v>46</v>
      </c>
      <c r="E5374" t="s">
        <v>47</v>
      </c>
      <c r="F5374" t="s">
        <v>48</v>
      </c>
      <c r="G5374" t="s">
        <v>47</v>
      </c>
      <c r="I5374" t="s">
        <v>43</v>
      </c>
      <c r="J5374">
        <v>4515.0405700000001</v>
      </c>
      <c r="K5374">
        <v>307</v>
      </c>
      <c r="L5374">
        <v>0.98799999999999999</v>
      </c>
      <c r="M5374">
        <v>0</v>
      </c>
      <c r="N5374">
        <v>0</v>
      </c>
      <c r="O5374">
        <v>0</v>
      </c>
      <c r="P5374" t="s">
        <v>952</v>
      </c>
      <c r="Q5374" t="s">
        <v>953</v>
      </c>
      <c r="R5374" t="s">
        <v>365</v>
      </c>
      <c r="S5374" t="s">
        <v>366</v>
      </c>
      <c r="T5374" t="s">
        <v>36</v>
      </c>
      <c r="U5374" t="s">
        <v>37</v>
      </c>
      <c r="V5374">
        <v>27</v>
      </c>
      <c r="W5374" t="s">
        <v>38</v>
      </c>
    </row>
    <row r="5375" spans="1:23">
      <c r="A5375" t="s">
        <v>1030</v>
      </c>
      <c r="B5375" t="s">
        <v>24</v>
      </c>
      <c r="C5375" t="s">
        <v>1031</v>
      </c>
      <c r="D5375" t="s">
        <v>46</v>
      </c>
      <c r="E5375" t="s">
        <v>47</v>
      </c>
      <c r="F5375" t="s">
        <v>48</v>
      </c>
      <c r="G5375" t="s">
        <v>47</v>
      </c>
      <c r="I5375" t="s">
        <v>43</v>
      </c>
      <c r="J5375">
        <v>949.11729000000003</v>
      </c>
      <c r="K5375">
        <v>65</v>
      </c>
      <c r="L5375">
        <v>0.93799999999999994</v>
      </c>
      <c r="M5375">
        <v>0</v>
      </c>
      <c r="N5375">
        <v>0</v>
      </c>
      <c r="O5375">
        <v>0</v>
      </c>
      <c r="P5375" t="s">
        <v>960</v>
      </c>
      <c r="Q5375" t="s">
        <v>961</v>
      </c>
      <c r="R5375" t="s">
        <v>73</v>
      </c>
      <c r="S5375" t="s">
        <v>74</v>
      </c>
      <c r="T5375" t="s">
        <v>36</v>
      </c>
      <c r="U5375" t="s">
        <v>37</v>
      </c>
      <c r="V5375">
        <v>27</v>
      </c>
      <c r="W5375" t="s">
        <v>38</v>
      </c>
    </row>
    <row r="5376" spans="1:23">
      <c r="A5376" t="s">
        <v>1030</v>
      </c>
      <c r="B5376" t="s">
        <v>24</v>
      </c>
      <c r="C5376" t="s">
        <v>1031</v>
      </c>
      <c r="D5376" t="s">
        <v>26</v>
      </c>
      <c r="E5376" t="s">
        <v>27</v>
      </c>
      <c r="F5376" t="s">
        <v>28</v>
      </c>
      <c r="G5376" t="s">
        <v>29</v>
      </c>
      <c r="H5376" t="s">
        <v>152</v>
      </c>
      <c r="I5376" t="s">
        <v>153</v>
      </c>
      <c r="J5376">
        <v>927.18547999999998</v>
      </c>
      <c r="K5376">
        <v>1</v>
      </c>
      <c r="L5376">
        <v>1</v>
      </c>
      <c r="M5376">
        <v>0</v>
      </c>
      <c r="N5376">
        <v>0</v>
      </c>
      <c r="O5376">
        <v>0</v>
      </c>
      <c r="P5376" t="s">
        <v>964</v>
      </c>
      <c r="Q5376" t="s">
        <v>965</v>
      </c>
      <c r="R5376" t="s">
        <v>59</v>
      </c>
      <c r="S5376" t="s">
        <v>60</v>
      </c>
      <c r="T5376" t="s">
        <v>36</v>
      </c>
      <c r="U5376" t="s">
        <v>37</v>
      </c>
      <c r="V5376">
        <v>27</v>
      </c>
      <c r="W5376" t="s">
        <v>38</v>
      </c>
    </row>
    <row r="5377" spans="1:23">
      <c r="A5377" t="s">
        <v>1030</v>
      </c>
      <c r="B5377" t="s">
        <v>24</v>
      </c>
      <c r="C5377" t="s">
        <v>1031</v>
      </c>
      <c r="D5377" t="s">
        <v>26</v>
      </c>
      <c r="E5377" t="s">
        <v>27</v>
      </c>
      <c r="F5377" t="s">
        <v>28</v>
      </c>
      <c r="G5377" t="s">
        <v>29</v>
      </c>
      <c r="H5377" t="s">
        <v>138</v>
      </c>
      <c r="I5377" t="s">
        <v>139</v>
      </c>
      <c r="J5377">
        <v>575.17903000000001</v>
      </c>
      <c r="K5377">
        <v>1</v>
      </c>
      <c r="L5377">
        <v>1</v>
      </c>
      <c r="M5377">
        <v>0</v>
      </c>
      <c r="N5377">
        <v>0</v>
      </c>
      <c r="O5377">
        <v>0</v>
      </c>
      <c r="P5377" t="s">
        <v>964</v>
      </c>
      <c r="Q5377" t="s">
        <v>965</v>
      </c>
      <c r="R5377" t="s">
        <v>59</v>
      </c>
      <c r="S5377" t="s">
        <v>60</v>
      </c>
      <c r="T5377" t="s">
        <v>36</v>
      </c>
      <c r="U5377" t="s">
        <v>37</v>
      </c>
      <c r="V5377">
        <v>27</v>
      </c>
      <c r="W5377" t="s">
        <v>38</v>
      </c>
    </row>
    <row r="5378" spans="1:23">
      <c r="A5378" t="s">
        <v>1030</v>
      </c>
      <c r="B5378" t="s">
        <v>24</v>
      </c>
      <c r="C5378" t="s">
        <v>1031</v>
      </c>
      <c r="D5378" t="s">
        <v>46</v>
      </c>
      <c r="E5378" t="s">
        <v>47</v>
      </c>
      <c r="F5378" t="s">
        <v>48</v>
      </c>
      <c r="G5378" t="s">
        <v>47</v>
      </c>
      <c r="I5378" t="s">
        <v>43</v>
      </c>
      <c r="J5378">
        <v>28020.389780000001</v>
      </c>
      <c r="K5378">
        <v>1754</v>
      </c>
      <c r="L5378">
        <v>0.94199999999999995</v>
      </c>
      <c r="M5378">
        <v>0</v>
      </c>
      <c r="N5378">
        <v>0</v>
      </c>
      <c r="O5378">
        <v>1</v>
      </c>
      <c r="P5378" t="s">
        <v>964</v>
      </c>
      <c r="Q5378" t="s">
        <v>965</v>
      </c>
      <c r="R5378" t="s">
        <v>59</v>
      </c>
      <c r="S5378" t="s">
        <v>60</v>
      </c>
      <c r="T5378" t="s">
        <v>36</v>
      </c>
      <c r="U5378" t="s">
        <v>37</v>
      </c>
      <c r="V5378">
        <v>27</v>
      </c>
      <c r="W5378" t="s">
        <v>38</v>
      </c>
    </row>
    <row r="5379" spans="1:23">
      <c r="A5379" t="s">
        <v>1030</v>
      </c>
      <c r="B5379" t="s">
        <v>24</v>
      </c>
      <c r="C5379" t="s">
        <v>1031</v>
      </c>
      <c r="D5379" t="s">
        <v>39</v>
      </c>
      <c r="E5379" t="s">
        <v>40</v>
      </c>
      <c r="F5379" t="s">
        <v>28</v>
      </c>
      <c r="G5379" t="s">
        <v>29</v>
      </c>
      <c r="I5379" t="s">
        <v>43</v>
      </c>
      <c r="J5379">
        <v>67.478409999999997</v>
      </c>
      <c r="K5379">
        <v>3</v>
      </c>
      <c r="L5379">
        <v>1</v>
      </c>
      <c r="M5379">
        <v>0</v>
      </c>
      <c r="N5379">
        <v>0</v>
      </c>
      <c r="O5379">
        <v>0</v>
      </c>
      <c r="P5379" t="s">
        <v>1034</v>
      </c>
      <c r="Q5379" t="s">
        <v>1035</v>
      </c>
      <c r="R5379" t="s">
        <v>158</v>
      </c>
      <c r="S5379" t="s">
        <v>159</v>
      </c>
      <c r="T5379" t="s">
        <v>36</v>
      </c>
      <c r="U5379" t="s">
        <v>37</v>
      </c>
      <c r="V5379">
        <v>27</v>
      </c>
      <c r="W5379" t="s">
        <v>38</v>
      </c>
    </row>
    <row r="5380" spans="1:23">
      <c r="A5380" t="s">
        <v>1030</v>
      </c>
      <c r="B5380" t="s">
        <v>24</v>
      </c>
      <c r="C5380" t="s">
        <v>1031</v>
      </c>
      <c r="D5380" t="s">
        <v>46</v>
      </c>
      <c r="E5380" t="s">
        <v>47</v>
      </c>
      <c r="F5380" t="s">
        <v>48</v>
      </c>
      <c r="G5380" t="s">
        <v>47</v>
      </c>
      <c r="I5380" t="s">
        <v>43</v>
      </c>
      <c r="J5380">
        <v>1553.44624</v>
      </c>
      <c r="K5380">
        <v>84</v>
      </c>
      <c r="L5380">
        <v>0.89700000000000002</v>
      </c>
      <c r="M5380">
        <v>0</v>
      </c>
      <c r="N5380">
        <v>0</v>
      </c>
      <c r="O5380">
        <v>0</v>
      </c>
      <c r="P5380" t="s">
        <v>984</v>
      </c>
      <c r="Q5380" t="s">
        <v>985</v>
      </c>
      <c r="R5380" t="s">
        <v>90</v>
      </c>
      <c r="S5380" t="s">
        <v>91</v>
      </c>
      <c r="T5380" t="s">
        <v>36</v>
      </c>
      <c r="U5380" t="s">
        <v>37</v>
      </c>
      <c r="V5380">
        <v>27</v>
      </c>
      <c r="W5380" t="s">
        <v>38</v>
      </c>
    </row>
    <row r="5381" spans="1:23">
      <c r="A5381" t="s">
        <v>1030</v>
      </c>
      <c r="B5381" t="s">
        <v>24</v>
      </c>
      <c r="C5381" t="s">
        <v>1031</v>
      </c>
      <c r="D5381" t="s">
        <v>26</v>
      </c>
      <c r="E5381" t="s">
        <v>27</v>
      </c>
      <c r="F5381" t="s">
        <v>53</v>
      </c>
      <c r="G5381" t="s">
        <v>54</v>
      </c>
      <c r="H5381" t="s">
        <v>55</v>
      </c>
      <c r="I5381" t="s">
        <v>56</v>
      </c>
      <c r="J5381">
        <v>376.34476999999998</v>
      </c>
      <c r="K5381">
        <v>1</v>
      </c>
      <c r="L5381">
        <v>1</v>
      </c>
      <c r="M5381">
        <v>0</v>
      </c>
      <c r="N5381">
        <v>0</v>
      </c>
      <c r="O5381">
        <v>0</v>
      </c>
      <c r="P5381" t="s">
        <v>996</v>
      </c>
      <c r="Q5381" t="s">
        <v>997</v>
      </c>
      <c r="R5381" t="s">
        <v>100</v>
      </c>
      <c r="S5381" t="s">
        <v>101</v>
      </c>
      <c r="T5381" t="s">
        <v>36</v>
      </c>
      <c r="U5381" t="s">
        <v>37</v>
      </c>
      <c r="V5381">
        <v>27</v>
      </c>
      <c r="W5381" t="s">
        <v>38</v>
      </c>
    </row>
    <row r="5382" spans="1:23">
      <c r="A5382" t="s">
        <v>1030</v>
      </c>
      <c r="B5382" t="s">
        <v>24</v>
      </c>
      <c r="C5382" t="s">
        <v>1031</v>
      </c>
      <c r="D5382" t="s">
        <v>26</v>
      </c>
      <c r="E5382" t="s">
        <v>27</v>
      </c>
      <c r="F5382" t="s">
        <v>28</v>
      </c>
      <c r="G5382" t="s">
        <v>29</v>
      </c>
      <c r="I5382" t="s">
        <v>43</v>
      </c>
      <c r="J5382">
        <v>1014.55073</v>
      </c>
      <c r="K5382">
        <v>1</v>
      </c>
      <c r="L5382">
        <v>1</v>
      </c>
      <c r="M5382">
        <v>0</v>
      </c>
      <c r="N5382">
        <v>0</v>
      </c>
      <c r="O5382">
        <v>0</v>
      </c>
      <c r="P5382" t="s">
        <v>1004</v>
      </c>
      <c r="Q5382" t="s">
        <v>1005</v>
      </c>
      <c r="R5382" t="s">
        <v>120</v>
      </c>
      <c r="S5382" t="s">
        <v>121</v>
      </c>
      <c r="T5382" t="s">
        <v>36</v>
      </c>
      <c r="U5382" t="s">
        <v>37</v>
      </c>
      <c r="V5382">
        <v>27</v>
      </c>
      <c r="W5382" t="s">
        <v>38</v>
      </c>
    </row>
    <row r="5383" spans="1:23">
      <c r="A5383" t="s">
        <v>1030</v>
      </c>
      <c r="B5383" t="s">
        <v>24</v>
      </c>
      <c r="C5383" t="s">
        <v>1031</v>
      </c>
      <c r="D5383" t="s">
        <v>26</v>
      </c>
      <c r="E5383" t="s">
        <v>27</v>
      </c>
      <c r="F5383" t="s">
        <v>28</v>
      </c>
      <c r="G5383" t="s">
        <v>29</v>
      </c>
      <c r="H5383" t="s">
        <v>63</v>
      </c>
      <c r="I5383" t="s">
        <v>64</v>
      </c>
      <c r="J5383">
        <v>819.72184000000004</v>
      </c>
      <c r="K5383">
        <v>1</v>
      </c>
      <c r="L5383">
        <v>1</v>
      </c>
      <c r="M5383">
        <v>0</v>
      </c>
      <c r="N5383">
        <v>0</v>
      </c>
      <c r="O5383">
        <v>0</v>
      </c>
      <c r="P5383" t="s">
        <v>1016</v>
      </c>
      <c r="Q5383" t="s">
        <v>1017</v>
      </c>
      <c r="R5383" t="s">
        <v>100</v>
      </c>
      <c r="S5383" t="s">
        <v>101</v>
      </c>
      <c r="T5383" t="s">
        <v>36</v>
      </c>
      <c r="U5383" t="s">
        <v>37</v>
      </c>
      <c r="V5383">
        <v>27</v>
      </c>
      <c r="W5383" t="s">
        <v>38</v>
      </c>
    </row>
    <row r="5384" spans="1:23">
      <c r="A5384" t="s">
        <v>1030</v>
      </c>
      <c r="B5384" t="s">
        <v>24</v>
      </c>
      <c r="C5384" t="s">
        <v>1031</v>
      </c>
      <c r="D5384" t="s">
        <v>39</v>
      </c>
      <c r="E5384" t="s">
        <v>40</v>
      </c>
      <c r="F5384" t="s">
        <v>28</v>
      </c>
      <c r="G5384" t="s">
        <v>29</v>
      </c>
      <c r="I5384" t="s">
        <v>43</v>
      </c>
      <c r="J5384">
        <v>983.43308999999999</v>
      </c>
      <c r="K5384">
        <v>10</v>
      </c>
      <c r="L5384">
        <v>0.307</v>
      </c>
      <c r="M5384">
        <v>0</v>
      </c>
      <c r="N5384">
        <v>0</v>
      </c>
      <c r="O5384">
        <v>0</v>
      </c>
      <c r="P5384" t="s">
        <v>1016</v>
      </c>
      <c r="Q5384" t="s">
        <v>1017</v>
      </c>
      <c r="R5384" t="s">
        <v>100</v>
      </c>
      <c r="S5384" t="s">
        <v>101</v>
      </c>
      <c r="T5384" t="s">
        <v>36</v>
      </c>
      <c r="U5384" t="s">
        <v>37</v>
      </c>
      <c r="V5384">
        <v>27</v>
      </c>
      <c r="W5384" t="s">
        <v>38</v>
      </c>
    </row>
    <row r="5385" spans="1:23">
      <c r="A5385" t="s">
        <v>1030</v>
      </c>
      <c r="B5385" t="s">
        <v>24</v>
      </c>
      <c r="C5385" t="s">
        <v>1031</v>
      </c>
      <c r="D5385" t="s">
        <v>26</v>
      </c>
      <c r="E5385" t="s">
        <v>27</v>
      </c>
      <c r="F5385" t="s">
        <v>53</v>
      </c>
      <c r="G5385" t="s">
        <v>54</v>
      </c>
      <c r="H5385" t="s">
        <v>471</v>
      </c>
      <c r="I5385" t="s">
        <v>472</v>
      </c>
      <c r="J5385">
        <v>366.73196000000002</v>
      </c>
      <c r="K5385">
        <v>1</v>
      </c>
      <c r="L5385">
        <v>1</v>
      </c>
      <c r="M5385">
        <v>0</v>
      </c>
      <c r="N5385">
        <v>0</v>
      </c>
      <c r="O5385">
        <v>0</v>
      </c>
      <c r="P5385" t="s">
        <v>1020</v>
      </c>
      <c r="Q5385" t="s">
        <v>1021</v>
      </c>
      <c r="R5385" t="s">
        <v>146</v>
      </c>
      <c r="S5385" t="s">
        <v>147</v>
      </c>
      <c r="T5385" t="s">
        <v>36</v>
      </c>
      <c r="U5385" t="s">
        <v>37</v>
      </c>
      <c r="V5385">
        <v>27</v>
      </c>
      <c r="W5385" t="s">
        <v>38</v>
      </c>
    </row>
    <row r="5386" spans="1:23">
      <c r="A5386" t="s">
        <v>1030</v>
      </c>
      <c r="B5386" t="s">
        <v>24</v>
      </c>
      <c r="C5386" t="s">
        <v>1031</v>
      </c>
      <c r="D5386" t="s">
        <v>39</v>
      </c>
      <c r="E5386" t="s">
        <v>40</v>
      </c>
      <c r="F5386" t="s">
        <v>28</v>
      </c>
      <c r="G5386" t="s">
        <v>29</v>
      </c>
      <c r="I5386" t="s">
        <v>43</v>
      </c>
      <c r="J5386">
        <v>58.069270000000003</v>
      </c>
      <c r="K5386">
        <v>4</v>
      </c>
      <c r="L5386">
        <v>0.28999999999999998</v>
      </c>
      <c r="M5386">
        <v>0</v>
      </c>
      <c r="N5386">
        <v>0</v>
      </c>
      <c r="O5386">
        <v>0</v>
      </c>
      <c r="P5386" t="s">
        <v>517</v>
      </c>
      <c r="Q5386" t="s">
        <v>518</v>
      </c>
      <c r="R5386" t="s">
        <v>100</v>
      </c>
      <c r="S5386" t="s">
        <v>101</v>
      </c>
      <c r="T5386" t="s">
        <v>36</v>
      </c>
      <c r="U5386" t="s">
        <v>37</v>
      </c>
      <c r="V5386">
        <v>27</v>
      </c>
      <c r="W5386" t="s">
        <v>38</v>
      </c>
    </row>
    <row r="5387" spans="1:23">
      <c r="A5387" t="s">
        <v>1030</v>
      </c>
      <c r="B5387" t="s">
        <v>24</v>
      </c>
      <c r="C5387" t="s">
        <v>1031</v>
      </c>
      <c r="D5387" t="s">
        <v>26</v>
      </c>
      <c r="E5387" t="s">
        <v>27</v>
      </c>
      <c r="F5387" t="s">
        <v>53</v>
      </c>
      <c r="G5387" t="s">
        <v>54</v>
      </c>
      <c r="H5387" t="s">
        <v>183</v>
      </c>
      <c r="I5387" t="s">
        <v>184</v>
      </c>
      <c r="J5387">
        <v>529.22886000000005</v>
      </c>
      <c r="K5387">
        <v>1</v>
      </c>
      <c r="L5387">
        <v>1</v>
      </c>
      <c r="M5387">
        <v>0</v>
      </c>
      <c r="N5387">
        <v>0</v>
      </c>
      <c r="O5387">
        <v>0</v>
      </c>
      <c r="P5387" t="s">
        <v>565</v>
      </c>
      <c r="Q5387" t="s">
        <v>566</v>
      </c>
      <c r="R5387" t="s">
        <v>100</v>
      </c>
      <c r="S5387" t="s">
        <v>101</v>
      </c>
      <c r="T5387" t="s">
        <v>36</v>
      </c>
      <c r="U5387" t="s">
        <v>37</v>
      </c>
      <c r="V5387">
        <v>27</v>
      </c>
      <c r="W5387" t="s">
        <v>38</v>
      </c>
    </row>
    <row r="5388" spans="1:23">
      <c r="A5388" t="s">
        <v>1030</v>
      </c>
      <c r="B5388" t="s">
        <v>24</v>
      </c>
      <c r="C5388" t="s">
        <v>1031</v>
      </c>
      <c r="D5388" t="s">
        <v>39</v>
      </c>
      <c r="E5388" t="s">
        <v>40</v>
      </c>
      <c r="F5388" t="s">
        <v>28</v>
      </c>
      <c r="G5388" t="s">
        <v>29</v>
      </c>
      <c r="I5388" t="s">
        <v>43</v>
      </c>
      <c r="J5388">
        <v>1103.71524</v>
      </c>
      <c r="K5388">
        <v>20</v>
      </c>
      <c r="L5388">
        <v>0.20499999999999999</v>
      </c>
      <c r="M5388">
        <v>0</v>
      </c>
      <c r="N5388">
        <v>0</v>
      </c>
      <c r="O5388">
        <v>0</v>
      </c>
      <c r="P5388" t="s">
        <v>565</v>
      </c>
      <c r="Q5388" t="s">
        <v>566</v>
      </c>
      <c r="R5388" t="s">
        <v>100</v>
      </c>
      <c r="S5388" t="s">
        <v>101</v>
      </c>
      <c r="T5388" t="s">
        <v>36</v>
      </c>
      <c r="U5388" t="s">
        <v>37</v>
      </c>
      <c r="V5388">
        <v>27</v>
      </c>
      <c r="W5388" t="s">
        <v>38</v>
      </c>
    </row>
    <row r="5389" spans="1:23">
      <c r="A5389" t="s">
        <v>1030</v>
      </c>
      <c r="B5389" t="s">
        <v>24</v>
      </c>
      <c r="C5389" t="s">
        <v>1031</v>
      </c>
      <c r="D5389" t="s">
        <v>46</v>
      </c>
      <c r="E5389" t="s">
        <v>47</v>
      </c>
      <c r="F5389" t="s">
        <v>48</v>
      </c>
      <c r="G5389" t="s">
        <v>47</v>
      </c>
      <c r="I5389" t="s">
        <v>43</v>
      </c>
      <c r="J5389">
        <v>4146.8287899999996</v>
      </c>
      <c r="K5389">
        <v>237</v>
      </c>
      <c r="L5389">
        <v>0.53700000000000003</v>
      </c>
      <c r="M5389">
        <v>0</v>
      </c>
      <c r="N5389">
        <v>0</v>
      </c>
      <c r="O5389">
        <v>0</v>
      </c>
      <c r="P5389" t="s">
        <v>565</v>
      </c>
      <c r="Q5389" t="s">
        <v>566</v>
      </c>
      <c r="R5389" t="s">
        <v>100</v>
      </c>
      <c r="S5389" t="s">
        <v>101</v>
      </c>
      <c r="T5389" t="s">
        <v>36</v>
      </c>
      <c r="U5389" t="s">
        <v>37</v>
      </c>
      <c r="V5389">
        <v>27</v>
      </c>
      <c r="W5389" t="s">
        <v>38</v>
      </c>
    </row>
    <row r="5390" spans="1:23">
      <c r="A5390" t="s">
        <v>1030</v>
      </c>
      <c r="B5390" t="s">
        <v>24</v>
      </c>
      <c r="C5390" t="s">
        <v>1031</v>
      </c>
      <c r="D5390" t="s">
        <v>39</v>
      </c>
      <c r="E5390" t="s">
        <v>40</v>
      </c>
      <c r="F5390" t="s">
        <v>53</v>
      </c>
      <c r="G5390" t="s">
        <v>54</v>
      </c>
      <c r="I5390" t="s">
        <v>43</v>
      </c>
      <c r="J5390">
        <v>170.69173000000001</v>
      </c>
      <c r="K5390">
        <v>6</v>
      </c>
      <c r="L5390">
        <v>0.36699999999999999</v>
      </c>
      <c r="M5390">
        <v>0</v>
      </c>
      <c r="N5390">
        <v>0</v>
      </c>
      <c r="O5390">
        <v>0</v>
      </c>
      <c r="P5390" t="s">
        <v>567</v>
      </c>
      <c r="Q5390" t="s">
        <v>568</v>
      </c>
      <c r="R5390" t="s">
        <v>132</v>
      </c>
      <c r="S5390" t="s">
        <v>133</v>
      </c>
      <c r="T5390" t="s">
        <v>36</v>
      </c>
      <c r="U5390" t="s">
        <v>37</v>
      </c>
      <c r="V5390">
        <v>27</v>
      </c>
      <c r="W5390" t="s">
        <v>38</v>
      </c>
    </row>
    <row r="5391" spans="1:23">
      <c r="A5391" t="s">
        <v>1030</v>
      </c>
      <c r="B5391" t="s">
        <v>24</v>
      </c>
      <c r="C5391" t="s">
        <v>1031</v>
      </c>
      <c r="D5391" t="s">
        <v>26</v>
      </c>
      <c r="E5391" t="s">
        <v>27</v>
      </c>
      <c r="F5391" t="s">
        <v>53</v>
      </c>
      <c r="G5391" t="s">
        <v>54</v>
      </c>
      <c r="H5391" t="s">
        <v>55</v>
      </c>
      <c r="I5391" t="s">
        <v>56</v>
      </c>
      <c r="J5391">
        <v>1059.60058</v>
      </c>
      <c r="K5391">
        <v>2</v>
      </c>
      <c r="L5391">
        <v>1</v>
      </c>
      <c r="M5391">
        <v>0</v>
      </c>
      <c r="N5391">
        <v>0</v>
      </c>
      <c r="O5391">
        <v>0</v>
      </c>
      <c r="P5391" t="s">
        <v>571</v>
      </c>
      <c r="Q5391" t="s">
        <v>572</v>
      </c>
      <c r="R5391" t="s">
        <v>34</v>
      </c>
      <c r="S5391" t="s">
        <v>35</v>
      </c>
      <c r="T5391" t="s">
        <v>36</v>
      </c>
      <c r="U5391" t="s">
        <v>37</v>
      </c>
      <c r="V5391">
        <v>27</v>
      </c>
      <c r="W5391" t="s">
        <v>38</v>
      </c>
    </row>
    <row r="5392" spans="1:23">
      <c r="A5392" t="s">
        <v>1030</v>
      </c>
      <c r="B5392" t="s">
        <v>24</v>
      </c>
      <c r="C5392" t="s">
        <v>1031</v>
      </c>
      <c r="D5392" t="s">
        <v>26</v>
      </c>
      <c r="E5392" t="s">
        <v>27</v>
      </c>
      <c r="F5392" t="s">
        <v>28</v>
      </c>
      <c r="G5392" t="s">
        <v>29</v>
      </c>
      <c r="H5392" t="s">
        <v>193</v>
      </c>
      <c r="I5392" t="s">
        <v>194</v>
      </c>
      <c r="J5392">
        <v>1620.95769</v>
      </c>
      <c r="K5392">
        <v>2</v>
      </c>
      <c r="L5392">
        <v>1</v>
      </c>
      <c r="M5392">
        <v>0</v>
      </c>
      <c r="N5392">
        <v>0</v>
      </c>
      <c r="O5392">
        <v>0</v>
      </c>
      <c r="P5392" t="s">
        <v>571</v>
      </c>
      <c r="Q5392" t="s">
        <v>572</v>
      </c>
      <c r="R5392" t="s">
        <v>34</v>
      </c>
      <c r="S5392" t="s">
        <v>35</v>
      </c>
      <c r="T5392" t="s">
        <v>36</v>
      </c>
      <c r="U5392" t="s">
        <v>37</v>
      </c>
      <c r="V5392">
        <v>27</v>
      </c>
      <c r="W5392" t="s">
        <v>38</v>
      </c>
    </row>
    <row r="5393" spans="1:23">
      <c r="A5393" t="s">
        <v>1030</v>
      </c>
      <c r="B5393" t="s">
        <v>24</v>
      </c>
      <c r="C5393" t="s">
        <v>1031</v>
      </c>
      <c r="D5393" t="s">
        <v>26</v>
      </c>
      <c r="E5393" t="s">
        <v>27</v>
      </c>
      <c r="F5393" t="s">
        <v>28</v>
      </c>
      <c r="G5393" t="s">
        <v>29</v>
      </c>
      <c r="H5393" t="s">
        <v>447</v>
      </c>
      <c r="I5393" t="s">
        <v>448</v>
      </c>
      <c r="J5393">
        <v>468.38932</v>
      </c>
      <c r="K5393">
        <v>1</v>
      </c>
      <c r="L5393">
        <v>1</v>
      </c>
      <c r="M5393">
        <v>0</v>
      </c>
      <c r="N5393">
        <v>0</v>
      </c>
      <c r="O5393">
        <v>0</v>
      </c>
      <c r="P5393" t="s">
        <v>571</v>
      </c>
      <c r="Q5393" t="s">
        <v>572</v>
      </c>
      <c r="R5393" t="s">
        <v>34</v>
      </c>
      <c r="S5393" t="s">
        <v>35</v>
      </c>
      <c r="T5393" t="s">
        <v>36</v>
      </c>
      <c r="U5393" t="s">
        <v>37</v>
      </c>
      <c r="V5393">
        <v>27</v>
      </c>
      <c r="W5393" t="s">
        <v>38</v>
      </c>
    </row>
    <row r="5394" spans="1:23">
      <c r="A5394" t="s">
        <v>1030</v>
      </c>
      <c r="B5394" t="s">
        <v>24</v>
      </c>
      <c r="C5394" t="s">
        <v>1031</v>
      </c>
      <c r="D5394" t="s">
        <v>39</v>
      </c>
      <c r="E5394" t="s">
        <v>40</v>
      </c>
      <c r="F5394" t="s">
        <v>28</v>
      </c>
      <c r="G5394" t="s">
        <v>29</v>
      </c>
      <c r="I5394" t="s">
        <v>43</v>
      </c>
      <c r="J5394">
        <v>1152.9704999999999</v>
      </c>
      <c r="K5394">
        <v>17</v>
      </c>
      <c r="L5394">
        <v>0.91100000000000003</v>
      </c>
      <c r="M5394">
        <v>0</v>
      </c>
      <c r="N5394">
        <v>0</v>
      </c>
      <c r="O5394">
        <v>0</v>
      </c>
      <c r="P5394" t="s">
        <v>1036</v>
      </c>
      <c r="Q5394" t="s">
        <v>1037</v>
      </c>
      <c r="R5394" t="s">
        <v>59</v>
      </c>
      <c r="S5394" t="s">
        <v>60</v>
      </c>
      <c r="T5394" t="s">
        <v>36</v>
      </c>
      <c r="U5394" t="s">
        <v>37</v>
      </c>
      <c r="V5394">
        <v>27</v>
      </c>
      <c r="W5394" t="s">
        <v>38</v>
      </c>
    </row>
    <row r="5395" spans="1:23">
      <c r="A5395" t="s">
        <v>1030</v>
      </c>
      <c r="B5395" t="s">
        <v>24</v>
      </c>
      <c r="C5395" t="s">
        <v>1031</v>
      </c>
      <c r="D5395" t="s">
        <v>39</v>
      </c>
      <c r="E5395" t="s">
        <v>40</v>
      </c>
      <c r="F5395" t="s">
        <v>53</v>
      </c>
      <c r="G5395" t="s">
        <v>54</v>
      </c>
      <c r="I5395" t="s">
        <v>43</v>
      </c>
      <c r="J5395">
        <v>0</v>
      </c>
      <c r="K5395">
        <v>0</v>
      </c>
      <c r="L5395">
        <v>0</v>
      </c>
      <c r="M5395">
        <v>0</v>
      </c>
      <c r="N5395">
        <v>0</v>
      </c>
      <c r="O5395">
        <v>1</v>
      </c>
      <c r="P5395" t="s">
        <v>619</v>
      </c>
      <c r="Q5395" t="s">
        <v>620</v>
      </c>
      <c r="R5395" t="s">
        <v>100</v>
      </c>
      <c r="S5395" t="s">
        <v>101</v>
      </c>
      <c r="T5395" t="s">
        <v>36</v>
      </c>
      <c r="U5395" t="s">
        <v>37</v>
      </c>
      <c r="V5395">
        <v>27</v>
      </c>
      <c r="W5395" t="s">
        <v>38</v>
      </c>
    </row>
    <row r="5396" spans="1:23">
      <c r="A5396" t="s">
        <v>1030</v>
      </c>
      <c r="B5396" t="s">
        <v>24</v>
      </c>
      <c r="C5396" t="s">
        <v>1031</v>
      </c>
      <c r="D5396" t="s">
        <v>26</v>
      </c>
      <c r="E5396" t="s">
        <v>27</v>
      </c>
      <c r="F5396" t="s">
        <v>28</v>
      </c>
      <c r="G5396" t="s">
        <v>29</v>
      </c>
      <c r="H5396" t="s">
        <v>138</v>
      </c>
      <c r="I5396" t="s">
        <v>139</v>
      </c>
      <c r="J5396">
        <v>609.67442000000005</v>
      </c>
      <c r="K5396">
        <v>1</v>
      </c>
      <c r="L5396">
        <v>1</v>
      </c>
      <c r="M5396">
        <v>0</v>
      </c>
      <c r="N5396">
        <v>0</v>
      </c>
      <c r="O5396">
        <v>0</v>
      </c>
      <c r="P5396" t="s">
        <v>623</v>
      </c>
      <c r="Q5396" t="s">
        <v>624</v>
      </c>
      <c r="R5396" t="s">
        <v>158</v>
      </c>
      <c r="S5396" t="s">
        <v>159</v>
      </c>
      <c r="T5396" t="s">
        <v>36</v>
      </c>
      <c r="U5396" t="s">
        <v>37</v>
      </c>
      <c r="V5396">
        <v>27</v>
      </c>
      <c r="W5396" t="s">
        <v>38</v>
      </c>
    </row>
    <row r="5397" spans="1:23">
      <c r="A5397" t="s">
        <v>1030</v>
      </c>
      <c r="B5397" t="s">
        <v>24</v>
      </c>
      <c r="C5397" t="s">
        <v>1031</v>
      </c>
      <c r="D5397" t="s">
        <v>46</v>
      </c>
      <c r="E5397" t="s">
        <v>47</v>
      </c>
      <c r="F5397" t="s">
        <v>48</v>
      </c>
      <c r="G5397" t="s">
        <v>47</v>
      </c>
      <c r="I5397" t="s">
        <v>43</v>
      </c>
      <c r="J5397">
        <v>3958.9406399999998</v>
      </c>
      <c r="K5397">
        <v>238</v>
      </c>
      <c r="L5397">
        <v>0.94399999999999995</v>
      </c>
      <c r="M5397">
        <v>0</v>
      </c>
      <c r="N5397">
        <v>0</v>
      </c>
      <c r="O5397">
        <v>0</v>
      </c>
      <c r="P5397" t="s">
        <v>623</v>
      </c>
      <c r="Q5397" t="s">
        <v>624</v>
      </c>
      <c r="R5397" t="s">
        <v>158</v>
      </c>
      <c r="S5397" t="s">
        <v>159</v>
      </c>
      <c r="T5397" t="s">
        <v>36</v>
      </c>
      <c r="U5397" t="s">
        <v>37</v>
      </c>
      <c r="V5397">
        <v>27</v>
      </c>
      <c r="W5397" t="s">
        <v>38</v>
      </c>
    </row>
    <row r="5398" spans="1:23">
      <c r="A5398" t="s">
        <v>1030</v>
      </c>
      <c r="B5398" t="s">
        <v>24</v>
      </c>
      <c r="C5398" t="s">
        <v>1031</v>
      </c>
      <c r="D5398" t="s">
        <v>26</v>
      </c>
      <c r="E5398" t="s">
        <v>27</v>
      </c>
      <c r="F5398" t="s">
        <v>28</v>
      </c>
      <c r="G5398" t="s">
        <v>29</v>
      </c>
      <c r="H5398" t="s">
        <v>369</v>
      </c>
      <c r="I5398" t="s">
        <v>370</v>
      </c>
      <c r="J5398">
        <v>172.69935000000001</v>
      </c>
      <c r="K5398">
        <v>1</v>
      </c>
      <c r="L5398">
        <v>1</v>
      </c>
      <c r="M5398">
        <v>0</v>
      </c>
      <c r="N5398">
        <v>0</v>
      </c>
      <c r="O5398">
        <v>0</v>
      </c>
      <c r="P5398" t="s">
        <v>1038</v>
      </c>
      <c r="Q5398" t="s">
        <v>1039</v>
      </c>
      <c r="R5398" t="s">
        <v>100</v>
      </c>
      <c r="S5398" t="s">
        <v>101</v>
      </c>
      <c r="T5398" t="s">
        <v>36</v>
      </c>
      <c r="U5398" t="s">
        <v>37</v>
      </c>
      <c r="V5398">
        <v>27</v>
      </c>
      <c r="W5398" t="s">
        <v>38</v>
      </c>
    </row>
    <row r="5399" spans="1:23">
      <c r="A5399" t="s">
        <v>1030</v>
      </c>
      <c r="B5399" t="s">
        <v>24</v>
      </c>
      <c r="C5399" t="s">
        <v>1031</v>
      </c>
      <c r="D5399" t="s">
        <v>26</v>
      </c>
      <c r="E5399" t="s">
        <v>27</v>
      </c>
      <c r="F5399" t="s">
        <v>53</v>
      </c>
      <c r="G5399" t="s">
        <v>54</v>
      </c>
      <c r="H5399" t="s">
        <v>185</v>
      </c>
      <c r="I5399" t="s">
        <v>186</v>
      </c>
      <c r="J5399">
        <v>10012.411</v>
      </c>
      <c r="K5399">
        <v>1</v>
      </c>
      <c r="L5399">
        <v>1</v>
      </c>
      <c r="M5399">
        <v>0</v>
      </c>
      <c r="N5399">
        <v>0</v>
      </c>
      <c r="O5399">
        <v>0</v>
      </c>
      <c r="P5399" t="s">
        <v>1040</v>
      </c>
      <c r="Q5399" t="s">
        <v>1041</v>
      </c>
      <c r="R5399" t="s">
        <v>59</v>
      </c>
      <c r="S5399" t="s">
        <v>60</v>
      </c>
      <c r="T5399" t="s">
        <v>36</v>
      </c>
      <c r="U5399" t="s">
        <v>37</v>
      </c>
      <c r="V5399">
        <v>27</v>
      </c>
      <c r="W5399" t="s">
        <v>38</v>
      </c>
    </row>
    <row r="5400" spans="1:23">
      <c r="A5400" t="s">
        <v>1030</v>
      </c>
      <c r="B5400" t="s">
        <v>24</v>
      </c>
      <c r="C5400" t="s">
        <v>1031</v>
      </c>
      <c r="D5400" t="s">
        <v>26</v>
      </c>
      <c r="E5400" t="s">
        <v>27</v>
      </c>
      <c r="F5400" t="s">
        <v>28</v>
      </c>
      <c r="G5400" t="s">
        <v>29</v>
      </c>
      <c r="H5400" t="s">
        <v>189</v>
      </c>
      <c r="I5400" t="s">
        <v>190</v>
      </c>
      <c r="J5400">
        <v>518.43493000000001</v>
      </c>
      <c r="K5400">
        <v>1</v>
      </c>
      <c r="L5400">
        <v>1</v>
      </c>
      <c r="M5400">
        <v>0</v>
      </c>
      <c r="N5400">
        <v>0</v>
      </c>
      <c r="O5400">
        <v>0</v>
      </c>
      <c r="P5400" t="s">
        <v>1046</v>
      </c>
      <c r="Q5400" t="s">
        <v>1047</v>
      </c>
      <c r="R5400" t="s">
        <v>132</v>
      </c>
      <c r="S5400" t="s">
        <v>133</v>
      </c>
      <c r="T5400" t="s">
        <v>36</v>
      </c>
      <c r="U5400" t="s">
        <v>37</v>
      </c>
      <c r="V5400">
        <v>27</v>
      </c>
      <c r="W5400" t="s">
        <v>38</v>
      </c>
    </row>
    <row r="5401" spans="1:23">
      <c r="A5401" t="s">
        <v>1030</v>
      </c>
      <c r="B5401" t="s">
        <v>24</v>
      </c>
      <c r="C5401" t="s">
        <v>1031</v>
      </c>
      <c r="D5401" t="s">
        <v>26</v>
      </c>
      <c r="E5401" t="s">
        <v>27</v>
      </c>
      <c r="F5401" t="s">
        <v>53</v>
      </c>
      <c r="G5401" t="s">
        <v>54</v>
      </c>
      <c r="H5401" t="s">
        <v>471</v>
      </c>
      <c r="I5401" t="s">
        <v>472</v>
      </c>
      <c r="J5401">
        <v>7433.3040000000001</v>
      </c>
      <c r="K5401">
        <v>1</v>
      </c>
      <c r="L5401">
        <v>1</v>
      </c>
      <c r="M5401">
        <v>0</v>
      </c>
      <c r="N5401">
        <v>0</v>
      </c>
      <c r="O5401">
        <v>0</v>
      </c>
      <c r="P5401" t="s">
        <v>1100</v>
      </c>
      <c r="Q5401" t="s">
        <v>1101</v>
      </c>
      <c r="R5401" t="s">
        <v>59</v>
      </c>
      <c r="S5401" t="s">
        <v>60</v>
      </c>
      <c r="T5401" t="s">
        <v>36</v>
      </c>
      <c r="U5401" t="s">
        <v>37</v>
      </c>
      <c r="V5401">
        <v>27</v>
      </c>
      <c r="W5401" t="s">
        <v>38</v>
      </c>
    </row>
    <row r="5402" spans="1:23">
      <c r="A5402" t="s">
        <v>1030</v>
      </c>
      <c r="B5402" t="s">
        <v>24</v>
      </c>
      <c r="C5402" t="s">
        <v>1031</v>
      </c>
      <c r="D5402" t="s">
        <v>26</v>
      </c>
      <c r="E5402" t="s">
        <v>27</v>
      </c>
      <c r="F5402" t="s">
        <v>53</v>
      </c>
      <c r="G5402" t="s">
        <v>54</v>
      </c>
      <c r="H5402" t="s">
        <v>185</v>
      </c>
      <c r="I5402" t="s">
        <v>186</v>
      </c>
      <c r="J5402">
        <v>606.60568999999998</v>
      </c>
      <c r="K5402">
        <v>2</v>
      </c>
      <c r="L5402">
        <v>1</v>
      </c>
      <c r="M5402">
        <v>0</v>
      </c>
      <c r="N5402">
        <v>0</v>
      </c>
      <c r="O5402">
        <v>0</v>
      </c>
      <c r="P5402" t="s">
        <v>1100</v>
      </c>
      <c r="Q5402" t="s">
        <v>1101</v>
      </c>
      <c r="R5402" t="s">
        <v>59</v>
      </c>
      <c r="S5402" t="s">
        <v>60</v>
      </c>
      <c r="T5402" t="s">
        <v>36</v>
      </c>
      <c r="U5402" t="s">
        <v>37</v>
      </c>
      <c r="V5402">
        <v>27</v>
      </c>
      <c r="W5402" t="s">
        <v>38</v>
      </c>
    </row>
    <row r="5403" spans="1:23">
      <c r="A5403" t="s">
        <v>1030</v>
      </c>
      <c r="B5403" t="s">
        <v>24</v>
      </c>
      <c r="C5403" t="s">
        <v>1031</v>
      </c>
      <c r="D5403" t="s">
        <v>26</v>
      </c>
      <c r="E5403" t="s">
        <v>27</v>
      </c>
      <c r="F5403" t="s">
        <v>28</v>
      </c>
      <c r="G5403" t="s">
        <v>29</v>
      </c>
      <c r="H5403" t="s">
        <v>189</v>
      </c>
      <c r="I5403" t="s">
        <v>190</v>
      </c>
      <c r="J5403">
        <v>744.07521999999994</v>
      </c>
      <c r="K5403">
        <v>2</v>
      </c>
      <c r="L5403">
        <v>1</v>
      </c>
      <c r="M5403">
        <v>0</v>
      </c>
      <c r="N5403">
        <v>0</v>
      </c>
      <c r="O5403">
        <v>0</v>
      </c>
      <c r="P5403" t="s">
        <v>1100</v>
      </c>
      <c r="Q5403" t="s">
        <v>1101</v>
      </c>
      <c r="R5403" t="s">
        <v>59</v>
      </c>
      <c r="S5403" t="s">
        <v>60</v>
      </c>
      <c r="T5403" t="s">
        <v>36</v>
      </c>
      <c r="U5403" t="s">
        <v>37</v>
      </c>
      <c r="V5403">
        <v>27</v>
      </c>
      <c r="W5403" t="s">
        <v>38</v>
      </c>
    </row>
    <row r="5404" spans="1:23">
      <c r="A5404" t="s">
        <v>1030</v>
      </c>
      <c r="B5404" t="s">
        <v>24</v>
      </c>
      <c r="C5404" t="s">
        <v>1031</v>
      </c>
      <c r="D5404" t="s">
        <v>26</v>
      </c>
      <c r="E5404" t="s">
        <v>27</v>
      </c>
      <c r="F5404" t="s">
        <v>28</v>
      </c>
      <c r="G5404" t="s">
        <v>29</v>
      </c>
      <c r="H5404" t="s">
        <v>193</v>
      </c>
      <c r="I5404" t="s">
        <v>194</v>
      </c>
      <c r="J5404">
        <v>1936.83547</v>
      </c>
      <c r="K5404">
        <v>3</v>
      </c>
      <c r="L5404">
        <v>1</v>
      </c>
      <c r="M5404">
        <v>0</v>
      </c>
      <c r="N5404">
        <v>0</v>
      </c>
      <c r="O5404">
        <v>0</v>
      </c>
      <c r="P5404" t="s">
        <v>1100</v>
      </c>
      <c r="Q5404" t="s">
        <v>1101</v>
      </c>
      <c r="R5404" t="s">
        <v>59</v>
      </c>
      <c r="S5404" t="s">
        <v>60</v>
      </c>
      <c r="T5404" t="s">
        <v>36</v>
      </c>
      <c r="U5404" t="s">
        <v>37</v>
      </c>
      <c r="V5404">
        <v>27</v>
      </c>
      <c r="W5404" t="s">
        <v>38</v>
      </c>
    </row>
    <row r="5405" spans="1:23">
      <c r="A5405" t="s">
        <v>1030</v>
      </c>
      <c r="B5405" t="s">
        <v>24</v>
      </c>
      <c r="C5405" t="s">
        <v>1031</v>
      </c>
      <c r="D5405" t="s">
        <v>26</v>
      </c>
      <c r="E5405" t="s">
        <v>27</v>
      </c>
      <c r="F5405" t="s">
        <v>28</v>
      </c>
      <c r="G5405" t="s">
        <v>29</v>
      </c>
      <c r="H5405" t="s">
        <v>86</v>
      </c>
      <c r="I5405" t="s">
        <v>87</v>
      </c>
      <c r="J5405">
        <v>1651.8574000000001</v>
      </c>
      <c r="K5405">
        <v>4</v>
      </c>
      <c r="L5405">
        <v>1</v>
      </c>
      <c r="M5405">
        <v>0</v>
      </c>
      <c r="N5405">
        <v>0</v>
      </c>
      <c r="O5405">
        <v>0</v>
      </c>
      <c r="P5405" t="s">
        <v>1100</v>
      </c>
      <c r="Q5405" t="s">
        <v>1101</v>
      </c>
      <c r="R5405" t="s">
        <v>59</v>
      </c>
      <c r="S5405" t="s">
        <v>60</v>
      </c>
      <c r="T5405" t="s">
        <v>36</v>
      </c>
      <c r="U5405" t="s">
        <v>37</v>
      </c>
      <c r="V5405">
        <v>27</v>
      </c>
      <c r="W5405" t="s">
        <v>38</v>
      </c>
    </row>
    <row r="5406" spans="1:23">
      <c r="A5406" t="s">
        <v>1030</v>
      </c>
      <c r="B5406" t="s">
        <v>24</v>
      </c>
      <c r="C5406" t="s">
        <v>1031</v>
      </c>
      <c r="D5406" t="s">
        <v>46</v>
      </c>
      <c r="E5406" t="s">
        <v>47</v>
      </c>
      <c r="F5406" t="s">
        <v>48</v>
      </c>
      <c r="G5406" t="s">
        <v>47</v>
      </c>
      <c r="I5406" t="s">
        <v>43</v>
      </c>
      <c r="J5406">
        <v>4100.5184799999997</v>
      </c>
      <c r="K5406">
        <v>272</v>
      </c>
      <c r="L5406">
        <v>0.79200000000000004</v>
      </c>
      <c r="M5406">
        <v>0</v>
      </c>
      <c r="N5406">
        <v>0</v>
      </c>
      <c r="O5406">
        <v>0</v>
      </c>
      <c r="P5406" t="s">
        <v>1102</v>
      </c>
      <c r="Q5406" t="s">
        <v>1103</v>
      </c>
      <c r="R5406" t="s">
        <v>168</v>
      </c>
      <c r="S5406" t="s">
        <v>169</v>
      </c>
      <c r="T5406" t="s">
        <v>36</v>
      </c>
      <c r="U5406" t="s">
        <v>37</v>
      </c>
      <c r="V5406">
        <v>27</v>
      </c>
      <c r="W5406" t="s">
        <v>38</v>
      </c>
    </row>
    <row r="5407" spans="1:23">
      <c r="A5407" t="s">
        <v>1030</v>
      </c>
      <c r="B5407" t="s">
        <v>24</v>
      </c>
      <c r="C5407" t="s">
        <v>1031</v>
      </c>
      <c r="D5407" t="s">
        <v>39</v>
      </c>
      <c r="E5407" t="s">
        <v>40</v>
      </c>
      <c r="F5407" t="s">
        <v>28</v>
      </c>
      <c r="G5407" t="s">
        <v>29</v>
      </c>
      <c r="I5407" t="s">
        <v>43</v>
      </c>
      <c r="J5407">
        <v>628.10136999999997</v>
      </c>
      <c r="K5407">
        <v>15</v>
      </c>
      <c r="L5407">
        <v>0.78600000000000003</v>
      </c>
      <c r="M5407">
        <v>0</v>
      </c>
      <c r="N5407">
        <v>0</v>
      </c>
      <c r="O5407">
        <v>0</v>
      </c>
      <c r="P5407" t="s">
        <v>1104</v>
      </c>
      <c r="Q5407" t="s">
        <v>1105</v>
      </c>
      <c r="R5407" t="s">
        <v>132</v>
      </c>
      <c r="S5407" t="s">
        <v>133</v>
      </c>
      <c r="T5407" t="s">
        <v>36</v>
      </c>
      <c r="U5407" t="s">
        <v>37</v>
      </c>
      <c r="V5407">
        <v>27</v>
      </c>
      <c r="W5407" t="s">
        <v>38</v>
      </c>
    </row>
    <row r="5408" spans="1:23">
      <c r="A5408" t="s">
        <v>1030</v>
      </c>
      <c r="B5408" t="s">
        <v>24</v>
      </c>
      <c r="C5408" t="s">
        <v>1031</v>
      </c>
      <c r="D5408" t="s">
        <v>39</v>
      </c>
      <c r="E5408" t="s">
        <v>40</v>
      </c>
      <c r="F5408" t="s">
        <v>53</v>
      </c>
      <c r="G5408" t="s">
        <v>54</v>
      </c>
      <c r="I5408" t="s">
        <v>43</v>
      </c>
      <c r="J5408">
        <v>62.370269999999998</v>
      </c>
      <c r="K5408">
        <v>1</v>
      </c>
      <c r="L5408">
        <v>1</v>
      </c>
      <c r="M5408">
        <v>0</v>
      </c>
      <c r="N5408">
        <v>0</v>
      </c>
      <c r="O5408">
        <v>0</v>
      </c>
      <c r="P5408" t="s">
        <v>1052</v>
      </c>
      <c r="Q5408" t="s">
        <v>1053</v>
      </c>
      <c r="R5408" t="s">
        <v>168</v>
      </c>
      <c r="S5408" t="s">
        <v>169</v>
      </c>
      <c r="T5408" t="s">
        <v>36</v>
      </c>
      <c r="U5408" t="s">
        <v>37</v>
      </c>
      <c r="V5408">
        <v>27</v>
      </c>
      <c r="W5408" t="s">
        <v>38</v>
      </c>
    </row>
    <row r="5409" spans="1:23">
      <c r="A5409" t="s">
        <v>1030</v>
      </c>
      <c r="B5409" t="s">
        <v>24</v>
      </c>
      <c r="C5409" t="s">
        <v>1031</v>
      </c>
      <c r="D5409" t="s">
        <v>26</v>
      </c>
      <c r="E5409" t="s">
        <v>27</v>
      </c>
      <c r="F5409" t="s">
        <v>44</v>
      </c>
      <c r="G5409" t="s">
        <v>45</v>
      </c>
      <c r="I5409" t="s">
        <v>43</v>
      </c>
      <c r="J5409">
        <v>0</v>
      </c>
      <c r="K5409">
        <v>0</v>
      </c>
      <c r="L5409">
        <v>0</v>
      </c>
      <c r="M5409">
        <v>0</v>
      </c>
      <c r="N5409">
        <v>0</v>
      </c>
      <c r="O5409">
        <v>1</v>
      </c>
      <c r="P5409" t="s">
        <v>1056</v>
      </c>
      <c r="Q5409" t="s">
        <v>1057</v>
      </c>
      <c r="R5409" t="s">
        <v>34</v>
      </c>
      <c r="S5409" t="s">
        <v>35</v>
      </c>
      <c r="T5409" t="s">
        <v>36</v>
      </c>
      <c r="U5409" t="s">
        <v>37</v>
      </c>
      <c r="V5409">
        <v>27</v>
      </c>
      <c r="W5409" t="s">
        <v>38</v>
      </c>
    </row>
    <row r="5410" spans="1:23">
      <c r="A5410" t="s">
        <v>1030</v>
      </c>
      <c r="B5410" t="s">
        <v>24</v>
      </c>
      <c r="C5410" t="s">
        <v>1031</v>
      </c>
      <c r="D5410" t="s">
        <v>39</v>
      </c>
      <c r="E5410" t="s">
        <v>40</v>
      </c>
      <c r="F5410" t="s">
        <v>28</v>
      </c>
      <c r="G5410" t="s">
        <v>29</v>
      </c>
      <c r="I5410" t="s">
        <v>43</v>
      </c>
      <c r="J5410">
        <v>518.04728999999998</v>
      </c>
      <c r="K5410">
        <v>14</v>
      </c>
      <c r="L5410">
        <v>0.60899999999999999</v>
      </c>
      <c r="M5410">
        <v>0</v>
      </c>
      <c r="N5410">
        <v>0</v>
      </c>
      <c r="O5410">
        <v>0</v>
      </c>
      <c r="P5410" t="s">
        <v>1056</v>
      </c>
      <c r="Q5410" t="s">
        <v>1057</v>
      </c>
      <c r="R5410" t="s">
        <v>34</v>
      </c>
      <c r="S5410" t="s">
        <v>35</v>
      </c>
      <c r="T5410" t="s">
        <v>36</v>
      </c>
      <c r="U5410" t="s">
        <v>37</v>
      </c>
      <c r="V5410">
        <v>27</v>
      </c>
      <c r="W5410" t="s">
        <v>38</v>
      </c>
    </row>
    <row r="5411" spans="1:23">
      <c r="A5411" t="s">
        <v>1030</v>
      </c>
      <c r="B5411" t="s">
        <v>24</v>
      </c>
      <c r="C5411" t="s">
        <v>1031</v>
      </c>
      <c r="D5411" t="s">
        <v>26</v>
      </c>
      <c r="E5411" t="s">
        <v>27</v>
      </c>
      <c r="F5411" t="s">
        <v>28</v>
      </c>
      <c r="G5411" t="s">
        <v>29</v>
      </c>
      <c r="H5411" t="s">
        <v>30</v>
      </c>
      <c r="I5411" t="s">
        <v>31</v>
      </c>
      <c r="J5411">
        <v>602.53665999999998</v>
      </c>
      <c r="K5411">
        <v>1</v>
      </c>
      <c r="L5411">
        <v>1</v>
      </c>
      <c r="M5411">
        <v>0</v>
      </c>
      <c r="N5411">
        <v>0</v>
      </c>
      <c r="O5411">
        <v>0</v>
      </c>
      <c r="P5411" t="s">
        <v>1060</v>
      </c>
      <c r="Q5411" t="s">
        <v>1061</v>
      </c>
      <c r="R5411" t="s">
        <v>100</v>
      </c>
      <c r="S5411" t="s">
        <v>101</v>
      </c>
      <c r="T5411" t="s">
        <v>36</v>
      </c>
      <c r="U5411" t="s">
        <v>37</v>
      </c>
      <c r="V5411">
        <v>27</v>
      </c>
      <c r="W5411" t="s">
        <v>38</v>
      </c>
    </row>
    <row r="5412" spans="1:23">
      <c r="A5412" t="s">
        <v>1030</v>
      </c>
      <c r="B5412" t="s">
        <v>24</v>
      </c>
      <c r="C5412" t="s">
        <v>1031</v>
      </c>
      <c r="D5412" t="s">
        <v>39</v>
      </c>
      <c r="E5412" t="s">
        <v>40</v>
      </c>
      <c r="F5412" t="s">
        <v>53</v>
      </c>
      <c r="G5412" t="s">
        <v>54</v>
      </c>
      <c r="I5412" t="s">
        <v>43</v>
      </c>
      <c r="J5412">
        <v>460.30684000000002</v>
      </c>
      <c r="K5412">
        <v>8</v>
      </c>
      <c r="L5412">
        <v>0.33900000000000002</v>
      </c>
      <c r="M5412">
        <v>0</v>
      </c>
      <c r="N5412">
        <v>0</v>
      </c>
      <c r="O5412">
        <v>0</v>
      </c>
      <c r="P5412" t="s">
        <v>1060</v>
      </c>
      <c r="Q5412" t="s">
        <v>1061</v>
      </c>
      <c r="R5412" t="s">
        <v>100</v>
      </c>
      <c r="S5412" t="s">
        <v>101</v>
      </c>
      <c r="T5412" t="s">
        <v>36</v>
      </c>
      <c r="U5412" t="s">
        <v>37</v>
      </c>
      <c r="V5412">
        <v>27</v>
      </c>
      <c r="W5412" t="s">
        <v>38</v>
      </c>
    </row>
    <row r="5413" spans="1:23">
      <c r="A5413" t="s">
        <v>1030</v>
      </c>
      <c r="B5413" t="s">
        <v>24</v>
      </c>
      <c r="C5413" t="s">
        <v>1031</v>
      </c>
      <c r="D5413" t="s">
        <v>46</v>
      </c>
      <c r="E5413" t="s">
        <v>47</v>
      </c>
      <c r="F5413" t="s">
        <v>48</v>
      </c>
      <c r="G5413" t="s">
        <v>47</v>
      </c>
      <c r="I5413" t="s">
        <v>43</v>
      </c>
      <c r="J5413">
        <v>3359.8036200000001</v>
      </c>
      <c r="K5413">
        <v>170</v>
      </c>
      <c r="L5413">
        <v>0.56399999999999995</v>
      </c>
      <c r="M5413">
        <v>0</v>
      </c>
      <c r="N5413">
        <v>0</v>
      </c>
      <c r="O5413">
        <v>0</v>
      </c>
      <c r="P5413" t="s">
        <v>1062</v>
      </c>
      <c r="Q5413" t="s">
        <v>1063</v>
      </c>
      <c r="R5413" t="s">
        <v>297</v>
      </c>
      <c r="S5413" t="s">
        <v>298</v>
      </c>
      <c r="T5413" t="s">
        <v>36</v>
      </c>
      <c r="U5413" t="s">
        <v>37</v>
      </c>
      <c r="V5413">
        <v>27</v>
      </c>
      <c r="W5413" t="s">
        <v>38</v>
      </c>
    </row>
    <row r="5414" spans="1:23">
      <c r="A5414" t="s">
        <v>1030</v>
      </c>
      <c r="B5414" t="s">
        <v>24</v>
      </c>
      <c r="C5414" t="s">
        <v>1031</v>
      </c>
      <c r="D5414" t="s">
        <v>26</v>
      </c>
      <c r="E5414" t="s">
        <v>27</v>
      </c>
      <c r="F5414" t="s">
        <v>53</v>
      </c>
      <c r="G5414" t="s">
        <v>54</v>
      </c>
      <c r="I5414" t="s">
        <v>43</v>
      </c>
      <c r="J5414">
        <v>12964.851409999999</v>
      </c>
      <c r="K5414">
        <v>2</v>
      </c>
      <c r="L5414">
        <v>1</v>
      </c>
      <c r="M5414">
        <v>0</v>
      </c>
      <c r="N5414">
        <v>0</v>
      </c>
      <c r="O5414">
        <v>0</v>
      </c>
      <c r="P5414" t="s">
        <v>1106</v>
      </c>
      <c r="Q5414" t="s">
        <v>1107</v>
      </c>
      <c r="R5414" t="s">
        <v>201</v>
      </c>
      <c r="S5414" t="s">
        <v>202</v>
      </c>
      <c r="T5414" t="s">
        <v>36</v>
      </c>
      <c r="U5414" t="s">
        <v>37</v>
      </c>
      <c r="V5414">
        <v>27</v>
      </c>
      <c r="W5414" t="s">
        <v>38</v>
      </c>
    </row>
    <row r="5415" spans="1:23">
      <c r="A5415" t="s">
        <v>1030</v>
      </c>
      <c r="B5415" t="s">
        <v>24</v>
      </c>
      <c r="C5415" t="s">
        <v>1031</v>
      </c>
      <c r="D5415" t="s">
        <v>26</v>
      </c>
      <c r="E5415" t="s">
        <v>27</v>
      </c>
      <c r="F5415" t="s">
        <v>53</v>
      </c>
      <c r="G5415" t="s">
        <v>54</v>
      </c>
      <c r="H5415" t="s">
        <v>1158</v>
      </c>
      <c r="I5415" t="s">
        <v>1159</v>
      </c>
      <c r="J5415">
        <v>983.61869999999999</v>
      </c>
      <c r="K5415">
        <v>1</v>
      </c>
      <c r="L5415">
        <v>1</v>
      </c>
      <c r="M5415">
        <v>0</v>
      </c>
      <c r="N5415">
        <v>0</v>
      </c>
      <c r="O5415">
        <v>0</v>
      </c>
      <c r="P5415" t="s">
        <v>1106</v>
      </c>
      <c r="Q5415" t="s">
        <v>1107</v>
      </c>
      <c r="R5415" t="s">
        <v>201</v>
      </c>
      <c r="S5415" t="s">
        <v>202</v>
      </c>
      <c r="T5415" t="s">
        <v>36</v>
      </c>
      <c r="U5415" t="s">
        <v>37</v>
      </c>
      <c r="V5415">
        <v>27</v>
      </c>
      <c r="W5415" t="s">
        <v>38</v>
      </c>
    </row>
    <row r="5416" spans="1:23">
      <c r="A5416" t="s">
        <v>1030</v>
      </c>
      <c r="B5416" t="s">
        <v>24</v>
      </c>
      <c r="C5416" t="s">
        <v>1031</v>
      </c>
      <c r="D5416" t="s">
        <v>26</v>
      </c>
      <c r="E5416" t="s">
        <v>27</v>
      </c>
      <c r="F5416" t="s">
        <v>28</v>
      </c>
      <c r="G5416" t="s">
        <v>29</v>
      </c>
      <c r="H5416" t="s">
        <v>193</v>
      </c>
      <c r="I5416" t="s">
        <v>194</v>
      </c>
      <c r="J5416">
        <v>476.30604</v>
      </c>
      <c r="K5416">
        <v>1</v>
      </c>
      <c r="L5416">
        <v>1</v>
      </c>
      <c r="M5416">
        <v>0</v>
      </c>
      <c r="N5416">
        <v>0</v>
      </c>
      <c r="O5416">
        <v>0</v>
      </c>
      <c r="P5416" t="s">
        <v>1106</v>
      </c>
      <c r="Q5416" t="s">
        <v>1107</v>
      </c>
      <c r="R5416" t="s">
        <v>201</v>
      </c>
      <c r="S5416" t="s">
        <v>202</v>
      </c>
      <c r="T5416" t="s">
        <v>36</v>
      </c>
      <c r="U5416" t="s">
        <v>37</v>
      </c>
      <c r="V5416">
        <v>27</v>
      </c>
      <c r="W5416" t="s">
        <v>38</v>
      </c>
    </row>
    <row r="5417" spans="1:23">
      <c r="A5417" t="s">
        <v>1030</v>
      </c>
      <c r="B5417" t="s">
        <v>24</v>
      </c>
      <c r="C5417" t="s">
        <v>1031</v>
      </c>
      <c r="D5417" t="s">
        <v>26</v>
      </c>
      <c r="E5417" t="s">
        <v>27</v>
      </c>
      <c r="F5417" t="s">
        <v>44</v>
      </c>
      <c r="G5417" t="s">
        <v>45</v>
      </c>
      <c r="I5417" t="s">
        <v>43</v>
      </c>
      <c r="J5417">
        <v>0</v>
      </c>
      <c r="K5417">
        <v>0</v>
      </c>
      <c r="L5417">
        <v>0</v>
      </c>
      <c r="M5417">
        <v>0</v>
      </c>
      <c r="N5417">
        <v>0</v>
      </c>
      <c r="O5417">
        <v>1</v>
      </c>
      <c r="P5417" t="s">
        <v>1106</v>
      </c>
      <c r="Q5417" t="s">
        <v>1107</v>
      </c>
      <c r="R5417" t="s">
        <v>201</v>
      </c>
      <c r="S5417" t="s">
        <v>202</v>
      </c>
      <c r="T5417" t="s">
        <v>36</v>
      </c>
      <c r="U5417" t="s">
        <v>37</v>
      </c>
      <c r="V5417">
        <v>27</v>
      </c>
      <c r="W5417" t="s">
        <v>38</v>
      </c>
    </row>
    <row r="5418" spans="1:23">
      <c r="A5418" t="s">
        <v>1030</v>
      </c>
      <c r="B5418" t="s">
        <v>24</v>
      </c>
      <c r="C5418" t="s">
        <v>1031</v>
      </c>
      <c r="D5418" t="s">
        <v>39</v>
      </c>
      <c r="E5418" t="s">
        <v>40</v>
      </c>
      <c r="F5418" t="s">
        <v>28</v>
      </c>
      <c r="G5418" t="s">
        <v>29</v>
      </c>
      <c r="I5418" t="s">
        <v>43</v>
      </c>
      <c r="J5418">
        <v>2220.2346400000001</v>
      </c>
      <c r="K5418">
        <v>28</v>
      </c>
      <c r="L5418">
        <v>0.58899999999999997</v>
      </c>
      <c r="M5418">
        <v>0</v>
      </c>
      <c r="N5418">
        <v>0</v>
      </c>
      <c r="O5418">
        <v>0</v>
      </c>
      <c r="P5418" t="s">
        <v>1106</v>
      </c>
      <c r="Q5418" t="s">
        <v>1107</v>
      </c>
      <c r="R5418" t="s">
        <v>201</v>
      </c>
      <c r="S5418" t="s">
        <v>202</v>
      </c>
      <c r="T5418" t="s">
        <v>36</v>
      </c>
      <c r="U5418" t="s">
        <v>37</v>
      </c>
      <c r="V5418">
        <v>27</v>
      </c>
      <c r="W5418" t="s">
        <v>38</v>
      </c>
    </row>
    <row r="5419" spans="1:23">
      <c r="A5419" t="s">
        <v>1030</v>
      </c>
      <c r="B5419" t="s">
        <v>24</v>
      </c>
      <c r="C5419" t="s">
        <v>1031</v>
      </c>
      <c r="D5419" t="s">
        <v>26</v>
      </c>
      <c r="E5419" t="s">
        <v>27</v>
      </c>
      <c r="F5419" t="s">
        <v>28</v>
      </c>
      <c r="G5419" t="s">
        <v>29</v>
      </c>
      <c r="H5419" t="s">
        <v>189</v>
      </c>
      <c r="I5419" t="s">
        <v>190</v>
      </c>
      <c r="J5419">
        <v>174.85512</v>
      </c>
      <c r="K5419">
        <v>2</v>
      </c>
      <c r="L5419">
        <v>1</v>
      </c>
      <c r="M5419">
        <v>0</v>
      </c>
      <c r="N5419">
        <v>0</v>
      </c>
      <c r="O5419">
        <v>0</v>
      </c>
      <c r="P5419" t="s">
        <v>1064</v>
      </c>
      <c r="Q5419" t="s">
        <v>1065</v>
      </c>
      <c r="R5419" t="s">
        <v>84</v>
      </c>
      <c r="S5419" t="s">
        <v>85</v>
      </c>
      <c r="T5419" t="s">
        <v>36</v>
      </c>
      <c r="U5419" t="s">
        <v>37</v>
      </c>
      <c r="V5419">
        <v>27</v>
      </c>
      <c r="W5419" t="s">
        <v>38</v>
      </c>
    </row>
    <row r="5420" spans="1:23">
      <c r="A5420" t="s">
        <v>1030</v>
      </c>
      <c r="B5420" t="s">
        <v>24</v>
      </c>
      <c r="C5420" t="s">
        <v>1031</v>
      </c>
      <c r="D5420" t="s">
        <v>26</v>
      </c>
      <c r="E5420" t="s">
        <v>27</v>
      </c>
      <c r="F5420" t="s">
        <v>28</v>
      </c>
      <c r="G5420" t="s">
        <v>29</v>
      </c>
      <c r="H5420" t="s">
        <v>138</v>
      </c>
      <c r="I5420" t="s">
        <v>139</v>
      </c>
      <c r="J5420">
        <v>921.53590999999994</v>
      </c>
      <c r="K5420">
        <v>2</v>
      </c>
      <c r="L5420">
        <v>1</v>
      </c>
      <c r="M5420">
        <v>0</v>
      </c>
      <c r="N5420">
        <v>0</v>
      </c>
      <c r="O5420">
        <v>0</v>
      </c>
      <c r="P5420" t="s">
        <v>1064</v>
      </c>
      <c r="Q5420" t="s">
        <v>1065</v>
      </c>
      <c r="R5420" t="s">
        <v>84</v>
      </c>
      <c r="S5420" t="s">
        <v>85</v>
      </c>
      <c r="T5420" t="s">
        <v>36</v>
      </c>
      <c r="U5420" t="s">
        <v>37</v>
      </c>
      <c r="V5420">
        <v>27</v>
      </c>
      <c r="W5420" t="s">
        <v>38</v>
      </c>
    </row>
    <row r="5421" spans="1:23">
      <c r="A5421" t="s">
        <v>1030</v>
      </c>
      <c r="B5421" t="s">
        <v>24</v>
      </c>
      <c r="C5421" t="s">
        <v>1031</v>
      </c>
      <c r="D5421" t="s">
        <v>39</v>
      </c>
      <c r="E5421" t="s">
        <v>40</v>
      </c>
      <c r="F5421" t="s">
        <v>53</v>
      </c>
      <c r="G5421" t="s">
        <v>54</v>
      </c>
      <c r="I5421" t="s">
        <v>43</v>
      </c>
      <c r="J5421">
        <v>1746.039</v>
      </c>
      <c r="K5421">
        <v>21</v>
      </c>
      <c r="L5421">
        <v>0.20499999999999999</v>
      </c>
      <c r="M5421">
        <v>0</v>
      </c>
      <c r="N5421">
        <v>0</v>
      </c>
      <c r="O5421">
        <v>0</v>
      </c>
      <c r="P5421" t="s">
        <v>1064</v>
      </c>
      <c r="Q5421" t="s">
        <v>1065</v>
      </c>
      <c r="R5421" t="s">
        <v>84</v>
      </c>
      <c r="S5421" t="s">
        <v>85</v>
      </c>
      <c r="T5421" t="s">
        <v>36</v>
      </c>
      <c r="U5421" t="s">
        <v>37</v>
      </c>
      <c r="V5421">
        <v>27</v>
      </c>
      <c r="W5421" t="s">
        <v>38</v>
      </c>
    </row>
    <row r="5422" spans="1:23">
      <c r="A5422" t="s">
        <v>1030</v>
      </c>
      <c r="B5422" t="s">
        <v>24</v>
      </c>
      <c r="C5422" t="s">
        <v>1031</v>
      </c>
      <c r="D5422" t="s">
        <v>26</v>
      </c>
      <c r="E5422" t="s">
        <v>27</v>
      </c>
      <c r="F5422" t="s">
        <v>28</v>
      </c>
      <c r="G5422" t="s">
        <v>29</v>
      </c>
      <c r="H5422" t="s">
        <v>369</v>
      </c>
      <c r="I5422" t="s">
        <v>370</v>
      </c>
      <c r="J5422">
        <v>318.78651000000002</v>
      </c>
      <c r="K5422">
        <v>1</v>
      </c>
      <c r="L5422">
        <v>1</v>
      </c>
      <c r="M5422">
        <v>0</v>
      </c>
      <c r="N5422">
        <v>0</v>
      </c>
      <c r="O5422">
        <v>0</v>
      </c>
      <c r="P5422" t="s">
        <v>1240</v>
      </c>
      <c r="Q5422" t="s">
        <v>1241</v>
      </c>
      <c r="R5422" t="s">
        <v>59</v>
      </c>
      <c r="S5422" t="s">
        <v>60</v>
      </c>
      <c r="T5422" t="s">
        <v>36</v>
      </c>
      <c r="U5422" t="s">
        <v>37</v>
      </c>
      <c r="V5422">
        <v>27</v>
      </c>
      <c r="W5422" t="s">
        <v>38</v>
      </c>
    </row>
    <row r="5423" spans="1:23">
      <c r="A5423" t="s">
        <v>1030</v>
      </c>
      <c r="B5423" t="s">
        <v>24</v>
      </c>
      <c r="C5423" t="s">
        <v>1031</v>
      </c>
      <c r="D5423" t="s">
        <v>26</v>
      </c>
      <c r="E5423" t="s">
        <v>27</v>
      </c>
      <c r="F5423" t="s">
        <v>44</v>
      </c>
      <c r="G5423" t="s">
        <v>45</v>
      </c>
      <c r="I5423" t="s">
        <v>43</v>
      </c>
      <c r="J5423">
        <v>0</v>
      </c>
      <c r="K5423">
        <v>0</v>
      </c>
      <c r="L5423">
        <v>0</v>
      </c>
      <c r="M5423">
        <v>0</v>
      </c>
      <c r="N5423">
        <v>0</v>
      </c>
      <c r="O5423">
        <v>1</v>
      </c>
      <c r="P5423" t="s">
        <v>1240</v>
      </c>
      <c r="Q5423" t="s">
        <v>1241</v>
      </c>
      <c r="R5423" t="s">
        <v>59</v>
      </c>
      <c r="S5423" t="s">
        <v>60</v>
      </c>
      <c r="T5423" t="s">
        <v>36</v>
      </c>
      <c r="U5423" t="s">
        <v>37</v>
      </c>
      <c r="V5423">
        <v>27</v>
      </c>
      <c r="W5423" t="s">
        <v>38</v>
      </c>
    </row>
    <row r="5424" spans="1:23">
      <c r="A5424" t="s">
        <v>1030</v>
      </c>
      <c r="B5424" t="s">
        <v>24</v>
      </c>
      <c r="C5424" t="s">
        <v>1031</v>
      </c>
      <c r="D5424" t="s">
        <v>39</v>
      </c>
      <c r="E5424" t="s">
        <v>40</v>
      </c>
      <c r="F5424" t="s">
        <v>53</v>
      </c>
      <c r="G5424" t="s">
        <v>54</v>
      </c>
      <c r="I5424" t="s">
        <v>43</v>
      </c>
      <c r="J5424">
        <v>203.30596</v>
      </c>
      <c r="K5424">
        <v>8</v>
      </c>
      <c r="L5424">
        <v>0.99399999999999999</v>
      </c>
      <c r="M5424">
        <v>0</v>
      </c>
      <c r="N5424">
        <v>0</v>
      </c>
      <c r="O5424">
        <v>0</v>
      </c>
      <c r="P5424" t="s">
        <v>1240</v>
      </c>
      <c r="Q5424" t="s">
        <v>1241</v>
      </c>
      <c r="R5424" t="s">
        <v>59</v>
      </c>
      <c r="S5424" t="s">
        <v>60</v>
      </c>
      <c r="T5424" t="s">
        <v>36</v>
      </c>
      <c r="U5424" t="s">
        <v>37</v>
      </c>
      <c r="V5424">
        <v>27</v>
      </c>
      <c r="W5424" t="s">
        <v>38</v>
      </c>
    </row>
    <row r="5425" spans="1:23">
      <c r="A5425" t="s">
        <v>1030</v>
      </c>
      <c r="B5425" t="s">
        <v>24</v>
      </c>
      <c r="C5425" t="s">
        <v>1031</v>
      </c>
      <c r="D5425" t="s">
        <v>39</v>
      </c>
      <c r="E5425" t="s">
        <v>40</v>
      </c>
      <c r="F5425" t="s">
        <v>28</v>
      </c>
      <c r="G5425" t="s">
        <v>29</v>
      </c>
      <c r="I5425" t="s">
        <v>43</v>
      </c>
      <c r="J5425">
        <v>1091.2599399999999</v>
      </c>
      <c r="K5425">
        <v>17</v>
      </c>
      <c r="L5425">
        <v>0.48699999999999999</v>
      </c>
      <c r="M5425">
        <v>0</v>
      </c>
      <c r="N5425">
        <v>0</v>
      </c>
      <c r="O5425">
        <v>0</v>
      </c>
      <c r="P5425" t="s">
        <v>1242</v>
      </c>
      <c r="Q5425" t="s">
        <v>1243</v>
      </c>
      <c r="R5425" t="s">
        <v>100</v>
      </c>
      <c r="S5425" t="s">
        <v>101</v>
      </c>
      <c r="T5425" t="s">
        <v>36</v>
      </c>
      <c r="U5425" t="s">
        <v>37</v>
      </c>
      <c r="V5425">
        <v>27</v>
      </c>
      <c r="W5425" t="s">
        <v>38</v>
      </c>
    </row>
    <row r="5426" spans="1:23">
      <c r="A5426" t="s">
        <v>1030</v>
      </c>
      <c r="B5426" t="s">
        <v>24</v>
      </c>
      <c r="C5426" t="s">
        <v>1031</v>
      </c>
      <c r="D5426" t="s">
        <v>26</v>
      </c>
      <c r="E5426" t="s">
        <v>27</v>
      </c>
      <c r="F5426" t="s">
        <v>53</v>
      </c>
      <c r="G5426" t="s">
        <v>54</v>
      </c>
      <c r="H5426" t="s">
        <v>417</v>
      </c>
      <c r="I5426" t="s">
        <v>418</v>
      </c>
      <c r="J5426">
        <v>2117.19</v>
      </c>
      <c r="K5426">
        <v>1</v>
      </c>
      <c r="L5426">
        <v>1</v>
      </c>
      <c r="M5426">
        <v>0</v>
      </c>
      <c r="N5426">
        <v>0</v>
      </c>
      <c r="O5426">
        <v>0</v>
      </c>
      <c r="P5426" t="s">
        <v>1068</v>
      </c>
      <c r="Q5426" t="s">
        <v>1069</v>
      </c>
      <c r="R5426" t="s">
        <v>168</v>
      </c>
      <c r="S5426" t="s">
        <v>169</v>
      </c>
      <c r="T5426" t="s">
        <v>36</v>
      </c>
      <c r="U5426" t="s">
        <v>37</v>
      </c>
      <c r="V5426">
        <v>27</v>
      </c>
      <c r="W5426" t="s">
        <v>38</v>
      </c>
    </row>
    <row r="5427" spans="1:23">
      <c r="A5427" t="s">
        <v>1030</v>
      </c>
      <c r="B5427" t="s">
        <v>24</v>
      </c>
      <c r="C5427" t="s">
        <v>1031</v>
      </c>
      <c r="D5427" t="s">
        <v>26</v>
      </c>
      <c r="E5427" t="s">
        <v>27</v>
      </c>
      <c r="F5427" t="s">
        <v>53</v>
      </c>
      <c r="G5427" t="s">
        <v>54</v>
      </c>
      <c r="H5427" t="s">
        <v>229</v>
      </c>
      <c r="I5427" t="s">
        <v>230</v>
      </c>
      <c r="J5427">
        <v>1219.62986</v>
      </c>
      <c r="K5427">
        <v>1</v>
      </c>
      <c r="L5427">
        <v>1</v>
      </c>
      <c r="M5427">
        <v>0</v>
      </c>
      <c r="N5427">
        <v>0</v>
      </c>
      <c r="O5427">
        <v>0</v>
      </c>
      <c r="P5427" t="s">
        <v>1068</v>
      </c>
      <c r="Q5427" t="s">
        <v>1069</v>
      </c>
      <c r="R5427" t="s">
        <v>168</v>
      </c>
      <c r="S5427" t="s">
        <v>169</v>
      </c>
      <c r="T5427" t="s">
        <v>36</v>
      </c>
      <c r="U5427" t="s">
        <v>37</v>
      </c>
      <c r="V5427">
        <v>27</v>
      </c>
      <c r="W5427" t="s">
        <v>38</v>
      </c>
    </row>
    <row r="5428" spans="1:23">
      <c r="A5428" t="s">
        <v>1030</v>
      </c>
      <c r="B5428" t="s">
        <v>24</v>
      </c>
      <c r="C5428" t="s">
        <v>1031</v>
      </c>
      <c r="D5428" t="s">
        <v>26</v>
      </c>
      <c r="E5428" t="s">
        <v>27</v>
      </c>
      <c r="F5428" t="s">
        <v>28</v>
      </c>
      <c r="G5428" t="s">
        <v>29</v>
      </c>
      <c r="H5428" t="s">
        <v>138</v>
      </c>
      <c r="I5428" t="s">
        <v>139</v>
      </c>
      <c r="J5428">
        <v>422.50884000000002</v>
      </c>
      <c r="K5428">
        <v>1</v>
      </c>
      <c r="L5428">
        <v>1</v>
      </c>
      <c r="M5428">
        <v>0</v>
      </c>
      <c r="N5428">
        <v>0</v>
      </c>
      <c r="O5428">
        <v>0</v>
      </c>
      <c r="P5428" t="s">
        <v>1068</v>
      </c>
      <c r="Q5428" t="s">
        <v>1069</v>
      </c>
      <c r="R5428" t="s">
        <v>168</v>
      </c>
      <c r="S5428" t="s">
        <v>169</v>
      </c>
      <c r="T5428" t="s">
        <v>36</v>
      </c>
      <c r="U5428" t="s">
        <v>37</v>
      </c>
      <c r="V5428">
        <v>27</v>
      </c>
      <c r="W5428" t="s">
        <v>38</v>
      </c>
    </row>
    <row r="5429" spans="1:23">
      <c r="A5429" t="s">
        <v>1030</v>
      </c>
      <c r="B5429" t="s">
        <v>24</v>
      </c>
      <c r="C5429" t="s">
        <v>1031</v>
      </c>
      <c r="D5429" t="s">
        <v>39</v>
      </c>
      <c r="E5429" t="s">
        <v>40</v>
      </c>
      <c r="F5429" t="s">
        <v>41</v>
      </c>
      <c r="G5429" t="s">
        <v>42</v>
      </c>
      <c r="I5429" t="s">
        <v>43</v>
      </c>
      <c r="J5429">
        <v>0</v>
      </c>
      <c r="K5429">
        <v>0</v>
      </c>
      <c r="L5429">
        <v>0</v>
      </c>
      <c r="M5429">
        <v>0</v>
      </c>
      <c r="N5429">
        <v>0</v>
      </c>
      <c r="O5429">
        <v>1</v>
      </c>
      <c r="P5429" t="s">
        <v>1068</v>
      </c>
      <c r="Q5429" t="s">
        <v>1069</v>
      </c>
      <c r="R5429" t="s">
        <v>168</v>
      </c>
      <c r="S5429" t="s">
        <v>169</v>
      </c>
      <c r="T5429" t="s">
        <v>36</v>
      </c>
      <c r="U5429" t="s">
        <v>37</v>
      </c>
      <c r="V5429">
        <v>27</v>
      </c>
      <c r="W5429" t="s">
        <v>38</v>
      </c>
    </row>
    <row r="5430" spans="1:23">
      <c r="A5430" t="s">
        <v>1030</v>
      </c>
      <c r="B5430" t="s">
        <v>24</v>
      </c>
      <c r="C5430" t="s">
        <v>1031</v>
      </c>
      <c r="D5430" t="s">
        <v>46</v>
      </c>
      <c r="E5430" t="s">
        <v>47</v>
      </c>
      <c r="F5430" t="s">
        <v>48</v>
      </c>
      <c r="G5430" t="s">
        <v>47</v>
      </c>
      <c r="I5430" t="s">
        <v>43</v>
      </c>
      <c r="J5430">
        <v>1131.15193</v>
      </c>
      <c r="K5430">
        <v>86</v>
      </c>
      <c r="L5430">
        <v>0.93500000000000005</v>
      </c>
      <c r="M5430">
        <v>0</v>
      </c>
      <c r="N5430">
        <v>0</v>
      </c>
      <c r="O5430">
        <v>0</v>
      </c>
      <c r="P5430" t="s">
        <v>1070</v>
      </c>
      <c r="Q5430" t="s">
        <v>1071</v>
      </c>
      <c r="R5430" t="s">
        <v>158</v>
      </c>
      <c r="S5430" t="s">
        <v>159</v>
      </c>
      <c r="T5430" t="s">
        <v>36</v>
      </c>
      <c r="U5430" t="s">
        <v>37</v>
      </c>
      <c r="V5430">
        <v>27</v>
      </c>
      <c r="W5430" t="s">
        <v>38</v>
      </c>
    </row>
    <row r="5431" spans="1:23">
      <c r="A5431" t="s">
        <v>1030</v>
      </c>
      <c r="B5431" t="s">
        <v>24</v>
      </c>
      <c r="C5431" t="s">
        <v>1031</v>
      </c>
      <c r="D5431" t="s">
        <v>39</v>
      </c>
      <c r="E5431" t="s">
        <v>40</v>
      </c>
      <c r="F5431" t="s">
        <v>53</v>
      </c>
      <c r="G5431" t="s">
        <v>54</v>
      </c>
      <c r="I5431" t="s">
        <v>43</v>
      </c>
      <c r="J5431">
        <v>61.167470000000002</v>
      </c>
      <c r="K5431">
        <v>1</v>
      </c>
      <c r="L5431">
        <v>0.49399999999999999</v>
      </c>
      <c r="M5431">
        <v>0</v>
      </c>
      <c r="N5431">
        <v>0</v>
      </c>
      <c r="O5431">
        <v>0</v>
      </c>
      <c r="P5431" t="s">
        <v>1250</v>
      </c>
      <c r="Q5431" t="s">
        <v>1251</v>
      </c>
      <c r="R5431" t="s">
        <v>100</v>
      </c>
      <c r="S5431" t="s">
        <v>101</v>
      </c>
      <c r="T5431" t="s">
        <v>36</v>
      </c>
      <c r="U5431" t="s">
        <v>37</v>
      </c>
      <c r="V5431">
        <v>27</v>
      </c>
      <c r="W5431" t="s">
        <v>38</v>
      </c>
    </row>
    <row r="5432" spans="1:23">
      <c r="A5432" t="s">
        <v>1030</v>
      </c>
      <c r="B5432" t="s">
        <v>24</v>
      </c>
      <c r="C5432" t="s">
        <v>1031</v>
      </c>
      <c r="D5432" t="s">
        <v>26</v>
      </c>
      <c r="E5432" t="s">
        <v>27</v>
      </c>
      <c r="F5432" t="s">
        <v>53</v>
      </c>
      <c r="G5432" t="s">
        <v>54</v>
      </c>
      <c r="H5432" t="s">
        <v>185</v>
      </c>
      <c r="I5432" t="s">
        <v>186</v>
      </c>
      <c r="J5432">
        <v>2723.1758599999998</v>
      </c>
      <c r="K5432">
        <v>5</v>
      </c>
      <c r="L5432">
        <v>1</v>
      </c>
      <c r="M5432">
        <v>0</v>
      </c>
      <c r="N5432">
        <v>0</v>
      </c>
      <c r="O5432">
        <v>0</v>
      </c>
      <c r="P5432" t="s">
        <v>1072</v>
      </c>
      <c r="Q5432" t="s">
        <v>1073</v>
      </c>
      <c r="R5432" t="s">
        <v>59</v>
      </c>
      <c r="S5432" t="s">
        <v>60</v>
      </c>
      <c r="T5432" t="s">
        <v>36</v>
      </c>
      <c r="U5432" t="s">
        <v>37</v>
      </c>
      <c r="V5432">
        <v>27</v>
      </c>
      <c r="W5432" t="s">
        <v>38</v>
      </c>
    </row>
    <row r="5433" spans="1:23">
      <c r="A5433" t="s">
        <v>1030</v>
      </c>
      <c r="B5433" t="s">
        <v>24</v>
      </c>
      <c r="C5433" t="s">
        <v>1031</v>
      </c>
      <c r="D5433" t="s">
        <v>39</v>
      </c>
      <c r="E5433" t="s">
        <v>40</v>
      </c>
      <c r="F5433" t="s">
        <v>41</v>
      </c>
      <c r="G5433" t="s">
        <v>42</v>
      </c>
      <c r="I5433" t="s">
        <v>43</v>
      </c>
      <c r="J5433">
        <v>0</v>
      </c>
      <c r="K5433">
        <v>0</v>
      </c>
      <c r="L5433">
        <v>0</v>
      </c>
      <c r="M5433">
        <v>0</v>
      </c>
      <c r="N5433">
        <v>0</v>
      </c>
      <c r="O5433">
        <v>1</v>
      </c>
      <c r="P5433" t="s">
        <v>1072</v>
      </c>
      <c r="Q5433" t="s">
        <v>1073</v>
      </c>
      <c r="R5433" t="s">
        <v>59</v>
      </c>
      <c r="S5433" t="s">
        <v>60</v>
      </c>
      <c r="T5433" t="s">
        <v>36</v>
      </c>
      <c r="U5433" t="s">
        <v>37</v>
      </c>
      <c r="V5433">
        <v>27</v>
      </c>
      <c r="W5433" t="s">
        <v>38</v>
      </c>
    </row>
    <row r="5434" spans="1:23">
      <c r="A5434" t="s">
        <v>1030</v>
      </c>
      <c r="B5434" t="s">
        <v>24</v>
      </c>
      <c r="C5434" t="s">
        <v>1031</v>
      </c>
      <c r="D5434" t="s">
        <v>46</v>
      </c>
      <c r="E5434" t="s">
        <v>47</v>
      </c>
      <c r="F5434" t="s">
        <v>48</v>
      </c>
      <c r="G5434" t="s">
        <v>47</v>
      </c>
      <c r="I5434" t="s">
        <v>43</v>
      </c>
      <c r="J5434">
        <v>40240.3698</v>
      </c>
      <c r="K5434">
        <v>2635</v>
      </c>
      <c r="L5434">
        <v>0.91200000000000003</v>
      </c>
      <c r="M5434">
        <v>0</v>
      </c>
      <c r="N5434">
        <v>0</v>
      </c>
      <c r="O5434">
        <v>1</v>
      </c>
      <c r="P5434" t="s">
        <v>1072</v>
      </c>
      <c r="Q5434" t="s">
        <v>1073</v>
      </c>
      <c r="R5434" t="s">
        <v>59</v>
      </c>
      <c r="S5434" t="s">
        <v>60</v>
      </c>
      <c r="T5434" t="s">
        <v>36</v>
      </c>
      <c r="U5434" t="s">
        <v>37</v>
      </c>
      <c r="V5434">
        <v>27</v>
      </c>
      <c r="W5434" t="s">
        <v>38</v>
      </c>
    </row>
    <row r="5435" spans="1:23">
      <c r="A5435" t="s">
        <v>1030</v>
      </c>
      <c r="B5435" t="s">
        <v>24</v>
      </c>
      <c r="C5435" t="s">
        <v>1031</v>
      </c>
      <c r="D5435" t="s">
        <v>39</v>
      </c>
      <c r="E5435" t="s">
        <v>40</v>
      </c>
      <c r="F5435" t="s">
        <v>28</v>
      </c>
      <c r="G5435" t="s">
        <v>29</v>
      </c>
      <c r="I5435" t="s">
        <v>43</v>
      </c>
      <c r="J5435">
        <v>542.54861000000005</v>
      </c>
      <c r="K5435">
        <v>7</v>
      </c>
      <c r="L5435">
        <v>0.108</v>
      </c>
      <c r="M5435">
        <v>0</v>
      </c>
      <c r="N5435">
        <v>0</v>
      </c>
      <c r="O5435">
        <v>0</v>
      </c>
      <c r="P5435" t="s">
        <v>1076</v>
      </c>
      <c r="Q5435" t="s">
        <v>1077</v>
      </c>
      <c r="R5435" t="s">
        <v>365</v>
      </c>
      <c r="S5435" t="s">
        <v>366</v>
      </c>
      <c r="T5435" t="s">
        <v>36</v>
      </c>
      <c r="U5435" t="s">
        <v>37</v>
      </c>
      <c r="V5435">
        <v>27</v>
      </c>
      <c r="W5435" t="s">
        <v>38</v>
      </c>
    </row>
    <row r="5436" spans="1:23">
      <c r="A5436" t="s">
        <v>1030</v>
      </c>
      <c r="B5436" t="s">
        <v>24</v>
      </c>
      <c r="C5436" t="s">
        <v>1031</v>
      </c>
      <c r="D5436" t="s">
        <v>26</v>
      </c>
      <c r="E5436" t="s">
        <v>27</v>
      </c>
      <c r="F5436" t="s">
        <v>53</v>
      </c>
      <c r="G5436" t="s">
        <v>54</v>
      </c>
      <c r="H5436" t="s">
        <v>106</v>
      </c>
      <c r="I5436" t="s">
        <v>107</v>
      </c>
      <c r="J5436">
        <v>114.06122000000001</v>
      </c>
      <c r="K5436">
        <v>1</v>
      </c>
      <c r="L5436">
        <v>1</v>
      </c>
      <c r="M5436">
        <v>0</v>
      </c>
      <c r="N5436">
        <v>0</v>
      </c>
      <c r="O5436">
        <v>0</v>
      </c>
      <c r="P5436" t="s">
        <v>1078</v>
      </c>
      <c r="Q5436" t="s">
        <v>1079</v>
      </c>
      <c r="R5436" t="s">
        <v>158</v>
      </c>
      <c r="S5436" t="s">
        <v>159</v>
      </c>
      <c r="T5436" t="s">
        <v>36</v>
      </c>
      <c r="U5436" t="s">
        <v>37</v>
      </c>
      <c r="V5436">
        <v>27</v>
      </c>
      <c r="W5436" t="s">
        <v>38</v>
      </c>
    </row>
    <row r="5437" spans="1:23">
      <c r="A5437" t="s">
        <v>1030</v>
      </c>
      <c r="B5437" t="s">
        <v>24</v>
      </c>
      <c r="C5437" t="s">
        <v>1031</v>
      </c>
      <c r="D5437" t="s">
        <v>46</v>
      </c>
      <c r="E5437" t="s">
        <v>47</v>
      </c>
      <c r="F5437" t="s">
        <v>48</v>
      </c>
      <c r="G5437" t="s">
        <v>47</v>
      </c>
      <c r="I5437" t="s">
        <v>43</v>
      </c>
      <c r="J5437">
        <v>432.42048999999997</v>
      </c>
      <c r="K5437">
        <v>29</v>
      </c>
      <c r="L5437">
        <v>0.54</v>
      </c>
      <c r="M5437">
        <v>0</v>
      </c>
      <c r="N5437">
        <v>0</v>
      </c>
      <c r="O5437">
        <v>0</v>
      </c>
      <c r="P5437" t="s">
        <v>1396</v>
      </c>
      <c r="Q5437" t="s">
        <v>1397</v>
      </c>
      <c r="R5437" t="s">
        <v>168</v>
      </c>
      <c r="S5437" t="s">
        <v>169</v>
      </c>
      <c r="T5437" t="s">
        <v>36</v>
      </c>
      <c r="U5437" t="s">
        <v>37</v>
      </c>
      <c r="V5437">
        <v>27</v>
      </c>
      <c r="W5437" t="s">
        <v>38</v>
      </c>
    </row>
    <row r="5438" spans="1:23">
      <c r="A5438" t="s">
        <v>1030</v>
      </c>
      <c r="B5438" t="s">
        <v>24</v>
      </c>
      <c r="C5438" t="s">
        <v>1031</v>
      </c>
      <c r="D5438" t="s">
        <v>26</v>
      </c>
      <c r="E5438" t="s">
        <v>27</v>
      </c>
      <c r="F5438" t="s">
        <v>53</v>
      </c>
      <c r="G5438" t="s">
        <v>54</v>
      </c>
      <c r="H5438" t="s">
        <v>443</v>
      </c>
      <c r="I5438" t="s">
        <v>444</v>
      </c>
      <c r="J5438">
        <v>3719.1805399999998</v>
      </c>
      <c r="K5438">
        <v>3</v>
      </c>
      <c r="L5438">
        <v>1</v>
      </c>
      <c r="M5438">
        <v>0</v>
      </c>
      <c r="N5438">
        <v>0</v>
      </c>
      <c r="O5438">
        <v>0</v>
      </c>
      <c r="P5438" t="s">
        <v>1086</v>
      </c>
      <c r="Q5438" t="s">
        <v>1087</v>
      </c>
      <c r="R5438" t="s">
        <v>90</v>
      </c>
      <c r="S5438" t="s">
        <v>91</v>
      </c>
      <c r="T5438" t="s">
        <v>36</v>
      </c>
      <c r="U5438" t="s">
        <v>37</v>
      </c>
      <c r="V5438">
        <v>27</v>
      </c>
      <c r="W5438" t="s">
        <v>38</v>
      </c>
    </row>
    <row r="5439" spans="1:23">
      <c r="A5439" t="s">
        <v>1030</v>
      </c>
      <c r="B5439" t="s">
        <v>24</v>
      </c>
      <c r="C5439" t="s">
        <v>1031</v>
      </c>
      <c r="D5439" t="s">
        <v>26</v>
      </c>
      <c r="E5439" t="s">
        <v>27</v>
      </c>
      <c r="F5439" t="s">
        <v>28</v>
      </c>
      <c r="G5439" t="s">
        <v>29</v>
      </c>
      <c r="H5439" t="s">
        <v>193</v>
      </c>
      <c r="I5439" t="s">
        <v>194</v>
      </c>
      <c r="J5439">
        <v>1208.88138</v>
      </c>
      <c r="K5439">
        <v>1</v>
      </c>
      <c r="L5439">
        <v>1</v>
      </c>
      <c r="M5439">
        <v>0</v>
      </c>
      <c r="N5439">
        <v>0</v>
      </c>
      <c r="O5439">
        <v>0</v>
      </c>
      <c r="P5439" t="s">
        <v>1086</v>
      </c>
      <c r="Q5439" t="s">
        <v>1087</v>
      </c>
      <c r="R5439" t="s">
        <v>90</v>
      </c>
      <c r="S5439" t="s">
        <v>91</v>
      </c>
      <c r="T5439" t="s">
        <v>36</v>
      </c>
      <c r="U5439" t="s">
        <v>37</v>
      </c>
      <c r="V5439">
        <v>27</v>
      </c>
      <c r="W5439" t="s">
        <v>38</v>
      </c>
    </row>
    <row r="5440" spans="1:23">
      <c r="A5440" t="s">
        <v>1030</v>
      </c>
      <c r="B5440" t="s">
        <v>24</v>
      </c>
      <c r="C5440" t="s">
        <v>1031</v>
      </c>
      <c r="D5440" t="s">
        <v>26</v>
      </c>
      <c r="E5440" t="s">
        <v>27</v>
      </c>
      <c r="F5440" t="s">
        <v>28</v>
      </c>
      <c r="G5440" t="s">
        <v>29</v>
      </c>
      <c r="H5440" t="s">
        <v>138</v>
      </c>
      <c r="I5440" t="s">
        <v>139</v>
      </c>
      <c r="J5440">
        <v>487.62380999999999</v>
      </c>
      <c r="K5440">
        <v>1</v>
      </c>
      <c r="L5440">
        <v>1</v>
      </c>
      <c r="M5440">
        <v>0</v>
      </c>
      <c r="N5440">
        <v>0</v>
      </c>
      <c r="O5440">
        <v>0</v>
      </c>
      <c r="P5440" t="s">
        <v>1086</v>
      </c>
      <c r="Q5440" t="s">
        <v>1087</v>
      </c>
      <c r="R5440" t="s">
        <v>90</v>
      </c>
      <c r="S5440" t="s">
        <v>91</v>
      </c>
      <c r="T5440" t="s">
        <v>36</v>
      </c>
      <c r="U5440" t="s">
        <v>37</v>
      </c>
      <c r="V5440">
        <v>27</v>
      </c>
      <c r="W5440" t="s">
        <v>38</v>
      </c>
    </row>
    <row r="5441" spans="1:23">
      <c r="A5441" t="s">
        <v>1030</v>
      </c>
      <c r="B5441" t="s">
        <v>24</v>
      </c>
      <c r="C5441" t="s">
        <v>1031</v>
      </c>
      <c r="D5441" t="s">
        <v>39</v>
      </c>
      <c r="E5441" t="s">
        <v>40</v>
      </c>
      <c r="F5441" t="s">
        <v>53</v>
      </c>
      <c r="G5441" t="s">
        <v>54</v>
      </c>
      <c r="I5441" t="s">
        <v>43</v>
      </c>
      <c r="J5441">
        <v>400.72770000000003</v>
      </c>
      <c r="K5441">
        <v>4</v>
      </c>
      <c r="L5441">
        <v>0.59699999999999998</v>
      </c>
      <c r="M5441">
        <v>0</v>
      </c>
      <c r="N5441">
        <v>0</v>
      </c>
      <c r="O5441">
        <v>0</v>
      </c>
      <c r="P5441" t="s">
        <v>1086</v>
      </c>
      <c r="Q5441" t="s">
        <v>1087</v>
      </c>
      <c r="R5441" t="s">
        <v>90</v>
      </c>
      <c r="S5441" t="s">
        <v>91</v>
      </c>
      <c r="T5441" t="s">
        <v>36</v>
      </c>
      <c r="U5441" t="s">
        <v>37</v>
      </c>
      <c r="V5441">
        <v>27</v>
      </c>
      <c r="W5441" t="s">
        <v>38</v>
      </c>
    </row>
    <row r="5442" spans="1:23">
      <c r="A5442" t="s">
        <v>1030</v>
      </c>
      <c r="B5442" t="s">
        <v>24</v>
      </c>
      <c r="C5442" t="s">
        <v>1031</v>
      </c>
      <c r="D5442" t="s">
        <v>39</v>
      </c>
      <c r="E5442" t="s">
        <v>40</v>
      </c>
      <c r="F5442" t="s">
        <v>28</v>
      </c>
      <c r="G5442" t="s">
        <v>29</v>
      </c>
      <c r="I5442" t="s">
        <v>43</v>
      </c>
      <c r="J5442">
        <v>4036.3827099999999</v>
      </c>
      <c r="K5442">
        <v>72</v>
      </c>
      <c r="L5442">
        <v>0.26900000000000002</v>
      </c>
      <c r="M5442">
        <v>0</v>
      </c>
      <c r="N5442">
        <v>0</v>
      </c>
      <c r="O5442">
        <v>0</v>
      </c>
      <c r="P5442" t="s">
        <v>1086</v>
      </c>
      <c r="Q5442" t="s">
        <v>1087</v>
      </c>
      <c r="R5442" t="s">
        <v>90</v>
      </c>
      <c r="S5442" t="s">
        <v>91</v>
      </c>
      <c r="T5442" t="s">
        <v>36</v>
      </c>
      <c r="U5442" t="s">
        <v>37</v>
      </c>
      <c r="V5442">
        <v>27</v>
      </c>
      <c r="W5442" t="s">
        <v>38</v>
      </c>
    </row>
    <row r="5443" spans="1:23">
      <c r="A5443" t="s">
        <v>1030</v>
      </c>
      <c r="B5443" t="s">
        <v>24</v>
      </c>
      <c r="C5443" t="s">
        <v>1031</v>
      </c>
      <c r="D5443" t="s">
        <v>26</v>
      </c>
      <c r="E5443" t="s">
        <v>27</v>
      </c>
      <c r="F5443" t="s">
        <v>53</v>
      </c>
      <c r="G5443" t="s">
        <v>54</v>
      </c>
      <c r="H5443" t="s">
        <v>55</v>
      </c>
      <c r="I5443" t="s">
        <v>56</v>
      </c>
      <c r="J5443">
        <v>23143.397000000001</v>
      </c>
      <c r="K5443">
        <v>1</v>
      </c>
      <c r="L5443">
        <v>1</v>
      </c>
      <c r="M5443">
        <v>0</v>
      </c>
      <c r="N5443">
        <v>0</v>
      </c>
      <c r="O5443">
        <v>0</v>
      </c>
      <c r="P5443" t="s">
        <v>1088</v>
      </c>
      <c r="Q5443" t="s">
        <v>1089</v>
      </c>
      <c r="R5443" t="s">
        <v>158</v>
      </c>
      <c r="S5443" t="s">
        <v>159</v>
      </c>
      <c r="T5443" t="s">
        <v>36</v>
      </c>
      <c r="U5443" t="s">
        <v>37</v>
      </c>
      <c r="V5443">
        <v>27</v>
      </c>
      <c r="W5443" t="s">
        <v>38</v>
      </c>
    </row>
    <row r="5444" spans="1:23">
      <c r="A5444" t="s">
        <v>1030</v>
      </c>
      <c r="B5444" t="s">
        <v>24</v>
      </c>
      <c r="C5444" t="s">
        <v>1031</v>
      </c>
      <c r="D5444" t="s">
        <v>39</v>
      </c>
      <c r="E5444" t="s">
        <v>40</v>
      </c>
      <c r="F5444" t="s">
        <v>41</v>
      </c>
      <c r="G5444" t="s">
        <v>42</v>
      </c>
      <c r="I5444" t="s">
        <v>43</v>
      </c>
      <c r="J5444">
        <v>0</v>
      </c>
      <c r="K5444">
        <v>0</v>
      </c>
      <c r="L5444">
        <v>0</v>
      </c>
      <c r="M5444">
        <v>0</v>
      </c>
      <c r="N5444">
        <v>0</v>
      </c>
      <c r="O5444">
        <v>1</v>
      </c>
      <c r="P5444" t="s">
        <v>1088</v>
      </c>
      <c r="Q5444" t="s">
        <v>1089</v>
      </c>
      <c r="R5444" t="s">
        <v>158</v>
      </c>
      <c r="S5444" t="s">
        <v>159</v>
      </c>
      <c r="T5444" t="s">
        <v>36</v>
      </c>
      <c r="U5444" t="s">
        <v>37</v>
      </c>
      <c r="V5444">
        <v>27</v>
      </c>
      <c r="W5444" t="s">
        <v>38</v>
      </c>
    </row>
    <row r="5445" spans="1:23">
      <c r="A5445" t="s">
        <v>1030</v>
      </c>
      <c r="B5445" t="s">
        <v>24</v>
      </c>
      <c r="C5445" t="s">
        <v>1031</v>
      </c>
      <c r="D5445" t="s">
        <v>39</v>
      </c>
      <c r="E5445" t="s">
        <v>40</v>
      </c>
      <c r="F5445" t="s">
        <v>53</v>
      </c>
      <c r="G5445" t="s">
        <v>54</v>
      </c>
      <c r="I5445" t="s">
        <v>43</v>
      </c>
      <c r="J5445">
        <v>110.23321</v>
      </c>
      <c r="K5445">
        <v>1</v>
      </c>
      <c r="L5445">
        <v>0</v>
      </c>
      <c r="M5445">
        <v>0</v>
      </c>
      <c r="N5445">
        <v>0</v>
      </c>
      <c r="O5445">
        <v>0</v>
      </c>
      <c r="P5445" t="s">
        <v>1092</v>
      </c>
      <c r="Q5445" t="s">
        <v>1093</v>
      </c>
      <c r="R5445" t="s">
        <v>158</v>
      </c>
      <c r="S5445" t="s">
        <v>159</v>
      </c>
      <c r="T5445" t="s">
        <v>36</v>
      </c>
      <c r="U5445" t="s">
        <v>37</v>
      </c>
      <c r="V5445">
        <v>27</v>
      </c>
      <c r="W5445" t="s">
        <v>38</v>
      </c>
    </row>
    <row r="5446" spans="1:23">
      <c r="A5446" t="s">
        <v>1110</v>
      </c>
      <c r="B5446" t="s">
        <v>24</v>
      </c>
      <c r="C5446" t="s">
        <v>1031</v>
      </c>
      <c r="D5446" t="s">
        <v>26</v>
      </c>
      <c r="E5446" t="s">
        <v>27</v>
      </c>
      <c r="F5446" t="s">
        <v>53</v>
      </c>
      <c r="G5446" t="s">
        <v>54</v>
      </c>
      <c r="H5446" t="s">
        <v>443</v>
      </c>
      <c r="I5446" t="s">
        <v>444</v>
      </c>
      <c r="J5446">
        <v>123130.1142</v>
      </c>
      <c r="K5446">
        <v>2</v>
      </c>
      <c r="L5446">
        <v>0</v>
      </c>
      <c r="M5446">
        <v>0</v>
      </c>
      <c r="N5446">
        <v>0</v>
      </c>
      <c r="O5446">
        <v>0</v>
      </c>
      <c r="P5446" t="s">
        <v>1020</v>
      </c>
      <c r="Q5446" t="s">
        <v>1021</v>
      </c>
      <c r="R5446" t="s">
        <v>146</v>
      </c>
      <c r="S5446" t="s">
        <v>147</v>
      </c>
      <c r="T5446" t="s">
        <v>36</v>
      </c>
      <c r="U5446" t="s">
        <v>37</v>
      </c>
      <c r="V5446">
        <v>27</v>
      </c>
      <c r="W5446" t="s">
        <v>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N704"/>
  <sheetViews>
    <sheetView workbookViewId="0">
      <selection activeCell="A10" sqref="A10:D10"/>
    </sheetView>
  </sheetViews>
  <sheetFormatPr baseColWidth="10" defaultRowHeight="14.4"/>
  <cols>
    <col min="1" max="1" width="37.44140625" bestFit="1" customWidth="1"/>
    <col min="2" max="2" width="22.33203125" customWidth="1"/>
    <col min="3" max="3" width="12" bestFit="1" customWidth="1"/>
    <col min="4" max="4" width="12.77734375" bestFit="1" customWidth="1"/>
    <col min="5" max="5" width="14.77734375" bestFit="1" customWidth="1"/>
    <col min="6" max="6" width="12.77734375" bestFit="1" customWidth="1"/>
    <col min="7" max="7" width="13.77734375" bestFit="1" customWidth="1"/>
    <col min="8" max="8" width="11" bestFit="1" customWidth="1"/>
    <col min="9" max="10" width="12.77734375" bestFit="1" customWidth="1"/>
    <col min="11" max="11" width="14.77734375" bestFit="1" customWidth="1"/>
    <col min="12" max="12" width="12" bestFit="1" customWidth="1"/>
    <col min="13" max="14" width="12.77734375" bestFit="1" customWidth="1"/>
  </cols>
  <sheetData>
    <row r="3" spans="1:14">
      <c r="A3" s="1" t="s">
        <v>1637</v>
      </c>
      <c r="B3" s="1" t="s">
        <v>1639</v>
      </c>
    </row>
    <row r="4" spans="1:14">
      <c r="B4" t="s">
        <v>25</v>
      </c>
      <c r="G4" t="s">
        <v>5164</v>
      </c>
      <c r="H4" t="s">
        <v>1031</v>
      </c>
      <c r="M4" t="s">
        <v>5165</v>
      </c>
      <c r="N4" t="s">
        <v>1638</v>
      </c>
    </row>
    <row r="5" spans="1:14">
      <c r="A5" s="1" t="s">
        <v>1636</v>
      </c>
      <c r="B5" t="s">
        <v>42</v>
      </c>
      <c r="C5" t="s">
        <v>54</v>
      </c>
      <c r="D5" t="s">
        <v>47</v>
      </c>
      <c r="E5" t="s">
        <v>45</v>
      </c>
      <c r="F5" t="s">
        <v>29</v>
      </c>
      <c r="H5" t="s">
        <v>42</v>
      </c>
      <c r="I5" t="s">
        <v>54</v>
      </c>
      <c r="J5" t="s">
        <v>47</v>
      </c>
      <c r="K5" t="s">
        <v>45</v>
      </c>
      <c r="L5" t="s">
        <v>29</v>
      </c>
    </row>
    <row r="6" spans="1:14">
      <c r="A6" s="2" t="s">
        <v>33</v>
      </c>
      <c r="B6">
        <v>133.57421930000001</v>
      </c>
      <c r="C6">
        <v>0</v>
      </c>
      <c r="D6">
        <v>984.73796609999999</v>
      </c>
      <c r="E6">
        <v>0</v>
      </c>
      <c r="F6">
        <v>575.13272556999993</v>
      </c>
      <c r="G6">
        <v>1693.4449109699999</v>
      </c>
      <c r="J6">
        <v>1502.7030600000001</v>
      </c>
      <c r="L6">
        <v>1141.6338499999999</v>
      </c>
      <c r="M6">
        <v>2644.33691</v>
      </c>
      <c r="N6">
        <v>4337.7818209699999</v>
      </c>
    </row>
    <row r="7" spans="1:14">
      <c r="A7" s="2" t="s">
        <v>50</v>
      </c>
      <c r="B7">
        <v>0</v>
      </c>
      <c r="C7">
        <v>0</v>
      </c>
      <c r="D7">
        <v>990.86046940000006</v>
      </c>
      <c r="E7">
        <v>0</v>
      </c>
      <c r="F7">
        <v>65.91321035</v>
      </c>
      <c r="G7">
        <v>1056.7736797500002</v>
      </c>
      <c r="N7">
        <v>1056.7736797500002</v>
      </c>
    </row>
    <row r="8" spans="1:14">
      <c r="A8" s="2" t="s">
        <v>58</v>
      </c>
      <c r="B8">
        <v>0</v>
      </c>
      <c r="C8">
        <v>378.23323531</v>
      </c>
      <c r="D8">
        <v>3504.346947</v>
      </c>
      <c r="E8">
        <v>0</v>
      </c>
      <c r="F8">
        <v>6364.8537691999991</v>
      </c>
      <c r="G8">
        <v>10247.43395151</v>
      </c>
      <c r="I8">
        <v>628.19399999999996</v>
      </c>
      <c r="J8">
        <v>8028.4791699999996</v>
      </c>
      <c r="K8">
        <v>0</v>
      </c>
      <c r="L8">
        <v>4920.7048800000002</v>
      </c>
      <c r="M8">
        <v>13577.378049999999</v>
      </c>
      <c r="N8">
        <v>23824.812001509999</v>
      </c>
    </row>
    <row r="9" spans="1:14">
      <c r="A9" s="2" t="s">
        <v>66</v>
      </c>
      <c r="B9">
        <v>0</v>
      </c>
      <c r="C9">
        <v>0</v>
      </c>
      <c r="D9">
        <v>1051.1787979999999</v>
      </c>
      <c r="E9">
        <v>0</v>
      </c>
      <c r="F9">
        <v>458.61099786</v>
      </c>
      <c r="G9">
        <v>1509.7897958599999</v>
      </c>
      <c r="N9">
        <v>1509.7897958599999</v>
      </c>
    </row>
    <row r="10" spans="1:14">
      <c r="A10" s="2" t="s">
        <v>72</v>
      </c>
      <c r="B10">
        <v>0</v>
      </c>
      <c r="C10">
        <v>183.19833346000001</v>
      </c>
      <c r="D10">
        <v>3914.2327799999998</v>
      </c>
      <c r="E10">
        <v>0</v>
      </c>
      <c r="F10">
        <v>8909.0301715200021</v>
      </c>
      <c r="G10">
        <v>13006.461284980003</v>
      </c>
      <c r="I10">
        <v>181.79426000000001</v>
      </c>
      <c r="J10">
        <v>3598.2018400000002</v>
      </c>
      <c r="L10">
        <v>1388.8607099999999</v>
      </c>
      <c r="M10">
        <v>5168.8568100000002</v>
      </c>
      <c r="N10">
        <v>18175.318094980004</v>
      </c>
    </row>
    <row r="11" spans="1:14">
      <c r="A11" s="2" t="s">
        <v>79</v>
      </c>
      <c r="B11">
        <v>11.378</v>
      </c>
      <c r="D11">
        <v>541.92638380000005</v>
      </c>
      <c r="E11">
        <v>0</v>
      </c>
      <c r="F11">
        <v>426.47177099999999</v>
      </c>
      <c r="G11">
        <v>979.77615480000009</v>
      </c>
      <c r="N11">
        <v>979.77615480000009</v>
      </c>
    </row>
    <row r="12" spans="1:14">
      <c r="A12" s="2" t="s">
        <v>83</v>
      </c>
      <c r="B12">
        <v>96.682816970000005</v>
      </c>
      <c r="D12">
        <v>631.19206889999998</v>
      </c>
      <c r="E12">
        <v>0</v>
      </c>
      <c r="F12">
        <v>102.2116754</v>
      </c>
      <c r="G12">
        <v>830.08656126999995</v>
      </c>
      <c r="N12">
        <v>830.08656126999995</v>
      </c>
    </row>
    <row r="13" spans="1:14">
      <c r="A13" s="2" t="s">
        <v>89</v>
      </c>
      <c r="B13">
        <v>0</v>
      </c>
      <c r="C13">
        <v>0</v>
      </c>
      <c r="D13">
        <v>1057.4463800000001</v>
      </c>
      <c r="E13">
        <v>0</v>
      </c>
      <c r="F13">
        <v>1331.4846851100001</v>
      </c>
      <c r="G13">
        <v>2388.9310651100004</v>
      </c>
      <c r="J13">
        <v>2017.02034</v>
      </c>
      <c r="L13">
        <v>2347.30125</v>
      </c>
      <c r="M13">
        <v>4364.3215899999996</v>
      </c>
      <c r="N13">
        <v>6753.25265511</v>
      </c>
    </row>
    <row r="14" spans="1:14">
      <c r="A14" s="2" t="s">
        <v>93</v>
      </c>
      <c r="B14">
        <v>55.474264849999997</v>
      </c>
      <c r="C14">
        <v>0</v>
      </c>
      <c r="D14">
        <v>530.80825919999995</v>
      </c>
      <c r="E14">
        <v>0</v>
      </c>
      <c r="F14">
        <v>56.425538779999997</v>
      </c>
      <c r="G14">
        <v>642.7080628299999</v>
      </c>
      <c r="N14">
        <v>642.7080628299999</v>
      </c>
    </row>
    <row r="15" spans="1:14">
      <c r="A15" s="2" t="s">
        <v>99</v>
      </c>
      <c r="B15">
        <v>258.37121055</v>
      </c>
      <c r="C15">
        <v>104.157</v>
      </c>
      <c r="D15">
        <v>320.57448190000002</v>
      </c>
      <c r="E15">
        <v>0</v>
      </c>
      <c r="F15">
        <v>162.99420221000003</v>
      </c>
      <c r="G15">
        <v>846.09689465999998</v>
      </c>
      <c r="H15">
        <v>380.93594999999999</v>
      </c>
      <c r="I15">
        <v>0</v>
      </c>
      <c r="J15">
        <v>1104.30808</v>
      </c>
      <c r="L15">
        <v>559.47583999999995</v>
      </c>
      <c r="M15">
        <v>2044.7198699999999</v>
      </c>
      <c r="N15">
        <v>2890.81676466</v>
      </c>
    </row>
    <row r="16" spans="1:14">
      <c r="A16" s="2" t="s">
        <v>103</v>
      </c>
      <c r="B16">
        <v>163.63072500000001</v>
      </c>
      <c r="C16">
        <v>0</v>
      </c>
      <c r="D16">
        <v>275.6469664</v>
      </c>
      <c r="E16">
        <v>0</v>
      </c>
      <c r="F16">
        <v>0</v>
      </c>
      <c r="G16">
        <v>439.27769139999998</v>
      </c>
      <c r="N16">
        <v>439.27769139999998</v>
      </c>
    </row>
    <row r="17" spans="1:14">
      <c r="A17" s="2" t="s">
        <v>105</v>
      </c>
      <c r="B17">
        <v>84.293824299999997</v>
      </c>
      <c r="D17">
        <v>838.61382300000002</v>
      </c>
      <c r="E17">
        <v>0</v>
      </c>
      <c r="F17">
        <v>170.71363341999998</v>
      </c>
      <c r="G17">
        <v>1093.62128072</v>
      </c>
      <c r="N17">
        <v>1093.62128072</v>
      </c>
    </row>
    <row r="18" spans="1:14">
      <c r="A18" s="2" t="s">
        <v>109</v>
      </c>
      <c r="B18">
        <v>0</v>
      </c>
      <c r="C18">
        <v>28.164163049999999</v>
      </c>
      <c r="D18">
        <v>1274.923802</v>
      </c>
      <c r="E18">
        <v>0</v>
      </c>
      <c r="F18">
        <v>240.67185360000002</v>
      </c>
      <c r="G18">
        <v>1543.7598186500002</v>
      </c>
      <c r="N18">
        <v>1543.7598186500002</v>
      </c>
    </row>
    <row r="19" spans="1:14">
      <c r="A19" s="2" t="s">
        <v>113</v>
      </c>
      <c r="B19">
        <v>0</v>
      </c>
      <c r="D19">
        <v>197.47271710000001</v>
      </c>
      <c r="F19">
        <v>0</v>
      </c>
      <c r="G19">
        <v>197.47271710000001</v>
      </c>
      <c r="N19">
        <v>197.47271710000001</v>
      </c>
    </row>
    <row r="20" spans="1:14">
      <c r="A20" s="2" t="s">
        <v>117</v>
      </c>
      <c r="B20">
        <v>0</v>
      </c>
      <c r="C20">
        <v>0</v>
      </c>
      <c r="D20">
        <v>366.16672369999998</v>
      </c>
      <c r="E20">
        <v>0</v>
      </c>
      <c r="F20">
        <v>0</v>
      </c>
      <c r="G20">
        <v>366.16672369999998</v>
      </c>
      <c r="N20">
        <v>366.16672369999998</v>
      </c>
    </row>
    <row r="21" spans="1:14">
      <c r="A21" s="2" t="s">
        <v>119</v>
      </c>
      <c r="B21">
        <v>0</v>
      </c>
      <c r="C21">
        <v>856.30250477899995</v>
      </c>
      <c r="D21">
        <v>3464.0482350000002</v>
      </c>
      <c r="E21">
        <v>0</v>
      </c>
      <c r="F21">
        <v>388.44125550000001</v>
      </c>
      <c r="G21">
        <v>4708.7919952789998</v>
      </c>
      <c r="J21">
        <v>1512.7203999999999</v>
      </c>
      <c r="L21">
        <v>333.29822999999999</v>
      </c>
      <c r="M21">
        <v>1846.01863</v>
      </c>
      <c r="N21">
        <v>6554.8106252790003</v>
      </c>
    </row>
    <row r="22" spans="1:14">
      <c r="A22" s="2" t="s">
        <v>123</v>
      </c>
      <c r="B22">
        <v>0</v>
      </c>
      <c r="C22">
        <v>0</v>
      </c>
      <c r="D22">
        <v>1808.6362790000001</v>
      </c>
      <c r="F22">
        <v>185.98965414100002</v>
      </c>
      <c r="G22">
        <v>1994.6259331410001</v>
      </c>
      <c r="N22">
        <v>1994.6259331410001</v>
      </c>
    </row>
    <row r="23" spans="1:14">
      <c r="A23" s="2" t="s">
        <v>1611</v>
      </c>
      <c r="D23">
        <v>213.95549700000001</v>
      </c>
      <c r="F23">
        <v>0</v>
      </c>
      <c r="G23">
        <v>213.95549700000001</v>
      </c>
      <c r="N23">
        <v>213.95549700000001</v>
      </c>
    </row>
    <row r="24" spans="1:14">
      <c r="A24" s="2" t="s">
        <v>127</v>
      </c>
      <c r="B24">
        <v>68.155551759999994</v>
      </c>
      <c r="D24">
        <v>751.9686299</v>
      </c>
      <c r="F24">
        <v>165.34085451999999</v>
      </c>
      <c r="G24">
        <v>985.46503617999997</v>
      </c>
      <c r="N24">
        <v>985.46503617999997</v>
      </c>
    </row>
    <row r="25" spans="1:14">
      <c r="A25" s="2" t="s">
        <v>131</v>
      </c>
      <c r="B25">
        <v>80.606488740000003</v>
      </c>
      <c r="C25">
        <v>552.63048547700009</v>
      </c>
      <c r="D25">
        <v>6451.8706759999995</v>
      </c>
      <c r="E25">
        <v>60.260379460000003</v>
      </c>
      <c r="F25">
        <v>3325.4983693700001</v>
      </c>
      <c r="G25">
        <v>10470.866399047</v>
      </c>
      <c r="H25">
        <v>0</v>
      </c>
      <c r="I25">
        <v>0</v>
      </c>
      <c r="J25">
        <v>11525.37399</v>
      </c>
      <c r="L25">
        <v>2128.5141699999999</v>
      </c>
      <c r="M25">
        <v>13653.88816</v>
      </c>
      <c r="N25">
        <v>24124.754559047</v>
      </c>
    </row>
    <row r="26" spans="1:14">
      <c r="A26" s="2" t="s">
        <v>1399</v>
      </c>
      <c r="B26">
        <v>0</v>
      </c>
      <c r="D26">
        <v>1565.4373270000001</v>
      </c>
      <c r="E26">
        <v>0</v>
      </c>
      <c r="F26">
        <v>283.26150642000005</v>
      </c>
      <c r="G26">
        <v>1848.69883342</v>
      </c>
      <c r="N26">
        <v>1848.69883342</v>
      </c>
    </row>
    <row r="27" spans="1:14">
      <c r="A27" s="2" t="s">
        <v>137</v>
      </c>
      <c r="B27">
        <v>0</v>
      </c>
      <c r="C27">
        <v>12642.8792653</v>
      </c>
      <c r="D27">
        <v>4982.1798779999999</v>
      </c>
      <c r="E27">
        <v>130.0066123</v>
      </c>
      <c r="F27">
        <v>4431.81884876</v>
      </c>
      <c r="G27">
        <v>22186.884604359999</v>
      </c>
      <c r="N27">
        <v>22186.884604359999</v>
      </c>
    </row>
    <row r="28" spans="1:14">
      <c r="A28" s="2" t="s">
        <v>141</v>
      </c>
      <c r="B28">
        <v>109.1615085</v>
      </c>
      <c r="C28">
        <v>33.701999999999998</v>
      </c>
      <c r="D28">
        <v>348.53850369999998</v>
      </c>
      <c r="F28">
        <v>377.63870951000001</v>
      </c>
      <c r="G28">
        <v>869.04072170999996</v>
      </c>
      <c r="N28">
        <v>869.04072170999996</v>
      </c>
    </row>
    <row r="29" spans="1:14">
      <c r="A29" s="2" t="s">
        <v>145</v>
      </c>
      <c r="B29">
        <v>0</v>
      </c>
      <c r="D29">
        <v>189.96476490000001</v>
      </c>
      <c r="F29">
        <v>0</v>
      </c>
      <c r="G29">
        <v>189.96476490000001</v>
      </c>
      <c r="N29">
        <v>189.96476490000001</v>
      </c>
    </row>
    <row r="30" spans="1:14">
      <c r="A30" s="2" t="s">
        <v>151</v>
      </c>
      <c r="B30">
        <v>235.5781667</v>
      </c>
      <c r="C30">
        <v>0</v>
      </c>
      <c r="D30">
        <v>629.28011960000003</v>
      </c>
      <c r="F30">
        <v>40.583999999999996</v>
      </c>
      <c r="G30">
        <v>905.44228629999998</v>
      </c>
      <c r="N30">
        <v>905.44228629999998</v>
      </c>
    </row>
    <row r="31" spans="1:14">
      <c r="A31" s="2" t="s">
        <v>155</v>
      </c>
      <c r="B31">
        <v>0</v>
      </c>
      <c r="C31">
        <v>87.536002929999995</v>
      </c>
      <c r="D31">
        <v>3036.476795</v>
      </c>
      <c r="E31">
        <v>0</v>
      </c>
      <c r="F31">
        <v>696.08846010000002</v>
      </c>
      <c r="G31">
        <v>3820.1012580300003</v>
      </c>
      <c r="J31">
        <v>6155.2332299999998</v>
      </c>
      <c r="L31">
        <v>1840.9530800000002</v>
      </c>
      <c r="M31">
        <v>7996.18631</v>
      </c>
      <c r="N31">
        <v>11816.287568029999</v>
      </c>
    </row>
    <row r="32" spans="1:14">
      <c r="A32" s="2" t="s">
        <v>157</v>
      </c>
      <c r="B32">
        <v>0</v>
      </c>
      <c r="C32">
        <v>413.23015049999998</v>
      </c>
      <c r="D32">
        <v>1712.7648610000001</v>
      </c>
      <c r="E32">
        <v>0</v>
      </c>
      <c r="F32">
        <v>442.3029846</v>
      </c>
      <c r="G32">
        <v>2568.2979961000001</v>
      </c>
      <c r="I32">
        <v>0</v>
      </c>
      <c r="J32">
        <v>2238.6853099999998</v>
      </c>
      <c r="K32">
        <v>0</v>
      </c>
      <c r="L32">
        <v>1397.25902</v>
      </c>
      <c r="M32">
        <v>3635.9443299999998</v>
      </c>
      <c r="N32">
        <v>6204.2423261000004</v>
      </c>
    </row>
    <row r="33" spans="1:14">
      <c r="A33" s="2" t="s">
        <v>163</v>
      </c>
      <c r="B33">
        <v>92.293273139999997</v>
      </c>
      <c r="D33">
        <v>258.34798030000002</v>
      </c>
      <c r="E33">
        <v>0</v>
      </c>
      <c r="F33">
        <v>27.670999999999999</v>
      </c>
      <c r="G33">
        <v>378.31225344000001</v>
      </c>
      <c r="N33">
        <v>378.31225344000001</v>
      </c>
    </row>
    <row r="34" spans="1:14">
      <c r="A34" s="2" t="s">
        <v>165</v>
      </c>
      <c r="B34">
        <v>0</v>
      </c>
      <c r="C34">
        <v>38.14650417</v>
      </c>
      <c r="D34">
        <v>436.50049480000001</v>
      </c>
      <c r="F34">
        <v>95.50446149599999</v>
      </c>
      <c r="G34">
        <v>570.151460466</v>
      </c>
      <c r="N34">
        <v>570.151460466</v>
      </c>
    </row>
    <row r="35" spans="1:14">
      <c r="A35" s="2" t="s">
        <v>167</v>
      </c>
      <c r="D35">
        <v>1648.982166</v>
      </c>
      <c r="E35">
        <v>0</v>
      </c>
      <c r="F35">
        <v>65.74099855</v>
      </c>
      <c r="G35">
        <v>1714.7231645500001</v>
      </c>
      <c r="N35">
        <v>1714.7231645500001</v>
      </c>
    </row>
    <row r="36" spans="1:14">
      <c r="A36" s="2" t="s">
        <v>171</v>
      </c>
      <c r="B36">
        <v>50.876696250000002</v>
      </c>
      <c r="D36">
        <v>494.30514640000001</v>
      </c>
      <c r="F36">
        <v>65.644343030000002</v>
      </c>
      <c r="G36">
        <v>610.82618567999998</v>
      </c>
      <c r="N36">
        <v>610.82618567999998</v>
      </c>
    </row>
    <row r="37" spans="1:14">
      <c r="A37" s="2" t="s">
        <v>173</v>
      </c>
      <c r="B37">
        <v>0</v>
      </c>
      <c r="C37">
        <v>0</v>
      </c>
      <c r="D37">
        <v>551.7580567</v>
      </c>
      <c r="E37">
        <v>0</v>
      </c>
      <c r="F37">
        <v>58.466861880000003</v>
      </c>
      <c r="G37">
        <v>610.22491858000001</v>
      </c>
      <c r="N37">
        <v>610.22491858000001</v>
      </c>
    </row>
    <row r="38" spans="1:14">
      <c r="A38" s="2" t="s">
        <v>175</v>
      </c>
      <c r="B38">
        <v>0</v>
      </c>
      <c r="D38">
        <v>555.81697929999996</v>
      </c>
      <c r="F38">
        <v>51.492311229999999</v>
      </c>
      <c r="G38">
        <v>607.30929053</v>
      </c>
      <c r="N38">
        <v>607.30929053</v>
      </c>
    </row>
    <row r="39" spans="1:14">
      <c r="A39" s="2" t="s">
        <v>1401</v>
      </c>
      <c r="B39">
        <v>0</v>
      </c>
      <c r="C39">
        <v>0</v>
      </c>
      <c r="D39">
        <v>1044.466377</v>
      </c>
      <c r="F39">
        <v>98.369099469999995</v>
      </c>
      <c r="G39">
        <v>1142.83547647</v>
      </c>
      <c r="N39">
        <v>1142.83547647</v>
      </c>
    </row>
    <row r="40" spans="1:14">
      <c r="A40" s="2" t="s">
        <v>177</v>
      </c>
      <c r="B40">
        <v>105.3523407</v>
      </c>
      <c r="D40">
        <v>229.37958359999999</v>
      </c>
      <c r="F40">
        <v>0</v>
      </c>
      <c r="G40">
        <v>334.7319243</v>
      </c>
      <c r="N40">
        <v>334.7319243</v>
      </c>
    </row>
    <row r="41" spans="1:14">
      <c r="A41" s="2" t="s">
        <v>179</v>
      </c>
      <c r="B41">
        <v>337.51204251000001</v>
      </c>
      <c r="C41">
        <v>0</v>
      </c>
      <c r="D41">
        <v>1010.451874</v>
      </c>
      <c r="E41">
        <v>0</v>
      </c>
      <c r="F41">
        <v>316.67147349999999</v>
      </c>
      <c r="G41">
        <v>1664.63539001</v>
      </c>
      <c r="H41">
        <v>308.57517000000001</v>
      </c>
      <c r="J41">
        <v>1860.1829399999999</v>
      </c>
      <c r="L41">
        <v>227.79306</v>
      </c>
      <c r="M41">
        <v>2396.5511699999997</v>
      </c>
      <c r="N41">
        <v>4061.18656001</v>
      </c>
    </row>
    <row r="42" spans="1:14">
      <c r="A42" s="2" t="s">
        <v>182</v>
      </c>
      <c r="B42">
        <v>199.26569714999999</v>
      </c>
      <c r="C42">
        <v>2094.1870060470001</v>
      </c>
      <c r="D42">
        <v>16874.213736999998</v>
      </c>
      <c r="E42">
        <v>0</v>
      </c>
      <c r="F42">
        <v>15602.649726382</v>
      </c>
      <c r="G42">
        <v>34770.316166578996</v>
      </c>
      <c r="H42">
        <v>148.16199</v>
      </c>
      <c r="I42">
        <v>1469.1471299999998</v>
      </c>
      <c r="J42">
        <v>25956.353210000001</v>
      </c>
      <c r="K42">
        <v>0</v>
      </c>
      <c r="L42">
        <v>23676.682069999999</v>
      </c>
      <c r="M42">
        <v>51250.344400000002</v>
      </c>
      <c r="N42">
        <v>86020.660566578998</v>
      </c>
    </row>
    <row r="43" spans="1:14">
      <c r="A43" s="2" t="s">
        <v>1403</v>
      </c>
      <c r="B43">
        <v>0</v>
      </c>
      <c r="C43">
        <v>69.661380769999994</v>
      </c>
      <c r="D43">
        <v>184.2868818</v>
      </c>
      <c r="F43">
        <v>0</v>
      </c>
      <c r="G43">
        <v>253.94826257</v>
      </c>
      <c r="N43">
        <v>253.94826257</v>
      </c>
    </row>
    <row r="44" spans="1:14">
      <c r="A44" s="2" t="s">
        <v>198</v>
      </c>
      <c r="B44">
        <v>0</v>
      </c>
      <c r="D44">
        <v>322.93187549999999</v>
      </c>
      <c r="E44">
        <v>0</v>
      </c>
      <c r="F44">
        <v>57.318140720000002</v>
      </c>
      <c r="G44">
        <v>380.25001622000002</v>
      </c>
      <c r="N44">
        <v>380.25001622000002</v>
      </c>
    </row>
    <row r="45" spans="1:14">
      <c r="A45" s="2" t="s">
        <v>200</v>
      </c>
      <c r="B45">
        <v>0</v>
      </c>
      <c r="D45">
        <v>490.30225689999997</v>
      </c>
      <c r="E45">
        <v>0</v>
      </c>
      <c r="F45">
        <v>71.723435989999999</v>
      </c>
      <c r="G45">
        <v>562.02569288999996</v>
      </c>
      <c r="N45">
        <v>562.02569288999996</v>
      </c>
    </row>
    <row r="46" spans="1:14">
      <c r="A46" s="2" t="s">
        <v>204</v>
      </c>
      <c r="B46">
        <v>0</v>
      </c>
      <c r="C46">
        <v>0</v>
      </c>
      <c r="D46">
        <v>537.99300410000001</v>
      </c>
      <c r="F46">
        <v>102.2249123</v>
      </c>
      <c r="G46">
        <v>640.21791640000004</v>
      </c>
      <c r="N46">
        <v>640.21791640000004</v>
      </c>
    </row>
    <row r="47" spans="1:14">
      <c r="A47" s="2" t="s">
        <v>206</v>
      </c>
      <c r="B47">
        <v>0</v>
      </c>
      <c r="C47">
        <v>3266.6197065299998</v>
      </c>
      <c r="D47">
        <v>635.8459689</v>
      </c>
      <c r="E47">
        <v>48.676363739999999</v>
      </c>
      <c r="F47">
        <v>705.49406620000002</v>
      </c>
      <c r="G47">
        <v>4656.6361053700002</v>
      </c>
      <c r="N47">
        <v>4656.6361053700002</v>
      </c>
    </row>
    <row r="48" spans="1:14">
      <c r="A48" s="2" t="s">
        <v>208</v>
      </c>
      <c r="B48">
        <v>129.5320471</v>
      </c>
      <c r="D48">
        <v>256.55644439999998</v>
      </c>
      <c r="F48">
        <v>64.357264180000001</v>
      </c>
      <c r="G48">
        <v>450.44575567999999</v>
      </c>
      <c r="N48">
        <v>450.44575567999999</v>
      </c>
    </row>
    <row r="49" spans="1:14">
      <c r="A49" s="2" t="s">
        <v>1613</v>
      </c>
      <c r="B49">
        <v>0</v>
      </c>
      <c r="D49">
        <v>878.0776998</v>
      </c>
      <c r="F49">
        <v>195.48951535</v>
      </c>
      <c r="G49">
        <v>1073.56721515</v>
      </c>
      <c r="N49">
        <v>1073.56721515</v>
      </c>
    </row>
    <row r="50" spans="1:14">
      <c r="A50" s="2" t="s">
        <v>1405</v>
      </c>
      <c r="B50">
        <v>0</v>
      </c>
      <c r="D50">
        <v>343.845191</v>
      </c>
      <c r="F50">
        <v>0</v>
      </c>
      <c r="G50">
        <v>343.845191</v>
      </c>
      <c r="N50">
        <v>343.845191</v>
      </c>
    </row>
    <row r="51" spans="1:14">
      <c r="A51" s="2" t="s">
        <v>210</v>
      </c>
      <c r="B51">
        <v>0</v>
      </c>
      <c r="D51">
        <v>241.02355320000001</v>
      </c>
      <c r="F51">
        <v>0</v>
      </c>
      <c r="G51">
        <v>241.02355320000001</v>
      </c>
      <c r="N51">
        <v>241.02355320000001</v>
      </c>
    </row>
    <row r="52" spans="1:14">
      <c r="A52" s="2" t="s">
        <v>212</v>
      </c>
      <c r="B52">
        <v>0</v>
      </c>
      <c r="C52">
        <v>109.86690136</v>
      </c>
      <c r="D52">
        <v>1732.5232579999999</v>
      </c>
      <c r="F52">
        <v>170.80131051200001</v>
      </c>
      <c r="G52">
        <v>2013.191469872</v>
      </c>
      <c r="I52">
        <v>0</v>
      </c>
      <c r="J52">
        <v>1592.6767600000001</v>
      </c>
      <c r="L52">
        <v>82.092269999999999</v>
      </c>
      <c r="M52">
        <v>1674.7690300000002</v>
      </c>
      <c r="N52">
        <v>3687.9604998720001</v>
      </c>
    </row>
    <row r="53" spans="1:14">
      <c r="A53" s="2" t="s">
        <v>214</v>
      </c>
      <c r="B53">
        <v>0</v>
      </c>
      <c r="C53">
        <v>0</v>
      </c>
      <c r="D53">
        <v>163.68634309999999</v>
      </c>
      <c r="F53">
        <v>0</v>
      </c>
      <c r="G53">
        <v>163.68634309999999</v>
      </c>
      <c r="N53">
        <v>163.68634309999999</v>
      </c>
    </row>
    <row r="54" spans="1:14">
      <c r="A54" s="2" t="s">
        <v>216</v>
      </c>
      <c r="B54">
        <v>104.58816565000001</v>
      </c>
      <c r="C54">
        <v>0</v>
      </c>
      <c r="D54">
        <v>1025.1448130000001</v>
      </c>
      <c r="E54">
        <v>0</v>
      </c>
      <c r="F54">
        <v>195.41452672999998</v>
      </c>
      <c r="G54">
        <v>1325.1475053800002</v>
      </c>
      <c r="N54">
        <v>1325.1475053800002</v>
      </c>
    </row>
    <row r="55" spans="1:14">
      <c r="A55" s="2" t="s">
        <v>218</v>
      </c>
      <c r="B55">
        <v>0</v>
      </c>
      <c r="D55">
        <v>330.90082169999999</v>
      </c>
      <c r="F55">
        <v>6192.3177515500001</v>
      </c>
      <c r="G55">
        <v>6523.2185732500002</v>
      </c>
      <c r="N55">
        <v>6523.2185732500002</v>
      </c>
    </row>
    <row r="56" spans="1:14">
      <c r="A56" s="2" t="s">
        <v>1407</v>
      </c>
      <c r="B56">
        <v>0</v>
      </c>
      <c r="D56">
        <v>159.8309567</v>
      </c>
      <c r="F56">
        <v>0</v>
      </c>
      <c r="G56">
        <v>159.8309567</v>
      </c>
      <c r="N56">
        <v>159.8309567</v>
      </c>
    </row>
    <row r="57" spans="1:14">
      <c r="A57" s="2" t="s">
        <v>220</v>
      </c>
      <c r="B57">
        <v>165.83387780000001</v>
      </c>
      <c r="D57">
        <v>550.02927209999996</v>
      </c>
      <c r="E57">
        <v>0</v>
      </c>
      <c r="F57">
        <v>492.36636707000002</v>
      </c>
      <c r="G57">
        <v>1208.2295169700001</v>
      </c>
      <c r="N57">
        <v>1208.2295169700001</v>
      </c>
    </row>
    <row r="58" spans="1:14">
      <c r="A58" s="2" t="s">
        <v>222</v>
      </c>
      <c r="B58">
        <v>435.19644756999998</v>
      </c>
      <c r="C58">
        <v>40314.934213500004</v>
      </c>
      <c r="D58">
        <v>48856.669198000003</v>
      </c>
      <c r="E58">
        <v>1061.1779706499999</v>
      </c>
      <c r="F58">
        <v>82229.070834228973</v>
      </c>
      <c r="G58">
        <v>172897.04866394898</v>
      </c>
      <c r="H58">
        <v>1317.7808399999999</v>
      </c>
      <c r="I58">
        <v>49157.824529999998</v>
      </c>
      <c r="J58">
        <v>87234.741420000006</v>
      </c>
      <c r="K58">
        <v>0</v>
      </c>
      <c r="L58">
        <v>92486.704379999996</v>
      </c>
      <c r="M58">
        <v>230197.05116999999</v>
      </c>
      <c r="N58">
        <v>403094.099833949</v>
      </c>
    </row>
    <row r="59" spans="1:14">
      <c r="A59" s="2" t="s">
        <v>244</v>
      </c>
      <c r="B59">
        <v>0</v>
      </c>
      <c r="D59">
        <v>80.504058240000006</v>
      </c>
      <c r="E59">
        <v>0</v>
      </c>
      <c r="F59">
        <v>0</v>
      </c>
      <c r="G59">
        <v>80.504058240000006</v>
      </c>
      <c r="N59">
        <v>80.504058240000006</v>
      </c>
    </row>
    <row r="60" spans="1:14">
      <c r="A60" s="2" t="s">
        <v>246</v>
      </c>
      <c r="B60">
        <v>53.559118750000003</v>
      </c>
      <c r="C60">
        <v>937.70119720000002</v>
      </c>
      <c r="D60">
        <v>2251.2452119999998</v>
      </c>
      <c r="E60">
        <v>112.0373664</v>
      </c>
      <c r="F60">
        <v>472.22884974300001</v>
      </c>
      <c r="G60">
        <v>3826.7717440929996</v>
      </c>
      <c r="I60">
        <v>540.43778999999995</v>
      </c>
      <c r="J60">
        <v>3633.1076699999999</v>
      </c>
      <c r="L60">
        <v>309.70675</v>
      </c>
      <c r="M60">
        <v>4483.2522099999996</v>
      </c>
      <c r="N60">
        <v>8310.0239540929979</v>
      </c>
    </row>
    <row r="61" spans="1:14">
      <c r="A61" s="2" t="s">
        <v>248</v>
      </c>
      <c r="D61">
        <v>1091.224594</v>
      </c>
      <c r="E61">
        <v>0</v>
      </c>
      <c r="F61">
        <v>79.953805860000003</v>
      </c>
      <c r="G61">
        <v>1171.1783998600001</v>
      </c>
      <c r="N61">
        <v>1171.1783998600001</v>
      </c>
    </row>
    <row r="62" spans="1:14">
      <c r="A62" s="2" t="s">
        <v>250</v>
      </c>
      <c r="B62">
        <v>139.1715681</v>
      </c>
      <c r="C62">
        <v>0</v>
      </c>
      <c r="D62">
        <v>640.86647119999998</v>
      </c>
      <c r="E62">
        <v>0</v>
      </c>
      <c r="F62">
        <v>108.86262170000001</v>
      </c>
      <c r="G62">
        <v>888.90066100000001</v>
      </c>
      <c r="N62">
        <v>888.90066100000001</v>
      </c>
    </row>
    <row r="63" spans="1:14">
      <c r="A63" s="2" t="s">
        <v>252</v>
      </c>
      <c r="B63">
        <v>1.9</v>
      </c>
      <c r="C63">
        <v>0</v>
      </c>
      <c r="D63">
        <v>2346.740284</v>
      </c>
      <c r="E63">
        <v>0</v>
      </c>
      <c r="F63">
        <v>147.49704439999999</v>
      </c>
      <c r="G63">
        <v>2496.1373284000001</v>
      </c>
      <c r="J63">
        <v>3823.8616200000001</v>
      </c>
      <c r="L63">
        <v>369.12594000000001</v>
      </c>
      <c r="M63">
        <v>4192.9875600000005</v>
      </c>
      <c r="N63">
        <v>6689.1248883999997</v>
      </c>
    </row>
    <row r="64" spans="1:14">
      <c r="A64" s="2" t="s">
        <v>1413</v>
      </c>
      <c r="B64">
        <v>0</v>
      </c>
      <c r="C64">
        <v>0</v>
      </c>
      <c r="D64">
        <v>4788.2816910000001</v>
      </c>
      <c r="E64">
        <v>69.159584749999993</v>
      </c>
      <c r="F64">
        <v>1047.0489904999999</v>
      </c>
      <c r="G64">
        <v>5904.4902662500008</v>
      </c>
      <c r="N64">
        <v>5904.4902662500008</v>
      </c>
    </row>
    <row r="65" spans="1:14">
      <c r="A65" s="2" t="s">
        <v>254</v>
      </c>
      <c r="B65">
        <v>138.12997250000001</v>
      </c>
      <c r="C65">
        <v>0</v>
      </c>
      <c r="D65">
        <v>165.6998538</v>
      </c>
      <c r="F65">
        <v>66</v>
      </c>
      <c r="G65">
        <v>369.82982630000004</v>
      </c>
      <c r="N65">
        <v>369.82982630000004</v>
      </c>
    </row>
    <row r="66" spans="1:14">
      <c r="A66" s="2" t="s">
        <v>1415</v>
      </c>
      <c r="B66">
        <v>0</v>
      </c>
      <c r="D66">
        <v>767.38231210000004</v>
      </c>
      <c r="F66">
        <v>65.844261720000006</v>
      </c>
      <c r="G66">
        <v>833.22657382</v>
      </c>
      <c r="N66">
        <v>833.22657382</v>
      </c>
    </row>
    <row r="67" spans="1:14">
      <c r="A67" s="2" t="s">
        <v>1417</v>
      </c>
      <c r="B67">
        <v>0</v>
      </c>
      <c r="D67">
        <v>260.63042369999999</v>
      </c>
      <c r="F67">
        <v>117.95386625</v>
      </c>
      <c r="G67">
        <v>378.58428994999997</v>
      </c>
      <c r="N67">
        <v>378.58428994999997</v>
      </c>
    </row>
    <row r="68" spans="1:14">
      <c r="A68" s="2" t="s">
        <v>256</v>
      </c>
      <c r="B68">
        <v>0</v>
      </c>
      <c r="C68">
        <v>0</v>
      </c>
      <c r="D68">
        <v>361.13955629999998</v>
      </c>
      <c r="E68">
        <v>0</v>
      </c>
      <c r="F68">
        <v>0</v>
      </c>
      <c r="G68">
        <v>361.13955629999998</v>
      </c>
      <c r="N68">
        <v>361.13955629999998</v>
      </c>
    </row>
    <row r="69" spans="1:14">
      <c r="A69" s="2" t="s">
        <v>258</v>
      </c>
      <c r="B69">
        <v>61.25917931</v>
      </c>
      <c r="C69">
        <v>143.44078350000001</v>
      </c>
      <c r="D69">
        <v>416.90265520000003</v>
      </c>
      <c r="F69">
        <v>166.0105034</v>
      </c>
      <c r="G69">
        <v>787.61312141000008</v>
      </c>
      <c r="N69">
        <v>787.61312141000008</v>
      </c>
    </row>
    <row r="70" spans="1:14">
      <c r="A70" s="2" t="s">
        <v>260</v>
      </c>
      <c r="B70">
        <v>0</v>
      </c>
      <c r="D70">
        <v>222.3271723</v>
      </c>
      <c r="F70">
        <v>0</v>
      </c>
      <c r="G70">
        <v>222.3271723</v>
      </c>
      <c r="N70">
        <v>222.3271723</v>
      </c>
    </row>
    <row r="71" spans="1:14">
      <c r="A71" s="2" t="s">
        <v>262</v>
      </c>
      <c r="B71">
        <v>0</v>
      </c>
      <c r="C71">
        <v>0</v>
      </c>
      <c r="D71">
        <v>2248.1503160000002</v>
      </c>
      <c r="E71">
        <v>0</v>
      </c>
      <c r="F71">
        <v>168.84870889999999</v>
      </c>
      <c r="G71">
        <v>2416.9990249000002</v>
      </c>
      <c r="N71">
        <v>2416.9990249000002</v>
      </c>
    </row>
    <row r="72" spans="1:14">
      <c r="A72" s="2" t="s">
        <v>264</v>
      </c>
      <c r="B72">
        <v>0</v>
      </c>
      <c r="D72">
        <v>347.36687860000001</v>
      </c>
      <c r="F72">
        <v>0</v>
      </c>
      <c r="G72">
        <v>347.36687860000001</v>
      </c>
      <c r="N72">
        <v>347.36687860000001</v>
      </c>
    </row>
    <row r="73" spans="1:14">
      <c r="A73" s="2" t="s">
        <v>1419</v>
      </c>
      <c r="B73">
        <v>0</v>
      </c>
      <c r="C73">
        <v>0</v>
      </c>
      <c r="D73">
        <v>367.83597029999999</v>
      </c>
      <c r="F73">
        <v>0</v>
      </c>
      <c r="G73">
        <v>367.83597029999999</v>
      </c>
      <c r="N73">
        <v>367.83597029999999</v>
      </c>
    </row>
    <row r="74" spans="1:14">
      <c r="A74" s="2" t="s">
        <v>266</v>
      </c>
      <c r="B74">
        <v>0</v>
      </c>
      <c r="C74">
        <v>11.789</v>
      </c>
      <c r="D74">
        <v>420.2652319</v>
      </c>
      <c r="F74">
        <v>53.212000000000003</v>
      </c>
      <c r="G74">
        <v>485.26623189999998</v>
      </c>
      <c r="N74">
        <v>485.26623189999998</v>
      </c>
    </row>
    <row r="75" spans="1:14">
      <c r="A75" s="2" t="s">
        <v>268</v>
      </c>
      <c r="B75">
        <v>0</v>
      </c>
      <c r="C75">
        <v>13.218600159999999</v>
      </c>
      <c r="D75">
        <v>2541.6009800000002</v>
      </c>
      <c r="E75">
        <v>84.761608249999995</v>
      </c>
      <c r="F75">
        <v>974.224955378</v>
      </c>
      <c r="G75">
        <v>3613.8061437879996</v>
      </c>
      <c r="N75">
        <v>3613.8061437879996</v>
      </c>
    </row>
    <row r="76" spans="1:14">
      <c r="A76" s="2" t="s">
        <v>270</v>
      </c>
      <c r="C76">
        <v>1016.461</v>
      </c>
      <c r="D76">
        <v>355.04942549999998</v>
      </c>
      <c r="E76">
        <v>0</v>
      </c>
      <c r="F76">
        <v>338.46839169999998</v>
      </c>
      <c r="G76">
        <v>1709.9788172000001</v>
      </c>
      <c r="I76">
        <v>5275.2629800000004</v>
      </c>
      <c r="J76">
        <v>610.87014999999997</v>
      </c>
      <c r="L76">
        <v>116.98548</v>
      </c>
      <c r="M76">
        <v>6003.1186100000004</v>
      </c>
      <c r="N76">
        <v>7713.0974272000003</v>
      </c>
    </row>
    <row r="77" spans="1:14">
      <c r="A77" s="2" t="s">
        <v>1421</v>
      </c>
      <c r="B77">
        <v>0</v>
      </c>
      <c r="D77">
        <v>748.56733169999995</v>
      </c>
      <c r="F77">
        <v>50.843991410000001</v>
      </c>
      <c r="G77">
        <v>799.41132311000001</v>
      </c>
      <c r="N77">
        <v>799.41132311000001</v>
      </c>
    </row>
    <row r="78" spans="1:14">
      <c r="A78" s="2" t="s">
        <v>272</v>
      </c>
      <c r="B78">
        <v>59.054203389999998</v>
      </c>
      <c r="C78">
        <v>51.868014729999999</v>
      </c>
      <c r="D78">
        <v>246.146019</v>
      </c>
      <c r="E78">
        <v>0</v>
      </c>
      <c r="F78">
        <v>0</v>
      </c>
      <c r="G78">
        <v>357.06823711999999</v>
      </c>
      <c r="N78">
        <v>357.06823711999999</v>
      </c>
    </row>
    <row r="79" spans="1:14">
      <c r="A79" s="2" t="s">
        <v>274</v>
      </c>
      <c r="B79">
        <v>89.473762570000005</v>
      </c>
      <c r="C79">
        <v>108.60440335000001</v>
      </c>
      <c r="D79">
        <v>2898.6143520000001</v>
      </c>
      <c r="E79">
        <v>0</v>
      </c>
      <c r="F79">
        <v>281.60809255999999</v>
      </c>
      <c r="G79">
        <v>3378.3006104800002</v>
      </c>
      <c r="N79">
        <v>3378.3006104800002</v>
      </c>
    </row>
    <row r="80" spans="1:14">
      <c r="A80" s="2" t="s">
        <v>276</v>
      </c>
      <c r="B80">
        <v>80.827843759999993</v>
      </c>
      <c r="D80">
        <v>409.793138</v>
      </c>
      <c r="F80">
        <v>80.239069830000005</v>
      </c>
      <c r="G80">
        <v>570.86005159000001</v>
      </c>
      <c r="N80">
        <v>570.86005159000001</v>
      </c>
    </row>
    <row r="81" spans="1:14">
      <c r="A81" s="2" t="s">
        <v>278</v>
      </c>
      <c r="B81">
        <v>0</v>
      </c>
      <c r="D81">
        <v>202.32674249999999</v>
      </c>
      <c r="F81">
        <v>0</v>
      </c>
      <c r="G81">
        <v>202.32674249999999</v>
      </c>
      <c r="N81">
        <v>202.32674249999999</v>
      </c>
    </row>
    <row r="82" spans="1:14">
      <c r="A82" s="2" t="s">
        <v>280</v>
      </c>
      <c r="B82">
        <v>52.106916060000003</v>
      </c>
      <c r="D82">
        <v>381.0759587</v>
      </c>
      <c r="F82">
        <v>0</v>
      </c>
      <c r="G82">
        <v>433.18287476</v>
      </c>
      <c r="N82">
        <v>433.18287476</v>
      </c>
    </row>
    <row r="83" spans="1:14">
      <c r="A83" s="2" t="s">
        <v>284</v>
      </c>
      <c r="B83">
        <v>0</v>
      </c>
      <c r="C83">
        <v>0</v>
      </c>
      <c r="D83">
        <v>2162.3676690000002</v>
      </c>
      <c r="F83">
        <v>535.57301179000001</v>
      </c>
      <c r="G83">
        <v>2697.9406807900004</v>
      </c>
      <c r="N83">
        <v>2697.9406807900004</v>
      </c>
    </row>
    <row r="84" spans="1:14">
      <c r="A84" s="2" t="s">
        <v>288</v>
      </c>
      <c r="B84">
        <v>0</v>
      </c>
      <c r="D84">
        <v>373.7439225</v>
      </c>
      <c r="F84">
        <v>63.84658288</v>
      </c>
      <c r="G84">
        <v>437.59050537999997</v>
      </c>
      <c r="N84">
        <v>437.59050537999997</v>
      </c>
    </row>
    <row r="85" spans="1:14">
      <c r="A85" s="2" t="s">
        <v>290</v>
      </c>
      <c r="B85">
        <v>0</v>
      </c>
      <c r="D85">
        <v>210.957897</v>
      </c>
      <c r="F85">
        <v>0</v>
      </c>
      <c r="G85">
        <v>210.957897</v>
      </c>
      <c r="N85">
        <v>210.957897</v>
      </c>
    </row>
    <row r="86" spans="1:14">
      <c r="A86" s="2" t="s">
        <v>292</v>
      </c>
      <c r="B86">
        <v>0</v>
      </c>
      <c r="D86">
        <v>428.90164570000002</v>
      </c>
      <c r="F86">
        <v>52.008630699999998</v>
      </c>
      <c r="G86">
        <v>480.91027640000004</v>
      </c>
      <c r="N86">
        <v>480.91027640000004</v>
      </c>
    </row>
    <row r="87" spans="1:14">
      <c r="A87" s="2" t="s">
        <v>300</v>
      </c>
      <c r="B87">
        <v>52.270492480000001</v>
      </c>
      <c r="C87">
        <v>138.56726810000001</v>
      </c>
      <c r="D87">
        <v>4197.4742550000001</v>
      </c>
      <c r="E87">
        <v>57.797104310000002</v>
      </c>
      <c r="F87">
        <v>896.37353531999997</v>
      </c>
      <c r="G87">
        <v>5342.4826552099994</v>
      </c>
      <c r="H87">
        <v>97.926919999999996</v>
      </c>
      <c r="I87">
        <v>103.94873</v>
      </c>
      <c r="J87">
        <v>5999.5934100000004</v>
      </c>
      <c r="L87">
        <v>376.07335</v>
      </c>
      <c r="M87">
        <v>6577.54241</v>
      </c>
      <c r="N87">
        <v>11920.02506521</v>
      </c>
    </row>
    <row r="88" spans="1:14">
      <c r="A88" s="2" t="s">
        <v>296</v>
      </c>
      <c r="B88">
        <v>134.07357690000001</v>
      </c>
      <c r="C88">
        <v>69.813999999999993</v>
      </c>
      <c r="D88">
        <v>402.48203489999997</v>
      </c>
      <c r="F88">
        <v>94.597249020000007</v>
      </c>
      <c r="G88">
        <v>700.96686082000008</v>
      </c>
      <c r="N88">
        <v>700.96686082000008</v>
      </c>
    </row>
    <row r="89" spans="1:14">
      <c r="A89" s="2" t="s">
        <v>302</v>
      </c>
      <c r="B89">
        <v>50.39819292</v>
      </c>
      <c r="C89">
        <v>133.16819988</v>
      </c>
      <c r="D89">
        <v>2913.9421299999999</v>
      </c>
      <c r="E89">
        <v>0</v>
      </c>
      <c r="F89">
        <v>2251.9554169600001</v>
      </c>
      <c r="G89">
        <v>5349.4639397600004</v>
      </c>
      <c r="N89">
        <v>5349.4639397600004</v>
      </c>
    </row>
    <row r="90" spans="1:14">
      <c r="A90" s="2" t="s">
        <v>304</v>
      </c>
      <c r="D90">
        <v>962.50899289999995</v>
      </c>
      <c r="F90">
        <v>2971.3078450100002</v>
      </c>
      <c r="G90">
        <v>3933.8168379100002</v>
      </c>
      <c r="N90">
        <v>3933.8168379100002</v>
      </c>
    </row>
    <row r="91" spans="1:14">
      <c r="A91" s="2" t="s">
        <v>1423</v>
      </c>
      <c r="B91">
        <v>47.085988039999997</v>
      </c>
      <c r="C91">
        <v>0</v>
      </c>
      <c r="D91">
        <v>1393.6435240000001</v>
      </c>
      <c r="E91">
        <v>0</v>
      </c>
      <c r="F91">
        <v>0</v>
      </c>
      <c r="G91">
        <v>1440.7295120400001</v>
      </c>
      <c r="N91">
        <v>1440.7295120400001</v>
      </c>
    </row>
    <row r="92" spans="1:14">
      <c r="A92" s="2" t="s">
        <v>306</v>
      </c>
      <c r="B92">
        <v>0</v>
      </c>
      <c r="D92">
        <v>239.676356</v>
      </c>
      <c r="F92">
        <v>55.032438999999997</v>
      </c>
      <c r="G92">
        <v>294.70879500000001</v>
      </c>
      <c r="N92">
        <v>294.70879500000001</v>
      </c>
    </row>
    <row r="93" spans="1:14">
      <c r="A93" s="2" t="s">
        <v>308</v>
      </c>
      <c r="B93">
        <v>0</v>
      </c>
      <c r="D93">
        <v>182.79052279999999</v>
      </c>
      <c r="F93">
        <v>92.355312310000002</v>
      </c>
      <c r="G93">
        <v>275.14583511000001</v>
      </c>
      <c r="N93">
        <v>275.14583511000001</v>
      </c>
    </row>
    <row r="94" spans="1:14">
      <c r="A94" s="2" t="s">
        <v>310</v>
      </c>
      <c r="B94">
        <v>0</v>
      </c>
      <c r="C94">
        <v>0</v>
      </c>
      <c r="D94">
        <v>915.50475559999995</v>
      </c>
      <c r="E94">
        <v>0</v>
      </c>
      <c r="F94">
        <v>92.438436690000003</v>
      </c>
      <c r="G94">
        <v>1007.94319229</v>
      </c>
      <c r="N94">
        <v>1007.94319229</v>
      </c>
    </row>
    <row r="95" spans="1:14">
      <c r="A95" s="2" t="s">
        <v>312</v>
      </c>
      <c r="B95">
        <v>0</v>
      </c>
      <c r="C95">
        <v>0</v>
      </c>
      <c r="D95">
        <v>503.53918770000001</v>
      </c>
      <c r="F95">
        <v>136.16789249999999</v>
      </c>
      <c r="G95">
        <v>639.70708020000006</v>
      </c>
      <c r="N95">
        <v>639.70708020000006</v>
      </c>
    </row>
    <row r="96" spans="1:14">
      <c r="A96" s="2" t="s">
        <v>314</v>
      </c>
      <c r="B96">
        <v>0</v>
      </c>
      <c r="C96">
        <v>0</v>
      </c>
      <c r="D96">
        <v>1126.4317530000001</v>
      </c>
      <c r="E96">
        <v>0</v>
      </c>
      <c r="F96">
        <v>85.426629790000007</v>
      </c>
      <c r="G96">
        <v>1211.8583827900002</v>
      </c>
      <c r="N96">
        <v>1211.8583827900002</v>
      </c>
    </row>
    <row r="97" spans="1:14">
      <c r="A97" s="2" t="s">
        <v>1425</v>
      </c>
      <c r="B97">
        <v>58.224133109999997</v>
      </c>
      <c r="D97">
        <v>187.35897650000001</v>
      </c>
      <c r="E97">
        <v>0</v>
      </c>
      <c r="F97">
        <v>0</v>
      </c>
      <c r="G97">
        <v>245.58310961000001</v>
      </c>
      <c r="N97">
        <v>245.58310961000001</v>
      </c>
    </row>
    <row r="98" spans="1:14">
      <c r="A98" s="2" t="s">
        <v>316</v>
      </c>
      <c r="B98">
        <v>0</v>
      </c>
      <c r="D98">
        <v>337.43021190000002</v>
      </c>
      <c r="F98">
        <v>0</v>
      </c>
      <c r="G98">
        <v>337.43021190000002</v>
      </c>
      <c r="N98">
        <v>337.43021190000002</v>
      </c>
    </row>
    <row r="99" spans="1:14">
      <c r="A99" s="2" t="s">
        <v>1615</v>
      </c>
      <c r="B99">
        <v>0</v>
      </c>
      <c r="D99">
        <v>92.271297450000006</v>
      </c>
      <c r="F99">
        <v>0</v>
      </c>
      <c r="G99">
        <v>92.271297450000006</v>
      </c>
      <c r="N99">
        <v>92.271297450000006</v>
      </c>
    </row>
    <row r="100" spans="1:14">
      <c r="A100" s="2" t="s">
        <v>318</v>
      </c>
      <c r="B100">
        <v>192.01716930000001</v>
      </c>
      <c r="D100">
        <v>403.74124289999997</v>
      </c>
      <c r="E100">
        <v>0</v>
      </c>
      <c r="F100">
        <v>67.492113529999997</v>
      </c>
      <c r="G100">
        <v>663.25052572999994</v>
      </c>
      <c r="N100">
        <v>663.25052572999994</v>
      </c>
    </row>
    <row r="101" spans="1:14">
      <c r="A101" s="2" t="s">
        <v>320</v>
      </c>
      <c r="B101">
        <v>0</v>
      </c>
      <c r="D101">
        <v>1319.6974660000001</v>
      </c>
      <c r="E101">
        <v>0</v>
      </c>
      <c r="F101">
        <v>214.84020580000001</v>
      </c>
      <c r="G101">
        <v>1534.5376718</v>
      </c>
      <c r="N101">
        <v>1534.5376718</v>
      </c>
    </row>
    <row r="102" spans="1:14">
      <c r="A102" s="2" t="s">
        <v>1427</v>
      </c>
      <c r="D102">
        <v>102.05895940000001</v>
      </c>
      <c r="F102">
        <v>0</v>
      </c>
      <c r="G102">
        <v>102.05895940000001</v>
      </c>
      <c r="N102">
        <v>102.05895940000001</v>
      </c>
    </row>
    <row r="103" spans="1:14">
      <c r="A103" s="2" t="s">
        <v>322</v>
      </c>
      <c r="B103">
        <v>96.987268510000007</v>
      </c>
      <c r="C103">
        <v>0</v>
      </c>
      <c r="D103">
        <v>614.14384489999998</v>
      </c>
      <c r="E103">
        <v>0</v>
      </c>
      <c r="F103">
        <v>0</v>
      </c>
      <c r="G103">
        <v>711.13111341000001</v>
      </c>
      <c r="N103">
        <v>711.13111341000001</v>
      </c>
    </row>
    <row r="104" spans="1:14">
      <c r="A104" s="2" t="s">
        <v>1429</v>
      </c>
      <c r="B104">
        <v>69.186596440000002</v>
      </c>
      <c r="C104">
        <v>0</v>
      </c>
      <c r="D104">
        <v>624.643462</v>
      </c>
      <c r="E104">
        <v>0</v>
      </c>
      <c r="F104">
        <v>38.458519860000003</v>
      </c>
      <c r="G104">
        <v>732.28857830000004</v>
      </c>
      <c r="N104">
        <v>732.28857830000004</v>
      </c>
    </row>
    <row r="105" spans="1:14">
      <c r="A105" s="2" t="s">
        <v>326</v>
      </c>
      <c r="B105">
        <v>463.1917565</v>
      </c>
      <c r="C105">
        <v>15178.261454899999</v>
      </c>
      <c r="D105">
        <v>5977.8487889999997</v>
      </c>
      <c r="E105">
        <v>70.697537319999995</v>
      </c>
      <c r="F105">
        <v>2703.98507918</v>
      </c>
      <c r="G105">
        <v>24393.984616900001</v>
      </c>
      <c r="H105">
        <v>0</v>
      </c>
      <c r="I105">
        <v>67243.180030000003</v>
      </c>
      <c r="J105">
        <v>6546.8960999999999</v>
      </c>
      <c r="K105">
        <v>0</v>
      </c>
      <c r="L105">
        <v>4288.4752800000006</v>
      </c>
      <c r="M105">
        <v>78078.55141</v>
      </c>
      <c r="N105">
        <v>102472.53602689999</v>
      </c>
    </row>
    <row r="106" spans="1:14">
      <c r="A106" s="2" t="s">
        <v>1431</v>
      </c>
      <c r="B106">
        <v>0</v>
      </c>
      <c r="C106">
        <v>168.43038820000001</v>
      </c>
      <c r="D106">
        <v>162.1173288</v>
      </c>
      <c r="F106">
        <v>82.942843170000003</v>
      </c>
      <c r="G106">
        <v>413.49056017000004</v>
      </c>
      <c r="N106">
        <v>413.49056017000004</v>
      </c>
    </row>
    <row r="107" spans="1:14">
      <c r="A107" s="2" t="s">
        <v>328</v>
      </c>
      <c r="B107">
        <v>24.778838650000001</v>
      </c>
      <c r="C107">
        <v>1355.564950422</v>
      </c>
      <c r="D107">
        <v>2808.2078280000001</v>
      </c>
      <c r="E107">
        <v>0</v>
      </c>
      <c r="F107">
        <v>133.0828434</v>
      </c>
      <c r="G107">
        <v>4321.6344604719998</v>
      </c>
      <c r="I107">
        <v>187.71516</v>
      </c>
      <c r="J107">
        <v>2062.3309899999999</v>
      </c>
      <c r="L107">
        <v>291.31970999999999</v>
      </c>
      <c r="M107">
        <v>2541.3658599999999</v>
      </c>
      <c r="N107">
        <v>6863.0003204719997</v>
      </c>
    </row>
    <row r="108" spans="1:14">
      <c r="A108" s="2" t="s">
        <v>330</v>
      </c>
      <c r="B108">
        <v>165.51051190000001</v>
      </c>
      <c r="C108">
        <v>250.09906950000001</v>
      </c>
      <c r="D108">
        <v>2096.7864500000001</v>
      </c>
      <c r="E108">
        <v>0</v>
      </c>
      <c r="F108">
        <v>2115.25435242</v>
      </c>
      <c r="G108">
        <v>4627.6503838200006</v>
      </c>
      <c r="H108">
        <v>339.88623000000001</v>
      </c>
      <c r="I108">
        <v>867.03094999999996</v>
      </c>
      <c r="J108">
        <v>2708.8601600000002</v>
      </c>
      <c r="L108">
        <v>1106.3313599999999</v>
      </c>
      <c r="M108">
        <v>5022.1086999999998</v>
      </c>
      <c r="N108">
        <v>9649.7590838200013</v>
      </c>
    </row>
    <row r="109" spans="1:14">
      <c r="A109" s="2" t="s">
        <v>332</v>
      </c>
      <c r="B109">
        <v>0</v>
      </c>
      <c r="C109">
        <v>89.956748340000004</v>
      </c>
      <c r="D109">
        <v>2598.8245489999999</v>
      </c>
      <c r="E109">
        <v>0</v>
      </c>
      <c r="F109">
        <v>202.13503466</v>
      </c>
      <c r="G109">
        <v>2890.9163320000002</v>
      </c>
      <c r="I109">
        <v>0</v>
      </c>
      <c r="J109">
        <v>5354.2846399999999</v>
      </c>
      <c r="L109">
        <v>164.76722000000001</v>
      </c>
      <c r="M109">
        <v>5519.0518599999996</v>
      </c>
      <c r="N109">
        <v>8409.9681920000003</v>
      </c>
    </row>
    <row r="110" spans="1:14">
      <c r="A110" s="2" t="s">
        <v>1433</v>
      </c>
      <c r="B110">
        <v>0</v>
      </c>
      <c r="D110">
        <v>438.54031989999999</v>
      </c>
      <c r="E110">
        <v>0</v>
      </c>
      <c r="F110">
        <v>0</v>
      </c>
      <c r="G110">
        <v>438.54031989999999</v>
      </c>
      <c r="N110">
        <v>438.54031989999999</v>
      </c>
    </row>
    <row r="111" spans="1:14">
      <c r="A111" s="2" t="s">
        <v>334</v>
      </c>
      <c r="B111">
        <v>0</v>
      </c>
      <c r="C111">
        <v>0</v>
      </c>
      <c r="D111">
        <v>754.73995930000001</v>
      </c>
      <c r="E111">
        <v>0</v>
      </c>
      <c r="F111">
        <v>467.13600129999998</v>
      </c>
      <c r="G111">
        <v>1221.8759605999999</v>
      </c>
      <c r="N111">
        <v>1221.8759605999999</v>
      </c>
    </row>
    <row r="112" spans="1:14">
      <c r="A112" s="2" t="s">
        <v>336</v>
      </c>
      <c r="B112">
        <v>210.63839760000002</v>
      </c>
      <c r="C112">
        <v>1331.5532383</v>
      </c>
      <c r="D112">
        <v>1678.02387</v>
      </c>
      <c r="E112">
        <v>50.048455449999999</v>
      </c>
      <c r="F112">
        <v>3663.3251243599998</v>
      </c>
      <c r="G112">
        <v>6933.5890857099994</v>
      </c>
      <c r="H112">
        <v>0</v>
      </c>
      <c r="I112">
        <v>1200.2258200000001</v>
      </c>
      <c r="J112">
        <v>3119.5198099999998</v>
      </c>
      <c r="L112">
        <v>4380.0429300000005</v>
      </c>
      <c r="M112">
        <v>8699.7885600000009</v>
      </c>
      <c r="N112">
        <v>15633.377645709999</v>
      </c>
    </row>
    <row r="113" spans="1:14">
      <c r="A113" s="2" t="s">
        <v>1435</v>
      </c>
      <c r="B113">
        <v>37.730926060000002</v>
      </c>
      <c r="C113">
        <v>15.88</v>
      </c>
      <c r="D113">
        <v>903.40034639999999</v>
      </c>
      <c r="F113">
        <v>1601.5103932100001</v>
      </c>
      <c r="G113">
        <v>2558.5216656699999</v>
      </c>
      <c r="J113">
        <v>1243.1374000000001</v>
      </c>
      <c r="M113">
        <v>1243.1374000000001</v>
      </c>
      <c r="N113">
        <v>3801.65906567</v>
      </c>
    </row>
    <row r="114" spans="1:14">
      <c r="A114" s="2" t="s">
        <v>1437</v>
      </c>
      <c r="B114">
        <v>0</v>
      </c>
      <c r="D114">
        <v>1562.5178410000001</v>
      </c>
      <c r="F114">
        <v>128.41011316200002</v>
      </c>
      <c r="G114">
        <v>1690.9279541620001</v>
      </c>
      <c r="N114">
        <v>1690.9279541620001</v>
      </c>
    </row>
    <row r="115" spans="1:14">
      <c r="A115" s="2" t="s">
        <v>338</v>
      </c>
      <c r="C115">
        <v>0</v>
      </c>
      <c r="D115">
        <v>594.12223449999999</v>
      </c>
      <c r="F115">
        <v>0</v>
      </c>
      <c r="G115">
        <v>594.12223449999999</v>
      </c>
      <c r="N115">
        <v>594.12223449999999</v>
      </c>
    </row>
    <row r="116" spans="1:14">
      <c r="A116" s="2" t="s">
        <v>340</v>
      </c>
      <c r="B116">
        <v>0</v>
      </c>
      <c r="D116">
        <v>461.78992240000002</v>
      </c>
      <c r="F116">
        <v>209.85052999999999</v>
      </c>
      <c r="G116">
        <v>671.64045239999996</v>
      </c>
      <c r="N116">
        <v>671.64045239999996</v>
      </c>
    </row>
    <row r="117" spans="1:14">
      <c r="A117" s="2" t="s">
        <v>342</v>
      </c>
      <c r="B117">
        <v>0</v>
      </c>
      <c r="C117">
        <v>0</v>
      </c>
      <c r="D117">
        <v>1250.7812080000001</v>
      </c>
      <c r="F117">
        <v>182.39796609999999</v>
      </c>
      <c r="G117">
        <v>1433.1791741000002</v>
      </c>
      <c r="N117">
        <v>1433.1791741000002</v>
      </c>
    </row>
    <row r="118" spans="1:14">
      <c r="A118" s="2" t="s">
        <v>344</v>
      </c>
      <c r="B118">
        <v>87.205325439999996</v>
      </c>
      <c r="C118">
        <v>0</v>
      </c>
      <c r="D118">
        <v>389.09134870000003</v>
      </c>
      <c r="F118">
        <v>142.74031679999999</v>
      </c>
      <c r="G118">
        <v>619.03699094000001</v>
      </c>
      <c r="N118">
        <v>619.03699094000001</v>
      </c>
    </row>
    <row r="119" spans="1:14">
      <c r="A119" s="2" t="s">
        <v>346</v>
      </c>
      <c r="B119">
        <v>0</v>
      </c>
      <c r="D119">
        <v>205.4161162</v>
      </c>
      <c r="F119">
        <v>2.2109999999999999</v>
      </c>
      <c r="G119">
        <v>207.62711620000002</v>
      </c>
      <c r="N119">
        <v>207.62711620000002</v>
      </c>
    </row>
    <row r="120" spans="1:14">
      <c r="A120" s="2" t="s">
        <v>348</v>
      </c>
      <c r="B120">
        <v>56.090481990000001</v>
      </c>
      <c r="D120">
        <v>113.62709700000001</v>
      </c>
      <c r="F120">
        <v>0</v>
      </c>
      <c r="G120">
        <v>169.71757898999999</v>
      </c>
      <c r="N120">
        <v>169.71757898999999</v>
      </c>
    </row>
    <row r="121" spans="1:14">
      <c r="A121" s="2" t="s">
        <v>350</v>
      </c>
      <c r="B121">
        <v>0</v>
      </c>
      <c r="D121">
        <v>137.41890710000001</v>
      </c>
      <c r="F121">
        <v>23.794</v>
      </c>
      <c r="G121">
        <v>161.21290710000002</v>
      </c>
      <c r="N121">
        <v>161.21290710000002</v>
      </c>
    </row>
    <row r="122" spans="1:14">
      <c r="A122" s="2" t="s">
        <v>354</v>
      </c>
      <c r="B122">
        <v>0</v>
      </c>
      <c r="D122">
        <v>318.0195488</v>
      </c>
      <c r="F122">
        <v>0</v>
      </c>
      <c r="G122">
        <v>318.0195488</v>
      </c>
      <c r="N122">
        <v>318.0195488</v>
      </c>
    </row>
    <row r="123" spans="1:14">
      <c r="A123" s="2" t="s">
        <v>356</v>
      </c>
      <c r="B123">
        <v>73.79770207</v>
      </c>
      <c r="C123">
        <v>0</v>
      </c>
      <c r="D123">
        <v>1186.5582850000001</v>
      </c>
      <c r="E123">
        <v>0</v>
      </c>
      <c r="F123">
        <v>202.91613219999999</v>
      </c>
      <c r="G123">
        <v>1463.2721192700001</v>
      </c>
      <c r="N123">
        <v>1463.2721192700001</v>
      </c>
    </row>
    <row r="124" spans="1:14">
      <c r="A124" s="2" t="s">
        <v>358</v>
      </c>
      <c r="B124">
        <v>0</v>
      </c>
      <c r="D124">
        <v>127.1804068</v>
      </c>
      <c r="F124">
        <v>0</v>
      </c>
      <c r="G124">
        <v>127.1804068</v>
      </c>
      <c r="N124">
        <v>127.1804068</v>
      </c>
    </row>
    <row r="125" spans="1:14">
      <c r="A125" s="2" t="s">
        <v>1439</v>
      </c>
      <c r="B125">
        <v>52.969193359999998</v>
      </c>
      <c r="C125">
        <v>0</v>
      </c>
      <c r="D125">
        <v>517.98880550000001</v>
      </c>
      <c r="F125">
        <v>189.3920742</v>
      </c>
      <c r="G125">
        <v>760.35007306</v>
      </c>
      <c r="N125">
        <v>760.35007306</v>
      </c>
    </row>
    <row r="126" spans="1:14">
      <c r="A126" s="2" t="s">
        <v>360</v>
      </c>
      <c r="B126">
        <v>0</v>
      </c>
      <c r="C126">
        <v>0</v>
      </c>
      <c r="D126">
        <v>719.93716370000004</v>
      </c>
      <c r="F126">
        <v>79.00465269</v>
      </c>
      <c r="G126">
        <v>798.94181638999999</v>
      </c>
      <c r="N126">
        <v>798.94181638999999</v>
      </c>
    </row>
    <row r="127" spans="1:14">
      <c r="A127" s="2" t="s">
        <v>362</v>
      </c>
      <c r="B127">
        <v>57.732467100000001</v>
      </c>
      <c r="C127">
        <v>0</v>
      </c>
      <c r="D127">
        <v>1830.6848130000001</v>
      </c>
      <c r="E127">
        <v>0</v>
      </c>
      <c r="F127">
        <v>293.08101479999999</v>
      </c>
      <c r="G127">
        <v>2181.4982949</v>
      </c>
      <c r="J127">
        <v>1364.4463000000001</v>
      </c>
      <c r="L127">
        <v>117.78046999999999</v>
      </c>
      <c r="M127">
        <v>1482.22677</v>
      </c>
      <c r="N127">
        <v>3663.7250649000002</v>
      </c>
    </row>
    <row r="128" spans="1:14">
      <c r="A128" s="2" t="s">
        <v>364</v>
      </c>
      <c r="B128">
        <v>67.801818549999993</v>
      </c>
      <c r="D128">
        <v>1614.7184600000001</v>
      </c>
      <c r="E128">
        <v>0</v>
      </c>
      <c r="F128">
        <v>149.40282307000001</v>
      </c>
      <c r="G128">
        <v>1831.9231016200001</v>
      </c>
      <c r="N128">
        <v>1831.9231016200001</v>
      </c>
    </row>
    <row r="129" spans="1:14">
      <c r="A129" s="2" t="s">
        <v>368</v>
      </c>
      <c r="B129">
        <v>0</v>
      </c>
      <c r="C129">
        <v>139.12</v>
      </c>
      <c r="D129">
        <v>962.72062010000002</v>
      </c>
      <c r="F129">
        <v>812.53239939000002</v>
      </c>
      <c r="G129">
        <v>1914.3730194899999</v>
      </c>
      <c r="N129">
        <v>1914.3730194899999</v>
      </c>
    </row>
    <row r="130" spans="1:14">
      <c r="A130" s="2" t="s">
        <v>1441</v>
      </c>
      <c r="B130">
        <v>66.858480409999999</v>
      </c>
      <c r="D130">
        <v>102.34968720000001</v>
      </c>
      <c r="F130">
        <v>0</v>
      </c>
      <c r="G130">
        <v>169.20816761</v>
      </c>
      <c r="N130">
        <v>169.20816761</v>
      </c>
    </row>
    <row r="131" spans="1:14">
      <c r="A131" s="2" t="s">
        <v>372</v>
      </c>
      <c r="B131">
        <v>0</v>
      </c>
      <c r="D131">
        <v>1203.1099139999999</v>
      </c>
      <c r="E131">
        <v>0</v>
      </c>
      <c r="F131">
        <v>41.856411440000002</v>
      </c>
      <c r="G131">
        <v>1244.96632544</v>
      </c>
      <c r="N131">
        <v>1244.96632544</v>
      </c>
    </row>
    <row r="132" spans="1:14">
      <c r="A132" s="2" t="s">
        <v>374</v>
      </c>
      <c r="B132">
        <v>58.738506360000002</v>
      </c>
      <c r="C132">
        <v>0</v>
      </c>
      <c r="D132">
        <v>1077.4360349999999</v>
      </c>
      <c r="F132">
        <v>222.8831922</v>
      </c>
      <c r="G132">
        <v>1359.0577335599999</v>
      </c>
      <c r="I132">
        <v>0</v>
      </c>
      <c r="J132">
        <v>1751.10301</v>
      </c>
      <c r="L132">
        <v>633.02680999999995</v>
      </c>
      <c r="M132">
        <v>2384.1298200000001</v>
      </c>
      <c r="N132">
        <v>3743.1875535599997</v>
      </c>
    </row>
    <row r="133" spans="1:14">
      <c r="A133" s="2" t="s">
        <v>376</v>
      </c>
      <c r="B133">
        <v>7.8876463999999993E-2</v>
      </c>
      <c r="D133">
        <v>1225.8139309999999</v>
      </c>
      <c r="E133">
        <v>57.028218189999997</v>
      </c>
      <c r="F133">
        <v>71.248323600000006</v>
      </c>
      <c r="G133">
        <v>1354.1693492539998</v>
      </c>
      <c r="N133">
        <v>1354.1693492539998</v>
      </c>
    </row>
    <row r="134" spans="1:14">
      <c r="A134" s="2" t="s">
        <v>378</v>
      </c>
      <c r="B134">
        <v>441.34086479999996</v>
      </c>
      <c r="C134">
        <v>0</v>
      </c>
      <c r="D134">
        <v>713.53282620000004</v>
      </c>
      <c r="E134">
        <v>0</v>
      </c>
      <c r="F134">
        <v>244.89782454799999</v>
      </c>
      <c r="G134">
        <v>1399.771515548</v>
      </c>
      <c r="H134">
        <v>518.24468000000002</v>
      </c>
      <c r="J134">
        <v>2003.8906099999999</v>
      </c>
      <c r="L134">
        <v>531.81363999999996</v>
      </c>
      <c r="M134">
        <v>3053.94893</v>
      </c>
      <c r="N134">
        <v>4453.7204455480005</v>
      </c>
    </row>
    <row r="135" spans="1:14">
      <c r="A135" s="2" t="s">
        <v>380</v>
      </c>
      <c r="B135">
        <v>0</v>
      </c>
      <c r="C135">
        <v>360.27759209999999</v>
      </c>
      <c r="D135">
        <v>919.62830310000004</v>
      </c>
      <c r="F135">
        <v>135.3908236</v>
      </c>
      <c r="G135">
        <v>1415.2967188</v>
      </c>
      <c r="N135">
        <v>1415.2967188</v>
      </c>
    </row>
    <row r="136" spans="1:14">
      <c r="A136" s="2" t="s">
        <v>1443</v>
      </c>
      <c r="B136">
        <v>55.53359142</v>
      </c>
      <c r="C136">
        <v>0</v>
      </c>
      <c r="D136">
        <v>962.86930389999998</v>
      </c>
      <c r="E136">
        <v>0</v>
      </c>
      <c r="F136">
        <v>100.22094919</v>
      </c>
      <c r="G136">
        <v>1118.62384451</v>
      </c>
      <c r="N136">
        <v>1118.62384451</v>
      </c>
    </row>
    <row r="137" spans="1:14">
      <c r="A137" s="2" t="s">
        <v>382</v>
      </c>
      <c r="B137">
        <v>0</v>
      </c>
      <c r="D137">
        <v>69.917248430000001</v>
      </c>
      <c r="F137">
        <v>0</v>
      </c>
      <c r="G137">
        <v>69.917248430000001</v>
      </c>
      <c r="N137">
        <v>69.917248430000001</v>
      </c>
    </row>
    <row r="138" spans="1:14">
      <c r="A138" s="2" t="s">
        <v>384</v>
      </c>
      <c r="B138">
        <v>0</v>
      </c>
      <c r="D138">
        <v>303.58752470000002</v>
      </c>
      <c r="F138">
        <v>0</v>
      </c>
      <c r="G138">
        <v>303.58752470000002</v>
      </c>
      <c r="N138">
        <v>303.58752470000002</v>
      </c>
    </row>
    <row r="139" spans="1:14">
      <c r="A139" s="2" t="s">
        <v>386</v>
      </c>
      <c r="B139">
        <v>0</v>
      </c>
      <c r="C139">
        <v>1229.4550342999999</v>
      </c>
      <c r="D139">
        <v>1857.111445</v>
      </c>
      <c r="E139">
        <v>0</v>
      </c>
      <c r="F139">
        <v>722.73407280000004</v>
      </c>
      <c r="G139">
        <v>3809.3005520999995</v>
      </c>
      <c r="I139">
        <v>14806.07404</v>
      </c>
      <c r="M139">
        <v>14806.07404</v>
      </c>
      <c r="N139">
        <v>18615.374592100001</v>
      </c>
    </row>
    <row r="140" spans="1:14">
      <c r="A140" s="2" t="s">
        <v>388</v>
      </c>
      <c r="B140">
        <v>72.136742209999994</v>
      </c>
      <c r="C140">
        <v>0</v>
      </c>
      <c r="D140">
        <v>1012.3626420000001</v>
      </c>
      <c r="F140">
        <v>152.69554644999999</v>
      </c>
      <c r="G140">
        <v>1237.19493066</v>
      </c>
      <c r="N140">
        <v>1237.19493066</v>
      </c>
    </row>
    <row r="141" spans="1:14">
      <c r="A141" s="2" t="s">
        <v>1445</v>
      </c>
      <c r="B141">
        <v>0</v>
      </c>
      <c r="D141">
        <v>317.77181739999997</v>
      </c>
      <c r="F141">
        <v>0</v>
      </c>
      <c r="G141">
        <v>317.77181739999997</v>
      </c>
      <c r="N141">
        <v>317.77181739999997</v>
      </c>
    </row>
    <row r="142" spans="1:14">
      <c r="A142" s="2" t="s">
        <v>392</v>
      </c>
      <c r="D142">
        <v>123.6389958</v>
      </c>
      <c r="F142">
        <v>0</v>
      </c>
      <c r="G142">
        <v>123.6389958</v>
      </c>
      <c r="N142">
        <v>123.6389958</v>
      </c>
    </row>
    <row r="143" spans="1:14">
      <c r="A143" s="2" t="s">
        <v>394</v>
      </c>
      <c r="B143">
        <v>0</v>
      </c>
      <c r="C143">
        <v>0</v>
      </c>
      <c r="D143">
        <v>697.08586149999996</v>
      </c>
      <c r="E143">
        <v>0</v>
      </c>
      <c r="F143">
        <v>123.227198926</v>
      </c>
      <c r="G143">
        <v>820.31306042599999</v>
      </c>
      <c r="N143">
        <v>820.31306042599999</v>
      </c>
    </row>
    <row r="144" spans="1:14">
      <c r="A144" s="2" t="s">
        <v>396</v>
      </c>
      <c r="B144">
        <v>0</v>
      </c>
      <c r="D144">
        <v>240.4346319</v>
      </c>
      <c r="F144">
        <v>0</v>
      </c>
      <c r="G144">
        <v>240.4346319</v>
      </c>
      <c r="N144">
        <v>240.4346319</v>
      </c>
    </row>
    <row r="145" spans="1:14">
      <c r="A145" s="2" t="s">
        <v>1447</v>
      </c>
      <c r="B145">
        <v>0</v>
      </c>
      <c r="D145">
        <v>141.97855010000001</v>
      </c>
      <c r="F145">
        <v>0</v>
      </c>
      <c r="G145">
        <v>141.97855010000001</v>
      </c>
      <c r="N145">
        <v>141.97855010000001</v>
      </c>
    </row>
    <row r="146" spans="1:14">
      <c r="A146" s="2" t="s">
        <v>398</v>
      </c>
      <c r="B146">
        <v>0</v>
      </c>
      <c r="D146">
        <v>126.0461403</v>
      </c>
      <c r="F146">
        <v>29.302</v>
      </c>
      <c r="G146">
        <v>155.34814030000001</v>
      </c>
      <c r="N146">
        <v>155.34814030000001</v>
      </c>
    </row>
    <row r="147" spans="1:14">
      <c r="A147" s="2" t="s">
        <v>400</v>
      </c>
      <c r="B147">
        <v>0</v>
      </c>
      <c r="D147">
        <v>351.3842118</v>
      </c>
      <c r="E147">
        <v>0</v>
      </c>
      <c r="F147">
        <v>0</v>
      </c>
      <c r="G147">
        <v>351.3842118</v>
      </c>
      <c r="N147">
        <v>351.3842118</v>
      </c>
    </row>
    <row r="148" spans="1:14">
      <c r="A148" s="2" t="s">
        <v>402</v>
      </c>
      <c r="B148">
        <v>0</v>
      </c>
      <c r="D148">
        <v>153.06871000000001</v>
      </c>
      <c r="F148">
        <v>0</v>
      </c>
      <c r="G148">
        <v>153.06871000000001</v>
      </c>
      <c r="N148">
        <v>153.06871000000001</v>
      </c>
    </row>
    <row r="149" spans="1:14">
      <c r="A149" s="2" t="s">
        <v>404</v>
      </c>
      <c r="B149">
        <v>0</v>
      </c>
      <c r="C149">
        <v>0</v>
      </c>
      <c r="D149">
        <v>1048.0906749999999</v>
      </c>
      <c r="F149">
        <v>70.315841559999996</v>
      </c>
      <c r="G149">
        <v>1118.40651656</v>
      </c>
      <c r="N149">
        <v>1118.40651656</v>
      </c>
    </row>
    <row r="150" spans="1:14">
      <c r="A150" s="2" t="s">
        <v>406</v>
      </c>
      <c r="B150">
        <v>0</v>
      </c>
      <c r="C150">
        <v>0</v>
      </c>
      <c r="D150">
        <v>479.59612190000001</v>
      </c>
      <c r="F150">
        <v>0</v>
      </c>
      <c r="G150">
        <v>479.59612190000001</v>
      </c>
      <c r="N150">
        <v>479.59612190000001</v>
      </c>
    </row>
    <row r="151" spans="1:14">
      <c r="A151" s="2" t="s">
        <v>408</v>
      </c>
      <c r="B151">
        <v>1606.3294648000001</v>
      </c>
      <c r="C151">
        <v>0</v>
      </c>
      <c r="D151">
        <v>832.30044310000005</v>
      </c>
      <c r="E151">
        <v>0</v>
      </c>
      <c r="F151">
        <v>513.36756302000003</v>
      </c>
      <c r="G151">
        <v>2951.9974709200001</v>
      </c>
      <c r="H151">
        <v>1315.2367300000001</v>
      </c>
      <c r="J151">
        <v>3143.2832400000002</v>
      </c>
      <c r="L151">
        <v>1002.2498399999999</v>
      </c>
      <c r="M151">
        <v>5460.7698099999998</v>
      </c>
      <c r="N151">
        <v>8412.7672809200012</v>
      </c>
    </row>
    <row r="152" spans="1:14">
      <c r="A152" s="2" t="s">
        <v>410</v>
      </c>
      <c r="B152">
        <v>0</v>
      </c>
      <c r="D152">
        <v>279.87441250000001</v>
      </c>
      <c r="F152">
        <v>117.082213</v>
      </c>
      <c r="G152">
        <v>396.95662549999997</v>
      </c>
      <c r="N152">
        <v>396.95662549999997</v>
      </c>
    </row>
    <row r="153" spans="1:14">
      <c r="A153" s="2" t="s">
        <v>412</v>
      </c>
      <c r="B153">
        <v>0</v>
      </c>
      <c r="D153">
        <v>437.9175874</v>
      </c>
      <c r="F153">
        <v>291.15341647999998</v>
      </c>
      <c r="G153">
        <v>729.07100388000003</v>
      </c>
      <c r="N153">
        <v>729.07100388000003</v>
      </c>
    </row>
    <row r="154" spans="1:14">
      <c r="A154" s="2" t="s">
        <v>414</v>
      </c>
      <c r="B154">
        <v>0</v>
      </c>
      <c r="D154">
        <v>473.33107519999999</v>
      </c>
      <c r="F154">
        <v>23.346</v>
      </c>
      <c r="G154">
        <v>496.67707519999999</v>
      </c>
      <c r="N154">
        <v>496.67707519999999</v>
      </c>
    </row>
    <row r="155" spans="1:14">
      <c r="A155" s="2" t="s">
        <v>416</v>
      </c>
      <c r="B155">
        <v>231.18351229999999</v>
      </c>
      <c r="C155">
        <v>13745.36361095</v>
      </c>
      <c r="D155">
        <v>11074.301914</v>
      </c>
      <c r="E155">
        <v>393.12885310000001</v>
      </c>
      <c r="F155">
        <v>13504.297415170002</v>
      </c>
      <c r="G155">
        <v>38948.275305520001</v>
      </c>
      <c r="H155">
        <v>563.68956000000003</v>
      </c>
      <c r="I155">
        <v>19379.743550000003</v>
      </c>
      <c r="J155">
        <v>18758.410779999998</v>
      </c>
      <c r="L155">
        <v>27969.007099999999</v>
      </c>
      <c r="M155">
        <v>66670.850990000006</v>
      </c>
      <c r="N155">
        <v>105619.12629552001</v>
      </c>
    </row>
    <row r="156" spans="1:14">
      <c r="A156" s="2" t="s">
        <v>420</v>
      </c>
      <c r="B156">
        <v>0</v>
      </c>
      <c r="D156">
        <v>144.6851963</v>
      </c>
      <c r="F156">
        <v>0</v>
      </c>
      <c r="G156">
        <v>144.6851963</v>
      </c>
      <c r="N156">
        <v>144.6851963</v>
      </c>
    </row>
    <row r="157" spans="1:14">
      <c r="A157" s="2" t="s">
        <v>422</v>
      </c>
      <c r="B157">
        <v>0</v>
      </c>
      <c r="D157">
        <v>147.93292640000001</v>
      </c>
      <c r="F157">
        <v>133.2458163</v>
      </c>
      <c r="G157">
        <v>281.17874270000004</v>
      </c>
      <c r="N157">
        <v>281.17874270000004</v>
      </c>
    </row>
    <row r="158" spans="1:14">
      <c r="A158" s="2" t="s">
        <v>424</v>
      </c>
      <c r="B158">
        <v>0</v>
      </c>
      <c r="D158">
        <v>79.105907959999996</v>
      </c>
      <c r="F158">
        <v>0</v>
      </c>
      <c r="G158">
        <v>79.105907959999996</v>
      </c>
      <c r="N158">
        <v>79.105907959999996</v>
      </c>
    </row>
    <row r="159" spans="1:14">
      <c r="A159" s="2" t="s">
        <v>426</v>
      </c>
      <c r="B159">
        <v>0</v>
      </c>
      <c r="D159">
        <v>493.85133050000002</v>
      </c>
      <c r="F159">
        <v>66.328818560000002</v>
      </c>
      <c r="G159">
        <v>560.18014906000008</v>
      </c>
      <c r="N159">
        <v>560.18014906000008</v>
      </c>
    </row>
    <row r="160" spans="1:14">
      <c r="A160" s="2" t="s">
        <v>430</v>
      </c>
      <c r="B160">
        <v>121.2414665</v>
      </c>
      <c r="C160">
        <v>116.7184405</v>
      </c>
      <c r="D160">
        <v>308.67117560000003</v>
      </c>
      <c r="F160">
        <v>0</v>
      </c>
      <c r="G160">
        <v>546.63108260000001</v>
      </c>
      <c r="N160">
        <v>546.63108260000001</v>
      </c>
    </row>
    <row r="161" spans="1:14">
      <c r="A161" s="2" t="s">
        <v>432</v>
      </c>
      <c r="B161">
        <v>59.693989330000001</v>
      </c>
      <c r="C161">
        <v>190.5659617</v>
      </c>
      <c r="D161">
        <v>370.63754460000001</v>
      </c>
      <c r="E161">
        <v>0</v>
      </c>
      <c r="F161">
        <v>8.9209999999999994</v>
      </c>
      <c r="G161">
        <v>629.81849563000003</v>
      </c>
      <c r="N161">
        <v>629.81849563000003</v>
      </c>
    </row>
    <row r="162" spans="1:14">
      <c r="A162" s="2" t="s">
        <v>434</v>
      </c>
      <c r="B162">
        <v>56.483743406999999</v>
      </c>
      <c r="C162">
        <v>440.0493333</v>
      </c>
      <c r="D162">
        <v>1505.9211049999999</v>
      </c>
      <c r="F162">
        <v>106.9697723</v>
      </c>
      <c r="G162">
        <v>2109.4239540069998</v>
      </c>
      <c r="N162">
        <v>2109.4239540069998</v>
      </c>
    </row>
    <row r="163" spans="1:14">
      <c r="A163" s="2" t="s">
        <v>436</v>
      </c>
      <c r="B163">
        <v>91.760582810000002</v>
      </c>
      <c r="C163">
        <v>102.90300000000001</v>
      </c>
      <c r="D163">
        <v>571.04069140000001</v>
      </c>
      <c r="F163">
        <v>98.93524094</v>
      </c>
      <c r="G163">
        <v>864.63951514999997</v>
      </c>
      <c r="N163">
        <v>864.63951514999997</v>
      </c>
    </row>
    <row r="164" spans="1:14">
      <c r="A164" s="2" t="s">
        <v>438</v>
      </c>
      <c r="B164">
        <v>0</v>
      </c>
      <c r="C164">
        <v>0</v>
      </c>
      <c r="D164">
        <v>453.38661459999997</v>
      </c>
      <c r="F164">
        <v>0</v>
      </c>
      <c r="G164">
        <v>453.38661459999997</v>
      </c>
      <c r="N164">
        <v>453.38661459999997</v>
      </c>
    </row>
    <row r="165" spans="1:14">
      <c r="A165" s="2" t="s">
        <v>440</v>
      </c>
      <c r="B165">
        <v>87.322169950000003</v>
      </c>
      <c r="D165">
        <v>254.59827709999999</v>
      </c>
      <c r="F165">
        <v>0</v>
      </c>
      <c r="G165">
        <v>341.92044705000001</v>
      </c>
      <c r="N165">
        <v>341.92044705000001</v>
      </c>
    </row>
    <row r="166" spans="1:14">
      <c r="A166" s="2" t="s">
        <v>442</v>
      </c>
      <c r="B166">
        <v>0</v>
      </c>
      <c r="C166">
        <v>22994.103870159997</v>
      </c>
      <c r="D166">
        <v>17609.694819299999</v>
      </c>
      <c r="E166">
        <v>55.450264199999999</v>
      </c>
      <c r="F166">
        <v>60092.77914911</v>
      </c>
      <c r="G166">
        <v>100752.02810277</v>
      </c>
      <c r="H166">
        <v>74.906989999999993</v>
      </c>
      <c r="I166">
        <v>123415.42503999999</v>
      </c>
      <c r="J166">
        <v>32185.074369999998</v>
      </c>
      <c r="L166">
        <v>21980.273150000001</v>
      </c>
      <c r="M166">
        <v>177655.67954999997</v>
      </c>
      <c r="N166">
        <v>278407.70765276998</v>
      </c>
    </row>
    <row r="167" spans="1:14">
      <c r="A167" s="2" t="s">
        <v>450</v>
      </c>
      <c r="B167">
        <v>0</v>
      </c>
      <c r="D167">
        <v>439.6493643</v>
      </c>
      <c r="E167">
        <v>0</v>
      </c>
      <c r="F167">
        <v>0</v>
      </c>
      <c r="G167">
        <v>439.6493643</v>
      </c>
      <c r="N167">
        <v>439.6493643</v>
      </c>
    </row>
    <row r="168" spans="1:14">
      <c r="A168" s="2" t="s">
        <v>452</v>
      </c>
      <c r="B168">
        <v>0</v>
      </c>
      <c r="C168">
        <v>57.751743830000002</v>
      </c>
      <c r="D168">
        <v>188.20613019999999</v>
      </c>
      <c r="F168">
        <v>43.444000000000003</v>
      </c>
      <c r="G168">
        <v>289.40187402999999</v>
      </c>
      <c r="N168">
        <v>289.40187402999999</v>
      </c>
    </row>
    <row r="169" spans="1:14">
      <c r="A169" s="2" t="s">
        <v>454</v>
      </c>
      <c r="B169">
        <v>68.415313909999995</v>
      </c>
      <c r="C169">
        <v>51.417824799999998</v>
      </c>
      <c r="D169">
        <v>586.97772680000003</v>
      </c>
      <c r="F169">
        <v>0</v>
      </c>
      <c r="G169">
        <v>706.81086550999999</v>
      </c>
      <c r="N169">
        <v>706.81086550999999</v>
      </c>
    </row>
    <row r="170" spans="1:14">
      <c r="A170" s="2" t="s">
        <v>456</v>
      </c>
      <c r="B170">
        <v>0</v>
      </c>
      <c r="C170">
        <v>55.084770339999999</v>
      </c>
      <c r="D170">
        <v>1263.7033019999999</v>
      </c>
      <c r="E170">
        <v>0</v>
      </c>
      <c r="F170">
        <v>89.966625289999996</v>
      </c>
      <c r="G170">
        <v>1408.7546976299998</v>
      </c>
      <c r="N170">
        <v>1408.7546976299998</v>
      </c>
    </row>
    <row r="171" spans="1:14">
      <c r="A171" s="2" t="s">
        <v>458</v>
      </c>
      <c r="B171">
        <v>0</v>
      </c>
      <c r="C171">
        <v>72608.470632633005</v>
      </c>
      <c r="D171">
        <v>20824.670247800001</v>
      </c>
      <c r="E171">
        <v>0</v>
      </c>
      <c r="F171">
        <v>31406.080688842005</v>
      </c>
      <c r="G171">
        <v>124839.221569275</v>
      </c>
      <c r="H171">
        <v>0</v>
      </c>
      <c r="I171">
        <v>47414.156940000001</v>
      </c>
      <c r="J171">
        <v>31445.012650000001</v>
      </c>
      <c r="K171">
        <v>0</v>
      </c>
      <c r="L171">
        <v>20265.96459</v>
      </c>
      <c r="M171">
        <v>99125.134180000008</v>
      </c>
      <c r="N171">
        <v>223964.35574927498</v>
      </c>
    </row>
    <row r="172" spans="1:14">
      <c r="A172" s="2" t="s">
        <v>1449</v>
      </c>
      <c r="B172">
        <v>92.029936399999997</v>
      </c>
      <c r="D172">
        <v>928.16636430000005</v>
      </c>
      <c r="F172">
        <v>0</v>
      </c>
      <c r="G172">
        <v>1020.1963007000001</v>
      </c>
      <c r="N172">
        <v>1020.1963007000001</v>
      </c>
    </row>
    <row r="173" spans="1:14">
      <c r="A173" s="2" t="s">
        <v>460</v>
      </c>
      <c r="B173">
        <v>412.73391219999996</v>
      </c>
      <c r="C173">
        <v>0</v>
      </c>
      <c r="D173">
        <v>1528.151486</v>
      </c>
      <c r="E173">
        <v>0</v>
      </c>
      <c r="F173">
        <v>508.00073464000002</v>
      </c>
      <c r="G173">
        <v>2448.8861328399998</v>
      </c>
      <c r="H173">
        <v>815.88847999999996</v>
      </c>
      <c r="J173">
        <v>2690.8903799999998</v>
      </c>
      <c r="L173">
        <v>601.36962000000005</v>
      </c>
      <c r="M173">
        <v>4108.1484799999998</v>
      </c>
      <c r="N173">
        <v>6557.0346128400006</v>
      </c>
    </row>
    <row r="174" spans="1:14">
      <c r="A174" s="2" t="s">
        <v>462</v>
      </c>
      <c r="B174">
        <v>0</v>
      </c>
      <c r="D174">
        <v>655.41040120000002</v>
      </c>
      <c r="F174">
        <v>0</v>
      </c>
      <c r="G174">
        <v>655.41040120000002</v>
      </c>
      <c r="N174">
        <v>655.41040120000002</v>
      </c>
    </row>
    <row r="175" spans="1:14">
      <c r="A175" s="2" t="s">
        <v>464</v>
      </c>
      <c r="B175">
        <v>0</v>
      </c>
      <c r="D175">
        <v>385.74604679999999</v>
      </c>
      <c r="F175">
        <v>39.506999999999998</v>
      </c>
      <c r="G175">
        <v>425.25304679999999</v>
      </c>
      <c r="N175">
        <v>425.25304679999999</v>
      </c>
    </row>
    <row r="176" spans="1:14">
      <c r="A176" s="2" t="s">
        <v>466</v>
      </c>
      <c r="B176">
        <v>0</v>
      </c>
      <c r="D176">
        <v>643.82050930000003</v>
      </c>
      <c r="E176">
        <v>0</v>
      </c>
      <c r="F176">
        <v>140.75357990000001</v>
      </c>
      <c r="G176">
        <v>784.5740892</v>
      </c>
      <c r="N176">
        <v>784.5740892</v>
      </c>
    </row>
    <row r="177" spans="1:14">
      <c r="A177" s="2" t="s">
        <v>470</v>
      </c>
      <c r="B177">
        <v>4.6790000000000003</v>
      </c>
      <c r="C177">
        <v>192.6145961</v>
      </c>
      <c r="D177">
        <v>2348.0046900000002</v>
      </c>
      <c r="E177">
        <v>0</v>
      </c>
      <c r="F177">
        <v>250.64593509999997</v>
      </c>
      <c r="G177">
        <v>2795.9442211999999</v>
      </c>
      <c r="I177">
        <v>928.28887999999995</v>
      </c>
      <c r="J177">
        <v>3504.0423599999999</v>
      </c>
      <c r="L177">
        <v>216.49645000000001</v>
      </c>
      <c r="M177">
        <v>4648.8276899999992</v>
      </c>
      <c r="N177">
        <v>7444.7719111999995</v>
      </c>
    </row>
    <row r="178" spans="1:14">
      <c r="A178" s="2" t="s">
        <v>474</v>
      </c>
      <c r="C178">
        <v>0</v>
      </c>
      <c r="D178">
        <v>441.67039249999999</v>
      </c>
      <c r="F178">
        <v>0</v>
      </c>
      <c r="G178">
        <v>441.67039249999999</v>
      </c>
      <c r="N178">
        <v>441.67039249999999</v>
      </c>
    </row>
    <row r="179" spans="1:14">
      <c r="A179" s="2" t="s">
        <v>476</v>
      </c>
      <c r="B179">
        <v>0</v>
      </c>
      <c r="D179">
        <v>519.46696429999997</v>
      </c>
      <c r="F179">
        <v>0</v>
      </c>
      <c r="G179">
        <v>519.46696429999997</v>
      </c>
      <c r="N179">
        <v>519.46696429999997</v>
      </c>
    </row>
    <row r="180" spans="1:14">
      <c r="A180" s="2" t="s">
        <v>480</v>
      </c>
      <c r="B180">
        <v>0</v>
      </c>
      <c r="D180">
        <v>3209.2162060000001</v>
      </c>
      <c r="E180">
        <v>0</v>
      </c>
      <c r="F180">
        <v>2943.1285707200004</v>
      </c>
      <c r="G180">
        <v>6152.3447767200005</v>
      </c>
      <c r="N180">
        <v>6152.3447767200005</v>
      </c>
    </row>
    <row r="181" spans="1:14">
      <c r="A181" s="2" t="s">
        <v>478</v>
      </c>
      <c r="D181">
        <v>308.74884120000002</v>
      </c>
      <c r="F181">
        <v>110.6292449</v>
      </c>
      <c r="G181">
        <v>419.37808610000002</v>
      </c>
      <c r="N181">
        <v>419.37808610000002</v>
      </c>
    </row>
    <row r="182" spans="1:14">
      <c r="A182" s="2" t="s">
        <v>482</v>
      </c>
      <c r="C182">
        <v>0</v>
      </c>
      <c r="D182">
        <v>281.2764846</v>
      </c>
      <c r="E182">
        <v>0</v>
      </c>
      <c r="F182">
        <v>0</v>
      </c>
      <c r="G182">
        <v>281.2764846</v>
      </c>
      <c r="N182">
        <v>281.2764846</v>
      </c>
    </row>
    <row r="183" spans="1:14">
      <c r="A183" s="2" t="s">
        <v>1033</v>
      </c>
      <c r="B183">
        <v>0</v>
      </c>
      <c r="C183">
        <v>0</v>
      </c>
      <c r="D183">
        <v>1471.430353</v>
      </c>
      <c r="E183">
        <v>0</v>
      </c>
      <c r="F183">
        <v>2683.8331094999999</v>
      </c>
      <c r="G183">
        <v>4155.2634625000001</v>
      </c>
      <c r="J183">
        <v>1943.61068</v>
      </c>
      <c r="L183">
        <v>50.331690000000002</v>
      </c>
      <c r="M183">
        <v>1993.94237</v>
      </c>
      <c r="N183">
        <v>6149.2058324999998</v>
      </c>
    </row>
    <row r="184" spans="1:14">
      <c r="A184" s="2" t="s">
        <v>484</v>
      </c>
      <c r="B184">
        <v>135.10433399999999</v>
      </c>
      <c r="C184">
        <v>5569.633370902</v>
      </c>
      <c r="D184">
        <v>1796.3041559999999</v>
      </c>
      <c r="F184">
        <v>376.72561854000003</v>
      </c>
      <c r="G184">
        <v>7877.767479442</v>
      </c>
      <c r="H184">
        <v>318.04333000000003</v>
      </c>
      <c r="I184">
        <v>187.58466999999999</v>
      </c>
      <c r="J184">
        <v>2798.2345599999999</v>
      </c>
      <c r="L184">
        <v>516.71812</v>
      </c>
      <c r="M184">
        <v>3820.58068</v>
      </c>
      <c r="N184">
        <v>11698.348159441999</v>
      </c>
    </row>
    <row r="185" spans="1:14">
      <c r="A185" s="2" t="s">
        <v>488</v>
      </c>
      <c r="B185">
        <v>0</v>
      </c>
      <c r="C185">
        <v>90.166345250000006</v>
      </c>
      <c r="D185">
        <v>528.9912779</v>
      </c>
      <c r="F185">
        <v>105.7007741</v>
      </c>
      <c r="G185">
        <v>724.85839725000005</v>
      </c>
      <c r="N185">
        <v>724.85839725000005</v>
      </c>
    </row>
    <row r="186" spans="1:14">
      <c r="A186" s="2" t="s">
        <v>490</v>
      </c>
      <c r="B186">
        <v>0</v>
      </c>
      <c r="C186">
        <v>353.8882936</v>
      </c>
      <c r="D186">
        <v>1485.5475180000001</v>
      </c>
      <c r="E186">
        <v>0</v>
      </c>
      <c r="F186">
        <v>165.21616080000001</v>
      </c>
      <c r="G186">
        <v>2004.6519724</v>
      </c>
      <c r="N186">
        <v>2004.6519724</v>
      </c>
    </row>
    <row r="187" spans="1:14">
      <c r="A187" s="2" t="s">
        <v>1451</v>
      </c>
      <c r="B187">
        <v>0</v>
      </c>
      <c r="C187">
        <v>0</v>
      </c>
      <c r="D187">
        <v>1870.5456119999999</v>
      </c>
      <c r="F187">
        <v>114.8527157</v>
      </c>
      <c r="G187">
        <v>1985.3983277</v>
      </c>
      <c r="N187">
        <v>1985.3983277</v>
      </c>
    </row>
    <row r="188" spans="1:14">
      <c r="A188" s="2" t="s">
        <v>492</v>
      </c>
      <c r="C188">
        <v>70.222732989999997</v>
      </c>
      <c r="D188">
        <v>2207.9916480000002</v>
      </c>
      <c r="F188">
        <v>925.67357144000005</v>
      </c>
      <c r="G188">
        <v>3203.8879524300005</v>
      </c>
      <c r="I188">
        <v>1661.9203399999999</v>
      </c>
      <c r="J188">
        <v>2332.2566700000002</v>
      </c>
      <c r="K188">
        <v>0</v>
      </c>
      <c r="L188">
        <v>134.42923999999999</v>
      </c>
      <c r="M188">
        <v>4128.6062500000007</v>
      </c>
      <c r="N188">
        <v>7332.4942024300008</v>
      </c>
    </row>
    <row r="189" spans="1:14">
      <c r="A189" s="2" t="s">
        <v>494</v>
      </c>
      <c r="B189">
        <v>0</v>
      </c>
      <c r="D189">
        <v>2523.9522219999999</v>
      </c>
      <c r="F189">
        <v>126.63449942</v>
      </c>
      <c r="G189">
        <v>2650.5867214199998</v>
      </c>
      <c r="N189">
        <v>2650.5867214199998</v>
      </c>
    </row>
    <row r="190" spans="1:14">
      <c r="A190" s="2" t="s">
        <v>496</v>
      </c>
      <c r="B190">
        <v>0</v>
      </c>
      <c r="C190">
        <v>0</v>
      </c>
      <c r="D190">
        <v>1284.656403</v>
      </c>
      <c r="E190">
        <v>0</v>
      </c>
      <c r="F190">
        <v>102.03441359999999</v>
      </c>
      <c r="G190">
        <v>1386.6908165999998</v>
      </c>
      <c r="N190">
        <v>1386.6908165999998</v>
      </c>
    </row>
    <row r="191" spans="1:14">
      <c r="A191" s="2" t="s">
        <v>498</v>
      </c>
      <c r="B191">
        <v>259.45271690000004</v>
      </c>
      <c r="C191">
        <v>455.85656428999999</v>
      </c>
      <c r="D191">
        <v>2686.8827660000002</v>
      </c>
      <c r="E191">
        <v>0</v>
      </c>
      <c r="F191">
        <v>3645.5534588410001</v>
      </c>
      <c r="G191">
        <v>7047.7455060310003</v>
      </c>
      <c r="H191">
        <v>77.135670000000005</v>
      </c>
      <c r="I191">
        <v>6584.3118400000003</v>
      </c>
      <c r="J191">
        <v>3358.4176200000002</v>
      </c>
      <c r="L191">
        <v>917.05339000000004</v>
      </c>
      <c r="M191">
        <v>10936.918519999999</v>
      </c>
      <c r="N191">
        <v>17984.664026031001</v>
      </c>
    </row>
    <row r="192" spans="1:14">
      <c r="A192" s="2" t="s">
        <v>500</v>
      </c>
      <c r="B192">
        <v>0</v>
      </c>
      <c r="D192">
        <v>1041.786032</v>
      </c>
      <c r="E192">
        <v>0</v>
      </c>
      <c r="F192">
        <v>0</v>
      </c>
      <c r="G192">
        <v>1041.786032</v>
      </c>
      <c r="N192">
        <v>1041.786032</v>
      </c>
    </row>
    <row r="193" spans="1:14">
      <c r="A193" s="2" t="s">
        <v>502</v>
      </c>
      <c r="B193">
        <v>0</v>
      </c>
      <c r="C193">
        <v>211.33758234999999</v>
      </c>
      <c r="D193">
        <v>2771.3106170000001</v>
      </c>
      <c r="F193">
        <v>2077.8276518799998</v>
      </c>
      <c r="G193">
        <v>5060.4758512299995</v>
      </c>
      <c r="I193">
        <v>431.37943999999999</v>
      </c>
      <c r="J193">
        <v>3763.0866700000001</v>
      </c>
      <c r="L193">
        <v>348.52208999999999</v>
      </c>
      <c r="M193">
        <v>4542.9882000000007</v>
      </c>
      <c r="N193">
        <v>9603.4640512299993</v>
      </c>
    </row>
    <row r="194" spans="1:14">
      <c r="A194" s="2" t="s">
        <v>504</v>
      </c>
      <c r="B194">
        <v>0</v>
      </c>
      <c r="D194">
        <v>129.45855119999999</v>
      </c>
      <c r="F194">
        <v>0</v>
      </c>
      <c r="G194">
        <v>129.45855119999999</v>
      </c>
      <c r="N194">
        <v>129.45855119999999</v>
      </c>
    </row>
    <row r="195" spans="1:14">
      <c r="A195" s="2" t="s">
        <v>506</v>
      </c>
      <c r="B195">
        <v>0</v>
      </c>
      <c r="C195">
        <v>0</v>
      </c>
      <c r="D195">
        <v>802.68663809999998</v>
      </c>
      <c r="F195">
        <v>61.578732199999997</v>
      </c>
      <c r="G195">
        <v>864.26537029999997</v>
      </c>
      <c r="N195">
        <v>864.26537029999997</v>
      </c>
    </row>
    <row r="196" spans="1:14">
      <c r="A196" s="2" t="s">
        <v>508</v>
      </c>
      <c r="B196">
        <v>0</v>
      </c>
      <c r="D196">
        <v>565.59122179999997</v>
      </c>
      <c r="F196">
        <v>183.16834470000001</v>
      </c>
      <c r="G196">
        <v>748.75956650000001</v>
      </c>
      <c r="N196">
        <v>748.75956650000001</v>
      </c>
    </row>
    <row r="197" spans="1:14">
      <c r="A197" s="2" t="s">
        <v>510</v>
      </c>
      <c r="B197">
        <v>88.674391259999993</v>
      </c>
      <c r="C197">
        <v>4481.0880469000003</v>
      </c>
      <c r="D197">
        <v>2874.710916</v>
      </c>
      <c r="E197">
        <v>65.724814170000002</v>
      </c>
      <c r="F197">
        <v>692.82013230999996</v>
      </c>
      <c r="G197">
        <v>8203.0183006400002</v>
      </c>
      <c r="H197">
        <v>167.8005</v>
      </c>
      <c r="I197">
        <v>5449.2251399999996</v>
      </c>
      <c r="J197">
        <v>6241.9354300000005</v>
      </c>
      <c r="L197">
        <v>702.30476999999996</v>
      </c>
      <c r="M197">
        <v>12561.265840000002</v>
      </c>
      <c r="N197">
        <v>20764.28414064</v>
      </c>
    </row>
    <row r="198" spans="1:14">
      <c r="A198" s="2" t="s">
        <v>512</v>
      </c>
      <c r="B198">
        <v>95.675138509999996</v>
      </c>
      <c r="C198">
        <v>40.977512449999999</v>
      </c>
      <c r="D198">
        <v>723.40053790000002</v>
      </c>
      <c r="E198">
        <v>52.752091280000002</v>
      </c>
      <c r="F198">
        <v>86.881741770000005</v>
      </c>
      <c r="G198">
        <v>999.68702190999988</v>
      </c>
      <c r="N198">
        <v>999.68702190999988</v>
      </c>
    </row>
    <row r="199" spans="1:14">
      <c r="A199" s="2" t="s">
        <v>514</v>
      </c>
      <c r="B199">
        <v>0</v>
      </c>
      <c r="C199">
        <v>0</v>
      </c>
      <c r="D199">
        <v>438.00625539999999</v>
      </c>
      <c r="F199">
        <v>368.92677463999996</v>
      </c>
      <c r="G199">
        <v>806.93303003999995</v>
      </c>
      <c r="N199">
        <v>806.93303003999995</v>
      </c>
    </row>
    <row r="200" spans="1:14">
      <c r="A200" s="2" t="s">
        <v>642</v>
      </c>
      <c r="B200">
        <v>92.209344729999998</v>
      </c>
      <c r="D200">
        <v>506.70562080000002</v>
      </c>
      <c r="F200">
        <v>149.3113118</v>
      </c>
      <c r="G200">
        <v>748.22627733000002</v>
      </c>
      <c r="N200">
        <v>748.22627733000002</v>
      </c>
    </row>
    <row r="201" spans="1:14">
      <c r="A201" s="2" t="s">
        <v>1453</v>
      </c>
      <c r="B201">
        <v>0</v>
      </c>
      <c r="D201">
        <v>238.523313</v>
      </c>
      <c r="F201">
        <v>0</v>
      </c>
      <c r="G201">
        <v>238.523313</v>
      </c>
      <c r="N201">
        <v>238.523313</v>
      </c>
    </row>
    <row r="202" spans="1:14">
      <c r="A202" s="2" t="s">
        <v>516</v>
      </c>
      <c r="B202">
        <v>6.3810000000000002</v>
      </c>
      <c r="C202">
        <v>0</v>
      </c>
      <c r="D202">
        <v>761.72592759999998</v>
      </c>
      <c r="E202">
        <v>0</v>
      </c>
      <c r="F202">
        <v>19.09</v>
      </c>
      <c r="G202">
        <v>787.19692759999998</v>
      </c>
      <c r="N202">
        <v>787.19692759999998</v>
      </c>
    </row>
    <row r="203" spans="1:14">
      <c r="A203" s="2" t="s">
        <v>1455</v>
      </c>
      <c r="B203">
        <v>0</v>
      </c>
      <c r="C203">
        <v>0</v>
      </c>
      <c r="D203">
        <v>282.07660370000002</v>
      </c>
      <c r="E203">
        <v>0</v>
      </c>
      <c r="F203">
        <v>0</v>
      </c>
      <c r="G203">
        <v>282.07660370000002</v>
      </c>
      <c r="N203">
        <v>282.07660370000002</v>
      </c>
    </row>
    <row r="204" spans="1:14">
      <c r="A204" s="2" t="s">
        <v>644</v>
      </c>
      <c r="B204">
        <v>0</v>
      </c>
      <c r="D204">
        <v>615.78948530000002</v>
      </c>
      <c r="E204">
        <v>0</v>
      </c>
      <c r="F204">
        <v>145.89365219999999</v>
      </c>
      <c r="G204">
        <v>761.68313750000004</v>
      </c>
      <c r="N204">
        <v>761.68313750000004</v>
      </c>
    </row>
    <row r="205" spans="1:14">
      <c r="A205" s="2" t="s">
        <v>646</v>
      </c>
      <c r="B205">
        <v>56.744677629999998</v>
      </c>
      <c r="C205">
        <v>224.603037753</v>
      </c>
      <c r="D205">
        <v>5259.1594130000003</v>
      </c>
      <c r="E205">
        <v>78.920945770000003</v>
      </c>
      <c r="F205">
        <v>911.5598324</v>
      </c>
      <c r="G205">
        <v>6530.9879065530004</v>
      </c>
      <c r="I205">
        <v>0</v>
      </c>
      <c r="J205">
        <v>7677.7444299999997</v>
      </c>
      <c r="L205">
        <v>592.97230999999999</v>
      </c>
      <c r="M205">
        <v>8270.7167399999998</v>
      </c>
      <c r="N205">
        <v>14801.704646552998</v>
      </c>
    </row>
    <row r="206" spans="1:14">
      <c r="A206" s="2" t="s">
        <v>648</v>
      </c>
      <c r="B206">
        <v>0</v>
      </c>
      <c r="C206">
        <v>711.42644283000004</v>
      </c>
      <c r="D206">
        <v>1970.6416400000001</v>
      </c>
      <c r="E206">
        <v>0</v>
      </c>
      <c r="F206">
        <v>1754.5198616869998</v>
      </c>
      <c r="G206">
        <v>4436.5879445169994</v>
      </c>
      <c r="N206">
        <v>4436.5879445169994</v>
      </c>
    </row>
    <row r="207" spans="1:14">
      <c r="A207" s="2" t="s">
        <v>650</v>
      </c>
      <c r="B207">
        <v>0</v>
      </c>
      <c r="D207">
        <v>415.19112699999999</v>
      </c>
      <c r="F207">
        <v>9.0630000000000006</v>
      </c>
      <c r="G207">
        <v>424.25412699999998</v>
      </c>
      <c r="N207">
        <v>424.25412699999998</v>
      </c>
    </row>
    <row r="208" spans="1:14">
      <c r="A208" s="2" t="s">
        <v>652</v>
      </c>
      <c r="B208">
        <v>0</v>
      </c>
      <c r="C208">
        <v>297.21572262000001</v>
      </c>
      <c r="D208">
        <v>1008.506233</v>
      </c>
      <c r="E208">
        <v>0</v>
      </c>
      <c r="F208">
        <v>273.16512447000002</v>
      </c>
      <c r="G208">
        <v>1578.8870800899999</v>
      </c>
      <c r="I208">
        <v>1703.97426</v>
      </c>
      <c r="J208">
        <v>863.22847000000002</v>
      </c>
      <c r="L208">
        <v>242.70499000000001</v>
      </c>
      <c r="M208">
        <v>2809.9077200000002</v>
      </c>
      <c r="N208">
        <v>4388.7948000899996</v>
      </c>
    </row>
    <row r="209" spans="1:14">
      <c r="A209" s="2" t="s">
        <v>654</v>
      </c>
      <c r="C209">
        <v>0</v>
      </c>
      <c r="D209">
        <v>547.75182370000005</v>
      </c>
      <c r="F209">
        <v>51.484173120000001</v>
      </c>
      <c r="G209">
        <v>599.23599682000008</v>
      </c>
      <c r="N209">
        <v>599.23599682000008</v>
      </c>
    </row>
    <row r="210" spans="1:14">
      <c r="A210" s="2" t="s">
        <v>1457</v>
      </c>
      <c r="B210">
        <v>0</v>
      </c>
      <c r="C210">
        <v>0</v>
      </c>
      <c r="D210">
        <v>457.82374670000002</v>
      </c>
      <c r="F210">
        <v>0</v>
      </c>
      <c r="G210">
        <v>457.82374670000002</v>
      </c>
      <c r="N210">
        <v>457.82374670000002</v>
      </c>
    </row>
    <row r="211" spans="1:14">
      <c r="A211" s="2" t="s">
        <v>656</v>
      </c>
      <c r="B211">
        <v>0</v>
      </c>
      <c r="D211">
        <v>296.4215264</v>
      </c>
      <c r="F211">
        <v>0</v>
      </c>
      <c r="G211">
        <v>296.4215264</v>
      </c>
      <c r="N211">
        <v>296.4215264</v>
      </c>
    </row>
    <row r="212" spans="1:14">
      <c r="A212" s="2" t="s">
        <v>658</v>
      </c>
      <c r="D212">
        <v>433.34541840000003</v>
      </c>
      <c r="E212">
        <v>0</v>
      </c>
      <c r="F212">
        <v>0</v>
      </c>
      <c r="G212">
        <v>433.34541840000003</v>
      </c>
      <c r="N212">
        <v>433.34541840000003</v>
      </c>
    </row>
    <row r="213" spans="1:14">
      <c r="A213" s="2" t="s">
        <v>660</v>
      </c>
      <c r="D213">
        <v>408.58945089999997</v>
      </c>
      <c r="F213">
        <v>149.66091614999999</v>
      </c>
      <c r="G213">
        <v>558.25036705000002</v>
      </c>
      <c r="N213">
        <v>558.25036705000002</v>
      </c>
    </row>
    <row r="214" spans="1:14">
      <c r="A214" s="2" t="s">
        <v>1459</v>
      </c>
      <c r="B214">
        <v>0</v>
      </c>
      <c r="D214">
        <v>505.86432580000002</v>
      </c>
      <c r="F214">
        <v>0</v>
      </c>
      <c r="G214">
        <v>505.86432580000002</v>
      </c>
      <c r="N214">
        <v>505.86432580000002</v>
      </c>
    </row>
    <row r="215" spans="1:14">
      <c r="A215" s="2" t="s">
        <v>662</v>
      </c>
      <c r="B215">
        <v>116.3146945</v>
      </c>
      <c r="D215">
        <v>421.50697489999999</v>
      </c>
      <c r="E215">
        <v>0</v>
      </c>
      <c r="F215">
        <v>0</v>
      </c>
      <c r="G215">
        <v>537.82166940000002</v>
      </c>
      <c r="N215">
        <v>537.82166940000002</v>
      </c>
    </row>
    <row r="216" spans="1:14">
      <c r="A216" s="2" t="s">
        <v>1461</v>
      </c>
      <c r="B216">
        <v>0</v>
      </c>
      <c r="C216">
        <v>83.36</v>
      </c>
      <c r="D216">
        <v>158.6951986</v>
      </c>
      <c r="F216">
        <v>0</v>
      </c>
      <c r="G216">
        <v>242.05519859999998</v>
      </c>
      <c r="N216">
        <v>242.05519859999998</v>
      </c>
    </row>
    <row r="217" spans="1:14">
      <c r="A217" s="2" t="s">
        <v>664</v>
      </c>
      <c r="B217">
        <v>0</v>
      </c>
      <c r="D217">
        <v>426.10839370000002</v>
      </c>
      <c r="E217">
        <v>0</v>
      </c>
      <c r="F217">
        <v>4.7489999999999997</v>
      </c>
      <c r="G217">
        <v>430.85739370000005</v>
      </c>
      <c r="N217">
        <v>430.85739370000005</v>
      </c>
    </row>
    <row r="218" spans="1:14">
      <c r="A218" s="2" t="s">
        <v>666</v>
      </c>
      <c r="B218">
        <v>0</v>
      </c>
      <c r="C218">
        <v>207.05664788000001</v>
      </c>
      <c r="D218">
        <v>4853.7329309999996</v>
      </c>
      <c r="E218">
        <v>0</v>
      </c>
      <c r="F218">
        <v>6586.7374897</v>
      </c>
      <c r="G218">
        <v>11647.527068579999</v>
      </c>
      <c r="I218">
        <v>52.58643</v>
      </c>
      <c r="J218">
        <v>9636.7042799999999</v>
      </c>
      <c r="K218">
        <v>0</v>
      </c>
      <c r="L218">
        <v>3475.4077200000002</v>
      </c>
      <c r="M218">
        <v>13164.69843</v>
      </c>
      <c r="N218">
        <v>24812.225498579999</v>
      </c>
    </row>
    <row r="219" spans="1:14">
      <c r="A219" s="2" t="s">
        <v>1463</v>
      </c>
      <c r="B219">
        <v>69.827447820000003</v>
      </c>
      <c r="D219">
        <v>199.7685017</v>
      </c>
      <c r="F219">
        <v>0</v>
      </c>
      <c r="G219">
        <v>269.59594951999998</v>
      </c>
      <c r="N219">
        <v>269.59594951999998</v>
      </c>
    </row>
    <row r="220" spans="1:14">
      <c r="A220" s="2" t="s">
        <v>668</v>
      </c>
      <c r="B220">
        <v>122.3932909</v>
      </c>
      <c r="D220">
        <v>499.8395984</v>
      </c>
      <c r="F220">
        <v>0</v>
      </c>
      <c r="G220">
        <v>622.23288930000001</v>
      </c>
      <c r="N220">
        <v>622.23288930000001</v>
      </c>
    </row>
    <row r="221" spans="1:14">
      <c r="A221" s="2" t="s">
        <v>670</v>
      </c>
      <c r="B221">
        <v>32.300081599999999</v>
      </c>
      <c r="C221">
        <v>344.59411829999999</v>
      </c>
      <c r="D221">
        <v>995.7809049</v>
      </c>
      <c r="E221">
        <v>0</v>
      </c>
      <c r="F221">
        <v>1464.0401809899997</v>
      </c>
      <c r="G221">
        <v>2836.7152857900001</v>
      </c>
      <c r="N221">
        <v>2836.7152857900001</v>
      </c>
    </row>
    <row r="222" spans="1:14">
      <c r="A222" s="2" t="s">
        <v>672</v>
      </c>
      <c r="C222">
        <v>563.37838239999996</v>
      </c>
      <c r="D222">
        <v>1154.1117630000001</v>
      </c>
      <c r="F222">
        <v>867.88633735000008</v>
      </c>
      <c r="G222">
        <v>2585.3764827499999</v>
      </c>
      <c r="I222">
        <v>1737.6532499999998</v>
      </c>
      <c r="J222">
        <v>1866.2472600000001</v>
      </c>
      <c r="L222">
        <v>1277.2072600000001</v>
      </c>
      <c r="M222">
        <v>4881.1077700000005</v>
      </c>
      <c r="N222">
        <v>7466.4842527499995</v>
      </c>
    </row>
    <row r="223" spans="1:14">
      <c r="A223" s="2" t="s">
        <v>674</v>
      </c>
      <c r="B223">
        <v>9.242223117</v>
      </c>
      <c r="C223">
        <v>0</v>
      </c>
      <c r="D223">
        <v>373.8204781</v>
      </c>
      <c r="E223">
        <v>0</v>
      </c>
      <c r="F223">
        <v>0</v>
      </c>
      <c r="G223">
        <v>383.06270121699998</v>
      </c>
      <c r="N223">
        <v>383.06270121699998</v>
      </c>
    </row>
    <row r="224" spans="1:14">
      <c r="A224" s="2" t="s">
        <v>1465</v>
      </c>
      <c r="B224">
        <v>0</v>
      </c>
      <c r="D224">
        <v>364.85053820000002</v>
      </c>
      <c r="F224">
        <v>52.178150969999997</v>
      </c>
      <c r="G224">
        <v>417.02868917000001</v>
      </c>
      <c r="N224">
        <v>417.02868917000001</v>
      </c>
    </row>
    <row r="225" spans="1:14">
      <c r="A225" s="2" t="s">
        <v>1467</v>
      </c>
      <c r="B225">
        <v>0</v>
      </c>
      <c r="D225">
        <v>1233.7858880000001</v>
      </c>
      <c r="F225">
        <v>196.26422307999999</v>
      </c>
      <c r="G225">
        <v>1430.0501110800001</v>
      </c>
      <c r="N225">
        <v>1430.0501110800001</v>
      </c>
    </row>
    <row r="226" spans="1:14">
      <c r="A226" s="2" t="s">
        <v>676</v>
      </c>
      <c r="B226">
        <v>224.57803181</v>
      </c>
      <c r="C226">
        <v>61755.914384789001</v>
      </c>
      <c r="D226">
        <v>278826.40705949999</v>
      </c>
      <c r="E226">
        <v>471.79057886999999</v>
      </c>
      <c r="F226">
        <v>381214.9739863681</v>
      </c>
      <c r="G226">
        <v>722493.66404133709</v>
      </c>
      <c r="H226">
        <v>289.40956999999997</v>
      </c>
      <c r="I226">
        <v>288289.48917000002</v>
      </c>
      <c r="J226">
        <v>525632.75049999997</v>
      </c>
      <c r="K226">
        <v>0</v>
      </c>
      <c r="L226">
        <v>228359.62004000001</v>
      </c>
      <c r="M226">
        <v>1042571.2692799999</v>
      </c>
      <c r="N226">
        <v>1765064.9333213372</v>
      </c>
    </row>
    <row r="227" spans="1:14">
      <c r="A227" s="2" t="s">
        <v>686</v>
      </c>
      <c r="B227">
        <v>0</v>
      </c>
      <c r="C227">
        <v>0</v>
      </c>
      <c r="D227">
        <v>674.7428175</v>
      </c>
      <c r="F227">
        <v>140.2919709</v>
      </c>
      <c r="G227">
        <v>815.03478840000002</v>
      </c>
      <c r="N227">
        <v>815.03478840000002</v>
      </c>
    </row>
    <row r="228" spans="1:14">
      <c r="A228" s="2" t="s">
        <v>688</v>
      </c>
      <c r="B228">
        <v>7.1219999999999999</v>
      </c>
      <c r="C228">
        <v>45.021999999999998</v>
      </c>
      <c r="D228">
        <v>643.64263389999996</v>
      </c>
      <c r="F228">
        <v>1738.2074968899999</v>
      </c>
      <c r="G228">
        <v>2433.9941307899999</v>
      </c>
      <c r="N228">
        <v>2433.9941307899999</v>
      </c>
    </row>
    <row r="229" spans="1:14">
      <c r="A229" s="2" t="s">
        <v>1473</v>
      </c>
      <c r="D229">
        <v>232.6096493</v>
      </c>
      <c r="F229">
        <v>2.7480000000000002</v>
      </c>
      <c r="G229">
        <v>235.35764929999999</v>
      </c>
      <c r="N229">
        <v>235.35764929999999</v>
      </c>
    </row>
    <row r="230" spans="1:14">
      <c r="A230" s="2" t="s">
        <v>690</v>
      </c>
      <c r="B230">
        <v>0</v>
      </c>
      <c r="C230">
        <v>0</v>
      </c>
      <c r="D230">
        <v>109.2036097</v>
      </c>
      <c r="F230">
        <v>0</v>
      </c>
      <c r="G230">
        <v>109.2036097</v>
      </c>
      <c r="N230">
        <v>109.2036097</v>
      </c>
    </row>
    <row r="231" spans="1:14">
      <c r="A231" s="2" t="s">
        <v>692</v>
      </c>
      <c r="D231">
        <v>819.16405729999997</v>
      </c>
      <c r="F231">
        <v>0</v>
      </c>
      <c r="G231">
        <v>819.16405729999997</v>
      </c>
      <c r="N231">
        <v>819.16405729999997</v>
      </c>
    </row>
    <row r="232" spans="1:14">
      <c r="A232" s="2" t="s">
        <v>694</v>
      </c>
      <c r="B232">
        <v>156.80526036999998</v>
      </c>
      <c r="C232">
        <v>851.20277969999995</v>
      </c>
      <c r="D232">
        <v>275.04868800000003</v>
      </c>
      <c r="E232">
        <v>0</v>
      </c>
      <c r="F232">
        <v>317.53915073999997</v>
      </c>
      <c r="G232">
        <v>1600.5958788099999</v>
      </c>
      <c r="N232">
        <v>1600.5958788099999</v>
      </c>
    </row>
    <row r="233" spans="1:14">
      <c r="A233" s="2" t="s">
        <v>1475</v>
      </c>
      <c r="B233">
        <v>0</v>
      </c>
      <c r="D233">
        <v>393.47132399999998</v>
      </c>
      <c r="F233">
        <v>0</v>
      </c>
      <c r="G233">
        <v>393.47132399999998</v>
      </c>
      <c r="N233">
        <v>393.47132399999998</v>
      </c>
    </row>
    <row r="234" spans="1:14">
      <c r="A234" s="2" t="s">
        <v>696</v>
      </c>
      <c r="B234">
        <v>0</v>
      </c>
      <c r="C234">
        <v>0</v>
      </c>
      <c r="D234">
        <v>2148.4246560000001</v>
      </c>
      <c r="E234">
        <v>79.483923899999994</v>
      </c>
      <c r="F234">
        <v>330.43250699999999</v>
      </c>
      <c r="G234">
        <v>2558.3410868999999</v>
      </c>
      <c r="I234">
        <v>95.807010000000005</v>
      </c>
      <c r="J234">
        <v>1249.3714600000001</v>
      </c>
      <c r="L234">
        <v>1566.8144600000001</v>
      </c>
      <c r="M234">
        <v>2911.9929300000003</v>
      </c>
      <c r="N234">
        <v>5470.3340169000003</v>
      </c>
    </row>
    <row r="235" spans="1:14">
      <c r="A235" s="2" t="s">
        <v>698</v>
      </c>
      <c r="B235">
        <v>0</v>
      </c>
      <c r="C235">
        <v>432.41133330000002</v>
      </c>
      <c r="D235">
        <v>916.11597459999996</v>
      </c>
      <c r="E235">
        <v>0</v>
      </c>
      <c r="F235">
        <v>36.969000000000001</v>
      </c>
      <c r="G235">
        <v>1385.4963078999999</v>
      </c>
      <c r="N235">
        <v>1385.4963078999999</v>
      </c>
    </row>
    <row r="236" spans="1:14">
      <c r="A236" s="2" t="s">
        <v>700</v>
      </c>
      <c r="B236">
        <v>123.5279341</v>
      </c>
      <c r="D236">
        <v>1139.172319</v>
      </c>
      <c r="E236">
        <v>0</v>
      </c>
      <c r="F236">
        <v>87.138241500000007</v>
      </c>
      <c r="G236">
        <v>1349.8384946000001</v>
      </c>
      <c r="N236">
        <v>1349.8384946000001</v>
      </c>
    </row>
    <row r="237" spans="1:14">
      <c r="A237" s="2" t="s">
        <v>702</v>
      </c>
      <c r="B237">
        <v>0</v>
      </c>
      <c r="C237">
        <v>0</v>
      </c>
      <c r="D237">
        <v>919.01911510000002</v>
      </c>
      <c r="F237">
        <v>200.81817774000001</v>
      </c>
      <c r="G237">
        <v>1119.8372928399999</v>
      </c>
      <c r="N237">
        <v>1119.8372928399999</v>
      </c>
    </row>
    <row r="238" spans="1:14">
      <c r="A238" s="2" t="s">
        <v>704</v>
      </c>
      <c r="B238">
        <v>0</v>
      </c>
      <c r="D238">
        <v>306.39538709999999</v>
      </c>
      <c r="F238">
        <v>0</v>
      </c>
      <c r="G238">
        <v>306.39538709999999</v>
      </c>
      <c r="N238">
        <v>306.39538709999999</v>
      </c>
    </row>
    <row r="239" spans="1:14">
      <c r="A239" s="2" t="s">
        <v>706</v>
      </c>
      <c r="B239">
        <v>0</v>
      </c>
      <c r="C239">
        <v>162.614</v>
      </c>
      <c r="D239">
        <v>233.31366030000001</v>
      </c>
      <c r="E239">
        <v>0</v>
      </c>
      <c r="F239">
        <v>1074.8304800800001</v>
      </c>
      <c r="G239">
        <v>1470.7581403800002</v>
      </c>
      <c r="N239">
        <v>1470.7581403800002</v>
      </c>
    </row>
    <row r="240" spans="1:14">
      <c r="A240" s="2" t="s">
        <v>708</v>
      </c>
      <c r="B240">
        <v>0</v>
      </c>
      <c r="D240">
        <v>970.58290179999995</v>
      </c>
      <c r="F240">
        <v>473.64977761</v>
      </c>
      <c r="G240">
        <v>1444.2326794099999</v>
      </c>
      <c r="N240">
        <v>1444.2326794099999</v>
      </c>
    </row>
    <row r="241" spans="1:14">
      <c r="A241" s="2" t="s">
        <v>710</v>
      </c>
      <c r="B241">
        <v>578.77679780000005</v>
      </c>
      <c r="D241">
        <v>570.13189880000004</v>
      </c>
      <c r="F241">
        <v>0</v>
      </c>
      <c r="G241">
        <v>1148.9086966</v>
      </c>
      <c r="N241">
        <v>1148.9086966</v>
      </c>
    </row>
    <row r="242" spans="1:14">
      <c r="A242" s="2" t="s">
        <v>712</v>
      </c>
      <c r="B242">
        <v>156.23176079999999</v>
      </c>
      <c r="C242">
        <v>2906.0001615599999</v>
      </c>
      <c r="D242">
        <v>2434.707054</v>
      </c>
      <c r="E242">
        <v>47.367081839999997</v>
      </c>
      <c r="F242">
        <v>2219.0248958500001</v>
      </c>
      <c r="G242">
        <v>7763.3309540499995</v>
      </c>
      <c r="N242">
        <v>7763.3309540499995</v>
      </c>
    </row>
    <row r="243" spans="1:14">
      <c r="A243" s="2" t="s">
        <v>714</v>
      </c>
      <c r="B243">
        <v>190.76539502</v>
      </c>
      <c r="D243">
        <v>131.70179529999999</v>
      </c>
      <c r="F243">
        <v>0</v>
      </c>
      <c r="G243">
        <v>322.46719031999999</v>
      </c>
      <c r="N243">
        <v>322.46719031999999</v>
      </c>
    </row>
    <row r="244" spans="1:14">
      <c r="A244" s="2" t="s">
        <v>716</v>
      </c>
      <c r="B244">
        <v>65.11435616</v>
      </c>
      <c r="C244">
        <v>3101.5713329999999</v>
      </c>
      <c r="D244">
        <v>2147.7149979999999</v>
      </c>
      <c r="E244">
        <v>0</v>
      </c>
      <c r="F244">
        <v>187.69458044999999</v>
      </c>
      <c r="G244">
        <v>5502.0952676099996</v>
      </c>
      <c r="N244">
        <v>5502.0952676099996</v>
      </c>
    </row>
    <row r="245" spans="1:14">
      <c r="A245" s="2" t="s">
        <v>718</v>
      </c>
      <c r="B245">
        <v>74.827171840000005</v>
      </c>
      <c r="D245">
        <v>347.80810450000001</v>
      </c>
      <c r="F245">
        <v>133.31049478</v>
      </c>
      <c r="G245">
        <v>555.94577112000002</v>
      </c>
      <c r="N245">
        <v>555.94577112000002</v>
      </c>
    </row>
    <row r="246" spans="1:14">
      <c r="A246" s="2" t="s">
        <v>720</v>
      </c>
      <c r="B246">
        <v>0</v>
      </c>
      <c r="D246">
        <v>1319.1408300000001</v>
      </c>
      <c r="F246">
        <v>74.874260039999996</v>
      </c>
      <c r="G246">
        <v>1394.0150900400001</v>
      </c>
      <c r="N246">
        <v>1394.0150900400001</v>
      </c>
    </row>
    <row r="247" spans="1:14">
      <c r="A247" s="2" t="s">
        <v>722</v>
      </c>
      <c r="B247">
        <v>0</v>
      </c>
      <c r="D247">
        <v>223.60141189999999</v>
      </c>
      <c r="F247">
        <v>60.307073279999997</v>
      </c>
      <c r="G247">
        <v>283.90848517999996</v>
      </c>
      <c r="N247">
        <v>283.90848517999996</v>
      </c>
    </row>
    <row r="248" spans="1:14">
      <c r="A248" s="2" t="s">
        <v>1477</v>
      </c>
      <c r="B248">
        <v>162.89080039999999</v>
      </c>
      <c r="C248">
        <v>155.6683333</v>
      </c>
      <c r="D248">
        <v>475.05583230000002</v>
      </c>
      <c r="F248">
        <v>75.860524949999999</v>
      </c>
      <c r="G248">
        <v>869.47549094999999</v>
      </c>
      <c r="N248">
        <v>869.47549094999999</v>
      </c>
    </row>
    <row r="249" spans="1:14">
      <c r="A249" s="2" t="s">
        <v>1479</v>
      </c>
      <c r="B249">
        <v>62.903999929999998</v>
      </c>
      <c r="D249">
        <v>1128.394691</v>
      </c>
      <c r="F249">
        <v>103.01635770999999</v>
      </c>
      <c r="G249">
        <v>1294.31504864</v>
      </c>
      <c r="N249">
        <v>1294.31504864</v>
      </c>
    </row>
    <row r="250" spans="1:14">
      <c r="A250" s="2" t="s">
        <v>726</v>
      </c>
      <c r="B250">
        <v>63.485864769999999</v>
      </c>
      <c r="C250">
        <v>0</v>
      </c>
      <c r="D250">
        <v>870.36380310000004</v>
      </c>
      <c r="F250">
        <v>28.956063669999999</v>
      </c>
      <c r="G250">
        <v>962.80573154000012</v>
      </c>
      <c r="N250">
        <v>962.80573154000012</v>
      </c>
    </row>
    <row r="251" spans="1:14">
      <c r="A251" s="2" t="s">
        <v>728</v>
      </c>
      <c r="B251">
        <v>0</v>
      </c>
      <c r="D251">
        <v>166.04305539999999</v>
      </c>
      <c r="F251">
        <v>0</v>
      </c>
      <c r="G251">
        <v>166.04305539999999</v>
      </c>
      <c r="N251">
        <v>166.04305539999999</v>
      </c>
    </row>
    <row r="252" spans="1:14">
      <c r="A252" s="2" t="s">
        <v>730</v>
      </c>
      <c r="B252">
        <v>163.35096530000001</v>
      </c>
      <c r="D252">
        <v>510.1289223</v>
      </c>
      <c r="E252">
        <v>0</v>
      </c>
      <c r="F252">
        <v>613.90342197000007</v>
      </c>
      <c r="G252">
        <v>1287.3833095700002</v>
      </c>
      <c r="N252">
        <v>1287.3833095700002</v>
      </c>
    </row>
    <row r="253" spans="1:14">
      <c r="A253" s="2" t="s">
        <v>732</v>
      </c>
      <c r="B253">
        <v>0</v>
      </c>
      <c r="C253">
        <v>192.94810945</v>
      </c>
      <c r="D253">
        <v>758.160258</v>
      </c>
      <c r="F253">
        <v>354.31570167000001</v>
      </c>
      <c r="G253">
        <v>1305.42406912</v>
      </c>
      <c r="N253">
        <v>1305.42406912</v>
      </c>
    </row>
    <row r="254" spans="1:14">
      <c r="A254" s="2" t="s">
        <v>1481</v>
      </c>
      <c r="B254">
        <v>0</v>
      </c>
      <c r="D254">
        <v>442.59080640000002</v>
      </c>
      <c r="E254">
        <v>0</v>
      </c>
      <c r="F254">
        <v>51.09414649</v>
      </c>
      <c r="G254">
        <v>493.68495289000003</v>
      </c>
      <c r="N254">
        <v>493.68495289000003</v>
      </c>
    </row>
    <row r="255" spans="1:14">
      <c r="A255" s="2" t="s">
        <v>734</v>
      </c>
      <c r="B255">
        <v>0</v>
      </c>
      <c r="C255">
        <v>177.43992474999999</v>
      </c>
      <c r="D255">
        <v>1704.786202</v>
      </c>
      <c r="E255">
        <v>0</v>
      </c>
      <c r="F255">
        <v>7685.39643359</v>
      </c>
      <c r="G255">
        <v>9567.6225603399998</v>
      </c>
      <c r="I255">
        <v>78.184780000000003</v>
      </c>
      <c r="J255">
        <v>3016.2478700000001</v>
      </c>
      <c r="L255">
        <v>2919.0106599999999</v>
      </c>
      <c r="M255">
        <v>6013.4433100000006</v>
      </c>
      <c r="N255">
        <v>15581.06587034</v>
      </c>
    </row>
    <row r="256" spans="1:14">
      <c r="A256" s="2" t="s">
        <v>736</v>
      </c>
      <c r="B256">
        <v>0</v>
      </c>
      <c r="D256">
        <v>92.458914300000004</v>
      </c>
      <c r="F256">
        <v>0</v>
      </c>
      <c r="G256">
        <v>92.458914300000004</v>
      </c>
      <c r="N256">
        <v>92.458914300000004</v>
      </c>
    </row>
    <row r="257" spans="1:14">
      <c r="A257" s="2" t="s">
        <v>738</v>
      </c>
      <c r="B257">
        <v>119.3522184</v>
      </c>
      <c r="C257">
        <v>70.273455179999999</v>
      </c>
      <c r="D257">
        <v>4793.763027</v>
      </c>
      <c r="E257">
        <v>0</v>
      </c>
      <c r="F257">
        <v>1251.6702305600002</v>
      </c>
      <c r="G257">
        <v>6235.0589311399999</v>
      </c>
      <c r="I257">
        <v>0</v>
      </c>
      <c r="J257">
        <v>6126.9036699999997</v>
      </c>
      <c r="L257">
        <v>2637.5769499999997</v>
      </c>
      <c r="M257">
        <v>8764.4806199999985</v>
      </c>
      <c r="N257">
        <v>14999.539551139998</v>
      </c>
    </row>
    <row r="258" spans="1:14">
      <c r="A258" s="2" t="s">
        <v>744</v>
      </c>
      <c r="B258">
        <v>248.52040850000003</v>
      </c>
      <c r="C258">
        <v>230.86659838</v>
      </c>
      <c r="D258">
        <v>2223.7718140000002</v>
      </c>
      <c r="E258">
        <v>62.076482169999998</v>
      </c>
      <c r="F258">
        <v>1769.66063861</v>
      </c>
      <c r="G258">
        <v>4534.8959416600001</v>
      </c>
      <c r="H258">
        <v>213.18609000000001</v>
      </c>
      <c r="I258">
        <v>54.75282</v>
      </c>
      <c r="J258">
        <v>4087.55384</v>
      </c>
      <c r="L258">
        <v>464.10935000000001</v>
      </c>
      <c r="M258">
        <v>4819.6021000000001</v>
      </c>
      <c r="N258">
        <v>9354.498041660001</v>
      </c>
    </row>
    <row r="259" spans="1:14">
      <c r="A259" s="2" t="s">
        <v>746</v>
      </c>
      <c r="B259">
        <v>0</v>
      </c>
      <c r="D259">
        <v>816.82478979999996</v>
      </c>
      <c r="F259">
        <v>56.511800770000001</v>
      </c>
      <c r="G259">
        <v>873.33659057</v>
      </c>
      <c r="N259">
        <v>873.33659057</v>
      </c>
    </row>
    <row r="260" spans="1:14">
      <c r="A260" s="2" t="s">
        <v>748</v>
      </c>
      <c r="B260">
        <v>61.937293490000002</v>
      </c>
      <c r="D260">
        <v>1241.5590549999999</v>
      </c>
      <c r="E260">
        <v>0</v>
      </c>
      <c r="F260">
        <v>544.23777817999996</v>
      </c>
      <c r="G260">
        <v>1847.73412667</v>
      </c>
      <c r="H260">
        <v>93.594179999999994</v>
      </c>
      <c r="J260">
        <v>2192.03087</v>
      </c>
      <c r="L260">
        <v>139.21789999999999</v>
      </c>
      <c r="M260">
        <v>2424.8429500000002</v>
      </c>
      <c r="N260">
        <v>4272.5770766699998</v>
      </c>
    </row>
    <row r="261" spans="1:14">
      <c r="A261" s="2" t="s">
        <v>750</v>
      </c>
      <c r="B261">
        <v>80.533151364000005</v>
      </c>
      <c r="C261">
        <v>103.66513977</v>
      </c>
      <c r="D261">
        <v>581.49552349999999</v>
      </c>
      <c r="E261">
        <v>0</v>
      </c>
      <c r="F261">
        <v>186.19972519999999</v>
      </c>
      <c r="G261">
        <v>951.89353983399997</v>
      </c>
      <c r="N261">
        <v>951.89353983399997</v>
      </c>
    </row>
    <row r="262" spans="1:14">
      <c r="A262" s="2" t="s">
        <v>752</v>
      </c>
      <c r="B262">
        <v>60.372799790000002</v>
      </c>
      <c r="C262">
        <v>0</v>
      </c>
      <c r="D262">
        <v>1332.2761049999999</v>
      </c>
      <c r="F262">
        <v>225.48187887</v>
      </c>
      <c r="G262">
        <v>1618.1307836599999</v>
      </c>
      <c r="N262">
        <v>1618.1307836599999</v>
      </c>
    </row>
    <row r="263" spans="1:14">
      <c r="A263" s="2" t="s">
        <v>754</v>
      </c>
      <c r="B263">
        <v>0</v>
      </c>
      <c r="D263">
        <v>752.41150889999994</v>
      </c>
      <c r="F263">
        <v>482.93821020000001</v>
      </c>
      <c r="G263">
        <v>1235.3497190999999</v>
      </c>
      <c r="N263">
        <v>1235.3497190999999</v>
      </c>
    </row>
    <row r="264" spans="1:14">
      <c r="A264" s="2" t="s">
        <v>756</v>
      </c>
      <c r="B264">
        <v>164.82042408999999</v>
      </c>
      <c r="C264">
        <v>351.74776109999999</v>
      </c>
      <c r="D264">
        <v>1024.1927350000001</v>
      </c>
      <c r="E264">
        <v>0</v>
      </c>
      <c r="F264">
        <v>600.60952782999993</v>
      </c>
      <c r="G264">
        <v>2141.3704480199999</v>
      </c>
      <c r="N264">
        <v>2141.3704480199999</v>
      </c>
    </row>
    <row r="265" spans="1:14">
      <c r="A265" s="2" t="s">
        <v>760</v>
      </c>
      <c r="B265">
        <v>0</v>
      </c>
      <c r="C265">
        <v>7932.1625409610006</v>
      </c>
      <c r="D265">
        <v>4807.076</v>
      </c>
      <c r="E265">
        <v>0</v>
      </c>
      <c r="F265">
        <v>2657.8263205100002</v>
      </c>
      <c r="G265">
        <v>15397.064861471001</v>
      </c>
      <c r="N265">
        <v>15397.064861471001</v>
      </c>
    </row>
    <row r="266" spans="1:14">
      <c r="A266" s="2" t="s">
        <v>1483</v>
      </c>
      <c r="B266">
        <v>0</v>
      </c>
      <c r="C266">
        <v>0</v>
      </c>
      <c r="D266">
        <v>591.61025610000002</v>
      </c>
      <c r="F266">
        <v>218.18153770000001</v>
      </c>
      <c r="G266">
        <v>809.79179380000005</v>
      </c>
      <c r="N266">
        <v>809.79179380000005</v>
      </c>
    </row>
    <row r="267" spans="1:14">
      <c r="A267" s="2" t="s">
        <v>762</v>
      </c>
      <c r="B267">
        <v>0</v>
      </c>
      <c r="D267">
        <v>443.49837009999999</v>
      </c>
      <c r="E267">
        <v>0</v>
      </c>
      <c r="F267">
        <v>62.570752110000001</v>
      </c>
      <c r="G267">
        <v>506.06912220999999</v>
      </c>
      <c r="N267">
        <v>506.06912220999999</v>
      </c>
    </row>
    <row r="268" spans="1:14">
      <c r="A268" s="2" t="s">
        <v>766</v>
      </c>
      <c r="B268">
        <v>82.466816359999996</v>
      </c>
      <c r="C268">
        <v>3885.23433286</v>
      </c>
      <c r="D268">
        <v>2396.016251</v>
      </c>
      <c r="E268">
        <v>0</v>
      </c>
      <c r="F268">
        <v>1741.2036913000002</v>
      </c>
      <c r="G268">
        <v>8104.9210915200001</v>
      </c>
      <c r="N268">
        <v>8104.9210915200001</v>
      </c>
    </row>
    <row r="269" spans="1:14">
      <c r="A269" s="2" t="s">
        <v>769</v>
      </c>
      <c r="B269">
        <v>0</v>
      </c>
      <c r="C269">
        <v>12392.871408214</v>
      </c>
      <c r="D269">
        <v>20377.451966199998</v>
      </c>
      <c r="E269">
        <v>0</v>
      </c>
      <c r="F269">
        <v>14819.846892340001</v>
      </c>
      <c r="G269">
        <v>47590.170266754001</v>
      </c>
      <c r="I269">
        <v>9205.8944599999995</v>
      </c>
      <c r="J269">
        <v>46189.110139999997</v>
      </c>
      <c r="L269">
        <v>9697.5645600000007</v>
      </c>
      <c r="M269">
        <v>65092.569159999999</v>
      </c>
      <c r="N269">
        <v>112682.73942675401</v>
      </c>
    </row>
    <row r="270" spans="1:14">
      <c r="A270" s="2" t="s">
        <v>764</v>
      </c>
      <c r="B270">
        <v>159.0557719</v>
      </c>
      <c r="D270">
        <v>338.24907610000002</v>
      </c>
      <c r="E270">
        <v>0</v>
      </c>
      <c r="F270">
        <v>36.895254059999999</v>
      </c>
      <c r="G270">
        <v>534.20010205999995</v>
      </c>
      <c r="N270">
        <v>534.20010205999995</v>
      </c>
    </row>
    <row r="271" spans="1:14">
      <c r="A271" s="2" t="s">
        <v>771</v>
      </c>
      <c r="B271">
        <v>0</v>
      </c>
      <c r="C271">
        <v>0</v>
      </c>
      <c r="D271">
        <v>135.51657760000001</v>
      </c>
      <c r="E271">
        <v>0</v>
      </c>
      <c r="F271">
        <v>0</v>
      </c>
      <c r="G271">
        <v>135.51657760000001</v>
      </c>
      <c r="N271">
        <v>135.51657760000001</v>
      </c>
    </row>
    <row r="272" spans="1:14">
      <c r="A272" s="2" t="s">
        <v>773</v>
      </c>
      <c r="B272">
        <v>170.85339450000001</v>
      </c>
      <c r="D272">
        <v>506.7809254</v>
      </c>
      <c r="E272">
        <v>0</v>
      </c>
      <c r="F272">
        <v>99.615895769999995</v>
      </c>
      <c r="G272">
        <v>777.25021566999999</v>
      </c>
      <c r="N272">
        <v>777.25021566999999</v>
      </c>
    </row>
    <row r="273" spans="1:14">
      <c r="A273" s="2" t="s">
        <v>775</v>
      </c>
      <c r="B273">
        <v>131.91343040000001</v>
      </c>
      <c r="C273">
        <v>89.170333330000005</v>
      </c>
      <c r="D273">
        <v>524.62424039999996</v>
      </c>
      <c r="F273">
        <v>100.36044445899999</v>
      </c>
      <c r="G273">
        <v>846.0684485889999</v>
      </c>
      <c r="N273">
        <v>846.0684485889999</v>
      </c>
    </row>
    <row r="274" spans="1:14">
      <c r="A274" s="2" t="s">
        <v>1485</v>
      </c>
      <c r="D274">
        <v>429.25931709999998</v>
      </c>
      <c r="E274">
        <v>0</v>
      </c>
      <c r="F274">
        <v>68.911658310000007</v>
      </c>
      <c r="G274">
        <v>498.17097540999998</v>
      </c>
      <c r="N274">
        <v>498.17097540999998</v>
      </c>
    </row>
    <row r="275" spans="1:14">
      <c r="A275" s="2" t="s">
        <v>777</v>
      </c>
      <c r="B275">
        <v>89.469373239999996</v>
      </c>
      <c r="C275">
        <v>0</v>
      </c>
      <c r="D275">
        <v>335.06758459999998</v>
      </c>
      <c r="F275">
        <v>13.77660249</v>
      </c>
      <c r="G275">
        <v>438.31356032999997</v>
      </c>
      <c r="N275">
        <v>438.31356032999997</v>
      </c>
    </row>
    <row r="276" spans="1:14">
      <c r="A276" s="2" t="s">
        <v>779</v>
      </c>
      <c r="B276">
        <v>0</v>
      </c>
      <c r="D276">
        <v>832.49236829999995</v>
      </c>
      <c r="F276">
        <v>80.339950200000004</v>
      </c>
      <c r="G276">
        <v>912.83231849999993</v>
      </c>
      <c r="N276">
        <v>912.83231849999993</v>
      </c>
    </row>
    <row r="277" spans="1:14">
      <c r="A277" s="2" t="s">
        <v>781</v>
      </c>
      <c r="B277">
        <v>91.511950560000002</v>
      </c>
      <c r="C277">
        <v>0</v>
      </c>
      <c r="D277">
        <v>1547.5792779999999</v>
      </c>
      <c r="F277">
        <v>228.56084509000002</v>
      </c>
      <c r="G277">
        <v>1867.6520736499999</v>
      </c>
      <c r="N277">
        <v>1867.6520736499999</v>
      </c>
    </row>
    <row r="278" spans="1:14">
      <c r="A278" s="2" t="s">
        <v>783</v>
      </c>
      <c r="B278">
        <v>55.438450940000003</v>
      </c>
      <c r="C278">
        <v>0</v>
      </c>
      <c r="D278">
        <v>333.33464909999998</v>
      </c>
      <c r="F278">
        <v>0</v>
      </c>
      <c r="G278">
        <v>388.77310003999997</v>
      </c>
      <c r="N278">
        <v>388.77310003999997</v>
      </c>
    </row>
    <row r="279" spans="1:14">
      <c r="A279" s="2" t="s">
        <v>1487</v>
      </c>
      <c r="B279">
        <v>51.563982260000003</v>
      </c>
      <c r="D279">
        <v>402.30267129999999</v>
      </c>
      <c r="F279">
        <v>47.521141419999999</v>
      </c>
      <c r="G279">
        <v>501.38779497999997</v>
      </c>
      <c r="N279">
        <v>501.38779497999997</v>
      </c>
    </row>
    <row r="280" spans="1:14">
      <c r="A280" s="2" t="s">
        <v>785</v>
      </c>
      <c r="B280">
        <v>185.7197773</v>
      </c>
      <c r="C280">
        <v>0</v>
      </c>
      <c r="D280">
        <v>591.17428289999998</v>
      </c>
      <c r="E280">
        <v>0</v>
      </c>
      <c r="F280">
        <v>104.523789788</v>
      </c>
      <c r="G280">
        <v>881.41784998800006</v>
      </c>
      <c r="N280">
        <v>881.41784998800006</v>
      </c>
    </row>
    <row r="281" spans="1:14">
      <c r="A281" s="2" t="s">
        <v>787</v>
      </c>
      <c r="B281">
        <v>0</v>
      </c>
      <c r="D281">
        <v>348.32794489999998</v>
      </c>
      <c r="E281">
        <v>0</v>
      </c>
      <c r="F281">
        <v>0</v>
      </c>
      <c r="G281">
        <v>348.32794489999998</v>
      </c>
      <c r="N281">
        <v>348.32794489999998</v>
      </c>
    </row>
    <row r="282" spans="1:14">
      <c r="A282" s="2" t="s">
        <v>789</v>
      </c>
      <c r="B282">
        <v>41.792999999999999</v>
      </c>
      <c r="C282">
        <v>0</v>
      </c>
      <c r="D282">
        <v>2513.5950339999999</v>
      </c>
      <c r="F282">
        <v>960.10406131699995</v>
      </c>
      <c r="G282">
        <v>3515.4920953169999</v>
      </c>
      <c r="H282">
        <v>0</v>
      </c>
      <c r="J282">
        <v>2266.9154899999999</v>
      </c>
      <c r="K282">
        <v>0</v>
      </c>
      <c r="L282">
        <v>450.95940999999999</v>
      </c>
      <c r="M282">
        <v>2717.8748999999998</v>
      </c>
      <c r="N282">
        <v>6233.3669953170001</v>
      </c>
    </row>
    <row r="283" spans="1:14">
      <c r="A283" s="2" t="s">
        <v>791</v>
      </c>
      <c r="B283">
        <v>91.166510740000007</v>
      </c>
      <c r="C283">
        <v>0</v>
      </c>
      <c r="D283">
        <v>1088.322512</v>
      </c>
      <c r="E283">
        <v>0</v>
      </c>
      <c r="F283">
        <v>105.889765</v>
      </c>
      <c r="G283">
        <v>1285.3787877399998</v>
      </c>
      <c r="N283">
        <v>1285.3787877399998</v>
      </c>
    </row>
    <row r="284" spans="1:14">
      <c r="A284" s="2" t="s">
        <v>793</v>
      </c>
      <c r="B284">
        <v>0</v>
      </c>
      <c r="C284">
        <v>8695.2241511899992</v>
      </c>
      <c r="D284">
        <v>12584.809261</v>
      </c>
      <c r="E284">
        <v>164.83645329999999</v>
      </c>
      <c r="F284">
        <v>9285.0160337899997</v>
      </c>
      <c r="G284">
        <v>30729.885899280001</v>
      </c>
      <c r="H284">
        <v>0</v>
      </c>
      <c r="I284">
        <v>25316.196609999999</v>
      </c>
      <c r="J284">
        <v>15686.34354</v>
      </c>
      <c r="K284">
        <v>0</v>
      </c>
      <c r="L284">
        <v>11236.8917</v>
      </c>
      <c r="M284">
        <v>52239.431850000001</v>
      </c>
      <c r="N284">
        <v>82969.317749279988</v>
      </c>
    </row>
    <row r="285" spans="1:14">
      <c r="A285" s="2" t="s">
        <v>795</v>
      </c>
      <c r="B285">
        <v>0</v>
      </c>
      <c r="C285">
        <v>0</v>
      </c>
      <c r="D285">
        <v>453.79594279999998</v>
      </c>
      <c r="E285">
        <v>0</v>
      </c>
      <c r="F285">
        <v>0</v>
      </c>
      <c r="G285">
        <v>453.79594279999998</v>
      </c>
      <c r="N285">
        <v>453.79594279999998</v>
      </c>
    </row>
    <row r="286" spans="1:14">
      <c r="A286" s="2" t="s">
        <v>797</v>
      </c>
      <c r="B286">
        <v>0</v>
      </c>
      <c r="C286">
        <v>124.63407479999999</v>
      </c>
      <c r="D286">
        <v>1369.034973</v>
      </c>
      <c r="F286">
        <v>159.56958624000001</v>
      </c>
      <c r="G286">
        <v>1653.2386340400001</v>
      </c>
      <c r="N286">
        <v>1653.2386340400001</v>
      </c>
    </row>
    <row r="287" spans="1:14">
      <c r="A287" s="2" t="s">
        <v>799</v>
      </c>
      <c r="B287">
        <v>1726.1441429000001</v>
      </c>
      <c r="C287">
        <v>14437.077676590003</v>
      </c>
      <c r="D287">
        <v>6369.988558</v>
      </c>
      <c r="E287">
        <v>138.64947950000001</v>
      </c>
      <c r="F287">
        <v>14688.247490990001</v>
      </c>
      <c r="G287">
        <v>37360.107347980003</v>
      </c>
      <c r="H287">
        <v>880.36289999999997</v>
      </c>
      <c r="I287">
        <v>7503.0239799999999</v>
      </c>
      <c r="J287">
        <v>11596.657730000001</v>
      </c>
      <c r="K287">
        <v>0</v>
      </c>
      <c r="L287">
        <v>10919.013210000001</v>
      </c>
      <c r="M287">
        <v>30899.057820000002</v>
      </c>
      <c r="N287">
        <v>68259.165167979998</v>
      </c>
    </row>
    <row r="288" spans="1:14">
      <c r="A288" s="2" t="s">
        <v>803</v>
      </c>
      <c r="B288">
        <v>68.424224820000006</v>
      </c>
      <c r="C288">
        <v>0</v>
      </c>
      <c r="D288">
        <v>519.51615560000005</v>
      </c>
      <c r="F288">
        <v>132.21550245</v>
      </c>
      <c r="G288">
        <v>720.15588287000014</v>
      </c>
      <c r="N288">
        <v>720.15588287000014</v>
      </c>
    </row>
    <row r="289" spans="1:14">
      <c r="A289" s="2" t="s">
        <v>805</v>
      </c>
      <c r="B289">
        <v>90.442416269999995</v>
      </c>
      <c r="C289">
        <v>226.01253077000001</v>
      </c>
      <c r="D289">
        <v>2071.5591960000002</v>
      </c>
      <c r="E289">
        <v>0</v>
      </c>
      <c r="F289">
        <v>2740.8224431499998</v>
      </c>
      <c r="G289">
        <v>5128.8365861900002</v>
      </c>
      <c r="I289">
        <v>2410.0175300000001</v>
      </c>
      <c r="J289">
        <v>3206.0802600000002</v>
      </c>
      <c r="L289">
        <v>1381.4564800000001</v>
      </c>
      <c r="M289">
        <v>6997.5542699999996</v>
      </c>
      <c r="N289">
        <v>12126.390856190001</v>
      </c>
    </row>
    <row r="290" spans="1:14">
      <c r="A290" s="2" t="s">
        <v>1489</v>
      </c>
      <c r="C290">
        <v>0</v>
      </c>
      <c r="D290">
        <v>338.17996269999998</v>
      </c>
      <c r="E290">
        <v>0</v>
      </c>
      <c r="F290">
        <v>413.30294481000004</v>
      </c>
      <c r="G290">
        <v>751.48290751000002</v>
      </c>
      <c r="N290">
        <v>751.48290751000002</v>
      </c>
    </row>
    <row r="291" spans="1:14">
      <c r="A291" s="2" t="s">
        <v>807</v>
      </c>
      <c r="B291">
        <v>0</v>
      </c>
      <c r="D291">
        <v>387.10639350000002</v>
      </c>
      <c r="F291">
        <v>3193.7855743</v>
      </c>
      <c r="G291">
        <v>3580.8919678000002</v>
      </c>
      <c r="N291">
        <v>3580.8919678000002</v>
      </c>
    </row>
    <row r="292" spans="1:14">
      <c r="A292" s="2" t="s">
        <v>809</v>
      </c>
      <c r="B292">
        <v>0</v>
      </c>
      <c r="D292">
        <v>1295.298076</v>
      </c>
      <c r="F292">
        <v>221.73128389999999</v>
      </c>
      <c r="G292">
        <v>1517.0293599000001</v>
      </c>
      <c r="N292">
        <v>1517.0293599000001</v>
      </c>
    </row>
    <row r="293" spans="1:14">
      <c r="A293" s="2" t="s">
        <v>811</v>
      </c>
      <c r="B293">
        <v>0</v>
      </c>
      <c r="C293">
        <v>67.580500000000001</v>
      </c>
      <c r="D293">
        <v>1002.739635</v>
      </c>
      <c r="E293">
        <v>0</v>
      </c>
      <c r="F293">
        <v>812.54674599999998</v>
      </c>
      <c r="G293">
        <v>1882.8668809999999</v>
      </c>
      <c r="N293">
        <v>1882.8668809999999</v>
      </c>
    </row>
    <row r="294" spans="1:14">
      <c r="A294" s="2" t="s">
        <v>813</v>
      </c>
      <c r="B294">
        <v>0</v>
      </c>
      <c r="D294">
        <v>295.73620620000003</v>
      </c>
      <c r="F294">
        <v>12.404</v>
      </c>
      <c r="G294">
        <v>308.14020620000002</v>
      </c>
      <c r="N294">
        <v>308.14020620000002</v>
      </c>
    </row>
    <row r="295" spans="1:14">
      <c r="A295" s="2" t="s">
        <v>817</v>
      </c>
      <c r="B295">
        <v>60.070677209999999</v>
      </c>
      <c r="C295">
        <v>132.68788404</v>
      </c>
      <c r="D295">
        <v>866.38733649999995</v>
      </c>
      <c r="E295">
        <v>0</v>
      </c>
      <c r="F295">
        <v>207.53969462000001</v>
      </c>
      <c r="G295">
        <v>1266.68559237</v>
      </c>
      <c r="N295">
        <v>1266.68559237</v>
      </c>
    </row>
    <row r="296" spans="1:14">
      <c r="A296" s="2" t="s">
        <v>819</v>
      </c>
      <c r="B296">
        <v>71.172552469999999</v>
      </c>
      <c r="D296">
        <v>720.86040530000002</v>
      </c>
      <c r="E296">
        <v>0</v>
      </c>
      <c r="F296">
        <v>24.381</v>
      </c>
      <c r="G296">
        <v>816.41395777000002</v>
      </c>
      <c r="N296">
        <v>816.41395777000002</v>
      </c>
    </row>
    <row r="297" spans="1:14">
      <c r="A297" s="2" t="s">
        <v>1491</v>
      </c>
      <c r="B297">
        <v>0</v>
      </c>
      <c r="D297">
        <v>637.38596340000004</v>
      </c>
      <c r="F297">
        <v>54.414358360000001</v>
      </c>
      <c r="G297">
        <v>691.80032176000009</v>
      </c>
      <c r="N297">
        <v>691.80032176000009</v>
      </c>
    </row>
    <row r="298" spans="1:14">
      <c r="A298" s="2" t="s">
        <v>821</v>
      </c>
      <c r="B298">
        <v>0</v>
      </c>
      <c r="D298">
        <v>510.01880749999998</v>
      </c>
      <c r="F298">
        <v>115.65300000000001</v>
      </c>
      <c r="G298">
        <v>625.6718075</v>
      </c>
      <c r="N298">
        <v>625.6718075</v>
      </c>
    </row>
    <row r="299" spans="1:14">
      <c r="A299" s="2" t="s">
        <v>823</v>
      </c>
      <c r="B299">
        <v>83.274203979999996</v>
      </c>
      <c r="C299">
        <v>218.90178119999999</v>
      </c>
      <c r="D299">
        <v>742.22841970000002</v>
      </c>
      <c r="E299">
        <v>0</v>
      </c>
      <c r="F299">
        <v>370.00848225000004</v>
      </c>
      <c r="G299">
        <v>1414.4128871300002</v>
      </c>
      <c r="N299">
        <v>1414.4128871300002</v>
      </c>
    </row>
    <row r="300" spans="1:14">
      <c r="A300" s="2" t="s">
        <v>825</v>
      </c>
      <c r="B300">
        <v>50.062900480000003</v>
      </c>
      <c r="D300">
        <v>361.40178850000001</v>
      </c>
      <c r="F300">
        <v>0</v>
      </c>
      <c r="G300">
        <v>411.46468898000001</v>
      </c>
      <c r="N300">
        <v>411.46468898000001</v>
      </c>
    </row>
    <row r="301" spans="1:14">
      <c r="A301" s="2" t="s">
        <v>827</v>
      </c>
      <c r="B301">
        <v>0</v>
      </c>
      <c r="D301">
        <v>395.54470850000001</v>
      </c>
      <c r="E301">
        <v>0</v>
      </c>
      <c r="F301">
        <v>174.83804269999999</v>
      </c>
      <c r="G301">
        <v>570.38275120000003</v>
      </c>
      <c r="N301">
        <v>570.38275120000003</v>
      </c>
    </row>
    <row r="302" spans="1:14">
      <c r="A302" s="2" t="s">
        <v>1493</v>
      </c>
      <c r="B302">
        <v>0</v>
      </c>
      <c r="D302">
        <v>159.43812109999999</v>
      </c>
      <c r="F302">
        <v>0</v>
      </c>
      <c r="G302">
        <v>159.43812109999999</v>
      </c>
      <c r="N302">
        <v>159.43812109999999</v>
      </c>
    </row>
    <row r="303" spans="1:14">
      <c r="A303" s="2" t="s">
        <v>1495</v>
      </c>
      <c r="B303">
        <v>0</v>
      </c>
      <c r="C303">
        <v>0</v>
      </c>
      <c r="D303">
        <v>139.69699840000001</v>
      </c>
      <c r="F303">
        <v>0</v>
      </c>
      <c r="G303">
        <v>139.69699840000001</v>
      </c>
      <c r="N303">
        <v>139.69699840000001</v>
      </c>
    </row>
    <row r="304" spans="1:14">
      <c r="A304" s="2" t="s">
        <v>829</v>
      </c>
      <c r="B304">
        <v>0</v>
      </c>
      <c r="D304">
        <v>253.32615029999999</v>
      </c>
      <c r="F304">
        <v>0</v>
      </c>
      <c r="G304">
        <v>253.32615029999999</v>
      </c>
      <c r="N304">
        <v>253.32615029999999</v>
      </c>
    </row>
    <row r="305" spans="1:14">
      <c r="A305" s="2" t="s">
        <v>831</v>
      </c>
      <c r="B305">
        <v>0</v>
      </c>
      <c r="D305">
        <v>365.38409139999999</v>
      </c>
      <c r="F305">
        <v>0</v>
      </c>
      <c r="G305">
        <v>365.38409139999999</v>
      </c>
      <c r="N305">
        <v>365.38409139999999</v>
      </c>
    </row>
    <row r="306" spans="1:14">
      <c r="A306" s="2" t="s">
        <v>833</v>
      </c>
      <c r="B306">
        <v>0</v>
      </c>
      <c r="C306">
        <v>185.66328948</v>
      </c>
      <c r="D306">
        <v>3180.0354710000001</v>
      </c>
      <c r="F306">
        <v>486.74396850000005</v>
      </c>
      <c r="G306">
        <v>3852.4427289800001</v>
      </c>
      <c r="I306">
        <v>360.95008000000001</v>
      </c>
      <c r="J306">
        <v>5799.02171</v>
      </c>
      <c r="K306">
        <v>0</v>
      </c>
      <c r="L306">
        <v>1026.08788</v>
      </c>
      <c r="M306">
        <v>7186.0596699999996</v>
      </c>
      <c r="N306">
        <v>11038.502398979999</v>
      </c>
    </row>
    <row r="307" spans="1:14">
      <c r="A307" s="2" t="s">
        <v>835</v>
      </c>
      <c r="B307">
        <v>0</v>
      </c>
      <c r="C307">
        <v>2.4725000000000001</v>
      </c>
      <c r="D307">
        <v>1153.7939839999999</v>
      </c>
      <c r="E307">
        <v>0</v>
      </c>
      <c r="F307">
        <v>94.897566979999993</v>
      </c>
      <c r="G307">
        <v>1251.16405098</v>
      </c>
      <c r="N307">
        <v>1251.16405098</v>
      </c>
    </row>
    <row r="308" spans="1:14">
      <c r="A308" s="2" t="s">
        <v>837</v>
      </c>
      <c r="B308">
        <v>60.582000000000001</v>
      </c>
      <c r="C308">
        <v>10484.81487738</v>
      </c>
      <c r="D308">
        <v>10022.478230000001</v>
      </c>
      <c r="E308">
        <v>132.9017365</v>
      </c>
      <c r="F308">
        <v>10866.050571396003</v>
      </c>
      <c r="G308">
        <v>31566.827415276006</v>
      </c>
      <c r="I308">
        <v>7505.3312499999993</v>
      </c>
      <c r="J308">
        <v>13463.090920000001</v>
      </c>
      <c r="L308">
        <v>9875.0023700000002</v>
      </c>
      <c r="M308">
        <v>30843.42454</v>
      </c>
      <c r="N308">
        <v>62410.251955276006</v>
      </c>
    </row>
    <row r="309" spans="1:14">
      <c r="A309" s="2" t="s">
        <v>1497</v>
      </c>
      <c r="B309">
        <v>0</v>
      </c>
      <c r="C309">
        <v>42.603138379999997</v>
      </c>
      <c r="D309">
        <v>2521.2773849999999</v>
      </c>
      <c r="E309">
        <v>0</v>
      </c>
      <c r="F309">
        <v>80.697007380000002</v>
      </c>
      <c r="G309">
        <v>2644.5775307599997</v>
      </c>
      <c r="J309">
        <v>1010.1540199999999</v>
      </c>
      <c r="L309">
        <v>142.99538000000001</v>
      </c>
      <c r="M309">
        <v>1153.1494</v>
      </c>
      <c r="N309">
        <v>3797.7269307599995</v>
      </c>
    </row>
    <row r="310" spans="1:14">
      <c r="A310" s="2" t="s">
        <v>841</v>
      </c>
      <c r="B310">
        <v>0</v>
      </c>
      <c r="C310">
        <v>0</v>
      </c>
      <c r="D310">
        <v>2050.334621</v>
      </c>
      <c r="E310">
        <v>0</v>
      </c>
      <c r="F310">
        <v>202.24517119999999</v>
      </c>
      <c r="G310">
        <v>2252.5797922000002</v>
      </c>
      <c r="H310">
        <v>0</v>
      </c>
      <c r="J310">
        <v>2200.76071</v>
      </c>
      <c r="L310">
        <v>218.29661999999999</v>
      </c>
      <c r="M310">
        <v>2419.0573300000001</v>
      </c>
      <c r="N310">
        <v>4671.6371222000007</v>
      </c>
    </row>
    <row r="311" spans="1:14">
      <c r="A311" s="2" t="s">
        <v>1499</v>
      </c>
      <c r="B311">
        <v>0</v>
      </c>
      <c r="D311">
        <v>317.94071359999998</v>
      </c>
      <c r="F311">
        <v>0</v>
      </c>
      <c r="G311">
        <v>317.94071359999998</v>
      </c>
      <c r="N311">
        <v>317.94071359999998</v>
      </c>
    </row>
    <row r="312" spans="1:14">
      <c r="A312" s="2" t="s">
        <v>843</v>
      </c>
      <c r="B312">
        <v>0</v>
      </c>
      <c r="C312">
        <v>0</v>
      </c>
      <c r="D312">
        <v>787.37912619999997</v>
      </c>
      <c r="F312">
        <v>66.652805439999995</v>
      </c>
      <c r="G312">
        <v>854.03193163999993</v>
      </c>
      <c r="J312">
        <v>1378.23955</v>
      </c>
      <c r="L312">
        <v>0</v>
      </c>
      <c r="M312">
        <v>1378.23955</v>
      </c>
      <c r="N312">
        <v>2232.2714816399998</v>
      </c>
    </row>
    <row r="313" spans="1:14">
      <c r="A313" s="2" t="s">
        <v>845</v>
      </c>
      <c r="B313">
        <v>0</v>
      </c>
      <c r="D313">
        <v>486.06090510000001</v>
      </c>
      <c r="E313">
        <v>0</v>
      </c>
      <c r="F313">
        <v>0</v>
      </c>
      <c r="G313">
        <v>486.06090510000001</v>
      </c>
      <c r="N313">
        <v>486.06090510000001</v>
      </c>
    </row>
    <row r="314" spans="1:14">
      <c r="A314" s="2" t="s">
        <v>847</v>
      </c>
      <c r="B314">
        <v>0</v>
      </c>
      <c r="D314">
        <v>110.37305910000001</v>
      </c>
      <c r="F314">
        <v>0</v>
      </c>
      <c r="G314">
        <v>110.37305910000001</v>
      </c>
      <c r="N314">
        <v>110.37305910000001</v>
      </c>
    </row>
    <row r="315" spans="1:14">
      <c r="A315" s="2" t="s">
        <v>1501</v>
      </c>
      <c r="B315">
        <v>0</v>
      </c>
      <c r="C315">
        <v>0</v>
      </c>
      <c r="D315">
        <v>626.38457189999997</v>
      </c>
      <c r="F315">
        <v>91.891026030000006</v>
      </c>
      <c r="G315">
        <v>718.27559793</v>
      </c>
      <c r="N315">
        <v>718.27559793</v>
      </c>
    </row>
    <row r="316" spans="1:14">
      <c r="A316" s="2" t="s">
        <v>849</v>
      </c>
      <c r="B316">
        <v>53.487736460000001</v>
      </c>
      <c r="D316">
        <v>254.38546170000001</v>
      </c>
      <c r="E316">
        <v>0</v>
      </c>
      <c r="F316">
        <v>38.501326380000002</v>
      </c>
      <c r="G316">
        <v>346.37452454000004</v>
      </c>
      <c r="N316">
        <v>346.37452454000004</v>
      </c>
    </row>
    <row r="317" spans="1:14">
      <c r="A317" s="2" t="s">
        <v>853</v>
      </c>
      <c r="B317">
        <v>0</v>
      </c>
      <c r="D317">
        <v>209.06223560000001</v>
      </c>
      <c r="F317">
        <v>0</v>
      </c>
      <c r="G317">
        <v>209.06223560000001</v>
      </c>
      <c r="N317">
        <v>209.06223560000001</v>
      </c>
    </row>
    <row r="318" spans="1:14">
      <c r="A318" s="2" t="s">
        <v>855</v>
      </c>
      <c r="B318">
        <v>0</v>
      </c>
      <c r="D318">
        <v>128.75183960000001</v>
      </c>
      <c r="F318">
        <v>112.2503112</v>
      </c>
      <c r="G318">
        <v>241.00215080000001</v>
      </c>
      <c r="N318">
        <v>241.00215080000001</v>
      </c>
    </row>
    <row r="319" spans="1:14">
      <c r="A319" s="2" t="s">
        <v>352</v>
      </c>
      <c r="B319">
        <v>0</v>
      </c>
      <c r="C319">
        <v>0</v>
      </c>
      <c r="D319">
        <v>649.33480629999997</v>
      </c>
      <c r="E319">
        <v>0</v>
      </c>
      <c r="F319">
        <v>428.12640606499997</v>
      </c>
      <c r="G319">
        <v>1077.4612123649999</v>
      </c>
      <c r="N319">
        <v>1077.4612123649999</v>
      </c>
    </row>
    <row r="320" spans="1:14">
      <c r="A320" s="2" t="s">
        <v>428</v>
      </c>
      <c r="B320">
        <v>0</v>
      </c>
      <c r="D320">
        <v>308.2804276</v>
      </c>
      <c r="F320">
        <v>0</v>
      </c>
      <c r="G320">
        <v>308.2804276</v>
      </c>
      <c r="N320">
        <v>308.2804276</v>
      </c>
    </row>
    <row r="321" spans="1:14">
      <c r="A321" s="2" t="s">
        <v>1537</v>
      </c>
      <c r="B321">
        <v>10.994999999999999</v>
      </c>
      <c r="D321">
        <v>494.03941939999999</v>
      </c>
      <c r="F321">
        <v>110.7744754</v>
      </c>
      <c r="G321">
        <v>615.80889479999996</v>
      </c>
      <c r="N321">
        <v>615.80889479999996</v>
      </c>
    </row>
    <row r="322" spans="1:14">
      <c r="A322" s="2" t="s">
        <v>1141</v>
      </c>
      <c r="B322">
        <v>106.85784691000001</v>
      </c>
      <c r="C322">
        <v>29451.154628799999</v>
      </c>
      <c r="D322">
        <v>3254.22723</v>
      </c>
      <c r="F322">
        <v>1042.3086092999999</v>
      </c>
      <c r="G322">
        <v>33854.548315009997</v>
      </c>
      <c r="N322">
        <v>33854.548315009997</v>
      </c>
    </row>
    <row r="323" spans="1:14">
      <c r="A323" s="2" t="s">
        <v>1589</v>
      </c>
      <c r="B323">
        <v>80.035225729999993</v>
      </c>
      <c r="C323">
        <v>533.74733330000004</v>
      </c>
      <c r="D323">
        <v>1025.5120790000001</v>
      </c>
      <c r="F323">
        <v>214.72865409000002</v>
      </c>
      <c r="G323">
        <v>1854.02329212</v>
      </c>
      <c r="N323">
        <v>1854.02329212</v>
      </c>
    </row>
    <row r="324" spans="1:14">
      <c r="A324" s="2" t="s">
        <v>1591</v>
      </c>
      <c r="B324">
        <v>0</v>
      </c>
      <c r="D324">
        <v>353.41869450000002</v>
      </c>
      <c r="F324">
        <v>54.555403669999997</v>
      </c>
      <c r="G324">
        <v>407.97409816999999</v>
      </c>
      <c r="N324">
        <v>407.97409816999999</v>
      </c>
    </row>
    <row r="325" spans="1:14">
      <c r="A325" s="2" t="s">
        <v>1347</v>
      </c>
      <c r="B325">
        <v>41.063508550000002</v>
      </c>
      <c r="D325">
        <v>126.7722928</v>
      </c>
      <c r="F325">
        <v>0</v>
      </c>
      <c r="G325">
        <v>167.83580135</v>
      </c>
      <c r="N325">
        <v>167.83580135</v>
      </c>
    </row>
    <row r="326" spans="1:14">
      <c r="A326" s="2" t="s">
        <v>1099</v>
      </c>
      <c r="B326">
        <v>0</v>
      </c>
      <c r="C326">
        <v>0</v>
      </c>
      <c r="D326">
        <v>1066.149539</v>
      </c>
      <c r="E326">
        <v>0</v>
      </c>
      <c r="F326">
        <v>52.326141640000003</v>
      </c>
      <c r="G326">
        <v>1118.4756806400001</v>
      </c>
      <c r="H326">
        <v>0</v>
      </c>
      <c r="J326">
        <v>1205.7399499999999</v>
      </c>
      <c r="L326">
        <v>74.557169999999999</v>
      </c>
      <c r="M326">
        <v>1280.2971199999999</v>
      </c>
      <c r="N326">
        <v>2398.7728006400002</v>
      </c>
    </row>
    <row r="327" spans="1:14">
      <c r="A327" s="2" t="s">
        <v>857</v>
      </c>
      <c r="B327">
        <v>0</v>
      </c>
      <c r="C327">
        <v>0</v>
      </c>
      <c r="D327">
        <v>1128.7571270000001</v>
      </c>
      <c r="F327">
        <v>83.933823579999995</v>
      </c>
      <c r="G327">
        <v>1212.6909505800002</v>
      </c>
      <c r="N327">
        <v>1212.6909505800002</v>
      </c>
    </row>
    <row r="328" spans="1:14">
      <c r="A328" s="2" t="s">
        <v>859</v>
      </c>
      <c r="B328">
        <v>0</v>
      </c>
      <c r="C328">
        <v>247.7966667</v>
      </c>
      <c r="D328">
        <v>2910.2112219999999</v>
      </c>
      <c r="E328">
        <v>0</v>
      </c>
      <c r="F328">
        <v>579.8522557</v>
      </c>
      <c r="G328">
        <v>3737.8601444000001</v>
      </c>
      <c r="L328">
        <v>775.90112799999997</v>
      </c>
      <c r="M328">
        <v>775.90112799999997</v>
      </c>
      <c r="N328">
        <v>4513.7612724000001</v>
      </c>
    </row>
    <row r="329" spans="1:14">
      <c r="A329" s="2" t="s">
        <v>861</v>
      </c>
      <c r="B329">
        <v>0</v>
      </c>
      <c r="C329">
        <v>0</v>
      </c>
      <c r="D329">
        <v>769.27907249999998</v>
      </c>
      <c r="E329">
        <v>0</v>
      </c>
      <c r="F329">
        <v>48.847848050000003</v>
      </c>
      <c r="G329">
        <v>818.12692055000002</v>
      </c>
      <c r="N329">
        <v>818.12692055000002</v>
      </c>
    </row>
    <row r="330" spans="1:14">
      <c r="A330" s="2" t="s">
        <v>863</v>
      </c>
      <c r="B330">
        <v>0</v>
      </c>
      <c r="C330">
        <v>1385.6429221999999</v>
      </c>
      <c r="D330">
        <v>1444.7442100000001</v>
      </c>
      <c r="F330">
        <v>352.69435370000002</v>
      </c>
      <c r="G330">
        <v>3183.0814859000002</v>
      </c>
      <c r="N330">
        <v>3183.0814859000002</v>
      </c>
    </row>
    <row r="331" spans="1:14">
      <c r="A331" s="2" t="s">
        <v>865</v>
      </c>
      <c r="B331">
        <v>0</v>
      </c>
      <c r="C331">
        <v>0</v>
      </c>
      <c r="D331">
        <v>435.38649629999998</v>
      </c>
      <c r="E331">
        <v>0</v>
      </c>
      <c r="F331">
        <v>341.75144903</v>
      </c>
      <c r="G331">
        <v>777.13794532999998</v>
      </c>
      <c r="N331">
        <v>777.13794532999998</v>
      </c>
    </row>
    <row r="332" spans="1:14">
      <c r="A332" s="2" t="s">
        <v>1243</v>
      </c>
      <c r="B332">
        <v>768.09653700000001</v>
      </c>
      <c r="C332">
        <v>1128.9908283</v>
      </c>
      <c r="D332">
        <v>5320.1188240000001</v>
      </c>
      <c r="E332">
        <v>152.05596629999999</v>
      </c>
      <c r="F332">
        <v>2418.6596293950001</v>
      </c>
      <c r="G332">
        <v>9787.9217849950001</v>
      </c>
      <c r="H332">
        <v>842.19613000000004</v>
      </c>
      <c r="I332">
        <v>253.49180000000001</v>
      </c>
      <c r="J332">
        <v>6452.1196600000003</v>
      </c>
      <c r="L332">
        <v>2738.7627599999996</v>
      </c>
      <c r="M332">
        <v>10286.57035</v>
      </c>
      <c r="N332">
        <v>20074.492134995002</v>
      </c>
    </row>
    <row r="333" spans="1:14">
      <c r="A333" s="2" t="s">
        <v>867</v>
      </c>
      <c r="B333">
        <v>113.2453556</v>
      </c>
      <c r="C333">
        <v>1461.981266365</v>
      </c>
      <c r="D333">
        <v>2046.9716470000001</v>
      </c>
      <c r="E333">
        <v>162.362773</v>
      </c>
      <c r="F333">
        <v>1423.8998565399997</v>
      </c>
      <c r="G333">
        <v>5208.4608985049999</v>
      </c>
      <c r="N333">
        <v>5208.4608985049999</v>
      </c>
    </row>
    <row r="334" spans="1:14">
      <c r="A334" s="2" t="s">
        <v>869</v>
      </c>
      <c r="B334">
        <v>0</v>
      </c>
      <c r="C334">
        <v>427.62191496999998</v>
      </c>
      <c r="D334">
        <v>3736.8020230000002</v>
      </c>
      <c r="E334">
        <v>0</v>
      </c>
      <c r="F334">
        <v>681.06620530000009</v>
      </c>
      <c r="G334">
        <v>4845.4901432700008</v>
      </c>
      <c r="J334">
        <v>3618.9862600000001</v>
      </c>
      <c r="L334">
        <v>1066.4005099999999</v>
      </c>
      <c r="M334">
        <v>4685.3867700000001</v>
      </c>
      <c r="N334">
        <v>9530.8769132699999</v>
      </c>
    </row>
    <row r="335" spans="1:14">
      <c r="A335" s="2" t="s">
        <v>871</v>
      </c>
      <c r="B335">
        <v>59.806014099999999</v>
      </c>
      <c r="D335">
        <v>535.71348490000003</v>
      </c>
      <c r="F335">
        <v>141.26026475</v>
      </c>
      <c r="G335">
        <v>736.77976375000003</v>
      </c>
      <c r="N335">
        <v>736.77976375000003</v>
      </c>
    </row>
    <row r="336" spans="1:14">
      <c r="A336" s="2" t="s">
        <v>873</v>
      </c>
      <c r="B336">
        <v>0</v>
      </c>
      <c r="D336">
        <v>1656.9593769999999</v>
      </c>
      <c r="F336">
        <v>185.71294645</v>
      </c>
      <c r="G336">
        <v>1842.67232345</v>
      </c>
      <c r="N336">
        <v>1842.67232345</v>
      </c>
    </row>
    <row r="337" spans="1:14">
      <c r="A337" s="2" t="s">
        <v>875</v>
      </c>
      <c r="B337">
        <v>23.279</v>
      </c>
      <c r="C337">
        <v>0</v>
      </c>
      <c r="D337">
        <v>717.31023049999999</v>
      </c>
      <c r="F337">
        <v>0</v>
      </c>
      <c r="G337">
        <v>740.58923049999999</v>
      </c>
      <c r="N337">
        <v>740.58923049999999</v>
      </c>
    </row>
    <row r="338" spans="1:14">
      <c r="A338" s="2" t="s">
        <v>877</v>
      </c>
      <c r="B338">
        <v>64.398518620000004</v>
      </c>
      <c r="C338">
        <v>0</v>
      </c>
      <c r="D338">
        <v>325.5501491</v>
      </c>
      <c r="F338">
        <v>0</v>
      </c>
      <c r="G338">
        <v>389.94866772</v>
      </c>
      <c r="N338">
        <v>389.94866772</v>
      </c>
    </row>
    <row r="339" spans="1:14">
      <c r="A339" s="2" t="s">
        <v>1503</v>
      </c>
      <c r="B339">
        <v>57.197761370000002</v>
      </c>
      <c r="C339">
        <v>57.906606789999998</v>
      </c>
      <c r="D339">
        <v>1141.11115</v>
      </c>
      <c r="E339">
        <v>0</v>
      </c>
      <c r="F339">
        <v>91.727095079999998</v>
      </c>
      <c r="G339">
        <v>1347.9426132399999</v>
      </c>
      <c r="N339">
        <v>1347.9426132399999</v>
      </c>
    </row>
    <row r="340" spans="1:14">
      <c r="A340" s="2" t="s">
        <v>879</v>
      </c>
      <c r="B340">
        <v>0</v>
      </c>
      <c r="C340">
        <v>0</v>
      </c>
      <c r="D340">
        <v>308.84123369999998</v>
      </c>
      <c r="F340">
        <v>0</v>
      </c>
      <c r="G340">
        <v>308.84123369999998</v>
      </c>
      <c r="N340">
        <v>308.84123369999998</v>
      </c>
    </row>
    <row r="341" spans="1:14">
      <c r="A341" s="2" t="s">
        <v>742</v>
      </c>
      <c r="D341">
        <v>184.47844459999999</v>
      </c>
      <c r="F341">
        <v>0</v>
      </c>
      <c r="G341">
        <v>184.47844459999999</v>
      </c>
      <c r="N341">
        <v>184.47844459999999</v>
      </c>
    </row>
    <row r="342" spans="1:14">
      <c r="A342" s="2" t="s">
        <v>979</v>
      </c>
      <c r="B342">
        <v>88.687386759999995</v>
      </c>
      <c r="C342">
        <v>0</v>
      </c>
      <c r="D342">
        <v>116.46975689999999</v>
      </c>
      <c r="F342">
        <v>92.102000000000004</v>
      </c>
      <c r="G342">
        <v>297.25914365999995</v>
      </c>
      <c r="N342">
        <v>297.25914365999995</v>
      </c>
    </row>
    <row r="343" spans="1:14">
      <c r="A343" s="2" t="s">
        <v>758</v>
      </c>
      <c r="B343">
        <v>0</v>
      </c>
      <c r="C343">
        <v>0</v>
      </c>
      <c r="D343">
        <v>855.1443951</v>
      </c>
      <c r="E343">
        <v>0</v>
      </c>
      <c r="F343">
        <v>526.07044580000002</v>
      </c>
      <c r="G343">
        <v>1381.2148409000001</v>
      </c>
      <c r="N343">
        <v>1381.2148409000001</v>
      </c>
    </row>
    <row r="344" spans="1:14">
      <c r="A344" s="2" t="s">
        <v>881</v>
      </c>
      <c r="B344">
        <v>0</v>
      </c>
      <c r="D344">
        <v>972.34005060000004</v>
      </c>
      <c r="F344">
        <v>74.57434988</v>
      </c>
      <c r="G344">
        <v>1046.91440048</v>
      </c>
      <c r="N344">
        <v>1046.91440048</v>
      </c>
    </row>
    <row r="345" spans="1:14">
      <c r="A345" s="2" t="s">
        <v>883</v>
      </c>
      <c r="D345">
        <v>639.3580048</v>
      </c>
      <c r="F345">
        <v>205.91341886000001</v>
      </c>
      <c r="G345">
        <v>845.27142365999998</v>
      </c>
      <c r="N345">
        <v>845.27142365999998</v>
      </c>
    </row>
    <row r="346" spans="1:14">
      <c r="A346" s="2" t="s">
        <v>815</v>
      </c>
      <c r="B346">
        <v>0</v>
      </c>
      <c r="D346">
        <v>0</v>
      </c>
      <c r="F346">
        <v>0</v>
      </c>
      <c r="G346">
        <v>0</v>
      </c>
      <c r="N346">
        <v>0</v>
      </c>
    </row>
    <row r="347" spans="1:14">
      <c r="A347" s="2" t="s">
        <v>933</v>
      </c>
      <c r="B347">
        <v>234.60178779999998</v>
      </c>
      <c r="C347">
        <v>792.32492100000002</v>
      </c>
      <c r="D347">
        <v>2480.7668760000001</v>
      </c>
      <c r="F347">
        <v>602.64500280000004</v>
      </c>
      <c r="G347">
        <v>4110.3385876000002</v>
      </c>
      <c r="N347">
        <v>4110.3385876000002</v>
      </c>
    </row>
    <row r="348" spans="1:14">
      <c r="A348" s="2" t="s">
        <v>724</v>
      </c>
      <c r="B348">
        <v>0</v>
      </c>
      <c r="C348">
        <v>0</v>
      </c>
      <c r="D348">
        <v>729.38821350000001</v>
      </c>
      <c r="E348">
        <v>0</v>
      </c>
      <c r="F348">
        <v>206.96446013000002</v>
      </c>
      <c r="G348">
        <v>936.35267363000003</v>
      </c>
      <c r="N348">
        <v>936.35267363000003</v>
      </c>
    </row>
    <row r="349" spans="1:14">
      <c r="A349" s="2" t="s">
        <v>885</v>
      </c>
      <c r="B349">
        <v>155.75630960000001</v>
      </c>
      <c r="C349">
        <v>730.48730209999997</v>
      </c>
      <c r="D349">
        <v>989.42668679999997</v>
      </c>
      <c r="E349">
        <v>0</v>
      </c>
      <c r="F349">
        <v>273.1661312</v>
      </c>
      <c r="G349">
        <v>2148.8364296999998</v>
      </c>
      <c r="N349">
        <v>2148.8364296999998</v>
      </c>
    </row>
    <row r="350" spans="1:14">
      <c r="A350" s="2" t="s">
        <v>887</v>
      </c>
      <c r="B350">
        <v>0</v>
      </c>
      <c r="C350">
        <v>638.68349059999991</v>
      </c>
      <c r="D350">
        <v>1149.431145</v>
      </c>
      <c r="E350">
        <v>0</v>
      </c>
      <c r="F350">
        <v>4307.8826320899998</v>
      </c>
      <c r="G350">
        <v>6095.9972676899997</v>
      </c>
      <c r="H350">
        <v>130.55884</v>
      </c>
      <c r="I350">
        <v>0</v>
      </c>
      <c r="J350">
        <v>1637.8233299999999</v>
      </c>
      <c r="K350">
        <v>0</v>
      </c>
      <c r="L350">
        <v>1555.1971000000001</v>
      </c>
      <c r="M350">
        <v>3323.5792700000002</v>
      </c>
      <c r="N350">
        <v>9419.5765376899999</v>
      </c>
    </row>
    <row r="351" spans="1:14">
      <c r="A351" s="2" t="s">
        <v>889</v>
      </c>
      <c r="B351">
        <v>0</v>
      </c>
      <c r="C351">
        <v>0</v>
      </c>
      <c r="D351">
        <v>302.1601119</v>
      </c>
      <c r="E351">
        <v>0</v>
      </c>
      <c r="F351">
        <v>5.9819770999999999</v>
      </c>
      <c r="G351">
        <v>308.142089</v>
      </c>
      <c r="N351">
        <v>308.142089</v>
      </c>
    </row>
    <row r="352" spans="1:14">
      <c r="A352" s="2" t="s">
        <v>891</v>
      </c>
      <c r="B352">
        <v>124.3339483</v>
      </c>
      <c r="C352">
        <v>1036.79362496</v>
      </c>
      <c r="D352">
        <v>1682.532606</v>
      </c>
      <c r="F352">
        <v>778.09095966999996</v>
      </c>
      <c r="G352">
        <v>3621.7511389299998</v>
      </c>
      <c r="N352">
        <v>3621.7511389299998</v>
      </c>
    </row>
    <row r="353" spans="1:14">
      <c r="A353" s="2" t="s">
        <v>893</v>
      </c>
      <c r="B353">
        <v>0</v>
      </c>
      <c r="D353">
        <v>129.80609490000001</v>
      </c>
      <c r="E353">
        <v>0</v>
      </c>
      <c r="F353">
        <v>4.4550000000000001</v>
      </c>
      <c r="G353">
        <v>134.26109490000002</v>
      </c>
      <c r="N353">
        <v>134.26109490000002</v>
      </c>
    </row>
    <row r="354" spans="1:14">
      <c r="A354" s="2" t="s">
        <v>895</v>
      </c>
      <c r="B354">
        <v>0</v>
      </c>
      <c r="C354">
        <v>70.008338519999995</v>
      </c>
      <c r="D354">
        <v>2560.3975820000001</v>
      </c>
      <c r="E354">
        <v>58.092627110000002</v>
      </c>
      <c r="F354">
        <v>667.73517527000001</v>
      </c>
      <c r="G354">
        <v>3356.2337229000004</v>
      </c>
      <c r="I354">
        <v>0</v>
      </c>
      <c r="J354">
        <v>4464.8948899999996</v>
      </c>
      <c r="L354">
        <v>1307.56269</v>
      </c>
      <c r="M354">
        <v>5772.4575799999993</v>
      </c>
      <c r="N354">
        <v>9128.6913029000007</v>
      </c>
    </row>
    <row r="355" spans="1:14">
      <c r="A355" s="2" t="s">
        <v>897</v>
      </c>
      <c r="B355">
        <v>0</v>
      </c>
      <c r="C355">
        <v>96.767396869999999</v>
      </c>
      <c r="D355">
        <v>3122.3886309999998</v>
      </c>
      <c r="E355">
        <v>0</v>
      </c>
      <c r="F355">
        <v>735.21904029999996</v>
      </c>
      <c r="G355">
        <v>3954.3750681699998</v>
      </c>
      <c r="J355">
        <v>3660.1271900000002</v>
      </c>
      <c r="L355">
        <v>1443.0916500000001</v>
      </c>
      <c r="M355">
        <v>5103.2188400000005</v>
      </c>
      <c r="N355">
        <v>9057.5939081699998</v>
      </c>
    </row>
    <row r="356" spans="1:14">
      <c r="A356" s="2" t="s">
        <v>899</v>
      </c>
      <c r="B356">
        <v>291.02546969999997</v>
      </c>
      <c r="C356">
        <v>112.94966669999999</v>
      </c>
      <c r="D356">
        <v>3453.968738</v>
      </c>
      <c r="E356">
        <v>0</v>
      </c>
      <c r="F356">
        <v>784.61677022999993</v>
      </c>
      <c r="G356">
        <v>4642.5606446299998</v>
      </c>
      <c r="H356">
        <v>0</v>
      </c>
      <c r="I356">
        <v>0</v>
      </c>
      <c r="J356">
        <v>4353.8584300000002</v>
      </c>
      <c r="L356">
        <v>511.55081000000001</v>
      </c>
      <c r="M356">
        <v>4865.40924</v>
      </c>
      <c r="N356">
        <v>9507.9698846300016</v>
      </c>
    </row>
    <row r="357" spans="1:14">
      <c r="A357" s="2" t="s">
        <v>901</v>
      </c>
      <c r="B357">
        <v>0</v>
      </c>
      <c r="D357">
        <v>209.07200570000001</v>
      </c>
      <c r="F357">
        <v>0</v>
      </c>
      <c r="G357">
        <v>209.07200570000001</v>
      </c>
      <c r="N357">
        <v>209.07200570000001</v>
      </c>
    </row>
    <row r="358" spans="1:14">
      <c r="A358" s="2" t="s">
        <v>903</v>
      </c>
      <c r="B358">
        <v>106.61371351</v>
      </c>
      <c r="C358">
        <v>68918.859508520007</v>
      </c>
      <c r="D358">
        <v>14379.697794</v>
      </c>
      <c r="E358">
        <v>0</v>
      </c>
      <c r="F358">
        <v>45082.88864978699</v>
      </c>
      <c r="G358">
        <v>128488.05966581701</v>
      </c>
      <c r="I358">
        <v>40663.741560000002</v>
      </c>
      <c r="J358">
        <v>29895.479920000002</v>
      </c>
      <c r="K358">
        <v>0</v>
      </c>
      <c r="L358">
        <v>34832.867529999996</v>
      </c>
      <c r="M358">
        <v>105392.08901</v>
      </c>
      <c r="N358">
        <v>233880.14867581701</v>
      </c>
    </row>
    <row r="359" spans="1:14">
      <c r="A359" s="2" t="s">
        <v>909</v>
      </c>
      <c r="B359">
        <v>63.547880620000001</v>
      </c>
      <c r="C359">
        <v>169.7856611</v>
      </c>
      <c r="D359">
        <v>4050.0063409999998</v>
      </c>
      <c r="E359">
        <v>65.560556079999998</v>
      </c>
      <c r="F359">
        <v>1127.7168175500001</v>
      </c>
      <c r="G359">
        <v>5476.6172563500004</v>
      </c>
      <c r="I359">
        <v>0</v>
      </c>
      <c r="J359">
        <v>4286.4349000000002</v>
      </c>
      <c r="L359">
        <v>915.12150999999994</v>
      </c>
      <c r="M359">
        <v>5201.5564100000001</v>
      </c>
      <c r="N359">
        <v>10678.173666350001</v>
      </c>
    </row>
    <row r="360" spans="1:14">
      <c r="A360" s="2" t="s">
        <v>911</v>
      </c>
      <c r="B360">
        <v>0</v>
      </c>
      <c r="C360">
        <v>0</v>
      </c>
      <c r="D360">
        <v>240.7319559</v>
      </c>
      <c r="F360">
        <v>0</v>
      </c>
      <c r="G360">
        <v>240.7319559</v>
      </c>
      <c r="N360">
        <v>240.7319559</v>
      </c>
    </row>
    <row r="361" spans="1:14">
      <c r="A361" s="2" t="s">
        <v>913</v>
      </c>
      <c r="B361">
        <v>151.57683080000001</v>
      </c>
      <c r="D361">
        <v>554.51198599999998</v>
      </c>
      <c r="F361">
        <v>82.233139924</v>
      </c>
      <c r="G361">
        <v>788.32195672400007</v>
      </c>
      <c r="N361">
        <v>788.32195672400007</v>
      </c>
    </row>
    <row r="362" spans="1:14">
      <c r="A362" s="2" t="s">
        <v>1507</v>
      </c>
      <c r="B362">
        <v>98.850752630000002</v>
      </c>
      <c r="D362">
        <v>142.5522205</v>
      </c>
      <c r="F362">
        <v>13.180999999999999</v>
      </c>
      <c r="G362">
        <v>254.58397313000003</v>
      </c>
      <c r="N362">
        <v>254.58397313000003</v>
      </c>
    </row>
    <row r="363" spans="1:14">
      <c r="A363" s="2" t="s">
        <v>915</v>
      </c>
      <c r="D363">
        <v>510.82657380000001</v>
      </c>
      <c r="F363">
        <v>260.90899999999999</v>
      </c>
      <c r="G363">
        <v>771.7355738</v>
      </c>
      <c r="N363">
        <v>771.7355738</v>
      </c>
    </row>
    <row r="364" spans="1:14">
      <c r="A364" s="2" t="s">
        <v>917</v>
      </c>
      <c r="B364">
        <v>41.48737801</v>
      </c>
      <c r="C364">
        <v>155.10570679</v>
      </c>
      <c r="D364">
        <v>1524.500141</v>
      </c>
      <c r="F364">
        <v>734.75268570000003</v>
      </c>
      <c r="G364">
        <v>2455.8459115000001</v>
      </c>
      <c r="N364">
        <v>2455.8459115000001</v>
      </c>
    </row>
    <row r="365" spans="1:14">
      <c r="A365" s="2" t="s">
        <v>919</v>
      </c>
      <c r="B365">
        <v>0</v>
      </c>
      <c r="C365">
        <v>0</v>
      </c>
      <c r="D365">
        <v>427.42570640000002</v>
      </c>
      <c r="F365">
        <v>42.009298059999999</v>
      </c>
      <c r="G365">
        <v>469.43500446000002</v>
      </c>
      <c r="N365">
        <v>469.43500446000002</v>
      </c>
    </row>
    <row r="366" spans="1:14">
      <c r="A366" s="2" t="s">
        <v>921</v>
      </c>
      <c r="B366">
        <v>0</v>
      </c>
      <c r="C366">
        <v>1.2563982199999999</v>
      </c>
      <c r="D366">
        <v>1148.2345949999999</v>
      </c>
      <c r="F366">
        <v>123.8982939</v>
      </c>
      <c r="G366">
        <v>1273.3892871199998</v>
      </c>
      <c r="N366">
        <v>1273.3892871199998</v>
      </c>
    </row>
    <row r="367" spans="1:14">
      <c r="A367" s="2" t="s">
        <v>1509</v>
      </c>
      <c r="B367">
        <v>129.2046976</v>
      </c>
      <c r="D367">
        <v>323.8643429</v>
      </c>
      <c r="E367">
        <v>0</v>
      </c>
      <c r="F367">
        <v>63.797572580000001</v>
      </c>
      <c r="G367">
        <v>516.86661307999998</v>
      </c>
      <c r="N367">
        <v>516.86661307999998</v>
      </c>
    </row>
    <row r="368" spans="1:14">
      <c r="A368" s="2" t="s">
        <v>923</v>
      </c>
      <c r="B368">
        <v>0</v>
      </c>
      <c r="C368">
        <v>0</v>
      </c>
      <c r="D368">
        <v>290.45121649999999</v>
      </c>
      <c r="F368">
        <v>0</v>
      </c>
      <c r="G368">
        <v>290.45121649999999</v>
      </c>
      <c r="N368">
        <v>290.45121649999999</v>
      </c>
    </row>
    <row r="369" spans="1:14">
      <c r="A369" s="2" t="s">
        <v>925</v>
      </c>
      <c r="B369">
        <v>0</v>
      </c>
      <c r="C369">
        <v>0</v>
      </c>
      <c r="D369">
        <v>658.06213439999999</v>
      </c>
      <c r="F369">
        <v>177.20992729</v>
      </c>
      <c r="G369">
        <v>835.27206168999999</v>
      </c>
      <c r="N369">
        <v>835.27206168999999</v>
      </c>
    </row>
    <row r="370" spans="1:14">
      <c r="A370" s="2" t="s">
        <v>927</v>
      </c>
      <c r="B370">
        <v>181.57661386000001</v>
      </c>
      <c r="C370">
        <v>153.81408640000001</v>
      </c>
      <c r="D370">
        <v>810.00823439999999</v>
      </c>
      <c r="F370">
        <v>0</v>
      </c>
      <c r="G370">
        <v>1145.3989346600001</v>
      </c>
      <c r="N370">
        <v>1145.3989346600001</v>
      </c>
    </row>
    <row r="371" spans="1:14">
      <c r="A371" s="2" t="s">
        <v>1511</v>
      </c>
      <c r="C371">
        <v>224.36116670000001</v>
      </c>
      <c r="D371">
        <v>845.96753550000005</v>
      </c>
      <c r="F371">
        <v>49.504890830000001</v>
      </c>
      <c r="G371">
        <v>1119.83359303</v>
      </c>
      <c r="N371">
        <v>1119.83359303</v>
      </c>
    </row>
    <row r="372" spans="1:14">
      <c r="A372" s="2" t="s">
        <v>929</v>
      </c>
      <c r="B372">
        <v>17.809739870000001</v>
      </c>
      <c r="D372">
        <v>1045.198056</v>
      </c>
      <c r="E372">
        <v>0</v>
      </c>
      <c r="F372">
        <v>284.46701052999998</v>
      </c>
      <c r="G372">
        <v>1347.4748063999998</v>
      </c>
      <c r="N372">
        <v>1347.4748063999998</v>
      </c>
    </row>
    <row r="373" spans="1:14">
      <c r="A373" s="2" t="s">
        <v>931</v>
      </c>
      <c r="B373">
        <v>0</v>
      </c>
      <c r="C373">
        <v>7.8849999999999998</v>
      </c>
      <c r="D373">
        <v>2246.2920760000002</v>
      </c>
      <c r="F373">
        <v>1257.7027062000002</v>
      </c>
      <c r="G373">
        <v>3511.8797822000006</v>
      </c>
      <c r="J373">
        <v>3216.8763800000002</v>
      </c>
      <c r="L373">
        <v>114.6515</v>
      </c>
      <c r="M373">
        <v>3331.5278800000001</v>
      </c>
      <c r="N373">
        <v>6843.4076622000011</v>
      </c>
    </row>
    <row r="374" spans="1:14">
      <c r="A374" s="2" t="s">
        <v>935</v>
      </c>
      <c r="B374">
        <v>0</v>
      </c>
      <c r="C374">
        <v>277.78954720000002</v>
      </c>
      <c r="D374">
        <v>237.6580664</v>
      </c>
      <c r="F374">
        <v>0</v>
      </c>
      <c r="G374">
        <v>515.44761360000007</v>
      </c>
      <c r="N374">
        <v>515.44761360000007</v>
      </c>
    </row>
    <row r="375" spans="1:14">
      <c r="A375" s="2" t="s">
        <v>937</v>
      </c>
      <c r="B375">
        <v>0</v>
      </c>
      <c r="C375">
        <v>0</v>
      </c>
      <c r="D375">
        <v>2580.3295109999999</v>
      </c>
      <c r="E375">
        <v>0</v>
      </c>
      <c r="F375">
        <v>346.68353624000002</v>
      </c>
      <c r="G375">
        <v>2927.0130472400001</v>
      </c>
      <c r="N375">
        <v>2927.0130472400001</v>
      </c>
    </row>
    <row r="376" spans="1:14">
      <c r="A376" s="2" t="s">
        <v>939</v>
      </c>
      <c r="B376">
        <v>0</v>
      </c>
      <c r="C376">
        <v>0</v>
      </c>
      <c r="D376">
        <v>848.16012330000001</v>
      </c>
      <c r="F376">
        <v>99.023933380000003</v>
      </c>
      <c r="G376">
        <v>947.18405668000003</v>
      </c>
      <c r="N376">
        <v>947.18405668000003</v>
      </c>
    </row>
    <row r="377" spans="1:14">
      <c r="A377" s="2" t="s">
        <v>1513</v>
      </c>
      <c r="B377">
        <v>0</v>
      </c>
      <c r="D377">
        <v>721.70260329999996</v>
      </c>
      <c r="E377">
        <v>0</v>
      </c>
      <c r="F377">
        <v>96.560274509999999</v>
      </c>
      <c r="G377">
        <v>818.26287780999996</v>
      </c>
      <c r="N377">
        <v>818.26287780999996</v>
      </c>
    </row>
    <row r="378" spans="1:14">
      <c r="A378" s="2" t="s">
        <v>941</v>
      </c>
      <c r="B378">
        <v>0</v>
      </c>
      <c r="D378">
        <v>344.03782990000002</v>
      </c>
      <c r="F378">
        <v>0</v>
      </c>
      <c r="G378">
        <v>344.03782990000002</v>
      </c>
      <c r="N378">
        <v>344.03782990000002</v>
      </c>
    </row>
    <row r="379" spans="1:14">
      <c r="A379" s="2" t="s">
        <v>943</v>
      </c>
      <c r="B379">
        <v>0</v>
      </c>
      <c r="C379">
        <v>84.223504840000004</v>
      </c>
      <c r="D379">
        <v>141.61307410000001</v>
      </c>
      <c r="F379">
        <v>0</v>
      </c>
      <c r="G379">
        <v>225.83657894000001</v>
      </c>
      <c r="N379">
        <v>225.83657894000001</v>
      </c>
    </row>
    <row r="380" spans="1:14">
      <c r="A380" s="2" t="s">
        <v>945</v>
      </c>
      <c r="B380">
        <v>0</v>
      </c>
      <c r="C380">
        <v>0</v>
      </c>
      <c r="D380">
        <v>413.19436960000002</v>
      </c>
      <c r="F380">
        <v>172.59351580999999</v>
      </c>
      <c r="G380">
        <v>585.78788540999994</v>
      </c>
      <c r="N380">
        <v>585.78788540999994</v>
      </c>
    </row>
    <row r="381" spans="1:14">
      <c r="A381" s="2" t="s">
        <v>947</v>
      </c>
      <c r="B381">
        <v>95.46342946</v>
      </c>
      <c r="C381">
        <v>0</v>
      </c>
      <c r="D381">
        <v>680.17168230000004</v>
      </c>
      <c r="F381">
        <v>138.1097675</v>
      </c>
      <c r="G381">
        <v>913.74487926000006</v>
      </c>
      <c r="N381">
        <v>913.74487926000006</v>
      </c>
    </row>
    <row r="382" spans="1:14">
      <c r="A382" s="2" t="s">
        <v>949</v>
      </c>
      <c r="B382">
        <v>0</v>
      </c>
      <c r="C382">
        <v>1923.0021667000001</v>
      </c>
      <c r="D382">
        <v>171.35518519999999</v>
      </c>
      <c r="E382">
        <v>0</v>
      </c>
      <c r="F382">
        <v>0</v>
      </c>
      <c r="G382">
        <v>2094.3573519000001</v>
      </c>
      <c r="N382">
        <v>2094.3573519000001</v>
      </c>
    </row>
    <row r="383" spans="1:14">
      <c r="A383" s="2" t="s">
        <v>1515</v>
      </c>
      <c r="B383">
        <v>0</v>
      </c>
      <c r="D383">
        <v>346.1084434</v>
      </c>
      <c r="F383">
        <v>82.862679749999998</v>
      </c>
      <c r="G383">
        <v>428.97112314999998</v>
      </c>
      <c r="N383">
        <v>428.97112314999998</v>
      </c>
    </row>
    <row r="384" spans="1:14">
      <c r="A384" s="2" t="s">
        <v>951</v>
      </c>
      <c r="B384">
        <v>47.048895369999997</v>
      </c>
      <c r="D384">
        <v>695.99742040000001</v>
      </c>
      <c r="E384">
        <v>0</v>
      </c>
      <c r="F384">
        <v>25.24425956</v>
      </c>
      <c r="G384">
        <v>768.29057533000002</v>
      </c>
      <c r="N384">
        <v>768.29057533000002</v>
      </c>
    </row>
    <row r="385" spans="1:14">
      <c r="A385" s="2" t="s">
        <v>953</v>
      </c>
      <c r="B385">
        <v>0</v>
      </c>
      <c r="C385">
        <v>2482.8245060200002</v>
      </c>
      <c r="D385">
        <v>3868.0244299999999</v>
      </c>
      <c r="E385">
        <v>81.466526939999994</v>
      </c>
      <c r="F385">
        <v>1053.491363936</v>
      </c>
      <c r="G385">
        <v>7485.8068268960005</v>
      </c>
      <c r="I385">
        <v>14026.58798</v>
      </c>
      <c r="J385">
        <v>4515.0405700000001</v>
      </c>
      <c r="L385">
        <v>787.24824999999998</v>
      </c>
      <c r="M385">
        <v>19328.876800000002</v>
      </c>
      <c r="N385">
        <v>26814.683626896003</v>
      </c>
    </row>
    <row r="386" spans="1:14">
      <c r="A386" s="2" t="s">
        <v>955</v>
      </c>
      <c r="B386">
        <v>96.408906189999996</v>
      </c>
      <c r="D386">
        <v>255.9968508</v>
      </c>
      <c r="F386">
        <v>108.09985338999999</v>
      </c>
      <c r="G386">
        <v>460.50561038000001</v>
      </c>
      <c r="N386">
        <v>460.50561038000001</v>
      </c>
    </row>
    <row r="387" spans="1:14">
      <c r="A387" s="2" t="s">
        <v>957</v>
      </c>
      <c r="B387">
        <v>0</v>
      </c>
      <c r="C387">
        <v>106.43220291</v>
      </c>
      <c r="D387">
        <v>1014.727541</v>
      </c>
      <c r="E387">
        <v>0</v>
      </c>
      <c r="F387">
        <v>139.10092587</v>
      </c>
      <c r="G387">
        <v>1260.2606697800002</v>
      </c>
      <c r="N387">
        <v>1260.2606697800002</v>
      </c>
    </row>
    <row r="388" spans="1:14">
      <c r="A388" s="2" t="s">
        <v>959</v>
      </c>
      <c r="B388">
        <v>71.788389690000002</v>
      </c>
      <c r="C388">
        <v>68.262610170000002</v>
      </c>
      <c r="D388">
        <v>1234.9328869999999</v>
      </c>
      <c r="E388">
        <v>0</v>
      </c>
      <c r="F388">
        <v>115.05402284</v>
      </c>
      <c r="G388">
        <v>1490.0379097</v>
      </c>
      <c r="N388">
        <v>1490.0379097</v>
      </c>
    </row>
    <row r="389" spans="1:14">
      <c r="A389" s="2" t="s">
        <v>1517</v>
      </c>
      <c r="B389">
        <v>0</v>
      </c>
      <c r="D389">
        <v>768.36849289999998</v>
      </c>
      <c r="F389">
        <v>112.3241175</v>
      </c>
      <c r="G389">
        <v>880.69261039999992</v>
      </c>
      <c r="N389">
        <v>880.69261039999992</v>
      </c>
    </row>
    <row r="390" spans="1:14">
      <c r="A390" s="2" t="s">
        <v>961</v>
      </c>
      <c r="B390">
        <v>52.423999999999999</v>
      </c>
      <c r="D390">
        <v>1692.8405310000001</v>
      </c>
      <c r="E390">
        <v>0</v>
      </c>
      <c r="F390">
        <v>143.15304130000001</v>
      </c>
      <c r="G390">
        <v>1888.4175723000001</v>
      </c>
      <c r="H390">
        <v>55.24174</v>
      </c>
      <c r="J390">
        <v>949.11729000000003</v>
      </c>
      <c r="L390">
        <v>119.24444</v>
      </c>
      <c r="M390">
        <v>1123.60347</v>
      </c>
      <c r="N390">
        <v>3012.0210422999999</v>
      </c>
    </row>
    <row r="391" spans="1:14">
      <c r="A391" s="2" t="s">
        <v>963</v>
      </c>
      <c r="B391">
        <v>0</v>
      </c>
      <c r="C391">
        <v>0</v>
      </c>
      <c r="D391">
        <v>682.99009469999999</v>
      </c>
      <c r="F391">
        <v>335.08060030000001</v>
      </c>
      <c r="G391">
        <v>1018.070695</v>
      </c>
      <c r="N391">
        <v>1018.070695</v>
      </c>
    </row>
    <row r="392" spans="1:14">
      <c r="A392" s="2" t="s">
        <v>965</v>
      </c>
      <c r="B392">
        <v>599.18107090000001</v>
      </c>
      <c r="C392">
        <v>1445.597456745</v>
      </c>
      <c r="D392">
        <v>10669.798265199999</v>
      </c>
      <c r="E392">
        <v>0</v>
      </c>
      <c r="F392">
        <v>17523.730842689998</v>
      </c>
      <c r="G392">
        <v>30238.307635534999</v>
      </c>
      <c r="H392">
        <v>385.04235999999997</v>
      </c>
      <c r="I392">
        <v>2236.4112300000002</v>
      </c>
      <c r="J392">
        <v>28020.389780000001</v>
      </c>
      <c r="K392">
        <v>0</v>
      </c>
      <c r="L392">
        <v>9997.74611</v>
      </c>
      <c r="M392">
        <v>40639.589480000002</v>
      </c>
      <c r="N392">
        <v>70877.897115534986</v>
      </c>
    </row>
    <row r="393" spans="1:14">
      <c r="A393" s="2" t="s">
        <v>967</v>
      </c>
      <c r="B393">
        <v>704.96500321999997</v>
      </c>
      <c r="C393">
        <v>0</v>
      </c>
      <c r="D393">
        <v>2225.3370260000002</v>
      </c>
      <c r="E393">
        <v>0</v>
      </c>
      <c r="F393">
        <v>209.40756920000001</v>
      </c>
      <c r="G393">
        <v>3139.70959842</v>
      </c>
      <c r="J393">
        <v>3268.7339000000002</v>
      </c>
      <c r="L393">
        <v>60.052619999999997</v>
      </c>
      <c r="M393">
        <v>3328.7865200000001</v>
      </c>
      <c r="N393">
        <v>6468.4961184200001</v>
      </c>
    </row>
    <row r="394" spans="1:14">
      <c r="A394" s="2" t="s">
        <v>1519</v>
      </c>
      <c r="B394">
        <v>0</v>
      </c>
      <c r="D394">
        <v>234.04278679999999</v>
      </c>
      <c r="F394">
        <v>0</v>
      </c>
      <c r="G394">
        <v>234.04278679999999</v>
      </c>
      <c r="N394">
        <v>234.04278679999999</v>
      </c>
    </row>
    <row r="395" spans="1:14">
      <c r="A395" s="2" t="s">
        <v>969</v>
      </c>
      <c r="B395">
        <v>0</v>
      </c>
      <c r="C395">
        <v>0</v>
      </c>
      <c r="D395">
        <v>372.12197780000002</v>
      </c>
      <c r="E395">
        <v>0</v>
      </c>
      <c r="F395">
        <v>0</v>
      </c>
      <c r="G395">
        <v>372.12197780000002</v>
      </c>
      <c r="N395">
        <v>372.12197780000002</v>
      </c>
    </row>
    <row r="396" spans="1:14">
      <c r="A396" s="2" t="s">
        <v>971</v>
      </c>
      <c r="B396">
        <v>0</v>
      </c>
      <c r="D396">
        <v>493.75479630000001</v>
      </c>
      <c r="E396">
        <v>0</v>
      </c>
      <c r="F396">
        <v>67.13127326</v>
      </c>
      <c r="G396">
        <v>560.88606956000001</v>
      </c>
      <c r="N396">
        <v>560.88606956000001</v>
      </c>
    </row>
    <row r="397" spans="1:14">
      <c r="A397" s="2" t="s">
        <v>973</v>
      </c>
      <c r="B397">
        <v>0</v>
      </c>
      <c r="C397">
        <v>95.128603119999994</v>
      </c>
      <c r="D397">
        <v>243.22007500000001</v>
      </c>
      <c r="F397">
        <v>46.678260700000003</v>
      </c>
      <c r="G397">
        <v>385.02693882</v>
      </c>
      <c r="N397">
        <v>385.02693882</v>
      </c>
    </row>
    <row r="398" spans="1:14">
      <c r="A398" s="2" t="s">
        <v>975</v>
      </c>
      <c r="B398">
        <v>96.176276430000001</v>
      </c>
      <c r="D398">
        <v>223.24779000000001</v>
      </c>
      <c r="F398">
        <v>0</v>
      </c>
      <c r="G398">
        <v>319.42406643000004</v>
      </c>
      <c r="N398">
        <v>319.42406643000004</v>
      </c>
    </row>
    <row r="399" spans="1:14">
      <c r="A399" s="2" t="s">
        <v>1521</v>
      </c>
      <c r="B399">
        <v>0</v>
      </c>
      <c r="D399">
        <v>715.3105683</v>
      </c>
      <c r="F399">
        <v>38.045183979999997</v>
      </c>
      <c r="G399">
        <v>753.35575228000005</v>
      </c>
      <c r="N399">
        <v>753.35575228000005</v>
      </c>
    </row>
    <row r="400" spans="1:14">
      <c r="A400" s="2" t="s">
        <v>1035</v>
      </c>
      <c r="B400">
        <v>0</v>
      </c>
      <c r="C400">
        <v>1241.72830514</v>
      </c>
      <c r="D400">
        <v>1050.3631829999999</v>
      </c>
      <c r="F400">
        <v>529.55268053999998</v>
      </c>
      <c r="G400">
        <v>2821.6441686799999</v>
      </c>
      <c r="J400">
        <v>585.16858000000002</v>
      </c>
      <c r="L400">
        <v>67.478409999999997</v>
      </c>
      <c r="M400">
        <v>652.64698999999996</v>
      </c>
      <c r="N400">
        <v>3474.2911586800001</v>
      </c>
    </row>
    <row r="401" spans="1:14">
      <c r="A401" s="2" t="s">
        <v>977</v>
      </c>
      <c r="B401">
        <v>62.720891610000002</v>
      </c>
      <c r="C401">
        <v>0</v>
      </c>
      <c r="D401">
        <v>775.55753159999995</v>
      </c>
      <c r="E401">
        <v>0</v>
      </c>
      <c r="F401">
        <v>208.67155510000001</v>
      </c>
      <c r="G401">
        <v>1046.94997831</v>
      </c>
      <c r="N401">
        <v>1046.94997831</v>
      </c>
    </row>
    <row r="402" spans="1:14">
      <c r="A402" s="2" t="s">
        <v>981</v>
      </c>
      <c r="B402">
        <v>86.25034488</v>
      </c>
      <c r="C402">
        <v>208.38933700000001</v>
      </c>
      <c r="D402">
        <v>1453.11988</v>
      </c>
      <c r="E402">
        <v>0</v>
      </c>
      <c r="F402">
        <v>158.34467670000001</v>
      </c>
      <c r="G402">
        <v>1906.1042385800001</v>
      </c>
      <c r="N402">
        <v>1906.1042385800001</v>
      </c>
    </row>
    <row r="403" spans="1:14">
      <c r="A403" s="2" t="s">
        <v>983</v>
      </c>
      <c r="B403">
        <v>74.692510170000006</v>
      </c>
      <c r="D403">
        <v>65.671443400000001</v>
      </c>
      <c r="F403">
        <v>0</v>
      </c>
      <c r="G403">
        <v>140.36395357000001</v>
      </c>
      <c r="N403">
        <v>140.36395357000001</v>
      </c>
    </row>
    <row r="404" spans="1:14">
      <c r="A404" s="2" t="s">
        <v>1523</v>
      </c>
      <c r="B404">
        <v>0</v>
      </c>
      <c r="D404">
        <v>411.41545789999998</v>
      </c>
      <c r="F404">
        <v>0</v>
      </c>
      <c r="G404">
        <v>411.41545789999998</v>
      </c>
      <c r="N404">
        <v>411.41545789999998</v>
      </c>
    </row>
    <row r="405" spans="1:14">
      <c r="A405" s="2" t="s">
        <v>985</v>
      </c>
      <c r="B405">
        <v>0</v>
      </c>
      <c r="C405">
        <v>0</v>
      </c>
      <c r="D405">
        <v>1126.7623249999999</v>
      </c>
      <c r="E405">
        <v>0</v>
      </c>
      <c r="F405">
        <v>423.76381173000004</v>
      </c>
      <c r="G405">
        <v>1550.52613673</v>
      </c>
      <c r="I405">
        <v>0</v>
      </c>
      <c r="J405">
        <v>1553.44624</v>
      </c>
      <c r="L405">
        <v>1276.06612</v>
      </c>
      <c r="M405">
        <v>2829.5123599999997</v>
      </c>
      <c r="N405">
        <v>4380.0384967299997</v>
      </c>
    </row>
    <row r="406" spans="1:14">
      <c r="A406" s="2" t="s">
        <v>987</v>
      </c>
      <c r="B406">
        <v>94.413775959999995</v>
      </c>
      <c r="C406">
        <v>194.76636819999999</v>
      </c>
      <c r="D406">
        <v>2838.652427</v>
      </c>
      <c r="E406">
        <v>0</v>
      </c>
      <c r="F406">
        <v>2686.8092447999998</v>
      </c>
      <c r="G406">
        <v>5814.6418159599998</v>
      </c>
      <c r="N406">
        <v>5814.6418159599998</v>
      </c>
    </row>
    <row r="407" spans="1:14">
      <c r="A407" s="2" t="s">
        <v>989</v>
      </c>
      <c r="B407">
        <v>0</v>
      </c>
      <c r="C407">
        <v>92.632386100000005</v>
      </c>
      <c r="D407">
        <v>709.36209310000004</v>
      </c>
      <c r="E407">
        <v>0</v>
      </c>
      <c r="F407">
        <v>0</v>
      </c>
      <c r="G407">
        <v>801.9944792</v>
      </c>
      <c r="N407">
        <v>801.9944792</v>
      </c>
    </row>
    <row r="408" spans="1:14">
      <c r="A408" s="2" t="s">
        <v>991</v>
      </c>
      <c r="B408">
        <v>58.891168460000003</v>
      </c>
      <c r="D408">
        <v>841.45315240000002</v>
      </c>
      <c r="E408">
        <v>0</v>
      </c>
      <c r="F408">
        <v>81.714841149999998</v>
      </c>
      <c r="G408">
        <v>982.05916201000002</v>
      </c>
      <c r="N408">
        <v>982.05916201000002</v>
      </c>
    </row>
    <row r="409" spans="1:14">
      <c r="A409" s="2" t="s">
        <v>993</v>
      </c>
      <c r="B409">
        <v>0</v>
      </c>
      <c r="C409">
        <v>0</v>
      </c>
      <c r="D409">
        <v>4285.6331630000004</v>
      </c>
      <c r="E409">
        <v>0</v>
      </c>
      <c r="F409">
        <v>2559.1099459440002</v>
      </c>
      <c r="G409">
        <v>6844.7431089440006</v>
      </c>
      <c r="H409">
        <v>55.791559999999997</v>
      </c>
      <c r="I409">
        <v>1327.07763</v>
      </c>
      <c r="J409">
        <v>8423.8878700000005</v>
      </c>
      <c r="L409">
        <v>2532.68507</v>
      </c>
      <c r="M409">
        <v>12339.442129999999</v>
      </c>
      <c r="N409">
        <v>19184.185238944003</v>
      </c>
    </row>
    <row r="410" spans="1:14">
      <c r="A410" s="2" t="s">
        <v>1525</v>
      </c>
      <c r="B410">
        <v>56.038100380000003</v>
      </c>
      <c r="C410">
        <v>136.53800000000001</v>
      </c>
      <c r="D410">
        <v>1573.5519939999999</v>
      </c>
      <c r="E410">
        <v>0</v>
      </c>
      <c r="F410">
        <v>258.04141069999997</v>
      </c>
      <c r="G410">
        <v>2024.1695050799999</v>
      </c>
      <c r="N410">
        <v>2024.1695050799999</v>
      </c>
    </row>
    <row r="411" spans="1:14">
      <c r="A411" s="2" t="s">
        <v>1527</v>
      </c>
      <c r="B411">
        <v>109.0800764</v>
      </c>
      <c r="D411">
        <v>102.8854717</v>
      </c>
      <c r="F411">
        <v>0</v>
      </c>
      <c r="G411">
        <v>211.96554809999998</v>
      </c>
      <c r="N411">
        <v>211.96554809999998</v>
      </c>
    </row>
    <row r="412" spans="1:14">
      <c r="A412" s="2" t="s">
        <v>995</v>
      </c>
      <c r="B412">
        <v>60.050248209999999</v>
      </c>
      <c r="D412">
        <v>2169.8035519999999</v>
      </c>
      <c r="F412">
        <v>209.2308123</v>
      </c>
      <c r="G412">
        <v>2439.0846125099997</v>
      </c>
      <c r="N412">
        <v>2439.0846125099997</v>
      </c>
    </row>
    <row r="413" spans="1:14">
      <c r="A413" s="2" t="s">
        <v>997</v>
      </c>
      <c r="B413">
        <v>2699.6529989999999</v>
      </c>
      <c r="C413">
        <v>3157.0723676299999</v>
      </c>
      <c r="D413">
        <v>4554.6968559999996</v>
      </c>
      <c r="E413">
        <v>274.44510270000001</v>
      </c>
      <c r="F413">
        <v>8891.9632149499994</v>
      </c>
      <c r="G413">
        <v>19577.83054028</v>
      </c>
      <c r="H413">
        <v>3869.4279000000001</v>
      </c>
      <c r="I413">
        <v>2188.5992700000002</v>
      </c>
      <c r="J413">
        <v>9317.7478200000005</v>
      </c>
      <c r="L413">
        <v>3613.4064099999996</v>
      </c>
      <c r="M413">
        <v>18989.181400000001</v>
      </c>
      <c r="N413">
        <v>38567.01194027999</v>
      </c>
    </row>
    <row r="414" spans="1:14">
      <c r="A414" s="2" t="s">
        <v>999</v>
      </c>
      <c r="B414">
        <v>0</v>
      </c>
      <c r="D414">
        <v>1322.4777140000001</v>
      </c>
      <c r="E414">
        <v>0</v>
      </c>
      <c r="F414">
        <v>38.498418729999997</v>
      </c>
      <c r="G414">
        <v>1360.97613273</v>
      </c>
      <c r="N414">
        <v>1360.97613273</v>
      </c>
    </row>
    <row r="415" spans="1:14">
      <c r="A415" s="2" t="s">
        <v>1001</v>
      </c>
      <c r="B415">
        <v>76.698489710000004</v>
      </c>
      <c r="C415">
        <v>3001.4913329999999</v>
      </c>
      <c r="D415">
        <v>1128.81332</v>
      </c>
      <c r="E415">
        <v>0</v>
      </c>
      <c r="F415">
        <v>36.255937500000002</v>
      </c>
      <c r="G415">
        <v>4243.2590802100003</v>
      </c>
      <c r="N415">
        <v>4243.2590802100003</v>
      </c>
    </row>
    <row r="416" spans="1:14">
      <c r="A416" s="2" t="s">
        <v>1003</v>
      </c>
      <c r="B416">
        <v>70.005948040000007</v>
      </c>
      <c r="C416">
        <v>0</v>
      </c>
      <c r="D416">
        <v>637.01035079999997</v>
      </c>
      <c r="F416">
        <v>146.96827728</v>
      </c>
      <c r="G416">
        <v>853.98457611999993</v>
      </c>
      <c r="N416">
        <v>853.98457611999993</v>
      </c>
    </row>
    <row r="417" spans="1:14">
      <c r="A417" s="2" t="s">
        <v>1005</v>
      </c>
      <c r="B417">
        <v>53.36139867</v>
      </c>
      <c r="C417">
        <v>325.44618684</v>
      </c>
      <c r="D417">
        <v>4516.8724540000003</v>
      </c>
      <c r="E417">
        <v>290.0840728</v>
      </c>
      <c r="F417">
        <v>3785.97994591</v>
      </c>
      <c r="G417">
        <v>8971.7440582199997</v>
      </c>
      <c r="H417">
        <v>0</v>
      </c>
      <c r="J417">
        <v>7329.2201699999996</v>
      </c>
      <c r="K417">
        <v>0</v>
      </c>
      <c r="L417">
        <v>4908.1522300000006</v>
      </c>
      <c r="M417">
        <v>12237.3724</v>
      </c>
      <c r="N417">
        <v>21209.11645822</v>
      </c>
    </row>
    <row r="418" spans="1:14">
      <c r="A418" s="2" t="s">
        <v>1007</v>
      </c>
      <c r="B418">
        <v>0</v>
      </c>
      <c r="D418">
        <v>443.52669520000001</v>
      </c>
      <c r="F418">
        <v>137.39765</v>
      </c>
      <c r="G418">
        <v>580.92434520000006</v>
      </c>
      <c r="N418">
        <v>580.92434520000006</v>
      </c>
    </row>
    <row r="419" spans="1:14">
      <c r="A419" s="2" t="s">
        <v>1009</v>
      </c>
      <c r="B419">
        <v>0</v>
      </c>
      <c r="C419">
        <v>0</v>
      </c>
      <c r="D419">
        <v>196.76622309999999</v>
      </c>
      <c r="F419">
        <v>0</v>
      </c>
      <c r="G419">
        <v>196.76622309999999</v>
      </c>
      <c r="N419">
        <v>196.76622309999999</v>
      </c>
    </row>
    <row r="420" spans="1:14">
      <c r="A420" s="2" t="s">
        <v>1011</v>
      </c>
      <c r="B420">
        <v>116.932542</v>
      </c>
      <c r="C420">
        <v>0</v>
      </c>
      <c r="D420">
        <v>1036.2020930000001</v>
      </c>
      <c r="F420">
        <v>135.06822356999999</v>
      </c>
      <c r="G420">
        <v>1288.20285857</v>
      </c>
      <c r="N420">
        <v>1288.20285857</v>
      </c>
    </row>
    <row r="421" spans="1:14">
      <c r="A421" s="2" t="s">
        <v>1013</v>
      </c>
      <c r="B421">
        <v>0</v>
      </c>
      <c r="C421">
        <v>0</v>
      </c>
      <c r="D421">
        <v>586.15538890000005</v>
      </c>
      <c r="F421">
        <v>48.935367040000003</v>
      </c>
      <c r="G421">
        <v>635.09075594000001</v>
      </c>
      <c r="N421">
        <v>635.09075594000001</v>
      </c>
    </row>
    <row r="422" spans="1:14">
      <c r="A422" s="2" t="s">
        <v>1015</v>
      </c>
      <c r="B422">
        <v>171.74060159999999</v>
      </c>
      <c r="C422">
        <v>0</v>
      </c>
      <c r="D422">
        <v>976.53578119999997</v>
      </c>
      <c r="E422">
        <v>0</v>
      </c>
      <c r="F422">
        <v>95.132386109999999</v>
      </c>
      <c r="G422">
        <v>1243.4087689099999</v>
      </c>
      <c r="N422">
        <v>1243.4087689099999</v>
      </c>
    </row>
    <row r="423" spans="1:14">
      <c r="A423" s="2" t="s">
        <v>1529</v>
      </c>
      <c r="B423">
        <v>0</v>
      </c>
      <c r="D423">
        <v>418.1925281</v>
      </c>
      <c r="F423">
        <v>0</v>
      </c>
      <c r="G423">
        <v>418.1925281</v>
      </c>
      <c r="N423">
        <v>418.1925281</v>
      </c>
    </row>
    <row r="424" spans="1:14">
      <c r="A424" s="2" t="s">
        <v>1017</v>
      </c>
      <c r="B424">
        <v>122.4612959</v>
      </c>
      <c r="C424">
        <v>4262.2607785</v>
      </c>
      <c r="D424">
        <v>2159.1868810000001</v>
      </c>
      <c r="E424">
        <v>0</v>
      </c>
      <c r="F424">
        <v>1104.3208521700001</v>
      </c>
      <c r="G424">
        <v>7648.22980757</v>
      </c>
      <c r="I424">
        <v>2105.90726</v>
      </c>
      <c r="J424">
        <v>2574.2408300000002</v>
      </c>
      <c r="K424">
        <v>0</v>
      </c>
      <c r="L424">
        <v>1890.82554</v>
      </c>
      <c r="M424">
        <v>6570.9736300000004</v>
      </c>
      <c r="N424">
        <v>14219.20343757</v>
      </c>
    </row>
    <row r="425" spans="1:14">
      <c r="A425" s="2" t="s">
        <v>1019</v>
      </c>
      <c r="B425">
        <v>0</v>
      </c>
      <c r="C425">
        <v>0</v>
      </c>
      <c r="D425">
        <v>367.02949310000002</v>
      </c>
      <c r="F425">
        <v>0</v>
      </c>
      <c r="G425">
        <v>367.02949310000002</v>
      </c>
      <c r="N425">
        <v>367.02949310000002</v>
      </c>
    </row>
    <row r="426" spans="1:14">
      <c r="A426" s="2" t="s">
        <v>1021</v>
      </c>
      <c r="B426">
        <v>0</v>
      </c>
      <c r="C426">
        <v>51218.470120869999</v>
      </c>
      <c r="D426">
        <v>9301.5839940000005</v>
      </c>
      <c r="E426">
        <v>86.58726858</v>
      </c>
      <c r="F426">
        <v>12468.722036889998</v>
      </c>
      <c r="G426">
        <v>73075.36342034</v>
      </c>
      <c r="I426">
        <v>130489.22151999999</v>
      </c>
      <c r="J426">
        <v>16691.463220000001</v>
      </c>
      <c r="L426">
        <v>18065.704729999998</v>
      </c>
      <c r="M426">
        <v>165246.38946999999</v>
      </c>
      <c r="N426">
        <v>238321.75289033999</v>
      </c>
    </row>
    <row r="427" spans="1:14">
      <c r="A427" s="2" t="s">
        <v>1531</v>
      </c>
      <c r="B427">
        <v>0</v>
      </c>
      <c r="D427">
        <v>645.71212449999996</v>
      </c>
      <c r="F427">
        <v>61.293250950000001</v>
      </c>
      <c r="G427">
        <v>707.00537544999997</v>
      </c>
      <c r="N427">
        <v>707.00537544999997</v>
      </c>
    </row>
    <row r="428" spans="1:14">
      <c r="A428" s="2" t="s">
        <v>1023</v>
      </c>
      <c r="B428">
        <v>56.678996089999998</v>
      </c>
      <c r="D428">
        <v>748.85155139999995</v>
      </c>
      <c r="F428">
        <v>205.99223670000001</v>
      </c>
      <c r="G428">
        <v>1011.5227841899999</v>
      </c>
      <c r="N428">
        <v>1011.5227841899999</v>
      </c>
    </row>
    <row r="429" spans="1:14">
      <c r="A429" s="2" t="s">
        <v>518</v>
      </c>
      <c r="B429">
        <v>287.02992339999997</v>
      </c>
      <c r="C429">
        <v>0</v>
      </c>
      <c r="D429">
        <v>430.21327830000001</v>
      </c>
      <c r="F429">
        <v>0</v>
      </c>
      <c r="G429">
        <v>717.24320169999999</v>
      </c>
      <c r="H429">
        <v>459.53255999999999</v>
      </c>
      <c r="J429">
        <v>1559.9882299999999</v>
      </c>
      <c r="L429">
        <v>58.069270000000003</v>
      </c>
      <c r="M429">
        <v>2077.59006</v>
      </c>
      <c r="N429">
        <v>2794.8332616999996</v>
      </c>
    </row>
    <row r="430" spans="1:14">
      <c r="A430" s="2" t="s">
        <v>520</v>
      </c>
      <c r="B430">
        <v>59.650117119999997</v>
      </c>
      <c r="C430">
        <v>0</v>
      </c>
      <c r="D430">
        <v>837.89546229999996</v>
      </c>
      <c r="E430">
        <v>0</v>
      </c>
      <c r="F430">
        <v>130.82527099999999</v>
      </c>
      <c r="G430">
        <v>1028.3708504199999</v>
      </c>
      <c r="N430">
        <v>1028.3708504199999</v>
      </c>
    </row>
    <row r="431" spans="1:14">
      <c r="A431" s="2" t="s">
        <v>528</v>
      </c>
      <c r="B431">
        <v>103.91324640000001</v>
      </c>
      <c r="C431">
        <v>0</v>
      </c>
      <c r="D431">
        <v>1235.7852190000001</v>
      </c>
      <c r="E431">
        <v>0</v>
      </c>
      <c r="F431">
        <v>279.11970489000004</v>
      </c>
      <c r="G431">
        <v>1618.8181702900001</v>
      </c>
      <c r="N431">
        <v>1618.8181702900001</v>
      </c>
    </row>
    <row r="432" spans="1:14">
      <c r="A432" s="2" t="s">
        <v>522</v>
      </c>
      <c r="B432">
        <v>0</v>
      </c>
      <c r="D432">
        <v>294.66709159999999</v>
      </c>
      <c r="E432">
        <v>0</v>
      </c>
      <c r="F432">
        <v>0</v>
      </c>
      <c r="G432">
        <v>294.66709159999999</v>
      </c>
      <c r="N432">
        <v>294.66709159999999</v>
      </c>
    </row>
    <row r="433" spans="1:14">
      <c r="A433" s="2" t="s">
        <v>524</v>
      </c>
      <c r="B433">
        <v>53.154996169999997</v>
      </c>
      <c r="C433">
        <v>0</v>
      </c>
      <c r="D433">
        <v>493.58509090000001</v>
      </c>
      <c r="F433">
        <v>0</v>
      </c>
      <c r="G433">
        <v>546.74008706999996</v>
      </c>
      <c r="N433">
        <v>546.74008706999996</v>
      </c>
    </row>
    <row r="434" spans="1:14">
      <c r="A434" s="2" t="s">
        <v>526</v>
      </c>
      <c r="B434">
        <v>80.454528359999998</v>
      </c>
      <c r="C434">
        <v>291.93833255000004</v>
      </c>
      <c r="D434">
        <v>865.11837360000004</v>
      </c>
      <c r="E434">
        <v>66.425686310000003</v>
      </c>
      <c r="F434">
        <v>185.64660191999999</v>
      </c>
      <c r="G434">
        <v>1489.58352274</v>
      </c>
      <c r="N434">
        <v>1489.58352274</v>
      </c>
    </row>
    <row r="435" spans="1:14">
      <c r="A435" s="2" t="s">
        <v>532</v>
      </c>
      <c r="B435">
        <v>0</v>
      </c>
      <c r="C435">
        <v>0</v>
      </c>
      <c r="D435">
        <v>588.82752730000004</v>
      </c>
      <c r="F435">
        <v>93.944273809999999</v>
      </c>
      <c r="G435">
        <v>682.77180111000007</v>
      </c>
      <c r="N435">
        <v>682.77180111000007</v>
      </c>
    </row>
    <row r="436" spans="1:14">
      <c r="A436" s="2" t="s">
        <v>534</v>
      </c>
      <c r="B436">
        <v>0</v>
      </c>
      <c r="C436">
        <v>0</v>
      </c>
      <c r="D436">
        <v>887.70449210000004</v>
      </c>
      <c r="F436">
        <v>3066.4714336380002</v>
      </c>
      <c r="G436">
        <v>3954.1759257380004</v>
      </c>
      <c r="N436">
        <v>3954.1759257380004</v>
      </c>
    </row>
    <row r="437" spans="1:14">
      <c r="A437" s="2" t="s">
        <v>1025</v>
      </c>
      <c r="B437">
        <v>92.413397770000003</v>
      </c>
      <c r="D437">
        <v>450.70366439999998</v>
      </c>
      <c r="F437">
        <v>0</v>
      </c>
      <c r="G437">
        <v>543.11706216999994</v>
      </c>
      <c r="N437">
        <v>543.11706216999994</v>
      </c>
    </row>
    <row r="438" spans="1:14">
      <c r="A438" s="2" t="s">
        <v>1533</v>
      </c>
      <c r="B438">
        <v>0</v>
      </c>
      <c r="D438">
        <v>645.46595360000003</v>
      </c>
      <c r="E438">
        <v>0</v>
      </c>
      <c r="F438">
        <v>0</v>
      </c>
      <c r="G438">
        <v>645.46595360000003</v>
      </c>
      <c r="N438">
        <v>645.46595360000003</v>
      </c>
    </row>
    <row r="439" spans="1:14">
      <c r="A439" s="2" t="s">
        <v>536</v>
      </c>
      <c r="B439">
        <v>142.5970447</v>
      </c>
      <c r="D439">
        <v>256.89057559999998</v>
      </c>
      <c r="F439">
        <v>60.033307140000005</v>
      </c>
      <c r="G439">
        <v>459.52092744000004</v>
      </c>
      <c r="N439">
        <v>459.52092744000004</v>
      </c>
    </row>
    <row r="440" spans="1:14">
      <c r="A440" s="2" t="s">
        <v>1027</v>
      </c>
      <c r="B440">
        <v>0</v>
      </c>
      <c r="D440">
        <v>392.48300799999998</v>
      </c>
      <c r="F440">
        <v>0</v>
      </c>
      <c r="G440">
        <v>392.48300799999998</v>
      </c>
      <c r="N440">
        <v>392.48300799999998</v>
      </c>
    </row>
    <row r="441" spans="1:14">
      <c r="A441" s="2" t="s">
        <v>1029</v>
      </c>
      <c r="B441">
        <v>0</v>
      </c>
      <c r="D441">
        <v>546.79707359999998</v>
      </c>
      <c r="E441">
        <v>0</v>
      </c>
      <c r="F441">
        <v>0</v>
      </c>
      <c r="G441">
        <v>546.79707359999998</v>
      </c>
      <c r="N441">
        <v>546.79707359999998</v>
      </c>
    </row>
    <row r="442" spans="1:14">
      <c r="A442" s="2" t="s">
        <v>1535</v>
      </c>
      <c r="B442">
        <v>89.497036210000005</v>
      </c>
      <c r="C442">
        <v>0</v>
      </c>
      <c r="D442">
        <v>1054.2138560000001</v>
      </c>
      <c r="E442">
        <v>0</v>
      </c>
      <c r="F442">
        <v>151.87596020000001</v>
      </c>
      <c r="G442">
        <v>1295.5868524100001</v>
      </c>
      <c r="N442">
        <v>1295.5868524100001</v>
      </c>
    </row>
    <row r="443" spans="1:14">
      <c r="A443" s="2" t="s">
        <v>538</v>
      </c>
      <c r="B443">
        <v>937.36051780000003</v>
      </c>
      <c r="C443">
        <v>181.09368609000001</v>
      </c>
      <c r="D443">
        <v>1800.4330970000001</v>
      </c>
      <c r="E443">
        <v>56.80178282</v>
      </c>
      <c r="F443">
        <v>1046.0096879299999</v>
      </c>
      <c r="G443">
        <v>4021.6987716399999</v>
      </c>
      <c r="H443">
        <v>677.84607000000005</v>
      </c>
      <c r="I443">
        <v>107.32073</v>
      </c>
      <c r="J443">
        <v>3582.37572</v>
      </c>
      <c r="L443">
        <v>898.70961999999997</v>
      </c>
      <c r="M443">
        <v>5266.2521399999996</v>
      </c>
      <c r="N443">
        <v>9287.9509116399986</v>
      </c>
    </row>
    <row r="444" spans="1:14">
      <c r="A444" s="2" t="s">
        <v>540</v>
      </c>
      <c r="B444">
        <v>0</v>
      </c>
      <c r="D444">
        <v>262.13056330000001</v>
      </c>
      <c r="F444">
        <v>23.766999999999999</v>
      </c>
      <c r="G444">
        <v>285.8975633</v>
      </c>
      <c r="N444">
        <v>285.8975633</v>
      </c>
    </row>
    <row r="445" spans="1:14">
      <c r="A445" s="2" t="s">
        <v>542</v>
      </c>
      <c r="C445">
        <v>0</v>
      </c>
      <c r="D445">
        <v>675.1061416</v>
      </c>
      <c r="E445">
        <v>0</v>
      </c>
      <c r="F445">
        <v>333.99303750000001</v>
      </c>
      <c r="G445">
        <v>1009.0991791</v>
      </c>
      <c r="N445">
        <v>1009.0991791</v>
      </c>
    </row>
    <row r="446" spans="1:14">
      <c r="A446" s="2" t="s">
        <v>544</v>
      </c>
      <c r="B446">
        <v>0</v>
      </c>
      <c r="D446">
        <v>220.10893899999999</v>
      </c>
      <c r="F446">
        <v>14.913</v>
      </c>
      <c r="G446">
        <v>235.021939</v>
      </c>
      <c r="N446">
        <v>235.021939</v>
      </c>
    </row>
    <row r="447" spans="1:14">
      <c r="A447" s="2" t="s">
        <v>546</v>
      </c>
      <c r="D447">
        <v>273.15631660000003</v>
      </c>
      <c r="E447">
        <v>0</v>
      </c>
      <c r="F447">
        <v>117.63800000000001</v>
      </c>
      <c r="G447">
        <v>390.7943166</v>
      </c>
      <c r="N447">
        <v>390.7943166</v>
      </c>
    </row>
    <row r="448" spans="1:14">
      <c r="A448" s="2" t="s">
        <v>548</v>
      </c>
      <c r="B448">
        <v>0</v>
      </c>
      <c r="C448">
        <v>14.59582971</v>
      </c>
      <c r="D448">
        <v>601.60184579999998</v>
      </c>
      <c r="F448">
        <v>46.238</v>
      </c>
      <c r="G448">
        <v>662.43567551000001</v>
      </c>
      <c r="N448">
        <v>662.43567551000001</v>
      </c>
    </row>
    <row r="449" spans="1:14">
      <c r="A449" s="2" t="s">
        <v>550</v>
      </c>
      <c r="B449">
        <v>88.229792340000003</v>
      </c>
      <c r="C449">
        <v>336.57617090000002</v>
      </c>
      <c r="D449">
        <v>819.08120689999998</v>
      </c>
      <c r="E449">
        <v>0</v>
      </c>
      <c r="F449">
        <v>108.07351130000001</v>
      </c>
      <c r="G449">
        <v>1351.9606814400001</v>
      </c>
      <c r="N449">
        <v>1351.9606814400001</v>
      </c>
    </row>
    <row r="450" spans="1:14">
      <c r="A450" s="2" t="s">
        <v>552</v>
      </c>
      <c r="B450">
        <v>72.623519259999995</v>
      </c>
      <c r="C450">
        <v>0</v>
      </c>
      <c r="D450">
        <v>261.51460750000001</v>
      </c>
      <c r="F450">
        <v>76.548500540000006</v>
      </c>
      <c r="G450">
        <v>410.6866273</v>
      </c>
      <c r="N450">
        <v>410.6866273</v>
      </c>
    </row>
    <row r="451" spans="1:14">
      <c r="A451" s="2" t="s">
        <v>554</v>
      </c>
      <c r="B451">
        <v>181.32309509999999</v>
      </c>
      <c r="C451">
        <v>0</v>
      </c>
      <c r="D451">
        <v>6176.5737769999996</v>
      </c>
      <c r="E451">
        <v>0</v>
      </c>
      <c r="F451">
        <v>4408.53516562</v>
      </c>
      <c r="G451">
        <v>10766.432037719998</v>
      </c>
      <c r="H451">
        <v>2366.3434499999998</v>
      </c>
      <c r="J451">
        <v>10814.98891</v>
      </c>
      <c r="L451">
        <v>2112.5565300000003</v>
      </c>
      <c r="M451">
        <v>15293.88889</v>
      </c>
      <c r="N451">
        <v>26060.32092772</v>
      </c>
    </row>
    <row r="452" spans="1:14">
      <c r="A452" s="2" t="s">
        <v>556</v>
      </c>
      <c r="B452">
        <v>0</v>
      </c>
      <c r="C452">
        <v>0</v>
      </c>
      <c r="D452">
        <v>507.960892</v>
      </c>
      <c r="F452">
        <v>53.287857439999996</v>
      </c>
      <c r="G452">
        <v>561.24874943999998</v>
      </c>
      <c r="N452">
        <v>561.24874943999998</v>
      </c>
    </row>
    <row r="453" spans="1:14">
      <c r="A453" s="2" t="s">
        <v>558</v>
      </c>
      <c r="B453">
        <v>0</v>
      </c>
      <c r="C453">
        <v>0</v>
      </c>
      <c r="D453">
        <v>592.16563570000005</v>
      </c>
      <c r="E453">
        <v>0</v>
      </c>
      <c r="F453">
        <v>93.102066460000003</v>
      </c>
      <c r="G453">
        <v>685.26770216</v>
      </c>
      <c r="N453">
        <v>685.26770216</v>
      </c>
    </row>
    <row r="454" spans="1:14">
      <c r="A454" s="2" t="s">
        <v>1629</v>
      </c>
      <c r="B454">
        <v>0</v>
      </c>
      <c r="D454">
        <v>531.87776740000004</v>
      </c>
      <c r="F454">
        <v>83.315687370000006</v>
      </c>
      <c r="G454">
        <v>615.19345477000002</v>
      </c>
      <c r="N454">
        <v>615.19345477000002</v>
      </c>
    </row>
    <row r="455" spans="1:14">
      <c r="A455" s="2" t="s">
        <v>560</v>
      </c>
      <c r="B455">
        <v>112.1003673</v>
      </c>
      <c r="D455">
        <v>283.55725430000001</v>
      </c>
      <c r="E455">
        <v>0</v>
      </c>
      <c r="F455">
        <v>0</v>
      </c>
      <c r="G455">
        <v>395.65762160000003</v>
      </c>
      <c r="N455">
        <v>395.65762160000003</v>
      </c>
    </row>
    <row r="456" spans="1:14">
      <c r="A456" s="2" t="s">
        <v>562</v>
      </c>
      <c r="B456">
        <v>42.309776990000003</v>
      </c>
      <c r="C456">
        <v>99.301104510000002</v>
      </c>
      <c r="D456">
        <v>2793.666565</v>
      </c>
      <c r="E456">
        <v>66.604260150000002</v>
      </c>
      <c r="F456">
        <v>799.34079892</v>
      </c>
      <c r="G456">
        <v>3801.2225055700001</v>
      </c>
      <c r="I456">
        <v>144.66606999999999</v>
      </c>
      <c r="J456">
        <v>3281.24386</v>
      </c>
      <c r="L456">
        <v>549.97450000000003</v>
      </c>
      <c r="M456">
        <v>3975.8844300000001</v>
      </c>
      <c r="N456">
        <v>7777.1069355700001</v>
      </c>
    </row>
    <row r="457" spans="1:14">
      <c r="A457" s="2" t="s">
        <v>1539</v>
      </c>
      <c r="B457">
        <v>392.08315859999999</v>
      </c>
      <c r="D457">
        <v>760.11535079999999</v>
      </c>
      <c r="F457">
        <v>64.690295309999996</v>
      </c>
      <c r="G457">
        <v>1216.8888047099999</v>
      </c>
      <c r="N457">
        <v>1216.8888047099999</v>
      </c>
    </row>
    <row r="458" spans="1:14">
      <c r="A458" s="2" t="s">
        <v>564</v>
      </c>
      <c r="B458">
        <v>0</v>
      </c>
      <c r="D458">
        <v>261.44799239999998</v>
      </c>
      <c r="F458">
        <v>0</v>
      </c>
      <c r="G458">
        <v>261.44799239999998</v>
      </c>
      <c r="N458">
        <v>261.44799239999998</v>
      </c>
    </row>
    <row r="459" spans="1:14">
      <c r="A459" s="2" t="s">
        <v>566</v>
      </c>
      <c r="B459">
        <v>99.668387730000006</v>
      </c>
      <c r="C459">
        <v>580.79548881999995</v>
      </c>
      <c r="D459">
        <v>3945.978728</v>
      </c>
      <c r="E459">
        <v>0</v>
      </c>
      <c r="F459">
        <v>2684.58336087</v>
      </c>
      <c r="G459">
        <v>7311.0259654199999</v>
      </c>
      <c r="I459">
        <v>874.80549000000008</v>
      </c>
      <c r="J459">
        <v>4146.8287899999996</v>
      </c>
      <c r="L459">
        <v>2230.3482899999999</v>
      </c>
      <c r="M459">
        <v>7251.9825699999992</v>
      </c>
      <c r="N459">
        <v>14563.00853542</v>
      </c>
    </row>
    <row r="460" spans="1:14">
      <c r="A460" s="2" t="s">
        <v>568</v>
      </c>
      <c r="B460">
        <v>0</v>
      </c>
      <c r="C460">
        <v>849.26119083000003</v>
      </c>
      <c r="D460">
        <v>2193.9347539999999</v>
      </c>
      <c r="E460">
        <v>0</v>
      </c>
      <c r="F460">
        <v>1322.475738994</v>
      </c>
      <c r="G460">
        <v>4365.671683824</v>
      </c>
      <c r="I460">
        <v>747.12360999999999</v>
      </c>
      <c r="J460">
        <v>3157.0207</v>
      </c>
      <c r="L460">
        <v>506.40264999999999</v>
      </c>
      <c r="M460">
        <v>4410.5469599999997</v>
      </c>
      <c r="N460">
        <v>8776.2186438239987</v>
      </c>
    </row>
    <row r="461" spans="1:14">
      <c r="A461" s="2" t="s">
        <v>570</v>
      </c>
      <c r="B461">
        <v>0</v>
      </c>
      <c r="D461">
        <v>158.34331900000001</v>
      </c>
      <c r="F461">
        <v>0</v>
      </c>
      <c r="G461">
        <v>158.34331900000001</v>
      </c>
      <c r="N461">
        <v>158.34331900000001</v>
      </c>
    </row>
    <row r="462" spans="1:14">
      <c r="A462" s="2" t="s">
        <v>572</v>
      </c>
      <c r="B462">
        <v>906.90245720000007</v>
      </c>
      <c r="C462">
        <v>31744.179184097997</v>
      </c>
      <c r="D462">
        <v>12455.793322</v>
      </c>
      <c r="E462">
        <v>358.95144520000002</v>
      </c>
      <c r="F462">
        <v>18733.324335000001</v>
      </c>
      <c r="G462">
        <v>64199.150743498001</v>
      </c>
      <c r="H462">
        <v>603.20016999999996</v>
      </c>
      <c r="I462">
        <v>27953.914109999998</v>
      </c>
      <c r="J462">
        <v>21823.496859999999</v>
      </c>
      <c r="L462">
        <v>18697.28181</v>
      </c>
      <c r="M462">
        <v>69077.892949999994</v>
      </c>
      <c r="N462">
        <v>133277.04369349801</v>
      </c>
    </row>
    <row r="463" spans="1:14">
      <c r="A463" s="2" t="s">
        <v>574</v>
      </c>
      <c r="B463">
        <v>50.309965390000002</v>
      </c>
      <c r="D463">
        <v>184.83693049999999</v>
      </c>
      <c r="E463">
        <v>0</v>
      </c>
      <c r="F463">
        <v>0</v>
      </c>
      <c r="G463">
        <v>235.14689589</v>
      </c>
      <c r="N463">
        <v>235.14689589</v>
      </c>
    </row>
    <row r="464" spans="1:14">
      <c r="A464" s="2" t="s">
        <v>576</v>
      </c>
      <c r="B464">
        <v>0</v>
      </c>
      <c r="D464">
        <v>128.76582740000001</v>
      </c>
      <c r="E464">
        <v>0</v>
      </c>
      <c r="F464">
        <v>3.8740000000000001</v>
      </c>
      <c r="G464">
        <v>132.6398274</v>
      </c>
      <c r="N464">
        <v>132.6398274</v>
      </c>
    </row>
    <row r="465" spans="1:14">
      <c r="A465" s="2" t="s">
        <v>578</v>
      </c>
      <c r="B465">
        <v>0</v>
      </c>
      <c r="D465">
        <v>456.58294009999997</v>
      </c>
      <c r="F465">
        <v>24.750093629999999</v>
      </c>
      <c r="G465">
        <v>481.33303372999995</v>
      </c>
      <c r="N465">
        <v>481.33303372999995</v>
      </c>
    </row>
    <row r="466" spans="1:14">
      <c r="A466" s="2" t="s">
        <v>580</v>
      </c>
      <c r="B466">
        <v>0</v>
      </c>
      <c r="C466">
        <v>58.411999999999999</v>
      </c>
      <c r="D466">
        <v>315.15943529999998</v>
      </c>
      <c r="E466">
        <v>0</v>
      </c>
      <c r="F466">
        <v>49.277999999999999</v>
      </c>
      <c r="G466">
        <v>422.84943529999998</v>
      </c>
      <c r="N466">
        <v>422.84943529999998</v>
      </c>
    </row>
    <row r="467" spans="1:14">
      <c r="A467" s="2" t="s">
        <v>582</v>
      </c>
      <c r="B467">
        <v>30.18070831</v>
      </c>
      <c r="D467">
        <v>1316.3717610000001</v>
      </c>
      <c r="E467">
        <v>0</v>
      </c>
      <c r="F467">
        <v>168.29664779999999</v>
      </c>
      <c r="G467">
        <v>1514.8491171100002</v>
      </c>
      <c r="J467">
        <v>2196.4038</v>
      </c>
      <c r="L467">
        <v>84.423100000000005</v>
      </c>
      <c r="M467">
        <v>2280.8269</v>
      </c>
      <c r="N467">
        <v>3795.6760171100004</v>
      </c>
    </row>
    <row r="468" spans="1:14">
      <c r="A468" s="2" t="s">
        <v>584</v>
      </c>
      <c r="B468">
        <v>98.394376289999997</v>
      </c>
      <c r="C468">
        <v>0</v>
      </c>
      <c r="D468">
        <v>232.90267069999999</v>
      </c>
      <c r="F468">
        <v>0</v>
      </c>
      <c r="G468">
        <v>331.29704699000001</v>
      </c>
      <c r="N468">
        <v>331.29704699000001</v>
      </c>
    </row>
    <row r="469" spans="1:14">
      <c r="A469" s="2" t="s">
        <v>586</v>
      </c>
      <c r="D469">
        <v>59.516864140000003</v>
      </c>
      <c r="F469">
        <v>0</v>
      </c>
      <c r="G469">
        <v>59.516864140000003</v>
      </c>
      <c r="N469">
        <v>59.516864140000003</v>
      </c>
    </row>
    <row r="470" spans="1:14">
      <c r="A470" s="2" t="s">
        <v>588</v>
      </c>
      <c r="B470">
        <v>0</v>
      </c>
      <c r="C470">
        <v>0</v>
      </c>
      <c r="D470">
        <v>536.97166319999997</v>
      </c>
      <c r="F470">
        <v>169.87639680000001</v>
      </c>
      <c r="G470">
        <v>706.84806000000003</v>
      </c>
      <c r="N470">
        <v>706.84806000000003</v>
      </c>
    </row>
    <row r="471" spans="1:14">
      <c r="A471" s="2" t="s">
        <v>1037</v>
      </c>
      <c r="B471">
        <v>64.692223530000007</v>
      </c>
      <c r="C471">
        <v>241.65528875999999</v>
      </c>
      <c r="D471">
        <v>2067.0116119999998</v>
      </c>
      <c r="E471">
        <v>0</v>
      </c>
      <c r="F471">
        <v>7367.8648160999992</v>
      </c>
      <c r="G471">
        <v>9741.2239403899985</v>
      </c>
      <c r="I471">
        <v>0</v>
      </c>
      <c r="J471">
        <v>4622.4340899999997</v>
      </c>
      <c r="K471">
        <v>0</v>
      </c>
      <c r="L471">
        <v>6882.2668099999992</v>
      </c>
      <c r="M471">
        <v>11504.7009</v>
      </c>
      <c r="N471">
        <v>21245.924840389998</v>
      </c>
    </row>
    <row r="472" spans="1:14">
      <c r="A472" s="2" t="s">
        <v>590</v>
      </c>
      <c r="D472">
        <v>1552.4280670000001</v>
      </c>
      <c r="E472">
        <v>0</v>
      </c>
      <c r="F472">
        <v>211.17003702</v>
      </c>
      <c r="G472">
        <v>1763.5981040199999</v>
      </c>
      <c r="N472">
        <v>1763.5981040199999</v>
      </c>
    </row>
    <row r="473" spans="1:14">
      <c r="A473" s="2" t="s">
        <v>1113</v>
      </c>
      <c r="B473">
        <v>92.064999999999998</v>
      </c>
      <c r="C473">
        <v>28.941957479999999</v>
      </c>
      <c r="D473">
        <v>1482.2132750000001</v>
      </c>
      <c r="F473">
        <v>4895.9248613300006</v>
      </c>
      <c r="G473">
        <v>6499.1450938100006</v>
      </c>
      <c r="N473">
        <v>6499.1450938100006</v>
      </c>
    </row>
    <row r="474" spans="1:14">
      <c r="A474" s="2" t="s">
        <v>592</v>
      </c>
      <c r="B474">
        <v>0</v>
      </c>
      <c r="D474">
        <v>526.59807920000003</v>
      </c>
      <c r="F474">
        <v>183.70297311000002</v>
      </c>
      <c r="G474">
        <v>710.30105231000005</v>
      </c>
      <c r="N474">
        <v>710.30105231000005</v>
      </c>
    </row>
    <row r="475" spans="1:14">
      <c r="A475" s="2" t="s">
        <v>594</v>
      </c>
      <c r="D475">
        <v>299.55387359999997</v>
      </c>
      <c r="F475">
        <v>0</v>
      </c>
      <c r="G475">
        <v>299.55387359999997</v>
      </c>
      <c r="N475">
        <v>299.55387359999997</v>
      </c>
    </row>
    <row r="476" spans="1:14">
      <c r="A476" s="2" t="s">
        <v>596</v>
      </c>
      <c r="B476">
        <v>0</v>
      </c>
      <c r="D476">
        <v>893.83037850000005</v>
      </c>
      <c r="E476">
        <v>0</v>
      </c>
      <c r="F476">
        <v>96.869223469999994</v>
      </c>
      <c r="G476">
        <v>990.69960197</v>
      </c>
      <c r="N476">
        <v>990.69960197</v>
      </c>
    </row>
    <row r="477" spans="1:14">
      <c r="A477" s="2" t="s">
        <v>598</v>
      </c>
      <c r="B477">
        <v>0</v>
      </c>
      <c r="D477">
        <v>275.59286059999999</v>
      </c>
      <c r="E477">
        <v>0</v>
      </c>
      <c r="F477">
        <v>0</v>
      </c>
      <c r="G477">
        <v>275.59286059999999</v>
      </c>
      <c r="N477">
        <v>275.59286059999999</v>
      </c>
    </row>
    <row r="478" spans="1:14">
      <c r="A478" s="2" t="s">
        <v>1541</v>
      </c>
      <c r="B478">
        <v>282.87958019999996</v>
      </c>
      <c r="D478">
        <v>902.63712369999996</v>
      </c>
      <c r="E478">
        <v>0</v>
      </c>
      <c r="F478">
        <v>321.60940088999996</v>
      </c>
      <c r="G478">
        <v>1507.1261047899998</v>
      </c>
      <c r="N478">
        <v>1507.1261047899998</v>
      </c>
    </row>
    <row r="479" spans="1:14">
      <c r="A479" s="2" t="s">
        <v>602</v>
      </c>
      <c r="B479">
        <v>0</v>
      </c>
      <c r="C479">
        <v>299.03961411</v>
      </c>
      <c r="D479">
        <v>5194.864638</v>
      </c>
      <c r="E479">
        <v>0</v>
      </c>
      <c r="F479">
        <v>5733.4136072799993</v>
      </c>
      <c r="G479">
        <v>11227.317859389999</v>
      </c>
      <c r="I479">
        <v>147.30888999999999</v>
      </c>
      <c r="J479">
        <v>8089.8589899999997</v>
      </c>
      <c r="L479">
        <v>4240.9162800000004</v>
      </c>
      <c r="M479">
        <v>12478.084159999999</v>
      </c>
      <c r="N479">
        <v>23705.40201939</v>
      </c>
    </row>
    <row r="480" spans="1:14">
      <c r="A480" s="2" t="s">
        <v>604</v>
      </c>
      <c r="B480">
        <v>0</v>
      </c>
      <c r="D480">
        <v>2145.1858149999998</v>
      </c>
      <c r="F480">
        <v>207.89000469999999</v>
      </c>
      <c r="G480">
        <v>2353.0758197</v>
      </c>
      <c r="N480">
        <v>2353.0758197</v>
      </c>
    </row>
    <row r="481" spans="1:14">
      <c r="A481" s="2" t="s">
        <v>1543</v>
      </c>
      <c r="B481">
        <v>4.0650000000000004</v>
      </c>
      <c r="D481">
        <v>862.02892050000003</v>
      </c>
      <c r="F481">
        <v>186.59707420000001</v>
      </c>
      <c r="G481">
        <v>1052.6909947000001</v>
      </c>
      <c r="N481">
        <v>1052.6909947000001</v>
      </c>
    </row>
    <row r="482" spans="1:14">
      <c r="A482" s="2" t="s">
        <v>606</v>
      </c>
      <c r="B482">
        <v>0</v>
      </c>
      <c r="D482">
        <v>112.74095269999999</v>
      </c>
      <c r="F482">
        <v>102.69748672</v>
      </c>
      <c r="G482">
        <v>215.43843942000001</v>
      </c>
      <c r="N482">
        <v>215.43843942000001</v>
      </c>
    </row>
    <row r="483" spans="1:14">
      <c r="A483" s="2" t="s">
        <v>608</v>
      </c>
      <c r="B483">
        <v>0</v>
      </c>
      <c r="C483">
        <v>690.77362435099997</v>
      </c>
      <c r="D483">
        <v>5407.3788759999998</v>
      </c>
      <c r="E483">
        <v>0</v>
      </c>
      <c r="F483">
        <v>1705.9668627999999</v>
      </c>
      <c r="G483">
        <v>7804.1193631509996</v>
      </c>
      <c r="I483">
        <v>98.090109999999996</v>
      </c>
      <c r="J483">
        <v>12512.912350000001</v>
      </c>
      <c r="L483">
        <v>4342.3769599999996</v>
      </c>
      <c r="M483">
        <v>16953.379419999997</v>
      </c>
      <c r="N483">
        <v>24757.498783151001</v>
      </c>
    </row>
    <row r="484" spans="1:14">
      <c r="A484" s="2" t="s">
        <v>610</v>
      </c>
      <c r="B484">
        <v>0</v>
      </c>
      <c r="C484">
        <v>0</v>
      </c>
      <c r="D484">
        <v>1270.4120250000001</v>
      </c>
      <c r="F484">
        <v>297.94795803</v>
      </c>
      <c r="G484">
        <v>1568.35998303</v>
      </c>
      <c r="J484">
        <v>916.33974999999998</v>
      </c>
      <c r="L484">
        <v>0</v>
      </c>
      <c r="M484">
        <v>916.33974999999998</v>
      </c>
      <c r="N484">
        <v>2484.6997330300001</v>
      </c>
    </row>
    <row r="485" spans="1:14">
      <c r="A485" s="2" t="s">
        <v>612</v>
      </c>
      <c r="B485">
        <v>0</v>
      </c>
      <c r="C485">
        <v>104.419</v>
      </c>
      <c r="D485">
        <v>580.56157080000003</v>
      </c>
      <c r="F485">
        <v>468.20176663999996</v>
      </c>
      <c r="G485">
        <v>1153.1823374400001</v>
      </c>
      <c r="N485">
        <v>1153.1823374400001</v>
      </c>
    </row>
    <row r="486" spans="1:14">
      <c r="A486" s="2" t="s">
        <v>614</v>
      </c>
      <c r="B486">
        <v>51.657921289999997</v>
      </c>
      <c r="C486">
        <v>75.287999999999997</v>
      </c>
      <c r="D486">
        <v>205.76969589999999</v>
      </c>
      <c r="F486">
        <v>47.454503160000002</v>
      </c>
      <c r="G486">
        <v>380.17012034999999</v>
      </c>
      <c r="N486">
        <v>380.17012034999999</v>
      </c>
    </row>
    <row r="487" spans="1:14">
      <c r="A487" s="2" t="s">
        <v>616</v>
      </c>
      <c r="B487">
        <v>175.3206587</v>
      </c>
      <c r="C487">
        <v>250.94518413</v>
      </c>
      <c r="D487">
        <v>487.3005837</v>
      </c>
      <c r="E487">
        <v>0</v>
      </c>
      <c r="F487">
        <v>226.38903891000001</v>
      </c>
      <c r="G487">
        <v>1139.9554654399999</v>
      </c>
      <c r="N487">
        <v>1139.9554654399999</v>
      </c>
    </row>
    <row r="488" spans="1:14">
      <c r="A488" s="2" t="s">
        <v>618</v>
      </c>
      <c r="B488">
        <v>0</v>
      </c>
      <c r="D488">
        <v>286.89853190000002</v>
      </c>
      <c r="E488">
        <v>0</v>
      </c>
      <c r="F488">
        <v>0</v>
      </c>
      <c r="G488">
        <v>286.89853190000002</v>
      </c>
      <c r="N488">
        <v>286.89853190000002</v>
      </c>
    </row>
    <row r="489" spans="1:14">
      <c r="A489" s="2" t="s">
        <v>620</v>
      </c>
      <c r="B489">
        <v>878.70989259999999</v>
      </c>
      <c r="C489">
        <v>136.67043493</v>
      </c>
      <c r="D489">
        <v>1579.2856300000001</v>
      </c>
      <c r="E489">
        <v>0</v>
      </c>
      <c r="F489">
        <v>579.66448158000003</v>
      </c>
      <c r="G489">
        <v>3174.33043911</v>
      </c>
      <c r="H489">
        <v>1069.51567</v>
      </c>
      <c r="I489">
        <v>0</v>
      </c>
      <c r="J489">
        <v>3600.4656799999998</v>
      </c>
      <c r="L489">
        <v>710.36185999999998</v>
      </c>
      <c r="M489">
        <v>5380.34321</v>
      </c>
      <c r="N489">
        <v>8554.6736491099982</v>
      </c>
    </row>
    <row r="490" spans="1:14">
      <c r="A490" s="2" t="s">
        <v>622</v>
      </c>
      <c r="B490">
        <v>65.907462519999996</v>
      </c>
      <c r="C490">
        <v>0</v>
      </c>
      <c r="D490">
        <v>1636.5129400000001</v>
      </c>
      <c r="F490">
        <v>2616.8992392700002</v>
      </c>
      <c r="G490">
        <v>4319.3196417899999</v>
      </c>
      <c r="J490">
        <v>1405.94127</v>
      </c>
      <c r="L490">
        <v>95.482349999999997</v>
      </c>
      <c r="M490">
        <v>1501.42362</v>
      </c>
      <c r="N490">
        <v>5820.7432617900004</v>
      </c>
    </row>
    <row r="491" spans="1:14">
      <c r="A491" s="2" t="s">
        <v>1545</v>
      </c>
      <c r="B491">
        <v>0</v>
      </c>
      <c r="D491">
        <v>353.54725930000001</v>
      </c>
      <c r="F491">
        <v>0</v>
      </c>
      <c r="G491">
        <v>353.54725930000001</v>
      </c>
      <c r="N491">
        <v>353.54725930000001</v>
      </c>
    </row>
    <row r="492" spans="1:14">
      <c r="A492" s="2" t="s">
        <v>1547</v>
      </c>
      <c r="B492">
        <v>0</v>
      </c>
      <c r="C492">
        <v>6.6433333330000002</v>
      </c>
      <c r="D492">
        <v>465.38898219999999</v>
      </c>
      <c r="E492">
        <v>0</v>
      </c>
      <c r="F492">
        <v>815.88233895999997</v>
      </c>
      <c r="G492">
        <v>1287.9146544929999</v>
      </c>
      <c r="N492">
        <v>1287.9146544929999</v>
      </c>
    </row>
    <row r="493" spans="1:14">
      <c r="A493" s="2" t="s">
        <v>624</v>
      </c>
      <c r="B493">
        <v>0</v>
      </c>
      <c r="C493">
        <v>351.84069200000005</v>
      </c>
      <c r="D493">
        <v>3629.959789</v>
      </c>
      <c r="E493">
        <v>0</v>
      </c>
      <c r="F493">
        <v>3245.1399657699999</v>
      </c>
      <c r="G493">
        <v>7226.9404467700006</v>
      </c>
      <c r="I493">
        <v>259.44389999999999</v>
      </c>
      <c r="J493">
        <v>3958.9406399999998</v>
      </c>
      <c r="L493">
        <v>2726.5330599999998</v>
      </c>
      <c r="M493">
        <v>6944.9175999999998</v>
      </c>
      <c r="N493">
        <v>14171.858046769999</v>
      </c>
    </row>
    <row r="494" spans="1:14">
      <c r="A494" s="2" t="s">
        <v>626</v>
      </c>
      <c r="B494">
        <v>0</v>
      </c>
      <c r="C494">
        <v>0</v>
      </c>
      <c r="D494">
        <v>702.24594090000005</v>
      </c>
      <c r="E494">
        <v>0</v>
      </c>
      <c r="F494">
        <v>898.91118459000006</v>
      </c>
      <c r="G494">
        <v>1601.15712549</v>
      </c>
      <c r="N494">
        <v>1601.15712549</v>
      </c>
    </row>
    <row r="495" spans="1:14">
      <c r="A495" s="2" t="s">
        <v>628</v>
      </c>
      <c r="B495">
        <v>0</v>
      </c>
      <c r="D495">
        <v>157.3713257</v>
      </c>
      <c r="F495">
        <v>9.5820000000000007</v>
      </c>
      <c r="G495">
        <v>166.95332569999999</v>
      </c>
      <c r="N495">
        <v>166.95332569999999</v>
      </c>
    </row>
    <row r="496" spans="1:14">
      <c r="A496" s="2" t="s">
        <v>630</v>
      </c>
      <c r="B496">
        <v>181.08722700000001</v>
      </c>
      <c r="C496">
        <v>45.391175400000002</v>
      </c>
      <c r="D496">
        <v>532.99868709999998</v>
      </c>
      <c r="E496">
        <v>0</v>
      </c>
      <c r="F496">
        <v>136.74725301699999</v>
      </c>
      <c r="G496">
        <v>896.22434251699997</v>
      </c>
      <c r="N496">
        <v>896.22434251699997</v>
      </c>
    </row>
    <row r="497" spans="1:14">
      <c r="A497" s="2" t="s">
        <v>632</v>
      </c>
      <c r="B497">
        <v>0</v>
      </c>
      <c r="C497">
        <v>0</v>
      </c>
      <c r="D497">
        <v>1695.8755530000001</v>
      </c>
      <c r="E497">
        <v>0</v>
      </c>
      <c r="F497">
        <v>243.68277083999999</v>
      </c>
      <c r="G497">
        <v>1939.55832384</v>
      </c>
      <c r="N497">
        <v>1939.55832384</v>
      </c>
    </row>
    <row r="498" spans="1:14">
      <c r="A498" s="2" t="s">
        <v>634</v>
      </c>
      <c r="B498">
        <v>0</v>
      </c>
      <c r="C498">
        <v>2355.6576066440002</v>
      </c>
      <c r="D498">
        <v>4733.9500029999999</v>
      </c>
      <c r="E498">
        <v>0</v>
      </c>
      <c r="F498">
        <v>5674.3178454899999</v>
      </c>
      <c r="G498">
        <v>12763.925455134</v>
      </c>
      <c r="N498">
        <v>12763.925455134</v>
      </c>
    </row>
    <row r="499" spans="1:14">
      <c r="A499" s="2" t="s">
        <v>636</v>
      </c>
      <c r="B499">
        <v>0</v>
      </c>
      <c r="C499">
        <v>302.72330505000002</v>
      </c>
      <c r="D499">
        <v>1929.218625</v>
      </c>
      <c r="E499">
        <v>0</v>
      </c>
      <c r="F499">
        <v>311.7282773</v>
      </c>
      <c r="G499">
        <v>2543.6702073500001</v>
      </c>
      <c r="N499">
        <v>2543.6702073500001</v>
      </c>
    </row>
    <row r="500" spans="1:14">
      <c r="A500" s="2" t="s">
        <v>1549</v>
      </c>
      <c r="B500">
        <v>0</v>
      </c>
      <c r="D500">
        <v>383.12227059999998</v>
      </c>
      <c r="F500">
        <v>10.25630364</v>
      </c>
      <c r="G500">
        <v>393.37857423999998</v>
      </c>
      <c r="N500">
        <v>393.37857423999998</v>
      </c>
    </row>
    <row r="501" spans="1:14">
      <c r="A501" s="2" t="s">
        <v>1551</v>
      </c>
      <c r="B501">
        <v>50.489424059999997</v>
      </c>
      <c r="D501">
        <v>343.41506190000001</v>
      </c>
      <c r="E501">
        <v>0</v>
      </c>
      <c r="F501">
        <v>0</v>
      </c>
      <c r="G501">
        <v>393.90448595999999</v>
      </c>
      <c r="N501">
        <v>393.90448595999999</v>
      </c>
    </row>
    <row r="502" spans="1:14">
      <c r="A502" s="2" t="s">
        <v>638</v>
      </c>
      <c r="B502">
        <v>0</v>
      </c>
      <c r="C502">
        <v>235.12474384000001</v>
      </c>
      <c r="D502">
        <v>2379.1433689999999</v>
      </c>
      <c r="E502">
        <v>63.167459979999997</v>
      </c>
      <c r="F502">
        <v>1489.2817293000001</v>
      </c>
      <c r="G502">
        <v>4166.7173021199997</v>
      </c>
      <c r="N502">
        <v>4166.7173021199997</v>
      </c>
    </row>
    <row r="503" spans="1:14">
      <c r="A503" s="2" t="s">
        <v>640</v>
      </c>
      <c r="B503">
        <v>726.47271660000001</v>
      </c>
      <c r="C503">
        <v>0</v>
      </c>
      <c r="D503">
        <v>1303.1984669999999</v>
      </c>
      <c r="F503">
        <v>317.92842824000002</v>
      </c>
      <c r="G503">
        <v>2347.5996118399999</v>
      </c>
      <c r="H503">
        <v>603.04498999999998</v>
      </c>
      <c r="J503">
        <v>1096.43262</v>
      </c>
      <c r="L503">
        <v>158.91076000000001</v>
      </c>
      <c r="M503">
        <v>1858.3883699999999</v>
      </c>
      <c r="N503">
        <v>4205.9879818399995</v>
      </c>
    </row>
    <row r="504" spans="1:14">
      <c r="A504" s="2" t="s">
        <v>1121</v>
      </c>
      <c r="B504">
        <v>0</v>
      </c>
      <c r="C504">
        <v>0</v>
      </c>
      <c r="D504">
        <v>1540.1255369999999</v>
      </c>
      <c r="E504">
        <v>0</v>
      </c>
      <c r="F504">
        <v>839.55458809999993</v>
      </c>
      <c r="G504">
        <v>2379.6801250999997</v>
      </c>
      <c r="N504">
        <v>2379.6801250999997</v>
      </c>
    </row>
    <row r="505" spans="1:14">
      <c r="A505" s="2" t="s">
        <v>1123</v>
      </c>
      <c r="B505">
        <v>170.0547076</v>
      </c>
      <c r="C505">
        <v>0</v>
      </c>
      <c r="D505">
        <v>590.59039370000005</v>
      </c>
      <c r="F505">
        <v>142.09125628999999</v>
      </c>
      <c r="G505">
        <v>902.73635759000013</v>
      </c>
      <c r="N505">
        <v>902.73635759000013</v>
      </c>
    </row>
    <row r="506" spans="1:14">
      <c r="A506" s="2" t="s">
        <v>1125</v>
      </c>
      <c r="B506">
        <v>53.147928790000002</v>
      </c>
      <c r="D506">
        <v>407.9067245</v>
      </c>
      <c r="F506">
        <v>171.69567089999998</v>
      </c>
      <c r="G506">
        <v>632.7503241899999</v>
      </c>
      <c r="N506">
        <v>632.7503241899999</v>
      </c>
    </row>
    <row r="507" spans="1:14">
      <c r="A507" s="2" t="s">
        <v>1039</v>
      </c>
      <c r="B507">
        <v>895.03629030000002</v>
      </c>
      <c r="C507">
        <v>652.45324290000008</v>
      </c>
      <c r="D507">
        <v>1525.083277</v>
      </c>
      <c r="E507">
        <v>0</v>
      </c>
      <c r="F507">
        <v>1148.2093396999999</v>
      </c>
      <c r="G507">
        <v>4220.7821499000001</v>
      </c>
      <c r="H507">
        <v>407.70371</v>
      </c>
      <c r="I507">
        <v>212.41686000000001</v>
      </c>
      <c r="J507">
        <v>3288.0974700000002</v>
      </c>
      <c r="L507">
        <v>843.27208999999993</v>
      </c>
      <c r="M507">
        <v>4751.4901300000001</v>
      </c>
      <c r="N507">
        <v>8972.2722799000003</v>
      </c>
    </row>
    <row r="508" spans="1:14">
      <c r="A508" s="2" t="s">
        <v>1127</v>
      </c>
      <c r="B508">
        <v>103.8181096</v>
      </c>
      <c r="C508">
        <v>133.87085049999999</v>
      </c>
      <c r="D508">
        <v>353.67079539999997</v>
      </c>
      <c r="E508">
        <v>0</v>
      </c>
      <c r="F508">
        <v>39.886548150000003</v>
      </c>
      <c r="G508">
        <v>631.24630364999985</v>
      </c>
      <c r="N508">
        <v>631.24630364999985</v>
      </c>
    </row>
    <row r="509" spans="1:14">
      <c r="A509" s="2" t="s">
        <v>1041</v>
      </c>
      <c r="B509">
        <v>0</v>
      </c>
      <c r="C509">
        <v>19956.713970859997</v>
      </c>
      <c r="D509">
        <v>12851.8576543</v>
      </c>
      <c r="E509">
        <v>57.910637000000001</v>
      </c>
      <c r="F509">
        <v>37588.760651079996</v>
      </c>
      <c r="G509">
        <v>70455.242913239985</v>
      </c>
      <c r="I509">
        <v>28658.446609999999</v>
      </c>
      <c r="J509">
        <v>21676.39991</v>
      </c>
      <c r="L509">
        <v>11000.11894</v>
      </c>
      <c r="M509">
        <v>61334.965459999999</v>
      </c>
      <c r="N509">
        <v>131790.20837323996</v>
      </c>
    </row>
    <row r="510" spans="1:14">
      <c r="A510" s="2" t="s">
        <v>1631</v>
      </c>
      <c r="D510">
        <v>240.3348111</v>
      </c>
      <c r="F510">
        <v>0</v>
      </c>
      <c r="G510">
        <v>240.3348111</v>
      </c>
      <c r="N510">
        <v>240.3348111</v>
      </c>
    </row>
    <row r="511" spans="1:14">
      <c r="A511" s="2" t="s">
        <v>1585</v>
      </c>
      <c r="B511">
        <v>0</v>
      </c>
      <c r="C511">
        <v>0</v>
      </c>
      <c r="D511">
        <v>1868.8763060000001</v>
      </c>
      <c r="E511">
        <v>0</v>
      </c>
      <c r="F511">
        <v>1010.5971086</v>
      </c>
      <c r="G511">
        <v>2879.4734146000001</v>
      </c>
      <c r="N511">
        <v>2879.4734146000001</v>
      </c>
    </row>
    <row r="512" spans="1:14">
      <c r="A512" s="2" t="s">
        <v>1129</v>
      </c>
      <c r="B512">
        <v>67.671294939999996</v>
      </c>
      <c r="C512">
        <v>121.0013332</v>
      </c>
      <c r="D512">
        <v>515.09192189999999</v>
      </c>
      <c r="F512">
        <v>52.785503370000001</v>
      </c>
      <c r="G512">
        <v>756.55005341000003</v>
      </c>
      <c r="N512">
        <v>756.55005341000003</v>
      </c>
    </row>
    <row r="513" spans="1:14">
      <c r="A513" s="2" t="s">
        <v>1131</v>
      </c>
      <c r="B513">
        <v>382.51283330000001</v>
      </c>
      <c r="C513">
        <v>430.74620031999996</v>
      </c>
      <c r="D513">
        <v>1009.764008</v>
      </c>
      <c r="E513">
        <v>0</v>
      </c>
      <c r="F513">
        <v>639.75771150000003</v>
      </c>
      <c r="G513">
        <v>2462.7807531200001</v>
      </c>
      <c r="N513">
        <v>2462.7807531200001</v>
      </c>
    </row>
    <row r="514" spans="1:14">
      <c r="A514" s="2" t="s">
        <v>1133</v>
      </c>
      <c r="B514">
        <v>86.38699321</v>
      </c>
      <c r="D514">
        <v>372.32414399999999</v>
      </c>
      <c r="F514">
        <v>0</v>
      </c>
      <c r="G514">
        <v>458.71113721</v>
      </c>
      <c r="N514">
        <v>458.71113721</v>
      </c>
    </row>
    <row r="515" spans="1:14">
      <c r="A515" s="2" t="s">
        <v>1043</v>
      </c>
      <c r="B515">
        <v>0</v>
      </c>
      <c r="C515">
        <v>17.75057511</v>
      </c>
      <c r="D515">
        <v>2576.301528</v>
      </c>
      <c r="E515">
        <v>84.92466417</v>
      </c>
      <c r="F515">
        <v>442.71713380000006</v>
      </c>
      <c r="G515">
        <v>3121.6939010799997</v>
      </c>
      <c r="H515">
        <v>0</v>
      </c>
      <c r="J515">
        <v>2166.2523900000001</v>
      </c>
      <c r="L515">
        <v>177.37157999999999</v>
      </c>
      <c r="M515">
        <v>2343.6239700000001</v>
      </c>
      <c r="N515">
        <v>5465.3178710799993</v>
      </c>
    </row>
    <row r="516" spans="1:14">
      <c r="A516" s="2" t="s">
        <v>1135</v>
      </c>
      <c r="B516">
        <v>92.70988294</v>
      </c>
      <c r="C516">
        <v>0</v>
      </c>
      <c r="D516">
        <v>1265.3620739999999</v>
      </c>
      <c r="E516">
        <v>0</v>
      </c>
      <c r="F516">
        <v>401.65793858000006</v>
      </c>
      <c r="G516">
        <v>1759.7298955199999</v>
      </c>
      <c r="N516">
        <v>1759.7298955199999</v>
      </c>
    </row>
    <row r="517" spans="1:14">
      <c r="A517" s="2" t="s">
        <v>1137</v>
      </c>
      <c r="B517">
        <v>0</v>
      </c>
      <c r="D517">
        <v>507.21775120000001</v>
      </c>
      <c r="F517">
        <v>0</v>
      </c>
      <c r="G517">
        <v>507.21775120000001</v>
      </c>
      <c r="N517">
        <v>507.21775120000001</v>
      </c>
    </row>
    <row r="518" spans="1:14">
      <c r="A518" s="2" t="s">
        <v>1139</v>
      </c>
      <c r="B518">
        <v>87.409215709999998</v>
      </c>
      <c r="D518">
        <v>309.53758219999997</v>
      </c>
      <c r="E518">
        <v>0</v>
      </c>
      <c r="F518">
        <v>144.08391067999997</v>
      </c>
      <c r="G518">
        <v>541.0307085899999</v>
      </c>
      <c r="N518">
        <v>541.0307085899999</v>
      </c>
    </row>
    <row r="519" spans="1:14">
      <c r="A519" s="2" t="s">
        <v>1587</v>
      </c>
      <c r="D519">
        <v>131.63964659999999</v>
      </c>
      <c r="F519">
        <v>54.858455669999998</v>
      </c>
      <c r="G519">
        <v>186.49810227</v>
      </c>
      <c r="N519">
        <v>186.49810227</v>
      </c>
    </row>
    <row r="520" spans="1:14">
      <c r="A520" s="2" t="s">
        <v>1143</v>
      </c>
      <c r="B520">
        <v>0</v>
      </c>
      <c r="D520">
        <v>172.40019649999999</v>
      </c>
      <c r="E520">
        <v>0</v>
      </c>
      <c r="F520">
        <v>0</v>
      </c>
      <c r="G520">
        <v>172.40019649999999</v>
      </c>
      <c r="N520">
        <v>172.40019649999999</v>
      </c>
    </row>
    <row r="521" spans="1:14">
      <c r="A521" s="2" t="s">
        <v>1145</v>
      </c>
      <c r="B521">
        <v>0</v>
      </c>
      <c r="D521">
        <v>510.5428354</v>
      </c>
      <c r="F521">
        <v>76.570586519999992</v>
      </c>
      <c r="G521">
        <v>587.11342191999995</v>
      </c>
      <c r="N521">
        <v>587.11342191999995</v>
      </c>
    </row>
    <row r="522" spans="1:14">
      <c r="A522" s="2" t="s">
        <v>1147</v>
      </c>
      <c r="B522">
        <v>0</v>
      </c>
      <c r="C522">
        <v>3040.3296929000003</v>
      </c>
      <c r="D522">
        <v>1667.3284229999999</v>
      </c>
      <c r="E522">
        <v>0</v>
      </c>
      <c r="F522">
        <v>941.74670277999996</v>
      </c>
      <c r="G522">
        <v>5649.4048186800001</v>
      </c>
      <c r="N522">
        <v>5649.4048186800001</v>
      </c>
    </row>
    <row r="523" spans="1:14">
      <c r="A523" s="2" t="s">
        <v>1045</v>
      </c>
      <c r="B523">
        <v>155.40756809000001</v>
      </c>
      <c r="C523">
        <v>1735.4335969599999</v>
      </c>
      <c r="D523">
        <v>3314.8863249999999</v>
      </c>
      <c r="E523">
        <v>1.7049930710000001</v>
      </c>
      <c r="F523">
        <v>465.43909606600005</v>
      </c>
      <c r="G523">
        <v>5672.871579187</v>
      </c>
      <c r="H523">
        <v>0</v>
      </c>
      <c r="I523">
        <v>0</v>
      </c>
      <c r="J523">
        <v>4122.8655699999999</v>
      </c>
      <c r="L523">
        <v>336.38427000000001</v>
      </c>
      <c r="M523">
        <v>4459.2498400000004</v>
      </c>
      <c r="N523">
        <v>10132.121419187</v>
      </c>
    </row>
    <row r="524" spans="1:14">
      <c r="A524" s="2" t="s">
        <v>1593</v>
      </c>
      <c r="B524">
        <v>0</v>
      </c>
      <c r="D524">
        <v>293.45014409999999</v>
      </c>
      <c r="F524">
        <v>0</v>
      </c>
      <c r="G524">
        <v>293.45014409999999</v>
      </c>
      <c r="N524">
        <v>293.45014409999999</v>
      </c>
    </row>
    <row r="525" spans="1:14">
      <c r="A525" s="2" t="s">
        <v>1149</v>
      </c>
      <c r="B525">
        <v>67.584134210000002</v>
      </c>
      <c r="C525">
        <v>0</v>
      </c>
      <c r="D525">
        <v>2855.2239060000002</v>
      </c>
      <c r="E525">
        <v>54.922826030000003</v>
      </c>
      <c r="F525">
        <v>1903.9823081</v>
      </c>
      <c r="G525">
        <v>4881.7131743400005</v>
      </c>
      <c r="N525">
        <v>4881.7131743400005</v>
      </c>
    </row>
    <row r="526" spans="1:14">
      <c r="A526" s="2" t="s">
        <v>1047</v>
      </c>
      <c r="B526">
        <v>67.124126110000006</v>
      </c>
      <c r="C526">
        <v>284.77296845000001</v>
      </c>
      <c r="D526">
        <v>3508.4191230000001</v>
      </c>
      <c r="E526">
        <v>0</v>
      </c>
      <c r="F526">
        <v>752.78571310000007</v>
      </c>
      <c r="G526">
        <v>4613.1019306600001</v>
      </c>
      <c r="H526">
        <v>0</v>
      </c>
      <c r="I526">
        <v>159.92642000000001</v>
      </c>
      <c r="J526">
        <v>5801.6458199999997</v>
      </c>
      <c r="L526">
        <v>984.23293000000001</v>
      </c>
      <c r="M526">
        <v>6945.8051699999996</v>
      </c>
      <c r="N526">
        <v>11558.907100660001</v>
      </c>
    </row>
    <row r="527" spans="1:14">
      <c r="A527" s="2" t="s">
        <v>1151</v>
      </c>
      <c r="B527">
        <v>67.20758008</v>
      </c>
      <c r="C527">
        <v>143.85974671</v>
      </c>
      <c r="D527">
        <v>1130.034946</v>
      </c>
      <c r="F527">
        <v>110.08566114999999</v>
      </c>
      <c r="G527">
        <v>1451.18793394</v>
      </c>
      <c r="N527">
        <v>1451.18793394</v>
      </c>
    </row>
    <row r="528" spans="1:14">
      <c r="A528" s="2" t="s">
        <v>1153</v>
      </c>
      <c r="B528">
        <v>0</v>
      </c>
      <c r="C528">
        <v>0</v>
      </c>
      <c r="D528">
        <v>427.295098</v>
      </c>
      <c r="F528">
        <v>120.52459140000001</v>
      </c>
      <c r="G528">
        <v>547.81968940000002</v>
      </c>
      <c r="N528">
        <v>547.81968940000002</v>
      </c>
    </row>
    <row r="529" spans="1:14">
      <c r="A529" s="2" t="s">
        <v>1155</v>
      </c>
      <c r="B529">
        <v>0</v>
      </c>
      <c r="C529">
        <v>0</v>
      </c>
      <c r="D529">
        <v>396.74319059999999</v>
      </c>
      <c r="F529">
        <v>0</v>
      </c>
      <c r="G529">
        <v>396.74319059999999</v>
      </c>
      <c r="N529">
        <v>396.74319059999999</v>
      </c>
    </row>
    <row r="530" spans="1:14">
      <c r="A530" s="2" t="s">
        <v>1157</v>
      </c>
      <c r="B530">
        <v>95.034988229999996</v>
      </c>
      <c r="D530">
        <v>295.89918799999998</v>
      </c>
      <c r="F530">
        <v>54.712596230000003</v>
      </c>
      <c r="G530">
        <v>445.64677245999997</v>
      </c>
      <c r="N530">
        <v>445.64677245999997</v>
      </c>
    </row>
    <row r="531" spans="1:14">
      <c r="A531" s="2" t="s">
        <v>1101</v>
      </c>
      <c r="B531">
        <v>0</v>
      </c>
      <c r="C531">
        <v>24253.780153610001</v>
      </c>
      <c r="D531">
        <v>16935.509669999999</v>
      </c>
      <c r="E531">
        <v>0</v>
      </c>
      <c r="F531">
        <v>18269.618023063998</v>
      </c>
      <c r="G531">
        <v>59458.907846674003</v>
      </c>
      <c r="I531">
        <v>16529.496449999999</v>
      </c>
      <c r="J531">
        <v>28367.116399999999</v>
      </c>
      <c r="L531">
        <v>11612.86076</v>
      </c>
      <c r="M531">
        <v>56509.473610000001</v>
      </c>
      <c r="N531">
        <v>115968.381456674</v>
      </c>
    </row>
    <row r="532" spans="1:14">
      <c r="A532" s="2" t="s">
        <v>1161</v>
      </c>
      <c r="B532">
        <v>546.48690980000003</v>
      </c>
      <c r="C532">
        <v>41.290359019999997</v>
      </c>
      <c r="D532">
        <v>1060.5143660000001</v>
      </c>
      <c r="F532">
        <v>403.55288460999998</v>
      </c>
      <c r="G532">
        <v>2051.8445194300002</v>
      </c>
      <c r="N532">
        <v>2051.8445194300002</v>
      </c>
    </row>
    <row r="533" spans="1:14">
      <c r="A533" s="2" t="s">
        <v>1163</v>
      </c>
      <c r="B533">
        <v>0</v>
      </c>
      <c r="C533">
        <v>0</v>
      </c>
      <c r="D533">
        <v>1336.4348649999999</v>
      </c>
      <c r="F533">
        <v>70.742718699999998</v>
      </c>
      <c r="G533">
        <v>1407.1775837</v>
      </c>
      <c r="N533">
        <v>1407.1775837</v>
      </c>
    </row>
    <row r="534" spans="1:14">
      <c r="A534" s="2" t="s">
        <v>1165</v>
      </c>
      <c r="B534">
        <v>0</v>
      </c>
      <c r="C534">
        <v>245.4740018</v>
      </c>
      <c r="D534">
        <v>650.00559639999994</v>
      </c>
      <c r="F534">
        <v>115.43252928</v>
      </c>
      <c r="G534">
        <v>1010.91212748</v>
      </c>
      <c r="N534">
        <v>1010.91212748</v>
      </c>
    </row>
    <row r="535" spans="1:14">
      <c r="A535" s="2" t="s">
        <v>1167</v>
      </c>
      <c r="B535">
        <v>0</v>
      </c>
      <c r="C535">
        <v>0</v>
      </c>
      <c r="D535">
        <v>742.88724850000006</v>
      </c>
      <c r="F535">
        <v>108.1895198</v>
      </c>
      <c r="G535">
        <v>851.07676830000003</v>
      </c>
      <c r="N535">
        <v>851.07676830000003</v>
      </c>
    </row>
    <row r="536" spans="1:14">
      <c r="A536" s="2" t="s">
        <v>1595</v>
      </c>
      <c r="B536">
        <v>0</v>
      </c>
      <c r="D536">
        <v>245.28844509999999</v>
      </c>
      <c r="F536">
        <v>51.574135320000003</v>
      </c>
      <c r="G536">
        <v>296.86258041999997</v>
      </c>
      <c r="N536">
        <v>296.86258041999997</v>
      </c>
    </row>
    <row r="537" spans="1:14">
      <c r="A537" s="2" t="s">
        <v>1049</v>
      </c>
      <c r="B537">
        <v>165.26533368</v>
      </c>
      <c r="C537">
        <v>10771.26367</v>
      </c>
      <c r="D537">
        <v>2195.3322669999998</v>
      </c>
      <c r="F537">
        <v>1127.70235488</v>
      </c>
      <c r="G537">
        <v>14259.56362556</v>
      </c>
      <c r="I537">
        <v>7065.8522899999998</v>
      </c>
      <c r="J537">
        <v>2630.2815799999998</v>
      </c>
      <c r="L537">
        <v>547.24994000000004</v>
      </c>
      <c r="M537">
        <v>10243.383809999999</v>
      </c>
      <c r="N537">
        <v>24502.94743556</v>
      </c>
    </row>
    <row r="538" spans="1:14">
      <c r="A538" s="2" t="s">
        <v>1051</v>
      </c>
      <c r="B538">
        <v>45.100667049999998</v>
      </c>
      <c r="C538">
        <v>58833.071094940002</v>
      </c>
      <c r="D538">
        <v>2634.5148650000001</v>
      </c>
      <c r="E538">
        <v>0</v>
      </c>
      <c r="F538">
        <v>1002.8922295</v>
      </c>
      <c r="G538">
        <v>62515.578856489999</v>
      </c>
      <c r="H538">
        <v>0</v>
      </c>
      <c r="I538">
        <v>27231.345160000001</v>
      </c>
      <c r="J538">
        <v>3077.7272800000001</v>
      </c>
      <c r="L538">
        <v>492.70954</v>
      </c>
      <c r="M538">
        <v>30801.78198</v>
      </c>
      <c r="N538">
        <v>93317.360836489999</v>
      </c>
    </row>
    <row r="539" spans="1:14">
      <c r="A539" s="2" t="s">
        <v>1181</v>
      </c>
      <c r="B539">
        <v>0</v>
      </c>
      <c r="C539">
        <v>609.58007469999995</v>
      </c>
      <c r="D539">
        <v>2321.7693060000001</v>
      </c>
      <c r="E539">
        <v>0</v>
      </c>
      <c r="F539">
        <v>498.81866868700001</v>
      </c>
      <c r="G539">
        <v>3430.1680493869999</v>
      </c>
      <c r="N539">
        <v>3430.1680493869999</v>
      </c>
    </row>
    <row r="540" spans="1:14">
      <c r="A540" s="2" t="s">
        <v>1199</v>
      </c>
      <c r="B540">
        <v>0</v>
      </c>
      <c r="C540">
        <v>0</v>
      </c>
      <c r="D540">
        <v>587.15880119999997</v>
      </c>
      <c r="E540">
        <v>0</v>
      </c>
      <c r="F540">
        <v>429.45747649999998</v>
      </c>
      <c r="G540">
        <v>1016.6162777</v>
      </c>
      <c r="N540">
        <v>1016.6162777</v>
      </c>
    </row>
    <row r="541" spans="1:14">
      <c r="A541" s="2" t="s">
        <v>1169</v>
      </c>
      <c r="B541">
        <v>0</v>
      </c>
      <c r="C541">
        <v>51.581561700000002</v>
      </c>
      <c r="D541">
        <v>647.9402599</v>
      </c>
      <c r="E541">
        <v>0</v>
      </c>
      <c r="F541">
        <v>0</v>
      </c>
      <c r="G541">
        <v>699.52182159999995</v>
      </c>
      <c r="N541">
        <v>699.52182159999995</v>
      </c>
    </row>
    <row r="542" spans="1:14">
      <c r="A542" s="2" t="s">
        <v>1597</v>
      </c>
      <c r="B542">
        <v>0</v>
      </c>
      <c r="D542">
        <v>626.45956239999998</v>
      </c>
      <c r="E542">
        <v>0</v>
      </c>
      <c r="F542">
        <v>23.143628830000001</v>
      </c>
      <c r="G542">
        <v>649.60319122999999</v>
      </c>
      <c r="N542">
        <v>649.60319122999999</v>
      </c>
    </row>
    <row r="543" spans="1:14">
      <c r="A543" s="2" t="s">
        <v>1171</v>
      </c>
      <c r="D543">
        <v>337.89051480000001</v>
      </c>
      <c r="F543">
        <v>0</v>
      </c>
      <c r="G543">
        <v>337.89051480000001</v>
      </c>
      <c r="N543">
        <v>337.89051480000001</v>
      </c>
    </row>
    <row r="544" spans="1:14">
      <c r="A544" s="2" t="s">
        <v>1173</v>
      </c>
      <c r="B544">
        <v>0</v>
      </c>
      <c r="D544">
        <v>347.51707090000002</v>
      </c>
      <c r="F544">
        <v>0</v>
      </c>
      <c r="G544">
        <v>347.51707090000002</v>
      </c>
      <c r="N544">
        <v>347.51707090000002</v>
      </c>
    </row>
    <row r="545" spans="1:14">
      <c r="A545" s="2" t="s">
        <v>1633</v>
      </c>
      <c r="D545">
        <v>110.79860100000001</v>
      </c>
      <c r="F545">
        <v>0</v>
      </c>
      <c r="G545">
        <v>110.79860100000001</v>
      </c>
      <c r="N545">
        <v>110.79860100000001</v>
      </c>
    </row>
    <row r="546" spans="1:14">
      <c r="A546" s="2" t="s">
        <v>1175</v>
      </c>
      <c r="B546">
        <v>0</v>
      </c>
      <c r="D546">
        <v>315.93911880000002</v>
      </c>
      <c r="F546">
        <v>16.177</v>
      </c>
      <c r="G546">
        <v>332.11611880000004</v>
      </c>
      <c r="N546">
        <v>332.11611880000004</v>
      </c>
    </row>
    <row r="547" spans="1:14">
      <c r="A547" s="2" t="s">
        <v>1103</v>
      </c>
      <c r="B547">
        <v>0</v>
      </c>
      <c r="C547">
        <v>805.23973610000007</v>
      </c>
      <c r="D547">
        <v>2417.136841</v>
      </c>
      <c r="E547">
        <v>76.770715600000003</v>
      </c>
      <c r="F547">
        <v>2457.0702634700001</v>
      </c>
      <c r="G547">
        <v>5756.2175561700005</v>
      </c>
      <c r="I547">
        <v>2066.0375800000002</v>
      </c>
      <c r="J547">
        <v>4100.5184799999997</v>
      </c>
      <c r="L547">
        <v>4260.5153200000004</v>
      </c>
      <c r="M547">
        <v>10427.071380000001</v>
      </c>
      <c r="N547">
        <v>16183.288936170002</v>
      </c>
    </row>
    <row r="548" spans="1:14">
      <c r="A548" s="2" t="s">
        <v>1105</v>
      </c>
      <c r="B548">
        <v>287.42891693000001</v>
      </c>
      <c r="C548">
        <v>418.43154307000003</v>
      </c>
      <c r="D548">
        <v>4716.9142830000001</v>
      </c>
      <c r="E548">
        <v>0</v>
      </c>
      <c r="F548">
        <v>2686.2018965000002</v>
      </c>
      <c r="G548">
        <v>8108.9766395000006</v>
      </c>
      <c r="I548">
        <v>0</v>
      </c>
      <c r="J548">
        <v>5575.1223900000005</v>
      </c>
      <c r="L548">
        <v>1593.0770200000002</v>
      </c>
      <c r="M548">
        <v>7168.1994100000011</v>
      </c>
      <c r="N548">
        <v>15277.176049500002</v>
      </c>
    </row>
    <row r="549" spans="1:14">
      <c r="A549" s="2" t="s">
        <v>1177</v>
      </c>
      <c r="B549">
        <v>0</v>
      </c>
      <c r="D549">
        <v>752.35110259999999</v>
      </c>
      <c r="F549">
        <v>0</v>
      </c>
      <c r="G549">
        <v>752.35110259999999</v>
      </c>
      <c r="N549">
        <v>752.35110259999999</v>
      </c>
    </row>
    <row r="550" spans="1:14">
      <c r="A550" s="2" t="s">
        <v>1179</v>
      </c>
      <c r="B550">
        <v>0</v>
      </c>
      <c r="C550">
        <v>42.57846705</v>
      </c>
      <c r="D550">
        <v>463.13473479999999</v>
      </c>
      <c r="E550">
        <v>0</v>
      </c>
      <c r="F550">
        <v>188.91913</v>
      </c>
      <c r="G550">
        <v>694.63233185000001</v>
      </c>
      <c r="N550">
        <v>694.63233185000001</v>
      </c>
    </row>
    <row r="551" spans="1:14">
      <c r="A551" s="2" t="s">
        <v>1183</v>
      </c>
      <c r="B551">
        <v>0</v>
      </c>
      <c r="C551">
        <v>0</v>
      </c>
      <c r="D551">
        <v>1179.3075200000001</v>
      </c>
      <c r="F551">
        <v>1208.7413443999999</v>
      </c>
      <c r="G551">
        <v>2388.0488643999997</v>
      </c>
      <c r="N551">
        <v>2388.0488643999997</v>
      </c>
    </row>
    <row r="552" spans="1:14">
      <c r="A552" s="2" t="s">
        <v>1185</v>
      </c>
      <c r="B552">
        <v>118.3735574</v>
      </c>
      <c r="C552">
        <v>80.717889740000004</v>
      </c>
      <c r="D552">
        <v>1426.1039330000001</v>
      </c>
      <c r="F552">
        <v>704.21674799999994</v>
      </c>
      <c r="G552">
        <v>2329.4121281399998</v>
      </c>
      <c r="N552">
        <v>2329.4121281399998</v>
      </c>
    </row>
    <row r="553" spans="1:14">
      <c r="A553" s="2" t="s">
        <v>1187</v>
      </c>
      <c r="B553">
        <v>0</v>
      </c>
      <c r="D553">
        <v>631.92504229999997</v>
      </c>
      <c r="E553">
        <v>0</v>
      </c>
      <c r="F553">
        <v>84.27848487</v>
      </c>
      <c r="G553">
        <v>716.20352716999992</v>
      </c>
      <c r="N553">
        <v>716.20352716999992</v>
      </c>
    </row>
    <row r="554" spans="1:14">
      <c r="A554" s="2" t="s">
        <v>1189</v>
      </c>
      <c r="B554">
        <v>0</v>
      </c>
      <c r="C554">
        <v>0</v>
      </c>
      <c r="D554">
        <v>410.44837380000001</v>
      </c>
      <c r="F554">
        <v>57.488522510000003</v>
      </c>
      <c r="G554">
        <v>467.93689631000001</v>
      </c>
      <c r="N554">
        <v>467.93689631000001</v>
      </c>
    </row>
    <row r="555" spans="1:14">
      <c r="A555" s="2" t="s">
        <v>1191</v>
      </c>
      <c r="B555">
        <v>672.26436820999993</v>
      </c>
      <c r="C555">
        <v>505.86204179999999</v>
      </c>
      <c r="D555">
        <v>1135.004451</v>
      </c>
      <c r="E555">
        <v>0</v>
      </c>
      <c r="F555">
        <v>290.58700770000002</v>
      </c>
      <c r="G555">
        <v>2603.7178687099999</v>
      </c>
      <c r="N555">
        <v>2603.7178687099999</v>
      </c>
    </row>
    <row r="556" spans="1:14">
      <c r="A556" s="2" t="s">
        <v>1193</v>
      </c>
      <c r="B556">
        <v>0</v>
      </c>
      <c r="D556">
        <v>1830.198437</v>
      </c>
      <c r="E556">
        <v>0</v>
      </c>
      <c r="F556">
        <v>73.879704380000007</v>
      </c>
      <c r="G556">
        <v>1904.07814138</v>
      </c>
      <c r="N556">
        <v>1904.07814138</v>
      </c>
    </row>
    <row r="557" spans="1:14">
      <c r="A557" s="2" t="s">
        <v>1195</v>
      </c>
      <c r="B557">
        <v>0</v>
      </c>
      <c r="D557">
        <v>371.10904929999998</v>
      </c>
      <c r="F557">
        <v>109.0643018</v>
      </c>
      <c r="G557">
        <v>480.17335109999999</v>
      </c>
      <c r="N557">
        <v>480.17335109999999</v>
      </c>
    </row>
    <row r="558" spans="1:14">
      <c r="A558" s="2" t="s">
        <v>1599</v>
      </c>
      <c r="B558">
        <v>137.78757100000001</v>
      </c>
      <c r="C558">
        <v>0</v>
      </c>
      <c r="D558">
        <v>826.70370500000001</v>
      </c>
      <c r="F558">
        <v>75.91091342</v>
      </c>
      <c r="G558">
        <v>1040.40218942</v>
      </c>
      <c r="N558">
        <v>1040.40218942</v>
      </c>
    </row>
    <row r="559" spans="1:14">
      <c r="A559" s="2" t="s">
        <v>1115</v>
      </c>
      <c r="B559">
        <v>0</v>
      </c>
      <c r="C559">
        <v>126.16224214</v>
      </c>
      <c r="D559">
        <v>1970.326053</v>
      </c>
      <c r="E559">
        <v>75.64998731</v>
      </c>
      <c r="F559">
        <v>6785.891163620001</v>
      </c>
      <c r="G559">
        <v>8958.0294460700006</v>
      </c>
      <c r="N559">
        <v>8958.0294460700006</v>
      </c>
    </row>
    <row r="560" spans="1:14">
      <c r="A560" s="2" t="s">
        <v>1197</v>
      </c>
      <c r="B560">
        <v>534.28340290000006</v>
      </c>
      <c r="C560">
        <v>775.61292409999999</v>
      </c>
      <c r="D560">
        <v>818.90080639999996</v>
      </c>
      <c r="E560">
        <v>0</v>
      </c>
      <c r="F560">
        <v>265.86184562</v>
      </c>
      <c r="G560">
        <v>2394.6589790200001</v>
      </c>
      <c r="N560">
        <v>2394.6589790200001</v>
      </c>
    </row>
    <row r="561" spans="1:14">
      <c r="A561" s="2" t="s">
        <v>1201</v>
      </c>
      <c r="C561">
        <v>0</v>
      </c>
      <c r="D561">
        <v>735.88189769999997</v>
      </c>
      <c r="F561">
        <v>58.34210453</v>
      </c>
      <c r="G561">
        <v>794.22400223</v>
      </c>
      <c r="N561">
        <v>794.22400223</v>
      </c>
    </row>
    <row r="562" spans="1:14">
      <c r="A562" s="2" t="s">
        <v>1203</v>
      </c>
      <c r="B562">
        <v>74.369345929999994</v>
      </c>
      <c r="D562">
        <v>1210.055116</v>
      </c>
      <c r="E562">
        <v>56.63489422</v>
      </c>
      <c r="F562">
        <v>159.36713509</v>
      </c>
      <c r="G562">
        <v>1500.4264912399999</v>
      </c>
      <c r="N562">
        <v>1500.4264912399999</v>
      </c>
    </row>
    <row r="563" spans="1:14">
      <c r="A563" s="2" t="s">
        <v>1205</v>
      </c>
      <c r="B563">
        <v>0</v>
      </c>
      <c r="C563">
        <v>0</v>
      </c>
      <c r="D563">
        <v>1047.8977629999999</v>
      </c>
      <c r="E563">
        <v>0</v>
      </c>
      <c r="F563">
        <v>852.7418287700001</v>
      </c>
      <c r="G563">
        <v>1900.6395917700002</v>
      </c>
      <c r="N563">
        <v>1900.6395917700002</v>
      </c>
    </row>
    <row r="564" spans="1:14">
      <c r="A564" s="2" t="s">
        <v>1207</v>
      </c>
      <c r="B564">
        <v>0</v>
      </c>
      <c r="C564">
        <v>70.103332190000003</v>
      </c>
      <c r="D564">
        <v>1262.4045860000001</v>
      </c>
      <c r="F564">
        <v>193.57341049999999</v>
      </c>
      <c r="G564">
        <v>1526.08132869</v>
      </c>
      <c r="N564">
        <v>1526.08132869</v>
      </c>
    </row>
    <row r="565" spans="1:14">
      <c r="A565" s="2" t="s">
        <v>1209</v>
      </c>
      <c r="B565">
        <v>70.536019319999994</v>
      </c>
      <c r="C565">
        <v>0</v>
      </c>
      <c r="D565">
        <v>1053.9464170000001</v>
      </c>
      <c r="F565">
        <v>79.581705740000004</v>
      </c>
      <c r="G565">
        <v>1204.06414206</v>
      </c>
      <c r="N565">
        <v>1204.06414206</v>
      </c>
    </row>
    <row r="566" spans="1:14">
      <c r="A566" s="2" t="s">
        <v>1211</v>
      </c>
      <c r="B566">
        <v>0</v>
      </c>
      <c r="C566">
        <v>0</v>
      </c>
      <c r="D566">
        <v>622.49759600000004</v>
      </c>
      <c r="E566">
        <v>0</v>
      </c>
      <c r="F566">
        <v>161.52699999999999</v>
      </c>
      <c r="G566">
        <v>784.02459599999997</v>
      </c>
      <c r="N566">
        <v>784.02459599999997</v>
      </c>
    </row>
    <row r="567" spans="1:14">
      <c r="A567" s="2" t="s">
        <v>1053</v>
      </c>
      <c r="B567">
        <v>0</v>
      </c>
      <c r="C567">
        <v>366.75604489</v>
      </c>
      <c r="D567">
        <v>3548.744561</v>
      </c>
      <c r="E567">
        <v>0</v>
      </c>
      <c r="F567">
        <v>4252.3952909400005</v>
      </c>
      <c r="G567">
        <v>8167.8958968300003</v>
      </c>
      <c r="I567">
        <v>62.370269999999998</v>
      </c>
      <c r="J567">
        <v>3577.4906700000001</v>
      </c>
      <c r="K567">
        <v>0</v>
      </c>
      <c r="L567">
        <v>4869.36535</v>
      </c>
      <c r="M567">
        <v>8509.2262900000005</v>
      </c>
      <c r="N567">
        <v>16677.122186830002</v>
      </c>
    </row>
    <row r="568" spans="1:14">
      <c r="A568" s="2" t="s">
        <v>1215</v>
      </c>
      <c r="C568">
        <v>17.513553439999999</v>
      </c>
      <c r="D568">
        <v>1146.3610160000001</v>
      </c>
      <c r="F568">
        <v>122.5456842</v>
      </c>
      <c r="G568">
        <v>1286.4202536400001</v>
      </c>
      <c r="N568">
        <v>1286.4202536400001</v>
      </c>
    </row>
    <row r="569" spans="1:14">
      <c r="A569" s="2" t="s">
        <v>1117</v>
      </c>
      <c r="B569">
        <v>67.540947729999999</v>
      </c>
      <c r="C569">
        <v>96.982318789999994</v>
      </c>
      <c r="D569">
        <v>691.52053279999996</v>
      </c>
      <c r="E569">
        <v>0</v>
      </c>
      <c r="F569">
        <v>68965.69557104999</v>
      </c>
      <c r="G569">
        <v>69821.739370369993</v>
      </c>
      <c r="N569">
        <v>69821.739370369993</v>
      </c>
    </row>
    <row r="570" spans="1:14">
      <c r="A570" s="2" t="s">
        <v>1217</v>
      </c>
      <c r="B570">
        <v>54.542584910000002</v>
      </c>
      <c r="D570">
        <v>544.29405299999996</v>
      </c>
      <c r="E570">
        <v>0</v>
      </c>
      <c r="F570">
        <v>48.021825419999999</v>
      </c>
      <c r="G570">
        <v>646.85846332999995</v>
      </c>
      <c r="N570">
        <v>646.85846332999995</v>
      </c>
    </row>
    <row r="571" spans="1:14">
      <c r="A571" s="2" t="s">
        <v>1219</v>
      </c>
      <c r="B571">
        <v>0</v>
      </c>
      <c r="D571">
        <v>424.9828521</v>
      </c>
      <c r="E571">
        <v>0</v>
      </c>
      <c r="F571">
        <v>66.539722142000002</v>
      </c>
      <c r="G571">
        <v>491.52257424200002</v>
      </c>
      <c r="N571">
        <v>491.52257424200002</v>
      </c>
    </row>
    <row r="572" spans="1:14">
      <c r="A572" s="2" t="s">
        <v>1055</v>
      </c>
      <c r="B572">
        <v>1219.6312034</v>
      </c>
      <c r="C572">
        <v>94.432089869999999</v>
      </c>
      <c r="D572">
        <v>2170.4211730000002</v>
      </c>
      <c r="E572">
        <v>53.110005129999998</v>
      </c>
      <c r="F572">
        <v>2621.2530004499995</v>
      </c>
      <c r="G572">
        <v>6158.8474718500001</v>
      </c>
      <c r="H572">
        <v>1511.29501</v>
      </c>
      <c r="J572">
        <v>5061.2652699999999</v>
      </c>
      <c r="L572">
        <v>3405.8910000000001</v>
      </c>
      <c r="M572">
        <v>9978.4512799999993</v>
      </c>
      <c r="N572">
        <v>16137.298751849999</v>
      </c>
    </row>
    <row r="573" spans="1:14">
      <c r="A573" s="2" t="s">
        <v>1221</v>
      </c>
      <c r="B573">
        <v>0</v>
      </c>
      <c r="C573">
        <v>77.837999999999994</v>
      </c>
      <c r="D573">
        <v>130.66979319999999</v>
      </c>
      <c r="F573">
        <v>0</v>
      </c>
      <c r="G573">
        <v>208.50779319999998</v>
      </c>
      <c r="N573">
        <v>208.50779319999998</v>
      </c>
    </row>
    <row r="574" spans="1:14">
      <c r="A574" s="2" t="s">
        <v>1223</v>
      </c>
      <c r="B574">
        <v>158.50657699999999</v>
      </c>
      <c r="C574">
        <v>2166.9002330399999</v>
      </c>
      <c r="D574">
        <v>7646.6032530000002</v>
      </c>
      <c r="E574">
        <v>0</v>
      </c>
      <c r="F574">
        <v>7472.0710872999998</v>
      </c>
      <c r="G574">
        <v>17444.08115034</v>
      </c>
      <c r="N574">
        <v>17444.08115034</v>
      </c>
    </row>
    <row r="575" spans="1:14">
      <c r="A575" s="2" t="s">
        <v>1057</v>
      </c>
      <c r="B575">
        <v>52.114656179999997</v>
      </c>
      <c r="C575">
        <v>532.25309676999996</v>
      </c>
      <c r="D575">
        <v>2762.2074469999998</v>
      </c>
      <c r="E575">
        <v>0</v>
      </c>
      <c r="F575">
        <v>3146.0726676900003</v>
      </c>
      <c r="G575">
        <v>6492.6478676400002</v>
      </c>
      <c r="H575">
        <v>109.24457</v>
      </c>
      <c r="I575">
        <v>1097.55431</v>
      </c>
      <c r="J575">
        <v>4924.0811400000002</v>
      </c>
      <c r="K575">
        <v>0</v>
      </c>
      <c r="L575">
        <v>5046.4649499999996</v>
      </c>
      <c r="M575">
        <v>11177.34497</v>
      </c>
      <c r="N575">
        <v>17669.992837639998</v>
      </c>
    </row>
    <row r="576" spans="1:14">
      <c r="A576" s="2" t="s">
        <v>1059</v>
      </c>
      <c r="B576">
        <v>0</v>
      </c>
      <c r="C576">
        <v>0</v>
      </c>
      <c r="D576">
        <v>1964.026016</v>
      </c>
      <c r="E576">
        <v>0</v>
      </c>
      <c r="F576">
        <v>637.11147254000002</v>
      </c>
      <c r="G576">
        <v>2601.13748854</v>
      </c>
      <c r="J576">
        <v>2091.1477199999999</v>
      </c>
      <c r="L576">
        <v>659.95632999999998</v>
      </c>
      <c r="M576">
        <v>2751.1040499999999</v>
      </c>
      <c r="N576">
        <v>5352.24153854</v>
      </c>
    </row>
    <row r="577" spans="1:14">
      <c r="A577" s="2" t="s">
        <v>1225</v>
      </c>
      <c r="B577">
        <v>128.82554808</v>
      </c>
      <c r="D577">
        <v>736.80292080000004</v>
      </c>
      <c r="F577">
        <v>0</v>
      </c>
      <c r="G577">
        <v>865.62846888000001</v>
      </c>
      <c r="N577">
        <v>865.62846888000001</v>
      </c>
    </row>
    <row r="578" spans="1:14">
      <c r="A578" s="2" t="s">
        <v>1227</v>
      </c>
      <c r="B578">
        <v>0</v>
      </c>
      <c r="C578">
        <v>392.41278879999999</v>
      </c>
      <c r="D578">
        <v>241.44938020000001</v>
      </c>
      <c r="F578">
        <v>0</v>
      </c>
      <c r="G578">
        <v>633.86216899999999</v>
      </c>
      <c r="N578">
        <v>633.86216899999999</v>
      </c>
    </row>
    <row r="579" spans="1:14">
      <c r="A579" s="2" t="s">
        <v>1229</v>
      </c>
      <c r="B579">
        <v>0</v>
      </c>
      <c r="C579">
        <v>0</v>
      </c>
      <c r="D579">
        <v>355.14566430000002</v>
      </c>
      <c r="E579">
        <v>0</v>
      </c>
      <c r="F579">
        <v>0</v>
      </c>
      <c r="G579">
        <v>355.14566430000002</v>
      </c>
      <c r="N579">
        <v>355.14566430000002</v>
      </c>
    </row>
    <row r="580" spans="1:14">
      <c r="A580" s="2" t="s">
        <v>1061</v>
      </c>
      <c r="B580">
        <v>484.02618376999999</v>
      </c>
      <c r="C580">
        <v>2386.2950717100002</v>
      </c>
      <c r="D580">
        <v>3819.003158</v>
      </c>
      <c r="E580">
        <v>129.25925240000001</v>
      </c>
      <c r="F580">
        <v>5619.5512337500004</v>
      </c>
      <c r="G580">
        <v>12438.13489963</v>
      </c>
      <c r="H580">
        <v>2213.8576899999998</v>
      </c>
      <c r="I580">
        <v>460.30684000000002</v>
      </c>
      <c r="J580">
        <v>7265.1840700000002</v>
      </c>
      <c r="K580">
        <v>0</v>
      </c>
      <c r="L580">
        <v>1823.6803399999999</v>
      </c>
      <c r="M580">
        <v>11763.02894</v>
      </c>
      <c r="N580">
        <v>24201.16383963</v>
      </c>
    </row>
    <row r="581" spans="1:14">
      <c r="A581" s="2" t="s">
        <v>1063</v>
      </c>
      <c r="B581">
        <v>2.5245000000000002</v>
      </c>
      <c r="C581">
        <v>292.55716669999998</v>
      </c>
      <c r="D581">
        <v>2119.9858869999998</v>
      </c>
      <c r="E581">
        <v>0</v>
      </c>
      <c r="F581">
        <v>1039.7423371</v>
      </c>
      <c r="G581">
        <v>3454.8098907999997</v>
      </c>
      <c r="H581">
        <v>0</v>
      </c>
      <c r="I581">
        <v>7523.7420000000002</v>
      </c>
      <c r="J581">
        <v>3359.8036200000001</v>
      </c>
      <c r="L581">
        <v>0</v>
      </c>
      <c r="M581">
        <v>10883.545620000001</v>
      </c>
      <c r="N581">
        <v>14338.3555108</v>
      </c>
    </row>
    <row r="582" spans="1:14">
      <c r="A582" s="2" t="s">
        <v>1373</v>
      </c>
      <c r="B582">
        <v>0</v>
      </c>
      <c r="C582">
        <v>0</v>
      </c>
      <c r="D582">
        <v>653.70194189999995</v>
      </c>
      <c r="F582">
        <v>51.681734050000003</v>
      </c>
      <c r="G582">
        <v>705.38367595</v>
      </c>
      <c r="N582">
        <v>705.38367595</v>
      </c>
    </row>
    <row r="583" spans="1:14">
      <c r="A583" s="2" t="s">
        <v>1635</v>
      </c>
      <c r="D583">
        <v>250.41676759999999</v>
      </c>
      <c r="F583">
        <v>0</v>
      </c>
      <c r="G583">
        <v>250.41676759999999</v>
      </c>
      <c r="N583">
        <v>250.41676759999999</v>
      </c>
    </row>
    <row r="584" spans="1:14">
      <c r="A584" s="2" t="s">
        <v>1231</v>
      </c>
      <c r="B584">
        <v>211.07472630000001</v>
      </c>
      <c r="D584">
        <v>696.16147720000004</v>
      </c>
      <c r="E584">
        <v>0</v>
      </c>
      <c r="F584">
        <v>120.51838313</v>
      </c>
      <c r="G584">
        <v>1027.7545866300002</v>
      </c>
      <c r="N584">
        <v>1027.7545866300002</v>
      </c>
    </row>
    <row r="585" spans="1:14">
      <c r="A585" s="2" t="s">
        <v>1233</v>
      </c>
      <c r="B585">
        <v>0</v>
      </c>
      <c r="D585">
        <v>596.71215830000006</v>
      </c>
      <c r="E585">
        <v>0</v>
      </c>
      <c r="F585">
        <v>0</v>
      </c>
      <c r="G585">
        <v>596.71215830000006</v>
      </c>
      <c r="N585">
        <v>596.71215830000006</v>
      </c>
    </row>
    <row r="586" spans="1:14">
      <c r="A586" s="2" t="s">
        <v>1235</v>
      </c>
      <c r="B586">
        <v>0</v>
      </c>
      <c r="D586">
        <v>1147.3309879999999</v>
      </c>
      <c r="E586">
        <v>0</v>
      </c>
      <c r="F586">
        <v>57.173343189999997</v>
      </c>
      <c r="G586">
        <v>1204.5043311899999</v>
      </c>
      <c r="N586">
        <v>1204.5043311899999</v>
      </c>
    </row>
    <row r="587" spans="1:14">
      <c r="A587" s="2" t="s">
        <v>1601</v>
      </c>
      <c r="D587">
        <v>193.0544731</v>
      </c>
      <c r="F587">
        <v>0</v>
      </c>
      <c r="G587">
        <v>193.0544731</v>
      </c>
      <c r="N587">
        <v>193.0544731</v>
      </c>
    </row>
    <row r="588" spans="1:14">
      <c r="A588" s="2" t="s">
        <v>1237</v>
      </c>
      <c r="B588">
        <v>0</v>
      </c>
      <c r="C588">
        <v>0</v>
      </c>
      <c r="D588">
        <v>467.16467280000001</v>
      </c>
      <c r="F588">
        <v>7510.6658134700001</v>
      </c>
      <c r="G588">
        <v>7977.8304862699997</v>
      </c>
      <c r="N588">
        <v>7977.8304862699997</v>
      </c>
    </row>
    <row r="589" spans="1:14">
      <c r="A589" s="2" t="s">
        <v>1107</v>
      </c>
      <c r="B589">
        <v>27.957614379999999</v>
      </c>
      <c r="C589">
        <v>11811.129368670001</v>
      </c>
      <c r="D589">
        <v>6019.5231599999997</v>
      </c>
      <c r="E589">
        <v>118.3497821</v>
      </c>
      <c r="F589">
        <v>3317.8182756599999</v>
      </c>
      <c r="G589">
        <v>21294.77820081</v>
      </c>
      <c r="H589">
        <v>0</v>
      </c>
      <c r="I589">
        <v>14094.992589999998</v>
      </c>
      <c r="J589">
        <v>8070.5644300000004</v>
      </c>
      <c r="K589">
        <v>0</v>
      </c>
      <c r="L589">
        <v>3451.94353</v>
      </c>
      <c r="M589">
        <v>25617.500550000001</v>
      </c>
      <c r="N589">
        <v>46912.278750809994</v>
      </c>
    </row>
    <row r="590" spans="1:14">
      <c r="A590" s="2" t="s">
        <v>1375</v>
      </c>
      <c r="B590">
        <v>0</v>
      </c>
      <c r="C590">
        <v>104.456</v>
      </c>
      <c r="D590">
        <v>472.9070352</v>
      </c>
      <c r="E590">
        <v>0</v>
      </c>
      <c r="F590">
        <v>16.268999999999998</v>
      </c>
      <c r="G590">
        <v>593.63203520000002</v>
      </c>
      <c r="N590">
        <v>593.63203520000002</v>
      </c>
    </row>
    <row r="591" spans="1:14">
      <c r="A591" s="2" t="s">
        <v>1603</v>
      </c>
      <c r="B591">
        <v>0</v>
      </c>
      <c r="C591">
        <v>0</v>
      </c>
      <c r="D591">
        <v>322.31625459999998</v>
      </c>
      <c r="F591">
        <v>70.952723610000007</v>
      </c>
      <c r="G591">
        <v>393.26897821</v>
      </c>
      <c r="N591">
        <v>393.26897821</v>
      </c>
    </row>
    <row r="592" spans="1:14">
      <c r="A592" s="2" t="s">
        <v>1553</v>
      </c>
      <c r="B592">
        <v>0</v>
      </c>
      <c r="C592">
        <v>0</v>
      </c>
      <c r="D592">
        <v>114.090335</v>
      </c>
      <c r="E592">
        <v>0</v>
      </c>
      <c r="F592">
        <v>5.94</v>
      </c>
      <c r="G592">
        <v>120.03033499999999</v>
      </c>
      <c r="N592">
        <v>120.03033499999999</v>
      </c>
    </row>
    <row r="593" spans="1:14">
      <c r="A593" s="2" t="s">
        <v>1065</v>
      </c>
      <c r="B593">
        <v>248.91524723999999</v>
      </c>
      <c r="C593">
        <v>5047.2235740500009</v>
      </c>
      <c r="D593">
        <v>9468.0494670000007</v>
      </c>
      <c r="E593">
        <v>193.30157782000001</v>
      </c>
      <c r="F593">
        <v>13966.988401682001</v>
      </c>
      <c r="G593">
        <v>28924.478267792005</v>
      </c>
      <c r="H593">
        <v>0</v>
      </c>
      <c r="I593">
        <v>9222.1650300000001</v>
      </c>
      <c r="J593">
        <v>17368.304349999999</v>
      </c>
      <c r="K593">
        <v>0</v>
      </c>
      <c r="L593">
        <v>25643.756740000001</v>
      </c>
      <c r="M593">
        <v>52234.226119999999</v>
      </c>
      <c r="N593">
        <v>81158.704387792008</v>
      </c>
    </row>
    <row r="594" spans="1:14">
      <c r="A594" s="2" t="s">
        <v>1239</v>
      </c>
      <c r="B594">
        <v>0</v>
      </c>
      <c r="C594">
        <v>35.890359869999997</v>
      </c>
      <c r="D594">
        <v>368.9772974</v>
      </c>
      <c r="F594">
        <v>70.749357340000003</v>
      </c>
      <c r="G594">
        <v>475.61701461000001</v>
      </c>
      <c r="N594">
        <v>475.61701461000001</v>
      </c>
    </row>
    <row r="595" spans="1:14">
      <c r="A595" s="2" t="s">
        <v>1241</v>
      </c>
      <c r="B595">
        <v>2.0259279650000002</v>
      </c>
      <c r="C595">
        <v>357.09929692999998</v>
      </c>
      <c r="D595">
        <v>4831.6329740000001</v>
      </c>
      <c r="E595">
        <v>0</v>
      </c>
      <c r="F595">
        <v>1914.6505955800001</v>
      </c>
      <c r="G595">
        <v>7105.4087944750008</v>
      </c>
      <c r="I595">
        <v>685.51595999999995</v>
      </c>
      <c r="J595">
        <v>7373.52099</v>
      </c>
      <c r="K595">
        <v>0</v>
      </c>
      <c r="L595">
        <v>984.16500000000008</v>
      </c>
      <c r="M595">
        <v>9043.2019500000006</v>
      </c>
      <c r="N595">
        <v>16148.610744475001</v>
      </c>
    </row>
    <row r="596" spans="1:14">
      <c r="A596" s="2" t="s">
        <v>1069</v>
      </c>
      <c r="B596">
        <v>0</v>
      </c>
      <c r="C596">
        <v>3404.8545430599997</v>
      </c>
      <c r="D596">
        <v>5864.3986489999998</v>
      </c>
      <c r="E596">
        <v>62.780377510000001</v>
      </c>
      <c r="F596">
        <v>5853.5924764299998</v>
      </c>
      <c r="G596">
        <v>15185.626045999999</v>
      </c>
      <c r="H596">
        <v>0</v>
      </c>
      <c r="I596">
        <v>4186.4093899999998</v>
      </c>
      <c r="J596">
        <v>11041.29862</v>
      </c>
      <c r="L596">
        <v>10605.816720000001</v>
      </c>
      <c r="M596">
        <v>25833.524729999997</v>
      </c>
      <c r="N596">
        <v>41019.150776000002</v>
      </c>
    </row>
    <row r="597" spans="1:14">
      <c r="A597" s="2" t="s">
        <v>1379</v>
      </c>
      <c r="B597">
        <v>0</v>
      </c>
      <c r="C597">
        <v>0</v>
      </c>
      <c r="D597">
        <v>456.67567079999998</v>
      </c>
      <c r="F597">
        <v>0</v>
      </c>
      <c r="G597">
        <v>456.67567079999998</v>
      </c>
      <c r="N597">
        <v>456.67567079999998</v>
      </c>
    </row>
    <row r="598" spans="1:14">
      <c r="A598" s="2" t="s">
        <v>1071</v>
      </c>
      <c r="C598">
        <v>0</v>
      </c>
      <c r="D598">
        <v>1186.656176</v>
      </c>
      <c r="E598">
        <v>0</v>
      </c>
      <c r="F598">
        <v>269.02040734000002</v>
      </c>
      <c r="G598">
        <v>1455.67658334</v>
      </c>
      <c r="J598">
        <v>1131.15193</v>
      </c>
      <c r="L598">
        <v>97.578670000000002</v>
      </c>
      <c r="M598">
        <v>1228.7306000000001</v>
      </c>
      <c r="N598">
        <v>2684.4071833399998</v>
      </c>
    </row>
    <row r="599" spans="1:14">
      <c r="A599" s="2" t="s">
        <v>1555</v>
      </c>
      <c r="B599">
        <v>0</v>
      </c>
      <c r="C599">
        <v>0</v>
      </c>
      <c r="D599">
        <v>1087.5285630000001</v>
      </c>
      <c r="F599">
        <v>61.979381170000003</v>
      </c>
      <c r="G599">
        <v>1149.50794417</v>
      </c>
      <c r="N599">
        <v>1149.50794417</v>
      </c>
    </row>
    <row r="600" spans="1:14">
      <c r="A600" s="2" t="s">
        <v>1245</v>
      </c>
      <c r="B600">
        <v>0</v>
      </c>
      <c r="C600">
        <v>1255.4538997</v>
      </c>
      <c r="D600">
        <v>3262.1722129999998</v>
      </c>
      <c r="E600">
        <v>0</v>
      </c>
      <c r="F600">
        <v>2989.6275137080002</v>
      </c>
      <c r="G600">
        <v>7507.2536264079999</v>
      </c>
      <c r="N600">
        <v>7507.2536264079999</v>
      </c>
    </row>
    <row r="601" spans="1:14">
      <c r="A601" s="2" t="s">
        <v>1381</v>
      </c>
      <c r="B601">
        <v>0</v>
      </c>
      <c r="C601">
        <v>0</v>
      </c>
      <c r="D601">
        <v>250.30934540000001</v>
      </c>
      <c r="E601">
        <v>0</v>
      </c>
      <c r="F601">
        <v>0</v>
      </c>
      <c r="G601">
        <v>250.30934540000001</v>
      </c>
      <c r="N601">
        <v>250.30934540000001</v>
      </c>
    </row>
    <row r="602" spans="1:14">
      <c r="A602" s="2" t="s">
        <v>294</v>
      </c>
      <c r="B602">
        <v>83.558486700000003</v>
      </c>
      <c r="D602">
        <v>208.73780249999999</v>
      </c>
      <c r="F602">
        <v>33.859406870000001</v>
      </c>
      <c r="G602">
        <v>326.15569606999998</v>
      </c>
      <c r="N602">
        <v>326.15569606999998</v>
      </c>
    </row>
    <row r="603" spans="1:14">
      <c r="A603" s="2" t="s">
        <v>1605</v>
      </c>
      <c r="B603">
        <v>0</v>
      </c>
      <c r="D603">
        <v>605.19500389999996</v>
      </c>
      <c r="F603">
        <v>35.801185619999998</v>
      </c>
      <c r="G603">
        <v>640.99618951999992</v>
      </c>
      <c r="N603">
        <v>640.99618951999992</v>
      </c>
    </row>
    <row r="604" spans="1:14">
      <c r="A604" s="2" t="s">
        <v>1247</v>
      </c>
      <c r="B604">
        <v>0</v>
      </c>
      <c r="D604">
        <v>1140.806801</v>
      </c>
      <c r="E604">
        <v>0</v>
      </c>
      <c r="F604">
        <v>79.393470339999993</v>
      </c>
      <c r="G604">
        <v>1220.20027134</v>
      </c>
      <c r="N604">
        <v>1220.20027134</v>
      </c>
    </row>
    <row r="605" spans="1:14">
      <c r="A605" s="2" t="s">
        <v>1249</v>
      </c>
      <c r="B605">
        <v>81.174577940000006</v>
      </c>
      <c r="C605">
        <v>19.908999999999999</v>
      </c>
      <c r="D605">
        <v>911.54169039999999</v>
      </c>
      <c r="E605">
        <v>21.06916391</v>
      </c>
      <c r="F605">
        <v>220.14413709999999</v>
      </c>
      <c r="G605">
        <v>1253.8385693500002</v>
      </c>
      <c r="N605">
        <v>1253.8385693500002</v>
      </c>
    </row>
    <row r="606" spans="1:14">
      <c r="A606" s="2" t="s">
        <v>1251</v>
      </c>
      <c r="B606">
        <v>152.13084535000002</v>
      </c>
      <c r="C606">
        <v>2331.0716395999998</v>
      </c>
      <c r="D606">
        <v>884.06566029999999</v>
      </c>
      <c r="E606">
        <v>0</v>
      </c>
      <c r="F606">
        <v>159.91474379000002</v>
      </c>
      <c r="G606">
        <v>3527.1828890400002</v>
      </c>
      <c r="I606">
        <v>61.167470000000002</v>
      </c>
      <c r="J606">
        <v>624.45997999999997</v>
      </c>
      <c r="L606">
        <v>226.14472000000001</v>
      </c>
      <c r="M606">
        <v>911.77216999999996</v>
      </c>
      <c r="N606">
        <v>4438.9550590400004</v>
      </c>
    </row>
    <row r="607" spans="1:14">
      <c r="A607" s="2" t="s">
        <v>1073</v>
      </c>
      <c r="C607">
        <v>528.65581247599994</v>
      </c>
      <c r="D607">
        <v>22438.286404999999</v>
      </c>
      <c r="E607">
        <v>124.20902636</v>
      </c>
      <c r="F607">
        <v>16878.631165769999</v>
      </c>
      <c r="G607">
        <v>39969.782409605999</v>
      </c>
      <c r="H607">
        <v>0</v>
      </c>
      <c r="I607">
        <v>5647.0070699999997</v>
      </c>
      <c r="J607">
        <v>40240.3698</v>
      </c>
      <c r="L607">
        <v>19074.133030000001</v>
      </c>
      <c r="M607">
        <v>64961.509900000005</v>
      </c>
      <c r="N607">
        <v>104931.292309606</v>
      </c>
    </row>
    <row r="608" spans="1:14">
      <c r="A608" s="2" t="s">
        <v>1253</v>
      </c>
      <c r="B608">
        <v>0</v>
      </c>
      <c r="C608">
        <v>3380.6686669999999</v>
      </c>
      <c r="D608">
        <v>1647.114503</v>
      </c>
      <c r="E608">
        <v>0</v>
      </c>
      <c r="F608">
        <v>188.77163809999999</v>
      </c>
      <c r="G608">
        <v>5216.5548080999997</v>
      </c>
      <c r="N608">
        <v>5216.5548080999997</v>
      </c>
    </row>
    <row r="609" spans="1:14">
      <c r="A609" s="2" t="s">
        <v>1607</v>
      </c>
      <c r="B609">
        <v>55.658455189999998</v>
      </c>
      <c r="D609">
        <v>691.80804909999995</v>
      </c>
      <c r="F609">
        <v>254.9580492</v>
      </c>
      <c r="G609">
        <v>1002.42455349</v>
      </c>
      <c r="N609">
        <v>1002.42455349</v>
      </c>
    </row>
    <row r="610" spans="1:14">
      <c r="A610" s="2" t="s">
        <v>1559</v>
      </c>
      <c r="B610">
        <v>84.178987570000004</v>
      </c>
      <c r="C610">
        <v>0</v>
      </c>
      <c r="D610">
        <v>627.37564499999996</v>
      </c>
      <c r="F610">
        <v>91.724267839999996</v>
      </c>
      <c r="G610">
        <v>803.27890041000001</v>
      </c>
      <c r="N610">
        <v>803.27890041000001</v>
      </c>
    </row>
    <row r="611" spans="1:14">
      <c r="A611" s="2" t="s">
        <v>1075</v>
      </c>
      <c r="B611">
        <v>0</v>
      </c>
      <c r="C611">
        <v>0</v>
      </c>
      <c r="D611">
        <v>4468.9803499999998</v>
      </c>
      <c r="F611">
        <v>321.10734831000002</v>
      </c>
      <c r="G611">
        <v>4790.0876983099997</v>
      </c>
      <c r="J611">
        <v>2326.0467199999998</v>
      </c>
      <c r="L611">
        <v>110.77343999999999</v>
      </c>
      <c r="M611">
        <v>2436.8201599999998</v>
      </c>
      <c r="N611">
        <v>7226.907858309999</v>
      </c>
    </row>
    <row r="612" spans="1:14">
      <c r="A612" s="2" t="s">
        <v>1255</v>
      </c>
      <c r="B612">
        <v>0</v>
      </c>
      <c r="D612">
        <v>818.36446909999995</v>
      </c>
      <c r="F612">
        <v>64.603985460000004</v>
      </c>
      <c r="G612">
        <v>882.96845455999994</v>
      </c>
      <c r="N612">
        <v>882.96845455999994</v>
      </c>
    </row>
    <row r="613" spans="1:14">
      <c r="A613" s="2" t="s">
        <v>1257</v>
      </c>
      <c r="B613">
        <v>0</v>
      </c>
      <c r="C613">
        <v>0</v>
      </c>
      <c r="D613">
        <v>417.50291040000002</v>
      </c>
      <c r="E613">
        <v>0</v>
      </c>
      <c r="F613">
        <v>0</v>
      </c>
      <c r="G613">
        <v>417.50291040000002</v>
      </c>
      <c r="N613">
        <v>417.50291040000002</v>
      </c>
    </row>
    <row r="614" spans="1:14">
      <c r="A614" s="2" t="s">
        <v>1259</v>
      </c>
      <c r="B614">
        <v>0</v>
      </c>
      <c r="C614">
        <v>0</v>
      </c>
      <c r="D614">
        <v>275.17990839999999</v>
      </c>
      <c r="F614">
        <v>64.909522140000007</v>
      </c>
      <c r="G614">
        <v>340.08943053999997</v>
      </c>
      <c r="N614">
        <v>340.08943053999997</v>
      </c>
    </row>
    <row r="615" spans="1:14">
      <c r="A615" s="2" t="s">
        <v>1261</v>
      </c>
      <c r="B615">
        <v>0</v>
      </c>
      <c r="D615">
        <v>231.89790360000001</v>
      </c>
      <c r="F615">
        <v>70.751860989999997</v>
      </c>
      <c r="G615">
        <v>302.64976459000002</v>
      </c>
      <c r="N615">
        <v>302.64976459000002</v>
      </c>
    </row>
    <row r="616" spans="1:14">
      <c r="A616" s="2" t="s">
        <v>1263</v>
      </c>
      <c r="B616">
        <v>0</v>
      </c>
      <c r="D616">
        <v>395.57605699999999</v>
      </c>
      <c r="F616">
        <v>92.135808969999999</v>
      </c>
      <c r="G616">
        <v>487.71186596999996</v>
      </c>
      <c r="N616">
        <v>487.71186596999996</v>
      </c>
    </row>
    <row r="617" spans="1:14">
      <c r="A617" s="2" t="s">
        <v>1265</v>
      </c>
      <c r="B617">
        <v>57.026097800000002</v>
      </c>
      <c r="C617">
        <v>0</v>
      </c>
      <c r="D617">
        <v>219.6317626</v>
      </c>
      <c r="F617">
        <v>0</v>
      </c>
      <c r="G617">
        <v>276.6578604</v>
      </c>
      <c r="N617">
        <v>276.6578604</v>
      </c>
    </row>
    <row r="618" spans="1:14">
      <c r="A618" s="2" t="s">
        <v>1267</v>
      </c>
      <c r="B618">
        <v>61.844276530000002</v>
      </c>
      <c r="C618">
        <v>0</v>
      </c>
      <c r="D618">
        <v>1165.930908</v>
      </c>
      <c r="E618">
        <v>0</v>
      </c>
      <c r="F618">
        <v>248.80487310000001</v>
      </c>
      <c r="G618">
        <v>1476.5800576299998</v>
      </c>
      <c r="N618">
        <v>1476.5800576299998</v>
      </c>
    </row>
    <row r="619" spans="1:14">
      <c r="A619" s="2" t="s">
        <v>1383</v>
      </c>
      <c r="B619">
        <v>93.66659344</v>
      </c>
      <c r="D619">
        <v>733.13260170000001</v>
      </c>
      <c r="F619">
        <v>20.5847412</v>
      </c>
      <c r="G619">
        <v>847.3839363400001</v>
      </c>
      <c r="N619">
        <v>847.3839363400001</v>
      </c>
    </row>
    <row r="620" spans="1:14">
      <c r="A620" s="2" t="s">
        <v>1385</v>
      </c>
      <c r="B620">
        <v>0</v>
      </c>
      <c r="D620">
        <v>199.77363249999999</v>
      </c>
      <c r="F620">
        <v>0</v>
      </c>
      <c r="G620">
        <v>199.77363249999999</v>
      </c>
      <c r="N620">
        <v>199.77363249999999</v>
      </c>
    </row>
    <row r="621" spans="1:14">
      <c r="A621" s="2" t="s">
        <v>1269</v>
      </c>
      <c r="B621">
        <v>0</v>
      </c>
      <c r="C621">
        <v>0</v>
      </c>
      <c r="D621">
        <v>2853.7048180000002</v>
      </c>
      <c r="E621">
        <v>0</v>
      </c>
      <c r="F621">
        <v>300.25019571000001</v>
      </c>
      <c r="G621">
        <v>3153.95501371</v>
      </c>
      <c r="I621">
        <v>163.71158</v>
      </c>
      <c r="J621">
        <v>3360.8965899999998</v>
      </c>
      <c r="L621">
        <v>245.94945000000001</v>
      </c>
      <c r="M621">
        <v>3770.55762</v>
      </c>
      <c r="N621">
        <v>6924.51263371</v>
      </c>
    </row>
    <row r="622" spans="1:14">
      <c r="A622" s="2" t="s">
        <v>1387</v>
      </c>
      <c r="B622">
        <v>0</v>
      </c>
      <c r="C622">
        <v>0</v>
      </c>
      <c r="D622">
        <v>615.87418609999997</v>
      </c>
      <c r="F622">
        <v>42.72610839</v>
      </c>
      <c r="G622">
        <v>658.60029449000001</v>
      </c>
      <c r="N622">
        <v>658.60029449000001</v>
      </c>
    </row>
    <row r="623" spans="1:14">
      <c r="A623" s="2" t="s">
        <v>1561</v>
      </c>
      <c r="B623">
        <v>0</v>
      </c>
      <c r="C623">
        <v>444.11533332000005</v>
      </c>
      <c r="D623">
        <v>446.03789030000002</v>
      </c>
      <c r="E623">
        <v>0</v>
      </c>
      <c r="F623">
        <v>60.344000000000001</v>
      </c>
      <c r="G623">
        <v>950.49722362000011</v>
      </c>
      <c r="N623">
        <v>950.49722362000011</v>
      </c>
    </row>
    <row r="624" spans="1:14">
      <c r="A624" s="2" t="s">
        <v>1271</v>
      </c>
      <c r="B624">
        <v>0</v>
      </c>
      <c r="C624">
        <v>25.123840179999998</v>
      </c>
      <c r="D624">
        <v>484.37975349999999</v>
      </c>
      <c r="F624">
        <v>136.56876036</v>
      </c>
      <c r="G624">
        <v>646.07235403999994</v>
      </c>
      <c r="N624">
        <v>646.07235403999994</v>
      </c>
    </row>
    <row r="625" spans="1:14">
      <c r="A625" s="2" t="s">
        <v>1389</v>
      </c>
      <c r="C625">
        <v>0</v>
      </c>
      <c r="D625">
        <v>994.25529989999995</v>
      </c>
      <c r="E625">
        <v>0</v>
      </c>
      <c r="F625">
        <v>181.22891770000001</v>
      </c>
      <c r="G625">
        <v>1175.4842176</v>
      </c>
      <c r="N625">
        <v>1175.4842176</v>
      </c>
    </row>
    <row r="626" spans="1:14">
      <c r="A626" s="2" t="s">
        <v>1391</v>
      </c>
      <c r="B626">
        <v>55.717402409999998</v>
      </c>
      <c r="C626">
        <v>0</v>
      </c>
      <c r="D626">
        <v>583.95394720000002</v>
      </c>
      <c r="E626">
        <v>0</v>
      </c>
      <c r="F626">
        <v>50.532114350000001</v>
      </c>
      <c r="G626">
        <v>690.20346396000002</v>
      </c>
      <c r="N626">
        <v>690.20346396000002</v>
      </c>
    </row>
    <row r="627" spans="1:14">
      <c r="A627" s="2" t="s">
        <v>1077</v>
      </c>
      <c r="B627">
        <v>97.309366109999999</v>
      </c>
      <c r="C627">
        <v>183.20062720000001</v>
      </c>
      <c r="D627">
        <v>3016.7334270000001</v>
      </c>
      <c r="E627">
        <v>0</v>
      </c>
      <c r="F627">
        <v>783.95011890000001</v>
      </c>
      <c r="G627">
        <v>4081.1935392100004</v>
      </c>
      <c r="I627">
        <v>1137.24208</v>
      </c>
      <c r="J627">
        <v>2847.6808500000002</v>
      </c>
      <c r="L627">
        <v>542.54861000000005</v>
      </c>
      <c r="M627">
        <v>4527.4715400000005</v>
      </c>
      <c r="N627">
        <v>8608.6650792100008</v>
      </c>
    </row>
    <row r="628" spans="1:14">
      <c r="A628" s="2" t="s">
        <v>1079</v>
      </c>
      <c r="C628">
        <v>75.022865080000003</v>
      </c>
      <c r="D628">
        <v>2024.25838</v>
      </c>
      <c r="E628">
        <v>0</v>
      </c>
      <c r="F628">
        <v>2456.1276726000001</v>
      </c>
      <c r="G628">
        <v>4555.4089176800007</v>
      </c>
      <c r="I628">
        <v>114.06122000000001</v>
      </c>
      <c r="J628">
        <v>2090.0343800000001</v>
      </c>
      <c r="L628">
        <v>419.98138999999998</v>
      </c>
      <c r="M628">
        <v>2624.07699</v>
      </c>
      <c r="N628">
        <v>7179.4859076800003</v>
      </c>
    </row>
    <row r="629" spans="1:14">
      <c r="A629" s="2" t="s">
        <v>1393</v>
      </c>
      <c r="B629">
        <v>69.776325619999994</v>
      </c>
      <c r="D629">
        <v>635.64143709999996</v>
      </c>
      <c r="E629">
        <v>0</v>
      </c>
      <c r="F629">
        <v>0</v>
      </c>
      <c r="G629">
        <v>705.41776271999993</v>
      </c>
      <c r="N629">
        <v>705.41776271999993</v>
      </c>
    </row>
    <row r="630" spans="1:14">
      <c r="A630" s="2" t="s">
        <v>1273</v>
      </c>
      <c r="B630">
        <v>82.01362417</v>
      </c>
      <c r="C630">
        <v>817.78583330000004</v>
      </c>
      <c r="D630">
        <v>1356.3986379999999</v>
      </c>
      <c r="F630">
        <v>75.044442579999995</v>
      </c>
      <c r="G630">
        <v>2331.2425380499999</v>
      </c>
      <c r="N630">
        <v>2331.2425380499999</v>
      </c>
    </row>
    <row r="631" spans="1:14">
      <c r="A631" s="2" t="s">
        <v>1275</v>
      </c>
      <c r="C631">
        <v>61.466491400000002</v>
      </c>
      <c r="D631">
        <v>1344.844509</v>
      </c>
      <c r="E631">
        <v>0</v>
      </c>
      <c r="F631">
        <v>670.30454678000001</v>
      </c>
      <c r="G631">
        <v>2076.6155471800002</v>
      </c>
      <c r="N631">
        <v>2076.6155471800002</v>
      </c>
    </row>
    <row r="632" spans="1:14">
      <c r="A632" s="2" t="s">
        <v>1563</v>
      </c>
      <c r="B632">
        <v>0</v>
      </c>
      <c r="C632">
        <v>0</v>
      </c>
      <c r="D632">
        <v>1339.0235949999999</v>
      </c>
      <c r="E632">
        <v>0</v>
      </c>
      <c r="F632">
        <v>101.2109274</v>
      </c>
      <c r="G632">
        <v>1440.2345223999998</v>
      </c>
      <c r="N632">
        <v>1440.2345223999998</v>
      </c>
    </row>
    <row r="633" spans="1:14">
      <c r="A633" s="2" t="s">
        <v>1395</v>
      </c>
      <c r="B633">
        <v>0</v>
      </c>
      <c r="D633">
        <v>459.82257600000003</v>
      </c>
      <c r="F633">
        <v>0</v>
      </c>
      <c r="G633">
        <v>459.82257600000003</v>
      </c>
      <c r="N633">
        <v>459.82257600000003</v>
      </c>
    </row>
    <row r="634" spans="1:14">
      <c r="A634" s="2" t="s">
        <v>1277</v>
      </c>
      <c r="B634">
        <v>0</v>
      </c>
      <c r="D634">
        <v>1922.5619589999999</v>
      </c>
      <c r="E634">
        <v>0</v>
      </c>
      <c r="F634">
        <v>166.77973165999998</v>
      </c>
      <c r="G634">
        <v>2089.34169066</v>
      </c>
      <c r="N634">
        <v>2089.34169066</v>
      </c>
    </row>
    <row r="635" spans="1:14">
      <c r="A635" s="2" t="s">
        <v>1279</v>
      </c>
      <c r="B635">
        <v>0</v>
      </c>
      <c r="D635">
        <v>319.00749760000002</v>
      </c>
      <c r="F635">
        <v>55.539184749999997</v>
      </c>
      <c r="G635">
        <v>374.54668235000003</v>
      </c>
      <c r="N635">
        <v>374.54668235000003</v>
      </c>
    </row>
    <row r="636" spans="1:14">
      <c r="A636" s="2" t="s">
        <v>1397</v>
      </c>
      <c r="B636">
        <v>36.506369540000001</v>
      </c>
      <c r="C636">
        <v>0</v>
      </c>
      <c r="D636">
        <v>342.8937765</v>
      </c>
      <c r="F636">
        <v>222.16900000000001</v>
      </c>
      <c r="G636">
        <v>601.56914603999996</v>
      </c>
      <c r="J636">
        <v>432.42048999999997</v>
      </c>
      <c r="L636">
        <v>0</v>
      </c>
      <c r="M636">
        <v>432.42048999999997</v>
      </c>
      <c r="N636">
        <v>1033.9896360399998</v>
      </c>
    </row>
    <row r="637" spans="1:14">
      <c r="A637" s="2" t="s">
        <v>1281</v>
      </c>
      <c r="B637">
        <v>185.92026000000001</v>
      </c>
      <c r="C637">
        <v>185.946</v>
      </c>
      <c r="D637">
        <v>656.00152879999996</v>
      </c>
      <c r="F637">
        <v>51.696468439999997</v>
      </c>
      <c r="G637">
        <v>1079.56425724</v>
      </c>
      <c r="N637">
        <v>1079.56425724</v>
      </c>
    </row>
    <row r="638" spans="1:14">
      <c r="A638" s="2" t="s">
        <v>1565</v>
      </c>
      <c r="B638">
        <v>0</v>
      </c>
      <c r="D638">
        <v>231.034828</v>
      </c>
      <c r="F638">
        <v>0</v>
      </c>
      <c r="G638">
        <v>231.034828</v>
      </c>
      <c r="N638">
        <v>231.034828</v>
      </c>
    </row>
    <row r="639" spans="1:14">
      <c r="A639" s="2" t="s">
        <v>1283</v>
      </c>
      <c r="B639">
        <v>0</v>
      </c>
      <c r="D639">
        <v>479.79969519999997</v>
      </c>
      <c r="E639">
        <v>0</v>
      </c>
      <c r="F639">
        <v>0</v>
      </c>
      <c r="G639">
        <v>479.79969519999997</v>
      </c>
      <c r="N639">
        <v>479.79969519999997</v>
      </c>
    </row>
    <row r="640" spans="1:14">
      <c r="A640" s="2" t="s">
        <v>468</v>
      </c>
      <c r="B640">
        <v>0</v>
      </c>
      <c r="D640">
        <v>1089.1419040000001</v>
      </c>
      <c r="E640">
        <v>0</v>
      </c>
      <c r="F640">
        <v>40.738343020000002</v>
      </c>
      <c r="G640">
        <v>1129.8802470200001</v>
      </c>
      <c r="N640">
        <v>1129.8802470200001</v>
      </c>
    </row>
    <row r="641" spans="1:14">
      <c r="A641" s="2" t="s">
        <v>851</v>
      </c>
      <c r="B641">
        <v>152.81697779999999</v>
      </c>
      <c r="C641">
        <v>47.965000000000003</v>
      </c>
      <c r="D641">
        <v>1085.073995</v>
      </c>
      <c r="F641">
        <v>2651.5518420999997</v>
      </c>
      <c r="G641">
        <v>3937.4078148999997</v>
      </c>
      <c r="N641">
        <v>3937.4078148999997</v>
      </c>
    </row>
    <row r="642" spans="1:14">
      <c r="A642" s="2" t="s">
        <v>1285</v>
      </c>
      <c r="B642">
        <v>0</v>
      </c>
      <c r="D642">
        <v>815.81152169999996</v>
      </c>
      <c r="F642">
        <v>101.07237139999999</v>
      </c>
      <c r="G642">
        <v>916.88389309999991</v>
      </c>
      <c r="N642">
        <v>916.88389309999991</v>
      </c>
    </row>
    <row r="643" spans="1:14">
      <c r="A643" s="2" t="s">
        <v>1287</v>
      </c>
      <c r="B643">
        <v>0</v>
      </c>
      <c r="D643">
        <v>939.25286419999998</v>
      </c>
      <c r="E643">
        <v>0</v>
      </c>
      <c r="F643">
        <v>544.01877480000007</v>
      </c>
      <c r="G643">
        <v>1483.2716390000001</v>
      </c>
      <c r="N643">
        <v>1483.2716390000001</v>
      </c>
    </row>
    <row r="644" spans="1:14">
      <c r="A644" s="2" t="s">
        <v>1289</v>
      </c>
      <c r="B644">
        <v>60.93292331</v>
      </c>
      <c r="D644">
        <v>121.0778026</v>
      </c>
      <c r="F644">
        <v>0</v>
      </c>
      <c r="G644">
        <v>182.01072590999999</v>
      </c>
      <c r="N644">
        <v>182.01072590999999</v>
      </c>
    </row>
    <row r="645" spans="1:14">
      <c r="A645" s="2" t="s">
        <v>1291</v>
      </c>
      <c r="B645">
        <v>0</v>
      </c>
      <c r="C645">
        <v>264.63214660999995</v>
      </c>
      <c r="D645">
        <v>772.55683480000005</v>
      </c>
      <c r="E645">
        <v>0</v>
      </c>
      <c r="F645">
        <v>89.490156060000004</v>
      </c>
      <c r="G645">
        <v>1126.6791374700001</v>
      </c>
      <c r="N645">
        <v>1126.6791374700001</v>
      </c>
    </row>
    <row r="646" spans="1:14">
      <c r="A646" s="2" t="s">
        <v>1081</v>
      </c>
      <c r="B646">
        <v>0</v>
      </c>
      <c r="C646">
        <v>135.224412</v>
      </c>
      <c r="D646">
        <v>1703.328908</v>
      </c>
      <c r="E646">
        <v>56.65956766</v>
      </c>
      <c r="F646">
        <v>193.38926699000001</v>
      </c>
      <c r="G646">
        <v>2088.6021546500001</v>
      </c>
      <c r="I646">
        <v>57.728029999999997</v>
      </c>
      <c r="J646">
        <v>2622.11328</v>
      </c>
      <c r="L646">
        <v>180.69942</v>
      </c>
      <c r="M646">
        <v>2860.5407300000002</v>
      </c>
      <c r="N646">
        <v>4949.1428846500003</v>
      </c>
    </row>
    <row r="647" spans="1:14">
      <c r="A647" s="2" t="s">
        <v>1083</v>
      </c>
      <c r="B647">
        <v>0</v>
      </c>
      <c r="C647">
        <v>106.07416091</v>
      </c>
      <c r="D647">
        <v>5301.3991690000003</v>
      </c>
      <c r="E647">
        <v>0</v>
      </c>
      <c r="F647">
        <v>655.68920181999999</v>
      </c>
      <c r="G647">
        <v>6063.1625317299995</v>
      </c>
      <c r="J647">
        <v>9136.4025799999999</v>
      </c>
      <c r="L647">
        <v>1188.34842</v>
      </c>
      <c r="M647">
        <v>10324.751</v>
      </c>
      <c r="N647">
        <v>16387.913531729999</v>
      </c>
    </row>
    <row r="648" spans="1:14">
      <c r="A648" s="2" t="s">
        <v>1293</v>
      </c>
      <c r="B648">
        <v>0</v>
      </c>
      <c r="D648">
        <v>496.00268160000002</v>
      </c>
      <c r="F648">
        <v>75.853677210000001</v>
      </c>
      <c r="G648">
        <v>571.85635881000007</v>
      </c>
      <c r="N648">
        <v>571.85635881000007</v>
      </c>
    </row>
    <row r="649" spans="1:14">
      <c r="A649" s="2" t="s">
        <v>1295</v>
      </c>
      <c r="B649">
        <v>0</v>
      </c>
      <c r="D649">
        <v>152.4945195</v>
      </c>
      <c r="F649">
        <v>0</v>
      </c>
      <c r="G649">
        <v>152.4945195</v>
      </c>
      <c r="N649">
        <v>152.4945195</v>
      </c>
    </row>
    <row r="650" spans="1:14">
      <c r="A650" s="2" t="s">
        <v>1085</v>
      </c>
      <c r="C650">
        <v>112.0485575</v>
      </c>
      <c r="D650">
        <v>5222.5727820000002</v>
      </c>
      <c r="E650">
        <v>0</v>
      </c>
      <c r="F650">
        <v>5150.3994026999999</v>
      </c>
      <c r="G650">
        <v>10485.0207422</v>
      </c>
      <c r="J650">
        <v>5002.2474199999997</v>
      </c>
      <c r="L650">
        <v>1014.8733599999999</v>
      </c>
      <c r="M650">
        <v>6017.1207799999993</v>
      </c>
      <c r="N650">
        <v>16502.1415222</v>
      </c>
    </row>
    <row r="651" spans="1:14">
      <c r="A651" s="2" t="s">
        <v>1297</v>
      </c>
      <c r="B651">
        <v>0</v>
      </c>
      <c r="D651">
        <v>151.5223096</v>
      </c>
      <c r="F651">
        <v>0</v>
      </c>
      <c r="G651">
        <v>151.5223096</v>
      </c>
      <c r="N651">
        <v>151.5223096</v>
      </c>
    </row>
    <row r="652" spans="1:14">
      <c r="A652" s="2" t="s">
        <v>1087</v>
      </c>
      <c r="B652">
        <v>0</v>
      </c>
      <c r="C652">
        <v>4980.5024353999997</v>
      </c>
      <c r="D652">
        <v>6385.7709530000002</v>
      </c>
      <c r="E652">
        <v>185.90905330000001</v>
      </c>
      <c r="F652">
        <v>10800.910554149999</v>
      </c>
      <c r="G652">
        <v>22353.092995849998</v>
      </c>
      <c r="I652">
        <v>6942.2633100000003</v>
      </c>
      <c r="J652">
        <v>12615.137129999999</v>
      </c>
      <c r="L652">
        <v>10825.182339999999</v>
      </c>
      <c r="M652">
        <v>30382.582779999997</v>
      </c>
      <c r="N652">
        <v>52735.675775850003</v>
      </c>
    </row>
    <row r="653" spans="1:14">
      <c r="A653" s="2" t="s">
        <v>1299</v>
      </c>
      <c r="B653">
        <v>98.139319650000004</v>
      </c>
      <c r="D653">
        <v>300.44565979999999</v>
      </c>
      <c r="F653">
        <v>0</v>
      </c>
      <c r="G653">
        <v>398.58497944999999</v>
      </c>
      <c r="N653">
        <v>398.58497944999999</v>
      </c>
    </row>
    <row r="654" spans="1:14">
      <c r="A654" s="2" t="s">
        <v>1301</v>
      </c>
      <c r="B654">
        <v>0</v>
      </c>
      <c r="C654">
        <v>0</v>
      </c>
      <c r="D654">
        <v>448.75931400000002</v>
      </c>
      <c r="F654">
        <v>118.9747508</v>
      </c>
      <c r="G654">
        <v>567.73406480000006</v>
      </c>
      <c r="N654">
        <v>567.73406480000006</v>
      </c>
    </row>
    <row r="655" spans="1:14">
      <c r="A655" s="2" t="s">
        <v>1567</v>
      </c>
      <c r="B655">
        <v>60.17956702</v>
      </c>
      <c r="D655">
        <v>271.92924640000001</v>
      </c>
      <c r="E655">
        <v>0</v>
      </c>
      <c r="F655">
        <v>0</v>
      </c>
      <c r="G655">
        <v>332.10881341999999</v>
      </c>
      <c r="N655">
        <v>332.10881341999999</v>
      </c>
    </row>
    <row r="656" spans="1:14">
      <c r="A656" s="2" t="s">
        <v>1303</v>
      </c>
      <c r="B656">
        <v>71.261547390000004</v>
      </c>
      <c r="D656">
        <v>1034.864783</v>
      </c>
      <c r="E656">
        <v>0</v>
      </c>
      <c r="F656">
        <v>72.096049100000002</v>
      </c>
      <c r="G656">
        <v>1178.2223794900001</v>
      </c>
      <c r="N656">
        <v>1178.2223794900001</v>
      </c>
    </row>
    <row r="657" spans="1:14">
      <c r="A657" s="2" t="s">
        <v>1305</v>
      </c>
      <c r="B657">
        <v>0</v>
      </c>
      <c r="D657">
        <v>225.10759959999999</v>
      </c>
      <c r="F657">
        <v>0</v>
      </c>
      <c r="G657">
        <v>225.10759959999999</v>
      </c>
      <c r="N657">
        <v>225.10759959999999</v>
      </c>
    </row>
    <row r="658" spans="1:14">
      <c r="A658" s="2" t="s">
        <v>1119</v>
      </c>
      <c r="B658">
        <v>0</v>
      </c>
      <c r="C658">
        <v>48.142970830000003</v>
      </c>
      <c r="D658">
        <v>991.0490628</v>
      </c>
      <c r="E658">
        <v>0</v>
      </c>
      <c r="F658">
        <v>7445.4975393100003</v>
      </c>
      <c r="G658">
        <v>8484.6895729400003</v>
      </c>
      <c r="N658">
        <v>8484.6895729400003</v>
      </c>
    </row>
    <row r="659" spans="1:14">
      <c r="A659" s="2" t="s">
        <v>1307</v>
      </c>
      <c r="B659">
        <v>0</v>
      </c>
      <c r="C659">
        <v>643.84900000000005</v>
      </c>
      <c r="D659">
        <v>176.682186</v>
      </c>
      <c r="E659">
        <v>0</v>
      </c>
      <c r="F659">
        <v>2.972</v>
      </c>
      <c r="G659">
        <v>823.50318600000003</v>
      </c>
      <c r="N659">
        <v>823.50318600000003</v>
      </c>
    </row>
    <row r="660" spans="1:14">
      <c r="A660" s="2" t="s">
        <v>1569</v>
      </c>
      <c r="B660">
        <v>52.189196010000003</v>
      </c>
      <c r="D660">
        <v>125.00987569999999</v>
      </c>
      <c r="F660">
        <v>73.037192759999996</v>
      </c>
      <c r="G660">
        <v>250.23626446999998</v>
      </c>
      <c r="N660">
        <v>250.23626446999998</v>
      </c>
    </row>
    <row r="661" spans="1:14">
      <c r="A661" s="2" t="s">
        <v>1309</v>
      </c>
      <c r="D661">
        <v>724.96085340000002</v>
      </c>
      <c r="E661">
        <v>0</v>
      </c>
      <c r="F661">
        <v>68.971357350000005</v>
      </c>
      <c r="G661">
        <v>793.93221074999997</v>
      </c>
      <c r="N661">
        <v>793.93221074999997</v>
      </c>
    </row>
    <row r="662" spans="1:14">
      <c r="A662" s="2" t="s">
        <v>1311</v>
      </c>
      <c r="B662">
        <v>103.6861643</v>
      </c>
      <c r="D662">
        <v>597.6460131</v>
      </c>
      <c r="E662">
        <v>0</v>
      </c>
      <c r="F662">
        <v>535.24934643000006</v>
      </c>
      <c r="G662">
        <v>1236.5815238300002</v>
      </c>
      <c r="N662">
        <v>1236.5815238300002</v>
      </c>
    </row>
    <row r="663" spans="1:14">
      <c r="A663" s="2" t="s">
        <v>1313</v>
      </c>
      <c r="D663">
        <v>152.80420229999999</v>
      </c>
      <c r="F663">
        <v>248.91480558000001</v>
      </c>
      <c r="G663">
        <v>401.71900787999999</v>
      </c>
      <c r="N663">
        <v>401.71900787999999</v>
      </c>
    </row>
    <row r="664" spans="1:14">
      <c r="A664" s="2" t="s">
        <v>1315</v>
      </c>
      <c r="B664">
        <v>107.9849698</v>
      </c>
      <c r="D664">
        <v>707.89288509999994</v>
      </c>
      <c r="E664">
        <v>0</v>
      </c>
      <c r="F664">
        <v>98.584370601000003</v>
      </c>
      <c r="G664">
        <v>914.46222550100003</v>
      </c>
      <c r="N664">
        <v>914.46222550100003</v>
      </c>
    </row>
    <row r="665" spans="1:14">
      <c r="A665" s="2" t="s">
        <v>1317</v>
      </c>
      <c r="B665">
        <v>0</v>
      </c>
      <c r="D665">
        <v>364.09658839999997</v>
      </c>
      <c r="F665">
        <v>0</v>
      </c>
      <c r="G665">
        <v>364.09658839999997</v>
      </c>
      <c r="N665">
        <v>364.09658839999997</v>
      </c>
    </row>
    <row r="666" spans="1:14">
      <c r="A666" s="2" t="s">
        <v>1319</v>
      </c>
      <c r="B666">
        <v>0</v>
      </c>
      <c r="D666">
        <v>791.64386790000003</v>
      </c>
      <c r="F666">
        <v>34.178599390000002</v>
      </c>
      <c r="G666">
        <v>825.82246729000008</v>
      </c>
      <c r="N666">
        <v>825.82246729000008</v>
      </c>
    </row>
    <row r="667" spans="1:14">
      <c r="A667" s="2" t="s">
        <v>1321</v>
      </c>
      <c r="B667">
        <v>0</v>
      </c>
      <c r="C667">
        <v>108.4177703</v>
      </c>
      <c r="D667">
        <v>444.3617711</v>
      </c>
      <c r="F667">
        <v>2.78</v>
      </c>
      <c r="G667">
        <v>555.55954139999994</v>
      </c>
      <c r="N667">
        <v>555.55954139999994</v>
      </c>
    </row>
    <row r="668" spans="1:14">
      <c r="A668" s="2" t="s">
        <v>1323</v>
      </c>
      <c r="B668">
        <v>55.538652079999999</v>
      </c>
      <c r="C668">
        <v>1567.3538329999999</v>
      </c>
      <c r="D668">
        <v>1510.3399629999999</v>
      </c>
      <c r="E668">
        <v>0</v>
      </c>
      <c r="F668">
        <v>134.30035809</v>
      </c>
      <c r="G668">
        <v>3267.5328061699997</v>
      </c>
      <c r="N668">
        <v>3267.5328061699997</v>
      </c>
    </row>
    <row r="669" spans="1:14">
      <c r="A669" s="2" t="s">
        <v>1325</v>
      </c>
      <c r="B669">
        <v>0</v>
      </c>
      <c r="D669">
        <v>446.15823740000002</v>
      </c>
      <c r="F669">
        <v>0</v>
      </c>
      <c r="G669">
        <v>446.15823740000002</v>
      </c>
      <c r="N669">
        <v>446.15823740000002</v>
      </c>
    </row>
    <row r="670" spans="1:14">
      <c r="A670" s="2" t="s">
        <v>1571</v>
      </c>
      <c r="B670">
        <v>0</v>
      </c>
      <c r="C670">
        <v>0</v>
      </c>
      <c r="D670">
        <v>771.31425009999998</v>
      </c>
      <c r="F670">
        <v>0</v>
      </c>
      <c r="G670">
        <v>771.31425009999998</v>
      </c>
      <c r="N670">
        <v>771.31425009999998</v>
      </c>
    </row>
    <row r="671" spans="1:14">
      <c r="A671" s="2" t="s">
        <v>1327</v>
      </c>
      <c r="B671">
        <v>89.579245760000006</v>
      </c>
      <c r="C671">
        <v>0</v>
      </c>
      <c r="D671">
        <v>1431.4191820000001</v>
      </c>
      <c r="F671">
        <v>82.821274180000003</v>
      </c>
      <c r="G671">
        <v>1603.8197019400002</v>
      </c>
      <c r="N671">
        <v>1603.8197019400002</v>
      </c>
    </row>
    <row r="672" spans="1:14">
      <c r="A672" s="2" t="s">
        <v>1109</v>
      </c>
      <c r="B672">
        <v>0</v>
      </c>
      <c r="C672">
        <v>1919.9902287499999</v>
      </c>
      <c r="D672">
        <v>2271.698805</v>
      </c>
      <c r="E672">
        <v>53.53991722</v>
      </c>
      <c r="F672">
        <v>1172.13819356</v>
      </c>
      <c r="G672">
        <v>5417.3671445299997</v>
      </c>
      <c r="I672">
        <v>1283.2666100000001</v>
      </c>
      <c r="J672">
        <v>3362.67137</v>
      </c>
      <c r="L672">
        <v>1295.1594799999998</v>
      </c>
      <c r="M672">
        <v>5941.0974600000009</v>
      </c>
      <c r="N672">
        <v>11358.46460453</v>
      </c>
    </row>
    <row r="673" spans="1:14">
      <c r="A673" s="2" t="s">
        <v>1329</v>
      </c>
      <c r="B673">
        <v>138.0703781</v>
      </c>
      <c r="C673">
        <v>1265.096</v>
      </c>
      <c r="D673">
        <v>722.91864650000002</v>
      </c>
      <c r="E673">
        <v>0</v>
      </c>
      <c r="F673">
        <v>120.32717217</v>
      </c>
      <c r="G673">
        <v>2246.4121967699998</v>
      </c>
      <c r="N673">
        <v>2246.4121967699998</v>
      </c>
    </row>
    <row r="674" spans="1:14">
      <c r="A674" s="2" t="s">
        <v>1331</v>
      </c>
      <c r="B674">
        <v>0</v>
      </c>
      <c r="C674">
        <v>0</v>
      </c>
      <c r="D674">
        <v>412.62425209999998</v>
      </c>
      <c r="E674">
        <v>0</v>
      </c>
      <c r="F674">
        <v>22.737000000000002</v>
      </c>
      <c r="G674">
        <v>435.3612521</v>
      </c>
      <c r="N674">
        <v>435.3612521</v>
      </c>
    </row>
    <row r="675" spans="1:14">
      <c r="A675" s="2" t="s">
        <v>1333</v>
      </c>
      <c r="B675">
        <v>0</v>
      </c>
      <c r="D675">
        <v>416.99767459999998</v>
      </c>
      <c r="F675">
        <v>114.4893658</v>
      </c>
      <c r="G675">
        <v>531.48704039999996</v>
      </c>
      <c r="N675">
        <v>531.48704039999996</v>
      </c>
    </row>
    <row r="676" spans="1:14">
      <c r="A676" s="2" t="s">
        <v>1573</v>
      </c>
      <c r="B676">
        <v>0</v>
      </c>
      <c r="D676">
        <v>629.28215479999994</v>
      </c>
      <c r="F676">
        <v>25.334022950000001</v>
      </c>
      <c r="G676">
        <v>654.61617774999991</v>
      </c>
      <c r="N676">
        <v>654.61617774999991</v>
      </c>
    </row>
    <row r="677" spans="1:14">
      <c r="A677" s="2" t="s">
        <v>1335</v>
      </c>
      <c r="B677">
        <v>90.188423459999996</v>
      </c>
      <c r="C677">
        <v>48.017846679999998</v>
      </c>
      <c r="D677">
        <v>419.04824619999999</v>
      </c>
      <c r="F677">
        <v>62.040173099999997</v>
      </c>
      <c r="G677">
        <v>619.29468943999996</v>
      </c>
      <c r="N677">
        <v>619.29468943999996</v>
      </c>
    </row>
    <row r="678" spans="1:14">
      <c r="A678" s="2" t="s">
        <v>1337</v>
      </c>
      <c r="B678">
        <v>0</v>
      </c>
      <c r="D678">
        <v>363.98486680000002</v>
      </c>
      <c r="F678">
        <v>90.63816709999999</v>
      </c>
      <c r="G678">
        <v>454.6230339</v>
      </c>
      <c r="N678">
        <v>454.6230339</v>
      </c>
    </row>
    <row r="679" spans="1:14">
      <c r="A679" s="2" t="s">
        <v>1339</v>
      </c>
      <c r="B679">
        <v>50.07360216</v>
      </c>
      <c r="D679">
        <v>1181.6589220000001</v>
      </c>
      <c r="F679">
        <v>52.533000000000001</v>
      </c>
      <c r="G679">
        <v>1284.26552416</v>
      </c>
      <c r="N679">
        <v>1284.26552416</v>
      </c>
    </row>
    <row r="680" spans="1:14">
      <c r="A680" s="2" t="s">
        <v>1341</v>
      </c>
      <c r="B680">
        <v>98.683775900000001</v>
      </c>
      <c r="C680">
        <v>0</v>
      </c>
      <c r="D680">
        <v>822.37094850000005</v>
      </c>
      <c r="F680">
        <v>0</v>
      </c>
      <c r="G680">
        <v>921.05472440000005</v>
      </c>
      <c r="N680">
        <v>921.05472440000005</v>
      </c>
    </row>
    <row r="681" spans="1:14">
      <c r="A681" s="2" t="s">
        <v>1343</v>
      </c>
      <c r="B681">
        <v>10.36859757</v>
      </c>
      <c r="D681">
        <v>208.76189189999999</v>
      </c>
      <c r="F681">
        <v>0</v>
      </c>
      <c r="G681">
        <v>219.13048946999999</v>
      </c>
      <c r="N681">
        <v>219.13048946999999</v>
      </c>
    </row>
    <row r="682" spans="1:14">
      <c r="A682" s="2" t="s">
        <v>1345</v>
      </c>
      <c r="B682">
        <v>0</v>
      </c>
      <c r="C682">
        <v>0</v>
      </c>
      <c r="D682">
        <v>157.38473740000001</v>
      </c>
      <c r="F682">
        <v>0</v>
      </c>
      <c r="G682">
        <v>157.38473740000001</v>
      </c>
      <c r="N682">
        <v>157.38473740000001</v>
      </c>
    </row>
    <row r="683" spans="1:14">
      <c r="A683" s="2" t="s">
        <v>1575</v>
      </c>
      <c r="D683">
        <v>265.84866119999998</v>
      </c>
      <c r="F683">
        <v>0</v>
      </c>
      <c r="G683">
        <v>265.84866119999998</v>
      </c>
      <c r="N683">
        <v>265.84866119999998</v>
      </c>
    </row>
    <row r="684" spans="1:14">
      <c r="A684" s="2" t="s">
        <v>1349</v>
      </c>
      <c r="B684">
        <v>77.987919289999994</v>
      </c>
      <c r="C684">
        <v>1183.3408621000001</v>
      </c>
      <c r="D684">
        <v>1326.8271990000001</v>
      </c>
      <c r="F684">
        <v>392.42335706000006</v>
      </c>
      <c r="G684">
        <v>2980.5793374499999</v>
      </c>
      <c r="N684">
        <v>2980.5793374499999</v>
      </c>
    </row>
    <row r="685" spans="1:14">
      <c r="A685" s="2" t="s">
        <v>1089</v>
      </c>
      <c r="B685">
        <v>0</v>
      </c>
      <c r="C685">
        <v>6513.5658329999997</v>
      </c>
      <c r="D685">
        <v>3086.8308059999999</v>
      </c>
      <c r="E685">
        <v>0</v>
      </c>
      <c r="F685">
        <v>373.77636369199996</v>
      </c>
      <c r="G685">
        <v>9974.1730026919995</v>
      </c>
      <c r="H685">
        <v>798.54801999999995</v>
      </c>
      <c r="I685">
        <v>23143.397000000001</v>
      </c>
      <c r="J685">
        <v>3008.9291699999999</v>
      </c>
      <c r="K685">
        <v>0</v>
      </c>
      <c r="L685">
        <v>411.34539999999998</v>
      </c>
      <c r="M685">
        <v>27362.219589999997</v>
      </c>
      <c r="N685">
        <v>37336.392592691998</v>
      </c>
    </row>
    <row r="686" spans="1:14">
      <c r="A686" s="2" t="s">
        <v>1351</v>
      </c>
      <c r="B686">
        <v>0</v>
      </c>
      <c r="C686">
        <v>207.18506590000001</v>
      </c>
      <c r="D686">
        <v>252.45114839999999</v>
      </c>
      <c r="E686">
        <v>0</v>
      </c>
      <c r="F686">
        <v>0</v>
      </c>
      <c r="G686">
        <v>459.63621430000001</v>
      </c>
      <c r="N686">
        <v>459.63621430000001</v>
      </c>
    </row>
    <row r="687" spans="1:14">
      <c r="A687" s="2" t="s">
        <v>1353</v>
      </c>
      <c r="B687">
        <v>0</v>
      </c>
      <c r="D687">
        <v>399.2196763</v>
      </c>
      <c r="E687">
        <v>0</v>
      </c>
      <c r="F687">
        <v>68.99449525</v>
      </c>
      <c r="G687">
        <v>468.21417155</v>
      </c>
      <c r="N687">
        <v>468.21417155</v>
      </c>
    </row>
    <row r="688" spans="1:14">
      <c r="A688" s="2" t="s">
        <v>1355</v>
      </c>
      <c r="D688">
        <v>923.36390110000002</v>
      </c>
      <c r="F688">
        <v>209.55893589999999</v>
      </c>
      <c r="G688">
        <v>1132.9228370000001</v>
      </c>
      <c r="N688">
        <v>1132.9228370000001</v>
      </c>
    </row>
    <row r="689" spans="1:14">
      <c r="A689" s="2" t="s">
        <v>1577</v>
      </c>
      <c r="D689">
        <v>177.56169539999999</v>
      </c>
      <c r="F689">
        <v>0</v>
      </c>
      <c r="G689">
        <v>177.56169539999999</v>
      </c>
      <c r="N689">
        <v>177.56169539999999</v>
      </c>
    </row>
    <row r="690" spans="1:14">
      <c r="A690" s="2" t="s">
        <v>1579</v>
      </c>
      <c r="B690">
        <v>0</v>
      </c>
      <c r="D690">
        <v>262.13677369999999</v>
      </c>
      <c r="F690">
        <v>0</v>
      </c>
      <c r="G690">
        <v>262.13677369999999</v>
      </c>
      <c r="N690">
        <v>262.13677369999999</v>
      </c>
    </row>
    <row r="691" spans="1:14">
      <c r="A691" s="2" t="s">
        <v>1357</v>
      </c>
      <c r="B691">
        <v>0</v>
      </c>
      <c r="C691">
        <v>69.197000000000003</v>
      </c>
      <c r="D691">
        <v>198.29803079999999</v>
      </c>
      <c r="F691">
        <v>57.953845129999998</v>
      </c>
      <c r="G691">
        <v>325.44887592999999</v>
      </c>
      <c r="N691">
        <v>325.44887592999999</v>
      </c>
    </row>
    <row r="692" spans="1:14">
      <c r="A692" s="2" t="s">
        <v>1359</v>
      </c>
      <c r="B692">
        <v>127.7564757</v>
      </c>
      <c r="D692">
        <v>302.1235772</v>
      </c>
      <c r="F692">
        <v>113.0161083</v>
      </c>
      <c r="G692">
        <v>542.89616120000005</v>
      </c>
      <c r="N692">
        <v>542.89616120000005</v>
      </c>
    </row>
    <row r="693" spans="1:14">
      <c r="A693" s="2" t="s">
        <v>1361</v>
      </c>
      <c r="B693">
        <v>152.02146329999999</v>
      </c>
      <c r="C693">
        <v>0</v>
      </c>
      <c r="D693">
        <v>693.27967060000003</v>
      </c>
      <c r="F693">
        <v>133.9987884</v>
      </c>
      <c r="G693">
        <v>979.29992229999993</v>
      </c>
      <c r="N693">
        <v>979.29992229999993</v>
      </c>
    </row>
    <row r="694" spans="1:14">
      <c r="A694" s="2" t="s">
        <v>1363</v>
      </c>
      <c r="B694">
        <v>0</v>
      </c>
      <c r="C694">
        <v>0</v>
      </c>
      <c r="D694">
        <v>1332.9384339999999</v>
      </c>
      <c r="E694">
        <v>0</v>
      </c>
      <c r="F694">
        <v>138.67928498000001</v>
      </c>
      <c r="G694">
        <v>1471.6177189799998</v>
      </c>
      <c r="N694">
        <v>1471.6177189799998</v>
      </c>
    </row>
    <row r="695" spans="1:14">
      <c r="A695" s="2" t="s">
        <v>1581</v>
      </c>
      <c r="B695">
        <v>0</v>
      </c>
      <c r="C695">
        <v>0</v>
      </c>
      <c r="D695">
        <v>623.91168749999997</v>
      </c>
      <c r="F695">
        <v>54.666986530000003</v>
      </c>
      <c r="G695">
        <v>678.57867403</v>
      </c>
      <c r="N695">
        <v>678.57867403</v>
      </c>
    </row>
    <row r="696" spans="1:14">
      <c r="A696" s="2" t="s">
        <v>1365</v>
      </c>
      <c r="B696">
        <v>59.254936870000002</v>
      </c>
      <c r="C696">
        <v>436.36543157999995</v>
      </c>
      <c r="D696">
        <v>2982.4050130000001</v>
      </c>
      <c r="E696">
        <v>133.9828943</v>
      </c>
      <c r="F696">
        <v>2522.4514610800002</v>
      </c>
      <c r="G696">
        <v>6134.4597368300001</v>
      </c>
      <c r="N696">
        <v>6134.4597368300001</v>
      </c>
    </row>
    <row r="697" spans="1:14">
      <c r="A697" s="2" t="s">
        <v>1367</v>
      </c>
      <c r="B697">
        <v>0</v>
      </c>
      <c r="D697">
        <v>335.25457799999998</v>
      </c>
      <c r="F697">
        <v>39.204000000000001</v>
      </c>
      <c r="G697">
        <v>374.45857799999999</v>
      </c>
      <c r="N697">
        <v>374.45857799999999</v>
      </c>
    </row>
    <row r="698" spans="1:14">
      <c r="A698" s="2" t="s">
        <v>1091</v>
      </c>
      <c r="B698">
        <v>535.80699024</v>
      </c>
      <c r="C698">
        <v>0</v>
      </c>
      <c r="D698">
        <v>585.59799759999999</v>
      </c>
      <c r="E698">
        <v>0</v>
      </c>
      <c r="F698">
        <v>389.39157981</v>
      </c>
      <c r="G698">
        <v>1510.79656765</v>
      </c>
      <c r="H698">
        <v>1408.81107</v>
      </c>
      <c r="I698">
        <v>0</v>
      </c>
      <c r="J698">
        <v>2007.2814499999999</v>
      </c>
      <c r="K698">
        <v>0</v>
      </c>
      <c r="L698">
        <v>365.21084999999999</v>
      </c>
      <c r="M698">
        <v>3781.3033700000001</v>
      </c>
      <c r="N698">
        <v>5292.0999376500004</v>
      </c>
    </row>
    <row r="699" spans="1:14">
      <c r="A699" s="2" t="s">
        <v>1093</v>
      </c>
      <c r="B699">
        <v>0</v>
      </c>
      <c r="C699">
        <v>3064.0125003000003</v>
      </c>
      <c r="D699">
        <v>877.99091550000003</v>
      </c>
      <c r="E699">
        <v>0</v>
      </c>
      <c r="F699">
        <v>71.161187909999995</v>
      </c>
      <c r="G699">
        <v>4013.1646037100004</v>
      </c>
      <c r="I699">
        <v>1266.6373900000001</v>
      </c>
      <c r="J699">
        <v>901.72920999999997</v>
      </c>
      <c r="L699">
        <v>151.86832999999999</v>
      </c>
      <c r="M699">
        <v>2320.2349300000001</v>
      </c>
      <c r="N699">
        <v>6333.3995337100014</v>
      </c>
    </row>
    <row r="700" spans="1:14">
      <c r="A700" s="2" t="s">
        <v>1095</v>
      </c>
      <c r="B700">
        <v>1217.1752127</v>
      </c>
      <c r="C700">
        <v>0</v>
      </c>
      <c r="D700">
        <v>833.50794719999999</v>
      </c>
      <c r="E700">
        <v>0</v>
      </c>
      <c r="F700">
        <v>1206.3692546899999</v>
      </c>
      <c r="G700">
        <v>3257.0524145899999</v>
      </c>
      <c r="H700">
        <v>1584.8141599999999</v>
      </c>
      <c r="I700">
        <v>167.24968000000001</v>
      </c>
      <c r="J700">
        <v>2140.4791</v>
      </c>
      <c r="L700">
        <v>547.62934999999993</v>
      </c>
      <c r="M700">
        <v>4440.1722899999995</v>
      </c>
      <c r="N700">
        <v>7697.2247045899994</v>
      </c>
    </row>
    <row r="701" spans="1:14">
      <c r="A701" s="2" t="s">
        <v>1583</v>
      </c>
      <c r="B701">
        <v>0</v>
      </c>
      <c r="D701">
        <v>657.80324519999999</v>
      </c>
      <c r="F701">
        <v>224.81750819999999</v>
      </c>
      <c r="G701">
        <v>882.62075340000001</v>
      </c>
      <c r="N701">
        <v>882.62075340000001</v>
      </c>
    </row>
    <row r="702" spans="1:14">
      <c r="A702" s="2" t="s">
        <v>1369</v>
      </c>
      <c r="B702">
        <v>254.67417225</v>
      </c>
      <c r="C702">
        <v>0</v>
      </c>
      <c r="D702">
        <v>554.09878779999997</v>
      </c>
      <c r="F702">
        <v>877.6315099599999</v>
      </c>
      <c r="G702">
        <v>1686.4044700099998</v>
      </c>
      <c r="J702">
        <v>1175.9178999999999</v>
      </c>
      <c r="L702">
        <v>1447.53458</v>
      </c>
      <c r="M702">
        <v>2623.4524799999999</v>
      </c>
      <c r="N702">
        <v>4309.8569500100002</v>
      </c>
    </row>
    <row r="703" spans="1:14">
      <c r="A703" s="2" t="s">
        <v>1371</v>
      </c>
      <c r="B703">
        <v>53.692138380000003</v>
      </c>
      <c r="C703">
        <v>61.98014689</v>
      </c>
      <c r="D703">
        <v>863.16128409999999</v>
      </c>
      <c r="E703">
        <v>0</v>
      </c>
      <c r="F703">
        <v>175.87535099999999</v>
      </c>
      <c r="G703">
        <v>1154.70892037</v>
      </c>
      <c r="N703">
        <v>1154.70892037</v>
      </c>
    </row>
    <row r="704" spans="1:14">
      <c r="A704" s="2" t="s">
        <v>1638</v>
      </c>
      <c r="B704" s="3">
        <v>44233.888140777002</v>
      </c>
      <c r="C704" s="3">
        <v>738461.88786635874</v>
      </c>
      <c r="D704" s="3">
        <v>1267075.0834116193</v>
      </c>
      <c r="E704" s="3">
        <v>6868.0287685009998</v>
      </c>
      <c r="F704" s="3">
        <v>1239217.2214712773</v>
      </c>
      <c r="G704" s="3">
        <v>3295856.1096585365</v>
      </c>
      <c r="H704" s="3">
        <v>27072.781449999995</v>
      </c>
      <c r="I704" s="3">
        <v>1074290.7532500001</v>
      </c>
      <c r="J704" s="3">
        <v>1450609.1207099999</v>
      </c>
      <c r="K704" s="3">
        <v>0</v>
      </c>
      <c r="L704" s="3">
        <v>765977.03237799963</v>
      </c>
      <c r="M704" s="3">
        <v>3317949.6877880013</v>
      </c>
      <c r="N704" s="3">
        <v>6613805.7974465331</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8F704-3539-441E-8BDA-F2EC8E8B682F}">
  <dimension ref="A1:Y1546"/>
  <sheetViews>
    <sheetView topLeftCell="A916" workbookViewId="0">
      <selection activeCell="A10" sqref="A10:D10"/>
    </sheetView>
  </sheetViews>
  <sheetFormatPr baseColWidth="10" defaultRowHeight="14.4" outlineLevelRow="1"/>
  <cols>
    <col min="1" max="1" width="40.6640625" bestFit="1" customWidth="1"/>
    <col min="2" max="2" width="61" bestFit="1" customWidth="1"/>
    <col min="3" max="3" width="52.77734375" bestFit="1" customWidth="1"/>
    <col min="4" max="4" width="58" bestFit="1" customWidth="1"/>
    <col min="5" max="5" width="57.21875" bestFit="1" customWidth="1"/>
    <col min="6" max="6" width="59.109375" bestFit="1" customWidth="1"/>
    <col min="7" max="7" width="59.6640625" bestFit="1" customWidth="1"/>
  </cols>
  <sheetData>
    <row r="1" spans="1:25" outlineLevel="1">
      <c r="A1" t="s">
        <v>1</v>
      </c>
      <c r="B1" t="s">
        <v>1661</v>
      </c>
      <c r="C1" t="s">
        <v>1662</v>
      </c>
      <c r="D1" t="s">
        <v>1663</v>
      </c>
      <c r="E1" t="s">
        <v>17</v>
      </c>
      <c r="F1" t="s">
        <v>1664</v>
      </c>
      <c r="G1" t="s">
        <v>1665</v>
      </c>
      <c r="H1" t="s">
        <v>1666</v>
      </c>
      <c r="I1" t="s">
        <v>1667</v>
      </c>
      <c r="J1" t="s">
        <v>1668</v>
      </c>
      <c r="K1" t="s">
        <v>1669</v>
      </c>
      <c r="L1" t="s">
        <v>1670</v>
      </c>
      <c r="M1" t="s">
        <v>1671</v>
      </c>
      <c r="N1" t="s">
        <v>1672</v>
      </c>
      <c r="O1" t="s">
        <v>1673</v>
      </c>
      <c r="P1" t="s">
        <v>1674</v>
      </c>
      <c r="Q1" t="s">
        <v>1675</v>
      </c>
      <c r="R1" t="s">
        <v>1676</v>
      </c>
      <c r="S1" t="s">
        <v>1677</v>
      </c>
      <c r="T1" t="s">
        <v>1678</v>
      </c>
      <c r="U1" t="s">
        <v>1679</v>
      </c>
      <c r="V1" t="s">
        <v>1680</v>
      </c>
      <c r="W1" t="s">
        <v>1681</v>
      </c>
      <c r="X1" t="s">
        <v>1682</v>
      </c>
      <c r="Y1" t="s">
        <v>1683</v>
      </c>
    </row>
    <row r="2" spans="1:25" outlineLevel="1">
      <c r="A2" t="s">
        <v>1684</v>
      </c>
      <c r="B2" t="s">
        <v>1371</v>
      </c>
      <c r="C2" t="s">
        <v>1370</v>
      </c>
      <c r="D2" t="s">
        <v>68</v>
      </c>
      <c r="E2" t="s">
        <v>67</v>
      </c>
      <c r="F2" t="s">
        <v>1685</v>
      </c>
      <c r="G2" t="s">
        <v>37</v>
      </c>
      <c r="H2" t="s">
        <v>36</v>
      </c>
      <c r="I2" t="s">
        <v>38</v>
      </c>
      <c r="J2" t="s">
        <v>471</v>
      </c>
      <c r="K2" t="s">
        <v>1686</v>
      </c>
      <c r="L2">
        <v>0</v>
      </c>
      <c r="M2">
        <v>0</v>
      </c>
      <c r="N2">
        <v>0</v>
      </c>
      <c r="O2">
        <v>0</v>
      </c>
      <c r="P2">
        <v>1</v>
      </c>
      <c r="Q2">
        <v>20.992000000000001</v>
      </c>
      <c r="R2">
        <v>0</v>
      </c>
      <c r="S2">
        <v>0</v>
      </c>
      <c r="T2">
        <v>0</v>
      </c>
      <c r="U2">
        <v>0</v>
      </c>
      <c r="V2">
        <v>0</v>
      </c>
      <c r="W2">
        <v>0</v>
      </c>
      <c r="X2" t="s">
        <v>1687</v>
      </c>
      <c r="Y2" t="s">
        <v>1688</v>
      </c>
    </row>
    <row r="3" spans="1:25" outlineLevel="1">
      <c r="A3" t="s">
        <v>1684</v>
      </c>
      <c r="B3" t="s">
        <v>1369</v>
      </c>
      <c r="C3" t="s">
        <v>1368</v>
      </c>
      <c r="D3" t="s">
        <v>35</v>
      </c>
      <c r="E3" t="s">
        <v>34</v>
      </c>
      <c r="F3" t="s">
        <v>1685</v>
      </c>
      <c r="G3" t="s">
        <v>37</v>
      </c>
      <c r="H3" t="s">
        <v>36</v>
      </c>
      <c r="I3" t="s">
        <v>38</v>
      </c>
      <c r="J3" t="s">
        <v>471</v>
      </c>
      <c r="K3" t="s">
        <v>1689</v>
      </c>
      <c r="N3">
        <v>0</v>
      </c>
      <c r="O3">
        <v>0</v>
      </c>
      <c r="P3">
        <v>0</v>
      </c>
      <c r="Q3">
        <v>0</v>
      </c>
      <c r="R3">
        <v>0</v>
      </c>
      <c r="S3">
        <v>0</v>
      </c>
      <c r="T3">
        <v>0</v>
      </c>
      <c r="U3">
        <v>0</v>
      </c>
      <c r="V3">
        <v>0</v>
      </c>
      <c r="W3">
        <v>0</v>
      </c>
      <c r="X3" t="s">
        <v>1690</v>
      </c>
      <c r="Y3" t="s">
        <v>1691</v>
      </c>
    </row>
    <row r="4" spans="1:25" outlineLevel="1">
      <c r="A4" t="s">
        <v>1684</v>
      </c>
      <c r="B4" t="s">
        <v>1583</v>
      </c>
      <c r="C4" t="s">
        <v>1582</v>
      </c>
      <c r="D4" t="s">
        <v>95</v>
      </c>
      <c r="E4" t="s">
        <v>94</v>
      </c>
      <c r="F4" t="s">
        <v>1685</v>
      </c>
      <c r="G4" t="s">
        <v>37</v>
      </c>
      <c r="H4" t="s">
        <v>36</v>
      </c>
      <c r="I4" t="s">
        <v>38</v>
      </c>
      <c r="J4" t="s">
        <v>471</v>
      </c>
      <c r="K4" t="s">
        <v>1689</v>
      </c>
      <c r="N4">
        <v>0</v>
      </c>
      <c r="O4">
        <v>0</v>
      </c>
      <c r="P4">
        <v>0</v>
      </c>
      <c r="Q4">
        <v>0</v>
      </c>
      <c r="R4">
        <v>0</v>
      </c>
      <c r="S4">
        <v>0</v>
      </c>
      <c r="T4">
        <v>0</v>
      </c>
      <c r="U4">
        <v>0</v>
      </c>
      <c r="V4">
        <v>0</v>
      </c>
      <c r="W4">
        <v>0</v>
      </c>
      <c r="X4" t="s">
        <v>1692</v>
      </c>
      <c r="Y4" t="s">
        <v>1693</v>
      </c>
    </row>
    <row r="5" spans="1:25" outlineLevel="1">
      <c r="A5" t="s">
        <v>1684</v>
      </c>
      <c r="B5" t="s">
        <v>1095</v>
      </c>
      <c r="C5" t="s">
        <v>1094</v>
      </c>
      <c r="D5" t="s">
        <v>35</v>
      </c>
      <c r="E5" t="s">
        <v>34</v>
      </c>
      <c r="F5" t="s">
        <v>1685</v>
      </c>
      <c r="G5" t="s">
        <v>37</v>
      </c>
      <c r="H5" t="s">
        <v>36</v>
      </c>
      <c r="I5" t="s">
        <v>38</v>
      </c>
      <c r="J5" t="s">
        <v>471</v>
      </c>
      <c r="K5" t="s">
        <v>1689</v>
      </c>
      <c r="N5">
        <v>0</v>
      </c>
      <c r="O5">
        <v>0</v>
      </c>
      <c r="P5">
        <v>0</v>
      </c>
      <c r="Q5">
        <v>0</v>
      </c>
      <c r="R5">
        <v>0</v>
      </c>
      <c r="S5">
        <v>0</v>
      </c>
      <c r="T5">
        <v>0</v>
      </c>
      <c r="U5">
        <v>0</v>
      </c>
      <c r="V5">
        <v>0</v>
      </c>
      <c r="W5">
        <v>0</v>
      </c>
      <c r="X5" t="s">
        <v>1694</v>
      </c>
      <c r="Y5" t="s">
        <v>1695</v>
      </c>
    </row>
    <row r="6" spans="1:25" outlineLevel="1">
      <c r="A6" t="s">
        <v>1684</v>
      </c>
      <c r="B6" t="s">
        <v>1091</v>
      </c>
      <c r="C6" t="s">
        <v>1090</v>
      </c>
      <c r="D6" t="s">
        <v>101</v>
      </c>
      <c r="E6" t="s">
        <v>100</v>
      </c>
      <c r="F6" t="s">
        <v>1696</v>
      </c>
      <c r="G6" t="s">
        <v>37</v>
      </c>
      <c r="H6" t="s">
        <v>36</v>
      </c>
      <c r="I6" t="s">
        <v>38</v>
      </c>
      <c r="J6" t="s">
        <v>471</v>
      </c>
      <c r="K6" t="s">
        <v>1689</v>
      </c>
      <c r="N6">
        <v>0</v>
      </c>
      <c r="O6">
        <v>0</v>
      </c>
      <c r="P6">
        <v>0</v>
      </c>
      <c r="Q6">
        <v>0</v>
      </c>
      <c r="R6">
        <v>0</v>
      </c>
      <c r="S6">
        <v>0</v>
      </c>
      <c r="T6">
        <v>0</v>
      </c>
      <c r="U6">
        <v>0</v>
      </c>
      <c r="V6">
        <v>0</v>
      </c>
      <c r="W6">
        <v>0</v>
      </c>
      <c r="X6" t="s">
        <v>1697</v>
      </c>
      <c r="Y6" t="s">
        <v>1698</v>
      </c>
    </row>
    <row r="7" spans="1:25" outlineLevel="1">
      <c r="A7" t="s">
        <v>1684</v>
      </c>
      <c r="B7" t="s">
        <v>1367</v>
      </c>
      <c r="C7" t="s">
        <v>1366</v>
      </c>
      <c r="D7" t="s">
        <v>68</v>
      </c>
      <c r="E7" t="s">
        <v>67</v>
      </c>
      <c r="F7" t="s">
        <v>1685</v>
      </c>
      <c r="G7" t="s">
        <v>37</v>
      </c>
      <c r="H7" t="s">
        <v>36</v>
      </c>
      <c r="I7" t="s">
        <v>38</v>
      </c>
      <c r="J7" t="s">
        <v>471</v>
      </c>
      <c r="K7" t="s">
        <v>1689</v>
      </c>
      <c r="N7">
        <v>0</v>
      </c>
      <c r="O7">
        <v>0</v>
      </c>
      <c r="P7">
        <v>0</v>
      </c>
      <c r="Q7">
        <v>0</v>
      </c>
      <c r="R7">
        <v>0</v>
      </c>
      <c r="S7">
        <v>0</v>
      </c>
      <c r="T7">
        <v>0</v>
      </c>
      <c r="U7">
        <v>0</v>
      </c>
      <c r="V7">
        <v>0</v>
      </c>
      <c r="W7">
        <v>0</v>
      </c>
      <c r="X7" t="s">
        <v>1699</v>
      </c>
      <c r="Y7" t="s">
        <v>1700</v>
      </c>
    </row>
    <row r="8" spans="1:25" outlineLevel="1">
      <c r="A8" t="s">
        <v>1684</v>
      </c>
      <c r="B8" t="s">
        <v>1365</v>
      </c>
      <c r="C8" t="s">
        <v>1364</v>
      </c>
      <c r="D8" t="s">
        <v>85</v>
      </c>
      <c r="E8" t="s">
        <v>84</v>
      </c>
      <c r="F8" t="s">
        <v>1685</v>
      </c>
      <c r="G8" t="s">
        <v>37</v>
      </c>
      <c r="H8" t="s">
        <v>36</v>
      </c>
      <c r="I8" t="s">
        <v>38</v>
      </c>
      <c r="J8" t="s">
        <v>471</v>
      </c>
      <c r="K8" t="s">
        <v>1689</v>
      </c>
      <c r="N8">
        <v>0</v>
      </c>
      <c r="O8">
        <v>0</v>
      </c>
      <c r="P8">
        <v>0</v>
      </c>
      <c r="Q8">
        <v>0</v>
      </c>
      <c r="R8">
        <v>0</v>
      </c>
      <c r="S8">
        <v>0</v>
      </c>
      <c r="T8">
        <v>0</v>
      </c>
      <c r="U8">
        <v>0</v>
      </c>
      <c r="V8">
        <v>0</v>
      </c>
      <c r="W8">
        <v>0</v>
      </c>
      <c r="X8" t="s">
        <v>1701</v>
      </c>
      <c r="Y8" t="s">
        <v>1702</v>
      </c>
    </row>
    <row r="9" spans="1:25" outlineLevel="1">
      <c r="A9" t="s">
        <v>1684</v>
      </c>
      <c r="B9" t="s">
        <v>1365</v>
      </c>
      <c r="C9" t="s">
        <v>1364</v>
      </c>
      <c r="D9" t="s">
        <v>85</v>
      </c>
      <c r="E9" t="s">
        <v>84</v>
      </c>
      <c r="F9" t="s">
        <v>1685</v>
      </c>
      <c r="G9" t="s">
        <v>37</v>
      </c>
      <c r="H9" t="s">
        <v>36</v>
      </c>
      <c r="I9" t="s">
        <v>38</v>
      </c>
      <c r="J9" t="s">
        <v>471</v>
      </c>
      <c r="K9" t="s">
        <v>1686</v>
      </c>
      <c r="L9">
        <v>4</v>
      </c>
      <c r="M9">
        <v>425.51400000000001</v>
      </c>
      <c r="N9">
        <v>0</v>
      </c>
      <c r="O9">
        <v>0</v>
      </c>
      <c r="P9">
        <v>0</v>
      </c>
      <c r="Q9">
        <v>0</v>
      </c>
      <c r="R9">
        <v>0</v>
      </c>
      <c r="S9">
        <v>0</v>
      </c>
      <c r="T9">
        <v>0</v>
      </c>
      <c r="U9">
        <v>0</v>
      </c>
      <c r="V9">
        <v>0</v>
      </c>
      <c r="W9">
        <v>0</v>
      </c>
      <c r="X9" t="s">
        <v>1701</v>
      </c>
      <c r="Y9" t="s">
        <v>1702</v>
      </c>
    </row>
    <row r="10" spans="1:25" outlineLevel="1">
      <c r="A10" t="s">
        <v>1684</v>
      </c>
      <c r="B10" t="s">
        <v>1363</v>
      </c>
      <c r="C10" t="s">
        <v>1362</v>
      </c>
      <c r="D10" t="s">
        <v>35</v>
      </c>
      <c r="E10" t="s">
        <v>34</v>
      </c>
      <c r="F10" t="s">
        <v>1685</v>
      </c>
      <c r="G10" t="s">
        <v>37</v>
      </c>
      <c r="H10" t="s">
        <v>36</v>
      </c>
      <c r="I10" t="s">
        <v>38</v>
      </c>
      <c r="J10" t="s">
        <v>471</v>
      </c>
      <c r="K10" t="s">
        <v>1689</v>
      </c>
      <c r="N10">
        <v>0</v>
      </c>
      <c r="O10">
        <v>0</v>
      </c>
      <c r="P10">
        <v>0</v>
      </c>
      <c r="Q10">
        <v>0</v>
      </c>
      <c r="R10">
        <v>0</v>
      </c>
      <c r="S10">
        <v>0</v>
      </c>
      <c r="T10">
        <v>0</v>
      </c>
      <c r="U10">
        <v>0</v>
      </c>
      <c r="V10">
        <v>0</v>
      </c>
      <c r="W10">
        <v>0</v>
      </c>
      <c r="X10" t="s">
        <v>1703</v>
      </c>
      <c r="Y10" t="s">
        <v>1704</v>
      </c>
    </row>
    <row r="11" spans="1:25" outlineLevel="1">
      <c r="A11" t="s">
        <v>1684</v>
      </c>
      <c r="B11" t="s">
        <v>1361</v>
      </c>
      <c r="C11" t="s">
        <v>1360</v>
      </c>
      <c r="D11" t="s">
        <v>85</v>
      </c>
      <c r="E11" t="s">
        <v>84</v>
      </c>
      <c r="F11" t="s">
        <v>1685</v>
      </c>
      <c r="G11" t="s">
        <v>37</v>
      </c>
      <c r="H11" t="s">
        <v>36</v>
      </c>
      <c r="I11" t="s">
        <v>38</v>
      </c>
      <c r="J11" t="s">
        <v>471</v>
      </c>
      <c r="K11" t="s">
        <v>1689</v>
      </c>
      <c r="N11">
        <v>0</v>
      </c>
      <c r="O11">
        <v>0</v>
      </c>
      <c r="P11">
        <v>0</v>
      </c>
      <c r="Q11">
        <v>0</v>
      </c>
      <c r="R11">
        <v>0</v>
      </c>
      <c r="S11">
        <v>0</v>
      </c>
      <c r="T11">
        <v>0</v>
      </c>
      <c r="U11">
        <v>0</v>
      </c>
      <c r="V11">
        <v>0</v>
      </c>
      <c r="W11">
        <v>0</v>
      </c>
      <c r="X11" t="s">
        <v>1705</v>
      </c>
      <c r="Y11" t="s">
        <v>1706</v>
      </c>
    </row>
    <row r="12" spans="1:25" outlineLevel="1">
      <c r="A12" t="s">
        <v>1684</v>
      </c>
      <c r="B12" t="s">
        <v>1359</v>
      </c>
      <c r="C12" t="s">
        <v>1358</v>
      </c>
      <c r="D12" t="s">
        <v>68</v>
      </c>
      <c r="E12" t="s">
        <v>67</v>
      </c>
      <c r="F12" t="s">
        <v>1685</v>
      </c>
      <c r="G12" t="s">
        <v>37</v>
      </c>
      <c r="H12" t="s">
        <v>36</v>
      </c>
      <c r="I12" t="s">
        <v>38</v>
      </c>
      <c r="J12" t="s">
        <v>471</v>
      </c>
      <c r="K12" t="s">
        <v>1689</v>
      </c>
      <c r="N12">
        <v>0</v>
      </c>
      <c r="O12">
        <v>0</v>
      </c>
      <c r="P12">
        <v>0</v>
      </c>
      <c r="Q12">
        <v>0</v>
      </c>
      <c r="R12">
        <v>0</v>
      </c>
      <c r="S12">
        <v>0</v>
      </c>
      <c r="T12">
        <v>0</v>
      </c>
      <c r="U12">
        <v>0</v>
      </c>
      <c r="V12">
        <v>0</v>
      </c>
      <c r="W12">
        <v>0</v>
      </c>
      <c r="X12" t="s">
        <v>1707</v>
      </c>
      <c r="Y12" t="s">
        <v>1708</v>
      </c>
    </row>
    <row r="13" spans="1:25" outlineLevel="1">
      <c r="A13" t="s">
        <v>1684</v>
      </c>
      <c r="B13" t="s">
        <v>1357</v>
      </c>
      <c r="C13" t="s">
        <v>1356</v>
      </c>
      <c r="D13" t="s">
        <v>298</v>
      </c>
      <c r="E13" t="s">
        <v>297</v>
      </c>
      <c r="F13" t="s">
        <v>1685</v>
      </c>
      <c r="G13" t="s">
        <v>37</v>
      </c>
      <c r="H13" t="s">
        <v>36</v>
      </c>
      <c r="I13" t="s">
        <v>38</v>
      </c>
      <c r="J13" t="s">
        <v>471</v>
      </c>
      <c r="K13" t="s">
        <v>1689</v>
      </c>
      <c r="N13">
        <v>0</v>
      </c>
      <c r="O13">
        <v>0</v>
      </c>
      <c r="P13">
        <v>0</v>
      </c>
      <c r="Q13">
        <v>0</v>
      </c>
      <c r="R13">
        <v>0</v>
      </c>
      <c r="S13">
        <v>0</v>
      </c>
      <c r="T13">
        <v>0</v>
      </c>
      <c r="U13">
        <v>0</v>
      </c>
      <c r="V13">
        <v>0</v>
      </c>
      <c r="W13">
        <v>0</v>
      </c>
      <c r="X13" t="s">
        <v>1709</v>
      </c>
      <c r="Y13" t="s">
        <v>1710</v>
      </c>
    </row>
    <row r="14" spans="1:25" outlineLevel="1">
      <c r="A14" t="s">
        <v>1684</v>
      </c>
      <c r="B14" t="s">
        <v>1355</v>
      </c>
      <c r="C14" t="s">
        <v>1354</v>
      </c>
      <c r="D14" t="s">
        <v>366</v>
      </c>
      <c r="E14" t="s">
        <v>365</v>
      </c>
      <c r="F14" t="s">
        <v>1685</v>
      </c>
      <c r="G14" t="s">
        <v>37</v>
      </c>
      <c r="H14" t="s">
        <v>36</v>
      </c>
      <c r="I14" t="s">
        <v>38</v>
      </c>
      <c r="J14" t="s">
        <v>471</v>
      </c>
      <c r="K14" t="s">
        <v>1689</v>
      </c>
      <c r="N14">
        <v>0</v>
      </c>
      <c r="O14">
        <v>0</v>
      </c>
      <c r="P14">
        <v>0</v>
      </c>
      <c r="Q14">
        <v>0</v>
      </c>
      <c r="R14">
        <v>0</v>
      </c>
      <c r="S14">
        <v>0</v>
      </c>
      <c r="T14">
        <v>0</v>
      </c>
      <c r="U14">
        <v>0</v>
      </c>
      <c r="V14">
        <v>0</v>
      </c>
      <c r="W14">
        <v>0</v>
      </c>
      <c r="X14" t="s">
        <v>1711</v>
      </c>
      <c r="Y14" t="s">
        <v>1712</v>
      </c>
    </row>
    <row r="15" spans="1:25" outlineLevel="1">
      <c r="A15" t="s">
        <v>1684</v>
      </c>
      <c r="B15" t="s">
        <v>1351</v>
      </c>
      <c r="C15" t="s">
        <v>1350</v>
      </c>
      <c r="D15" t="s">
        <v>68</v>
      </c>
      <c r="E15" t="s">
        <v>67</v>
      </c>
      <c r="F15" t="s">
        <v>1685</v>
      </c>
      <c r="G15" t="s">
        <v>37</v>
      </c>
      <c r="H15" t="s">
        <v>36</v>
      </c>
      <c r="I15" t="s">
        <v>38</v>
      </c>
      <c r="J15" t="s">
        <v>471</v>
      </c>
      <c r="K15" t="s">
        <v>1689</v>
      </c>
      <c r="N15">
        <v>0</v>
      </c>
      <c r="O15">
        <v>0</v>
      </c>
      <c r="P15">
        <v>0</v>
      </c>
      <c r="Q15">
        <v>0</v>
      </c>
      <c r="R15">
        <v>0</v>
      </c>
      <c r="S15">
        <v>0</v>
      </c>
      <c r="T15">
        <v>0</v>
      </c>
      <c r="U15">
        <v>0</v>
      </c>
      <c r="V15">
        <v>0</v>
      </c>
      <c r="W15">
        <v>0</v>
      </c>
      <c r="X15" t="s">
        <v>1713</v>
      </c>
      <c r="Y15" t="s">
        <v>1714</v>
      </c>
    </row>
    <row r="16" spans="1:25" outlineLevel="1">
      <c r="A16" t="s">
        <v>1684</v>
      </c>
      <c r="B16" t="s">
        <v>1089</v>
      </c>
      <c r="C16" t="s">
        <v>1088</v>
      </c>
      <c r="D16" t="s">
        <v>159</v>
      </c>
      <c r="E16" t="s">
        <v>158</v>
      </c>
      <c r="F16" t="s">
        <v>1685</v>
      </c>
      <c r="G16" t="s">
        <v>37</v>
      </c>
      <c r="H16" t="s">
        <v>36</v>
      </c>
      <c r="I16" t="s">
        <v>38</v>
      </c>
      <c r="J16" t="s">
        <v>471</v>
      </c>
      <c r="K16" t="s">
        <v>1689</v>
      </c>
      <c r="L16">
        <v>21</v>
      </c>
      <c r="M16">
        <v>75.771000000000001</v>
      </c>
      <c r="N16">
        <v>0</v>
      </c>
      <c r="O16">
        <v>0</v>
      </c>
      <c r="P16">
        <v>0</v>
      </c>
      <c r="Q16">
        <v>0</v>
      </c>
      <c r="R16">
        <v>0</v>
      </c>
      <c r="S16">
        <v>0</v>
      </c>
      <c r="T16">
        <v>0</v>
      </c>
      <c r="U16">
        <v>0</v>
      </c>
      <c r="V16">
        <v>0</v>
      </c>
      <c r="W16">
        <v>0</v>
      </c>
      <c r="X16" t="s">
        <v>1715</v>
      </c>
      <c r="Y16" t="s">
        <v>1716</v>
      </c>
    </row>
    <row r="17" spans="1:25" outlineLevel="1">
      <c r="A17" t="s">
        <v>1684</v>
      </c>
      <c r="B17" t="s">
        <v>1341</v>
      </c>
      <c r="C17" t="s">
        <v>1340</v>
      </c>
      <c r="D17" t="s">
        <v>366</v>
      </c>
      <c r="E17" t="s">
        <v>365</v>
      </c>
      <c r="F17" t="s">
        <v>1685</v>
      </c>
      <c r="G17" t="s">
        <v>37</v>
      </c>
      <c r="H17" t="s">
        <v>36</v>
      </c>
      <c r="I17" t="s">
        <v>38</v>
      </c>
      <c r="J17" t="s">
        <v>471</v>
      </c>
      <c r="K17" t="s">
        <v>1689</v>
      </c>
      <c r="N17">
        <v>0</v>
      </c>
      <c r="O17">
        <v>0</v>
      </c>
      <c r="P17">
        <v>0</v>
      </c>
      <c r="Q17">
        <v>0</v>
      </c>
      <c r="R17">
        <v>0</v>
      </c>
      <c r="S17">
        <v>0</v>
      </c>
      <c r="T17">
        <v>0</v>
      </c>
      <c r="U17">
        <v>0</v>
      </c>
      <c r="V17">
        <v>0</v>
      </c>
      <c r="W17">
        <v>0</v>
      </c>
      <c r="X17" t="s">
        <v>1717</v>
      </c>
      <c r="Y17" t="s">
        <v>1718</v>
      </c>
    </row>
    <row r="18" spans="1:25" outlineLevel="1">
      <c r="A18" t="s">
        <v>1684</v>
      </c>
      <c r="B18" t="s">
        <v>1339</v>
      </c>
      <c r="C18" t="s">
        <v>1338</v>
      </c>
      <c r="D18" t="s">
        <v>35</v>
      </c>
      <c r="E18" t="s">
        <v>34</v>
      </c>
      <c r="F18" t="s">
        <v>1685</v>
      </c>
      <c r="G18" t="s">
        <v>37</v>
      </c>
      <c r="H18" t="s">
        <v>36</v>
      </c>
      <c r="I18" t="s">
        <v>38</v>
      </c>
      <c r="J18" t="s">
        <v>471</v>
      </c>
      <c r="K18" t="s">
        <v>1689</v>
      </c>
      <c r="N18">
        <v>0</v>
      </c>
      <c r="O18">
        <v>0</v>
      </c>
      <c r="P18">
        <v>0</v>
      </c>
      <c r="Q18">
        <v>0</v>
      </c>
      <c r="R18">
        <v>0</v>
      </c>
      <c r="S18">
        <v>0</v>
      </c>
      <c r="T18">
        <v>0</v>
      </c>
      <c r="U18">
        <v>0</v>
      </c>
      <c r="V18">
        <v>0</v>
      </c>
      <c r="W18">
        <v>0</v>
      </c>
      <c r="X18" t="s">
        <v>1719</v>
      </c>
      <c r="Y18" t="s">
        <v>1720</v>
      </c>
    </row>
    <row r="19" spans="1:25" outlineLevel="1">
      <c r="A19" t="s">
        <v>1684</v>
      </c>
      <c r="B19" t="s">
        <v>1335</v>
      </c>
      <c r="C19" t="s">
        <v>1334</v>
      </c>
      <c r="D19" t="s">
        <v>35</v>
      </c>
      <c r="E19" t="s">
        <v>34</v>
      </c>
      <c r="F19" t="s">
        <v>1685</v>
      </c>
      <c r="G19" t="s">
        <v>37</v>
      </c>
      <c r="H19" t="s">
        <v>36</v>
      </c>
      <c r="I19" t="s">
        <v>38</v>
      </c>
      <c r="J19" t="s">
        <v>471</v>
      </c>
      <c r="K19" t="s">
        <v>1689</v>
      </c>
      <c r="N19">
        <v>0</v>
      </c>
      <c r="O19">
        <v>0</v>
      </c>
      <c r="P19">
        <v>0</v>
      </c>
      <c r="Q19">
        <v>0</v>
      </c>
      <c r="R19">
        <v>0</v>
      </c>
      <c r="S19">
        <v>0</v>
      </c>
      <c r="T19">
        <v>0</v>
      </c>
      <c r="U19">
        <v>0</v>
      </c>
      <c r="V19">
        <v>0</v>
      </c>
      <c r="W19">
        <v>0</v>
      </c>
      <c r="X19" t="s">
        <v>1721</v>
      </c>
      <c r="Y19" t="s">
        <v>1722</v>
      </c>
    </row>
    <row r="20" spans="1:25" outlineLevel="1">
      <c r="A20" t="s">
        <v>1684</v>
      </c>
      <c r="B20" t="s">
        <v>1333</v>
      </c>
      <c r="C20" t="s">
        <v>1332</v>
      </c>
      <c r="D20" t="s">
        <v>390</v>
      </c>
      <c r="E20" t="s">
        <v>389</v>
      </c>
      <c r="F20" t="s">
        <v>1685</v>
      </c>
      <c r="G20" t="s">
        <v>37</v>
      </c>
      <c r="H20" t="s">
        <v>36</v>
      </c>
      <c r="I20" t="s">
        <v>38</v>
      </c>
      <c r="J20" t="s">
        <v>471</v>
      </c>
      <c r="K20" t="s">
        <v>1686</v>
      </c>
      <c r="L20">
        <v>2</v>
      </c>
      <c r="M20">
        <v>89.328000000000003</v>
      </c>
      <c r="N20">
        <v>0</v>
      </c>
      <c r="O20">
        <v>0</v>
      </c>
      <c r="P20">
        <v>0</v>
      </c>
      <c r="Q20">
        <v>0</v>
      </c>
      <c r="R20">
        <v>0</v>
      </c>
      <c r="S20">
        <v>0</v>
      </c>
      <c r="T20">
        <v>0</v>
      </c>
      <c r="U20">
        <v>0</v>
      </c>
      <c r="V20">
        <v>0</v>
      </c>
      <c r="W20">
        <v>0</v>
      </c>
      <c r="X20" t="s">
        <v>1723</v>
      </c>
      <c r="Y20" t="s">
        <v>1724</v>
      </c>
    </row>
    <row r="21" spans="1:25" outlineLevel="1">
      <c r="A21" t="s">
        <v>1684</v>
      </c>
      <c r="B21" t="s">
        <v>1325</v>
      </c>
      <c r="C21" t="s">
        <v>1324</v>
      </c>
      <c r="D21" t="s">
        <v>85</v>
      </c>
      <c r="E21" t="s">
        <v>84</v>
      </c>
      <c r="F21" t="s">
        <v>1685</v>
      </c>
      <c r="G21" t="s">
        <v>37</v>
      </c>
      <c r="H21" t="s">
        <v>36</v>
      </c>
      <c r="I21" t="s">
        <v>38</v>
      </c>
      <c r="J21" t="s">
        <v>471</v>
      </c>
      <c r="K21" t="s">
        <v>1689</v>
      </c>
      <c r="N21">
        <v>0</v>
      </c>
      <c r="O21">
        <v>0</v>
      </c>
      <c r="P21">
        <v>0</v>
      </c>
      <c r="Q21">
        <v>0</v>
      </c>
      <c r="R21">
        <v>0</v>
      </c>
      <c r="S21">
        <v>0</v>
      </c>
      <c r="T21">
        <v>0</v>
      </c>
      <c r="U21">
        <v>0</v>
      </c>
      <c r="V21">
        <v>0</v>
      </c>
      <c r="W21">
        <v>0</v>
      </c>
      <c r="X21" t="s">
        <v>1725</v>
      </c>
      <c r="Y21" t="s">
        <v>1726</v>
      </c>
    </row>
    <row r="22" spans="1:25" outlineLevel="1">
      <c r="A22" t="s">
        <v>1684</v>
      </c>
      <c r="B22" t="s">
        <v>1325</v>
      </c>
      <c r="C22" t="s">
        <v>1324</v>
      </c>
      <c r="D22" t="s">
        <v>85</v>
      </c>
      <c r="E22" t="s">
        <v>84</v>
      </c>
      <c r="F22" t="s">
        <v>1685</v>
      </c>
      <c r="G22" t="s">
        <v>37</v>
      </c>
      <c r="H22" t="s">
        <v>36</v>
      </c>
      <c r="I22" t="s">
        <v>38</v>
      </c>
      <c r="J22" t="s">
        <v>471</v>
      </c>
      <c r="K22" t="s">
        <v>1686</v>
      </c>
      <c r="L22">
        <v>1</v>
      </c>
      <c r="M22">
        <v>98.522999999999996</v>
      </c>
      <c r="N22">
        <v>0</v>
      </c>
      <c r="O22">
        <v>0</v>
      </c>
      <c r="P22">
        <v>0</v>
      </c>
      <c r="Q22">
        <v>0</v>
      </c>
      <c r="R22">
        <v>0</v>
      </c>
      <c r="S22">
        <v>0</v>
      </c>
      <c r="T22">
        <v>0</v>
      </c>
      <c r="U22">
        <v>0</v>
      </c>
      <c r="V22">
        <v>0</v>
      </c>
      <c r="W22">
        <v>0</v>
      </c>
      <c r="X22" t="s">
        <v>1725</v>
      </c>
      <c r="Y22" t="s">
        <v>1726</v>
      </c>
    </row>
    <row r="23" spans="1:25" outlineLevel="1">
      <c r="A23" t="s">
        <v>1684</v>
      </c>
      <c r="B23" t="s">
        <v>1317</v>
      </c>
      <c r="C23" t="s">
        <v>1316</v>
      </c>
      <c r="D23" t="s">
        <v>115</v>
      </c>
      <c r="E23" t="s">
        <v>114</v>
      </c>
      <c r="F23" t="s">
        <v>1685</v>
      </c>
      <c r="G23" t="s">
        <v>37</v>
      </c>
      <c r="H23" t="s">
        <v>36</v>
      </c>
      <c r="I23" t="s">
        <v>38</v>
      </c>
      <c r="J23" t="s">
        <v>471</v>
      </c>
      <c r="K23" t="s">
        <v>1689</v>
      </c>
      <c r="N23">
        <v>0</v>
      </c>
      <c r="O23">
        <v>0</v>
      </c>
      <c r="P23">
        <v>0</v>
      </c>
      <c r="Q23">
        <v>0</v>
      </c>
      <c r="R23">
        <v>0</v>
      </c>
      <c r="S23">
        <v>0</v>
      </c>
      <c r="T23">
        <v>0</v>
      </c>
      <c r="U23">
        <v>0</v>
      </c>
      <c r="V23">
        <v>0</v>
      </c>
      <c r="W23">
        <v>0</v>
      </c>
      <c r="X23" t="s">
        <v>1727</v>
      </c>
      <c r="Y23" t="s">
        <v>1728</v>
      </c>
    </row>
    <row r="24" spans="1:25" outlineLevel="1">
      <c r="A24" t="s">
        <v>1684</v>
      </c>
      <c r="B24" t="s">
        <v>1315</v>
      </c>
      <c r="C24" t="s">
        <v>1314</v>
      </c>
      <c r="D24" t="s">
        <v>85</v>
      </c>
      <c r="E24" t="s">
        <v>84</v>
      </c>
      <c r="F24" t="s">
        <v>1685</v>
      </c>
      <c r="G24" t="s">
        <v>37</v>
      </c>
      <c r="H24" t="s">
        <v>36</v>
      </c>
      <c r="I24" t="s">
        <v>38</v>
      </c>
      <c r="J24" t="s">
        <v>471</v>
      </c>
      <c r="K24" t="s">
        <v>1686</v>
      </c>
      <c r="L24">
        <v>2</v>
      </c>
      <c r="M24">
        <v>291.81799999999998</v>
      </c>
      <c r="N24">
        <v>0</v>
      </c>
      <c r="O24">
        <v>0</v>
      </c>
      <c r="P24">
        <v>0</v>
      </c>
      <c r="Q24">
        <v>0</v>
      </c>
      <c r="R24">
        <v>0</v>
      </c>
      <c r="S24">
        <v>0</v>
      </c>
      <c r="T24">
        <v>0</v>
      </c>
      <c r="U24">
        <v>0</v>
      </c>
      <c r="V24">
        <v>0</v>
      </c>
      <c r="W24">
        <v>0</v>
      </c>
      <c r="X24" t="s">
        <v>1729</v>
      </c>
      <c r="Y24" t="s">
        <v>1730</v>
      </c>
    </row>
    <row r="25" spans="1:25" outlineLevel="1">
      <c r="A25" t="s">
        <v>1684</v>
      </c>
      <c r="B25" t="s">
        <v>1311</v>
      </c>
      <c r="C25" t="s">
        <v>1310</v>
      </c>
      <c r="D25" t="s">
        <v>68</v>
      </c>
      <c r="E25" t="s">
        <v>67</v>
      </c>
      <c r="F25" t="s">
        <v>1685</v>
      </c>
      <c r="G25" t="s">
        <v>37</v>
      </c>
      <c r="H25" t="s">
        <v>36</v>
      </c>
      <c r="I25" t="s">
        <v>38</v>
      </c>
      <c r="J25" t="s">
        <v>471</v>
      </c>
      <c r="K25" t="s">
        <v>1689</v>
      </c>
      <c r="N25">
        <v>0</v>
      </c>
      <c r="O25">
        <v>0</v>
      </c>
      <c r="P25">
        <v>0</v>
      </c>
      <c r="Q25">
        <v>0</v>
      </c>
      <c r="R25">
        <v>0</v>
      </c>
      <c r="S25">
        <v>0</v>
      </c>
      <c r="T25">
        <v>0</v>
      </c>
      <c r="U25">
        <v>0</v>
      </c>
      <c r="V25">
        <v>0</v>
      </c>
      <c r="W25">
        <v>0</v>
      </c>
      <c r="X25" t="s">
        <v>1731</v>
      </c>
      <c r="Y25" t="s">
        <v>1732</v>
      </c>
    </row>
    <row r="26" spans="1:25" outlineLevel="1">
      <c r="A26" t="s">
        <v>1684</v>
      </c>
      <c r="B26" t="s">
        <v>1311</v>
      </c>
      <c r="C26" t="s">
        <v>1310</v>
      </c>
      <c r="D26" t="s">
        <v>68</v>
      </c>
      <c r="E26" t="s">
        <v>67</v>
      </c>
      <c r="F26" t="s">
        <v>1685</v>
      </c>
      <c r="G26" t="s">
        <v>37</v>
      </c>
      <c r="H26" t="s">
        <v>36</v>
      </c>
      <c r="I26" t="s">
        <v>38</v>
      </c>
      <c r="J26" t="s">
        <v>471</v>
      </c>
      <c r="K26" t="s">
        <v>1733</v>
      </c>
      <c r="L26">
        <v>0</v>
      </c>
      <c r="M26">
        <v>0</v>
      </c>
      <c r="N26">
        <v>0</v>
      </c>
      <c r="O26">
        <v>0</v>
      </c>
      <c r="P26">
        <v>1</v>
      </c>
      <c r="Q26">
        <v>111</v>
      </c>
      <c r="R26">
        <v>0</v>
      </c>
      <c r="S26">
        <v>0</v>
      </c>
      <c r="T26">
        <v>0</v>
      </c>
      <c r="U26">
        <v>0</v>
      </c>
      <c r="V26">
        <v>0</v>
      </c>
      <c r="W26">
        <v>0</v>
      </c>
      <c r="X26" t="s">
        <v>1731</v>
      </c>
      <c r="Y26" t="s">
        <v>1732</v>
      </c>
    </row>
    <row r="27" spans="1:25" outlineLevel="1">
      <c r="A27" t="s">
        <v>1684</v>
      </c>
      <c r="B27" t="s">
        <v>1309</v>
      </c>
      <c r="C27" t="s">
        <v>1308</v>
      </c>
      <c r="D27" t="s">
        <v>115</v>
      </c>
      <c r="E27" t="s">
        <v>114</v>
      </c>
      <c r="F27" t="s">
        <v>1685</v>
      </c>
      <c r="G27" t="s">
        <v>37</v>
      </c>
      <c r="H27" t="s">
        <v>36</v>
      </c>
      <c r="I27" t="s">
        <v>38</v>
      </c>
      <c r="J27" t="s">
        <v>471</v>
      </c>
      <c r="K27" t="s">
        <v>1689</v>
      </c>
      <c r="N27">
        <v>0</v>
      </c>
      <c r="O27">
        <v>0</v>
      </c>
      <c r="P27">
        <v>0</v>
      </c>
      <c r="Q27">
        <v>0</v>
      </c>
      <c r="R27">
        <v>0</v>
      </c>
      <c r="S27">
        <v>0</v>
      </c>
      <c r="T27">
        <v>0</v>
      </c>
      <c r="U27">
        <v>0</v>
      </c>
      <c r="V27">
        <v>0</v>
      </c>
      <c r="W27">
        <v>0</v>
      </c>
      <c r="X27" t="s">
        <v>1734</v>
      </c>
      <c r="Y27" t="s">
        <v>1735</v>
      </c>
    </row>
    <row r="28" spans="1:25" outlineLevel="1">
      <c r="A28" t="s">
        <v>1684</v>
      </c>
      <c r="B28" t="s">
        <v>1307</v>
      </c>
      <c r="C28" t="s">
        <v>1306</v>
      </c>
      <c r="D28" t="s">
        <v>68</v>
      </c>
      <c r="E28" t="s">
        <v>67</v>
      </c>
      <c r="F28" t="s">
        <v>1685</v>
      </c>
      <c r="G28" t="s">
        <v>37</v>
      </c>
      <c r="H28" t="s">
        <v>36</v>
      </c>
      <c r="I28" t="s">
        <v>38</v>
      </c>
      <c r="J28" t="s">
        <v>471</v>
      </c>
      <c r="K28" t="s">
        <v>1689</v>
      </c>
      <c r="N28">
        <v>0</v>
      </c>
      <c r="O28">
        <v>0</v>
      </c>
      <c r="P28">
        <v>0</v>
      </c>
      <c r="Q28">
        <v>0</v>
      </c>
      <c r="R28">
        <v>0</v>
      </c>
      <c r="S28">
        <v>0</v>
      </c>
      <c r="T28">
        <v>0</v>
      </c>
      <c r="U28">
        <v>0</v>
      </c>
      <c r="V28">
        <v>0</v>
      </c>
      <c r="W28">
        <v>0</v>
      </c>
      <c r="X28" t="s">
        <v>1736</v>
      </c>
      <c r="Y28" t="s">
        <v>1737</v>
      </c>
    </row>
    <row r="29" spans="1:25" outlineLevel="1">
      <c r="A29" t="s">
        <v>1684</v>
      </c>
      <c r="B29" t="s">
        <v>1119</v>
      </c>
      <c r="C29" t="s">
        <v>1118</v>
      </c>
      <c r="D29" t="s">
        <v>91</v>
      </c>
      <c r="E29" t="s">
        <v>90</v>
      </c>
      <c r="F29" t="s">
        <v>1685</v>
      </c>
      <c r="G29" t="s">
        <v>37</v>
      </c>
      <c r="H29" t="s">
        <v>36</v>
      </c>
      <c r="I29" t="s">
        <v>38</v>
      </c>
      <c r="J29" t="s">
        <v>471</v>
      </c>
      <c r="K29" t="s">
        <v>1686</v>
      </c>
      <c r="L29">
        <v>2</v>
      </c>
      <c r="M29">
        <v>222.28200000000001</v>
      </c>
      <c r="N29">
        <v>0</v>
      </c>
      <c r="O29">
        <v>0</v>
      </c>
      <c r="P29">
        <v>0</v>
      </c>
      <c r="Q29">
        <v>0</v>
      </c>
      <c r="R29">
        <v>0</v>
      </c>
      <c r="S29">
        <v>0</v>
      </c>
      <c r="T29">
        <v>0</v>
      </c>
      <c r="U29">
        <v>0</v>
      </c>
      <c r="V29">
        <v>0</v>
      </c>
      <c r="W29">
        <v>0</v>
      </c>
      <c r="X29" t="s">
        <v>1738</v>
      </c>
      <c r="Y29" t="s">
        <v>1739</v>
      </c>
    </row>
    <row r="30" spans="1:25" outlineLevel="1">
      <c r="A30" t="s">
        <v>1684</v>
      </c>
      <c r="B30" t="s">
        <v>1303</v>
      </c>
      <c r="C30" t="s">
        <v>1302</v>
      </c>
      <c r="D30" t="s">
        <v>202</v>
      </c>
      <c r="E30" t="s">
        <v>201</v>
      </c>
      <c r="F30" t="s">
        <v>1685</v>
      </c>
      <c r="G30" t="s">
        <v>37</v>
      </c>
      <c r="H30" t="s">
        <v>36</v>
      </c>
      <c r="I30" t="s">
        <v>38</v>
      </c>
      <c r="J30" t="s">
        <v>471</v>
      </c>
      <c r="K30" t="s">
        <v>1689</v>
      </c>
      <c r="N30">
        <v>0</v>
      </c>
      <c r="O30">
        <v>0</v>
      </c>
      <c r="P30">
        <v>0</v>
      </c>
      <c r="Q30">
        <v>0</v>
      </c>
      <c r="R30">
        <v>0</v>
      </c>
      <c r="S30">
        <v>0</v>
      </c>
      <c r="T30">
        <v>0</v>
      </c>
      <c r="U30">
        <v>0</v>
      </c>
      <c r="V30">
        <v>0</v>
      </c>
      <c r="W30">
        <v>0</v>
      </c>
      <c r="X30" t="s">
        <v>1740</v>
      </c>
      <c r="Y30" t="s">
        <v>1741</v>
      </c>
    </row>
    <row r="31" spans="1:25" outlineLevel="1">
      <c r="A31" t="s">
        <v>1684</v>
      </c>
      <c r="B31" t="s">
        <v>1299</v>
      </c>
      <c r="C31" t="s">
        <v>1298</v>
      </c>
      <c r="D31" t="s">
        <v>147</v>
      </c>
      <c r="E31" t="s">
        <v>146</v>
      </c>
      <c r="F31" t="s">
        <v>1685</v>
      </c>
      <c r="G31" t="s">
        <v>37</v>
      </c>
      <c r="H31" t="s">
        <v>36</v>
      </c>
      <c r="I31" t="s">
        <v>38</v>
      </c>
      <c r="J31" t="s">
        <v>471</v>
      </c>
      <c r="K31" t="s">
        <v>1689</v>
      </c>
      <c r="N31">
        <v>0</v>
      </c>
      <c r="O31">
        <v>0</v>
      </c>
      <c r="P31">
        <v>0</v>
      </c>
      <c r="Q31">
        <v>0</v>
      </c>
      <c r="R31">
        <v>0</v>
      </c>
      <c r="S31">
        <v>0</v>
      </c>
      <c r="T31">
        <v>0</v>
      </c>
      <c r="U31">
        <v>0</v>
      </c>
      <c r="V31">
        <v>0</v>
      </c>
      <c r="W31">
        <v>0</v>
      </c>
      <c r="X31" t="s">
        <v>1742</v>
      </c>
      <c r="Y31" t="s">
        <v>1743</v>
      </c>
    </row>
    <row r="32" spans="1:25" outlineLevel="1">
      <c r="A32" t="s">
        <v>1684</v>
      </c>
      <c r="B32" t="s">
        <v>1087</v>
      </c>
      <c r="C32" t="s">
        <v>1086</v>
      </c>
      <c r="D32" t="s">
        <v>91</v>
      </c>
      <c r="E32" t="s">
        <v>90</v>
      </c>
      <c r="F32" t="s">
        <v>1685</v>
      </c>
      <c r="G32" t="s">
        <v>37</v>
      </c>
      <c r="H32" t="s">
        <v>36</v>
      </c>
      <c r="I32" t="s">
        <v>38</v>
      </c>
      <c r="J32" t="s">
        <v>471</v>
      </c>
      <c r="K32" t="s">
        <v>1689</v>
      </c>
      <c r="L32">
        <v>30</v>
      </c>
      <c r="M32">
        <v>92.152000000000001</v>
      </c>
      <c r="N32">
        <v>0</v>
      </c>
      <c r="O32">
        <v>0</v>
      </c>
      <c r="P32">
        <v>0</v>
      </c>
      <c r="Q32">
        <v>0</v>
      </c>
      <c r="R32">
        <v>0</v>
      </c>
      <c r="S32">
        <v>0</v>
      </c>
      <c r="T32">
        <v>0</v>
      </c>
      <c r="U32">
        <v>0</v>
      </c>
      <c r="V32">
        <v>0</v>
      </c>
      <c r="W32">
        <v>0</v>
      </c>
      <c r="X32" t="s">
        <v>1744</v>
      </c>
      <c r="Y32" t="s">
        <v>1745</v>
      </c>
    </row>
    <row r="33" spans="1:25" outlineLevel="1">
      <c r="A33" t="s">
        <v>1684</v>
      </c>
      <c r="B33" t="s">
        <v>1297</v>
      </c>
      <c r="C33" t="s">
        <v>1296</v>
      </c>
      <c r="D33" t="s">
        <v>85</v>
      </c>
      <c r="E33" t="s">
        <v>84</v>
      </c>
      <c r="F33" t="s">
        <v>1685</v>
      </c>
      <c r="G33" t="s">
        <v>37</v>
      </c>
      <c r="H33" t="s">
        <v>36</v>
      </c>
      <c r="I33" t="s">
        <v>38</v>
      </c>
      <c r="J33" t="s">
        <v>471</v>
      </c>
      <c r="K33" t="s">
        <v>1689</v>
      </c>
      <c r="N33">
        <v>0</v>
      </c>
      <c r="O33">
        <v>0</v>
      </c>
      <c r="P33">
        <v>0</v>
      </c>
      <c r="Q33">
        <v>0</v>
      </c>
      <c r="R33">
        <v>0</v>
      </c>
      <c r="S33">
        <v>0</v>
      </c>
      <c r="T33">
        <v>0</v>
      </c>
      <c r="U33">
        <v>0</v>
      </c>
      <c r="V33">
        <v>0</v>
      </c>
      <c r="W33">
        <v>0</v>
      </c>
      <c r="X33" t="s">
        <v>1746</v>
      </c>
      <c r="Y33" t="s">
        <v>1747</v>
      </c>
    </row>
    <row r="34" spans="1:25" outlineLevel="1">
      <c r="A34" t="s">
        <v>1684</v>
      </c>
      <c r="B34" t="s">
        <v>1083</v>
      </c>
      <c r="C34" t="s">
        <v>1082</v>
      </c>
      <c r="D34" t="s">
        <v>133</v>
      </c>
      <c r="E34" t="s">
        <v>132</v>
      </c>
      <c r="F34" t="s">
        <v>1685</v>
      </c>
      <c r="G34" t="s">
        <v>37</v>
      </c>
      <c r="H34" t="s">
        <v>36</v>
      </c>
      <c r="I34" t="s">
        <v>38</v>
      </c>
      <c r="J34" t="s">
        <v>471</v>
      </c>
      <c r="K34" t="s">
        <v>1689</v>
      </c>
      <c r="L34">
        <v>22</v>
      </c>
      <c r="M34">
        <v>61.462000000000003</v>
      </c>
      <c r="N34">
        <v>0</v>
      </c>
      <c r="O34">
        <v>0</v>
      </c>
      <c r="P34">
        <v>0</v>
      </c>
      <c r="Q34">
        <v>0</v>
      </c>
      <c r="R34">
        <v>0</v>
      </c>
      <c r="S34">
        <v>0</v>
      </c>
      <c r="T34">
        <v>0</v>
      </c>
      <c r="U34">
        <v>0</v>
      </c>
      <c r="V34">
        <v>0</v>
      </c>
      <c r="W34">
        <v>0</v>
      </c>
      <c r="X34" t="s">
        <v>1748</v>
      </c>
      <c r="Y34" t="s">
        <v>1749</v>
      </c>
    </row>
    <row r="35" spans="1:25" outlineLevel="1">
      <c r="A35" t="s">
        <v>1684</v>
      </c>
      <c r="B35" t="s">
        <v>1081</v>
      </c>
      <c r="C35" t="s">
        <v>1080</v>
      </c>
      <c r="D35" t="s">
        <v>74</v>
      </c>
      <c r="E35" t="s">
        <v>73</v>
      </c>
      <c r="F35" t="s">
        <v>1685</v>
      </c>
      <c r="G35" t="s">
        <v>37</v>
      </c>
      <c r="H35" t="s">
        <v>36</v>
      </c>
      <c r="I35" t="s">
        <v>38</v>
      </c>
      <c r="J35" t="s">
        <v>471</v>
      </c>
      <c r="K35" t="s">
        <v>1689</v>
      </c>
      <c r="N35">
        <v>0</v>
      </c>
      <c r="O35">
        <v>0</v>
      </c>
      <c r="P35">
        <v>0</v>
      </c>
      <c r="Q35">
        <v>0</v>
      </c>
      <c r="R35">
        <v>0</v>
      </c>
      <c r="S35">
        <v>0</v>
      </c>
      <c r="T35">
        <v>0</v>
      </c>
      <c r="U35">
        <v>0</v>
      </c>
      <c r="V35">
        <v>0</v>
      </c>
      <c r="W35">
        <v>0</v>
      </c>
      <c r="X35" t="s">
        <v>1750</v>
      </c>
      <c r="Y35" t="s">
        <v>1751</v>
      </c>
    </row>
    <row r="36" spans="1:25" outlineLevel="1">
      <c r="A36" t="s">
        <v>1684</v>
      </c>
      <c r="B36" t="s">
        <v>1081</v>
      </c>
      <c r="C36" t="s">
        <v>1080</v>
      </c>
      <c r="D36" t="s">
        <v>74</v>
      </c>
      <c r="E36" t="s">
        <v>73</v>
      </c>
      <c r="F36" t="s">
        <v>1685</v>
      </c>
      <c r="G36" t="s">
        <v>37</v>
      </c>
      <c r="H36" t="s">
        <v>36</v>
      </c>
      <c r="I36" t="s">
        <v>38</v>
      </c>
      <c r="J36" t="s">
        <v>471</v>
      </c>
      <c r="K36" t="s">
        <v>1733</v>
      </c>
      <c r="L36">
        <v>0</v>
      </c>
      <c r="M36">
        <v>0</v>
      </c>
      <c r="N36">
        <v>0</v>
      </c>
      <c r="O36">
        <v>0</v>
      </c>
      <c r="P36">
        <v>1</v>
      </c>
      <c r="Q36">
        <v>1E-3</v>
      </c>
      <c r="R36">
        <v>0</v>
      </c>
      <c r="S36">
        <v>0</v>
      </c>
      <c r="T36">
        <v>0</v>
      </c>
      <c r="U36">
        <v>0</v>
      </c>
      <c r="V36">
        <v>0</v>
      </c>
      <c r="W36">
        <v>0</v>
      </c>
      <c r="X36" t="s">
        <v>1750</v>
      </c>
      <c r="Y36" t="s">
        <v>1751</v>
      </c>
    </row>
    <row r="37" spans="1:25" outlineLevel="1">
      <c r="A37" t="s">
        <v>1684</v>
      </c>
      <c r="B37" t="s">
        <v>1291</v>
      </c>
      <c r="C37" t="s">
        <v>1290</v>
      </c>
      <c r="D37" t="s">
        <v>68</v>
      </c>
      <c r="E37" t="s">
        <v>67</v>
      </c>
      <c r="F37" t="s">
        <v>1685</v>
      </c>
      <c r="G37" t="s">
        <v>37</v>
      </c>
      <c r="H37" t="s">
        <v>36</v>
      </c>
      <c r="I37" t="s">
        <v>38</v>
      </c>
      <c r="J37" t="s">
        <v>471</v>
      </c>
      <c r="K37" t="s">
        <v>1689</v>
      </c>
      <c r="N37">
        <v>0</v>
      </c>
      <c r="O37">
        <v>0</v>
      </c>
      <c r="P37">
        <v>0</v>
      </c>
      <c r="Q37">
        <v>0</v>
      </c>
      <c r="R37">
        <v>0</v>
      </c>
      <c r="S37">
        <v>0</v>
      </c>
      <c r="T37">
        <v>0</v>
      </c>
      <c r="U37">
        <v>0</v>
      </c>
      <c r="V37">
        <v>0</v>
      </c>
      <c r="W37">
        <v>0</v>
      </c>
      <c r="X37" t="s">
        <v>1752</v>
      </c>
      <c r="Y37" t="s">
        <v>1753</v>
      </c>
    </row>
    <row r="38" spans="1:25" outlineLevel="1">
      <c r="A38" t="s">
        <v>1684</v>
      </c>
      <c r="B38" t="s">
        <v>1289</v>
      </c>
      <c r="C38" t="s">
        <v>1288</v>
      </c>
      <c r="D38" t="s">
        <v>68</v>
      </c>
      <c r="E38" t="s">
        <v>67</v>
      </c>
      <c r="F38" t="s">
        <v>1685</v>
      </c>
      <c r="G38" t="s">
        <v>37</v>
      </c>
      <c r="H38" t="s">
        <v>36</v>
      </c>
      <c r="I38" t="s">
        <v>38</v>
      </c>
      <c r="J38" t="s">
        <v>471</v>
      </c>
      <c r="K38" t="s">
        <v>1689</v>
      </c>
      <c r="N38">
        <v>0</v>
      </c>
      <c r="O38">
        <v>0</v>
      </c>
      <c r="P38">
        <v>0</v>
      </c>
      <c r="Q38">
        <v>0</v>
      </c>
      <c r="R38">
        <v>0</v>
      </c>
      <c r="S38">
        <v>0</v>
      </c>
      <c r="T38">
        <v>0</v>
      </c>
      <c r="U38">
        <v>0</v>
      </c>
      <c r="V38">
        <v>0</v>
      </c>
      <c r="W38">
        <v>0</v>
      </c>
      <c r="X38" t="s">
        <v>1754</v>
      </c>
      <c r="Y38" t="s">
        <v>1755</v>
      </c>
    </row>
    <row r="39" spans="1:25" outlineLevel="1">
      <c r="A39" t="s">
        <v>1684</v>
      </c>
      <c r="B39" t="s">
        <v>1287</v>
      </c>
      <c r="C39" t="s">
        <v>1286</v>
      </c>
      <c r="D39" t="s">
        <v>115</v>
      </c>
      <c r="E39" t="s">
        <v>114</v>
      </c>
      <c r="F39" t="s">
        <v>1685</v>
      </c>
      <c r="G39" t="s">
        <v>37</v>
      </c>
      <c r="H39" t="s">
        <v>36</v>
      </c>
      <c r="I39" t="s">
        <v>38</v>
      </c>
      <c r="J39" t="s">
        <v>471</v>
      </c>
      <c r="K39" t="s">
        <v>1689</v>
      </c>
      <c r="N39">
        <v>0</v>
      </c>
      <c r="O39">
        <v>0</v>
      </c>
      <c r="P39">
        <v>0</v>
      </c>
      <c r="Q39">
        <v>0</v>
      </c>
      <c r="R39">
        <v>0</v>
      </c>
      <c r="S39">
        <v>0</v>
      </c>
      <c r="T39">
        <v>0</v>
      </c>
      <c r="U39">
        <v>0</v>
      </c>
      <c r="V39">
        <v>0</v>
      </c>
      <c r="W39">
        <v>0</v>
      </c>
      <c r="X39" t="s">
        <v>1756</v>
      </c>
      <c r="Y39" t="s">
        <v>1757</v>
      </c>
    </row>
    <row r="40" spans="1:25" outlineLevel="1">
      <c r="A40" t="s">
        <v>1684</v>
      </c>
      <c r="B40" t="s">
        <v>1283</v>
      </c>
      <c r="C40" t="s">
        <v>1282</v>
      </c>
      <c r="D40" t="s">
        <v>35</v>
      </c>
      <c r="E40" t="s">
        <v>34</v>
      </c>
      <c r="F40" t="s">
        <v>1685</v>
      </c>
      <c r="G40" t="s">
        <v>37</v>
      </c>
      <c r="H40" t="s">
        <v>36</v>
      </c>
      <c r="I40" t="s">
        <v>38</v>
      </c>
      <c r="J40" t="s">
        <v>471</v>
      </c>
      <c r="K40" t="s">
        <v>1689</v>
      </c>
      <c r="N40">
        <v>0</v>
      </c>
      <c r="O40">
        <v>0</v>
      </c>
      <c r="P40">
        <v>0</v>
      </c>
      <c r="Q40">
        <v>0</v>
      </c>
      <c r="R40">
        <v>0</v>
      </c>
      <c r="S40">
        <v>0</v>
      </c>
      <c r="T40">
        <v>0</v>
      </c>
      <c r="U40">
        <v>0</v>
      </c>
      <c r="V40">
        <v>0</v>
      </c>
      <c r="W40">
        <v>0</v>
      </c>
      <c r="X40" t="s">
        <v>1758</v>
      </c>
      <c r="Y40" t="s">
        <v>1759</v>
      </c>
    </row>
    <row r="41" spans="1:25" outlineLevel="1">
      <c r="A41" t="s">
        <v>1684</v>
      </c>
      <c r="B41" t="s">
        <v>1565</v>
      </c>
      <c r="C41" t="s">
        <v>1564</v>
      </c>
      <c r="D41" t="s">
        <v>85</v>
      </c>
      <c r="E41" t="s">
        <v>84</v>
      </c>
      <c r="F41" t="s">
        <v>1685</v>
      </c>
      <c r="G41" t="s">
        <v>37</v>
      </c>
      <c r="H41" t="s">
        <v>36</v>
      </c>
      <c r="I41" t="s">
        <v>38</v>
      </c>
      <c r="J41" t="s">
        <v>471</v>
      </c>
      <c r="K41" t="s">
        <v>1689</v>
      </c>
      <c r="N41">
        <v>0</v>
      </c>
      <c r="O41">
        <v>0</v>
      </c>
      <c r="P41">
        <v>0</v>
      </c>
      <c r="Q41">
        <v>0</v>
      </c>
      <c r="R41">
        <v>0</v>
      </c>
      <c r="S41">
        <v>0</v>
      </c>
      <c r="T41">
        <v>0</v>
      </c>
      <c r="U41">
        <v>0</v>
      </c>
      <c r="V41">
        <v>0</v>
      </c>
      <c r="W41">
        <v>0</v>
      </c>
      <c r="X41" t="s">
        <v>1760</v>
      </c>
      <c r="Y41" t="s">
        <v>1761</v>
      </c>
    </row>
    <row r="42" spans="1:25" outlineLevel="1">
      <c r="A42" t="s">
        <v>1684</v>
      </c>
      <c r="B42" t="s">
        <v>1281</v>
      </c>
      <c r="C42" t="s">
        <v>1280</v>
      </c>
      <c r="D42" t="s">
        <v>298</v>
      </c>
      <c r="E42" t="s">
        <v>297</v>
      </c>
      <c r="F42" t="s">
        <v>1685</v>
      </c>
      <c r="G42" t="s">
        <v>37</v>
      </c>
      <c r="H42" t="s">
        <v>36</v>
      </c>
      <c r="I42" t="s">
        <v>38</v>
      </c>
      <c r="J42" t="s">
        <v>471</v>
      </c>
      <c r="K42" t="s">
        <v>1733</v>
      </c>
      <c r="L42">
        <v>0</v>
      </c>
      <c r="M42">
        <v>0</v>
      </c>
      <c r="N42">
        <v>2</v>
      </c>
      <c r="O42">
        <v>30008.901999999998</v>
      </c>
      <c r="P42">
        <v>0</v>
      </c>
      <c r="Q42">
        <v>0</v>
      </c>
      <c r="R42">
        <v>0</v>
      </c>
      <c r="S42">
        <v>0</v>
      </c>
      <c r="T42">
        <v>0</v>
      </c>
      <c r="U42">
        <v>0</v>
      </c>
      <c r="V42">
        <v>0</v>
      </c>
      <c r="W42">
        <v>0</v>
      </c>
      <c r="X42" t="s">
        <v>1762</v>
      </c>
      <c r="Y42" t="s">
        <v>1763</v>
      </c>
    </row>
    <row r="43" spans="1:25" outlineLevel="1">
      <c r="A43" t="s">
        <v>1684</v>
      </c>
      <c r="B43" t="s">
        <v>1279</v>
      </c>
      <c r="C43" t="s">
        <v>1278</v>
      </c>
      <c r="D43" t="s">
        <v>298</v>
      </c>
      <c r="E43" t="s">
        <v>297</v>
      </c>
      <c r="F43" t="s">
        <v>1685</v>
      </c>
      <c r="G43" t="s">
        <v>37</v>
      </c>
      <c r="H43" t="s">
        <v>36</v>
      </c>
      <c r="I43" t="s">
        <v>38</v>
      </c>
      <c r="J43" t="s">
        <v>471</v>
      </c>
      <c r="K43" t="s">
        <v>1686</v>
      </c>
      <c r="L43">
        <v>2</v>
      </c>
      <c r="M43">
        <v>320.947</v>
      </c>
      <c r="N43">
        <v>0</v>
      </c>
      <c r="O43">
        <v>0</v>
      </c>
      <c r="P43">
        <v>0</v>
      </c>
      <c r="Q43">
        <v>0</v>
      </c>
      <c r="R43">
        <v>0</v>
      </c>
      <c r="S43">
        <v>0</v>
      </c>
      <c r="T43">
        <v>0</v>
      </c>
      <c r="U43">
        <v>0</v>
      </c>
      <c r="V43">
        <v>0</v>
      </c>
      <c r="W43">
        <v>0</v>
      </c>
      <c r="X43" t="s">
        <v>1764</v>
      </c>
      <c r="Y43" t="s">
        <v>1765</v>
      </c>
    </row>
    <row r="44" spans="1:25" outlineLevel="1">
      <c r="A44" t="s">
        <v>1684</v>
      </c>
      <c r="B44" t="s">
        <v>1563</v>
      </c>
      <c r="C44" t="s">
        <v>1562</v>
      </c>
      <c r="D44" t="s">
        <v>159</v>
      </c>
      <c r="E44" t="s">
        <v>158</v>
      </c>
      <c r="F44" t="s">
        <v>1685</v>
      </c>
      <c r="G44" t="s">
        <v>37</v>
      </c>
      <c r="H44" t="s">
        <v>36</v>
      </c>
      <c r="I44" t="s">
        <v>38</v>
      </c>
      <c r="J44" t="s">
        <v>471</v>
      </c>
      <c r="K44" t="s">
        <v>1689</v>
      </c>
      <c r="N44">
        <v>0</v>
      </c>
      <c r="O44">
        <v>0</v>
      </c>
      <c r="P44">
        <v>0</v>
      </c>
      <c r="Q44">
        <v>0</v>
      </c>
      <c r="R44">
        <v>0</v>
      </c>
      <c r="S44">
        <v>0</v>
      </c>
      <c r="T44">
        <v>0</v>
      </c>
      <c r="U44">
        <v>0</v>
      </c>
      <c r="V44">
        <v>0</v>
      </c>
      <c r="W44">
        <v>0</v>
      </c>
      <c r="X44" t="s">
        <v>1766</v>
      </c>
      <c r="Y44" t="s">
        <v>1767</v>
      </c>
    </row>
    <row r="45" spans="1:25" outlineLevel="1">
      <c r="A45" t="s">
        <v>1684</v>
      </c>
      <c r="B45" t="s">
        <v>1273</v>
      </c>
      <c r="C45" t="s">
        <v>1272</v>
      </c>
      <c r="D45" t="s">
        <v>147</v>
      </c>
      <c r="E45" t="s">
        <v>146</v>
      </c>
      <c r="F45" t="s">
        <v>1685</v>
      </c>
      <c r="G45" t="s">
        <v>37</v>
      </c>
      <c r="H45" t="s">
        <v>36</v>
      </c>
      <c r="I45" t="s">
        <v>38</v>
      </c>
      <c r="J45" t="s">
        <v>471</v>
      </c>
      <c r="K45" t="s">
        <v>1686</v>
      </c>
      <c r="L45">
        <v>1</v>
      </c>
      <c r="M45">
        <v>11.907</v>
      </c>
      <c r="N45">
        <v>0</v>
      </c>
      <c r="O45">
        <v>0</v>
      </c>
      <c r="P45">
        <v>0</v>
      </c>
      <c r="Q45">
        <v>0</v>
      </c>
      <c r="R45">
        <v>0</v>
      </c>
      <c r="S45">
        <v>0</v>
      </c>
      <c r="T45">
        <v>0</v>
      </c>
      <c r="U45">
        <v>0</v>
      </c>
      <c r="V45">
        <v>0</v>
      </c>
      <c r="W45">
        <v>0</v>
      </c>
      <c r="X45" t="s">
        <v>1768</v>
      </c>
      <c r="Y45" t="s">
        <v>1769</v>
      </c>
    </row>
    <row r="46" spans="1:25" outlineLevel="1">
      <c r="A46" t="s">
        <v>1684</v>
      </c>
      <c r="B46" t="s">
        <v>1393</v>
      </c>
      <c r="C46" t="s">
        <v>1392</v>
      </c>
      <c r="D46" t="s">
        <v>85</v>
      </c>
      <c r="E46" t="s">
        <v>84</v>
      </c>
      <c r="F46" t="s">
        <v>1685</v>
      </c>
      <c r="G46" t="s">
        <v>37</v>
      </c>
      <c r="H46" t="s">
        <v>36</v>
      </c>
      <c r="I46" t="s">
        <v>38</v>
      </c>
      <c r="J46" t="s">
        <v>471</v>
      </c>
      <c r="K46" t="s">
        <v>1689</v>
      </c>
      <c r="N46">
        <v>0</v>
      </c>
      <c r="O46">
        <v>0</v>
      </c>
      <c r="P46">
        <v>0</v>
      </c>
      <c r="Q46">
        <v>0</v>
      </c>
      <c r="R46">
        <v>0</v>
      </c>
      <c r="S46">
        <v>0</v>
      </c>
      <c r="T46">
        <v>0</v>
      </c>
      <c r="U46">
        <v>0</v>
      </c>
      <c r="V46">
        <v>0</v>
      </c>
      <c r="W46">
        <v>0</v>
      </c>
      <c r="X46" t="s">
        <v>1770</v>
      </c>
      <c r="Y46" t="s">
        <v>1771</v>
      </c>
    </row>
    <row r="47" spans="1:25" outlineLevel="1">
      <c r="A47" t="s">
        <v>1684</v>
      </c>
      <c r="B47" t="s">
        <v>1393</v>
      </c>
      <c r="C47" t="s">
        <v>1392</v>
      </c>
      <c r="D47" t="s">
        <v>85</v>
      </c>
      <c r="E47" t="s">
        <v>84</v>
      </c>
      <c r="F47" t="s">
        <v>1685</v>
      </c>
      <c r="G47" t="s">
        <v>37</v>
      </c>
      <c r="H47" t="s">
        <v>36</v>
      </c>
      <c r="I47" t="s">
        <v>38</v>
      </c>
      <c r="J47" t="s">
        <v>471</v>
      </c>
      <c r="K47" t="s">
        <v>1686</v>
      </c>
      <c r="L47">
        <v>4</v>
      </c>
      <c r="M47">
        <v>477.63200000000001</v>
      </c>
      <c r="N47">
        <v>0</v>
      </c>
      <c r="O47">
        <v>0</v>
      </c>
      <c r="P47">
        <v>0</v>
      </c>
      <c r="Q47">
        <v>0</v>
      </c>
      <c r="R47">
        <v>0</v>
      </c>
      <c r="S47">
        <v>0</v>
      </c>
      <c r="T47">
        <v>0</v>
      </c>
      <c r="U47">
        <v>0</v>
      </c>
      <c r="V47">
        <v>0</v>
      </c>
      <c r="W47">
        <v>0</v>
      </c>
      <c r="X47" t="s">
        <v>1770</v>
      </c>
      <c r="Y47" t="s">
        <v>1771</v>
      </c>
    </row>
    <row r="48" spans="1:25" outlineLevel="1">
      <c r="A48" t="s">
        <v>1684</v>
      </c>
      <c r="B48" t="s">
        <v>1077</v>
      </c>
      <c r="C48" t="s">
        <v>1076</v>
      </c>
      <c r="D48" t="s">
        <v>366</v>
      </c>
      <c r="E48" t="s">
        <v>365</v>
      </c>
      <c r="F48" t="s">
        <v>1685</v>
      </c>
      <c r="G48" t="s">
        <v>37</v>
      </c>
      <c r="H48" t="s">
        <v>36</v>
      </c>
      <c r="I48" t="s">
        <v>38</v>
      </c>
      <c r="J48" t="s">
        <v>471</v>
      </c>
      <c r="K48" t="s">
        <v>1686</v>
      </c>
      <c r="L48">
        <v>4</v>
      </c>
      <c r="M48">
        <v>592.07600000000002</v>
      </c>
      <c r="N48">
        <v>0</v>
      </c>
      <c r="O48">
        <v>0</v>
      </c>
      <c r="P48">
        <v>0</v>
      </c>
      <c r="Q48">
        <v>0</v>
      </c>
      <c r="R48">
        <v>0</v>
      </c>
      <c r="S48">
        <v>0</v>
      </c>
      <c r="T48">
        <v>0</v>
      </c>
      <c r="U48">
        <v>0</v>
      </c>
      <c r="V48">
        <v>0</v>
      </c>
      <c r="W48">
        <v>0</v>
      </c>
      <c r="X48" t="s">
        <v>1772</v>
      </c>
      <c r="Y48" t="s">
        <v>1773</v>
      </c>
    </row>
    <row r="49" spans="1:25" outlineLevel="1">
      <c r="A49" t="s">
        <v>1684</v>
      </c>
      <c r="B49" t="s">
        <v>1391</v>
      </c>
      <c r="C49" t="s">
        <v>1390</v>
      </c>
      <c r="D49" t="s">
        <v>169</v>
      </c>
      <c r="E49" t="s">
        <v>168</v>
      </c>
      <c r="F49" t="s">
        <v>1685</v>
      </c>
      <c r="G49" t="s">
        <v>37</v>
      </c>
      <c r="H49" t="s">
        <v>36</v>
      </c>
      <c r="I49" t="s">
        <v>38</v>
      </c>
      <c r="J49" t="s">
        <v>471</v>
      </c>
      <c r="K49" t="s">
        <v>1686</v>
      </c>
      <c r="L49">
        <v>2</v>
      </c>
      <c r="M49">
        <v>152.85300000000001</v>
      </c>
      <c r="N49">
        <v>0</v>
      </c>
      <c r="O49">
        <v>0</v>
      </c>
      <c r="P49">
        <v>0</v>
      </c>
      <c r="Q49">
        <v>0</v>
      </c>
      <c r="R49">
        <v>0</v>
      </c>
      <c r="S49">
        <v>0</v>
      </c>
      <c r="T49">
        <v>0</v>
      </c>
      <c r="U49">
        <v>0</v>
      </c>
      <c r="V49">
        <v>0</v>
      </c>
      <c r="W49">
        <v>0</v>
      </c>
      <c r="X49" t="s">
        <v>1774</v>
      </c>
      <c r="Y49" t="s">
        <v>1775</v>
      </c>
    </row>
    <row r="50" spans="1:25" outlineLevel="1">
      <c r="A50" t="s">
        <v>1684</v>
      </c>
      <c r="B50" t="s">
        <v>1271</v>
      </c>
      <c r="C50" t="s">
        <v>1270</v>
      </c>
      <c r="D50" t="s">
        <v>85</v>
      </c>
      <c r="E50" t="s">
        <v>84</v>
      </c>
      <c r="F50" t="s">
        <v>1685</v>
      </c>
      <c r="G50" t="s">
        <v>37</v>
      </c>
      <c r="H50" t="s">
        <v>36</v>
      </c>
      <c r="I50" t="s">
        <v>38</v>
      </c>
      <c r="J50" t="s">
        <v>471</v>
      </c>
      <c r="K50" t="s">
        <v>1686</v>
      </c>
      <c r="L50">
        <v>1</v>
      </c>
      <c r="M50">
        <v>117.524</v>
      </c>
      <c r="N50">
        <v>0</v>
      </c>
      <c r="O50">
        <v>0</v>
      </c>
      <c r="P50">
        <v>0</v>
      </c>
      <c r="Q50">
        <v>0</v>
      </c>
      <c r="R50">
        <v>0</v>
      </c>
      <c r="S50">
        <v>0</v>
      </c>
      <c r="T50">
        <v>0</v>
      </c>
      <c r="U50">
        <v>0</v>
      </c>
      <c r="V50">
        <v>0</v>
      </c>
      <c r="W50">
        <v>0</v>
      </c>
      <c r="X50" t="s">
        <v>1776</v>
      </c>
      <c r="Y50" t="s">
        <v>1777</v>
      </c>
    </row>
    <row r="51" spans="1:25" outlineLevel="1">
      <c r="A51" t="s">
        <v>1684</v>
      </c>
      <c r="B51" t="s">
        <v>1561</v>
      </c>
      <c r="C51" t="s">
        <v>1560</v>
      </c>
      <c r="D51" t="s">
        <v>115</v>
      </c>
      <c r="E51" t="s">
        <v>114</v>
      </c>
      <c r="F51" t="s">
        <v>1685</v>
      </c>
      <c r="G51" t="s">
        <v>37</v>
      </c>
      <c r="H51" t="s">
        <v>36</v>
      </c>
      <c r="I51" t="s">
        <v>38</v>
      </c>
      <c r="J51" t="s">
        <v>471</v>
      </c>
      <c r="K51" t="s">
        <v>1689</v>
      </c>
      <c r="N51">
        <v>0</v>
      </c>
      <c r="O51">
        <v>0</v>
      </c>
      <c r="P51">
        <v>0</v>
      </c>
      <c r="Q51">
        <v>0</v>
      </c>
      <c r="R51">
        <v>0</v>
      </c>
      <c r="S51">
        <v>0</v>
      </c>
      <c r="T51">
        <v>0</v>
      </c>
      <c r="U51">
        <v>0</v>
      </c>
      <c r="V51">
        <v>0</v>
      </c>
      <c r="W51">
        <v>0</v>
      </c>
      <c r="X51" t="s">
        <v>1778</v>
      </c>
      <c r="Y51" t="s">
        <v>1779</v>
      </c>
    </row>
    <row r="52" spans="1:25" outlineLevel="1">
      <c r="A52" t="s">
        <v>1684</v>
      </c>
      <c r="B52" t="s">
        <v>1387</v>
      </c>
      <c r="C52" t="s">
        <v>1386</v>
      </c>
      <c r="D52" t="s">
        <v>85</v>
      </c>
      <c r="E52" t="s">
        <v>84</v>
      </c>
      <c r="F52" t="s">
        <v>1685</v>
      </c>
      <c r="G52" t="s">
        <v>37</v>
      </c>
      <c r="H52" t="s">
        <v>36</v>
      </c>
      <c r="I52" t="s">
        <v>38</v>
      </c>
      <c r="J52" t="s">
        <v>471</v>
      </c>
      <c r="K52" t="s">
        <v>1689</v>
      </c>
      <c r="N52">
        <v>0</v>
      </c>
      <c r="O52">
        <v>0</v>
      </c>
      <c r="P52">
        <v>0</v>
      </c>
      <c r="Q52">
        <v>0</v>
      </c>
      <c r="R52">
        <v>0</v>
      </c>
      <c r="S52">
        <v>0</v>
      </c>
      <c r="T52">
        <v>0</v>
      </c>
      <c r="U52">
        <v>0</v>
      </c>
      <c r="V52">
        <v>0</v>
      </c>
      <c r="W52">
        <v>0</v>
      </c>
      <c r="X52" t="s">
        <v>1780</v>
      </c>
      <c r="Y52" t="s">
        <v>1781</v>
      </c>
    </row>
    <row r="53" spans="1:25" outlineLevel="1">
      <c r="A53" t="s">
        <v>1684</v>
      </c>
      <c r="B53" t="s">
        <v>1387</v>
      </c>
      <c r="C53" t="s">
        <v>1386</v>
      </c>
      <c r="D53" t="s">
        <v>85</v>
      </c>
      <c r="E53" t="s">
        <v>84</v>
      </c>
      <c r="F53" t="s">
        <v>1685</v>
      </c>
      <c r="G53" t="s">
        <v>37</v>
      </c>
      <c r="H53" t="s">
        <v>36</v>
      </c>
      <c r="I53" t="s">
        <v>38</v>
      </c>
      <c r="J53" t="s">
        <v>471</v>
      </c>
      <c r="K53" t="s">
        <v>1686</v>
      </c>
      <c r="L53">
        <v>1</v>
      </c>
      <c r="M53">
        <v>110.31699999999999</v>
      </c>
      <c r="N53">
        <v>0</v>
      </c>
      <c r="O53">
        <v>0</v>
      </c>
      <c r="P53">
        <v>0</v>
      </c>
      <c r="Q53">
        <v>0</v>
      </c>
      <c r="R53">
        <v>0</v>
      </c>
      <c r="S53">
        <v>0</v>
      </c>
      <c r="T53">
        <v>0</v>
      </c>
      <c r="U53">
        <v>0</v>
      </c>
      <c r="V53">
        <v>0</v>
      </c>
      <c r="W53">
        <v>0</v>
      </c>
      <c r="X53" t="s">
        <v>1780</v>
      </c>
      <c r="Y53" t="s">
        <v>1781</v>
      </c>
    </row>
    <row r="54" spans="1:25" outlineLevel="1">
      <c r="A54" t="s">
        <v>1684</v>
      </c>
      <c r="B54" t="s">
        <v>1383</v>
      </c>
      <c r="C54" t="s">
        <v>1382</v>
      </c>
      <c r="D54" t="s">
        <v>115</v>
      </c>
      <c r="E54" t="s">
        <v>114</v>
      </c>
      <c r="F54" t="s">
        <v>1685</v>
      </c>
      <c r="G54" t="s">
        <v>37</v>
      </c>
      <c r="H54" t="s">
        <v>36</v>
      </c>
      <c r="I54" t="s">
        <v>38</v>
      </c>
      <c r="J54" t="s">
        <v>471</v>
      </c>
      <c r="K54" t="s">
        <v>1689</v>
      </c>
      <c r="N54">
        <v>0</v>
      </c>
      <c r="O54">
        <v>0</v>
      </c>
      <c r="P54">
        <v>0</v>
      </c>
      <c r="Q54">
        <v>0</v>
      </c>
      <c r="R54">
        <v>0</v>
      </c>
      <c r="S54">
        <v>0</v>
      </c>
      <c r="T54">
        <v>0</v>
      </c>
      <c r="U54">
        <v>0</v>
      </c>
      <c r="V54">
        <v>0</v>
      </c>
      <c r="W54">
        <v>0</v>
      </c>
      <c r="X54" t="s">
        <v>1782</v>
      </c>
      <c r="Y54" t="s">
        <v>1783</v>
      </c>
    </row>
    <row r="55" spans="1:25" outlineLevel="1">
      <c r="A55" t="s">
        <v>1684</v>
      </c>
      <c r="B55" t="s">
        <v>1383</v>
      </c>
      <c r="C55" t="s">
        <v>1382</v>
      </c>
      <c r="D55" t="s">
        <v>115</v>
      </c>
      <c r="E55" t="s">
        <v>114</v>
      </c>
      <c r="F55" t="s">
        <v>1685</v>
      </c>
      <c r="G55" t="s">
        <v>37</v>
      </c>
      <c r="H55" t="s">
        <v>36</v>
      </c>
      <c r="I55" t="s">
        <v>38</v>
      </c>
      <c r="J55" t="s">
        <v>471</v>
      </c>
      <c r="K55" t="s">
        <v>1686</v>
      </c>
      <c r="L55">
        <v>7</v>
      </c>
      <c r="M55">
        <v>892.35799999999995</v>
      </c>
      <c r="N55">
        <v>0</v>
      </c>
      <c r="O55">
        <v>0</v>
      </c>
      <c r="P55">
        <v>0</v>
      </c>
      <c r="Q55">
        <v>0</v>
      </c>
      <c r="R55">
        <v>0</v>
      </c>
      <c r="S55">
        <v>0</v>
      </c>
      <c r="T55">
        <v>0</v>
      </c>
      <c r="U55">
        <v>0</v>
      </c>
      <c r="V55">
        <v>0</v>
      </c>
      <c r="W55">
        <v>0</v>
      </c>
      <c r="X55" t="s">
        <v>1782</v>
      </c>
      <c r="Y55" t="s">
        <v>1783</v>
      </c>
    </row>
    <row r="56" spans="1:25" outlineLevel="1">
      <c r="A56" t="s">
        <v>1684</v>
      </c>
      <c r="B56" t="s">
        <v>1267</v>
      </c>
      <c r="C56" t="s">
        <v>1266</v>
      </c>
      <c r="D56" t="s">
        <v>390</v>
      </c>
      <c r="E56" t="s">
        <v>389</v>
      </c>
      <c r="F56" t="s">
        <v>1685</v>
      </c>
      <c r="G56" t="s">
        <v>37</v>
      </c>
      <c r="H56" t="s">
        <v>36</v>
      </c>
      <c r="I56" t="s">
        <v>38</v>
      </c>
      <c r="J56" t="s">
        <v>471</v>
      </c>
      <c r="K56" t="s">
        <v>1686</v>
      </c>
      <c r="L56">
        <v>3</v>
      </c>
      <c r="M56">
        <v>334.572</v>
      </c>
      <c r="N56">
        <v>0</v>
      </c>
      <c r="O56">
        <v>0</v>
      </c>
      <c r="P56">
        <v>0</v>
      </c>
      <c r="Q56">
        <v>0</v>
      </c>
      <c r="R56">
        <v>0</v>
      </c>
      <c r="S56">
        <v>0</v>
      </c>
      <c r="T56">
        <v>0</v>
      </c>
      <c r="U56">
        <v>0</v>
      </c>
      <c r="V56">
        <v>0</v>
      </c>
      <c r="W56">
        <v>0</v>
      </c>
      <c r="X56" t="s">
        <v>1784</v>
      </c>
      <c r="Y56" t="s">
        <v>1785</v>
      </c>
    </row>
    <row r="57" spans="1:25" outlineLevel="1">
      <c r="A57" t="s">
        <v>1684</v>
      </c>
      <c r="B57" t="s">
        <v>1265</v>
      </c>
      <c r="C57" t="s">
        <v>1264</v>
      </c>
      <c r="D57" t="s">
        <v>68</v>
      </c>
      <c r="E57" t="s">
        <v>67</v>
      </c>
      <c r="F57" t="s">
        <v>1685</v>
      </c>
      <c r="G57" t="s">
        <v>37</v>
      </c>
      <c r="H57" t="s">
        <v>36</v>
      </c>
      <c r="I57" t="s">
        <v>38</v>
      </c>
      <c r="J57" t="s">
        <v>471</v>
      </c>
      <c r="K57" t="s">
        <v>1689</v>
      </c>
      <c r="N57">
        <v>0</v>
      </c>
      <c r="O57">
        <v>0</v>
      </c>
      <c r="P57">
        <v>0</v>
      </c>
      <c r="Q57">
        <v>0</v>
      </c>
      <c r="R57">
        <v>0</v>
      </c>
      <c r="S57">
        <v>0</v>
      </c>
      <c r="T57">
        <v>0</v>
      </c>
      <c r="U57">
        <v>0</v>
      </c>
      <c r="V57">
        <v>0</v>
      </c>
      <c r="W57">
        <v>0</v>
      </c>
      <c r="X57" t="s">
        <v>1786</v>
      </c>
      <c r="Y57" t="s">
        <v>1787</v>
      </c>
    </row>
    <row r="58" spans="1:25" outlineLevel="1">
      <c r="A58" t="s">
        <v>1684</v>
      </c>
      <c r="B58" t="s">
        <v>1257</v>
      </c>
      <c r="C58" t="s">
        <v>1256</v>
      </c>
      <c r="D58" t="s">
        <v>159</v>
      </c>
      <c r="E58" t="s">
        <v>158</v>
      </c>
      <c r="F58" t="s">
        <v>1685</v>
      </c>
      <c r="G58" t="s">
        <v>37</v>
      </c>
      <c r="H58" t="s">
        <v>36</v>
      </c>
      <c r="I58" t="s">
        <v>38</v>
      </c>
      <c r="J58" t="s">
        <v>471</v>
      </c>
      <c r="K58" t="s">
        <v>1689</v>
      </c>
      <c r="N58">
        <v>0</v>
      </c>
      <c r="O58">
        <v>0</v>
      </c>
      <c r="P58">
        <v>0</v>
      </c>
      <c r="Q58">
        <v>0</v>
      </c>
      <c r="R58">
        <v>0</v>
      </c>
      <c r="S58">
        <v>0</v>
      </c>
      <c r="T58">
        <v>0</v>
      </c>
      <c r="U58">
        <v>0</v>
      </c>
      <c r="V58">
        <v>0</v>
      </c>
      <c r="W58">
        <v>0</v>
      </c>
      <c r="X58" t="s">
        <v>1788</v>
      </c>
      <c r="Y58" t="s">
        <v>1789</v>
      </c>
    </row>
    <row r="59" spans="1:25" outlineLevel="1">
      <c r="A59" t="s">
        <v>1684</v>
      </c>
      <c r="B59" t="s">
        <v>1075</v>
      </c>
      <c r="C59" t="s">
        <v>1074</v>
      </c>
      <c r="D59" t="s">
        <v>74</v>
      </c>
      <c r="E59" t="s">
        <v>73</v>
      </c>
      <c r="F59" t="s">
        <v>1685</v>
      </c>
      <c r="G59" t="s">
        <v>37</v>
      </c>
      <c r="H59" t="s">
        <v>36</v>
      </c>
      <c r="I59" t="s">
        <v>38</v>
      </c>
      <c r="J59" t="s">
        <v>471</v>
      </c>
      <c r="K59" t="s">
        <v>1689</v>
      </c>
      <c r="L59">
        <v>26</v>
      </c>
      <c r="M59">
        <v>66.061999999999998</v>
      </c>
      <c r="N59">
        <v>0</v>
      </c>
      <c r="O59">
        <v>0</v>
      </c>
      <c r="P59">
        <v>0</v>
      </c>
      <c r="Q59">
        <v>0</v>
      </c>
      <c r="R59">
        <v>0</v>
      </c>
      <c r="S59">
        <v>0</v>
      </c>
      <c r="T59">
        <v>0</v>
      </c>
      <c r="U59">
        <v>0</v>
      </c>
      <c r="V59">
        <v>0</v>
      </c>
      <c r="W59">
        <v>0</v>
      </c>
      <c r="X59" t="s">
        <v>1790</v>
      </c>
      <c r="Y59" t="s">
        <v>1791</v>
      </c>
    </row>
    <row r="60" spans="1:25" outlineLevel="1">
      <c r="A60" t="s">
        <v>1684</v>
      </c>
      <c r="B60" t="s">
        <v>1607</v>
      </c>
      <c r="C60" t="s">
        <v>1606</v>
      </c>
      <c r="D60" t="s">
        <v>121</v>
      </c>
      <c r="E60" t="s">
        <v>120</v>
      </c>
      <c r="F60" t="s">
        <v>1685</v>
      </c>
      <c r="G60" t="s">
        <v>37</v>
      </c>
      <c r="H60" t="s">
        <v>36</v>
      </c>
      <c r="I60" t="s">
        <v>38</v>
      </c>
      <c r="J60" t="s">
        <v>471</v>
      </c>
      <c r="K60" t="s">
        <v>1689</v>
      </c>
      <c r="N60">
        <v>0</v>
      </c>
      <c r="O60">
        <v>0</v>
      </c>
      <c r="P60">
        <v>0</v>
      </c>
      <c r="Q60">
        <v>0</v>
      </c>
      <c r="R60">
        <v>0</v>
      </c>
      <c r="S60">
        <v>0</v>
      </c>
      <c r="T60">
        <v>0</v>
      </c>
      <c r="U60">
        <v>0</v>
      </c>
      <c r="V60">
        <v>0</v>
      </c>
      <c r="W60">
        <v>0</v>
      </c>
      <c r="X60" t="s">
        <v>1792</v>
      </c>
      <c r="Y60" t="s">
        <v>1793</v>
      </c>
    </row>
    <row r="61" spans="1:25" outlineLevel="1">
      <c r="A61" t="s">
        <v>1684</v>
      </c>
      <c r="B61" t="s">
        <v>1607</v>
      </c>
      <c r="C61" t="s">
        <v>1606</v>
      </c>
      <c r="D61" t="s">
        <v>121</v>
      </c>
      <c r="E61" t="s">
        <v>120</v>
      </c>
      <c r="F61" t="s">
        <v>1685</v>
      </c>
      <c r="G61" t="s">
        <v>37</v>
      </c>
      <c r="H61" t="s">
        <v>36</v>
      </c>
      <c r="I61" t="s">
        <v>38</v>
      </c>
      <c r="J61" t="s">
        <v>471</v>
      </c>
      <c r="K61" t="s">
        <v>1686</v>
      </c>
      <c r="L61">
        <v>1</v>
      </c>
      <c r="M61">
        <v>107.098</v>
      </c>
      <c r="N61">
        <v>0</v>
      </c>
      <c r="O61">
        <v>0</v>
      </c>
      <c r="P61">
        <v>0</v>
      </c>
      <c r="Q61">
        <v>0</v>
      </c>
      <c r="R61">
        <v>0</v>
      </c>
      <c r="S61">
        <v>0</v>
      </c>
      <c r="T61">
        <v>0</v>
      </c>
      <c r="U61">
        <v>0</v>
      </c>
      <c r="V61">
        <v>0</v>
      </c>
      <c r="W61">
        <v>0</v>
      </c>
      <c r="X61" t="s">
        <v>1792</v>
      </c>
      <c r="Y61" t="s">
        <v>1793</v>
      </c>
    </row>
    <row r="62" spans="1:25" outlineLevel="1">
      <c r="A62" t="s">
        <v>1684</v>
      </c>
      <c r="B62" t="s">
        <v>1073</v>
      </c>
      <c r="C62" t="s">
        <v>1072</v>
      </c>
      <c r="D62" t="s">
        <v>60</v>
      </c>
      <c r="E62" t="s">
        <v>59</v>
      </c>
      <c r="F62" t="s">
        <v>1794</v>
      </c>
      <c r="G62" t="s">
        <v>37</v>
      </c>
      <c r="H62" t="s">
        <v>36</v>
      </c>
      <c r="I62" t="s">
        <v>38</v>
      </c>
      <c r="J62" t="s">
        <v>471</v>
      </c>
      <c r="K62" t="s">
        <v>1689</v>
      </c>
      <c r="N62">
        <v>0</v>
      </c>
      <c r="O62">
        <v>0</v>
      </c>
      <c r="P62">
        <v>0</v>
      </c>
      <c r="Q62">
        <v>0</v>
      </c>
      <c r="R62">
        <v>0</v>
      </c>
      <c r="S62">
        <v>0</v>
      </c>
      <c r="T62">
        <v>0</v>
      </c>
      <c r="U62">
        <v>0</v>
      </c>
      <c r="V62">
        <v>0</v>
      </c>
      <c r="W62">
        <v>0</v>
      </c>
      <c r="X62" t="s">
        <v>1795</v>
      </c>
      <c r="Y62" t="s">
        <v>1796</v>
      </c>
    </row>
    <row r="63" spans="1:25" outlineLevel="1">
      <c r="A63" t="s">
        <v>1684</v>
      </c>
      <c r="B63" t="s">
        <v>1249</v>
      </c>
      <c r="C63" t="s">
        <v>1248</v>
      </c>
      <c r="D63" t="s">
        <v>95</v>
      </c>
      <c r="E63" t="s">
        <v>94</v>
      </c>
      <c r="F63" t="s">
        <v>1685</v>
      </c>
      <c r="G63" t="s">
        <v>37</v>
      </c>
      <c r="H63" t="s">
        <v>36</v>
      </c>
      <c r="I63" t="s">
        <v>38</v>
      </c>
      <c r="J63" t="s">
        <v>471</v>
      </c>
      <c r="K63" t="s">
        <v>1689</v>
      </c>
      <c r="N63">
        <v>0</v>
      </c>
      <c r="O63">
        <v>0</v>
      </c>
      <c r="P63">
        <v>0</v>
      </c>
      <c r="Q63">
        <v>0</v>
      </c>
      <c r="R63">
        <v>0</v>
      </c>
      <c r="S63">
        <v>0</v>
      </c>
      <c r="T63">
        <v>0</v>
      </c>
      <c r="U63">
        <v>0</v>
      </c>
      <c r="V63">
        <v>0</v>
      </c>
      <c r="W63">
        <v>0</v>
      </c>
      <c r="X63" t="s">
        <v>1797</v>
      </c>
      <c r="Y63" t="s">
        <v>1798</v>
      </c>
    </row>
    <row r="64" spans="1:25" outlineLevel="1">
      <c r="A64" t="s">
        <v>1684</v>
      </c>
      <c r="B64" t="s">
        <v>1249</v>
      </c>
      <c r="C64" t="s">
        <v>1248</v>
      </c>
      <c r="D64" t="s">
        <v>95</v>
      </c>
      <c r="E64" t="s">
        <v>94</v>
      </c>
      <c r="F64" t="s">
        <v>1685</v>
      </c>
      <c r="G64" t="s">
        <v>37</v>
      </c>
      <c r="H64" t="s">
        <v>36</v>
      </c>
      <c r="I64" t="s">
        <v>38</v>
      </c>
      <c r="J64" t="s">
        <v>471</v>
      </c>
      <c r="K64" t="s">
        <v>1686</v>
      </c>
      <c r="L64">
        <v>5</v>
      </c>
      <c r="M64">
        <v>594.64099999999996</v>
      </c>
      <c r="N64">
        <v>0</v>
      </c>
      <c r="O64">
        <v>0</v>
      </c>
      <c r="P64">
        <v>0</v>
      </c>
      <c r="Q64">
        <v>0</v>
      </c>
      <c r="R64">
        <v>1</v>
      </c>
      <c r="S64">
        <v>220.489</v>
      </c>
      <c r="T64">
        <v>0</v>
      </c>
      <c r="U64">
        <v>0</v>
      </c>
      <c r="V64">
        <v>0</v>
      </c>
      <c r="W64">
        <v>0</v>
      </c>
      <c r="X64" t="s">
        <v>1797</v>
      </c>
      <c r="Y64" t="s">
        <v>1798</v>
      </c>
    </row>
    <row r="65" spans="1:25" outlineLevel="1">
      <c r="A65" t="s">
        <v>1684</v>
      </c>
      <c r="B65" t="s">
        <v>1605</v>
      </c>
      <c r="C65" t="s">
        <v>1604</v>
      </c>
      <c r="D65" t="s">
        <v>85</v>
      </c>
      <c r="E65" t="s">
        <v>84</v>
      </c>
      <c r="F65" t="s">
        <v>1685</v>
      </c>
      <c r="G65" t="s">
        <v>37</v>
      </c>
      <c r="H65" t="s">
        <v>36</v>
      </c>
      <c r="I65" t="s">
        <v>38</v>
      </c>
      <c r="J65" t="s">
        <v>471</v>
      </c>
      <c r="K65" t="s">
        <v>1689</v>
      </c>
      <c r="N65">
        <v>0</v>
      </c>
      <c r="O65">
        <v>0</v>
      </c>
      <c r="P65">
        <v>0</v>
      </c>
      <c r="Q65">
        <v>0</v>
      </c>
      <c r="R65">
        <v>0</v>
      </c>
      <c r="S65">
        <v>0</v>
      </c>
      <c r="T65">
        <v>0</v>
      </c>
      <c r="U65">
        <v>0</v>
      </c>
      <c r="V65">
        <v>0</v>
      </c>
      <c r="W65">
        <v>0</v>
      </c>
      <c r="X65" t="s">
        <v>1799</v>
      </c>
      <c r="Y65" t="s">
        <v>1800</v>
      </c>
    </row>
    <row r="66" spans="1:25" outlineLevel="1">
      <c r="A66" t="s">
        <v>1684</v>
      </c>
      <c r="B66" t="s">
        <v>1245</v>
      </c>
      <c r="C66" t="s">
        <v>1244</v>
      </c>
      <c r="D66" t="s">
        <v>52</v>
      </c>
      <c r="E66" t="s">
        <v>51</v>
      </c>
      <c r="F66" t="s">
        <v>1685</v>
      </c>
      <c r="G66" t="s">
        <v>37</v>
      </c>
      <c r="H66" t="s">
        <v>36</v>
      </c>
      <c r="I66" t="s">
        <v>38</v>
      </c>
      <c r="J66" t="s">
        <v>471</v>
      </c>
      <c r="K66" t="s">
        <v>1689</v>
      </c>
      <c r="L66">
        <v>18</v>
      </c>
      <c r="M66">
        <v>52.097000000000001</v>
      </c>
      <c r="N66">
        <v>0</v>
      </c>
      <c r="O66">
        <v>0</v>
      </c>
      <c r="P66">
        <v>0</v>
      </c>
      <c r="Q66">
        <v>0</v>
      </c>
      <c r="R66">
        <v>0</v>
      </c>
      <c r="S66">
        <v>0</v>
      </c>
      <c r="T66">
        <v>0</v>
      </c>
      <c r="U66">
        <v>0</v>
      </c>
      <c r="V66">
        <v>0</v>
      </c>
      <c r="W66">
        <v>0</v>
      </c>
      <c r="X66" t="s">
        <v>1801</v>
      </c>
      <c r="Y66" t="s">
        <v>1802</v>
      </c>
    </row>
    <row r="67" spans="1:25" outlineLevel="1">
      <c r="A67" t="s">
        <v>1684</v>
      </c>
      <c r="B67" t="s">
        <v>1245</v>
      </c>
      <c r="C67" t="s">
        <v>1244</v>
      </c>
      <c r="D67" t="s">
        <v>52</v>
      </c>
      <c r="E67" t="s">
        <v>51</v>
      </c>
      <c r="F67" t="s">
        <v>1685</v>
      </c>
      <c r="G67" t="s">
        <v>37</v>
      </c>
      <c r="H67" t="s">
        <v>36</v>
      </c>
      <c r="I67" t="s">
        <v>38</v>
      </c>
      <c r="J67" t="s">
        <v>471</v>
      </c>
      <c r="K67" t="s">
        <v>1686</v>
      </c>
      <c r="L67">
        <v>1</v>
      </c>
      <c r="M67">
        <v>120.461</v>
      </c>
      <c r="N67">
        <v>0</v>
      </c>
      <c r="O67">
        <v>0</v>
      </c>
      <c r="P67">
        <v>0</v>
      </c>
      <c r="Q67">
        <v>0</v>
      </c>
      <c r="R67">
        <v>0</v>
      </c>
      <c r="S67">
        <v>0</v>
      </c>
      <c r="T67">
        <v>0</v>
      </c>
      <c r="U67">
        <v>0</v>
      </c>
      <c r="V67">
        <v>0</v>
      </c>
      <c r="W67">
        <v>0</v>
      </c>
      <c r="X67" t="s">
        <v>1801</v>
      </c>
      <c r="Y67" t="s">
        <v>1802</v>
      </c>
    </row>
    <row r="68" spans="1:25" outlineLevel="1">
      <c r="A68" t="s">
        <v>1684</v>
      </c>
      <c r="B68" t="s">
        <v>1071</v>
      </c>
      <c r="C68" t="s">
        <v>1070</v>
      </c>
      <c r="D68" t="s">
        <v>159</v>
      </c>
      <c r="E68" t="s">
        <v>158</v>
      </c>
      <c r="F68" t="s">
        <v>1685</v>
      </c>
      <c r="G68" t="s">
        <v>37</v>
      </c>
      <c r="H68" t="s">
        <v>36</v>
      </c>
      <c r="I68" t="s">
        <v>38</v>
      </c>
      <c r="J68" t="s">
        <v>471</v>
      </c>
      <c r="K68" t="s">
        <v>1689</v>
      </c>
      <c r="N68">
        <v>0</v>
      </c>
      <c r="O68">
        <v>0</v>
      </c>
      <c r="P68">
        <v>0</v>
      </c>
      <c r="Q68">
        <v>0</v>
      </c>
      <c r="R68">
        <v>0</v>
      </c>
      <c r="S68">
        <v>0</v>
      </c>
      <c r="T68">
        <v>0</v>
      </c>
      <c r="U68">
        <v>0</v>
      </c>
      <c r="V68">
        <v>0</v>
      </c>
      <c r="W68">
        <v>0</v>
      </c>
      <c r="X68" t="s">
        <v>1803</v>
      </c>
      <c r="Y68" t="s">
        <v>1804</v>
      </c>
    </row>
    <row r="69" spans="1:25" outlineLevel="1">
      <c r="A69" t="s">
        <v>1684</v>
      </c>
      <c r="B69" t="s">
        <v>1069</v>
      </c>
      <c r="C69" t="s">
        <v>1068</v>
      </c>
      <c r="D69" t="s">
        <v>169</v>
      </c>
      <c r="E69" t="s">
        <v>168</v>
      </c>
      <c r="F69" t="s">
        <v>1685</v>
      </c>
      <c r="G69" t="s">
        <v>37</v>
      </c>
      <c r="H69" t="s">
        <v>36</v>
      </c>
      <c r="I69" t="s">
        <v>38</v>
      </c>
      <c r="J69" t="s">
        <v>471</v>
      </c>
      <c r="K69" t="s">
        <v>1689</v>
      </c>
      <c r="L69">
        <v>15</v>
      </c>
      <c r="M69">
        <v>30.681999999999999</v>
      </c>
      <c r="N69">
        <v>0</v>
      </c>
      <c r="O69">
        <v>0</v>
      </c>
      <c r="P69">
        <v>0</v>
      </c>
      <c r="Q69">
        <v>0</v>
      </c>
      <c r="R69">
        <v>0</v>
      </c>
      <c r="S69">
        <v>0</v>
      </c>
      <c r="T69">
        <v>0</v>
      </c>
      <c r="U69">
        <v>0</v>
      </c>
      <c r="V69">
        <v>0</v>
      </c>
      <c r="W69">
        <v>0</v>
      </c>
      <c r="X69" t="s">
        <v>1805</v>
      </c>
      <c r="Y69" t="s">
        <v>1806</v>
      </c>
    </row>
    <row r="70" spans="1:25" outlineLevel="1">
      <c r="A70" t="s">
        <v>1684</v>
      </c>
      <c r="B70" t="s">
        <v>1241</v>
      </c>
      <c r="C70" t="s">
        <v>1240</v>
      </c>
      <c r="D70" t="s">
        <v>60</v>
      </c>
      <c r="E70" t="s">
        <v>59</v>
      </c>
      <c r="F70" t="s">
        <v>1794</v>
      </c>
      <c r="G70" t="s">
        <v>37</v>
      </c>
      <c r="H70" t="s">
        <v>36</v>
      </c>
      <c r="I70" t="s">
        <v>38</v>
      </c>
      <c r="J70" t="s">
        <v>471</v>
      </c>
      <c r="K70" t="s">
        <v>1689</v>
      </c>
      <c r="L70">
        <v>36</v>
      </c>
      <c r="M70">
        <v>121.21299999999999</v>
      </c>
      <c r="N70">
        <v>0</v>
      </c>
      <c r="O70">
        <v>0</v>
      </c>
      <c r="P70">
        <v>0</v>
      </c>
      <c r="Q70">
        <v>0</v>
      </c>
      <c r="R70">
        <v>0</v>
      </c>
      <c r="S70">
        <v>0</v>
      </c>
      <c r="T70">
        <v>0</v>
      </c>
      <c r="U70">
        <v>0</v>
      </c>
      <c r="V70">
        <v>0</v>
      </c>
      <c r="W70">
        <v>0</v>
      </c>
      <c r="X70" t="s">
        <v>1807</v>
      </c>
      <c r="Y70" t="s">
        <v>1808</v>
      </c>
    </row>
    <row r="71" spans="1:25" outlineLevel="1">
      <c r="A71" t="s">
        <v>1684</v>
      </c>
      <c r="B71" t="s">
        <v>1065</v>
      </c>
      <c r="C71" t="s">
        <v>1064</v>
      </c>
      <c r="D71" t="s">
        <v>85</v>
      </c>
      <c r="E71" t="s">
        <v>84</v>
      </c>
      <c r="F71" t="s">
        <v>1685</v>
      </c>
      <c r="G71" t="s">
        <v>37</v>
      </c>
      <c r="H71" t="s">
        <v>36</v>
      </c>
      <c r="I71" t="s">
        <v>38</v>
      </c>
      <c r="J71" t="s">
        <v>471</v>
      </c>
      <c r="K71" t="s">
        <v>1689</v>
      </c>
      <c r="L71">
        <v>13</v>
      </c>
      <c r="M71">
        <v>93.117000000000004</v>
      </c>
      <c r="N71">
        <v>0</v>
      </c>
      <c r="O71">
        <v>0</v>
      </c>
      <c r="P71">
        <v>0</v>
      </c>
      <c r="Q71">
        <v>0</v>
      </c>
      <c r="R71">
        <v>0</v>
      </c>
      <c r="S71">
        <v>0</v>
      </c>
      <c r="T71">
        <v>0</v>
      </c>
      <c r="U71">
        <v>0</v>
      </c>
      <c r="V71">
        <v>0</v>
      </c>
      <c r="W71">
        <v>0</v>
      </c>
      <c r="X71" t="s">
        <v>1809</v>
      </c>
      <c r="Y71" t="s">
        <v>1810</v>
      </c>
    </row>
    <row r="72" spans="1:25" outlineLevel="1">
      <c r="A72" t="s">
        <v>1684</v>
      </c>
      <c r="B72" t="s">
        <v>1065</v>
      </c>
      <c r="C72" t="s">
        <v>1064</v>
      </c>
      <c r="D72" t="s">
        <v>85</v>
      </c>
      <c r="E72" t="s">
        <v>84</v>
      </c>
      <c r="F72" t="s">
        <v>1685</v>
      </c>
      <c r="G72" t="s">
        <v>37</v>
      </c>
      <c r="H72" t="s">
        <v>36</v>
      </c>
      <c r="I72" t="s">
        <v>38</v>
      </c>
      <c r="J72" t="s">
        <v>471</v>
      </c>
      <c r="K72" t="s">
        <v>1686</v>
      </c>
      <c r="L72">
        <v>10</v>
      </c>
      <c r="M72">
        <v>851.14800000000002</v>
      </c>
      <c r="N72">
        <v>0</v>
      </c>
      <c r="O72">
        <v>0</v>
      </c>
      <c r="P72">
        <v>0</v>
      </c>
      <c r="Q72">
        <v>0</v>
      </c>
      <c r="R72">
        <v>0</v>
      </c>
      <c r="S72">
        <v>0</v>
      </c>
      <c r="T72">
        <v>0</v>
      </c>
      <c r="U72">
        <v>0</v>
      </c>
      <c r="V72">
        <v>0</v>
      </c>
      <c r="W72">
        <v>0</v>
      </c>
      <c r="X72" t="s">
        <v>1809</v>
      </c>
      <c r="Y72" t="s">
        <v>1810</v>
      </c>
    </row>
    <row r="73" spans="1:25" outlineLevel="1">
      <c r="A73" t="s">
        <v>1684</v>
      </c>
      <c r="B73" t="s">
        <v>1375</v>
      </c>
      <c r="C73" t="s">
        <v>1374</v>
      </c>
      <c r="D73" t="s">
        <v>115</v>
      </c>
      <c r="E73" t="s">
        <v>114</v>
      </c>
      <c r="F73" t="s">
        <v>1685</v>
      </c>
      <c r="G73" t="s">
        <v>37</v>
      </c>
      <c r="H73" t="s">
        <v>36</v>
      </c>
      <c r="I73" t="s">
        <v>38</v>
      </c>
      <c r="J73" t="s">
        <v>471</v>
      </c>
      <c r="K73" t="s">
        <v>1689</v>
      </c>
      <c r="N73">
        <v>0</v>
      </c>
      <c r="O73">
        <v>0</v>
      </c>
      <c r="P73">
        <v>0</v>
      </c>
      <c r="Q73">
        <v>0</v>
      </c>
      <c r="R73">
        <v>0</v>
      </c>
      <c r="S73">
        <v>0</v>
      </c>
      <c r="T73">
        <v>0</v>
      </c>
      <c r="U73">
        <v>0</v>
      </c>
      <c r="V73">
        <v>0</v>
      </c>
      <c r="W73">
        <v>0</v>
      </c>
      <c r="X73" t="s">
        <v>1811</v>
      </c>
      <c r="Y73" t="s">
        <v>1812</v>
      </c>
    </row>
    <row r="74" spans="1:25" outlineLevel="1">
      <c r="A74" t="s">
        <v>1684</v>
      </c>
      <c r="B74" t="s">
        <v>1375</v>
      </c>
      <c r="C74" t="s">
        <v>1374</v>
      </c>
      <c r="D74" t="s">
        <v>115</v>
      </c>
      <c r="E74" t="s">
        <v>114</v>
      </c>
      <c r="F74" t="s">
        <v>1685</v>
      </c>
      <c r="G74" t="s">
        <v>37</v>
      </c>
      <c r="H74" t="s">
        <v>36</v>
      </c>
      <c r="I74" t="s">
        <v>38</v>
      </c>
      <c r="J74" t="s">
        <v>471</v>
      </c>
      <c r="K74" t="s">
        <v>1686</v>
      </c>
      <c r="L74">
        <v>2</v>
      </c>
      <c r="M74">
        <v>67.445999999999998</v>
      </c>
      <c r="N74">
        <v>0</v>
      </c>
      <c r="O74">
        <v>0</v>
      </c>
      <c r="P74">
        <v>0</v>
      </c>
      <c r="Q74">
        <v>0</v>
      </c>
      <c r="R74">
        <v>0</v>
      </c>
      <c r="S74">
        <v>0</v>
      </c>
      <c r="T74">
        <v>0</v>
      </c>
      <c r="U74">
        <v>0</v>
      </c>
      <c r="V74">
        <v>0</v>
      </c>
      <c r="W74">
        <v>0</v>
      </c>
      <c r="X74" t="s">
        <v>1811</v>
      </c>
      <c r="Y74" t="s">
        <v>1812</v>
      </c>
    </row>
    <row r="75" spans="1:25" outlineLevel="1">
      <c r="A75" t="s">
        <v>1684</v>
      </c>
      <c r="B75" t="s">
        <v>1107</v>
      </c>
      <c r="C75" t="s">
        <v>1106</v>
      </c>
      <c r="D75" t="s">
        <v>202</v>
      </c>
      <c r="E75" t="s">
        <v>201</v>
      </c>
      <c r="F75" t="s">
        <v>1685</v>
      </c>
      <c r="G75" t="s">
        <v>37</v>
      </c>
      <c r="H75" t="s">
        <v>36</v>
      </c>
      <c r="I75" t="s">
        <v>38</v>
      </c>
      <c r="J75" t="s">
        <v>471</v>
      </c>
      <c r="K75" t="s">
        <v>1689</v>
      </c>
      <c r="L75">
        <v>31</v>
      </c>
      <c r="M75">
        <v>77.509</v>
      </c>
      <c r="N75">
        <v>0</v>
      </c>
      <c r="O75">
        <v>0</v>
      </c>
      <c r="P75">
        <v>0</v>
      </c>
      <c r="Q75">
        <v>0</v>
      </c>
      <c r="R75">
        <v>0</v>
      </c>
      <c r="S75">
        <v>0</v>
      </c>
      <c r="T75">
        <v>0</v>
      </c>
      <c r="U75">
        <v>0</v>
      </c>
      <c r="V75">
        <v>0</v>
      </c>
      <c r="W75">
        <v>0</v>
      </c>
      <c r="X75" t="s">
        <v>1813</v>
      </c>
      <c r="Y75" t="s">
        <v>1814</v>
      </c>
    </row>
    <row r="76" spans="1:25" outlineLevel="1">
      <c r="A76" t="s">
        <v>1684</v>
      </c>
      <c r="B76" t="s">
        <v>1237</v>
      </c>
      <c r="C76" t="s">
        <v>1236</v>
      </c>
      <c r="D76" t="s">
        <v>147</v>
      </c>
      <c r="E76" t="s">
        <v>146</v>
      </c>
      <c r="F76" t="s">
        <v>1685</v>
      </c>
      <c r="G76" t="s">
        <v>37</v>
      </c>
      <c r="H76" t="s">
        <v>36</v>
      </c>
      <c r="I76" t="s">
        <v>38</v>
      </c>
      <c r="J76" t="s">
        <v>471</v>
      </c>
      <c r="K76" t="s">
        <v>1689</v>
      </c>
      <c r="N76">
        <v>0</v>
      </c>
      <c r="O76">
        <v>0</v>
      </c>
      <c r="P76">
        <v>0</v>
      </c>
      <c r="Q76">
        <v>0</v>
      </c>
      <c r="R76">
        <v>0</v>
      </c>
      <c r="S76">
        <v>0</v>
      </c>
      <c r="T76">
        <v>0</v>
      </c>
      <c r="U76">
        <v>0</v>
      </c>
      <c r="V76">
        <v>0</v>
      </c>
      <c r="W76">
        <v>0</v>
      </c>
      <c r="X76" t="s">
        <v>1815</v>
      </c>
      <c r="Y76" t="s">
        <v>1816</v>
      </c>
    </row>
    <row r="77" spans="1:25" outlineLevel="1">
      <c r="A77" t="s">
        <v>1684</v>
      </c>
      <c r="B77" t="s">
        <v>1235</v>
      </c>
      <c r="C77" t="s">
        <v>1234</v>
      </c>
      <c r="D77" t="s">
        <v>35</v>
      </c>
      <c r="E77" t="s">
        <v>34</v>
      </c>
      <c r="F77" t="s">
        <v>1685</v>
      </c>
      <c r="G77" t="s">
        <v>37</v>
      </c>
      <c r="H77" t="s">
        <v>36</v>
      </c>
      <c r="I77" t="s">
        <v>38</v>
      </c>
      <c r="J77" t="s">
        <v>471</v>
      </c>
      <c r="K77" t="s">
        <v>1689</v>
      </c>
      <c r="N77">
        <v>0</v>
      </c>
      <c r="O77">
        <v>0</v>
      </c>
      <c r="P77">
        <v>0</v>
      </c>
      <c r="Q77">
        <v>0</v>
      </c>
      <c r="R77">
        <v>0</v>
      </c>
      <c r="S77">
        <v>0</v>
      </c>
      <c r="T77">
        <v>0</v>
      </c>
      <c r="U77">
        <v>0</v>
      </c>
      <c r="V77">
        <v>0</v>
      </c>
      <c r="W77">
        <v>0</v>
      </c>
      <c r="X77" t="s">
        <v>1817</v>
      </c>
      <c r="Y77" t="s">
        <v>1818</v>
      </c>
    </row>
    <row r="78" spans="1:25" outlineLevel="1">
      <c r="A78" t="s">
        <v>1684</v>
      </c>
      <c r="B78" t="s">
        <v>1233</v>
      </c>
      <c r="C78" t="s">
        <v>1232</v>
      </c>
      <c r="D78" t="s">
        <v>121</v>
      </c>
      <c r="E78" t="s">
        <v>120</v>
      </c>
      <c r="F78" t="s">
        <v>1685</v>
      </c>
      <c r="G78" t="s">
        <v>37</v>
      </c>
      <c r="H78" t="s">
        <v>36</v>
      </c>
      <c r="I78" t="s">
        <v>38</v>
      </c>
      <c r="J78" t="s">
        <v>471</v>
      </c>
      <c r="K78" t="s">
        <v>1689</v>
      </c>
      <c r="N78">
        <v>0</v>
      </c>
      <c r="O78">
        <v>0</v>
      </c>
      <c r="P78">
        <v>0</v>
      </c>
      <c r="Q78">
        <v>0</v>
      </c>
      <c r="R78">
        <v>0</v>
      </c>
      <c r="S78">
        <v>0</v>
      </c>
      <c r="T78">
        <v>0</v>
      </c>
      <c r="U78">
        <v>0</v>
      </c>
      <c r="V78">
        <v>0</v>
      </c>
      <c r="W78">
        <v>0</v>
      </c>
      <c r="X78" t="s">
        <v>1819</v>
      </c>
      <c r="Y78" t="s">
        <v>1820</v>
      </c>
    </row>
    <row r="79" spans="1:25" outlineLevel="1">
      <c r="A79" t="s">
        <v>1684</v>
      </c>
      <c r="B79" t="s">
        <v>1231</v>
      </c>
      <c r="C79" t="s">
        <v>1230</v>
      </c>
      <c r="D79" t="s">
        <v>68</v>
      </c>
      <c r="E79" t="s">
        <v>67</v>
      </c>
      <c r="F79" t="s">
        <v>1685</v>
      </c>
      <c r="G79" t="s">
        <v>37</v>
      </c>
      <c r="H79" t="s">
        <v>36</v>
      </c>
      <c r="I79" t="s">
        <v>38</v>
      </c>
      <c r="J79" t="s">
        <v>471</v>
      </c>
      <c r="K79" t="s">
        <v>1689</v>
      </c>
      <c r="N79">
        <v>0</v>
      </c>
      <c r="O79">
        <v>0</v>
      </c>
      <c r="P79">
        <v>0</v>
      </c>
      <c r="Q79">
        <v>0</v>
      </c>
      <c r="R79">
        <v>0</v>
      </c>
      <c r="S79">
        <v>0</v>
      </c>
      <c r="T79">
        <v>0</v>
      </c>
      <c r="U79">
        <v>0</v>
      </c>
      <c r="V79">
        <v>0</v>
      </c>
      <c r="W79">
        <v>0</v>
      </c>
      <c r="X79" t="s">
        <v>1821</v>
      </c>
      <c r="Y79" t="s">
        <v>1822</v>
      </c>
    </row>
    <row r="80" spans="1:25" outlineLevel="1">
      <c r="A80" t="s">
        <v>1684</v>
      </c>
      <c r="B80" t="s">
        <v>1635</v>
      </c>
      <c r="C80" t="s">
        <v>1634</v>
      </c>
      <c r="D80" t="s">
        <v>95</v>
      </c>
      <c r="E80" t="s">
        <v>94</v>
      </c>
      <c r="F80" t="s">
        <v>1685</v>
      </c>
      <c r="G80" t="s">
        <v>37</v>
      </c>
      <c r="H80" t="s">
        <v>36</v>
      </c>
      <c r="I80" t="s">
        <v>38</v>
      </c>
      <c r="J80" t="s">
        <v>471</v>
      </c>
      <c r="K80" t="s">
        <v>1689</v>
      </c>
      <c r="N80">
        <v>0</v>
      </c>
      <c r="O80">
        <v>0</v>
      </c>
      <c r="P80">
        <v>0</v>
      </c>
      <c r="Q80">
        <v>0</v>
      </c>
      <c r="R80">
        <v>0</v>
      </c>
      <c r="S80">
        <v>0</v>
      </c>
      <c r="T80">
        <v>0</v>
      </c>
      <c r="U80">
        <v>0</v>
      </c>
      <c r="V80">
        <v>0</v>
      </c>
      <c r="W80">
        <v>0</v>
      </c>
      <c r="X80" t="s">
        <v>1823</v>
      </c>
      <c r="Y80" t="s">
        <v>1824</v>
      </c>
    </row>
    <row r="81" spans="1:25" outlineLevel="1">
      <c r="A81" t="s">
        <v>1684</v>
      </c>
      <c r="B81" t="s">
        <v>1061</v>
      </c>
      <c r="C81" t="s">
        <v>1060</v>
      </c>
      <c r="D81" t="s">
        <v>101</v>
      </c>
      <c r="E81" t="s">
        <v>100</v>
      </c>
      <c r="F81" t="s">
        <v>1696</v>
      </c>
      <c r="G81" t="s">
        <v>37</v>
      </c>
      <c r="H81" t="s">
        <v>36</v>
      </c>
      <c r="I81" t="s">
        <v>38</v>
      </c>
      <c r="J81" t="s">
        <v>471</v>
      </c>
      <c r="K81" t="s">
        <v>1689</v>
      </c>
      <c r="N81">
        <v>0</v>
      </c>
      <c r="O81">
        <v>0</v>
      </c>
      <c r="P81">
        <v>0</v>
      </c>
      <c r="Q81">
        <v>0</v>
      </c>
      <c r="R81">
        <v>0</v>
      </c>
      <c r="S81">
        <v>0</v>
      </c>
      <c r="T81">
        <v>0</v>
      </c>
      <c r="U81">
        <v>0</v>
      </c>
      <c r="V81">
        <v>0</v>
      </c>
      <c r="W81">
        <v>0</v>
      </c>
      <c r="X81" t="s">
        <v>1825</v>
      </c>
      <c r="Y81" t="s">
        <v>1826</v>
      </c>
    </row>
    <row r="82" spans="1:25" outlineLevel="1">
      <c r="A82" t="s">
        <v>1684</v>
      </c>
      <c r="B82" t="s">
        <v>1061</v>
      </c>
      <c r="C82" t="s">
        <v>1060</v>
      </c>
      <c r="D82" t="s">
        <v>101</v>
      </c>
      <c r="E82" t="s">
        <v>100</v>
      </c>
      <c r="F82" t="s">
        <v>1696</v>
      </c>
      <c r="G82" t="s">
        <v>37</v>
      </c>
      <c r="H82" t="s">
        <v>36</v>
      </c>
      <c r="I82" t="s">
        <v>38</v>
      </c>
      <c r="J82" t="s">
        <v>471</v>
      </c>
      <c r="K82" t="s">
        <v>1686</v>
      </c>
      <c r="L82">
        <v>1</v>
      </c>
      <c r="M82">
        <v>21.907</v>
      </c>
      <c r="N82">
        <v>0</v>
      </c>
      <c r="O82">
        <v>0</v>
      </c>
      <c r="P82">
        <v>0</v>
      </c>
      <c r="Q82">
        <v>0</v>
      </c>
      <c r="R82">
        <v>0</v>
      </c>
      <c r="S82">
        <v>0</v>
      </c>
      <c r="T82">
        <v>0</v>
      </c>
      <c r="U82">
        <v>0</v>
      </c>
      <c r="V82">
        <v>0</v>
      </c>
      <c r="W82">
        <v>0</v>
      </c>
      <c r="X82" t="s">
        <v>1825</v>
      </c>
      <c r="Y82" t="s">
        <v>1826</v>
      </c>
    </row>
    <row r="83" spans="1:25" outlineLevel="1">
      <c r="A83" t="s">
        <v>1684</v>
      </c>
      <c r="B83" t="s">
        <v>1227</v>
      </c>
      <c r="C83" t="s">
        <v>1226</v>
      </c>
      <c r="D83" t="s">
        <v>115</v>
      </c>
      <c r="E83" t="s">
        <v>114</v>
      </c>
      <c r="F83" t="s">
        <v>1685</v>
      </c>
      <c r="G83" t="s">
        <v>37</v>
      </c>
      <c r="H83" t="s">
        <v>36</v>
      </c>
      <c r="I83" t="s">
        <v>38</v>
      </c>
      <c r="J83" t="s">
        <v>471</v>
      </c>
      <c r="K83" t="s">
        <v>1733</v>
      </c>
      <c r="L83">
        <v>0</v>
      </c>
      <c r="M83">
        <v>0</v>
      </c>
      <c r="N83">
        <v>0</v>
      </c>
      <c r="O83">
        <v>0</v>
      </c>
      <c r="P83">
        <v>0</v>
      </c>
      <c r="Q83">
        <v>0</v>
      </c>
      <c r="R83">
        <v>1</v>
      </c>
      <c r="S83">
        <v>1932.155</v>
      </c>
      <c r="T83">
        <v>0</v>
      </c>
      <c r="U83">
        <v>0</v>
      </c>
      <c r="V83">
        <v>0</v>
      </c>
      <c r="W83">
        <v>0</v>
      </c>
      <c r="X83" t="s">
        <v>1827</v>
      </c>
      <c r="Y83" t="s">
        <v>1828</v>
      </c>
    </row>
    <row r="84" spans="1:25" outlineLevel="1">
      <c r="A84" t="s">
        <v>1684</v>
      </c>
      <c r="B84" t="s">
        <v>1225</v>
      </c>
      <c r="C84" t="s">
        <v>1224</v>
      </c>
      <c r="D84" t="s">
        <v>366</v>
      </c>
      <c r="E84" t="s">
        <v>365</v>
      </c>
      <c r="F84" t="s">
        <v>1685</v>
      </c>
      <c r="G84" t="s">
        <v>37</v>
      </c>
      <c r="H84" t="s">
        <v>36</v>
      </c>
      <c r="I84" t="s">
        <v>38</v>
      </c>
      <c r="J84" t="s">
        <v>471</v>
      </c>
      <c r="K84" t="s">
        <v>1689</v>
      </c>
      <c r="N84">
        <v>0</v>
      </c>
      <c r="O84">
        <v>0</v>
      </c>
      <c r="P84">
        <v>0</v>
      </c>
      <c r="Q84">
        <v>0</v>
      </c>
      <c r="R84">
        <v>0</v>
      </c>
      <c r="S84">
        <v>0</v>
      </c>
      <c r="T84">
        <v>0</v>
      </c>
      <c r="U84">
        <v>0</v>
      </c>
      <c r="V84">
        <v>0</v>
      </c>
      <c r="W84">
        <v>0</v>
      </c>
      <c r="X84" t="s">
        <v>1829</v>
      </c>
      <c r="Y84" t="s">
        <v>1830</v>
      </c>
    </row>
    <row r="85" spans="1:25" outlineLevel="1">
      <c r="A85" t="s">
        <v>1684</v>
      </c>
      <c r="B85" t="s">
        <v>1225</v>
      </c>
      <c r="C85" t="s">
        <v>1224</v>
      </c>
      <c r="D85" t="s">
        <v>366</v>
      </c>
      <c r="E85" t="s">
        <v>365</v>
      </c>
      <c r="F85" t="s">
        <v>1685</v>
      </c>
      <c r="G85" t="s">
        <v>37</v>
      </c>
      <c r="H85" t="s">
        <v>36</v>
      </c>
      <c r="I85" t="s">
        <v>38</v>
      </c>
      <c r="J85" t="s">
        <v>471</v>
      </c>
      <c r="K85" t="s">
        <v>1686</v>
      </c>
      <c r="L85">
        <v>1</v>
      </c>
      <c r="M85">
        <v>255.126</v>
      </c>
      <c r="N85">
        <v>0</v>
      </c>
      <c r="O85">
        <v>0</v>
      </c>
      <c r="P85">
        <v>0</v>
      </c>
      <c r="Q85">
        <v>0</v>
      </c>
      <c r="R85">
        <v>0</v>
      </c>
      <c r="S85">
        <v>0</v>
      </c>
      <c r="T85">
        <v>0</v>
      </c>
      <c r="U85">
        <v>0</v>
      </c>
      <c r="V85">
        <v>0</v>
      </c>
      <c r="W85">
        <v>0</v>
      </c>
      <c r="X85" t="s">
        <v>1829</v>
      </c>
      <c r="Y85" t="s">
        <v>1830</v>
      </c>
    </row>
    <row r="86" spans="1:25" outlineLevel="1">
      <c r="A86" t="s">
        <v>1684</v>
      </c>
      <c r="B86" t="s">
        <v>1223</v>
      </c>
      <c r="C86" t="s">
        <v>1222</v>
      </c>
      <c r="D86" t="s">
        <v>390</v>
      </c>
      <c r="E86" t="s">
        <v>389</v>
      </c>
      <c r="F86" t="s">
        <v>1685</v>
      </c>
      <c r="G86" t="s">
        <v>37</v>
      </c>
      <c r="H86" t="s">
        <v>36</v>
      </c>
      <c r="I86" t="s">
        <v>38</v>
      </c>
      <c r="J86" t="s">
        <v>471</v>
      </c>
      <c r="K86" t="s">
        <v>1689</v>
      </c>
      <c r="L86">
        <v>15</v>
      </c>
      <c r="M86">
        <v>51.573999999999998</v>
      </c>
      <c r="N86">
        <v>0</v>
      </c>
      <c r="O86">
        <v>0</v>
      </c>
      <c r="P86">
        <v>0</v>
      </c>
      <c r="Q86">
        <v>0</v>
      </c>
      <c r="R86">
        <v>0</v>
      </c>
      <c r="S86">
        <v>0</v>
      </c>
      <c r="T86">
        <v>0</v>
      </c>
      <c r="U86">
        <v>0</v>
      </c>
      <c r="V86">
        <v>0</v>
      </c>
      <c r="W86">
        <v>0</v>
      </c>
      <c r="X86" t="s">
        <v>1831</v>
      </c>
      <c r="Y86" t="s">
        <v>1832</v>
      </c>
    </row>
    <row r="87" spans="1:25" outlineLevel="1">
      <c r="A87" t="s">
        <v>1684</v>
      </c>
      <c r="B87" t="s">
        <v>1221</v>
      </c>
      <c r="C87" t="s">
        <v>1220</v>
      </c>
      <c r="D87" t="s">
        <v>101</v>
      </c>
      <c r="E87" t="s">
        <v>100</v>
      </c>
      <c r="F87" t="s">
        <v>1696</v>
      </c>
      <c r="G87" t="s">
        <v>37</v>
      </c>
      <c r="H87" t="s">
        <v>36</v>
      </c>
      <c r="I87" t="s">
        <v>38</v>
      </c>
      <c r="J87" t="s">
        <v>471</v>
      </c>
      <c r="K87" t="s">
        <v>1733</v>
      </c>
      <c r="L87">
        <v>0</v>
      </c>
      <c r="M87">
        <v>0</v>
      </c>
      <c r="N87">
        <v>1</v>
      </c>
      <c r="O87">
        <v>25129.362000000001</v>
      </c>
      <c r="P87">
        <v>0</v>
      </c>
      <c r="Q87">
        <v>0</v>
      </c>
      <c r="R87">
        <v>0</v>
      </c>
      <c r="S87">
        <v>0</v>
      </c>
      <c r="T87">
        <v>0</v>
      </c>
      <c r="U87">
        <v>0</v>
      </c>
      <c r="V87">
        <v>0</v>
      </c>
      <c r="W87">
        <v>0</v>
      </c>
      <c r="X87" t="s">
        <v>1833</v>
      </c>
      <c r="Y87" t="s">
        <v>1834</v>
      </c>
    </row>
    <row r="88" spans="1:25" outlineLevel="1">
      <c r="A88" t="s">
        <v>1684</v>
      </c>
      <c r="B88" t="s">
        <v>1219</v>
      </c>
      <c r="C88" t="s">
        <v>1218</v>
      </c>
      <c r="D88" t="s">
        <v>169</v>
      </c>
      <c r="E88" t="s">
        <v>168</v>
      </c>
      <c r="F88" t="s">
        <v>1685</v>
      </c>
      <c r="G88" t="s">
        <v>37</v>
      </c>
      <c r="H88" t="s">
        <v>36</v>
      </c>
      <c r="I88" t="s">
        <v>38</v>
      </c>
      <c r="J88" t="s">
        <v>471</v>
      </c>
      <c r="K88" t="s">
        <v>1689</v>
      </c>
      <c r="N88">
        <v>0</v>
      </c>
      <c r="O88">
        <v>0</v>
      </c>
      <c r="P88">
        <v>0</v>
      </c>
      <c r="Q88">
        <v>0</v>
      </c>
      <c r="R88">
        <v>0</v>
      </c>
      <c r="S88">
        <v>0</v>
      </c>
      <c r="T88">
        <v>0</v>
      </c>
      <c r="U88">
        <v>0</v>
      </c>
      <c r="V88">
        <v>0</v>
      </c>
      <c r="W88">
        <v>0</v>
      </c>
      <c r="X88" t="s">
        <v>1835</v>
      </c>
      <c r="Y88" t="s">
        <v>1836</v>
      </c>
    </row>
    <row r="89" spans="1:25" outlineLevel="1">
      <c r="A89" t="s">
        <v>1684</v>
      </c>
      <c r="B89" t="s">
        <v>1215</v>
      </c>
      <c r="C89" t="s">
        <v>1214</v>
      </c>
      <c r="D89" t="s">
        <v>52</v>
      </c>
      <c r="E89" t="s">
        <v>51</v>
      </c>
      <c r="F89" t="s">
        <v>1685</v>
      </c>
      <c r="G89" t="s">
        <v>37</v>
      </c>
      <c r="H89" t="s">
        <v>36</v>
      </c>
      <c r="I89" t="s">
        <v>38</v>
      </c>
      <c r="J89" t="s">
        <v>471</v>
      </c>
      <c r="K89" t="s">
        <v>1689</v>
      </c>
      <c r="L89">
        <v>10</v>
      </c>
      <c r="M89">
        <v>66.644999999999996</v>
      </c>
      <c r="N89">
        <v>0</v>
      </c>
      <c r="O89">
        <v>0</v>
      </c>
      <c r="P89">
        <v>0</v>
      </c>
      <c r="Q89">
        <v>0</v>
      </c>
      <c r="R89">
        <v>0</v>
      </c>
      <c r="S89">
        <v>0</v>
      </c>
      <c r="T89">
        <v>0</v>
      </c>
      <c r="U89">
        <v>0</v>
      </c>
      <c r="V89">
        <v>0</v>
      </c>
      <c r="W89">
        <v>0</v>
      </c>
      <c r="X89" t="s">
        <v>1837</v>
      </c>
      <c r="Y89" t="s">
        <v>1838</v>
      </c>
    </row>
    <row r="90" spans="1:25" outlineLevel="1">
      <c r="A90" t="s">
        <v>1684</v>
      </c>
      <c r="B90" t="s">
        <v>1053</v>
      </c>
      <c r="C90" t="s">
        <v>1052</v>
      </c>
      <c r="D90" t="s">
        <v>169</v>
      </c>
      <c r="E90" t="s">
        <v>168</v>
      </c>
      <c r="F90" t="s">
        <v>1685</v>
      </c>
      <c r="G90" t="s">
        <v>37</v>
      </c>
      <c r="H90" t="s">
        <v>36</v>
      </c>
      <c r="I90" t="s">
        <v>38</v>
      </c>
      <c r="J90" t="s">
        <v>471</v>
      </c>
      <c r="K90" t="s">
        <v>1689</v>
      </c>
      <c r="L90">
        <v>19</v>
      </c>
      <c r="M90">
        <v>97.766999999999996</v>
      </c>
      <c r="N90">
        <v>0</v>
      </c>
      <c r="O90">
        <v>0</v>
      </c>
      <c r="P90">
        <v>0</v>
      </c>
      <c r="Q90">
        <v>0</v>
      </c>
      <c r="R90">
        <v>0</v>
      </c>
      <c r="S90">
        <v>0</v>
      </c>
      <c r="T90">
        <v>0</v>
      </c>
      <c r="U90">
        <v>0</v>
      </c>
      <c r="V90">
        <v>0</v>
      </c>
      <c r="W90">
        <v>0</v>
      </c>
      <c r="X90" t="s">
        <v>1839</v>
      </c>
      <c r="Y90" t="s">
        <v>1840</v>
      </c>
    </row>
    <row r="91" spans="1:25" outlineLevel="1">
      <c r="A91" t="s">
        <v>1684</v>
      </c>
      <c r="B91" t="s">
        <v>1211</v>
      </c>
      <c r="C91" t="s">
        <v>1210</v>
      </c>
      <c r="D91" t="s">
        <v>85</v>
      </c>
      <c r="E91" t="s">
        <v>84</v>
      </c>
      <c r="F91" t="s">
        <v>1685</v>
      </c>
      <c r="G91" t="s">
        <v>37</v>
      </c>
      <c r="H91" t="s">
        <v>36</v>
      </c>
      <c r="I91" t="s">
        <v>38</v>
      </c>
      <c r="J91" t="s">
        <v>471</v>
      </c>
      <c r="K91" t="s">
        <v>1686</v>
      </c>
      <c r="L91">
        <v>1</v>
      </c>
      <c r="M91">
        <v>53.978000000000002</v>
      </c>
      <c r="N91">
        <v>0</v>
      </c>
      <c r="O91">
        <v>0</v>
      </c>
      <c r="P91">
        <v>0</v>
      </c>
      <c r="Q91">
        <v>0</v>
      </c>
      <c r="R91">
        <v>0</v>
      </c>
      <c r="S91">
        <v>0</v>
      </c>
      <c r="T91">
        <v>0</v>
      </c>
      <c r="U91">
        <v>0</v>
      </c>
      <c r="V91">
        <v>0</v>
      </c>
      <c r="W91">
        <v>0</v>
      </c>
      <c r="X91" t="s">
        <v>1841</v>
      </c>
      <c r="Y91" t="s">
        <v>1842</v>
      </c>
    </row>
    <row r="92" spans="1:25" outlineLevel="1">
      <c r="A92" t="s">
        <v>1684</v>
      </c>
      <c r="B92" t="s">
        <v>1207</v>
      </c>
      <c r="C92" t="s">
        <v>1206</v>
      </c>
      <c r="D92" t="s">
        <v>121</v>
      </c>
      <c r="E92" t="s">
        <v>120</v>
      </c>
      <c r="F92" t="s">
        <v>1685</v>
      </c>
      <c r="G92" t="s">
        <v>37</v>
      </c>
      <c r="H92" t="s">
        <v>36</v>
      </c>
      <c r="I92" t="s">
        <v>38</v>
      </c>
      <c r="J92" t="s">
        <v>471</v>
      </c>
      <c r="K92" t="s">
        <v>1689</v>
      </c>
      <c r="N92">
        <v>0</v>
      </c>
      <c r="O92">
        <v>0</v>
      </c>
      <c r="P92">
        <v>0</v>
      </c>
      <c r="Q92">
        <v>0</v>
      </c>
      <c r="R92">
        <v>0</v>
      </c>
      <c r="S92">
        <v>0</v>
      </c>
      <c r="T92">
        <v>0</v>
      </c>
      <c r="U92">
        <v>0</v>
      </c>
      <c r="V92">
        <v>0</v>
      </c>
      <c r="W92">
        <v>0</v>
      </c>
      <c r="X92" t="s">
        <v>1843</v>
      </c>
      <c r="Y92" t="s">
        <v>1844</v>
      </c>
    </row>
    <row r="93" spans="1:25" outlineLevel="1">
      <c r="A93" t="s">
        <v>1684</v>
      </c>
      <c r="B93" t="s">
        <v>1207</v>
      </c>
      <c r="C93" t="s">
        <v>1206</v>
      </c>
      <c r="D93" t="s">
        <v>121</v>
      </c>
      <c r="E93" t="s">
        <v>120</v>
      </c>
      <c r="F93" t="s">
        <v>1685</v>
      </c>
      <c r="G93" t="s">
        <v>37</v>
      </c>
      <c r="H93" t="s">
        <v>36</v>
      </c>
      <c r="I93" t="s">
        <v>38</v>
      </c>
      <c r="J93" t="s">
        <v>471</v>
      </c>
      <c r="K93" t="s">
        <v>1686</v>
      </c>
      <c r="L93">
        <v>2</v>
      </c>
      <c r="M93">
        <v>303.839</v>
      </c>
      <c r="N93">
        <v>0</v>
      </c>
      <c r="O93">
        <v>0</v>
      </c>
      <c r="P93">
        <v>0</v>
      </c>
      <c r="Q93">
        <v>0</v>
      </c>
      <c r="R93">
        <v>0</v>
      </c>
      <c r="S93">
        <v>0</v>
      </c>
      <c r="T93">
        <v>0</v>
      </c>
      <c r="U93">
        <v>0</v>
      </c>
      <c r="V93">
        <v>0</v>
      </c>
      <c r="W93">
        <v>0</v>
      </c>
      <c r="X93" t="s">
        <v>1843</v>
      </c>
      <c r="Y93" t="s">
        <v>1844</v>
      </c>
    </row>
    <row r="94" spans="1:25" outlineLevel="1">
      <c r="A94" t="s">
        <v>1684</v>
      </c>
      <c r="B94" t="s">
        <v>1205</v>
      </c>
      <c r="C94" t="s">
        <v>1204</v>
      </c>
      <c r="D94" t="s">
        <v>298</v>
      </c>
      <c r="E94" t="s">
        <v>297</v>
      </c>
      <c r="F94" t="s">
        <v>1685</v>
      </c>
      <c r="G94" t="s">
        <v>37</v>
      </c>
      <c r="H94" t="s">
        <v>36</v>
      </c>
      <c r="I94" t="s">
        <v>38</v>
      </c>
      <c r="J94" t="s">
        <v>471</v>
      </c>
      <c r="K94" t="s">
        <v>1689</v>
      </c>
      <c r="N94">
        <v>0</v>
      </c>
      <c r="O94">
        <v>0</v>
      </c>
      <c r="P94">
        <v>0</v>
      </c>
      <c r="Q94">
        <v>0</v>
      </c>
      <c r="R94">
        <v>0</v>
      </c>
      <c r="S94">
        <v>0</v>
      </c>
      <c r="T94">
        <v>0</v>
      </c>
      <c r="U94">
        <v>0</v>
      </c>
      <c r="V94">
        <v>0</v>
      </c>
      <c r="W94">
        <v>0</v>
      </c>
      <c r="X94" t="s">
        <v>1845</v>
      </c>
      <c r="Y94" t="s">
        <v>1846</v>
      </c>
    </row>
    <row r="95" spans="1:25" outlineLevel="1">
      <c r="A95" t="s">
        <v>1684</v>
      </c>
      <c r="B95" t="s">
        <v>1199</v>
      </c>
      <c r="C95" t="s">
        <v>1198</v>
      </c>
      <c r="D95" t="s">
        <v>115</v>
      </c>
      <c r="E95" t="s">
        <v>114</v>
      </c>
      <c r="F95" t="s">
        <v>1685</v>
      </c>
      <c r="G95" t="s">
        <v>37</v>
      </c>
      <c r="H95" t="s">
        <v>36</v>
      </c>
      <c r="I95" t="s">
        <v>38</v>
      </c>
      <c r="J95" t="s">
        <v>471</v>
      </c>
      <c r="K95" t="s">
        <v>1689</v>
      </c>
      <c r="N95">
        <v>0</v>
      </c>
      <c r="O95">
        <v>0</v>
      </c>
      <c r="P95">
        <v>0</v>
      </c>
      <c r="Q95">
        <v>0</v>
      </c>
      <c r="R95">
        <v>0</v>
      </c>
      <c r="S95">
        <v>0</v>
      </c>
      <c r="T95">
        <v>0</v>
      </c>
      <c r="U95">
        <v>0</v>
      </c>
      <c r="V95">
        <v>0</v>
      </c>
      <c r="W95">
        <v>0</v>
      </c>
      <c r="X95" t="s">
        <v>1847</v>
      </c>
      <c r="Y95" t="s">
        <v>1848</v>
      </c>
    </row>
    <row r="96" spans="1:25" outlineLevel="1">
      <c r="A96" t="s">
        <v>1684</v>
      </c>
      <c r="B96" t="s">
        <v>1599</v>
      </c>
      <c r="C96" t="s">
        <v>1598</v>
      </c>
      <c r="D96" t="s">
        <v>95</v>
      </c>
      <c r="E96" t="s">
        <v>94</v>
      </c>
      <c r="F96" t="s">
        <v>1685</v>
      </c>
      <c r="G96" t="s">
        <v>37</v>
      </c>
      <c r="H96" t="s">
        <v>36</v>
      </c>
      <c r="I96" t="s">
        <v>38</v>
      </c>
      <c r="J96" t="s">
        <v>471</v>
      </c>
      <c r="K96" t="s">
        <v>1689</v>
      </c>
      <c r="N96">
        <v>0</v>
      </c>
      <c r="O96">
        <v>0</v>
      </c>
      <c r="P96">
        <v>0</v>
      </c>
      <c r="Q96">
        <v>0</v>
      </c>
      <c r="R96">
        <v>0</v>
      </c>
      <c r="S96">
        <v>0</v>
      </c>
      <c r="T96">
        <v>0</v>
      </c>
      <c r="U96">
        <v>0</v>
      </c>
      <c r="V96">
        <v>0</v>
      </c>
      <c r="W96">
        <v>0</v>
      </c>
      <c r="X96" t="s">
        <v>1849</v>
      </c>
      <c r="Y96" t="s">
        <v>1850</v>
      </c>
    </row>
    <row r="97" spans="1:25" outlineLevel="1">
      <c r="A97" t="s">
        <v>1684</v>
      </c>
      <c r="B97" t="s">
        <v>1195</v>
      </c>
      <c r="C97" t="s">
        <v>1194</v>
      </c>
      <c r="D97" t="s">
        <v>95</v>
      </c>
      <c r="E97" t="s">
        <v>94</v>
      </c>
      <c r="F97" t="s">
        <v>1685</v>
      </c>
      <c r="G97" t="s">
        <v>37</v>
      </c>
      <c r="H97" t="s">
        <v>36</v>
      </c>
      <c r="I97" t="s">
        <v>38</v>
      </c>
      <c r="J97" t="s">
        <v>471</v>
      </c>
      <c r="K97" t="s">
        <v>1689</v>
      </c>
      <c r="N97">
        <v>0</v>
      </c>
      <c r="O97">
        <v>0</v>
      </c>
      <c r="P97">
        <v>0</v>
      </c>
      <c r="Q97">
        <v>0</v>
      </c>
      <c r="R97">
        <v>0</v>
      </c>
      <c r="S97">
        <v>0</v>
      </c>
      <c r="T97">
        <v>0</v>
      </c>
      <c r="U97">
        <v>0</v>
      </c>
      <c r="V97">
        <v>0</v>
      </c>
      <c r="W97">
        <v>0</v>
      </c>
      <c r="X97" t="s">
        <v>1851</v>
      </c>
      <c r="Y97" t="s">
        <v>1852</v>
      </c>
    </row>
    <row r="98" spans="1:25" outlineLevel="1">
      <c r="A98" t="s">
        <v>1684</v>
      </c>
      <c r="B98" t="s">
        <v>1191</v>
      </c>
      <c r="C98" t="s">
        <v>1190</v>
      </c>
      <c r="D98" t="s">
        <v>35</v>
      </c>
      <c r="E98" t="s">
        <v>34</v>
      </c>
      <c r="F98" t="s">
        <v>1685</v>
      </c>
      <c r="G98" t="s">
        <v>37</v>
      </c>
      <c r="H98" t="s">
        <v>36</v>
      </c>
      <c r="I98" t="s">
        <v>38</v>
      </c>
      <c r="J98" t="s">
        <v>471</v>
      </c>
      <c r="K98" t="s">
        <v>1686</v>
      </c>
      <c r="L98">
        <v>1</v>
      </c>
      <c r="M98">
        <v>10.289</v>
      </c>
      <c r="N98">
        <v>0</v>
      </c>
      <c r="O98">
        <v>0</v>
      </c>
      <c r="P98">
        <v>0</v>
      </c>
      <c r="Q98">
        <v>0</v>
      </c>
      <c r="R98">
        <v>0</v>
      </c>
      <c r="S98">
        <v>0</v>
      </c>
      <c r="T98">
        <v>0</v>
      </c>
      <c r="U98">
        <v>0</v>
      </c>
      <c r="V98">
        <v>0</v>
      </c>
      <c r="W98">
        <v>0</v>
      </c>
      <c r="X98" t="s">
        <v>1853</v>
      </c>
      <c r="Y98" t="s">
        <v>1854</v>
      </c>
    </row>
    <row r="99" spans="1:25" outlineLevel="1">
      <c r="A99" t="s">
        <v>1684</v>
      </c>
      <c r="B99" t="s">
        <v>1189</v>
      </c>
      <c r="C99" t="s">
        <v>1188</v>
      </c>
      <c r="D99" t="s">
        <v>85</v>
      </c>
      <c r="E99" t="s">
        <v>84</v>
      </c>
      <c r="F99" t="s">
        <v>1685</v>
      </c>
      <c r="G99" t="s">
        <v>37</v>
      </c>
      <c r="H99" t="s">
        <v>36</v>
      </c>
      <c r="I99" t="s">
        <v>38</v>
      </c>
      <c r="J99" t="s">
        <v>471</v>
      </c>
      <c r="K99" t="s">
        <v>1689</v>
      </c>
      <c r="N99">
        <v>0</v>
      </c>
      <c r="O99">
        <v>0</v>
      </c>
      <c r="P99">
        <v>0</v>
      </c>
      <c r="Q99">
        <v>0</v>
      </c>
      <c r="R99">
        <v>0</v>
      </c>
      <c r="S99">
        <v>0</v>
      </c>
      <c r="T99">
        <v>0</v>
      </c>
      <c r="U99">
        <v>0</v>
      </c>
      <c r="V99">
        <v>0</v>
      </c>
      <c r="W99">
        <v>0</v>
      </c>
      <c r="X99" t="s">
        <v>1855</v>
      </c>
      <c r="Y99" t="s">
        <v>1856</v>
      </c>
    </row>
    <row r="100" spans="1:25" outlineLevel="1">
      <c r="A100" t="s">
        <v>1684</v>
      </c>
      <c r="B100" t="s">
        <v>1187</v>
      </c>
      <c r="C100" t="s">
        <v>1186</v>
      </c>
      <c r="D100" t="s">
        <v>121</v>
      </c>
      <c r="E100" t="s">
        <v>120</v>
      </c>
      <c r="F100" t="s">
        <v>1685</v>
      </c>
      <c r="G100" t="s">
        <v>37</v>
      </c>
      <c r="H100" t="s">
        <v>36</v>
      </c>
      <c r="I100" t="s">
        <v>38</v>
      </c>
      <c r="J100" t="s">
        <v>471</v>
      </c>
      <c r="K100" t="s">
        <v>1689</v>
      </c>
      <c r="N100">
        <v>0</v>
      </c>
      <c r="O100">
        <v>0</v>
      </c>
      <c r="P100">
        <v>0</v>
      </c>
      <c r="Q100">
        <v>0</v>
      </c>
      <c r="R100">
        <v>0</v>
      </c>
      <c r="S100">
        <v>0</v>
      </c>
      <c r="T100">
        <v>0</v>
      </c>
      <c r="U100">
        <v>0</v>
      </c>
      <c r="V100">
        <v>0</v>
      </c>
      <c r="W100">
        <v>0</v>
      </c>
      <c r="X100" t="s">
        <v>1857</v>
      </c>
      <c r="Y100" t="s">
        <v>1858</v>
      </c>
    </row>
    <row r="101" spans="1:25" outlineLevel="1">
      <c r="A101" t="s">
        <v>1684</v>
      </c>
      <c r="B101" t="s">
        <v>1185</v>
      </c>
      <c r="C101" t="s">
        <v>1184</v>
      </c>
      <c r="D101" t="s">
        <v>298</v>
      </c>
      <c r="E101" t="s">
        <v>297</v>
      </c>
      <c r="F101" t="s">
        <v>1685</v>
      </c>
      <c r="G101" t="s">
        <v>37</v>
      </c>
      <c r="H101" t="s">
        <v>36</v>
      </c>
      <c r="I101" t="s">
        <v>38</v>
      </c>
      <c r="J101" t="s">
        <v>471</v>
      </c>
      <c r="K101" t="s">
        <v>1689</v>
      </c>
      <c r="L101">
        <v>13</v>
      </c>
      <c r="M101">
        <v>118.85599999999999</v>
      </c>
      <c r="N101">
        <v>0</v>
      </c>
      <c r="O101">
        <v>0</v>
      </c>
      <c r="P101">
        <v>0</v>
      </c>
      <c r="Q101">
        <v>0</v>
      </c>
      <c r="R101">
        <v>0</v>
      </c>
      <c r="S101">
        <v>0</v>
      </c>
      <c r="T101">
        <v>0</v>
      </c>
      <c r="U101">
        <v>0</v>
      </c>
      <c r="X101" t="s">
        <v>1859</v>
      </c>
      <c r="Y101" t="s">
        <v>1860</v>
      </c>
    </row>
    <row r="102" spans="1:25" outlineLevel="1">
      <c r="A102" t="s">
        <v>1684</v>
      </c>
      <c r="B102" t="s">
        <v>1185</v>
      </c>
      <c r="C102" t="s">
        <v>1184</v>
      </c>
      <c r="D102" t="s">
        <v>298</v>
      </c>
      <c r="E102" t="s">
        <v>297</v>
      </c>
      <c r="F102" t="s">
        <v>1685</v>
      </c>
      <c r="G102" t="s">
        <v>37</v>
      </c>
      <c r="H102" t="s">
        <v>36</v>
      </c>
      <c r="I102" t="s">
        <v>38</v>
      </c>
      <c r="J102" t="s">
        <v>471</v>
      </c>
      <c r="K102" t="s">
        <v>1686</v>
      </c>
      <c r="L102">
        <v>3</v>
      </c>
      <c r="M102">
        <v>280.82</v>
      </c>
      <c r="N102">
        <v>0</v>
      </c>
      <c r="O102">
        <v>0</v>
      </c>
      <c r="P102">
        <v>0</v>
      </c>
      <c r="Q102">
        <v>0</v>
      </c>
      <c r="R102">
        <v>0</v>
      </c>
      <c r="S102">
        <v>0</v>
      </c>
      <c r="T102">
        <v>0</v>
      </c>
      <c r="U102">
        <v>0</v>
      </c>
      <c r="V102">
        <v>0</v>
      </c>
      <c r="W102">
        <v>0</v>
      </c>
      <c r="X102" t="s">
        <v>1859</v>
      </c>
      <c r="Y102" t="s">
        <v>1860</v>
      </c>
    </row>
    <row r="103" spans="1:25" outlineLevel="1">
      <c r="A103" t="s">
        <v>1684</v>
      </c>
      <c r="B103" t="s">
        <v>1177</v>
      </c>
      <c r="C103" t="s">
        <v>1176</v>
      </c>
      <c r="D103" t="s">
        <v>159</v>
      </c>
      <c r="E103" t="s">
        <v>158</v>
      </c>
      <c r="F103" t="s">
        <v>1685</v>
      </c>
      <c r="G103" t="s">
        <v>37</v>
      </c>
      <c r="H103" t="s">
        <v>36</v>
      </c>
      <c r="I103" t="s">
        <v>38</v>
      </c>
      <c r="J103" t="s">
        <v>471</v>
      </c>
      <c r="K103" t="s">
        <v>1689</v>
      </c>
      <c r="N103">
        <v>0</v>
      </c>
      <c r="O103">
        <v>0</v>
      </c>
      <c r="P103">
        <v>0</v>
      </c>
      <c r="Q103">
        <v>0</v>
      </c>
      <c r="R103">
        <v>0</v>
      </c>
      <c r="S103">
        <v>0</v>
      </c>
      <c r="T103">
        <v>0</v>
      </c>
      <c r="U103">
        <v>0</v>
      </c>
      <c r="V103">
        <v>0</v>
      </c>
      <c r="W103">
        <v>0</v>
      </c>
      <c r="X103" t="s">
        <v>1861</v>
      </c>
      <c r="Y103" t="s">
        <v>1862</v>
      </c>
    </row>
    <row r="104" spans="1:25" outlineLevel="1">
      <c r="A104" t="s">
        <v>1684</v>
      </c>
      <c r="B104" t="s">
        <v>1105</v>
      </c>
      <c r="C104" t="s">
        <v>1104</v>
      </c>
      <c r="D104" t="s">
        <v>133</v>
      </c>
      <c r="E104" t="s">
        <v>132</v>
      </c>
      <c r="F104" t="s">
        <v>1685</v>
      </c>
      <c r="G104" t="s">
        <v>37</v>
      </c>
      <c r="H104" t="s">
        <v>36</v>
      </c>
      <c r="I104" t="s">
        <v>38</v>
      </c>
      <c r="J104" t="s">
        <v>471</v>
      </c>
      <c r="K104" t="s">
        <v>1689</v>
      </c>
      <c r="L104">
        <v>22</v>
      </c>
      <c r="M104">
        <v>83.450999999999993</v>
      </c>
      <c r="N104">
        <v>0</v>
      </c>
      <c r="O104">
        <v>0</v>
      </c>
      <c r="P104">
        <v>0</v>
      </c>
      <c r="Q104">
        <v>0</v>
      </c>
      <c r="R104">
        <v>0</v>
      </c>
      <c r="S104">
        <v>0</v>
      </c>
      <c r="T104">
        <v>0</v>
      </c>
      <c r="U104">
        <v>0</v>
      </c>
      <c r="V104">
        <v>0</v>
      </c>
      <c r="W104">
        <v>0</v>
      </c>
      <c r="X104" t="s">
        <v>1863</v>
      </c>
      <c r="Y104" t="s">
        <v>1864</v>
      </c>
    </row>
    <row r="105" spans="1:25" outlineLevel="1">
      <c r="A105" t="s">
        <v>1684</v>
      </c>
      <c r="B105" t="s">
        <v>1865</v>
      </c>
      <c r="C105" t="s">
        <v>1174</v>
      </c>
      <c r="D105" t="s">
        <v>52</v>
      </c>
      <c r="E105" t="s">
        <v>51</v>
      </c>
      <c r="F105" t="s">
        <v>1685</v>
      </c>
      <c r="G105" t="s">
        <v>37</v>
      </c>
      <c r="H105" t="s">
        <v>36</v>
      </c>
      <c r="I105" t="s">
        <v>38</v>
      </c>
      <c r="J105" t="s">
        <v>471</v>
      </c>
      <c r="K105" t="s">
        <v>1689</v>
      </c>
      <c r="N105">
        <v>0</v>
      </c>
      <c r="O105">
        <v>0</v>
      </c>
      <c r="P105">
        <v>0</v>
      </c>
      <c r="Q105">
        <v>0</v>
      </c>
      <c r="R105">
        <v>0</v>
      </c>
      <c r="S105">
        <v>0</v>
      </c>
      <c r="T105">
        <v>0</v>
      </c>
      <c r="U105">
        <v>0</v>
      </c>
      <c r="V105">
        <v>0</v>
      </c>
      <c r="W105">
        <v>0</v>
      </c>
      <c r="X105" t="s">
        <v>1866</v>
      </c>
      <c r="Y105" t="s">
        <v>1867</v>
      </c>
    </row>
    <row r="106" spans="1:25" outlineLevel="1">
      <c r="A106" t="s">
        <v>1684</v>
      </c>
      <c r="B106" t="s">
        <v>1173</v>
      </c>
      <c r="C106" t="s">
        <v>1172</v>
      </c>
      <c r="D106" t="s">
        <v>147</v>
      </c>
      <c r="E106" t="s">
        <v>146</v>
      </c>
      <c r="F106" t="s">
        <v>1685</v>
      </c>
      <c r="G106" t="s">
        <v>37</v>
      </c>
      <c r="H106" t="s">
        <v>36</v>
      </c>
      <c r="I106" t="s">
        <v>38</v>
      </c>
      <c r="J106" t="s">
        <v>471</v>
      </c>
      <c r="K106" t="s">
        <v>1689</v>
      </c>
      <c r="N106">
        <v>0</v>
      </c>
      <c r="O106">
        <v>0</v>
      </c>
      <c r="P106">
        <v>0</v>
      </c>
      <c r="Q106">
        <v>0</v>
      </c>
      <c r="R106">
        <v>0</v>
      </c>
      <c r="S106">
        <v>0</v>
      </c>
      <c r="T106">
        <v>0</v>
      </c>
      <c r="U106">
        <v>0</v>
      </c>
      <c r="V106">
        <v>0</v>
      </c>
      <c r="W106">
        <v>0</v>
      </c>
      <c r="X106" t="s">
        <v>1868</v>
      </c>
      <c r="Y106" t="s">
        <v>1869</v>
      </c>
    </row>
    <row r="107" spans="1:25" outlineLevel="1">
      <c r="A107" t="s">
        <v>1684</v>
      </c>
      <c r="B107" t="s">
        <v>1167</v>
      </c>
      <c r="C107" t="s">
        <v>1166</v>
      </c>
      <c r="D107" t="s">
        <v>390</v>
      </c>
      <c r="E107" t="s">
        <v>389</v>
      </c>
      <c r="F107" t="s">
        <v>1685</v>
      </c>
      <c r="G107" t="s">
        <v>37</v>
      </c>
      <c r="H107" t="s">
        <v>36</v>
      </c>
      <c r="I107" t="s">
        <v>38</v>
      </c>
      <c r="J107" t="s">
        <v>471</v>
      </c>
      <c r="K107" t="s">
        <v>1689</v>
      </c>
      <c r="N107">
        <v>0</v>
      </c>
      <c r="O107">
        <v>0</v>
      </c>
      <c r="P107">
        <v>0</v>
      </c>
      <c r="Q107">
        <v>0</v>
      </c>
      <c r="R107">
        <v>0</v>
      </c>
      <c r="S107">
        <v>0</v>
      </c>
      <c r="T107">
        <v>0</v>
      </c>
      <c r="U107">
        <v>0</v>
      </c>
      <c r="V107">
        <v>0</v>
      </c>
      <c r="W107">
        <v>0</v>
      </c>
      <c r="X107" t="s">
        <v>1870</v>
      </c>
      <c r="Y107" t="s">
        <v>1871</v>
      </c>
    </row>
    <row r="108" spans="1:25" outlineLevel="1">
      <c r="A108" t="s">
        <v>1684</v>
      </c>
      <c r="B108" t="s">
        <v>1049</v>
      </c>
      <c r="C108" t="s">
        <v>1048</v>
      </c>
      <c r="D108" t="s">
        <v>68</v>
      </c>
      <c r="E108" t="s">
        <v>67</v>
      </c>
      <c r="F108" t="s">
        <v>1685</v>
      </c>
      <c r="G108" t="s">
        <v>37</v>
      </c>
      <c r="H108" t="s">
        <v>36</v>
      </c>
      <c r="I108" t="s">
        <v>38</v>
      </c>
      <c r="J108" t="s">
        <v>471</v>
      </c>
      <c r="K108" t="s">
        <v>1689</v>
      </c>
      <c r="L108">
        <v>15</v>
      </c>
      <c r="M108">
        <v>32.167999999999999</v>
      </c>
      <c r="N108">
        <v>0</v>
      </c>
      <c r="O108">
        <v>0</v>
      </c>
      <c r="P108">
        <v>0</v>
      </c>
      <c r="Q108">
        <v>0</v>
      </c>
      <c r="R108">
        <v>0</v>
      </c>
      <c r="S108">
        <v>0</v>
      </c>
      <c r="T108">
        <v>0</v>
      </c>
      <c r="U108">
        <v>0</v>
      </c>
      <c r="V108">
        <v>0</v>
      </c>
      <c r="W108">
        <v>0</v>
      </c>
      <c r="X108" t="s">
        <v>1872</v>
      </c>
      <c r="Y108" t="s">
        <v>1873</v>
      </c>
    </row>
    <row r="109" spans="1:25" outlineLevel="1">
      <c r="A109" t="s">
        <v>1684</v>
      </c>
      <c r="B109" t="s">
        <v>1049</v>
      </c>
      <c r="C109" t="s">
        <v>1048</v>
      </c>
      <c r="D109" t="s">
        <v>68</v>
      </c>
      <c r="E109" t="s">
        <v>67</v>
      </c>
      <c r="F109" t="s">
        <v>1685</v>
      </c>
      <c r="G109" t="s">
        <v>37</v>
      </c>
      <c r="H109" t="s">
        <v>36</v>
      </c>
      <c r="I109" t="s">
        <v>38</v>
      </c>
      <c r="J109" t="s">
        <v>471</v>
      </c>
      <c r="K109" t="s">
        <v>1733</v>
      </c>
      <c r="L109">
        <v>0</v>
      </c>
      <c r="M109">
        <v>0</v>
      </c>
      <c r="N109">
        <v>0</v>
      </c>
      <c r="O109">
        <v>0</v>
      </c>
      <c r="P109">
        <v>1</v>
      </c>
      <c r="Q109">
        <v>435.548</v>
      </c>
      <c r="R109">
        <v>0</v>
      </c>
      <c r="S109">
        <v>0</v>
      </c>
      <c r="T109">
        <v>0</v>
      </c>
      <c r="U109">
        <v>0</v>
      </c>
      <c r="V109">
        <v>0</v>
      </c>
      <c r="W109">
        <v>0</v>
      </c>
      <c r="X109" t="s">
        <v>1872</v>
      </c>
      <c r="Y109" t="s">
        <v>1873</v>
      </c>
    </row>
    <row r="110" spans="1:25" outlineLevel="1">
      <c r="A110" t="s">
        <v>1684</v>
      </c>
      <c r="B110" t="s">
        <v>1165</v>
      </c>
      <c r="C110" t="s">
        <v>1164</v>
      </c>
      <c r="D110" t="s">
        <v>68</v>
      </c>
      <c r="E110" t="s">
        <v>67</v>
      </c>
      <c r="F110" t="s">
        <v>1685</v>
      </c>
      <c r="G110" t="s">
        <v>37</v>
      </c>
      <c r="H110" t="s">
        <v>36</v>
      </c>
      <c r="I110" t="s">
        <v>38</v>
      </c>
      <c r="J110" t="s">
        <v>471</v>
      </c>
      <c r="K110" t="s">
        <v>1689</v>
      </c>
      <c r="N110">
        <v>0</v>
      </c>
      <c r="O110">
        <v>0</v>
      </c>
      <c r="P110">
        <v>0</v>
      </c>
      <c r="Q110">
        <v>0</v>
      </c>
      <c r="R110">
        <v>0</v>
      </c>
      <c r="S110">
        <v>0</v>
      </c>
      <c r="T110">
        <v>0</v>
      </c>
      <c r="U110">
        <v>0</v>
      </c>
      <c r="V110">
        <v>0</v>
      </c>
      <c r="W110">
        <v>0</v>
      </c>
      <c r="X110" t="s">
        <v>1874</v>
      </c>
      <c r="Y110" t="s">
        <v>1875</v>
      </c>
    </row>
    <row r="111" spans="1:25" outlineLevel="1">
      <c r="A111" t="s">
        <v>1684</v>
      </c>
      <c r="B111" t="s">
        <v>1163</v>
      </c>
      <c r="C111" t="s">
        <v>1162</v>
      </c>
      <c r="D111" t="s">
        <v>35</v>
      </c>
      <c r="E111" t="s">
        <v>34</v>
      </c>
      <c r="F111" t="s">
        <v>1685</v>
      </c>
      <c r="G111" t="s">
        <v>37</v>
      </c>
      <c r="H111" t="s">
        <v>36</v>
      </c>
      <c r="I111" t="s">
        <v>38</v>
      </c>
      <c r="J111" t="s">
        <v>471</v>
      </c>
      <c r="K111" t="s">
        <v>1689</v>
      </c>
      <c r="L111">
        <v>18</v>
      </c>
      <c r="M111">
        <v>53.468000000000004</v>
      </c>
      <c r="N111">
        <v>0</v>
      </c>
      <c r="O111">
        <v>0</v>
      </c>
      <c r="P111">
        <v>0</v>
      </c>
      <c r="Q111">
        <v>0</v>
      </c>
      <c r="R111">
        <v>0</v>
      </c>
      <c r="S111">
        <v>0</v>
      </c>
      <c r="T111">
        <v>0</v>
      </c>
      <c r="U111">
        <v>0</v>
      </c>
      <c r="V111">
        <v>0</v>
      </c>
      <c r="W111">
        <v>0</v>
      </c>
      <c r="X111" t="s">
        <v>1876</v>
      </c>
      <c r="Y111" t="s">
        <v>1877</v>
      </c>
    </row>
    <row r="112" spans="1:25" outlineLevel="1">
      <c r="A112" t="s">
        <v>1684</v>
      </c>
      <c r="B112" t="s">
        <v>1101</v>
      </c>
      <c r="C112" t="s">
        <v>1100</v>
      </c>
      <c r="D112" t="s">
        <v>60</v>
      </c>
      <c r="E112" t="s">
        <v>59</v>
      </c>
      <c r="F112" t="s">
        <v>1794</v>
      </c>
      <c r="G112" t="s">
        <v>37</v>
      </c>
      <c r="H112" t="s">
        <v>36</v>
      </c>
      <c r="I112" t="s">
        <v>38</v>
      </c>
      <c r="J112" t="s">
        <v>471</v>
      </c>
      <c r="K112" t="s">
        <v>1689</v>
      </c>
      <c r="L112">
        <v>46</v>
      </c>
      <c r="M112">
        <v>101.502</v>
      </c>
      <c r="N112">
        <v>0</v>
      </c>
      <c r="O112">
        <v>0</v>
      </c>
      <c r="P112">
        <v>0</v>
      </c>
      <c r="Q112">
        <v>0</v>
      </c>
      <c r="R112">
        <v>0</v>
      </c>
      <c r="S112">
        <v>0</v>
      </c>
      <c r="T112">
        <v>0</v>
      </c>
      <c r="U112">
        <v>0</v>
      </c>
      <c r="V112">
        <v>0</v>
      </c>
      <c r="W112">
        <v>0</v>
      </c>
      <c r="X112" t="s">
        <v>1878</v>
      </c>
      <c r="Y112" t="s">
        <v>1879</v>
      </c>
    </row>
    <row r="113" spans="1:25" outlineLevel="1">
      <c r="A113" t="s">
        <v>1684</v>
      </c>
      <c r="B113" t="s">
        <v>1151</v>
      </c>
      <c r="C113" t="s">
        <v>1150</v>
      </c>
      <c r="D113" t="s">
        <v>202</v>
      </c>
      <c r="E113" t="s">
        <v>201</v>
      </c>
      <c r="F113" t="s">
        <v>1685</v>
      </c>
      <c r="G113" t="s">
        <v>37</v>
      </c>
      <c r="H113" t="s">
        <v>36</v>
      </c>
      <c r="I113" t="s">
        <v>38</v>
      </c>
      <c r="J113" t="s">
        <v>471</v>
      </c>
      <c r="K113" t="s">
        <v>1733</v>
      </c>
      <c r="L113">
        <v>0</v>
      </c>
      <c r="M113">
        <v>0</v>
      </c>
      <c r="N113">
        <v>1</v>
      </c>
      <c r="O113">
        <v>18598.456999999999</v>
      </c>
      <c r="P113">
        <v>0</v>
      </c>
      <c r="Q113">
        <v>0</v>
      </c>
      <c r="R113">
        <v>0</v>
      </c>
      <c r="S113">
        <v>0</v>
      </c>
      <c r="T113">
        <v>0</v>
      </c>
      <c r="U113">
        <v>0</v>
      </c>
      <c r="V113">
        <v>0</v>
      </c>
      <c r="W113">
        <v>0</v>
      </c>
      <c r="X113" t="s">
        <v>1880</v>
      </c>
      <c r="Y113" t="s">
        <v>1881</v>
      </c>
    </row>
    <row r="114" spans="1:25" outlineLevel="1">
      <c r="A114" t="s">
        <v>1684</v>
      </c>
      <c r="B114" t="s">
        <v>1047</v>
      </c>
      <c r="C114" t="s">
        <v>1046</v>
      </c>
      <c r="D114" t="s">
        <v>133</v>
      </c>
      <c r="E114" t="s">
        <v>132</v>
      </c>
      <c r="F114" t="s">
        <v>1685</v>
      </c>
      <c r="G114" t="s">
        <v>37</v>
      </c>
      <c r="H114" t="s">
        <v>36</v>
      </c>
      <c r="I114" t="s">
        <v>38</v>
      </c>
      <c r="J114" t="s">
        <v>471</v>
      </c>
      <c r="K114" t="s">
        <v>1689</v>
      </c>
      <c r="L114">
        <v>14</v>
      </c>
      <c r="M114">
        <v>44.563000000000002</v>
      </c>
      <c r="N114">
        <v>0</v>
      </c>
      <c r="O114">
        <v>0</v>
      </c>
      <c r="P114">
        <v>0</v>
      </c>
      <c r="Q114">
        <v>0</v>
      </c>
      <c r="R114">
        <v>0</v>
      </c>
      <c r="S114">
        <v>0</v>
      </c>
      <c r="T114">
        <v>0</v>
      </c>
      <c r="U114">
        <v>0</v>
      </c>
      <c r="V114">
        <v>0</v>
      </c>
      <c r="W114">
        <v>0</v>
      </c>
      <c r="X114" t="s">
        <v>1882</v>
      </c>
      <c r="Y114" t="s">
        <v>1883</v>
      </c>
    </row>
    <row r="115" spans="1:25" outlineLevel="1">
      <c r="A115" t="s">
        <v>1684</v>
      </c>
      <c r="B115" t="s">
        <v>1149</v>
      </c>
      <c r="C115" t="s">
        <v>1148</v>
      </c>
      <c r="D115" t="s">
        <v>101</v>
      </c>
      <c r="E115" t="s">
        <v>100</v>
      </c>
      <c r="F115" t="s">
        <v>1696</v>
      </c>
      <c r="G115" t="s">
        <v>37</v>
      </c>
      <c r="H115" t="s">
        <v>36</v>
      </c>
      <c r="I115" t="s">
        <v>38</v>
      </c>
      <c r="J115" t="s">
        <v>471</v>
      </c>
      <c r="K115" t="s">
        <v>1689</v>
      </c>
      <c r="N115">
        <v>0</v>
      </c>
      <c r="O115">
        <v>0</v>
      </c>
      <c r="P115">
        <v>0</v>
      </c>
      <c r="Q115">
        <v>0</v>
      </c>
      <c r="R115">
        <v>0</v>
      </c>
      <c r="S115">
        <v>0</v>
      </c>
      <c r="T115">
        <v>0</v>
      </c>
      <c r="U115">
        <v>0</v>
      </c>
      <c r="V115">
        <v>0</v>
      </c>
      <c r="W115">
        <v>0</v>
      </c>
      <c r="X115" t="s">
        <v>1884</v>
      </c>
      <c r="Y115" t="s">
        <v>1885</v>
      </c>
    </row>
    <row r="116" spans="1:25" outlineLevel="1">
      <c r="A116" t="s">
        <v>1684</v>
      </c>
      <c r="B116" t="s">
        <v>1593</v>
      </c>
      <c r="C116" t="s">
        <v>1592</v>
      </c>
      <c r="D116" t="s">
        <v>115</v>
      </c>
      <c r="E116" t="s">
        <v>114</v>
      </c>
      <c r="F116" t="s">
        <v>1685</v>
      </c>
      <c r="G116" t="s">
        <v>37</v>
      </c>
      <c r="H116" t="s">
        <v>36</v>
      </c>
      <c r="I116" t="s">
        <v>38</v>
      </c>
      <c r="J116" t="s">
        <v>471</v>
      </c>
      <c r="K116" t="s">
        <v>1689</v>
      </c>
      <c r="N116">
        <v>0</v>
      </c>
      <c r="O116">
        <v>0</v>
      </c>
      <c r="P116">
        <v>0</v>
      </c>
      <c r="Q116">
        <v>0</v>
      </c>
      <c r="R116">
        <v>0</v>
      </c>
      <c r="S116">
        <v>0</v>
      </c>
      <c r="T116">
        <v>0</v>
      </c>
      <c r="U116">
        <v>0</v>
      </c>
      <c r="V116">
        <v>0</v>
      </c>
      <c r="W116">
        <v>0</v>
      </c>
      <c r="X116" t="s">
        <v>1886</v>
      </c>
      <c r="Y116" t="s">
        <v>1887</v>
      </c>
    </row>
    <row r="117" spans="1:25" outlineLevel="1">
      <c r="A117" t="s">
        <v>1684</v>
      </c>
      <c r="B117" t="s">
        <v>1045</v>
      </c>
      <c r="C117" t="s">
        <v>1044</v>
      </c>
      <c r="D117" t="s">
        <v>74</v>
      </c>
      <c r="E117" t="s">
        <v>73</v>
      </c>
      <c r="F117" t="s">
        <v>1685</v>
      </c>
      <c r="G117" t="s">
        <v>37</v>
      </c>
      <c r="H117" t="s">
        <v>36</v>
      </c>
      <c r="I117" t="s">
        <v>38</v>
      </c>
      <c r="J117" t="s">
        <v>471</v>
      </c>
      <c r="K117" t="s">
        <v>1689</v>
      </c>
      <c r="L117">
        <v>18</v>
      </c>
      <c r="M117">
        <v>85.421000000000006</v>
      </c>
      <c r="N117">
        <v>0</v>
      </c>
      <c r="O117">
        <v>0</v>
      </c>
      <c r="P117">
        <v>0</v>
      </c>
      <c r="Q117">
        <v>0</v>
      </c>
      <c r="R117">
        <v>0</v>
      </c>
      <c r="S117">
        <v>0</v>
      </c>
      <c r="T117">
        <v>0</v>
      </c>
      <c r="U117">
        <v>0</v>
      </c>
      <c r="V117">
        <v>0</v>
      </c>
      <c r="W117">
        <v>0</v>
      </c>
      <c r="X117" t="s">
        <v>1888</v>
      </c>
      <c r="Y117" t="s">
        <v>1889</v>
      </c>
    </row>
    <row r="118" spans="1:25" outlineLevel="1">
      <c r="A118" t="s">
        <v>1684</v>
      </c>
      <c r="B118" t="s">
        <v>1147</v>
      </c>
      <c r="C118" t="s">
        <v>1146</v>
      </c>
      <c r="D118" t="s">
        <v>390</v>
      </c>
      <c r="E118" t="s">
        <v>389</v>
      </c>
      <c r="F118" t="s">
        <v>1685</v>
      </c>
      <c r="G118" t="s">
        <v>37</v>
      </c>
      <c r="H118" t="s">
        <v>36</v>
      </c>
      <c r="I118" t="s">
        <v>38</v>
      </c>
      <c r="J118" t="s">
        <v>471</v>
      </c>
      <c r="K118" t="s">
        <v>1689</v>
      </c>
      <c r="N118">
        <v>0</v>
      </c>
      <c r="O118">
        <v>0</v>
      </c>
      <c r="P118">
        <v>0</v>
      </c>
      <c r="Q118">
        <v>0</v>
      </c>
      <c r="R118">
        <v>0</v>
      </c>
      <c r="S118">
        <v>0</v>
      </c>
      <c r="T118">
        <v>0</v>
      </c>
      <c r="U118">
        <v>0</v>
      </c>
      <c r="V118">
        <v>0</v>
      </c>
      <c r="W118">
        <v>0</v>
      </c>
      <c r="X118" t="s">
        <v>1890</v>
      </c>
      <c r="Y118" t="s">
        <v>1891</v>
      </c>
    </row>
    <row r="119" spans="1:25" outlineLevel="1">
      <c r="A119" t="s">
        <v>1684</v>
      </c>
      <c r="B119" t="s">
        <v>1591</v>
      </c>
      <c r="C119" t="s">
        <v>1590</v>
      </c>
      <c r="D119" t="s">
        <v>91</v>
      </c>
      <c r="E119" t="s">
        <v>90</v>
      </c>
      <c r="F119" t="s">
        <v>1685</v>
      </c>
      <c r="G119" t="s">
        <v>37</v>
      </c>
      <c r="H119" t="s">
        <v>36</v>
      </c>
      <c r="I119" t="s">
        <v>38</v>
      </c>
      <c r="J119" t="s">
        <v>471</v>
      </c>
      <c r="K119" t="s">
        <v>1689</v>
      </c>
      <c r="N119">
        <v>0</v>
      </c>
      <c r="O119">
        <v>0</v>
      </c>
      <c r="P119">
        <v>0</v>
      </c>
      <c r="Q119">
        <v>0</v>
      </c>
      <c r="R119">
        <v>0</v>
      </c>
      <c r="S119">
        <v>0</v>
      </c>
      <c r="T119">
        <v>0</v>
      </c>
      <c r="U119">
        <v>0</v>
      </c>
      <c r="V119">
        <v>0</v>
      </c>
      <c r="W119">
        <v>0</v>
      </c>
      <c r="X119" t="s">
        <v>1892</v>
      </c>
      <c r="Y119" t="s">
        <v>1893</v>
      </c>
    </row>
    <row r="120" spans="1:25" outlineLevel="1">
      <c r="A120" t="s">
        <v>1684</v>
      </c>
      <c r="B120" t="s">
        <v>1589</v>
      </c>
      <c r="C120" t="s">
        <v>1588</v>
      </c>
      <c r="D120" t="s">
        <v>101</v>
      </c>
      <c r="E120" t="s">
        <v>100</v>
      </c>
      <c r="F120" t="s">
        <v>1696</v>
      </c>
      <c r="G120" t="s">
        <v>37</v>
      </c>
      <c r="H120" t="s">
        <v>36</v>
      </c>
      <c r="I120" t="s">
        <v>38</v>
      </c>
      <c r="J120" t="s">
        <v>471</v>
      </c>
      <c r="K120" t="s">
        <v>1686</v>
      </c>
      <c r="L120">
        <v>1</v>
      </c>
      <c r="M120">
        <v>120.681</v>
      </c>
      <c r="N120">
        <v>0</v>
      </c>
      <c r="O120">
        <v>0</v>
      </c>
      <c r="P120">
        <v>0</v>
      </c>
      <c r="Q120">
        <v>0</v>
      </c>
      <c r="R120">
        <v>0</v>
      </c>
      <c r="S120">
        <v>0</v>
      </c>
      <c r="T120">
        <v>0</v>
      </c>
      <c r="U120">
        <v>0</v>
      </c>
      <c r="V120">
        <v>0</v>
      </c>
      <c r="W120">
        <v>0</v>
      </c>
      <c r="X120" t="s">
        <v>1894</v>
      </c>
      <c r="Y120" t="s">
        <v>1895</v>
      </c>
    </row>
    <row r="121" spans="1:25" outlineLevel="1">
      <c r="A121" t="s">
        <v>1684</v>
      </c>
      <c r="B121" t="s">
        <v>1141</v>
      </c>
      <c r="C121" t="s">
        <v>1140</v>
      </c>
      <c r="D121" t="s">
        <v>390</v>
      </c>
      <c r="E121" t="s">
        <v>389</v>
      </c>
      <c r="F121" t="s">
        <v>1685</v>
      </c>
      <c r="G121" t="s">
        <v>37</v>
      </c>
      <c r="H121" t="s">
        <v>36</v>
      </c>
      <c r="I121" t="s">
        <v>38</v>
      </c>
      <c r="J121" t="s">
        <v>471</v>
      </c>
      <c r="K121" t="s">
        <v>1689</v>
      </c>
      <c r="L121">
        <v>14</v>
      </c>
      <c r="M121">
        <v>42.645000000000003</v>
      </c>
      <c r="N121">
        <v>0</v>
      </c>
      <c r="O121">
        <v>0</v>
      </c>
      <c r="P121">
        <v>0</v>
      </c>
      <c r="Q121">
        <v>0</v>
      </c>
      <c r="R121">
        <v>0</v>
      </c>
      <c r="S121">
        <v>0</v>
      </c>
      <c r="T121">
        <v>0</v>
      </c>
      <c r="U121">
        <v>0</v>
      </c>
      <c r="V121">
        <v>0</v>
      </c>
      <c r="W121">
        <v>0</v>
      </c>
      <c r="X121" t="s">
        <v>1896</v>
      </c>
      <c r="Y121" t="s">
        <v>1897</v>
      </c>
    </row>
    <row r="122" spans="1:25" outlineLevel="1">
      <c r="A122" t="s">
        <v>1684</v>
      </c>
      <c r="B122" t="s">
        <v>1137</v>
      </c>
      <c r="C122" t="s">
        <v>1136</v>
      </c>
      <c r="D122" t="s">
        <v>35</v>
      </c>
      <c r="E122" t="s">
        <v>34</v>
      </c>
      <c r="F122" t="s">
        <v>1685</v>
      </c>
      <c r="G122" t="s">
        <v>37</v>
      </c>
      <c r="H122" t="s">
        <v>36</v>
      </c>
      <c r="I122" t="s">
        <v>38</v>
      </c>
      <c r="J122" t="s">
        <v>471</v>
      </c>
      <c r="K122" t="s">
        <v>1689</v>
      </c>
      <c r="N122">
        <v>0</v>
      </c>
      <c r="O122">
        <v>0</v>
      </c>
      <c r="P122">
        <v>0</v>
      </c>
      <c r="Q122">
        <v>0</v>
      </c>
      <c r="R122">
        <v>0</v>
      </c>
      <c r="S122">
        <v>0</v>
      </c>
      <c r="T122">
        <v>0</v>
      </c>
      <c r="U122">
        <v>0</v>
      </c>
      <c r="V122">
        <v>0</v>
      </c>
      <c r="W122">
        <v>0</v>
      </c>
      <c r="X122" t="s">
        <v>1898</v>
      </c>
      <c r="Y122" t="s">
        <v>1899</v>
      </c>
    </row>
    <row r="123" spans="1:25" outlineLevel="1">
      <c r="A123" t="s">
        <v>1684</v>
      </c>
      <c r="B123" t="s">
        <v>1135</v>
      </c>
      <c r="C123" t="s">
        <v>1134</v>
      </c>
      <c r="D123" t="s">
        <v>121</v>
      </c>
      <c r="E123" t="s">
        <v>120</v>
      </c>
      <c r="F123" t="s">
        <v>1685</v>
      </c>
      <c r="G123" t="s">
        <v>37</v>
      </c>
      <c r="H123" t="s">
        <v>36</v>
      </c>
      <c r="I123" t="s">
        <v>38</v>
      </c>
      <c r="J123" t="s">
        <v>471</v>
      </c>
      <c r="K123" t="s">
        <v>1689</v>
      </c>
      <c r="N123">
        <v>0</v>
      </c>
      <c r="O123">
        <v>0</v>
      </c>
      <c r="P123">
        <v>0</v>
      </c>
      <c r="Q123">
        <v>0</v>
      </c>
      <c r="R123">
        <v>0</v>
      </c>
      <c r="S123">
        <v>0</v>
      </c>
      <c r="T123">
        <v>0</v>
      </c>
      <c r="U123">
        <v>0</v>
      </c>
      <c r="V123">
        <v>0</v>
      </c>
      <c r="W123">
        <v>0</v>
      </c>
      <c r="X123" t="s">
        <v>1900</v>
      </c>
      <c r="Y123" t="s">
        <v>1901</v>
      </c>
    </row>
    <row r="124" spans="1:25" outlineLevel="1">
      <c r="A124" t="s">
        <v>1684</v>
      </c>
      <c r="B124" t="s">
        <v>1133</v>
      </c>
      <c r="C124" t="s">
        <v>1132</v>
      </c>
      <c r="D124" t="s">
        <v>52</v>
      </c>
      <c r="E124" t="s">
        <v>51</v>
      </c>
      <c r="F124" t="s">
        <v>1685</v>
      </c>
      <c r="G124" t="s">
        <v>37</v>
      </c>
      <c r="H124" t="s">
        <v>36</v>
      </c>
      <c r="I124" t="s">
        <v>38</v>
      </c>
      <c r="J124" t="s">
        <v>471</v>
      </c>
      <c r="K124" t="s">
        <v>1686</v>
      </c>
      <c r="L124">
        <v>1</v>
      </c>
      <c r="M124">
        <v>125.18</v>
      </c>
      <c r="N124">
        <v>0</v>
      </c>
      <c r="O124">
        <v>0</v>
      </c>
      <c r="P124">
        <v>0</v>
      </c>
      <c r="Q124">
        <v>0</v>
      </c>
      <c r="R124">
        <v>0</v>
      </c>
      <c r="S124">
        <v>0</v>
      </c>
      <c r="T124">
        <v>0</v>
      </c>
      <c r="U124">
        <v>0</v>
      </c>
      <c r="V124">
        <v>0</v>
      </c>
      <c r="W124">
        <v>0</v>
      </c>
      <c r="X124" t="s">
        <v>1902</v>
      </c>
      <c r="Y124" t="s">
        <v>1903</v>
      </c>
    </row>
    <row r="125" spans="1:25" outlineLevel="1">
      <c r="A125" t="s">
        <v>1684</v>
      </c>
      <c r="B125" t="s">
        <v>1131</v>
      </c>
      <c r="C125" t="s">
        <v>1130</v>
      </c>
      <c r="D125" t="s">
        <v>68</v>
      </c>
      <c r="E125" t="s">
        <v>67</v>
      </c>
      <c r="F125" t="s">
        <v>1685</v>
      </c>
      <c r="G125" t="s">
        <v>37</v>
      </c>
      <c r="H125" t="s">
        <v>36</v>
      </c>
      <c r="I125" t="s">
        <v>38</v>
      </c>
      <c r="J125" t="s">
        <v>471</v>
      </c>
      <c r="K125" t="s">
        <v>1689</v>
      </c>
      <c r="N125">
        <v>0</v>
      </c>
      <c r="O125">
        <v>0</v>
      </c>
      <c r="P125">
        <v>0</v>
      </c>
      <c r="Q125">
        <v>0</v>
      </c>
      <c r="R125">
        <v>0</v>
      </c>
      <c r="S125">
        <v>0</v>
      </c>
      <c r="T125">
        <v>0</v>
      </c>
      <c r="U125">
        <v>0</v>
      </c>
      <c r="V125">
        <v>0</v>
      </c>
      <c r="W125">
        <v>0</v>
      </c>
      <c r="X125" t="s">
        <v>1904</v>
      </c>
      <c r="Y125" t="s">
        <v>1905</v>
      </c>
    </row>
    <row r="126" spans="1:25" outlineLevel="1">
      <c r="A126" t="s">
        <v>1684</v>
      </c>
      <c r="B126" t="s">
        <v>1131</v>
      </c>
      <c r="C126" t="s">
        <v>1130</v>
      </c>
      <c r="D126" t="s">
        <v>68</v>
      </c>
      <c r="E126" t="s">
        <v>67</v>
      </c>
      <c r="F126" t="s">
        <v>1685</v>
      </c>
      <c r="G126" t="s">
        <v>37</v>
      </c>
      <c r="H126" t="s">
        <v>36</v>
      </c>
      <c r="I126" t="s">
        <v>38</v>
      </c>
      <c r="J126" t="s">
        <v>471</v>
      </c>
      <c r="K126" t="s">
        <v>1686</v>
      </c>
      <c r="L126">
        <v>1</v>
      </c>
      <c r="M126">
        <v>122.459</v>
      </c>
      <c r="N126">
        <v>0</v>
      </c>
      <c r="O126">
        <v>0</v>
      </c>
      <c r="P126">
        <v>0</v>
      </c>
      <c r="Q126">
        <v>0</v>
      </c>
      <c r="R126">
        <v>0</v>
      </c>
      <c r="S126">
        <v>0</v>
      </c>
      <c r="T126">
        <v>0</v>
      </c>
      <c r="U126">
        <v>0</v>
      </c>
      <c r="V126">
        <v>0</v>
      </c>
      <c r="W126">
        <v>0</v>
      </c>
      <c r="X126" t="s">
        <v>1904</v>
      </c>
      <c r="Y126" t="s">
        <v>1905</v>
      </c>
    </row>
    <row r="127" spans="1:25" outlineLevel="1">
      <c r="A127" t="s">
        <v>1684</v>
      </c>
      <c r="B127" t="s">
        <v>1129</v>
      </c>
      <c r="C127" t="s">
        <v>1128</v>
      </c>
      <c r="D127" t="s">
        <v>147</v>
      </c>
      <c r="E127" t="s">
        <v>146</v>
      </c>
      <c r="F127" t="s">
        <v>1685</v>
      </c>
      <c r="G127" t="s">
        <v>37</v>
      </c>
      <c r="H127" t="s">
        <v>36</v>
      </c>
      <c r="I127" t="s">
        <v>38</v>
      </c>
      <c r="J127" t="s">
        <v>471</v>
      </c>
      <c r="K127" t="s">
        <v>1689</v>
      </c>
      <c r="N127">
        <v>0</v>
      </c>
      <c r="O127">
        <v>0</v>
      </c>
      <c r="P127">
        <v>0</v>
      </c>
      <c r="Q127">
        <v>0</v>
      </c>
      <c r="R127">
        <v>0</v>
      </c>
      <c r="S127">
        <v>0</v>
      </c>
      <c r="T127">
        <v>0</v>
      </c>
      <c r="U127">
        <v>0</v>
      </c>
      <c r="V127">
        <v>0</v>
      </c>
      <c r="W127">
        <v>0</v>
      </c>
      <c r="X127" t="s">
        <v>1906</v>
      </c>
      <c r="Y127" t="s">
        <v>1907</v>
      </c>
    </row>
    <row r="128" spans="1:25" outlineLevel="1">
      <c r="A128" t="s">
        <v>1684</v>
      </c>
      <c r="B128" t="s">
        <v>1129</v>
      </c>
      <c r="C128" t="s">
        <v>1128</v>
      </c>
      <c r="D128" t="s">
        <v>147</v>
      </c>
      <c r="E128" t="s">
        <v>146</v>
      </c>
      <c r="F128" t="s">
        <v>1685</v>
      </c>
      <c r="G128" t="s">
        <v>37</v>
      </c>
      <c r="H128" t="s">
        <v>36</v>
      </c>
      <c r="I128" t="s">
        <v>38</v>
      </c>
      <c r="J128" t="s">
        <v>471</v>
      </c>
      <c r="K128" t="s">
        <v>1733</v>
      </c>
      <c r="L128">
        <v>0</v>
      </c>
      <c r="M128">
        <v>0</v>
      </c>
      <c r="N128">
        <v>2</v>
      </c>
      <c r="O128">
        <v>31194.625</v>
      </c>
      <c r="P128">
        <v>0</v>
      </c>
      <c r="Q128">
        <v>0</v>
      </c>
      <c r="R128">
        <v>0</v>
      </c>
      <c r="S128">
        <v>0</v>
      </c>
      <c r="T128">
        <v>0</v>
      </c>
      <c r="U128">
        <v>0</v>
      </c>
      <c r="V128">
        <v>0</v>
      </c>
      <c r="W128">
        <v>0</v>
      </c>
      <c r="X128" t="s">
        <v>1906</v>
      </c>
      <c r="Y128" t="s">
        <v>1907</v>
      </c>
    </row>
    <row r="129" spans="1:25" outlineLevel="1">
      <c r="A129" t="s">
        <v>1684</v>
      </c>
      <c r="B129" t="s">
        <v>1041</v>
      </c>
      <c r="C129" t="s">
        <v>1040</v>
      </c>
      <c r="D129" t="s">
        <v>60</v>
      </c>
      <c r="E129" t="s">
        <v>59</v>
      </c>
      <c r="F129" t="s">
        <v>1794</v>
      </c>
      <c r="G129" t="s">
        <v>37</v>
      </c>
      <c r="H129" t="s">
        <v>36</v>
      </c>
      <c r="I129" t="s">
        <v>38</v>
      </c>
      <c r="J129" t="s">
        <v>471</v>
      </c>
      <c r="K129" t="s">
        <v>1686</v>
      </c>
      <c r="L129">
        <v>1</v>
      </c>
      <c r="M129">
        <v>8.093</v>
      </c>
      <c r="N129">
        <v>0</v>
      </c>
      <c r="O129">
        <v>0</v>
      </c>
      <c r="P129">
        <v>0</v>
      </c>
      <c r="Q129">
        <v>0</v>
      </c>
      <c r="R129">
        <v>0</v>
      </c>
      <c r="S129">
        <v>0</v>
      </c>
      <c r="T129">
        <v>0</v>
      </c>
      <c r="U129">
        <v>0</v>
      </c>
      <c r="V129">
        <v>0</v>
      </c>
      <c r="W129">
        <v>0</v>
      </c>
      <c r="X129" t="s">
        <v>1908</v>
      </c>
      <c r="Y129" t="s">
        <v>1909</v>
      </c>
    </row>
    <row r="130" spans="1:25" outlineLevel="1">
      <c r="A130" t="s">
        <v>1684</v>
      </c>
      <c r="B130" t="s">
        <v>1039</v>
      </c>
      <c r="C130" t="s">
        <v>1038</v>
      </c>
      <c r="D130" t="s">
        <v>101</v>
      </c>
      <c r="E130" t="s">
        <v>100</v>
      </c>
      <c r="F130" t="s">
        <v>1696</v>
      </c>
      <c r="G130" t="s">
        <v>37</v>
      </c>
      <c r="H130" t="s">
        <v>36</v>
      </c>
      <c r="I130" t="s">
        <v>38</v>
      </c>
      <c r="J130" t="s">
        <v>471</v>
      </c>
      <c r="K130" t="s">
        <v>1689</v>
      </c>
      <c r="N130">
        <v>0</v>
      </c>
      <c r="O130">
        <v>0</v>
      </c>
      <c r="P130">
        <v>0</v>
      </c>
      <c r="Q130">
        <v>0</v>
      </c>
      <c r="R130">
        <v>0</v>
      </c>
      <c r="S130">
        <v>0</v>
      </c>
      <c r="T130">
        <v>0</v>
      </c>
      <c r="U130">
        <v>0</v>
      </c>
      <c r="V130">
        <v>0</v>
      </c>
      <c r="W130">
        <v>0</v>
      </c>
      <c r="X130" t="s">
        <v>1910</v>
      </c>
      <c r="Y130" t="s">
        <v>1911</v>
      </c>
    </row>
    <row r="131" spans="1:25" outlineLevel="1">
      <c r="A131" t="s">
        <v>1684</v>
      </c>
      <c r="B131" t="s">
        <v>1125</v>
      </c>
      <c r="C131" t="s">
        <v>1124</v>
      </c>
      <c r="D131" t="s">
        <v>68</v>
      </c>
      <c r="E131" t="s">
        <v>67</v>
      </c>
      <c r="F131" t="s">
        <v>1685</v>
      </c>
      <c r="G131" t="s">
        <v>37</v>
      </c>
      <c r="H131" t="s">
        <v>36</v>
      </c>
      <c r="I131" t="s">
        <v>38</v>
      </c>
      <c r="J131" t="s">
        <v>471</v>
      </c>
      <c r="K131" t="s">
        <v>1689</v>
      </c>
      <c r="N131">
        <v>0</v>
      </c>
      <c r="O131">
        <v>0</v>
      </c>
      <c r="P131">
        <v>0</v>
      </c>
      <c r="Q131">
        <v>0</v>
      </c>
      <c r="R131">
        <v>0</v>
      </c>
      <c r="S131">
        <v>0</v>
      </c>
      <c r="T131">
        <v>0</v>
      </c>
      <c r="U131">
        <v>0</v>
      </c>
      <c r="V131">
        <v>0</v>
      </c>
      <c r="W131">
        <v>0</v>
      </c>
      <c r="X131" t="s">
        <v>1912</v>
      </c>
      <c r="Y131" t="s">
        <v>1913</v>
      </c>
    </row>
    <row r="132" spans="1:25" outlineLevel="1">
      <c r="A132" t="s">
        <v>1684</v>
      </c>
      <c r="B132" t="s">
        <v>1125</v>
      </c>
      <c r="C132" t="s">
        <v>1124</v>
      </c>
      <c r="D132" t="s">
        <v>68</v>
      </c>
      <c r="E132" t="s">
        <v>67</v>
      </c>
      <c r="F132" t="s">
        <v>1685</v>
      </c>
      <c r="G132" t="s">
        <v>37</v>
      </c>
      <c r="H132" t="s">
        <v>36</v>
      </c>
      <c r="I132" t="s">
        <v>38</v>
      </c>
      <c r="J132" t="s">
        <v>471</v>
      </c>
      <c r="K132" t="s">
        <v>1686</v>
      </c>
      <c r="L132">
        <v>3</v>
      </c>
      <c r="M132">
        <v>227.255</v>
      </c>
      <c r="N132">
        <v>0</v>
      </c>
      <c r="O132">
        <v>0</v>
      </c>
      <c r="P132">
        <v>0</v>
      </c>
      <c r="Q132">
        <v>0</v>
      </c>
      <c r="R132">
        <v>0</v>
      </c>
      <c r="S132">
        <v>0</v>
      </c>
      <c r="T132">
        <v>0</v>
      </c>
      <c r="U132">
        <v>0</v>
      </c>
      <c r="V132">
        <v>0</v>
      </c>
      <c r="W132">
        <v>0</v>
      </c>
      <c r="X132" t="s">
        <v>1912</v>
      </c>
      <c r="Y132" t="s">
        <v>1913</v>
      </c>
    </row>
    <row r="133" spans="1:25" outlineLevel="1">
      <c r="A133" t="s">
        <v>1684</v>
      </c>
      <c r="B133" t="s">
        <v>1123</v>
      </c>
      <c r="C133" t="s">
        <v>1122</v>
      </c>
      <c r="D133" t="s">
        <v>68</v>
      </c>
      <c r="E133" t="s">
        <v>67</v>
      </c>
      <c r="F133" t="s">
        <v>1685</v>
      </c>
      <c r="G133" t="s">
        <v>37</v>
      </c>
      <c r="H133" t="s">
        <v>36</v>
      </c>
      <c r="I133" t="s">
        <v>38</v>
      </c>
      <c r="J133" t="s">
        <v>471</v>
      </c>
      <c r="K133" t="s">
        <v>1689</v>
      </c>
      <c r="N133">
        <v>0</v>
      </c>
      <c r="O133">
        <v>0</v>
      </c>
      <c r="P133">
        <v>0</v>
      </c>
      <c r="Q133">
        <v>0</v>
      </c>
      <c r="R133">
        <v>0</v>
      </c>
      <c r="S133">
        <v>0</v>
      </c>
      <c r="T133">
        <v>0</v>
      </c>
      <c r="U133">
        <v>0</v>
      </c>
      <c r="V133">
        <v>0</v>
      </c>
      <c r="W133">
        <v>0</v>
      </c>
      <c r="X133" t="s">
        <v>1914</v>
      </c>
      <c r="Y133" t="s">
        <v>1915</v>
      </c>
    </row>
    <row r="134" spans="1:25" outlineLevel="1">
      <c r="A134" t="s">
        <v>1684</v>
      </c>
      <c r="B134" t="s">
        <v>1121</v>
      </c>
      <c r="C134" t="s">
        <v>1120</v>
      </c>
      <c r="D134" t="s">
        <v>298</v>
      </c>
      <c r="E134" t="s">
        <v>297</v>
      </c>
      <c r="F134" t="s">
        <v>1685</v>
      </c>
      <c r="G134" t="s">
        <v>37</v>
      </c>
      <c r="H134" t="s">
        <v>36</v>
      </c>
      <c r="I134" t="s">
        <v>38</v>
      </c>
      <c r="J134" t="s">
        <v>471</v>
      </c>
      <c r="K134" t="s">
        <v>1689</v>
      </c>
      <c r="L134">
        <v>12</v>
      </c>
      <c r="M134">
        <v>57.594000000000001</v>
      </c>
      <c r="N134">
        <v>0</v>
      </c>
      <c r="O134">
        <v>0</v>
      </c>
      <c r="P134">
        <v>0</v>
      </c>
      <c r="Q134">
        <v>0</v>
      </c>
      <c r="R134">
        <v>0</v>
      </c>
      <c r="S134">
        <v>0</v>
      </c>
      <c r="T134">
        <v>0</v>
      </c>
      <c r="U134">
        <v>0</v>
      </c>
      <c r="V134">
        <v>0</v>
      </c>
      <c r="W134">
        <v>0</v>
      </c>
      <c r="X134" t="s">
        <v>1916</v>
      </c>
      <c r="Y134" t="s">
        <v>1917</v>
      </c>
    </row>
    <row r="135" spans="1:25" outlineLevel="1">
      <c r="A135" t="s">
        <v>1684</v>
      </c>
      <c r="B135" t="s">
        <v>1549</v>
      </c>
      <c r="C135" t="s">
        <v>1548</v>
      </c>
      <c r="D135" t="s">
        <v>121</v>
      </c>
      <c r="E135" t="s">
        <v>120</v>
      </c>
      <c r="F135" t="s">
        <v>1685</v>
      </c>
      <c r="G135" t="s">
        <v>37</v>
      </c>
      <c r="H135" t="s">
        <v>36</v>
      </c>
      <c r="I135" t="s">
        <v>38</v>
      </c>
      <c r="J135" t="s">
        <v>471</v>
      </c>
      <c r="K135" t="s">
        <v>1689</v>
      </c>
      <c r="N135">
        <v>0</v>
      </c>
      <c r="O135">
        <v>0</v>
      </c>
      <c r="P135">
        <v>0</v>
      </c>
      <c r="Q135">
        <v>0</v>
      </c>
      <c r="R135">
        <v>0</v>
      </c>
      <c r="S135">
        <v>0</v>
      </c>
      <c r="T135">
        <v>0</v>
      </c>
      <c r="U135">
        <v>0</v>
      </c>
      <c r="V135">
        <v>0</v>
      </c>
      <c r="W135">
        <v>0</v>
      </c>
      <c r="X135" t="s">
        <v>1918</v>
      </c>
      <c r="Y135" t="s">
        <v>1919</v>
      </c>
    </row>
    <row r="136" spans="1:25" outlineLevel="1">
      <c r="A136" t="s">
        <v>1684</v>
      </c>
      <c r="B136" t="s">
        <v>634</v>
      </c>
      <c r="C136" t="s">
        <v>633</v>
      </c>
      <c r="D136" t="s">
        <v>115</v>
      </c>
      <c r="E136" t="s">
        <v>114</v>
      </c>
      <c r="F136" t="s">
        <v>1685</v>
      </c>
      <c r="G136" t="s">
        <v>37</v>
      </c>
      <c r="H136" t="s">
        <v>36</v>
      </c>
      <c r="I136" t="s">
        <v>38</v>
      </c>
      <c r="J136" t="s">
        <v>471</v>
      </c>
      <c r="K136" t="s">
        <v>1689</v>
      </c>
      <c r="L136">
        <v>15</v>
      </c>
      <c r="M136">
        <v>35.426000000000002</v>
      </c>
      <c r="N136">
        <v>0</v>
      </c>
      <c r="O136">
        <v>0</v>
      </c>
      <c r="P136">
        <v>0</v>
      </c>
      <c r="Q136">
        <v>0</v>
      </c>
      <c r="R136">
        <v>0</v>
      </c>
      <c r="S136">
        <v>0</v>
      </c>
      <c r="T136">
        <v>0</v>
      </c>
      <c r="U136">
        <v>0</v>
      </c>
      <c r="V136">
        <v>0</v>
      </c>
      <c r="W136">
        <v>0</v>
      </c>
      <c r="X136" t="s">
        <v>1920</v>
      </c>
      <c r="Y136" t="s">
        <v>1921</v>
      </c>
    </row>
    <row r="137" spans="1:25" outlineLevel="1">
      <c r="A137" t="s">
        <v>1684</v>
      </c>
      <c r="B137" t="s">
        <v>634</v>
      </c>
      <c r="C137" t="s">
        <v>633</v>
      </c>
      <c r="D137" t="s">
        <v>115</v>
      </c>
      <c r="E137" t="s">
        <v>114</v>
      </c>
      <c r="F137" t="s">
        <v>1685</v>
      </c>
      <c r="G137" t="s">
        <v>37</v>
      </c>
      <c r="H137" t="s">
        <v>36</v>
      </c>
      <c r="I137" t="s">
        <v>38</v>
      </c>
      <c r="J137" t="s">
        <v>471</v>
      </c>
      <c r="K137" t="s">
        <v>1686</v>
      </c>
      <c r="L137">
        <v>2</v>
      </c>
      <c r="M137">
        <v>154.25200000000001</v>
      </c>
      <c r="N137">
        <v>0</v>
      </c>
      <c r="O137">
        <v>0</v>
      </c>
      <c r="P137">
        <v>0</v>
      </c>
      <c r="Q137">
        <v>0</v>
      </c>
      <c r="R137">
        <v>0</v>
      </c>
      <c r="S137">
        <v>0</v>
      </c>
      <c r="T137">
        <v>0</v>
      </c>
      <c r="U137">
        <v>0</v>
      </c>
      <c r="V137">
        <v>0</v>
      </c>
      <c r="W137">
        <v>0</v>
      </c>
      <c r="X137" t="s">
        <v>1920</v>
      </c>
      <c r="Y137" t="s">
        <v>1921</v>
      </c>
    </row>
    <row r="138" spans="1:25" outlineLevel="1">
      <c r="A138" t="s">
        <v>1684</v>
      </c>
      <c r="B138" t="s">
        <v>628</v>
      </c>
      <c r="C138" t="s">
        <v>627</v>
      </c>
      <c r="D138" t="s">
        <v>85</v>
      </c>
      <c r="E138" t="s">
        <v>84</v>
      </c>
      <c r="F138" t="s">
        <v>1685</v>
      </c>
      <c r="G138" t="s">
        <v>37</v>
      </c>
      <c r="H138" t="s">
        <v>36</v>
      </c>
      <c r="I138" t="s">
        <v>38</v>
      </c>
      <c r="J138" t="s">
        <v>471</v>
      </c>
      <c r="K138" t="s">
        <v>1689</v>
      </c>
      <c r="N138">
        <v>0</v>
      </c>
      <c r="O138">
        <v>0</v>
      </c>
      <c r="P138">
        <v>0</v>
      </c>
      <c r="Q138">
        <v>0</v>
      </c>
      <c r="R138">
        <v>0</v>
      </c>
      <c r="S138">
        <v>0</v>
      </c>
      <c r="T138">
        <v>0</v>
      </c>
      <c r="U138">
        <v>0</v>
      </c>
      <c r="V138">
        <v>0</v>
      </c>
      <c r="W138">
        <v>0</v>
      </c>
      <c r="X138" t="s">
        <v>1922</v>
      </c>
      <c r="Y138" t="s">
        <v>1923</v>
      </c>
    </row>
    <row r="139" spans="1:25" outlineLevel="1">
      <c r="A139" t="s">
        <v>1684</v>
      </c>
      <c r="B139" t="s">
        <v>626</v>
      </c>
      <c r="C139" t="s">
        <v>625</v>
      </c>
      <c r="D139" t="s">
        <v>85</v>
      </c>
      <c r="E139" t="s">
        <v>84</v>
      </c>
      <c r="F139" t="s">
        <v>1685</v>
      </c>
      <c r="G139" t="s">
        <v>37</v>
      </c>
      <c r="H139" t="s">
        <v>36</v>
      </c>
      <c r="I139" t="s">
        <v>38</v>
      </c>
      <c r="J139" t="s">
        <v>471</v>
      </c>
      <c r="K139" t="s">
        <v>1689</v>
      </c>
      <c r="N139">
        <v>0</v>
      </c>
      <c r="O139">
        <v>0</v>
      </c>
      <c r="P139">
        <v>0</v>
      </c>
      <c r="Q139">
        <v>0</v>
      </c>
      <c r="R139">
        <v>0</v>
      </c>
      <c r="S139">
        <v>0</v>
      </c>
      <c r="T139">
        <v>0</v>
      </c>
      <c r="U139">
        <v>0</v>
      </c>
      <c r="V139">
        <v>0</v>
      </c>
      <c r="W139">
        <v>0</v>
      </c>
      <c r="X139" t="s">
        <v>1924</v>
      </c>
      <c r="Y139" t="s">
        <v>1925</v>
      </c>
    </row>
    <row r="140" spans="1:25" outlineLevel="1">
      <c r="A140" t="s">
        <v>1684</v>
      </c>
      <c r="B140" t="s">
        <v>624</v>
      </c>
      <c r="C140" t="s">
        <v>623</v>
      </c>
      <c r="D140" t="s">
        <v>159</v>
      </c>
      <c r="E140" t="s">
        <v>158</v>
      </c>
      <c r="F140" t="s">
        <v>1685</v>
      </c>
      <c r="G140" t="s">
        <v>37</v>
      </c>
      <c r="H140" t="s">
        <v>36</v>
      </c>
      <c r="I140" t="s">
        <v>38</v>
      </c>
      <c r="J140" t="s">
        <v>471</v>
      </c>
      <c r="K140" t="s">
        <v>1689</v>
      </c>
      <c r="L140">
        <v>14</v>
      </c>
      <c r="M140">
        <v>56.247999999999998</v>
      </c>
      <c r="N140">
        <v>0</v>
      </c>
      <c r="O140">
        <v>0</v>
      </c>
      <c r="P140">
        <v>0</v>
      </c>
      <c r="Q140">
        <v>0</v>
      </c>
      <c r="R140">
        <v>0</v>
      </c>
      <c r="S140">
        <v>0</v>
      </c>
      <c r="T140">
        <v>0</v>
      </c>
      <c r="U140">
        <v>0</v>
      </c>
      <c r="V140">
        <v>0</v>
      </c>
      <c r="W140">
        <v>0</v>
      </c>
      <c r="X140" t="s">
        <v>1926</v>
      </c>
      <c r="Y140" t="s">
        <v>1927</v>
      </c>
    </row>
    <row r="141" spans="1:25" outlineLevel="1">
      <c r="A141" t="s">
        <v>1684</v>
      </c>
      <c r="B141" t="s">
        <v>622</v>
      </c>
      <c r="C141" t="s">
        <v>621</v>
      </c>
      <c r="D141" t="s">
        <v>159</v>
      </c>
      <c r="E141" t="s">
        <v>158</v>
      </c>
      <c r="F141" t="s">
        <v>1685</v>
      </c>
      <c r="G141" t="s">
        <v>37</v>
      </c>
      <c r="H141" t="s">
        <v>36</v>
      </c>
      <c r="I141" t="s">
        <v>38</v>
      </c>
      <c r="J141" t="s">
        <v>471</v>
      </c>
      <c r="K141" t="s">
        <v>1689</v>
      </c>
      <c r="N141">
        <v>0</v>
      </c>
      <c r="O141">
        <v>0</v>
      </c>
      <c r="P141">
        <v>0</v>
      </c>
      <c r="Q141">
        <v>0</v>
      </c>
      <c r="R141">
        <v>0</v>
      </c>
      <c r="S141">
        <v>0</v>
      </c>
      <c r="T141">
        <v>0</v>
      </c>
      <c r="U141">
        <v>0</v>
      </c>
      <c r="V141">
        <v>0</v>
      </c>
      <c r="W141">
        <v>0</v>
      </c>
      <c r="X141" t="s">
        <v>1928</v>
      </c>
      <c r="Y141" t="s">
        <v>1929</v>
      </c>
    </row>
    <row r="142" spans="1:25" outlineLevel="1">
      <c r="A142" t="s">
        <v>1684</v>
      </c>
      <c r="B142" t="s">
        <v>616</v>
      </c>
      <c r="C142" t="s">
        <v>615</v>
      </c>
      <c r="D142" t="s">
        <v>68</v>
      </c>
      <c r="E142" t="s">
        <v>67</v>
      </c>
      <c r="F142" t="s">
        <v>1685</v>
      </c>
      <c r="G142" t="s">
        <v>37</v>
      </c>
      <c r="H142" t="s">
        <v>36</v>
      </c>
      <c r="I142" t="s">
        <v>38</v>
      </c>
      <c r="J142" t="s">
        <v>471</v>
      </c>
      <c r="K142" t="s">
        <v>1686</v>
      </c>
      <c r="L142">
        <v>2</v>
      </c>
      <c r="M142">
        <v>232.46700000000001</v>
      </c>
      <c r="N142">
        <v>0</v>
      </c>
      <c r="O142">
        <v>0</v>
      </c>
      <c r="P142">
        <v>0</v>
      </c>
      <c r="Q142">
        <v>0</v>
      </c>
      <c r="R142">
        <v>0</v>
      </c>
      <c r="S142">
        <v>0</v>
      </c>
      <c r="T142">
        <v>0</v>
      </c>
      <c r="U142">
        <v>0</v>
      </c>
      <c r="V142">
        <v>0</v>
      </c>
      <c r="W142">
        <v>0</v>
      </c>
      <c r="X142" t="s">
        <v>1930</v>
      </c>
      <c r="Y142" t="s">
        <v>1931</v>
      </c>
    </row>
    <row r="143" spans="1:25" outlineLevel="1">
      <c r="A143" t="s">
        <v>1684</v>
      </c>
      <c r="B143" t="s">
        <v>616</v>
      </c>
      <c r="C143" t="s">
        <v>615</v>
      </c>
      <c r="D143" t="s">
        <v>68</v>
      </c>
      <c r="E143" t="s">
        <v>67</v>
      </c>
      <c r="F143" t="s">
        <v>1685</v>
      </c>
      <c r="G143" t="s">
        <v>37</v>
      </c>
      <c r="H143" t="s">
        <v>36</v>
      </c>
      <c r="I143" t="s">
        <v>38</v>
      </c>
      <c r="J143" t="s">
        <v>471</v>
      </c>
      <c r="K143" t="s">
        <v>1733</v>
      </c>
      <c r="L143">
        <v>0</v>
      </c>
      <c r="M143">
        <v>0</v>
      </c>
      <c r="N143">
        <v>2</v>
      </c>
      <c r="O143">
        <v>41005.26</v>
      </c>
      <c r="P143">
        <v>0</v>
      </c>
      <c r="Q143">
        <v>0</v>
      </c>
      <c r="R143">
        <v>0</v>
      </c>
      <c r="S143">
        <v>0</v>
      </c>
      <c r="T143">
        <v>0</v>
      </c>
      <c r="U143">
        <v>0</v>
      </c>
      <c r="V143">
        <v>0</v>
      </c>
      <c r="W143">
        <v>0</v>
      </c>
      <c r="X143" t="s">
        <v>1930</v>
      </c>
      <c r="Y143" t="s">
        <v>1931</v>
      </c>
    </row>
    <row r="144" spans="1:25" outlineLevel="1">
      <c r="A144" t="s">
        <v>1684</v>
      </c>
      <c r="B144" t="s">
        <v>614</v>
      </c>
      <c r="C144" t="s">
        <v>613</v>
      </c>
      <c r="D144" t="s">
        <v>298</v>
      </c>
      <c r="E144" t="s">
        <v>297</v>
      </c>
      <c r="F144" t="s">
        <v>1685</v>
      </c>
      <c r="G144" t="s">
        <v>37</v>
      </c>
      <c r="H144" t="s">
        <v>36</v>
      </c>
      <c r="I144" t="s">
        <v>38</v>
      </c>
      <c r="J144" t="s">
        <v>471</v>
      </c>
      <c r="K144" t="s">
        <v>1733</v>
      </c>
      <c r="L144">
        <v>0</v>
      </c>
      <c r="M144">
        <v>0</v>
      </c>
      <c r="N144">
        <v>1</v>
      </c>
      <c r="O144">
        <v>13592.955</v>
      </c>
      <c r="P144">
        <v>0</v>
      </c>
      <c r="Q144">
        <v>0</v>
      </c>
      <c r="R144">
        <v>0</v>
      </c>
      <c r="S144">
        <v>0</v>
      </c>
      <c r="T144">
        <v>0</v>
      </c>
      <c r="U144">
        <v>0</v>
      </c>
      <c r="V144">
        <v>0</v>
      </c>
      <c r="W144">
        <v>0</v>
      </c>
      <c r="X144" t="s">
        <v>1932</v>
      </c>
      <c r="Y144" t="s">
        <v>1933</v>
      </c>
    </row>
    <row r="145" spans="1:25" outlineLevel="1">
      <c r="A145" t="s">
        <v>1684</v>
      </c>
      <c r="B145" t="s">
        <v>612</v>
      </c>
      <c r="C145" t="s">
        <v>611</v>
      </c>
      <c r="D145" t="s">
        <v>68</v>
      </c>
      <c r="E145" t="s">
        <v>67</v>
      </c>
      <c r="F145" t="s">
        <v>1685</v>
      </c>
      <c r="G145" t="s">
        <v>37</v>
      </c>
      <c r="H145" t="s">
        <v>36</v>
      </c>
      <c r="I145" t="s">
        <v>38</v>
      </c>
      <c r="J145" t="s">
        <v>471</v>
      </c>
      <c r="K145" t="s">
        <v>1689</v>
      </c>
      <c r="N145">
        <v>0</v>
      </c>
      <c r="O145">
        <v>0</v>
      </c>
      <c r="P145">
        <v>0</v>
      </c>
      <c r="Q145">
        <v>0</v>
      </c>
      <c r="R145">
        <v>0</v>
      </c>
      <c r="S145">
        <v>0</v>
      </c>
      <c r="T145">
        <v>0</v>
      </c>
      <c r="U145">
        <v>0</v>
      </c>
      <c r="V145">
        <v>0</v>
      </c>
      <c r="W145">
        <v>0</v>
      </c>
      <c r="X145" t="s">
        <v>1934</v>
      </c>
      <c r="Y145" t="s">
        <v>1935</v>
      </c>
    </row>
    <row r="146" spans="1:25" outlineLevel="1">
      <c r="A146" t="s">
        <v>1684</v>
      </c>
      <c r="B146" t="s">
        <v>612</v>
      </c>
      <c r="C146" t="s">
        <v>611</v>
      </c>
      <c r="D146" t="s">
        <v>68</v>
      </c>
      <c r="E146" t="s">
        <v>67</v>
      </c>
      <c r="F146" t="s">
        <v>1685</v>
      </c>
      <c r="G146" t="s">
        <v>37</v>
      </c>
      <c r="H146" t="s">
        <v>36</v>
      </c>
      <c r="I146" t="s">
        <v>38</v>
      </c>
      <c r="J146" t="s">
        <v>471</v>
      </c>
      <c r="K146" t="s">
        <v>1686</v>
      </c>
      <c r="L146">
        <v>1</v>
      </c>
      <c r="M146">
        <v>90.96</v>
      </c>
      <c r="N146">
        <v>0</v>
      </c>
      <c r="O146">
        <v>0</v>
      </c>
      <c r="P146">
        <v>0</v>
      </c>
      <c r="Q146">
        <v>0</v>
      </c>
      <c r="R146">
        <v>0</v>
      </c>
      <c r="S146">
        <v>0</v>
      </c>
      <c r="T146">
        <v>0</v>
      </c>
      <c r="U146">
        <v>0</v>
      </c>
      <c r="V146">
        <v>0</v>
      </c>
      <c r="W146">
        <v>0</v>
      </c>
      <c r="X146" t="s">
        <v>1934</v>
      </c>
      <c r="Y146" t="s">
        <v>1935</v>
      </c>
    </row>
    <row r="147" spans="1:25" outlineLevel="1">
      <c r="A147" t="s">
        <v>1684</v>
      </c>
      <c r="B147" t="s">
        <v>610</v>
      </c>
      <c r="C147" t="s">
        <v>609</v>
      </c>
      <c r="D147" t="s">
        <v>74</v>
      </c>
      <c r="E147" t="s">
        <v>73</v>
      </c>
      <c r="F147" t="s">
        <v>1685</v>
      </c>
      <c r="G147" t="s">
        <v>37</v>
      </c>
      <c r="H147" t="s">
        <v>36</v>
      </c>
      <c r="I147" t="s">
        <v>38</v>
      </c>
      <c r="J147" t="s">
        <v>471</v>
      </c>
      <c r="K147" t="s">
        <v>1689</v>
      </c>
      <c r="N147">
        <v>0</v>
      </c>
      <c r="O147">
        <v>0</v>
      </c>
      <c r="P147">
        <v>0</v>
      </c>
      <c r="Q147">
        <v>0</v>
      </c>
      <c r="R147">
        <v>0</v>
      </c>
      <c r="S147">
        <v>0</v>
      </c>
      <c r="T147">
        <v>0</v>
      </c>
      <c r="U147">
        <v>0</v>
      </c>
      <c r="V147">
        <v>0</v>
      </c>
      <c r="W147">
        <v>0</v>
      </c>
      <c r="X147" t="s">
        <v>1936</v>
      </c>
      <c r="Y147" t="s">
        <v>1937</v>
      </c>
    </row>
    <row r="148" spans="1:25" outlineLevel="1">
      <c r="A148" t="s">
        <v>1684</v>
      </c>
      <c r="B148" t="s">
        <v>608</v>
      </c>
      <c r="C148" t="s">
        <v>607</v>
      </c>
      <c r="D148" t="s">
        <v>60</v>
      </c>
      <c r="E148" t="s">
        <v>59</v>
      </c>
      <c r="F148" t="s">
        <v>1794</v>
      </c>
      <c r="G148" t="s">
        <v>37</v>
      </c>
      <c r="H148" t="s">
        <v>36</v>
      </c>
      <c r="I148" t="s">
        <v>38</v>
      </c>
      <c r="J148" t="s">
        <v>471</v>
      </c>
      <c r="K148" t="s">
        <v>1689</v>
      </c>
      <c r="L148">
        <v>18</v>
      </c>
      <c r="M148">
        <v>54.237000000000002</v>
      </c>
      <c r="N148">
        <v>0</v>
      </c>
      <c r="O148">
        <v>0</v>
      </c>
      <c r="P148">
        <v>0</v>
      </c>
      <c r="Q148">
        <v>0</v>
      </c>
      <c r="R148">
        <v>0</v>
      </c>
      <c r="S148">
        <v>0</v>
      </c>
      <c r="T148">
        <v>0</v>
      </c>
      <c r="U148">
        <v>0</v>
      </c>
      <c r="V148">
        <v>0</v>
      </c>
      <c r="W148">
        <v>0</v>
      </c>
      <c r="X148" t="s">
        <v>1938</v>
      </c>
      <c r="Y148" t="s">
        <v>1939</v>
      </c>
    </row>
    <row r="149" spans="1:25" outlineLevel="1">
      <c r="A149" t="s">
        <v>1684</v>
      </c>
      <c r="B149" t="s">
        <v>1543</v>
      </c>
      <c r="C149" t="s">
        <v>1542</v>
      </c>
      <c r="D149" t="s">
        <v>366</v>
      </c>
      <c r="E149" t="s">
        <v>365</v>
      </c>
      <c r="F149" t="s">
        <v>1685</v>
      </c>
      <c r="G149" t="s">
        <v>37</v>
      </c>
      <c r="H149" t="s">
        <v>36</v>
      </c>
      <c r="I149" t="s">
        <v>38</v>
      </c>
      <c r="J149" t="s">
        <v>471</v>
      </c>
      <c r="K149" t="s">
        <v>1686</v>
      </c>
      <c r="L149">
        <v>1</v>
      </c>
      <c r="M149">
        <v>117.676</v>
      </c>
      <c r="N149">
        <v>0</v>
      </c>
      <c r="O149">
        <v>0</v>
      </c>
      <c r="P149">
        <v>0</v>
      </c>
      <c r="Q149">
        <v>0</v>
      </c>
      <c r="R149">
        <v>0</v>
      </c>
      <c r="S149">
        <v>0</v>
      </c>
      <c r="T149">
        <v>0</v>
      </c>
      <c r="U149">
        <v>0</v>
      </c>
      <c r="V149">
        <v>0</v>
      </c>
      <c r="W149">
        <v>0</v>
      </c>
      <c r="X149" t="s">
        <v>1940</v>
      </c>
      <c r="Y149" t="s">
        <v>1941</v>
      </c>
    </row>
    <row r="150" spans="1:25" outlineLevel="1">
      <c r="A150" t="s">
        <v>1684</v>
      </c>
      <c r="B150" t="s">
        <v>602</v>
      </c>
      <c r="C150" t="s">
        <v>601</v>
      </c>
      <c r="D150" t="s">
        <v>60</v>
      </c>
      <c r="E150" t="s">
        <v>59</v>
      </c>
      <c r="F150" t="s">
        <v>1794</v>
      </c>
      <c r="G150" t="s">
        <v>37</v>
      </c>
      <c r="H150" t="s">
        <v>36</v>
      </c>
      <c r="I150" t="s">
        <v>38</v>
      </c>
      <c r="J150" t="s">
        <v>471</v>
      </c>
      <c r="K150" t="s">
        <v>1689</v>
      </c>
      <c r="L150">
        <v>21</v>
      </c>
      <c r="M150">
        <v>57.741</v>
      </c>
      <c r="N150">
        <v>0</v>
      </c>
      <c r="O150">
        <v>0</v>
      </c>
      <c r="P150">
        <v>0</v>
      </c>
      <c r="Q150">
        <v>0</v>
      </c>
      <c r="R150">
        <v>0</v>
      </c>
      <c r="S150">
        <v>0</v>
      </c>
      <c r="T150">
        <v>0</v>
      </c>
      <c r="U150">
        <v>0</v>
      </c>
      <c r="V150">
        <v>0</v>
      </c>
      <c r="W150">
        <v>0</v>
      </c>
      <c r="X150" t="s">
        <v>1942</v>
      </c>
      <c r="Y150" t="s">
        <v>1943</v>
      </c>
    </row>
    <row r="151" spans="1:25" outlineLevel="1">
      <c r="A151" t="s">
        <v>1684</v>
      </c>
      <c r="B151" t="s">
        <v>598</v>
      </c>
      <c r="C151" t="s">
        <v>597</v>
      </c>
      <c r="D151" t="s">
        <v>298</v>
      </c>
      <c r="E151" t="s">
        <v>297</v>
      </c>
      <c r="F151" t="s">
        <v>1685</v>
      </c>
      <c r="G151" t="s">
        <v>37</v>
      </c>
      <c r="H151" t="s">
        <v>36</v>
      </c>
      <c r="I151" t="s">
        <v>38</v>
      </c>
      <c r="J151" t="s">
        <v>471</v>
      </c>
      <c r="K151" t="s">
        <v>1689</v>
      </c>
      <c r="N151">
        <v>0</v>
      </c>
      <c r="O151">
        <v>0</v>
      </c>
      <c r="P151">
        <v>0</v>
      </c>
      <c r="Q151">
        <v>0</v>
      </c>
      <c r="R151">
        <v>0</v>
      </c>
      <c r="S151">
        <v>0</v>
      </c>
      <c r="T151">
        <v>0</v>
      </c>
      <c r="U151">
        <v>0</v>
      </c>
      <c r="V151">
        <v>0</v>
      </c>
      <c r="W151">
        <v>0</v>
      </c>
      <c r="X151" t="s">
        <v>1944</v>
      </c>
      <c r="Y151" t="s">
        <v>1945</v>
      </c>
    </row>
    <row r="152" spans="1:25" outlineLevel="1">
      <c r="A152" t="s">
        <v>1684</v>
      </c>
      <c r="B152" t="s">
        <v>596</v>
      </c>
      <c r="C152" t="s">
        <v>595</v>
      </c>
      <c r="D152" t="s">
        <v>52</v>
      </c>
      <c r="E152" t="s">
        <v>51</v>
      </c>
      <c r="F152" t="s">
        <v>1685</v>
      </c>
      <c r="G152" t="s">
        <v>37</v>
      </c>
      <c r="H152" t="s">
        <v>36</v>
      </c>
      <c r="I152" t="s">
        <v>38</v>
      </c>
      <c r="J152" t="s">
        <v>471</v>
      </c>
      <c r="K152" t="s">
        <v>1689</v>
      </c>
      <c r="N152">
        <v>0</v>
      </c>
      <c r="O152">
        <v>0</v>
      </c>
      <c r="P152">
        <v>0</v>
      </c>
      <c r="Q152">
        <v>0</v>
      </c>
      <c r="R152">
        <v>0</v>
      </c>
      <c r="S152">
        <v>0</v>
      </c>
      <c r="T152">
        <v>0</v>
      </c>
      <c r="U152">
        <v>0</v>
      </c>
      <c r="V152">
        <v>0</v>
      </c>
      <c r="W152">
        <v>0</v>
      </c>
      <c r="X152" t="s">
        <v>1946</v>
      </c>
      <c r="Y152" t="s">
        <v>1947</v>
      </c>
    </row>
    <row r="153" spans="1:25" outlineLevel="1">
      <c r="A153" t="s">
        <v>1684</v>
      </c>
      <c r="B153" t="s">
        <v>594</v>
      </c>
      <c r="C153" t="s">
        <v>593</v>
      </c>
      <c r="D153" t="s">
        <v>298</v>
      </c>
      <c r="E153" t="s">
        <v>297</v>
      </c>
      <c r="F153" t="s">
        <v>1685</v>
      </c>
      <c r="G153" t="s">
        <v>37</v>
      </c>
      <c r="H153" t="s">
        <v>36</v>
      </c>
      <c r="I153" t="s">
        <v>38</v>
      </c>
      <c r="J153" t="s">
        <v>471</v>
      </c>
      <c r="K153" t="s">
        <v>1689</v>
      </c>
      <c r="N153">
        <v>0</v>
      </c>
      <c r="O153">
        <v>0</v>
      </c>
      <c r="P153">
        <v>0</v>
      </c>
      <c r="Q153">
        <v>0</v>
      </c>
      <c r="R153">
        <v>0</v>
      </c>
      <c r="S153">
        <v>0</v>
      </c>
      <c r="T153">
        <v>0</v>
      </c>
      <c r="U153">
        <v>0</v>
      </c>
      <c r="V153">
        <v>0</v>
      </c>
      <c r="W153">
        <v>0</v>
      </c>
      <c r="X153" t="s">
        <v>1948</v>
      </c>
      <c r="Y153" t="s">
        <v>1949</v>
      </c>
    </row>
    <row r="154" spans="1:25" outlineLevel="1">
      <c r="A154" t="s">
        <v>1684</v>
      </c>
      <c r="B154" t="s">
        <v>590</v>
      </c>
      <c r="C154" t="s">
        <v>589</v>
      </c>
      <c r="D154" t="s">
        <v>169</v>
      </c>
      <c r="E154" t="s">
        <v>168</v>
      </c>
      <c r="F154" t="s">
        <v>1685</v>
      </c>
      <c r="G154" t="s">
        <v>37</v>
      </c>
      <c r="H154" t="s">
        <v>36</v>
      </c>
      <c r="I154" t="s">
        <v>38</v>
      </c>
      <c r="J154" t="s">
        <v>471</v>
      </c>
      <c r="K154" t="s">
        <v>1689</v>
      </c>
      <c r="N154">
        <v>0</v>
      </c>
      <c r="O154">
        <v>0</v>
      </c>
      <c r="P154">
        <v>0</v>
      </c>
      <c r="Q154">
        <v>0</v>
      </c>
      <c r="R154">
        <v>0</v>
      </c>
      <c r="S154">
        <v>0</v>
      </c>
      <c r="T154">
        <v>0</v>
      </c>
      <c r="U154">
        <v>0</v>
      </c>
      <c r="V154">
        <v>0</v>
      </c>
      <c r="W154">
        <v>0</v>
      </c>
      <c r="X154" t="s">
        <v>1950</v>
      </c>
      <c r="Y154" t="s">
        <v>1951</v>
      </c>
    </row>
    <row r="155" spans="1:25" outlineLevel="1">
      <c r="A155" t="s">
        <v>1684</v>
      </c>
      <c r="B155" t="s">
        <v>584</v>
      </c>
      <c r="C155" t="s">
        <v>583</v>
      </c>
      <c r="D155" t="s">
        <v>68</v>
      </c>
      <c r="E155" t="s">
        <v>67</v>
      </c>
      <c r="F155" t="s">
        <v>1685</v>
      </c>
      <c r="G155" t="s">
        <v>37</v>
      </c>
      <c r="H155" t="s">
        <v>36</v>
      </c>
      <c r="I155" t="s">
        <v>38</v>
      </c>
      <c r="J155" t="s">
        <v>471</v>
      </c>
      <c r="K155" t="s">
        <v>1689</v>
      </c>
      <c r="N155">
        <v>0</v>
      </c>
      <c r="O155">
        <v>0</v>
      </c>
      <c r="P155">
        <v>0</v>
      </c>
      <c r="Q155">
        <v>0</v>
      </c>
      <c r="R155">
        <v>0</v>
      </c>
      <c r="S155">
        <v>0</v>
      </c>
      <c r="T155">
        <v>0</v>
      </c>
      <c r="U155">
        <v>0</v>
      </c>
      <c r="V155">
        <v>0</v>
      </c>
      <c r="W155">
        <v>0</v>
      </c>
      <c r="X155" t="s">
        <v>1952</v>
      </c>
      <c r="Y155" t="s">
        <v>1953</v>
      </c>
    </row>
    <row r="156" spans="1:25" outlineLevel="1">
      <c r="A156" t="s">
        <v>1684</v>
      </c>
      <c r="B156" t="s">
        <v>584</v>
      </c>
      <c r="C156" t="s">
        <v>583</v>
      </c>
      <c r="D156" t="s">
        <v>68</v>
      </c>
      <c r="E156" t="s">
        <v>67</v>
      </c>
      <c r="F156" t="s">
        <v>1685</v>
      </c>
      <c r="G156" t="s">
        <v>37</v>
      </c>
      <c r="H156" t="s">
        <v>36</v>
      </c>
      <c r="I156" t="s">
        <v>38</v>
      </c>
      <c r="J156" t="s">
        <v>471</v>
      </c>
      <c r="K156" t="s">
        <v>1686</v>
      </c>
      <c r="L156">
        <v>1</v>
      </c>
      <c r="M156">
        <v>114.318</v>
      </c>
      <c r="N156">
        <v>0</v>
      </c>
      <c r="O156">
        <v>0</v>
      </c>
      <c r="P156">
        <v>0</v>
      </c>
      <c r="Q156">
        <v>0</v>
      </c>
      <c r="R156">
        <v>0</v>
      </c>
      <c r="S156">
        <v>0</v>
      </c>
      <c r="T156">
        <v>0</v>
      </c>
      <c r="U156">
        <v>0</v>
      </c>
      <c r="V156">
        <v>0</v>
      </c>
      <c r="W156">
        <v>0</v>
      </c>
      <c r="X156" t="s">
        <v>1952</v>
      </c>
      <c r="Y156" t="s">
        <v>1953</v>
      </c>
    </row>
    <row r="157" spans="1:25" outlineLevel="1">
      <c r="A157" t="s">
        <v>1684</v>
      </c>
      <c r="B157" t="s">
        <v>582</v>
      </c>
      <c r="C157" t="s">
        <v>581</v>
      </c>
      <c r="D157" t="s">
        <v>133</v>
      </c>
      <c r="E157" t="s">
        <v>132</v>
      </c>
      <c r="F157" t="s">
        <v>1685</v>
      </c>
      <c r="G157" t="s">
        <v>37</v>
      </c>
      <c r="H157" t="s">
        <v>36</v>
      </c>
      <c r="I157" t="s">
        <v>38</v>
      </c>
      <c r="J157" t="s">
        <v>471</v>
      </c>
      <c r="K157" t="s">
        <v>1689</v>
      </c>
      <c r="N157">
        <v>0</v>
      </c>
      <c r="O157">
        <v>0</v>
      </c>
      <c r="P157">
        <v>0</v>
      </c>
      <c r="Q157">
        <v>0</v>
      </c>
      <c r="R157">
        <v>0</v>
      </c>
      <c r="S157">
        <v>0</v>
      </c>
      <c r="T157">
        <v>0</v>
      </c>
      <c r="U157">
        <v>0</v>
      </c>
      <c r="V157">
        <v>0</v>
      </c>
      <c r="W157">
        <v>0</v>
      </c>
      <c r="X157" t="s">
        <v>1954</v>
      </c>
      <c r="Y157" t="s">
        <v>1955</v>
      </c>
    </row>
    <row r="158" spans="1:25" outlineLevel="1">
      <c r="A158" t="s">
        <v>1684</v>
      </c>
      <c r="B158" t="s">
        <v>580</v>
      </c>
      <c r="C158" t="s">
        <v>579</v>
      </c>
      <c r="D158" t="s">
        <v>121</v>
      </c>
      <c r="E158" t="s">
        <v>120</v>
      </c>
      <c r="F158" t="s">
        <v>1685</v>
      </c>
      <c r="G158" t="s">
        <v>37</v>
      </c>
      <c r="H158" t="s">
        <v>36</v>
      </c>
      <c r="I158" t="s">
        <v>38</v>
      </c>
      <c r="J158" t="s">
        <v>471</v>
      </c>
      <c r="K158" t="s">
        <v>1733</v>
      </c>
      <c r="L158">
        <v>1</v>
      </c>
      <c r="M158">
        <v>11532.661</v>
      </c>
      <c r="N158">
        <v>0</v>
      </c>
      <c r="O158">
        <v>0</v>
      </c>
      <c r="P158">
        <v>0</v>
      </c>
      <c r="Q158">
        <v>0</v>
      </c>
      <c r="R158">
        <v>0</v>
      </c>
      <c r="S158">
        <v>0</v>
      </c>
      <c r="T158">
        <v>0</v>
      </c>
      <c r="U158">
        <v>0</v>
      </c>
      <c r="V158">
        <v>0</v>
      </c>
      <c r="W158">
        <v>0</v>
      </c>
      <c r="X158" t="s">
        <v>1956</v>
      </c>
      <c r="Y158" t="s">
        <v>1957</v>
      </c>
    </row>
    <row r="159" spans="1:25" outlineLevel="1">
      <c r="A159" t="s">
        <v>1684</v>
      </c>
      <c r="B159" t="s">
        <v>576</v>
      </c>
      <c r="C159" t="s">
        <v>575</v>
      </c>
      <c r="D159" t="s">
        <v>68</v>
      </c>
      <c r="E159" t="s">
        <v>67</v>
      </c>
      <c r="F159" t="s">
        <v>1685</v>
      </c>
      <c r="G159" t="s">
        <v>37</v>
      </c>
      <c r="H159" t="s">
        <v>36</v>
      </c>
      <c r="I159" t="s">
        <v>38</v>
      </c>
      <c r="J159" t="s">
        <v>471</v>
      </c>
      <c r="K159" t="s">
        <v>1689</v>
      </c>
      <c r="N159">
        <v>0</v>
      </c>
      <c r="O159">
        <v>0</v>
      </c>
      <c r="P159">
        <v>0</v>
      </c>
      <c r="Q159">
        <v>0</v>
      </c>
      <c r="R159">
        <v>0</v>
      </c>
      <c r="S159">
        <v>0</v>
      </c>
      <c r="T159">
        <v>0</v>
      </c>
      <c r="U159">
        <v>0</v>
      </c>
      <c r="V159">
        <v>0</v>
      </c>
      <c r="W159">
        <v>0</v>
      </c>
      <c r="X159" t="s">
        <v>1958</v>
      </c>
      <c r="Y159" t="s">
        <v>1959</v>
      </c>
    </row>
    <row r="160" spans="1:25" outlineLevel="1">
      <c r="A160" t="s">
        <v>1684</v>
      </c>
      <c r="B160" t="s">
        <v>566</v>
      </c>
      <c r="C160" t="s">
        <v>565</v>
      </c>
      <c r="D160" t="s">
        <v>101</v>
      </c>
      <c r="E160" t="s">
        <v>100</v>
      </c>
      <c r="F160" t="s">
        <v>1696</v>
      </c>
      <c r="G160" t="s">
        <v>37</v>
      </c>
      <c r="H160" t="s">
        <v>36</v>
      </c>
      <c r="I160" t="s">
        <v>38</v>
      </c>
      <c r="J160" t="s">
        <v>471</v>
      </c>
      <c r="K160" t="s">
        <v>1686</v>
      </c>
      <c r="L160">
        <v>2</v>
      </c>
      <c r="M160">
        <v>257.221</v>
      </c>
      <c r="N160">
        <v>0</v>
      </c>
      <c r="O160">
        <v>0</v>
      </c>
      <c r="P160">
        <v>0</v>
      </c>
      <c r="Q160">
        <v>0</v>
      </c>
      <c r="R160">
        <v>0</v>
      </c>
      <c r="S160">
        <v>0</v>
      </c>
      <c r="T160">
        <v>0</v>
      </c>
      <c r="U160">
        <v>0</v>
      </c>
      <c r="V160">
        <v>0</v>
      </c>
      <c r="W160">
        <v>0</v>
      </c>
      <c r="X160" t="s">
        <v>1960</v>
      </c>
      <c r="Y160" t="s">
        <v>1961</v>
      </c>
    </row>
    <row r="161" spans="1:25" outlineLevel="1">
      <c r="A161" t="s">
        <v>1684</v>
      </c>
      <c r="B161" t="s">
        <v>1539</v>
      </c>
      <c r="C161" t="s">
        <v>1538</v>
      </c>
      <c r="D161" t="s">
        <v>121</v>
      </c>
      <c r="E161" t="s">
        <v>120</v>
      </c>
      <c r="F161" t="s">
        <v>1685</v>
      </c>
      <c r="G161" t="s">
        <v>37</v>
      </c>
      <c r="H161" t="s">
        <v>36</v>
      </c>
      <c r="I161" t="s">
        <v>38</v>
      </c>
      <c r="J161" t="s">
        <v>471</v>
      </c>
      <c r="K161" t="s">
        <v>1689</v>
      </c>
      <c r="N161">
        <v>0</v>
      </c>
      <c r="O161">
        <v>0</v>
      </c>
      <c r="P161">
        <v>0</v>
      </c>
      <c r="Q161">
        <v>0</v>
      </c>
      <c r="R161">
        <v>0</v>
      </c>
      <c r="S161">
        <v>0</v>
      </c>
      <c r="T161">
        <v>0</v>
      </c>
      <c r="U161">
        <v>0</v>
      </c>
      <c r="V161">
        <v>0</v>
      </c>
      <c r="W161">
        <v>0</v>
      </c>
      <c r="X161" t="s">
        <v>1962</v>
      </c>
      <c r="Y161" t="s">
        <v>1963</v>
      </c>
    </row>
    <row r="162" spans="1:25" outlineLevel="1">
      <c r="A162" t="s">
        <v>1684</v>
      </c>
      <c r="B162" t="s">
        <v>1539</v>
      </c>
      <c r="C162" t="s">
        <v>1538</v>
      </c>
      <c r="D162" t="s">
        <v>121</v>
      </c>
      <c r="E162" t="s">
        <v>120</v>
      </c>
      <c r="F162" t="s">
        <v>1685</v>
      </c>
      <c r="G162" t="s">
        <v>37</v>
      </c>
      <c r="H162" t="s">
        <v>36</v>
      </c>
      <c r="I162" t="s">
        <v>38</v>
      </c>
      <c r="J162" t="s">
        <v>471</v>
      </c>
      <c r="K162" t="s">
        <v>1686</v>
      </c>
      <c r="L162">
        <v>2</v>
      </c>
      <c r="M162">
        <v>218.56700000000001</v>
      </c>
      <c r="N162">
        <v>0</v>
      </c>
      <c r="O162">
        <v>0</v>
      </c>
      <c r="P162">
        <v>0</v>
      </c>
      <c r="Q162">
        <v>0</v>
      </c>
      <c r="R162">
        <v>0</v>
      </c>
      <c r="S162">
        <v>0</v>
      </c>
      <c r="T162">
        <v>0</v>
      </c>
      <c r="U162">
        <v>0</v>
      </c>
      <c r="V162">
        <v>0</v>
      </c>
      <c r="W162">
        <v>0</v>
      </c>
      <c r="X162" t="s">
        <v>1962</v>
      </c>
      <c r="Y162" t="s">
        <v>1963</v>
      </c>
    </row>
    <row r="163" spans="1:25" outlineLevel="1">
      <c r="A163" t="s">
        <v>1684</v>
      </c>
      <c r="B163" t="s">
        <v>1539</v>
      </c>
      <c r="C163" t="s">
        <v>1538</v>
      </c>
      <c r="D163" t="s">
        <v>121</v>
      </c>
      <c r="E163" t="s">
        <v>120</v>
      </c>
      <c r="F163" t="s">
        <v>1685</v>
      </c>
      <c r="G163" t="s">
        <v>37</v>
      </c>
      <c r="H163" t="s">
        <v>36</v>
      </c>
      <c r="I163" t="s">
        <v>38</v>
      </c>
      <c r="J163" t="s">
        <v>471</v>
      </c>
      <c r="K163" t="s">
        <v>1733</v>
      </c>
      <c r="L163">
        <v>0</v>
      </c>
      <c r="M163">
        <v>0</v>
      </c>
      <c r="N163">
        <v>0</v>
      </c>
      <c r="O163">
        <v>0</v>
      </c>
      <c r="P163">
        <v>0</v>
      </c>
      <c r="Q163">
        <v>0</v>
      </c>
      <c r="R163">
        <v>1</v>
      </c>
      <c r="S163">
        <v>3726.22</v>
      </c>
      <c r="T163">
        <v>0</v>
      </c>
      <c r="U163">
        <v>0</v>
      </c>
      <c r="V163">
        <v>0</v>
      </c>
      <c r="W163">
        <v>0</v>
      </c>
      <c r="X163" t="s">
        <v>1962</v>
      </c>
      <c r="Y163" t="s">
        <v>1963</v>
      </c>
    </row>
    <row r="164" spans="1:25" outlineLevel="1">
      <c r="A164" t="s">
        <v>1684</v>
      </c>
      <c r="B164" t="s">
        <v>560</v>
      </c>
      <c r="C164" t="s">
        <v>559</v>
      </c>
      <c r="D164" t="s">
        <v>85</v>
      </c>
      <c r="E164" t="s">
        <v>84</v>
      </c>
      <c r="F164" t="s">
        <v>1685</v>
      </c>
      <c r="G164" t="s">
        <v>37</v>
      </c>
      <c r="H164" t="s">
        <v>36</v>
      </c>
      <c r="I164" t="s">
        <v>38</v>
      </c>
      <c r="J164" t="s">
        <v>471</v>
      </c>
      <c r="K164" t="s">
        <v>1686</v>
      </c>
      <c r="L164">
        <v>1</v>
      </c>
      <c r="M164">
        <v>106.877</v>
      </c>
      <c r="N164">
        <v>0</v>
      </c>
      <c r="O164">
        <v>0</v>
      </c>
      <c r="P164">
        <v>0</v>
      </c>
      <c r="Q164">
        <v>0</v>
      </c>
      <c r="R164">
        <v>0</v>
      </c>
      <c r="S164">
        <v>0</v>
      </c>
      <c r="T164">
        <v>0</v>
      </c>
      <c r="U164">
        <v>0</v>
      </c>
      <c r="V164">
        <v>0</v>
      </c>
      <c r="W164">
        <v>0</v>
      </c>
      <c r="X164" t="s">
        <v>1964</v>
      </c>
      <c r="Y164" t="s">
        <v>1965</v>
      </c>
    </row>
    <row r="165" spans="1:25" outlineLevel="1">
      <c r="A165" t="s">
        <v>1684</v>
      </c>
      <c r="B165" t="s">
        <v>554</v>
      </c>
      <c r="C165" t="s">
        <v>553</v>
      </c>
      <c r="D165" t="s">
        <v>60</v>
      </c>
      <c r="E165" t="s">
        <v>59</v>
      </c>
      <c r="F165" t="s">
        <v>1794</v>
      </c>
      <c r="G165" t="s">
        <v>37</v>
      </c>
      <c r="H165" t="s">
        <v>36</v>
      </c>
      <c r="I165" t="s">
        <v>38</v>
      </c>
      <c r="J165" t="s">
        <v>471</v>
      </c>
      <c r="K165" t="s">
        <v>1689</v>
      </c>
      <c r="L165">
        <v>20</v>
      </c>
      <c r="M165">
        <v>57.75</v>
      </c>
      <c r="N165">
        <v>0</v>
      </c>
      <c r="O165">
        <v>0</v>
      </c>
      <c r="P165">
        <v>0</v>
      </c>
      <c r="Q165">
        <v>0</v>
      </c>
      <c r="R165">
        <v>0</v>
      </c>
      <c r="S165">
        <v>0</v>
      </c>
      <c r="T165">
        <v>0</v>
      </c>
      <c r="U165">
        <v>0</v>
      </c>
      <c r="V165">
        <v>0</v>
      </c>
      <c r="W165">
        <v>0</v>
      </c>
      <c r="X165" t="s">
        <v>1966</v>
      </c>
      <c r="Y165" t="s">
        <v>1967</v>
      </c>
    </row>
    <row r="166" spans="1:25" outlineLevel="1">
      <c r="A166" t="s">
        <v>1684</v>
      </c>
      <c r="B166" t="s">
        <v>552</v>
      </c>
      <c r="C166" t="s">
        <v>551</v>
      </c>
      <c r="D166" t="s">
        <v>147</v>
      </c>
      <c r="E166" t="s">
        <v>146</v>
      </c>
      <c r="F166" t="s">
        <v>1685</v>
      </c>
      <c r="G166" t="s">
        <v>37</v>
      </c>
      <c r="H166" t="s">
        <v>36</v>
      </c>
      <c r="I166" t="s">
        <v>38</v>
      </c>
      <c r="J166" t="s">
        <v>471</v>
      </c>
      <c r="K166" t="s">
        <v>1686</v>
      </c>
      <c r="L166">
        <v>2</v>
      </c>
      <c r="M166">
        <v>333.18900000000002</v>
      </c>
      <c r="N166">
        <v>0</v>
      </c>
      <c r="O166">
        <v>0</v>
      </c>
      <c r="P166">
        <v>0</v>
      </c>
      <c r="Q166">
        <v>0</v>
      </c>
      <c r="R166">
        <v>0</v>
      </c>
      <c r="S166">
        <v>0</v>
      </c>
      <c r="T166">
        <v>0</v>
      </c>
      <c r="U166">
        <v>0</v>
      </c>
      <c r="V166">
        <v>0</v>
      </c>
      <c r="W166">
        <v>0</v>
      </c>
      <c r="X166" t="s">
        <v>1968</v>
      </c>
      <c r="Y166" t="s">
        <v>1969</v>
      </c>
    </row>
    <row r="167" spans="1:25" outlineLevel="1">
      <c r="A167" t="s">
        <v>1684</v>
      </c>
      <c r="B167" t="s">
        <v>548</v>
      </c>
      <c r="C167" t="s">
        <v>547</v>
      </c>
      <c r="D167" t="s">
        <v>85</v>
      </c>
      <c r="E167" t="s">
        <v>84</v>
      </c>
      <c r="F167" t="s">
        <v>1685</v>
      </c>
      <c r="G167" t="s">
        <v>37</v>
      </c>
      <c r="H167" t="s">
        <v>36</v>
      </c>
      <c r="I167" t="s">
        <v>38</v>
      </c>
      <c r="J167" t="s">
        <v>471</v>
      </c>
      <c r="K167" t="s">
        <v>1689</v>
      </c>
      <c r="N167">
        <v>0</v>
      </c>
      <c r="O167">
        <v>0</v>
      </c>
      <c r="P167">
        <v>0</v>
      </c>
      <c r="Q167">
        <v>0</v>
      </c>
      <c r="R167">
        <v>0</v>
      </c>
      <c r="S167">
        <v>0</v>
      </c>
      <c r="T167">
        <v>0</v>
      </c>
      <c r="U167">
        <v>0</v>
      </c>
      <c r="V167">
        <v>0</v>
      </c>
      <c r="W167">
        <v>0</v>
      </c>
      <c r="X167" t="s">
        <v>1970</v>
      </c>
      <c r="Y167" t="s">
        <v>1971</v>
      </c>
    </row>
    <row r="168" spans="1:25" outlineLevel="1">
      <c r="A168" t="s">
        <v>1684</v>
      </c>
      <c r="B168" t="s">
        <v>548</v>
      </c>
      <c r="C168" t="s">
        <v>547</v>
      </c>
      <c r="D168" t="s">
        <v>85</v>
      </c>
      <c r="E168" t="s">
        <v>84</v>
      </c>
      <c r="F168" t="s">
        <v>1685</v>
      </c>
      <c r="G168" t="s">
        <v>37</v>
      </c>
      <c r="H168" t="s">
        <v>36</v>
      </c>
      <c r="I168" t="s">
        <v>38</v>
      </c>
      <c r="J168" t="s">
        <v>471</v>
      </c>
      <c r="K168" t="s">
        <v>1686</v>
      </c>
      <c r="L168">
        <v>1</v>
      </c>
      <c r="M168">
        <v>63.072000000000003</v>
      </c>
      <c r="N168">
        <v>0</v>
      </c>
      <c r="O168">
        <v>0</v>
      </c>
      <c r="P168">
        <v>0</v>
      </c>
      <c r="Q168">
        <v>0</v>
      </c>
      <c r="R168">
        <v>0</v>
      </c>
      <c r="S168">
        <v>0</v>
      </c>
      <c r="T168">
        <v>0</v>
      </c>
      <c r="U168">
        <v>0</v>
      </c>
      <c r="V168">
        <v>0</v>
      </c>
      <c r="W168">
        <v>0</v>
      </c>
      <c r="X168" t="s">
        <v>1970</v>
      </c>
      <c r="Y168" t="s">
        <v>1971</v>
      </c>
    </row>
    <row r="169" spans="1:25" outlineLevel="1">
      <c r="A169" t="s">
        <v>1684</v>
      </c>
      <c r="B169" t="s">
        <v>540</v>
      </c>
      <c r="C169" t="s">
        <v>539</v>
      </c>
      <c r="D169" t="s">
        <v>68</v>
      </c>
      <c r="E169" t="s">
        <v>67</v>
      </c>
      <c r="F169" t="s">
        <v>1685</v>
      </c>
      <c r="G169" t="s">
        <v>37</v>
      </c>
      <c r="H169" t="s">
        <v>36</v>
      </c>
      <c r="I169" t="s">
        <v>38</v>
      </c>
      <c r="J169" t="s">
        <v>471</v>
      </c>
      <c r="K169" t="s">
        <v>1689</v>
      </c>
      <c r="N169">
        <v>0</v>
      </c>
      <c r="O169">
        <v>0</v>
      </c>
      <c r="P169">
        <v>0</v>
      </c>
      <c r="Q169">
        <v>0</v>
      </c>
      <c r="R169">
        <v>0</v>
      </c>
      <c r="S169">
        <v>0</v>
      </c>
      <c r="T169">
        <v>0</v>
      </c>
      <c r="U169">
        <v>0</v>
      </c>
      <c r="V169">
        <v>0</v>
      </c>
      <c r="W169">
        <v>0</v>
      </c>
      <c r="X169" t="s">
        <v>1972</v>
      </c>
      <c r="Y169" t="s">
        <v>1973</v>
      </c>
    </row>
    <row r="170" spans="1:25" outlineLevel="1">
      <c r="A170" t="s">
        <v>1684</v>
      </c>
      <c r="B170" t="s">
        <v>1535</v>
      </c>
      <c r="C170" t="s">
        <v>1534</v>
      </c>
      <c r="D170" t="s">
        <v>115</v>
      </c>
      <c r="E170" t="s">
        <v>114</v>
      </c>
      <c r="F170" t="s">
        <v>1685</v>
      </c>
      <c r="G170" t="s">
        <v>37</v>
      </c>
      <c r="H170" t="s">
        <v>36</v>
      </c>
      <c r="I170" t="s">
        <v>38</v>
      </c>
      <c r="J170" t="s">
        <v>471</v>
      </c>
      <c r="K170" t="s">
        <v>1689</v>
      </c>
      <c r="L170">
        <v>10</v>
      </c>
      <c r="M170">
        <v>139.63499999999999</v>
      </c>
      <c r="N170">
        <v>0</v>
      </c>
      <c r="O170">
        <v>0</v>
      </c>
      <c r="P170">
        <v>0</v>
      </c>
      <c r="Q170">
        <v>0</v>
      </c>
      <c r="R170">
        <v>0</v>
      </c>
      <c r="S170">
        <v>0</v>
      </c>
      <c r="T170">
        <v>0</v>
      </c>
      <c r="U170">
        <v>0</v>
      </c>
      <c r="V170">
        <v>0</v>
      </c>
      <c r="W170">
        <v>0</v>
      </c>
      <c r="X170" t="s">
        <v>1974</v>
      </c>
      <c r="Y170" t="s">
        <v>1975</v>
      </c>
    </row>
    <row r="171" spans="1:25" outlineLevel="1">
      <c r="A171" t="s">
        <v>1684</v>
      </c>
      <c r="B171" t="s">
        <v>1535</v>
      </c>
      <c r="C171" t="s">
        <v>1534</v>
      </c>
      <c r="D171" t="s">
        <v>115</v>
      </c>
      <c r="E171" t="s">
        <v>114</v>
      </c>
      <c r="F171" t="s">
        <v>1685</v>
      </c>
      <c r="G171" t="s">
        <v>37</v>
      </c>
      <c r="H171" t="s">
        <v>36</v>
      </c>
      <c r="I171" t="s">
        <v>38</v>
      </c>
      <c r="J171" t="s">
        <v>471</v>
      </c>
      <c r="K171" t="s">
        <v>1686</v>
      </c>
      <c r="L171">
        <v>2</v>
      </c>
      <c r="M171">
        <v>190.47900000000001</v>
      </c>
      <c r="N171">
        <v>0</v>
      </c>
      <c r="O171">
        <v>0</v>
      </c>
      <c r="P171">
        <v>0</v>
      </c>
      <c r="Q171">
        <v>0</v>
      </c>
      <c r="R171">
        <v>0</v>
      </c>
      <c r="S171">
        <v>0</v>
      </c>
      <c r="T171">
        <v>0</v>
      </c>
      <c r="U171">
        <v>0</v>
      </c>
      <c r="V171">
        <v>0</v>
      </c>
      <c r="W171">
        <v>0</v>
      </c>
      <c r="X171" t="s">
        <v>1974</v>
      </c>
      <c r="Y171" t="s">
        <v>1975</v>
      </c>
    </row>
    <row r="172" spans="1:25" outlineLevel="1">
      <c r="A172" t="s">
        <v>1684</v>
      </c>
      <c r="B172" t="s">
        <v>1029</v>
      </c>
      <c r="C172" t="s">
        <v>1028</v>
      </c>
      <c r="D172" t="s">
        <v>169</v>
      </c>
      <c r="E172" t="s">
        <v>168</v>
      </c>
      <c r="F172" t="s">
        <v>1685</v>
      </c>
      <c r="G172" t="s">
        <v>37</v>
      </c>
      <c r="H172" t="s">
        <v>36</v>
      </c>
      <c r="I172" t="s">
        <v>38</v>
      </c>
      <c r="J172" t="s">
        <v>471</v>
      </c>
      <c r="K172" t="s">
        <v>1689</v>
      </c>
      <c r="N172">
        <v>0</v>
      </c>
      <c r="O172">
        <v>0</v>
      </c>
      <c r="P172">
        <v>0</v>
      </c>
      <c r="Q172">
        <v>0</v>
      </c>
      <c r="R172">
        <v>0</v>
      </c>
      <c r="S172">
        <v>0</v>
      </c>
      <c r="T172">
        <v>0</v>
      </c>
      <c r="U172">
        <v>0</v>
      </c>
      <c r="V172">
        <v>0</v>
      </c>
      <c r="W172">
        <v>0</v>
      </c>
      <c r="X172" t="s">
        <v>1976</v>
      </c>
      <c r="Y172" t="s">
        <v>1977</v>
      </c>
    </row>
    <row r="173" spans="1:25" outlineLevel="1">
      <c r="A173" t="s">
        <v>1684</v>
      </c>
      <c r="B173" t="s">
        <v>1027</v>
      </c>
      <c r="C173" t="s">
        <v>1026</v>
      </c>
      <c r="D173" t="s">
        <v>52</v>
      </c>
      <c r="E173" t="s">
        <v>51</v>
      </c>
      <c r="F173" t="s">
        <v>1685</v>
      </c>
      <c r="G173" t="s">
        <v>37</v>
      </c>
      <c r="H173" t="s">
        <v>36</v>
      </c>
      <c r="I173" t="s">
        <v>38</v>
      </c>
      <c r="J173" t="s">
        <v>471</v>
      </c>
      <c r="K173" t="s">
        <v>1689</v>
      </c>
      <c r="N173">
        <v>0</v>
      </c>
      <c r="O173">
        <v>0</v>
      </c>
      <c r="P173">
        <v>0</v>
      </c>
      <c r="Q173">
        <v>0</v>
      </c>
      <c r="R173">
        <v>0</v>
      </c>
      <c r="S173">
        <v>0</v>
      </c>
      <c r="T173">
        <v>0</v>
      </c>
      <c r="U173">
        <v>0</v>
      </c>
      <c r="V173">
        <v>0</v>
      </c>
      <c r="W173">
        <v>0</v>
      </c>
      <c r="X173" t="s">
        <v>1978</v>
      </c>
      <c r="Y173" t="s">
        <v>1979</v>
      </c>
    </row>
    <row r="174" spans="1:25" outlineLevel="1">
      <c r="A174" t="s">
        <v>1684</v>
      </c>
      <c r="B174" t="s">
        <v>1533</v>
      </c>
      <c r="C174" t="s">
        <v>1532</v>
      </c>
      <c r="D174" t="s">
        <v>159</v>
      </c>
      <c r="E174" t="s">
        <v>158</v>
      </c>
      <c r="F174" t="s">
        <v>1685</v>
      </c>
      <c r="G174" t="s">
        <v>37</v>
      </c>
      <c r="H174" t="s">
        <v>36</v>
      </c>
      <c r="I174" t="s">
        <v>38</v>
      </c>
      <c r="J174" t="s">
        <v>471</v>
      </c>
      <c r="K174" t="s">
        <v>1689</v>
      </c>
      <c r="N174">
        <v>0</v>
      </c>
      <c r="O174">
        <v>0</v>
      </c>
      <c r="P174">
        <v>0</v>
      </c>
      <c r="Q174">
        <v>0</v>
      </c>
      <c r="R174">
        <v>0</v>
      </c>
      <c r="S174">
        <v>0</v>
      </c>
      <c r="T174">
        <v>0</v>
      </c>
      <c r="U174">
        <v>0</v>
      </c>
      <c r="V174">
        <v>0</v>
      </c>
      <c r="W174">
        <v>0</v>
      </c>
      <c r="X174" t="s">
        <v>1980</v>
      </c>
      <c r="Y174" t="s">
        <v>1981</v>
      </c>
    </row>
    <row r="175" spans="1:25" outlineLevel="1">
      <c r="A175" t="s">
        <v>1684</v>
      </c>
      <c r="B175" t="s">
        <v>532</v>
      </c>
      <c r="C175" t="s">
        <v>531</v>
      </c>
      <c r="D175" t="s">
        <v>85</v>
      </c>
      <c r="E175" t="s">
        <v>84</v>
      </c>
      <c r="F175" t="s">
        <v>1685</v>
      </c>
      <c r="G175" t="s">
        <v>37</v>
      </c>
      <c r="H175" t="s">
        <v>36</v>
      </c>
      <c r="I175" t="s">
        <v>38</v>
      </c>
      <c r="J175" t="s">
        <v>471</v>
      </c>
      <c r="K175" t="s">
        <v>1689</v>
      </c>
      <c r="N175">
        <v>0</v>
      </c>
      <c r="O175">
        <v>0</v>
      </c>
      <c r="P175">
        <v>0</v>
      </c>
      <c r="Q175">
        <v>0</v>
      </c>
      <c r="R175">
        <v>0</v>
      </c>
      <c r="S175">
        <v>0</v>
      </c>
      <c r="T175">
        <v>0</v>
      </c>
      <c r="U175">
        <v>0</v>
      </c>
      <c r="V175">
        <v>0</v>
      </c>
      <c r="W175">
        <v>0</v>
      </c>
      <c r="X175" t="s">
        <v>1982</v>
      </c>
      <c r="Y175" t="s">
        <v>1983</v>
      </c>
    </row>
    <row r="176" spans="1:25" outlineLevel="1">
      <c r="A176" t="s">
        <v>1684</v>
      </c>
      <c r="B176" t="s">
        <v>528</v>
      </c>
      <c r="C176" t="s">
        <v>527</v>
      </c>
      <c r="D176" t="s">
        <v>121</v>
      </c>
      <c r="E176" t="s">
        <v>120</v>
      </c>
      <c r="F176" t="s">
        <v>1685</v>
      </c>
      <c r="G176" t="s">
        <v>37</v>
      </c>
      <c r="H176" t="s">
        <v>36</v>
      </c>
      <c r="I176" t="s">
        <v>38</v>
      </c>
      <c r="J176" t="s">
        <v>471</v>
      </c>
      <c r="K176" t="s">
        <v>1689</v>
      </c>
      <c r="N176">
        <v>0</v>
      </c>
      <c r="O176">
        <v>0</v>
      </c>
      <c r="P176">
        <v>0</v>
      </c>
      <c r="Q176">
        <v>0</v>
      </c>
      <c r="R176">
        <v>0</v>
      </c>
      <c r="S176">
        <v>0</v>
      </c>
      <c r="T176">
        <v>0</v>
      </c>
      <c r="U176">
        <v>0</v>
      </c>
      <c r="V176">
        <v>0</v>
      </c>
      <c r="W176">
        <v>0</v>
      </c>
      <c r="X176" t="s">
        <v>1984</v>
      </c>
      <c r="Y176" t="s">
        <v>1985</v>
      </c>
    </row>
    <row r="177" spans="1:25" outlineLevel="1">
      <c r="A177" t="s">
        <v>1684</v>
      </c>
      <c r="B177" t="s">
        <v>526</v>
      </c>
      <c r="C177" t="s">
        <v>525</v>
      </c>
      <c r="D177" t="s">
        <v>68</v>
      </c>
      <c r="E177" t="s">
        <v>67</v>
      </c>
      <c r="F177" t="s">
        <v>1685</v>
      </c>
      <c r="G177" t="s">
        <v>37</v>
      </c>
      <c r="H177" t="s">
        <v>36</v>
      </c>
      <c r="I177" t="s">
        <v>38</v>
      </c>
      <c r="J177" t="s">
        <v>471</v>
      </c>
      <c r="K177" t="s">
        <v>1689</v>
      </c>
      <c r="N177">
        <v>0</v>
      </c>
      <c r="O177">
        <v>0</v>
      </c>
      <c r="P177">
        <v>0</v>
      </c>
      <c r="Q177">
        <v>0</v>
      </c>
      <c r="R177">
        <v>0</v>
      </c>
      <c r="S177">
        <v>0</v>
      </c>
      <c r="T177">
        <v>0</v>
      </c>
      <c r="U177">
        <v>0</v>
      </c>
      <c r="V177">
        <v>0</v>
      </c>
      <c r="W177">
        <v>0</v>
      </c>
      <c r="X177" t="s">
        <v>1986</v>
      </c>
      <c r="Y177" t="s">
        <v>1987</v>
      </c>
    </row>
    <row r="178" spans="1:25" outlineLevel="1">
      <c r="A178" t="s">
        <v>1684</v>
      </c>
      <c r="B178" t="s">
        <v>520</v>
      </c>
      <c r="C178" t="s">
        <v>519</v>
      </c>
      <c r="D178" t="s">
        <v>147</v>
      </c>
      <c r="E178" t="s">
        <v>146</v>
      </c>
      <c r="F178" t="s">
        <v>1685</v>
      </c>
      <c r="G178" t="s">
        <v>37</v>
      </c>
      <c r="H178" t="s">
        <v>36</v>
      </c>
      <c r="I178" t="s">
        <v>38</v>
      </c>
      <c r="J178" t="s">
        <v>471</v>
      </c>
      <c r="K178" t="s">
        <v>1689</v>
      </c>
      <c r="N178">
        <v>0</v>
      </c>
      <c r="O178">
        <v>0</v>
      </c>
      <c r="P178">
        <v>0</v>
      </c>
      <c r="Q178">
        <v>0</v>
      </c>
      <c r="R178">
        <v>0</v>
      </c>
      <c r="S178">
        <v>0</v>
      </c>
      <c r="T178">
        <v>0</v>
      </c>
      <c r="U178">
        <v>0</v>
      </c>
      <c r="V178">
        <v>0</v>
      </c>
      <c r="W178">
        <v>0</v>
      </c>
      <c r="X178" t="s">
        <v>1988</v>
      </c>
      <c r="Y178" t="s">
        <v>1989</v>
      </c>
    </row>
    <row r="179" spans="1:25" outlineLevel="1">
      <c r="A179" t="s">
        <v>1684</v>
      </c>
      <c r="B179" t="s">
        <v>1531</v>
      </c>
      <c r="C179" t="s">
        <v>1530</v>
      </c>
      <c r="D179" t="s">
        <v>85</v>
      </c>
      <c r="E179" t="s">
        <v>84</v>
      </c>
      <c r="F179" t="s">
        <v>1685</v>
      </c>
      <c r="G179" t="s">
        <v>37</v>
      </c>
      <c r="H179" t="s">
        <v>36</v>
      </c>
      <c r="I179" t="s">
        <v>38</v>
      </c>
      <c r="J179" t="s">
        <v>471</v>
      </c>
      <c r="K179" t="s">
        <v>1689</v>
      </c>
      <c r="N179">
        <v>0</v>
      </c>
      <c r="O179">
        <v>0</v>
      </c>
      <c r="P179">
        <v>0</v>
      </c>
      <c r="Q179">
        <v>0</v>
      </c>
      <c r="R179">
        <v>0</v>
      </c>
      <c r="S179">
        <v>0</v>
      </c>
      <c r="T179">
        <v>0</v>
      </c>
      <c r="U179">
        <v>0</v>
      </c>
      <c r="V179">
        <v>0</v>
      </c>
      <c r="W179">
        <v>0</v>
      </c>
      <c r="X179" t="s">
        <v>1990</v>
      </c>
      <c r="Y179" t="s">
        <v>1991</v>
      </c>
    </row>
    <row r="180" spans="1:25" outlineLevel="1">
      <c r="A180" t="s">
        <v>1684</v>
      </c>
      <c r="B180" t="s">
        <v>1021</v>
      </c>
      <c r="C180" t="s">
        <v>1020</v>
      </c>
      <c r="D180" t="s">
        <v>147</v>
      </c>
      <c r="E180" t="s">
        <v>146</v>
      </c>
      <c r="F180" t="s">
        <v>1685</v>
      </c>
      <c r="G180" t="s">
        <v>37</v>
      </c>
      <c r="H180" t="s">
        <v>36</v>
      </c>
      <c r="I180" t="s">
        <v>38</v>
      </c>
      <c r="J180" t="s">
        <v>471</v>
      </c>
      <c r="K180" t="s">
        <v>1686</v>
      </c>
      <c r="L180">
        <v>1</v>
      </c>
      <c r="M180">
        <v>106.712</v>
      </c>
      <c r="N180">
        <v>0</v>
      </c>
      <c r="O180">
        <v>0</v>
      </c>
      <c r="P180">
        <v>0</v>
      </c>
      <c r="Q180">
        <v>0</v>
      </c>
      <c r="R180">
        <v>0</v>
      </c>
      <c r="S180">
        <v>0</v>
      </c>
      <c r="T180">
        <v>0</v>
      </c>
      <c r="U180">
        <v>0</v>
      </c>
      <c r="V180">
        <v>0</v>
      </c>
      <c r="W180">
        <v>0</v>
      </c>
      <c r="X180" t="s">
        <v>1992</v>
      </c>
      <c r="Y180" t="s">
        <v>1993</v>
      </c>
    </row>
    <row r="181" spans="1:25" outlineLevel="1">
      <c r="A181" t="s">
        <v>1684</v>
      </c>
      <c r="B181" t="s">
        <v>1019</v>
      </c>
      <c r="C181" t="s">
        <v>1018</v>
      </c>
      <c r="D181" t="s">
        <v>169</v>
      </c>
      <c r="E181" t="s">
        <v>168</v>
      </c>
      <c r="F181" t="s">
        <v>1685</v>
      </c>
      <c r="G181" t="s">
        <v>37</v>
      </c>
      <c r="H181" t="s">
        <v>36</v>
      </c>
      <c r="I181" t="s">
        <v>38</v>
      </c>
      <c r="J181" t="s">
        <v>471</v>
      </c>
      <c r="K181" t="s">
        <v>1689</v>
      </c>
      <c r="N181">
        <v>0</v>
      </c>
      <c r="O181">
        <v>0</v>
      </c>
      <c r="P181">
        <v>0</v>
      </c>
      <c r="Q181">
        <v>0</v>
      </c>
      <c r="R181">
        <v>0</v>
      </c>
      <c r="S181">
        <v>0</v>
      </c>
      <c r="T181">
        <v>0</v>
      </c>
      <c r="U181">
        <v>0</v>
      </c>
      <c r="V181">
        <v>0</v>
      </c>
      <c r="W181">
        <v>0</v>
      </c>
      <c r="X181" t="s">
        <v>1994</v>
      </c>
      <c r="Y181" t="s">
        <v>1995</v>
      </c>
    </row>
    <row r="182" spans="1:25" outlineLevel="1">
      <c r="A182" t="s">
        <v>1684</v>
      </c>
      <c r="B182" t="s">
        <v>1017</v>
      </c>
      <c r="C182" t="s">
        <v>1016</v>
      </c>
      <c r="D182" t="s">
        <v>101</v>
      </c>
      <c r="E182" t="s">
        <v>100</v>
      </c>
      <c r="F182" t="s">
        <v>1696</v>
      </c>
      <c r="G182" t="s">
        <v>37</v>
      </c>
      <c r="H182" t="s">
        <v>36</v>
      </c>
      <c r="I182" t="s">
        <v>38</v>
      </c>
      <c r="J182" t="s">
        <v>471</v>
      </c>
      <c r="K182" t="s">
        <v>1689</v>
      </c>
      <c r="N182">
        <v>0</v>
      </c>
      <c r="O182">
        <v>0</v>
      </c>
      <c r="P182">
        <v>0</v>
      </c>
      <c r="Q182">
        <v>0</v>
      </c>
      <c r="R182">
        <v>0</v>
      </c>
      <c r="S182">
        <v>0</v>
      </c>
      <c r="T182">
        <v>0</v>
      </c>
      <c r="U182">
        <v>0</v>
      </c>
      <c r="V182">
        <v>0</v>
      </c>
      <c r="W182">
        <v>0</v>
      </c>
      <c r="X182" t="s">
        <v>1996</v>
      </c>
      <c r="Y182" t="s">
        <v>1997</v>
      </c>
    </row>
    <row r="183" spans="1:25" outlineLevel="1">
      <c r="A183" t="s">
        <v>1684</v>
      </c>
      <c r="B183" t="s">
        <v>1017</v>
      </c>
      <c r="C183" t="s">
        <v>1016</v>
      </c>
      <c r="D183" t="s">
        <v>101</v>
      </c>
      <c r="E183" t="s">
        <v>100</v>
      </c>
      <c r="F183" t="s">
        <v>1696</v>
      </c>
      <c r="G183" t="s">
        <v>37</v>
      </c>
      <c r="H183" t="s">
        <v>36</v>
      </c>
      <c r="I183" t="s">
        <v>38</v>
      </c>
      <c r="J183" t="s">
        <v>471</v>
      </c>
      <c r="K183" t="s">
        <v>1686</v>
      </c>
      <c r="L183">
        <v>1</v>
      </c>
      <c r="M183">
        <v>68.028999999999996</v>
      </c>
      <c r="N183">
        <v>0</v>
      </c>
      <c r="O183">
        <v>0</v>
      </c>
      <c r="P183">
        <v>0</v>
      </c>
      <c r="Q183">
        <v>0</v>
      </c>
      <c r="R183">
        <v>0</v>
      </c>
      <c r="S183">
        <v>0</v>
      </c>
      <c r="T183">
        <v>0</v>
      </c>
      <c r="U183">
        <v>0</v>
      </c>
      <c r="V183">
        <v>0</v>
      </c>
      <c r="W183">
        <v>0</v>
      </c>
      <c r="X183" t="s">
        <v>1996</v>
      </c>
      <c r="Y183" t="s">
        <v>1997</v>
      </c>
    </row>
    <row r="184" spans="1:25" outlineLevel="1">
      <c r="A184" t="s">
        <v>1684</v>
      </c>
      <c r="B184" t="s">
        <v>1529</v>
      </c>
      <c r="C184" t="s">
        <v>1528</v>
      </c>
      <c r="D184" t="s">
        <v>390</v>
      </c>
      <c r="E184" t="s">
        <v>389</v>
      </c>
      <c r="F184" t="s">
        <v>1685</v>
      </c>
      <c r="G184" t="s">
        <v>37</v>
      </c>
      <c r="H184" t="s">
        <v>36</v>
      </c>
      <c r="I184" t="s">
        <v>38</v>
      </c>
      <c r="J184" t="s">
        <v>471</v>
      </c>
      <c r="K184" t="s">
        <v>1689</v>
      </c>
      <c r="N184">
        <v>0</v>
      </c>
      <c r="O184">
        <v>0</v>
      </c>
      <c r="P184">
        <v>0</v>
      </c>
      <c r="Q184">
        <v>0</v>
      </c>
      <c r="R184">
        <v>0</v>
      </c>
      <c r="S184">
        <v>0</v>
      </c>
      <c r="T184">
        <v>0</v>
      </c>
      <c r="U184">
        <v>0</v>
      </c>
      <c r="V184">
        <v>0</v>
      </c>
      <c r="W184">
        <v>0</v>
      </c>
      <c r="X184" t="s">
        <v>1998</v>
      </c>
      <c r="Y184" t="s">
        <v>1999</v>
      </c>
    </row>
    <row r="185" spans="1:25" outlineLevel="1">
      <c r="A185" t="s">
        <v>1684</v>
      </c>
      <c r="B185" t="s">
        <v>1015</v>
      </c>
      <c r="C185" t="s">
        <v>1014</v>
      </c>
      <c r="D185" t="s">
        <v>366</v>
      </c>
      <c r="E185" t="s">
        <v>365</v>
      </c>
      <c r="F185" t="s">
        <v>1685</v>
      </c>
      <c r="G185" t="s">
        <v>37</v>
      </c>
      <c r="H185" t="s">
        <v>36</v>
      </c>
      <c r="I185" t="s">
        <v>38</v>
      </c>
      <c r="J185" t="s">
        <v>471</v>
      </c>
      <c r="K185" t="s">
        <v>1689</v>
      </c>
      <c r="N185">
        <v>0</v>
      </c>
      <c r="O185">
        <v>0</v>
      </c>
      <c r="P185">
        <v>0</v>
      </c>
      <c r="Q185">
        <v>0</v>
      </c>
      <c r="R185">
        <v>0</v>
      </c>
      <c r="S185">
        <v>0</v>
      </c>
      <c r="T185">
        <v>0</v>
      </c>
      <c r="U185">
        <v>0</v>
      </c>
      <c r="V185">
        <v>0</v>
      </c>
      <c r="W185">
        <v>0</v>
      </c>
      <c r="X185" t="s">
        <v>2000</v>
      </c>
      <c r="Y185" t="s">
        <v>2001</v>
      </c>
    </row>
    <row r="186" spans="1:25" outlineLevel="1">
      <c r="A186" t="s">
        <v>1684</v>
      </c>
      <c r="B186" t="s">
        <v>1015</v>
      </c>
      <c r="C186" t="s">
        <v>1014</v>
      </c>
      <c r="D186" t="s">
        <v>366</v>
      </c>
      <c r="E186" t="s">
        <v>365</v>
      </c>
      <c r="F186" t="s">
        <v>1685</v>
      </c>
      <c r="G186" t="s">
        <v>37</v>
      </c>
      <c r="H186" t="s">
        <v>36</v>
      </c>
      <c r="I186" t="s">
        <v>38</v>
      </c>
      <c r="J186" t="s">
        <v>471</v>
      </c>
      <c r="K186" t="s">
        <v>1686</v>
      </c>
      <c r="L186">
        <v>0</v>
      </c>
      <c r="M186">
        <v>0</v>
      </c>
      <c r="N186">
        <v>0</v>
      </c>
      <c r="O186">
        <v>0</v>
      </c>
      <c r="P186">
        <v>1</v>
      </c>
      <c r="Q186">
        <v>106.036</v>
      </c>
      <c r="R186">
        <v>0</v>
      </c>
      <c r="S186">
        <v>0</v>
      </c>
      <c r="T186">
        <v>0</v>
      </c>
      <c r="U186">
        <v>0</v>
      </c>
      <c r="V186">
        <v>0</v>
      </c>
      <c r="W186">
        <v>0</v>
      </c>
      <c r="X186" t="s">
        <v>2000</v>
      </c>
      <c r="Y186" t="s">
        <v>2001</v>
      </c>
    </row>
    <row r="187" spans="1:25" outlineLevel="1">
      <c r="A187" t="s">
        <v>1684</v>
      </c>
      <c r="B187" t="s">
        <v>1013</v>
      </c>
      <c r="C187" t="s">
        <v>1012</v>
      </c>
      <c r="D187" t="s">
        <v>101</v>
      </c>
      <c r="E187" t="s">
        <v>100</v>
      </c>
      <c r="F187" t="s">
        <v>1696</v>
      </c>
      <c r="G187" t="s">
        <v>37</v>
      </c>
      <c r="H187" t="s">
        <v>36</v>
      </c>
      <c r="I187" t="s">
        <v>38</v>
      </c>
      <c r="J187" t="s">
        <v>471</v>
      </c>
      <c r="K187" t="s">
        <v>1689</v>
      </c>
      <c r="N187">
        <v>0</v>
      </c>
      <c r="O187">
        <v>0</v>
      </c>
      <c r="P187">
        <v>0</v>
      </c>
      <c r="Q187">
        <v>0</v>
      </c>
      <c r="R187">
        <v>0</v>
      </c>
      <c r="S187">
        <v>0</v>
      </c>
      <c r="T187">
        <v>0</v>
      </c>
      <c r="U187">
        <v>0</v>
      </c>
      <c r="V187">
        <v>0</v>
      </c>
      <c r="W187">
        <v>0</v>
      </c>
      <c r="X187" t="s">
        <v>2002</v>
      </c>
      <c r="Y187" t="s">
        <v>2003</v>
      </c>
    </row>
    <row r="188" spans="1:25" outlineLevel="1">
      <c r="A188" t="s">
        <v>1684</v>
      </c>
      <c r="B188" t="s">
        <v>1007</v>
      </c>
      <c r="C188" t="s">
        <v>1006</v>
      </c>
      <c r="D188" t="s">
        <v>85</v>
      </c>
      <c r="E188" t="s">
        <v>84</v>
      </c>
      <c r="F188" t="s">
        <v>1685</v>
      </c>
      <c r="G188" t="s">
        <v>37</v>
      </c>
      <c r="H188" t="s">
        <v>36</v>
      </c>
      <c r="I188" t="s">
        <v>38</v>
      </c>
      <c r="J188" t="s">
        <v>471</v>
      </c>
      <c r="K188" t="s">
        <v>1689</v>
      </c>
      <c r="N188">
        <v>0</v>
      </c>
      <c r="O188">
        <v>0</v>
      </c>
      <c r="P188">
        <v>0</v>
      </c>
      <c r="Q188">
        <v>0</v>
      </c>
      <c r="R188">
        <v>0</v>
      </c>
      <c r="S188">
        <v>0</v>
      </c>
      <c r="T188">
        <v>0</v>
      </c>
      <c r="U188">
        <v>0</v>
      </c>
      <c r="V188">
        <v>0</v>
      </c>
      <c r="W188">
        <v>0</v>
      </c>
      <c r="X188" t="s">
        <v>2004</v>
      </c>
      <c r="Y188" t="s">
        <v>2005</v>
      </c>
    </row>
    <row r="189" spans="1:25" outlineLevel="1">
      <c r="A189" t="s">
        <v>1684</v>
      </c>
      <c r="B189" t="s">
        <v>1005</v>
      </c>
      <c r="C189" t="s">
        <v>1004</v>
      </c>
      <c r="D189" t="s">
        <v>121</v>
      </c>
      <c r="E189" t="s">
        <v>120</v>
      </c>
      <c r="F189" t="s">
        <v>1685</v>
      </c>
      <c r="G189" t="s">
        <v>37</v>
      </c>
      <c r="H189" t="s">
        <v>36</v>
      </c>
      <c r="I189" t="s">
        <v>38</v>
      </c>
      <c r="J189" t="s">
        <v>471</v>
      </c>
      <c r="K189" t="s">
        <v>1689</v>
      </c>
      <c r="L189">
        <v>22</v>
      </c>
      <c r="M189">
        <v>57.74</v>
      </c>
      <c r="N189">
        <v>0</v>
      </c>
      <c r="O189">
        <v>0</v>
      </c>
      <c r="P189">
        <v>0</v>
      </c>
      <c r="Q189">
        <v>0</v>
      </c>
      <c r="R189">
        <v>0</v>
      </c>
      <c r="S189">
        <v>0</v>
      </c>
      <c r="T189">
        <v>0</v>
      </c>
      <c r="U189">
        <v>0</v>
      </c>
      <c r="V189">
        <v>0</v>
      </c>
      <c r="W189">
        <v>0</v>
      </c>
      <c r="X189" t="s">
        <v>2006</v>
      </c>
      <c r="Y189" t="s">
        <v>2007</v>
      </c>
    </row>
    <row r="190" spans="1:25" outlineLevel="1">
      <c r="A190" t="s">
        <v>1684</v>
      </c>
      <c r="B190" t="s">
        <v>1003</v>
      </c>
      <c r="C190" t="s">
        <v>1002</v>
      </c>
      <c r="D190" t="s">
        <v>68</v>
      </c>
      <c r="E190" t="s">
        <v>67</v>
      </c>
      <c r="F190" t="s">
        <v>1685</v>
      </c>
      <c r="G190" t="s">
        <v>37</v>
      </c>
      <c r="H190" t="s">
        <v>36</v>
      </c>
      <c r="I190" t="s">
        <v>38</v>
      </c>
      <c r="J190" t="s">
        <v>471</v>
      </c>
      <c r="K190" t="s">
        <v>1686</v>
      </c>
      <c r="L190">
        <v>5</v>
      </c>
      <c r="M190">
        <v>521.85199999999998</v>
      </c>
      <c r="N190">
        <v>0</v>
      </c>
      <c r="O190">
        <v>0</v>
      </c>
      <c r="P190">
        <v>0</v>
      </c>
      <c r="Q190">
        <v>0</v>
      </c>
      <c r="R190">
        <v>0</v>
      </c>
      <c r="S190">
        <v>0</v>
      </c>
      <c r="T190">
        <v>0</v>
      </c>
      <c r="U190">
        <v>0</v>
      </c>
      <c r="V190">
        <v>0</v>
      </c>
      <c r="W190">
        <v>0</v>
      </c>
      <c r="X190" t="s">
        <v>2008</v>
      </c>
      <c r="Y190" t="s">
        <v>2009</v>
      </c>
    </row>
    <row r="191" spans="1:25" outlineLevel="1">
      <c r="A191" t="s">
        <v>1684</v>
      </c>
      <c r="B191" t="s">
        <v>1001</v>
      </c>
      <c r="C191" t="s">
        <v>1000</v>
      </c>
      <c r="D191" t="s">
        <v>95</v>
      </c>
      <c r="E191" t="s">
        <v>94</v>
      </c>
      <c r="F191" t="s">
        <v>1685</v>
      </c>
      <c r="G191" t="s">
        <v>37</v>
      </c>
      <c r="H191" t="s">
        <v>36</v>
      </c>
      <c r="I191" t="s">
        <v>38</v>
      </c>
      <c r="J191" t="s">
        <v>471</v>
      </c>
      <c r="K191" t="s">
        <v>1686</v>
      </c>
      <c r="L191">
        <v>1</v>
      </c>
      <c r="M191">
        <v>113.027</v>
      </c>
      <c r="N191">
        <v>0</v>
      </c>
      <c r="O191">
        <v>0</v>
      </c>
      <c r="P191">
        <v>0</v>
      </c>
      <c r="Q191">
        <v>0</v>
      </c>
      <c r="R191">
        <v>0</v>
      </c>
      <c r="S191">
        <v>0</v>
      </c>
      <c r="T191">
        <v>0</v>
      </c>
      <c r="U191">
        <v>0</v>
      </c>
      <c r="V191">
        <v>0</v>
      </c>
      <c r="W191">
        <v>0</v>
      </c>
      <c r="X191" t="s">
        <v>2010</v>
      </c>
      <c r="Y191" t="s">
        <v>2011</v>
      </c>
    </row>
    <row r="192" spans="1:25" outlineLevel="1">
      <c r="A192" t="s">
        <v>1684</v>
      </c>
      <c r="B192" t="s">
        <v>999</v>
      </c>
      <c r="C192" t="s">
        <v>998</v>
      </c>
      <c r="D192" t="s">
        <v>85</v>
      </c>
      <c r="E192" t="s">
        <v>84</v>
      </c>
      <c r="F192" t="s">
        <v>1685</v>
      </c>
      <c r="G192" t="s">
        <v>37</v>
      </c>
      <c r="H192" t="s">
        <v>36</v>
      </c>
      <c r="I192" t="s">
        <v>38</v>
      </c>
      <c r="J192" t="s">
        <v>471</v>
      </c>
      <c r="K192" t="s">
        <v>1689</v>
      </c>
      <c r="N192">
        <v>0</v>
      </c>
      <c r="O192">
        <v>0</v>
      </c>
      <c r="P192">
        <v>0</v>
      </c>
      <c r="Q192">
        <v>0</v>
      </c>
      <c r="R192">
        <v>0</v>
      </c>
      <c r="S192">
        <v>0</v>
      </c>
      <c r="T192">
        <v>0</v>
      </c>
      <c r="U192">
        <v>0</v>
      </c>
      <c r="V192">
        <v>0</v>
      </c>
      <c r="W192">
        <v>0</v>
      </c>
      <c r="X192" t="s">
        <v>2012</v>
      </c>
      <c r="Y192" t="s">
        <v>2013</v>
      </c>
    </row>
    <row r="193" spans="1:25" outlineLevel="1">
      <c r="A193" t="s">
        <v>1684</v>
      </c>
      <c r="B193" t="s">
        <v>997</v>
      </c>
      <c r="C193" t="s">
        <v>996</v>
      </c>
      <c r="D193" t="s">
        <v>101</v>
      </c>
      <c r="E193" t="s">
        <v>100</v>
      </c>
      <c r="F193" t="s">
        <v>1696</v>
      </c>
      <c r="G193" t="s">
        <v>37</v>
      </c>
      <c r="H193" t="s">
        <v>36</v>
      </c>
      <c r="I193" t="s">
        <v>38</v>
      </c>
      <c r="J193" t="s">
        <v>471</v>
      </c>
      <c r="K193" t="s">
        <v>1689</v>
      </c>
      <c r="N193">
        <v>0</v>
      </c>
      <c r="O193">
        <v>0</v>
      </c>
      <c r="P193">
        <v>0</v>
      </c>
      <c r="Q193">
        <v>0</v>
      </c>
      <c r="R193">
        <v>0</v>
      </c>
      <c r="S193">
        <v>0</v>
      </c>
      <c r="T193">
        <v>0</v>
      </c>
      <c r="U193">
        <v>0</v>
      </c>
      <c r="V193">
        <v>0</v>
      </c>
      <c r="W193">
        <v>0</v>
      </c>
      <c r="X193" t="s">
        <v>2014</v>
      </c>
      <c r="Y193" t="s">
        <v>2015</v>
      </c>
    </row>
    <row r="194" spans="1:25" outlineLevel="1">
      <c r="A194" t="s">
        <v>1684</v>
      </c>
      <c r="B194" t="s">
        <v>997</v>
      </c>
      <c r="C194" t="s">
        <v>996</v>
      </c>
      <c r="D194" t="s">
        <v>101</v>
      </c>
      <c r="E194" t="s">
        <v>100</v>
      </c>
      <c r="F194" t="s">
        <v>1696</v>
      </c>
      <c r="G194" t="s">
        <v>37</v>
      </c>
      <c r="H194" t="s">
        <v>36</v>
      </c>
      <c r="I194" t="s">
        <v>38</v>
      </c>
      <c r="J194" t="s">
        <v>471</v>
      </c>
      <c r="K194" t="s">
        <v>1686</v>
      </c>
      <c r="L194">
        <v>1</v>
      </c>
      <c r="M194">
        <v>1.8919999999999999</v>
      </c>
      <c r="N194">
        <v>0</v>
      </c>
      <c r="O194">
        <v>0</v>
      </c>
      <c r="P194">
        <v>0</v>
      </c>
      <c r="Q194">
        <v>0</v>
      </c>
      <c r="R194">
        <v>0</v>
      </c>
      <c r="S194">
        <v>0</v>
      </c>
      <c r="T194">
        <v>0</v>
      </c>
      <c r="U194">
        <v>0</v>
      </c>
      <c r="V194">
        <v>0</v>
      </c>
      <c r="W194">
        <v>0</v>
      </c>
      <c r="X194" t="s">
        <v>2014</v>
      </c>
      <c r="Y194" t="s">
        <v>2015</v>
      </c>
    </row>
    <row r="195" spans="1:25" outlineLevel="1">
      <c r="A195" t="s">
        <v>1684</v>
      </c>
      <c r="B195" t="s">
        <v>995</v>
      </c>
      <c r="C195" t="s">
        <v>994</v>
      </c>
      <c r="D195" t="s">
        <v>101</v>
      </c>
      <c r="E195" t="s">
        <v>100</v>
      </c>
      <c r="F195" t="s">
        <v>1696</v>
      </c>
      <c r="G195" t="s">
        <v>37</v>
      </c>
      <c r="H195" t="s">
        <v>36</v>
      </c>
      <c r="I195" t="s">
        <v>38</v>
      </c>
      <c r="J195" t="s">
        <v>471</v>
      </c>
      <c r="K195" t="s">
        <v>1689</v>
      </c>
      <c r="L195">
        <v>12</v>
      </c>
      <c r="M195">
        <v>39.734999999999999</v>
      </c>
      <c r="N195">
        <v>0</v>
      </c>
      <c r="O195">
        <v>0</v>
      </c>
      <c r="P195">
        <v>0</v>
      </c>
      <c r="Q195">
        <v>0</v>
      </c>
      <c r="R195">
        <v>0</v>
      </c>
      <c r="S195">
        <v>0</v>
      </c>
      <c r="T195">
        <v>0</v>
      </c>
      <c r="U195">
        <v>0</v>
      </c>
      <c r="V195">
        <v>0</v>
      </c>
      <c r="W195">
        <v>0</v>
      </c>
      <c r="X195" t="s">
        <v>2016</v>
      </c>
      <c r="Y195" t="s">
        <v>2017</v>
      </c>
    </row>
    <row r="196" spans="1:25" outlineLevel="1">
      <c r="A196" t="s">
        <v>1684</v>
      </c>
      <c r="B196" t="s">
        <v>993</v>
      </c>
      <c r="C196" t="s">
        <v>992</v>
      </c>
      <c r="D196" t="s">
        <v>298</v>
      </c>
      <c r="E196" t="s">
        <v>297</v>
      </c>
      <c r="F196" t="s">
        <v>1685</v>
      </c>
      <c r="G196" t="s">
        <v>37</v>
      </c>
      <c r="H196" t="s">
        <v>36</v>
      </c>
      <c r="I196" t="s">
        <v>38</v>
      </c>
      <c r="J196" t="s">
        <v>471</v>
      </c>
      <c r="K196" t="s">
        <v>1689</v>
      </c>
      <c r="L196">
        <v>13</v>
      </c>
      <c r="M196">
        <v>87.994</v>
      </c>
      <c r="N196">
        <v>0</v>
      </c>
      <c r="O196">
        <v>0</v>
      </c>
      <c r="P196">
        <v>0</v>
      </c>
      <c r="Q196">
        <v>0</v>
      </c>
      <c r="R196">
        <v>0</v>
      </c>
      <c r="S196">
        <v>0</v>
      </c>
      <c r="T196">
        <v>0</v>
      </c>
      <c r="U196">
        <v>0</v>
      </c>
      <c r="V196">
        <v>0</v>
      </c>
      <c r="W196">
        <v>0</v>
      </c>
      <c r="X196" t="s">
        <v>2018</v>
      </c>
      <c r="Y196" t="s">
        <v>2019</v>
      </c>
    </row>
    <row r="197" spans="1:25" outlineLevel="1">
      <c r="A197" t="s">
        <v>1684</v>
      </c>
      <c r="B197" t="s">
        <v>987</v>
      </c>
      <c r="C197" t="s">
        <v>986</v>
      </c>
      <c r="D197" t="s">
        <v>101</v>
      </c>
      <c r="E197" t="s">
        <v>100</v>
      </c>
      <c r="F197" t="s">
        <v>1696</v>
      </c>
      <c r="G197" t="s">
        <v>37</v>
      </c>
      <c r="H197" t="s">
        <v>36</v>
      </c>
      <c r="I197" t="s">
        <v>38</v>
      </c>
      <c r="J197" t="s">
        <v>471</v>
      </c>
      <c r="K197" t="s">
        <v>1689</v>
      </c>
      <c r="L197">
        <v>16</v>
      </c>
      <c r="M197">
        <v>37.362000000000002</v>
      </c>
      <c r="N197">
        <v>0</v>
      </c>
      <c r="O197">
        <v>0</v>
      </c>
      <c r="P197">
        <v>0</v>
      </c>
      <c r="Q197">
        <v>0</v>
      </c>
      <c r="R197">
        <v>0</v>
      </c>
      <c r="S197">
        <v>0</v>
      </c>
      <c r="T197">
        <v>0</v>
      </c>
      <c r="U197">
        <v>0</v>
      </c>
      <c r="V197">
        <v>0</v>
      </c>
      <c r="W197">
        <v>0</v>
      </c>
      <c r="X197" t="s">
        <v>2020</v>
      </c>
      <c r="Y197" t="s">
        <v>2021</v>
      </c>
    </row>
    <row r="198" spans="1:25" outlineLevel="1">
      <c r="A198" t="s">
        <v>1684</v>
      </c>
      <c r="B198" t="s">
        <v>981</v>
      </c>
      <c r="C198" t="s">
        <v>980</v>
      </c>
      <c r="D198" t="s">
        <v>101</v>
      </c>
      <c r="E198" t="s">
        <v>100</v>
      </c>
      <c r="F198" t="s">
        <v>1696</v>
      </c>
      <c r="G198" t="s">
        <v>37</v>
      </c>
      <c r="H198" t="s">
        <v>36</v>
      </c>
      <c r="I198" t="s">
        <v>38</v>
      </c>
      <c r="J198" t="s">
        <v>471</v>
      </c>
      <c r="K198" t="s">
        <v>1689</v>
      </c>
      <c r="N198">
        <v>0</v>
      </c>
      <c r="O198">
        <v>0</v>
      </c>
      <c r="P198">
        <v>0</v>
      </c>
      <c r="Q198">
        <v>0</v>
      </c>
      <c r="R198">
        <v>0</v>
      </c>
      <c r="S198">
        <v>0</v>
      </c>
      <c r="T198">
        <v>0</v>
      </c>
      <c r="U198">
        <v>0</v>
      </c>
      <c r="V198">
        <v>0</v>
      </c>
      <c r="W198">
        <v>0</v>
      </c>
      <c r="X198" t="s">
        <v>2022</v>
      </c>
      <c r="Y198" t="s">
        <v>2023</v>
      </c>
    </row>
    <row r="199" spans="1:25" outlineLevel="1">
      <c r="A199" t="s">
        <v>1684</v>
      </c>
      <c r="B199" t="s">
        <v>979</v>
      </c>
      <c r="C199" t="s">
        <v>978</v>
      </c>
      <c r="D199" t="s">
        <v>202</v>
      </c>
      <c r="E199" t="s">
        <v>201</v>
      </c>
      <c r="F199" t="s">
        <v>1685</v>
      </c>
      <c r="G199" t="s">
        <v>37</v>
      </c>
      <c r="H199" t="s">
        <v>36</v>
      </c>
      <c r="I199" t="s">
        <v>38</v>
      </c>
      <c r="J199" t="s">
        <v>471</v>
      </c>
      <c r="K199" t="s">
        <v>1686</v>
      </c>
      <c r="L199">
        <v>2</v>
      </c>
      <c r="M199">
        <v>267.95999999999998</v>
      </c>
      <c r="N199">
        <v>0</v>
      </c>
      <c r="O199">
        <v>0</v>
      </c>
      <c r="P199">
        <v>0</v>
      </c>
      <c r="Q199">
        <v>0</v>
      </c>
      <c r="R199">
        <v>0</v>
      </c>
      <c r="S199">
        <v>0</v>
      </c>
      <c r="T199">
        <v>0</v>
      </c>
      <c r="U199">
        <v>0</v>
      </c>
      <c r="V199">
        <v>0</v>
      </c>
      <c r="W199">
        <v>0</v>
      </c>
      <c r="X199" t="s">
        <v>2024</v>
      </c>
      <c r="Y199" t="s">
        <v>2025</v>
      </c>
    </row>
    <row r="200" spans="1:25" outlineLevel="1">
      <c r="A200" t="s">
        <v>1684</v>
      </c>
      <c r="B200" t="s">
        <v>977</v>
      </c>
      <c r="C200" t="s">
        <v>976</v>
      </c>
      <c r="D200" t="s">
        <v>115</v>
      </c>
      <c r="E200" t="s">
        <v>114</v>
      </c>
      <c r="F200" t="s">
        <v>1685</v>
      </c>
      <c r="G200" t="s">
        <v>37</v>
      </c>
      <c r="H200" t="s">
        <v>36</v>
      </c>
      <c r="I200" t="s">
        <v>38</v>
      </c>
      <c r="J200" t="s">
        <v>471</v>
      </c>
      <c r="K200" t="s">
        <v>1689</v>
      </c>
      <c r="N200">
        <v>0</v>
      </c>
      <c r="O200">
        <v>0</v>
      </c>
      <c r="P200">
        <v>0</v>
      </c>
      <c r="Q200">
        <v>0</v>
      </c>
      <c r="R200">
        <v>0</v>
      </c>
      <c r="S200">
        <v>0</v>
      </c>
      <c r="T200">
        <v>0</v>
      </c>
      <c r="U200">
        <v>0</v>
      </c>
      <c r="V200">
        <v>0</v>
      </c>
      <c r="W200">
        <v>0</v>
      </c>
      <c r="X200" t="s">
        <v>2026</v>
      </c>
      <c r="Y200" t="s">
        <v>2027</v>
      </c>
    </row>
    <row r="201" spans="1:25" outlineLevel="1">
      <c r="A201" t="s">
        <v>1684</v>
      </c>
      <c r="B201" t="s">
        <v>977</v>
      </c>
      <c r="C201" t="s">
        <v>976</v>
      </c>
      <c r="D201" t="s">
        <v>115</v>
      </c>
      <c r="E201" t="s">
        <v>114</v>
      </c>
      <c r="F201" t="s">
        <v>1685</v>
      </c>
      <c r="G201" t="s">
        <v>37</v>
      </c>
      <c r="H201" t="s">
        <v>36</v>
      </c>
      <c r="I201" t="s">
        <v>38</v>
      </c>
      <c r="J201" t="s">
        <v>471</v>
      </c>
      <c r="K201" t="s">
        <v>1686</v>
      </c>
      <c r="L201">
        <v>2</v>
      </c>
      <c r="M201">
        <v>244.46199999999999</v>
      </c>
      <c r="N201">
        <v>0</v>
      </c>
      <c r="O201">
        <v>0</v>
      </c>
      <c r="P201">
        <v>0</v>
      </c>
      <c r="Q201">
        <v>0</v>
      </c>
      <c r="R201">
        <v>0</v>
      </c>
      <c r="S201">
        <v>0</v>
      </c>
      <c r="T201">
        <v>0</v>
      </c>
      <c r="U201">
        <v>0</v>
      </c>
      <c r="V201">
        <v>0</v>
      </c>
      <c r="W201">
        <v>0</v>
      </c>
      <c r="X201" t="s">
        <v>2026</v>
      </c>
      <c r="Y201" t="s">
        <v>2027</v>
      </c>
    </row>
    <row r="202" spans="1:25" outlineLevel="1">
      <c r="A202" t="s">
        <v>1684</v>
      </c>
      <c r="B202" t="s">
        <v>1035</v>
      </c>
      <c r="C202" t="s">
        <v>1034</v>
      </c>
      <c r="D202" t="s">
        <v>159</v>
      </c>
      <c r="E202" t="s">
        <v>158</v>
      </c>
      <c r="F202" t="s">
        <v>1685</v>
      </c>
      <c r="G202" t="s">
        <v>37</v>
      </c>
      <c r="H202" t="s">
        <v>36</v>
      </c>
      <c r="I202" t="s">
        <v>38</v>
      </c>
      <c r="J202" t="s">
        <v>471</v>
      </c>
      <c r="K202" t="s">
        <v>1689</v>
      </c>
      <c r="L202">
        <v>12</v>
      </c>
      <c r="M202">
        <v>107.60899999999999</v>
      </c>
      <c r="N202">
        <v>0</v>
      </c>
      <c r="O202">
        <v>0</v>
      </c>
      <c r="P202">
        <v>0</v>
      </c>
      <c r="Q202">
        <v>0</v>
      </c>
      <c r="R202">
        <v>0</v>
      </c>
      <c r="S202">
        <v>0</v>
      </c>
      <c r="T202">
        <v>0</v>
      </c>
      <c r="U202">
        <v>0</v>
      </c>
      <c r="V202">
        <v>0</v>
      </c>
      <c r="W202">
        <v>0</v>
      </c>
      <c r="X202" t="s">
        <v>2028</v>
      </c>
      <c r="Y202" t="s">
        <v>2029</v>
      </c>
    </row>
    <row r="203" spans="1:25" outlineLevel="1">
      <c r="A203" t="s">
        <v>1684</v>
      </c>
      <c r="B203" t="s">
        <v>975</v>
      </c>
      <c r="C203" t="s">
        <v>974</v>
      </c>
      <c r="D203" t="s">
        <v>68</v>
      </c>
      <c r="E203" t="s">
        <v>67</v>
      </c>
      <c r="F203" t="s">
        <v>1685</v>
      </c>
      <c r="G203" t="s">
        <v>37</v>
      </c>
      <c r="H203" t="s">
        <v>36</v>
      </c>
      <c r="I203" t="s">
        <v>38</v>
      </c>
      <c r="J203" t="s">
        <v>471</v>
      </c>
      <c r="K203" t="s">
        <v>1689</v>
      </c>
      <c r="N203">
        <v>0</v>
      </c>
      <c r="O203">
        <v>0</v>
      </c>
      <c r="P203">
        <v>0</v>
      </c>
      <c r="Q203">
        <v>0</v>
      </c>
      <c r="R203">
        <v>0</v>
      </c>
      <c r="S203">
        <v>0</v>
      </c>
      <c r="T203">
        <v>0</v>
      </c>
      <c r="U203">
        <v>0</v>
      </c>
      <c r="V203">
        <v>0</v>
      </c>
      <c r="W203">
        <v>0</v>
      </c>
      <c r="X203" t="s">
        <v>2030</v>
      </c>
      <c r="Y203" t="s">
        <v>2031</v>
      </c>
    </row>
    <row r="204" spans="1:25" outlineLevel="1">
      <c r="A204" t="s">
        <v>1684</v>
      </c>
      <c r="B204" t="s">
        <v>973</v>
      </c>
      <c r="C204" t="s">
        <v>972</v>
      </c>
      <c r="D204" t="s">
        <v>85</v>
      </c>
      <c r="E204" t="s">
        <v>84</v>
      </c>
      <c r="F204" t="s">
        <v>1685</v>
      </c>
      <c r="G204" t="s">
        <v>37</v>
      </c>
      <c r="H204" t="s">
        <v>36</v>
      </c>
      <c r="I204" t="s">
        <v>38</v>
      </c>
      <c r="J204" t="s">
        <v>471</v>
      </c>
      <c r="K204" t="s">
        <v>1689</v>
      </c>
      <c r="N204">
        <v>0</v>
      </c>
      <c r="O204">
        <v>0</v>
      </c>
      <c r="P204">
        <v>0</v>
      </c>
      <c r="Q204">
        <v>0</v>
      </c>
      <c r="R204">
        <v>0</v>
      </c>
      <c r="S204">
        <v>0</v>
      </c>
      <c r="T204">
        <v>0</v>
      </c>
      <c r="U204">
        <v>0</v>
      </c>
      <c r="V204">
        <v>0</v>
      </c>
      <c r="W204">
        <v>0</v>
      </c>
      <c r="X204" t="s">
        <v>2032</v>
      </c>
      <c r="Y204" t="s">
        <v>2033</v>
      </c>
    </row>
    <row r="205" spans="1:25" outlineLevel="1">
      <c r="A205" t="s">
        <v>1684</v>
      </c>
      <c r="B205" t="s">
        <v>967</v>
      </c>
      <c r="C205" t="s">
        <v>966</v>
      </c>
      <c r="D205" t="s">
        <v>366</v>
      </c>
      <c r="E205" t="s">
        <v>365</v>
      </c>
      <c r="F205" t="s">
        <v>1685</v>
      </c>
      <c r="G205" t="s">
        <v>37</v>
      </c>
      <c r="H205" t="s">
        <v>36</v>
      </c>
      <c r="I205" t="s">
        <v>38</v>
      </c>
      <c r="J205" t="s">
        <v>471</v>
      </c>
      <c r="K205" t="s">
        <v>1689</v>
      </c>
      <c r="N205">
        <v>0</v>
      </c>
      <c r="O205">
        <v>0</v>
      </c>
      <c r="P205">
        <v>0</v>
      </c>
      <c r="Q205">
        <v>0</v>
      </c>
      <c r="R205">
        <v>0</v>
      </c>
      <c r="S205">
        <v>0</v>
      </c>
      <c r="T205">
        <v>0</v>
      </c>
      <c r="U205">
        <v>0</v>
      </c>
      <c r="V205">
        <v>0</v>
      </c>
      <c r="W205">
        <v>0</v>
      </c>
      <c r="X205" t="s">
        <v>2034</v>
      </c>
      <c r="Y205" t="s">
        <v>2035</v>
      </c>
    </row>
    <row r="206" spans="1:25" outlineLevel="1">
      <c r="A206" t="s">
        <v>1684</v>
      </c>
      <c r="B206" t="s">
        <v>965</v>
      </c>
      <c r="C206" t="s">
        <v>964</v>
      </c>
      <c r="D206" t="s">
        <v>60</v>
      </c>
      <c r="E206" t="s">
        <v>59</v>
      </c>
      <c r="F206" t="s">
        <v>1794</v>
      </c>
      <c r="G206" t="s">
        <v>37</v>
      </c>
      <c r="H206" t="s">
        <v>36</v>
      </c>
      <c r="I206" t="s">
        <v>38</v>
      </c>
      <c r="J206" t="s">
        <v>471</v>
      </c>
      <c r="K206" t="s">
        <v>1689</v>
      </c>
      <c r="N206">
        <v>0</v>
      </c>
      <c r="O206">
        <v>0</v>
      </c>
      <c r="P206">
        <v>0</v>
      </c>
      <c r="Q206">
        <v>0</v>
      </c>
      <c r="R206">
        <v>0</v>
      </c>
      <c r="S206">
        <v>0</v>
      </c>
      <c r="T206">
        <v>0</v>
      </c>
      <c r="U206">
        <v>0</v>
      </c>
      <c r="V206">
        <v>0</v>
      </c>
      <c r="W206">
        <v>0</v>
      </c>
      <c r="X206" t="s">
        <v>2036</v>
      </c>
      <c r="Y206" t="s">
        <v>2037</v>
      </c>
    </row>
    <row r="207" spans="1:25" outlineLevel="1">
      <c r="A207" t="s">
        <v>1684</v>
      </c>
      <c r="B207" t="s">
        <v>965</v>
      </c>
      <c r="C207" t="s">
        <v>964</v>
      </c>
      <c r="D207" t="s">
        <v>60</v>
      </c>
      <c r="E207" t="s">
        <v>59</v>
      </c>
      <c r="F207" t="s">
        <v>1794</v>
      </c>
      <c r="G207" t="s">
        <v>37</v>
      </c>
      <c r="H207" t="s">
        <v>36</v>
      </c>
      <c r="I207" t="s">
        <v>38</v>
      </c>
      <c r="J207" t="s">
        <v>471</v>
      </c>
      <c r="K207" t="s">
        <v>1686</v>
      </c>
      <c r="L207">
        <v>1</v>
      </c>
      <c r="M207">
        <v>0.77300000000000002</v>
      </c>
      <c r="N207">
        <v>0</v>
      </c>
      <c r="O207">
        <v>0</v>
      </c>
      <c r="P207">
        <v>0</v>
      </c>
      <c r="Q207">
        <v>0</v>
      </c>
      <c r="R207">
        <v>0</v>
      </c>
      <c r="S207">
        <v>0</v>
      </c>
      <c r="T207">
        <v>0</v>
      </c>
      <c r="U207">
        <v>0</v>
      </c>
      <c r="V207">
        <v>0</v>
      </c>
      <c r="W207">
        <v>0</v>
      </c>
      <c r="X207" t="s">
        <v>2036</v>
      </c>
      <c r="Y207" t="s">
        <v>2037</v>
      </c>
    </row>
    <row r="208" spans="1:25" outlineLevel="1">
      <c r="A208" t="s">
        <v>1684</v>
      </c>
      <c r="B208" t="s">
        <v>961</v>
      </c>
      <c r="C208" t="s">
        <v>960</v>
      </c>
      <c r="D208" t="s">
        <v>74</v>
      </c>
      <c r="E208" t="s">
        <v>73</v>
      </c>
      <c r="F208" t="s">
        <v>1685</v>
      </c>
      <c r="G208" t="s">
        <v>37</v>
      </c>
      <c r="H208" t="s">
        <v>36</v>
      </c>
      <c r="I208" t="s">
        <v>38</v>
      </c>
      <c r="J208" t="s">
        <v>471</v>
      </c>
      <c r="K208" t="s">
        <v>1689</v>
      </c>
      <c r="L208">
        <v>11</v>
      </c>
      <c r="M208">
        <v>60.66</v>
      </c>
      <c r="N208">
        <v>0</v>
      </c>
      <c r="O208">
        <v>0</v>
      </c>
      <c r="P208">
        <v>0</v>
      </c>
      <c r="Q208">
        <v>0</v>
      </c>
      <c r="R208">
        <v>0</v>
      </c>
      <c r="S208">
        <v>0</v>
      </c>
      <c r="T208">
        <v>0</v>
      </c>
      <c r="U208">
        <v>0</v>
      </c>
      <c r="V208">
        <v>0</v>
      </c>
      <c r="W208">
        <v>0</v>
      </c>
      <c r="X208" t="s">
        <v>2038</v>
      </c>
      <c r="Y208" t="s">
        <v>2039</v>
      </c>
    </row>
    <row r="209" spans="1:25" outlineLevel="1">
      <c r="A209" t="s">
        <v>1684</v>
      </c>
      <c r="B209" t="s">
        <v>961</v>
      </c>
      <c r="C209" t="s">
        <v>960</v>
      </c>
      <c r="D209" t="s">
        <v>74</v>
      </c>
      <c r="E209" t="s">
        <v>73</v>
      </c>
      <c r="F209" t="s">
        <v>1685</v>
      </c>
      <c r="G209" t="s">
        <v>37</v>
      </c>
      <c r="H209" t="s">
        <v>36</v>
      </c>
      <c r="I209" t="s">
        <v>38</v>
      </c>
      <c r="J209" t="s">
        <v>471</v>
      </c>
      <c r="K209" t="s">
        <v>1686</v>
      </c>
      <c r="L209">
        <v>1</v>
      </c>
      <c r="M209">
        <v>73.587000000000003</v>
      </c>
      <c r="N209">
        <v>0</v>
      </c>
      <c r="O209">
        <v>0</v>
      </c>
      <c r="P209">
        <v>0</v>
      </c>
      <c r="Q209">
        <v>0</v>
      </c>
      <c r="R209">
        <v>0</v>
      </c>
      <c r="S209">
        <v>0</v>
      </c>
      <c r="T209">
        <v>0</v>
      </c>
      <c r="U209">
        <v>0</v>
      </c>
      <c r="V209">
        <v>0</v>
      </c>
      <c r="W209">
        <v>0</v>
      </c>
      <c r="X209" t="s">
        <v>2038</v>
      </c>
      <c r="Y209" t="s">
        <v>2039</v>
      </c>
    </row>
    <row r="210" spans="1:25" outlineLevel="1">
      <c r="A210" t="s">
        <v>1684</v>
      </c>
      <c r="B210" t="s">
        <v>959</v>
      </c>
      <c r="C210" t="s">
        <v>958</v>
      </c>
      <c r="D210" t="s">
        <v>91</v>
      </c>
      <c r="E210" t="s">
        <v>90</v>
      </c>
      <c r="F210" t="s">
        <v>1685</v>
      </c>
      <c r="G210" t="s">
        <v>37</v>
      </c>
      <c r="H210" t="s">
        <v>36</v>
      </c>
      <c r="I210" t="s">
        <v>38</v>
      </c>
      <c r="J210" t="s">
        <v>471</v>
      </c>
      <c r="K210" t="s">
        <v>1689</v>
      </c>
      <c r="N210">
        <v>0</v>
      </c>
      <c r="O210">
        <v>0</v>
      </c>
      <c r="P210">
        <v>0</v>
      </c>
      <c r="Q210">
        <v>0</v>
      </c>
      <c r="R210">
        <v>0</v>
      </c>
      <c r="S210">
        <v>0</v>
      </c>
      <c r="T210">
        <v>0</v>
      </c>
      <c r="U210">
        <v>0</v>
      </c>
      <c r="V210">
        <v>0</v>
      </c>
      <c r="W210">
        <v>0</v>
      </c>
      <c r="X210" t="s">
        <v>2040</v>
      </c>
      <c r="Y210" t="s">
        <v>2041</v>
      </c>
    </row>
    <row r="211" spans="1:25" outlineLevel="1">
      <c r="A211" t="s">
        <v>1684</v>
      </c>
      <c r="B211" t="s">
        <v>955</v>
      </c>
      <c r="C211" t="s">
        <v>954</v>
      </c>
      <c r="D211" t="s">
        <v>35</v>
      </c>
      <c r="E211" t="s">
        <v>34</v>
      </c>
      <c r="F211" t="s">
        <v>1685</v>
      </c>
      <c r="G211" t="s">
        <v>37</v>
      </c>
      <c r="H211" t="s">
        <v>36</v>
      </c>
      <c r="I211" t="s">
        <v>38</v>
      </c>
      <c r="J211" t="s">
        <v>471</v>
      </c>
      <c r="K211" t="s">
        <v>1689</v>
      </c>
      <c r="N211">
        <v>0</v>
      </c>
      <c r="O211">
        <v>0</v>
      </c>
      <c r="P211">
        <v>0</v>
      </c>
      <c r="Q211">
        <v>0</v>
      </c>
      <c r="R211">
        <v>0</v>
      </c>
      <c r="S211">
        <v>0</v>
      </c>
      <c r="T211">
        <v>0</v>
      </c>
      <c r="U211">
        <v>0</v>
      </c>
      <c r="V211">
        <v>0</v>
      </c>
      <c r="W211">
        <v>0</v>
      </c>
      <c r="X211" t="s">
        <v>2042</v>
      </c>
      <c r="Y211" t="s">
        <v>2043</v>
      </c>
    </row>
    <row r="212" spans="1:25" outlineLevel="1">
      <c r="A212" t="s">
        <v>1684</v>
      </c>
      <c r="B212" t="s">
        <v>955</v>
      </c>
      <c r="C212" t="s">
        <v>954</v>
      </c>
      <c r="D212" t="s">
        <v>35</v>
      </c>
      <c r="E212" t="s">
        <v>34</v>
      </c>
      <c r="F212" t="s">
        <v>1685</v>
      </c>
      <c r="G212" t="s">
        <v>37</v>
      </c>
      <c r="H212" t="s">
        <v>36</v>
      </c>
      <c r="I212" t="s">
        <v>38</v>
      </c>
      <c r="J212" t="s">
        <v>471</v>
      </c>
      <c r="K212" t="s">
        <v>1686</v>
      </c>
      <c r="L212">
        <v>1</v>
      </c>
      <c r="M212">
        <v>123.771</v>
      </c>
      <c r="N212">
        <v>0</v>
      </c>
      <c r="O212">
        <v>0</v>
      </c>
      <c r="P212">
        <v>0</v>
      </c>
      <c r="Q212">
        <v>0</v>
      </c>
      <c r="R212">
        <v>0</v>
      </c>
      <c r="S212">
        <v>0</v>
      </c>
      <c r="T212">
        <v>0</v>
      </c>
      <c r="U212">
        <v>0</v>
      </c>
      <c r="V212">
        <v>0</v>
      </c>
      <c r="W212">
        <v>0</v>
      </c>
      <c r="X212" t="s">
        <v>2042</v>
      </c>
      <c r="Y212" t="s">
        <v>2043</v>
      </c>
    </row>
    <row r="213" spans="1:25" outlineLevel="1">
      <c r="A213" t="s">
        <v>1684</v>
      </c>
      <c r="B213" t="s">
        <v>953</v>
      </c>
      <c r="C213" t="s">
        <v>952</v>
      </c>
      <c r="D213" t="s">
        <v>366</v>
      </c>
      <c r="E213" t="s">
        <v>365</v>
      </c>
      <c r="F213" t="s">
        <v>1685</v>
      </c>
      <c r="G213" t="s">
        <v>37</v>
      </c>
      <c r="H213" t="s">
        <v>36</v>
      </c>
      <c r="I213" t="s">
        <v>38</v>
      </c>
      <c r="J213" t="s">
        <v>471</v>
      </c>
      <c r="K213" t="s">
        <v>1689</v>
      </c>
      <c r="L213">
        <v>19</v>
      </c>
      <c r="M213">
        <v>74.075000000000003</v>
      </c>
      <c r="N213">
        <v>0</v>
      </c>
      <c r="O213">
        <v>0</v>
      </c>
      <c r="P213">
        <v>0</v>
      </c>
      <c r="Q213">
        <v>0</v>
      </c>
      <c r="R213">
        <v>0</v>
      </c>
      <c r="S213">
        <v>0</v>
      </c>
      <c r="T213">
        <v>0</v>
      </c>
      <c r="U213">
        <v>0</v>
      </c>
      <c r="V213">
        <v>0</v>
      </c>
      <c r="W213">
        <v>0</v>
      </c>
      <c r="X213" t="s">
        <v>2044</v>
      </c>
      <c r="Y213" t="s">
        <v>2045</v>
      </c>
    </row>
    <row r="214" spans="1:25" outlineLevel="1">
      <c r="A214" t="s">
        <v>1684</v>
      </c>
      <c r="B214" t="s">
        <v>951</v>
      </c>
      <c r="C214" t="s">
        <v>950</v>
      </c>
      <c r="D214" t="s">
        <v>115</v>
      </c>
      <c r="E214" t="s">
        <v>114</v>
      </c>
      <c r="F214" t="s">
        <v>1685</v>
      </c>
      <c r="G214" t="s">
        <v>37</v>
      </c>
      <c r="H214" t="s">
        <v>36</v>
      </c>
      <c r="I214" t="s">
        <v>38</v>
      </c>
      <c r="J214" t="s">
        <v>471</v>
      </c>
      <c r="K214" t="s">
        <v>1686</v>
      </c>
      <c r="L214">
        <v>6</v>
      </c>
      <c r="M214">
        <v>931.18100000000004</v>
      </c>
      <c r="N214">
        <v>0</v>
      </c>
      <c r="O214">
        <v>0</v>
      </c>
      <c r="P214">
        <v>0</v>
      </c>
      <c r="Q214">
        <v>0</v>
      </c>
      <c r="R214">
        <v>0</v>
      </c>
      <c r="S214">
        <v>0</v>
      </c>
      <c r="T214">
        <v>0</v>
      </c>
      <c r="U214">
        <v>0</v>
      </c>
      <c r="V214">
        <v>0</v>
      </c>
      <c r="W214">
        <v>0</v>
      </c>
      <c r="X214" t="s">
        <v>2046</v>
      </c>
      <c r="Y214" t="s">
        <v>2047</v>
      </c>
    </row>
    <row r="215" spans="1:25" outlineLevel="1">
      <c r="A215" t="s">
        <v>1684</v>
      </c>
      <c r="B215" t="s">
        <v>947</v>
      </c>
      <c r="C215" t="s">
        <v>946</v>
      </c>
      <c r="D215" t="s">
        <v>95</v>
      </c>
      <c r="E215" t="s">
        <v>94</v>
      </c>
      <c r="F215" t="s">
        <v>1685</v>
      </c>
      <c r="G215" t="s">
        <v>37</v>
      </c>
      <c r="H215" t="s">
        <v>36</v>
      </c>
      <c r="I215" t="s">
        <v>38</v>
      </c>
      <c r="J215" t="s">
        <v>471</v>
      </c>
      <c r="K215" t="s">
        <v>1686</v>
      </c>
      <c r="L215">
        <v>4</v>
      </c>
      <c r="M215">
        <v>603.12599999999998</v>
      </c>
      <c r="N215">
        <v>0</v>
      </c>
      <c r="O215">
        <v>0</v>
      </c>
      <c r="P215">
        <v>0</v>
      </c>
      <c r="Q215">
        <v>0</v>
      </c>
      <c r="R215">
        <v>0</v>
      </c>
      <c r="S215">
        <v>0</v>
      </c>
      <c r="T215">
        <v>0</v>
      </c>
      <c r="U215">
        <v>0</v>
      </c>
      <c r="V215">
        <v>0</v>
      </c>
      <c r="W215">
        <v>0</v>
      </c>
      <c r="X215" t="s">
        <v>2048</v>
      </c>
      <c r="Y215" t="s">
        <v>2049</v>
      </c>
    </row>
    <row r="216" spans="1:25" outlineLevel="1">
      <c r="A216" t="s">
        <v>1684</v>
      </c>
      <c r="B216" t="s">
        <v>945</v>
      </c>
      <c r="C216" t="s">
        <v>944</v>
      </c>
      <c r="D216" t="s">
        <v>68</v>
      </c>
      <c r="E216" t="s">
        <v>67</v>
      </c>
      <c r="F216" t="s">
        <v>1685</v>
      </c>
      <c r="G216" t="s">
        <v>37</v>
      </c>
      <c r="H216" t="s">
        <v>36</v>
      </c>
      <c r="I216" t="s">
        <v>38</v>
      </c>
      <c r="J216" t="s">
        <v>471</v>
      </c>
      <c r="K216" t="s">
        <v>1689</v>
      </c>
      <c r="N216">
        <v>0</v>
      </c>
      <c r="O216">
        <v>0</v>
      </c>
      <c r="P216">
        <v>0</v>
      </c>
      <c r="Q216">
        <v>0</v>
      </c>
      <c r="R216">
        <v>0</v>
      </c>
      <c r="S216">
        <v>0</v>
      </c>
      <c r="T216">
        <v>0</v>
      </c>
      <c r="U216">
        <v>0</v>
      </c>
      <c r="V216">
        <v>0</v>
      </c>
      <c r="W216">
        <v>0</v>
      </c>
      <c r="X216" t="s">
        <v>2050</v>
      </c>
      <c r="Y216" t="s">
        <v>2051</v>
      </c>
    </row>
    <row r="217" spans="1:25" outlineLevel="1">
      <c r="A217" t="s">
        <v>1684</v>
      </c>
      <c r="B217" t="s">
        <v>1513</v>
      </c>
      <c r="C217" t="s">
        <v>1512</v>
      </c>
      <c r="D217" t="s">
        <v>95</v>
      </c>
      <c r="E217" t="s">
        <v>94</v>
      </c>
      <c r="F217" t="s">
        <v>1685</v>
      </c>
      <c r="G217" t="s">
        <v>37</v>
      </c>
      <c r="H217" t="s">
        <v>36</v>
      </c>
      <c r="I217" t="s">
        <v>38</v>
      </c>
      <c r="J217" t="s">
        <v>471</v>
      </c>
      <c r="K217" t="s">
        <v>1689</v>
      </c>
      <c r="N217">
        <v>0</v>
      </c>
      <c r="O217">
        <v>0</v>
      </c>
      <c r="P217">
        <v>0</v>
      </c>
      <c r="Q217">
        <v>0</v>
      </c>
      <c r="R217">
        <v>0</v>
      </c>
      <c r="S217">
        <v>0</v>
      </c>
      <c r="T217">
        <v>0</v>
      </c>
      <c r="U217">
        <v>0</v>
      </c>
      <c r="V217">
        <v>0</v>
      </c>
      <c r="W217">
        <v>0</v>
      </c>
      <c r="X217" t="s">
        <v>2052</v>
      </c>
      <c r="Y217" t="s">
        <v>2053</v>
      </c>
    </row>
    <row r="218" spans="1:25" outlineLevel="1">
      <c r="A218" t="s">
        <v>1684</v>
      </c>
      <c r="B218" t="s">
        <v>937</v>
      </c>
      <c r="C218" t="s">
        <v>936</v>
      </c>
      <c r="D218" t="s">
        <v>52</v>
      </c>
      <c r="E218" t="s">
        <v>51</v>
      </c>
      <c r="F218" t="s">
        <v>1685</v>
      </c>
      <c r="G218" t="s">
        <v>37</v>
      </c>
      <c r="H218" t="s">
        <v>36</v>
      </c>
      <c r="I218" t="s">
        <v>38</v>
      </c>
      <c r="J218" t="s">
        <v>471</v>
      </c>
      <c r="K218" t="s">
        <v>1689</v>
      </c>
      <c r="L218">
        <v>12</v>
      </c>
      <c r="M218">
        <v>41.164000000000001</v>
      </c>
      <c r="N218">
        <v>0</v>
      </c>
      <c r="O218">
        <v>0</v>
      </c>
      <c r="P218">
        <v>0</v>
      </c>
      <c r="Q218">
        <v>0</v>
      </c>
      <c r="R218">
        <v>0</v>
      </c>
      <c r="S218">
        <v>0</v>
      </c>
      <c r="T218">
        <v>0</v>
      </c>
      <c r="U218">
        <v>0</v>
      </c>
      <c r="V218">
        <v>0</v>
      </c>
      <c r="W218">
        <v>0</v>
      </c>
      <c r="X218" t="s">
        <v>2054</v>
      </c>
      <c r="Y218" t="s">
        <v>2055</v>
      </c>
    </row>
    <row r="219" spans="1:25" outlineLevel="1">
      <c r="A219" t="s">
        <v>1684</v>
      </c>
      <c r="B219" t="s">
        <v>935</v>
      </c>
      <c r="C219" t="s">
        <v>934</v>
      </c>
      <c r="D219" t="s">
        <v>68</v>
      </c>
      <c r="E219" t="s">
        <v>67</v>
      </c>
      <c r="F219" t="s">
        <v>1685</v>
      </c>
      <c r="G219" t="s">
        <v>37</v>
      </c>
      <c r="H219" t="s">
        <v>36</v>
      </c>
      <c r="I219" t="s">
        <v>38</v>
      </c>
      <c r="J219" t="s">
        <v>471</v>
      </c>
      <c r="K219" t="s">
        <v>1689</v>
      </c>
      <c r="N219">
        <v>0</v>
      </c>
      <c r="O219">
        <v>0</v>
      </c>
      <c r="P219">
        <v>0</v>
      </c>
      <c r="Q219">
        <v>0</v>
      </c>
      <c r="R219">
        <v>0</v>
      </c>
      <c r="S219">
        <v>0</v>
      </c>
      <c r="T219">
        <v>0</v>
      </c>
      <c r="U219">
        <v>0</v>
      </c>
      <c r="V219">
        <v>0</v>
      </c>
      <c r="W219">
        <v>0</v>
      </c>
      <c r="X219" t="s">
        <v>2056</v>
      </c>
      <c r="Y219" t="s">
        <v>2057</v>
      </c>
    </row>
    <row r="220" spans="1:25" outlineLevel="1">
      <c r="A220" t="s">
        <v>1684</v>
      </c>
      <c r="B220" t="s">
        <v>933</v>
      </c>
      <c r="C220" t="s">
        <v>932</v>
      </c>
      <c r="D220" t="s">
        <v>159</v>
      </c>
      <c r="E220" t="s">
        <v>158</v>
      </c>
      <c r="F220" t="s">
        <v>1685</v>
      </c>
      <c r="G220" t="s">
        <v>37</v>
      </c>
      <c r="H220" t="s">
        <v>36</v>
      </c>
      <c r="I220" t="s">
        <v>38</v>
      </c>
      <c r="J220" t="s">
        <v>471</v>
      </c>
      <c r="K220" t="s">
        <v>1689</v>
      </c>
      <c r="N220">
        <v>0</v>
      </c>
      <c r="O220">
        <v>0</v>
      </c>
      <c r="P220">
        <v>0</v>
      </c>
      <c r="Q220">
        <v>0</v>
      </c>
      <c r="R220">
        <v>0</v>
      </c>
      <c r="S220">
        <v>0</v>
      </c>
      <c r="T220">
        <v>0</v>
      </c>
      <c r="U220">
        <v>0</v>
      </c>
      <c r="V220">
        <v>0</v>
      </c>
      <c r="W220">
        <v>0</v>
      </c>
      <c r="X220" t="s">
        <v>2058</v>
      </c>
      <c r="Y220" t="s">
        <v>2059</v>
      </c>
    </row>
    <row r="221" spans="1:25" outlineLevel="1">
      <c r="A221" t="s">
        <v>1684</v>
      </c>
      <c r="B221" t="s">
        <v>931</v>
      </c>
      <c r="C221" t="s">
        <v>930</v>
      </c>
      <c r="D221" t="s">
        <v>60</v>
      </c>
      <c r="E221" t="s">
        <v>59</v>
      </c>
      <c r="F221" t="s">
        <v>1794</v>
      </c>
      <c r="G221" t="s">
        <v>37</v>
      </c>
      <c r="H221" t="s">
        <v>36</v>
      </c>
      <c r="I221" t="s">
        <v>38</v>
      </c>
      <c r="J221" t="s">
        <v>471</v>
      </c>
      <c r="K221" t="s">
        <v>1689</v>
      </c>
      <c r="L221">
        <v>20</v>
      </c>
      <c r="M221">
        <v>55.377000000000002</v>
      </c>
      <c r="N221">
        <v>0</v>
      </c>
      <c r="O221">
        <v>0</v>
      </c>
      <c r="P221">
        <v>0</v>
      </c>
      <c r="Q221">
        <v>0</v>
      </c>
      <c r="R221">
        <v>0</v>
      </c>
      <c r="S221">
        <v>0</v>
      </c>
      <c r="T221">
        <v>0</v>
      </c>
      <c r="U221">
        <v>0</v>
      </c>
      <c r="V221">
        <v>0</v>
      </c>
      <c r="W221">
        <v>0</v>
      </c>
      <c r="X221" t="s">
        <v>2060</v>
      </c>
      <c r="Y221" t="s">
        <v>2061</v>
      </c>
    </row>
    <row r="222" spans="1:25" outlineLevel="1">
      <c r="A222" t="s">
        <v>1684</v>
      </c>
      <c r="B222" t="s">
        <v>931</v>
      </c>
      <c r="C222" t="s">
        <v>930</v>
      </c>
      <c r="D222" t="s">
        <v>60</v>
      </c>
      <c r="E222" t="s">
        <v>59</v>
      </c>
      <c r="F222" t="s">
        <v>1794</v>
      </c>
      <c r="G222" t="s">
        <v>37</v>
      </c>
      <c r="H222" t="s">
        <v>36</v>
      </c>
      <c r="I222" t="s">
        <v>38</v>
      </c>
      <c r="J222" t="s">
        <v>471</v>
      </c>
      <c r="K222" t="s">
        <v>1686</v>
      </c>
      <c r="L222">
        <v>0</v>
      </c>
      <c r="M222">
        <v>0</v>
      </c>
      <c r="N222">
        <v>0</v>
      </c>
      <c r="O222">
        <v>0</v>
      </c>
      <c r="P222">
        <v>0</v>
      </c>
      <c r="Q222">
        <v>0</v>
      </c>
      <c r="R222">
        <v>1</v>
      </c>
      <c r="S222">
        <v>485.48200000000003</v>
      </c>
      <c r="T222">
        <v>0</v>
      </c>
      <c r="U222">
        <v>0</v>
      </c>
      <c r="V222">
        <v>0</v>
      </c>
      <c r="W222">
        <v>0</v>
      </c>
      <c r="X222" t="s">
        <v>2060</v>
      </c>
      <c r="Y222" t="s">
        <v>2061</v>
      </c>
    </row>
    <row r="223" spans="1:25" outlineLevel="1">
      <c r="A223" t="s">
        <v>1684</v>
      </c>
      <c r="B223" t="s">
        <v>929</v>
      </c>
      <c r="C223" t="s">
        <v>928</v>
      </c>
      <c r="D223" t="s">
        <v>121</v>
      </c>
      <c r="E223" t="s">
        <v>120</v>
      </c>
      <c r="F223" t="s">
        <v>1685</v>
      </c>
      <c r="G223" t="s">
        <v>37</v>
      </c>
      <c r="H223" t="s">
        <v>36</v>
      </c>
      <c r="I223" t="s">
        <v>38</v>
      </c>
      <c r="J223" t="s">
        <v>471</v>
      </c>
      <c r="K223" t="s">
        <v>1689</v>
      </c>
      <c r="N223">
        <v>0</v>
      </c>
      <c r="O223">
        <v>0</v>
      </c>
      <c r="P223">
        <v>0</v>
      </c>
      <c r="Q223">
        <v>0</v>
      </c>
      <c r="R223">
        <v>0</v>
      </c>
      <c r="S223">
        <v>0</v>
      </c>
      <c r="T223">
        <v>0</v>
      </c>
      <c r="U223">
        <v>0</v>
      </c>
      <c r="V223">
        <v>0</v>
      </c>
      <c r="W223">
        <v>0</v>
      </c>
      <c r="X223" t="s">
        <v>2062</v>
      </c>
      <c r="Y223" t="s">
        <v>2063</v>
      </c>
    </row>
    <row r="224" spans="1:25" outlineLevel="1">
      <c r="A224" t="s">
        <v>1684</v>
      </c>
      <c r="B224" t="s">
        <v>927</v>
      </c>
      <c r="C224" t="s">
        <v>926</v>
      </c>
      <c r="D224" t="s">
        <v>35</v>
      </c>
      <c r="E224" t="s">
        <v>34</v>
      </c>
      <c r="F224" t="s">
        <v>1685</v>
      </c>
      <c r="G224" t="s">
        <v>37</v>
      </c>
      <c r="H224" t="s">
        <v>36</v>
      </c>
      <c r="I224" t="s">
        <v>38</v>
      </c>
      <c r="J224" t="s">
        <v>471</v>
      </c>
      <c r="K224" t="s">
        <v>1689</v>
      </c>
      <c r="N224">
        <v>0</v>
      </c>
      <c r="O224">
        <v>0</v>
      </c>
      <c r="P224">
        <v>0</v>
      </c>
      <c r="Q224">
        <v>0</v>
      </c>
      <c r="R224">
        <v>0</v>
      </c>
      <c r="S224">
        <v>0</v>
      </c>
      <c r="T224">
        <v>0</v>
      </c>
      <c r="U224">
        <v>0</v>
      </c>
      <c r="V224">
        <v>0</v>
      </c>
      <c r="W224">
        <v>0</v>
      </c>
      <c r="X224" t="s">
        <v>2064</v>
      </c>
      <c r="Y224" t="s">
        <v>2065</v>
      </c>
    </row>
    <row r="225" spans="1:25" outlineLevel="1">
      <c r="A225" t="s">
        <v>1684</v>
      </c>
      <c r="B225" t="s">
        <v>1511</v>
      </c>
      <c r="C225" t="s">
        <v>1510</v>
      </c>
      <c r="D225" t="s">
        <v>159</v>
      </c>
      <c r="E225" t="s">
        <v>158</v>
      </c>
      <c r="F225" t="s">
        <v>1685</v>
      </c>
      <c r="G225" t="s">
        <v>37</v>
      </c>
      <c r="H225" t="s">
        <v>36</v>
      </c>
      <c r="I225" t="s">
        <v>38</v>
      </c>
      <c r="J225" t="s">
        <v>471</v>
      </c>
      <c r="K225" t="s">
        <v>1689</v>
      </c>
      <c r="N225">
        <v>0</v>
      </c>
      <c r="O225">
        <v>0</v>
      </c>
      <c r="P225">
        <v>0</v>
      </c>
      <c r="Q225">
        <v>0</v>
      </c>
      <c r="R225">
        <v>0</v>
      </c>
      <c r="S225">
        <v>0</v>
      </c>
      <c r="T225">
        <v>0</v>
      </c>
      <c r="U225">
        <v>0</v>
      </c>
      <c r="V225">
        <v>0</v>
      </c>
      <c r="W225">
        <v>0</v>
      </c>
      <c r="X225" t="s">
        <v>2066</v>
      </c>
      <c r="Y225" t="s">
        <v>2067</v>
      </c>
    </row>
    <row r="226" spans="1:25" outlineLevel="1">
      <c r="A226" t="s">
        <v>1684</v>
      </c>
      <c r="B226" t="s">
        <v>925</v>
      </c>
      <c r="C226" t="s">
        <v>924</v>
      </c>
      <c r="D226" t="s">
        <v>169</v>
      </c>
      <c r="E226" t="s">
        <v>168</v>
      </c>
      <c r="F226" t="s">
        <v>1685</v>
      </c>
      <c r="G226" t="s">
        <v>37</v>
      </c>
      <c r="H226" t="s">
        <v>36</v>
      </c>
      <c r="I226" t="s">
        <v>38</v>
      </c>
      <c r="J226" t="s">
        <v>471</v>
      </c>
      <c r="K226" t="s">
        <v>1686</v>
      </c>
      <c r="L226">
        <v>1</v>
      </c>
      <c r="M226">
        <v>144.565</v>
      </c>
      <c r="N226">
        <v>0</v>
      </c>
      <c r="O226">
        <v>0</v>
      </c>
      <c r="P226">
        <v>0</v>
      </c>
      <c r="Q226">
        <v>0</v>
      </c>
      <c r="R226">
        <v>0</v>
      </c>
      <c r="S226">
        <v>0</v>
      </c>
      <c r="T226">
        <v>0</v>
      </c>
      <c r="U226">
        <v>0</v>
      </c>
      <c r="V226">
        <v>0</v>
      </c>
      <c r="W226">
        <v>0</v>
      </c>
      <c r="X226" t="s">
        <v>2068</v>
      </c>
      <c r="Y226" t="s">
        <v>2069</v>
      </c>
    </row>
    <row r="227" spans="1:25" outlineLevel="1">
      <c r="A227" t="s">
        <v>1684</v>
      </c>
      <c r="B227" t="s">
        <v>923</v>
      </c>
      <c r="C227" t="s">
        <v>922</v>
      </c>
      <c r="D227" t="s">
        <v>85</v>
      </c>
      <c r="E227" t="s">
        <v>84</v>
      </c>
      <c r="F227" t="s">
        <v>1685</v>
      </c>
      <c r="G227" t="s">
        <v>37</v>
      </c>
      <c r="H227" t="s">
        <v>36</v>
      </c>
      <c r="I227" t="s">
        <v>38</v>
      </c>
      <c r="J227" t="s">
        <v>471</v>
      </c>
      <c r="K227" t="s">
        <v>1689</v>
      </c>
      <c r="N227">
        <v>0</v>
      </c>
      <c r="O227">
        <v>0</v>
      </c>
      <c r="P227">
        <v>0</v>
      </c>
      <c r="Q227">
        <v>0</v>
      </c>
      <c r="R227">
        <v>0</v>
      </c>
      <c r="S227">
        <v>0</v>
      </c>
      <c r="T227">
        <v>0</v>
      </c>
      <c r="U227">
        <v>0</v>
      </c>
      <c r="V227">
        <v>0</v>
      </c>
      <c r="W227">
        <v>0</v>
      </c>
      <c r="X227" t="s">
        <v>2070</v>
      </c>
      <c r="Y227" t="s">
        <v>2071</v>
      </c>
    </row>
    <row r="228" spans="1:25" outlineLevel="1">
      <c r="A228" t="s">
        <v>1684</v>
      </c>
      <c r="B228" t="s">
        <v>921</v>
      </c>
      <c r="C228" t="s">
        <v>920</v>
      </c>
      <c r="D228" t="s">
        <v>95</v>
      </c>
      <c r="E228" t="s">
        <v>94</v>
      </c>
      <c r="F228" t="s">
        <v>1685</v>
      </c>
      <c r="G228" t="s">
        <v>37</v>
      </c>
      <c r="H228" t="s">
        <v>36</v>
      </c>
      <c r="I228" t="s">
        <v>38</v>
      </c>
      <c r="J228" t="s">
        <v>471</v>
      </c>
      <c r="K228" t="s">
        <v>1689</v>
      </c>
      <c r="N228">
        <v>0</v>
      </c>
      <c r="O228">
        <v>0</v>
      </c>
      <c r="P228">
        <v>0</v>
      </c>
      <c r="Q228">
        <v>0</v>
      </c>
      <c r="R228">
        <v>0</v>
      </c>
      <c r="S228">
        <v>0</v>
      </c>
      <c r="T228">
        <v>0</v>
      </c>
      <c r="U228">
        <v>0</v>
      </c>
      <c r="V228">
        <v>0</v>
      </c>
      <c r="W228">
        <v>0</v>
      </c>
      <c r="X228" t="s">
        <v>2072</v>
      </c>
      <c r="Y228" t="s">
        <v>2073</v>
      </c>
    </row>
    <row r="229" spans="1:25" outlineLevel="1">
      <c r="A229" t="s">
        <v>1684</v>
      </c>
      <c r="B229" t="s">
        <v>921</v>
      </c>
      <c r="C229" t="s">
        <v>920</v>
      </c>
      <c r="D229" t="s">
        <v>95</v>
      </c>
      <c r="E229" t="s">
        <v>94</v>
      </c>
      <c r="F229" t="s">
        <v>1685</v>
      </c>
      <c r="G229" t="s">
        <v>37</v>
      </c>
      <c r="H229" t="s">
        <v>36</v>
      </c>
      <c r="I229" t="s">
        <v>38</v>
      </c>
      <c r="J229" t="s">
        <v>471</v>
      </c>
      <c r="K229" t="s">
        <v>1686</v>
      </c>
      <c r="L229">
        <v>1</v>
      </c>
      <c r="M229">
        <v>81.265000000000001</v>
      </c>
      <c r="N229">
        <v>0</v>
      </c>
      <c r="O229">
        <v>0</v>
      </c>
      <c r="P229">
        <v>0</v>
      </c>
      <c r="Q229">
        <v>0</v>
      </c>
      <c r="R229">
        <v>0</v>
      </c>
      <c r="S229">
        <v>0</v>
      </c>
      <c r="T229">
        <v>0</v>
      </c>
      <c r="U229">
        <v>0</v>
      </c>
      <c r="V229">
        <v>0</v>
      </c>
      <c r="W229">
        <v>0</v>
      </c>
      <c r="X229" t="s">
        <v>2072</v>
      </c>
      <c r="Y229" t="s">
        <v>2073</v>
      </c>
    </row>
    <row r="230" spans="1:25" outlineLevel="1">
      <c r="A230" t="s">
        <v>1684</v>
      </c>
      <c r="B230" t="s">
        <v>917</v>
      </c>
      <c r="C230" t="s">
        <v>916</v>
      </c>
      <c r="D230" t="s">
        <v>366</v>
      </c>
      <c r="E230" t="s">
        <v>365</v>
      </c>
      <c r="F230" t="s">
        <v>1685</v>
      </c>
      <c r="G230" t="s">
        <v>37</v>
      </c>
      <c r="H230" t="s">
        <v>36</v>
      </c>
      <c r="I230" t="s">
        <v>38</v>
      </c>
      <c r="J230" t="s">
        <v>471</v>
      </c>
      <c r="K230" t="s">
        <v>1689</v>
      </c>
      <c r="N230">
        <v>0</v>
      </c>
      <c r="O230">
        <v>0</v>
      </c>
      <c r="P230">
        <v>0</v>
      </c>
      <c r="Q230">
        <v>0</v>
      </c>
      <c r="R230">
        <v>0</v>
      </c>
      <c r="S230">
        <v>0</v>
      </c>
      <c r="T230">
        <v>0</v>
      </c>
      <c r="U230">
        <v>0</v>
      </c>
      <c r="V230">
        <v>0</v>
      </c>
      <c r="W230">
        <v>0</v>
      </c>
      <c r="X230" t="s">
        <v>2074</v>
      </c>
      <c r="Y230" t="s">
        <v>2075</v>
      </c>
    </row>
    <row r="231" spans="1:25" outlineLevel="1">
      <c r="A231" t="s">
        <v>1684</v>
      </c>
      <c r="B231" t="s">
        <v>917</v>
      </c>
      <c r="C231" t="s">
        <v>916</v>
      </c>
      <c r="D231" t="s">
        <v>366</v>
      </c>
      <c r="E231" t="s">
        <v>365</v>
      </c>
      <c r="F231" t="s">
        <v>1685</v>
      </c>
      <c r="G231" t="s">
        <v>37</v>
      </c>
      <c r="H231" t="s">
        <v>36</v>
      </c>
      <c r="I231" t="s">
        <v>38</v>
      </c>
      <c r="J231" t="s">
        <v>471</v>
      </c>
      <c r="K231" t="s">
        <v>1686</v>
      </c>
      <c r="L231">
        <v>2</v>
      </c>
      <c r="M231">
        <v>235.08600000000001</v>
      </c>
      <c r="N231">
        <v>0</v>
      </c>
      <c r="O231">
        <v>0</v>
      </c>
      <c r="P231">
        <v>0</v>
      </c>
      <c r="Q231">
        <v>0</v>
      </c>
      <c r="R231">
        <v>0</v>
      </c>
      <c r="S231">
        <v>0</v>
      </c>
      <c r="T231">
        <v>0</v>
      </c>
      <c r="U231">
        <v>0</v>
      </c>
      <c r="V231">
        <v>0</v>
      </c>
      <c r="W231">
        <v>0</v>
      </c>
      <c r="X231" t="s">
        <v>2074</v>
      </c>
      <c r="Y231" t="s">
        <v>2075</v>
      </c>
    </row>
    <row r="232" spans="1:25" outlineLevel="1">
      <c r="A232" t="s">
        <v>1684</v>
      </c>
      <c r="B232" t="s">
        <v>915</v>
      </c>
      <c r="C232" t="s">
        <v>914</v>
      </c>
      <c r="D232" t="s">
        <v>115</v>
      </c>
      <c r="E232" t="s">
        <v>114</v>
      </c>
      <c r="F232" t="s">
        <v>1685</v>
      </c>
      <c r="G232" t="s">
        <v>37</v>
      </c>
      <c r="H232" t="s">
        <v>36</v>
      </c>
      <c r="I232" t="s">
        <v>38</v>
      </c>
      <c r="J232" t="s">
        <v>471</v>
      </c>
      <c r="K232" t="s">
        <v>1689</v>
      </c>
      <c r="N232">
        <v>0</v>
      </c>
      <c r="O232">
        <v>0</v>
      </c>
      <c r="P232">
        <v>0</v>
      </c>
      <c r="Q232">
        <v>0</v>
      </c>
      <c r="R232">
        <v>0</v>
      </c>
      <c r="S232">
        <v>0</v>
      </c>
      <c r="T232">
        <v>0</v>
      </c>
      <c r="U232">
        <v>0</v>
      </c>
      <c r="V232">
        <v>0</v>
      </c>
      <c r="W232">
        <v>0</v>
      </c>
      <c r="X232" t="s">
        <v>2076</v>
      </c>
      <c r="Y232" t="s">
        <v>2077</v>
      </c>
    </row>
    <row r="233" spans="1:25" outlineLevel="1">
      <c r="A233" t="s">
        <v>1684</v>
      </c>
      <c r="B233" t="s">
        <v>911</v>
      </c>
      <c r="C233" t="s">
        <v>910</v>
      </c>
      <c r="D233" t="s">
        <v>68</v>
      </c>
      <c r="E233" t="s">
        <v>67</v>
      </c>
      <c r="F233" t="s">
        <v>1685</v>
      </c>
      <c r="G233" t="s">
        <v>37</v>
      </c>
      <c r="H233" t="s">
        <v>36</v>
      </c>
      <c r="I233" t="s">
        <v>38</v>
      </c>
      <c r="J233" t="s">
        <v>471</v>
      </c>
      <c r="K233" t="s">
        <v>1689</v>
      </c>
      <c r="N233">
        <v>0</v>
      </c>
      <c r="O233">
        <v>0</v>
      </c>
      <c r="P233">
        <v>0</v>
      </c>
      <c r="Q233">
        <v>0</v>
      </c>
      <c r="R233">
        <v>0</v>
      </c>
      <c r="S233">
        <v>0</v>
      </c>
      <c r="T233">
        <v>0</v>
      </c>
      <c r="U233">
        <v>0</v>
      </c>
      <c r="V233">
        <v>0</v>
      </c>
      <c r="W233">
        <v>0</v>
      </c>
      <c r="X233" t="s">
        <v>2078</v>
      </c>
      <c r="Y233" t="s">
        <v>2079</v>
      </c>
    </row>
    <row r="234" spans="1:25" outlineLevel="1">
      <c r="A234" t="s">
        <v>1684</v>
      </c>
      <c r="B234" t="s">
        <v>911</v>
      </c>
      <c r="C234" t="s">
        <v>910</v>
      </c>
      <c r="D234" t="s">
        <v>68</v>
      </c>
      <c r="E234" t="s">
        <v>67</v>
      </c>
      <c r="F234" t="s">
        <v>1685</v>
      </c>
      <c r="G234" t="s">
        <v>37</v>
      </c>
      <c r="H234" t="s">
        <v>36</v>
      </c>
      <c r="I234" t="s">
        <v>38</v>
      </c>
      <c r="J234" t="s">
        <v>471</v>
      </c>
      <c r="K234" t="s">
        <v>1686</v>
      </c>
      <c r="L234">
        <v>1</v>
      </c>
      <c r="M234">
        <v>84.081000000000003</v>
      </c>
      <c r="N234">
        <v>0</v>
      </c>
      <c r="O234">
        <v>0</v>
      </c>
      <c r="P234">
        <v>0</v>
      </c>
      <c r="Q234">
        <v>0</v>
      </c>
      <c r="R234">
        <v>0</v>
      </c>
      <c r="S234">
        <v>0</v>
      </c>
      <c r="T234">
        <v>0</v>
      </c>
      <c r="U234">
        <v>0</v>
      </c>
      <c r="V234">
        <v>0</v>
      </c>
      <c r="W234">
        <v>0</v>
      </c>
      <c r="X234" t="s">
        <v>2078</v>
      </c>
      <c r="Y234" t="s">
        <v>2079</v>
      </c>
    </row>
    <row r="235" spans="1:25" outlineLevel="1">
      <c r="A235" t="s">
        <v>1684</v>
      </c>
      <c r="B235" t="s">
        <v>909</v>
      </c>
      <c r="C235" t="s">
        <v>908</v>
      </c>
      <c r="D235" t="s">
        <v>169</v>
      </c>
      <c r="E235" t="s">
        <v>168</v>
      </c>
      <c r="F235" t="s">
        <v>1685</v>
      </c>
      <c r="G235" t="s">
        <v>37</v>
      </c>
      <c r="H235" t="s">
        <v>36</v>
      </c>
      <c r="I235" t="s">
        <v>38</v>
      </c>
      <c r="J235" t="s">
        <v>471</v>
      </c>
      <c r="K235" t="s">
        <v>1686</v>
      </c>
      <c r="L235">
        <v>1</v>
      </c>
      <c r="M235">
        <v>84.581000000000003</v>
      </c>
      <c r="N235">
        <v>0</v>
      </c>
      <c r="O235">
        <v>0</v>
      </c>
      <c r="P235">
        <v>0</v>
      </c>
      <c r="Q235">
        <v>0</v>
      </c>
      <c r="R235">
        <v>0</v>
      </c>
      <c r="S235">
        <v>0</v>
      </c>
      <c r="T235">
        <v>0</v>
      </c>
      <c r="U235">
        <v>0</v>
      </c>
      <c r="V235">
        <v>0</v>
      </c>
      <c r="W235">
        <v>0</v>
      </c>
      <c r="X235" t="s">
        <v>2080</v>
      </c>
      <c r="Y235" t="s">
        <v>2081</v>
      </c>
    </row>
    <row r="236" spans="1:25" outlineLevel="1">
      <c r="A236" t="s">
        <v>1684</v>
      </c>
      <c r="B236" t="s">
        <v>903</v>
      </c>
      <c r="C236" t="s">
        <v>902</v>
      </c>
      <c r="D236" t="s">
        <v>60</v>
      </c>
      <c r="E236" t="s">
        <v>59</v>
      </c>
      <c r="F236" t="s">
        <v>1794</v>
      </c>
      <c r="G236" t="s">
        <v>37</v>
      </c>
      <c r="H236" t="s">
        <v>36</v>
      </c>
      <c r="I236" t="s">
        <v>38</v>
      </c>
      <c r="J236" t="s">
        <v>471</v>
      </c>
      <c r="K236" t="s">
        <v>1689</v>
      </c>
      <c r="N236">
        <v>0</v>
      </c>
      <c r="O236">
        <v>0</v>
      </c>
      <c r="P236">
        <v>0</v>
      </c>
      <c r="Q236">
        <v>0</v>
      </c>
      <c r="R236">
        <v>0</v>
      </c>
      <c r="S236">
        <v>0</v>
      </c>
      <c r="T236">
        <v>0</v>
      </c>
      <c r="U236">
        <v>0</v>
      </c>
      <c r="V236">
        <v>0</v>
      </c>
      <c r="W236">
        <v>0</v>
      </c>
      <c r="X236" t="s">
        <v>2082</v>
      </c>
      <c r="Y236" t="s">
        <v>2083</v>
      </c>
    </row>
    <row r="237" spans="1:25" outlineLevel="1">
      <c r="A237" t="s">
        <v>1684</v>
      </c>
      <c r="B237" t="s">
        <v>899</v>
      </c>
      <c r="C237" t="s">
        <v>898</v>
      </c>
      <c r="D237" t="s">
        <v>74</v>
      </c>
      <c r="E237" t="s">
        <v>73</v>
      </c>
      <c r="F237" t="s">
        <v>1685</v>
      </c>
      <c r="G237" t="s">
        <v>37</v>
      </c>
      <c r="H237" t="s">
        <v>36</v>
      </c>
      <c r="I237" t="s">
        <v>38</v>
      </c>
      <c r="J237" t="s">
        <v>471</v>
      </c>
      <c r="K237" t="s">
        <v>1686</v>
      </c>
      <c r="L237">
        <v>4</v>
      </c>
      <c r="M237">
        <v>547.423</v>
      </c>
      <c r="N237">
        <v>0</v>
      </c>
      <c r="O237">
        <v>0</v>
      </c>
      <c r="P237">
        <v>0</v>
      </c>
      <c r="Q237">
        <v>0</v>
      </c>
      <c r="R237">
        <v>0</v>
      </c>
      <c r="S237">
        <v>0</v>
      </c>
      <c r="T237">
        <v>0</v>
      </c>
      <c r="U237">
        <v>0</v>
      </c>
      <c r="V237">
        <v>0</v>
      </c>
      <c r="W237">
        <v>0</v>
      </c>
      <c r="X237" t="s">
        <v>2084</v>
      </c>
      <c r="Y237" t="s">
        <v>2085</v>
      </c>
    </row>
    <row r="238" spans="1:25" outlineLevel="1">
      <c r="A238" t="s">
        <v>1684</v>
      </c>
      <c r="B238" t="s">
        <v>897</v>
      </c>
      <c r="C238" t="s">
        <v>896</v>
      </c>
      <c r="D238" t="s">
        <v>74</v>
      </c>
      <c r="E238" t="s">
        <v>73</v>
      </c>
      <c r="F238" t="s">
        <v>1685</v>
      </c>
      <c r="G238" t="s">
        <v>37</v>
      </c>
      <c r="H238" t="s">
        <v>36</v>
      </c>
      <c r="I238" t="s">
        <v>38</v>
      </c>
      <c r="J238" t="s">
        <v>471</v>
      </c>
      <c r="K238" t="s">
        <v>1689</v>
      </c>
      <c r="L238">
        <v>24</v>
      </c>
      <c r="M238">
        <v>115.19</v>
      </c>
      <c r="N238">
        <v>0</v>
      </c>
      <c r="O238">
        <v>0</v>
      </c>
      <c r="P238">
        <v>0</v>
      </c>
      <c r="Q238">
        <v>0</v>
      </c>
      <c r="R238">
        <v>0</v>
      </c>
      <c r="S238">
        <v>0</v>
      </c>
      <c r="T238">
        <v>0</v>
      </c>
      <c r="U238">
        <v>0</v>
      </c>
      <c r="V238">
        <v>0</v>
      </c>
      <c r="W238">
        <v>0</v>
      </c>
      <c r="X238" t="s">
        <v>2086</v>
      </c>
      <c r="Y238" t="s">
        <v>2087</v>
      </c>
    </row>
    <row r="239" spans="1:25" outlineLevel="1">
      <c r="A239" t="s">
        <v>1684</v>
      </c>
      <c r="B239" t="s">
        <v>895</v>
      </c>
      <c r="C239" t="s">
        <v>894</v>
      </c>
      <c r="D239" t="s">
        <v>74</v>
      </c>
      <c r="E239" t="s">
        <v>73</v>
      </c>
      <c r="F239" t="s">
        <v>1685</v>
      </c>
      <c r="G239" t="s">
        <v>37</v>
      </c>
      <c r="H239" t="s">
        <v>36</v>
      </c>
      <c r="I239" t="s">
        <v>38</v>
      </c>
      <c r="J239" t="s">
        <v>471</v>
      </c>
      <c r="K239" t="s">
        <v>1689</v>
      </c>
      <c r="L239">
        <v>21</v>
      </c>
      <c r="M239">
        <v>50.753</v>
      </c>
      <c r="N239">
        <v>0</v>
      </c>
      <c r="O239">
        <v>0</v>
      </c>
      <c r="P239">
        <v>0</v>
      </c>
      <c r="Q239">
        <v>0</v>
      </c>
      <c r="R239">
        <v>0</v>
      </c>
      <c r="S239">
        <v>0</v>
      </c>
      <c r="T239">
        <v>0</v>
      </c>
      <c r="U239">
        <v>0</v>
      </c>
      <c r="V239">
        <v>0</v>
      </c>
      <c r="W239">
        <v>0</v>
      </c>
      <c r="X239" t="s">
        <v>2088</v>
      </c>
      <c r="Y239" t="s">
        <v>2089</v>
      </c>
    </row>
    <row r="240" spans="1:25" outlineLevel="1">
      <c r="A240" t="s">
        <v>1684</v>
      </c>
      <c r="B240" t="s">
        <v>891</v>
      </c>
      <c r="C240" t="s">
        <v>890</v>
      </c>
      <c r="D240" t="s">
        <v>95</v>
      </c>
      <c r="E240" t="s">
        <v>94</v>
      </c>
      <c r="F240" t="s">
        <v>1685</v>
      </c>
      <c r="G240" t="s">
        <v>37</v>
      </c>
      <c r="H240" t="s">
        <v>36</v>
      </c>
      <c r="I240" t="s">
        <v>38</v>
      </c>
      <c r="J240" t="s">
        <v>471</v>
      </c>
      <c r="K240" t="s">
        <v>1686</v>
      </c>
      <c r="L240">
        <v>1</v>
      </c>
      <c r="M240">
        <v>91.355999999999995</v>
      </c>
      <c r="N240">
        <v>0</v>
      </c>
      <c r="O240">
        <v>0</v>
      </c>
      <c r="P240">
        <v>0</v>
      </c>
      <c r="Q240">
        <v>0</v>
      </c>
      <c r="R240">
        <v>0</v>
      </c>
      <c r="S240">
        <v>0</v>
      </c>
      <c r="T240">
        <v>0</v>
      </c>
      <c r="U240">
        <v>0</v>
      </c>
      <c r="V240">
        <v>0</v>
      </c>
      <c r="W240">
        <v>0</v>
      </c>
      <c r="X240" t="s">
        <v>2090</v>
      </c>
      <c r="Y240" t="s">
        <v>2091</v>
      </c>
    </row>
    <row r="241" spans="1:25" outlineLevel="1">
      <c r="A241" t="s">
        <v>1684</v>
      </c>
      <c r="B241" t="s">
        <v>887</v>
      </c>
      <c r="C241" t="s">
        <v>886</v>
      </c>
      <c r="D241" t="s">
        <v>101</v>
      </c>
      <c r="E241" t="s">
        <v>100</v>
      </c>
      <c r="F241" t="s">
        <v>1696</v>
      </c>
      <c r="G241" t="s">
        <v>37</v>
      </c>
      <c r="H241" t="s">
        <v>36</v>
      </c>
      <c r="I241" t="s">
        <v>38</v>
      </c>
      <c r="J241" t="s">
        <v>471</v>
      </c>
      <c r="K241" t="s">
        <v>1689</v>
      </c>
      <c r="N241">
        <v>0</v>
      </c>
      <c r="O241">
        <v>0</v>
      </c>
      <c r="P241">
        <v>0</v>
      </c>
      <c r="Q241">
        <v>0</v>
      </c>
      <c r="R241">
        <v>0</v>
      </c>
      <c r="S241">
        <v>0</v>
      </c>
      <c r="T241">
        <v>0</v>
      </c>
      <c r="U241">
        <v>0</v>
      </c>
      <c r="V241">
        <v>0</v>
      </c>
      <c r="W241">
        <v>0</v>
      </c>
      <c r="X241" t="s">
        <v>2092</v>
      </c>
      <c r="Y241" t="s">
        <v>2093</v>
      </c>
    </row>
    <row r="242" spans="1:25" outlineLevel="1">
      <c r="A242" t="s">
        <v>1684</v>
      </c>
      <c r="B242" t="s">
        <v>885</v>
      </c>
      <c r="C242" t="s">
        <v>884</v>
      </c>
      <c r="D242" t="s">
        <v>68</v>
      </c>
      <c r="E242" t="s">
        <v>67</v>
      </c>
      <c r="F242" t="s">
        <v>1685</v>
      </c>
      <c r="G242" t="s">
        <v>37</v>
      </c>
      <c r="H242" t="s">
        <v>36</v>
      </c>
      <c r="I242" t="s">
        <v>38</v>
      </c>
      <c r="J242" t="s">
        <v>471</v>
      </c>
      <c r="K242" t="s">
        <v>1689</v>
      </c>
      <c r="N242">
        <v>0</v>
      </c>
      <c r="O242">
        <v>0</v>
      </c>
      <c r="P242">
        <v>0</v>
      </c>
      <c r="Q242">
        <v>0</v>
      </c>
      <c r="R242">
        <v>0</v>
      </c>
      <c r="S242">
        <v>0</v>
      </c>
      <c r="T242">
        <v>0</v>
      </c>
      <c r="U242">
        <v>0</v>
      </c>
      <c r="V242">
        <v>0</v>
      </c>
      <c r="W242">
        <v>0</v>
      </c>
      <c r="X242" t="s">
        <v>2094</v>
      </c>
      <c r="Y242" t="s">
        <v>2095</v>
      </c>
    </row>
    <row r="243" spans="1:25" outlineLevel="1">
      <c r="A243" t="s">
        <v>1684</v>
      </c>
      <c r="B243" t="s">
        <v>1503</v>
      </c>
      <c r="C243" t="s">
        <v>1502</v>
      </c>
      <c r="D243" t="s">
        <v>169</v>
      </c>
      <c r="E243" t="s">
        <v>168</v>
      </c>
      <c r="F243" t="s">
        <v>1685</v>
      </c>
      <c r="G243" t="s">
        <v>37</v>
      </c>
      <c r="H243" t="s">
        <v>36</v>
      </c>
      <c r="I243" t="s">
        <v>38</v>
      </c>
      <c r="J243" t="s">
        <v>471</v>
      </c>
      <c r="K243" t="s">
        <v>1689</v>
      </c>
      <c r="N243">
        <v>0</v>
      </c>
      <c r="O243">
        <v>0</v>
      </c>
      <c r="P243">
        <v>0</v>
      </c>
      <c r="Q243">
        <v>0</v>
      </c>
      <c r="R243">
        <v>0</v>
      </c>
      <c r="S243">
        <v>0</v>
      </c>
      <c r="T243">
        <v>0</v>
      </c>
      <c r="U243">
        <v>0</v>
      </c>
      <c r="V243">
        <v>0</v>
      </c>
      <c r="W243">
        <v>0</v>
      </c>
      <c r="X243" t="s">
        <v>2096</v>
      </c>
      <c r="Y243" t="s">
        <v>2097</v>
      </c>
    </row>
    <row r="244" spans="1:25" outlineLevel="1">
      <c r="A244" t="s">
        <v>1684</v>
      </c>
      <c r="B244" t="s">
        <v>1503</v>
      </c>
      <c r="C244" t="s">
        <v>1502</v>
      </c>
      <c r="D244" t="s">
        <v>169</v>
      </c>
      <c r="E244" t="s">
        <v>168</v>
      </c>
      <c r="F244" t="s">
        <v>1685</v>
      </c>
      <c r="G244" t="s">
        <v>37</v>
      </c>
      <c r="H244" t="s">
        <v>36</v>
      </c>
      <c r="I244" t="s">
        <v>38</v>
      </c>
      <c r="J244" t="s">
        <v>471</v>
      </c>
      <c r="K244" t="s">
        <v>1686</v>
      </c>
      <c r="L244">
        <v>4</v>
      </c>
      <c r="M244">
        <v>441.46</v>
      </c>
      <c r="N244">
        <v>0</v>
      </c>
      <c r="O244">
        <v>0</v>
      </c>
      <c r="P244">
        <v>0</v>
      </c>
      <c r="Q244">
        <v>0</v>
      </c>
      <c r="R244">
        <v>0</v>
      </c>
      <c r="S244">
        <v>0</v>
      </c>
      <c r="T244">
        <v>0</v>
      </c>
      <c r="U244">
        <v>0</v>
      </c>
      <c r="V244">
        <v>0</v>
      </c>
      <c r="W244">
        <v>0</v>
      </c>
      <c r="X244" t="s">
        <v>2096</v>
      </c>
      <c r="Y244" t="s">
        <v>2097</v>
      </c>
    </row>
    <row r="245" spans="1:25" outlineLevel="1">
      <c r="A245" t="s">
        <v>1684</v>
      </c>
      <c r="B245" t="s">
        <v>877</v>
      </c>
      <c r="C245" t="s">
        <v>876</v>
      </c>
      <c r="D245" t="s">
        <v>85</v>
      </c>
      <c r="E245" t="s">
        <v>84</v>
      </c>
      <c r="F245" t="s">
        <v>1685</v>
      </c>
      <c r="G245" t="s">
        <v>37</v>
      </c>
      <c r="H245" t="s">
        <v>36</v>
      </c>
      <c r="I245" t="s">
        <v>38</v>
      </c>
      <c r="J245" t="s">
        <v>471</v>
      </c>
      <c r="K245" t="s">
        <v>1686</v>
      </c>
      <c r="L245">
        <v>3</v>
      </c>
      <c r="M245">
        <v>350.58300000000003</v>
      </c>
      <c r="N245">
        <v>0</v>
      </c>
      <c r="O245">
        <v>0</v>
      </c>
      <c r="P245">
        <v>0</v>
      </c>
      <c r="Q245">
        <v>0</v>
      </c>
      <c r="R245">
        <v>0</v>
      </c>
      <c r="S245">
        <v>0</v>
      </c>
      <c r="T245">
        <v>0</v>
      </c>
      <c r="U245">
        <v>0</v>
      </c>
      <c r="V245">
        <v>0</v>
      </c>
      <c r="W245">
        <v>0</v>
      </c>
      <c r="X245" t="s">
        <v>2098</v>
      </c>
      <c r="Y245" t="s">
        <v>2099</v>
      </c>
    </row>
    <row r="246" spans="1:25" outlineLevel="1">
      <c r="A246" t="s">
        <v>1684</v>
      </c>
      <c r="B246" t="s">
        <v>875</v>
      </c>
      <c r="C246" t="s">
        <v>874</v>
      </c>
      <c r="D246" t="s">
        <v>169</v>
      </c>
      <c r="E246" t="s">
        <v>168</v>
      </c>
      <c r="F246" t="s">
        <v>1685</v>
      </c>
      <c r="G246" t="s">
        <v>37</v>
      </c>
      <c r="H246" t="s">
        <v>36</v>
      </c>
      <c r="I246" t="s">
        <v>38</v>
      </c>
      <c r="J246" t="s">
        <v>471</v>
      </c>
      <c r="K246" t="s">
        <v>1689</v>
      </c>
      <c r="L246">
        <v>11</v>
      </c>
      <c r="M246">
        <v>36.755000000000003</v>
      </c>
      <c r="N246">
        <v>0</v>
      </c>
      <c r="O246">
        <v>0</v>
      </c>
      <c r="P246">
        <v>0</v>
      </c>
      <c r="Q246">
        <v>0</v>
      </c>
      <c r="R246">
        <v>0</v>
      </c>
      <c r="S246">
        <v>0</v>
      </c>
      <c r="T246">
        <v>0</v>
      </c>
      <c r="U246">
        <v>0</v>
      </c>
      <c r="V246">
        <v>0</v>
      </c>
      <c r="W246">
        <v>0</v>
      </c>
      <c r="X246" t="s">
        <v>2100</v>
      </c>
      <c r="Y246" t="s">
        <v>2101</v>
      </c>
    </row>
    <row r="247" spans="1:25" outlineLevel="1">
      <c r="A247" t="s">
        <v>1684</v>
      </c>
      <c r="B247" t="s">
        <v>869</v>
      </c>
      <c r="C247" t="s">
        <v>868</v>
      </c>
      <c r="D247" t="s">
        <v>159</v>
      </c>
      <c r="E247" t="s">
        <v>158</v>
      </c>
      <c r="F247" t="s">
        <v>1685</v>
      </c>
      <c r="G247" t="s">
        <v>37</v>
      </c>
      <c r="H247" t="s">
        <v>36</v>
      </c>
      <c r="I247" t="s">
        <v>38</v>
      </c>
      <c r="J247" t="s">
        <v>471</v>
      </c>
      <c r="K247" t="s">
        <v>1689</v>
      </c>
      <c r="L247">
        <v>17</v>
      </c>
      <c r="M247">
        <v>43.781999999999996</v>
      </c>
      <c r="N247">
        <v>0</v>
      </c>
      <c r="O247">
        <v>0</v>
      </c>
      <c r="P247">
        <v>0</v>
      </c>
      <c r="Q247">
        <v>0</v>
      </c>
      <c r="R247">
        <v>0</v>
      </c>
      <c r="S247">
        <v>0</v>
      </c>
      <c r="T247">
        <v>0</v>
      </c>
      <c r="U247">
        <v>0</v>
      </c>
      <c r="V247">
        <v>0</v>
      </c>
      <c r="W247">
        <v>0</v>
      </c>
      <c r="X247" t="s">
        <v>2102</v>
      </c>
      <c r="Y247" t="s">
        <v>2103</v>
      </c>
    </row>
    <row r="248" spans="1:25" outlineLevel="1">
      <c r="A248" t="s">
        <v>1684</v>
      </c>
      <c r="B248" t="s">
        <v>867</v>
      </c>
      <c r="C248" t="s">
        <v>866</v>
      </c>
      <c r="D248" t="s">
        <v>68</v>
      </c>
      <c r="E248" t="s">
        <v>67</v>
      </c>
      <c r="F248" t="s">
        <v>1685</v>
      </c>
      <c r="G248" t="s">
        <v>37</v>
      </c>
      <c r="H248" t="s">
        <v>36</v>
      </c>
      <c r="I248" t="s">
        <v>38</v>
      </c>
      <c r="J248" t="s">
        <v>471</v>
      </c>
      <c r="K248" t="s">
        <v>1689</v>
      </c>
      <c r="N248">
        <v>0</v>
      </c>
      <c r="O248">
        <v>0</v>
      </c>
      <c r="P248">
        <v>0</v>
      </c>
      <c r="Q248">
        <v>0</v>
      </c>
      <c r="R248">
        <v>0</v>
      </c>
      <c r="S248">
        <v>0</v>
      </c>
      <c r="T248">
        <v>0</v>
      </c>
      <c r="U248">
        <v>0</v>
      </c>
      <c r="V248">
        <v>0</v>
      </c>
      <c r="W248">
        <v>0</v>
      </c>
      <c r="X248" t="s">
        <v>2104</v>
      </c>
      <c r="Y248" t="s">
        <v>2105</v>
      </c>
    </row>
    <row r="249" spans="1:25" outlineLevel="1">
      <c r="A249" t="s">
        <v>1684</v>
      </c>
      <c r="B249" t="s">
        <v>867</v>
      </c>
      <c r="C249" t="s">
        <v>866</v>
      </c>
      <c r="D249" t="s">
        <v>68</v>
      </c>
      <c r="E249" t="s">
        <v>67</v>
      </c>
      <c r="F249" t="s">
        <v>1685</v>
      </c>
      <c r="G249" t="s">
        <v>37</v>
      </c>
      <c r="H249" t="s">
        <v>36</v>
      </c>
      <c r="I249" t="s">
        <v>38</v>
      </c>
      <c r="J249" t="s">
        <v>471</v>
      </c>
      <c r="K249" t="s">
        <v>1686</v>
      </c>
      <c r="L249">
        <v>6</v>
      </c>
      <c r="M249">
        <v>718.64400000000001</v>
      </c>
      <c r="N249">
        <v>0</v>
      </c>
      <c r="O249">
        <v>0</v>
      </c>
      <c r="P249">
        <v>0</v>
      </c>
      <c r="Q249">
        <v>0</v>
      </c>
      <c r="R249">
        <v>0</v>
      </c>
      <c r="S249">
        <v>0</v>
      </c>
      <c r="T249">
        <v>0</v>
      </c>
      <c r="U249">
        <v>0</v>
      </c>
      <c r="V249">
        <v>0</v>
      </c>
      <c r="W249">
        <v>0</v>
      </c>
      <c r="X249" t="s">
        <v>2104</v>
      </c>
      <c r="Y249" t="s">
        <v>2105</v>
      </c>
    </row>
    <row r="250" spans="1:25" outlineLevel="1">
      <c r="A250" t="s">
        <v>1684</v>
      </c>
      <c r="B250" t="s">
        <v>865</v>
      </c>
      <c r="C250" t="s">
        <v>864</v>
      </c>
      <c r="D250" t="s">
        <v>85</v>
      </c>
      <c r="E250" t="s">
        <v>84</v>
      </c>
      <c r="F250" t="s">
        <v>1685</v>
      </c>
      <c r="G250" t="s">
        <v>37</v>
      </c>
      <c r="H250" t="s">
        <v>36</v>
      </c>
      <c r="I250" t="s">
        <v>38</v>
      </c>
      <c r="J250" t="s">
        <v>471</v>
      </c>
      <c r="K250" t="s">
        <v>1689</v>
      </c>
      <c r="N250">
        <v>0</v>
      </c>
      <c r="O250">
        <v>0</v>
      </c>
      <c r="P250">
        <v>0</v>
      </c>
      <c r="Q250">
        <v>0</v>
      </c>
      <c r="R250">
        <v>0</v>
      </c>
      <c r="S250">
        <v>0</v>
      </c>
      <c r="T250">
        <v>0</v>
      </c>
      <c r="U250">
        <v>0</v>
      </c>
      <c r="V250">
        <v>0</v>
      </c>
      <c r="W250">
        <v>0</v>
      </c>
      <c r="X250" t="s">
        <v>2106</v>
      </c>
      <c r="Y250" t="s">
        <v>2107</v>
      </c>
    </row>
    <row r="251" spans="1:25" outlineLevel="1">
      <c r="A251" t="s">
        <v>1684</v>
      </c>
      <c r="B251" t="s">
        <v>861</v>
      </c>
      <c r="C251" t="s">
        <v>860</v>
      </c>
      <c r="D251" t="s">
        <v>169</v>
      </c>
      <c r="E251" t="s">
        <v>168</v>
      </c>
      <c r="F251" t="s">
        <v>1685</v>
      </c>
      <c r="G251" t="s">
        <v>37</v>
      </c>
      <c r="H251" t="s">
        <v>36</v>
      </c>
      <c r="I251" t="s">
        <v>38</v>
      </c>
      <c r="J251" t="s">
        <v>471</v>
      </c>
      <c r="K251" t="s">
        <v>1689</v>
      </c>
      <c r="N251">
        <v>0</v>
      </c>
      <c r="O251">
        <v>0</v>
      </c>
      <c r="P251">
        <v>0</v>
      </c>
      <c r="Q251">
        <v>0</v>
      </c>
      <c r="R251">
        <v>0</v>
      </c>
      <c r="S251">
        <v>0</v>
      </c>
      <c r="T251">
        <v>0</v>
      </c>
      <c r="U251">
        <v>0</v>
      </c>
      <c r="V251">
        <v>0</v>
      </c>
      <c r="W251">
        <v>0</v>
      </c>
      <c r="X251" t="s">
        <v>2108</v>
      </c>
      <c r="Y251" t="s">
        <v>2109</v>
      </c>
    </row>
    <row r="252" spans="1:25" outlineLevel="1">
      <c r="A252" t="s">
        <v>1684</v>
      </c>
      <c r="B252" t="s">
        <v>859</v>
      </c>
      <c r="C252" t="s">
        <v>858</v>
      </c>
      <c r="D252" t="s">
        <v>169</v>
      </c>
      <c r="E252" t="s">
        <v>168</v>
      </c>
      <c r="F252" t="s">
        <v>1685</v>
      </c>
      <c r="G252" t="s">
        <v>37</v>
      </c>
      <c r="H252" t="s">
        <v>36</v>
      </c>
      <c r="I252" t="s">
        <v>38</v>
      </c>
      <c r="J252" t="s">
        <v>471</v>
      </c>
      <c r="K252" t="s">
        <v>1686</v>
      </c>
      <c r="L252">
        <v>1</v>
      </c>
      <c r="M252">
        <v>125.232</v>
      </c>
      <c r="N252">
        <v>0</v>
      </c>
      <c r="O252">
        <v>0</v>
      </c>
      <c r="P252">
        <v>0</v>
      </c>
      <c r="Q252">
        <v>0</v>
      </c>
      <c r="R252">
        <v>0</v>
      </c>
      <c r="S252">
        <v>0</v>
      </c>
      <c r="T252">
        <v>0</v>
      </c>
      <c r="U252">
        <v>0</v>
      </c>
      <c r="V252">
        <v>0</v>
      </c>
      <c r="W252">
        <v>0</v>
      </c>
      <c r="X252" t="s">
        <v>2110</v>
      </c>
      <c r="Y252" t="s">
        <v>2111</v>
      </c>
    </row>
    <row r="253" spans="1:25" outlineLevel="1">
      <c r="A253" t="s">
        <v>1684</v>
      </c>
      <c r="B253" t="s">
        <v>857</v>
      </c>
      <c r="C253" t="s">
        <v>856</v>
      </c>
      <c r="D253" t="s">
        <v>159</v>
      </c>
      <c r="E253" t="s">
        <v>158</v>
      </c>
      <c r="F253" t="s">
        <v>1685</v>
      </c>
      <c r="G253" t="s">
        <v>37</v>
      </c>
      <c r="H253" t="s">
        <v>36</v>
      </c>
      <c r="I253" t="s">
        <v>38</v>
      </c>
      <c r="J253" t="s">
        <v>471</v>
      </c>
      <c r="K253" t="s">
        <v>1689</v>
      </c>
      <c r="N253">
        <v>0</v>
      </c>
      <c r="O253">
        <v>0</v>
      </c>
      <c r="P253">
        <v>0</v>
      </c>
      <c r="Q253">
        <v>0</v>
      </c>
      <c r="R253">
        <v>0</v>
      </c>
      <c r="S253">
        <v>0</v>
      </c>
      <c r="T253">
        <v>0</v>
      </c>
      <c r="U253">
        <v>0</v>
      </c>
      <c r="V253">
        <v>0</v>
      </c>
      <c r="W253">
        <v>0</v>
      </c>
      <c r="X253" t="s">
        <v>2112</v>
      </c>
      <c r="Y253" t="s">
        <v>2113</v>
      </c>
    </row>
    <row r="254" spans="1:25" outlineLevel="1">
      <c r="A254" t="s">
        <v>1684</v>
      </c>
      <c r="B254" t="s">
        <v>1099</v>
      </c>
      <c r="C254" t="s">
        <v>1098</v>
      </c>
      <c r="D254" t="s">
        <v>74</v>
      </c>
      <c r="E254" t="s">
        <v>73</v>
      </c>
      <c r="F254" t="s">
        <v>1685</v>
      </c>
      <c r="G254" t="s">
        <v>37</v>
      </c>
      <c r="H254" t="s">
        <v>36</v>
      </c>
      <c r="I254" t="s">
        <v>38</v>
      </c>
      <c r="J254" t="s">
        <v>471</v>
      </c>
      <c r="K254" t="s">
        <v>1689</v>
      </c>
      <c r="L254">
        <v>10</v>
      </c>
      <c r="M254">
        <v>17.599</v>
      </c>
      <c r="N254">
        <v>0</v>
      </c>
      <c r="O254">
        <v>0</v>
      </c>
      <c r="P254">
        <v>0</v>
      </c>
      <c r="Q254">
        <v>0</v>
      </c>
      <c r="R254">
        <v>0</v>
      </c>
      <c r="S254">
        <v>0</v>
      </c>
      <c r="T254">
        <v>0</v>
      </c>
      <c r="U254">
        <v>0</v>
      </c>
      <c r="V254">
        <v>0</v>
      </c>
      <c r="W254">
        <v>0</v>
      </c>
      <c r="X254" t="s">
        <v>2114</v>
      </c>
      <c r="Y254" t="s">
        <v>2115</v>
      </c>
    </row>
    <row r="255" spans="1:25" outlineLevel="1">
      <c r="A255" t="s">
        <v>1684</v>
      </c>
      <c r="B255" t="s">
        <v>851</v>
      </c>
      <c r="C255" t="s">
        <v>850</v>
      </c>
      <c r="D255" t="s">
        <v>101</v>
      </c>
      <c r="E255" t="s">
        <v>100</v>
      </c>
      <c r="F255" t="s">
        <v>1696</v>
      </c>
      <c r="G255" t="s">
        <v>37</v>
      </c>
      <c r="H255" t="s">
        <v>36</v>
      </c>
      <c r="I255" t="s">
        <v>38</v>
      </c>
      <c r="J255" t="s">
        <v>471</v>
      </c>
      <c r="K255" t="s">
        <v>1689</v>
      </c>
      <c r="N255">
        <v>0</v>
      </c>
      <c r="O255">
        <v>0</v>
      </c>
      <c r="P255">
        <v>0</v>
      </c>
      <c r="Q255">
        <v>0</v>
      </c>
      <c r="R255">
        <v>0</v>
      </c>
      <c r="S255">
        <v>0</v>
      </c>
      <c r="T255">
        <v>0</v>
      </c>
      <c r="U255">
        <v>0</v>
      </c>
      <c r="V255">
        <v>0</v>
      </c>
      <c r="W255">
        <v>0</v>
      </c>
      <c r="X255" t="s">
        <v>2116</v>
      </c>
      <c r="Y255" t="s">
        <v>2117</v>
      </c>
    </row>
    <row r="256" spans="1:25" outlineLevel="1">
      <c r="A256" t="s">
        <v>1684</v>
      </c>
      <c r="B256" t="s">
        <v>849</v>
      </c>
      <c r="C256" t="s">
        <v>848</v>
      </c>
      <c r="D256" t="s">
        <v>68</v>
      </c>
      <c r="E256" t="s">
        <v>67</v>
      </c>
      <c r="F256" t="s">
        <v>1685</v>
      </c>
      <c r="G256" t="s">
        <v>37</v>
      </c>
      <c r="H256" t="s">
        <v>36</v>
      </c>
      <c r="I256" t="s">
        <v>38</v>
      </c>
      <c r="J256" t="s">
        <v>471</v>
      </c>
      <c r="K256" t="s">
        <v>1686</v>
      </c>
      <c r="L256">
        <v>1</v>
      </c>
      <c r="M256">
        <v>110.84399999999999</v>
      </c>
      <c r="N256">
        <v>0</v>
      </c>
      <c r="O256">
        <v>0</v>
      </c>
      <c r="P256">
        <v>0</v>
      </c>
      <c r="Q256">
        <v>0</v>
      </c>
      <c r="R256">
        <v>0</v>
      </c>
      <c r="S256">
        <v>0</v>
      </c>
      <c r="T256">
        <v>0</v>
      </c>
      <c r="U256">
        <v>0</v>
      </c>
      <c r="V256">
        <v>0</v>
      </c>
      <c r="W256">
        <v>0</v>
      </c>
      <c r="X256" t="s">
        <v>2118</v>
      </c>
      <c r="Y256" t="s">
        <v>2119</v>
      </c>
    </row>
    <row r="257" spans="1:25" outlineLevel="1">
      <c r="A257" t="s">
        <v>1684</v>
      </c>
      <c r="B257" t="s">
        <v>845</v>
      </c>
      <c r="C257" t="s">
        <v>844</v>
      </c>
      <c r="D257" t="s">
        <v>121</v>
      </c>
      <c r="E257" t="s">
        <v>120</v>
      </c>
      <c r="F257" t="s">
        <v>1685</v>
      </c>
      <c r="G257" t="s">
        <v>37</v>
      </c>
      <c r="H257" t="s">
        <v>36</v>
      </c>
      <c r="I257" t="s">
        <v>38</v>
      </c>
      <c r="J257" t="s">
        <v>471</v>
      </c>
      <c r="K257" t="s">
        <v>1689</v>
      </c>
      <c r="N257">
        <v>0</v>
      </c>
      <c r="O257">
        <v>0</v>
      </c>
      <c r="P257">
        <v>0</v>
      </c>
      <c r="Q257">
        <v>0</v>
      </c>
      <c r="R257">
        <v>0</v>
      </c>
      <c r="S257">
        <v>0</v>
      </c>
      <c r="T257">
        <v>0</v>
      </c>
      <c r="U257">
        <v>0</v>
      </c>
      <c r="V257">
        <v>0</v>
      </c>
      <c r="W257">
        <v>0</v>
      </c>
      <c r="X257" t="s">
        <v>2120</v>
      </c>
      <c r="Y257" t="s">
        <v>2121</v>
      </c>
    </row>
    <row r="258" spans="1:25" outlineLevel="1">
      <c r="A258" t="s">
        <v>1684</v>
      </c>
      <c r="B258" t="s">
        <v>1499</v>
      </c>
      <c r="C258" t="s">
        <v>1498</v>
      </c>
      <c r="D258" t="s">
        <v>91</v>
      </c>
      <c r="E258" t="s">
        <v>90</v>
      </c>
      <c r="F258" t="s">
        <v>1685</v>
      </c>
      <c r="G258" t="s">
        <v>37</v>
      </c>
      <c r="H258" t="s">
        <v>36</v>
      </c>
      <c r="I258" t="s">
        <v>38</v>
      </c>
      <c r="J258" t="s">
        <v>471</v>
      </c>
      <c r="K258" t="s">
        <v>1689</v>
      </c>
      <c r="N258">
        <v>0</v>
      </c>
      <c r="O258">
        <v>0</v>
      </c>
      <c r="P258">
        <v>0</v>
      </c>
      <c r="Q258">
        <v>0</v>
      </c>
      <c r="R258">
        <v>0</v>
      </c>
      <c r="S258">
        <v>0</v>
      </c>
      <c r="T258">
        <v>0</v>
      </c>
      <c r="U258">
        <v>0</v>
      </c>
      <c r="V258">
        <v>0</v>
      </c>
      <c r="W258">
        <v>0</v>
      </c>
      <c r="X258" t="s">
        <v>2122</v>
      </c>
      <c r="Y258" t="s">
        <v>2123</v>
      </c>
    </row>
    <row r="259" spans="1:25" outlineLevel="1">
      <c r="A259" t="s">
        <v>1684</v>
      </c>
      <c r="B259" t="s">
        <v>1497</v>
      </c>
      <c r="C259" t="s">
        <v>1496</v>
      </c>
      <c r="D259" t="s">
        <v>74</v>
      </c>
      <c r="E259" t="s">
        <v>73</v>
      </c>
      <c r="F259" t="s">
        <v>1685</v>
      </c>
      <c r="G259" t="s">
        <v>37</v>
      </c>
      <c r="H259" t="s">
        <v>36</v>
      </c>
      <c r="I259" t="s">
        <v>38</v>
      </c>
      <c r="J259" t="s">
        <v>471</v>
      </c>
      <c r="K259" t="s">
        <v>1689</v>
      </c>
      <c r="L259">
        <v>13</v>
      </c>
      <c r="M259">
        <v>112.75</v>
      </c>
      <c r="N259">
        <v>0</v>
      </c>
      <c r="O259">
        <v>0</v>
      </c>
      <c r="P259">
        <v>0</v>
      </c>
      <c r="Q259">
        <v>0</v>
      </c>
      <c r="R259">
        <v>0</v>
      </c>
      <c r="S259">
        <v>0</v>
      </c>
      <c r="T259">
        <v>0</v>
      </c>
      <c r="U259">
        <v>0</v>
      </c>
      <c r="V259">
        <v>0</v>
      </c>
      <c r="W259">
        <v>0</v>
      </c>
      <c r="X259" t="s">
        <v>2124</v>
      </c>
      <c r="Y259" t="s">
        <v>2125</v>
      </c>
    </row>
    <row r="260" spans="1:25" outlineLevel="1">
      <c r="A260" t="s">
        <v>1684</v>
      </c>
      <c r="B260" t="s">
        <v>837</v>
      </c>
      <c r="C260" t="s">
        <v>836</v>
      </c>
      <c r="D260" t="s">
        <v>366</v>
      </c>
      <c r="E260" t="s">
        <v>365</v>
      </c>
      <c r="F260" t="s">
        <v>1685</v>
      </c>
      <c r="G260" t="s">
        <v>37</v>
      </c>
      <c r="H260" t="s">
        <v>36</v>
      </c>
      <c r="I260" t="s">
        <v>38</v>
      </c>
      <c r="J260" t="s">
        <v>471</v>
      </c>
      <c r="K260" t="s">
        <v>1686</v>
      </c>
      <c r="L260">
        <v>4</v>
      </c>
      <c r="M260">
        <v>391.13400000000001</v>
      </c>
      <c r="N260">
        <v>0</v>
      </c>
      <c r="O260">
        <v>0</v>
      </c>
      <c r="P260">
        <v>0</v>
      </c>
      <c r="Q260">
        <v>0</v>
      </c>
      <c r="R260">
        <v>1</v>
      </c>
      <c r="S260">
        <v>1209.211</v>
      </c>
      <c r="T260">
        <v>0</v>
      </c>
      <c r="U260">
        <v>0</v>
      </c>
      <c r="V260">
        <v>0</v>
      </c>
      <c r="W260">
        <v>0</v>
      </c>
      <c r="X260" t="s">
        <v>2126</v>
      </c>
      <c r="Y260" t="s">
        <v>2127</v>
      </c>
    </row>
    <row r="261" spans="1:25" outlineLevel="1">
      <c r="A261" t="s">
        <v>1684</v>
      </c>
      <c r="B261" t="s">
        <v>835</v>
      </c>
      <c r="C261" t="s">
        <v>834</v>
      </c>
      <c r="D261" t="s">
        <v>159</v>
      </c>
      <c r="E261" t="s">
        <v>158</v>
      </c>
      <c r="F261" t="s">
        <v>1685</v>
      </c>
      <c r="G261" t="s">
        <v>37</v>
      </c>
      <c r="H261" t="s">
        <v>36</v>
      </c>
      <c r="I261" t="s">
        <v>38</v>
      </c>
      <c r="J261" t="s">
        <v>471</v>
      </c>
      <c r="K261" t="s">
        <v>1689</v>
      </c>
      <c r="N261">
        <v>0</v>
      </c>
      <c r="O261">
        <v>0</v>
      </c>
      <c r="P261">
        <v>0</v>
      </c>
      <c r="Q261">
        <v>0</v>
      </c>
      <c r="R261">
        <v>0</v>
      </c>
      <c r="S261">
        <v>0</v>
      </c>
      <c r="T261">
        <v>0</v>
      </c>
      <c r="U261">
        <v>0</v>
      </c>
      <c r="V261">
        <v>0</v>
      </c>
      <c r="W261">
        <v>0</v>
      </c>
      <c r="X261" t="s">
        <v>2128</v>
      </c>
      <c r="Y261" t="s">
        <v>2129</v>
      </c>
    </row>
    <row r="262" spans="1:25" outlineLevel="1">
      <c r="A262" t="s">
        <v>1684</v>
      </c>
      <c r="B262" t="s">
        <v>835</v>
      </c>
      <c r="C262" t="s">
        <v>834</v>
      </c>
      <c r="D262" t="s">
        <v>159</v>
      </c>
      <c r="E262" t="s">
        <v>158</v>
      </c>
      <c r="F262" t="s">
        <v>1685</v>
      </c>
      <c r="G262" t="s">
        <v>37</v>
      </c>
      <c r="H262" t="s">
        <v>36</v>
      </c>
      <c r="I262" t="s">
        <v>38</v>
      </c>
      <c r="J262" t="s">
        <v>471</v>
      </c>
      <c r="K262" t="s">
        <v>1733</v>
      </c>
      <c r="L262">
        <v>0</v>
      </c>
      <c r="M262">
        <v>0</v>
      </c>
      <c r="N262">
        <v>0</v>
      </c>
      <c r="O262">
        <v>0</v>
      </c>
      <c r="P262">
        <v>1</v>
      </c>
      <c r="Q262">
        <v>2005.845</v>
      </c>
      <c r="R262">
        <v>0</v>
      </c>
      <c r="S262">
        <v>0</v>
      </c>
      <c r="T262">
        <v>0</v>
      </c>
      <c r="U262">
        <v>0</v>
      </c>
      <c r="V262">
        <v>0</v>
      </c>
      <c r="W262">
        <v>0</v>
      </c>
      <c r="X262" t="s">
        <v>2128</v>
      </c>
      <c r="Y262" t="s">
        <v>2129</v>
      </c>
    </row>
    <row r="263" spans="1:25" outlineLevel="1">
      <c r="A263" t="s">
        <v>1684</v>
      </c>
      <c r="B263" t="s">
        <v>827</v>
      </c>
      <c r="C263" t="s">
        <v>826</v>
      </c>
      <c r="D263" t="s">
        <v>52</v>
      </c>
      <c r="E263" t="s">
        <v>51</v>
      </c>
      <c r="F263" t="s">
        <v>1685</v>
      </c>
      <c r="G263" t="s">
        <v>37</v>
      </c>
      <c r="H263" t="s">
        <v>36</v>
      </c>
      <c r="I263" t="s">
        <v>38</v>
      </c>
      <c r="J263" t="s">
        <v>471</v>
      </c>
      <c r="K263" t="s">
        <v>1689</v>
      </c>
      <c r="N263">
        <v>0</v>
      </c>
      <c r="O263">
        <v>0</v>
      </c>
      <c r="P263">
        <v>0</v>
      </c>
      <c r="Q263">
        <v>0</v>
      </c>
      <c r="R263">
        <v>0</v>
      </c>
      <c r="S263">
        <v>0</v>
      </c>
      <c r="T263">
        <v>0</v>
      </c>
      <c r="U263">
        <v>0</v>
      </c>
      <c r="V263">
        <v>0</v>
      </c>
      <c r="W263">
        <v>0</v>
      </c>
      <c r="X263" t="s">
        <v>2130</v>
      </c>
      <c r="Y263" t="s">
        <v>2131</v>
      </c>
    </row>
    <row r="264" spans="1:25" outlineLevel="1">
      <c r="A264" t="s">
        <v>1684</v>
      </c>
      <c r="B264" t="s">
        <v>823</v>
      </c>
      <c r="C264" t="s">
        <v>822</v>
      </c>
      <c r="D264" t="s">
        <v>91</v>
      </c>
      <c r="E264" t="s">
        <v>90</v>
      </c>
      <c r="F264" t="s">
        <v>1685</v>
      </c>
      <c r="G264" t="s">
        <v>37</v>
      </c>
      <c r="H264" t="s">
        <v>36</v>
      </c>
      <c r="I264" t="s">
        <v>38</v>
      </c>
      <c r="J264" t="s">
        <v>471</v>
      </c>
      <c r="K264" t="s">
        <v>1686</v>
      </c>
      <c r="L264">
        <v>2</v>
      </c>
      <c r="M264">
        <v>133.74600000000001</v>
      </c>
      <c r="N264">
        <v>0</v>
      </c>
      <c r="O264">
        <v>0</v>
      </c>
      <c r="P264">
        <v>0</v>
      </c>
      <c r="Q264">
        <v>0</v>
      </c>
      <c r="R264">
        <v>1</v>
      </c>
      <c r="S264">
        <v>525.11800000000005</v>
      </c>
      <c r="T264">
        <v>0</v>
      </c>
      <c r="U264">
        <v>0</v>
      </c>
      <c r="V264">
        <v>0</v>
      </c>
      <c r="W264">
        <v>0</v>
      </c>
      <c r="X264" t="s">
        <v>2132</v>
      </c>
      <c r="Y264" t="s">
        <v>2133</v>
      </c>
    </row>
    <row r="265" spans="1:25" outlineLevel="1">
      <c r="A265" t="s">
        <v>1684</v>
      </c>
      <c r="B265" t="s">
        <v>1491</v>
      </c>
      <c r="C265" t="s">
        <v>1490</v>
      </c>
      <c r="D265" t="s">
        <v>52</v>
      </c>
      <c r="E265" t="s">
        <v>51</v>
      </c>
      <c r="F265" t="s">
        <v>1685</v>
      </c>
      <c r="G265" t="s">
        <v>37</v>
      </c>
      <c r="H265" t="s">
        <v>36</v>
      </c>
      <c r="I265" t="s">
        <v>38</v>
      </c>
      <c r="J265" t="s">
        <v>471</v>
      </c>
      <c r="K265" t="s">
        <v>1689</v>
      </c>
      <c r="N265">
        <v>0</v>
      </c>
      <c r="O265">
        <v>0</v>
      </c>
      <c r="P265">
        <v>0</v>
      </c>
      <c r="Q265">
        <v>0</v>
      </c>
      <c r="R265">
        <v>0</v>
      </c>
      <c r="S265">
        <v>0</v>
      </c>
      <c r="T265">
        <v>0</v>
      </c>
      <c r="U265">
        <v>0</v>
      </c>
      <c r="V265">
        <v>0</v>
      </c>
      <c r="W265">
        <v>0</v>
      </c>
      <c r="X265" t="s">
        <v>2134</v>
      </c>
      <c r="Y265" t="s">
        <v>2135</v>
      </c>
    </row>
    <row r="266" spans="1:25" outlineLevel="1">
      <c r="A266" t="s">
        <v>1684</v>
      </c>
      <c r="B266" t="s">
        <v>1491</v>
      </c>
      <c r="C266" t="s">
        <v>1490</v>
      </c>
      <c r="D266" t="s">
        <v>52</v>
      </c>
      <c r="E266" t="s">
        <v>51</v>
      </c>
      <c r="F266" t="s">
        <v>1685</v>
      </c>
      <c r="G266" t="s">
        <v>37</v>
      </c>
      <c r="H266" t="s">
        <v>36</v>
      </c>
      <c r="I266" t="s">
        <v>38</v>
      </c>
      <c r="J266" t="s">
        <v>471</v>
      </c>
      <c r="K266" t="s">
        <v>1686</v>
      </c>
      <c r="L266">
        <v>1</v>
      </c>
      <c r="M266">
        <v>115.992</v>
      </c>
      <c r="N266">
        <v>0</v>
      </c>
      <c r="O266">
        <v>0</v>
      </c>
      <c r="P266">
        <v>0</v>
      </c>
      <c r="Q266">
        <v>0</v>
      </c>
      <c r="R266">
        <v>0</v>
      </c>
      <c r="S266">
        <v>0</v>
      </c>
      <c r="T266">
        <v>0</v>
      </c>
      <c r="U266">
        <v>0</v>
      </c>
      <c r="V266">
        <v>0</v>
      </c>
      <c r="W266">
        <v>0</v>
      </c>
      <c r="X266" t="s">
        <v>2134</v>
      </c>
      <c r="Y266" t="s">
        <v>2135</v>
      </c>
    </row>
    <row r="267" spans="1:25" outlineLevel="1">
      <c r="A267" t="s">
        <v>1684</v>
      </c>
      <c r="B267" t="s">
        <v>819</v>
      </c>
      <c r="C267" t="s">
        <v>818</v>
      </c>
      <c r="D267" t="s">
        <v>68</v>
      </c>
      <c r="E267" t="s">
        <v>67</v>
      </c>
      <c r="F267" t="s">
        <v>1685</v>
      </c>
      <c r="G267" t="s">
        <v>37</v>
      </c>
      <c r="H267" t="s">
        <v>36</v>
      </c>
      <c r="I267" t="s">
        <v>38</v>
      </c>
      <c r="J267" t="s">
        <v>471</v>
      </c>
      <c r="K267" t="s">
        <v>1689</v>
      </c>
      <c r="N267">
        <v>0</v>
      </c>
      <c r="O267">
        <v>0</v>
      </c>
      <c r="P267">
        <v>0</v>
      </c>
      <c r="Q267">
        <v>0</v>
      </c>
      <c r="R267">
        <v>0</v>
      </c>
      <c r="S267">
        <v>0</v>
      </c>
      <c r="T267">
        <v>0</v>
      </c>
      <c r="U267">
        <v>0</v>
      </c>
      <c r="V267">
        <v>0</v>
      </c>
      <c r="W267">
        <v>0</v>
      </c>
      <c r="X267" t="s">
        <v>2136</v>
      </c>
      <c r="Y267" t="s">
        <v>2137</v>
      </c>
    </row>
    <row r="268" spans="1:25" outlineLevel="1">
      <c r="A268" t="s">
        <v>1684</v>
      </c>
      <c r="B268" t="s">
        <v>817</v>
      </c>
      <c r="C268" t="s">
        <v>816</v>
      </c>
      <c r="D268" t="s">
        <v>202</v>
      </c>
      <c r="E268" t="s">
        <v>201</v>
      </c>
      <c r="F268" t="s">
        <v>1685</v>
      </c>
      <c r="G268" t="s">
        <v>37</v>
      </c>
      <c r="H268" t="s">
        <v>36</v>
      </c>
      <c r="I268" t="s">
        <v>38</v>
      </c>
      <c r="J268" t="s">
        <v>471</v>
      </c>
      <c r="K268" t="s">
        <v>1689</v>
      </c>
      <c r="N268">
        <v>0</v>
      </c>
      <c r="O268">
        <v>0</v>
      </c>
      <c r="P268">
        <v>0</v>
      </c>
      <c r="Q268">
        <v>0</v>
      </c>
      <c r="R268">
        <v>0</v>
      </c>
      <c r="S268">
        <v>0</v>
      </c>
      <c r="T268">
        <v>0</v>
      </c>
      <c r="U268">
        <v>0</v>
      </c>
      <c r="V268">
        <v>0</v>
      </c>
      <c r="W268">
        <v>0</v>
      </c>
      <c r="X268" t="s">
        <v>2138</v>
      </c>
      <c r="Y268" t="s">
        <v>2139</v>
      </c>
    </row>
    <row r="269" spans="1:25" outlineLevel="1">
      <c r="A269" t="s">
        <v>1684</v>
      </c>
      <c r="B269" t="s">
        <v>817</v>
      </c>
      <c r="C269" t="s">
        <v>816</v>
      </c>
      <c r="D269" t="s">
        <v>202</v>
      </c>
      <c r="E269" t="s">
        <v>201</v>
      </c>
      <c r="F269" t="s">
        <v>1685</v>
      </c>
      <c r="G269" t="s">
        <v>37</v>
      </c>
      <c r="H269" t="s">
        <v>36</v>
      </c>
      <c r="I269" t="s">
        <v>38</v>
      </c>
      <c r="J269" t="s">
        <v>471</v>
      </c>
      <c r="K269" t="s">
        <v>1686</v>
      </c>
      <c r="L269">
        <v>2</v>
      </c>
      <c r="M269">
        <v>239.316</v>
      </c>
      <c r="N269">
        <v>0</v>
      </c>
      <c r="O269">
        <v>0</v>
      </c>
      <c r="P269">
        <v>0</v>
      </c>
      <c r="Q269">
        <v>0</v>
      </c>
      <c r="R269">
        <v>0</v>
      </c>
      <c r="S269">
        <v>0</v>
      </c>
      <c r="T269">
        <v>0</v>
      </c>
      <c r="U269">
        <v>0</v>
      </c>
      <c r="V269">
        <v>0</v>
      </c>
      <c r="W269">
        <v>0</v>
      </c>
      <c r="X269" t="s">
        <v>2138</v>
      </c>
      <c r="Y269" t="s">
        <v>2139</v>
      </c>
    </row>
    <row r="270" spans="1:25" outlineLevel="1">
      <c r="A270" t="s">
        <v>1684</v>
      </c>
      <c r="B270" t="s">
        <v>811</v>
      </c>
      <c r="C270" t="s">
        <v>810</v>
      </c>
      <c r="D270" t="s">
        <v>169</v>
      </c>
      <c r="E270" t="s">
        <v>168</v>
      </c>
      <c r="F270" t="s">
        <v>1685</v>
      </c>
      <c r="G270" t="s">
        <v>37</v>
      </c>
      <c r="H270" t="s">
        <v>36</v>
      </c>
      <c r="I270" t="s">
        <v>38</v>
      </c>
      <c r="J270" t="s">
        <v>471</v>
      </c>
      <c r="K270" t="s">
        <v>1689</v>
      </c>
      <c r="N270">
        <v>0</v>
      </c>
      <c r="O270">
        <v>0</v>
      </c>
      <c r="P270">
        <v>0</v>
      </c>
      <c r="Q270">
        <v>0</v>
      </c>
      <c r="R270">
        <v>0</v>
      </c>
      <c r="S270">
        <v>0</v>
      </c>
      <c r="T270">
        <v>0</v>
      </c>
      <c r="U270">
        <v>0</v>
      </c>
      <c r="V270">
        <v>0</v>
      </c>
      <c r="W270">
        <v>0</v>
      </c>
      <c r="X270" t="s">
        <v>2140</v>
      </c>
      <c r="Y270" t="s">
        <v>2141</v>
      </c>
    </row>
    <row r="271" spans="1:25" outlineLevel="1">
      <c r="A271" t="s">
        <v>1684</v>
      </c>
      <c r="B271" t="s">
        <v>809</v>
      </c>
      <c r="C271" t="s">
        <v>808</v>
      </c>
      <c r="D271" t="s">
        <v>52</v>
      </c>
      <c r="E271" t="s">
        <v>51</v>
      </c>
      <c r="F271" t="s">
        <v>1685</v>
      </c>
      <c r="G271" t="s">
        <v>37</v>
      </c>
      <c r="H271" t="s">
        <v>36</v>
      </c>
      <c r="I271" t="s">
        <v>38</v>
      </c>
      <c r="J271" t="s">
        <v>471</v>
      </c>
      <c r="K271" t="s">
        <v>1689</v>
      </c>
      <c r="N271">
        <v>0</v>
      </c>
      <c r="O271">
        <v>0</v>
      </c>
      <c r="P271">
        <v>0</v>
      </c>
      <c r="Q271">
        <v>0</v>
      </c>
      <c r="R271">
        <v>0</v>
      </c>
      <c r="S271">
        <v>0</v>
      </c>
      <c r="T271">
        <v>0</v>
      </c>
      <c r="U271">
        <v>0</v>
      </c>
      <c r="V271">
        <v>0</v>
      </c>
      <c r="W271">
        <v>0</v>
      </c>
      <c r="X271" t="s">
        <v>2142</v>
      </c>
      <c r="Y271" t="s">
        <v>2143</v>
      </c>
    </row>
    <row r="272" spans="1:25" outlineLevel="1">
      <c r="A272" t="s">
        <v>1684</v>
      </c>
      <c r="B272" t="s">
        <v>799</v>
      </c>
      <c r="C272" t="s">
        <v>798</v>
      </c>
      <c r="D272" t="s">
        <v>35</v>
      </c>
      <c r="E272" t="s">
        <v>34</v>
      </c>
      <c r="F272" t="s">
        <v>1685</v>
      </c>
      <c r="G272" t="s">
        <v>37</v>
      </c>
      <c r="H272" t="s">
        <v>36</v>
      </c>
      <c r="I272" t="s">
        <v>38</v>
      </c>
      <c r="J272" t="s">
        <v>471</v>
      </c>
      <c r="K272" t="s">
        <v>1689</v>
      </c>
      <c r="L272">
        <v>15</v>
      </c>
      <c r="M272">
        <v>117.253</v>
      </c>
      <c r="N272">
        <v>0</v>
      </c>
      <c r="O272">
        <v>0</v>
      </c>
      <c r="P272">
        <v>0</v>
      </c>
      <c r="Q272">
        <v>0</v>
      </c>
      <c r="R272">
        <v>0</v>
      </c>
      <c r="S272">
        <v>0</v>
      </c>
      <c r="T272">
        <v>0</v>
      </c>
      <c r="U272">
        <v>0</v>
      </c>
      <c r="V272">
        <v>0</v>
      </c>
      <c r="W272">
        <v>0</v>
      </c>
      <c r="X272" t="s">
        <v>2144</v>
      </c>
      <c r="Y272" t="s">
        <v>2145</v>
      </c>
    </row>
    <row r="273" spans="1:25" outlineLevel="1">
      <c r="A273" t="s">
        <v>1684</v>
      </c>
      <c r="B273" t="s">
        <v>797</v>
      </c>
      <c r="C273" t="s">
        <v>796</v>
      </c>
      <c r="D273" t="s">
        <v>35</v>
      </c>
      <c r="E273" t="s">
        <v>34</v>
      </c>
      <c r="F273" t="s">
        <v>1685</v>
      </c>
      <c r="G273" t="s">
        <v>37</v>
      </c>
      <c r="H273" t="s">
        <v>36</v>
      </c>
      <c r="I273" t="s">
        <v>38</v>
      </c>
      <c r="J273" t="s">
        <v>471</v>
      </c>
      <c r="K273" t="s">
        <v>1689</v>
      </c>
      <c r="N273">
        <v>0</v>
      </c>
      <c r="O273">
        <v>0</v>
      </c>
      <c r="P273">
        <v>0</v>
      </c>
      <c r="Q273">
        <v>0</v>
      </c>
      <c r="R273">
        <v>0</v>
      </c>
      <c r="S273">
        <v>0</v>
      </c>
      <c r="T273">
        <v>0</v>
      </c>
      <c r="U273">
        <v>0</v>
      </c>
      <c r="V273">
        <v>0</v>
      </c>
      <c r="W273">
        <v>0</v>
      </c>
      <c r="X273" t="s">
        <v>2146</v>
      </c>
      <c r="Y273" t="s">
        <v>2147</v>
      </c>
    </row>
    <row r="274" spans="1:25" outlineLevel="1">
      <c r="A274" t="s">
        <v>1684</v>
      </c>
      <c r="B274" t="s">
        <v>795</v>
      </c>
      <c r="C274" t="s">
        <v>794</v>
      </c>
      <c r="D274" t="s">
        <v>52</v>
      </c>
      <c r="E274" t="s">
        <v>51</v>
      </c>
      <c r="F274" t="s">
        <v>1685</v>
      </c>
      <c r="G274" t="s">
        <v>37</v>
      </c>
      <c r="H274" t="s">
        <v>36</v>
      </c>
      <c r="I274" t="s">
        <v>38</v>
      </c>
      <c r="J274" t="s">
        <v>471</v>
      </c>
      <c r="K274" t="s">
        <v>1689</v>
      </c>
      <c r="N274">
        <v>0</v>
      </c>
      <c r="O274">
        <v>0</v>
      </c>
      <c r="P274">
        <v>0</v>
      </c>
      <c r="Q274">
        <v>0</v>
      </c>
      <c r="R274">
        <v>0</v>
      </c>
      <c r="S274">
        <v>0</v>
      </c>
      <c r="T274">
        <v>0</v>
      </c>
      <c r="U274">
        <v>0</v>
      </c>
      <c r="V274">
        <v>0</v>
      </c>
      <c r="W274">
        <v>0</v>
      </c>
      <c r="X274" t="s">
        <v>2148</v>
      </c>
      <c r="Y274" t="s">
        <v>2149</v>
      </c>
    </row>
    <row r="275" spans="1:25" outlineLevel="1">
      <c r="A275" t="s">
        <v>1684</v>
      </c>
      <c r="B275" t="s">
        <v>795</v>
      </c>
      <c r="C275" t="s">
        <v>794</v>
      </c>
      <c r="D275" t="s">
        <v>52</v>
      </c>
      <c r="E275" t="s">
        <v>51</v>
      </c>
      <c r="F275" t="s">
        <v>1685</v>
      </c>
      <c r="G275" t="s">
        <v>37</v>
      </c>
      <c r="H275" t="s">
        <v>36</v>
      </c>
      <c r="I275" t="s">
        <v>38</v>
      </c>
      <c r="J275" t="s">
        <v>471</v>
      </c>
      <c r="K275" t="s">
        <v>1686</v>
      </c>
      <c r="L275">
        <v>1</v>
      </c>
      <c r="M275">
        <v>121.512</v>
      </c>
      <c r="N275">
        <v>0</v>
      </c>
      <c r="O275">
        <v>0</v>
      </c>
      <c r="P275">
        <v>0</v>
      </c>
      <c r="Q275">
        <v>0</v>
      </c>
      <c r="R275">
        <v>0</v>
      </c>
      <c r="S275">
        <v>0</v>
      </c>
      <c r="T275">
        <v>0</v>
      </c>
      <c r="U275">
        <v>0</v>
      </c>
      <c r="V275">
        <v>0</v>
      </c>
      <c r="W275">
        <v>0</v>
      </c>
      <c r="X275" t="s">
        <v>2148</v>
      </c>
      <c r="Y275" t="s">
        <v>2149</v>
      </c>
    </row>
    <row r="276" spans="1:25" outlineLevel="1">
      <c r="A276" t="s">
        <v>1684</v>
      </c>
      <c r="B276" t="s">
        <v>793</v>
      </c>
      <c r="C276" t="s">
        <v>792</v>
      </c>
      <c r="D276" t="s">
        <v>74</v>
      </c>
      <c r="E276" t="s">
        <v>73</v>
      </c>
      <c r="F276" t="s">
        <v>1685</v>
      </c>
      <c r="G276" t="s">
        <v>37</v>
      </c>
      <c r="H276" t="s">
        <v>36</v>
      </c>
      <c r="I276" t="s">
        <v>38</v>
      </c>
      <c r="J276" t="s">
        <v>471</v>
      </c>
      <c r="K276" t="s">
        <v>1689</v>
      </c>
      <c r="L276">
        <v>87</v>
      </c>
      <c r="M276">
        <v>263.48899999999998</v>
      </c>
      <c r="N276">
        <v>0</v>
      </c>
      <c r="O276">
        <v>0</v>
      </c>
      <c r="P276">
        <v>0</v>
      </c>
      <c r="Q276">
        <v>0</v>
      </c>
      <c r="R276">
        <v>0</v>
      </c>
      <c r="S276">
        <v>0</v>
      </c>
      <c r="T276">
        <v>0</v>
      </c>
      <c r="U276">
        <v>0</v>
      </c>
      <c r="V276">
        <v>0</v>
      </c>
      <c r="W276">
        <v>0</v>
      </c>
      <c r="X276" t="s">
        <v>2150</v>
      </c>
      <c r="Y276" t="s">
        <v>2151</v>
      </c>
    </row>
    <row r="277" spans="1:25" outlineLevel="1">
      <c r="A277" t="s">
        <v>1684</v>
      </c>
      <c r="B277" t="s">
        <v>793</v>
      </c>
      <c r="C277" t="s">
        <v>792</v>
      </c>
      <c r="D277" t="s">
        <v>74</v>
      </c>
      <c r="E277" t="s">
        <v>73</v>
      </c>
      <c r="F277" t="s">
        <v>1685</v>
      </c>
      <c r="G277" t="s">
        <v>37</v>
      </c>
      <c r="H277" t="s">
        <v>36</v>
      </c>
      <c r="I277" t="s">
        <v>38</v>
      </c>
      <c r="J277" t="s">
        <v>471</v>
      </c>
      <c r="K277" t="s">
        <v>1686</v>
      </c>
      <c r="L277">
        <v>2</v>
      </c>
      <c r="M277">
        <v>31.716999999999999</v>
      </c>
      <c r="N277">
        <v>0</v>
      </c>
      <c r="O277">
        <v>0</v>
      </c>
      <c r="P277">
        <v>0</v>
      </c>
      <c r="Q277">
        <v>0</v>
      </c>
      <c r="R277">
        <v>0</v>
      </c>
      <c r="S277">
        <v>0</v>
      </c>
      <c r="T277">
        <v>0</v>
      </c>
      <c r="U277">
        <v>0</v>
      </c>
      <c r="V277">
        <v>0</v>
      </c>
      <c r="W277">
        <v>0</v>
      </c>
      <c r="X277" t="s">
        <v>2150</v>
      </c>
      <c r="Y277" t="s">
        <v>2151</v>
      </c>
    </row>
    <row r="278" spans="1:25" outlineLevel="1">
      <c r="A278" t="s">
        <v>1684</v>
      </c>
      <c r="B278" t="s">
        <v>789</v>
      </c>
      <c r="C278" t="s">
        <v>788</v>
      </c>
      <c r="D278" t="s">
        <v>366</v>
      </c>
      <c r="E278" t="s">
        <v>365</v>
      </c>
      <c r="F278" t="s">
        <v>1685</v>
      </c>
      <c r="G278" t="s">
        <v>37</v>
      </c>
      <c r="H278" t="s">
        <v>36</v>
      </c>
      <c r="I278" t="s">
        <v>38</v>
      </c>
      <c r="J278" t="s">
        <v>471</v>
      </c>
      <c r="K278" t="s">
        <v>1689</v>
      </c>
      <c r="N278">
        <v>0</v>
      </c>
      <c r="O278">
        <v>0</v>
      </c>
      <c r="P278">
        <v>0</v>
      </c>
      <c r="Q278">
        <v>0</v>
      </c>
      <c r="R278">
        <v>0</v>
      </c>
      <c r="S278">
        <v>0</v>
      </c>
      <c r="T278">
        <v>0</v>
      </c>
      <c r="U278">
        <v>0</v>
      </c>
      <c r="V278">
        <v>0</v>
      </c>
      <c r="W278">
        <v>0</v>
      </c>
      <c r="X278" t="s">
        <v>2152</v>
      </c>
      <c r="Y278" t="s">
        <v>2153</v>
      </c>
    </row>
    <row r="279" spans="1:25" outlineLevel="1">
      <c r="A279" t="s">
        <v>1684</v>
      </c>
      <c r="B279" t="s">
        <v>789</v>
      </c>
      <c r="C279" t="s">
        <v>788</v>
      </c>
      <c r="D279" t="s">
        <v>366</v>
      </c>
      <c r="E279" t="s">
        <v>365</v>
      </c>
      <c r="F279" t="s">
        <v>1685</v>
      </c>
      <c r="G279" t="s">
        <v>37</v>
      </c>
      <c r="H279" t="s">
        <v>36</v>
      </c>
      <c r="I279" t="s">
        <v>38</v>
      </c>
      <c r="J279" t="s">
        <v>471</v>
      </c>
      <c r="K279" t="s">
        <v>1686</v>
      </c>
      <c r="L279">
        <v>2</v>
      </c>
      <c r="M279">
        <v>347.48700000000002</v>
      </c>
      <c r="N279">
        <v>0</v>
      </c>
      <c r="O279">
        <v>0</v>
      </c>
      <c r="P279">
        <v>0</v>
      </c>
      <c r="Q279">
        <v>0</v>
      </c>
      <c r="R279">
        <v>0</v>
      </c>
      <c r="S279">
        <v>0</v>
      </c>
      <c r="T279">
        <v>0</v>
      </c>
      <c r="U279">
        <v>0</v>
      </c>
      <c r="V279">
        <v>0</v>
      </c>
      <c r="W279">
        <v>0</v>
      </c>
      <c r="X279" t="s">
        <v>2152</v>
      </c>
      <c r="Y279" t="s">
        <v>2153</v>
      </c>
    </row>
    <row r="280" spans="1:25" outlineLevel="1">
      <c r="A280" t="s">
        <v>1684</v>
      </c>
      <c r="B280" t="s">
        <v>787</v>
      </c>
      <c r="C280" t="s">
        <v>786</v>
      </c>
      <c r="D280" t="s">
        <v>35</v>
      </c>
      <c r="E280" t="s">
        <v>34</v>
      </c>
      <c r="F280" t="s">
        <v>1685</v>
      </c>
      <c r="G280" t="s">
        <v>37</v>
      </c>
      <c r="H280" t="s">
        <v>36</v>
      </c>
      <c r="I280" t="s">
        <v>38</v>
      </c>
      <c r="J280" t="s">
        <v>471</v>
      </c>
      <c r="K280" t="s">
        <v>1689</v>
      </c>
      <c r="N280">
        <v>0</v>
      </c>
      <c r="O280">
        <v>0</v>
      </c>
      <c r="P280">
        <v>0</v>
      </c>
      <c r="Q280">
        <v>0</v>
      </c>
      <c r="R280">
        <v>0</v>
      </c>
      <c r="S280">
        <v>0</v>
      </c>
      <c r="T280">
        <v>0</v>
      </c>
      <c r="U280">
        <v>0</v>
      </c>
      <c r="V280">
        <v>0</v>
      </c>
      <c r="W280">
        <v>0</v>
      </c>
      <c r="X280" t="s">
        <v>2154</v>
      </c>
      <c r="Y280" t="s">
        <v>2155</v>
      </c>
    </row>
    <row r="281" spans="1:25" outlineLevel="1">
      <c r="A281" t="s">
        <v>1684</v>
      </c>
      <c r="B281" t="s">
        <v>1487</v>
      </c>
      <c r="C281" t="s">
        <v>1486</v>
      </c>
      <c r="D281" t="s">
        <v>147</v>
      </c>
      <c r="E281" t="s">
        <v>146</v>
      </c>
      <c r="F281" t="s">
        <v>1685</v>
      </c>
      <c r="G281" t="s">
        <v>37</v>
      </c>
      <c r="H281" t="s">
        <v>36</v>
      </c>
      <c r="I281" t="s">
        <v>38</v>
      </c>
      <c r="J281" t="s">
        <v>471</v>
      </c>
      <c r="K281" t="s">
        <v>1689</v>
      </c>
      <c r="N281">
        <v>0</v>
      </c>
      <c r="O281">
        <v>0</v>
      </c>
      <c r="P281">
        <v>0</v>
      </c>
      <c r="Q281">
        <v>0</v>
      </c>
      <c r="R281">
        <v>0</v>
      </c>
      <c r="S281">
        <v>0</v>
      </c>
      <c r="T281">
        <v>0</v>
      </c>
      <c r="U281">
        <v>0</v>
      </c>
      <c r="V281">
        <v>0</v>
      </c>
      <c r="W281">
        <v>0</v>
      </c>
      <c r="X281" t="s">
        <v>2156</v>
      </c>
      <c r="Y281" t="s">
        <v>2157</v>
      </c>
    </row>
    <row r="282" spans="1:25" outlineLevel="1">
      <c r="A282" t="s">
        <v>1684</v>
      </c>
      <c r="B282" t="s">
        <v>783</v>
      </c>
      <c r="C282" t="s">
        <v>782</v>
      </c>
      <c r="D282" t="s">
        <v>298</v>
      </c>
      <c r="E282" t="s">
        <v>297</v>
      </c>
      <c r="F282" t="s">
        <v>1685</v>
      </c>
      <c r="G282" t="s">
        <v>37</v>
      </c>
      <c r="H282" t="s">
        <v>36</v>
      </c>
      <c r="I282" t="s">
        <v>38</v>
      </c>
      <c r="J282" t="s">
        <v>471</v>
      </c>
      <c r="K282" t="s">
        <v>1686</v>
      </c>
      <c r="L282">
        <v>2</v>
      </c>
      <c r="M282">
        <v>25.042999999999999</v>
      </c>
      <c r="N282">
        <v>0</v>
      </c>
      <c r="O282">
        <v>0</v>
      </c>
      <c r="P282">
        <v>0</v>
      </c>
      <c r="Q282">
        <v>0</v>
      </c>
      <c r="R282">
        <v>0</v>
      </c>
      <c r="S282">
        <v>0</v>
      </c>
      <c r="T282">
        <v>0</v>
      </c>
      <c r="U282">
        <v>0</v>
      </c>
      <c r="V282">
        <v>0</v>
      </c>
      <c r="W282">
        <v>0</v>
      </c>
      <c r="X282" t="s">
        <v>2158</v>
      </c>
      <c r="Y282" t="s">
        <v>2159</v>
      </c>
    </row>
    <row r="283" spans="1:25" outlineLevel="1">
      <c r="A283" t="s">
        <v>1684</v>
      </c>
      <c r="B283" t="s">
        <v>777</v>
      </c>
      <c r="C283" t="s">
        <v>776</v>
      </c>
      <c r="D283" t="s">
        <v>202</v>
      </c>
      <c r="E283" t="s">
        <v>201</v>
      </c>
      <c r="F283" t="s">
        <v>1685</v>
      </c>
      <c r="G283" t="s">
        <v>37</v>
      </c>
      <c r="H283" t="s">
        <v>36</v>
      </c>
      <c r="I283" t="s">
        <v>38</v>
      </c>
      <c r="J283" t="s">
        <v>471</v>
      </c>
      <c r="K283" t="s">
        <v>1686</v>
      </c>
      <c r="L283">
        <v>2</v>
      </c>
      <c r="M283">
        <v>232.11799999999999</v>
      </c>
      <c r="N283">
        <v>0</v>
      </c>
      <c r="O283">
        <v>0</v>
      </c>
      <c r="P283">
        <v>0</v>
      </c>
      <c r="Q283">
        <v>0</v>
      </c>
      <c r="R283">
        <v>0</v>
      </c>
      <c r="S283">
        <v>0</v>
      </c>
      <c r="T283">
        <v>0</v>
      </c>
      <c r="U283">
        <v>0</v>
      </c>
      <c r="V283">
        <v>0</v>
      </c>
      <c r="W283">
        <v>0</v>
      </c>
      <c r="X283" t="s">
        <v>2160</v>
      </c>
      <c r="Y283" t="s">
        <v>2161</v>
      </c>
    </row>
    <row r="284" spans="1:25" outlineLevel="1">
      <c r="A284" t="s">
        <v>1684</v>
      </c>
      <c r="B284" t="s">
        <v>1485</v>
      </c>
      <c r="C284" t="s">
        <v>1484</v>
      </c>
      <c r="D284" t="s">
        <v>85</v>
      </c>
      <c r="E284" t="s">
        <v>84</v>
      </c>
      <c r="F284" t="s">
        <v>1685</v>
      </c>
      <c r="G284" t="s">
        <v>37</v>
      </c>
      <c r="H284" t="s">
        <v>36</v>
      </c>
      <c r="I284" t="s">
        <v>38</v>
      </c>
      <c r="J284" t="s">
        <v>471</v>
      </c>
      <c r="K284" t="s">
        <v>1689</v>
      </c>
      <c r="N284">
        <v>0</v>
      </c>
      <c r="O284">
        <v>0</v>
      </c>
      <c r="P284">
        <v>0</v>
      </c>
      <c r="Q284">
        <v>0</v>
      </c>
      <c r="R284">
        <v>0</v>
      </c>
      <c r="S284">
        <v>0</v>
      </c>
      <c r="T284">
        <v>0</v>
      </c>
      <c r="U284">
        <v>0</v>
      </c>
      <c r="V284">
        <v>0</v>
      </c>
      <c r="W284">
        <v>0</v>
      </c>
      <c r="X284" t="s">
        <v>2162</v>
      </c>
      <c r="Y284" t="s">
        <v>2163</v>
      </c>
    </row>
    <row r="285" spans="1:25" outlineLevel="1">
      <c r="A285" t="s">
        <v>1684</v>
      </c>
      <c r="B285" t="s">
        <v>773</v>
      </c>
      <c r="C285" t="s">
        <v>772</v>
      </c>
      <c r="D285" t="s">
        <v>85</v>
      </c>
      <c r="E285" t="s">
        <v>84</v>
      </c>
      <c r="F285" t="s">
        <v>1685</v>
      </c>
      <c r="G285" t="s">
        <v>37</v>
      </c>
      <c r="H285" t="s">
        <v>36</v>
      </c>
      <c r="I285" t="s">
        <v>38</v>
      </c>
      <c r="J285" t="s">
        <v>471</v>
      </c>
      <c r="K285" t="s">
        <v>1689</v>
      </c>
      <c r="N285">
        <v>0</v>
      </c>
      <c r="O285">
        <v>0</v>
      </c>
      <c r="P285">
        <v>0</v>
      </c>
      <c r="Q285">
        <v>0</v>
      </c>
      <c r="R285">
        <v>0</v>
      </c>
      <c r="S285">
        <v>0</v>
      </c>
      <c r="T285">
        <v>0</v>
      </c>
      <c r="U285">
        <v>0</v>
      </c>
      <c r="V285">
        <v>0</v>
      </c>
      <c r="W285">
        <v>0</v>
      </c>
      <c r="X285" t="s">
        <v>2164</v>
      </c>
      <c r="Y285" t="s">
        <v>2165</v>
      </c>
    </row>
    <row r="286" spans="1:25" outlineLevel="1">
      <c r="A286" t="s">
        <v>1684</v>
      </c>
      <c r="B286" t="s">
        <v>769</v>
      </c>
      <c r="C286" t="s">
        <v>768</v>
      </c>
      <c r="D286" t="s">
        <v>60</v>
      </c>
      <c r="E286" t="s">
        <v>59</v>
      </c>
      <c r="F286" t="s">
        <v>1794</v>
      </c>
      <c r="G286" t="s">
        <v>37</v>
      </c>
      <c r="H286" t="s">
        <v>36</v>
      </c>
      <c r="I286" t="s">
        <v>38</v>
      </c>
      <c r="J286" t="s">
        <v>471</v>
      </c>
      <c r="K286" t="s">
        <v>1689</v>
      </c>
      <c r="N286">
        <v>0</v>
      </c>
      <c r="O286">
        <v>0</v>
      </c>
      <c r="P286">
        <v>0</v>
      </c>
      <c r="Q286">
        <v>0</v>
      </c>
      <c r="R286">
        <v>0</v>
      </c>
      <c r="S286">
        <v>0</v>
      </c>
      <c r="T286">
        <v>0</v>
      </c>
      <c r="U286">
        <v>0</v>
      </c>
      <c r="V286">
        <v>0</v>
      </c>
      <c r="W286">
        <v>0</v>
      </c>
      <c r="X286" t="s">
        <v>2166</v>
      </c>
      <c r="Y286" t="s">
        <v>2167</v>
      </c>
    </row>
    <row r="287" spans="1:25" outlineLevel="1">
      <c r="A287" t="s">
        <v>1684</v>
      </c>
      <c r="B287" t="s">
        <v>766</v>
      </c>
      <c r="C287" t="s">
        <v>765</v>
      </c>
      <c r="D287" t="s">
        <v>121</v>
      </c>
      <c r="E287" t="s">
        <v>120</v>
      </c>
      <c r="F287" t="s">
        <v>1685</v>
      </c>
      <c r="G287" t="s">
        <v>37</v>
      </c>
      <c r="H287" t="s">
        <v>36</v>
      </c>
      <c r="I287" t="s">
        <v>38</v>
      </c>
      <c r="J287" t="s">
        <v>471</v>
      </c>
      <c r="K287" t="s">
        <v>1686</v>
      </c>
      <c r="L287">
        <v>1</v>
      </c>
      <c r="M287">
        <v>118.607</v>
      </c>
      <c r="N287">
        <v>0</v>
      </c>
      <c r="O287">
        <v>0</v>
      </c>
      <c r="P287">
        <v>0</v>
      </c>
      <c r="Q287">
        <v>0</v>
      </c>
      <c r="R287">
        <v>0</v>
      </c>
      <c r="S287">
        <v>0</v>
      </c>
      <c r="T287">
        <v>0</v>
      </c>
      <c r="U287">
        <v>0</v>
      </c>
      <c r="V287">
        <v>0</v>
      </c>
      <c r="W287">
        <v>0</v>
      </c>
      <c r="X287" t="s">
        <v>2168</v>
      </c>
      <c r="Y287" t="s">
        <v>2169</v>
      </c>
    </row>
    <row r="288" spans="1:25" outlineLevel="1">
      <c r="A288" t="s">
        <v>1684</v>
      </c>
      <c r="B288" t="s">
        <v>1483</v>
      </c>
      <c r="C288" t="s">
        <v>1482</v>
      </c>
      <c r="D288" t="s">
        <v>95</v>
      </c>
      <c r="E288" t="s">
        <v>94</v>
      </c>
      <c r="F288" t="s">
        <v>1685</v>
      </c>
      <c r="G288" t="s">
        <v>37</v>
      </c>
      <c r="H288" t="s">
        <v>36</v>
      </c>
      <c r="I288" t="s">
        <v>38</v>
      </c>
      <c r="J288" t="s">
        <v>471</v>
      </c>
      <c r="K288" t="s">
        <v>1689</v>
      </c>
      <c r="N288">
        <v>0</v>
      </c>
      <c r="O288">
        <v>0</v>
      </c>
      <c r="P288">
        <v>0</v>
      </c>
      <c r="Q288">
        <v>0</v>
      </c>
      <c r="R288">
        <v>0</v>
      </c>
      <c r="S288">
        <v>0</v>
      </c>
      <c r="T288">
        <v>0</v>
      </c>
      <c r="U288">
        <v>0</v>
      </c>
      <c r="V288">
        <v>0</v>
      </c>
      <c r="W288">
        <v>0</v>
      </c>
      <c r="X288" t="s">
        <v>2170</v>
      </c>
      <c r="Y288" t="s">
        <v>2171</v>
      </c>
    </row>
    <row r="289" spans="1:25" outlineLevel="1">
      <c r="A289" t="s">
        <v>1684</v>
      </c>
      <c r="B289" t="s">
        <v>758</v>
      </c>
      <c r="C289" t="s">
        <v>757</v>
      </c>
      <c r="D289" t="s">
        <v>85</v>
      </c>
      <c r="E289" t="s">
        <v>84</v>
      </c>
      <c r="F289" t="s">
        <v>1685</v>
      </c>
      <c r="G289" t="s">
        <v>37</v>
      </c>
      <c r="H289" t="s">
        <v>36</v>
      </c>
      <c r="I289" t="s">
        <v>38</v>
      </c>
      <c r="J289" t="s">
        <v>471</v>
      </c>
      <c r="K289" t="s">
        <v>1689</v>
      </c>
      <c r="N289">
        <v>0</v>
      </c>
      <c r="O289">
        <v>0</v>
      </c>
      <c r="P289">
        <v>0</v>
      </c>
      <c r="Q289">
        <v>0</v>
      </c>
      <c r="R289">
        <v>0</v>
      </c>
      <c r="S289">
        <v>0</v>
      </c>
      <c r="T289">
        <v>0</v>
      </c>
      <c r="U289">
        <v>0</v>
      </c>
      <c r="V289">
        <v>0</v>
      </c>
      <c r="W289">
        <v>0</v>
      </c>
      <c r="X289" t="s">
        <v>2172</v>
      </c>
      <c r="Y289" t="s">
        <v>2173</v>
      </c>
    </row>
    <row r="290" spans="1:25" outlineLevel="1">
      <c r="A290" t="s">
        <v>1684</v>
      </c>
      <c r="B290" t="s">
        <v>756</v>
      </c>
      <c r="C290" t="s">
        <v>755</v>
      </c>
      <c r="D290" t="s">
        <v>91</v>
      </c>
      <c r="E290" t="s">
        <v>90</v>
      </c>
      <c r="F290" t="s">
        <v>1685</v>
      </c>
      <c r="G290" t="s">
        <v>37</v>
      </c>
      <c r="H290" t="s">
        <v>36</v>
      </c>
      <c r="I290" t="s">
        <v>38</v>
      </c>
      <c r="J290" t="s">
        <v>471</v>
      </c>
      <c r="K290" t="s">
        <v>1686</v>
      </c>
      <c r="L290">
        <v>1</v>
      </c>
      <c r="M290">
        <v>59</v>
      </c>
      <c r="N290">
        <v>0</v>
      </c>
      <c r="O290">
        <v>0</v>
      </c>
      <c r="P290">
        <v>0</v>
      </c>
      <c r="Q290">
        <v>0</v>
      </c>
      <c r="R290">
        <v>0</v>
      </c>
      <c r="S290">
        <v>0</v>
      </c>
      <c r="T290">
        <v>0</v>
      </c>
      <c r="U290">
        <v>0</v>
      </c>
      <c r="V290">
        <v>0</v>
      </c>
      <c r="W290">
        <v>0</v>
      </c>
      <c r="X290" t="s">
        <v>2174</v>
      </c>
      <c r="Y290" t="s">
        <v>2175</v>
      </c>
    </row>
    <row r="291" spans="1:25" outlineLevel="1">
      <c r="A291" t="s">
        <v>1684</v>
      </c>
      <c r="B291" t="s">
        <v>752</v>
      </c>
      <c r="C291" t="s">
        <v>751</v>
      </c>
      <c r="D291" t="s">
        <v>159</v>
      </c>
      <c r="E291" t="s">
        <v>158</v>
      </c>
      <c r="F291" t="s">
        <v>1685</v>
      </c>
      <c r="G291" t="s">
        <v>37</v>
      </c>
      <c r="H291" t="s">
        <v>36</v>
      </c>
      <c r="I291" t="s">
        <v>38</v>
      </c>
      <c r="J291" t="s">
        <v>471</v>
      </c>
      <c r="K291" t="s">
        <v>1686</v>
      </c>
      <c r="L291">
        <v>1</v>
      </c>
      <c r="M291">
        <v>120.53400000000001</v>
      </c>
      <c r="N291">
        <v>0</v>
      </c>
      <c r="O291">
        <v>0</v>
      </c>
      <c r="P291">
        <v>0</v>
      </c>
      <c r="Q291">
        <v>0</v>
      </c>
      <c r="R291">
        <v>0</v>
      </c>
      <c r="S291">
        <v>0</v>
      </c>
      <c r="T291">
        <v>0</v>
      </c>
      <c r="U291">
        <v>0</v>
      </c>
      <c r="V291">
        <v>0</v>
      </c>
      <c r="W291">
        <v>0</v>
      </c>
      <c r="X291" t="s">
        <v>2176</v>
      </c>
      <c r="Y291" t="s">
        <v>2177</v>
      </c>
    </row>
    <row r="292" spans="1:25" outlineLevel="1">
      <c r="A292" t="s">
        <v>1684</v>
      </c>
      <c r="B292" t="s">
        <v>750</v>
      </c>
      <c r="C292" t="s">
        <v>749</v>
      </c>
      <c r="D292" t="s">
        <v>159</v>
      </c>
      <c r="E292" t="s">
        <v>158</v>
      </c>
      <c r="F292" t="s">
        <v>1685</v>
      </c>
      <c r="G292" t="s">
        <v>37</v>
      </c>
      <c r="H292" t="s">
        <v>36</v>
      </c>
      <c r="I292" t="s">
        <v>38</v>
      </c>
      <c r="J292" t="s">
        <v>471</v>
      </c>
      <c r="K292" t="s">
        <v>1689</v>
      </c>
      <c r="N292">
        <v>0</v>
      </c>
      <c r="O292">
        <v>0</v>
      </c>
      <c r="P292">
        <v>0</v>
      </c>
      <c r="Q292">
        <v>0</v>
      </c>
      <c r="R292">
        <v>0</v>
      </c>
      <c r="S292">
        <v>0</v>
      </c>
      <c r="T292">
        <v>0</v>
      </c>
      <c r="U292">
        <v>0</v>
      </c>
      <c r="V292">
        <v>0</v>
      </c>
      <c r="W292">
        <v>0</v>
      </c>
      <c r="X292" t="s">
        <v>2178</v>
      </c>
      <c r="Y292" t="s">
        <v>2179</v>
      </c>
    </row>
    <row r="293" spans="1:25" outlineLevel="1">
      <c r="A293" t="s">
        <v>1684</v>
      </c>
      <c r="B293" t="s">
        <v>746</v>
      </c>
      <c r="C293" t="s">
        <v>745</v>
      </c>
      <c r="D293" t="s">
        <v>133</v>
      </c>
      <c r="E293" t="s">
        <v>132</v>
      </c>
      <c r="F293" t="s">
        <v>1685</v>
      </c>
      <c r="G293" t="s">
        <v>37</v>
      </c>
      <c r="H293" t="s">
        <v>36</v>
      </c>
      <c r="I293" t="s">
        <v>38</v>
      </c>
      <c r="J293" t="s">
        <v>471</v>
      </c>
      <c r="K293" t="s">
        <v>1689</v>
      </c>
      <c r="N293">
        <v>0</v>
      </c>
      <c r="O293">
        <v>0</v>
      </c>
      <c r="P293">
        <v>0</v>
      </c>
      <c r="Q293">
        <v>0</v>
      </c>
      <c r="R293">
        <v>0</v>
      </c>
      <c r="S293">
        <v>0</v>
      </c>
      <c r="T293">
        <v>0</v>
      </c>
      <c r="U293">
        <v>0</v>
      </c>
      <c r="V293">
        <v>0</v>
      </c>
      <c r="W293">
        <v>0</v>
      </c>
      <c r="X293" t="s">
        <v>2180</v>
      </c>
      <c r="Y293" t="s">
        <v>2181</v>
      </c>
    </row>
    <row r="294" spans="1:25" outlineLevel="1">
      <c r="A294" t="s">
        <v>1684</v>
      </c>
      <c r="B294" t="s">
        <v>734</v>
      </c>
      <c r="C294" t="s">
        <v>733</v>
      </c>
      <c r="D294" t="s">
        <v>74</v>
      </c>
      <c r="E294" t="s">
        <v>73</v>
      </c>
      <c r="F294" t="s">
        <v>1685</v>
      </c>
      <c r="G294" t="s">
        <v>37</v>
      </c>
      <c r="H294" t="s">
        <v>36</v>
      </c>
      <c r="I294" t="s">
        <v>38</v>
      </c>
      <c r="J294" t="s">
        <v>471</v>
      </c>
      <c r="K294" t="s">
        <v>1689</v>
      </c>
      <c r="L294">
        <v>12</v>
      </c>
      <c r="M294">
        <v>94.533000000000001</v>
      </c>
      <c r="N294">
        <v>0</v>
      </c>
      <c r="O294">
        <v>0</v>
      </c>
      <c r="P294">
        <v>0</v>
      </c>
      <c r="Q294">
        <v>0</v>
      </c>
      <c r="R294">
        <v>0</v>
      </c>
      <c r="S294">
        <v>0</v>
      </c>
      <c r="T294">
        <v>0</v>
      </c>
      <c r="U294">
        <v>0</v>
      </c>
      <c r="V294">
        <v>0</v>
      </c>
      <c r="W294">
        <v>0</v>
      </c>
      <c r="X294" t="s">
        <v>2182</v>
      </c>
      <c r="Y294" t="s">
        <v>2183</v>
      </c>
    </row>
    <row r="295" spans="1:25" outlineLevel="1">
      <c r="A295" t="s">
        <v>1684</v>
      </c>
      <c r="B295" t="s">
        <v>732</v>
      </c>
      <c r="C295" t="s">
        <v>731</v>
      </c>
      <c r="D295" t="s">
        <v>147</v>
      </c>
      <c r="E295" t="s">
        <v>146</v>
      </c>
      <c r="F295" t="s">
        <v>1685</v>
      </c>
      <c r="G295" t="s">
        <v>37</v>
      </c>
      <c r="H295" t="s">
        <v>36</v>
      </c>
      <c r="I295" t="s">
        <v>38</v>
      </c>
      <c r="J295" t="s">
        <v>471</v>
      </c>
      <c r="K295" t="s">
        <v>1689</v>
      </c>
      <c r="N295">
        <v>0</v>
      </c>
      <c r="O295">
        <v>0</v>
      </c>
      <c r="P295">
        <v>0</v>
      </c>
      <c r="Q295">
        <v>0</v>
      </c>
      <c r="R295">
        <v>0</v>
      </c>
      <c r="S295">
        <v>0</v>
      </c>
      <c r="T295">
        <v>0</v>
      </c>
      <c r="U295">
        <v>0</v>
      </c>
      <c r="V295">
        <v>0</v>
      </c>
      <c r="W295">
        <v>0</v>
      </c>
      <c r="X295" t="s">
        <v>2184</v>
      </c>
      <c r="Y295" t="s">
        <v>2185</v>
      </c>
    </row>
    <row r="296" spans="1:25" outlineLevel="1">
      <c r="A296" t="s">
        <v>1684</v>
      </c>
      <c r="B296" t="s">
        <v>730</v>
      </c>
      <c r="C296" t="s">
        <v>729</v>
      </c>
      <c r="D296" t="s">
        <v>68</v>
      </c>
      <c r="E296" t="s">
        <v>67</v>
      </c>
      <c r="F296" t="s">
        <v>1685</v>
      </c>
      <c r="G296" t="s">
        <v>37</v>
      </c>
      <c r="H296" t="s">
        <v>36</v>
      </c>
      <c r="I296" t="s">
        <v>38</v>
      </c>
      <c r="J296" t="s">
        <v>471</v>
      </c>
      <c r="K296" t="s">
        <v>1686</v>
      </c>
      <c r="L296">
        <v>1</v>
      </c>
      <c r="M296">
        <v>105.065</v>
      </c>
      <c r="N296">
        <v>0</v>
      </c>
      <c r="O296">
        <v>0</v>
      </c>
      <c r="P296">
        <v>0</v>
      </c>
      <c r="Q296">
        <v>0</v>
      </c>
      <c r="R296">
        <v>0</v>
      </c>
      <c r="S296">
        <v>0</v>
      </c>
      <c r="T296">
        <v>0</v>
      </c>
      <c r="U296">
        <v>0</v>
      </c>
      <c r="V296">
        <v>0</v>
      </c>
      <c r="W296">
        <v>0</v>
      </c>
      <c r="X296" t="s">
        <v>2186</v>
      </c>
      <c r="Y296" t="s">
        <v>2187</v>
      </c>
    </row>
    <row r="297" spans="1:25" outlineLevel="1">
      <c r="A297" t="s">
        <v>1684</v>
      </c>
      <c r="B297" t="s">
        <v>728</v>
      </c>
      <c r="C297" t="s">
        <v>727</v>
      </c>
      <c r="D297" t="s">
        <v>68</v>
      </c>
      <c r="E297" t="s">
        <v>67</v>
      </c>
      <c r="F297" t="s">
        <v>1685</v>
      </c>
      <c r="G297" t="s">
        <v>37</v>
      </c>
      <c r="H297" t="s">
        <v>36</v>
      </c>
      <c r="I297" t="s">
        <v>38</v>
      </c>
      <c r="J297" t="s">
        <v>471</v>
      </c>
      <c r="K297" t="s">
        <v>1686</v>
      </c>
      <c r="L297">
        <v>1</v>
      </c>
      <c r="M297">
        <v>119.786</v>
      </c>
      <c r="N297">
        <v>0</v>
      </c>
      <c r="O297">
        <v>0</v>
      </c>
      <c r="P297">
        <v>0</v>
      </c>
      <c r="Q297">
        <v>0</v>
      </c>
      <c r="R297">
        <v>0</v>
      </c>
      <c r="S297">
        <v>0</v>
      </c>
      <c r="T297">
        <v>0</v>
      </c>
      <c r="U297">
        <v>0</v>
      </c>
      <c r="V297">
        <v>0</v>
      </c>
      <c r="W297">
        <v>0</v>
      </c>
      <c r="X297" t="s">
        <v>2188</v>
      </c>
      <c r="Y297" t="s">
        <v>2189</v>
      </c>
    </row>
    <row r="298" spans="1:25" outlineLevel="1">
      <c r="A298" t="s">
        <v>1684</v>
      </c>
      <c r="B298" t="s">
        <v>724</v>
      </c>
      <c r="C298" t="s">
        <v>723</v>
      </c>
      <c r="D298" t="s">
        <v>35</v>
      </c>
      <c r="E298" t="s">
        <v>34</v>
      </c>
      <c r="F298" t="s">
        <v>1685</v>
      </c>
      <c r="G298" t="s">
        <v>37</v>
      </c>
      <c r="H298" t="s">
        <v>36</v>
      </c>
      <c r="I298" t="s">
        <v>38</v>
      </c>
      <c r="J298" t="s">
        <v>471</v>
      </c>
      <c r="K298" t="s">
        <v>1689</v>
      </c>
      <c r="N298">
        <v>0</v>
      </c>
      <c r="O298">
        <v>0</v>
      </c>
      <c r="P298">
        <v>0</v>
      </c>
      <c r="Q298">
        <v>0</v>
      </c>
      <c r="R298">
        <v>0</v>
      </c>
      <c r="S298">
        <v>0</v>
      </c>
      <c r="T298">
        <v>0</v>
      </c>
      <c r="U298">
        <v>0</v>
      </c>
      <c r="V298">
        <v>0</v>
      </c>
      <c r="W298">
        <v>0</v>
      </c>
      <c r="X298" t="s">
        <v>2190</v>
      </c>
      <c r="Y298" t="s">
        <v>2191</v>
      </c>
    </row>
    <row r="299" spans="1:25" outlineLevel="1">
      <c r="A299" t="s">
        <v>1684</v>
      </c>
      <c r="B299" t="s">
        <v>720</v>
      </c>
      <c r="C299" t="s">
        <v>719</v>
      </c>
      <c r="D299" t="s">
        <v>115</v>
      </c>
      <c r="E299" t="s">
        <v>114</v>
      </c>
      <c r="F299" t="s">
        <v>1685</v>
      </c>
      <c r="G299" t="s">
        <v>37</v>
      </c>
      <c r="H299" t="s">
        <v>36</v>
      </c>
      <c r="I299" t="s">
        <v>38</v>
      </c>
      <c r="J299" t="s">
        <v>471</v>
      </c>
      <c r="K299" t="s">
        <v>1689</v>
      </c>
      <c r="N299">
        <v>0</v>
      </c>
      <c r="O299">
        <v>0</v>
      </c>
      <c r="P299">
        <v>0</v>
      </c>
      <c r="Q299">
        <v>0</v>
      </c>
      <c r="R299">
        <v>0</v>
      </c>
      <c r="S299">
        <v>0</v>
      </c>
      <c r="T299">
        <v>0</v>
      </c>
      <c r="U299">
        <v>0</v>
      </c>
      <c r="V299">
        <v>0</v>
      </c>
      <c r="W299">
        <v>0</v>
      </c>
      <c r="X299" t="s">
        <v>2192</v>
      </c>
      <c r="Y299" t="s">
        <v>2193</v>
      </c>
    </row>
    <row r="300" spans="1:25" outlineLevel="1">
      <c r="A300" t="s">
        <v>1684</v>
      </c>
      <c r="B300" t="s">
        <v>720</v>
      </c>
      <c r="C300" t="s">
        <v>719</v>
      </c>
      <c r="D300" t="s">
        <v>115</v>
      </c>
      <c r="E300" t="s">
        <v>114</v>
      </c>
      <c r="F300" t="s">
        <v>1685</v>
      </c>
      <c r="G300" t="s">
        <v>37</v>
      </c>
      <c r="H300" t="s">
        <v>36</v>
      </c>
      <c r="I300" t="s">
        <v>38</v>
      </c>
      <c r="J300" t="s">
        <v>471</v>
      </c>
      <c r="K300" t="s">
        <v>1686</v>
      </c>
      <c r="L300">
        <v>1</v>
      </c>
      <c r="M300">
        <v>103.723</v>
      </c>
      <c r="N300">
        <v>0</v>
      </c>
      <c r="O300">
        <v>0</v>
      </c>
      <c r="P300">
        <v>0</v>
      </c>
      <c r="Q300">
        <v>0</v>
      </c>
      <c r="R300">
        <v>0</v>
      </c>
      <c r="S300">
        <v>0</v>
      </c>
      <c r="T300">
        <v>0</v>
      </c>
      <c r="U300">
        <v>0</v>
      </c>
      <c r="V300">
        <v>0</v>
      </c>
      <c r="W300">
        <v>0</v>
      </c>
      <c r="X300" t="s">
        <v>2192</v>
      </c>
      <c r="Y300" t="s">
        <v>2193</v>
      </c>
    </row>
    <row r="301" spans="1:25" outlineLevel="1">
      <c r="A301" t="s">
        <v>1684</v>
      </c>
      <c r="B301" t="s">
        <v>718</v>
      </c>
      <c r="C301" t="s">
        <v>717</v>
      </c>
      <c r="D301" t="s">
        <v>68</v>
      </c>
      <c r="E301" t="s">
        <v>67</v>
      </c>
      <c r="F301" t="s">
        <v>1685</v>
      </c>
      <c r="G301" t="s">
        <v>37</v>
      </c>
      <c r="H301" t="s">
        <v>36</v>
      </c>
      <c r="I301" t="s">
        <v>38</v>
      </c>
      <c r="J301" t="s">
        <v>471</v>
      </c>
      <c r="K301" t="s">
        <v>1689</v>
      </c>
      <c r="N301">
        <v>0</v>
      </c>
      <c r="O301">
        <v>0</v>
      </c>
      <c r="P301">
        <v>0</v>
      </c>
      <c r="Q301">
        <v>0</v>
      </c>
      <c r="R301">
        <v>0</v>
      </c>
      <c r="S301">
        <v>0</v>
      </c>
      <c r="T301">
        <v>0</v>
      </c>
      <c r="U301">
        <v>0</v>
      </c>
      <c r="V301">
        <v>0</v>
      </c>
      <c r="W301">
        <v>0</v>
      </c>
      <c r="X301" t="s">
        <v>2194</v>
      </c>
      <c r="Y301" t="s">
        <v>2195</v>
      </c>
    </row>
    <row r="302" spans="1:25" outlineLevel="1">
      <c r="A302" t="s">
        <v>1684</v>
      </c>
      <c r="B302" t="s">
        <v>718</v>
      </c>
      <c r="C302" t="s">
        <v>717</v>
      </c>
      <c r="D302" t="s">
        <v>68</v>
      </c>
      <c r="E302" t="s">
        <v>67</v>
      </c>
      <c r="F302" t="s">
        <v>1685</v>
      </c>
      <c r="G302" t="s">
        <v>37</v>
      </c>
      <c r="H302" t="s">
        <v>36</v>
      </c>
      <c r="I302" t="s">
        <v>38</v>
      </c>
      <c r="J302" t="s">
        <v>471</v>
      </c>
      <c r="K302" t="s">
        <v>1686</v>
      </c>
      <c r="L302">
        <v>1</v>
      </c>
      <c r="M302">
        <v>118.824</v>
      </c>
      <c r="N302">
        <v>0</v>
      </c>
      <c r="O302">
        <v>0</v>
      </c>
      <c r="P302">
        <v>0</v>
      </c>
      <c r="Q302">
        <v>0</v>
      </c>
      <c r="R302">
        <v>0</v>
      </c>
      <c r="S302">
        <v>0</v>
      </c>
      <c r="T302">
        <v>0</v>
      </c>
      <c r="U302">
        <v>0</v>
      </c>
      <c r="V302">
        <v>0</v>
      </c>
      <c r="W302">
        <v>0</v>
      </c>
      <c r="X302" t="s">
        <v>2194</v>
      </c>
      <c r="Y302" t="s">
        <v>2195</v>
      </c>
    </row>
    <row r="303" spans="1:25" outlineLevel="1">
      <c r="A303" t="s">
        <v>1684</v>
      </c>
      <c r="B303" t="s">
        <v>716</v>
      </c>
      <c r="C303" t="s">
        <v>715</v>
      </c>
      <c r="D303" t="s">
        <v>169</v>
      </c>
      <c r="E303" t="s">
        <v>168</v>
      </c>
      <c r="F303" t="s">
        <v>1685</v>
      </c>
      <c r="G303" t="s">
        <v>37</v>
      </c>
      <c r="H303" t="s">
        <v>36</v>
      </c>
      <c r="I303" t="s">
        <v>38</v>
      </c>
      <c r="J303" t="s">
        <v>471</v>
      </c>
      <c r="K303" t="s">
        <v>1689</v>
      </c>
      <c r="L303">
        <v>15</v>
      </c>
      <c r="M303">
        <v>43.598999999999997</v>
      </c>
      <c r="N303">
        <v>0</v>
      </c>
      <c r="O303">
        <v>0</v>
      </c>
      <c r="P303">
        <v>0</v>
      </c>
      <c r="Q303">
        <v>0</v>
      </c>
      <c r="R303">
        <v>0</v>
      </c>
      <c r="S303">
        <v>0</v>
      </c>
      <c r="T303">
        <v>0</v>
      </c>
      <c r="U303">
        <v>0</v>
      </c>
      <c r="V303">
        <v>0</v>
      </c>
      <c r="W303">
        <v>0</v>
      </c>
      <c r="X303" t="s">
        <v>2196</v>
      </c>
      <c r="Y303" t="s">
        <v>2197</v>
      </c>
    </row>
    <row r="304" spans="1:25" outlineLevel="1">
      <c r="A304" t="s">
        <v>1684</v>
      </c>
      <c r="B304" t="s">
        <v>716</v>
      </c>
      <c r="C304" t="s">
        <v>715</v>
      </c>
      <c r="D304" t="s">
        <v>169</v>
      </c>
      <c r="E304" t="s">
        <v>168</v>
      </c>
      <c r="F304" t="s">
        <v>1685</v>
      </c>
      <c r="G304" t="s">
        <v>37</v>
      </c>
      <c r="H304" t="s">
        <v>36</v>
      </c>
      <c r="I304" t="s">
        <v>38</v>
      </c>
      <c r="J304" t="s">
        <v>471</v>
      </c>
      <c r="K304" t="s">
        <v>1686</v>
      </c>
      <c r="L304">
        <v>1</v>
      </c>
      <c r="M304">
        <v>109.44499999999999</v>
      </c>
      <c r="N304">
        <v>0</v>
      </c>
      <c r="O304">
        <v>0</v>
      </c>
      <c r="P304">
        <v>0</v>
      </c>
      <c r="Q304">
        <v>0</v>
      </c>
      <c r="R304">
        <v>0</v>
      </c>
      <c r="S304">
        <v>0</v>
      </c>
      <c r="T304">
        <v>0</v>
      </c>
      <c r="U304">
        <v>0</v>
      </c>
      <c r="V304">
        <v>0</v>
      </c>
      <c r="W304">
        <v>0</v>
      </c>
      <c r="X304" t="s">
        <v>2196</v>
      </c>
      <c r="Y304" t="s">
        <v>2197</v>
      </c>
    </row>
    <row r="305" spans="1:25" outlineLevel="1">
      <c r="A305" t="s">
        <v>1684</v>
      </c>
      <c r="B305" t="s">
        <v>712</v>
      </c>
      <c r="C305" t="s">
        <v>711</v>
      </c>
      <c r="D305" t="s">
        <v>85</v>
      </c>
      <c r="E305" t="s">
        <v>84</v>
      </c>
      <c r="F305" t="s">
        <v>1685</v>
      </c>
      <c r="G305" t="s">
        <v>37</v>
      </c>
      <c r="H305" t="s">
        <v>36</v>
      </c>
      <c r="I305" t="s">
        <v>38</v>
      </c>
      <c r="J305" t="s">
        <v>471</v>
      </c>
      <c r="K305" t="s">
        <v>1689</v>
      </c>
      <c r="N305">
        <v>0</v>
      </c>
      <c r="O305">
        <v>0</v>
      </c>
      <c r="P305">
        <v>0</v>
      </c>
      <c r="Q305">
        <v>0</v>
      </c>
      <c r="R305">
        <v>0</v>
      </c>
      <c r="S305">
        <v>0</v>
      </c>
      <c r="T305">
        <v>0</v>
      </c>
      <c r="U305">
        <v>0</v>
      </c>
      <c r="V305">
        <v>0</v>
      </c>
      <c r="W305">
        <v>0</v>
      </c>
      <c r="X305" t="s">
        <v>2198</v>
      </c>
      <c r="Y305" t="s">
        <v>2199</v>
      </c>
    </row>
    <row r="306" spans="1:25" outlineLevel="1">
      <c r="A306" t="s">
        <v>1684</v>
      </c>
      <c r="B306" t="s">
        <v>710</v>
      </c>
      <c r="C306" t="s">
        <v>709</v>
      </c>
      <c r="D306" t="s">
        <v>35</v>
      </c>
      <c r="E306" t="s">
        <v>34</v>
      </c>
      <c r="F306" t="s">
        <v>1685</v>
      </c>
      <c r="G306" t="s">
        <v>37</v>
      </c>
      <c r="H306" t="s">
        <v>36</v>
      </c>
      <c r="I306" t="s">
        <v>38</v>
      </c>
      <c r="J306" t="s">
        <v>471</v>
      </c>
      <c r="K306" t="s">
        <v>1689</v>
      </c>
      <c r="N306">
        <v>0</v>
      </c>
      <c r="O306">
        <v>0</v>
      </c>
      <c r="P306">
        <v>0</v>
      </c>
      <c r="Q306">
        <v>0</v>
      </c>
      <c r="R306">
        <v>0</v>
      </c>
      <c r="S306">
        <v>0</v>
      </c>
      <c r="T306">
        <v>0</v>
      </c>
      <c r="U306">
        <v>0</v>
      </c>
      <c r="V306">
        <v>0</v>
      </c>
      <c r="W306">
        <v>0</v>
      </c>
      <c r="X306" t="s">
        <v>2200</v>
      </c>
      <c r="Y306" t="s">
        <v>2201</v>
      </c>
    </row>
    <row r="307" spans="1:25" outlineLevel="1">
      <c r="A307" t="s">
        <v>1684</v>
      </c>
      <c r="B307" t="s">
        <v>702</v>
      </c>
      <c r="C307" t="s">
        <v>701</v>
      </c>
      <c r="D307" t="s">
        <v>74</v>
      </c>
      <c r="E307" t="s">
        <v>73</v>
      </c>
      <c r="F307" t="s">
        <v>1685</v>
      </c>
      <c r="G307" t="s">
        <v>37</v>
      </c>
      <c r="H307" t="s">
        <v>36</v>
      </c>
      <c r="I307" t="s">
        <v>38</v>
      </c>
      <c r="J307" t="s">
        <v>471</v>
      </c>
      <c r="K307" t="s">
        <v>1689</v>
      </c>
      <c r="N307">
        <v>0</v>
      </c>
      <c r="O307">
        <v>0</v>
      </c>
      <c r="P307">
        <v>0</v>
      </c>
      <c r="Q307">
        <v>0</v>
      </c>
      <c r="R307">
        <v>0</v>
      </c>
      <c r="S307">
        <v>0</v>
      </c>
      <c r="T307">
        <v>0</v>
      </c>
      <c r="U307">
        <v>0</v>
      </c>
      <c r="V307">
        <v>0</v>
      </c>
      <c r="W307">
        <v>0</v>
      </c>
      <c r="X307" t="s">
        <v>2202</v>
      </c>
      <c r="Y307" t="s">
        <v>2203</v>
      </c>
    </row>
    <row r="308" spans="1:25" outlineLevel="1">
      <c r="A308" t="s">
        <v>1684</v>
      </c>
      <c r="B308" t="s">
        <v>702</v>
      </c>
      <c r="C308" t="s">
        <v>701</v>
      </c>
      <c r="D308" t="s">
        <v>74</v>
      </c>
      <c r="E308" t="s">
        <v>73</v>
      </c>
      <c r="F308" t="s">
        <v>1685</v>
      </c>
      <c r="G308" t="s">
        <v>37</v>
      </c>
      <c r="H308" t="s">
        <v>36</v>
      </c>
      <c r="I308" t="s">
        <v>38</v>
      </c>
      <c r="J308" t="s">
        <v>471</v>
      </c>
      <c r="K308" t="s">
        <v>1686</v>
      </c>
      <c r="L308">
        <v>1</v>
      </c>
      <c r="M308">
        <v>0</v>
      </c>
      <c r="N308">
        <v>0</v>
      </c>
      <c r="O308">
        <v>0</v>
      </c>
      <c r="P308">
        <v>0</v>
      </c>
      <c r="Q308">
        <v>0</v>
      </c>
      <c r="R308">
        <v>0</v>
      </c>
      <c r="S308">
        <v>0</v>
      </c>
      <c r="T308">
        <v>0</v>
      </c>
      <c r="U308">
        <v>0</v>
      </c>
      <c r="V308">
        <v>0</v>
      </c>
      <c r="W308">
        <v>0</v>
      </c>
      <c r="X308" t="s">
        <v>2202</v>
      </c>
      <c r="Y308" t="s">
        <v>2203</v>
      </c>
    </row>
    <row r="309" spans="1:25" outlineLevel="1">
      <c r="A309" t="s">
        <v>1684</v>
      </c>
      <c r="B309" t="s">
        <v>700</v>
      </c>
      <c r="C309" t="s">
        <v>699</v>
      </c>
      <c r="D309" t="s">
        <v>101</v>
      </c>
      <c r="E309" t="s">
        <v>100</v>
      </c>
      <c r="F309" t="s">
        <v>1696</v>
      </c>
      <c r="G309" t="s">
        <v>37</v>
      </c>
      <c r="H309" t="s">
        <v>36</v>
      </c>
      <c r="I309" t="s">
        <v>38</v>
      </c>
      <c r="J309" t="s">
        <v>471</v>
      </c>
      <c r="K309" t="s">
        <v>1689</v>
      </c>
      <c r="N309">
        <v>0</v>
      </c>
      <c r="O309">
        <v>0</v>
      </c>
      <c r="P309">
        <v>0</v>
      </c>
      <c r="Q309">
        <v>0</v>
      </c>
      <c r="R309">
        <v>0</v>
      </c>
      <c r="S309">
        <v>0</v>
      </c>
      <c r="T309">
        <v>0</v>
      </c>
      <c r="U309">
        <v>0</v>
      </c>
      <c r="V309">
        <v>0</v>
      </c>
      <c r="W309">
        <v>0</v>
      </c>
      <c r="X309" t="s">
        <v>2204</v>
      </c>
      <c r="Y309" t="s">
        <v>2205</v>
      </c>
    </row>
    <row r="310" spans="1:25" outlineLevel="1">
      <c r="A310" t="s">
        <v>1684</v>
      </c>
      <c r="B310" t="s">
        <v>700</v>
      </c>
      <c r="C310" t="s">
        <v>699</v>
      </c>
      <c r="D310" t="s">
        <v>101</v>
      </c>
      <c r="E310" t="s">
        <v>100</v>
      </c>
      <c r="F310" t="s">
        <v>1696</v>
      </c>
      <c r="G310" t="s">
        <v>37</v>
      </c>
      <c r="H310" t="s">
        <v>36</v>
      </c>
      <c r="I310" t="s">
        <v>38</v>
      </c>
      <c r="J310" t="s">
        <v>471</v>
      </c>
      <c r="K310" t="s">
        <v>1686</v>
      </c>
      <c r="L310">
        <v>1</v>
      </c>
      <c r="M310">
        <v>92.263000000000005</v>
      </c>
      <c r="N310">
        <v>0</v>
      </c>
      <c r="O310">
        <v>0</v>
      </c>
      <c r="P310">
        <v>0</v>
      </c>
      <c r="Q310">
        <v>0</v>
      </c>
      <c r="R310">
        <v>0</v>
      </c>
      <c r="S310">
        <v>0</v>
      </c>
      <c r="T310">
        <v>0</v>
      </c>
      <c r="U310">
        <v>0</v>
      </c>
      <c r="V310">
        <v>0</v>
      </c>
      <c r="W310">
        <v>0</v>
      </c>
      <c r="X310" t="s">
        <v>2204</v>
      </c>
      <c r="Y310" t="s">
        <v>2205</v>
      </c>
    </row>
    <row r="311" spans="1:25" outlineLevel="1">
      <c r="A311" t="s">
        <v>1684</v>
      </c>
      <c r="B311" t="s">
        <v>698</v>
      </c>
      <c r="C311" t="s">
        <v>697</v>
      </c>
      <c r="D311" t="s">
        <v>366</v>
      </c>
      <c r="E311" t="s">
        <v>365</v>
      </c>
      <c r="F311" t="s">
        <v>1685</v>
      </c>
      <c r="G311" t="s">
        <v>37</v>
      </c>
      <c r="H311" t="s">
        <v>36</v>
      </c>
      <c r="I311" t="s">
        <v>38</v>
      </c>
      <c r="J311" t="s">
        <v>471</v>
      </c>
      <c r="K311" t="s">
        <v>1689</v>
      </c>
      <c r="N311">
        <v>0</v>
      </c>
      <c r="O311">
        <v>0</v>
      </c>
      <c r="P311">
        <v>0</v>
      </c>
      <c r="Q311">
        <v>0</v>
      </c>
      <c r="R311">
        <v>0</v>
      </c>
      <c r="S311">
        <v>0</v>
      </c>
      <c r="T311">
        <v>0</v>
      </c>
      <c r="U311">
        <v>0</v>
      </c>
      <c r="V311">
        <v>0</v>
      </c>
      <c r="W311">
        <v>0</v>
      </c>
      <c r="X311" t="s">
        <v>2206</v>
      </c>
      <c r="Y311" t="s">
        <v>2207</v>
      </c>
    </row>
    <row r="312" spans="1:25" outlineLevel="1">
      <c r="A312" t="s">
        <v>1684</v>
      </c>
      <c r="B312" t="s">
        <v>696</v>
      </c>
      <c r="C312" t="s">
        <v>695</v>
      </c>
      <c r="D312" t="s">
        <v>169</v>
      </c>
      <c r="E312" t="s">
        <v>168</v>
      </c>
      <c r="F312" t="s">
        <v>1685</v>
      </c>
      <c r="G312" t="s">
        <v>37</v>
      </c>
      <c r="H312" t="s">
        <v>36</v>
      </c>
      <c r="I312" t="s">
        <v>38</v>
      </c>
      <c r="J312" t="s">
        <v>471</v>
      </c>
      <c r="K312" t="s">
        <v>1689</v>
      </c>
      <c r="L312">
        <v>15</v>
      </c>
      <c r="M312">
        <v>40.097999999999999</v>
      </c>
      <c r="N312">
        <v>0</v>
      </c>
      <c r="O312">
        <v>0</v>
      </c>
      <c r="P312">
        <v>0</v>
      </c>
      <c r="Q312">
        <v>0</v>
      </c>
      <c r="R312">
        <v>0</v>
      </c>
      <c r="S312">
        <v>0</v>
      </c>
      <c r="T312">
        <v>0</v>
      </c>
      <c r="U312">
        <v>0</v>
      </c>
      <c r="V312">
        <v>0</v>
      </c>
      <c r="W312">
        <v>0</v>
      </c>
      <c r="X312" t="s">
        <v>2208</v>
      </c>
      <c r="Y312" t="s">
        <v>2209</v>
      </c>
    </row>
    <row r="313" spans="1:25" outlineLevel="1">
      <c r="A313" t="s">
        <v>1684</v>
      </c>
      <c r="B313" t="s">
        <v>696</v>
      </c>
      <c r="C313" t="s">
        <v>695</v>
      </c>
      <c r="D313" t="s">
        <v>169</v>
      </c>
      <c r="E313" t="s">
        <v>168</v>
      </c>
      <c r="F313" t="s">
        <v>1685</v>
      </c>
      <c r="G313" t="s">
        <v>37</v>
      </c>
      <c r="H313" t="s">
        <v>36</v>
      </c>
      <c r="I313" t="s">
        <v>38</v>
      </c>
      <c r="J313" t="s">
        <v>471</v>
      </c>
      <c r="K313" t="s">
        <v>1686</v>
      </c>
      <c r="L313">
        <v>0</v>
      </c>
      <c r="M313">
        <v>0</v>
      </c>
      <c r="N313">
        <v>0</v>
      </c>
      <c r="O313">
        <v>0</v>
      </c>
      <c r="P313">
        <v>1</v>
      </c>
      <c r="Q313">
        <v>274.94900000000001</v>
      </c>
      <c r="R313">
        <v>0</v>
      </c>
      <c r="S313">
        <v>0</v>
      </c>
      <c r="T313">
        <v>0</v>
      </c>
      <c r="U313">
        <v>0</v>
      </c>
      <c r="V313">
        <v>0</v>
      </c>
      <c r="W313">
        <v>0</v>
      </c>
      <c r="X313" t="s">
        <v>2208</v>
      </c>
      <c r="Y313" t="s">
        <v>2209</v>
      </c>
    </row>
    <row r="314" spans="1:25" outlineLevel="1">
      <c r="A314" t="s">
        <v>1684</v>
      </c>
      <c r="B314" t="s">
        <v>694</v>
      </c>
      <c r="C314" t="s">
        <v>693</v>
      </c>
      <c r="D314" t="s">
        <v>68</v>
      </c>
      <c r="E314" t="s">
        <v>67</v>
      </c>
      <c r="F314" t="s">
        <v>1685</v>
      </c>
      <c r="G314" t="s">
        <v>37</v>
      </c>
      <c r="H314" t="s">
        <v>36</v>
      </c>
      <c r="I314" t="s">
        <v>38</v>
      </c>
      <c r="J314" t="s">
        <v>471</v>
      </c>
      <c r="K314" t="s">
        <v>1689</v>
      </c>
      <c r="N314">
        <v>0</v>
      </c>
      <c r="O314">
        <v>0</v>
      </c>
      <c r="P314">
        <v>0</v>
      </c>
      <c r="Q314">
        <v>0</v>
      </c>
      <c r="R314">
        <v>0</v>
      </c>
      <c r="S314">
        <v>0</v>
      </c>
      <c r="T314">
        <v>0</v>
      </c>
      <c r="U314">
        <v>0</v>
      </c>
      <c r="V314">
        <v>0</v>
      </c>
      <c r="W314">
        <v>0</v>
      </c>
      <c r="X314" t="s">
        <v>2210</v>
      </c>
      <c r="Y314" t="s">
        <v>2211</v>
      </c>
    </row>
    <row r="315" spans="1:25" outlineLevel="1">
      <c r="A315" t="s">
        <v>1684</v>
      </c>
      <c r="B315" t="s">
        <v>694</v>
      </c>
      <c r="C315" t="s">
        <v>693</v>
      </c>
      <c r="D315" t="s">
        <v>68</v>
      </c>
      <c r="E315" t="s">
        <v>67</v>
      </c>
      <c r="F315" t="s">
        <v>1685</v>
      </c>
      <c r="G315" t="s">
        <v>37</v>
      </c>
      <c r="H315" t="s">
        <v>36</v>
      </c>
      <c r="I315" t="s">
        <v>38</v>
      </c>
      <c r="J315" t="s">
        <v>471</v>
      </c>
      <c r="K315" t="s">
        <v>1686</v>
      </c>
      <c r="L315">
        <v>3</v>
      </c>
      <c r="M315">
        <v>386.74700000000001</v>
      </c>
      <c r="N315">
        <v>0</v>
      </c>
      <c r="O315">
        <v>0</v>
      </c>
      <c r="P315">
        <v>0</v>
      </c>
      <c r="Q315">
        <v>0</v>
      </c>
      <c r="R315">
        <v>0</v>
      </c>
      <c r="S315">
        <v>0</v>
      </c>
      <c r="T315">
        <v>0</v>
      </c>
      <c r="U315">
        <v>0</v>
      </c>
      <c r="V315">
        <v>0</v>
      </c>
      <c r="W315">
        <v>0</v>
      </c>
      <c r="X315" t="s">
        <v>2210</v>
      </c>
      <c r="Y315" t="s">
        <v>2211</v>
      </c>
    </row>
    <row r="316" spans="1:25" outlineLevel="1">
      <c r="A316" t="s">
        <v>1684</v>
      </c>
      <c r="B316" t="s">
        <v>694</v>
      </c>
      <c r="C316" t="s">
        <v>693</v>
      </c>
      <c r="D316" t="s">
        <v>68</v>
      </c>
      <c r="E316" t="s">
        <v>67</v>
      </c>
      <c r="F316" t="s">
        <v>1685</v>
      </c>
      <c r="G316" t="s">
        <v>37</v>
      </c>
      <c r="H316" t="s">
        <v>36</v>
      </c>
      <c r="I316" t="s">
        <v>38</v>
      </c>
      <c r="J316" t="s">
        <v>471</v>
      </c>
      <c r="K316" t="s">
        <v>1733</v>
      </c>
      <c r="L316">
        <v>0</v>
      </c>
      <c r="M316">
        <v>0</v>
      </c>
      <c r="N316">
        <v>2</v>
      </c>
      <c r="O316">
        <v>28125.91</v>
      </c>
      <c r="P316">
        <v>0</v>
      </c>
      <c r="Q316">
        <v>0</v>
      </c>
      <c r="R316">
        <v>1</v>
      </c>
      <c r="S316">
        <v>2102.3829999999998</v>
      </c>
      <c r="T316">
        <v>0</v>
      </c>
      <c r="U316">
        <v>0</v>
      </c>
      <c r="V316">
        <v>0</v>
      </c>
      <c r="W316">
        <v>0</v>
      </c>
      <c r="X316" t="s">
        <v>2210</v>
      </c>
      <c r="Y316" t="s">
        <v>2211</v>
      </c>
    </row>
    <row r="317" spans="1:25" outlineLevel="1">
      <c r="A317" t="s">
        <v>1684</v>
      </c>
      <c r="B317" t="s">
        <v>692</v>
      </c>
      <c r="C317" t="s">
        <v>691</v>
      </c>
      <c r="D317" t="s">
        <v>101</v>
      </c>
      <c r="E317" t="s">
        <v>100</v>
      </c>
      <c r="F317" t="s">
        <v>1696</v>
      </c>
      <c r="G317" t="s">
        <v>37</v>
      </c>
      <c r="H317" t="s">
        <v>36</v>
      </c>
      <c r="I317" t="s">
        <v>38</v>
      </c>
      <c r="J317" t="s">
        <v>471</v>
      </c>
      <c r="K317" t="s">
        <v>1689</v>
      </c>
      <c r="N317">
        <v>0</v>
      </c>
      <c r="O317">
        <v>0</v>
      </c>
      <c r="P317">
        <v>0</v>
      </c>
      <c r="Q317">
        <v>0</v>
      </c>
      <c r="R317">
        <v>0</v>
      </c>
      <c r="S317">
        <v>0</v>
      </c>
      <c r="T317">
        <v>0</v>
      </c>
      <c r="U317">
        <v>0</v>
      </c>
      <c r="V317">
        <v>0</v>
      </c>
      <c r="W317">
        <v>0</v>
      </c>
      <c r="X317" t="s">
        <v>2212</v>
      </c>
      <c r="Y317" t="s">
        <v>2213</v>
      </c>
    </row>
    <row r="318" spans="1:25" outlineLevel="1">
      <c r="A318" t="s">
        <v>1684</v>
      </c>
      <c r="B318" t="s">
        <v>690</v>
      </c>
      <c r="C318" t="s">
        <v>689</v>
      </c>
      <c r="D318" t="s">
        <v>68</v>
      </c>
      <c r="E318" t="s">
        <v>67</v>
      </c>
      <c r="F318" t="s">
        <v>1685</v>
      </c>
      <c r="G318" t="s">
        <v>37</v>
      </c>
      <c r="H318" t="s">
        <v>36</v>
      </c>
      <c r="I318" t="s">
        <v>38</v>
      </c>
      <c r="J318" t="s">
        <v>471</v>
      </c>
      <c r="K318" t="s">
        <v>1686</v>
      </c>
      <c r="L318">
        <v>1</v>
      </c>
      <c r="M318">
        <v>129.92099999999999</v>
      </c>
      <c r="N318">
        <v>0</v>
      </c>
      <c r="O318">
        <v>0</v>
      </c>
      <c r="P318">
        <v>0</v>
      </c>
      <c r="Q318">
        <v>0</v>
      </c>
      <c r="R318">
        <v>0</v>
      </c>
      <c r="S318">
        <v>0</v>
      </c>
      <c r="T318">
        <v>0</v>
      </c>
      <c r="U318">
        <v>0</v>
      </c>
      <c r="V318">
        <v>0</v>
      </c>
      <c r="W318">
        <v>0</v>
      </c>
      <c r="X318" t="s">
        <v>2214</v>
      </c>
      <c r="Y318" t="s">
        <v>2215</v>
      </c>
    </row>
    <row r="319" spans="1:25" outlineLevel="1">
      <c r="A319" t="s">
        <v>1684</v>
      </c>
      <c r="B319" t="s">
        <v>686</v>
      </c>
      <c r="C319" t="s">
        <v>685</v>
      </c>
      <c r="D319" t="s">
        <v>85</v>
      </c>
      <c r="E319" t="s">
        <v>84</v>
      </c>
      <c r="F319" t="s">
        <v>1685</v>
      </c>
      <c r="G319" t="s">
        <v>37</v>
      </c>
      <c r="H319" t="s">
        <v>36</v>
      </c>
      <c r="I319" t="s">
        <v>38</v>
      </c>
      <c r="J319" t="s">
        <v>471</v>
      </c>
      <c r="K319" t="s">
        <v>1689</v>
      </c>
      <c r="N319">
        <v>0</v>
      </c>
      <c r="O319">
        <v>0</v>
      </c>
      <c r="P319">
        <v>0</v>
      </c>
      <c r="Q319">
        <v>0</v>
      </c>
      <c r="R319">
        <v>0</v>
      </c>
      <c r="S319">
        <v>0</v>
      </c>
      <c r="T319">
        <v>0</v>
      </c>
      <c r="U319">
        <v>0</v>
      </c>
      <c r="V319">
        <v>0</v>
      </c>
      <c r="W319">
        <v>0</v>
      </c>
      <c r="X319" t="s">
        <v>2216</v>
      </c>
      <c r="Y319" t="s">
        <v>2217</v>
      </c>
    </row>
    <row r="320" spans="1:25" outlineLevel="1">
      <c r="A320" t="s">
        <v>1684</v>
      </c>
      <c r="B320" t="s">
        <v>676</v>
      </c>
      <c r="C320" t="s">
        <v>675</v>
      </c>
      <c r="D320" t="s">
        <v>60</v>
      </c>
      <c r="E320" t="s">
        <v>59</v>
      </c>
      <c r="F320" t="s">
        <v>1794</v>
      </c>
      <c r="G320" t="s">
        <v>37</v>
      </c>
      <c r="H320" t="s">
        <v>36</v>
      </c>
      <c r="I320" t="s">
        <v>38</v>
      </c>
      <c r="J320" t="s">
        <v>471</v>
      </c>
      <c r="K320" t="s">
        <v>1686</v>
      </c>
      <c r="L320">
        <v>10</v>
      </c>
      <c r="M320">
        <v>790.63</v>
      </c>
      <c r="N320">
        <v>0</v>
      </c>
      <c r="O320">
        <v>0</v>
      </c>
      <c r="P320">
        <v>0</v>
      </c>
      <c r="Q320">
        <v>0</v>
      </c>
      <c r="R320">
        <v>0</v>
      </c>
      <c r="S320">
        <v>0</v>
      </c>
      <c r="T320">
        <v>0</v>
      </c>
      <c r="U320">
        <v>0</v>
      </c>
      <c r="V320">
        <v>0</v>
      </c>
      <c r="W320">
        <v>0</v>
      </c>
      <c r="X320" t="s">
        <v>2218</v>
      </c>
      <c r="Y320" t="s">
        <v>2219</v>
      </c>
    </row>
    <row r="321" spans="1:25" outlineLevel="1">
      <c r="A321" t="s">
        <v>1684</v>
      </c>
      <c r="B321" t="s">
        <v>676</v>
      </c>
      <c r="C321" t="s">
        <v>675</v>
      </c>
      <c r="D321" t="s">
        <v>60</v>
      </c>
      <c r="E321" t="s">
        <v>59</v>
      </c>
      <c r="F321" t="s">
        <v>1794</v>
      </c>
      <c r="G321" t="s">
        <v>37</v>
      </c>
      <c r="H321" t="s">
        <v>36</v>
      </c>
      <c r="I321" t="s">
        <v>38</v>
      </c>
      <c r="J321" t="s">
        <v>471</v>
      </c>
      <c r="K321" t="s">
        <v>1733</v>
      </c>
      <c r="L321">
        <v>1</v>
      </c>
      <c r="M321">
        <v>19915.562000000002</v>
      </c>
      <c r="N321">
        <v>0</v>
      </c>
      <c r="O321">
        <v>0</v>
      </c>
      <c r="P321">
        <v>0</v>
      </c>
      <c r="Q321">
        <v>0</v>
      </c>
      <c r="R321">
        <v>1</v>
      </c>
      <c r="S321">
        <v>25962.102999999999</v>
      </c>
      <c r="T321">
        <v>3</v>
      </c>
      <c r="U321">
        <v>50940.673000000003</v>
      </c>
      <c r="V321">
        <v>0</v>
      </c>
      <c r="W321">
        <v>0</v>
      </c>
      <c r="X321" t="s">
        <v>2218</v>
      </c>
      <c r="Y321" t="s">
        <v>2219</v>
      </c>
    </row>
    <row r="322" spans="1:25" outlineLevel="1">
      <c r="A322" t="s">
        <v>1684</v>
      </c>
      <c r="B322" t="s">
        <v>1467</v>
      </c>
      <c r="C322" t="s">
        <v>1466</v>
      </c>
      <c r="D322" t="s">
        <v>366</v>
      </c>
      <c r="E322" t="s">
        <v>365</v>
      </c>
      <c r="F322" t="s">
        <v>1685</v>
      </c>
      <c r="G322" t="s">
        <v>37</v>
      </c>
      <c r="H322" t="s">
        <v>36</v>
      </c>
      <c r="I322" t="s">
        <v>38</v>
      </c>
      <c r="J322" t="s">
        <v>471</v>
      </c>
      <c r="K322" t="s">
        <v>1689</v>
      </c>
      <c r="L322">
        <v>13</v>
      </c>
      <c r="M322">
        <v>60.594000000000001</v>
      </c>
      <c r="N322">
        <v>0</v>
      </c>
      <c r="O322">
        <v>0</v>
      </c>
      <c r="P322">
        <v>0</v>
      </c>
      <c r="Q322">
        <v>0</v>
      </c>
      <c r="R322">
        <v>0</v>
      </c>
      <c r="S322">
        <v>0</v>
      </c>
      <c r="T322">
        <v>0</v>
      </c>
      <c r="U322">
        <v>0</v>
      </c>
      <c r="X322" t="s">
        <v>2220</v>
      </c>
      <c r="Y322" t="s">
        <v>2221</v>
      </c>
    </row>
    <row r="323" spans="1:25" outlineLevel="1">
      <c r="A323" t="s">
        <v>1684</v>
      </c>
      <c r="B323" t="s">
        <v>1465</v>
      </c>
      <c r="C323" t="s">
        <v>1464</v>
      </c>
      <c r="D323" t="s">
        <v>95</v>
      </c>
      <c r="E323" t="s">
        <v>94</v>
      </c>
      <c r="F323" t="s">
        <v>1685</v>
      </c>
      <c r="G323" t="s">
        <v>37</v>
      </c>
      <c r="H323" t="s">
        <v>36</v>
      </c>
      <c r="I323" t="s">
        <v>38</v>
      </c>
      <c r="J323" t="s">
        <v>471</v>
      </c>
      <c r="K323" t="s">
        <v>1689</v>
      </c>
      <c r="N323">
        <v>0</v>
      </c>
      <c r="O323">
        <v>0</v>
      </c>
      <c r="P323">
        <v>0</v>
      </c>
      <c r="Q323">
        <v>0</v>
      </c>
      <c r="R323">
        <v>0</v>
      </c>
      <c r="S323">
        <v>0</v>
      </c>
      <c r="T323">
        <v>0</v>
      </c>
      <c r="U323">
        <v>0</v>
      </c>
      <c r="V323">
        <v>0</v>
      </c>
      <c r="W323">
        <v>0</v>
      </c>
      <c r="X323" t="s">
        <v>2222</v>
      </c>
      <c r="Y323" t="s">
        <v>2223</v>
      </c>
    </row>
    <row r="324" spans="1:25" outlineLevel="1">
      <c r="A324" t="s">
        <v>1684</v>
      </c>
      <c r="B324" t="s">
        <v>672</v>
      </c>
      <c r="C324" t="s">
        <v>671</v>
      </c>
      <c r="D324" t="s">
        <v>298</v>
      </c>
      <c r="E324" t="s">
        <v>297</v>
      </c>
      <c r="F324" t="s">
        <v>1685</v>
      </c>
      <c r="G324" t="s">
        <v>37</v>
      </c>
      <c r="H324" t="s">
        <v>36</v>
      </c>
      <c r="I324" t="s">
        <v>38</v>
      </c>
      <c r="J324" t="s">
        <v>471</v>
      </c>
      <c r="K324" t="s">
        <v>1689</v>
      </c>
      <c r="N324">
        <v>0</v>
      </c>
      <c r="O324">
        <v>0</v>
      </c>
      <c r="P324">
        <v>0</v>
      </c>
      <c r="Q324">
        <v>0</v>
      </c>
      <c r="R324">
        <v>0</v>
      </c>
      <c r="S324">
        <v>0</v>
      </c>
      <c r="T324">
        <v>0</v>
      </c>
      <c r="U324">
        <v>0</v>
      </c>
      <c r="V324">
        <v>0</v>
      </c>
      <c r="W324">
        <v>0</v>
      </c>
      <c r="X324" t="s">
        <v>2224</v>
      </c>
      <c r="Y324" t="s">
        <v>2225</v>
      </c>
    </row>
    <row r="325" spans="1:25" outlineLevel="1">
      <c r="A325" t="s">
        <v>1684</v>
      </c>
      <c r="B325" t="s">
        <v>670</v>
      </c>
      <c r="C325" t="s">
        <v>669</v>
      </c>
      <c r="D325" t="s">
        <v>91</v>
      </c>
      <c r="E325" t="s">
        <v>90</v>
      </c>
      <c r="F325" t="s">
        <v>1685</v>
      </c>
      <c r="G325" t="s">
        <v>37</v>
      </c>
      <c r="H325" t="s">
        <v>36</v>
      </c>
      <c r="I325" t="s">
        <v>38</v>
      </c>
      <c r="J325" t="s">
        <v>471</v>
      </c>
      <c r="K325" t="s">
        <v>1689</v>
      </c>
      <c r="L325">
        <v>11</v>
      </c>
      <c r="M325">
        <v>76.697000000000003</v>
      </c>
      <c r="N325">
        <v>0</v>
      </c>
      <c r="O325">
        <v>0</v>
      </c>
      <c r="P325">
        <v>0</v>
      </c>
      <c r="Q325">
        <v>0</v>
      </c>
      <c r="R325">
        <v>0</v>
      </c>
      <c r="S325">
        <v>0</v>
      </c>
      <c r="T325">
        <v>0</v>
      </c>
      <c r="U325">
        <v>0</v>
      </c>
      <c r="V325">
        <v>0</v>
      </c>
      <c r="W325">
        <v>0</v>
      </c>
      <c r="X325" t="s">
        <v>2226</v>
      </c>
      <c r="Y325" t="s">
        <v>2227</v>
      </c>
    </row>
    <row r="326" spans="1:25" outlineLevel="1">
      <c r="A326" t="s">
        <v>1684</v>
      </c>
      <c r="B326" t="s">
        <v>668</v>
      </c>
      <c r="C326" t="s">
        <v>667</v>
      </c>
      <c r="D326" t="s">
        <v>121</v>
      </c>
      <c r="E326" t="s">
        <v>120</v>
      </c>
      <c r="F326" t="s">
        <v>1685</v>
      </c>
      <c r="G326" t="s">
        <v>37</v>
      </c>
      <c r="H326" t="s">
        <v>36</v>
      </c>
      <c r="I326" t="s">
        <v>38</v>
      </c>
      <c r="J326" t="s">
        <v>471</v>
      </c>
      <c r="K326" t="s">
        <v>1686</v>
      </c>
      <c r="L326">
        <v>2</v>
      </c>
      <c r="M326">
        <v>231.70400000000001</v>
      </c>
      <c r="N326">
        <v>0</v>
      </c>
      <c r="O326">
        <v>0</v>
      </c>
      <c r="P326">
        <v>0</v>
      </c>
      <c r="Q326">
        <v>0</v>
      </c>
      <c r="R326">
        <v>0</v>
      </c>
      <c r="S326">
        <v>0</v>
      </c>
      <c r="T326">
        <v>0</v>
      </c>
      <c r="U326">
        <v>0</v>
      </c>
      <c r="V326">
        <v>0</v>
      </c>
      <c r="W326">
        <v>0</v>
      </c>
      <c r="X326" t="s">
        <v>2228</v>
      </c>
      <c r="Y326" t="s">
        <v>2229</v>
      </c>
    </row>
    <row r="327" spans="1:25" outlineLevel="1">
      <c r="A327" t="s">
        <v>1684</v>
      </c>
      <c r="B327" t="s">
        <v>666</v>
      </c>
      <c r="C327" t="s">
        <v>665</v>
      </c>
      <c r="D327" t="s">
        <v>60</v>
      </c>
      <c r="E327" t="s">
        <v>59</v>
      </c>
      <c r="F327" t="s">
        <v>1794</v>
      </c>
      <c r="G327" t="s">
        <v>37</v>
      </c>
      <c r="H327" t="s">
        <v>36</v>
      </c>
      <c r="I327" t="s">
        <v>38</v>
      </c>
      <c r="J327" t="s">
        <v>471</v>
      </c>
      <c r="K327" t="s">
        <v>1689</v>
      </c>
      <c r="L327">
        <v>20</v>
      </c>
      <c r="M327">
        <v>67.563000000000002</v>
      </c>
      <c r="N327">
        <v>0</v>
      </c>
      <c r="O327">
        <v>0</v>
      </c>
      <c r="P327">
        <v>0</v>
      </c>
      <c r="Q327">
        <v>0</v>
      </c>
      <c r="R327">
        <v>0</v>
      </c>
      <c r="S327">
        <v>0</v>
      </c>
      <c r="T327">
        <v>0</v>
      </c>
      <c r="U327">
        <v>0</v>
      </c>
      <c r="V327">
        <v>0</v>
      </c>
      <c r="W327">
        <v>0</v>
      </c>
      <c r="X327" t="s">
        <v>2230</v>
      </c>
      <c r="Y327" t="s">
        <v>2231</v>
      </c>
    </row>
    <row r="328" spans="1:25" outlineLevel="1">
      <c r="A328" t="s">
        <v>1684</v>
      </c>
      <c r="B328" t="s">
        <v>660</v>
      </c>
      <c r="C328" t="s">
        <v>659</v>
      </c>
      <c r="D328" t="s">
        <v>298</v>
      </c>
      <c r="E328" t="s">
        <v>297</v>
      </c>
      <c r="F328" t="s">
        <v>1685</v>
      </c>
      <c r="G328" t="s">
        <v>37</v>
      </c>
      <c r="H328" t="s">
        <v>36</v>
      </c>
      <c r="I328" t="s">
        <v>38</v>
      </c>
      <c r="J328" t="s">
        <v>471</v>
      </c>
      <c r="K328" t="s">
        <v>1689</v>
      </c>
      <c r="N328">
        <v>0</v>
      </c>
      <c r="O328">
        <v>0</v>
      </c>
      <c r="P328">
        <v>0</v>
      </c>
      <c r="Q328">
        <v>0</v>
      </c>
      <c r="R328">
        <v>0</v>
      </c>
      <c r="S328">
        <v>0</v>
      </c>
      <c r="T328">
        <v>0</v>
      </c>
      <c r="U328">
        <v>0</v>
      </c>
      <c r="V328">
        <v>0</v>
      </c>
      <c r="W328">
        <v>0</v>
      </c>
      <c r="X328" t="s">
        <v>2232</v>
      </c>
      <c r="Y328" t="s">
        <v>2233</v>
      </c>
    </row>
    <row r="329" spans="1:25" outlineLevel="1">
      <c r="A329" t="s">
        <v>1684</v>
      </c>
      <c r="B329" t="s">
        <v>658</v>
      </c>
      <c r="C329" t="s">
        <v>657</v>
      </c>
      <c r="D329" t="s">
        <v>35</v>
      </c>
      <c r="E329" t="s">
        <v>34</v>
      </c>
      <c r="F329" t="s">
        <v>1685</v>
      </c>
      <c r="G329" t="s">
        <v>37</v>
      </c>
      <c r="H329" t="s">
        <v>36</v>
      </c>
      <c r="I329" t="s">
        <v>38</v>
      </c>
      <c r="J329" t="s">
        <v>471</v>
      </c>
      <c r="K329" t="s">
        <v>1689</v>
      </c>
      <c r="N329">
        <v>0</v>
      </c>
      <c r="O329">
        <v>0</v>
      </c>
      <c r="P329">
        <v>0</v>
      </c>
      <c r="Q329">
        <v>0</v>
      </c>
      <c r="R329">
        <v>0</v>
      </c>
      <c r="S329">
        <v>0</v>
      </c>
      <c r="T329">
        <v>0</v>
      </c>
      <c r="U329">
        <v>0</v>
      </c>
      <c r="V329">
        <v>0</v>
      </c>
      <c r="W329">
        <v>0</v>
      </c>
      <c r="X329" t="s">
        <v>2234</v>
      </c>
      <c r="Y329" t="s">
        <v>2235</v>
      </c>
    </row>
    <row r="330" spans="1:25" outlineLevel="1">
      <c r="A330" t="s">
        <v>1684</v>
      </c>
      <c r="B330" t="s">
        <v>1457</v>
      </c>
      <c r="C330" t="s">
        <v>1456</v>
      </c>
      <c r="D330" t="s">
        <v>121</v>
      </c>
      <c r="E330" t="s">
        <v>120</v>
      </c>
      <c r="F330" t="s">
        <v>1685</v>
      </c>
      <c r="G330" t="s">
        <v>37</v>
      </c>
      <c r="H330" t="s">
        <v>36</v>
      </c>
      <c r="I330" t="s">
        <v>38</v>
      </c>
      <c r="J330" t="s">
        <v>471</v>
      </c>
      <c r="K330" t="s">
        <v>1689</v>
      </c>
      <c r="N330">
        <v>0</v>
      </c>
      <c r="O330">
        <v>0</v>
      </c>
      <c r="P330">
        <v>0</v>
      </c>
      <c r="Q330">
        <v>0</v>
      </c>
      <c r="R330">
        <v>0</v>
      </c>
      <c r="S330">
        <v>0</v>
      </c>
      <c r="T330">
        <v>0</v>
      </c>
      <c r="U330">
        <v>0</v>
      </c>
      <c r="V330">
        <v>0</v>
      </c>
      <c r="W330">
        <v>0</v>
      </c>
      <c r="X330" t="s">
        <v>2236</v>
      </c>
      <c r="Y330" t="s">
        <v>2237</v>
      </c>
    </row>
    <row r="331" spans="1:25" outlineLevel="1">
      <c r="A331" t="s">
        <v>1684</v>
      </c>
      <c r="B331" t="s">
        <v>654</v>
      </c>
      <c r="C331" t="s">
        <v>653</v>
      </c>
      <c r="D331" t="s">
        <v>115</v>
      </c>
      <c r="E331" t="s">
        <v>114</v>
      </c>
      <c r="F331" t="s">
        <v>1685</v>
      </c>
      <c r="G331" t="s">
        <v>37</v>
      </c>
      <c r="H331" t="s">
        <v>36</v>
      </c>
      <c r="I331" t="s">
        <v>38</v>
      </c>
      <c r="J331" t="s">
        <v>471</v>
      </c>
      <c r="K331" t="s">
        <v>1689</v>
      </c>
      <c r="N331">
        <v>0</v>
      </c>
      <c r="O331">
        <v>0</v>
      </c>
      <c r="P331">
        <v>0</v>
      </c>
      <c r="Q331">
        <v>0</v>
      </c>
      <c r="R331">
        <v>0</v>
      </c>
      <c r="S331">
        <v>0</v>
      </c>
      <c r="T331">
        <v>0</v>
      </c>
      <c r="U331">
        <v>0</v>
      </c>
      <c r="V331">
        <v>0</v>
      </c>
      <c r="W331">
        <v>0</v>
      </c>
      <c r="X331" t="s">
        <v>2238</v>
      </c>
      <c r="Y331" t="s">
        <v>2239</v>
      </c>
    </row>
    <row r="332" spans="1:25" outlineLevel="1">
      <c r="A332" t="s">
        <v>1684</v>
      </c>
      <c r="B332" t="s">
        <v>652</v>
      </c>
      <c r="C332" t="s">
        <v>651</v>
      </c>
      <c r="D332" t="s">
        <v>147</v>
      </c>
      <c r="E332" t="s">
        <v>146</v>
      </c>
      <c r="F332" t="s">
        <v>1685</v>
      </c>
      <c r="G332" t="s">
        <v>37</v>
      </c>
      <c r="H332" t="s">
        <v>36</v>
      </c>
      <c r="I332" t="s">
        <v>38</v>
      </c>
      <c r="J332" t="s">
        <v>471</v>
      </c>
      <c r="K332" t="s">
        <v>1689</v>
      </c>
      <c r="N332">
        <v>0</v>
      </c>
      <c r="O332">
        <v>0</v>
      </c>
      <c r="P332">
        <v>0</v>
      </c>
      <c r="Q332">
        <v>0</v>
      </c>
      <c r="R332">
        <v>0</v>
      </c>
      <c r="S332">
        <v>0</v>
      </c>
      <c r="T332">
        <v>0</v>
      </c>
      <c r="U332">
        <v>0</v>
      </c>
      <c r="V332">
        <v>0</v>
      </c>
      <c r="W332">
        <v>0</v>
      </c>
      <c r="X332" t="s">
        <v>2240</v>
      </c>
      <c r="Y332" t="s">
        <v>2241</v>
      </c>
    </row>
    <row r="333" spans="1:25" outlineLevel="1">
      <c r="A333" t="s">
        <v>1684</v>
      </c>
      <c r="B333" t="s">
        <v>646</v>
      </c>
      <c r="C333" t="s">
        <v>645</v>
      </c>
      <c r="D333" t="s">
        <v>133</v>
      </c>
      <c r="E333" t="s">
        <v>132</v>
      </c>
      <c r="F333" t="s">
        <v>1685</v>
      </c>
      <c r="G333" t="s">
        <v>37</v>
      </c>
      <c r="H333" t="s">
        <v>36</v>
      </c>
      <c r="I333" t="s">
        <v>38</v>
      </c>
      <c r="J333" t="s">
        <v>471</v>
      </c>
      <c r="K333" t="s">
        <v>1689</v>
      </c>
      <c r="L333">
        <v>19</v>
      </c>
      <c r="M333">
        <v>46.259</v>
      </c>
      <c r="N333">
        <v>0</v>
      </c>
      <c r="O333">
        <v>0</v>
      </c>
      <c r="P333">
        <v>0</v>
      </c>
      <c r="Q333">
        <v>0</v>
      </c>
      <c r="R333">
        <v>0</v>
      </c>
      <c r="S333">
        <v>0</v>
      </c>
      <c r="T333">
        <v>0</v>
      </c>
      <c r="U333">
        <v>0</v>
      </c>
      <c r="V333">
        <v>0</v>
      </c>
      <c r="W333">
        <v>0</v>
      </c>
      <c r="X333" t="s">
        <v>2242</v>
      </c>
      <c r="Y333" t="s">
        <v>2243</v>
      </c>
    </row>
    <row r="334" spans="1:25" outlineLevel="1">
      <c r="A334" t="s">
        <v>1684</v>
      </c>
      <c r="B334" t="s">
        <v>642</v>
      </c>
      <c r="C334" t="s">
        <v>641</v>
      </c>
      <c r="D334" t="s">
        <v>85</v>
      </c>
      <c r="E334" t="s">
        <v>84</v>
      </c>
      <c r="F334" t="s">
        <v>1685</v>
      </c>
      <c r="G334" t="s">
        <v>37</v>
      </c>
      <c r="H334" t="s">
        <v>36</v>
      </c>
      <c r="I334" t="s">
        <v>38</v>
      </c>
      <c r="J334" t="s">
        <v>471</v>
      </c>
      <c r="K334" t="s">
        <v>1689</v>
      </c>
      <c r="N334">
        <v>0</v>
      </c>
      <c r="O334">
        <v>0</v>
      </c>
      <c r="P334">
        <v>0</v>
      </c>
      <c r="Q334">
        <v>0</v>
      </c>
      <c r="R334">
        <v>0</v>
      </c>
      <c r="S334">
        <v>0</v>
      </c>
      <c r="T334">
        <v>0</v>
      </c>
      <c r="U334">
        <v>0</v>
      </c>
      <c r="V334">
        <v>0</v>
      </c>
      <c r="W334">
        <v>0</v>
      </c>
      <c r="X334" t="s">
        <v>2244</v>
      </c>
      <c r="Y334" t="s">
        <v>2245</v>
      </c>
    </row>
    <row r="335" spans="1:25" outlineLevel="1">
      <c r="A335" t="s">
        <v>1684</v>
      </c>
      <c r="B335" t="s">
        <v>514</v>
      </c>
      <c r="C335" t="s">
        <v>513</v>
      </c>
      <c r="D335" t="s">
        <v>68</v>
      </c>
      <c r="E335" t="s">
        <v>67</v>
      </c>
      <c r="F335" t="s">
        <v>1685</v>
      </c>
      <c r="G335" t="s">
        <v>37</v>
      </c>
      <c r="H335" t="s">
        <v>36</v>
      </c>
      <c r="I335" t="s">
        <v>38</v>
      </c>
      <c r="J335" t="s">
        <v>471</v>
      </c>
      <c r="K335" t="s">
        <v>1689</v>
      </c>
      <c r="N335">
        <v>0</v>
      </c>
      <c r="O335">
        <v>0</v>
      </c>
      <c r="P335">
        <v>0</v>
      </c>
      <c r="Q335">
        <v>0</v>
      </c>
      <c r="R335">
        <v>0</v>
      </c>
      <c r="S335">
        <v>0</v>
      </c>
      <c r="T335">
        <v>0</v>
      </c>
      <c r="U335">
        <v>0</v>
      </c>
      <c r="V335">
        <v>0</v>
      </c>
      <c r="W335">
        <v>0</v>
      </c>
      <c r="X335" t="s">
        <v>2246</v>
      </c>
      <c r="Y335" t="s">
        <v>2247</v>
      </c>
    </row>
    <row r="336" spans="1:25" outlineLevel="1">
      <c r="A336" t="s">
        <v>1684</v>
      </c>
      <c r="B336" t="s">
        <v>510</v>
      </c>
      <c r="C336" t="s">
        <v>509</v>
      </c>
      <c r="D336" t="s">
        <v>35</v>
      </c>
      <c r="E336" t="s">
        <v>34</v>
      </c>
      <c r="F336" t="s">
        <v>1685</v>
      </c>
      <c r="G336" t="s">
        <v>37</v>
      </c>
      <c r="H336" t="s">
        <v>36</v>
      </c>
      <c r="I336" t="s">
        <v>38</v>
      </c>
      <c r="J336" t="s">
        <v>471</v>
      </c>
      <c r="K336" t="s">
        <v>1689</v>
      </c>
      <c r="N336">
        <v>0</v>
      </c>
      <c r="O336">
        <v>0</v>
      </c>
      <c r="P336">
        <v>0</v>
      </c>
      <c r="Q336">
        <v>0</v>
      </c>
      <c r="R336">
        <v>0</v>
      </c>
      <c r="S336">
        <v>0</v>
      </c>
      <c r="T336">
        <v>0</v>
      </c>
      <c r="U336">
        <v>0</v>
      </c>
      <c r="V336">
        <v>0</v>
      </c>
      <c r="W336">
        <v>0</v>
      </c>
      <c r="X336" t="s">
        <v>2248</v>
      </c>
      <c r="Y336" t="s">
        <v>2249</v>
      </c>
    </row>
    <row r="337" spans="1:25" outlineLevel="1">
      <c r="A337" t="s">
        <v>1684</v>
      </c>
      <c r="B337" t="s">
        <v>498</v>
      </c>
      <c r="C337" t="s">
        <v>497</v>
      </c>
      <c r="D337" t="s">
        <v>35</v>
      </c>
      <c r="E337" t="s">
        <v>34</v>
      </c>
      <c r="F337" t="s">
        <v>1685</v>
      </c>
      <c r="G337" t="s">
        <v>37</v>
      </c>
      <c r="H337" t="s">
        <v>36</v>
      </c>
      <c r="I337" t="s">
        <v>38</v>
      </c>
      <c r="J337" t="s">
        <v>471</v>
      </c>
      <c r="K337" t="s">
        <v>1689</v>
      </c>
      <c r="L337">
        <v>11</v>
      </c>
      <c r="M337">
        <v>31.591000000000001</v>
      </c>
      <c r="N337">
        <v>0</v>
      </c>
      <c r="O337">
        <v>0</v>
      </c>
      <c r="P337">
        <v>0</v>
      </c>
      <c r="Q337">
        <v>0</v>
      </c>
      <c r="R337">
        <v>0</v>
      </c>
      <c r="S337">
        <v>0</v>
      </c>
      <c r="T337">
        <v>0</v>
      </c>
      <c r="U337">
        <v>0</v>
      </c>
      <c r="V337">
        <v>0</v>
      </c>
      <c r="W337">
        <v>0</v>
      </c>
      <c r="X337" t="s">
        <v>2250</v>
      </c>
      <c r="Y337" t="s">
        <v>2251</v>
      </c>
    </row>
    <row r="338" spans="1:25" outlineLevel="1">
      <c r="A338" t="s">
        <v>1684</v>
      </c>
      <c r="B338" t="s">
        <v>498</v>
      </c>
      <c r="C338" t="s">
        <v>497</v>
      </c>
      <c r="D338" t="s">
        <v>35</v>
      </c>
      <c r="E338" t="s">
        <v>34</v>
      </c>
      <c r="F338" t="s">
        <v>1685</v>
      </c>
      <c r="G338" t="s">
        <v>37</v>
      </c>
      <c r="H338" t="s">
        <v>36</v>
      </c>
      <c r="I338" t="s">
        <v>38</v>
      </c>
      <c r="J338" t="s">
        <v>471</v>
      </c>
      <c r="K338" t="s">
        <v>1686</v>
      </c>
      <c r="L338">
        <v>1</v>
      </c>
      <c r="M338">
        <v>109.76</v>
      </c>
      <c r="N338">
        <v>0</v>
      </c>
      <c r="O338">
        <v>0</v>
      </c>
      <c r="P338">
        <v>0</v>
      </c>
      <c r="Q338">
        <v>0</v>
      </c>
      <c r="R338">
        <v>0</v>
      </c>
      <c r="S338">
        <v>0</v>
      </c>
      <c r="T338">
        <v>0</v>
      </c>
      <c r="U338">
        <v>0</v>
      </c>
      <c r="V338">
        <v>0</v>
      </c>
      <c r="W338">
        <v>0</v>
      </c>
      <c r="X338" t="s">
        <v>2250</v>
      </c>
      <c r="Y338" t="s">
        <v>2251</v>
      </c>
    </row>
    <row r="339" spans="1:25" outlineLevel="1">
      <c r="A339" t="s">
        <v>1684</v>
      </c>
      <c r="B339" t="s">
        <v>494</v>
      </c>
      <c r="C339" t="s">
        <v>493</v>
      </c>
      <c r="D339" t="s">
        <v>60</v>
      </c>
      <c r="E339" t="s">
        <v>59</v>
      </c>
      <c r="F339" t="s">
        <v>1794</v>
      </c>
      <c r="G339" t="s">
        <v>37</v>
      </c>
      <c r="H339" t="s">
        <v>36</v>
      </c>
      <c r="I339" t="s">
        <v>38</v>
      </c>
      <c r="J339" t="s">
        <v>471</v>
      </c>
      <c r="K339" t="s">
        <v>1689</v>
      </c>
      <c r="N339">
        <v>0</v>
      </c>
      <c r="O339">
        <v>0</v>
      </c>
      <c r="P339">
        <v>0</v>
      </c>
      <c r="Q339">
        <v>0</v>
      </c>
      <c r="R339">
        <v>0</v>
      </c>
      <c r="S339">
        <v>0</v>
      </c>
      <c r="T339">
        <v>0</v>
      </c>
      <c r="U339">
        <v>0</v>
      </c>
      <c r="V339">
        <v>0</v>
      </c>
      <c r="W339">
        <v>0</v>
      </c>
      <c r="X339" t="s">
        <v>2252</v>
      </c>
      <c r="Y339" t="s">
        <v>2253</v>
      </c>
    </row>
    <row r="340" spans="1:25" outlineLevel="1">
      <c r="A340" t="s">
        <v>1684</v>
      </c>
      <c r="B340" t="s">
        <v>494</v>
      </c>
      <c r="C340" t="s">
        <v>493</v>
      </c>
      <c r="D340" t="s">
        <v>60</v>
      </c>
      <c r="E340" t="s">
        <v>59</v>
      </c>
      <c r="F340" t="s">
        <v>1794</v>
      </c>
      <c r="G340" t="s">
        <v>37</v>
      </c>
      <c r="H340" t="s">
        <v>36</v>
      </c>
      <c r="I340" t="s">
        <v>38</v>
      </c>
      <c r="J340" t="s">
        <v>471</v>
      </c>
      <c r="K340" t="s">
        <v>1686</v>
      </c>
      <c r="L340">
        <v>1</v>
      </c>
      <c r="M340">
        <v>106.976</v>
      </c>
      <c r="N340">
        <v>0</v>
      </c>
      <c r="O340">
        <v>0</v>
      </c>
      <c r="P340">
        <v>0</v>
      </c>
      <c r="Q340">
        <v>0</v>
      </c>
      <c r="R340">
        <v>0</v>
      </c>
      <c r="S340">
        <v>0</v>
      </c>
      <c r="T340">
        <v>0</v>
      </c>
      <c r="U340">
        <v>0</v>
      </c>
      <c r="V340">
        <v>0</v>
      </c>
      <c r="W340">
        <v>0</v>
      </c>
      <c r="X340" t="s">
        <v>2252</v>
      </c>
      <c r="Y340" t="s">
        <v>2253</v>
      </c>
    </row>
    <row r="341" spans="1:25" outlineLevel="1">
      <c r="A341" t="s">
        <v>1684</v>
      </c>
      <c r="B341" t="s">
        <v>492</v>
      </c>
      <c r="C341" t="s">
        <v>491</v>
      </c>
      <c r="D341" t="s">
        <v>35</v>
      </c>
      <c r="E341" t="s">
        <v>34</v>
      </c>
      <c r="F341" t="s">
        <v>1685</v>
      </c>
      <c r="G341" t="s">
        <v>37</v>
      </c>
      <c r="H341" t="s">
        <v>36</v>
      </c>
      <c r="I341" t="s">
        <v>38</v>
      </c>
      <c r="J341" t="s">
        <v>471</v>
      </c>
      <c r="K341" t="s">
        <v>1689</v>
      </c>
      <c r="L341">
        <v>14</v>
      </c>
      <c r="M341">
        <v>43.405999999999999</v>
      </c>
      <c r="N341">
        <v>0</v>
      </c>
      <c r="O341">
        <v>0</v>
      </c>
      <c r="P341">
        <v>0</v>
      </c>
      <c r="Q341">
        <v>0</v>
      </c>
      <c r="R341">
        <v>0</v>
      </c>
      <c r="S341">
        <v>0</v>
      </c>
      <c r="T341">
        <v>0</v>
      </c>
      <c r="U341">
        <v>0</v>
      </c>
      <c r="V341">
        <v>0</v>
      </c>
      <c r="W341">
        <v>0</v>
      </c>
      <c r="X341" t="s">
        <v>2254</v>
      </c>
      <c r="Y341" t="s">
        <v>2255</v>
      </c>
    </row>
    <row r="342" spans="1:25" outlineLevel="1">
      <c r="A342" t="s">
        <v>1684</v>
      </c>
      <c r="B342" t="s">
        <v>488</v>
      </c>
      <c r="C342" t="s">
        <v>487</v>
      </c>
      <c r="D342" t="s">
        <v>115</v>
      </c>
      <c r="E342" t="s">
        <v>114</v>
      </c>
      <c r="F342" t="s">
        <v>1685</v>
      </c>
      <c r="G342" t="s">
        <v>37</v>
      </c>
      <c r="H342" t="s">
        <v>36</v>
      </c>
      <c r="I342" t="s">
        <v>38</v>
      </c>
      <c r="J342" t="s">
        <v>471</v>
      </c>
      <c r="K342" t="s">
        <v>1689</v>
      </c>
      <c r="N342">
        <v>0</v>
      </c>
      <c r="O342">
        <v>0</v>
      </c>
      <c r="P342">
        <v>0</v>
      </c>
      <c r="Q342">
        <v>0</v>
      </c>
      <c r="R342">
        <v>0</v>
      </c>
      <c r="S342">
        <v>0</v>
      </c>
      <c r="T342">
        <v>0</v>
      </c>
      <c r="U342">
        <v>0</v>
      </c>
      <c r="V342">
        <v>0</v>
      </c>
      <c r="W342">
        <v>0</v>
      </c>
      <c r="X342" t="s">
        <v>2256</v>
      </c>
      <c r="Y342" t="s">
        <v>2257</v>
      </c>
    </row>
    <row r="343" spans="1:25" outlineLevel="1">
      <c r="A343" t="s">
        <v>1684</v>
      </c>
      <c r="B343" t="s">
        <v>484</v>
      </c>
      <c r="C343" t="s">
        <v>483</v>
      </c>
      <c r="D343" t="s">
        <v>35</v>
      </c>
      <c r="E343" t="s">
        <v>34</v>
      </c>
      <c r="F343" t="s">
        <v>1685</v>
      </c>
      <c r="G343" t="s">
        <v>37</v>
      </c>
      <c r="H343" t="s">
        <v>36</v>
      </c>
      <c r="I343" t="s">
        <v>38</v>
      </c>
      <c r="J343" t="s">
        <v>471</v>
      </c>
      <c r="K343" t="s">
        <v>1689</v>
      </c>
      <c r="N343">
        <v>0</v>
      </c>
      <c r="O343">
        <v>0</v>
      </c>
      <c r="P343">
        <v>0</v>
      </c>
      <c r="Q343">
        <v>0</v>
      </c>
      <c r="R343">
        <v>0</v>
      </c>
      <c r="S343">
        <v>0</v>
      </c>
      <c r="T343">
        <v>0</v>
      </c>
      <c r="U343">
        <v>0</v>
      </c>
      <c r="V343">
        <v>0</v>
      </c>
      <c r="W343">
        <v>0</v>
      </c>
      <c r="X343" t="s">
        <v>2258</v>
      </c>
      <c r="Y343" t="s">
        <v>2259</v>
      </c>
    </row>
    <row r="344" spans="1:25" outlineLevel="1">
      <c r="A344" t="s">
        <v>1684</v>
      </c>
      <c r="B344" t="s">
        <v>480</v>
      </c>
      <c r="C344" t="s">
        <v>479</v>
      </c>
      <c r="D344" t="s">
        <v>74</v>
      </c>
      <c r="E344" t="s">
        <v>73</v>
      </c>
      <c r="F344" t="s">
        <v>1685</v>
      </c>
      <c r="G344" t="s">
        <v>37</v>
      </c>
      <c r="H344" t="s">
        <v>36</v>
      </c>
      <c r="I344" t="s">
        <v>38</v>
      </c>
      <c r="J344" t="s">
        <v>471</v>
      </c>
      <c r="K344" t="s">
        <v>1689</v>
      </c>
      <c r="L344">
        <v>18</v>
      </c>
      <c r="M344">
        <v>44.566000000000003</v>
      </c>
      <c r="N344">
        <v>0</v>
      </c>
      <c r="O344">
        <v>0</v>
      </c>
      <c r="P344">
        <v>0</v>
      </c>
      <c r="Q344">
        <v>0</v>
      </c>
      <c r="R344">
        <v>0</v>
      </c>
      <c r="S344">
        <v>0</v>
      </c>
      <c r="T344">
        <v>0</v>
      </c>
      <c r="U344">
        <v>0</v>
      </c>
      <c r="V344">
        <v>0</v>
      </c>
      <c r="W344">
        <v>0</v>
      </c>
      <c r="X344" t="s">
        <v>2260</v>
      </c>
      <c r="Y344" t="s">
        <v>2261</v>
      </c>
    </row>
    <row r="345" spans="1:25" outlineLevel="1">
      <c r="A345" t="s">
        <v>1684</v>
      </c>
      <c r="B345" t="s">
        <v>480</v>
      </c>
      <c r="C345" t="s">
        <v>479</v>
      </c>
      <c r="D345" t="s">
        <v>74</v>
      </c>
      <c r="E345" t="s">
        <v>73</v>
      </c>
      <c r="F345" t="s">
        <v>1685</v>
      </c>
      <c r="G345" t="s">
        <v>37</v>
      </c>
      <c r="H345" t="s">
        <v>36</v>
      </c>
      <c r="I345" t="s">
        <v>38</v>
      </c>
      <c r="J345" t="s">
        <v>471</v>
      </c>
      <c r="K345" t="s">
        <v>1686</v>
      </c>
      <c r="L345">
        <v>1</v>
      </c>
      <c r="M345">
        <v>243.10300000000001</v>
      </c>
      <c r="N345">
        <v>0</v>
      </c>
      <c r="O345">
        <v>0</v>
      </c>
      <c r="P345">
        <v>0</v>
      </c>
      <c r="Q345">
        <v>0</v>
      </c>
      <c r="R345">
        <v>0</v>
      </c>
      <c r="S345">
        <v>0</v>
      </c>
      <c r="T345">
        <v>0</v>
      </c>
      <c r="U345">
        <v>0</v>
      </c>
      <c r="V345">
        <v>0</v>
      </c>
      <c r="W345">
        <v>0</v>
      </c>
      <c r="X345" t="s">
        <v>2260</v>
      </c>
      <c r="Y345" t="s">
        <v>2261</v>
      </c>
    </row>
    <row r="346" spans="1:25" outlineLevel="1">
      <c r="A346" t="s">
        <v>1684</v>
      </c>
      <c r="B346" t="s">
        <v>480</v>
      </c>
      <c r="C346" t="s">
        <v>479</v>
      </c>
      <c r="D346" t="s">
        <v>74</v>
      </c>
      <c r="E346" t="s">
        <v>73</v>
      </c>
      <c r="F346" t="s">
        <v>1685</v>
      </c>
      <c r="G346" t="s">
        <v>37</v>
      </c>
      <c r="H346" t="s">
        <v>36</v>
      </c>
      <c r="I346" t="s">
        <v>38</v>
      </c>
      <c r="J346" t="s">
        <v>471</v>
      </c>
      <c r="K346" t="s">
        <v>1733</v>
      </c>
      <c r="L346">
        <v>1</v>
      </c>
      <c r="M346">
        <v>0</v>
      </c>
      <c r="N346">
        <v>0</v>
      </c>
      <c r="O346">
        <v>0</v>
      </c>
      <c r="P346">
        <v>0</v>
      </c>
      <c r="Q346">
        <v>0</v>
      </c>
      <c r="R346">
        <v>0</v>
      </c>
      <c r="S346">
        <v>0</v>
      </c>
      <c r="T346">
        <v>0</v>
      </c>
      <c r="U346">
        <v>0</v>
      </c>
      <c r="V346">
        <v>0</v>
      </c>
      <c r="W346">
        <v>0</v>
      </c>
      <c r="X346" t="s">
        <v>2260</v>
      </c>
      <c r="Y346" t="s">
        <v>2261</v>
      </c>
    </row>
    <row r="347" spans="1:25" outlineLevel="1">
      <c r="A347" t="s">
        <v>1684</v>
      </c>
      <c r="B347" t="s">
        <v>468</v>
      </c>
      <c r="C347" t="s">
        <v>467</v>
      </c>
      <c r="D347" t="s">
        <v>35</v>
      </c>
      <c r="E347" t="s">
        <v>34</v>
      </c>
      <c r="F347" t="s">
        <v>1685</v>
      </c>
      <c r="G347" t="s">
        <v>37</v>
      </c>
      <c r="H347" t="s">
        <v>36</v>
      </c>
      <c r="I347" t="s">
        <v>38</v>
      </c>
      <c r="J347" t="s">
        <v>471</v>
      </c>
      <c r="K347" t="s">
        <v>1689</v>
      </c>
      <c r="L347">
        <v>11</v>
      </c>
      <c r="M347">
        <v>39.381</v>
      </c>
      <c r="N347">
        <v>0</v>
      </c>
      <c r="O347">
        <v>0</v>
      </c>
      <c r="P347">
        <v>0</v>
      </c>
      <c r="Q347">
        <v>0</v>
      </c>
      <c r="R347">
        <v>0</v>
      </c>
      <c r="S347">
        <v>0</v>
      </c>
      <c r="T347">
        <v>0</v>
      </c>
      <c r="U347">
        <v>0</v>
      </c>
      <c r="V347">
        <v>0</v>
      </c>
      <c r="W347">
        <v>0</v>
      </c>
      <c r="X347" t="s">
        <v>2262</v>
      </c>
      <c r="Y347" t="s">
        <v>2263</v>
      </c>
    </row>
    <row r="348" spans="1:25" outlineLevel="1">
      <c r="A348" t="s">
        <v>1684</v>
      </c>
      <c r="B348" t="s">
        <v>466</v>
      </c>
      <c r="C348" t="s">
        <v>465</v>
      </c>
      <c r="D348" t="s">
        <v>85</v>
      </c>
      <c r="E348" t="s">
        <v>84</v>
      </c>
      <c r="F348" t="s">
        <v>1685</v>
      </c>
      <c r="G348" t="s">
        <v>37</v>
      </c>
      <c r="H348" t="s">
        <v>36</v>
      </c>
      <c r="I348" t="s">
        <v>38</v>
      </c>
      <c r="J348" t="s">
        <v>471</v>
      </c>
      <c r="K348" t="s">
        <v>1689</v>
      </c>
      <c r="N348">
        <v>0</v>
      </c>
      <c r="O348">
        <v>0</v>
      </c>
      <c r="P348">
        <v>0</v>
      </c>
      <c r="Q348">
        <v>0</v>
      </c>
      <c r="R348">
        <v>0</v>
      </c>
      <c r="S348">
        <v>0</v>
      </c>
      <c r="T348">
        <v>0</v>
      </c>
      <c r="U348">
        <v>0</v>
      </c>
      <c r="V348">
        <v>0</v>
      </c>
      <c r="W348">
        <v>0</v>
      </c>
      <c r="X348" t="s">
        <v>2264</v>
      </c>
      <c r="Y348" t="s">
        <v>2265</v>
      </c>
    </row>
    <row r="349" spans="1:25" outlineLevel="1">
      <c r="A349" t="s">
        <v>1684</v>
      </c>
      <c r="B349" t="s">
        <v>458</v>
      </c>
      <c r="C349" t="s">
        <v>457</v>
      </c>
      <c r="D349" t="s">
        <v>60</v>
      </c>
      <c r="E349" t="s">
        <v>59</v>
      </c>
      <c r="F349" t="s">
        <v>1794</v>
      </c>
      <c r="G349" t="s">
        <v>37</v>
      </c>
      <c r="H349" t="s">
        <v>36</v>
      </c>
      <c r="I349" t="s">
        <v>38</v>
      </c>
      <c r="J349" t="s">
        <v>471</v>
      </c>
      <c r="K349" t="s">
        <v>1686</v>
      </c>
      <c r="L349">
        <v>5</v>
      </c>
      <c r="M349">
        <v>345.67399999999998</v>
      </c>
      <c r="N349">
        <v>0</v>
      </c>
      <c r="O349">
        <v>0</v>
      </c>
      <c r="P349">
        <v>0</v>
      </c>
      <c r="Q349">
        <v>0</v>
      </c>
      <c r="R349">
        <v>0</v>
      </c>
      <c r="S349">
        <v>0</v>
      </c>
      <c r="T349">
        <v>0</v>
      </c>
      <c r="U349">
        <v>0</v>
      </c>
      <c r="V349">
        <v>0</v>
      </c>
      <c r="W349">
        <v>0</v>
      </c>
      <c r="X349" t="s">
        <v>2266</v>
      </c>
      <c r="Y349" t="s">
        <v>2267</v>
      </c>
    </row>
    <row r="350" spans="1:25" outlineLevel="1">
      <c r="A350" t="s">
        <v>1684</v>
      </c>
      <c r="B350" t="s">
        <v>458</v>
      </c>
      <c r="C350" t="s">
        <v>457</v>
      </c>
      <c r="D350" t="s">
        <v>60</v>
      </c>
      <c r="E350" t="s">
        <v>59</v>
      </c>
      <c r="F350" t="s">
        <v>1794</v>
      </c>
      <c r="G350" t="s">
        <v>37</v>
      </c>
      <c r="H350" t="s">
        <v>36</v>
      </c>
      <c r="I350" t="s">
        <v>38</v>
      </c>
      <c r="J350" t="s">
        <v>471</v>
      </c>
      <c r="K350" t="s">
        <v>1733</v>
      </c>
      <c r="L350">
        <v>0</v>
      </c>
      <c r="M350">
        <v>0</v>
      </c>
      <c r="N350">
        <v>0</v>
      </c>
      <c r="O350">
        <v>0</v>
      </c>
      <c r="P350">
        <v>0</v>
      </c>
      <c r="Q350">
        <v>0</v>
      </c>
      <c r="R350">
        <v>0</v>
      </c>
      <c r="S350">
        <v>0</v>
      </c>
      <c r="T350">
        <v>1</v>
      </c>
      <c r="U350">
        <v>4566.8270000000002</v>
      </c>
      <c r="V350">
        <v>0</v>
      </c>
      <c r="W350">
        <v>0</v>
      </c>
      <c r="X350" t="s">
        <v>2266</v>
      </c>
      <c r="Y350" t="s">
        <v>2267</v>
      </c>
    </row>
    <row r="351" spans="1:25" outlineLevel="1">
      <c r="A351" t="s">
        <v>1684</v>
      </c>
      <c r="B351" t="s">
        <v>450</v>
      </c>
      <c r="C351" t="s">
        <v>449</v>
      </c>
      <c r="D351" t="s">
        <v>121</v>
      </c>
      <c r="E351" t="s">
        <v>120</v>
      </c>
      <c r="F351" t="s">
        <v>1685</v>
      </c>
      <c r="G351" t="s">
        <v>37</v>
      </c>
      <c r="H351" t="s">
        <v>36</v>
      </c>
      <c r="I351" t="s">
        <v>38</v>
      </c>
      <c r="J351" t="s">
        <v>471</v>
      </c>
      <c r="K351" t="s">
        <v>1689</v>
      </c>
      <c r="N351">
        <v>0</v>
      </c>
      <c r="O351">
        <v>0</v>
      </c>
      <c r="P351">
        <v>0</v>
      </c>
      <c r="Q351">
        <v>0</v>
      </c>
      <c r="R351">
        <v>0</v>
      </c>
      <c r="S351">
        <v>0</v>
      </c>
      <c r="T351">
        <v>0</v>
      </c>
      <c r="U351">
        <v>0</v>
      </c>
      <c r="V351">
        <v>0</v>
      </c>
      <c r="W351">
        <v>0</v>
      </c>
      <c r="X351" t="s">
        <v>2268</v>
      </c>
      <c r="Y351" t="s">
        <v>2269</v>
      </c>
    </row>
    <row r="352" spans="1:25" outlineLevel="1">
      <c r="A352" t="s">
        <v>1684</v>
      </c>
      <c r="B352" t="s">
        <v>442</v>
      </c>
      <c r="C352" t="s">
        <v>441</v>
      </c>
      <c r="D352" t="s">
        <v>60</v>
      </c>
      <c r="E352" t="s">
        <v>59</v>
      </c>
      <c r="F352" t="s">
        <v>1794</v>
      </c>
      <c r="G352" t="s">
        <v>37</v>
      </c>
      <c r="H352" t="s">
        <v>36</v>
      </c>
      <c r="I352" t="s">
        <v>38</v>
      </c>
      <c r="J352" t="s">
        <v>471</v>
      </c>
      <c r="K352" t="s">
        <v>1686</v>
      </c>
      <c r="L352">
        <v>2</v>
      </c>
      <c r="M352">
        <v>8.8999999999999996E-2</v>
      </c>
      <c r="N352">
        <v>0</v>
      </c>
      <c r="O352">
        <v>0</v>
      </c>
      <c r="P352">
        <v>0</v>
      </c>
      <c r="Q352">
        <v>0</v>
      </c>
      <c r="R352">
        <v>0</v>
      </c>
      <c r="S352">
        <v>0</v>
      </c>
      <c r="T352">
        <v>0</v>
      </c>
      <c r="U352">
        <v>0</v>
      </c>
      <c r="V352">
        <v>0</v>
      </c>
      <c r="W352">
        <v>0</v>
      </c>
      <c r="X352" t="s">
        <v>2270</v>
      </c>
      <c r="Y352" t="s">
        <v>2271</v>
      </c>
    </row>
    <row r="353" spans="1:25" outlineLevel="1">
      <c r="A353" t="s">
        <v>1684</v>
      </c>
      <c r="B353" t="s">
        <v>442</v>
      </c>
      <c r="C353" t="s">
        <v>441</v>
      </c>
      <c r="D353" t="s">
        <v>60</v>
      </c>
      <c r="E353" t="s">
        <v>59</v>
      </c>
      <c r="F353" t="s">
        <v>1794</v>
      </c>
      <c r="G353" t="s">
        <v>37</v>
      </c>
      <c r="H353" t="s">
        <v>36</v>
      </c>
      <c r="I353" t="s">
        <v>38</v>
      </c>
      <c r="J353" t="s">
        <v>471</v>
      </c>
      <c r="K353" t="s">
        <v>1733</v>
      </c>
      <c r="L353">
        <v>1</v>
      </c>
      <c r="M353">
        <v>1126.2260000000001</v>
      </c>
      <c r="N353">
        <v>0</v>
      </c>
      <c r="O353">
        <v>0</v>
      </c>
      <c r="P353">
        <v>0</v>
      </c>
      <c r="Q353">
        <v>0</v>
      </c>
      <c r="R353">
        <v>0</v>
      </c>
      <c r="S353">
        <v>0</v>
      </c>
      <c r="T353">
        <v>1</v>
      </c>
      <c r="U353">
        <v>19610.723000000002</v>
      </c>
      <c r="V353">
        <v>0</v>
      </c>
      <c r="W353">
        <v>0</v>
      </c>
      <c r="X353" t="s">
        <v>2270</v>
      </c>
      <c r="Y353" t="s">
        <v>2271</v>
      </c>
    </row>
    <row r="354" spans="1:25" outlineLevel="1">
      <c r="A354" t="s">
        <v>1684</v>
      </c>
      <c r="B354" t="s">
        <v>436</v>
      </c>
      <c r="C354" t="s">
        <v>435</v>
      </c>
      <c r="D354" t="s">
        <v>202</v>
      </c>
      <c r="E354" t="s">
        <v>201</v>
      </c>
      <c r="F354" t="s">
        <v>1685</v>
      </c>
      <c r="G354" t="s">
        <v>37</v>
      </c>
      <c r="H354" t="s">
        <v>36</v>
      </c>
      <c r="I354" t="s">
        <v>38</v>
      </c>
      <c r="J354" t="s">
        <v>471</v>
      </c>
      <c r="K354" t="s">
        <v>1733</v>
      </c>
      <c r="L354">
        <v>0</v>
      </c>
      <c r="M354">
        <v>0</v>
      </c>
      <c r="N354">
        <v>1</v>
      </c>
      <c r="O354">
        <v>14296.837</v>
      </c>
      <c r="P354">
        <v>0</v>
      </c>
      <c r="Q354">
        <v>0</v>
      </c>
      <c r="R354">
        <v>0</v>
      </c>
      <c r="S354">
        <v>0</v>
      </c>
      <c r="T354">
        <v>0</v>
      </c>
      <c r="U354">
        <v>0</v>
      </c>
      <c r="V354">
        <v>0</v>
      </c>
      <c r="W354">
        <v>0</v>
      </c>
      <c r="X354" t="s">
        <v>2272</v>
      </c>
      <c r="Y354" t="s">
        <v>2273</v>
      </c>
    </row>
    <row r="355" spans="1:25" outlineLevel="1">
      <c r="A355" t="s">
        <v>1684</v>
      </c>
      <c r="B355" t="s">
        <v>430</v>
      </c>
      <c r="C355" t="s">
        <v>429</v>
      </c>
      <c r="D355" t="s">
        <v>68</v>
      </c>
      <c r="E355" t="s">
        <v>67</v>
      </c>
      <c r="F355" t="s">
        <v>1685</v>
      </c>
      <c r="G355" t="s">
        <v>37</v>
      </c>
      <c r="H355" t="s">
        <v>36</v>
      </c>
      <c r="I355" t="s">
        <v>38</v>
      </c>
      <c r="J355" t="s">
        <v>471</v>
      </c>
      <c r="K355" t="s">
        <v>1686</v>
      </c>
      <c r="L355">
        <v>1</v>
      </c>
      <c r="M355">
        <v>124.52800000000001</v>
      </c>
      <c r="N355">
        <v>0</v>
      </c>
      <c r="O355">
        <v>0</v>
      </c>
      <c r="P355">
        <v>0</v>
      </c>
      <c r="Q355">
        <v>0</v>
      </c>
      <c r="R355">
        <v>0</v>
      </c>
      <c r="S355">
        <v>0</v>
      </c>
      <c r="T355">
        <v>0</v>
      </c>
      <c r="U355">
        <v>0</v>
      </c>
      <c r="V355">
        <v>0</v>
      </c>
      <c r="W355">
        <v>0</v>
      </c>
      <c r="X355" t="s">
        <v>2274</v>
      </c>
      <c r="Y355" t="s">
        <v>2275</v>
      </c>
    </row>
    <row r="356" spans="1:25" outlineLevel="1">
      <c r="A356" t="s">
        <v>1684</v>
      </c>
      <c r="B356" t="s">
        <v>420</v>
      </c>
      <c r="C356" t="s">
        <v>419</v>
      </c>
      <c r="D356" t="s">
        <v>115</v>
      </c>
      <c r="E356" t="s">
        <v>114</v>
      </c>
      <c r="F356" t="s">
        <v>1685</v>
      </c>
      <c r="G356" t="s">
        <v>37</v>
      </c>
      <c r="H356" t="s">
        <v>36</v>
      </c>
      <c r="I356" t="s">
        <v>38</v>
      </c>
      <c r="J356" t="s">
        <v>471</v>
      </c>
      <c r="K356" t="s">
        <v>1689</v>
      </c>
      <c r="N356">
        <v>0</v>
      </c>
      <c r="O356">
        <v>0</v>
      </c>
      <c r="P356">
        <v>0</v>
      </c>
      <c r="Q356">
        <v>0</v>
      </c>
      <c r="R356">
        <v>0</v>
      </c>
      <c r="S356">
        <v>0</v>
      </c>
      <c r="T356">
        <v>0</v>
      </c>
      <c r="U356">
        <v>0</v>
      </c>
      <c r="V356">
        <v>0</v>
      </c>
      <c r="W356">
        <v>0</v>
      </c>
      <c r="X356" t="s">
        <v>2276</v>
      </c>
      <c r="Y356" t="s">
        <v>2277</v>
      </c>
    </row>
    <row r="357" spans="1:25" outlineLevel="1">
      <c r="A357" t="s">
        <v>1684</v>
      </c>
      <c r="B357" t="s">
        <v>416</v>
      </c>
      <c r="C357" t="s">
        <v>415</v>
      </c>
      <c r="D357" t="s">
        <v>68</v>
      </c>
      <c r="E357" t="s">
        <v>67</v>
      </c>
      <c r="F357" t="s">
        <v>1685</v>
      </c>
      <c r="G357" t="s">
        <v>37</v>
      </c>
      <c r="H357" t="s">
        <v>36</v>
      </c>
      <c r="I357" t="s">
        <v>38</v>
      </c>
      <c r="J357" t="s">
        <v>471</v>
      </c>
      <c r="K357" t="s">
        <v>1686</v>
      </c>
      <c r="L357">
        <v>3</v>
      </c>
      <c r="M357">
        <v>315.29399999999998</v>
      </c>
      <c r="N357">
        <v>0</v>
      </c>
      <c r="O357">
        <v>0</v>
      </c>
      <c r="P357">
        <v>0</v>
      </c>
      <c r="Q357">
        <v>0</v>
      </c>
      <c r="R357">
        <v>0</v>
      </c>
      <c r="S357">
        <v>0</v>
      </c>
      <c r="T357">
        <v>0</v>
      </c>
      <c r="U357">
        <v>0</v>
      </c>
      <c r="V357">
        <v>0</v>
      </c>
      <c r="W357">
        <v>0</v>
      </c>
      <c r="X357" t="s">
        <v>2278</v>
      </c>
      <c r="Y357" t="s">
        <v>2279</v>
      </c>
    </row>
    <row r="358" spans="1:25" outlineLevel="1">
      <c r="A358" t="s">
        <v>1684</v>
      </c>
      <c r="B358" t="s">
        <v>414</v>
      </c>
      <c r="C358" t="s">
        <v>413</v>
      </c>
      <c r="D358" t="s">
        <v>115</v>
      </c>
      <c r="E358" t="s">
        <v>114</v>
      </c>
      <c r="F358" t="s">
        <v>1685</v>
      </c>
      <c r="G358" t="s">
        <v>37</v>
      </c>
      <c r="H358" t="s">
        <v>36</v>
      </c>
      <c r="I358" t="s">
        <v>38</v>
      </c>
      <c r="J358" t="s">
        <v>471</v>
      </c>
      <c r="K358" t="s">
        <v>1689</v>
      </c>
      <c r="N358">
        <v>0</v>
      </c>
      <c r="O358">
        <v>0</v>
      </c>
      <c r="P358">
        <v>0</v>
      </c>
      <c r="Q358">
        <v>0</v>
      </c>
      <c r="R358">
        <v>0</v>
      </c>
      <c r="S358">
        <v>0</v>
      </c>
      <c r="T358">
        <v>0</v>
      </c>
      <c r="U358">
        <v>0</v>
      </c>
      <c r="V358">
        <v>0</v>
      </c>
      <c r="W358">
        <v>0</v>
      </c>
      <c r="X358" t="s">
        <v>2280</v>
      </c>
      <c r="Y358" t="s">
        <v>2281</v>
      </c>
    </row>
    <row r="359" spans="1:25" outlineLevel="1">
      <c r="A359" t="s">
        <v>1684</v>
      </c>
      <c r="B359" t="s">
        <v>406</v>
      </c>
      <c r="C359" t="s">
        <v>405</v>
      </c>
      <c r="D359" t="s">
        <v>68</v>
      </c>
      <c r="E359" t="s">
        <v>67</v>
      </c>
      <c r="F359" t="s">
        <v>1685</v>
      </c>
      <c r="G359" t="s">
        <v>37</v>
      </c>
      <c r="H359" t="s">
        <v>36</v>
      </c>
      <c r="I359" t="s">
        <v>38</v>
      </c>
      <c r="J359" t="s">
        <v>471</v>
      </c>
      <c r="K359" t="s">
        <v>1689</v>
      </c>
      <c r="N359">
        <v>0</v>
      </c>
      <c r="O359">
        <v>0</v>
      </c>
      <c r="P359">
        <v>0</v>
      </c>
      <c r="Q359">
        <v>0</v>
      </c>
      <c r="R359">
        <v>0</v>
      </c>
      <c r="S359">
        <v>0</v>
      </c>
      <c r="T359">
        <v>0</v>
      </c>
      <c r="U359">
        <v>0</v>
      </c>
      <c r="V359">
        <v>0</v>
      </c>
      <c r="W359">
        <v>0</v>
      </c>
      <c r="X359" t="s">
        <v>2282</v>
      </c>
      <c r="Y359" t="s">
        <v>2283</v>
      </c>
    </row>
    <row r="360" spans="1:25" outlineLevel="1">
      <c r="A360" t="s">
        <v>1684</v>
      </c>
      <c r="B360" t="s">
        <v>400</v>
      </c>
      <c r="C360" t="s">
        <v>399</v>
      </c>
      <c r="D360" t="s">
        <v>121</v>
      </c>
      <c r="E360" t="s">
        <v>120</v>
      </c>
      <c r="F360" t="s">
        <v>1685</v>
      </c>
      <c r="G360" t="s">
        <v>37</v>
      </c>
      <c r="H360" t="s">
        <v>36</v>
      </c>
      <c r="I360" t="s">
        <v>38</v>
      </c>
      <c r="J360" t="s">
        <v>471</v>
      </c>
      <c r="K360" t="s">
        <v>1689</v>
      </c>
      <c r="N360">
        <v>0</v>
      </c>
      <c r="O360">
        <v>0</v>
      </c>
      <c r="P360">
        <v>0</v>
      </c>
      <c r="Q360">
        <v>0</v>
      </c>
      <c r="R360">
        <v>0</v>
      </c>
      <c r="S360">
        <v>0</v>
      </c>
      <c r="T360">
        <v>0</v>
      </c>
      <c r="U360">
        <v>0</v>
      </c>
      <c r="V360">
        <v>0</v>
      </c>
      <c r="W360">
        <v>0</v>
      </c>
      <c r="X360" t="s">
        <v>2284</v>
      </c>
      <c r="Y360" t="s">
        <v>2285</v>
      </c>
    </row>
    <row r="361" spans="1:25" outlineLevel="1">
      <c r="A361" t="s">
        <v>1684</v>
      </c>
      <c r="B361" t="s">
        <v>388</v>
      </c>
      <c r="C361" t="s">
        <v>387</v>
      </c>
      <c r="D361" t="s">
        <v>390</v>
      </c>
      <c r="E361" t="s">
        <v>389</v>
      </c>
      <c r="F361" t="s">
        <v>1685</v>
      </c>
      <c r="G361" t="s">
        <v>37</v>
      </c>
      <c r="H361" t="s">
        <v>36</v>
      </c>
      <c r="I361" t="s">
        <v>38</v>
      </c>
      <c r="J361" t="s">
        <v>471</v>
      </c>
      <c r="K361" t="s">
        <v>1689</v>
      </c>
      <c r="N361">
        <v>0</v>
      </c>
      <c r="O361">
        <v>0</v>
      </c>
      <c r="P361">
        <v>0</v>
      </c>
      <c r="Q361">
        <v>0</v>
      </c>
      <c r="R361">
        <v>0</v>
      </c>
      <c r="S361">
        <v>0</v>
      </c>
      <c r="T361">
        <v>0</v>
      </c>
      <c r="U361">
        <v>0</v>
      </c>
      <c r="V361">
        <v>0</v>
      </c>
      <c r="W361">
        <v>0</v>
      </c>
      <c r="X361" t="s">
        <v>2286</v>
      </c>
      <c r="Y361" t="s">
        <v>2287</v>
      </c>
    </row>
    <row r="362" spans="1:25" outlineLevel="1">
      <c r="A362" t="s">
        <v>1684</v>
      </c>
      <c r="B362" t="s">
        <v>386</v>
      </c>
      <c r="C362" t="s">
        <v>385</v>
      </c>
      <c r="D362" t="s">
        <v>159</v>
      </c>
      <c r="E362" t="s">
        <v>158</v>
      </c>
      <c r="F362" t="s">
        <v>1685</v>
      </c>
      <c r="G362" t="s">
        <v>37</v>
      </c>
      <c r="H362" t="s">
        <v>36</v>
      </c>
      <c r="I362" t="s">
        <v>38</v>
      </c>
      <c r="J362" t="s">
        <v>471</v>
      </c>
      <c r="K362" t="s">
        <v>1686</v>
      </c>
      <c r="L362">
        <v>1</v>
      </c>
      <c r="M362">
        <v>101.25700000000001</v>
      </c>
      <c r="N362">
        <v>0</v>
      </c>
      <c r="O362">
        <v>0</v>
      </c>
      <c r="P362">
        <v>1</v>
      </c>
      <c r="Q362">
        <v>215.464</v>
      </c>
      <c r="R362">
        <v>0</v>
      </c>
      <c r="S362">
        <v>0</v>
      </c>
      <c r="T362">
        <v>0</v>
      </c>
      <c r="U362">
        <v>0</v>
      </c>
      <c r="V362">
        <v>0</v>
      </c>
      <c r="W362">
        <v>0</v>
      </c>
      <c r="X362" t="s">
        <v>2288</v>
      </c>
      <c r="Y362" t="s">
        <v>2289</v>
      </c>
    </row>
    <row r="363" spans="1:25" outlineLevel="1">
      <c r="A363" t="s">
        <v>1684</v>
      </c>
      <c r="B363" t="s">
        <v>384</v>
      </c>
      <c r="C363" t="s">
        <v>383</v>
      </c>
      <c r="D363" t="s">
        <v>147</v>
      </c>
      <c r="E363" t="s">
        <v>146</v>
      </c>
      <c r="F363" t="s">
        <v>1685</v>
      </c>
      <c r="G363" t="s">
        <v>37</v>
      </c>
      <c r="H363" t="s">
        <v>36</v>
      </c>
      <c r="I363" t="s">
        <v>38</v>
      </c>
      <c r="J363" t="s">
        <v>471</v>
      </c>
      <c r="K363" t="s">
        <v>1686</v>
      </c>
      <c r="L363">
        <v>2</v>
      </c>
      <c r="M363">
        <v>226.91499999999999</v>
      </c>
      <c r="N363">
        <v>0</v>
      </c>
      <c r="O363">
        <v>0</v>
      </c>
      <c r="P363">
        <v>0</v>
      </c>
      <c r="Q363">
        <v>0</v>
      </c>
      <c r="R363">
        <v>0</v>
      </c>
      <c r="S363">
        <v>0</v>
      </c>
      <c r="T363">
        <v>0</v>
      </c>
      <c r="U363">
        <v>0</v>
      </c>
      <c r="V363">
        <v>0</v>
      </c>
      <c r="W363">
        <v>0</v>
      </c>
      <c r="X363" t="s">
        <v>2290</v>
      </c>
      <c r="Y363" t="s">
        <v>2291</v>
      </c>
    </row>
    <row r="364" spans="1:25" outlineLevel="1">
      <c r="A364" t="s">
        <v>1684</v>
      </c>
      <c r="B364" t="s">
        <v>1443</v>
      </c>
      <c r="C364" t="s">
        <v>1442</v>
      </c>
      <c r="D364" t="s">
        <v>121</v>
      </c>
      <c r="E364" t="s">
        <v>120</v>
      </c>
      <c r="F364" t="s">
        <v>1685</v>
      </c>
      <c r="G364" t="s">
        <v>37</v>
      </c>
      <c r="H364" t="s">
        <v>36</v>
      </c>
      <c r="I364" t="s">
        <v>38</v>
      </c>
      <c r="J364" t="s">
        <v>471</v>
      </c>
      <c r="K364" t="s">
        <v>1689</v>
      </c>
      <c r="N364">
        <v>0</v>
      </c>
      <c r="O364">
        <v>0</v>
      </c>
      <c r="P364">
        <v>0</v>
      </c>
      <c r="Q364">
        <v>0</v>
      </c>
      <c r="R364">
        <v>0</v>
      </c>
      <c r="S364">
        <v>0</v>
      </c>
      <c r="T364">
        <v>0</v>
      </c>
      <c r="U364">
        <v>0</v>
      </c>
      <c r="V364">
        <v>0</v>
      </c>
      <c r="W364">
        <v>0</v>
      </c>
      <c r="X364" t="s">
        <v>2292</v>
      </c>
      <c r="Y364" t="s">
        <v>2293</v>
      </c>
    </row>
    <row r="365" spans="1:25" outlineLevel="1">
      <c r="A365" t="s">
        <v>1684</v>
      </c>
      <c r="B365" t="s">
        <v>1443</v>
      </c>
      <c r="C365" t="s">
        <v>1442</v>
      </c>
      <c r="D365" t="s">
        <v>121</v>
      </c>
      <c r="E365" t="s">
        <v>120</v>
      </c>
      <c r="F365" t="s">
        <v>1685</v>
      </c>
      <c r="G365" t="s">
        <v>37</v>
      </c>
      <c r="H365" t="s">
        <v>36</v>
      </c>
      <c r="I365" t="s">
        <v>38</v>
      </c>
      <c r="J365" t="s">
        <v>471</v>
      </c>
      <c r="K365" t="s">
        <v>1686</v>
      </c>
      <c r="L365">
        <v>1</v>
      </c>
      <c r="M365">
        <v>92.924999999999997</v>
      </c>
      <c r="N365">
        <v>0</v>
      </c>
      <c r="O365">
        <v>0</v>
      </c>
      <c r="P365">
        <v>0</v>
      </c>
      <c r="Q365">
        <v>0</v>
      </c>
      <c r="R365">
        <v>0</v>
      </c>
      <c r="S365">
        <v>0</v>
      </c>
      <c r="T365">
        <v>0</v>
      </c>
      <c r="U365">
        <v>0</v>
      </c>
      <c r="V365">
        <v>0</v>
      </c>
      <c r="W365">
        <v>0</v>
      </c>
      <c r="X365" t="s">
        <v>2292</v>
      </c>
      <c r="Y365" t="s">
        <v>2293</v>
      </c>
    </row>
    <row r="366" spans="1:25" outlineLevel="1">
      <c r="A366" t="s">
        <v>1684</v>
      </c>
      <c r="B366" t="s">
        <v>380</v>
      </c>
      <c r="C366" t="s">
        <v>379</v>
      </c>
      <c r="D366" t="s">
        <v>68</v>
      </c>
      <c r="E366" t="s">
        <v>67</v>
      </c>
      <c r="F366" t="s">
        <v>1685</v>
      </c>
      <c r="G366" t="s">
        <v>37</v>
      </c>
      <c r="H366" t="s">
        <v>36</v>
      </c>
      <c r="I366" t="s">
        <v>38</v>
      </c>
      <c r="J366" t="s">
        <v>471</v>
      </c>
      <c r="K366" t="s">
        <v>1689</v>
      </c>
      <c r="N366">
        <v>0</v>
      </c>
      <c r="O366">
        <v>0</v>
      </c>
      <c r="P366">
        <v>0</v>
      </c>
      <c r="Q366">
        <v>0</v>
      </c>
      <c r="R366">
        <v>0</v>
      </c>
      <c r="S366">
        <v>0</v>
      </c>
      <c r="T366">
        <v>0</v>
      </c>
      <c r="U366">
        <v>0</v>
      </c>
      <c r="V366">
        <v>0</v>
      </c>
      <c r="W366">
        <v>0</v>
      </c>
      <c r="X366" t="s">
        <v>2294</v>
      </c>
      <c r="Y366" t="s">
        <v>2295</v>
      </c>
    </row>
    <row r="367" spans="1:25" outlineLevel="1">
      <c r="A367" t="s">
        <v>1684</v>
      </c>
      <c r="B367" t="s">
        <v>378</v>
      </c>
      <c r="C367" t="s">
        <v>377</v>
      </c>
      <c r="D367" t="s">
        <v>35</v>
      </c>
      <c r="E367" t="s">
        <v>34</v>
      </c>
      <c r="F367" t="s">
        <v>1685</v>
      </c>
      <c r="G367" t="s">
        <v>37</v>
      </c>
      <c r="H367" t="s">
        <v>36</v>
      </c>
      <c r="I367" t="s">
        <v>38</v>
      </c>
      <c r="J367" t="s">
        <v>471</v>
      </c>
      <c r="K367" t="s">
        <v>1689</v>
      </c>
      <c r="N367">
        <v>0</v>
      </c>
      <c r="O367">
        <v>0</v>
      </c>
      <c r="P367">
        <v>0</v>
      </c>
      <c r="Q367">
        <v>0</v>
      </c>
      <c r="R367">
        <v>0</v>
      </c>
      <c r="S367">
        <v>0</v>
      </c>
      <c r="T367">
        <v>0</v>
      </c>
      <c r="U367">
        <v>0</v>
      </c>
      <c r="V367">
        <v>0</v>
      </c>
      <c r="W367">
        <v>0</v>
      </c>
      <c r="X367" t="s">
        <v>2296</v>
      </c>
      <c r="Y367" t="s">
        <v>2297</v>
      </c>
    </row>
    <row r="368" spans="1:25" outlineLevel="1">
      <c r="A368" t="s">
        <v>1684</v>
      </c>
      <c r="B368" t="s">
        <v>2298</v>
      </c>
      <c r="C368" t="s">
        <v>375</v>
      </c>
      <c r="D368" t="s">
        <v>35</v>
      </c>
      <c r="E368" t="s">
        <v>34</v>
      </c>
      <c r="F368" t="s">
        <v>1685</v>
      </c>
      <c r="G368" t="s">
        <v>37</v>
      </c>
      <c r="H368" t="s">
        <v>36</v>
      </c>
      <c r="I368" t="s">
        <v>38</v>
      </c>
      <c r="J368" t="s">
        <v>471</v>
      </c>
      <c r="K368" t="s">
        <v>1689</v>
      </c>
      <c r="N368">
        <v>0</v>
      </c>
      <c r="O368">
        <v>0</v>
      </c>
      <c r="P368">
        <v>0</v>
      </c>
      <c r="Q368">
        <v>0</v>
      </c>
      <c r="R368">
        <v>0</v>
      </c>
      <c r="S368">
        <v>0</v>
      </c>
      <c r="T368">
        <v>0</v>
      </c>
      <c r="U368">
        <v>0</v>
      </c>
      <c r="V368">
        <v>0</v>
      </c>
      <c r="W368">
        <v>0</v>
      </c>
      <c r="X368" t="s">
        <v>2299</v>
      </c>
      <c r="Y368" t="s">
        <v>2300</v>
      </c>
    </row>
    <row r="369" spans="1:25" outlineLevel="1">
      <c r="A369" t="s">
        <v>1684</v>
      </c>
      <c r="B369" t="s">
        <v>2298</v>
      </c>
      <c r="C369" t="s">
        <v>375</v>
      </c>
      <c r="D369" t="s">
        <v>35</v>
      </c>
      <c r="E369" t="s">
        <v>34</v>
      </c>
      <c r="F369" t="s">
        <v>1685</v>
      </c>
      <c r="G369" t="s">
        <v>37</v>
      </c>
      <c r="H369" t="s">
        <v>36</v>
      </c>
      <c r="I369" t="s">
        <v>38</v>
      </c>
      <c r="J369" t="s">
        <v>471</v>
      </c>
      <c r="K369" t="s">
        <v>1686</v>
      </c>
      <c r="L369">
        <v>1</v>
      </c>
      <c r="M369">
        <v>323.197</v>
      </c>
      <c r="N369">
        <v>0</v>
      </c>
      <c r="O369">
        <v>0</v>
      </c>
      <c r="P369">
        <v>0</v>
      </c>
      <c r="Q369">
        <v>0</v>
      </c>
      <c r="R369">
        <v>0</v>
      </c>
      <c r="S369">
        <v>0</v>
      </c>
      <c r="T369">
        <v>0</v>
      </c>
      <c r="U369">
        <v>0</v>
      </c>
      <c r="V369">
        <v>0</v>
      </c>
      <c r="W369">
        <v>0</v>
      </c>
      <c r="X369" t="s">
        <v>2299</v>
      </c>
      <c r="Y369" t="s">
        <v>2300</v>
      </c>
    </row>
    <row r="370" spans="1:25" outlineLevel="1">
      <c r="A370" t="s">
        <v>1684</v>
      </c>
      <c r="B370" t="s">
        <v>374</v>
      </c>
      <c r="C370" t="s">
        <v>373</v>
      </c>
      <c r="D370" t="s">
        <v>169</v>
      </c>
      <c r="E370" t="s">
        <v>168</v>
      </c>
      <c r="F370" t="s">
        <v>1685</v>
      </c>
      <c r="G370" t="s">
        <v>37</v>
      </c>
      <c r="H370" t="s">
        <v>36</v>
      </c>
      <c r="I370" t="s">
        <v>38</v>
      </c>
      <c r="J370" t="s">
        <v>471</v>
      </c>
      <c r="K370" t="s">
        <v>1689</v>
      </c>
      <c r="L370">
        <v>11</v>
      </c>
      <c r="M370">
        <v>27.454999999999998</v>
      </c>
      <c r="N370">
        <v>0</v>
      </c>
      <c r="O370">
        <v>0</v>
      </c>
      <c r="P370">
        <v>0</v>
      </c>
      <c r="Q370">
        <v>0</v>
      </c>
      <c r="R370">
        <v>0</v>
      </c>
      <c r="S370">
        <v>0</v>
      </c>
      <c r="T370">
        <v>0</v>
      </c>
      <c r="U370">
        <v>0</v>
      </c>
      <c r="V370">
        <v>0</v>
      </c>
      <c r="W370">
        <v>0</v>
      </c>
      <c r="X370" t="s">
        <v>2301</v>
      </c>
      <c r="Y370" t="s">
        <v>2302</v>
      </c>
    </row>
    <row r="371" spans="1:25" outlineLevel="1">
      <c r="A371" t="s">
        <v>1684</v>
      </c>
      <c r="B371" t="s">
        <v>374</v>
      </c>
      <c r="C371" t="s">
        <v>373</v>
      </c>
      <c r="D371" t="s">
        <v>169</v>
      </c>
      <c r="E371" t="s">
        <v>168</v>
      </c>
      <c r="F371" t="s">
        <v>1685</v>
      </c>
      <c r="G371" t="s">
        <v>37</v>
      </c>
      <c r="H371" t="s">
        <v>36</v>
      </c>
      <c r="I371" t="s">
        <v>38</v>
      </c>
      <c r="J371" t="s">
        <v>471</v>
      </c>
      <c r="K371" t="s">
        <v>1686</v>
      </c>
      <c r="L371">
        <v>1</v>
      </c>
      <c r="M371">
        <v>95.808000000000007</v>
      </c>
      <c r="N371">
        <v>0</v>
      </c>
      <c r="O371">
        <v>0</v>
      </c>
      <c r="P371">
        <v>0</v>
      </c>
      <c r="Q371">
        <v>0</v>
      </c>
      <c r="R371">
        <v>0</v>
      </c>
      <c r="S371">
        <v>0</v>
      </c>
      <c r="T371">
        <v>0</v>
      </c>
      <c r="U371">
        <v>0</v>
      </c>
      <c r="V371">
        <v>0</v>
      </c>
      <c r="W371">
        <v>0</v>
      </c>
      <c r="X371" t="s">
        <v>2301</v>
      </c>
      <c r="Y371" t="s">
        <v>2302</v>
      </c>
    </row>
    <row r="372" spans="1:25" outlineLevel="1">
      <c r="A372" t="s">
        <v>1684</v>
      </c>
      <c r="B372" t="s">
        <v>372</v>
      </c>
      <c r="C372" t="s">
        <v>371</v>
      </c>
      <c r="D372" t="s">
        <v>74</v>
      </c>
      <c r="E372" t="s">
        <v>73</v>
      </c>
      <c r="F372" t="s">
        <v>1685</v>
      </c>
      <c r="G372" t="s">
        <v>37</v>
      </c>
      <c r="H372" t="s">
        <v>36</v>
      </c>
      <c r="I372" t="s">
        <v>38</v>
      </c>
      <c r="J372" t="s">
        <v>471</v>
      </c>
      <c r="K372" t="s">
        <v>1689</v>
      </c>
      <c r="N372">
        <v>0</v>
      </c>
      <c r="O372">
        <v>0</v>
      </c>
      <c r="P372">
        <v>0</v>
      </c>
      <c r="Q372">
        <v>0</v>
      </c>
      <c r="R372">
        <v>0</v>
      </c>
      <c r="S372">
        <v>0</v>
      </c>
      <c r="T372">
        <v>0</v>
      </c>
      <c r="U372">
        <v>0</v>
      </c>
      <c r="V372">
        <v>0</v>
      </c>
      <c r="W372">
        <v>0</v>
      </c>
      <c r="X372" t="s">
        <v>2303</v>
      </c>
      <c r="Y372" t="s">
        <v>2304</v>
      </c>
    </row>
    <row r="373" spans="1:25" outlineLevel="1">
      <c r="A373" t="s">
        <v>1684</v>
      </c>
      <c r="B373" t="s">
        <v>368</v>
      </c>
      <c r="C373" t="s">
        <v>367</v>
      </c>
      <c r="D373" t="s">
        <v>115</v>
      </c>
      <c r="E373" t="s">
        <v>114</v>
      </c>
      <c r="F373" t="s">
        <v>1685</v>
      </c>
      <c r="G373" t="s">
        <v>37</v>
      </c>
      <c r="H373" t="s">
        <v>36</v>
      </c>
      <c r="I373" t="s">
        <v>38</v>
      </c>
      <c r="J373" t="s">
        <v>471</v>
      </c>
      <c r="K373" t="s">
        <v>1689</v>
      </c>
      <c r="N373">
        <v>0</v>
      </c>
      <c r="O373">
        <v>0</v>
      </c>
      <c r="P373">
        <v>0</v>
      </c>
      <c r="Q373">
        <v>0</v>
      </c>
      <c r="R373">
        <v>0</v>
      </c>
      <c r="S373">
        <v>0</v>
      </c>
      <c r="T373">
        <v>0</v>
      </c>
      <c r="U373">
        <v>0</v>
      </c>
      <c r="V373">
        <v>0</v>
      </c>
      <c r="W373">
        <v>0</v>
      </c>
      <c r="X373" t="s">
        <v>2305</v>
      </c>
      <c r="Y373" t="s">
        <v>2306</v>
      </c>
    </row>
    <row r="374" spans="1:25" outlineLevel="1">
      <c r="A374" t="s">
        <v>1684</v>
      </c>
      <c r="B374" t="s">
        <v>364</v>
      </c>
      <c r="C374" t="s">
        <v>363</v>
      </c>
      <c r="D374" t="s">
        <v>366</v>
      </c>
      <c r="E374" t="s">
        <v>365</v>
      </c>
      <c r="F374" t="s">
        <v>1685</v>
      </c>
      <c r="G374" t="s">
        <v>37</v>
      </c>
      <c r="H374" t="s">
        <v>36</v>
      </c>
      <c r="I374" t="s">
        <v>38</v>
      </c>
      <c r="J374" t="s">
        <v>471</v>
      </c>
      <c r="K374" t="s">
        <v>1686</v>
      </c>
      <c r="L374">
        <v>4</v>
      </c>
      <c r="M374">
        <v>381.65899999999999</v>
      </c>
      <c r="N374">
        <v>0</v>
      </c>
      <c r="O374">
        <v>0</v>
      </c>
      <c r="P374">
        <v>0</v>
      </c>
      <c r="Q374">
        <v>0</v>
      </c>
      <c r="R374">
        <v>0</v>
      </c>
      <c r="S374">
        <v>0</v>
      </c>
      <c r="T374">
        <v>0</v>
      </c>
      <c r="U374">
        <v>0</v>
      </c>
      <c r="V374">
        <v>0</v>
      </c>
      <c r="W374">
        <v>0</v>
      </c>
      <c r="X374" t="s">
        <v>2307</v>
      </c>
      <c r="Y374" t="s">
        <v>2308</v>
      </c>
    </row>
    <row r="375" spans="1:25" outlineLevel="1">
      <c r="A375" t="s">
        <v>1684</v>
      </c>
      <c r="B375" t="s">
        <v>362</v>
      </c>
      <c r="C375" t="s">
        <v>361</v>
      </c>
      <c r="D375" t="s">
        <v>74</v>
      </c>
      <c r="E375" t="s">
        <v>73</v>
      </c>
      <c r="F375" t="s">
        <v>1685</v>
      </c>
      <c r="G375" t="s">
        <v>37</v>
      </c>
      <c r="H375" t="s">
        <v>36</v>
      </c>
      <c r="I375" t="s">
        <v>38</v>
      </c>
      <c r="J375" t="s">
        <v>471</v>
      </c>
      <c r="K375" t="s">
        <v>1689</v>
      </c>
      <c r="L375">
        <v>17</v>
      </c>
      <c r="M375">
        <v>41.749000000000002</v>
      </c>
      <c r="N375">
        <v>0</v>
      </c>
      <c r="O375">
        <v>0</v>
      </c>
      <c r="P375">
        <v>0</v>
      </c>
      <c r="Q375">
        <v>0</v>
      </c>
      <c r="R375">
        <v>0</v>
      </c>
      <c r="S375">
        <v>0</v>
      </c>
      <c r="T375">
        <v>0</v>
      </c>
      <c r="U375">
        <v>0</v>
      </c>
      <c r="V375">
        <v>0</v>
      </c>
      <c r="W375">
        <v>0</v>
      </c>
      <c r="X375" t="s">
        <v>2309</v>
      </c>
      <c r="Y375" t="s">
        <v>2310</v>
      </c>
    </row>
    <row r="376" spans="1:25" outlineLevel="1">
      <c r="A376" t="s">
        <v>1684</v>
      </c>
      <c r="B376" t="s">
        <v>1439</v>
      </c>
      <c r="C376" t="s">
        <v>1438</v>
      </c>
      <c r="D376" t="s">
        <v>95</v>
      </c>
      <c r="E376" t="s">
        <v>94</v>
      </c>
      <c r="F376" t="s">
        <v>1685</v>
      </c>
      <c r="G376" t="s">
        <v>37</v>
      </c>
      <c r="H376" t="s">
        <v>36</v>
      </c>
      <c r="I376" t="s">
        <v>38</v>
      </c>
      <c r="J376" t="s">
        <v>471</v>
      </c>
      <c r="K376" t="s">
        <v>1689</v>
      </c>
      <c r="N376">
        <v>0</v>
      </c>
      <c r="O376">
        <v>0</v>
      </c>
      <c r="P376">
        <v>0</v>
      </c>
      <c r="Q376">
        <v>0</v>
      </c>
      <c r="R376">
        <v>0</v>
      </c>
      <c r="S376">
        <v>0</v>
      </c>
      <c r="T376">
        <v>0</v>
      </c>
      <c r="U376">
        <v>0</v>
      </c>
      <c r="V376">
        <v>0</v>
      </c>
      <c r="W376">
        <v>0</v>
      </c>
      <c r="X376" t="s">
        <v>2311</v>
      </c>
      <c r="Y376" t="s">
        <v>2312</v>
      </c>
    </row>
    <row r="377" spans="1:25" outlineLevel="1">
      <c r="A377" t="s">
        <v>1684</v>
      </c>
      <c r="B377" t="s">
        <v>356</v>
      </c>
      <c r="C377" t="s">
        <v>355</v>
      </c>
      <c r="D377" t="s">
        <v>91</v>
      </c>
      <c r="E377" t="s">
        <v>90</v>
      </c>
      <c r="F377" t="s">
        <v>1685</v>
      </c>
      <c r="G377" t="s">
        <v>37</v>
      </c>
      <c r="H377" t="s">
        <v>36</v>
      </c>
      <c r="I377" t="s">
        <v>38</v>
      </c>
      <c r="J377" t="s">
        <v>471</v>
      </c>
      <c r="K377" t="s">
        <v>1689</v>
      </c>
      <c r="N377">
        <v>0</v>
      </c>
      <c r="O377">
        <v>0</v>
      </c>
      <c r="P377">
        <v>0</v>
      </c>
      <c r="Q377">
        <v>0</v>
      </c>
      <c r="R377">
        <v>0</v>
      </c>
      <c r="S377">
        <v>0</v>
      </c>
      <c r="T377">
        <v>0</v>
      </c>
      <c r="U377">
        <v>0</v>
      </c>
      <c r="V377">
        <v>0</v>
      </c>
      <c r="W377">
        <v>0</v>
      </c>
      <c r="X377" t="s">
        <v>2313</v>
      </c>
      <c r="Y377" t="s">
        <v>2314</v>
      </c>
    </row>
    <row r="378" spans="1:25" outlineLevel="1">
      <c r="A378" t="s">
        <v>1684</v>
      </c>
      <c r="B378" t="s">
        <v>356</v>
      </c>
      <c r="C378" t="s">
        <v>355</v>
      </c>
      <c r="D378" t="s">
        <v>91</v>
      </c>
      <c r="E378" t="s">
        <v>90</v>
      </c>
      <c r="F378" t="s">
        <v>1685</v>
      </c>
      <c r="G378" t="s">
        <v>37</v>
      </c>
      <c r="H378" t="s">
        <v>36</v>
      </c>
      <c r="I378" t="s">
        <v>38</v>
      </c>
      <c r="J378" t="s">
        <v>471</v>
      </c>
      <c r="K378" t="s">
        <v>1686</v>
      </c>
      <c r="L378">
        <v>4</v>
      </c>
      <c r="M378">
        <v>489.53</v>
      </c>
      <c r="N378">
        <v>0</v>
      </c>
      <c r="O378">
        <v>0</v>
      </c>
      <c r="P378">
        <v>0</v>
      </c>
      <c r="Q378">
        <v>0</v>
      </c>
      <c r="R378">
        <v>0</v>
      </c>
      <c r="S378">
        <v>0</v>
      </c>
      <c r="T378">
        <v>0</v>
      </c>
      <c r="U378">
        <v>0</v>
      </c>
      <c r="V378">
        <v>0</v>
      </c>
      <c r="W378">
        <v>0</v>
      </c>
      <c r="X378" t="s">
        <v>2313</v>
      </c>
      <c r="Y378" t="s">
        <v>2314</v>
      </c>
    </row>
    <row r="379" spans="1:25" outlineLevel="1">
      <c r="A379" t="s">
        <v>1684</v>
      </c>
      <c r="B379" t="s">
        <v>352</v>
      </c>
      <c r="C379" t="s">
        <v>351</v>
      </c>
      <c r="D379" t="s">
        <v>115</v>
      </c>
      <c r="E379" t="s">
        <v>114</v>
      </c>
      <c r="F379" t="s">
        <v>1685</v>
      </c>
      <c r="G379" t="s">
        <v>37</v>
      </c>
      <c r="H379" t="s">
        <v>36</v>
      </c>
      <c r="I379" t="s">
        <v>38</v>
      </c>
      <c r="J379" t="s">
        <v>471</v>
      </c>
      <c r="K379" t="s">
        <v>1686</v>
      </c>
      <c r="L379">
        <v>1</v>
      </c>
      <c r="M379">
        <v>96.873000000000005</v>
      </c>
      <c r="N379">
        <v>0</v>
      </c>
      <c r="O379">
        <v>0</v>
      </c>
      <c r="P379">
        <v>0</v>
      </c>
      <c r="Q379">
        <v>0</v>
      </c>
      <c r="R379">
        <v>0</v>
      </c>
      <c r="S379">
        <v>0</v>
      </c>
      <c r="T379">
        <v>0</v>
      </c>
      <c r="U379">
        <v>0</v>
      </c>
      <c r="V379">
        <v>0</v>
      </c>
      <c r="W379">
        <v>0</v>
      </c>
      <c r="X379" t="s">
        <v>2315</v>
      </c>
      <c r="Y379" t="s">
        <v>2316</v>
      </c>
    </row>
    <row r="380" spans="1:25" outlineLevel="1">
      <c r="A380" t="s">
        <v>1684</v>
      </c>
      <c r="B380" t="s">
        <v>348</v>
      </c>
      <c r="C380" t="s">
        <v>347</v>
      </c>
      <c r="D380" t="s">
        <v>202</v>
      </c>
      <c r="E380" t="s">
        <v>201</v>
      </c>
      <c r="F380" t="s">
        <v>1685</v>
      </c>
      <c r="G380" t="s">
        <v>37</v>
      </c>
      <c r="H380" t="s">
        <v>36</v>
      </c>
      <c r="I380" t="s">
        <v>38</v>
      </c>
      <c r="J380" t="s">
        <v>471</v>
      </c>
      <c r="K380" t="s">
        <v>1686</v>
      </c>
      <c r="L380">
        <v>3</v>
      </c>
      <c r="M380">
        <v>501.57100000000003</v>
      </c>
      <c r="N380">
        <v>0</v>
      </c>
      <c r="O380">
        <v>0</v>
      </c>
      <c r="P380">
        <v>0</v>
      </c>
      <c r="Q380">
        <v>0</v>
      </c>
      <c r="R380">
        <v>0</v>
      </c>
      <c r="S380">
        <v>0</v>
      </c>
      <c r="T380">
        <v>0</v>
      </c>
      <c r="U380">
        <v>0</v>
      </c>
      <c r="V380">
        <v>0</v>
      </c>
      <c r="W380">
        <v>0</v>
      </c>
      <c r="X380" t="s">
        <v>2317</v>
      </c>
      <c r="Y380" t="s">
        <v>2318</v>
      </c>
    </row>
    <row r="381" spans="1:25" outlineLevel="1">
      <c r="A381" t="s">
        <v>1684</v>
      </c>
      <c r="B381" t="s">
        <v>342</v>
      </c>
      <c r="C381" t="s">
        <v>341</v>
      </c>
      <c r="D381" t="s">
        <v>68</v>
      </c>
      <c r="E381" t="s">
        <v>67</v>
      </c>
      <c r="F381" t="s">
        <v>1685</v>
      </c>
      <c r="G381" t="s">
        <v>37</v>
      </c>
      <c r="H381" t="s">
        <v>36</v>
      </c>
      <c r="I381" t="s">
        <v>38</v>
      </c>
      <c r="J381" t="s">
        <v>471</v>
      </c>
      <c r="K381" t="s">
        <v>1689</v>
      </c>
      <c r="N381">
        <v>0</v>
      </c>
      <c r="O381">
        <v>0</v>
      </c>
      <c r="P381">
        <v>0</v>
      </c>
      <c r="Q381">
        <v>0</v>
      </c>
      <c r="R381">
        <v>0</v>
      </c>
      <c r="S381">
        <v>0</v>
      </c>
      <c r="T381">
        <v>0</v>
      </c>
      <c r="U381">
        <v>0</v>
      </c>
      <c r="V381">
        <v>0</v>
      </c>
      <c r="W381">
        <v>0</v>
      </c>
      <c r="X381" t="s">
        <v>2319</v>
      </c>
      <c r="Y381" t="s">
        <v>2320</v>
      </c>
    </row>
    <row r="382" spans="1:25" outlineLevel="1">
      <c r="A382" t="s">
        <v>1684</v>
      </c>
      <c r="B382" t="s">
        <v>338</v>
      </c>
      <c r="C382" t="s">
        <v>337</v>
      </c>
      <c r="D382" t="s">
        <v>35</v>
      </c>
      <c r="E382" t="s">
        <v>34</v>
      </c>
      <c r="F382" t="s">
        <v>1685</v>
      </c>
      <c r="G382" t="s">
        <v>37</v>
      </c>
      <c r="H382" t="s">
        <v>36</v>
      </c>
      <c r="I382" t="s">
        <v>38</v>
      </c>
      <c r="J382" t="s">
        <v>471</v>
      </c>
      <c r="K382" t="s">
        <v>1689</v>
      </c>
      <c r="N382">
        <v>0</v>
      </c>
      <c r="O382">
        <v>0</v>
      </c>
      <c r="P382">
        <v>0</v>
      </c>
      <c r="Q382">
        <v>0</v>
      </c>
      <c r="R382">
        <v>0</v>
      </c>
      <c r="S382">
        <v>0</v>
      </c>
      <c r="T382">
        <v>0</v>
      </c>
      <c r="U382">
        <v>0</v>
      </c>
      <c r="V382">
        <v>0</v>
      </c>
      <c r="W382">
        <v>0</v>
      </c>
      <c r="X382" t="s">
        <v>2321</v>
      </c>
      <c r="Y382" t="s">
        <v>2322</v>
      </c>
    </row>
    <row r="383" spans="1:25" outlineLevel="1">
      <c r="A383" t="s">
        <v>1684</v>
      </c>
      <c r="B383" t="s">
        <v>1437</v>
      </c>
      <c r="C383" t="s">
        <v>1436</v>
      </c>
      <c r="D383" t="s">
        <v>169</v>
      </c>
      <c r="E383" t="s">
        <v>168</v>
      </c>
      <c r="F383" t="s">
        <v>1685</v>
      </c>
      <c r="G383" t="s">
        <v>37</v>
      </c>
      <c r="H383" t="s">
        <v>36</v>
      </c>
      <c r="I383" t="s">
        <v>38</v>
      </c>
      <c r="J383" t="s">
        <v>471</v>
      </c>
      <c r="K383" t="s">
        <v>1689</v>
      </c>
      <c r="N383">
        <v>0</v>
      </c>
      <c r="O383">
        <v>0</v>
      </c>
      <c r="P383">
        <v>0</v>
      </c>
      <c r="Q383">
        <v>0</v>
      </c>
      <c r="R383">
        <v>0</v>
      </c>
      <c r="S383">
        <v>0</v>
      </c>
      <c r="T383">
        <v>0</v>
      </c>
      <c r="U383">
        <v>0</v>
      </c>
      <c r="V383">
        <v>0</v>
      </c>
      <c r="W383">
        <v>0</v>
      </c>
      <c r="X383" t="s">
        <v>2323</v>
      </c>
      <c r="Y383" t="s">
        <v>2324</v>
      </c>
    </row>
    <row r="384" spans="1:25" outlineLevel="1">
      <c r="A384" t="s">
        <v>1684</v>
      </c>
      <c r="B384" t="s">
        <v>336</v>
      </c>
      <c r="C384" t="s">
        <v>335</v>
      </c>
      <c r="D384" t="s">
        <v>35</v>
      </c>
      <c r="E384" t="s">
        <v>34</v>
      </c>
      <c r="F384" t="s">
        <v>1685</v>
      </c>
      <c r="G384" t="s">
        <v>37</v>
      </c>
      <c r="H384" t="s">
        <v>36</v>
      </c>
      <c r="I384" t="s">
        <v>38</v>
      </c>
      <c r="J384" t="s">
        <v>471</v>
      </c>
      <c r="K384" t="s">
        <v>1689</v>
      </c>
      <c r="N384">
        <v>0</v>
      </c>
      <c r="O384">
        <v>0</v>
      </c>
      <c r="P384">
        <v>0</v>
      </c>
      <c r="Q384">
        <v>0</v>
      </c>
      <c r="R384">
        <v>0</v>
      </c>
      <c r="S384">
        <v>0</v>
      </c>
      <c r="T384">
        <v>0</v>
      </c>
      <c r="U384">
        <v>0</v>
      </c>
      <c r="V384">
        <v>0</v>
      </c>
      <c r="W384">
        <v>0</v>
      </c>
      <c r="X384" t="s">
        <v>2325</v>
      </c>
      <c r="Y384" t="s">
        <v>2326</v>
      </c>
    </row>
    <row r="385" spans="1:25" outlineLevel="1">
      <c r="A385" t="s">
        <v>1684</v>
      </c>
      <c r="B385" t="s">
        <v>334</v>
      </c>
      <c r="C385" t="s">
        <v>333</v>
      </c>
      <c r="D385" t="s">
        <v>68</v>
      </c>
      <c r="E385" t="s">
        <v>67</v>
      </c>
      <c r="F385" t="s">
        <v>1685</v>
      </c>
      <c r="G385" t="s">
        <v>37</v>
      </c>
      <c r="H385" t="s">
        <v>36</v>
      </c>
      <c r="I385" t="s">
        <v>38</v>
      </c>
      <c r="J385" t="s">
        <v>471</v>
      </c>
      <c r="K385" t="s">
        <v>1689</v>
      </c>
      <c r="N385">
        <v>0</v>
      </c>
      <c r="O385">
        <v>0</v>
      </c>
      <c r="P385">
        <v>0</v>
      </c>
      <c r="Q385">
        <v>0</v>
      </c>
      <c r="R385">
        <v>0</v>
      </c>
      <c r="S385">
        <v>0</v>
      </c>
      <c r="T385">
        <v>0</v>
      </c>
      <c r="U385">
        <v>0</v>
      </c>
      <c r="V385">
        <v>0</v>
      </c>
      <c r="W385">
        <v>0</v>
      </c>
      <c r="X385" t="s">
        <v>2327</v>
      </c>
      <c r="Y385" t="s">
        <v>2328</v>
      </c>
    </row>
    <row r="386" spans="1:25" outlineLevel="1">
      <c r="A386" t="s">
        <v>1684</v>
      </c>
      <c r="B386" t="s">
        <v>1433</v>
      </c>
      <c r="C386" t="s">
        <v>1432</v>
      </c>
      <c r="D386" t="s">
        <v>85</v>
      </c>
      <c r="E386" t="s">
        <v>84</v>
      </c>
      <c r="F386" t="s">
        <v>1685</v>
      </c>
      <c r="G386" t="s">
        <v>37</v>
      </c>
      <c r="H386" t="s">
        <v>36</v>
      </c>
      <c r="I386" t="s">
        <v>38</v>
      </c>
      <c r="J386" t="s">
        <v>471</v>
      </c>
      <c r="K386" t="s">
        <v>1689</v>
      </c>
      <c r="N386">
        <v>0</v>
      </c>
      <c r="O386">
        <v>0</v>
      </c>
      <c r="P386">
        <v>0</v>
      </c>
      <c r="Q386">
        <v>0</v>
      </c>
      <c r="R386">
        <v>0</v>
      </c>
      <c r="S386">
        <v>0</v>
      </c>
      <c r="T386">
        <v>0</v>
      </c>
      <c r="U386">
        <v>0</v>
      </c>
      <c r="V386">
        <v>0</v>
      </c>
      <c r="W386">
        <v>0</v>
      </c>
      <c r="X386" t="s">
        <v>2329</v>
      </c>
      <c r="Y386" t="s">
        <v>2330</v>
      </c>
    </row>
    <row r="387" spans="1:25" outlineLevel="1">
      <c r="A387" t="s">
        <v>1684</v>
      </c>
      <c r="B387" t="s">
        <v>332</v>
      </c>
      <c r="C387" t="s">
        <v>331</v>
      </c>
      <c r="D387" t="s">
        <v>133</v>
      </c>
      <c r="E387" t="s">
        <v>132</v>
      </c>
      <c r="F387" t="s">
        <v>1685</v>
      </c>
      <c r="G387" t="s">
        <v>37</v>
      </c>
      <c r="H387" t="s">
        <v>36</v>
      </c>
      <c r="I387" t="s">
        <v>38</v>
      </c>
      <c r="J387" t="s">
        <v>471</v>
      </c>
      <c r="K387" t="s">
        <v>1689</v>
      </c>
      <c r="L387">
        <v>20</v>
      </c>
      <c r="M387">
        <v>46.213000000000001</v>
      </c>
      <c r="N387">
        <v>0</v>
      </c>
      <c r="O387">
        <v>0</v>
      </c>
      <c r="P387">
        <v>0</v>
      </c>
      <c r="Q387">
        <v>0</v>
      </c>
      <c r="R387">
        <v>0</v>
      </c>
      <c r="S387">
        <v>0</v>
      </c>
      <c r="T387">
        <v>0</v>
      </c>
      <c r="U387">
        <v>0</v>
      </c>
      <c r="V387">
        <v>0</v>
      </c>
      <c r="W387">
        <v>0</v>
      </c>
      <c r="X387" t="s">
        <v>2331</v>
      </c>
      <c r="Y387" t="s">
        <v>2332</v>
      </c>
    </row>
    <row r="388" spans="1:25" outlineLevel="1">
      <c r="A388" t="s">
        <v>1684</v>
      </c>
      <c r="B388" t="s">
        <v>330</v>
      </c>
      <c r="C388" t="s">
        <v>329</v>
      </c>
      <c r="D388" t="s">
        <v>60</v>
      </c>
      <c r="E388" t="s">
        <v>59</v>
      </c>
      <c r="F388" t="s">
        <v>1794</v>
      </c>
      <c r="G388" t="s">
        <v>37</v>
      </c>
      <c r="H388" t="s">
        <v>36</v>
      </c>
      <c r="I388" t="s">
        <v>38</v>
      </c>
      <c r="J388" t="s">
        <v>471</v>
      </c>
      <c r="K388" t="s">
        <v>1689</v>
      </c>
      <c r="L388">
        <v>14</v>
      </c>
      <c r="M388">
        <v>32.973999999999997</v>
      </c>
      <c r="N388">
        <v>0</v>
      </c>
      <c r="O388">
        <v>0</v>
      </c>
      <c r="P388">
        <v>0</v>
      </c>
      <c r="Q388">
        <v>0</v>
      </c>
      <c r="R388">
        <v>0</v>
      </c>
      <c r="S388">
        <v>0</v>
      </c>
      <c r="T388">
        <v>0</v>
      </c>
      <c r="U388">
        <v>0</v>
      </c>
      <c r="V388">
        <v>0</v>
      </c>
      <c r="W388">
        <v>0</v>
      </c>
      <c r="X388" t="s">
        <v>2333</v>
      </c>
      <c r="Y388" t="s">
        <v>2334</v>
      </c>
    </row>
    <row r="389" spans="1:25" outlineLevel="1">
      <c r="A389" t="s">
        <v>1684</v>
      </c>
      <c r="B389" t="s">
        <v>328</v>
      </c>
      <c r="C389" t="s">
        <v>327</v>
      </c>
      <c r="D389" t="s">
        <v>60</v>
      </c>
      <c r="E389" t="s">
        <v>59</v>
      </c>
      <c r="F389" t="s">
        <v>1794</v>
      </c>
      <c r="G389" t="s">
        <v>37</v>
      </c>
      <c r="H389" t="s">
        <v>36</v>
      </c>
      <c r="I389" t="s">
        <v>38</v>
      </c>
      <c r="J389" t="s">
        <v>471</v>
      </c>
      <c r="K389" t="s">
        <v>1689</v>
      </c>
      <c r="N389">
        <v>0</v>
      </c>
      <c r="O389">
        <v>0</v>
      </c>
      <c r="P389">
        <v>0</v>
      </c>
      <c r="Q389">
        <v>0</v>
      </c>
      <c r="R389">
        <v>0</v>
      </c>
      <c r="S389">
        <v>0</v>
      </c>
      <c r="T389">
        <v>0</v>
      </c>
      <c r="U389">
        <v>0</v>
      </c>
      <c r="V389">
        <v>0</v>
      </c>
      <c r="W389">
        <v>0</v>
      </c>
      <c r="X389" t="s">
        <v>2335</v>
      </c>
      <c r="Y389" t="s">
        <v>2336</v>
      </c>
    </row>
    <row r="390" spans="1:25" outlineLevel="1">
      <c r="A390" t="s">
        <v>1684</v>
      </c>
      <c r="B390" t="s">
        <v>1431</v>
      </c>
      <c r="C390" t="s">
        <v>1430</v>
      </c>
      <c r="D390" t="s">
        <v>68</v>
      </c>
      <c r="E390" t="s">
        <v>67</v>
      </c>
      <c r="F390" t="s">
        <v>1685</v>
      </c>
      <c r="G390" t="s">
        <v>37</v>
      </c>
      <c r="H390" t="s">
        <v>36</v>
      </c>
      <c r="I390" t="s">
        <v>38</v>
      </c>
      <c r="J390" t="s">
        <v>471</v>
      </c>
      <c r="K390" t="s">
        <v>1689</v>
      </c>
      <c r="N390">
        <v>0</v>
      </c>
      <c r="O390">
        <v>0</v>
      </c>
      <c r="P390">
        <v>0</v>
      </c>
      <c r="Q390">
        <v>0</v>
      </c>
      <c r="R390">
        <v>0</v>
      </c>
      <c r="S390">
        <v>0</v>
      </c>
      <c r="T390">
        <v>0</v>
      </c>
      <c r="U390">
        <v>0</v>
      </c>
      <c r="V390">
        <v>0</v>
      </c>
      <c r="W390">
        <v>0</v>
      </c>
      <c r="X390" t="s">
        <v>2337</v>
      </c>
      <c r="Y390" t="s">
        <v>2338</v>
      </c>
    </row>
    <row r="391" spans="1:25" outlineLevel="1">
      <c r="A391" t="s">
        <v>1684</v>
      </c>
      <c r="B391" t="s">
        <v>326</v>
      </c>
      <c r="C391" t="s">
        <v>325</v>
      </c>
      <c r="D391" t="s">
        <v>169</v>
      </c>
      <c r="E391" t="s">
        <v>168</v>
      </c>
      <c r="F391" t="s">
        <v>1685</v>
      </c>
      <c r="G391" t="s">
        <v>37</v>
      </c>
      <c r="H391" t="s">
        <v>36</v>
      </c>
      <c r="I391" t="s">
        <v>38</v>
      </c>
      <c r="J391" t="s">
        <v>471</v>
      </c>
      <c r="K391" t="s">
        <v>1689</v>
      </c>
      <c r="L391">
        <v>35</v>
      </c>
      <c r="M391">
        <v>220.55699999999999</v>
      </c>
      <c r="N391">
        <v>0</v>
      </c>
      <c r="O391">
        <v>0</v>
      </c>
      <c r="P391">
        <v>0</v>
      </c>
      <c r="Q391">
        <v>0</v>
      </c>
      <c r="R391">
        <v>0</v>
      </c>
      <c r="S391">
        <v>0</v>
      </c>
      <c r="T391">
        <v>0</v>
      </c>
      <c r="U391">
        <v>0</v>
      </c>
      <c r="V391">
        <v>0</v>
      </c>
      <c r="W391">
        <v>0</v>
      </c>
      <c r="X391" t="s">
        <v>2339</v>
      </c>
      <c r="Y391" t="s">
        <v>2340</v>
      </c>
    </row>
    <row r="392" spans="1:25" outlineLevel="1">
      <c r="A392" t="s">
        <v>1684</v>
      </c>
      <c r="B392" t="s">
        <v>326</v>
      </c>
      <c r="C392" t="s">
        <v>325</v>
      </c>
      <c r="D392" t="s">
        <v>169</v>
      </c>
      <c r="E392" t="s">
        <v>168</v>
      </c>
      <c r="F392" t="s">
        <v>1685</v>
      </c>
      <c r="G392" t="s">
        <v>37</v>
      </c>
      <c r="H392" t="s">
        <v>36</v>
      </c>
      <c r="I392" t="s">
        <v>38</v>
      </c>
      <c r="J392" t="s">
        <v>471</v>
      </c>
      <c r="K392" t="s">
        <v>1686</v>
      </c>
      <c r="L392">
        <v>12</v>
      </c>
      <c r="M392">
        <v>1657.7940000000001</v>
      </c>
      <c r="N392">
        <v>0</v>
      </c>
      <c r="O392">
        <v>0</v>
      </c>
      <c r="P392">
        <v>0</v>
      </c>
      <c r="Q392">
        <v>0</v>
      </c>
      <c r="R392">
        <v>0</v>
      </c>
      <c r="S392">
        <v>0</v>
      </c>
      <c r="T392">
        <v>0</v>
      </c>
      <c r="U392">
        <v>0</v>
      </c>
      <c r="V392">
        <v>0</v>
      </c>
      <c r="W392">
        <v>0</v>
      </c>
      <c r="X392" t="s">
        <v>2339</v>
      </c>
      <c r="Y392" t="s">
        <v>2340</v>
      </c>
    </row>
    <row r="393" spans="1:25" outlineLevel="1">
      <c r="A393" t="s">
        <v>1684</v>
      </c>
      <c r="B393" t="s">
        <v>326</v>
      </c>
      <c r="C393" t="s">
        <v>325</v>
      </c>
      <c r="D393" t="s">
        <v>169</v>
      </c>
      <c r="E393" t="s">
        <v>168</v>
      </c>
      <c r="F393" t="s">
        <v>1685</v>
      </c>
      <c r="G393" t="s">
        <v>37</v>
      </c>
      <c r="H393" t="s">
        <v>36</v>
      </c>
      <c r="I393" t="s">
        <v>38</v>
      </c>
      <c r="J393" t="s">
        <v>471</v>
      </c>
      <c r="K393" t="s">
        <v>1733</v>
      </c>
      <c r="L393">
        <v>1</v>
      </c>
      <c r="M393">
        <v>101.41</v>
      </c>
      <c r="N393">
        <v>0</v>
      </c>
      <c r="O393">
        <v>0</v>
      </c>
      <c r="P393">
        <v>0</v>
      </c>
      <c r="Q393">
        <v>0</v>
      </c>
      <c r="R393">
        <v>1</v>
      </c>
      <c r="S393">
        <v>3666.3319999999999</v>
      </c>
      <c r="T393">
        <v>1</v>
      </c>
      <c r="U393">
        <v>13408.925999999999</v>
      </c>
      <c r="V393">
        <v>0</v>
      </c>
      <c r="W393">
        <v>0</v>
      </c>
      <c r="X393" t="s">
        <v>2339</v>
      </c>
      <c r="Y393" t="s">
        <v>2340</v>
      </c>
    </row>
    <row r="394" spans="1:25" outlineLevel="1">
      <c r="A394" t="s">
        <v>1684</v>
      </c>
      <c r="B394" t="s">
        <v>1429</v>
      </c>
      <c r="C394" t="s">
        <v>1428</v>
      </c>
      <c r="D394" t="s">
        <v>95</v>
      </c>
      <c r="E394" t="s">
        <v>94</v>
      </c>
      <c r="F394" t="s">
        <v>1685</v>
      </c>
      <c r="G394" t="s">
        <v>37</v>
      </c>
      <c r="H394" t="s">
        <v>36</v>
      </c>
      <c r="I394" t="s">
        <v>38</v>
      </c>
      <c r="J394" t="s">
        <v>471</v>
      </c>
      <c r="K394" t="s">
        <v>1689</v>
      </c>
      <c r="N394">
        <v>0</v>
      </c>
      <c r="O394">
        <v>0</v>
      </c>
      <c r="P394">
        <v>0</v>
      </c>
      <c r="Q394">
        <v>0</v>
      </c>
      <c r="R394">
        <v>0</v>
      </c>
      <c r="S394">
        <v>0</v>
      </c>
      <c r="T394">
        <v>0</v>
      </c>
      <c r="U394">
        <v>0</v>
      </c>
      <c r="V394">
        <v>0</v>
      </c>
      <c r="W394">
        <v>0</v>
      </c>
      <c r="X394" t="s">
        <v>2341</v>
      </c>
      <c r="Y394" t="s">
        <v>2342</v>
      </c>
    </row>
    <row r="395" spans="1:25" outlineLevel="1">
      <c r="A395" t="s">
        <v>1684</v>
      </c>
      <c r="B395" t="s">
        <v>1429</v>
      </c>
      <c r="C395" t="s">
        <v>1428</v>
      </c>
      <c r="D395" t="s">
        <v>95</v>
      </c>
      <c r="E395" t="s">
        <v>94</v>
      </c>
      <c r="F395" t="s">
        <v>1685</v>
      </c>
      <c r="G395" t="s">
        <v>37</v>
      </c>
      <c r="H395" t="s">
        <v>36</v>
      </c>
      <c r="I395" t="s">
        <v>38</v>
      </c>
      <c r="J395" t="s">
        <v>471</v>
      </c>
      <c r="K395" t="s">
        <v>1686</v>
      </c>
      <c r="L395">
        <v>1</v>
      </c>
      <c r="M395">
        <v>124.01600000000001</v>
      </c>
      <c r="N395">
        <v>0</v>
      </c>
      <c r="O395">
        <v>0</v>
      </c>
      <c r="P395">
        <v>0</v>
      </c>
      <c r="Q395">
        <v>0</v>
      </c>
      <c r="R395">
        <v>0</v>
      </c>
      <c r="S395">
        <v>0</v>
      </c>
      <c r="T395">
        <v>0</v>
      </c>
      <c r="U395">
        <v>0</v>
      </c>
      <c r="V395">
        <v>0</v>
      </c>
      <c r="W395">
        <v>0</v>
      </c>
      <c r="X395" t="s">
        <v>2341</v>
      </c>
      <c r="Y395" t="s">
        <v>2342</v>
      </c>
    </row>
    <row r="396" spans="1:25" outlineLevel="1">
      <c r="A396" t="s">
        <v>1684</v>
      </c>
      <c r="B396" t="s">
        <v>318</v>
      </c>
      <c r="C396" t="s">
        <v>317</v>
      </c>
      <c r="D396" t="s">
        <v>91</v>
      </c>
      <c r="E396" t="s">
        <v>90</v>
      </c>
      <c r="F396" t="s">
        <v>1685</v>
      </c>
      <c r="G396" t="s">
        <v>37</v>
      </c>
      <c r="H396" t="s">
        <v>36</v>
      </c>
      <c r="I396" t="s">
        <v>38</v>
      </c>
      <c r="J396" t="s">
        <v>471</v>
      </c>
      <c r="K396" t="s">
        <v>1689</v>
      </c>
      <c r="N396">
        <v>0</v>
      </c>
      <c r="O396">
        <v>0</v>
      </c>
      <c r="P396">
        <v>0</v>
      </c>
      <c r="Q396">
        <v>0</v>
      </c>
      <c r="R396">
        <v>0</v>
      </c>
      <c r="S396">
        <v>0</v>
      </c>
      <c r="T396">
        <v>0</v>
      </c>
      <c r="U396">
        <v>0</v>
      </c>
      <c r="V396">
        <v>0</v>
      </c>
      <c r="W396">
        <v>0</v>
      </c>
      <c r="X396" t="s">
        <v>2343</v>
      </c>
      <c r="Y396" t="s">
        <v>2344</v>
      </c>
    </row>
    <row r="397" spans="1:25" outlineLevel="1">
      <c r="A397" t="s">
        <v>1684</v>
      </c>
      <c r="B397" t="s">
        <v>1615</v>
      </c>
      <c r="C397" t="s">
        <v>1614</v>
      </c>
      <c r="D397" t="s">
        <v>85</v>
      </c>
      <c r="E397" t="s">
        <v>84</v>
      </c>
      <c r="F397" t="s">
        <v>1685</v>
      </c>
      <c r="G397" t="s">
        <v>37</v>
      </c>
      <c r="H397" t="s">
        <v>36</v>
      </c>
      <c r="I397" t="s">
        <v>38</v>
      </c>
      <c r="J397" t="s">
        <v>471</v>
      </c>
      <c r="K397" t="s">
        <v>1689</v>
      </c>
      <c r="N397">
        <v>0</v>
      </c>
      <c r="O397">
        <v>0</v>
      </c>
      <c r="P397">
        <v>0</v>
      </c>
      <c r="Q397">
        <v>0</v>
      </c>
      <c r="R397">
        <v>0</v>
      </c>
      <c r="S397">
        <v>0</v>
      </c>
      <c r="T397">
        <v>0</v>
      </c>
      <c r="U397">
        <v>0</v>
      </c>
      <c r="V397">
        <v>0</v>
      </c>
      <c r="W397">
        <v>0</v>
      </c>
      <c r="X397" t="s">
        <v>2345</v>
      </c>
      <c r="Y397" t="s">
        <v>2346</v>
      </c>
    </row>
    <row r="398" spans="1:25" outlineLevel="1">
      <c r="A398" t="s">
        <v>1684</v>
      </c>
      <c r="B398" t="s">
        <v>316</v>
      </c>
      <c r="C398" t="s">
        <v>315</v>
      </c>
      <c r="D398" t="s">
        <v>202</v>
      </c>
      <c r="E398" t="s">
        <v>201</v>
      </c>
      <c r="F398" t="s">
        <v>1685</v>
      </c>
      <c r="G398" t="s">
        <v>37</v>
      </c>
      <c r="H398" t="s">
        <v>36</v>
      </c>
      <c r="I398" t="s">
        <v>38</v>
      </c>
      <c r="J398" t="s">
        <v>471</v>
      </c>
      <c r="K398" t="s">
        <v>1689</v>
      </c>
      <c r="N398">
        <v>0</v>
      </c>
      <c r="O398">
        <v>0</v>
      </c>
      <c r="P398">
        <v>0</v>
      </c>
      <c r="Q398">
        <v>0</v>
      </c>
      <c r="R398">
        <v>0</v>
      </c>
      <c r="S398">
        <v>0</v>
      </c>
      <c r="T398">
        <v>0</v>
      </c>
      <c r="U398">
        <v>0</v>
      </c>
      <c r="V398">
        <v>0</v>
      </c>
      <c r="W398">
        <v>0</v>
      </c>
      <c r="X398" t="s">
        <v>2347</v>
      </c>
      <c r="Y398" t="s">
        <v>2348</v>
      </c>
    </row>
    <row r="399" spans="1:25" outlineLevel="1">
      <c r="A399" t="s">
        <v>1684</v>
      </c>
      <c r="B399" t="s">
        <v>312</v>
      </c>
      <c r="C399" t="s">
        <v>311</v>
      </c>
      <c r="D399" t="s">
        <v>68</v>
      </c>
      <c r="E399" t="s">
        <v>67</v>
      </c>
      <c r="F399" t="s">
        <v>1685</v>
      </c>
      <c r="G399" t="s">
        <v>37</v>
      </c>
      <c r="H399" t="s">
        <v>36</v>
      </c>
      <c r="I399" t="s">
        <v>38</v>
      </c>
      <c r="J399" t="s">
        <v>471</v>
      </c>
      <c r="K399" t="s">
        <v>1689</v>
      </c>
      <c r="N399">
        <v>0</v>
      </c>
      <c r="O399">
        <v>0</v>
      </c>
      <c r="P399">
        <v>0</v>
      </c>
      <c r="Q399">
        <v>0</v>
      </c>
      <c r="R399">
        <v>0</v>
      </c>
      <c r="S399">
        <v>0</v>
      </c>
      <c r="T399">
        <v>0</v>
      </c>
      <c r="U399">
        <v>0</v>
      </c>
      <c r="V399">
        <v>0</v>
      </c>
      <c r="W399">
        <v>0</v>
      </c>
      <c r="X399" t="s">
        <v>2349</v>
      </c>
      <c r="Y399" t="s">
        <v>2350</v>
      </c>
    </row>
    <row r="400" spans="1:25" outlineLevel="1">
      <c r="A400" t="s">
        <v>1684</v>
      </c>
      <c r="B400" t="s">
        <v>310</v>
      </c>
      <c r="C400" t="s">
        <v>309</v>
      </c>
      <c r="D400" t="s">
        <v>101</v>
      </c>
      <c r="E400" t="s">
        <v>100</v>
      </c>
      <c r="F400" t="s">
        <v>1696</v>
      </c>
      <c r="G400" t="s">
        <v>37</v>
      </c>
      <c r="H400" t="s">
        <v>36</v>
      </c>
      <c r="I400" t="s">
        <v>38</v>
      </c>
      <c r="J400" t="s">
        <v>471</v>
      </c>
      <c r="K400" t="s">
        <v>1689</v>
      </c>
      <c r="N400">
        <v>0</v>
      </c>
      <c r="O400">
        <v>0</v>
      </c>
      <c r="P400">
        <v>0</v>
      </c>
      <c r="Q400">
        <v>0</v>
      </c>
      <c r="R400">
        <v>0</v>
      </c>
      <c r="S400">
        <v>0</v>
      </c>
      <c r="T400">
        <v>0</v>
      </c>
      <c r="U400">
        <v>0</v>
      </c>
      <c r="V400">
        <v>0</v>
      </c>
      <c r="W400">
        <v>0</v>
      </c>
      <c r="X400" t="s">
        <v>2351</v>
      </c>
      <c r="Y400" t="s">
        <v>2352</v>
      </c>
    </row>
    <row r="401" spans="1:25" outlineLevel="1">
      <c r="A401" t="s">
        <v>1684</v>
      </c>
      <c r="B401" t="s">
        <v>308</v>
      </c>
      <c r="C401" t="s">
        <v>307</v>
      </c>
      <c r="D401" t="s">
        <v>115</v>
      </c>
      <c r="E401" t="s">
        <v>114</v>
      </c>
      <c r="F401" t="s">
        <v>1685</v>
      </c>
      <c r="G401" t="s">
        <v>37</v>
      </c>
      <c r="H401" t="s">
        <v>36</v>
      </c>
      <c r="I401" t="s">
        <v>38</v>
      </c>
      <c r="J401" t="s">
        <v>471</v>
      </c>
      <c r="K401" t="s">
        <v>1686</v>
      </c>
      <c r="L401">
        <v>1</v>
      </c>
      <c r="M401">
        <v>113.098</v>
      </c>
      <c r="N401">
        <v>0</v>
      </c>
      <c r="O401">
        <v>0</v>
      </c>
      <c r="P401">
        <v>0</v>
      </c>
      <c r="Q401">
        <v>0</v>
      </c>
      <c r="R401">
        <v>0</v>
      </c>
      <c r="S401">
        <v>0</v>
      </c>
      <c r="T401">
        <v>0</v>
      </c>
      <c r="U401">
        <v>0</v>
      </c>
      <c r="V401">
        <v>0</v>
      </c>
      <c r="W401">
        <v>0</v>
      </c>
      <c r="X401" t="s">
        <v>2353</v>
      </c>
      <c r="Y401" t="s">
        <v>2354</v>
      </c>
    </row>
    <row r="402" spans="1:25" outlineLevel="1">
      <c r="A402" t="s">
        <v>1684</v>
      </c>
      <c r="B402" t="s">
        <v>1423</v>
      </c>
      <c r="C402" t="s">
        <v>1422</v>
      </c>
      <c r="D402" t="s">
        <v>169</v>
      </c>
      <c r="E402" t="s">
        <v>168</v>
      </c>
      <c r="F402" t="s">
        <v>1685</v>
      </c>
      <c r="G402" t="s">
        <v>37</v>
      </c>
      <c r="H402" t="s">
        <v>36</v>
      </c>
      <c r="I402" t="s">
        <v>38</v>
      </c>
      <c r="J402" t="s">
        <v>471</v>
      </c>
      <c r="K402" t="s">
        <v>1689</v>
      </c>
      <c r="L402">
        <v>13</v>
      </c>
      <c r="M402">
        <v>38.744</v>
      </c>
      <c r="N402">
        <v>0</v>
      </c>
      <c r="O402">
        <v>0</v>
      </c>
      <c r="P402">
        <v>0</v>
      </c>
      <c r="Q402">
        <v>0</v>
      </c>
      <c r="R402">
        <v>0</v>
      </c>
      <c r="S402">
        <v>0</v>
      </c>
      <c r="T402">
        <v>0</v>
      </c>
      <c r="U402">
        <v>0</v>
      </c>
      <c r="V402">
        <v>0</v>
      </c>
      <c r="W402">
        <v>0</v>
      </c>
      <c r="X402" t="s">
        <v>2355</v>
      </c>
      <c r="Y402" t="s">
        <v>2356</v>
      </c>
    </row>
    <row r="403" spans="1:25" outlineLevel="1">
      <c r="A403" t="s">
        <v>1684</v>
      </c>
      <c r="B403" t="s">
        <v>304</v>
      </c>
      <c r="C403" t="s">
        <v>303</v>
      </c>
      <c r="D403" t="s">
        <v>35</v>
      </c>
      <c r="E403" t="s">
        <v>34</v>
      </c>
      <c r="F403" t="s">
        <v>1685</v>
      </c>
      <c r="G403" t="s">
        <v>37</v>
      </c>
      <c r="H403" t="s">
        <v>36</v>
      </c>
      <c r="I403" t="s">
        <v>38</v>
      </c>
      <c r="J403" t="s">
        <v>471</v>
      </c>
      <c r="K403" t="s">
        <v>1689</v>
      </c>
      <c r="N403">
        <v>0</v>
      </c>
      <c r="O403">
        <v>0</v>
      </c>
      <c r="P403">
        <v>0</v>
      </c>
      <c r="Q403">
        <v>0</v>
      </c>
      <c r="R403">
        <v>0</v>
      </c>
      <c r="S403">
        <v>0</v>
      </c>
      <c r="T403">
        <v>0</v>
      </c>
      <c r="U403">
        <v>0</v>
      </c>
      <c r="V403">
        <v>0</v>
      </c>
      <c r="W403">
        <v>0</v>
      </c>
      <c r="X403" t="s">
        <v>2357</v>
      </c>
      <c r="Y403" t="s">
        <v>2358</v>
      </c>
    </row>
    <row r="404" spans="1:25" outlineLevel="1">
      <c r="A404" t="s">
        <v>1684</v>
      </c>
      <c r="B404" t="s">
        <v>302</v>
      </c>
      <c r="C404" t="s">
        <v>301</v>
      </c>
      <c r="D404" t="s">
        <v>115</v>
      </c>
      <c r="E404" t="s">
        <v>114</v>
      </c>
      <c r="F404" t="s">
        <v>1685</v>
      </c>
      <c r="G404" t="s">
        <v>37</v>
      </c>
      <c r="H404" t="s">
        <v>36</v>
      </c>
      <c r="I404" t="s">
        <v>38</v>
      </c>
      <c r="J404" t="s">
        <v>471</v>
      </c>
      <c r="K404" t="s">
        <v>1686</v>
      </c>
      <c r="L404">
        <v>1</v>
      </c>
      <c r="M404">
        <v>67.525999999999996</v>
      </c>
      <c r="N404">
        <v>0</v>
      </c>
      <c r="O404">
        <v>0</v>
      </c>
      <c r="P404">
        <v>0</v>
      </c>
      <c r="Q404">
        <v>0</v>
      </c>
      <c r="R404">
        <v>0</v>
      </c>
      <c r="S404">
        <v>0</v>
      </c>
      <c r="T404">
        <v>0</v>
      </c>
      <c r="U404">
        <v>0</v>
      </c>
      <c r="V404">
        <v>0</v>
      </c>
      <c r="W404">
        <v>0</v>
      </c>
      <c r="X404" t="s">
        <v>2359</v>
      </c>
      <c r="Y404" t="s">
        <v>2360</v>
      </c>
    </row>
    <row r="405" spans="1:25" outlineLevel="1">
      <c r="A405" t="s">
        <v>1684</v>
      </c>
      <c r="B405" t="s">
        <v>300</v>
      </c>
      <c r="C405" t="s">
        <v>299</v>
      </c>
      <c r="D405" t="s">
        <v>101</v>
      </c>
      <c r="E405" t="s">
        <v>100</v>
      </c>
      <c r="F405" t="s">
        <v>1696</v>
      </c>
      <c r="G405" t="s">
        <v>37</v>
      </c>
      <c r="H405" t="s">
        <v>36</v>
      </c>
      <c r="I405" t="s">
        <v>38</v>
      </c>
      <c r="J405" t="s">
        <v>471</v>
      </c>
      <c r="K405" t="s">
        <v>1689</v>
      </c>
      <c r="L405">
        <v>14</v>
      </c>
      <c r="M405">
        <v>41.171999999999997</v>
      </c>
      <c r="N405">
        <v>0</v>
      </c>
      <c r="O405">
        <v>0</v>
      </c>
      <c r="P405">
        <v>0</v>
      </c>
      <c r="Q405">
        <v>0</v>
      </c>
      <c r="R405">
        <v>0</v>
      </c>
      <c r="S405">
        <v>0</v>
      </c>
      <c r="T405">
        <v>0</v>
      </c>
      <c r="U405">
        <v>0</v>
      </c>
      <c r="V405">
        <v>0</v>
      </c>
      <c r="W405">
        <v>0</v>
      </c>
      <c r="X405" t="s">
        <v>2361</v>
      </c>
      <c r="Y405" t="s">
        <v>2362</v>
      </c>
    </row>
    <row r="406" spans="1:25" outlineLevel="1">
      <c r="A406" t="s">
        <v>1684</v>
      </c>
      <c r="B406" t="s">
        <v>292</v>
      </c>
      <c r="C406" t="s">
        <v>291</v>
      </c>
      <c r="D406" t="s">
        <v>95</v>
      </c>
      <c r="E406" t="s">
        <v>94</v>
      </c>
      <c r="F406" t="s">
        <v>1685</v>
      </c>
      <c r="G406" t="s">
        <v>37</v>
      </c>
      <c r="H406" t="s">
        <v>36</v>
      </c>
      <c r="I406" t="s">
        <v>38</v>
      </c>
      <c r="J406" t="s">
        <v>471</v>
      </c>
      <c r="K406" t="s">
        <v>1689</v>
      </c>
      <c r="N406">
        <v>0</v>
      </c>
      <c r="O406">
        <v>0</v>
      </c>
      <c r="P406">
        <v>0</v>
      </c>
      <c r="Q406">
        <v>0</v>
      </c>
      <c r="R406">
        <v>0</v>
      </c>
      <c r="S406">
        <v>0</v>
      </c>
      <c r="T406">
        <v>0</v>
      </c>
      <c r="U406">
        <v>0</v>
      </c>
      <c r="V406">
        <v>0</v>
      </c>
      <c r="W406">
        <v>0</v>
      </c>
      <c r="X406" t="s">
        <v>2363</v>
      </c>
      <c r="Y406" t="s">
        <v>2364</v>
      </c>
    </row>
    <row r="407" spans="1:25" outlineLevel="1">
      <c r="A407" t="s">
        <v>1684</v>
      </c>
      <c r="B407" t="s">
        <v>292</v>
      </c>
      <c r="C407" t="s">
        <v>291</v>
      </c>
      <c r="D407" t="s">
        <v>95</v>
      </c>
      <c r="E407" t="s">
        <v>94</v>
      </c>
      <c r="F407" t="s">
        <v>1685</v>
      </c>
      <c r="G407" t="s">
        <v>37</v>
      </c>
      <c r="H407" t="s">
        <v>36</v>
      </c>
      <c r="I407" t="s">
        <v>38</v>
      </c>
      <c r="J407" t="s">
        <v>471</v>
      </c>
      <c r="K407" t="s">
        <v>1686</v>
      </c>
      <c r="L407">
        <v>1</v>
      </c>
      <c r="M407">
        <v>113.492</v>
      </c>
      <c r="N407">
        <v>0</v>
      </c>
      <c r="O407">
        <v>0</v>
      </c>
      <c r="P407">
        <v>0</v>
      </c>
      <c r="Q407">
        <v>0</v>
      </c>
      <c r="R407">
        <v>0</v>
      </c>
      <c r="S407">
        <v>0</v>
      </c>
      <c r="T407">
        <v>0</v>
      </c>
      <c r="U407">
        <v>0</v>
      </c>
      <c r="V407">
        <v>0</v>
      </c>
      <c r="W407">
        <v>0</v>
      </c>
      <c r="X407" t="s">
        <v>2363</v>
      </c>
      <c r="Y407" t="s">
        <v>2364</v>
      </c>
    </row>
    <row r="408" spans="1:25" outlineLevel="1">
      <c r="A408" t="s">
        <v>1684</v>
      </c>
      <c r="B408" t="s">
        <v>280</v>
      </c>
      <c r="C408" t="s">
        <v>279</v>
      </c>
      <c r="D408" t="s">
        <v>121</v>
      </c>
      <c r="E408" t="s">
        <v>120</v>
      </c>
      <c r="F408" t="s">
        <v>1685</v>
      </c>
      <c r="G408" t="s">
        <v>37</v>
      </c>
      <c r="H408" t="s">
        <v>36</v>
      </c>
      <c r="I408" t="s">
        <v>38</v>
      </c>
      <c r="J408" t="s">
        <v>471</v>
      </c>
      <c r="K408" t="s">
        <v>1689</v>
      </c>
      <c r="N408">
        <v>0</v>
      </c>
      <c r="O408">
        <v>0</v>
      </c>
      <c r="P408">
        <v>0</v>
      </c>
      <c r="Q408">
        <v>0</v>
      </c>
      <c r="R408">
        <v>0</v>
      </c>
      <c r="S408">
        <v>0</v>
      </c>
      <c r="T408">
        <v>0</v>
      </c>
      <c r="U408">
        <v>0</v>
      </c>
      <c r="V408">
        <v>0</v>
      </c>
      <c r="W408">
        <v>0</v>
      </c>
      <c r="X408" t="s">
        <v>2365</v>
      </c>
      <c r="Y408" t="s">
        <v>2366</v>
      </c>
    </row>
    <row r="409" spans="1:25" outlineLevel="1">
      <c r="A409" t="s">
        <v>1684</v>
      </c>
      <c r="B409" t="s">
        <v>278</v>
      </c>
      <c r="C409" t="s">
        <v>277</v>
      </c>
      <c r="D409" t="s">
        <v>68</v>
      </c>
      <c r="E409" t="s">
        <v>67</v>
      </c>
      <c r="F409" t="s">
        <v>1685</v>
      </c>
      <c r="G409" t="s">
        <v>37</v>
      </c>
      <c r="H409" t="s">
        <v>36</v>
      </c>
      <c r="I409" t="s">
        <v>38</v>
      </c>
      <c r="J409" t="s">
        <v>471</v>
      </c>
      <c r="K409" t="s">
        <v>1689</v>
      </c>
      <c r="N409">
        <v>0</v>
      </c>
      <c r="O409">
        <v>0</v>
      </c>
      <c r="P409">
        <v>0</v>
      </c>
      <c r="Q409">
        <v>0</v>
      </c>
      <c r="R409">
        <v>0</v>
      </c>
      <c r="S409">
        <v>0</v>
      </c>
      <c r="T409">
        <v>0</v>
      </c>
      <c r="U409">
        <v>0</v>
      </c>
      <c r="V409">
        <v>0</v>
      </c>
      <c r="W409">
        <v>0</v>
      </c>
      <c r="X409" t="s">
        <v>2367</v>
      </c>
      <c r="Y409" t="s">
        <v>2368</v>
      </c>
    </row>
    <row r="410" spans="1:25" outlineLevel="1">
      <c r="A410" t="s">
        <v>1684</v>
      </c>
      <c r="B410" t="s">
        <v>274</v>
      </c>
      <c r="C410" t="s">
        <v>273</v>
      </c>
      <c r="D410" t="s">
        <v>159</v>
      </c>
      <c r="E410" t="s">
        <v>158</v>
      </c>
      <c r="F410" t="s">
        <v>1685</v>
      </c>
      <c r="G410" t="s">
        <v>37</v>
      </c>
      <c r="H410" t="s">
        <v>36</v>
      </c>
      <c r="I410" t="s">
        <v>38</v>
      </c>
      <c r="J410" t="s">
        <v>471</v>
      </c>
      <c r="K410" t="s">
        <v>1689</v>
      </c>
      <c r="N410">
        <v>0</v>
      </c>
      <c r="O410">
        <v>0</v>
      </c>
      <c r="P410">
        <v>0</v>
      </c>
      <c r="Q410">
        <v>0</v>
      </c>
      <c r="R410">
        <v>0</v>
      </c>
      <c r="S410">
        <v>0</v>
      </c>
      <c r="T410">
        <v>0</v>
      </c>
      <c r="U410">
        <v>0</v>
      </c>
      <c r="V410">
        <v>0</v>
      </c>
      <c r="W410">
        <v>0</v>
      </c>
      <c r="X410" t="s">
        <v>2369</v>
      </c>
      <c r="Y410" t="s">
        <v>2370</v>
      </c>
    </row>
    <row r="411" spans="1:25" outlineLevel="1">
      <c r="A411" t="s">
        <v>1684</v>
      </c>
      <c r="B411" t="s">
        <v>274</v>
      </c>
      <c r="C411" t="s">
        <v>273</v>
      </c>
      <c r="D411" t="s">
        <v>159</v>
      </c>
      <c r="E411" t="s">
        <v>158</v>
      </c>
      <c r="F411" t="s">
        <v>1685</v>
      </c>
      <c r="G411" t="s">
        <v>37</v>
      </c>
      <c r="H411" t="s">
        <v>36</v>
      </c>
      <c r="I411" t="s">
        <v>38</v>
      </c>
      <c r="J411" t="s">
        <v>471</v>
      </c>
      <c r="K411" t="s">
        <v>1686</v>
      </c>
      <c r="L411">
        <v>1</v>
      </c>
      <c r="M411">
        <v>122.71899999999999</v>
      </c>
      <c r="N411">
        <v>0</v>
      </c>
      <c r="O411">
        <v>0</v>
      </c>
      <c r="P411">
        <v>0</v>
      </c>
      <c r="Q411">
        <v>0</v>
      </c>
      <c r="R411">
        <v>0</v>
      </c>
      <c r="S411">
        <v>0</v>
      </c>
      <c r="T411">
        <v>0</v>
      </c>
      <c r="U411">
        <v>0</v>
      </c>
      <c r="V411">
        <v>0</v>
      </c>
      <c r="W411">
        <v>0</v>
      </c>
      <c r="X411" t="s">
        <v>2369</v>
      </c>
      <c r="Y411" t="s">
        <v>2370</v>
      </c>
    </row>
    <row r="412" spans="1:25" outlineLevel="1">
      <c r="A412" t="s">
        <v>1684</v>
      </c>
      <c r="B412" t="s">
        <v>272</v>
      </c>
      <c r="C412" t="s">
        <v>271</v>
      </c>
      <c r="D412" t="s">
        <v>68</v>
      </c>
      <c r="E412" t="s">
        <v>67</v>
      </c>
      <c r="F412" t="s">
        <v>1685</v>
      </c>
      <c r="G412" t="s">
        <v>37</v>
      </c>
      <c r="H412" t="s">
        <v>36</v>
      </c>
      <c r="I412" t="s">
        <v>38</v>
      </c>
      <c r="J412" t="s">
        <v>471</v>
      </c>
      <c r="K412" t="s">
        <v>1689</v>
      </c>
      <c r="N412">
        <v>0</v>
      </c>
      <c r="O412">
        <v>0</v>
      </c>
      <c r="P412">
        <v>0</v>
      </c>
      <c r="Q412">
        <v>0</v>
      </c>
      <c r="R412">
        <v>0</v>
      </c>
      <c r="S412">
        <v>0</v>
      </c>
      <c r="T412">
        <v>0</v>
      </c>
      <c r="U412">
        <v>0</v>
      </c>
      <c r="V412">
        <v>0</v>
      </c>
      <c r="W412">
        <v>0</v>
      </c>
      <c r="X412" t="s">
        <v>2371</v>
      </c>
      <c r="Y412" t="s">
        <v>2372</v>
      </c>
    </row>
    <row r="413" spans="1:25" outlineLevel="1">
      <c r="A413" t="s">
        <v>1684</v>
      </c>
      <c r="B413" t="s">
        <v>272</v>
      </c>
      <c r="C413" t="s">
        <v>271</v>
      </c>
      <c r="D413" t="s">
        <v>68</v>
      </c>
      <c r="E413" t="s">
        <v>67</v>
      </c>
      <c r="F413" t="s">
        <v>1685</v>
      </c>
      <c r="G413" t="s">
        <v>37</v>
      </c>
      <c r="H413" t="s">
        <v>36</v>
      </c>
      <c r="I413" t="s">
        <v>38</v>
      </c>
      <c r="J413" t="s">
        <v>471</v>
      </c>
      <c r="K413" t="s">
        <v>1686</v>
      </c>
      <c r="L413">
        <v>1</v>
      </c>
      <c r="M413">
        <v>119.068</v>
      </c>
      <c r="N413">
        <v>0</v>
      </c>
      <c r="O413">
        <v>0</v>
      </c>
      <c r="P413">
        <v>0</v>
      </c>
      <c r="Q413">
        <v>0</v>
      </c>
      <c r="R413">
        <v>0</v>
      </c>
      <c r="S413">
        <v>0</v>
      </c>
      <c r="T413">
        <v>0</v>
      </c>
      <c r="U413">
        <v>0</v>
      </c>
      <c r="V413">
        <v>0</v>
      </c>
      <c r="W413">
        <v>0</v>
      </c>
      <c r="X413" t="s">
        <v>2371</v>
      </c>
      <c r="Y413" t="s">
        <v>2372</v>
      </c>
    </row>
    <row r="414" spans="1:25" outlineLevel="1">
      <c r="A414" t="s">
        <v>1684</v>
      </c>
      <c r="B414" t="s">
        <v>1421</v>
      </c>
      <c r="C414" t="s">
        <v>1420</v>
      </c>
      <c r="D414" t="s">
        <v>159</v>
      </c>
      <c r="E414" t="s">
        <v>158</v>
      </c>
      <c r="F414" t="s">
        <v>1685</v>
      </c>
      <c r="G414" t="s">
        <v>37</v>
      </c>
      <c r="H414" t="s">
        <v>36</v>
      </c>
      <c r="I414" t="s">
        <v>38</v>
      </c>
      <c r="J414" t="s">
        <v>471</v>
      </c>
      <c r="K414" t="s">
        <v>1689</v>
      </c>
      <c r="N414">
        <v>0</v>
      </c>
      <c r="O414">
        <v>0</v>
      </c>
      <c r="P414">
        <v>0</v>
      </c>
      <c r="Q414">
        <v>0</v>
      </c>
      <c r="R414">
        <v>0</v>
      </c>
      <c r="S414">
        <v>0</v>
      </c>
      <c r="T414">
        <v>0</v>
      </c>
      <c r="U414">
        <v>0</v>
      </c>
      <c r="V414">
        <v>0</v>
      </c>
      <c r="W414">
        <v>0</v>
      </c>
      <c r="X414" t="s">
        <v>2373</v>
      </c>
      <c r="Y414" t="s">
        <v>2374</v>
      </c>
    </row>
    <row r="415" spans="1:25" outlineLevel="1">
      <c r="A415" t="s">
        <v>1684</v>
      </c>
      <c r="B415" t="s">
        <v>268</v>
      </c>
      <c r="C415" t="s">
        <v>267</v>
      </c>
      <c r="D415" t="s">
        <v>121</v>
      </c>
      <c r="E415" t="s">
        <v>120</v>
      </c>
      <c r="F415" t="s">
        <v>1685</v>
      </c>
      <c r="G415" t="s">
        <v>37</v>
      </c>
      <c r="H415" t="s">
        <v>36</v>
      </c>
      <c r="I415" t="s">
        <v>38</v>
      </c>
      <c r="J415" t="s">
        <v>471</v>
      </c>
      <c r="K415" t="s">
        <v>1686</v>
      </c>
      <c r="L415">
        <v>1</v>
      </c>
      <c r="M415">
        <v>122.045</v>
      </c>
      <c r="N415">
        <v>0</v>
      </c>
      <c r="O415">
        <v>0</v>
      </c>
      <c r="P415">
        <v>0</v>
      </c>
      <c r="Q415">
        <v>0</v>
      </c>
      <c r="R415">
        <v>0</v>
      </c>
      <c r="S415">
        <v>0</v>
      </c>
      <c r="T415">
        <v>0</v>
      </c>
      <c r="U415">
        <v>0</v>
      </c>
      <c r="V415">
        <v>0</v>
      </c>
      <c r="W415">
        <v>0</v>
      </c>
      <c r="X415" t="s">
        <v>2375</v>
      </c>
      <c r="Y415" t="s">
        <v>2376</v>
      </c>
    </row>
    <row r="416" spans="1:25" outlineLevel="1">
      <c r="A416" t="s">
        <v>1684</v>
      </c>
      <c r="B416" t="s">
        <v>1419</v>
      </c>
      <c r="C416" t="s">
        <v>1418</v>
      </c>
      <c r="D416" t="s">
        <v>85</v>
      </c>
      <c r="E416" t="s">
        <v>84</v>
      </c>
      <c r="F416" t="s">
        <v>1685</v>
      </c>
      <c r="G416" t="s">
        <v>37</v>
      </c>
      <c r="H416" t="s">
        <v>36</v>
      </c>
      <c r="I416" t="s">
        <v>38</v>
      </c>
      <c r="J416" t="s">
        <v>471</v>
      </c>
      <c r="K416" t="s">
        <v>1686</v>
      </c>
      <c r="L416">
        <v>2</v>
      </c>
      <c r="M416">
        <v>210.25800000000001</v>
      </c>
      <c r="N416">
        <v>0</v>
      </c>
      <c r="O416">
        <v>0</v>
      </c>
      <c r="P416">
        <v>0</v>
      </c>
      <c r="Q416">
        <v>0</v>
      </c>
      <c r="R416">
        <v>0</v>
      </c>
      <c r="S416">
        <v>0</v>
      </c>
      <c r="T416">
        <v>0</v>
      </c>
      <c r="U416">
        <v>0</v>
      </c>
      <c r="V416">
        <v>0</v>
      </c>
      <c r="W416">
        <v>0</v>
      </c>
      <c r="X416" t="s">
        <v>2377</v>
      </c>
      <c r="Y416" t="s">
        <v>2378</v>
      </c>
    </row>
    <row r="417" spans="1:25" outlineLevel="1">
      <c r="A417" t="s">
        <v>1684</v>
      </c>
      <c r="B417" t="s">
        <v>262</v>
      </c>
      <c r="C417" t="s">
        <v>261</v>
      </c>
      <c r="D417" t="s">
        <v>74</v>
      </c>
      <c r="E417" t="s">
        <v>73</v>
      </c>
      <c r="F417" t="s">
        <v>1685</v>
      </c>
      <c r="G417" t="s">
        <v>37</v>
      </c>
      <c r="H417" t="s">
        <v>36</v>
      </c>
      <c r="I417" t="s">
        <v>38</v>
      </c>
      <c r="J417" t="s">
        <v>471</v>
      </c>
      <c r="K417" t="s">
        <v>1689</v>
      </c>
      <c r="L417">
        <v>14</v>
      </c>
      <c r="M417">
        <v>82.847999999999999</v>
      </c>
      <c r="N417">
        <v>0</v>
      </c>
      <c r="O417">
        <v>0</v>
      </c>
      <c r="P417">
        <v>0</v>
      </c>
      <c r="Q417">
        <v>0</v>
      </c>
      <c r="R417">
        <v>0</v>
      </c>
      <c r="S417">
        <v>0</v>
      </c>
      <c r="T417">
        <v>0</v>
      </c>
      <c r="U417">
        <v>0</v>
      </c>
      <c r="V417">
        <v>0</v>
      </c>
      <c r="W417">
        <v>0</v>
      </c>
      <c r="X417" t="s">
        <v>2379</v>
      </c>
      <c r="Y417" t="s">
        <v>2380</v>
      </c>
    </row>
    <row r="418" spans="1:25" outlineLevel="1">
      <c r="A418" t="s">
        <v>1684</v>
      </c>
      <c r="B418" t="s">
        <v>258</v>
      </c>
      <c r="C418" t="s">
        <v>257</v>
      </c>
      <c r="D418" t="s">
        <v>115</v>
      </c>
      <c r="E418" t="s">
        <v>114</v>
      </c>
      <c r="F418" t="s">
        <v>1685</v>
      </c>
      <c r="G418" t="s">
        <v>37</v>
      </c>
      <c r="H418" t="s">
        <v>36</v>
      </c>
      <c r="I418" t="s">
        <v>38</v>
      </c>
      <c r="J418" t="s">
        <v>471</v>
      </c>
      <c r="K418" t="s">
        <v>1686</v>
      </c>
      <c r="L418">
        <v>2</v>
      </c>
      <c r="M418">
        <v>234.09899999999999</v>
      </c>
      <c r="N418">
        <v>0</v>
      </c>
      <c r="O418">
        <v>0</v>
      </c>
      <c r="P418">
        <v>0</v>
      </c>
      <c r="Q418">
        <v>0</v>
      </c>
      <c r="R418">
        <v>0</v>
      </c>
      <c r="S418">
        <v>0</v>
      </c>
      <c r="T418">
        <v>0</v>
      </c>
      <c r="U418">
        <v>0</v>
      </c>
      <c r="V418">
        <v>0</v>
      </c>
      <c r="W418">
        <v>0</v>
      </c>
      <c r="X418" t="s">
        <v>2381</v>
      </c>
      <c r="Y418" t="s">
        <v>2382</v>
      </c>
    </row>
    <row r="419" spans="1:25" outlineLevel="1">
      <c r="A419" t="s">
        <v>1684</v>
      </c>
      <c r="B419" t="s">
        <v>258</v>
      </c>
      <c r="C419" t="s">
        <v>257</v>
      </c>
      <c r="D419" t="s">
        <v>115</v>
      </c>
      <c r="E419" t="s">
        <v>114</v>
      </c>
      <c r="F419" t="s">
        <v>1685</v>
      </c>
      <c r="G419" t="s">
        <v>37</v>
      </c>
      <c r="H419" t="s">
        <v>36</v>
      </c>
      <c r="I419" t="s">
        <v>38</v>
      </c>
      <c r="J419" t="s">
        <v>471</v>
      </c>
      <c r="K419" t="s">
        <v>1733</v>
      </c>
      <c r="L419">
        <v>1</v>
      </c>
      <c r="M419">
        <v>141.53800000000001</v>
      </c>
      <c r="N419">
        <v>4</v>
      </c>
      <c r="O419">
        <v>51806.889000000003</v>
      </c>
      <c r="P419">
        <v>0</v>
      </c>
      <c r="Q419">
        <v>0</v>
      </c>
      <c r="R419">
        <v>0</v>
      </c>
      <c r="S419">
        <v>0</v>
      </c>
      <c r="T419">
        <v>0</v>
      </c>
      <c r="U419">
        <v>0</v>
      </c>
      <c r="V419">
        <v>0</v>
      </c>
      <c r="W419">
        <v>0</v>
      </c>
      <c r="X419" t="s">
        <v>2381</v>
      </c>
      <c r="Y419" t="s">
        <v>2382</v>
      </c>
    </row>
    <row r="420" spans="1:25" outlineLevel="1">
      <c r="A420" t="s">
        <v>1684</v>
      </c>
      <c r="B420" t="s">
        <v>256</v>
      </c>
      <c r="C420" t="s">
        <v>255</v>
      </c>
      <c r="D420" t="s">
        <v>147</v>
      </c>
      <c r="E420" t="s">
        <v>146</v>
      </c>
      <c r="F420" t="s">
        <v>1685</v>
      </c>
      <c r="G420" t="s">
        <v>37</v>
      </c>
      <c r="H420" t="s">
        <v>36</v>
      </c>
      <c r="I420" t="s">
        <v>38</v>
      </c>
      <c r="J420" t="s">
        <v>471</v>
      </c>
      <c r="K420" t="s">
        <v>1689</v>
      </c>
      <c r="N420">
        <v>0</v>
      </c>
      <c r="O420">
        <v>0</v>
      </c>
      <c r="P420">
        <v>0</v>
      </c>
      <c r="Q420">
        <v>0</v>
      </c>
      <c r="R420">
        <v>0</v>
      </c>
      <c r="S420">
        <v>0</v>
      </c>
      <c r="T420">
        <v>0</v>
      </c>
      <c r="U420">
        <v>0</v>
      </c>
      <c r="V420">
        <v>0</v>
      </c>
      <c r="W420">
        <v>0</v>
      </c>
      <c r="X420" t="s">
        <v>2383</v>
      </c>
      <c r="Y420" t="s">
        <v>2384</v>
      </c>
    </row>
    <row r="421" spans="1:25" outlineLevel="1">
      <c r="A421" t="s">
        <v>1684</v>
      </c>
      <c r="B421" t="s">
        <v>1415</v>
      </c>
      <c r="C421" t="s">
        <v>1414</v>
      </c>
      <c r="D421" t="s">
        <v>115</v>
      </c>
      <c r="E421" t="s">
        <v>114</v>
      </c>
      <c r="F421" t="s">
        <v>1685</v>
      </c>
      <c r="G421" t="s">
        <v>37</v>
      </c>
      <c r="H421" t="s">
        <v>36</v>
      </c>
      <c r="I421" t="s">
        <v>38</v>
      </c>
      <c r="J421" t="s">
        <v>471</v>
      </c>
      <c r="K421" t="s">
        <v>1689</v>
      </c>
      <c r="N421">
        <v>0</v>
      </c>
      <c r="O421">
        <v>0</v>
      </c>
      <c r="P421">
        <v>0</v>
      </c>
      <c r="Q421">
        <v>0</v>
      </c>
      <c r="R421">
        <v>0</v>
      </c>
      <c r="S421">
        <v>0</v>
      </c>
      <c r="T421">
        <v>0</v>
      </c>
      <c r="U421">
        <v>0</v>
      </c>
      <c r="V421">
        <v>0</v>
      </c>
      <c r="W421">
        <v>0</v>
      </c>
      <c r="X421" t="s">
        <v>2385</v>
      </c>
      <c r="Y421" t="s">
        <v>2386</v>
      </c>
    </row>
    <row r="422" spans="1:25" outlineLevel="1">
      <c r="A422" t="s">
        <v>1684</v>
      </c>
      <c r="B422" t="s">
        <v>252</v>
      </c>
      <c r="C422" t="s">
        <v>251</v>
      </c>
      <c r="D422" t="s">
        <v>133</v>
      </c>
      <c r="E422" t="s">
        <v>132</v>
      </c>
      <c r="F422" t="s">
        <v>1685</v>
      </c>
      <c r="G422" t="s">
        <v>37</v>
      </c>
      <c r="H422" t="s">
        <v>36</v>
      </c>
      <c r="I422" t="s">
        <v>38</v>
      </c>
      <c r="J422" t="s">
        <v>471</v>
      </c>
      <c r="K422" t="s">
        <v>1689</v>
      </c>
      <c r="L422">
        <v>11</v>
      </c>
      <c r="M422">
        <v>28.901</v>
      </c>
      <c r="N422">
        <v>0</v>
      </c>
      <c r="O422">
        <v>0</v>
      </c>
      <c r="P422">
        <v>0</v>
      </c>
      <c r="Q422">
        <v>0</v>
      </c>
      <c r="R422">
        <v>0</v>
      </c>
      <c r="S422">
        <v>0</v>
      </c>
      <c r="T422">
        <v>0</v>
      </c>
      <c r="U422">
        <v>0</v>
      </c>
      <c r="V422">
        <v>0</v>
      </c>
      <c r="W422">
        <v>0</v>
      </c>
      <c r="X422" t="s">
        <v>2387</v>
      </c>
      <c r="Y422" t="s">
        <v>2388</v>
      </c>
    </row>
    <row r="423" spans="1:25" outlineLevel="1">
      <c r="A423" t="s">
        <v>1684</v>
      </c>
      <c r="B423" t="s">
        <v>250</v>
      </c>
      <c r="C423" t="s">
        <v>249</v>
      </c>
      <c r="D423" t="s">
        <v>68</v>
      </c>
      <c r="E423" t="s">
        <v>67</v>
      </c>
      <c r="F423" t="s">
        <v>1685</v>
      </c>
      <c r="G423" t="s">
        <v>37</v>
      </c>
      <c r="H423" t="s">
        <v>36</v>
      </c>
      <c r="I423" t="s">
        <v>38</v>
      </c>
      <c r="J423" t="s">
        <v>471</v>
      </c>
      <c r="K423" t="s">
        <v>1686</v>
      </c>
      <c r="L423">
        <v>7</v>
      </c>
      <c r="M423">
        <v>717.92</v>
      </c>
      <c r="N423">
        <v>0</v>
      </c>
      <c r="O423">
        <v>0</v>
      </c>
      <c r="P423">
        <v>0</v>
      </c>
      <c r="Q423">
        <v>0</v>
      </c>
      <c r="R423">
        <v>0</v>
      </c>
      <c r="S423">
        <v>0</v>
      </c>
      <c r="T423">
        <v>0</v>
      </c>
      <c r="U423">
        <v>0</v>
      </c>
      <c r="V423">
        <v>0</v>
      </c>
      <c r="W423">
        <v>0</v>
      </c>
      <c r="X423" t="s">
        <v>2389</v>
      </c>
      <c r="Y423" t="s">
        <v>2390</v>
      </c>
    </row>
    <row r="424" spans="1:25" outlineLevel="1">
      <c r="A424" t="s">
        <v>1684</v>
      </c>
      <c r="B424" t="s">
        <v>246</v>
      </c>
      <c r="C424" t="s">
        <v>245</v>
      </c>
      <c r="D424" t="s">
        <v>121</v>
      </c>
      <c r="E424" t="s">
        <v>120</v>
      </c>
      <c r="F424" t="s">
        <v>1685</v>
      </c>
      <c r="G424" t="s">
        <v>37</v>
      </c>
      <c r="H424" t="s">
        <v>36</v>
      </c>
      <c r="I424" t="s">
        <v>38</v>
      </c>
      <c r="J424" t="s">
        <v>471</v>
      </c>
      <c r="K424" t="s">
        <v>1686</v>
      </c>
      <c r="L424">
        <v>0</v>
      </c>
      <c r="M424">
        <v>0</v>
      </c>
      <c r="N424">
        <v>0</v>
      </c>
      <c r="O424">
        <v>0</v>
      </c>
      <c r="P424">
        <v>1</v>
      </c>
      <c r="Q424">
        <v>390.87700000000001</v>
      </c>
      <c r="R424">
        <v>0</v>
      </c>
      <c r="S424">
        <v>0</v>
      </c>
      <c r="T424">
        <v>0</v>
      </c>
      <c r="U424">
        <v>0</v>
      </c>
      <c r="V424">
        <v>0</v>
      </c>
      <c r="W424">
        <v>0</v>
      </c>
      <c r="X424" t="s">
        <v>2391</v>
      </c>
      <c r="Y424" t="s">
        <v>2392</v>
      </c>
    </row>
    <row r="425" spans="1:25" outlineLevel="1">
      <c r="A425" t="s">
        <v>1684</v>
      </c>
      <c r="B425" t="s">
        <v>222</v>
      </c>
      <c r="C425" t="s">
        <v>221</v>
      </c>
      <c r="D425" t="s">
        <v>101</v>
      </c>
      <c r="E425" t="s">
        <v>100</v>
      </c>
      <c r="F425" t="s">
        <v>1696</v>
      </c>
      <c r="G425" t="s">
        <v>37</v>
      </c>
      <c r="H425" t="s">
        <v>36</v>
      </c>
      <c r="I425" t="s">
        <v>38</v>
      </c>
      <c r="J425" t="s">
        <v>471</v>
      </c>
      <c r="K425" t="s">
        <v>1686</v>
      </c>
      <c r="L425">
        <v>2</v>
      </c>
      <c r="M425">
        <v>88.204999999999998</v>
      </c>
      <c r="N425">
        <v>0</v>
      </c>
      <c r="O425">
        <v>0</v>
      </c>
      <c r="P425">
        <v>0</v>
      </c>
      <c r="Q425">
        <v>0</v>
      </c>
      <c r="R425">
        <v>0</v>
      </c>
      <c r="S425">
        <v>0</v>
      </c>
      <c r="T425">
        <v>0</v>
      </c>
      <c r="U425">
        <v>0</v>
      </c>
      <c r="V425">
        <v>0</v>
      </c>
      <c r="W425">
        <v>0</v>
      </c>
      <c r="X425" t="s">
        <v>2393</v>
      </c>
      <c r="Y425" t="s">
        <v>2394</v>
      </c>
    </row>
    <row r="426" spans="1:25" outlineLevel="1">
      <c r="A426" t="s">
        <v>1684</v>
      </c>
      <c r="B426" t="s">
        <v>222</v>
      </c>
      <c r="C426" t="s">
        <v>221</v>
      </c>
      <c r="D426" t="s">
        <v>101</v>
      </c>
      <c r="E426" t="s">
        <v>100</v>
      </c>
      <c r="F426" t="s">
        <v>1696</v>
      </c>
      <c r="G426" t="s">
        <v>37</v>
      </c>
      <c r="H426" t="s">
        <v>36</v>
      </c>
      <c r="I426" t="s">
        <v>38</v>
      </c>
      <c r="J426" t="s">
        <v>471</v>
      </c>
      <c r="K426" t="s">
        <v>1733</v>
      </c>
      <c r="L426">
        <v>2</v>
      </c>
      <c r="M426">
        <v>54.194000000000003</v>
      </c>
      <c r="N426">
        <v>0</v>
      </c>
      <c r="O426">
        <v>0</v>
      </c>
      <c r="P426">
        <v>0</v>
      </c>
      <c r="Q426">
        <v>0</v>
      </c>
      <c r="R426">
        <v>0</v>
      </c>
      <c r="S426">
        <v>0</v>
      </c>
      <c r="T426">
        <v>0</v>
      </c>
      <c r="U426">
        <v>0</v>
      </c>
      <c r="V426">
        <v>0</v>
      </c>
      <c r="W426">
        <v>0</v>
      </c>
      <c r="X426" t="s">
        <v>2393</v>
      </c>
      <c r="Y426" t="s">
        <v>2394</v>
      </c>
    </row>
    <row r="427" spans="1:25" outlineLevel="1">
      <c r="A427" t="s">
        <v>1684</v>
      </c>
      <c r="B427" t="s">
        <v>216</v>
      </c>
      <c r="C427" t="s">
        <v>215</v>
      </c>
      <c r="D427" t="s">
        <v>101</v>
      </c>
      <c r="E427" t="s">
        <v>100</v>
      </c>
      <c r="F427" t="s">
        <v>1696</v>
      </c>
      <c r="G427" t="s">
        <v>37</v>
      </c>
      <c r="H427" t="s">
        <v>36</v>
      </c>
      <c r="I427" t="s">
        <v>38</v>
      </c>
      <c r="J427" t="s">
        <v>471</v>
      </c>
      <c r="K427" t="s">
        <v>1689</v>
      </c>
      <c r="N427">
        <v>0</v>
      </c>
      <c r="O427">
        <v>0</v>
      </c>
      <c r="P427">
        <v>0</v>
      </c>
      <c r="Q427">
        <v>0</v>
      </c>
      <c r="R427">
        <v>0</v>
      </c>
      <c r="S427">
        <v>0</v>
      </c>
      <c r="T427">
        <v>0</v>
      </c>
      <c r="U427">
        <v>0</v>
      </c>
      <c r="V427">
        <v>0</v>
      </c>
      <c r="W427">
        <v>0</v>
      </c>
      <c r="X427" t="s">
        <v>2395</v>
      </c>
      <c r="Y427" t="s">
        <v>2396</v>
      </c>
    </row>
    <row r="428" spans="1:25" outlineLevel="1">
      <c r="A428" t="s">
        <v>1684</v>
      </c>
      <c r="B428" t="s">
        <v>212</v>
      </c>
      <c r="C428" t="s">
        <v>211</v>
      </c>
      <c r="D428" t="s">
        <v>35</v>
      </c>
      <c r="E428" t="s">
        <v>34</v>
      </c>
      <c r="F428" t="s">
        <v>1685</v>
      </c>
      <c r="G428" t="s">
        <v>37</v>
      </c>
      <c r="H428" t="s">
        <v>36</v>
      </c>
      <c r="I428" t="s">
        <v>38</v>
      </c>
      <c r="J428" t="s">
        <v>471</v>
      </c>
      <c r="K428" t="s">
        <v>1686</v>
      </c>
      <c r="L428">
        <v>1</v>
      </c>
      <c r="M428">
        <v>71.114000000000004</v>
      </c>
      <c r="N428">
        <v>0</v>
      </c>
      <c r="O428">
        <v>0</v>
      </c>
      <c r="P428">
        <v>0</v>
      </c>
      <c r="Q428">
        <v>0</v>
      </c>
      <c r="R428">
        <v>0</v>
      </c>
      <c r="S428">
        <v>0</v>
      </c>
      <c r="T428">
        <v>0</v>
      </c>
      <c r="U428">
        <v>0</v>
      </c>
      <c r="V428">
        <v>0</v>
      </c>
      <c r="W428">
        <v>0</v>
      </c>
      <c r="X428" t="s">
        <v>2397</v>
      </c>
      <c r="Y428" t="s">
        <v>2398</v>
      </c>
    </row>
    <row r="429" spans="1:25" outlineLevel="1">
      <c r="A429" t="s">
        <v>1684</v>
      </c>
      <c r="B429" t="s">
        <v>210</v>
      </c>
      <c r="C429" t="s">
        <v>209</v>
      </c>
      <c r="D429" t="s">
        <v>85</v>
      </c>
      <c r="E429" t="s">
        <v>84</v>
      </c>
      <c r="F429" t="s">
        <v>1685</v>
      </c>
      <c r="G429" t="s">
        <v>37</v>
      </c>
      <c r="H429" t="s">
        <v>36</v>
      </c>
      <c r="I429" t="s">
        <v>38</v>
      </c>
      <c r="J429" t="s">
        <v>471</v>
      </c>
      <c r="K429" t="s">
        <v>1689</v>
      </c>
      <c r="N429">
        <v>0</v>
      </c>
      <c r="O429">
        <v>0</v>
      </c>
      <c r="P429">
        <v>0</v>
      </c>
      <c r="Q429">
        <v>0</v>
      </c>
      <c r="R429">
        <v>0</v>
      </c>
      <c r="S429">
        <v>0</v>
      </c>
      <c r="T429">
        <v>0</v>
      </c>
      <c r="U429">
        <v>0</v>
      </c>
      <c r="V429">
        <v>0</v>
      </c>
      <c r="W429">
        <v>0</v>
      </c>
      <c r="X429" t="s">
        <v>2399</v>
      </c>
      <c r="Y429" t="s">
        <v>2400</v>
      </c>
    </row>
    <row r="430" spans="1:25" outlineLevel="1">
      <c r="A430" t="s">
        <v>1684</v>
      </c>
      <c r="B430" t="s">
        <v>206</v>
      </c>
      <c r="C430" t="s">
        <v>205</v>
      </c>
      <c r="D430" t="s">
        <v>68</v>
      </c>
      <c r="E430" t="s">
        <v>67</v>
      </c>
      <c r="F430" t="s">
        <v>1685</v>
      </c>
      <c r="G430" t="s">
        <v>37</v>
      </c>
      <c r="H430" t="s">
        <v>36</v>
      </c>
      <c r="I430" t="s">
        <v>38</v>
      </c>
      <c r="J430" t="s">
        <v>471</v>
      </c>
      <c r="K430" t="s">
        <v>1686</v>
      </c>
      <c r="L430">
        <v>1</v>
      </c>
      <c r="M430">
        <v>121.544</v>
      </c>
      <c r="N430">
        <v>0</v>
      </c>
      <c r="O430">
        <v>0</v>
      </c>
      <c r="P430">
        <v>0</v>
      </c>
      <c r="Q430">
        <v>0</v>
      </c>
      <c r="R430">
        <v>0</v>
      </c>
      <c r="S430">
        <v>0</v>
      </c>
      <c r="T430">
        <v>0</v>
      </c>
      <c r="U430">
        <v>0</v>
      </c>
      <c r="V430">
        <v>0</v>
      </c>
      <c r="W430">
        <v>0</v>
      </c>
      <c r="X430" t="s">
        <v>2401</v>
      </c>
      <c r="Y430" t="s">
        <v>2402</v>
      </c>
    </row>
    <row r="431" spans="1:25" outlineLevel="1">
      <c r="A431" t="s">
        <v>1684</v>
      </c>
      <c r="B431" t="s">
        <v>204</v>
      </c>
      <c r="C431" t="s">
        <v>203</v>
      </c>
      <c r="D431" t="s">
        <v>169</v>
      </c>
      <c r="E431" t="s">
        <v>168</v>
      </c>
      <c r="F431" t="s">
        <v>1685</v>
      </c>
      <c r="G431" t="s">
        <v>37</v>
      </c>
      <c r="H431" t="s">
        <v>36</v>
      </c>
      <c r="I431" t="s">
        <v>38</v>
      </c>
      <c r="J431" t="s">
        <v>471</v>
      </c>
      <c r="K431" t="s">
        <v>1689</v>
      </c>
      <c r="N431">
        <v>0</v>
      </c>
      <c r="O431">
        <v>0</v>
      </c>
      <c r="P431">
        <v>0</v>
      </c>
      <c r="Q431">
        <v>0</v>
      </c>
      <c r="R431">
        <v>0</v>
      </c>
      <c r="S431">
        <v>0</v>
      </c>
      <c r="T431">
        <v>0</v>
      </c>
      <c r="U431">
        <v>0</v>
      </c>
      <c r="V431">
        <v>0</v>
      </c>
      <c r="W431">
        <v>0</v>
      </c>
      <c r="X431" t="s">
        <v>2403</v>
      </c>
      <c r="Y431" t="s">
        <v>2404</v>
      </c>
    </row>
    <row r="432" spans="1:25" outlineLevel="1">
      <c r="A432" t="s">
        <v>1684</v>
      </c>
      <c r="B432" t="s">
        <v>200</v>
      </c>
      <c r="C432" t="s">
        <v>199</v>
      </c>
      <c r="D432" t="s">
        <v>202</v>
      </c>
      <c r="E432" t="s">
        <v>201</v>
      </c>
      <c r="F432" t="s">
        <v>1685</v>
      </c>
      <c r="G432" t="s">
        <v>37</v>
      </c>
      <c r="H432" t="s">
        <v>36</v>
      </c>
      <c r="I432" t="s">
        <v>38</v>
      </c>
      <c r="J432" t="s">
        <v>471</v>
      </c>
      <c r="K432" t="s">
        <v>1689</v>
      </c>
      <c r="N432">
        <v>0</v>
      </c>
      <c r="O432">
        <v>0</v>
      </c>
      <c r="P432">
        <v>0</v>
      </c>
      <c r="Q432">
        <v>0</v>
      </c>
      <c r="R432">
        <v>0</v>
      </c>
      <c r="S432">
        <v>0</v>
      </c>
      <c r="T432">
        <v>0</v>
      </c>
      <c r="U432">
        <v>0</v>
      </c>
      <c r="V432">
        <v>0</v>
      </c>
      <c r="W432">
        <v>0</v>
      </c>
      <c r="X432" t="s">
        <v>2405</v>
      </c>
      <c r="Y432" t="s">
        <v>2406</v>
      </c>
    </row>
    <row r="433" spans="1:25" outlineLevel="1">
      <c r="A433" t="s">
        <v>1684</v>
      </c>
      <c r="B433" t="s">
        <v>1403</v>
      </c>
      <c r="C433" t="s">
        <v>1402</v>
      </c>
      <c r="D433" t="s">
        <v>366</v>
      </c>
      <c r="E433" t="s">
        <v>365</v>
      </c>
      <c r="F433" t="s">
        <v>1685</v>
      </c>
      <c r="G433" t="s">
        <v>37</v>
      </c>
      <c r="H433" t="s">
        <v>36</v>
      </c>
      <c r="I433" t="s">
        <v>38</v>
      </c>
      <c r="J433" t="s">
        <v>471</v>
      </c>
      <c r="K433" t="s">
        <v>1686</v>
      </c>
      <c r="L433">
        <v>2</v>
      </c>
      <c r="M433">
        <v>208.947</v>
      </c>
      <c r="N433">
        <v>0</v>
      </c>
      <c r="O433">
        <v>0</v>
      </c>
      <c r="P433">
        <v>0</v>
      </c>
      <c r="Q433">
        <v>0</v>
      </c>
      <c r="R433">
        <v>0</v>
      </c>
      <c r="S433">
        <v>0</v>
      </c>
      <c r="T433">
        <v>0</v>
      </c>
      <c r="U433">
        <v>0</v>
      </c>
      <c r="V433">
        <v>0</v>
      </c>
      <c r="W433">
        <v>0</v>
      </c>
      <c r="X433" t="s">
        <v>2407</v>
      </c>
      <c r="Y433" t="s">
        <v>2408</v>
      </c>
    </row>
    <row r="434" spans="1:25" outlineLevel="1">
      <c r="A434" t="s">
        <v>1684</v>
      </c>
      <c r="B434" t="s">
        <v>182</v>
      </c>
      <c r="C434" t="s">
        <v>181</v>
      </c>
      <c r="D434" t="s">
        <v>159</v>
      </c>
      <c r="E434" t="s">
        <v>158</v>
      </c>
      <c r="F434" t="s">
        <v>1685</v>
      </c>
      <c r="G434" t="s">
        <v>37</v>
      </c>
      <c r="H434" t="s">
        <v>36</v>
      </c>
      <c r="I434" t="s">
        <v>38</v>
      </c>
      <c r="J434" t="s">
        <v>471</v>
      </c>
      <c r="K434" t="s">
        <v>1686</v>
      </c>
      <c r="L434">
        <v>1</v>
      </c>
      <c r="M434">
        <v>60.600999999999999</v>
      </c>
      <c r="N434">
        <v>0</v>
      </c>
      <c r="O434">
        <v>0</v>
      </c>
      <c r="P434">
        <v>0</v>
      </c>
      <c r="Q434">
        <v>0</v>
      </c>
      <c r="R434">
        <v>0</v>
      </c>
      <c r="S434">
        <v>0</v>
      </c>
      <c r="T434">
        <v>0</v>
      </c>
      <c r="U434">
        <v>0</v>
      </c>
      <c r="V434">
        <v>0</v>
      </c>
      <c r="W434">
        <v>0</v>
      </c>
      <c r="X434" t="s">
        <v>2409</v>
      </c>
      <c r="Y434" t="s">
        <v>2410</v>
      </c>
    </row>
    <row r="435" spans="1:25" outlineLevel="1">
      <c r="A435" t="s">
        <v>1684</v>
      </c>
      <c r="B435" t="s">
        <v>182</v>
      </c>
      <c r="C435" t="s">
        <v>181</v>
      </c>
      <c r="D435" t="s">
        <v>159</v>
      </c>
      <c r="E435" t="s">
        <v>158</v>
      </c>
      <c r="F435" t="s">
        <v>1685</v>
      </c>
      <c r="G435" t="s">
        <v>37</v>
      </c>
      <c r="H435" t="s">
        <v>36</v>
      </c>
      <c r="I435" t="s">
        <v>38</v>
      </c>
      <c r="J435" t="s">
        <v>471</v>
      </c>
      <c r="K435" t="s">
        <v>1733</v>
      </c>
      <c r="L435">
        <v>0</v>
      </c>
      <c r="M435">
        <v>0</v>
      </c>
      <c r="N435">
        <v>0</v>
      </c>
      <c r="O435">
        <v>0</v>
      </c>
      <c r="P435">
        <v>1</v>
      </c>
      <c r="Q435">
        <v>2184.7809999999999</v>
      </c>
      <c r="R435">
        <v>0</v>
      </c>
      <c r="S435">
        <v>0</v>
      </c>
      <c r="T435">
        <v>0</v>
      </c>
      <c r="U435">
        <v>0</v>
      </c>
      <c r="V435">
        <v>0</v>
      </c>
      <c r="W435">
        <v>0</v>
      </c>
      <c r="X435" t="s">
        <v>2409</v>
      </c>
      <c r="Y435" t="s">
        <v>2410</v>
      </c>
    </row>
    <row r="436" spans="1:25" outlineLevel="1">
      <c r="A436" t="s">
        <v>1684</v>
      </c>
      <c r="B436" t="s">
        <v>1401</v>
      </c>
      <c r="C436" t="s">
        <v>1400</v>
      </c>
      <c r="D436" t="s">
        <v>169</v>
      </c>
      <c r="E436" t="s">
        <v>168</v>
      </c>
      <c r="F436" t="s">
        <v>1685</v>
      </c>
      <c r="G436" t="s">
        <v>37</v>
      </c>
      <c r="H436" t="s">
        <v>36</v>
      </c>
      <c r="I436" t="s">
        <v>38</v>
      </c>
      <c r="J436" t="s">
        <v>471</v>
      </c>
      <c r="K436" t="s">
        <v>1689</v>
      </c>
      <c r="N436">
        <v>0</v>
      </c>
      <c r="O436">
        <v>0</v>
      </c>
      <c r="P436">
        <v>0</v>
      </c>
      <c r="Q436">
        <v>0</v>
      </c>
      <c r="R436">
        <v>0</v>
      </c>
      <c r="S436">
        <v>0</v>
      </c>
      <c r="T436">
        <v>0</v>
      </c>
      <c r="U436">
        <v>0</v>
      </c>
      <c r="V436">
        <v>0</v>
      </c>
      <c r="W436">
        <v>0</v>
      </c>
      <c r="X436" t="s">
        <v>2411</v>
      </c>
      <c r="Y436" t="s">
        <v>2412</v>
      </c>
    </row>
    <row r="437" spans="1:25" outlineLevel="1">
      <c r="A437" t="s">
        <v>1684</v>
      </c>
      <c r="B437" t="s">
        <v>167</v>
      </c>
      <c r="C437" t="s">
        <v>166</v>
      </c>
      <c r="D437" t="s">
        <v>169</v>
      </c>
      <c r="E437" t="s">
        <v>168</v>
      </c>
      <c r="F437" t="s">
        <v>1685</v>
      </c>
      <c r="G437" t="s">
        <v>37</v>
      </c>
      <c r="H437" t="s">
        <v>36</v>
      </c>
      <c r="I437" t="s">
        <v>38</v>
      </c>
      <c r="J437" t="s">
        <v>471</v>
      </c>
      <c r="K437" t="s">
        <v>1689</v>
      </c>
      <c r="L437">
        <v>19</v>
      </c>
      <c r="M437">
        <v>115.566</v>
      </c>
      <c r="N437">
        <v>0</v>
      </c>
      <c r="O437">
        <v>0</v>
      </c>
      <c r="P437">
        <v>0</v>
      </c>
      <c r="Q437">
        <v>0</v>
      </c>
      <c r="R437">
        <v>0</v>
      </c>
      <c r="S437">
        <v>0</v>
      </c>
      <c r="T437">
        <v>0</v>
      </c>
      <c r="U437">
        <v>0</v>
      </c>
      <c r="V437">
        <v>0</v>
      </c>
      <c r="W437">
        <v>0</v>
      </c>
      <c r="X437" t="s">
        <v>2413</v>
      </c>
      <c r="Y437" t="s">
        <v>2414</v>
      </c>
    </row>
    <row r="438" spans="1:25" outlineLevel="1">
      <c r="A438" t="s">
        <v>1684</v>
      </c>
      <c r="B438" t="s">
        <v>167</v>
      </c>
      <c r="C438" t="s">
        <v>166</v>
      </c>
      <c r="D438" t="s">
        <v>169</v>
      </c>
      <c r="E438" t="s">
        <v>168</v>
      </c>
      <c r="F438" t="s">
        <v>1685</v>
      </c>
      <c r="G438" t="s">
        <v>37</v>
      </c>
      <c r="H438" t="s">
        <v>36</v>
      </c>
      <c r="I438" t="s">
        <v>38</v>
      </c>
      <c r="J438" t="s">
        <v>471</v>
      </c>
      <c r="K438" t="s">
        <v>1686</v>
      </c>
      <c r="L438">
        <v>1</v>
      </c>
      <c r="M438">
        <v>67.016999999999996</v>
      </c>
      <c r="N438">
        <v>0</v>
      </c>
      <c r="O438">
        <v>0</v>
      </c>
      <c r="P438">
        <v>0</v>
      </c>
      <c r="Q438">
        <v>0</v>
      </c>
      <c r="R438">
        <v>0</v>
      </c>
      <c r="S438">
        <v>0</v>
      </c>
      <c r="T438">
        <v>0</v>
      </c>
      <c r="U438">
        <v>0</v>
      </c>
      <c r="V438">
        <v>0</v>
      </c>
      <c r="W438">
        <v>0</v>
      </c>
      <c r="X438" t="s">
        <v>2413</v>
      </c>
      <c r="Y438" t="s">
        <v>2414</v>
      </c>
    </row>
    <row r="439" spans="1:25" outlineLevel="1">
      <c r="A439" t="s">
        <v>1684</v>
      </c>
      <c r="B439" t="s">
        <v>157</v>
      </c>
      <c r="C439" t="s">
        <v>156</v>
      </c>
      <c r="D439" t="s">
        <v>159</v>
      </c>
      <c r="E439" t="s">
        <v>158</v>
      </c>
      <c r="F439" t="s">
        <v>1685</v>
      </c>
      <c r="G439" t="s">
        <v>37</v>
      </c>
      <c r="H439" t="s">
        <v>36</v>
      </c>
      <c r="I439" t="s">
        <v>38</v>
      </c>
      <c r="J439" t="s">
        <v>471</v>
      </c>
      <c r="K439" t="s">
        <v>1689</v>
      </c>
      <c r="L439">
        <v>15</v>
      </c>
      <c r="M439">
        <v>49.325000000000003</v>
      </c>
      <c r="N439">
        <v>0</v>
      </c>
      <c r="O439">
        <v>0</v>
      </c>
      <c r="P439">
        <v>0</v>
      </c>
      <c r="Q439">
        <v>0</v>
      </c>
      <c r="R439">
        <v>0</v>
      </c>
      <c r="S439">
        <v>0</v>
      </c>
      <c r="T439">
        <v>0</v>
      </c>
      <c r="U439">
        <v>0</v>
      </c>
      <c r="V439">
        <v>0</v>
      </c>
      <c r="W439">
        <v>0</v>
      </c>
      <c r="X439" t="s">
        <v>2415</v>
      </c>
      <c r="Y439" t="s">
        <v>2416</v>
      </c>
    </row>
    <row r="440" spans="1:25" outlineLevel="1">
      <c r="A440" t="s">
        <v>1684</v>
      </c>
      <c r="B440" t="s">
        <v>151</v>
      </c>
      <c r="C440" t="s">
        <v>150</v>
      </c>
      <c r="D440" t="s">
        <v>147</v>
      </c>
      <c r="E440" t="s">
        <v>146</v>
      </c>
      <c r="F440" t="s">
        <v>1685</v>
      </c>
      <c r="G440" t="s">
        <v>37</v>
      </c>
      <c r="H440" t="s">
        <v>36</v>
      </c>
      <c r="I440" t="s">
        <v>38</v>
      </c>
      <c r="J440" t="s">
        <v>471</v>
      </c>
      <c r="K440" t="s">
        <v>1686</v>
      </c>
      <c r="L440">
        <v>1</v>
      </c>
      <c r="M440">
        <v>82.453999999999994</v>
      </c>
      <c r="N440">
        <v>0</v>
      </c>
      <c r="O440">
        <v>0</v>
      </c>
      <c r="P440">
        <v>0</v>
      </c>
      <c r="Q440">
        <v>0</v>
      </c>
      <c r="R440">
        <v>0</v>
      </c>
      <c r="S440">
        <v>0</v>
      </c>
      <c r="T440">
        <v>0</v>
      </c>
      <c r="U440">
        <v>0</v>
      </c>
      <c r="V440">
        <v>0</v>
      </c>
      <c r="W440">
        <v>0</v>
      </c>
      <c r="X440" t="s">
        <v>2417</v>
      </c>
      <c r="Y440" t="s">
        <v>2418</v>
      </c>
    </row>
    <row r="441" spans="1:25" outlineLevel="1">
      <c r="A441" t="s">
        <v>1684</v>
      </c>
      <c r="B441" t="s">
        <v>141</v>
      </c>
      <c r="C441" t="s">
        <v>140</v>
      </c>
      <c r="D441" t="s">
        <v>85</v>
      </c>
      <c r="E441" t="s">
        <v>84</v>
      </c>
      <c r="F441" t="s">
        <v>1685</v>
      </c>
      <c r="G441" t="s">
        <v>37</v>
      </c>
      <c r="H441" t="s">
        <v>36</v>
      </c>
      <c r="I441" t="s">
        <v>38</v>
      </c>
      <c r="J441" t="s">
        <v>471</v>
      </c>
      <c r="K441" t="s">
        <v>1689</v>
      </c>
      <c r="N441">
        <v>0</v>
      </c>
      <c r="O441">
        <v>0</v>
      </c>
      <c r="P441">
        <v>0</v>
      </c>
      <c r="Q441">
        <v>0</v>
      </c>
      <c r="R441">
        <v>0</v>
      </c>
      <c r="S441">
        <v>0</v>
      </c>
      <c r="T441">
        <v>0</v>
      </c>
      <c r="U441">
        <v>0</v>
      </c>
      <c r="V441">
        <v>0</v>
      </c>
      <c r="W441">
        <v>0</v>
      </c>
      <c r="X441" t="s">
        <v>2419</v>
      </c>
      <c r="Y441" t="s">
        <v>2420</v>
      </c>
    </row>
    <row r="442" spans="1:25" outlineLevel="1">
      <c r="A442" t="s">
        <v>1684</v>
      </c>
      <c r="B442" t="s">
        <v>137</v>
      </c>
      <c r="C442" t="s">
        <v>136</v>
      </c>
      <c r="D442" t="s">
        <v>95</v>
      </c>
      <c r="E442" t="s">
        <v>94</v>
      </c>
      <c r="F442" t="s">
        <v>1685</v>
      </c>
      <c r="G442" t="s">
        <v>37</v>
      </c>
      <c r="H442" t="s">
        <v>36</v>
      </c>
      <c r="I442" t="s">
        <v>38</v>
      </c>
      <c r="J442" t="s">
        <v>471</v>
      </c>
      <c r="K442" t="s">
        <v>1686</v>
      </c>
      <c r="L442">
        <v>2</v>
      </c>
      <c r="M442">
        <v>239.12799999999999</v>
      </c>
      <c r="N442">
        <v>0</v>
      </c>
      <c r="O442">
        <v>0</v>
      </c>
      <c r="P442">
        <v>0</v>
      </c>
      <c r="Q442">
        <v>0</v>
      </c>
      <c r="R442">
        <v>0</v>
      </c>
      <c r="S442">
        <v>0</v>
      </c>
      <c r="T442">
        <v>0</v>
      </c>
      <c r="U442">
        <v>0</v>
      </c>
      <c r="V442">
        <v>0</v>
      </c>
      <c r="W442">
        <v>0</v>
      </c>
      <c r="X442" t="s">
        <v>2421</v>
      </c>
      <c r="Y442" t="s">
        <v>2422</v>
      </c>
    </row>
    <row r="443" spans="1:25" outlineLevel="1">
      <c r="A443" t="s">
        <v>1684</v>
      </c>
      <c r="B443" t="s">
        <v>119</v>
      </c>
      <c r="C443" t="s">
        <v>118</v>
      </c>
      <c r="D443" t="s">
        <v>121</v>
      </c>
      <c r="E443" t="s">
        <v>120</v>
      </c>
      <c r="F443" t="s">
        <v>1685</v>
      </c>
      <c r="G443" t="s">
        <v>37</v>
      </c>
      <c r="H443" t="s">
        <v>36</v>
      </c>
      <c r="I443" t="s">
        <v>38</v>
      </c>
      <c r="J443" t="s">
        <v>471</v>
      </c>
      <c r="K443" t="s">
        <v>1689</v>
      </c>
      <c r="L443">
        <v>12</v>
      </c>
      <c r="M443">
        <v>36.835000000000001</v>
      </c>
      <c r="N443">
        <v>0</v>
      </c>
      <c r="O443">
        <v>0</v>
      </c>
      <c r="P443">
        <v>0</v>
      </c>
      <c r="Q443">
        <v>0</v>
      </c>
      <c r="R443">
        <v>0</v>
      </c>
      <c r="S443">
        <v>0</v>
      </c>
      <c r="T443">
        <v>0</v>
      </c>
      <c r="U443">
        <v>0</v>
      </c>
      <c r="V443">
        <v>0</v>
      </c>
      <c r="W443">
        <v>0</v>
      </c>
      <c r="X443" t="s">
        <v>2423</v>
      </c>
      <c r="Y443" t="s">
        <v>2424</v>
      </c>
    </row>
    <row r="444" spans="1:25" outlineLevel="1">
      <c r="A444" t="s">
        <v>1684</v>
      </c>
      <c r="B444" t="s">
        <v>117</v>
      </c>
      <c r="C444" t="s">
        <v>116</v>
      </c>
      <c r="D444" t="s">
        <v>95</v>
      </c>
      <c r="E444" t="s">
        <v>94</v>
      </c>
      <c r="F444" t="s">
        <v>1685</v>
      </c>
      <c r="G444" t="s">
        <v>37</v>
      </c>
      <c r="H444" t="s">
        <v>36</v>
      </c>
      <c r="I444" t="s">
        <v>38</v>
      </c>
      <c r="J444" t="s">
        <v>471</v>
      </c>
      <c r="K444" t="s">
        <v>1689</v>
      </c>
      <c r="N444">
        <v>0</v>
      </c>
      <c r="O444">
        <v>0</v>
      </c>
      <c r="P444">
        <v>0</v>
      </c>
      <c r="Q444">
        <v>0</v>
      </c>
      <c r="R444">
        <v>0</v>
      </c>
      <c r="S444">
        <v>0</v>
      </c>
      <c r="T444">
        <v>0</v>
      </c>
      <c r="U444">
        <v>0</v>
      </c>
      <c r="V444">
        <v>0</v>
      </c>
      <c r="W444">
        <v>0</v>
      </c>
      <c r="X444" t="s">
        <v>2425</v>
      </c>
      <c r="Y444" t="s">
        <v>2426</v>
      </c>
    </row>
    <row r="445" spans="1:25" outlineLevel="1">
      <c r="A445" t="s">
        <v>1684</v>
      </c>
      <c r="B445" t="s">
        <v>113</v>
      </c>
      <c r="C445" t="s">
        <v>112</v>
      </c>
      <c r="D445" t="s">
        <v>115</v>
      </c>
      <c r="E445" t="s">
        <v>114</v>
      </c>
      <c r="F445" t="s">
        <v>1685</v>
      </c>
      <c r="G445" t="s">
        <v>37</v>
      </c>
      <c r="H445" t="s">
        <v>36</v>
      </c>
      <c r="I445" t="s">
        <v>38</v>
      </c>
      <c r="J445" t="s">
        <v>471</v>
      </c>
      <c r="K445" t="s">
        <v>1689</v>
      </c>
      <c r="N445">
        <v>0</v>
      </c>
      <c r="O445">
        <v>0</v>
      </c>
      <c r="P445">
        <v>0</v>
      </c>
      <c r="Q445">
        <v>0</v>
      </c>
      <c r="R445">
        <v>0</v>
      </c>
      <c r="S445">
        <v>0</v>
      </c>
      <c r="T445">
        <v>0</v>
      </c>
      <c r="U445">
        <v>0</v>
      </c>
      <c r="V445">
        <v>0</v>
      </c>
      <c r="W445">
        <v>0</v>
      </c>
      <c r="X445" t="s">
        <v>2427</v>
      </c>
      <c r="Y445" t="s">
        <v>2428</v>
      </c>
    </row>
    <row r="446" spans="1:25" outlineLevel="1">
      <c r="A446" t="s">
        <v>1684</v>
      </c>
      <c r="B446" t="s">
        <v>109</v>
      </c>
      <c r="C446" t="s">
        <v>108</v>
      </c>
      <c r="D446" t="s">
        <v>52</v>
      </c>
      <c r="E446" t="s">
        <v>51</v>
      </c>
      <c r="F446" t="s">
        <v>1685</v>
      </c>
      <c r="G446" t="s">
        <v>37</v>
      </c>
      <c r="H446" t="s">
        <v>36</v>
      </c>
      <c r="I446" t="s">
        <v>38</v>
      </c>
      <c r="J446" t="s">
        <v>471</v>
      </c>
      <c r="K446" t="s">
        <v>1689</v>
      </c>
      <c r="N446">
        <v>0</v>
      </c>
      <c r="O446">
        <v>0</v>
      </c>
      <c r="P446">
        <v>0</v>
      </c>
      <c r="Q446">
        <v>0</v>
      </c>
      <c r="R446">
        <v>0</v>
      </c>
      <c r="S446">
        <v>0</v>
      </c>
      <c r="T446">
        <v>0</v>
      </c>
      <c r="U446">
        <v>0</v>
      </c>
      <c r="V446">
        <v>0</v>
      </c>
      <c r="W446">
        <v>0</v>
      </c>
      <c r="X446" t="s">
        <v>2429</v>
      </c>
      <c r="Y446" t="s">
        <v>2430</v>
      </c>
    </row>
    <row r="447" spans="1:25" outlineLevel="1">
      <c r="A447" t="s">
        <v>1684</v>
      </c>
      <c r="B447" t="s">
        <v>105</v>
      </c>
      <c r="C447" t="s">
        <v>104</v>
      </c>
      <c r="D447" t="s">
        <v>68</v>
      </c>
      <c r="E447" t="s">
        <v>67</v>
      </c>
      <c r="F447" t="s">
        <v>1685</v>
      </c>
      <c r="G447" t="s">
        <v>37</v>
      </c>
      <c r="H447" t="s">
        <v>36</v>
      </c>
      <c r="I447" t="s">
        <v>38</v>
      </c>
      <c r="J447" t="s">
        <v>471</v>
      </c>
      <c r="K447" t="s">
        <v>1686</v>
      </c>
      <c r="L447">
        <v>1</v>
      </c>
      <c r="M447">
        <v>142.35400000000001</v>
      </c>
      <c r="N447">
        <v>0</v>
      </c>
      <c r="O447">
        <v>0</v>
      </c>
      <c r="P447">
        <v>0</v>
      </c>
      <c r="Q447">
        <v>0</v>
      </c>
      <c r="R447">
        <v>0</v>
      </c>
      <c r="S447">
        <v>0</v>
      </c>
      <c r="T447">
        <v>0</v>
      </c>
      <c r="U447">
        <v>0</v>
      </c>
      <c r="V447">
        <v>0</v>
      </c>
      <c r="W447">
        <v>0</v>
      </c>
      <c r="X447" t="s">
        <v>2431</v>
      </c>
      <c r="Y447" t="s">
        <v>2432</v>
      </c>
    </row>
    <row r="448" spans="1:25" outlineLevel="1">
      <c r="A448" t="s">
        <v>1684</v>
      </c>
      <c r="B448" t="s">
        <v>103</v>
      </c>
      <c r="C448" t="s">
        <v>102</v>
      </c>
      <c r="D448" t="s">
        <v>68</v>
      </c>
      <c r="E448" t="s">
        <v>67</v>
      </c>
      <c r="F448" t="s">
        <v>1685</v>
      </c>
      <c r="G448" t="s">
        <v>37</v>
      </c>
      <c r="H448" t="s">
        <v>36</v>
      </c>
      <c r="I448" t="s">
        <v>38</v>
      </c>
      <c r="J448" t="s">
        <v>471</v>
      </c>
      <c r="K448" t="s">
        <v>1686</v>
      </c>
      <c r="L448">
        <v>5</v>
      </c>
      <c r="M448">
        <v>477.79</v>
      </c>
      <c r="N448">
        <v>0</v>
      </c>
      <c r="O448">
        <v>0</v>
      </c>
      <c r="P448">
        <v>0</v>
      </c>
      <c r="Q448">
        <v>0</v>
      </c>
      <c r="R448">
        <v>0</v>
      </c>
      <c r="S448">
        <v>0</v>
      </c>
      <c r="T448">
        <v>0</v>
      </c>
      <c r="U448">
        <v>0</v>
      </c>
      <c r="V448">
        <v>0</v>
      </c>
      <c r="W448">
        <v>0</v>
      </c>
      <c r="X448" t="s">
        <v>2433</v>
      </c>
      <c r="Y448" t="s">
        <v>2434</v>
      </c>
    </row>
    <row r="449" spans="1:25" outlineLevel="1">
      <c r="A449" t="s">
        <v>1684</v>
      </c>
      <c r="B449" t="s">
        <v>72</v>
      </c>
      <c r="C449" t="s">
        <v>71</v>
      </c>
      <c r="D449" t="s">
        <v>74</v>
      </c>
      <c r="E449" t="s">
        <v>73</v>
      </c>
      <c r="F449" t="s">
        <v>1685</v>
      </c>
      <c r="G449" t="s">
        <v>37</v>
      </c>
      <c r="H449" t="s">
        <v>36</v>
      </c>
      <c r="I449" t="s">
        <v>38</v>
      </c>
      <c r="J449" t="s">
        <v>471</v>
      </c>
      <c r="K449" t="s">
        <v>1686</v>
      </c>
      <c r="L449">
        <v>4</v>
      </c>
      <c r="M449">
        <v>361.995</v>
      </c>
      <c r="N449">
        <v>0</v>
      </c>
      <c r="O449">
        <v>0</v>
      </c>
      <c r="P449">
        <v>0</v>
      </c>
      <c r="Q449">
        <v>0</v>
      </c>
      <c r="R449">
        <v>0</v>
      </c>
      <c r="S449">
        <v>0</v>
      </c>
      <c r="T449">
        <v>0</v>
      </c>
      <c r="U449">
        <v>0</v>
      </c>
      <c r="V449">
        <v>0</v>
      </c>
      <c r="W449">
        <v>0</v>
      </c>
      <c r="X449" t="s">
        <v>2435</v>
      </c>
      <c r="Y449" t="s">
        <v>2436</v>
      </c>
    </row>
    <row r="450" spans="1:25" outlineLevel="1">
      <c r="A450" t="s">
        <v>1684</v>
      </c>
      <c r="B450" t="s">
        <v>66</v>
      </c>
      <c r="C450" t="s">
        <v>65</v>
      </c>
      <c r="D450" t="s">
        <v>68</v>
      </c>
      <c r="E450" t="s">
        <v>67</v>
      </c>
      <c r="F450" t="s">
        <v>1685</v>
      </c>
      <c r="G450" t="s">
        <v>37</v>
      </c>
      <c r="H450" t="s">
        <v>36</v>
      </c>
      <c r="I450" t="s">
        <v>38</v>
      </c>
      <c r="J450" t="s">
        <v>471</v>
      </c>
      <c r="K450" t="s">
        <v>1686</v>
      </c>
      <c r="L450">
        <v>1</v>
      </c>
      <c r="M450">
        <v>123.657</v>
      </c>
      <c r="N450">
        <v>0</v>
      </c>
      <c r="O450">
        <v>0</v>
      </c>
      <c r="P450">
        <v>0</v>
      </c>
      <c r="Q450">
        <v>0</v>
      </c>
      <c r="R450">
        <v>0</v>
      </c>
      <c r="S450">
        <v>0</v>
      </c>
      <c r="T450">
        <v>0</v>
      </c>
      <c r="U450">
        <v>0</v>
      </c>
      <c r="V450">
        <v>0</v>
      </c>
      <c r="W450">
        <v>0</v>
      </c>
      <c r="X450" t="s">
        <v>2437</v>
      </c>
      <c r="Y450" t="s">
        <v>2438</v>
      </c>
    </row>
    <row r="451" spans="1:25" outlineLevel="1">
      <c r="A451" t="s">
        <v>1684</v>
      </c>
      <c r="B451" t="s">
        <v>50</v>
      </c>
      <c r="C451" t="s">
        <v>49</v>
      </c>
      <c r="D451" t="s">
        <v>52</v>
      </c>
      <c r="E451" t="s">
        <v>51</v>
      </c>
      <c r="F451" t="s">
        <v>1685</v>
      </c>
      <c r="G451" t="s">
        <v>37</v>
      </c>
      <c r="H451" t="s">
        <v>36</v>
      </c>
      <c r="I451" t="s">
        <v>38</v>
      </c>
      <c r="J451" t="s">
        <v>471</v>
      </c>
      <c r="K451" t="s">
        <v>1689</v>
      </c>
      <c r="L451">
        <v>11</v>
      </c>
      <c r="M451">
        <v>68.745000000000005</v>
      </c>
      <c r="N451">
        <v>0</v>
      </c>
      <c r="O451">
        <v>0</v>
      </c>
      <c r="P451">
        <v>0</v>
      </c>
      <c r="Q451">
        <v>0</v>
      </c>
      <c r="R451">
        <v>0</v>
      </c>
      <c r="S451">
        <v>0</v>
      </c>
      <c r="T451">
        <v>0</v>
      </c>
      <c r="U451">
        <v>0</v>
      </c>
      <c r="V451">
        <v>0</v>
      </c>
      <c r="W451">
        <v>0</v>
      </c>
      <c r="X451" t="s">
        <v>2439</v>
      </c>
      <c r="Y451" t="s">
        <v>2440</v>
      </c>
    </row>
    <row r="452" spans="1:25" outlineLevel="1">
      <c r="A452" t="s">
        <v>1684</v>
      </c>
      <c r="B452" t="s">
        <v>33</v>
      </c>
      <c r="C452" t="s">
        <v>32</v>
      </c>
      <c r="D452" t="s">
        <v>35</v>
      </c>
      <c r="E452" t="s">
        <v>34</v>
      </c>
      <c r="F452" t="s">
        <v>1685</v>
      </c>
      <c r="G452" t="s">
        <v>37</v>
      </c>
      <c r="H452" t="s">
        <v>36</v>
      </c>
      <c r="I452" t="s">
        <v>38</v>
      </c>
      <c r="J452" t="s">
        <v>471</v>
      </c>
      <c r="K452" t="s">
        <v>1689</v>
      </c>
      <c r="L452">
        <v>13</v>
      </c>
      <c r="M452">
        <v>37.512</v>
      </c>
      <c r="N452">
        <v>0</v>
      </c>
      <c r="O452">
        <v>0</v>
      </c>
      <c r="P452">
        <v>0</v>
      </c>
      <c r="Q452">
        <v>0</v>
      </c>
      <c r="R452">
        <v>0</v>
      </c>
      <c r="S452">
        <v>0</v>
      </c>
      <c r="T452">
        <v>0</v>
      </c>
      <c r="U452">
        <v>0</v>
      </c>
      <c r="V452">
        <v>0</v>
      </c>
      <c r="W452">
        <v>0</v>
      </c>
      <c r="X452" t="s">
        <v>2441</v>
      </c>
      <c r="Y452" t="s">
        <v>2442</v>
      </c>
    </row>
    <row r="453" spans="1:25" outlineLevel="1">
      <c r="A453" t="s">
        <v>1684</v>
      </c>
      <c r="B453" t="s">
        <v>1371</v>
      </c>
      <c r="C453" t="s">
        <v>1370</v>
      </c>
      <c r="D453" t="s">
        <v>68</v>
      </c>
      <c r="E453" t="s">
        <v>67</v>
      </c>
      <c r="F453" t="s">
        <v>1685</v>
      </c>
      <c r="G453" t="s">
        <v>37</v>
      </c>
      <c r="H453" t="s">
        <v>36</v>
      </c>
      <c r="I453" t="s">
        <v>38</v>
      </c>
      <c r="J453" t="s">
        <v>471</v>
      </c>
      <c r="K453" t="s">
        <v>1689</v>
      </c>
      <c r="N453">
        <v>0</v>
      </c>
      <c r="O453">
        <v>0</v>
      </c>
      <c r="P453">
        <v>0</v>
      </c>
      <c r="Q453">
        <v>0</v>
      </c>
      <c r="R453">
        <v>0</v>
      </c>
      <c r="S453">
        <v>0</v>
      </c>
      <c r="T453">
        <v>0</v>
      </c>
      <c r="U453">
        <v>0</v>
      </c>
      <c r="V453">
        <v>0</v>
      </c>
      <c r="W453">
        <v>0</v>
      </c>
      <c r="X453" t="s">
        <v>1687</v>
      </c>
      <c r="Y453" t="s">
        <v>1688</v>
      </c>
    </row>
    <row r="454" spans="1:25" outlineLevel="1">
      <c r="A454" t="s">
        <v>1684</v>
      </c>
      <c r="B454" t="s">
        <v>1093</v>
      </c>
      <c r="C454" t="s">
        <v>1092</v>
      </c>
      <c r="D454" t="s">
        <v>159</v>
      </c>
      <c r="E454" t="s">
        <v>158</v>
      </c>
      <c r="F454" t="s">
        <v>1685</v>
      </c>
      <c r="G454" t="s">
        <v>37</v>
      </c>
      <c r="H454" t="s">
        <v>36</v>
      </c>
      <c r="I454" t="s">
        <v>38</v>
      </c>
      <c r="J454" t="s">
        <v>471</v>
      </c>
      <c r="K454" t="s">
        <v>1689</v>
      </c>
      <c r="N454">
        <v>0</v>
      </c>
      <c r="O454">
        <v>0</v>
      </c>
      <c r="P454">
        <v>0</v>
      </c>
      <c r="Q454">
        <v>0</v>
      </c>
      <c r="R454">
        <v>0</v>
      </c>
      <c r="S454">
        <v>0</v>
      </c>
      <c r="T454">
        <v>0</v>
      </c>
      <c r="U454">
        <v>0</v>
      </c>
      <c r="V454">
        <v>0</v>
      </c>
      <c r="W454">
        <v>0</v>
      </c>
      <c r="X454" t="s">
        <v>2443</v>
      </c>
      <c r="Y454" t="s">
        <v>2444</v>
      </c>
    </row>
    <row r="455" spans="1:25" outlineLevel="1">
      <c r="A455" t="s">
        <v>1684</v>
      </c>
      <c r="B455" t="s">
        <v>1581</v>
      </c>
      <c r="C455" t="s">
        <v>1580</v>
      </c>
      <c r="D455" t="s">
        <v>147</v>
      </c>
      <c r="E455" t="s">
        <v>146</v>
      </c>
      <c r="F455" t="s">
        <v>1685</v>
      </c>
      <c r="G455" t="s">
        <v>37</v>
      </c>
      <c r="H455" t="s">
        <v>36</v>
      </c>
      <c r="I455" t="s">
        <v>38</v>
      </c>
      <c r="J455" t="s">
        <v>471</v>
      </c>
      <c r="K455" t="s">
        <v>1689</v>
      </c>
      <c r="N455">
        <v>0</v>
      </c>
      <c r="O455">
        <v>0</v>
      </c>
      <c r="P455">
        <v>0</v>
      </c>
      <c r="Q455">
        <v>0</v>
      </c>
      <c r="R455">
        <v>0</v>
      </c>
      <c r="S455">
        <v>0</v>
      </c>
      <c r="T455">
        <v>0</v>
      </c>
      <c r="U455">
        <v>0</v>
      </c>
      <c r="V455">
        <v>0</v>
      </c>
      <c r="W455">
        <v>0</v>
      </c>
      <c r="X455" t="s">
        <v>2445</v>
      </c>
      <c r="Y455" t="s">
        <v>2446</v>
      </c>
    </row>
    <row r="456" spans="1:25" outlineLevel="1">
      <c r="A456" t="s">
        <v>1684</v>
      </c>
      <c r="B456" t="s">
        <v>1357</v>
      </c>
      <c r="C456" t="s">
        <v>1356</v>
      </c>
      <c r="D456" t="s">
        <v>298</v>
      </c>
      <c r="E456" t="s">
        <v>297</v>
      </c>
      <c r="F456" t="s">
        <v>1685</v>
      </c>
      <c r="G456" t="s">
        <v>37</v>
      </c>
      <c r="H456" t="s">
        <v>36</v>
      </c>
      <c r="I456" t="s">
        <v>38</v>
      </c>
      <c r="J456" t="s">
        <v>471</v>
      </c>
      <c r="K456" t="s">
        <v>1733</v>
      </c>
      <c r="L456">
        <v>0</v>
      </c>
      <c r="M456">
        <v>0</v>
      </c>
      <c r="N456">
        <v>1</v>
      </c>
      <c r="O456">
        <v>9139.64</v>
      </c>
      <c r="P456">
        <v>0</v>
      </c>
      <c r="Q456">
        <v>0</v>
      </c>
      <c r="R456">
        <v>0</v>
      </c>
      <c r="S456">
        <v>0</v>
      </c>
      <c r="T456">
        <v>0</v>
      </c>
      <c r="U456">
        <v>0</v>
      </c>
      <c r="V456">
        <v>0</v>
      </c>
      <c r="W456">
        <v>0</v>
      </c>
      <c r="X456" t="s">
        <v>1709</v>
      </c>
      <c r="Y456" t="s">
        <v>1710</v>
      </c>
    </row>
    <row r="457" spans="1:25" outlineLevel="1">
      <c r="A457" t="s">
        <v>1684</v>
      </c>
      <c r="B457" t="s">
        <v>1577</v>
      </c>
      <c r="C457" t="s">
        <v>1576</v>
      </c>
      <c r="D457" t="s">
        <v>95</v>
      </c>
      <c r="E457" t="s">
        <v>94</v>
      </c>
      <c r="F457" t="s">
        <v>1685</v>
      </c>
      <c r="G457" t="s">
        <v>37</v>
      </c>
      <c r="H457" t="s">
        <v>36</v>
      </c>
      <c r="I457" t="s">
        <v>38</v>
      </c>
      <c r="J457" t="s">
        <v>471</v>
      </c>
      <c r="K457" t="s">
        <v>1689</v>
      </c>
      <c r="N457">
        <v>0</v>
      </c>
      <c r="O457">
        <v>0</v>
      </c>
      <c r="P457">
        <v>0</v>
      </c>
      <c r="Q457">
        <v>0</v>
      </c>
      <c r="R457">
        <v>0</v>
      </c>
      <c r="S457">
        <v>0</v>
      </c>
      <c r="T457">
        <v>0</v>
      </c>
      <c r="U457">
        <v>0</v>
      </c>
      <c r="V457">
        <v>0</v>
      </c>
      <c r="W457">
        <v>0</v>
      </c>
      <c r="X457" t="s">
        <v>2447</v>
      </c>
      <c r="Y457" t="s">
        <v>2448</v>
      </c>
    </row>
    <row r="458" spans="1:25" outlineLevel="1">
      <c r="A458" t="s">
        <v>1684</v>
      </c>
      <c r="B458" t="s">
        <v>1353</v>
      </c>
      <c r="C458" t="s">
        <v>1352</v>
      </c>
      <c r="D458" t="s">
        <v>159</v>
      </c>
      <c r="E458" t="s">
        <v>158</v>
      </c>
      <c r="F458" t="s">
        <v>1685</v>
      </c>
      <c r="G458" t="s">
        <v>37</v>
      </c>
      <c r="H458" t="s">
        <v>36</v>
      </c>
      <c r="I458" t="s">
        <v>38</v>
      </c>
      <c r="J458" t="s">
        <v>471</v>
      </c>
      <c r="K458" t="s">
        <v>1689</v>
      </c>
      <c r="N458">
        <v>0</v>
      </c>
      <c r="O458">
        <v>0</v>
      </c>
      <c r="P458">
        <v>0</v>
      </c>
      <c r="Q458">
        <v>0</v>
      </c>
      <c r="R458">
        <v>0</v>
      </c>
      <c r="S458">
        <v>0</v>
      </c>
      <c r="T458">
        <v>0</v>
      </c>
      <c r="U458">
        <v>0</v>
      </c>
      <c r="V458">
        <v>0</v>
      </c>
      <c r="W458">
        <v>0</v>
      </c>
      <c r="X458" t="s">
        <v>2449</v>
      </c>
      <c r="Y458" t="s">
        <v>2450</v>
      </c>
    </row>
    <row r="459" spans="1:25" outlineLevel="1">
      <c r="A459" t="s">
        <v>1684</v>
      </c>
      <c r="B459" t="s">
        <v>1349</v>
      </c>
      <c r="C459" t="s">
        <v>1348</v>
      </c>
      <c r="D459" t="s">
        <v>35</v>
      </c>
      <c r="E459" t="s">
        <v>34</v>
      </c>
      <c r="F459" t="s">
        <v>1685</v>
      </c>
      <c r="G459" t="s">
        <v>37</v>
      </c>
      <c r="H459" t="s">
        <v>36</v>
      </c>
      <c r="I459" t="s">
        <v>38</v>
      </c>
      <c r="J459" t="s">
        <v>471</v>
      </c>
      <c r="K459" t="s">
        <v>1689</v>
      </c>
      <c r="N459">
        <v>0</v>
      </c>
      <c r="O459">
        <v>0</v>
      </c>
      <c r="P459">
        <v>0</v>
      </c>
      <c r="Q459">
        <v>0</v>
      </c>
      <c r="R459">
        <v>0</v>
      </c>
      <c r="S459">
        <v>0</v>
      </c>
      <c r="T459">
        <v>0</v>
      </c>
      <c r="U459">
        <v>0</v>
      </c>
      <c r="V459">
        <v>0</v>
      </c>
      <c r="W459">
        <v>0</v>
      </c>
      <c r="X459" t="s">
        <v>2451</v>
      </c>
      <c r="Y459" t="s">
        <v>2452</v>
      </c>
    </row>
    <row r="460" spans="1:25" outlineLevel="1">
      <c r="A460" t="s">
        <v>1684</v>
      </c>
      <c r="B460" t="s">
        <v>1341</v>
      </c>
      <c r="C460" t="s">
        <v>1340</v>
      </c>
      <c r="D460" t="s">
        <v>366</v>
      </c>
      <c r="E460" t="s">
        <v>365</v>
      </c>
      <c r="F460" t="s">
        <v>1685</v>
      </c>
      <c r="G460" t="s">
        <v>37</v>
      </c>
      <c r="H460" t="s">
        <v>36</v>
      </c>
      <c r="I460" t="s">
        <v>38</v>
      </c>
      <c r="J460" t="s">
        <v>471</v>
      </c>
      <c r="K460" t="s">
        <v>1686</v>
      </c>
      <c r="L460">
        <v>3</v>
      </c>
      <c r="M460">
        <v>420.59300000000002</v>
      </c>
      <c r="N460">
        <v>0</v>
      </c>
      <c r="O460">
        <v>0</v>
      </c>
      <c r="P460">
        <v>0</v>
      </c>
      <c r="Q460">
        <v>0</v>
      </c>
      <c r="R460">
        <v>0</v>
      </c>
      <c r="S460">
        <v>0</v>
      </c>
      <c r="T460">
        <v>0</v>
      </c>
      <c r="U460">
        <v>0</v>
      </c>
      <c r="V460">
        <v>0</v>
      </c>
      <c r="W460">
        <v>0</v>
      </c>
      <c r="X460" t="s">
        <v>1717</v>
      </c>
      <c r="Y460" t="s">
        <v>1718</v>
      </c>
    </row>
    <row r="461" spans="1:25" outlineLevel="1">
      <c r="A461" t="s">
        <v>1684</v>
      </c>
      <c r="B461" t="s">
        <v>1337</v>
      </c>
      <c r="C461" t="s">
        <v>1336</v>
      </c>
      <c r="D461" t="s">
        <v>85</v>
      </c>
      <c r="E461" t="s">
        <v>84</v>
      </c>
      <c r="F461" t="s">
        <v>1685</v>
      </c>
      <c r="G461" t="s">
        <v>37</v>
      </c>
      <c r="H461" t="s">
        <v>36</v>
      </c>
      <c r="I461" t="s">
        <v>38</v>
      </c>
      <c r="J461" t="s">
        <v>471</v>
      </c>
      <c r="K461" t="s">
        <v>1689</v>
      </c>
      <c r="N461">
        <v>0</v>
      </c>
      <c r="O461">
        <v>0</v>
      </c>
      <c r="P461">
        <v>0</v>
      </c>
      <c r="Q461">
        <v>0</v>
      </c>
      <c r="R461">
        <v>0</v>
      </c>
      <c r="S461">
        <v>0</v>
      </c>
      <c r="T461">
        <v>0</v>
      </c>
      <c r="U461">
        <v>0</v>
      </c>
      <c r="V461">
        <v>0</v>
      </c>
      <c r="W461">
        <v>0</v>
      </c>
      <c r="X461" t="s">
        <v>2453</v>
      </c>
      <c r="Y461" t="s">
        <v>2454</v>
      </c>
    </row>
    <row r="462" spans="1:25" outlineLevel="1">
      <c r="A462" t="s">
        <v>1684</v>
      </c>
      <c r="B462" t="s">
        <v>1337</v>
      </c>
      <c r="C462" t="s">
        <v>1336</v>
      </c>
      <c r="D462" t="s">
        <v>85</v>
      </c>
      <c r="E462" t="s">
        <v>84</v>
      </c>
      <c r="F462" t="s">
        <v>1685</v>
      </c>
      <c r="G462" t="s">
        <v>37</v>
      </c>
      <c r="H462" t="s">
        <v>36</v>
      </c>
      <c r="I462" t="s">
        <v>38</v>
      </c>
      <c r="J462" t="s">
        <v>471</v>
      </c>
      <c r="K462" t="s">
        <v>1686</v>
      </c>
      <c r="L462">
        <v>1</v>
      </c>
      <c r="M462">
        <v>122.32</v>
      </c>
      <c r="N462">
        <v>0</v>
      </c>
      <c r="O462">
        <v>0</v>
      </c>
      <c r="P462">
        <v>0</v>
      </c>
      <c r="Q462">
        <v>0</v>
      </c>
      <c r="R462">
        <v>0</v>
      </c>
      <c r="S462">
        <v>0</v>
      </c>
      <c r="T462">
        <v>0</v>
      </c>
      <c r="U462">
        <v>0</v>
      </c>
      <c r="V462">
        <v>0</v>
      </c>
      <c r="W462">
        <v>0</v>
      </c>
      <c r="X462" t="s">
        <v>2453</v>
      </c>
      <c r="Y462" t="s">
        <v>2454</v>
      </c>
    </row>
    <row r="463" spans="1:25" outlineLevel="1">
      <c r="A463" t="s">
        <v>1684</v>
      </c>
      <c r="B463" t="s">
        <v>1573</v>
      </c>
      <c r="C463" t="s">
        <v>1572</v>
      </c>
      <c r="D463" t="s">
        <v>85</v>
      </c>
      <c r="E463" t="s">
        <v>84</v>
      </c>
      <c r="F463" t="s">
        <v>1685</v>
      </c>
      <c r="G463" t="s">
        <v>37</v>
      </c>
      <c r="H463" t="s">
        <v>36</v>
      </c>
      <c r="I463" t="s">
        <v>38</v>
      </c>
      <c r="J463" t="s">
        <v>471</v>
      </c>
      <c r="K463" t="s">
        <v>1689</v>
      </c>
      <c r="N463">
        <v>0</v>
      </c>
      <c r="O463">
        <v>0</v>
      </c>
      <c r="P463">
        <v>0</v>
      </c>
      <c r="Q463">
        <v>0</v>
      </c>
      <c r="R463">
        <v>0</v>
      </c>
      <c r="S463">
        <v>0</v>
      </c>
      <c r="T463">
        <v>0</v>
      </c>
      <c r="U463">
        <v>0</v>
      </c>
      <c r="V463">
        <v>0</v>
      </c>
      <c r="W463">
        <v>0</v>
      </c>
      <c r="X463" t="s">
        <v>2455</v>
      </c>
      <c r="Y463" t="s">
        <v>2456</v>
      </c>
    </row>
    <row r="464" spans="1:25" outlineLevel="1">
      <c r="A464" t="s">
        <v>1684</v>
      </c>
      <c r="B464" t="s">
        <v>1573</v>
      </c>
      <c r="C464" t="s">
        <v>1572</v>
      </c>
      <c r="D464" t="s">
        <v>85</v>
      </c>
      <c r="E464" t="s">
        <v>84</v>
      </c>
      <c r="F464" t="s">
        <v>1685</v>
      </c>
      <c r="G464" t="s">
        <v>37</v>
      </c>
      <c r="H464" t="s">
        <v>36</v>
      </c>
      <c r="I464" t="s">
        <v>38</v>
      </c>
      <c r="J464" t="s">
        <v>471</v>
      </c>
      <c r="K464" t="s">
        <v>1686</v>
      </c>
      <c r="L464">
        <v>1</v>
      </c>
      <c r="M464">
        <v>108.84399999999999</v>
      </c>
      <c r="N464">
        <v>0</v>
      </c>
      <c r="O464">
        <v>0</v>
      </c>
      <c r="P464">
        <v>0</v>
      </c>
      <c r="Q464">
        <v>0</v>
      </c>
      <c r="R464">
        <v>0</v>
      </c>
      <c r="S464">
        <v>0</v>
      </c>
      <c r="T464">
        <v>0</v>
      </c>
      <c r="U464">
        <v>0</v>
      </c>
      <c r="V464">
        <v>0</v>
      </c>
      <c r="W464">
        <v>0</v>
      </c>
      <c r="X464" t="s">
        <v>2455</v>
      </c>
      <c r="Y464" t="s">
        <v>2456</v>
      </c>
    </row>
    <row r="465" spans="1:25" outlineLevel="1">
      <c r="A465" t="s">
        <v>1684</v>
      </c>
      <c r="B465" t="s">
        <v>1333</v>
      </c>
      <c r="C465" t="s">
        <v>1332</v>
      </c>
      <c r="D465" t="s">
        <v>390</v>
      </c>
      <c r="E465" t="s">
        <v>389</v>
      </c>
      <c r="F465" t="s">
        <v>1685</v>
      </c>
      <c r="G465" t="s">
        <v>37</v>
      </c>
      <c r="H465" t="s">
        <v>36</v>
      </c>
      <c r="I465" t="s">
        <v>38</v>
      </c>
      <c r="J465" t="s">
        <v>471</v>
      </c>
      <c r="K465" t="s">
        <v>1689</v>
      </c>
      <c r="N465">
        <v>0</v>
      </c>
      <c r="O465">
        <v>0</v>
      </c>
      <c r="P465">
        <v>0</v>
      </c>
      <c r="Q465">
        <v>0</v>
      </c>
      <c r="R465">
        <v>0</v>
      </c>
      <c r="S465">
        <v>0</v>
      </c>
      <c r="T465">
        <v>0</v>
      </c>
      <c r="U465">
        <v>0</v>
      </c>
      <c r="V465">
        <v>0</v>
      </c>
      <c r="W465">
        <v>0</v>
      </c>
      <c r="X465" t="s">
        <v>1723</v>
      </c>
      <c r="Y465" t="s">
        <v>1724</v>
      </c>
    </row>
    <row r="466" spans="1:25" outlineLevel="1">
      <c r="A466" t="s">
        <v>1684</v>
      </c>
      <c r="B466" t="s">
        <v>1329</v>
      </c>
      <c r="C466" t="s">
        <v>1328</v>
      </c>
      <c r="D466" t="s">
        <v>68</v>
      </c>
      <c r="E466" t="s">
        <v>67</v>
      </c>
      <c r="F466" t="s">
        <v>1685</v>
      </c>
      <c r="G466" t="s">
        <v>37</v>
      </c>
      <c r="H466" t="s">
        <v>36</v>
      </c>
      <c r="I466" t="s">
        <v>38</v>
      </c>
      <c r="J466" t="s">
        <v>471</v>
      </c>
      <c r="K466" t="s">
        <v>1689</v>
      </c>
      <c r="N466">
        <v>0</v>
      </c>
      <c r="O466">
        <v>0</v>
      </c>
      <c r="P466">
        <v>0</v>
      </c>
      <c r="Q466">
        <v>0</v>
      </c>
      <c r="R466">
        <v>0</v>
      </c>
      <c r="S466">
        <v>0</v>
      </c>
      <c r="T466">
        <v>0</v>
      </c>
      <c r="U466">
        <v>0</v>
      </c>
      <c r="V466">
        <v>0</v>
      </c>
      <c r="W466">
        <v>0</v>
      </c>
      <c r="X466" t="s">
        <v>2457</v>
      </c>
      <c r="Y466" t="s">
        <v>2458</v>
      </c>
    </row>
    <row r="467" spans="1:25" outlineLevel="1">
      <c r="A467" t="s">
        <v>1684</v>
      </c>
      <c r="B467" t="s">
        <v>1329</v>
      </c>
      <c r="C467" t="s">
        <v>1328</v>
      </c>
      <c r="D467" t="s">
        <v>68</v>
      </c>
      <c r="E467" t="s">
        <v>67</v>
      </c>
      <c r="F467" t="s">
        <v>1685</v>
      </c>
      <c r="G467" t="s">
        <v>37</v>
      </c>
      <c r="H467" t="s">
        <v>36</v>
      </c>
      <c r="I467" t="s">
        <v>38</v>
      </c>
      <c r="J467" t="s">
        <v>471</v>
      </c>
      <c r="K467" t="s">
        <v>1686</v>
      </c>
      <c r="L467">
        <v>5</v>
      </c>
      <c r="M467">
        <v>695.77800000000002</v>
      </c>
      <c r="N467">
        <v>0</v>
      </c>
      <c r="O467">
        <v>0</v>
      </c>
      <c r="P467">
        <v>0</v>
      </c>
      <c r="Q467">
        <v>0</v>
      </c>
      <c r="R467">
        <v>0</v>
      </c>
      <c r="S467">
        <v>0</v>
      </c>
      <c r="T467">
        <v>0</v>
      </c>
      <c r="U467">
        <v>0</v>
      </c>
      <c r="V467">
        <v>0</v>
      </c>
      <c r="W467">
        <v>0</v>
      </c>
      <c r="X467" t="s">
        <v>2457</v>
      </c>
      <c r="Y467" t="s">
        <v>2458</v>
      </c>
    </row>
    <row r="468" spans="1:25" outlineLevel="1">
      <c r="A468" t="s">
        <v>1684</v>
      </c>
      <c r="B468" t="s">
        <v>1109</v>
      </c>
      <c r="C468" t="s">
        <v>1108</v>
      </c>
      <c r="D468" t="s">
        <v>101</v>
      </c>
      <c r="E468" t="s">
        <v>100</v>
      </c>
      <c r="F468" t="s">
        <v>1696</v>
      </c>
      <c r="G468" t="s">
        <v>37</v>
      </c>
      <c r="H468" t="s">
        <v>36</v>
      </c>
      <c r="I468" t="s">
        <v>38</v>
      </c>
      <c r="J468" t="s">
        <v>471</v>
      </c>
      <c r="K468" t="s">
        <v>1689</v>
      </c>
      <c r="L468">
        <v>17</v>
      </c>
      <c r="M468">
        <v>55.942999999999998</v>
      </c>
      <c r="N468">
        <v>0</v>
      </c>
      <c r="O468">
        <v>0</v>
      </c>
      <c r="P468">
        <v>0</v>
      </c>
      <c r="Q468">
        <v>0</v>
      </c>
      <c r="R468">
        <v>0</v>
      </c>
      <c r="S468">
        <v>0</v>
      </c>
      <c r="T468">
        <v>0</v>
      </c>
      <c r="U468">
        <v>0</v>
      </c>
      <c r="V468">
        <v>0</v>
      </c>
      <c r="W468">
        <v>0</v>
      </c>
      <c r="X468" t="s">
        <v>2459</v>
      </c>
      <c r="Y468" t="s">
        <v>2460</v>
      </c>
    </row>
    <row r="469" spans="1:25" outlineLevel="1">
      <c r="A469" t="s">
        <v>1684</v>
      </c>
      <c r="B469" t="s">
        <v>1109</v>
      </c>
      <c r="C469" t="s">
        <v>1108</v>
      </c>
      <c r="D469" t="s">
        <v>101</v>
      </c>
      <c r="E469" t="s">
        <v>100</v>
      </c>
      <c r="F469" t="s">
        <v>1696</v>
      </c>
      <c r="G469" t="s">
        <v>37</v>
      </c>
      <c r="H469" t="s">
        <v>36</v>
      </c>
      <c r="I469" t="s">
        <v>38</v>
      </c>
      <c r="J469" t="s">
        <v>471</v>
      </c>
      <c r="K469" t="s">
        <v>1686</v>
      </c>
      <c r="L469">
        <v>1</v>
      </c>
      <c r="M469">
        <v>108.896</v>
      </c>
      <c r="N469">
        <v>0</v>
      </c>
      <c r="O469">
        <v>0</v>
      </c>
      <c r="P469">
        <v>0</v>
      </c>
      <c r="Q469">
        <v>0</v>
      </c>
      <c r="R469">
        <v>0</v>
      </c>
      <c r="S469">
        <v>0</v>
      </c>
      <c r="T469">
        <v>0</v>
      </c>
      <c r="U469">
        <v>0</v>
      </c>
      <c r="V469">
        <v>0</v>
      </c>
      <c r="W469">
        <v>0</v>
      </c>
      <c r="X469" t="s">
        <v>2459</v>
      </c>
      <c r="Y469" t="s">
        <v>2460</v>
      </c>
    </row>
    <row r="470" spans="1:25" outlineLevel="1">
      <c r="A470" t="s">
        <v>1684</v>
      </c>
      <c r="B470" t="s">
        <v>1327</v>
      </c>
      <c r="C470" t="s">
        <v>1326</v>
      </c>
      <c r="D470" t="s">
        <v>95</v>
      </c>
      <c r="E470" t="s">
        <v>94</v>
      </c>
      <c r="F470" t="s">
        <v>1685</v>
      </c>
      <c r="G470" t="s">
        <v>37</v>
      </c>
      <c r="H470" t="s">
        <v>36</v>
      </c>
      <c r="I470" t="s">
        <v>38</v>
      </c>
      <c r="J470" t="s">
        <v>471</v>
      </c>
      <c r="K470" t="s">
        <v>1689</v>
      </c>
      <c r="N470">
        <v>0</v>
      </c>
      <c r="O470">
        <v>0</v>
      </c>
      <c r="P470">
        <v>0</v>
      </c>
      <c r="Q470">
        <v>0</v>
      </c>
      <c r="R470">
        <v>0</v>
      </c>
      <c r="S470">
        <v>0</v>
      </c>
      <c r="T470">
        <v>0</v>
      </c>
      <c r="U470">
        <v>0</v>
      </c>
      <c r="V470">
        <v>0</v>
      </c>
      <c r="W470">
        <v>0</v>
      </c>
      <c r="X470" t="s">
        <v>2461</v>
      </c>
      <c r="Y470" t="s">
        <v>2462</v>
      </c>
    </row>
    <row r="471" spans="1:25" outlineLevel="1">
      <c r="A471" t="s">
        <v>1684</v>
      </c>
      <c r="B471" t="s">
        <v>1327</v>
      </c>
      <c r="C471" t="s">
        <v>1326</v>
      </c>
      <c r="D471" t="s">
        <v>95</v>
      </c>
      <c r="E471" t="s">
        <v>94</v>
      </c>
      <c r="F471" t="s">
        <v>1685</v>
      </c>
      <c r="G471" t="s">
        <v>37</v>
      </c>
      <c r="H471" t="s">
        <v>36</v>
      </c>
      <c r="I471" t="s">
        <v>38</v>
      </c>
      <c r="J471" t="s">
        <v>471</v>
      </c>
      <c r="K471" t="s">
        <v>1686</v>
      </c>
      <c r="L471">
        <v>2</v>
      </c>
      <c r="M471">
        <v>242.095</v>
      </c>
      <c r="N471">
        <v>0</v>
      </c>
      <c r="O471">
        <v>0</v>
      </c>
      <c r="P471">
        <v>0</v>
      </c>
      <c r="Q471">
        <v>0</v>
      </c>
      <c r="R471">
        <v>0</v>
      </c>
      <c r="S471">
        <v>0</v>
      </c>
      <c r="T471">
        <v>0</v>
      </c>
      <c r="U471">
        <v>0</v>
      </c>
      <c r="V471">
        <v>0</v>
      </c>
      <c r="W471">
        <v>0</v>
      </c>
      <c r="X471" t="s">
        <v>2461</v>
      </c>
      <c r="Y471" t="s">
        <v>2462</v>
      </c>
    </row>
    <row r="472" spans="1:25" outlineLevel="1">
      <c r="A472" t="s">
        <v>1684</v>
      </c>
      <c r="B472" t="s">
        <v>1571</v>
      </c>
      <c r="C472" t="s">
        <v>1570</v>
      </c>
      <c r="D472" t="s">
        <v>121</v>
      </c>
      <c r="E472" t="s">
        <v>120</v>
      </c>
      <c r="F472" t="s">
        <v>1685</v>
      </c>
      <c r="G472" t="s">
        <v>37</v>
      </c>
      <c r="H472" t="s">
        <v>36</v>
      </c>
      <c r="I472" t="s">
        <v>38</v>
      </c>
      <c r="J472" t="s">
        <v>471</v>
      </c>
      <c r="K472" t="s">
        <v>1689</v>
      </c>
      <c r="N472">
        <v>0</v>
      </c>
      <c r="O472">
        <v>0</v>
      </c>
      <c r="P472">
        <v>0</v>
      </c>
      <c r="Q472">
        <v>0</v>
      </c>
      <c r="R472">
        <v>0</v>
      </c>
      <c r="S472">
        <v>0</v>
      </c>
      <c r="T472">
        <v>0</v>
      </c>
      <c r="U472">
        <v>0</v>
      </c>
      <c r="V472">
        <v>0</v>
      </c>
      <c r="W472">
        <v>0</v>
      </c>
      <c r="X472" t="s">
        <v>2463</v>
      </c>
      <c r="Y472" t="s">
        <v>2464</v>
      </c>
    </row>
    <row r="473" spans="1:25" outlineLevel="1">
      <c r="A473" t="s">
        <v>1684</v>
      </c>
      <c r="B473" t="s">
        <v>1571</v>
      </c>
      <c r="C473" t="s">
        <v>1570</v>
      </c>
      <c r="D473" t="s">
        <v>121</v>
      </c>
      <c r="E473" t="s">
        <v>120</v>
      </c>
      <c r="F473" t="s">
        <v>1685</v>
      </c>
      <c r="G473" t="s">
        <v>37</v>
      </c>
      <c r="H473" t="s">
        <v>36</v>
      </c>
      <c r="I473" t="s">
        <v>38</v>
      </c>
      <c r="J473" t="s">
        <v>471</v>
      </c>
      <c r="K473" t="s">
        <v>1686</v>
      </c>
      <c r="L473">
        <v>2</v>
      </c>
      <c r="M473">
        <v>234.084</v>
      </c>
      <c r="N473">
        <v>0</v>
      </c>
      <c r="O473">
        <v>0</v>
      </c>
      <c r="P473">
        <v>0</v>
      </c>
      <c r="Q473">
        <v>0</v>
      </c>
      <c r="R473">
        <v>0</v>
      </c>
      <c r="S473">
        <v>0</v>
      </c>
      <c r="T473">
        <v>0</v>
      </c>
      <c r="U473">
        <v>0</v>
      </c>
      <c r="V473">
        <v>0</v>
      </c>
      <c r="W473">
        <v>0</v>
      </c>
      <c r="X473" t="s">
        <v>2463</v>
      </c>
      <c r="Y473" t="s">
        <v>2464</v>
      </c>
    </row>
    <row r="474" spans="1:25" outlineLevel="1">
      <c r="A474" t="s">
        <v>1684</v>
      </c>
      <c r="B474" t="s">
        <v>1323</v>
      </c>
      <c r="C474" t="s">
        <v>1322</v>
      </c>
      <c r="D474" t="s">
        <v>159</v>
      </c>
      <c r="E474" t="s">
        <v>158</v>
      </c>
      <c r="F474" t="s">
        <v>1685</v>
      </c>
      <c r="G474" t="s">
        <v>37</v>
      </c>
      <c r="H474" t="s">
        <v>36</v>
      </c>
      <c r="I474" t="s">
        <v>38</v>
      </c>
      <c r="J474" t="s">
        <v>471</v>
      </c>
      <c r="K474" t="s">
        <v>1689</v>
      </c>
      <c r="N474">
        <v>0</v>
      </c>
      <c r="O474">
        <v>0</v>
      </c>
      <c r="P474">
        <v>0</v>
      </c>
      <c r="Q474">
        <v>0</v>
      </c>
      <c r="R474">
        <v>0</v>
      </c>
      <c r="S474">
        <v>0</v>
      </c>
      <c r="T474">
        <v>0</v>
      </c>
      <c r="U474">
        <v>0</v>
      </c>
      <c r="V474">
        <v>0</v>
      </c>
      <c r="W474">
        <v>0</v>
      </c>
      <c r="X474" t="s">
        <v>2465</v>
      </c>
      <c r="Y474" t="s">
        <v>2466</v>
      </c>
    </row>
    <row r="475" spans="1:25" outlineLevel="1">
      <c r="A475" t="s">
        <v>1684</v>
      </c>
      <c r="B475" t="s">
        <v>1321</v>
      </c>
      <c r="C475" t="s">
        <v>1320</v>
      </c>
      <c r="D475" t="s">
        <v>52</v>
      </c>
      <c r="E475" t="s">
        <v>51</v>
      </c>
      <c r="F475" t="s">
        <v>1685</v>
      </c>
      <c r="G475" t="s">
        <v>37</v>
      </c>
      <c r="H475" t="s">
        <v>36</v>
      </c>
      <c r="I475" t="s">
        <v>38</v>
      </c>
      <c r="J475" t="s">
        <v>471</v>
      </c>
      <c r="K475" t="s">
        <v>1689</v>
      </c>
      <c r="N475">
        <v>0</v>
      </c>
      <c r="O475">
        <v>0</v>
      </c>
      <c r="P475">
        <v>0</v>
      </c>
      <c r="Q475">
        <v>0</v>
      </c>
      <c r="R475">
        <v>0</v>
      </c>
      <c r="S475">
        <v>0</v>
      </c>
      <c r="T475">
        <v>0</v>
      </c>
      <c r="U475">
        <v>0</v>
      </c>
      <c r="V475">
        <v>0</v>
      </c>
      <c r="W475">
        <v>0</v>
      </c>
      <c r="X475" t="s">
        <v>2467</v>
      </c>
      <c r="Y475" t="s">
        <v>2468</v>
      </c>
    </row>
    <row r="476" spans="1:25" outlineLevel="1">
      <c r="A476" t="s">
        <v>1684</v>
      </c>
      <c r="B476" t="s">
        <v>1321</v>
      </c>
      <c r="C476" t="s">
        <v>1320</v>
      </c>
      <c r="D476" t="s">
        <v>52</v>
      </c>
      <c r="E476" t="s">
        <v>51</v>
      </c>
      <c r="F476" t="s">
        <v>1685</v>
      </c>
      <c r="G476" t="s">
        <v>37</v>
      </c>
      <c r="H476" t="s">
        <v>36</v>
      </c>
      <c r="I476" t="s">
        <v>38</v>
      </c>
      <c r="J476" t="s">
        <v>471</v>
      </c>
      <c r="K476" t="s">
        <v>1733</v>
      </c>
      <c r="L476">
        <v>0</v>
      </c>
      <c r="M476">
        <v>0</v>
      </c>
      <c r="N476">
        <v>1</v>
      </c>
      <c r="O476">
        <v>23297.040000000001</v>
      </c>
      <c r="P476">
        <v>0</v>
      </c>
      <c r="Q476">
        <v>0</v>
      </c>
      <c r="R476">
        <v>0</v>
      </c>
      <c r="S476">
        <v>0</v>
      </c>
      <c r="T476">
        <v>0</v>
      </c>
      <c r="U476">
        <v>0</v>
      </c>
      <c r="V476">
        <v>0</v>
      </c>
      <c r="W476">
        <v>0</v>
      </c>
      <c r="X476" t="s">
        <v>2467</v>
      </c>
      <c r="Y476" t="s">
        <v>2468</v>
      </c>
    </row>
    <row r="477" spans="1:25" outlineLevel="1">
      <c r="A477" t="s">
        <v>1684</v>
      </c>
      <c r="B477" t="s">
        <v>1319</v>
      </c>
      <c r="C477" t="s">
        <v>1318</v>
      </c>
      <c r="D477" t="s">
        <v>85</v>
      </c>
      <c r="E477" t="s">
        <v>84</v>
      </c>
      <c r="F477" t="s">
        <v>1685</v>
      </c>
      <c r="G477" t="s">
        <v>37</v>
      </c>
      <c r="H477" t="s">
        <v>36</v>
      </c>
      <c r="I477" t="s">
        <v>38</v>
      </c>
      <c r="J477" t="s">
        <v>471</v>
      </c>
      <c r="K477" t="s">
        <v>1689</v>
      </c>
      <c r="N477">
        <v>0</v>
      </c>
      <c r="O477">
        <v>0</v>
      </c>
      <c r="P477">
        <v>0</v>
      </c>
      <c r="Q477">
        <v>0</v>
      </c>
      <c r="R477">
        <v>0</v>
      </c>
      <c r="S477">
        <v>0</v>
      </c>
      <c r="T477">
        <v>0</v>
      </c>
      <c r="U477">
        <v>0</v>
      </c>
      <c r="V477">
        <v>0</v>
      </c>
      <c r="W477">
        <v>0</v>
      </c>
      <c r="X477" t="s">
        <v>2469</v>
      </c>
      <c r="Y477" t="s">
        <v>2470</v>
      </c>
    </row>
    <row r="478" spans="1:25" outlineLevel="1">
      <c r="A478" t="s">
        <v>1684</v>
      </c>
      <c r="B478" t="s">
        <v>1315</v>
      </c>
      <c r="C478" t="s">
        <v>1314</v>
      </c>
      <c r="D478" t="s">
        <v>85</v>
      </c>
      <c r="E478" t="s">
        <v>84</v>
      </c>
      <c r="F478" t="s">
        <v>1685</v>
      </c>
      <c r="G478" t="s">
        <v>37</v>
      </c>
      <c r="H478" t="s">
        <v>36</v>
      </c>
      <c r="I478" t="s">
        <v>38</v>
      </c>
      <c r="J478" t="s">
        <v>471</v>
      </c>
      <c r="K478" t="s">
        <v>1689</v>
      </c>
      <c r="N478">
        <v>0</v>
      </c>
      <c r="O478">
        <v>0</v>
      </c>
      <c r="P478">
        <v>0</v>
      </c>
      <c r="Q478">
        <v>0</v>
      </c>
      <c r="R478">
        <v>0</v>
      </c>
      <c r="S478">
        <v>0</v>
      </c>
      <c r="T478">
        <v>0</v>
      </c>
      <c r="U478">
        <v>0</v>
      </c>
      <c r="V478">
        <v>0</v>
      </c>
      <c r="W478">
        <v>0</v>
      </c>
      <c r="X478" t="s">
        <v>1729</v>
      </c>
      <c r="Y478" t="s">
        <v>1730</v>
      </c>
    </row>
    <row r="479" spans="1:25" outlineLevel="1">
      <c r="A479" t="s">
        <v>1684</v>
      </c>
      <c r="B479" t="s">
        <v>1569</v>
      </c>
      <c r="C479" t="s">
        <v>1568</v>
      </c>
      <c r="D479" t="s">
        <v>85</v>
      </c>
      <c r="E479" t="s">
        <v>84</v>
      </c>
      <c r="F479" t="s">
        <v>1685</v>
      </c>
      <c r="G479" t="s">
        <v>37</v>
      </c>
      <c r="H479" t="s">
        <v>36</v>
      </c>
      <c r="I479" t="s">
        <v>38</v>
      </c>
      <c r="J479" t="s">
        <v>471</v>
      </c>
      <c r="K479" t="s">
        <v>1689</v>
      </c>
      <c r="N479">
        <v>0</v>
      </c>
      <c r="O479">
        <v>0</v>
      </c>
      <c r="P479">
        <v>0</v>
      </c>
      <c r="Q479">
        <v>0</v>
      </c>
      <c r="R479">
        <v>0</v>
      </c>
      <c r="S479">
        <v>0</v>
      </c>
      <c r="T479">
        <v>0</v>
      </c>
      <c r="U479">
        <v>0</v>
      </c>
      <c r="V479">
        <v>0</v>
      </c>
      <c r="W479">
        <v>0</v>
      </c>
      <c r="X479" t="s">
        <v>2471</v>
      </c>
      <c r="Y479" t="s">
        <v>2472</v>
      </c>
    </row>
    <row r="480" spans="1:25" outlineLevel="1">
      <c r="A480" t="s">
        <v>1684</v>
      </c>
      <c r="B480" t="s">
        <v>1307</v>
      </c>
      <c r="C480" t="s">
        <v>1306</v>
      </c>
      <c r="D480" t="s">
        <v>68</v>
      </c>
      <c r="E480" t="s">
        <v>67</v>
      </c>
      <c r="F480" t="s">
        <v>1685</v>
      </c>
      <c r="G480" t="s">
        <v>37</v>
      </c>
      <c r="H480" t="s">
        <v>36</v>
      </c>
      <c r="I480" t="s">
        <v>38</v>
      </c>
      <c r="J480" t="s">
        <v>471</v>
      </c>
      <c r="K480" t="s">
        <v>1686</v>
      </c>
      <c r="L480">
        <v>2</v>
      </c>
      <c r="M480">
        <v>228.99700000000001</v>
      </c>
      <c r="N480">
        <v>0</v>
      </c>
      <c r="O480">
        <v>0</v>
      </c>
      <c r="P480">
        <v>0</v>
      </c>
      <c r="Q480">
        <v>0</v>
      </c>
      <c r="R480">
        <v>0</v>
      </c>
      <c r="S480">
        <v>0</v>
      </c>
      <c r="T480">
        <v>0</v>
      </c>
      <c r="U480">
        <v>0</v>
      </c>
      <c r="V480">
        <v>0</v>
      </c>
      <c r="W480">
        <v>0</v>
      </c>
      <c r="X480" t="s">
        <v>1736</v>
      </c>
      <c r="Y480" t="s">
        <v>1737</v>
      </c>
    </row>
    <row r="481" spans="1:25" outlineLevel="1">
      <c r="A481" t="s">
        <v>1684</v>
      </c>
      <c r="B481" t="s">
        <v>1119</v>
      </c>
      <c r="C481" t="s">
        <v>1118</v>
      </c>
      <c r="D481" t="s">
        <v>91</v>
      </c>
      <c r="E481" t="s">
        <v>90</v>
      </c>
      <c r="F481" t="s">
        <v>1685</v>
      </c>
      <c r="G481" t="s">
        <v>37</v>
      </c>
      <c r="H481" t="s">
        <v>36</v>
      </c>
      <c r="I481" t="s">
        <v>38</v>
      </c>
      <c r="J481" t="s">
        <v>471</v>
      </c>
      <c r="K481" t="s">
        <v>1689</v>
      </c>
      <c r="N481">
        <v>0</v>
      </c>
      <c r="O481">
        <v>0</v>
      </c>
      <c r="P481">
        <v>0</v>
      </c>
      <c r="Q481">
        <v>0</v>
      </c>
      <c r="R481">
        <v>0</v>
      </c>
      <c r="S481">
        <v>0</v>
      </c>
      <c r="T481">
        <v>0</v>
      </c>
      <c r="U481">
        <v>0</v>
      </c>
      <c r="V481">
        <v>0</v>
      </c>
      <c r="W481">
        <v>0</v>
      </c>
      <c r="X481" t="s">
        <v>1738</v>
      </c>
      <c r="Y481" t="s">
        <v>1739</v>
      </c>
    </row>
    <row r="482" spans="1:25" outlineLevel="1">
      <c r="A482" t="s">
        <v>1684</v>
      </c>
      <c r="B482" t="s">
        <v>1567</v>
      </c>
      <c r="C482" t="s">
        <v>1566</v>
      </c>
      <c r="D482" t="s">
        <v>366</v>
      </c>
      <c r="E482" t="s">
        <v>365</v>
      </c>
      <c r="F482" t="s">
        <v>1685</v>
      </c>
      <c r="G482" t="s">
        <v>37</v>
      </c>
      <c r="H482" t="s">
        <v>36</v>
      </c>
      <c r="I482" t="s">
        <v>38</v>
      </c>
      <c r="J482" t="s">
        <v>471</v>
      </c>
      <c r="K482" t="s">
        <v>1689</v>
      </c>
      <c r="N482">
        <v>0</v>
      </c>
      <c r="O482">
        <v>0</v>
      </c>
      <c r="P482">
        <v>0</v>
      </c>
      <c r="Q482">
        <v>0</v>
      </c>
      <c r="R482">
        <v>0</v>
      </c>
      <c r="S482">
        <v>0</v>
      </c>
      <c r="T482">
        <v>0</v>
      </c>
      <c r="U482">
        <v>0</v>
      </c>
      <c r="V482">
        <v>0</v>
      </c>
      <c r="W482">
        <v>0</v>
      </c>
      <c r="X482" t="s">
        <v>2473</v>
      </c>
      <c r="Y482" t="s">
        <v>2474</v>
      </c>
    </row>
    <row r="483" spans="1:25" outlineLevel="1">
      <c r="A483" t="s">
        <v>1684</v>
      </c>
      <c r="B483" t="s">
        <v>1301</v>
      </c>
      <c r="C483" t="s">
        <v>1300</v>
      </c>
      <c r="D483" t="s">
        <v>202</v>
      </c>
      <c r="E483" t="s">
        <v>201</v>
      </c>
      <c r="F483" t="s">
        <v>1685</v>
      </c>
      <c r="G483" t="s">
        <v>37</v>
      </c>
      <c r="H483" t="s">
        <v>36</v>
      </c>
      <c r="I483" t="s">
        <v>38</v>
      </c>
      <c r="J483" t="s">
        <v>471</v>
      </c>
      <c r="K483" t="s">
        <v>1689</v>
      </c>
      <c r="N483">
        <v>0</v>
      </c>
      <c r="O483">
        <v>0</v>
      </c>
      <c r="P483">
        <v>0</v>
      </c>
      <c r="Q483">
        <v>0</v>
      </c>
      <c r="R483">
        <v>0</v>
      </c>
      <c r="S483">
        <v>0</v>
      </c>
      <c r="T483">
        <v>0</v>
      </c>
      <c r="U483">
        <v>0</v>
      </c>
      <c r="V483">
        <v>0</v>
      </c>
      <c r="W483">
        <v>0</v>
      </c>
      <c r="X483" t="s">
        <v>2475</v>
      </c>
      <c r="Y483" t="s">
        <v>2476</v>
      </c>
    </row>
    <row r="484" spans="1:25" outlineLevel="1">
      <c r="A484" t="s">
        <v>1684</v>
      </c>
      <c r="B484" t="s">
        <v>1299</v>
      </c>
      <c r="C484" t="s">
        <v>1298</v>
      </c>
      <c r="D484" t="s">
        <v>147</v>
      </c>
      <c r="E484" t="s">
        <v>146</v>
      </c>
      <c r="F484" t="s">
        <v>1685</v>
      </c>
      <c r="G484" t="s">
        <v>37</v>
      </c>
      <c r="H484" t="s">
        <v>36</v>
      </c>
      <c r="I484" t="s">
        <v>38</v>
      </c>
      <c r="J484" t="s">
        <v>471</v>
      </c>
      <c r="K484" t="s">
        <v>1686</v>
      </c>
      <c r="L484">
        <v>1</v>
      </c>
      <c r="M484">
        <v>105.139</v>
      </c>
      <c r="N484">
        <v>0</v>
      </c>
      <c r="O484">
        <v>0</v>
      </c>
      <c r="P484">
        <v>0</v>
      </c>
      <c r="Q484">
        <v>0</v>
      </c>
      <c r="R484">
        <v>0</v>
      </c>
      <c r="S484">
        <v>0</v>
      </c>
      <c r="T484">
        <v>0</v>
      </c>
      <c r="U484">
        <v>0</v>
      </c>
      <c r="V484">
        <v>0</v>
      </c>
      <c r="W484">
        <v>0</v>
      </c>
      <c r="X484" t="s">
        <v>1742</v>
      </c>
      <c r="Y484" t="s">
        <v>1743</v>
      </c>
    </row>
    <row r="485" spans="1:25" outlineLevel="1">
      <c r="A485" t="s">
        <v>1684</v>
      </c>
      <c r="B485" t="s">
        <v>1087</v>
      </c>
      <c r="C485" t="s">
        <v>1086</v>
      </c>
      <c r="D485" t="s">
        <v>91</v>
      </c>
      <c r="E485" t="s">
        <v>90</v>
      </c>
      <c r="F485" t="s">
        <v>1685</v>
      </c>
      <c r="G485" t="s">
        <v>37</v>
      </c>
      <c r="H485" t="s">
        <v>36</v>
      </c>
      <c r="I485" t="s">
        <v>38</v>
      </c>
      <c r="J485" t="s">
        <v>471</v>
      </c>
      <c r="K485" t="s">
        <v>1686</v>
      </c>
      <c r="L485">
        <v>1</v>
      </c>
      <c r="M485">
        <v>117.619</v>
      </c>
      <c r="N485">
        <v>0</v>
      </c>
      <c r="O485">
        <v>0</v>
      </c>
      <c r="P485">
        <v>0</v>
      </c>
      <c r="Q485">
        <v>0</v>
      </c>
      <c r="R485">
        <v>0</v>
      </c>
      <c r="S485">
        <v>0</v>
      </c>
      <c r="T485">
        <v>0</v>
      </c>
      <c r="U485">
        <v>0</v>
      </c>
      <c r="V485">
        <v>0</v>
      </c>
      <c r="W485">
        <v>0</v>
      </c>
      <c r="X485" t="s">
        <v>1744</v>
      </c>
      <c r="Y485" t="s">
        <v>1745</v>
      </c>
    </row>
    <row r="486" spans="1:25" outlineLevel="1">
      <c r="A486" t="s">
        <v>1684</v>
      </c>
      <c r="B486" t="s">
        <v>1085</v>
      </c>
      <c r="C486" t="s">
        <v>1084</v>
      </c>
      <c r="D486" t="s">
        <v>52</v>
      </c>
      <c r="E486" t="s">
        <v>51</v>
      </c>
      <c r="F486" t="s">
        <v>1685</v>
      </c>
      <c r="G486" t="s">
        <v>37</v>
      </c>
      <c r="H486" t="s">
        <v>36</v>
      </c>
      <c r="I486" t="s">
        <v>38</v>
      </c>
      <c r="J486" t="s">
        <v>471</v>
      </c>
      <c r="K486" t="s">
        <v>1689</v>
      </c>
      <c r="L486">
        <v>15</v>
      </c>
      <c r="M486">
        <v>31.494</v>
      </c>
      <c r="N486">
        <v>0</v>
      </c>
      <c r="O486">
        <v>0</v>
      </c>
      <c r="P486">
        <v>0</v>
      </c>
      <c r="Q486">
        <v>0</v>
      </c>
      <c r="R486">
        <v>0</v>
      </c>
      <c r="S486">
        <v>0</v>
      </c>
      <c r="T486">
        <v>0</v>
      </c>
      <c r="U486">
        <v>0</v>
      </c>
      <c r="V486">
        <v>0</v>
      </c>
      <c r="W486">
        <v>0</v>
      </c>
      <c r="X486" t="s">
        <v>2477</v>
      </c>
      <c r="Y486" t="s">
        <v>2478</v>
      </c>
    </row>
    <row r="487" spans="1:25" outlineLevel="1">
      <c r="A487" t="s">
        <v>1684</v>
      </c>
      <c r="B487" t="s">
        <v>1295</v>
      </c>
      <c r="C487" t="s">
        <v>1294</v>
      </c>
      <c r="D487" t="s">
        <v>115</v>
      </c>
      <c r="E487" t="s">
        <v>114</v>
      </c>
      <c r="F487" t="s">
        <v>1685</v>
      </c>
      <c r="G487" t="s">
        <v>37</v>
      </c>
      <c r="H487" t="s">
        <v>36</v>
      </c>
      <c r="I487" t="s">
        <v>38</v>
      </c>
      <c r="J487" t="s">
        <v>471</v>
      </c>
      <c r="K487" t="s">
        <v>1689</v>
      </c>
      <c r="N487">
        <v>0</v>
      </c>
      <c r="O487">
        <v>0</v>
      </c>
      <c r="P487">
        <v>0</v>
      </c>
      <c r="Q487">
        <v>0</v>
      </c>
      <c r="R487">
        <v>0</v>
      </c>
      <c r="S487">
        <v>0</v>
      </c>
      <c r="T487">
        <v>0</v>
      </c>
      <c r="U487">
        <v>0</v>
      </c>
      <c r="V487">
        <v>0</v>
      </c>
      <c r="W487">
        <v>0</v>
      </c>
      <c r="X487" t="s">
        <v>2479</v>
      </c>
      <c r="Y487" t="s">
        <v>2480</v>
      </c>
    </row>
    <row r="488" spans="1:25" outlineLevel="1">
      <c r="A488" t="s">
        <v>1684</v>
      </c>
      <c r="B488" t="s">
        <v>1295</v>
      </c>
      <c r="C488" t="s">
        <v>1294</v>
      </c>
      <c r="D488" t="s">
        <v>115</v>
      </c>
      <c r="E488" t="s">
        <v>114</v>
      </c>
      <c r="F488" t="s">
        <v>1685</v>
      </c>
      <c r="G488" t="s">
        <v>37</v>
      </c>
      <c r="H488" t="s">
        <v>36</v>
      </c>
      <c r="I488" t="s">
        <v>38</v>
      </c>
      <c r="J488" t="s">
        <v>471</v>
      </c>
      <c r="K488" t="s">
        <v>1686</v>
      </c>
      <c r="L488">
        <v>2</v>
      </c>
      <c r="M488">
        <v>220.232</v>
      </c>
      <c r="N488">
        <v>0</v>
      </c>
      <c r="O488">
        <v>0</v>
      </c>
      <c r="P488">
        <v>0</v>
      </c>
      <c r="Q488">
        <v>0</v>
      </c>
      <c r="R488">
        <v>0</v>
      </c>
      <c r="S488">
        <v>0</v>
      </c>
      <c r="T488">
        <v>0</v>
      </c>
      <c r="U488">
        <v>0</v>
      </c>
      <c r="V488">
        <v>0</v>
      </c>
      <c r="W488">
        <v>0</v>
      </c>
      <c r="X488" t="s">
        <v>2479</v>
      </c>
      <c r="Y488" t="s">
        <v>2480</v>
      </c>
    </row>
    <row r="489" spans="1:25" outlineLevel="1">
      <c r="A489" t="s">
        <v>1684</v>
      </c>
      <c r="B489" t="s">
        <v>1293</v>
      </c>
      <c r="C489" t="s">
        <v>1292</v>
      </c>
      <c r="D489" t="s">
        <v>298</v>
      </c>
      <c r="E489" t="s">
        <v>297</v>
      </c>
      <c r="F489" t="s">
        <v>1685</v>
      </c>
      <c r="G489" t="s">
        <v>37</v>
      </c>
      <c r="H489" t="s">
        <v>36</v>
      </c>
      <c r="I489" t="s">
        <v>38</v>
      </c>
      <c r="J489" t="s">
        <v>471</v>
      </c>
      <c r="K489" t="s">
        <v>1689</v>
      </c>
      <c r="N489">
        <v>0</v>
      </c>
      <c r="O489">
        <v>0</v>
      </c>
      <c r="P489">
        <v>0</v>
      </c>
      <c r="Q489">
        <v>0</v>
      </c>
      <c r="R489">
        <v>0</v>
      </c>
      <c r="S489">
        <v>0</v>
      </c>
      <c r="T489">
        <v>0</v>
      </c>
      <c r="U489">
        <v>0</v>
      </c>
      <c r="V489">
        <v>0</v>
      </c>
      <c r="W489">
        <v>0</v>
      </c>
      <c r="X489" t="s">
        <v>2481</v>
      </c>
      <c r="Y489" t="s">
        <v>2482</v>
      </c>
    </row>
    <row r="490" spans="1:25" outlineLevel="1">
      <c r="A490" t="s">
        <v>1684</v>
      </c>
      <c r="B490" t="s">
        <v>1083</v>
      </c>
      <c r="C490" t="s">
        <v>1082</v>
      </c>
      <c r="D490" t="s">
        <v>133</v>
      </c>
      <c r="E490" t="s">
        <v>132</v>
      </c>
      <c r="F490" t="s">
        <v>1685</v>
      </c>
      <c r="G490" t="s">
        <v>37</v>
      </c>
      <c r="H490" t="s">
        <v>36</v>
      </c>
      <c r="I490" t="s">
        <v>38</v>
      </c>
      <c r="J490" t="s">
        <v>471</v>
      </c>
      <c r="K490" t="s">
        <v>1686</v>
      </c>
      <c r="L490">
        <v>4</v>
      </c>
      <c r="M490">
        <v>458.44</v>
      </c>
      <c r="N490">
        <v>0</v>
      </c>
      <c r="O490">
        <v>0</v>
      </c>
      <c r="P490">
        <v>0</v>
      </c>
      <c r="Q490">
        <v>0</v>
      </c>
      <c r="R490">
        <v>0</v>
      </c>
      <c r="S490">
        <v>0</v>
      </c>
      <c r="T490">
        <v>0</v>
      </c>
      <c r="U490">
        <v>0</v>
      </c>
      <c r="V490">
        <v>0</v>
      </c>
      <c r="W490">
        <v>0</v>
      </c>
      <c r="X490" t="s">
        <v>1748</v>
      </c>
      <c r="Y490" t="s">
        <v>1749</v>
      </c>
    </row>
    <row r="491" spans="1:25" outlineLevel="1">
      <c r="A491" t="s">
        <v>1684</v>
      </c>
      <c r="B491" t="s">
        <v>1291</v>
      </c>
      <c r="C491" t="s">
        <v>1290</v>
      </c>
      <c r="D491" t="s">
        <v>68</v>
      </c>
      <c r="E491" t="s">
        <v>67</v>
      </c>
      <c r="F491" t="s">
        <v>1685</v>
      </c>
      <c r="G491" t="s">
        <v>37</v>
      </c>
      <c r="H491" t="s">
        <v>36</v>
      </c>
      <c r="I491" t="s">
        <v>38</v>
      </c>
      <c r="J491" t="s">
        <v>471</v>
      </c>
      <c r="K491" t="s">
        <v>1686</v>
      </c>
      <c r="L491">
        <v>2</v>
      </c>
      <c r="M491">
        <v>108.453</v>
      </c>
      <c r="N491">
        <v>0</v>
      </c>
      <c r="O491">
        <v>0</v>
      </c>
      <c r="P491">
        <v>0</v>
      </c>
      <c r="Q491">
        <v>0</v>
      </c>
      <c r="R491">
        <v>0</v>
      </c>
      <c r="S491">
        <v>0</v>
      </c>
      <c r="T491">
        <v>0</v>
      </c>
      <c r="U491">
        <v>0</v>
      </c>
      <c r="V491">
        <v>0</v>
      </c>
      <c r="W491">
        <v>0</v>
      </c>
      <c r="X491" t="s">
        <v>1752</v>
      </c>
      <c r="Y491" t="s">
        <v>1753</v>
      </c>
    </row>
    <row r="492" spans="1:25" outlineLevel="1">
      <c r="A492" t="s">
        <v>1684</v>
      </c>
      <c r="B492" t="s">
        <v>1287</v>
      </c>
      <c r="C492" t="s">
        <v>1286</v>
      </c>
      <c r="D492" t="s">
        <v>115</v>
      </c>
      <c r="E492" t="s">
        <v>114</v>
      </c>
      <c r="F492" t="s">
        <v>1685</v>
      </c>
      <c r="G492" t="s">
        <v>37</v>
      </c>
      <c r="H492" t="s">
        <v>36</v>
      </c>
      <c r="I492" t="s">
        <v>38</v>
      </c>
      <c r="J492" t="s">
        <v>471</v>
      </c>
      <c r="K492" t="s">
        <v>1686</v>
      </c>
      <c r="L492">
        <v>2</v>
      </c>
      <c r="M492">
        <v>184.87200000000001</v>
      </c>
      <c r="N492">
        <v>0</v>
      </c>
      <c r="O492">
        <v>0</v>
      </c>
      <c r="P492">
        <v>0</v>
      </c>
      <c r="Q492">
        <v>0</v>
      </c>
      <c r="R492">
        <v>0</v>
      </c>
      <c r="S492">
        <v>0</v>
      </c>
      <c r="T492">
        <v>0</v>
      </c>
      <c r="U492">
        <v>0</v>
      </c>
      <c r="V492">
        <v>0</v>
      </c>
      <c r="W492">
        <v>0</v>
      </c>
      <c r="X492" t="s">
        <v>1756</v>
      </c>
      <c r="Y492" t="s">
        <v>1757</v>
      </c>
    </row>
    <row r="493" spans="1:25" outlineLevel="1">
      <c r="A493" t="s">
        <v>1684</v>
      </c>
      <c r="B493" t="s">
        <v>1285</v>
      </c>
      <c r="C493" t="s">
        <v>1284</v>
      </c>
      <c r="D493" t="s">
        <v>298</v>
      </c>
      <c r="E493" t="s">
        <v>297</v>
      </c>
      <c r="F493" t="s">
        <v>1685</v>
      </c>
      <c r="G493" t="s">
        <v>37</v>
      </c>
      <c r="H493" t="s">
        <v>36</v>
      </c>
      <c r="I493" t="s">
        <v>38</v>
      </c>
      <c r="J493" t="s">
        <v>471</v>
      </c>
      <c r="K493" t="s">
        <v>1689</v>
      </c>
      <c r="N493">
        <v>0</v>
      </c>
      <c r="O493">
        <v>0</v>
      </c>
      <c r="P493">
        <v>0</v>
      </c>
      <c r="Q493">
        <v>0</v>
      </c>
      <c r="R493">
        <v>0</v>
      </c>
      <c r="S493">
        <v>0</v>
      </c>
      <c r="T493">
        <v>0</v>
      </c>
      <c r="U493">
        <v>0</v>
      </c>
      <c r="V493">
        <v>0</v>
      </c>
      <c r="W493">
        <v>0</v>
      </c>
      <c r="X493" t="s">
        <v>2483</v>
      </c>
      <c r="Y493" t="s">
        <v>2484</v>
      </c>
    </row>
    <row r="494" spans="1:25" outlineLevel="1">
      <c r="A494" t="s">
        <v>1684</v>
      </c>
      <c r="B494" t="s">
        <v>1281</v>
      </c>
      <c r="C494" t="s">
        <v>1280</v>
      </c>
      <c r="D494" t="s">
        <v>298</v>
      </c>
      <c r="E494" t="s">
        <v>297</v>
      </c>
      <c r="F494" t="s">
        <v>1685</v>
      </c>
      <c r="G494" t="s">
        <v>37</v>
      </c>
      <c r="H494" t="s">
        <v>36</v>
      </c>
      <c r="I494" t="s">
        <v>38</v>
      </c>
      <c r="J494" t="s">
        <v>471</v>
      </c>
      <c r="K494" t="s">
        <v>1689</v>
      </c>
      <c r="N494">
        <v>0</v>
      </c>
      <c r="O494">
        <v>0</v>
      </c>
      <c r="P494">
        <v>0</v>
      </c>
      <c r="Q494">
        <v>0</v>
      </c>
      <c r="R494">
        <v>0</v>
      </c>
      <c r="S494">
        <v>0</v>
      </c>
      <c r="T494">
        <v>0</v>
      </c>
      <c r="U494">
        <v>0</v>
      </c>
      <c r="V494">
        <v>0</v>
      </c>
      <c r="W494">
        <v>0</v>
      </c>
      <c r="X494" t="s">
        <v>1762</v>
      </c>
      <c r="Y494" t="s">
        <v>1763</v>
      </c>
    </row>
    <row r="495" spans="1:25" outlineLevel="1">
      <c r="A495" t="s">
        <v>1684</v>
      </c>
      <c r="B495" t="s">
        <v>1281</v>
      </c>
      <c r="C495" t="s">
        <v>1280</v>
      </c>
      <c r="D495" t="s">
        <v>298</v>
      </c>
      <c r="E495" t="s">
        <v>297</v>
      </c>
      <c r="F495" t="s">
        <v>1685</v>
      </c>
      <c r="G495" t="s">
        <v>37</v>
      </c>
      <c r="H495" t="s">
        <v>36</v>
      </c>
      <c r="I495" t="s">
        <v>38</v>
      </c>
      <c r="J495" t="s">
        <v>471</v>
      </c>
      <c r="K495" t="s">
        <v>1686</v>
      </c>
      <c r="L495">
        <v>1</v>
      </c>
      <c r="M495">
        <v>117.782</v>
      </c>
      <c r="N495">
        <v>0</v>
      </c>
      <c r="O495">
        <v>0</v>
      </c>
      <c r="P495">
        <v>0</v>
      </c>
      <c r="Q495">
        <v>0</v>
      </c>
      <c r="R495">
        <v>0</v>
      </c>
      <c r="S495">
        <v>0</v>
      </c>
      <c r="T495">
        <v>0</v>
      </c>
      <c r="U495">
        <v>0</v>
      </c>
      <c r="V495">
        <v>0</v>
      </c>
      <c r="W495">
        <v>0</v>
      </c>
      <c r="X495" t="s">
        <v>1762</v>
      </c>
      <c r="Y495" t="s">
        <v>1763</v>
      </c>
    </row>
    <row r="496" spans="1:25" outlineLevel="1">
      <c r="A496" t="s">
        <v>1684</v>
      </c>
      <c r="B496" t="s">
        <v>1397</v>
      </c>
      <c r="C496" t="s">
        <v>1396</v>
      </c>
      <c r="D496" t="s">
        <v>169</v>
      </c>
      <c r="E496" t="s">
        <v>168</v>
      </c>
      <c r="F496" t="s">
        <v>1685</v>
      </c>
      <c r="G496" t="s">
        <v>37</v>
      </c>
      <c r="H496" t="s">
        <v>36</v>
      </c>
      <c r="I496" t="s">
        <v>38</v>
      </c>
      <c r="J496" t="s">
        <v>471</v>
      </c>
      <c r="K496" t="s">
        <v>1689</v>
      </c>
      <c r="N496">
        <v>0</v>
      </c>
      <c r="O496">
        <v>0</v>
      </c>
      <c r="P496">
        <v>0</v>
      </c>
      <c r="Q496">
        <v>0</v>
      </c>
      <c r="R496">
        <v>0</v>
      </c>
      <c r="S496">
        <v>0</v>
      </c>
      <c r="T496">
        <v>0</v>
      </c>
      <c r="U496">
        <v>0</v>
      </c>
      <c r="V496">
        <v>0</v>
      </c>
      <c r="W496">
        <v>0</v>
      </c>
      <c r="X496" t="s">
        <v>2485</v>
      </c>
      <c r="Y496" t="s">
        <v>2486</v>
      </c>
    </row>
    <row r="497" spans="1:25" outlineLevel="1">
      <c r="A497" t="s">
        <v>1684</v>
      </c>
      <c r="B497" t="s">
        <v>1279</v>
      </c>
      <c r="C497" t="s">
        <v>1278</v>
      </c>
      <c r="D497" t="s">
        <v>298</v>
      </c>
      <c r="E497" t="s">
        <v>297</v>
      </c>
      <c r="F497" t="s">
        <v>1685</v>
      </c>
      <c r="G497" t="s">
        <v>37</v>
      </c>
      <c r="H497" t="s">
        <v>36</v>
      </c>
      <c r="I497" t="s">
        <v>38</v>
      </c>
      <c r="J497" t="s">
        <v>471</v>
      </c>
      <c r="K497" t="s">
        <v>1689</v>
      </c>
      <c r="N497">
        <v>0</v>
      </c>
      <c r="O497">
        <v>0</v>
      </c>
      <c r="P497">
        <v>0</v>
      </c>
      <c r="Q497">
        <v>0</v>
      </c>
      <c r="R497">
        <v>0</v>
      </c>
      <c r="S497">
        <v>0</v>
      </c>
      <c r="T497">
        <v>0</v>
      </c>
      <c r="U497">
        <v>0</v>
      </c>
      <c r="V497">
        <v>0</v>
      </c>
      <c r="W497">
        <v>0</v>
      </c>
      <c r="X497" t="s">
        <v>1764</v>
      </c>
      <c r="Y497" t="s">
        <v>1765</v>
      </c>
    </row>
    <row r="498" spans="1:25" outlineLevel="1">
      <c r="A498" t="s">
        <v>1684</v>
      </c>
      <c r="B498" t="s">
        <v>1277</v>
      </c>
      <c r="C498" t="s">
        <v>1276</v>
      </c>
      <c r="D498" t="s">
        <v>169</v>
      </c>
      <c r="E498" t="s">
        <v>168</v>
      </c>
      <c r="F498" t="s">
        <v>1685</v>
      </c>
      <c r="G498" t="s">
        <v>37</v>
      </c>
      <c r="H498" t="s">
        <v>36</v>
      </c>
      <c r="I498" t="s">
        <v>38</v>
      </c>
      <c r="J498" t="s">
        <v>471</v>
      </c>
      <c r="K498" t="s">
        <v>1689</v>
      </c>
      <c r="N498">
        <v>0</v>
      </c>
      <c r="O498">
        <v>0</v>
      </c>
      <c r="P498">
        <v>0</v>
      </c>
      <c r="Q498">
        <v>0</v>
      </c>
      <c r="R498">
        <v>0</v>
      </c>
      <c r="S498">
        <v>0</v>
      </c>
      <c r="T498">
        <v>0</v>
      </c>
      <c r="U498">
        <v>0</v>
      </c>
      <c r="V498">
        <v>0</v>
      </c>
      <c r="W498">
        <v>0</v>
      </c>
      <c r="X498" t="s">
        <v>2487</v>
      </c>
      <c r="Y498" t="s">
        <v>2488</v>
      </c>
    </row>
    <row r="499" spans="1:25" outlineLevel="1">
      <c r="A499" t="s">
        <v>1684</v>
      </c>
      <c r="B499" t="s">
        <v>1395</v>
      </c>
      <c r="C499" t="s">
        <v>1394</v>
      </c>
      <c r="D499" t="s">
        <v>121</v>
      </c>
      <c r="E499" t="s">
        <v>120</v>
      </c>
      <c r="F499" t="s">
        <v>1685</v>
      </c>
      <c r="G499" t="s">
        <v>37</v>
      </c>
      <c r="H499" t="s">
        <v>36</v>
      </c>
      <c r="I499" t="s">
        <v>38</v>
      </c>
      <c r="J499" t="s">
        <v>471</v>
      </c>
      <c r="K499" t="s">
        <v>1689</v>
      </c>
      <c r="N499">
        <v>0</v>
      </c>
      <c r="O499">
        <v>0</v>
      </c>
      <c r="P499">
        <v>0</v>
      </c>
      <c r="Q499">
        <v>0</v>
      </c>
      <c r="R499">
        <v>0</v>
      </c>
      <c r="S499">
        <v>0</v>
      </c>
      <c r="T499">
        <v>0</v>
      </c>
      <c r="U499">
        <v>0</v>
      </c>
      <c r="V499">
        <v>0</v>
      </c>
      <c r="W499">
        <v>0</v>
      </c>
      <c r="X499" t="s">
        <v>2489</v>
      </c>
      <c r="Y499" t="s">
        <v>2490</v>
      </c>
    </row>
    <row r="500" spans="1:25" outlineLevel="1">
      <c r="A500" t="s">
        <v>1684</v>
      </c>
      <c r="B500" t="s">
        <v>1275</v>
      </c>
      <c r="C500" t="s">
        <v>1274</v>
      </c>
      <c r="D500" t="s">
        <v>85</v>
      </c>
      <c r="E500" t="s">
        <v>84</v>
      </c>
      <c r="F500" t="s">
        <v>1685</v>
      </c>
      <c r="G500" t="s">
        <v>37</v>
      </c>
      <c r="H500" t="s">
        <v>36</v>
      </c>
      <c r="I500" t="s">
        <v>38</v>
      </c>
      <c r="J500" t="s">
        <v>471</v>
      </c>
      <c r="K500" t="s">
        <v>1689</v>
      </c>
      <c r="N500">
        <v>0</v>
      </c>
      <c r="O500">
        <v>0</v>
      </c>
      <c r="P500">
        <v>0</v>
      </c>
      <c r="Q500">
        <v>0</v>
      </c>
      <c r="R500">
        <v>0</v>
      </c>
      <c r="S500">
        <v>0</v>
      </c>
      <c r="T500">
        <v>0</v>
      </c>
      <c r="U500">
        <v>0</v>
      </c>
      <c r="V500">
        <v>0</v>
      </c>
      <c r="W500">
        <v>0</v>
      </c>
      <c r="X500" t="s">
        <v>2491</v>
      </c>
      <c r="Y500" t="s">
        <v>2492</v>
      </c>
    </row>
    <row r="501" spans="1:25" outlineLevel="1">
      <c r="A501" t="s">
        <v>1684</v>
      </c>
      <c r="B501" t="s">
        <v>1273</v>
      </c>
      <c r="C501" t="s">
        <v>1272</v>
      </c>
      <c r="D501" t="s">
        <v>147</v>
      </c>
      <c r="E501" t="s">
        <v>146</v>
      </c>
      <c r="F501" t="s">
        <v>1685</v>
      </c>
      <c r="G501" t="s">
        <v>37</v>
      </c>
      <c r="H501" t="s">
        <v>36</v>
      </c>
      <c r="I501" t="s">
        <v>38</v>
      </c>
      <c r="J501" t="s">
        <v>471</v>
      </c>
      <c r="K501" t="s">
        <v>1689</v>
      </c>
      <c r="L501">
        <v>10</v>
      </c>
      <c r="M501">
        <v>35.481999999999999</v>
      </c>
      <c r="N501">
        <v>0</v>
      </c>
      <c r="O501">
        <v>0</v>
      </c>
      <c r="P501">
        <v>0</v>
      </c>
      <c r="Q501">
        <v>0</v>
      </c>
      <c r="R501">
        <v>0</v>
      </c>
      <c r="S501">
        <v>0</v>
      </c>
      <c r="T501">
        <v>0</v>
      </c>
      <c r="U501">
        <v>0</v>
      </c>
      <c r="V501">
        <v>0</v>
      </c>
      <c r="W501">
        <v>0</v>
      </c>
      <c r="X501" t="s">
        <v>1768</v>
      </c>
      <c r="Y501" t="s">
        <v>1769</v>
      </c>
    </row>
    <row r="502" spans="1:25" outlineLevel="1">
      <c r="A502" t="s">
        <v>1684</v>
      </c>
      <c r="B502" t="s">
        <v>1079</v>
      </c>
      <c r="C502" t="s">
        <v>1078</v>
      </c>
      <c r="D502" t="s">
        <v>159</v>
      </c>
      <c r="E502" t="s">
        <v>158</v>
      </c>
      <c r="F502" t="s">
        <v>1685</v>
      </c>
      <c r="G502" t="s">
        <v>37</v>
      </c>
      <c r="H502" t="s">
        <v>36</v>
      </c>
      <c r="I502" t="s">
        <v>38</v>
      </c>
      <c r="J502" t="s">
        <v>471</v>
      </c>
      <c r="K502" t="s">
        <v>1689</v>
      </c>
      <c r="N502">
        <v>0</v>
      </c>
      <c r="O502">
        <v>0</v>
      </c>
      <c r="P502">
        <v>0</v>
      </c>
      <c r="Q502">
        <v>0</v>
      </c>
      <c r="R502">
        <v>0</v>
      </c>
      <c r="S502">
        <v>0</v>
      </c>
      <c r="T502">
        <v>0</v>
      </c>
      <c r="U502">
        <v>0</v>
      </c>
      <c r="V502">
        <v>0</v>
      </c>
      <c r="W502">
        <v>0</v>
      </c>
      <c r="X502" t="s">
        <v>2493</v>
      </c>
      <c r="Y502" t="s">
        <v>2494</v>
      </c>
    </row>
    <row r="503" spans="1:25" outlineLevel="1">
      <c r="A503" t="s">
        <v>1684</v>
      </c>
      <c r="B503" t="s">
        <v>1077</v>
      </c>
      <c r="C503" t="s">
        <v>1076</v>
      </c>
      <c r="D503" t="s">
        <v>366</v>
      </c>
      <c r="E503" t="s">
        <v>365</v>
      </c>
      <c r="F503" t="s">
        <v>1685</v>
      </c>
      <c r="G503" t="s">
        <v>37</v>
      </c>
      <c r="H503" t="s">
        <v>36</v>
      </c>
      <c r="I503" t="s">
        <v>38</v>
      </c>
      <c r="J503" t="s">
        <v>471</v>
      </c>
      <c r="K503" t="s">
        <v>1689</v>
      </c>
      <c r="L503">
        <v>19</v>
      </c>
      <c r="M503">
        <v>97.822000000000003</v>
      </c>
      <c r="N503">
        <v>0</v>
      </c>
      <c r="O503">
        <v>0</v>
      </c>
      <c r="P503">
        <v>0</v>
      </c>
      <c r="Q503">
        <v>0</v>
      </c>
      <c r="R503">
        <v>0</v>
      </c>
      <c r="S503">
        <v>0</v>
      </c>
      <c r="T503">
        <v>0</v>
      </c>
      <c r="U503">
        <v>0</v>
      </c>
      <c r="V503">
        <v>0</v>
      </c>
      <c r="W503">
        <v>0</v>
      </c>
      <c r="X503" t="s">
        <v>1772</v>
      </c>
      <c r="Y503" t="s">
        <v>1773</v>
      </c>
    </row>
    <row r="504" spans="1:25" outlineLevel="1">
      <c r="A504" t="s">
        <v>1684</v>
      </c>
      <c r="B504" t="s">
        <v>1077</v>
      </c>
      <c r="C504" t="s">
        <v>1076</v>
      </c>
      <c r="D504" t="s">
        <v>366</v>
      </c>
      <c r="E504" t="s">
        <v>365</v>
      </c>
      <c r="F504" t="s">
        <v>1685</v>
      </c>
      <c r="G504" t="s">
        <v>37</v>
      </c>
      <c r="H504" t="s">
        <v>36</v>
      </c>
      <c r="I504" t="s">
        <v>38</v>
      </c>
      <c r="J504" t="s">
        <v>471</v>
      </c>
      <c r="K504" t="s">
        <v>1733</v>
      </c>
      <c r="L504">
        <v>1</v>
      </c>
      <c r="M504">
        <v>9465.0519999999997</v>
      </c>
      <c r="N504">
        <v>0</v>
      </c>
      <c r="O504">
        <v>0</v>
      </c>
      <c r="P504">
        <v>0</v>
      </c>
      <c r="Q504">
        <v>0</v>
      </c>
      <c r="R504">
        <v>0</v>
      </c>
      <c r="S504">
        <v>0</v>
      </c>
      <c r="T504">
        <v>0</v>
      </c>
      <c r="U504">
        <v>0</v>
      </c>
      <c r="V504">
        <v>0</v>
      </c>
      <c r="W504">
        <v>0</v>
      </c>
      <c r="X504" t="s">
        <v>1772</v>
      </c>
      <c r="Y504" t="s">
        <v>1773</v>
      </c>
    </row>
    <row r="505" spans="1:25" outlineLevel="1">
      <c r="A505" t="s">
        <v>1684</v>
      </c>
      <c r="B505" t="s">
        <v>1391</v>
      </c>
      <c r="C505" t="s">
        <v>1390</v>
      </c>
      <c r="D505" t="s">
        <v>169</v>
      </c>
      <c r="E505" t="s">
        <v>168</v>
      </c>
      <c r="F505" t="s">
        <v>1685</v>
      </c>
      <c r="G505" t="s">
        <v>37</v>
      </c>
      <c r="H505" t="s">
        <v>36</v>
      </c>
      <c r="I505" t="s">
        <v>38</v>
      </c>
      <c r="J505" t="s">
        <v>471</v>
      </c>
      <c r="K505" t="s">
        <v>1689</v>
      </c>
      <c r="N505">
        <v>0</v>
      </c>
      <c r="O505">
        <v>0</v>
      </c>
      <c r="P505">
        <v>0</v>
      </c>
      <c r="Q505">
        <v>0</v>
      </c>
      <c r="R505">
        <v>0</v>
      </c>
      <c r="S505">
        <v>0</v>
      </c>
      <c r="T505">
        <v>0</v>
      </c>
      <c r="U505">
        <v>0</v>
      </c>
      <c r="V505">
        <v>0</v>
      </c>
      <c r="W505">
        <v>0</v>
      </c>
      <c r="X505" t="s">
        <v>1774</v>
      </c>
      <c r="Y505" t="s">
        <v>1775</v>
      </c>
    </row>
    <row r="506" spans="1:25" outlineLevel="1">
      <c r="A506" t="s">
        <v>1684</v>
      </c>
      <c r="B506" t="s">
        <v>1389</v>
      </c>
      <c r="C506" t="s">
        <v>1388</v>
      </c>
      <c r="D506" t="s">
        <v>101</v>
      </c>
      <c r="E506" t="s">
        <v>100</v>
      </c>
      <c r="F506" t="s">
        <v>1696</v>
      </c>
      <c r="G506" t="s">
        <v>37</v>
      </c>
      <c r="H506" t="s">
        <v>36</v>
      </c>
      <c r="I506" t="s">
        <v>38</v>
      </c>
      <c r="J506" t="s">
        <v>471</v>
      </c>
      <c r="K506" t="s">
        <v>1689</v>
      </c>
      <c r="N506">
        <v>0</v>
      </c>
      <c r="O506">
        <v>0</v>
      </c>
      <c r="P506">
        <v>0</v>
      </c>
      <c r="Q506">
        <v>0</v>
      </c>
      <c r="R506">
        <v>0</v>
      </c>
      <c r="S506">
        <v>0</v>
      </c>
      <c r="T506">
        <v>0</v>
      </c>
      <c r="U506">
        <v>0</v>
      </c>
      <c r="V506">
        <v>0</v>
      </c>
      <c r="W506">
        <v>0</v>
      </c>
      <c r="X506" t="s">
        <v>2495</v>
      </c>
      <c r="Y506" t="s">
        <v>2496</v>
      </c>
    </row>
    <row r="507" spans="1:25" outlineLevel="1">
      <c r="A507" t="s">
        <v>1684</v>
      </c>
      <c r="B507" t="s">
        <v>1271</v>
      </c>
      <c r="C507" t="s">
        <v>1270</v>
      </c>
      <c r="D507" t="s">
        <v>85</v>
      </c>
      <c r="E507" t="s">
        <v>84</v>
      </c>
      <c r="F507" t="s">
        <v>1685</v>
      </c>
      <c r="G507" t="s">
        <v>37</v>
      </c>
      <c r="H507" t="s">
        <v>36</v>
      </c>
      <c r="I507" t="s">
        <v>38</v>
      </c>
      <c r="J507" t="s">
        <v>471</v>
      </c>
      <c r="K507" t="s">
        <v>1689</v>
      </c>
      <c r="N507">
        <v>0</v>
      </c>
      <c r="O507">
        <v>0</v>
      </c>
      <c r="P507">
        <v>0</v>
      </c>
      <c r="Q507">
        <v>0</v>
      </c>
      <c r="R507">
        <v>0</v>
      </c>
      <c r="S507">
        <v>0</v>
      </c>
      <c r="T507">
        <v>0</v>
      </c>
      <c r="U507">
        <v>0</v>
      </c>
      <c r="V507">
        <v>0</v>
      </c>
      <c r="W507">
        <v>0</v>
      </c>
      <c r="X507" t="s">
        <v>1776</v>
      </c>
      <c r="Y507" t="s">
        <v>1777</v>
      </c>
    </row>
    <row r="508" spans="1:25" outlineLevel="1">
      <c r="A508" t="s">
        <v>1684</v>
      </c>
      <c r="B508" t="s">
        <v>1269</v>
      </c>
      <c r="C508" t="s">
        <v>1268</v>
      </c>
      <c r="D508" t="s">
        <v>74</v>
      </c>
      <c r="E508" t="s">
        <v>73</v>
      </c>
      <c r="F508" t="s">
        <v>1685</v>
      </c>
      <c r="G508" t="s">
        <v>37</v>
      </c>
      <c r="H508" t="s">
        <v>36</v>
      </c>
      <c r="I508" t="s">
        <v>38</v>
      </c>
      <c r="J508" t="s">
        <v>471</v>
      </c>
      <c r="K508" t="s">
        <v>1689</v>
      </c>
      <c r="L508">
        <v>30</v>
      </c>
      <c r="M508">
        <v>62.106000000000002</v>
      </c>
      <c r="N508">
        <v>0</v>
      </c>
      <c r="O508">
        <v>0</v>
      </c>
      <c r="P508">
        <v>0</v>
      </c>
      <c r="Q508">
        <v>0</v>
      </c>
      <c r="R508">
        <v>0</v>
      </c>
      <c r="S508">
        <v>0</v>
      </c>
      <c r="T508">
        <v>0</v>
      </c>
      <c r="U508">
        <v>0</v>
      </c>
      <c r="V508">
        <v>0</v>
      </c>
      <c r="W508">
        <v>0</v>
      </c>
      <c r="X508" t="s">
        <v>2497</v>
      </c>
      <c r="Y508" t="s">
        <v>2498</v>
      </c>
    </row>
    <row r="509" spans="1:25" outlineLevel="1">
      <c r="A509" t="s">
        <v>1684</v>
      </c>
      <c r="B509" t="s">
        <v>1267</v>
      </c>
      <c r="C509" t="s">
        <v>1266</v>
      </c>
      <c r="D509" t="s">
        <v>390</v>
      </c>
      <c r="E509" t="s">
        <v>389</v>
      </c>
      <c r="F509" t="s">
        <v>1685</v>
      </c>
      <c r="G509" t="s">
        <v>37</v>
      </c>
      <c r="H509" t="s">
        <v>36</v>
      </c>
      <c r="I509" t="s">
        <v>38</v>
      </c>
      <c r="J509" t="s">
        <v>471</v>
      </c>
      <c r="K509" t="s">
        <v>1689</v>
      </c>
      <c r="N509">
        <v>0</v>
      </c>
      <c r="O509">
        <v>0</v>
      </c>
      <c r="P509">
        <v>0</v>
      </c>
      <c r="Q509">
        <v>0</v>
      </c>
      <c r="R509">
        <v>0</v>
      </c>
      <c r="S509">
        <v>0</v>
      </c>
      <c r="T509">
        <v>0</v>
      </c>
      <c r="U509">
        <v>0</v>
      </c>
      <c r="V509">
        <v>0</v>
      </c>
      <c r="W509">
        <v>0</v>
      </c>
      <c r="X509" t="s">
        <v>1784</v>
      </c>
      <c r="Y509" t="s">
        <v>1785</v>
      </c>
    </row>
    <row r="510" spans="1:25" outlineLevel="1">
      <c r="A510" t="s">
        <v>1684</v>
      </c>
      <c r="B510" t="s">
        <v>1265</v>
      </c>
      <c r="C510" t="s">
        <v>1264</v>
      </c>
      <c r="D510" t="s">
        <v>68</v>
      </c>
      <c r="E510" t="s">
        <v>67</v>
      </c>
      <c r="F510" t="s">
        <v>1685</v>
      </c>
      <c r="G510" t="s">
        <v>37</v>
      </c>
      <c r="H510" t="s">
        <v>36</v>
      </c>
      <c r="I510" t="s">
        <v>38</v>
      </c>
      <c r="J510" t="s">
        <v>471</v>
      </c>
      <c r="K510" t="s">
        <v>1686</v>
      </c>
      <c r="L510">
        <v>1</v>
      </c>
      <c r="M510">
        <v>71.218999999999994</v>
      </c>
      <c r="N510">
        <v>0</v>
      </c>
      <c r="O510">
        <v>0</v>
      </c>
      <c r="P510">
        <v>0</v>
      </c>
      <c r="Q510">
        <v>0</v>
      </c>
      <c r="R510">
        <v>0</v>
      </c>
      <c r="S510">
        <v>0</v>
      </c>
      <c r="T510">
        <v>0</v>
      </c>
      <c r="U510">
        <v>0</v>
      </c>
      <c r="V510">
        <v>0</v>
      </c>
      <c r="W510">
        <v>0</v>
      </c>
      <c r="X510" t="s">
        <v>1786</v>
      </c>
      <c r="Y510" t="s">
        <v>1787</v>
      </c>
    </row>
    <row r="511" spans="1:25" outlineLevel="1">
      <c r="A511" t="s">
        <v>1684</v>
      </c>
      <c r="B511" t="s">
        <v>1075</v>
      </c>
      <c r="C511" t="s">
        <v>1074</v>
      </c>
      <c r="D511" t="s">
        <v>74</v>
      </c>
      <c r="E511" t="s">
        <v>73</v>
      </c>
      <c r="F511" t="s">
        <v>1685</v>
      </c>
      <c r="G511" t="s">
        <v>37</v>
      </c>
      <c r="H511" t="s">
        <v>36</v>
      </c>
      <c r="I511" t="s">
        <v>38</v>
      </c>
      <c r="J511" t="s">
        <v>471</v>
      </c>
      <c r="K511" t="s">
        <v>1686</v>
      </c>
      <c r="L511">
        <v>0</v>
      </c>
      <c r="M511">
        <v>0</v>
      </c>
      <c r="N511">
        <v>0</v>
      </c>
      <c r="O511">
        <v>0</v>
      </c>
      <c r="P511">
        <v>0</v>
      </c>
      <c r="Q511">
        <v>0</v>
      </c>
      <c r="R511">
        <v>0</v>
      </c>
      <c r="S511">
        <v>0</v>
      </c>
      <c r="T511">
        <v>0</v>
      </c>
      <c r="U511">
        <v>0</v>
      </c>
      <c r="V511">
        <v>0</v>
      </c>
      <c r="W511">
        <v>0</v>
      </c>
      <c r="X511" t="s">
        <v>1790</v>
      </c>
      <c r="Y511" t="s">
        <v>1791</v>
      </c>
    </row>
    <row r="512" spans="1:25" outlineLevel="1">
      <c r="A512" t="s">
        <v>1684</v>
      </c>
      <c r="B512" t="s">
        <v>1255</v>
      </c>
      <c r="C512" t="s">
        <v>1254</v>
      </c>
      <c r="D512" t="s">
        <v>74</v>
      </c>
      <c r="E512" t="s">
        <v>73</v>
      </c>
      <c r="F512" t="s">
        <v>1685</v>
      </c>
      <c r="G512" t="s">
        <v>37</v>
      </c>
      <c r="H512" t="s">
        <v>36</v>
      </c>
      <c r="I512" t="s">
        <v>38</v>
      </c>
      <c r="J512" t="s">
        <v>471</v>
      </c>
      <c r="K512" t="s">
        <v>1689</v>
      </c>
      <c r="N512">
        <v>0</v>
      </c>
      <c r="O512">
        <v>0</v>
      </c>
      <c r="P512">
        <v>0</v>
      </c>
      <c r="Q512">
        <v>0</v>
      </c>
      <c r="R512">
        <v>0</v>
      </c>
      <c r="S512">
        <v>0</v>
      </c>
      <c r="T512">
        <v>0</v>
      </c>
      <c r="U512">
        <v>0</v>
      </c>
      <c r="V512">
        <v>0</v>
      </c>
      <c r="W512">
        <v>0</v>
      </c>
      <c r="X512" t="s">
        <v>2499</v>
      </c>
      <c r="Y512" t="s">
        <v>2500</v>
      </c>
    </row>
    <row r="513" spans="1:25" outlineLevel="1">
      <c r="A513" t="s">
        <v>1684</v>
      </c>
      <c r="B513" t="s">
        <v>1559</v>
      </c>
      <c r="C513" t="s">
        <v>1558</v>
      </c>
      <c r="D513" t="s">
        <v>366</v>
      </c>
      <c r="E513" t="s">
        <v>365</v>
      </c>
      <c r="F513" t="s">
        <v>1685</v>
      </c>
      <c r="G513" t="s">
        <v>37</v>
      </c>
      <c r="H513" t="s">
        <v>36</v>
      </c>
      <c r="I513" t="s">
        <v>38</v>
      </c>
      <c r="J513" t="s">
        <v>471</v>
      </c>
      <c r="K513" t="s">
        <v>1689</v>
      </c>
      <c r="N513">
        <v>0</v>
      </c>
      <c r="O513">
        <v>0</v>
      </c>
      <c r="P513">
        <v>0</v>
      </c>
      <c r="Q513">
        <v>0</v>
      </c>
      <c r="R513">
        <v>0</v>
      </c>
      <c r="S513">
        <v>0</v>
      </c>
      <c r="T513">
        <v>0</v>
      </c>
      <c r="U513">
        <v>0</v>
      </c>
      <c r="V513">
        <v>0</v>
      </c>
      <c r="W513">
        <v>0</v>
      </c>
      <c r="X513" t="s">
        <v>2501</v>
      </c>
      <c r="Y513" t="s">
        <v>2502</v>
      </c>
    </row>
    <row r="514" spans="1:25" outlineLevel="1">
      <c r="A514" t="s">
        <v>1684</v>
      </c>
      <c r="B514" t="s">
        <v>1253</v>
      </c>
      <c r="C514" t="s">
        <v>1252</v>
      </c>
      <c r="D514" t="s">
        <v>159</v>
      </c>
      <c r="E514" t="s">
        <v>158</v>
      </c>
      <c r="F514" t="s">
        <v>1685</v>
      </c>
      <c r="G514" t="s">
        <v>37</v>
      </c>
      <c r="H514" t="s">
        <v>36</v>
      </c>
      <c r="I514" t="s">
        <v>38</v>
      </c>
      <c r="J514" t="s">
        <v>471</v>
      </c>
      <c r="K514" t="s">
        <v>1689</v>
      </c>
      <c r="N514">
        <v>0</v>
      </c>
      <c r="O514">
        <v>0</v>
      </c>
      <c r="P514">
        <v>0</v>
      </c>
      <c r="Q514">
        <v>0</v>
      </c>
      <c r="R514">
        <v>0</v>
      </c>
      <c r="S514">
        <v>0</v>
      </c>
      <c r="T514">
        <v>0</v>
      </c>
      <c r="U514">
        <v>0</v>
      </c>
      <c r="V514">
        <v>0</v>
      </c>
      <c r="W514">
        <v>0</v>
      </c>
      <c r="X514" t="s">
        <v>2503</v>
      </c>
      <c r="Y514" t="s">
        <v>2504</v>
      </c>
    </row>
    <row r="515" spans="1:25" outlineLevel="1">
      <c r="A515" t="s">
        <v>1684</v>
      </c>
      <c r="B515" t="s">
        <v>1253</v>
      </c>
      <c r="C515" t="s">
        <v>1252</v>
      </c>
      <c r="D515" t="s">
        <v>159</v>
      </c>
      <c r="E515" t="s">
        <v>158</v>
      </c>
      <c r="F515" t="s">
        <v>1685</v>
      </c>
      <c r="G515" t="s">
        <v>37</v>
      </c>
      <c r="H515" t="s">
        <v>36</v>
      </c>
      <c r="I515" t="s">
        <v>38</v>
      </c>
      <c r="J515" t="s">
        <v>471</v>
      </c>
      <c r="K515" t="s">
        <v>1686</v>
      </c>
      <c r="L515">
        <v>1</v>
      </c>
      <c r="M515">
        <v>251.95699999999999</v>
      </c>
      <c r="N515">
        <v>0</v>
      </c>
      <c r="O515">
        <v>0</v>
      </c>
      <c r="P515">
        <v>0</v>
      </c>
      <c r="Q515">
        <v>0</v>
      </c>
      <c r="R515">
        <v>0</v>
      </c>
      <c r="S515">
        <v>0</v>
      </c>
      <c r="T515">
        <v>0</v>
      </c>
      <c r="U515">
        <v>0</v>
      </c>
      <c r="V515">
        <v>0</v>
      </c>
      <c r="W515">
        <v>0</v>
      </c>
      <c r="X515" t="s">
        <v>2503</v>
      </c>
      <c r="Y515" t="s">
        <v>2504</v>
      </c>
    </row>
    <row r="516" spans="1:25" outlineLevel="1">
      <c r="A516" t="s">
        <v>1684</v>
      </c>
      <c r="B516" t="s">
        <v>1251</v>
      </c>
      <c r="C516" t="s">
        <v>1250</v>
      </c>
      <c r="D516" t="s">
        <v>101</v>
      </c>
      <c r="E516" t="s">
        <v>100</v>
      </c>
      <c r="F516" t="s">
        <v>1696</v>
      </c>
      <c r="G516" t="s">
        <v>37</v>
      </c>
      <c r="H516" t="s">
        <v>36</v>
      </c>
      <c r="I516" t="s">
        <v>38</v>
      </c>
      <c r="J516" t="s">
        <v>471</v>
      </c>
      <c r="K516" t="s">
        <v>1689</v>
      </c>
      <c r="N516">
        <v>0</v>
      </c>
      <c r="O516">
        <v>0</v>
      </c>
      <c r="P516">
        <v>0</v>
      </c>
      <c r="Q516">
        <v>0</v>
      </c>
      <c r="R516">
        <v>0</v>
      </c>
      <c r="S516">
        <v>0</v>
      </c>
      <c r="T516">
        <v>0</v>
      </c>
      <c r="U516">
        <v>0</v>
      </c>
      <c r="V516">
        <v>0</v>
      </c>
      <c r="W516">
        <v>0</v>
      </c>
      <c r="X516" t="s">
        <v>2505</v>
      </c>
      <c r="Y516" t="s">
        <v>2506</v>
      </c>
    </row>
    <row r="517" spans="1:25" outlineLevel="1">
      <c r="A517" t="s">
        <v>1684</v>
      </c>
      <c r="B517" t="s">
        <v>1247</v>
      </c>
      <c r="C517" t="s">
        <v>1246</v>
      </c>
      <c r="D517" t="s">
        <v>366</v>
      </c>
      <c r="E517" t="s">
        <v>365</v>
      </c>
      <c r="F517" t="s">
        <v>1685</v>
      </c>
      <c r="G517" t="s">
        <v>37</v>
      </c>
      <c r="H517" t="s">
        <v>36</v>
      </c>
      <c r="I517" t="s">
        <v>38</v>
      </c>
      <c r="J517" t="s">
        <v>471</v>
      </c>
      <c r="K517" t="s">
        <v>1689</v>
      </c>
      <c r="N517">
        <v>0</v>
      </c>
      <c r="O517">
        <v>0</v>
      </c>
      <c r="P517">
        <v>0</v>
      </c>
      <c r="Q517">
        <v>0</v>
      </c>
      <c r="R517">
        <v>0</v>
      </c>
      <c r="S517">
        <v>0</v>
      </c>
      <c r="T517">
        <v>0</v>
      </c>
      <c r="U517">
        <v>0</v>
      </c>
      <c r="V517">
        <v>0</v>
      </c>
      <c r="W517">
        <v>0</v>
      </c>
      <c r="X517" t="s">
        <v>2507</v>
      </c>
      <c r="Y517" t="s">
        <v>2508</v>
      </c>
    </row>
    <row r="518" spans="1:25" outlineLevel="1">
      <c r="A518" t="s">
        <v>1684</v>
      </c>
      <c r="B518" t="s">
        <v>1381</v>
      </c>
      <c r="C518" t="s">
        <v>1380</v>
      </c>
      <c r="D518" t="s">
        <v>85</v>
      </c>
      <c r="E518" t="s">
        <v>84</v>
      </c>
      <c r="F518" t="s">
        <v>1685</v>
      </c>
      <c r="G518" t="s">
        <v>37</v>
      </c>
      <c r="H518" t="s">
        <v>36</v>
      </c>
      <c r="I518" t="s">
        <v>38</v>
      </c>
      <c r="J518" t="s">
        <v>471</v>
      </c>
      <c r="K518" t="s">
        <v>1689</v>
      </c>
      <c r="N518">
        <v>0</v>
      </c>
      <c r="O518">
        <v>0</v>
      </c>
      <c r="P518">
        <v>0</v>
      </c>
      <c r="Q518">
        <v>0</v>
      </c>
      <c r="R518">
        <v>0</v>
      </c>
      <c r="S518">
        <v>0</v>
      </c>
      <c r="T518">
        <v>0</v>
      </c>
      <c r="U518">
        <v>0</v>
      </c>
      <c r="V518">
        <v>0</v>
      </c>
      <c r="W518">
        <v>0</v>
      </c>
      <c r="X518" t="s">
        <v>2509</v>
      </c>
      <c r="Y518" t="s">
        <v>2510</v>
      </c>
    </row>
    <row r="519" spans="1:25" outlineLevel="1">
      <c r="A519" t="s">
        <v>1684</v>
      </c>
      <c r="B519" t="s">
        <v>1381</v>
      </c>
      <c r="C519" t="s">
        <v>1380</v>
      </c>
      <c r="D519" t="s">
        <v>85</v>
      </c>
      <c r="E519" t="s">
        <v>84</v>
      </c>
      <c r="F519" t="s">
        <v>1685</v>
      </c>
      <c r="G519" t="s">
        <v>37</v>
      </c>
      <c r="H519" t="s">
        <v>36</v>
      </c>
      <c r="I519" t="s">
        <v>38</v>
      </c>
      <c r="J519" t="s">
        <v>471</v>
      </c>
      <c r="K519" t="s">
        <v>1686</v>
      </c>
      <c r="L519">
        <v>1</v>
      </c>
      <c r="M519">
        <v>112.602</v>
      </c>
      <c r="N519">
        <v>0</v>
      </c>
      <c r="O519">
        <v>0</v>
      </c>
      <c r="P519">
        <v>0</v>
      </c>
      <c r="Q519">
        <v>0</v>
      </c>
      <c r="R519">
        <v>0</v>
      </c>
      <c r="S519">
        <v>0</v>
      </c>
      <c r="T519">
        <v>0</v>
      </c>
      <c r="U519">
        <v>0</v>
      </c>
      <c r="V519">
        <v>0</v>
      </c>
      <c r="W519">
        <v>0</v>
      </c>
      <c r="X519" t="s">
        <v>2509</v>
      </c>
      <c r="Y519" t="s">
        <v>2510</v>
      </c>
    </row>
    <row r="520" spans="1:25" outlineLevel="1">
      <c r="A520" t="s">
        <v>1684</v>
      </c>
      <c r="B520" t="s">
        <v>1555</v>
      </c>
      <c r="C520" t="s">
        <v>1554</v>
      </c>
      <c r="D520" t="s">
        <v>159</v>
      </c>
      <c r="E520" t="s">
        <v>158</v>
      </c>
      <c r="F520" t="s">
        <v>1685</v>
      </c>
      <c r="G520" t="s">
        <v>37</v>
      </c>
      <c r="H520" t="s">
        <v>36</v>
      </c>
      <c r="I520" t="s">
        <v>38</v>
      </c>
      <c r="J520" t="s">
        <v>471</v>
      </c>
      <c r="K520" t="s">
        <v>1689</v>
      </c>
      <c r="L520">
        <v>10</v>
      </c>
      <c r="M520">
        <v>25.376999999999999</v>
      </c>
      <c r="N520">
        <v>0</v>
      </c>
      <c r="O520">
        <v>0</v>
      </c>
      <c r="P520">
        <v>0</v>
      </c>
      <c r="Q520">
        <v>0</v>
      </c>
      <c r="R520">
        <v>0</v>
      </c>
      <c r="S520">
        <v>0</v>
      </c>
      <c r="T520">
        <v>0</v>
      </c>
      <c r="U520">
        <v>0</v>
      </c>
      <c r="V520">
        <v>0</v>
      </c>
      <c r="W520">
        <v>0</v>
      </c>
      <c r="X520" t="s">
        <v>2511</v>
      </c>
      <c r="Y520" t="s">
        <v>2512</v>
      </c>
    </row>
    <row r="521" spans="1:25" outlineLevel="1">
      <c r="A521" t="s">
        <v>1684</v>
      </c>
      <c r="B521" t="s">
        <v>1379</v>
      </c>
      <c r="C521" t="s">
        <v>1378</v>
      </c>
      <c r="D521" t="s">
        <v>390</v>
      </c>
      <c r="E521" t="s">
        <v>389</v>
      </c>
      <c r="F521" t="s">
        <v>1685</v>
      </c>
      <c r="G521" t="s">
        <v>37</v>
      </c>
      <c r="H521" t="s">
        <v>36</v>
      </c>
      <c r="I521" t="s">
        <v>38</v>
      </c>
      <c r="J521" t="s">
        <v>471</v>
      </c>
      <c r="K521" t="s">
        <v>1689</v>
      </c>
      <c r="N521">
        <v>0</v>
      </c>
      <c r="O521">
        <v>0</v>
      </c>
      <c r="P521">
        <v>0</v>
      </c>
      <c r="Q521">
        <v>0</v>
      </c>
      <c r="R521">
        <v>0</v>
      </c>
      <c r="S521">
        <v>0</v>
      </c>
      <c r="T521">
        <v>0</v>
      </c>
      <c r="U521">
        <v>0</v>
      </c>
      <c r="V521">
        <v>0</v>
      </c>
      <c r="W521">
        <v>0</v>
      </c>
      <c r="X521" t="s">
        <v>2513</v>
      </c>
      <c r="Y521" t="s">
        <v>2514</v>
      </c>
    </row>
    <row r="522" spans="1:25" outlineLevel="1">
      <c r="A522" t="s">
        <v>1684</v>
      </c>
      <c r="B522" t="s">
        <v>1069</v>
      </c>
      <c r="C522" t="s">
        <v>1068</v>
      </c>
      <c r="D522" t="s">
        <v>169</v>
      </c>
      <c r="E522" t="s">
        <v>168</v>
      </c>
      <c r="F522" t="s">
        <v>1685</v>
      </c>
      <c r="G522" t="s">
        <v>37</v>
      </c>
      <c r="H522" t="s">
        <v>36</v>
      </c>
      <c r="I522" t="s">
        <v>38</v>
      </c>
      <c r="J522" t="s">
        <v>471</v>
      </c>
      <c r="K522" t="s">
        <v>1686</v>
      </c>
      <c r="L522">
        <v>1</v>
      </c>
      <c r="M522">
        <v>149.22399999999999</v>
      </c>
      <c r="N522">
        <v>0</v>
      </c>
      <c r="O522">
        <v>0</v>
      </c>
      <c r="P522">
        <v>0</v>
      </c>
      <c r="Q522">
        <v>0</v>
      </c>
      <c r="R522">
        <v>0</v>
      </c>
      <c r="S522">
        <v>0</v>
      </c>
      <c r="T522">
        <v>0</v>
      </c>
      <c r="U522">
        <v>0</v>
      </c>
      <c r="V522">
        <v>0</v>
      </c>
      <c r="W522">
        <v>0</v>
      </c>
      <c r="X522" t="s">
        <v>1805</v>
      </c>
      <c r="Y522" t="s">
        <v>1806</v>
      </c>
    </row>
    <row r="523" spans="1:25" outlineLevel="1">
      <c r="A523" t="s">
        <v>1684</v>
      </c>
      <c r="B523" t="s">
        <v>1243</v>
      </c>
      <c r="C523" t="s">
        <v>1242</v>
      </c>
      <c r="D523" t="s">
        <v>101</v>
      </c>
      <c r="E523" t="s">
        <v>100</v>
      </c>
      <c r="F523" t="s">
        <v>1696</v>
      </c>
      <c r="G523" t="s">
        <v>37</v>
      </c>
      <c r="H523" t="s">
        <v>36</v>
      </c>
      <c r="I523" t="s">
        <v>38</v>
      </c>
      <c r="J523" t="s">
        <v>471</v>
      </c>
      <c r="K523" t="s">
        <v>1689</v>
      </c>
      <c r="L523">
        <v>14</v>
      </c>
      <c r="M523">
        <v>56.177</v>
      </c>
      <c r="N523">
        <v>0</v>
      </c>
      <c r="O523">
        <v>0</v>
      </c>
      <c r="P523">
        <v>0</v>
      </c>
      <c r="Q523">
        <v>0</v>
      </c>
      <c r="R523">
        <v>0</v>
      </c>
      <c r="S523">
        <v>0</v>
      </c>
      <c r="T523">
        <v>0</v>
      </c>
      <c r="U523">
        <v>0</v>
      </c>
      <c r="V523">
        <v>0</v>
      </c>
      <c r="W523">
        <v>0</v>
      </c>
      <c r="X523" t="s">
        <v>2515</v>
      </c>
      <c r="Y523" t="s">
        <v>2516</v>
      </c>
    </row>
    <row r="524" spans="1:25" outlineLevel="1">
      <c r="A524" t="s">
        <v>1684</v>
      </c>
      <c r="B524" t="s">
        <v>1239</v>
      </c>
      <c r="C524" t="s">
        <v>1238</v>
      </c>
      <c r="D524" t="s">
        <v>147</v>
      </c>
      <c r="E524" t="s">
        <v>146</v>
      </c>
      <c r="F524" t="s">
        <v>1685</v>
      </c>
      <c r="G524" t="s">
        <v>37</v>
      </c>
      <c r="H524" t="s">
        <v>36</v>
      </c>
      <c r="I524" t="s">
        <v>38</v>
      </c>
      <c r="J524" t="s">
        <v>471</v>
      </c>
      <c r="K524" t="s">
        <v>1689</v>
      </c>
      <c r="N524">
        <v>0</v>
      </c>
      <c r="O524">
        <v>0</v>
      </c>
      <c r="P524">
        <v>0</v>
      </c>
      <c r="Q524">
        <v>0</v>
      </c>
      <c r="R524">
        <v>0</v>
      </c>
      <c r="S524">
        <v>0</v>
      </c>
      <c r="T524">
        <v>0</v>
      </c>
      <c r="U524">
        <v>0</v>
      </c>
      <c r="V524">
        <v>0</v>
      </c>
      <c r="W524">
        <v>0</v>
      </c>
      <c r="X524" t="s">
        <v>2517</v>
      </c>
      <c r="Y524" t="s">
        <v>2518</v>
      </c>
    </row>
    <row r="525" spans="1:25" outlineLevel="1">
      <c r="A525" t="s">
        <v>1684</v>
      </c>
      <c r="B525" t="s">
        <v>1239</v>
      </c>
      <c r="C525" t="s">
        <v>1238</v>
      </c>
      <c r="D525" t="s">
        <v>147</v>
      </c>
      <c r="E525" t="s">
        <v>146</v>
      </c>
      <c r="F525" t="s">
        <v>1685</v>
      </c>
      <c r="G525" t="s">
        <v>37</v>
      </c>
      <c r="H525" t="s">
        <v>36</v>
      </c>
      <c r="I525" t="s">
        <v>38</v>
      </c>
      <c r="J525" t="s">
        <v>471</v>
      </c>
      <c r="K525" t="s">
        <v>1686</v>
      </c>
      <c r="L525">
        <v>3</v>
      </c>
      <c r="M525">
        <v>222.27199999999999</v>
      </c>
      <c r="N525">
        <v>0</v>
      </c>
      <c r="O525">
        <v>0</v>
      </c>
      <c r="P525">
        <v>0</v>
      </c>
      <c r="Q525">
        <v>0</v>
      </c>
      <c r="R525">
        <v>0</v>
      </c>
      <c r="S525">
        <v>0</v>
      </c>
      <c r="T525">
        <v>0</v>
      </c>
      <c r="U525">
        <v>0</v>
      </c>
      <c r="V525">
        <v>0</v>
      </c>
      <c r="W525">
        <v>0</v>
      </c>
      <c r="X525" t="s">
        <v>2517</v>
      </c>
      <c r="Y525" t="s">
        <v>2518</v>
      </c>
    </row>
    <row r="526" spans="1:25" outlineLevel="1">
      <c r="A526" t="s">
        <v>1684</v>
      </c>
      <c r="B526" t="s">
        <v>1553</v>
      </c>
      <c r="C526" t="s">
        <v>1552</v>
      </c>
      <c r="D526" t="s">
        <v>68</v>
      </c>
      <c r="E526" t="s">
        <v>67</v>
      </c>
      <c r="F526" t="s">
        <v>1685</v>
      </c>
      <c r="G526" t="s">
        <v>37</v>
      </c>
      <c r="H526" t="s">
        <v>36</v>
      </c>
      <c r="I526" t="s">
        <v>38</v>
      </c>
      <c r="J526" t="s">
        <v>471</v>
      </c>
      <c r="K526" t="s">
        <v>1689</v>
      </c>
      <c r="N526">
        <v>0</v>
      </c>
      <c r="O526">
        <v>0</v>
      </c>
      <c r="P526">
        <v>0</v>
      </c>
      <c r="Q526">
        <v>0</v>
      </c>
      <c r="R526">
        <v>0</v>
      </c>
      <c r="S526">
        <v>0</v>
      </c>
      <c r="T526">
        <v>0</v>
      </c>
      <c r="U526">
        <v>0</v>
      </c>
      <c r="V526">
        <v>0</v>
      </c>
      <c r="W526">
        <v>0</v>
      </c>
      <c r="X526" t="s">
        <v>2519</v>
      </c>
      <c r="Y526" t="s">
        <v>2520</v>
      </c>
    </row>
    <row r="527" spans="1:25" outlineLevel="1">
      <c r="A527" t="s">
        <v>1684</v>
      </c>
      <c r="B527" t="s">
        <v>1553</v>
      </c>
      <c r="C527" t="s">
        <v>1552</v>
      </c>
      <c r="D527" t="s">
        <v>68</v>
      </c>
      <c r="E527" t="s">
        <v>67</v>
      </c>
      <c r="F527" t="s">
        <v>1685</v>
      </c>
      <c r="G527" t="s">
        <v>37</v>
      </c>
      <c r="H527" t="s">
        <v>36</v>
      </c>
      <c r="I527" t="s">
        <v>38</v>
      </c>
      <c r="J527" t="s">
        <v>471</v>
      </c>
      <c r="K527" t="s">
        <v>1686</v>
      </c>
      <c r="L527">
        <v>1</v>
      </c>
      <c r="M527">
        <v>46.924999999999997</v>
      </c>
      <c r="N527">
        <v>0</v>
      </c>
      <c r="O527">
        <v>0</v>
      </c>
      <c r="P527">
        <v>0</v>
      </c>
      <c r="Q527">
        <v>0</v>
      </c>
      <c r="R527">
        <v>0</v>
      </c>
      <c r="S527">
        <v>0</v>
      </c>
      <c r="T527">
        <v>0</v>
      </c>
      <c r="U527">
        <v>0</v>
      </c>
      <c r="V527">
        <v>0</v>
      </c>
      <c r="W527">
        <v>0</v>
      </c>
      <c r="X527" t="s">
        <v>2519</v>
      </c>
      <c r="Y527" t="s">
        <v>2520</v>
      </c>
    </row>
    <row r="528" spans="1:25" outlineLevel="1">
      <c r="A528" t="s">
        <v>1684</v>
      </c>
      <c r="B528" t="s">
        <v>1603</v>
      </c>
      <c r="C528" t="s">
        <v>1602</v>
      </c>
      <c r="D528" t="s">
        <v>35</v>
      </c>
      <c r="E528" t="s">
        <v>34</v>
      </c>
      <c r="F528" t="s">
        <v>1685</v>
      </c>
      <c r="G528" t="s">
        <v>37</v>
      </c>
      <c r="H528" t="s">
        <v>36</v>
      </c>
      <c r="I528" t="s">
        <v>38</v>
      </c>
      <c r="J528" t="s">
        <v>471</v>
      </c>
      <c r="K528" t="s">
        <v>1689</v>
      </c>
      <c r="N528">
        <v>0</v>
      </c>
      <c r="O528">
        <v>0</v>
      </c>
      <c r="P528">
        <v>0</v>
      </c>
      <c r="Q528">
        <v>0</v>
      </c>
      <c r="R528">
        <v>0</v>
      </c>
      <c r="S528">
        <v>0</v>
      </c>
      <c r="T528">
        <v>0</v>
      </c>
      <c r="U528">
        <v>0</v>
      </c>
      <c r="V528">
        <v>0</v>
      </c>
      <c r="W528">
        <v>0</v>
      </c>
      <c r="X528" t="s">
        <v>2521</v>
      </c>
      <c r="Y528" t="s">
        <v>2522</v>
      </c>
    </row>
    <row r="529" spans="1:25" outlineLevel="1">
      <c r="A529" t="s">
        <v>1684</v>
      </c>
      <c r="B529" t="s">
        <v>1107</v>
      </c>
      <c r="C529" t="s">
        <v>1106</v>
      </c>
      <c r="D529" t="s">
        <v>202</v>
      </c>
      <c r="E529" t="s">
        <v>201</v>
      </c>
      <c r="F529" t="s">
        <v>1685</v>
      </c>
      <c r="G529" t="s">
        <v>37</v>
      </c>
      <c r="H529" t="s">
        <v>36</v>
      </c>
      <c r="I529" t="s">
        <v>38</v>
      </c>
      <c r="J529" t="s">
        <v>471</v>
      </c>
      <c r="K529" t="s">
        <v>1733</v>
      </c>
      <c r="L529">
        <v>1</v>
      </c>
      <c r="M529">
        <v>1062.692</v>
      </c>
      <c r="N529">
        <v>1</v>
      </c>
      <c r="O529">
        <v>30459.651000000002</v>
      </c>
      <c r="P529">
        <v>0</v>
      </c>
      <c r="Q529">
        <v>0</v>
      </c>
      <c r="R529">
        <v>0</v>
      </c>
      <c r="S529">
        <v>0</v>
      </c>
      <c r="T529">
        <v>0</v>
      </c>
      <c r="U529">
        <v>0</v>
      </c>
      <c r="V529">
        <v>0</v>
      </c>
      <c r="W529">
        <v>0</v>
      </c>
      <c r="X529" t="s">
        <v>1813</v>
      </c>
      <c r="Y529" t="s">
        <v>1814</v>
      </c>
    </row>
    <row r="530" spans="1:25" outlineLevel="1">
      <c r="A530" t="s">
        <v>1684</v>
      </c>
      <c r="B530" t="s">
        <v>1235</v>
      </c>
      <c r="C530" t="s">
        <v>1234</v>
      </c>
      <c r="D530" t="s">
        <v>35</v>
      </c>
      <c r="E530" t="s">
        <v>34</v>
      </c>
      <c r="F530" t="s">
        <v>1685</v>
      </c>
      <c r="G530" t="s">
        <v>37</v>
      </c>
      <c r="H530" t="s">
        <v>36</v>
      </c>
      <c r="I530" t="s">
        <v>38</v>
      </c>
      <c r="J530" t="s">
        <v>471</v>
      </c>
      <c r="K530" t="s">
        <v>1686</v>
      </c>
      <c r="L530">
        <v>1</v>
      </c>
      <c r="M530">
        <v>129.78399999999999</v>
      </c>
      <c r="N530">
        <v>0</v>
      </c>
      <c r="O530">
        <v>0</v>
      </c>
      <c r="P530">
        <v>0</v>
      </c>
      <c r="Q530">
        <v>0</v>
      </c>
      <c r="R530">
        <v>0</v>
      </c>
      <c r="S530">
        <v>0</v>
      </c>
      <c r="T530">
        <v>0</v>
      </c>
      <c r="U530">
        <v>0</v>
      </c>
      <c r="V530">
        <v>0</v>
      </c>
      <c r="W530">
        <v>0</v>
      </c>
      <c r="X530" t="s">
        <v>1817</v>
      </c>
      <c r="Y530" t="s">
        <v>1818</v>
      </c>
    </row>
    <row r="531" spans="1:25" outlineLevel="1">
      <c r="A531" t="s">
        <v>1684</v>
      </c>
      <c r="B531" t="s">
        <v>1231</v>
      </c>
      <c r="C531" t="s">
        <v>1230</v>
      </c>
      <c r="D531" t="s">
        <v>68</v>
      </c>
      <c r="E531" t="s">
        <v>67</v>
      </c>
      <c r="F531" t="s">
        <v>1685</v>
      </c>
      <c r="G531" t="s">
        <v>37</v>
      </c>
      <c r="H531" t="s">
        <v>36</v>
      </c>
      <c r="I531" t="s">
        <v>38</v>
      </c>
      <c r="J531" t="s">
        <v>471</v>
      </c>
      <c r="K531" t="s">
        <v>1686</v>
      </c>
      <c r="L531">
        <v>2</v>
      </c>
      <c r="M531">
        <v>212.73599999999999</v>
      </c>
      <c r="N531">
        <v>0</v>
      </c>
      <c r="O531">
        <v>0</v>
      </c>
      <c r="P531">
        <v>0</v>
      </c>
      <c r="Q531">
        <v>0</v>
      </c>
      <c r="R531">
        <v>0</v>
      </c>
      <c r="S531">
        <v>0</v>
      </c>
      <c r="T531">
        <v>0</v>
      </c>
      <c r="U531">
        <v>0</v>
      </c>
      <c r="V531">
        <v>0</v>
      </c>
      <c r="W531">
        <v>0</v>
      </c>
      <c r="X531" t="s">
        <v>1821</v>
      </c>
      <c r="Y531" t="s">
        <v>1822</v>
      </c>
    </row>
    <row r="532" spans="1:25" outlineLevel="1">
      <c r="A532" t="s">
        <v>1684</v>
      </c>
      <c r="B532" t="s">
        <v>1373</v>
      </c>
      <c r="C532" t="s">
        <v>1372</v>
      </c>
      <c r="D532" t="s">
        <v>52</v>
      </c>
      <c r="E532" t="s">
        <v>51</v>
      </c>
      <c r="F532" t="s">
        <v>1685</v>
      </c>
      <c r="G532" t="s">
        <v>37</v>
      </c>
      <c r="H532" t="s">
        <v>36</v>
      </c>
      <c r="I532" t="s">
        <v>38</v>
      </c>
      <c r="J532" t="s">
        <v>471</v>
      </c>
      <c r="K532" t="s">
        <v>1689</v>
      </c>
      <c r="N532">
        <v>0</v>
      </c>
      <c r="O532">
        <v>0</v>
      </c>
      <c r="P532">
        <v>0</v>
      </c>
      <c r="Q532">
        <v>0</v>
      </c>
      <c r="R532">
        <v>0</v>
      </c>
      <c r="S532">
        <v>0</v>
      </c>
      <c r="T532">
        <v>0</v>
      </c>
      <c r="U532">
        <v>0</v>
      </c>
      <c r="V532">
        <v>0</v>
      </c>
      <c r="W532">
        <v>0</v>
      </c>
      <c r="X532" t="s">
        <v>2523</v>
      </c>
      <c r="Y532" t="s">
        <v>2524</v>
      </c>
    </row>
    <row r="533" spans="1:25" outlineLevel="1">
      <c r="A533" t="s">
        <v>1684</v>
      </c>
      <c r="B533" t="s">
        <v>1063</v>
      </c>
      <c r="C533" t="s">
        <v>1062</v>
      </c>
      <c r="D533" t="s">
        <v>298</v>
      </c>
      <c r="E533" t="s">
        <v>297</v>
      </c>
      <c r="F533" t="s">
        <v>1685</v>
      </c>
      <c r="G533" t="s">
        <v>37</v>
      </c>
      <c r="H533" t="s">
        <v>36</v>
      </c>
      <c r="I533" t="s">
        <v>38</v>
      </c>
      <c r="J533" t="s">
        <v>471</v>
      </c>
      <c r="K533" t="s">
        <v>1689</v>
      </c>
      <c r="L533">
        <v>11</v>
      </c>
      <c r="M533">
        <v>36.756999999999998</v>
      </c>
      <c r="N533">
        <v>0</v>
      </c>
      <c r="O533">
        <v>0</v>
      </c>
      <c r="P533">
        <v>0</v>
      </c>
      <c r="Q533">
        <v>0</v>
      </c>
      <c r="R533">
        <v>0</v>
      </c>
      <c r="S533">
        <v>0</v>
      </c>
      <c r="T533">
        <v>0</v>
      </c>
      <c r="U533">
        <v>0</v>
      </c>
      <c r="V533">
        <v>0</v>
      </c>
      <c r="W533">
        <v>0</v>
      </c>
      <c r="X533" t="s">
        <v>2525</v>
      </c>
      <c r="Y533" t="s">
        <v>2526</v>
      </c>
    </row>
    <row r="534" spans="1:25" outlineLevel="1">
      <c r="A534" t="s">
        <v>1684</v>
      </c>
      <c r="B534" t="s">
        <v>1227</v>
      </c>
      <c r="C534" t="s">
        <v>1226</v>
      </c>
      <c r="D534" t="s">
        <v>115</v>
      </c>
      <c r="E534" t="s">
        <v>114</v>
      </c>
      <c r="F534" t="s">
        <v>1685</v>
      </c>
      <c r="G534" t="s">
        <v>37</v>
      </c>
      <c r="H534" t="s">
        <v>36</v>
      </c>
      <c r="I534" t="s">
        <v>38</v>
      </c>
      <c r="J534" t="s">
        <v>471</v>
      </c>
      <c r="K534" t="s">
        <v>1689</v>
      </c>
      <c r="N534">
        <v>0</v>
      </c>
      <c r="O534">
        <v>0</v>
      </c>
      <c r="P534">
        <v>0</v>
      </c>
      <c r="Q534">
        <v>0</v>
      </c>
      <c r="R534">
        <v>0</v>
      </c>
      <c r="S534">
        <v>0</v>
      </c>
      <c r="T534">
        <v>0</v>
      </c>
      <c r="U534">
        <v>0</v>
      </c>
      <c r="V534">
        <v>0</v>
      </c>
      <c r="W534">
        <v>0</v>
      </c>
      <c r="X534" t="s">
        <v>1827</v>
      </c>
      <c r="Y534" t="s">
        <v>1828</v>
      </c>
    </row>
    <row r="535" spans="1:25" outlineLevel="1">
      <c r="A535" t="s">
        <v>1684</v>
      </c>
      <c r="B535" t="s">
        <v>1059</v>
      </c>
      <c r="C535" t="s">
        <v>1058</v>
      </c>
      <c r="D535" t="s">
        <v>35</v>
      </c>
      <c r="E535" t="s">
        <v>34</v>
      </c>
      <c r="F535" t="s">
        <v>1685</v>
      </c>
      <c r="G535" t="s">
        <v>37</v>
      </c>
      <c r="H535" t="s">
        <v>36</v>
      </c>
      <c r="I535" t="s">
        <v>38</v>
      </c>
      <c r="J535" t="s">
        <v>471</v>
      </c>
      <c r="K535" t="s">
        <v>1689</v>
      </c>
      <c r="L535">
        <v>14</v>
      </c>
      <c r="M535">
        <v>32.752000000000002</v>
      </c>
      <c r="N535">
        <v>0</v>
      </c>
      <c r="O535">
        <v>0</v>
      </c>
      <c r="P535">
        <v>0</v>
      </c>
      <c r="Q535">
        <v>0</v>
      </c>
      <c r="R535">
        <v>0</v>
      </c>
      <c r="S535">
        <v>0</v>
      </c>
      <c r="T535">
        <v>0</v>
      </c>
      <c r="U535">
        <v>0</v>
      </c>
      <c r="V535">
        <v>0</v>
      </c>
      <c r="W535">
        <v>0</v>
      </c>
      <c r="X535" t="s">
        <v>2527</v>
      </c>
      <c r="Y535" t="s">
        <v>2528</v>
      </c>
    </row>
    <row r="536" spans="1:25" outlineLevel="1">
      <c r="A536" t="s">
        <v>1684</v>
      </c>
      <c r="B536" t="s">
        <v>1057</v>
      </c>
      <c r="C536" t="s">
        <v>1056</v>
      </c>
      <c r="D536" t="s">
        <v>35</v>
      </c>
      <c r="E536" t="s">
        <v>34</v>
      </c>
      <c r="F536" t="s">
        <v>1685</v>
      </c>
      <c r="G536" t="s">
        <v>37</v>
      </c>
      <c r="H536" t="s">
        <v>36</v>
      </c>
      <c r="I536" t="s">
        <v>38</v>
      </c>
      <c r="J536" t="s">
        <v>471</v>
      </c>
      <c r="K536" t="s">
        <v>1689</v>
      </c>
      <c r="N536">
        <v>0</v>
      </c>
      <c r="O536">
        <v>0</v>
      </c>
      <c r="P536">
        <v>0</v>
      </c>
      <c r="Q536">
        <v>0</v>
      </c>
      <c r="R536">
        <v>0</v>
      </c>
      <c r="S536">
        <v>0</v>
      </c>
      <c r="T536">
        <v>0</v>
      </c>
      <c r="U536">
        <v>0</v>
      </c>
      <c r="V536">
        <v>0</v>
      </c>
      <c r="W536">
        <v>0</v>
      </c>
      <c r="X536" t="s">
        <v>2529</v>
      </c>
      <c r="Y536" t="s">
        <v>2530</v>
      </c>
    </row>
    <row r="537" spans="1:25" outlineLevel="1">
      <c r="A537" t="s">
        <v>1684</v>
      </c>
      <c r="B537" t="s">
        <v>1223</v>
      </c>
      <c r="C537" t="s">
        <v>1222</v>
      </c>
      <c r="D537" t="s">
        <v>390</v>
      </c>
      <c r="E537" t="s">
        <v>389</v>
      </c>
      <c r="F537" t="s">
        <v>1685</v>
      </c>
      <c r="G537" t="s">
        <v>37</v>
      </c>
      <c r="H537" t="s">
        <v>36</v>
      </c>
      <c r="I537" t="s">
        <v>38</v>
      </c>
      <c r="J537" t="s">
        <v>471</v>
      </c>
      <c r="K537" t="s">
        <v>1686</v>
      </c>
      <c r="L537">
        <v>2</v>
      </c>
      <c r="M537">
        <v>179.256</v>
      </c>
      <c r="N537">
        <v>0</v>
      </c>
      <c r="O537">
        <v>0</v>
      </c>
      <c r="P537">
        <v>0</v>
      </c>
      <c r="Q537">
        <v>0</v>
      </c>
      <c r="R537">
        <v>0</v>
      </c>
      <c r="S537">
        <v>0</v>
      </c>
      <c r="T537">
        <v>0</v>
      </c>
      <c r="U537">
        <v>0</v>
      </c>
      <c r="V537">
        <v>0</v>
      </c>
      <c r="W537">
        <v>0</v>
      </c>
      <c r="X537" t="s">
        <v>1831</v>
      </c>
      <c r="Y537" t="s">
        <v>1832</v>
      </c>
    </row>
    <row r="538" spans="1:25" outlineLevel="1">
      <c r="A538" t="s">
        <v>1684</v>
      </c>
      <c r="B538" t="s">
        <v>1055</v>
      </c>
      <c r="C538" t="s">
        <v>1054</v>
      </c>
      <c r="D538" t="s">
        <v>101</v>
      </c>
      <c r="E538" t="s">
        <v>100</v>
      </c>
      <c r="F538" t="s">
        <v>1696</v>
      </c>
      <c r="G538" t="s">
        <v>37</v>
      </c>
      <c r="H538" t="s">
        <v>36</v>
      </c>
      <c r="I538" t="s">
        <v>38</v>
      </c>
      <c r="J538" t="s">
        <v>471</v>
      </c>
      <c r="K538" t="s">
        <v>1689</v>
      </c>
      <c r="N538">
        <v>0</v>
      </c>
      <c r="O538">
        <v>0</v>
      </c>
      <c r="P538">
        <v>0</v>
      </c>
      <c r="Q538">
        <v>0</v>
      </c>
      <c r="R538">
        <v>0</v>
      </c>
      <c r="S538">
        <v>0</v>
      </c>
      <c r="T538">
        <v>0</v>
      </c>
      <c r="U538">
        <v>0</v>
      </c>
      <c r="V538">
        <v>0</v>
      </c>
      <c r="W538">
        <v>0</v>
      </c>
      <c r="X538" t="s">
        <v>2531</v>
      </c>
      <c r="Y538" t="s">
        <v>2532</v>
      </c>
    </row>
    <row r="539" spans="1:25" outlineLevel="1">
      <c r="A539" t="s">
        <v>1684</v>
      </c>
      <c r="B539" t="s">
        <v>1117</v>
      </c>
      <c r="C539" t="s">
        <v>1116</v>
      </c>
      <c r="D539" t="s">
        <v>202</v>
      </c>
      <c r="E539" t="s">
        <v>201</v>
      </c>
      <c r="F539" t="s">
        <v>1685</v>
      </c>
      <c r="G539" t="s">
        <v>37</v>
      </c>
      <c r="H539" t="s">
        <v>36</v>
      </c>
      <c r="I539" t="s">
        <v>38</v>
      </c>
      <c r="J539" t="s">
        <v>471</v>
      </c>
      <c r="K539" t="s">
        <v>1689</v>
      </c>
      <c r="N539">
        <v>0</v>
      </c>
      <c r="O539">
        <v>0</v>
      </c>
      <c r="P539">
        <v>0</v>
      </c>
      <c r="Q539">
        <v>0</v>
      </c>
      <c r="R539">
        <v>0</v>
      </c>
      <c r="S539">
        <v>0</v>
      </c>
      <c r="T539">
        <v>0</v>
      </c>
      <c r="U539">
        <v>0</v>
      </c>
      <c r="V539">
        <v>0</v>
      </c>
      <c r="W539">
        <v>0</v>
      </c>
      <c r="X539" t="s">
        <v>2533</v>
      </c>
      <c r="Y539" t="s">
        <v>2534</v>
      </c>
    </row>
    <row r="540" spans="1:25" outlineLevel="1">
      <c r="A540" t="s">
        <v>1684</v>
      </c>
      <c r="B540" t="s">
        <v>1117</v>
      </c>
      <c r="C540" t="s">
        <v>1116</v>
      </c>
      <c r="D540" t="s">
        <v>202</v>
      </c>
      <c r="E540" t="s">
        <v>201</v>
      </c>
      <c r="F540" t="s">
        <v>1685</v>
      </c>
      <c r="G540" t="s">
        <v>37</v>
      </c>
      <c r="H540" t="s">
        <v>36</v>
      </c>
      <c r="I540" t="s">
        <v>38</v>
      </c>
      <c r="J540" t="s">
        <v>471</v>
      </c>
      <c r="K540" t="s">
        <v>1686</v>
      </c>
      <c r="L540">
        <v>4</v>
      </c>
      <c r="M540">
        <v>376.93700000000001</v>
      </c>
      <c r="N540">
        <v>0</v>
      </c>
      <c r="O540">
        <v>0</v>
      </c>
      <c r="P540">
        <v>0</v>
      </c>
      <c r="Q540">
        <v>0</v>
      </c>
      <c r="R540">
        <v>1</v>
      </c>
      <c r="S540">
        <v>1464.6289999999999</v>
      </c>
      <c r="T540">
        <v>0</v>
      </c>
      <c r="U540">
        <v>0</v>
      </c>
      <c r="V540">
        <v>0</v>
      </c>
      <c r="W540">
        <v>0</v>
      </c>
      <c r="X540" t="s">
        <v>2533</v>
      </c>
      <c r="Y540" t="s">
        <v>2534</v>
      </c>
    </row>
    <row r="541" spans="1:25" outlineLevel="1">
      <c r="A541" t="s">
        <v>1684</v>
      </c>
      <c r="B541" t="s">
        <v>1053</v>
      </c>
      <c r="C541" t="s">
        <v>1052</v>
      </c>
      <c r="D541" t="s">
        <v>169</v>
      </c>
      <c r="E541" t="s">
        <v>168</v>
      </c>
      <c r="F541" t="s">
        <v>1685</v>
      </c>
      <c r="G541" t="s">
        <v>37</v>
      </c>
      <c r="H541" t="s">
        <v>36</v>
      </c>
      <c r="I541" t="s">
        <v>38</v>
      </c>
      <c r="J541" t="s">
        <v>471</v>
      </c>
      <c r="K541" t="s">
        <v>1686</v>
      </c>
      <c r="L541">
        <v>1</v>
      </c>
      <c r="M541">
        <v>126.379</v>
      </c>
      <c r="N541">
        <v>0</v>
      </c>
      <c r="O541">
        <v>0</v>
      </c>
      <c r="P541">
        <v>0</v>
      </c>
      <c r="Q541">
        <v>0</v>
      </c>
      <c r="R541">
        <v>0</v>
      </c>
      <c r="S541">
        <v>0</v>
      </c>
      <c r="T541">
        <v>0</v>
      </c>
      <c r="U541">
        <v>0</v>
      </c>
      <c r="V541">
        <v>0</v>
      </c>
      <c r="W541">
        <v>0</v>
      </c>
      <c r="X541" t="s">
        <v>1839</v>
      </c>
      <c r="Y541" t="s">
        <v>1840</v>
      </c>
    </row>
    <row r="542" spans="1:25" outlineLevel="1">
      <c r="A542" t="s">
        <v>1684</v>
      </c>
      <c r="B542" t="s">
        <v>1211</v>
      </c>
      <c r="C542" t="s">
        <v>1210</v>
      </c>
      <c r="D542" t="s">
        <v>85</v>
      </c>
      <c r="E542" t="s">
        <v>84</v>
      </c>
      <c r="F542" t="s">
        <v>1685</v>
      </c>
      <c r="G542" t="s">
        <v>37</v>
      </c>
      <c r="H542" t="s">
        <v>36</v>
      </c>
      <c r="I542" t="s">
        <v>38</v>
      </c>
      <c r="J542" t="s">
        <v>471</v>
      </c>
      <c r="K542" t="s">
        <v>1689</v>
      </c>
      <c r="N542">
        <v>0</v>
      </c>
      <c r="O542">
        <v>0</v>
      </c>
      <c r="P542">
        <v>0</v>
      </c>
      <c r="Q542">
        <v>0</v>
      </c>
      <c r="R542">
        <v>0</v>
      </c>
      <c r="S542">
        <v>0</v>
      </c>
      <c r="T542">
        <v>0</v>
      </c>
      <c r="U542">
        <v>0</v>
      </c>
      <c r="V542">
        <v>0</v>
      </c>
      <c r="W542">
        <v>0</v>
      </c>
      <c r="X542" t="s">
        <v>1841</v>
      </c>
      <c r="Y542" t="s">
        <v>1842</v>
      </c>
    </row>
    <row r="543" spans="1:25" outlineLevel="1">
      <c r="A543" t="s">
        <v>1684</v>
      </c>
      <c r="B543" t="s">
        <v>1209</v>
      </c>
      <c r="C543" t="s">
        <v>1208</v>
      </c>
      <c r="D543" t="s">
        <v>169</v>
      </c>
      <c r="E543" t="s">
        <v>168</v>
      </c>
      <c r="F543" t="s">
        <v>1685</v>
      </c>
      <c r="G543" t="s">
        <v>37</v>
      </c>
      <c r="H543" t="s">
        <v>36</v>
      </c>
      <c r="I543" t="s">
        <v>38</v>
      </c>
      <c r="J543" t="s">
        <v>471</v>
      </c>
      <c r="K543" t="s">
        <v>1689</v>
      </c>
      <c r="N543">
        <v>0</v>
      </c>
      <c r="O543">
        <v>0</v>
      </c>
      <c r="P543">
        <v>0</v>
      </c>
      <c r="Q543">
        <v>0</v>
      </c>
      <c r="R543">
        <v>0</v>
      </c>
      <c r="S543">
        <v>0</v>
      </c>
      <c r="T543">
        <v>0</v>
      </c>
      <c r="U543">
        <v>0</v>
      </c>
      <c r="V543">
        <v>0</v>
      </c>
      <c r="W543">
        <v>0</v>
      </c>
      <c r="X543" t="s">
        <v>2535</v>
      </c>
      <c r="Y543" t="s">
        <v>2536</v>
      </c>
    </row>
    <row r="544" spans="1:25" outlineLevel="1">
      <c r="A544" t="s">
        <v>1684</v>
      </c>
      <c r="B544" t="s">
        <v>1205</v>
      </c>
      <c r="C544" t="s">
        <v>1204</v>
      </c>
      <c r="D544" t="s">
        <v>298</v>
      </c>
      <c r="E544" t="s">
        <v>297</v>
      </c>
      <c r="F544" t="s">
        <v>1685</v>
      </c>
      <c r="G544" t="s">
        <v>37</v>
      </c>
      <c r="H544" t="s">
        <v>36</v>
      </c>
      <c r="I544" t="s">
        <v>38</v>
      </c>
      <c r="J544" t="s">
        <v>471</v>
      </c>
      <c r="K544" t="s">
        <v>1686</v>
      </c>
      <c r="L544">
        <v>1</v>
      </c>
      <c r="M544">
        <v>80.608000000000004</v>
      </c>
      <c r="N544">
        <v>0</v>
      </c>
      <c r="O544">
        <v>0</v>
      </c>
      <c r="P544">
        <v>0</v>
      </c>
      <c r="Q544">
        <v>0</v>
      </c>
      <c r="R544">
        <v>0</v>
      </c>
      <c r="S544">
        <v>0</v>
      </c>
      <c r="T544">
        <v>0</v>
      </c>
      <c r="U544">
        <v>0</v>
      </c>
      <c r="V544">
        <v>0</v>
      </c>
      <c r="W544">
        <v>0</v>
      </c>
      <c r="X544" t="s">
        <v>1845</v>
      </c>
      <c r="Y544" t="s">
        <v>1846</v>
      </c>
    </row>
    <row r="545" spans="1:25" outlineLevel="1">
      <c r="A545" t="s">
        <v>1684</v>
      </c>
      <c r="B545" t="s">
        <v>1203</v>
      </c>
      <c r="C545" t="s">
        <v>1202</v>
      </c>
      <c r="D545" t="s">
        <v>169</v>
      </c>
      <c r="E545" t="s">
        <v>168</v>
      </c>
      <c r="F545" t="s">
        <v>1685</v>
      </c>
      <c r="G545" t="s">
        <v>37</v>
      </c>
      <c r="H545" t="s">
        <v>36</v>
      </c>
      <c r="I545" t="s">
        <v>38</v>
      </c>
      <c r="J545" t="s">
        <v>471</v>
      </c>
      <c r="K545" t="s">
        <v>1689</v>
      </c>
      <c r="L545">
        <v>10</v>
      </c>
      <c r="M545">
        <v>33.055</v>
      </c>
      <c r="N545">
        <v>0</v>
      </c>
      <c r="O545">
        <v>0</v>
      </c>
      <c r="P545">
        <v>0</v>
      </c>
      <c r="Q545">
        <v>0</v>
      </c>
      <c r="R545">
        <v>0</v>
      </c>
      <c r="S545">
        <v>0</v>
      </c>
      <c r="T545">
        <v>0</v>
      </c>
      <c r="U545">
        <v>0</v>
      </c>
      <c r="V545">
        <v>0</v>
      </c>
      <c r="W545">
        <v>0</v>
      </c>
      <c r="X545" t="s">
        <v>2537</v>
      </c>
      <c r="Y545" t="s">
        <v>2538</v>
      </c>
    </row>
    <row r="546" spans="1:25" outlineLevel="1">
      <c r="A546" t="s">
        <v>1684</v>
      </c>
      <c r="B546" t="s">
        <v>1201</v>
      </c>
      <c r="C546" t="s">
        <v>1200</v>
      </c>
      <c r="D546" t="s">
        <v>159</v>
      </c>
      <c r="E546" t="s">
        <v>158</v>
      </c>
      <c r="F546" t="s">
        <v>1685</v>
      </c>
      <c r="G546" t="s">
        <v>37</v>
      </c>
      <c r="H546" t="s">
        <v>36</v>
      </c>
      <c r="I546" t="s">
        <v>38</v>
      </c>
      <c r="J546" t="s">
        <v>471</v>
      </c>
      <c r="K546" t="s">
        <v>1689</v>
      </c>
      <c r="N546">
        <v>0</v>
      </c>
      <c r="O546">
        <v>0</v>
      </c>
      <c r="P546">
        <v>0</v>
      </c>
      <c r="Q546">
        <v>0</v>
      </c>
      <c r="R546">
        <v>0</v>
      </c>
      <c r="S546">
        <v>0</v>
      </c>
      <c r="T546">
        <v>0</v>
      </c>
      <c r="U546">
        <v>0</v>
      </c>
      <c r="V546">
        <v>0</v>
      </c>
      <c r="W546">
        <v>0</v>
      </c>
      <c r="X546" t="s">
        <v>2539</v>
      </c>
      <c r="Y546" t="s">
        <v>2540</v>
      </c>
    </row>
    <row r="547" spans="1:25" outlineLevel="1">
      <c r="A547" t="s">
        <v>1684</v>
      </c>
      <c r="B547" t="s">
        <v>1115</v>
      </c>
      <c r="C547" t="s">
        <v>1114</v>
      </c>
      <c r="D547" t="s">
        <v>147</v>
      </c>
      <c r="E547" t="s">
        <v>146</v>
      </c>
      <c r="F547" t="s">
        <v>1685</v>
      </c>
      <c r="G547" t="s">
        <v>37</v>
      </c>
      <c r="H547" t="s">
        <v>36</v>
      </c>
      <c r="I547" t="s">
        <v>38</v>
      </c>
      <c r="J547" t="s">
        <v>471</v>
      </c>
      <c r="K547" t="s">
        <v>1689</v>
      </c>
      <c r="N547">
        <v>0</v>
      </c>
      <c r="O547">
        <v>0</v>
      </c>
      <c r="P547">
        <v>0</v>
      </c>
      <c r="Q547">
        <v>0</v>
      </c>
      <c r="R547">
        <v>0</v>
      </c>
      <c r="S547">
        <v>0</v>
      </c>
      <c r="T547">
        <v>0</v>
      </c>
      <c r="U547">
        <v>0</v>
      </c>
      <c r="V547">
        <v>0</v>
      </c>
      <c r="W547">
        <v>0</v>
      </c>
      <c r="X547" t="s">
        <v>2541</v>
      </c>
      <c r="Y547" t="s">
        <v>2542</v>
      </c>
    </row>
    <row r="548" spans="1:25" outlineLevel="1">
      <c r="A548" t="s">
        <v>1684</v>
      </c>
      <c r="B548" t="s">
        <v>1599</v>
      </c>
      <c r="C548" t="s">
        <v>1598</v>
      </c>
      <c r="D548" t="s">
        <v>95</v>
      </c>
      <c r="E548" t="s">
        <v>94</v>
      </c>
      <c r="F548" t="s">
        <v>1685</v>
      </c>
      <c r="G548" t="s">
        <v>37</v>
      </c>
      <c r="H548" t="s">
        <v>36</v>
      </c>
      <c r="I548" t="s">
        <v>38</v>
      </c>
      <c r="J548" t="s">
        <v>471</v>
      </c>
      <c r="K548" t="s">
        <v>1686</v>
      </c>
      <c r="L548">
        <v>1</v>
      </c>
      <c r="M548">
        <v>127.245</v>
      </c>
      <c r="N548">
        <v>0</v>
      </c>
      <c r="O548">
        <v>0</v>
      </c>
      <c r="P548">
        <v>0</v>
      </c>
      <c r="Q548">
        <v>0</v>
      </c>
      <c r="R548">
        <v>0</v>
      </c>
      <c r="S548">
        <v>0</v>
      </c>
      <c r="T548">
        <v>0</v>
      </c>
      <c r="U548">
        <v>0</v>
      </c>
      <c r="V548">
        <v>0</v>
      </c>
      <c r="W548">
        <v>0</v>
      </c>
      <c r="X548" t="s">
        <v>1849</v>
      </c>
      <c r="Y548" t="s">
        <v>1850</v>
      </c>
    </row>
    <row r="549" spans="1:25" outlineLevel="1">
      <c r="A549" t="s">
        <v>1684</v>
      </c>
      <c r="B549" t="s">
        <v>1193</v>
      </c>
      <c r="C549" t="s">
        <v>1192</v>
      </c>
      <c r="D549" t="s">
        <v>35</v>
      </c>
      <c r="E549" t="s">
        <v>34</v>
      </c>
      <c r="F549" t="s">
        <v>1685</v>
      </c>
      <c r="G549" t="s">
        <v>37</v>
      </c>
      <c r="H549" t="s">
        <v>36</v>
      </c>
      <c r="I549" t="s">
        <v>38</v>
      </c>
      <c r="J549" t="s">
        <v>471</v>
      </c>
      <c r="K549" t="s">
        <v>1689</v>
      </c>
      <c r="L549">
        <v>10</v>
      </c>
      <c r="M549">
        <v>32.436</v>
      </c>
      <c r="N549">
        <v>0</v>
      </c>
      <c r="O549">
        <v>0</v>
      </c>
      <c r="P549">
        <v>0</v>
      </c>
      <c r="Q549">
        <v>0</v>
      </c>
      <c r="R549">
        <v>0</v>
      </c>
      <c r="S549">
        <v>0</v>
      </c>
      <c r="T549">
        <v>0</v>
      </c>
      <c r="U549">
        <v>0</v>
      </c>
      <c r="V549">
        <v>0</v>
      </c>
      <c r="W549">
        <v>0</v>
      </c>
      <c r="X549" t="s">
        <v>2543</v>
      </c>
      <c r="Y549" t="s">
        <v>2544</v>
      </c>
    </row>
    <row r="550" spans="1:25" outlineLevel="1">
      <c r="A550" t="s">
        <v>1684</v>
      </c>
      <c r="B550" t="s">
        <v>1191</v>
      </c>
      <c r="C550" t="s">
        <v>1190</v>
      </c>
      <c r="D550" t="s">
        <v>35</v>
      </c>
      <c r="E550" t="s">
        <v>34</v>
      </c>
      <c r="F550" t="s">
        <v>1685</v>
      </c>
      <c r="G550" t="s">
        <v>37</v>
      </c>
      <c r="H550" t="s">
        <v>36</v>
      </c>
      <c r="I550" t="s">
        <v>38</v>
      </c>
      <c r="J550" t="s">
        <v>471</v>
      </c>
      <c r="K550" t="s">
        <v>1689</v>
      </c>
      <c r="N550">
        <v>0</v>
      </c>
      <c r="O550">
        <v>0</v>
      </c>
      <c r="P550">
        <v>0</v>
      </c>
      <c r="Q550">
        <v>0</v>
      </c>
      <c r="R550">
        <v>0</v>
      </c>
      <c r="S550">
        <v>0</v>
      </c>
      <c r="T550">
        <v>0</v>
      </c>
      <c r="U550">
        <v>0</v>
      </c>
      <c r="V550">
        <v>0</v>
      </c>
      <c r="W550">
        <v>0</v>
      </c>
      <c r="X550" t="s">
        <v>1853</v>
      </c>
      <c r="Y550" t="s">
        <v>1854</v>
      </c>
    </row>
    <row r="551" spans="1:25" outlineLevel="1">
      <c r="A551" t="s">
        <v>1684</v>
      </c>
      <c r="B551" t="s">
        <v>1189</v>
      </c>
      <c r="C551" t="s">
        <v>1188</v>
      </c>
      <c r="D551" t="s">
        <v>85</v>
      </c>
      <c r="E551" t="s">
        <v>84</v>
      </c>
      <c r="F551" t="s">
        <v>1685</v>
      </c>
      <c r="G551" t="s">
        <v>37</v>
      </c>
      <c r="H551" t="s">
        <v>36</v>
      </c>
      <c r="I551" t="s">
        <v>38</v>
      </c>
      <c r="J551" t="s">
        <v>471</v>
      </c>
      <c r="K551" t="s">
        <v>1686</v>
      </c>
      <c r="L551">
        <v>1</v>
      </c>
      <c r="M551">
        <v>117.824</v>
      </c>
      <c r="N551">
        <v>0</v>
      </c>
      <c r="O551">
        <v>0</v>
      </c>
      <c r="P551">
        <v>0</v>
      </c>
      <c r="Q551">
        <v>0</v>
      </c>
      <c r="R551">
        <v>0</v>
      </c>
      <c r="S551">
        <v>0</v>
      </c>
      <c r="T551">
        <v>0</v>
      </c>
      <c r="U551">
        <v>0</v>
      </c>
      <c r="V551">
        <v>0</v>
      </c>
      <c r="W551">
        <v>0</v>
      </c>
      <c r="X551" t="s">
        <v>1855</v>
      </c>
      <c r="Y551" t="s">
        <v>1856</v>
      </c>
    </row>
    <row r="552" spans="1:25" outlineLevel="1">
      <c r="A552" t="s">
        <v>1684</v>
      </c>
      <c r="B552" t="s">
        <v>1185</v>
      </c>
      <c r="C552" t="s">
        <v>1184</v>
      </c>
      <c r="D552" t="s">
        <v>298</v>
      </c>
      <c r="E552" t="s">
        <v>297</v>
      </c>
      <c r="F552" t="s">
        <v>1685</v>
      </c>
      <c r="G552" t="s">
        <v>37</v>
      </c>
      <c r="H552" t="s">
        <v>36</v>
      </c>
      <c r="I552" t="s">
        <v>38</v>
      </c>
      <c r="J552" t="s">
        <v>471</v>
      </c>
      <c r="K552" t="s">
        <v>1733</v>
      </c>
      <c r="L552">
        <v>0</v>
      </c>
      <c r="M552">
        <v>0</v>
      </c>
      <c r="N552">
        <v>1</v>
      </c>
      <c r="O552">
        <v>18103.587</v>
      </c>
      <c r="P552">
        <v>0</v>
      </c>
      <c r="Q552">
        <v>0</v>
      </c>
      <c r="R552">
        <v>0</v>
      </c>
      <c r="S552">
        <v>0</v>
      </c>
      <c r="T552">
        <v>0</v>
      </c>
      <c r="U552">
        <v>0</v>
      </c>
      <c r="V552">
        <v>0</v>
      </c>
      <c r="W552">
        <v>0</v>
      </c>
      <c r="X552" t="s">
        <v>1859</v>
      </c>
      <c r="Y552" t="s">
        <v>1860</v>
      </c>
    </row>
    <row r="553" spans="1:25" outlineLevel="1">
      <c r="A553" t="s">
        <v>1684</v>
      </c>
      <c r="B553" t="s">
        <v>1183</v>
      </c>
      <c r="C553" t="s">
        <v>1182</v>
      </c>
      <c r="D553" t="s">
        <v>95</v>
      </c>
      <c r="E553" t="s">
        <v>94</v>
      </c>
      <c r="F553" t="s">
        <v>1685</v>
      </c>
      <c r="G553" t="s">
        <v>37</v>
      </c>
      <c r="H553" t="s">
        <v>36</v>
      </c>
      <c r="I553" t="s">
        <v>38</v>
      </c>
      <c r="J553" t="s">
        <v>471</v>
      </c>
      <c r="K553" t="s">
        <v>1689</v>
      </c>
      <c r="N553">
        <v>0</v>
      </c>
      <c r="O553">
        <v>0</v>
      </c>
      <c r="P553">
        <v>0</v>
      </c>
      <c r="Q553">
        <v>0</v>
      </c>
      <c r="R553">
        <v>0</v>
      </c>
      <c r="S553">
        <v>0</v>
      </c>
      <c r="T553">
        <v>0</v>
      </c>
      <c r="U553">
        <v>0</v>
      </c>
      <c r="V553">
        <v>0</v>
      </c>
      <c r="W553">
        <v>0</v>
      </c>
      <c r="X553" t="s">
        <v>2545</v>
      </c>
      <c r="Y553" t="s">
        <v>2546</v>
      </c>
    </row>
    <row r="554" spans="1:25" outlineLevel="1">
      <c r="A554" t="s">
        <v>1684</v>
      </c>
      <c r="B554" t="s">
        <v>1183</v>
      </c>
      <c r="C554" t="s">
        <v>1182</v>
      </c>
      <c r="D554" t="s">
        <v>95</v>
      </c>
      <c r="E554" t="s">
        <v>94</v>
      </c>
      <c r="F554" t="s">
        <v>1685</v>
      </c>
      <c r="G554" t="s">
        <v>37</v>
      </c>
      <c r="H554" t="s">
        <v>36</v>
      </c>
      <c r="I554" t="s">
        <v>38</v>
      </c>
      <c r="J554" t="s">
        <v>471</v>
      </c>
      <c r="K554" t="s">
        <v>1686</v>
      </c>
      <c r="L554">
        <v>2</v>
      </c>
      <c r="M554">
        <v>115.663</v>
      </c>
      <c r="N554">
        <v>0</v>
      </c>
      <c r="O554">
        <v>0</v>
      </c>
      <c r="P554">
        <v>0</v>
      </c>
      <c r="Q554">
        <v>0</v>
      </c>
      <c r="R554">
        <v>0</v>
      </c>
      <c r="S554">
        <v>0</v>
      </c>
      <c r="T554">
        <v>0</v>
      </c>
      <c r="U554">
        <v>0</v>
      </c>
      <c r="V554">
        <v>0</v>
      </c>
      <c r="W554">
        <v>0</v>
      </c>
      <c r="X554" t="s">
        <v>2545</v>
      </c>
      <c r="Y554" t="s">
        <v>2546</v>
      </c>
    </row>
    <row r="555" spans="1:25" outlineLevel="1">
      <c r="A555" t="s">
        <v>1684</v>
      </c>
      <c r="B555" t="s">
        <v>1181</v>
      </c>
      <c r="C555" t="s">
        <v>1180</v>
      </c>
      <c r="D555" t="s">
        <v>52</v>
      </c>
      <c r="E555" t="s">
        <v>51</v>
      </c>
      <c r="F555" t="s">
        <v>1685</v>
      </c>
      <c r="G555" t="s">
        <v>37</v>
      </c>
      <c r="H555" t="s">
        <v>36</v>
      </c>
      <c r="I555" t="s">
        <v>38</v>
      </c>
      <c r="J555" t="s">
        <v>471</v>
      </c>
      <c r="K555" t="s">
        <v>1689</v>
      </c>
      <c r="L555">
        <v>13</v>
      </c>
      <c r="M555">
        <v>32.86</v>
      </c>
      <c r="N555">
        <v>0</v>
      </c>
      <c r="O555">
        <v>0</v>
      </c>
      <c r="P555">
        <v>0</v>
      </c>
      <c r="Q555">
        <v>0</v>
      </c>
      <c r="R555">
        <v>0</v>
      </c>
      <c r="S555">
        <v>0</v>
      </c>
      <c r="T555">
        <v>0</v>
      </c>
      <c r="U555">
        <v>0</v>
      </c>
      <c r="V555">
        <v>0</v>
      </c>
      <c r="W555">
        <v>0</v>
      </c>
      <c r="X555" t="s">
        <v>2547</v>
      </c>
      <c r="Y555" t="s">
        <v>2548</v>
      </c>
    </row>
    <row r="556" spans="1:25" outlineLevel="1">
      <c r="A556" t="s">
        <v>1684</v>
      </c>
      <c r="B556" t="s">
        <v>1051</v>
      </c>
      <c r="C556" t="s">
        <v>1050</v>
      </c>
      <c r="D556" t="s">
        <v>101</v>
      </c>
      <c r="E556" t="s">
        <v>100</v>
      </c>
      <c r="F556" t="s">
        <v>1696</v>
      </c>
      <c r="G556" t="s">
        <v>37</v>
      </c>
      <c r="H556" t="s">
        <v>36</v>
      </c>
      <c r="I556" t="s">
        <v>38</v>
      </c>
      <c r="J556" t="s">
        <v>471</v>
      </c>
      <c r="K556" t="s">
        <v>1689</v>
      </c>
      <c r="L556">
        <v>19</v>
      </c>
      <c r="M556">
        <v>97.760999999999996</v>
      </c>
      <c r="N556">
        <v>0</v>
      </c>
      <c r="O556">
        <v>0</v>
      </c>
      <c r="P556">
        <v>0</v>
      </c>
      <c r="Q556">
        <v>0</v>
      </c>
      <c r="R556">
        <v>0</v>
      </c>
      <c r="S556">
        <v>0</v>
      </c>
      <c r="T556">
        <v>0</v>
      </c>
      <c r="U556">
        <v>0</v>
      </c>
      <c r="V556">
        <v>0</v>
      </c>
      <c r="W556">
        <v>0</v>
      </c>
      <c r="X556" t="s">
        <v>2549</v>
      </c>
      <c r="Y556" t="s">
        <v>2550</v>
      </c>
    </row>
    <row r="557" spans="1:25" outlineLevel="1">
      <c r="A557" t="s">
        <v>1684</v>
      </c>
      <c r="B557" t="s">
        <v>1179</v>
      </c>
      <c r="C557" t="s">
        <v>1178</v>
      </c>
      <c r="D557" t="s">
        <v>68</v>
      </c>
      <c r="E557" t="s">
        <v>67</v>
      </c>
      <c r="F557" t="s">
        <v>1685</v>
      </c>
      <c r="G557" t="s">
        <v>37</v>
      </c>
      <c r="H557" t="s">
        <v>36</v>
      </c>
      <c r="I557" t="s">
        <v>38</v>
      </c>
      <c r="J557" t="s">
        <v>471</v>
      </c>
      <c r="K557" t="s">
        <v>1689</v>
      </c>
      <c r="N557">
        <v>0</v>
      </c>
      <c r="O557">
        <v>0</v>
      </c>
      <c r="P557">
        <v>0</v>
      </c>
      <c r="Q557">
        <v>0</v>
      </c>
      <c r="R557">
        <v>0</v>
      </c>
      <c r="S557">
        <v>0</v>
      </c>
      <c r="T557">
        <v>0</v>
      </c>
      <c r="U557">
        <v>0</v>
      </c>
      <c r="V557">
        <v>0</v>
      </c>
      <c r="W557">
        <v>0</v>
      </c>
      <c r="X557" t="s">
        <v>2551</v>
      </c>
      <c r="Y557" t="s">
        <v>2552</v>
      </c>
    </row>
    <row r="558" spans="1:25" outlineLevel="1">
      <c r="A558" t="s">
        <v>1684</v>
      </c>
      <c r="B558" t="s">
        <v>1103</v>
      </c>
      <c r="C558" t="s">
        <v>1102</v>
      </c>
      <c r="D558" t="s">
        <v>169</v>
      </c>
      <c r="E558" t="s">
        <v>168</v>
      </c>
      <c r="F558" t="s">
        <v>1685</v>
      </c>
      <c r="G558" t="s">
        <v>37</v>
      </c>
      <c r="H558" t="s">
        <v>36</v>
      </c>
      <c r="I558" t="s">
        <v>38</v>
      </c>
      <c r="J558" t="s">
        <v>471</v>
      </c>
      <c r="K558" t="s">
        <v>1689</v>
      </c>
      <c r="N558">
        <v>0</v>
      </c>
      <c r="O558">
        <v>0</v>
      </c>
      <c r="P558">
        <v>0</v>
      </c>
      <c r="Q558">
        <v>0</v>
      </c>
      <c r="R558">
        <v>0</v>
      </c>
      <c r="S558">
        <v>0</v>
      </c>
      <c r="T558">
        <v>0</v>
      </c>
      <c r="U558">
        <v>0</v>
      </c>
      <c r="V558">
        <v>0</v>
      </c>
      <c r="W558">
        <v>0</v>
      </c>
      <c r="X558" t="s">
        <v>2553</v>
      </c>
      <c r="Y558" t="s">
        <v>2554</v>
      </c>
    </row>
    <row r="559" spans="1:25" outlineLevel="1">
      <c r="A559" t="s">
        <v>1684</v>
      </c>
      <c r="B559" t="s">
        <v>1597</v>
      </c>
      <c r="C559" t="s">
        <v>1596</v>
      </c>
      <c r="D559" t="s">
        <v>390</v>
      </c>
      <c r="E559" t="s">
        <v>389</v>
      </c>
      <c r="F559" t="s">
        <v>1685</v>
      </c>
      <c r="G559" t="s">
        <v>37</v>
      </c>
      <c r="H559" t="s">
        <v>36</v>
      </c>
      <c r="I559" t="s">
        <v>38</v>
      </c>
      <c r="J559" t="s">
        <v>471</v>
      </c>
      <c r="K559" t="s">
        <v>1689</v>
      </c>
      <c r="N559">
        <v>0</v>
      </c>
      <c r="O559">
        <v>0</v>
      </c>
      <c r="P559">
        <v>0</v>
      </c>
      <c r="Q559">
        <v>0</v>
      </c>
      <c r="R559">
        <v>0</v>
      </c>
      <c r="S559">
        <v>0</v>
      </c>
      <c r="T559">
        <v>0</v>
      </c>
      <c r="U559">
        <v>0</v>
      </c>
      <c r="V559">
        <v>0</v>
      </c>
      <c r="W559">
        <v>0</v>
      </c>
      <c r="X559" t="s">
        <v>2555</v>
      </c>
      <c r="Y559" t="s">
        <v>2556</v>
      </c>
    </row>
    <row r="560" spans="1:25" outlineLevel="1">
      <c r="A560" t="s">
        <v>1684</v>
      </c>
      <c r="B560" t="s">
        <v>1169</v>
      </c>
      <c r="C560" t="s">
        <v>1168</v>
      </c>
      <c r="D560" t="s">
        <v>85</v>
      </c>
      <c r="E560" t="s">
        <v>84</v>
      </c>
      <c r="F560" t="s">
        <v>1685</v>
      </c>
      <c r="G560" t="s">
        <v>37</v>
      </c>
      <c r="H560" t="s">
        <v>36</v>
      </c>
      <c r="I560" t="s">
        <v>38</v>
      </c>
      <c r="J560" t="s">
        <v>471</v>
      </c>
      <c r="K560" t="s">
        <v>1689</v>
      </c>
      <c r="N560">
        <v>0</v>
      </c>
      <c r="O560">
        <v>0</v>
      </c>
      <c r="P560">
        <v>0</v>
      </c>
      <c r="Q560">
        <v>0</v>
      </c>
      <c r="R560">
        <v>0</v>
      </c>
      <c r="S560">
        <v>0</v>
      </c>
      <c r="T560">
        <v>0</v>
      </c>
      <c r="U560">
        <v>0</v>
      </c>
      <c r="V560">
        <v>0</v>
      </c>
      <c r="W560">
        <v>0</v>
      </c>
      <c r="X560" t="s">
        <v>2557</v>
      </c>
      <c r="Y560" t="s">
        <v>2558</v>
      </c>
    </row>
    <row r="561" spans="1:25" outlineLevel="1">
      <c r="A561" t="s">
        <v>1684</v>
      </c>
      <c r="B561" t="s">
        <v>1165</v>
      </c>
      <c r="C561" t="s">
        <v>1164</v>
      </c>
      <c r="D561" t="s">
        <v>68</v>
      </c>
      <c r="E561" t="s">
        <v>67</v>
      </c>
      <c r="F561" t="s">
        <v>1685</v>
      </c>
      <c r="G561" t="s">
        <v>37</v>
      </c>
      <c r="H561" t="s">
        <v>36</v>
      </c>
      <c r="I561" t="s">
        <v>38</v>
      </c>
      <c r="J561" t="s">
        <v>471</v>
      </c>
      <c r="K561" t="s">
        <v>1686</v>
      </c>
      <c r="L561">
        <v>1</v>
      </c>
      <c r="M561">
        <v>101.91200000000001</v>
      </c>
      <c r="N561">
        <v>0</v>
      </c>
      <c r="O561">
        <v>0</v>
      </c>
      <c r="P561">
        <v>0</v>
      </c>
      <c r="Q561">
        <v>0</v>
      </c>
      <c r="R561">
        <v>0</v>
      </c>
      <c r="S561">
        <v>0</v>
      </c>
      <c r="T561">
        <v>0</v>
      </c>
      <c r="U561">
        <v>0</v>
      </c>
      <c r="V561">
        <v>0</v>
      </c>
      <c r="W561">
        <v>0</v>
      </c>
      <c r="X561" t="s">
        <v>1874</v>
      </c>
      <c r="Y561" t="s">
        <v>1875</v>
      </c>
    </row>
    <row r="562" spans="1:25" outlineLevel="1">
      <c r="A562" t="s">
        <v>1684</v>
      </c>
      <c r="B562" t="s">
        <v>1157</v>
      </c>
      <c r="C562" t="s">
        <v>1156</v>
      </c>
      <c r="D562" t="s">
        <v>52</v>
      </c>
      <c r="E562" t="s">
        <v>51</v>
      </c>
      <c r="F562" t="s">
        <v>1685</v>
      </c>
      <c r="G562" t="s">
        <v>37</v>
      </c>
      <c r="H562" t="s">
        <v>36</v>
      </c>
      <c r="I562" t="s">
        <v>38</v>
      </c>
      <c r="J562" t="s">
        <v>471</v>
      </c>
      <c r="K562" t="s">
        <v>1686</v>
      </c>
      <c r="L562">
        <v>3</v>
      </c>
      <c r="M562">
        <v>523.12699999999995</v>
      </c>
      <c r="N562">
        <v>0</v>
      </c>
      <c r="O562">
        <v>0</v>
      </c>
      <c r="P562">
        <v>0</v>
      </c>
      <c r="Q562">
        <v>0</v>
      </c>
      <c r="R562">
        <v>0</v>
      </c>
      <c r="S562">
        <v>0</v>
      </c>
      <c r="T562">
        <v>0</v>
      </c>
      <c r="U562">
        <v>0</v>
      </c>
      <c r="V562">
        <v>0</v>
      </c>
      <c r="W562">
        <v>0</v>
      </c>
      <c r="X562" t="s">
        <v>2559</v>
      </c>
      <c r="Y562" t="s">
        <v>2560</v>
      </c>
    </row>
    <row r="563" spans="1:25" outlineLevel="1">
      <c r="A563" t="s">
        <v>1684</v>
      </c>
      <c r="B563" t="s">
        <v>1155</v>
      </c>
      <c r="C563" t="s">
        <v>1154</v>
      </c>
      <c r="D563" t="s">
        <v>390</v>
      </c>
      <c r="E563" t="s">
        <v>389</v>
      </c>
      <c r="F563" t="s">
        <v>1685</v>
      </c>
      <c r="G563" t="s">
        <v>37</v>
      </c>
      <c r="H563" t="s">
        <v>36</v>
      </c>
      <c r="I563" t="s">
        <v>38</v>
      </c>
      <c r="J563" t="s">
        <v>471</v>
      </c>
      <c r="K563" t="s">
        <v>1689</v>
      </c>
      <c r="N563">
        <v>0</v>
      </c>
      <c r="O563">
        <v>0</v>
      </c>
      <c r="P563">
        <v>0</v>
      </c>
      <c r="Q563">
        <v>0</v>
      </c>
      <c r="R563">
        <v>0</v>
      </c>
      <c r="S563">
        <v>0</v>
      </c>
      <c r="T563">
        <v>0</v>
      </c>
      <c r="U563">
        <v>0</v>
      </c>
      <c r="V563">
        <v>0</v>
      </c>
      <c r="W563">
        <v>0</v>
      </c>
      <c r="X563" t="s">
        <v>2561</v>
      </c>
      <c r="Y563" t="s">
        <v>2562</v>
      </c>
    </row>
    <row r="564" spans="1:25" outlineLevel="1">
      <c r="A564" t="s">
        <v>1684</v>
      </c>
      <c r="B564" t="s">
        <v>1153</v>
      </c>
      <c r="C564" t="s">
        <v>1152</v>
      </c>
      <c r="D564" t="s">
        <v>85</v>
      </c>
      <c r="E564" t="s">
        <v>84</v>
      </c>
      <c r="F564" t="s">
        <v>1685</v>
      </c>
      <c r="G564" t="s">
        <v>37</v>
      </c>
      <c r="H564" t="s">
        <v>36</v>
      </c>
      <c r="I564" t="s">
        <v>38</v>
      </c>
      <c r="J564" t="s">
        <v>471</v>
      </c>
      <c r="K564" t="s">
        <v>1689</v>
      </c>
      <c r="N564">
        <v>0</v>
      </c>
      <c r="O564">
        <v>0</v>
      </c>
      <c r="P564">
        <v>0</v>
      </c>
      <c r="Q564">
        <v>0</v>
      </c>
      <c r="R564">
        <v>0</v>
      </c>
      <c r="S564">
        <v>0</v>
      </c>
      <c r="T564">
        <v>0</v>
      </c>
      <c r="U564">
        <v>0</v>
      </c>
      <c r="V564">
        <v>0</v>
      </c>
      <c r="W564">
        <v>0</v>
      </c>
      <c r="X564" t="s">
        <v>2563</v>
      </c>
      <c r="Y564" t="s">
        <v>2564</v>
      </c>
    </row>
    <row r="565" spans="1:25" outlineLevel="1">
      <c r="A565" t="s">
        <v>1684</v>
      </c>
      <c r="B565" t="s">
        <v>1151</v>
      </c>
      <c r="C565" t="s">
        <v>1150</v>
      </c>
      <c r="D565" t="s">
        <v>202</v>
      </c>
      <c r="E565" t="s">
        <v>201</v>
      </c>
      <c r="F565" t="s">
        <v>1685</v>
      </c>
      <c r="G565" t="s">
        <v>37</v>
      </c>
      <c r="H565" t="s">
        <v>36</v>
      </c>
      <c r="I565" t="s">
        <v>38</v>
      </c>
      <c r="J565" t="s">
        <v>471</v>
      </c>
      <c r="K565" t="s">
        <v>1689</v>
      </c>
      <c r="N565">
        <v>0</v>
      </c>
      <c r="O565">
        <v>0</v>
      </c>
      <c r="P565">
        <v>0</v>
      </c>
      <c r="Q565">
        <v>0</v>
      </c>
      <c r="R565">
        <v>0</v>
      </c>
      <c r="S565">
        <v>0</v>
      </c>
      <c r="T565">
        <v>0</v>
      </c>
      <c r="U565">
        <v>0</v>
      </c>
      <c r="V565">
        <v>0</v>
      </c>
      <c r="W565">
        <v>0</v>
      </c>
      <c r="X565" t="s">
        <v>1880</v>
      </c>
      <c r="Y565" t="s">
        <v>1881</v>
      </c>
    </row>
    <row r="566" spans="1:25" outlineLevel="1">
      <c r="A566" t="s">
        <v>1684</v>
      </c>
      <c r="B566" t="s">
        <v>1149</v>
      </c>
      <c r="C566" t="s">
        <v>1148</v>
      </c>
      <c r="D566" t="s">
        <v>101</v>
      </c>
      <c r="E566" t="s">
        <v>100</v>
      </c>
      <c r="F566" t="s">
        <v>1696</v>
      </c>
      <c r="G566" t="s">
        <v>37</v>
      </c>
      <c r="H566" t="s">
        <v>36</v>
      </c>
      <c r="I566" t="s">
        <v>38</v>
      </c>
      <c r="J566" t="s">
        <v>471</v>
      </c>
      <c r="K566" t="s">
        <v>1686</v>
      </c>
      <c r="L566">
        <v>1</v>
      </c>
      <c r="M566">
        <v>3.629</v>
      </c>
      <c r="N566">
        <v>0</v>
      </c>
      <c r="O566">
        <v>0</v>
      </c>
      <c r="P566">
        <v>0</v>
      </c>
      <c r="Q566">
        <v>0</v>
      </c>
      <c r="R566">
        <v>0</v>
      </c>
      <c r="S566">
        <v>0</v>
      </c>
      <c r="T566">
        <v>0</v>
      </c>
      <c r="U566">
        <v>0</v>
      </c>
      <c r="V566">
        <v>0</v>
      </c>
      <c r="W566">
        <v>0</v>
      </c>
      <c r="X566" t="s">
        <v>1884</v>
      </c>
      <c r="Y566" t="s">
        <v>1885</v>
      </c>
    </row>
    <row r="567" spans="1:25" outlineLevel="1">
      <c r="A567" t="s">
        <v>1684</v>
      </c>
      <c r="B567" t="s">
        <v>1045</v>
      </c>
      <c r="C567" t="s">
        <v>1044</v>
      </c>
      <c r="D567" t="s">
        <v>74</v>
      </c>
      <c r="E567" t="s">
        <v>73</v>
      </c>
      <c r="F567" t="s">
        <v>1685</v>
      </c>
      <c r="G567" t="s">
        <v>37</v>
      </c>
      <c r="H567" t="s">
        <v>36</v>
      </c>
      <c r="I567" t="s">
        <v>38</v>
      </c>
      <c r="J567" t="s">
        <v>471</v>
      </c>
      <c r="K567" t="s">
        <v>1686</v>
      </c>
      <c r="L567">
        <v>1</v>
      </c>
      <c r="M567">
        <v>121.331</v>
      </c>
      <c r="N567">
        <v>0</v>
      </c>
      <c r="O567">
        <v>0</v>
      </c>
      <c r="P567">
        <v>0</v>
      </c>
      <c r="Q567">
        <v>0</v>
      </c>
      <c r="R567">
        <v>0</v>
      </c>
      <c r="S567">
        <v>0</v>
      </c>
      <c r="T567">
        <v>0</v>
      </c>
      <c r="U567">
        <v>0</v>
      </c>
      <c r="V567">
        <v>0</v>
      </c>
      <c r="W567">
        <v>0</v>
      </c>
      <c r="X567" t="s">
        <v>1888</v>
      </c>
      <c r="Y567" t="s">
        <v>1889</v>
      </c>
    </row>
    <row r="568" spans="1:25" outlineLevel="1">
      <c r="A568" t="s">
        <v>1684</v>
      </c>
      <c r="B568" t="s">
        <v>1145</v>
      </c>
      <c r="C568" t="s">
        <v>1144</v>
      </c>
      <c r="D568" t="s">
        <v>147</v>
      </c>
      <c r="E568" t="s">
        <v>146</v>
      </c>
      <c r="F568" t="s">
        <v>1685</v>
      </c>
      <c r="G568" t="s">
        <v>37</v>
      </c>
      <c r="H568" t="s">
        <v>36</v>
      </c>
      <c r="I568" t="s">
        <v>38</v>
      </c>
      <c r="J568" t="s">
        <v>471</v>
      </c>
      <c r="K568" t="s">
        <v>1689</v>
      </c>
      <c r="N568">
        <v>0</v>
      </c>
      <c r="O568">
        <v>0</v>
      </c>
      <c r="P568">
        <v>0</v>
      </c>
      <c r="Q568">
        <v>0</v>
      </c>
      <c r="R568">
        <v>0</v>
      </c>
      <c r="S568">
        <v>0</v>
      </c>
      <c r="T568">
        <v>0</v>
      </c>
      <c r="U568">
        <v>0</v>
      </c>
      <c r="V568">
        <v>0</v>
      </c>
      <c r="W568">
        <v>0</v>
      </c>
      <c r="X568" t="s">
        <v>2565</v>
      </c>
      <c r="Y568" t="s">
        <v>2566</v>
      </c>
    </row>
    <row r="569" spans="1:25" outlineLevel="1">
      <c r="A569" t="s">
        <v>1684</v>
      </c>
      <c r="B569" t="s">
        <v>1143</v>
      </c>
      <c r="C569" t="s">
        <v>1142</v>
      </c>
      <c r="D569" t="s">
        <v>85</v>
      </c>
      <c r="E569" t="s">
        <v>84</v>
      </c>
      <c r="F569" t="s">
        <v>1685</v>
      </c>
      <c r="G569" t="s">
        <v>37</v>
      </c>
      <c r="H569" t="s">
        <v>36</v>
      </c>
      <c r="I569" t="s">
        <v>38</v>
      </c>
      <c r="J569" t="s">
        <v>471</v>
      </c>
      <c r="K569" t="s">
        <v>1689</v>
      </c>
      <c r="N569">
        <v>0</v>
      </c>
      <c r="O569">
        <v>0</v>
      </c>
      <c r="P569">
        <v>0</v>
      </c>
      <c r="Q569">
        <v>0</v>
      </c>
      <c r="R569">
        <v>0</v>
      </c>
      <c r="S569">
        <v>0</v>
      </c>
      <c r="T569">
        <v>0</v>
      </c>
      <c r="U569">
        <v>0</v>
      </c>
      <c r="V569">
        <v>0</v>
      </c>
      <c r="W569">
        <v>0</v>
      </c>
      <c r="X569" t="s">
        <v>2567</v>
      </c>
      <c r="Y569" t="s">
        <v>2568</v>
      </c>
    </row>
    <row r="570" spans="1:25" outlineLevel="1">
      <c r="A570" t="s">
        <v>1684</v>
      </c>
      <c r="B570" t="s">
        <v>1591</v>
      </c>
      <c r="C570" t="s">
        <v>1590</v>
      </c>
      <c r="D570" t="s">
        <v>91</v>
      </c>
      <c r="E570" t="s">
        <v>90</v>
      </c>
      <c r="F570" t="s">
        <v>1685</v>
      </c>
      <c r="G570" t="s">
        <v>37</v>
      </c>
      <c r="H570" t="s">
        <v>36</v>
      </c>
      <c r="I570" t="s">
        <v>38</v>
      </c>
      <c r="J570" t="s">
        <v>471</v>
      </c>
      <c r="K570" t="s">
        <v>1686</v>
      </c>
      <c r="L570">
        <v>1</v>
      </c>
      <c r="M570">
        <v>124.727</v>
      </c>
      <c r="N570">
        <v>0</v>
      </c>
      <c r="O570">
        <v>0</v>
      </c>
      <c r="P570">
        <v>0</v>
      </c>
      <c r="Q570">
        <v>0</v>
      </c>
      <c r="R570">
        <v>0</v>
      </c>
      <c r="S570">
        <v>0</v>
      </c>
      <c r="T570">
        <v>0</v>
      </c>
      <c r="U570">
        <v>0</v>
      </c>
      <c r="V570">
        <v>0</v>
      </c>
      <c r="W570">
        <v>0</v>
      </c>
      <c r="X570" t="s">
        <v>1892</v>
      </c>
      <c r="Y570" t="s">
        <v>1893</v>
      </c>
    </row>
    <row r="571" spans="1:25" outlineLevel="1">
      <c r="A571" t="s">
        <v>1684</v>
      </c>
      <c r="B571" t="s">
        <v>1589</v>
      </c>
      <c r="C571" t="s">
        <v>1588</v>
      </c>
      <c r="D571" t="s">
        <v>101</v>
      </c>
      <c r="E571" t="s">
        <v>100</v>
      </c>
      <c r="F571" t="s">
        <v>1696</v>
      </c>
      <c r="G571" t="s">
        <v>37</v>
      </c>
      <c r="H571" t="s">
        <v>36</v>
      </c>
      <c r="I571" t="s">
        <v>38</v>
      </c>
      <c r="J571" t="s">
        <v>471</v>
      </c>
      <c r="K571" t="s">
        <v>1689</v>
      </c>
      <c r="N571">
        <v>0</v>
      </c>
      <c r="O571">
        <v>0</v>
      </c>
      <c r="P571">
        <v>0</v>
      </c>
      <c r="Q571">
        <v>0</v>
      </c>
      <c r="R571">
        <v>0</v>
      </c>
      <c r="S571">
        <v>0</v>
      </c>
      <c r="T571">
        <v>0</v>
      </c>
      <c r="U571">
        <v>0</v>
      </c>
      <c r="V571">
        <v>0</v>
      </c>
      <c r="W571">
        <v>0</v>
      </c>
      <c r="X571" t="s">
        <v>1894</v>
      </c>
      <c r="Y571" t="s">
        <v>1895</v>
      </c>
    </row>
    <row r="572" spans="1:25" outlineLevel="1">
      <c r="A572" t="s">
        <v>1684</v>
      </c>
      <c r="B572" t="s">
        <v>1141</v>
      </c>
      <c r="C572" t="s">
        <v>1140</v>
      </c>
      <c r="D572" t="s">
        <v>390</v>
      </c>
      <c r="E572" t="s">
        <v>389</v>
      </c>
      <c r="F572" t="s">
        <v>1685</v>
      </c>
      <c r="G572" t="s">
        <v>37</v>
      </c>
      <c r="H572" t="s">
        <v>36</v>
      </c>
      <c r="I572" t="s">
        <v>38</v>
      </c>
      <c r="J572" t="s">
        <v>471</v>
      </c>
      <c r="K572" t="s">
        <v>1686</v>
      </c>
      <c r="L572">
        <v>2</v>
      </c>
      <c r="M572">
        <v>309.125</v>
      </c>
      <c r="N572">
        <v>0</v>
      </c>
      <c r="O572">
        <v>0</v>
      </c>
      <c r="P572">
        <v>0</v>
      </c>
      <c r="Q572">
        <v>0</v>
      </c>
      <c r="R572">
        <v>0</v>
      </c>
      <c r="S572">
        <v>0</v>
      </c>
      <c r="T572">
        <v>0</v>
      </c>
      <c r="U572">
        <v>0</v>
      </c>
      <c r="V572">
        <v>0</v>
      </c>
      <c r="W572">
        <v>0</v>
      </c>
      <c r="X572" t="s">
        <v>1896</v>
      </c>
      <c r="Y572" t="s">
        <v>1897</v>
      </c>
    </row>
    <row r="573" spans="1:25" outlineLevel="1">
      <c r="A573" t="s">
        <v>1684</v>
      </c>
      <c r="B573" t="s">
        <v>1139</v>
      </c>
      <c r="C573" t="s">
        <v>1138</v>
      </c>
      <c r="D573" t="s">
        <v>68</v>
      </c>
      <c r="E573" t="s">
        <v>67</v>
      </c>
      <c r="F573" t="s">
        <v>1685</v>
      </c>
      <c r="G573" t="s">
        <v>37</v>
      </c>
      <c r="H573" t="s">
        <v>36</v>
      </c>
      <c r="I573" t="s">
        <v>38</v>
      </c>
      <c r="J573" t="s">
        <v>471</v>
      </c>
      <c r="K573" t="s">
        <v>1689</v>
      </c>
      <c r="N573">
        <v>0</v>
      </c>
      <c r="O573">
        <v>0</v>
      </c>
      <c r="P573">
        <v>0</v>
      </c>
      <c r="Q573">
        <v>0</v>
      </c>
      <c r="R573">
        <v>0</v>
      </c>
      <c r="S573">
        <v>0</v>
      </c>
      <c r="T573">
        <v>0</v>
      </c>
      <c r="U573">
        <v>0</v>
      </c>
      <c r="V573">
        <v>0</v>
      </c>
      <c r="W573">
        <v>0</v>
      </c>
      <c r="X573" t="s">
        <v>2569</v>
      </c>
      <c r="Y573" t="s">
        <v>2570</v>
      </c>
    </row>
    <row r="574" spans="1:25" outlineLevel="1">
      <c r="A574" t="s">
        <v>1684</v>
      </c>
      <c r="B574" t="s">
        <v>1139</v>
      </c>
      <c r="C574" t="s">
        <v>1138</v>
      </c>
      <c r="D574" t="s">
        <v>68</v>
      </c>
      <c r="E574" t="s">
        <v>67</v>
      </c>
      <c r="F574" t="s">
        <v>1685</v>
      </c>
      <c r="G574" t="s">
        <v>37</v>
      </c>
      <c r="H574" t="s">
        <v>36</v>
      </c>
      <c r="I574" t="s">
        <v>38</v>
      </c>
      <c r="J574" t="s">
        <v>471</v>
      </c>
      <c r="K574" t="s">
        <v>1686</v>
      </c>
      <c r="L574">
        <v>1</v>
      </c>
      <c r="M574">
        <v>107.239</v>
      </c>
      <c r="N574">
        <v>0</v>
      </c>
      <c r="O574">
        <v>0</v>
      </c>
      <c r="P574">
        <v>0</v>
      </c>
      <c r="Q574">
        <v>0</v>
      </c>
      <c r="R574">
        <v>0</v>
      </c>
      <c r="S574">
        <v>0</v>
      </c>
      <c r="T574">
        <v>0</v>
      </c>
      <c r="U574">
        <v>0</v>
      </c>
      <c r="V574">
        <v>0</v>
      </c>
      <c r="W574">
        <v>0</v>
      </c>
      <c r="X574" t="s">
        <v>2569</v>
      </c>
      <c r="Y574" t="s">
        <v>2570</v>
      </c>
    </row>
    <row r="575" spans="1:25" outlineLevel="1">
      <c r="A575" t="s">
        <v>1684</v>
      </c>
      <c r="B575" t="s">
        <v>1043</v>
      </c>
      <c r="C575" t="s">
        <v>1042</v>
      </c>
      <c r="D575" t="s">
        <v>133</v>
      </c>
      <c r="E575" t="s">
        <v>132</v>
      </c>
      <c r="F575" t="s">
        <v>1685</v>
      </c>
      <c r="G575" t="s">
        <v>37</v>
      </c>
      <c r="H575" t="s">
        <v>36</v>
      </c>
      <c r="I575" t="s">
        <v>38</v>
      </c>
      <c r="J575" t="s">
        <v>471</v>
      </c>
      <c r="K575" t="s">
        <v>1689</v>
      </c>
      <c r="N575">
        <v>0</v>
      </c>
      <c r="O575">
        <v>0</v>
      </c>
      <c r="P575">
        <v>0</v>
      </c>
      <c r="Q575">
        <v>0</v>
      </c>
      <c r="R575">
        <v>0</v>
      </c>
      <c r="S575">
        <v>0</v>
      </c>
      <c r="T575">
        <v>0</v>
      </c>
      <c r="U575">
        <v>0</v>
      </c>
      <c r="V575">
        <v>0</v>
      </c>
      <c r="W575">
        <v>0</v>
      </c>
      <c r="X575" t="s">
        <v>2571</v>
      </c>
      <c r="Y575" t="s">
        <v>2572</v>
      </c>
    </row>
    <row r="576" spans="1:25" outlineLevel="1">
      <c r="A576" t="s">
        <v>1684</v>
      </c>
      <c r="B576" t="s">
        <v>1043</v>
      </c>
      <c r="C576" t="s">
        <v>1042</v>
      </c>
      <c r="D576" t="s">
        <v>133</v>
      </c>
      <c r="E576" t="s">
        <v>132</v>
      </c>
      <c r="F576" t="s">
        <v>1685</v>
      </c>
      <c r="G576" t="s">
        <v>37</v>
      </c>
      <c r="H576" t="s">
        <v>36</v>
      </c>
      <c r="I576" t="s">
        <v>38</v>
      </c>
      <c r="J576" t="s">
        <v>471</v>
      </c>
      <c r="K576" t="s">
        <v>1686</v>
      </c>
      <c r="L576">
        <v>2</v>
      </c>
      <c r="M576">
        <v>207.34899999999999</v>
      </c>
      <c r="N576">
        <v>0</v>
      </c>
      <c r="O576">
        <v>0</v>
      </c>
      <c r="P576">
        <v>0</v>
      </c>
      <c r="Q576">
        <v>0</v>
      </c>
      <c r="R576">
        <v>0</v>
      </c>
      <c r="S576">
        <v>0</v>
      </c>
      <c r="T576">
        <v>0</v>
      </c>
      <c r="U576">
        <v>0</v>
      </c>
      <c r="V576">
        <v>0</v>
      </c>
      <c r="W576">
        <v>0</v>
      </c>
      <c r="X576" t="s">
        <v>2571</v>
      </c>
      <c r="Y576" t="s">
        <v>2572</v>
      </c>
    </row>
    <row r="577" spans="1:25" outlineLevel="1">
      <c r="A577" t="s">
        <v>1684</v>
      </c>
      <c r="B577" t="s">
        <v>1133</v>
      </c>
      <c r="C577" t="s">
        <v>1132</v>
      </c>
      <c r="D577" t="s">
        <v>52</v>
      </c>
      <c r="E577" t="s">
        <v>51</v>
      </c>
      <c r="F577" t="s">
        <v>1685</v>
      </c>
      <c r="G577" t="s">
        <v>37</v>
      </c>
      <c r="H577" t="s">
        <v>36</v>
      </c>
      <c r="I577" t="s">
        <v>38</v>
      </c>
      <c r="J577" t="s">
        <v>471</v>
      </c>
      <c r="K577" t="s">
        <v>1689</v>
      </c>
      <c r="N577">
        <v>0</v>
      </c>
      <c r="O577">
        <v>0</v>
      </c>
      <c r="P577">
        <v>0</v>
      </c>
      <c r="Q577">
        <v>0</v>
      </c>
      <c r="R577">
        <v>0</v>
      </c>
      <c r="S577">
        <v>0</v>
      </c>
      <c r="T577">
        <v>0</v>
      </c>
      <c r="U577">
        <v>0</v>
      </c>
      <c r="V577">
        <v>0</v>
      </c>
      <c r="W577">
        <v>0</v>
      </c>
      <c r="X577" t="s">
        <v>1902</v>
      </c>
      <c r="Y577" t="s">
        <v>1903</v>
      </c>
    </row>
    <row r="578" spans="1:25" outlineLevel="1">
      <c r="A578" t="s">
        <v>1684</v>
      </c>
      <c r="B578" t="s">
        <v>1131</v>
      </c>
      <c r="C578" t="s">
        <v>1130</v>
      </c>
      <c r="D578" t="s">
        <v>68</v>
      </c>
      <c r="E578" t="s">
        <v>67</v>
      </c>
      <c r="F578" t="s">
        <v>1685</v>
      </c>
      <c r="G578" t="s">
        <v>37</v>
      </c>
      <c r="H578" t="s">
        <v>36</v>
      </c>
      <c r="I578" t="s">
        <v>38</v>
      </c>
      <c r="J578" t="s">
        <v>471</v>
      </c>
      <c r="K578" t="s">
        <v>1733</v>
      </c>
      <c r="L578">
        <v>1</v>
      </c>
      <c r="M578">
        <v>92.677999999999997</v>
      </c>
      <c r="N578">
        <v>0</v>
      </c>
      <c r="O578">
        <v>0</v>
      </c>
      <c r="P578">
        <v>0</v>
      </c>
      <c r="Q578">
        <v>0</v>
      </c>
      <c r="R578">
        <v>1</v>
      </c>
      <c r="S578">
        <v>1828.8030000000001</v>
      </c>
      <c r="T578">
        <v>0</v>
      </c>
      <c r="U578">
        <v>0</v>
      </c>
      <c r="V578">
        <v>0</v>
      </c>
      <c r="W578">
        <v>0</v>
      </c>
      <c r="X578" t="s">
        <v>1904</v>
      </c>
      <c r="Y578" t="s">
        <v>1905</v>
      </c>
    </row>
    <row r="579" spans="1:25" outlineLevel="1">
      <c r="A579" t="s">
        <v>1684</v>
      </c>
      <c r="B579" t="s">
        <v>1585</v>
      </c>
      <c r="C579" t="s">
        <v>1584</v>
      </c>
      <c r="D579" t="s">
        <v>35</v>
      </c>
      <c r="E579" t="s">
        <v>34</v>
      </c>
      <c r="F579" t="s">
        <v>1685</v>
      </c>
      <c r="G579" t="s">
        <v>37</v>
      </c>
      <c r="H579" t="s">
        <v>36</v>
      </c>
      <c r="I579" t="s">
        <v>38</v>
      </c>
      <c r="J579" t="s">
        <v>471</v>
      </c>
      <c r="K579" t="s">
        <v>1689</v>
      </c>
      <c r="N579">
        <v>0</v>
      </c>
      <c r="O579">
        <v>0</v>
      </c>
      <c r="P579">
        <v>0</v>
      </c>
      <c r="Q579">
        <v>0</v>
      </c>
      <c r="R579">
        <v>0</v>
      </c>
      <c r="S579">
        <v>0</v>
      </c>
      <c r="T579">
        <v>0</v>
      </c>
      <c r="U579">
        <v>0</v>
      </c>
      <c r="V579">
        <v>0</v>
      </c>
      <c r="W579">
        <v>0</v>
      </c>
      <c r="X579" t="s">
        <v>2573</v>
      </c>
      <c r="Y579" t="s">
        <v>2574</v>
      </c>
    </row>
    <row r="580" spans="1:25" outlineLevel="1">
      <c r="A580" t="s">
        <v>1684</v>
      </c>
      <c r="B580" t="s">
        <v>1585</v>
      </c>
      <c r="C580" t="s">
        <v>1584</v>
      </c>
      <c r="D580" t="s">
        <v>35</v>
      </c>
      <c r="E580" t="s">
        <v>34</v>
      </c>
      <c r="F580" t="s">
        <v>1685</v>
      </c>
      <c r="G580" t="s">
        <v>37</v>
      </c>
      <c r="H580" t="s">
        <v>36</v>
      </c>
      <c r="I580" t="s">
        <v>38</v>
      </c>
      <c r="J580" t="s">
        <v>471</v>
      </c>
      <c r="K580" t="s">
        <v>1686</v>
      </c>
      <c r="L580">
        <v>2</v>
      </c>
      <c r="M580">
        <v>249.73099999999999</v>
      </c>
      <c r="N580">
        <v>0</v>
      </c>
      <c r="O580">
        <v>0</v>
      </c>
      <c r="P580">
        <v>0</v>
      </c>
      <c r="Q580">
        <v>0</v>
      </c>
      <c r="R580">
        <v>0</v>
      </c>
      <c r="S580">
        <v>0</v>
      </c>
      <c r="T580">
        <v>0</v>
      </c>
      <c r="U580">
        <v>0</v>
      </c>
      <c r="V580">
        <v>0</v>
      </c>
      <c r="W580">
        <v>0</v>
      </c>
      <c r="X580" t="s">
        <v>2573</v>
      </c>
      <c r="Y580" t="s">
        <v>2574</v>
      </c>
    </row>
    <row r="581" spans="1:25" outlineLevel="1">
      <c r="A581" t="s">
        <v>1684</v>
      </c>
      <c r="B581" t="s">
        <v>1041</v>
      </c>
      <c r="C581" t="s">
        <v>1040</v>
      </c>
      <c r="D581" t="s">
        <v>60</v>
      </c>
      <c r="E581" t="s">
        <v>59</v>
      </c>
      <c r="F581" t="s">
        <v>1794</v>
      </c>
      <c r="G581" t="s">
        <v>37</v>
      </c>
      <c r="H581" t="s">
        <v>36</v>
      </c>
      <c r="I581" t="s">
        <v>38</v>
      </c>
      <c r="J581" t="s">
        <v>471</v>
      </c>
      <c r="K581" t="s">
        <v>1689</v>
      </c>
      <c r="L581">
        <v>60</v>
      </c>
      <c r="M581">
        <v>178.53399999999999</v>
      </c>
      <c r="N581">
        <v>0</v>
      </c>
      <c r="O581">
        <v>0</v>
      </c>
      <c r="P581">
        <v>0</v>
      </c>
      <c r="Q581">
        <v>0</v>
      </c>
      <c r="R581">
        <v>0</v>
      </c>
      <c r="S581">
        <v>0</v>
      </c>
      <c r="T581">
        <v>0</v>
      </c>
      <c r="U581">
        <v>0</v>
      </c>
      <c r="V581">
        <v>0</v>
      </c>
      <c r="W581">
        <v>0</v>
      </c>
      <c r="X581" t="s">
        <v>1908</v>
      </c>
      <c r="Y581" t="s">
        <v>1909</v>
      </c>
    </row>
    <row r="582" spans="1:25" outlineLevel="1">
      <c r="A582" t="s">
        <v>1684</v>
      </c>
      <c r="B582" t="s">
        <v>1127</v>
      </c>
      <c r="C582" t="s">
        <v>1126</v>
      </c>
      <c r="D582" t="s">
        <v>68</v>
      </c>
      <c r="E582" t="s">
        <v>67</v>
      </c>
      <c r="F582" t="s">
        <v>1685</v>
      </c>
      <c r="G582" t="s">
        <v>37</v>
      </c>
      <c r="H582" t="s">
        <v>36</v>
      </c>
      <c r="I582" t="s">
        <v>38</v>
      </c>
      <c r="J582" t="s">
        <v>471</v>
      </c>
      <c r="K582" t="s">
        <v>1689</v>
      </c>
      <c r="N582">
        <v>0</v>
      </c>
      <c r="O582">
        <v>0</v>
      </c>
      <c r="P582">
        <v>0</v>
      </c>
      <c r="Q582">
        <v>0</v>
      </c>
      <c r="R582">
        <v>0</v>
      </c>
      <c r="S582">
        <v>0</v>
      </c>
      <c r="T582">
        <v>0</v>
      </c>
      <c r="U582">
        <v>0</v>
      </c>
      <c r="V582">
        <v>0</v>
      </c>
      <c r="W582">
        <v>0</v>
      </c>
      <c r="X582" t="s">
        <v>2575</v>
      </c>
      <c r="Y582" t="s">
        <v>2576</v>
      </c>
    </row>
    <row r="583" spans="1:25" outlineLevel="1">
      <c r="A583" t="s">
        <v>1684</v>
      </c>
      <c r="B583" t="s">
        <v>1127</v>
      </c>
      <c r="C583" t="s">
        <v>1126</v>
      </c>
      <c r="D583" t="s">
        <v>68</v>
      </c>
      <c r="E583" t="s">
        <v>67</v>
      </c>
      <c r="F583" t="s">
        <v>1685</v>
      </c>
      <c r="G583" t="s">
        <v>37</v>
      </c>
      <c r="H583" t="s">
        <v>36</v>
      </c>
      <c r="I583" t="s">
        <v>38</v>
      </c>
      <c r="J583" t="s">
        <v>471</v>
      </c>
      <c r="K583" t="s">
        <v>1686</v>
      </c>
      <c r="L583">
        <v>1</v>
      </c>
      <c r="M583">
        <v>91.968000000000004</v>
      </c>
      <c r="N583">
        <v>0</v>
      </c>
      <c r="O583">
        <v>0</v>
      </c>
      <c r="P583">
        <v>0</v>
      </c>
      <c r="Q583">
        <v>0</v>
      </c>
      <c r="R583">
        <v>0</v>
      </c>
      <c r="S583">
        <v>0</v>
      </c>
      <c r="T583">
        <v>0</v>
      </c>
      <c r="U583">
        <v>0</v>
      </c>
      <c r="V583">
        <v>0</v>
      </c>
      <c r="W583">
        <v>0</v>
      </c>
      <c r="X583" t="s">
        <v>2575</v>
      </c>
      <c r="Y583" t="s">
        <v>2576</v>
      </c>
    </row>
    <row r="584" spans="1:25" outlineLevel="1">
      <c r="A584" t="s">
        <v>1684</v>
      </c>
      <c r="B584" t="s">
        <v>640</v>
      </c>
      <c r="C584" t="s">
        <v>639</v>
      </c>
      <c r="D584" t="s">
        <v>35</v>
      </c>
      <c r="E584" t="s">
        <v>34</v>
      </c>
      <c r="F584" t="s">
        <v>1685</v>
      </c>
      <c r="G584" t="s">
        <v>37</v>
      </c>
      <c r="H584" t="s">
        <v>36</v>
      </c>
      <c r="I584" t="s">
        <v>38</v>
      </c>
      <c r="J584" t="s">
        <v>471</v>
      </c>
      <c r="K584" t="s">
        <v>1689</v>
      </c>
      <c r="N584">
        <v>0</v>
      </c>
      <c r="O584">
        <v>0</v>
      </c>
      <c r="P584">
        <v>0</v>
      </c>
      <c r="Q584">
        <v>0</v>
      </c>
      <c r="R584">
        <v>0</v>
      </c>
      <c r="S584">
        <v>0</v>
      </c>
      <c r="T584">
        <v>0</v>
      </c>
      <c r="U584">
        <v>0</v>
      </c>
      <c r="V584">
        <v>0</v>
      </c>
      <c r="W584">
        <v>0</v>
      </c>
      <c r="X584" t="s">
        <v>2577</v>
      </c>
      <c r="Y584" t="s">
        <v>2578</v>
      </c>
    </row>
    <row r="585" spans="1:25" outlineLevel="1">
      <c r="A585" t="s">
        <v>1684</v>
      </c>
      <c r="B585" t="s">
        <v>638</v>
      </c>
      <c r="C585" t="s">
        <v>637</v>
      </c>
      <c r="D585" t="s">
        <v>85</v>
      </c>
      <c r="E585" t="s">
        <v>84</v>
      </c>
      <c r="F585" t="s">
        <v>1685</v>
      </c>
      <c r="G585" t="s">
        <v>37</v>
      </c>
      <c r="H585" t="s">
        <v>36</v>
      </c>
      <c r="I585" t="s">
        <v>38</v>
      </c>
      <c r="J585" t="s">
        <v>471</v>
      </c>
      <c r="K585" t="s">
        <v>1689</v>
      </c>
      <c r="L585">
        <v>12</v>
      </c>
      <c r="M585">
        <v>29.818000000000001</v>
      </c>
      <c r="N585">
        <v>0</v>
      </c>
      <c r="O585">
        <v>0</v>
      </c>
      <c r="P585">
        <v>0</v>
      </c>
      <c r="Q585">
        <v>0</v>
      </c>
      <c r="R585">
        <v>0</v>
      </c>
      <c r="S585">
        <v>0</v>
      </c>
      <c r="T585">
        <v>0</v>
      </c>
      <c r="U585">
        <v>0</v>
      </c>
      <c r="V585">
        <v>0</v>
      </c>
      <c r="W585">
        <v>0</v>
      </c>
      <c r="X585" t="s">
        <v>2579</v>
      </c>
      <c r="Y585" t="s">
        <v>2580</v>
      </c>
    </row>
    <row r="586" spans="1:25" outlineLevel="1">
      <c r="A586" t="s">
        <v>1684</v>
      </c>
      <c r="B586" t="s">
        <v>636</v>
      </c>
      <c r="C586" t="s">
        <v>635</v>
      </c>
      <c r="D586" t="s">
        <v>169</v>
      </c>
      <c r="E586" t="s">
        <v>168</v>
      </c>
      <c r="F586" t="s">
        <v>1685</v>
      </c>
      <c r="G586" t="s">
        <v>37</v>
      </c>
      <c r="H586" t="s">
        <v>36</v>
      </c>
      <c r="I586" t="s">
        <v>38</v>
      </c>
      <c r="J586" t="s">
        <v>471</v>
      </c>
      <c r="K586" t="s">
        <v>1689</v>
      </c>
      <c r="L586">
        <v>15</v>
      </c>
      <c r="M586">
        <v>35.774000000000001</v>
      </c>
      <c r="N586">
        <v>0</v>
      </c>
      <c r="O586">
        <v>0</v>
      </c>
      <c r="P586">
        <v>0</v>
      </c>
      <c r="Q586">
        <v>0</v>
      </c>
      <c r="R586">
        <v>0</v>
      </c>
      <c r="S586">
        <v>0</v>
      </c>
      <c r="T586">
        <v>0</v>
      </c>
      <c r="U586">
        <v>0</v>
      </c>
      <c r="V586">
        <v>0</v>
      </c>
      <c r="W586">
        <v>0</v>
      </c>
      <c r="X586" t="s">
        <v>2581</v>
      </c>
      <c r="Y586" t="s">
        <v>2582</v>
      </c>
    </row>
    <row r="587" spans="1:25" outlineLevel="1">
      <c r="A587" t="s">
        <v>1684</v>
      </c>
      <c r="B587" t="s">
        <v>632</v>
      </c>
      <c r="C587" t="s">
        <v>631</v>
      </c>
      <c r="D587" t="s">
        <v>91</v>
      </c>
      <c r="E587" t="s">
        <v>90</v>
      </c>
      <c r="F587" t="s">
        <v>1685</v>
      </c>
      <c r="G587" t="s">
        <v>37</v>
      </c>
      <c r="H587" t="s">
        <v>36</v>
      </c>
      <c r="I587" t="s">
        <v>38</v>
      </c>
      <c r="J587" t="s">
        <v>471</v>
      </c>
      <c r="K587" t="s">
        <v>1689</v>
      </c>
      <c r="N587">
        <v>0</v>
      </c>
      <c r="O587">
        <v>0</v>
      </c>
      <c r="P587">
        <v>0</v>
      </c>
      <c r="Q587">
        <v>0</v>
      </c>
      <c r="R587">
        <v>0</v>
      </c>
      <c r="S587">
        <v>0</v>
      </c>
      <c r="T587">
        <v>0</v>
      </c>
      <c r="U587">
        <v>0</v>
      </c>
      <c r="V587">
        <v>0</v>
      </c>
      <c r="W587">
        <v>0</v>
      </c>
      <c r="X587" t="s">
        <v>2583</v>
      </c>
      <c r="Y587" t="s">
        <v>2584</v>
      </c>
    </row>
    <row r="588" spans="1:25" outlineLevel="1">
      <c r="A588" t="s">
        <v>1684</v>
      </c>
      <c r="B588" t="s">
        <v>630</v>
      </c>
      <c r="C588" t="s">
        <v>629</v>
      </c>
      <c r="D588" t="s">
        <v>68</v>
      </c>
      <c r="E588" t="s">
        <v>67</v>
      </c>
      <c r="F588" t="s">
        <v>1685</v>
      </c>
      <c r="G588" t="s">
        <v>37</v>
      </c>
      <c r="H588" t="s">
        <v>36</v>
      </c>
      <c r="I588" t="s">
        <v>38</v>
      </c>
      <c r="J588" t="s">
        <v>471</v>
      </c>
      <c r="K588" t="s">
        <v>1689</v>
      </c>
      <c r="N588">
        <v>0</v>
      </c>
      <c r="O588">
        <v>0</v>
      </c>
      <c r="P588">
        <v>0</v>
      </c>
      <c r="Q588">
        <v>0</v>
      </c>
      <c r="R588">
        <v>0</v>
      </c>
      <c r="S588">
        <v>0</v>
      </c>
      <c r="T588">
        <v>0</v>
      </c>
      <c r="U588">
        <v>0</v>
      </c>
      <c r="V588">
        <v>0</v>
      </c>
      <c r="W588">
        <v>0</v>
      </c>
      <c r="X588" t="s">
        <v>2585</v>
      </c>
      <c r="Y588" t="s">
        <v>2586</v>
      </c>
    </row>
    <row r="589" spans="1:25" outlineLevel="1">
      <c r="A589" t="s">
        <v>1684</v>
      </c>
      <c r="B589" t="s">
        <v>1547</v>
      </c>
      <c r="C589" t="s">
        <v>1546</v>
      </c>
      <c r="D589" t="s">
        <v>159</v>
      </c>
      <c r="E589" t="s">
        <v>158</v>
      </c>
      <c r="F589" t="s">
        <v>1685</v>
      </c>
      <c r="G589" t="s">
        <v>37</v>
      </c>
      <c r="H589" t="s">
        <v>36</v>
      </c>
      <c r="I589" t="s">
        <v>38</v>
      </c>
      <c r="J589" t="s">
        <v>471</v>
      </c>
      <c r="K589" t="s">
        <v>1689</v>
      </c>
      <c r="N589">
        <v>0</v>
      </c>
      <c r="O589">
        <v>0</v>
      </c>
      <c r="P589">
        <v>0</v>
      </c>
      <c r="Q589">
        <v>0</v>
      </c>
      <c r="R589">
        <v>0</v>
      </c>
      <c r="S589">
        <v>0</v>
      </c>
      <c r="T589">
        <v>0</v>
      </c>
      <c r="U589">
        <v>0</v>
      </c>
      <c r="V589">
        <v>0</v>
      </c>
      <c r="W589">
        <v>0</v>
      </c>
      <c r="X589" t="s">
        <v>2587</v>
      </c>
      <c r="Y589" t="s">
        <v>2588</v>
      </c>
    </row>
    <row r="590" spans="1:25" outlineLevel="1">
      <c r="A590" t="s">
        <v>1684</v>
      </c>
      <c r="B590" t="s">
        <v>1547</v>
      </c>
      <c r="C590" t="s">
        <v>1546</v>
      </c>
      <c r="D590" t="s">
        <v>159</v>
      </c>
      <c r="E590" t="s">
        <v>158</v>
      </c>
      <c r="F590" t="s">
        <v>1685</v>
      </c>
      <c r="G590" t="s">
        <v>37</v>
      </c>
      <c r="H590" t="s">
        <v>36</v>
      </c>
      <c r="I590" t="s">
        <v>38</v>
      </c>
      <c r="J590" t="s">
        <v>471</v>
      </c>
      <c r="K590" t="s">
        <v>1686</v>
      </c>
      <c r="L590">
        <v>1</v>
      </c>
      <c r="M590">
        <v>120.89</v>
      </c>
      <c r="N590">
        <v>0</v>
      </c>
      <c r="O590">
        <v>0</v>
      </c>
      <c r="P590">
        <v>0</v>
      </c>
      <c r="Q590">
        <v>0</v>
      </c>
      <c r="R590">
        <v>0</v>
      </c>
      <c r="S590">
        <v>0</v>
      </c>
      <c r="T590">
        <v>0</v>
      </c>
      <c r="U590">
        <v>0</v>
      </c>
      <c r="V590">
        <v>0</v>
      </c>
      <c r="W590">
        <v>0</v>
      </c>
      <c r="X590" t="s">
        <v>2587</v>
      </c>
      <c r="Y590" t="s">
        <v>2588</v>
      </c>
    </row>
    <row r="591" spans="1:25" outlineLevel="1">
      <c r="A591" t="s">
        <v>1684</v>
      </c>
      <c r="B591" t="s">
        <v>1545</v>
      </c>
      <c r="C591" t="s">
        <v>1544</v>
      </c>
      <c r="D591" t="s">
        <v>298</v>
      </c>
      <c r="E591" t="s">
        <v>297</v>
      </c>
      <c r="F591" t="s">
        <v>1685</v>
      </c>
      <c r="G591" t="s">
        <v>37</v>
      </c>
      <c r="H591" t="s">
        <v>36</v>
      </c>
      <c r="I591" t="s">
        <v>38</v>
      </c>
      <c r="J591" t="s">
        <v>471</v>
      </c>
      <c r="K591" t="s">
        <v>1689</v>
      </c>
      <c r="N591">
        <v>0</v>
      </c>
      <c r="O591">
        <v>0</v>
      </c>
      <c r="P591">
        <v>0</v>
      </c>
      <c r="Q591">
        <v>0</v>
      </c>
      <c r="R591">
        <v>0</v>
      </c>
      <c r="S591">
        <v>0</v>
      </c>
      <c r="T591">
        <v>0</v>
      </c>
      <c r="U591">
        <v>0</v>
      </c>
      <c r="V591">
        <v>0</v>
      </c>
      <c r="W591">
        <v>0</v>
      </c>
      <c r="X591" t="s">
        <v>2589</v>
      </c>
      <c r="Y591" t="s">
        <v>2590</v>
      </c>
    </row>
    <row r="592" spans="1:25" outlineLevel="1">
      <c r="A592" t="s">
        <v>1684</v>
      </c>
      <c r="B592" t="s">
        <v>618</v>
      </c>
      <c r="C592" t="s">
        <v>617</v>
      </c>
      <c r="D592" t="s">
        <v>366</v>
      </c>
      <c r="E592" t="s">
        <v>365</v>
      </c>
      <c r="F592" t="s">
        <v>1685</v>
      </c>
      <c r="G592" t="s">
        <v>37</v>
      </c>
      <c r="H592" t="s">
        <v>36</v>
      </c>
      <c r="I592" t="s">
        <v>38</v>
      </c>
      <c r="J592" t="s">
        <v>471</v>
      </c>
      <c r="K592" t="s">
        <v>1689</v>
      </c>
      <c r="N592">
        <v>0</v>
      </c>
      <c r="O592">
        <v>0</v>
      </c>
      <c r="P592">
        <v>0</v>
      </c>
      <c r="Q592">
        <v>0</v>
      </c>
      <c r="R592">
        <v>0</v>
      </c>
      <c r="S592">
        <v>0</v>
      </c>
      <c r="T592">
        <v>0</v>
      </c>
      <c r="U592">
        <v>0</v>
      </c>
      <c r="V592">
        <v>0</v>
      </c>
      <c r="W592">
        <v>0</v>
      </c>
      <c r="X592" t="s">
        <v>2591</v>
      </c>
      <c r="Y592" t="s">
        <v>2592</v>
      </c>
    </row>
    <row r="593" spans="1:25" outlineLevel="1">
      <c r="A593" t="s">
        <v>1684</v>
      </c>
      <c r="B593" t="s">
        <v>616</v>
      </c>
      <c r="C593" t="s">
        <v>615</v>
      </c>
      <c r="D593" t="s">
        <v>68</v>
      </c>
      <c r="E593" t="s">
        <v>67</v>
      </c>
      <c r="F593" t="s">
        <v>1685</v>
      </c>
      <c r="G593" t="s">
        <v>37</v>
      </c>
      <c r="H593" t="s">
        <v>36</v>
      </c>
      <c r="I593" t="s">
        <v>38</v>
      </c>
      <c r="J593" t="s">
        <v>471</v>
      </c>
      <c r="K593" t="s">
        <v>1689</v>
      </c>
      <c r="N593">
        <v>0</v>
      </c>
      <c r="O593">
        <v>0</v>
      </c>
      <c r="P593">
        <v>0</v>
      </c>
      <c r="Q593">
        <v>0</v>
      </c>
      <c r="R593">
        <v>0</v>
      </c>
      <c r="S593">
        <v>0</v>
      </c>
      <c r="T593">
        <v>0</v>
      </c>
      <c r="U593">
        <v>0</v>
      </c>
      <c r="V593">
        <v>0</v>
      </c>
      <c r="W593">
        <v>0</v>
      </c>
      <c r="X593" t="s">
        <v>1930</v>
      </c>
      <c r="Y593" t="s">
        <v>1931</v>
      </c>
    </row>
    <row r="594" spans="1:25" outlineLevel="1">
      <c r="A594" t="s">
        <v>1684</v>
      </c>
      <c r="B594" t="s">
        <v>614</v>
      </c>
      <c r="C594" t="s">
        <v>613</v>
      </c>
      <c r="D594" t="s">
        <v>298</v>
      </c>
      <c r="E594" t="s">
        <v>297</v>
      </c>
      <c r="F594" t="s">
        <v>1685</v>
      </c>
      <c r="G594" t="s">
        <v>37</v>
      </c>
      <c r="H594" t="s">
        <v>36</v>
      </c>
      <c r="I594" t="s">
        <v>38</v>
      </c>
      <c r="J594" t="s">
        <v>471</v>
      </c>
      <c r="K594" t="s">
        <v>1689</v>
      </c>
      <c r="N594">
        <v>0</v>
      </c>
      <c r="O594">
        <v>0</v>
      </c>
      <c r="P594">
        <v>0</v>
      </c>
      <c r="Q594">
        <v>0</v>
      </c>
      <c r="R594">
        <v>0</v>
      </c>
      <c r="S594">
        <v>0</v>
      </c>
      <c r="T594">
        <v>0</v>
      </c>
      <c r="U594">
        <v>0</v>
      </c>
      <c r="V594">
        <v>0</v>
      </c>
      <c r="W594">
        <v>0</v>
      </c>
      <c r="X594" t="s">
        <v>1932</v>
      </c>
      <c r="Y594" t="s">
        <v>1933</v>
      </c>
    </row>
    <row r="595" spans="1:25" outlineLevel="1">
      <c r="A595" t="s">
        <v>1684</v>
      </c>
      <c r="B595" t="s">
        <v>1543</v>
      </c>
      <c r="C595" t="s">
        <v>1542</v>
      </c>
      <c r="D595" t="s">
        <v>366</v>
      </c>
      <c r="E595" t="s">
        <v>365</v>
      </c>
      <c r="F595" t="s">
        <v>1685</v>
      </c>
      <c r="G595" t="s">
        <v>37</v>
      </c>
      <c r="H595" t="s">
        <v>36</v>
      </c>
      <c r="I595" t="s">
        <v>38</v>
      </c>
      <c r="J595" t="s">
        <v>471</v>
      </c>
      <c r="K595" t="s">
        <v>1689</v>
      </c>
      <c r="N595">
        <v>0</v>
      </c>
      <c r="O595">
        <v>0</v>
      </c>
      <c r="P595">
        <v>0</v>
      </c>
      <c r="Q595">
        <v>0</v>
      </c>
      <c r="R595">
        <v>0</v>
      </c>
      <c r="S595">
        <v>0</v>
      </c>
      <c r="T595">
        <v>0</v>
      </c>
      <c r="U595">
        <v>0</v>
      </c>
      <c r="V595">
        <v>0</v>
      </c>
      <c r="W595">
        <v>0</v>
      </c>
      <c r="X595" t="s">
        <v>1940</v>
      </c>
      <c r="Y595" t="s">
        <v>1941</v>
      </c>
    </row>
    <row r="596" spans="1:25" outlineLevel="1">
      <c r="A596" t="s">
        <v>1684</v>
      </c>
      <c r="B596" t="s">
        <v>604</v>
      </c>
      <c r="C596" t="s">
        <v>603</v>
      </c>
      <c r="D596" t="s">
        <v>159</v>
      </c>
      <c r="E596" t="s">
        <v>158</v>
      </c>
      <c r="F596" t="s">
        <v>1685</v>
      </c>
      <c r="G596" t="s">
        <v>37</v>
      </c>
      <c r="H596" t="s">
        <v>36</v>
      </c>
      <c r="I596" t="s">
        <v>38</v>
      </c>
      <c r="J596" t="s">
        <v>471</v>
      </c>
      <c r="K596" t="s">
        <v>1689</v>
      </c>
      <c r="L596">
        <v>13</v>
      </c>
      <c r="M596">
        <v>31.443000000000001</v>
      </c>
      <c r="N596">
        <v>0</v>
      </c>
      <c r="O596">
        <v>0</v>
      </c>
      <c r="P596">
        <v>0</v>
      </c>
      <c r="Q596">
        <v>0</v>
      </c>
      <c r="R596">
        <v>0</v>
      </c>
      <c r="S596">
        <v>0</v>
      </c>
      <c r="T596">
        <v>0</v>
      </c>
      <c r="U596">
        <v>0</v>
      </c>
      <c r="V596">
        <v>0</v>
      </c>
      <c r="W596">
        <v>0</v>
      </c>
      <c r="X596" t="s">
        <v>2593</v>
      </c>
      <c r="Y596" t="s">
        <v>2594</v>
      </c>
    </row>
    <row r="597" spans="1:25" outlineLevel="1">
      <c r="A597" t="s">
        <v>1684</v>
      </c>
      <c r="B597" t="s">
        <v>604</v>
      </c>
      <c r="C597" t="s">
        <v>603</v>
      </c>
      <c r="D597" t="s">
        <v>159</v>
      </c>
      <c r="E597" t="s">
        <v>158</v>
      </c>
      <c r="F597" t="s">
        <v>1685</v>
      </c>
      <c r="G597" t="s">
        <v>37</v>
      </c>
      <c r="H597" t="s">
        <v>36</v>
      </c>
      <c r="I597" t="s">
        <v>38</v>
      </c>
      <c r="J597" t="s">
        <v>471</v>
      </c>
      <c r="K597" t="s">
        <v>1733</v>
      </c>
      <c r="L597">
        <v>0</v>
      </c>
      <c r="M597">
        <v>0</v>
      </c>
      <c r="N597">
        <v>0</v>
      </c>
      <c r="O597">
        <v>0</v>
      </c>
      <c r="P597">
        <v>1</v>
      </c>
      <c r="Q597">
        <v>585.45799999999997</v>
      </c>
      <c r="R597">
        <v>0</v>
      </c>
      <c r="S597">
        <v>0</v>
      </c>
      <c r="T597">
        <v>0</v>
      </c>
      <c r="U597">
        <v>0</v>
      </c>
      <c r="V597">
        <v>0</v>
      </c>
      <c r="W597">
        <v>0</v>
      </c>
      <c r="X597" t="s">
        <v>2593</v>
      </c>
      <c r="Y597" t="s">
        <v>2594</v>
      </c>
    </row>
    <row r="598" spans="1:25" outlineLevel="1">
      <c r="A598" t="s">
        <v>1684</v>
      </c>
      <c r="B598" t="s">
        <v>592</v>
      </c>
      <c r="C598" t="s">
        <v>591</v>
      </c>
      <c r="D598" t="s">
        <v>115</v>
      </c>
      <c r="E598" t="s">
        <v>114</v>
      </c>
      <c r="F598" t="s">
        <v>1685</v>
      </c>
      <c r="G598" t="s">
        <v>37</v>
      </c>
      <c r="H598" t="s">
        <v>36</v>
      </c>
      <c r="I598" t="s">
        <v>38</v>
      </c>
      <c r="J598" t="s">
        <v>471</v>
      </c>
      <c r="K598" t="s">
        <v>1689</v>
      </c>
      <c r="N598">
        <v>0</v>
      </c>
      <c r="O598">
        <v>0</v>
      </c>
      <c r="P598">
        <v>0</v>
      </c>
      <c r="Q598">
        <v>0</v>
      </c>
      <c r="R598">
        <v>0</v>
      </c>
      <c r="S598">
        <v>0</v>
      </c>
      <c r="T598">
        <v>0</v>
      </c>
      <c r="U598">
        <v>0</v>
      </c>
      <c r="V598">
        <v>0</v>
      </c>
      <c r="W598">
        <v>0</v>
      </c>
      <c r="X598" t="s">
        <v>2595</v>
      </c>
      <c r="Y598" t="s">
        <v>2596</v>
      </c>
    </row>
    <row r="599" spans="1:25" outlineLevel="1">
      <c r="A599" t="s">
        <v>1684</v>
      </c>
      <c r="B599" t="s">
        <v>592</v>
      </c>
      <c r="C599" t="s">
        <v>591</v>
      </c>
      <c r="D599" t="s">
        <v>115</v>
      </c>
      <c r="E599" t="s">
        <v>114</v>
      </c>
      <c r="F599" t="s">
        <v>1685</v>
      </c>
      <c r="G599" t="s">
        <v>37</v>
      </c>
      <c r="H599" t="s">
        <v>36</v>
      </c>
      <c r="I599" t="s">
        <v>38</v>
      </c>
      <c r="J599" t="s">
        <v>471</v>
      </c>
      <c r="K599" t="s">
        <v>1686</v>
      </c>
      <c r="L599">
        <v>2</v>
      </c>
      <c r="M599">
        <v>246.892</v>
      </c>
      <c r="N599">
        <v>0</v>
      </c>
      <c r="O599">
        <v>0</v>
      </c>
      <c r="P599">
        <v>0</v>
      </c>
      <c r="Q599">
        <v>0</v>
      </c>
      <c r="R599">
        <v>0</v>
      </c>
      <c r="S599">
        <v>0</v>
      </c>
      <c r="T599">
        <v>0</v>
      </c>
      <c r="U599">
        <v>0</v>
      </c>
      <c r="V599">
        <v>0</v>
      </c>
      <c r="W599">
        <v>0</v>
      </c>
      <c r="X599" t="s">
        <v>2595</v>
      </c>
      <c r="Y599" t="s">
        <v>2596</v>
      </c>
    </row>
    <row r="600" spans="1:25" outlineLevel="1">
      <c r="A600" t="s">
        <v>1684</v>
      </c>
      <c r="B600" t="s">
        <v>1113</v>
      </c>
      <c r="C600" t="s">
        <v>1112</v>
      </c>
      <c r="D600" t="s">
        <v>169</v>
      </c>
      <c r="E600" t="s">
        <v>168</v>
      </c>
      <c r="F600" t="s">
        <v>1685</v>
      </c>
      <c r="G600" t="s">
        <v>37</v>
      </c>
      <c r="H600" t="s">
        <v>36</v>
      </c>
      <c r="I600" t="s">
        <v>38</v>
      </c>
      <c r="J600" t="s">
        <v>471</v>
      </c>
      <c r="K600" t="s">
        <v>1689</v>
      </c>
      <c r="L600">
        <v>11</v>
      </c>
      <c r="M600">
        <v>61.188000000000002</v>
      </c>
      <c r="N600">
        <v>0</v>
      </c>
      <c r="O600">
        <v>0</v>
      </c>
      <c r="P600">
        <v>0</v>
      </c>
      <c r="Q600">
        <v>0</v>
      </c>
      <c r="R600">
        <v>0</v>
      </c>
      <c r="S600">
        <v>0</v>
      </c>
      <c r="T600">
        <v>0</v>
      </c>
      <c r="U600">
        <v>0</v>
      </c>
      <c r="V600">
        <v>0</v>
      </c>
      <c r="W600">
        <v>0</v>
      </c>
      <c r="X600" t="s">
        <v>2597</v>
      </c>
      <c r="Y600" t="s">
        <v>2598</v>
      </c>
    </row>
    <row r="601" spans="1:25" outlineLevel="1">
      <c r="A601" t="s">
        <v>1684</v>
      </c>
      <c r="B601" t="s">
        <v>1037</v>
      </c>
      <c r="C601" t="s">
        <v>1036</v>
      </c>
      <c r="D601" t="s">
        <v>60</v>
      </c>
      <c r="E601" t="s">
        <v>59</v>
      </c>
      <c r="F601" t="s">
        <v>1794</v>
      </c>
      <c r="G601" t="s">
        <v>37</v>
      </c>
      <c r="H601" t="s">
        <v>36</v>
      </c>
      <c r="I601" t="s">
        <v>38</v>
      </c>
      <c r="J601" t="s">
        <v>471</v>
      </c>
      <c r="K601" t="s">
        <v>1689</v>
      </c>
      <c r="N601">
        <v>0</v>
      </c>
      <c r="O601">
        <v>0</v>
      </c>
      <c r="P601">
        <v>0</v>
      </c>
      <c r="Q601">
        <v>0</v>
      </c>
      <c r="R601">
        <v>0</v>
      </c>
      <c r="S601">
        <v>0</v>
      </c>
      <c r="T601">
        <v>0</v>
      </c>
      <c r="U601">
        <v>0</v>
      </c>
      <c r="V601">
        <v>0</v>
      </c>
      <c r="W601">
        <v>0</v>
      </c>
      <c r="X601" t="s">
        <v>2599</v>
      </c>
      <c r="Y601" t="s">
        <v>2600</v>
      </c>
    </row>
    <row r="602" spans="1:25" outlineLevel="1">
      <c r="A602" t="s">
        <v>1684</v>
      </c>
      <c r="B602" t="s">
        <v>588</v>
      </c>
      <c r="C602" t="s">
        <v>587</v>
      </c>
      <c r="D602" t="s">
        <v>202</v>
      </c>
      <c r="E602" t="s">
        <v>201</v>
      </c>
      <c r="F602" t="s">
        <v>1685</v>
      </c>
      <c r="G602" t="s">
        <v>37</v>
      </c>
      <c r="H602" t="s">
        <v>36</v>
      </c>
      <c r="I602" t="s">
        <v>38</v>
      </c>
      <c r="J602" t="s">
        <v>471</v>
      </c>
      <c r="K602" t="s">
        <v>1689</v>
      </c>
      <c r="N602">
        <v>0</v>
      </c>
      <c r="O602">
        <v>0</v>
      </c>
      <c r="P602">
        <v>0</v>
      </c>
      <c r="Q602">
        <v>0</v>
      </c>
      <c r="R602">
        <v>0</v>
      </c>
      <c r="S602">
        <v>0</v>
      </c>
      <c r="T602">
        <v>0</v>
      </c>
      <c r="U602">
        <v>0</v>
      </c>
      <c r="V602">
        <v>0</v>
      </c>
      <c r="W602">
        <v>0</v>
      </c>
      <c r="X602" t="s">
        <v>2601</v>
      </c>
      <c r="Y602" t="s">
        <v>2602</v>
      </c>
    </row>
    <row r="603" spans="1:25" outlineLevel="1">
      <c r="A603" t="s">
        <v>1684</v>
      </c>
      <c r="B603" t="s">
        <v>580</v>
      </c>
      <c r="C603" t="s">
        <v>579</v>
      </c>
      <c r="D603" t="s">
        <v>121</v>
      </c>
      <c r="E603" t="s">
        <v>120</v>
      </c>
      <c r="F603" t="s">
        <v>1685</v>
      </c>
      <c r="G603" t="s">
        <v>37</v>
      </c>
      <c r="H603" t="s">
        <v>36</v>
      </c>
      <c r="I603" t="s">
        <v>38</v>
      </c>
      <c r="J603" t="s">
        <v>471</v>
      </c>
      <c r="K603" t="s">
        <v>1689</v>
      </c>
      <c r="N603">
        <v>0</v>
      </c>
      <c r="O603">
        <v>0</v>
      </c>
      <c r="P603">
        <v>0</v>
      </c>
      <c r="Q603">
        <v>0</v>
      </c>
      <c r="R603">
        <v>0</v>
      </c>
      <c r="S603">
        <v>0</v>
      </c>
      <c r="T603">
        <v>0</v>
      </c>
      <c r="U603">
        <v>0</v>
      </c>
      <c r="V603">
        <v>0</v>
      </c>
      <c r="W603">
        <v>0</v>
      </c>
      <c r="X603" t="s">
        <v>1956</v>
      </c>
      <c r="Y603" t="s">
        <v>1957</v>
      </c>
    </row>
    <row r="604" spans="1:25" outlineLevel="1">
      <c r="A604" t="s">
        <v>1684</v>
      </c>
      <c r="B604" t="s">
        <v>576</v>
      </c>
      <c r="C604" t="s">
        <v>575</v>
      </c>
      <c r="D604" t="s">
        <v>68</v>
      </c>
      <c r="E604" t="s">
        <v>67</v>
      </c>
      <c r="F604" t="s">
        <v>1685</v>
      </c>
      <c r="G604" t="s">
        <v>37</v>
      </c>
      <c r="H604" t="s">
        <v>36</v>
      </c>
      <c r="I604" t="s">
        <v>38</v>
      </c>
      <c r="J604" t="s">
        <v>471</v>
      </c>
      <c r="K604" t="s">
        <v>1686</v>
      </c>
      <c r="L604">
        <v>2</v>
      </c>
      <c r="M604">
        <v>221.49700000000001</v>
      </c>
      <c r="N604">
        <v>0</v>
      </c>
      <c r="O604">
        <v>0</v>
      </c>
      <c r="P604">
        <v>0</v>
      </c>
      <c r="Q604">
        <v>0</v>
      </c>
      <c r="R604">
        <v>0</v>
      </c>
      <c r="S604">
        <v>0</v>
      </c>
      <c r="T604">
        <v>0</v>
      </c>
      <c r="U604">
        <v>0</v>
      </c>
      <c r="V604">
        <v>0</v>
      </c>
      <c r="W604">
        <v>0</v>
      </c>
      <c r="X604" t="s">
        <v>1958</v>
      </c>
      <c r="Y604" t="s">
        <v>1959</v>
      </c>
    </row>
    <row r="605" spans="1:25" outlineLevel="1">
      <c r="A605" t="s">
        <v>1684</v>
      </c>
      <c r="B605" t="s">
        <v>572</v>
      </c>
      <c r="C605" t="s">
        <v>571</v>
      </c>
      <c r="D605" t="s">
        <v>35</v>
      </c>
      <c r="E605" t="s">
        <v>34</v>
      </c>
      <c r="F605" t="s">
        <v>1685</v>
      </c>
      <c r="G605" t="s">
        <v>37</v>
      </c>
      <c r="H605" t="s">
        <v>36</v>
      </c>
      <c r="I605" t="s">
        <v>38</v>
      </c>
      <c r="J605" t="s">
        <v>471</v>
      </c>
      <c r="K605" t="s">
        <v>1689</v>
      </c>
      <c r="L605">
        <v>37</v>
      </c>
      <c r="M605">
        <v>119.441</v>
      </c>
      <c r="N605">
        <v>0</v>
      </c>
      <c r="O605">
        <v>0</v>
      </c>
      <c r="P605">
        <v>0</v>
      </c>
      <c r="Q605">
        <v>0</v>
      </c>
      <c r="R605">
        <v>0</v>
      </c>
      <c r="S605">
        <v>0</v>
      </c>
      <c r="T605">
        <v>0</v>
      </c>
      <c r="U605">
        <v>0</v>
      </c>
      <c r="V605">
        <v>0</v>
      </c>
      <c r="W605">
        <v>0</v>
      </c>
      <c r="X605" t="s">
        <v>2603</v>
      </c>
      <c r="Y605" t="s">
        <v>2604</v>
      </c>
    </row>
    <row r="606" spans="1:25" outlineLevel="1">
      <c r="A606" t="s">
        <v>1684</v>
      </c>
      <c r="B606" t="s">
        <v>572</v>
      </c>
      <c r="C606" t="s">
        <v>571</v>
      </c>
      <c r="D606" t="s">
        <v>35</v>
      </c>
      <c r="E606" t="s">
        <v>34</v>
      </c>
      <c r="F606" t="s">
        <v>1685</v>
      </c>
      <c r="G606" t="s">
        <v>37</v>
      </c>
      <c r="H606" t="s">
        <v>36</v>
      </c>
      <c r="I606" t="s">
        <v>38</v>
      </c>
      <c r="J606" t="s">
        <v>471</v>
      </c>
      <c r="K606" t="s">
        <v>1686</v>
      </c>
      <c r="L606">
        <v>1</v>
      </c>
      <c r="M606">
        <v>111.03400000000001</v>
      </c>
      <c r="N606">
        <v>0</v>
      </c>
      <c r="O606">
        <v>0</v>
      </c>
      <c r="P606">
        <v>0</v>
      </c>
      <c r="Q606">
        <v>0</v>
      </c>
      <c r="R606">
        <v>0</v>
      </c>
      <c r="S606">
        <v>0</v>
      </c>
      <c r="T606">
        <v>0</v>
      </c>
      <c r="U606">
        <v>0</v>
      </c>
      <c r="V606">
        <v>0</v>
      </c>
      <c r="W606">
        <v>0</v>
      </c>
      <c r="X606" t="s">
        <v>2603</v>
      </c>
      <c r="Y606" t="s">
        <v>2604</v>
      </c>
    </row>
    <row r="607" spans="1:25" outlineLevel="1">
      <c r="A607" t="s">
        <v>1684</v>
      </c>
      <c r="B607" t="s">
        <v>570</v>
      </c>
      <c r="C607" t="s">
        <v>569</v>
      </c>
      <c r="D607" t="s">
        <v>85</v>
      </c>
      <c r="E607" t="s">
        <v>84</v>
      </c>
      <c r="F607" t="s">
        <v>1685</v>
      </c>
      <c r="G607" t="s">
        <v>37</v>
      </c>
      <c r="H607" t="s">
        <v>36</v>
      </c>
      <c r="I607" t="s">
        <v>38</v>
      </c>
      <c r="J607" t="s">
        <v>471</v>
      </c>
      <c r="K607" t="s">
        <v>1689</v>
      </c>
      <c r="N607">
        <v>0</v>
      </c>
      <c r="O607">
        <v>0</v>
      </c>
      <c r="P607">
        <v>0</v>
      </c>
      <c r="Q607">
        <v>0</v>
      </c>
      <c r="R607">
        <v>0</v>
      </c>
      <c r="S607">
        <v>0</v>
      </c>
      <c r="T607">
        <v>0</v>
      </c>
      <c r="U607">
        <v>0</v>
      </c>
      <c r="V607">
        <v>0</v>
      </c>
      <c r="W607">
        <v>0</v>
      </c>
      <c r="X607" t="s">
        <v>2605</v>
      </c>
      <c r="Y607" t="s">
        <v>2606</v>
      </c>
    </row>
    <row r="608" spans="1:25" outlineLevel="1">
      <c r="A608" t="s">
        <v>1684</v>
      </c>
      <c r="B608" t="s">
        <v>570</v>
      </c>
      <c r="C608" t="s">
        <v>569</v>
      </c>
      <c r="D608" t="s">
        <v>85</v>
      </c>
      <c r="E608" t="s">
        <v>84</v>
      </c>
      <c r="F608" t="s">
        <v>1685</v>
      </c>
      <c r="G608" t="s">
        <v>37</v>
      </c>
      <c r="H608" t="s">
        <v>36</v>
      </c>
      <c r="I608" t="s">
        <v>38</v>
      </c>
      <c r="J608" t="s">
        <v>471</v>
      </c>
      <c r="K608" t="s">
        <v>1686</v>
      </c>
      <c r="L608">
        <v>1</v>
      </c>
      <c r="M608">
        <v>71.403999999999996</v>
      </c>
      <c r="N608">
        <v>0</v>
      </c>
      <c r="O608">
        <v>0</v>
      </c>
      <c r="P608">
        <v>0</v>
      </c>
      <c r="Q608">
        <v>0</v>
      </c>
      <c r="R608">
        <v>0</v>
      </c>
      <c r="S608">
        <v>0</v>
      </c>
      <c r="T608">
        <v>0</v>
      </c>
      <c r="U608">
        <v>0</v>
      </c>
      <c r="V608">
        <v>0</v>
      </c>
      <c r="W608">
        <v>0</v>
      </c>
      <c r="X608" t="s">
        <v>2605</v>
      </c>
      <c r="Y608" t="s">
        <v>2606</v>
      </c>
    </row>
    <row r="609" spans="1:25" outlineLevel="1">
      <c r="A609" t="s">
        <v>1684</v>
      </c>
      <c r="B609" t="s">
        <v>568</v>
      </c>
      <c r="C609" t="s">
        <v>567</v>
      </c>
      <c r="D609" t="s">
        <v>133</v>
      </c>
      <c r="E609" t="s">
        <v>132</v>
      </c>
      <c r="F609" t="s">
        <v>1685</v>
      </c>
      <c r="G609" t="s">
        <v>37</v>
      </c>
      <c r="H609" t="s">
        <v>36</v>
      </c>
      <c r="I609" t="s">
        <v>38</v>
      </c>
      <c r="J609" t="s">
        <v>471</v>
      </c>
      <c r="K609" t="s">
        <v>1689</v>
      </c>
      <c r="L609">
        <v>19</v>
      </c>
      <c r="M609">
        <v>58.027000000000001</v>
      </c>
      <c r="N609">
        <v>0</v>
      </c>
      <c r="O609">
        <v>0</v>
      </c>
      <c r="P609">
        <v>0</v>
      </c>
      <c r="Q609">
        <v>0</v>
      </c>
      <c r="R609">
        <v>0</v>
      </c>
      <c r="S609">
        <v>0</v>
      </c>
      <c r="T609">
        <v>0</v>
      </c>
      <c r="U609">
        <v>0</v>
      </c>
      <c r="V609">
        <v>0</v>
      </c>
      <c r="W609">
        <v>0</v>
      </c>
      <c r="X609" t="s">
        <v>2607</v>
      </c>
      <c r="Y609" t="s">
        <v>2608</v>
      </c>
    </row>
    <row r="610" spans="1:25" outlineLevel="1">
      <c r="A610" t="s">
        <v>1684</v>
      </c>
      <c r="B610" t="s">
        <v>568</v>
      </c>
      <c r="C610" t="s">
        <v>567</v>
      </c>
      <c r="D610" t="s">
        <v>133</v>
      </c>
      <c r="E610" t="s">
        <v>132</v>
      </c>
      <c r="F610" t="s">
        <v>1685</v>
      </c>
      <c r="G610" t="s">
        <v>37</v>
      </c>
      <c r="H610" t="s">
        <v>36</v>
      </c>
      <c r="I610" t="s">
        <v>38</v>
      </c>
      <c r="J610" t="s">
        <v>471</v>
      </c>
      <c r="K610" t="s">
        <v>1686</v>
      </c>
      <c r="L610">
        <v>2</v>
      </c>
      <c r="M610">
        <v>292.24799999999999</v>
      </c>
      <c r="N610">
        <v>0</v>
      </c>
      <c r="O610">
        <v>0</v>
      </c>
      <c r="P610">
        <v>0</v>
      </c>
      <c r="Q610">
        <v>0</v>
      </c>
      <c r="R610">
        <v>0</v>
      </c>
      <c r="S610">
        <v>0</v>
      </c>
      <c r="T610">
        <v>0</v>
      </c>
      <c r="U610">
        <v>0</v>
      </c>
      <c r="V610">
        <v>0</v>
      </c>
      <c r="W610">
        <v>0</v>
      </c>
      <c r="X610" t="s">
        <v>2607</v>
      </c>
      <c r="Y610" t="s">
        <v>2608</v>
      </c>
    </row>
    <row r="611" spans="1:25" outlineLevel="1">
      <c r="A611" t="s">
        <v>1684</v>
      </c>
      <c r="B611" t="s">
        <v>566</v>
      </c>
      <c r="C611" t="s">
        <v>565</v>
      </c>
      <c r="D611" t="s">
        <v>101</v>
      </c>
      <c r="E611" t="s">
        <v>100</v>
      </c>
      <c r="F611" t="s">
        <v>1696</v>
      </c>
      <c r="G611" t="s">
        <v>37</v>
      </c>
      <c r="H611" t="s">
        <v>36</v>
      </c>
      <c r="I611" t="s">
        <v>38</v>
      </c>
      <c r="J611" t="s">
        <v>471</v>
      </c>
      <c r="K611" t="s">
        <v>1689</v>
      </c>
      <c r="L611">
        <v>10</v>
      </c>
      <c r="M611">
        <v>25.308</v>
      </c>
      <c r="N611">
        <v>0</v>
      </c>
      <c r="O611">
        <v>0</v>
      </c>
      <c r="P611">
        <v>0</v>
      </c>
      <c r="Q611">
        <v>0</v>
      </c>
      <c r="R611">
        <v>0</v>
      </c>
      <c r="S611">
        <v>0</v>
      </c>
      <c r="T611">
        <v>0</v>
      </c>
      <c r="U611">
        <v>0</v>
      </c>
      <c r="V611">
        <v>0</v>
      </c>
      <c r="W611">
        <v>0</v>
      </c>
      <c r="X611" t="s">
        <v>1960</v>
      </c>
      <c r="Y611" t="s">
        <v>1961</v>
      </c>
    </row>
    <row r="612" spans="1:25" outlineLevel="1">
      <c r="A612" t="s">
        <v>1684</v>
      </c>
      <c r="B612" t="s">
        <v>564</v>
      </c>
      <c r="C612" t="s">
        <v>563</v>
      </c>
      <c r="D612" t="s">
        <v>68</v>
      </c>
      <c r="E612" t="s">
        <v>67</v>
      </c>
      <c r="F612" t="s">
        <v>1685</v>
      </c>
      <c r="G612" t="s">
        <v>37</v>
      </c>
      <c r="H612" t="s">
        <v>36</v>
      </c>
      <c r="I612" t="s">
        <v>38</v>
      </c>
      <c r="J612" t="s">
        <v>471</v>
      </c>
      <c r="K612" t="s">
        <v>1689</v>
      </c>
      <c r="N612">
        <v>0</v>
      </c>
      <c r="O612">
        <v>0</v>
      </c>
      <c r="P612">
        <v>0</v>
      </c>
      <c r="Q612">
        <v>0</v>
      </c>
      <c r="R612">
        <v>0</v>
      </c>
      <c r="S612">
        <v>0</v>
      </c>
      <c r="T612">
        <v>0</v>
      </c>
      <c r="U612">
        <v>0</v>
      </c>
      <c r="V612">
        <v>0</v>
      </c>
      <c r="W612">
        <v>0</v>
      </c>
      <c r="X612" t="s">
        <v>2609</v>
      </c>
      <c r="Y612" t="s">
        <v>2610</v>
      </c>
    </row>
    <row r="613" spans="1:25" outlineLevel="1">
      <c r="A613" t="s">
        <v>1684</v>
      </c>
      <c r="B613" t="s">
        <v>562</v>
      </c>
      <c r="C613" t="s">
        <v>561</v>
      </c>
      <c r="D613" t="s">
        <v>35</v>
      </c>
      <c r="E613" t="s">
        <v>34</v>
      </c>
      <c r="F613" t="s">
        <v>1685</v>
      </c>
      <c r="G613" t="s">
        <v>37</v>
      </c>
      <c r="H613" t="s">
        <v>36</v>
      </c>
      <c r="I613" t="s">
        <v>38</v>
      </c>
      <c r="J613" t="s">
        <v>471</v>
      </c>
      <c r="K613" t="s">
        <v>1689</v>
      </c>
      <c r="L613">
        <v>20</v>
      </c>
      <c r="M613">
        <v>71.265000000000001</v>
      </c>
      <c r="N613">
        <v>0</v>
      </c>
      <c r="O613">
        <v>0</v>
      </c>
      <c r="P613">
        <v>0</v>
      </c>
      <c r="Q613">
        <v>0</v>
      </c>
      <c r="R613">
        <v>0</v>
      </c>
      <c r="S613">
        <v>0</v>
      </c>
      <c r="T613">
        <v>0</v>
      </c>
      <c r="U613">
        <v>0</v>
      </c>
      <c r="V613">
        <v>0</v>
      </c>
      <c r="W613">
        <v>0</v>
      </c>
      <c r="X613" t="s">
        <v>2611</v>
      </c>
      <c r="Y613" t="s">
        <v>2612</v>
      </c>
    </row>
    <row r="614" spans="1:25" outlineLevel="1">
      <c r="A614" t="s">
        <v>1684</v>
      </c>
      <c r="B614" t="s">
        <v>560</v>
      </c>
      <c r="C614" t="s">
        <v>559</v>
      </c>
      <c r="D614" t="s">
        <v>85</v>
      </c>
      <c r="E614" t="s">
        <v>84</v>
      </c>
      <c r="F614" t="s">
        <v>1685</v>
      </c>
      <c r="G614" t="s">
        <v>37</v>
      </c>
      <c r="H614" t="s">
        <v>36</v>
      </c>
      <c r="I614" t="s">
        <v>38</v>
      </c>
      <c r="J614" t="s">
        <v>471</v>
      </c>
      <c r="K614" t="s">
        <v>1689</v>
      </c>
      <c r="N614">
        <v>0</v>
      </c>
      <c r="O614">
        <v>0</v>
      </c>
      <c r="P614">
        <v>0</v>
      </c>
      <c r="Q614">
        <v>0</v>
      </c>
      <c r="R614">
        <v>0</v>
      </c>
      <c r="S614">
        <v>0</v>
      </c>
      <c r="T614">
        <v>0</v>
      </c>
      <c r="U614">
        <v>0</v>
      </c>
      <c r="V614">
        <v>0</v>
      </c>
      <c r="W614">
        <v>0</v>
      </c>
      <c r="X614" t="s">
        <v>1964</v>
      </c>
      <c r="Y614" t="s">
        <v>1965</v>
      </c>
    </row>
    <row r="615" spans="1:25" outlineLevel="1">
      <c r="A615" t="s">
        <v>1684</v>
      </c>
      <c r="B615" t="s">
        <v>1629</v>
      </c>
      <c r="C615" t="s">
        <v>1628</v>
      </c>
      <c r="D615" t="s">
        <v>147</v>
      </c>
      <c r="E615" t="s">
        <v>146</v>
      </c>
      <c r="F615" t="s">
        <v>1685</v>
      </c>
      <c r="G615" t="s">
        <v>37</v>
      </c>
      <c r="H615" t="s">
        <v>36</v>
      </c>
      <c r="I615" t="s">
        <v>38</v>
      </c>
      <c r="J615" t="s">
        <v>471</v>
      </c>
      <c r="K615" t="s">
        <v>1689</v>
      </c>
      <c r="N615">
        <v>0</v>
      </c>
      <c r="O615">
        <v>0</v>
      </c>
      <c r="P615">
        <v>0</v>
      </c>
      <c r="Q615">
        <v>0</v>
      </c>
      <c r="R615">
        <v>0</v>
      </c>
      <c r="S615">
        <v>0</v>
      </c>
      <c r="T615">
        <v>0</v>
      </c>
      <c r="U615">
        <v>0</v>
      </c>
      <c r="V615">
        <v>0</v>
      </c>
      <c r="W615">
        <v>0</v>
      </c>
      <c r="X615" t="s">
        <v>2613</v>
      </c>
      <c r="Y615" t="s">
        <v>2614</v>
      </c>
    </row>
    <row r="616" spans="1:25" outlineLevel="1">
      <c r="A616" t="s">
        <v>1684</v>
      </c>
      <c r="B616" t="s">
        <v>556</v>
      </c>
      <c r="C616" t="s">
        <v>555</v>
      </c>
      <c r="D616" t="s">
        <v>68</v>
      </c>
      <c r="E616" t="s">
        <v>67</v>
      </c>
      <c r="F616" t="s">
        <v>1685</v>
      </c>
      <c r="G616" t="s">
        <v>37</v>
      </c>
      <c r="H616" t="s">
        <v>36</v>
      </c>
      <c r="I616" t="s">
        <v>38</v>
      </c>
      <c r="J616" t="s">
        <v>471</v>
      </c>
      <c r="K616" t="s">
        <v>1689</v>
      </c>
      <c r="N616">
        <v>0</v>
      </c>
      <c r="O616">
        <v>0</v>
      </c>
      <c r="P616">
        <v>0</v>
      </c>
      <c r="Q616">
        <v>0</v>
      </c>
      <c r="R616">
        <v>0</v>
      </c>
      <c r="S616">
        <v>0</v>
      </c>
      <c r="T616">
        <v>0</v>
      </c>
      <c r="U616">
        <v>0</v>
      </c>
      <c r="V616">
        <v>0</v>
      </c>
      <c r="W616">
        <v>0</v>
      </c>
      <c r="X616" t="s">
        <v>2615</v>
      </c>
      <c r="Y616" t="s">
        <v>2616</v>
      </c>
    </row>
    <row r="617" spans="1:25" outlineLevel="1">
      <c r="A617" t="s">
        <v>1684</v>
      </c>
      <c r="B617" t="s">
        <v>552</v>
      </c>
      <c r="C617" t="s">
        <v>551</v>
      </c>
      <c r="D617" t="s">
        <v>147</v>
      </c>
      <c r="E617" t="s">
        <v>146</v>
      </c>
      <c r="F617" t="s">
        <v>1685</v>
      </c>
      <c r="G617" t="s">
        <v>37</v>
      </c>
      <c r="H617" t="s">
        <v>36</v>
      </c>
      <c r="I617" t="s">
        <v>38</v>
      </c>
      <c r="J617" t="s">
        <v>471</v>
      </c>
      <c r="K617" t="s">
        <v>1689</v>
      </c>
      <c r="N617">
        <v>0</v>
      </c>
      <c r="O617">
        <v>0</v>
      </c>
      <c r="P617">
        <v>0</v>
      </c>
      <c r="Q617">
        <v>0</v>
      </c>
      <c r="R617">
        <v>0</v>
      </c>
      <c r="S617">
        <v>0</v>
      </c>
      <c r="T617">
        <v>0</v>
      </c>
      <c r="U617">
        <v>0</v>
      </c>
      <c r="V617">
        <v>0</v>
      </c>
      <c r="W617">
        <v>0</v>
      </c>
      <c r="X617" t="s">
        <v>1968</v>
      </c>
      <c r="Y617" t="s">
        <v>1969</v>
      </c>
    </row>
    <row r="618" spans="1:25" outlineLevel="1">
      <c r="A618" t="s">
        <v>1684</v>
      </c>
      <c r="B618" t="s">
        <v>550</v>
      </c>
      <c r="C618" t="s">
        <v>549</v>
      </c>
      <c r="D618" t="s">
        <v>101</v>
      </c>
      <c r="E618" t="s">
        <v>100</v>
      </c>
      <c r="F618" t="s">
        <v>1696</v>
      </c>
      <c r="G618" t="s">
        <v>37</v>
      </c>
      <c r="H618" t="s">
        <v>36</v>
      </c>
      <c r="I618" t="s">
        <v>38</v>
      </c>
      <c r="J618" t="s">
        <v>471</v>
      </c>
      <c r="K618" t="s">
        <v>1689</v>
      </c>
      <c r="N618">
        <v>0</v>
      </c>
      <c r="O618">
        <v>0</v>
      </c>
      <c r="P618">
        <v>0</v>
      </c>
      <c r="Q618">
        <v>0</v>
      </c>
      <c r="R618">
        <v>0</v>
      </c>
      <c r="S618">
        <v>0</v>
      </c>
      <c r="T618">
        <v>0</v>
      </c>
      <c r="U618">
        <v>0</v>
      </c>
      <c r="V618">
        <v>0</v>
      </c>
      <c r="W618">
        <v>0</v>
      </c>
      <c r="X618" t="s">
        <v>2617</v>
      </c>
      <c r="Y618" t="s">
        <v>2618</v>
      </c>
    </row>
    <row r="619" spans="1:25" outlineLevel="1">
      <c r="A619" t="s">
        <v>1684</v>
      </c>
      <c r="B619" t="s">
        <v>546</v>
      </c>
      <c r="C619" t="s">
        <v>545</v>
      </c>
      <c r="D619" t="s">
        <v>91</v>
      </c>
      <c r="E619" t="s">
        <v>90</v>
      </c>
      <c r="F619" t="s">
        <v>1685</v>
      </c>
      <c r="G619" t="s">
        <v>37</v>
      </c>
      <c r="H619" t="s">
        <v>36</v>
      </c>
      <c r="I619" t="s">
        <v>38</v>
      </c>
      <c r="J619" t="s">
        <v>471</v>
      </c>
      <c r="K619" t="s">
        <v>1689</v>
      </c>
      <c r="N619">
        <v>0</v>
      </c>
      <c r="O619">
        <v>0</v>
      </c>
      <c r="P619">
        <v>0</v>
      </c>
      <c r="Q619">
        <v>0</v>
      </c>
      <c r="R619">
        <v>0</v>
      </c>
      <c r="S619">
        <v>0</v>
      </c>
      <c r="T619">
        <v>0</v>
      </c>
      <c r="U619">
        <v>0</v>
      </c>
      <c r="V619">
        <v>0</v>
      </c>
      <c r="W619">
        <v>0</v>
      </c>
      <c r="X619" t="s">
        <v>2619</v>
      </c>
      <c r="Y619" t="s">
        <v>2620</v>
      </c>
    </row>
    <row r="620" spans="1:25" outlineLevel="1">
      <c r="A620" t="s">
        <v>1684</v>
      </c>
      <c r="B620" t="s">
        <v>544</v>
      </c>
      <c r="C620" t="s">
        <v>543</v>
      </c>
      <c r="D620" t="s">
        <v>95</v>
      </c>
      <c r="E620" t="s">
        <v>94</v>
      </c>
      <c r="F620" t="s">
        <v>1685</v>
      </c>
      <c r="G620" t="s">
        <v>37</v>
      </c>
      <c r="H620" t="s">
        <v>36</v>
      </c>
      <c r="I620" t="s">
        <v>38</v>
      </c>
      <c r="J620" t="s">
        <v>471</v>
      </c>
      <c r="K620" t="s">
        <v>1689</v>
      </c>
      <c r="N620">
        <v>0</v>
      </c>
      <c r="O620">
        <v>0</v>
      </c>
      <c r="P620">
        <v>0</v>
      </c>
      <c r="Q620">
        <v>0</v>
      </c>
      <c r="R620">
        <v>0</v>
      </c>
      <c r="S620">
        <v>0</v>
      </c>
      <c r="T620">
        <v>0</v>
      </c>
      <c r="U620">
        <v>0</v>
      </c>
      <c r="V620">
        <v>0</v>
      </c>
      <c r="W620">
        <v>0</v>
      </c>
      <c r="X620" t="s">
        <v>2621</v>
      </c>
      <c r="Y620" t="s">
        <v>2622</v>
      </c>
    </row>
    <row r="621" spans="1:25" outlineLevel="1">
      <c r="A621" t="s">
        <v>1684</v>
      </c>
      <c r="B621" t="s">
        <v>542</v>
      </c>
      <c r="C621" t="s">
        <v>541</v>
      </c>
      <c r="D621" t="s">
        <v>147</v>
      </c>
      <c r="E621" t="s">
        <v>146</v>
      </c>
      <c r="F621" t="s">
        <v>1685</v>
      </c>
      <c r="G621" t="s">
        <v>37</v>
      </c>
      <c r="H621" t="s">
        <v>36</v>
      </c>
      <c r="I621" t="s">
        <v>38</v>
      </c>
      <c r="J621" t="s">
        <v>471</v>
      </c>
      <c r="K621" t="s">
        <v>1689</v>
      </c>
      <c r="N621">
        <v>0</v>
      </c>
      <c r="O621">
        <v>0</v>
      </c>
      <c r="P621">
        <v>0</v>
      </c>
      <c r="Q621">
        <v>0</v>
      </c>
      <c r="R621">
        <v>0</v>
      </c>
      <c r="S621">
        <v>0</v>
      </c>
      <c r="T621">
        <v>0</v>
      </c>
      <c r="U621">
        <v>0</v>
      </c>
      <c r="V621">
        <v>0</v>
      </c>
      <c r="W621">
        <v>0</v>
      </c>
      <c r="X621" t="s">
        <v>2623</v>
      </c>
      <c r="Y621" t="s">
        <v>2624</v>
      </c>
    </row>
    <row r="622" spans="1:25" outlineLevel="1">
      <c r="A622" t="s">
        <v>1684</v>
      </c>
      <c r="B622" t="s">
        <v>1537</v>
      </c>
      <c r="C622" t="s">
        <v>1536</v>
      </c>
      <c r="D622" t="s">
        <v>390</v>
      </c>
      <c r="E622" t="s">
        <v>389</v>
      </c>
      <c r="F622" t="s">
        <v>1685</v>
      </c>
      <c r="G622" t="s">
        <v>37</v>
      </c>
      <c r="H622" t="s">
        <v>36</v>
      </c>
      <c r="I622" t="s">
        <v>38</v>
      </c>
      <c r="J622" t="s">
        <v>471</v>
      </c>
      <c r="K622" t="s">
        <v>1689</v>
      </c>
      <c r="N622">
        <v>0</v>
      </c>
      <c r="O622">
        <v>0</v>
      </c>
      <c r="P622">
        <v>0</v>
      </c>
      <c r="Q622">
        <v>0</v>
      </c>
      <c r="R622">
        <v>0</v>
      </c>
      <c r="S622">
        <v>0</v>
      </c>
      <c r="T622">
        <v>0</v>
      </c>
      <c r="U622">
        <v>0</v>
      </c>
      <c r="V622">
        <v>0</v>
      </c>
      <c r="W622">
        <v>0</v>
      </c>
      <c r="X622" t="s">
        <v>2625</v>
      </c>
      <c r="Y622" t="s">
        <v>2626</v>
      </c>
    </row>
    <row r="623" spans="1:25" outlineLevel="1">
      <c r="A623" t="s">
        <v>1684</v>
      </c>
      <c r="B623" t="s">
        <v>540</v>
      </c>
      <c r="C623" t="s">
        <v>539</v>
      </c>
      <c r="D623" t="s">
        <v>68</v>
      </c>
      <c r="E623" t="s">
        <v>67</v>
      </c>
      <c r="F623" t="s">
        <v>1685</v>
      </c>
      <c r="G623" t="s">
        <v>37</v>
      </c>
      <c r="H623" t="s">
        <v>36</v>
      </c>
      <c r="I623" t="s">
        <v>38</v>
      </c>
      <c r="J623" t="s">
        <v>471</v>
      </c>
      <c r="K623" t="s">
        <v>1686</v>
      </c>
      <c r="L623">
        <v>3</v>
      </c>
      <c r="M623">
        <v>365.44900000000001</v>
      </c>
      <c r="N623">
        <v>0</v>
      </c>
      <c r="O623">
        <v>0</v>
      </c>
      <c r="P623">
        <v>0</v>
      </c>
      <c r="Q623">
        <v>0</v>
      </c>
      <c r="R623">
        <v>0</v>
      </c>
      <c r="S623">
        <v>0</v>
      </c>
      <c r="T623">
        <v>0</v>
      </c>
      <c r="U623">
        <v>0</v>
      </c>
      <c r="V623">
        <v>0</v>
      </c>
      <c r="W623">
        <v>0</v>
      </c>
      <c r="X623" t="s">
        <v>1972</v>
      </c>
      <c r="Y623" t="s">
        <v>1973</v>
      </c>
    </row>
    <row r="624" spans="1:25" outlineLevel="1">
      <c r="A624" t="s">
        <v>1684</v>
      </c>
      <c r="B624" t="s">
        <v>538</v>
      </c>
      <c r="C624" t="s">
        <v>537</v>
      </c>
      <c r="D624" t="s">
        <v>35</v>
      </c>
      <c r="E624" t="s">
        <v>34</v>
      </c>
      <c r="F624" t="s">
        <v>1685</v>
      </c>
      <c r="G624" t="s">
        <v>37</v>
      </c>
      <c r="H624" t="s">
        <v>36</v>
      </c>
      <c r="I624" t="s">
        <v>38</v>
      </c>
      <c r="J624" t="s">
        <v>471</v>
      </c>
      <c r="K624" t="s">
        <v>1689</v>
      </c>
      <c r="N624">
        <v>0</v>
      </c>
      <c r="O624">
        <v>0</v>
      </c>
      <c r="P624">
        <v>0</v>
      </c>
      <c r="Q624">
        <v>0</v>
      </c>
      <c r="R624">
        <v>0</v>
      </c>
      <c r="S624">
        <v>0</v>
      </c>
      <c r="T624">
        <v>0</v>
      </c>
      <c r="U624">
        <v>0</v>
      </c>
      <c r="V624">
        <v>0</v>
      </c>
      <c r="W624">
        <v>0</v>
      </c>
      <c r="X624" t="s">
        <v>2627</v>
      </c>
      <c r="Y624" t="s">
        <v>2628</v>
      </c>
    </row>
    <row r="625" spans="1:25" outlineLevel="1">
      <c r="A625" t="s">
        <v>1684</v>
      </c>
      <c r="B625" t="s">
        <v>538</v>
      </c>
      <c r="C625" t="s">
        <v>537</v>
      </c>
      <c r="D625" t="s">
        <v>35</v>
      </c>
      <c r="E625" t="s">
        <v>34</v>
      </c>
      <c r="F625" t="s">
        <v>1685</v>
      </c>
      <c r="G625" t="s">
        <v>37</v>
      </c>
      <c r="H625" t="s">
        <v>36</v>
      </c>
      <c r="I625" t="s">
        <v>38</v>
      </c>
      <c r="J625" t="s">
        <v>471</v>
      </c>
      <c r="K625" t="s">
        <v>1686</v>
      </c>
      <c r="L625">
        <v>1</v>
      </c>
      <c r="M625">
        <v>41.850999999999999</v>
      </c>
      <c r="N625">
        <v>0</v>
      </c>
      <c r="O625">
        <v>0</v>
      </c>
      <c r="P625">
        <v>0</v>
      </c>
      <c r="Q625">
        <v>0</v>
      </c>
      <c r="R625">
        <v>0</v>
      </c>
      <c r="S625">
        <v>0</v>
      </c>
      <c r="T625">
        <v>0</v>
      </c>
      <c r="U625">
        <v>0</v>
      </c>
      <c r="V625">
        <v>0</v>
      </c>
      <c r="W625">
        <v>0</v>
      </c>
      <c r="X625" t="s">
        <v>2627</v>
      </c>
      <c r="Y625" t="s">
        <v>2628</v>
      </c>
    </row>
    <row r="626" spans="1:25" outlineLevel="1">
      <c r="A626" t="s">
        <v>1684</v>
      </c>
      <c r="B626" t="s">
        <v>536</v>
      </c>
      <c r="C626" t="s">
        <v>535</v>
      </c>
      <c r="D626" t="s">
        <v>68</v>
      </c>
      <c r="E626" t="s">
        <v>67</v>
      </c>
      <c r="F626" t="s">
        <v>1685</v>
      </c>
      <c r="G626" t="s">
        <v>37</v>
      </c>
      <c r="H626" t="s">
        <v>36</v>
      </c>
      <c r="I626" t="s">
        <v>38</v>
      </c>
      <c r="J626" t="s">
        <v>471</v>
      </c>
      <c r="K626" t="s">
        <v>1689</v>
      </c>
      <c r="N626">
        <v>0</v>
      </c>
      <c r="O626">
        <v>0</v>
      </c>
      <c r="P626">
        <v>0</v>
      </c>
      <c r="Q626">
        <v>0</v>
      </c>
      <c r="R626">
        <v>0</v>
      </c>
      <c r="S626">
        <v>0</v>
      </c>
      <c r="T626">
        <v>0</v>
      </c>
      <c r="U626">
        <v>0</v>
      </c>
      <c r="V626">
        <v>0</v>
      </c>
      <c r="W626">
        <v>0</v>
      </c>
      <c r="X626" t="s">
        <v>2629</v>
      </c>
      <c r="Y626" t="s">
        <v>2630</v>
      </c>
    </row>
    <row r="627" spans="1:25" outlineLevel="1">
      <c r="A627" t="s">
        <v>1684</v>
      </c>
      <c r="B627" t="s">
        <v>1025</v>
      </c>
      <c r="C627" t="s">
        <v>1024</v>
      </c>
      <c r="D627" t="s">
        <v>169</v>
      </c>
      <c r="E627" t="s">
        <v>168</v>
      </c>
      <c r="F627" t="s">
        <v>1685</v>
      </c>
      <c r="G627" t="s">
        <v>37</v>
      </c>
      <c r="H627" t="s">
        <v>36</v>
      </c>
      <c r="I627" t="s">
        <v>38</v>
      </c>
      <c r="J627" t="s">
        <v>471</v>
      </c>
      <c r="K627" t="s">
        <v>1689</v>
      </c>
      <c r="N627">
        <v>0</v>
      </c>
      <c r="O627">
        <v>0</v>
      </c>
      <c r="P627">
        <v>0</v>
      </c>
      <c r="Q627">
        <v>0</v>
      </c>
      <c r="R627">
        <v>0</v>
      </c>
      <c r="S627">
        <v>0</v>
      </c>
      <c r="T627">
        <v>0</v>
      </c>
      <c r="U627">
        <v>0</v>
      </c>
      <c r="V627">
        <v>0</v>
      </c>
      <c r="W627">
        <v>0</v>
      </c>
      <c r="X627" t="s">
        <v>2631</v>
      </c>
      <c r="Y627" t="s">
        <v>2632</v>
      </c>
    </row>
    <row r="628" spans="1:25" outlineLevel="1">
      <c r="A628" t="s">
        <v>1684</v>
      </c>
      <c r="B628" t="s">
        <v>534</v>
      </c>
      <c r="C628" t="s">
        <v>533</v>
      </c>
      <c r="D628" t="s">
        <v>68</v>
      </c>
      <c r="E628" t="s">
        <v>67</v>
      </c>
      <c r="F628" t="s">
        <v>1685</v>
      </c>
      <c r="G628" t="s">
        <v>37</v>
      </c>
      <c r="H628" t="s">
        <v>36</v>
      </c>
      <c r="I628" t="s">
        <v>38</v>
      </c>
      <c r="J628" t="s">
        <v>471</v>
      </c>
      <c r="K628" t="s">
        <v>1689</v>
      </c>
      <c r="N628">
        <v>0</v>
      </c>
      <c r="O628">
        <v>0</v>
      </c>
      <c r="P628">
        <v>0</v>
      </c>
      <c r="Q628">
        <v>0</v>
      </c>
      <c r="R628">
        <v>0</v>
      </c>
      <c r="S628">
        <v>0</v>
      </c>
      <c r="T628">
        <v>0</v>
      </c>
      <c r="U628">
        <v>0</v>
      </c>
      <c r="V628">
        <v>0</v>
      </c>
      <c r="W628">
        <v>0</v>
      </c>
      <c r="X628" t="s">
        <v>2633</v>
      </c>
      <c r="Y628" t="s">
        <v>2634</v>
      </c>
    </row>
    <row r="629" spans="1:25" outlineLevel="1">
      <c r="A629" t="s">
        <v>1684</v>
      </c>
      <c r="B629" t="s">
        <v>526</v>
      </c>
      <c r="C629" t="s">
        <v>525</v>
      </c>
      <c r="D629" t="s">
        <v>68</v>
      </c>
      <c r="E629" t="s">
        <v>67</v>
      </c>
      <c r="F629" t="s">
        <v>1685</v>
      </c>
      <c r="G629" t="s">
        <v>37</v>
      </c>
      <c r="H629" t="s">
        <v>36</v>
      </c>
      <c r="I629" t="s">
        <v>38</v>
      </c>
      <c r="J629" t="s">
        <v>471</v>
      </c>
      <c r="K629" t="s">
        <v>1686</v>
      </c>
      <c r="L629">
        <v>0</v>
      </c>
      <c r="M629">
        <v>0</v>
      </c>
      <c r="N629">
        <v>0</v>
      </c>
      <c r="O629">
        <v>0</v>
      </c>
      <c r="P629">
        <v>1</v>
      </c>
      <c r="Q629">
        <v>87.302999999999997</v>
      </c>
      <c r="R629">
        <v>0</v>
      </c>
      <c r="S629">
        <v>0</v>
      </c>
      <c r="T629">
        <v>0</v>
      </c>
      <c r="U629">
        <v>0</v>
      </c>
      <c r="V629">
        <v>0</v>
      </c>
      <c r="W629">
        <v>0</v>
      </c>
      <c r="X629" t="s">
        <v>1986</v>
      </c>
      <c r="Y629" t="s">
        <v>1987</v>
      </c>
    </row>
    <row r="630" spans="1:25" outlineLevel="1">
      <c r="A630" t="s">
        <v>1684</v>
      </c>
      <c r="B630" t="s">
        <v>524</v>
      </c>
      <c r="C630" t="s">
        <v>523</v>
      </c>
      <c r="D630" t="s">
        <v>85</v>
      </c>
      <c r="E630" t="s">
        <v>84</v>
      </c>
      <c r="F630" t="s">
        <v>1685</v>
      </c>
      <c r="G630" t="s">
        <v>37</v>
      </c>
      <c r="H630" t="s">
        <v>36</v>
      </c>
      <c r="I630" t="s">
        <v>38</v>
      </c>
      <c r="J630" t="s">
        <v>471</v>
      </c>
      <c r="K630" t="s">
        <v>1689</v>
      </c>
      <c r="N630">
        <v>0</v>
      </c>
      <c r="O630">
        <v>0</v>
      </c>
      <c r="P630">
        <v>0</v>
      </c>
      <c r="Q630">
        <v>0</v>
      </c>
      <c r="R630">
        <v>0</v>
      </c>
      <c r="S630">
        <v>0</v>
      </c>
      <c r="T630">
        <v>0</v>
      </c>
      <c r="U630">
        <v>0</v>
      </c>
      <c r="V630">
        <v>0</v>
      </c>
      <c r="W630">
        <v>0</v>
      </c>
      <c r="X630" t="s">
        <v>2635</v>
      </c>
      <c r="Y630" t="s">
        <v>2636</v>
      </c>
    </row>
    <row r="631" spans="1:25" outlineLevel="1">
      <c r="A631" t="s">
        <v>1684</v>
      </c>
      <c r="B631" t="s">
        <v>524</v>
      </c>
      <c r="C631" t="s">
        <v>523</v>
      </c>
      <c r="D631" t="s">
        <v>85</v>
      </c>
      <c r="E631" t="s">
        <v>84</v>
      </c>
      <c r="F631" t="s">
        <v>1685</v>
      </c>
      <c r="G631" t="s">
        <v>37</v>
      </c>
      <c r="H631" t="s">
        <v>36</v>
      </c>
      <c r="I631" t="s">
        <v>38</v>
      </c>
      <c r="J631" t="s">
        <v>471</v>
      </c>
      <c r="K631" t="s">
        <v>1686</v>
      </c>
      <c r="L631">
        <v>2</v>
      </c>
      <c r="M631">
        <v>247.99799999999999</v>
      </c>
      <c r="N631">
        <v>0</v>
      </c>
      <c r="O631">
        <v>0</v>
      </c>
      <c r="P631">
        <v>0</v>
      </c>
      <c r="Q631">
        <v>0</v>
      </c>
      <c r="R631">
        <v>0</v>
      </c>
      <c r="S631">
        <v>0</v>
      </c>
      <c r="T631">
        <v>0</v>
      </c>
      <c r="U631">
        <v>0</v>
      </c>
      <c r="V631">
        <v>0</v>
      </c>
      <c r="W631">
        <v>0</v>
      </c>
      <c r="X631" t="s">
        <v>2635</v>
      </c>
      <c r="Y631" t="s">
        <v>2636</v>
      </c>
    </row>
    <row r="632" spans="1:25" outlineLevel="1">
      <c r="A632" t="s">
        <v>1684</v>
      </c>
      <c r="B632" t="s">
        <v>522</v>
      </c>
      <c r="C632" t="s">
        <v>521</v>
      </c>
      <c r="D632" t="s">
        <v>85</v>
      </c>
      <c r="E632" t="s">
        <v>84</v>
      </c>
      <c r="F632" t="s">
        <v>1685</v>
      </c>
      <c r="G632" t="s">
        <v>37</v>
      </c>
      <c r="H632" t="s">
        <v>36</v>
      </c>
      <c r="I632" t="s">
        <v>38</v>
      </c>
      <c r="J632" t="s">
        <v>471</v>
      </c>
      <c r="K632" t="s">
        <v>1689</v>
      </c>
      <c r="N632">
        <v>0</v>
      </c>
      <c r="O632">
        <v>0</v>
      </c>
      <c r="P632">
        <v>0</v>
      </c>
      <c r="Q632">
        <v>0</v>
      </c>
      <c r="R632">
        <v>0</v>
      </c>
      <c r="S632">
        <v>0</v>
      </c>
      <c r="T632">
        <v>0</v>
      </c>
      <c r="U632">
        <v>0</v>
      </c>
      <c r="V632">
        <v>0</v>
      </c>
      <c r="W632">
        <v>0</v>
      </c>
      <c r="X632" t="s">
        <v>2637</v>
      </c>
      <c r="Y632" t="s">
        <v>2638</v>
      </c>
    </row>
    <row r="633" spans="1:25" outlineLevel="1">
      <c r="A633" t="s">
        <v>1684</v>
      </c>
      <c r="B633" t="s">
        <v>520</v>
      </c>
      <c r="C633" t="s">
        <v>519</v>
      </c>
      <c r="D633" t="s">
        <v>147</v>
      </c>
      <c r="E633" t="s">
        <v>146</v>
      </c>
      <c r="F633" t="s">
        <v>1685</v>
      </c>
      <c r="G633" t="s">
        <v>37</v>
      </c>
      <c r="H633" t="s">
        <v>36</v>
      </c>
      <c r="I633" t="s">
        <v>38</v>
      </c>
      <c r="J633" t="s">
        <v>471</v>
      </c>
      <c r="K633" t="s">
        <v>1686</v>
      </c>
      <c r="L633">
        <v>2</v>
      </c>
      <c r="M633">
        <v>239.77099999999999</v>
      </c>
      <c r="N633">
        <v>0</v>
      </c>
      <c r="O633">
        <v>0</v>
      </c>
      <c r="P633">
        <v>0</v>
      </c>
      <c r="Q633">
        <v>0</v>
      </c>
      <c r="R633">
        <v>0</v>
      </c>
      <c r="S633">
        <v>0</v>
      </c>
      <c r="T633">
        <v>0</v>
      </c>
      <c r="U633">
        <v>0</v>
      </c>
      <c r="V633">
        <v>0</v>
      </c>
      <c r="W633">
        <v>0</v>
      </c>
      <c r="X633" t="s">
        <v>1988</v>
      </c>
      <c r="Y633" t="s">
        <v>1989</v>
      </c>
    </row>
    <row r="634" spans="1:25" outlineLevel="1">
      <c r="A634" t="s">
        <v>1684</v>
      </c>
      <c r="B634" t="s">
        <v>1531</v>
      </c>
      <c r="C634" t="s">
        <v>1530</v>
      </c>
      <c r="D634" t="s">
        <v>85</v>
      </c>
      <c r="E634" t="s">
        <v>84</v>
      </c>
      <c r="F634" t="s">
        <v>1685</v>
      </c>
      <c r="G634" t="s">
        <v>37</v>
      </c>
      <c r="H634" t="s">
        <v>36</v>
      </c>
      <c r="I634" t="s">
        <v>38</v>
      </c>
      <c r="J634" t="s">
        <v>471</v>
      </c>
      <c r="K634" t="s">
        <v>1686</v>
      </c>
      <c r="L634">
        <v>2</v>
      </c>
      <c r="M634">
        <v>228.465</v>
      </c>
      <c r="N634">
        <v>0</v>
      </c>
      <c r="O634">
        <v>0</v>
      </c>
      <c r="P634">
        <v>0</v>
      </c>
      <c r="Q634">
        <v>0</v>
      </c>
      <c r="R634">
        <v>0</v>
      </c>
      <c r="S634">
        <v>0</v>
      </c>
      <c r="T634">
        <v>0</v>
      </c>
      <c r="U634">
        <v>0</v>
      </c>
      <c r="V634">
        <v>0</v>
      </c>
      <c r="W634">
        <v>0</v>
      </c>
      <c r="X634" t="s">
        <v>1990</v>
      </c>
      <c r="Y634" t="s">
        <v>1991</v>
      </c>
    </row>
    <row r="635" spans="1:25" outlineLevel="1">
      <c r="A635" t="s">
        <v>1684</v>
      </c>
      <c r="B635" t="s">
        <v>1021</v>
      </c>
      <c r="C635" t="s">
        <v>1020</v>
      </c>
      <c r="D635" t="s">
        <v>147</v>
      </c>
      <c r="E635" t="s">
        <v>146</v>
      </c>
      <c r="F635" t="s">
        <v>1685</v>
      </c>
      <c r="G635" t="s">
        <v>37</v>
      </c>
      <c r="H635" t="s">
        <v>36</v>
      </c>
      <c r="I635" t="s">
        <v>38</v>
      </c>
      <c r="J635" t="s">
        <v>471</v>
      </c>
      <c r="K635" t="s">
        <v>1689</v>
      </c>
      <c r="N635">
        <v>0</v>
      </c>
      <c r="O635">
        <v>0</v>
      </c>
      <c r="P635">
        <v>0</v>
      </c>
      <c r="Q635">
        <v>0</v>
      </c>
      <c r="R635">
        <v>0</v>
      </c>
      <c r="S635">
        <v>0</v>
      </c>
      <c r="T635">
        <v>0</v>
      </c>
      <c r="U635">
        <v>0</v>
      </c>
      <c r="V635">
        <v>0</v>
      </c>
      <c r="W635">
        <v>0</v>
      </c>
      <c r="X635" t="s">
        <v>1992</v>
      </c>
      <c r="Y635" t="s">
        <v>1993</v>
      </c>
    </row>
    <row r="636" spans="1:25" outlineLevel="1">
      <c r="A636" t="s">
        <v>1684</v>
      </c>
      <c r="B636" t="s">
        <v>1021</v>
      </c>
      <c r="C636" t="s">
        <v>1020</v>
      </c>
      <c r="D636" t="s">
        <v>147</v>
      </c>
      <c r="E636" t="s">
        <v>146</v>
      </c>
      <c r="F636" t="s">
        <v>1685</v>
      </c>
      <c r="G636" t="s">
        <v>37</v>
      </c>
      <c r="H636" t="s">
        <v>36</v>
      </c>
      <c r="I636" t="s">
        <v>38</v>
      </c>
      <c r="J636" t="s">
        <v>471</v>
      </c>
      <c r="K636" t="s">
        <v>1733</v>
      </c>
      <c r="L636">
        <v>0</v>
      </c>
      <c r="M636">
        <v>0</v>
      </c>
      <c r="N636">
        <v>0</v>
      </c>
      <c r="O636">
        <v>0</v>
      </c>
      <c r="P636">
        <v>0</v>
      </c>
      <c r="Q636">
        <v>0</v>
      </c>
      <c r="R636">
        <v>0</v>
      </c>
      <c r="S636">
        <v>0</v>
      </c>
      <c r="T636">
        <v>2</v>
      </c>
      <c r="U636">
        <v>167.792</v>
      </c>
      <c r="V636">
        <v>0</v>
      </c>
      <c r="W636">
        <v>0</v>
      </c>
      <c r="X636" t="s">
        <v>1992</v>
      </c>
      <c r="Y636" t="s">
        <v>1993</v>
      </c>
    </row>
    <row r="637" spans="1:25" outlineLevel="1">
      <c r="A637" t="s">
        <v>1684</v>
      </c>
      <c r="B637" t="s">
        <v>1013</v>
      </c>
      <c r="C637" t="s">
        <v>1012</v>
      </c>
      <c r="D637" t="s">
        <v>101</v>
      </c>
      <c r="E637" t="s">
        <v>100</v>
      </c>
      <c r="F637" t="s">
        <v>1696</v>
      </c>
      <c r="G637" t="s">
        <v>37</v>
      </c>
      <c r="H637" t="s">
        <v>36</v>
      </c>
      <c r="I637" t="s">
        <v>38</v>
      </c>
      <c r="J637" t="s">
        <v>471</v>
      </c>
      <c r="K637" t="s">
        <v>1686</v>
      </c>
      <c r="L637">
        <v>4</v>
      </c>
      <c r="M637">
        <v>477.858</v>
      </c>
      <c r="N637">
        <v>0</v>
      </c>
      <c r="O637">
        <v>0</v>
      </c>
      <c r="P637">
        <v>0</v>
      </c>
      <c r="Q637">
        <v>0</v>
      </c>
      <c r="R637">
        <v>0</v>
      </c>
      <c r="S637">
        <v>0</v>
      </c>
      <c r="T637">
        <v>0</v>
      </c>
      <c r="U637">
        <v>0</v>
      </c>
      <c r="V637">
        <v>0</v>
      </c>
      <c r="W637">
        <v>0</v>
      </c>
      <c r="X637" t="s">
        <v>2002</v>
      </c>
      <c r="Y637" t="s">
        <v>2003</v>
      </c>
    </row>
    <row r="638" spans="1:25" outlineLevel="1">
      <c r="A638" t="s">
        <v>1684</v>
      </c>
      <c r="B638" t="s">
        <v>1011</v>
      </c>
      <c r="C638" t="s">
        <v>1010</v>
      </c>
      <c r="D638" t="s">
        <v>68</v>
      </c>
      <c r="E638" t="s">
        <v>67</v>
      </c>
      <c r="F638" t="s">
        <v>1685</v>
      </c>
      <c r="G638" t="s">
        <v>37</v>
      </c>
      <c r="H638" t="s">
        <v>36</v>
      </c>
      <c r="I638" t="s">
        <v>38</v>
      </c>
      <c r="J638" t="s">
        <v>471</v>
      </c>
      <c r="K638" t="s">
        <v>1689</v>
      </c>
      <c r="N638">
        <v>0</v>
      </c>
      <c r="O638">
        <v>0</v>
      </c>
      <c r="P638">
        <v>0</v>
      </c>
      <c r="Q638">
        <v>0</v>
      </c>
      <c r="R638">
        <v>0</v>
      </c>
      <c r="S638">
        <v>0</v>
      </c>
      <c r="T638">
        <v>0</v>
      </c>
      <c r="U638">
        <v>0</v>
      </c>
      <c r="V638">
        <v>0</v>
      </c>
      <c r="W638">
        <v>0</v>
      </c>
      <c r="X638" t="s">
        <v>2639</v>
      </c>
      <c r="Y638" t="s">
        <v>2640</v>
      </c>
    </row>
    <row r="639" spans="1:25" outlineLevel="1">
      <c r="A639" t="s">
        <v>1684</v>
      </c>
      <c r="B639" t="s">
        <v>1003</v>
      </c>
      <c r="C639" t="s">
        <v>1002</v>
      </c>
      <c r="D639" t="s">
        <v>68</v>
      </c>
      <c r="E639" t="s">
        <v>67</v>
      </c>
      <c r="F639" t="s">
        <v>1685</v>
      </c>
      <c r="G639" t="s">
        <v>37</v>
      </c>
      <c r="H639" t="s">
        <v>36</v>
      </c>
      <c r="I639" t="s">
        <v>38</v>
      </c>
      <c r="J639" t="s">
        <v>471</v>
      </c>
      <c r="K639" t="s">
        <v>1689</v>
      </c>
      <c r="N639">
        <v>0</v>
      </c>
      <c r="O639">
        <v>0</v>
      </c>
      <c r="P639">
        <v>0</v>
      </c>
      <c r="Q639">
        <v>0</v>
      </c>
      <c r="R639">
        <v>0</v>
      </c>
      <c r="S639">
        <v>0</v>
      </c>
      <c r="T639">
        <v>0</v>
      </c>
      <c r="U639">
        <v>0</v>
      </c>
      <c r="V639">
        <v>0</v>
      </c>
      <c r="W639">
        <v>0</v>
      </c>
      <c r="X639" t="s">
        <v>2008</v>
      </c>
      <c r="Y639" t="s">
        <v>2009</v>
      </c>
    </row>
    <row r="640" spans="1:25" outlineLevel="1">
      <c r="A640" t="s">
        <v>1684</v>
      </c>
      <c r="B640" t="s">
        <v>1001</v>
      </c>
      <c r="C640" t="s">
        <v>1000</v>
      </c>
      <c r="D640" t="s">
        <v>95</v>
      </c>
      <c r="E640" t="s">
        <v>94</v>
      </c>
      <c r="F640" t="s">
        <v>1685</v>
      </c>
      <c r="G640" t="s">
        <v>37</v>
      </c>
      <c r="H640" t="s">
        <v>36</v>
      </c>
      <c r="I640" t="s">
        <v>38</v>
      </c>
      <c r="J640" t="s">
        <v>471</v>
      </c>
      <c r="K640" t="s">
        <v>1689</v>
      </c>
      <c r="N640">
        <v>0</v>
      </c>
      <c r="O640">
        <v>0</v>
      </c>
      <c r="P640">
        <v>0</v>
      </c>
      <c r="Q640">
        <v>0</v>
      </c>
      <c r="R640">
        <v>0</v>
      </c>
      <c r="S640">
        <v>0</v>
      </c>
      <c r="T640">
        <v>0</v>
      </c>
      <c r="U640">
        <v>0</v>
      </c>
      <c r="V640">
        <v>0</v>
      </c>
      <c r="W640">
        <v>0</v>
      </c>
      <c r="X640" t="s">
        <v>2010</v>
      </c>
      <c r="Y640" t="s">
        <v>2011</v>
      </c>
    </row>
    <row r="641" spans="1:25" outlineLevel="1">
      <c r="A641" t="s">
        <v>1684</v>
      </c>
      <c r="B641" t="s">
        <v>999</v>
      </c>
      <c r="C641" t="s">
        <v>998</v>
      </c>
      <c r="D641" t="s">
        <v>85</v>
      </c>
      <c r="E641" t="s">
        <v>84</v>
      </c>
      <c r="F641" t="s">
        <v>1685</v>
      </c>
      <c r="G641" t="s">
        <v>37</v>
      </c>
      <c r="H641" t="s">
        <v>36</v>
      </c>
      <c r="I641" t="s">
        <v>38</v>
      </c>
      <c r="J641" t="s">
        <v>471</v>
      </c>
      <c r="K641" t="s">
        <v>1686</v>
      </c>
      <c r="L641">
        <v>1</v>
      </c>
      <c r="M641">
        <v>112.42700000000001</v>
      </c>
      <c r="N641">
        <v>0</v>
      </c>
      <c r="O641">
        <v>0</v>
      </c>
      <c r="P641">
        <v>0</v>
      </c>
      <c r="Q641">
        <v>0</v>
      </c>
      <c r="R641">
        <v>0</v>
      </c>
      <c r="S641">
        <v>0</v>
      </c>
      <c r="T641">
        <v>0</v>
      </c>
      <c r="U641">
        <v>0</v>
      </c>
      <c r="V641">
        <v>0</v>
      </c>
      <c r="W641">
        <v>0</v>
      </c>
      <c r="X641" t="s">
        <v>2012</v>
      </c>
      <c r="Y641" t="s">
        <v>2013</v>
      </c>
    </row>
    <row r="642" spans="1:25" outlineLevel="1">
      <c r="A642" t="s">
        <v>1684</v>
      </c>
      <c r="B642" t="s">
        <v>1527</v>
      </c>
      <c r="C642" t="s">
        <v>1526</v>
      </c>
      <c r="D642" t="s">
        <v>68</v>
      </c>
      <c r="E642" t="s">
        <v>67</v>
      </c>
      <c r="F642" t="s">
        <v>1685</v>
      </c>
      <c r="G642" t="s">
        <v>37</v>
      </c>
      <c r="H642" t="s">
        <v>36</v>
      </c>
      <c r="I642" t="s">
        <v>38</v>
      </c>
      <c r="J642" t="s">
        <v>471</v>
      </c>
      <c r="K642" t="s">
        <v>1689</v>
      </c>
      <c r="N642">
        <v>0</v>
      </c>
      <c r="O642">
        <v>0</v>
      </c>
      <c r="P642">
        <v>0</v>
      </c>
      <c r="Q642">
        <v>0</v>
      </c>
      <c r="R642">
        <v>0</v>
      </c>
      <c r="S642">
        <v>0</v>
      </c>
      <c r="T642">
        <v>0</v>
      </c>
      <c r="U642">
        <v>0</v>
      </c>
      <c r="V642">
        <v>0</v>
      </c>
      <c r="W642">
        <v>0</v>
      </c>
      <c r="X642" t="s">
        <v>2641</v>
      </c>
      <c r="Y642" t="s">
        <v>2642</v>
      </c>
    </row>
    <row r="643" spans="1:25" outlineLevel="1">
      <c r="A643" t="s">
        <v>1684</v>
      </c>
      <c r="B643" t="s">
        <v>1527</v>
      </c>
      <c r="C643" t="s">
        <v>1526</v>
      </c>
      <c r="D643" t="s">
        <v>68</v>
      </c>
      <c r="E643" t="s">
        <v>67</v>
      </c>
      <c r="F643" t="s">
        <v>1685</v>
      </c>
      <c r="G643" t="s">
        <v>37</v>
      </c>
      <c r="H643" t="s">
        <v>36</v>
      </c>
      <c r="I643" t="s">
        <v>38</v>
      </c>
      <c r="J643" t="s">
        <v>471</v>
      </c>
      <c r="K643" t="s">
        <v>1686</v>
      </c>
      <c r="L643">
        <v>3</v>
      </c>
      <c r="M643">
        <v>335.78399999999999</v>
      </c>
      <c r="N643">
        <v>0</v>
      </c>
      <c r="O643">
        <v>0</v>
      </c>
      <c r="P643">
        <v>0</v>
      </c>
      <c r="Q643">
        <v>0</v>
      </c>
      <c r="R643">
        <v>0</v>
      </c>
      <c r="S643">
        <v>0</v>
      </c>
      <c r="T643">
        <v>0</v>
      </c>
      <c r="U643">
        <v>0</v>
      </c>
      <c r="V643">
        <v>0</v>
      </c>
      <c r="W643">
        <v>0</v>
      </c>
      <c r="X643" t="s">
        <v>2641</v>
      </c>
      <c r="Y643" t="s">
        <v>2642</v>
      </c>
    </row>
    <row r="644" spans="1:25" outlineLevel="1">
      <c r="A644" t="s">
        <v>1684</v>
      </c>
      <c r="B644" t="s">
        <v>1525</v>
      </c>
      <c r="C644" t="s">
        <v>1524</v>
      </c>
      <c r="D644" t="s">
        <v>35</v>
      </c>
      <c r="E644" t="s">
        <v>34</v>
      </c>
      <c r="F644" t="s">
        <v>1685</v>
      </c>
      <c r="G644" t="s">
        <v>37</v>
      </c>
      <c r="H644" t="s">
        <v>36</v>
      </c>
      <c r="I644" t="s">
        <v>38</v>
      </c>
      <c r="J644" t="s">
        <v>471</v>
      </c>
      <c r="K644" t="s">
        <v>1689</v>
      </c>
      <c r="N644">
        <v>0</v>
      </c>
      <c r="O644">
        <v>0</v>
      </c>
      <c r="P644">
        <v>0</v>
      </c>
      <c r="Q644">
        <v>0</v>
      </c>
      <c r="R644">
        <v>0</v>
      </c>
      <c r="S644">
        <v>0</v>
      </c>
      <c r="T644">
        <v>0</v>
      </c>
      <c r="U644">
        <v>0</v>
      </c>
      <c r="V644">
        <v>0</v>
      </c>
      <c r="W644">
        <v>0</v>
      </c>
      <c r="X644" t="s">
        <v>2643</v>
      </c>
      <c r="Y644" t="s">
        <v>2644</v>
      </c>
    </row>
    <row r="645" spans="1:25" outlineLevel="1">
      <c r="A645" t="s">
        <v>1684</v>
      </c>
      <c r="B645" t="s">
        <v>991</v>
      </c>
      <c r="C645" t="s">
        <v>990</v>
      </c>
      <c r="D645" t="s">
        <v>35</v>
      </c>
      <c r="E645" t="s">
        <v>34</v>
      </c>
      <c r="F645" t="s">
        <v>1685</v>
      </c>
      <c r="G645" t="s">
        <v>37</v>
      </c>
      <c r="H645" t="s">
        <v>36</v>
      </c>
      <c r="I645" t="s">
        <v>38</v>
      </c>
      <c r="J645" t="s">
        <v>471</v>
      </c>
      <c r="K645" t="s">
        <v>1689</v>
      </c>
      <c r="N645">
        <v>0</v>
      </c>
      <c r="O645">
        <v>0</v>
      </c>
      <c r="P645">
        <v>0</v>
      </c>
      <c r="Q645">
        <v>0</v>
      </c>
      <c r="R645">
        <v>0</v>
      </c>
      <c r="S645">
        <v>0</v>
      </c>
      <c r="T645">
        <v>0</v>
      </c>
      <c r="U645">
        <v>0</v>
      </c>
      <c r="V645">
        <v>0</v>
      </c>
      <c r="W645">
        <v>0</v>
      </c>
      <c r="X645" t="s">
        <v>2645</v>
      </c>
      <c r="Y645" t="s">
        <v>2646</v>
      </c>
    </row>
    <row r="646" spans="1:25" outlineLevel="1">
      <c r="A646" t="s">
        <v>1684</v>
      </c>
      <c r="B646" t="s">
        <v>989</v>
      </c>
      <c r="C646" t="s">
        <v>988</v>
      </c>
      <c r="D646" t="s">
        <v>52</v>
      </c>
      <c r="E646" t="s">
        <v>51</v>
      </c>
      <c r="F646" t="s">
        <v>1685</v>
      </c>
      <c r="G646" t="s">
        <v>37</v>
      </c>
      <c r="H646" t="s">
        <v>36</v>
      </c>
      <c r="I646" t="s">
        <v>38</v>
      </c>
      <c r="J646" t="s">
        <v>471</v>
      </c>
      <c r="K646" t="s">
        <v>1689</v>
      </c>
      <c r="N646">
        <v>0</v>
      </c>
      <c r="O646">
        <v>0</v>
      </c>
      <c r="P646">
        <v>0</v>
      </c>
      <c r="Q646">
        <v>0</v>
      </c>
      <c r="R646">
        <v>0</v>
      </c>
      <c r="S646">
        <v>0</v>
      </c>
      <c r="T646">
        <v>0</v>
      </c>
      <c r="U646">
        <v>0</v>
      </c>
      <c r="V646">
        <v>0</v>
      </c>
      <c r="W646">
        <v>0</v>
      </c>
      <c r="X646" t="s">
        <v>2647</v>
      </c>
      <c r="Y646" t="s">
        <v>2648</v>
      </c>
    </row>
    <row r="647" spans="1:25" outlineLevel="1">
      <c r="A647" t="s">
        <v>1684</v>
      </c>
      <c r="B647" t="s">
        <v>987</v>
      </c>
      <c r="C647" t="s">
        <v>986</v>
      </c>
      <c r="D647" t="s">
        <v>101</v>
      </c>
      <c r="E647" t="s">
        <v>100</v>
      </c>
      <c r="F647" t="s">
        <v>1696</v>
      </c>
      <c r="G647" t="s">
        <v>37</v>
      </c>
      <c r="H647" t="s">
        <v>36</v>
      </c>
      <c r="I647" t="s">
        <v>38</v>
      </c>
      <c r="J647" t="s">
        <v>471</v>
      </c>
      <c r="K647" t="s">
        <v>1686</v>
      </c>
      <c r="L647">
        <v>1</v>
      </c>
      <c r="M647">
        <v>64.242000000000004</v>
      </c>
      <c r="N647">
        <v>0</v>
      </c>
      <c r="O647">
        <v>0</v>
      </c>
      <c r="P647">
        <v>0</v>
      </c>
      <c r="Q647">
        <v>0</v>
      </c>
      <c r="R647">
        <v>0</v>
      </c>
      <c r="S647">
        <v>0</v>
      </c>
      <c r="T647">
        <v>0</v>
      </c>
      <c r="U647">
        <v>0</v>
      </c>
      <c r="V647">
        <v>0</v>
      </c>
      <c r="W647">
        <v>0</v>
      </c>
      <c r="X647" t="s">
        <v>2020</v>
      </c>
      <c r="Y647" t="s">
        <v>2021</v>
      </c>
    </row>
    <row r="648" spans="1:25" outlineLevel="1">
      <c r="A648" t="s">
        <v>1684</v>
      </c>
      <c r="B648" t="s">
        <v>985</v>
      </c>
      <c r="C648" t="s">
        <v>984</v>
      </c>
      <c r="D648" t="s">
        <v>91</v>
      </c>
      <c r="E648" t="s">
        <v>90</v>
      </c>
      <c r="F648" t="s">
        <v>1685</v>
      </c>
      <c r="G648" t="s">
        <v>37</v>
      </c>
      <c r="H648" t="s">
        <v>36</v>
      </c>
      <c r="I648" t="s">
        <v>38</v>
      </c>
      <c r="J648" t="s">
        <v>471</v>
      </c>
      <c r="K648" t="s">
        <v>1689</v>
      </c>
      <c r="N648">
        <v>0</v>
      </c>
      <c r="O648">
        <v>0</v>
      </c>
      <c r="P648">
        <v>0</v>
      </c>
      <c r="Q648">
        <v>0</v>
      </c>
      <c r="R648">
        <v>0</v>
      </c>
      <c r="S648">
        <v>0</v>
      </c>
      <c r="T648">
        <v>0</v>
      </c>
      <c r="U648">
        <v>0</v>
      </c>
      <c r="V648">
        <v>0</v>
      </c>
      <c r="W648">
        <v>0</v>
      </c>
      <c r="X648" t="s">
        <v>2649</v>
      </c>
      <c r="Y648" t="s">
        <v>2650</v>
      </c>
    </row>
    <row r="649" spans="1:25" outlineLevel="1">
      <c r="A649" t="s">
        <v>1684</v>
      </c>
      <c r="B649" t="s">
        <v>1523</v>
      </c>
      <c r="C649" t="s">
        <v>1522</v>
      </c>
      <c r="D649" t="s">
        <v>95</v>
      </c>
      <c r="E649" t="s">
        <v>94</v>
      </c>
      <c r="F649" t="s">
        <v>1685</v>
      </c>
      <c r="G649" t="s">
        <v>37</v>
      </c>
      <c r="H649" t="s">
        <v>36</v>
      </c>
      <c r="I649" t="s">
        <v>38</v>
      </c>
      <c r="J649" t="s">
        <v>471</v>
      </c>
      <c r="K649" t="s">
        <v>1689</v>
      </c>
      <c r="N649">
        <v>0</v>
      </c>
      <c r="O649">
        <v>0</v>
      </c>
      <c r="P649">
        <v>0</v>
      </c>
      <c r="Q649">
        <v>0</v>
      </c>
      <c r="R649">
        <v>0</v>
      </c>
      <c r="S649">
        <v>0</v>
      </c>
      <c r="T649">
        <v>0</v>
      </c>
      <c r="U649">
        <v>0</v>
      </c>
      <c r="V649">
        <v>0</v>
      </c>
      <c r="W649">
        <v>0</v>
      </c>
      <c r="X649" t="s">
        <v>2651</v>
      </c>
      <c r="Y649" t="s">
        <v>2652</v>
      </c>
    </row>
    <row r="650" spans="1:25" outlineLevel="1">
      <c r="A650" t="s">
        <v>1684</v>
      </c>
      <c r="B650" t="s">
        <v>983</v>
      </c>
      <c r="C650" t="s">
        <v>982</v>
      </c>
      <c r="D650" t="s">
        <v>68</v>
      </c>
      <c r="E650" t="s">
        <v>67</v>
      </c>
      <c r="F650" t="s">
        <v>1685</v>
      </c>
      <c r="G650" t="s">
        <v>37</v>
      </c>
      <c r="H650" t="s">
        <v>36</v>
      </c>
      <c r="I650" t="s">
        <v>38</v>
      </c>
      <c r="J650" t="s">
        <v>471</v>
      </c>
      <c r="K650" t="s">
        <v>1689</v>
      </c>
      <c r="N650">
        <v>0</v>
      </c>
      <c r="O650">
        <v>0</v>
      </c>
      <c r="P650">
        <v>0</v>
      </c>
      <c r="Q650">
        <v>0</v>
      </c>
      <c r="R650">
        <v>0</v>
      </c>
      <c r="S650">
        <v>0</v>
      </c>
      <c r="T650">
        <v>0</v>
      </c>
      <c r="U650">
        <v>0</v>
      </c>
      <c r="V650">
        <v>0</v>
      </c>
      <c r="W650">
        <v>0</v>
      </c>
      <c r="X650" t="s">
        <v>2653</v>
      </c>
      <c r="Y650" t="s">
        <v>2654</v>
      </c>
    </row>
    <row r="651" spans="1:25" outlineLevel="1">
      <c r="A651" t="s">
        <v>1684</v>
      </c>
      <c r="B651" t="s">
        <v>983</v>
      </c>
      <c r="C651" t="s">
        <v>982</v>
      </c>
      <c r="D651" t="s">
        <v>68</v>
      </c>
      <c r="E651" t="s">
        <v>67</v>
      </c>
      <c r="F651" t="s">
        <v>1685</v>
      </c>
      <c r="G651" t="s">
        <v>37</v>
      </c>
      <c r="H651" t="s">
        <v>36</v>
      </c>
      <c r="I651" t="s">
        <v>38</v>
      </c>
      <c r="J651" t="s">
        <v>471</v>
      </c>
      <c r="K651" t="s">
        <v>1686</v>
      </c>
      <c r="L651">
        <v>2</v>
      </c>
      <c r="M651">
        <v>229.017</v>
      </c>
      <c r="N651">
        <v>0</v>
      </c>
      <c r="O651">
        <v>0</v>
      </c>
      <c r="P651">
        <v>0</v>
      </c>
      <c r="Q651">
        <v>0</v>
      </c>
      <c r="R651">
        <v>0</v>
      </c>
      <c r="S651">
        <v>0</v>
      </c>
      <c r="T651">
        <v>0</v>
      </c>
      <c r="U651">
        <v>0</v>
      </c>
      <c r="V651">
        <v>0</v>
      </c>
      <c r="W651">
        <v>0</v>
      </c>
      <c r="X651" t="s">
        <v>2653</v>
      </c>
      <c r="Y651" t="s">
        <v>2654</v>
      </c>
    </row>
    <row r="652" spans="1:25" outlineLevel="1">
      <c r="A652" t="s">
        <v>1684</v>
      </c>
      <c r="B652" t="s">
        <v>979</v>
      </c>
      <c r="C652" t="s">
        <v>978</v>
      </c>
      <c r="D652" t="s">
        <v>202</v>
      </c>
      <c r="E652" t="s">
        <v>201</v>
      </c>
      <c r="F652" t="s">
        <v>1685</v>
      </c>
      <c r="G652" t="s">
        <v>37</v>
      </c>
      <c r="H652" t="s">
        <v>36</v>
      </c>
      <c r="I652" t="s">
        <v>38</v>
      </c>
      <c r="J652" t="s">
        <v>471</v>
      </c>
      <c r="K652" t="s">
        <v>1689</v>
      </c>
      <c r="N652">
        <v>0</v>
      </c>
      <c r="O652">
        <v>0</v>
      </c>
      <c r="P652">
        <v>0</v>
      </c>
      <c r="Q652">
        <v>0</v>
      </c>
      <c r="R652">
        <v>0</v>
      </c>
      <c r="S652">
        <v>0</v>
      </c>
      <c r="T652">
        <v>0</v>
      </c>
      <c r="U652">
        <v>0</v>
      </c>
      <c r="V652">
        <v>0</v>
      </c>
      <c r="W652">
        <v>0</v>
      </c>
      <c r="X652" t="s">
        <v>2024</v>
      </c>
      <c r="Y652" t="s">
        <v>2025</v>
      </c>
    </row>
    <row r="653" spans="1:25" outlineLevel="1">
      <c r="A653" t="s">
        <v>1684</v>
      </c>
      <c r="B653" t="s">
        <v>1035</v>
      </c>
      <c r="C653" t="s">
        <v>1034</v>
      </c>
      <c r="D653" t="s">
        <v>159</v>
      </c>
      <c r="E653" t="s">
        <v>158</v>
      </c>
      <c r="F653" t="s">
        <v>1685</v>
      </c>
      <c r="G653" t="s">
        <v>37</v>
      </c>
      <c r="H653" t="s">
        <v>36</v>
      </c>
      <c r="I653" t="s">
        <v>38</v>
      </c>
      <c r="J653" t="s">
        <v>471</v>
      </c>
      <c r="K653" t="s">
        <v>1686</v>
      </c>
      <c r="L653">
        <v>2</v>
      </c>
      <c r="M653">
        <v>228.393</v>
      </c>
      <c r="N653">
        <v>0</v>
      </c>
      <c r="O653">
        <v>0</v>
      </c>
      <c r="P653">
        <v>0</v>
      </c>
      <c r="Q653">
        <v>0</v>
      </c>
      <c r="R653">
        <v>0</v>
      </c>
      <c r="S653">
        <v>0</v>
      </c>
      <c r="T653">
        <v>0</v>
      </c>
      <c r="U653">
        <v>0</v>
      </c>
      <c r="V653">
        <v>0</v>
      </c>
      <c r="W653">
        <v>0</v>
      </c>
      <c r="X653" t="s">
        <v>2028</v>
      </c>
      <c r="Y653" t="s">
        <v>2029</v>
      </c>
    </row>
    <row r="654" spans="1:25" outlineLevel="1">
      <c r="A654" t="s">
        <v>1684</v>
      </c>
      <c r="B654" t="s">
        <v>1521</v>
      </c>
      <c r="C654" t="s">
        <v>1520</v>
      </c>
      <c r="D654" t="s">
        <v>101</v>
      </c>
      <c r="E654" t="s">
        <v>100</v>
      </c>
      <c r="F654" t="s">
        <v>1696</v>
      </c>
      <c r="G654" t="s">
        <v>37</v>
      </c>
      <c r="H654" t="s">
        <v>36</v>
      </c>
      <c r="I654" t="s">
        <v>38</v>
      </c>
      <c r="J654" t="s">
        <v>471</v>
      </c>
      <c r="K654" t="s">
        <v>1689</v>
      </c>
      <c r="N654">
        <v>0</v>
      </c>
      <c r="O654">
        <v>0</v>
      </c>
      <c r="P654">
        <v>0</v>
      </c>
      <c r="Q654">
        <v>0</v>
      </c>
      <c r="R654">
        <v>0</v>
      </c>
      <c r="S654">
        <v>0</v>
      </c>
      <c r="T654">
        <v>0</v>
      </c>
      <c r="U654">
        <v>0</v>
      </c>
      <c r="V654">
        <v>0</v>
      </c>
      <c r="W654">
        <v>0</v>
      </c>
      <c r="X654" t="s">
        <v>2655</v>
      </c>
      <c r="Y654" t="s">
        <v>2656</v>
      </c>
    </row>
    <row r="655" spans="1:25" outlineLevel="1">
      <c r="A655" t="s">
        <v>1684</v>
      </c>
      <c r="B655" t="s">
        <v>973</v>
      </c>
      <c r="C655" t="s">
        <v>972</v>
      </c>
      <c r="D655" t="s">
        <v>85</v>
      </c>
      <c r="E655" t="s">
        <v>84</v>
      </c>
      <c r="F655" t="s">
        <v>1685</v>
      </c>
      <c r="G655" t="s">
        <v>37</v>
      </c>
      <c r="H655" t="s">
        <v>36</v>
      </c>
      <c r="I655" t="s">
        <v>38</v>
      </c>
      <c r="J655" t="s">
        <v>471</v>
      </c>
      <c r="K655" t="s">
        <v>1686</v>
      </c>
      <c r="L655">
        <v>1</v>
      </c>
      <c r="M655">
        <v>75.715999999999994</v>
      </c>
      <c r="N655">
        <v>0</v>
      </c>
      <c r="O655">
        <v>0</v>
      </c>
      <c r="P655">
        <v>0</v>
      </c>
      <c r="Q655">
        <v>0</v>
      </c>
      <c r="R655">
        <v>0</v>
      </c>
      <c r="S655">
        <v>0</v>
      </c>
      <c r="T655">
        <v>0</v>
      </c>
      <c r="U655">
        <v>0</v>
      </c>
      <c r="V655">
        <v>0</v>
      </c>
      <c r="W655">
        <v>0</v>
      </c>
      <c r="X655" t="s">
        <v>2032</v>
      </c>
      <c r="Y655" t="s">
        <v>2033</v>
      </c>
    </row>
    <row r="656" spans="1:25" outlineLevel="1">
      <c r="A656" t="s">
        <v>1684</v>
      </c>
      <c r="B656" t="s">
        <v>973</v>
      </c>
      <c r="C656" t="s">
        <v>972</v>
      </c>
      <c r="D656" t="s">
        <v>85</v>
      </c>
      <c r="E656" t="s">
        <v>84</v>
      </c>
      <c r="F656" t="s">
        <v>1685</v>
      </c>
      <c r="G656" t="s">
        <v>37</v>
      </c>
      <c r="H656" t="s">
        <v>36</v>
      </c>
      <c r="I656" t="s">
        <v>38</v>
      </c>
      <c r="J656" t="s">
        <v>471</v>
      </c>
      <c r="K656" t="s">
        <v>1733</v>
      </c>
      <c r="L656">
        <v>0</v>
      </c>
      <c r="M656">
        <v>0</v>
      </c>
      <c r="N656">
        <v>1</v>
      </c>
      <c r="O656">
        <v>22773.754000000001</v>
      </c>
      <c r="P656">
        <v>0</v>
      </c>
      <c r="Q656">
        <v>0</v>
      </c>
      <c r="R656">
        <v>0</v>
      </c>
      <c r="S656">
        <v>0</v>
      </c>
      <c r="T656">
        <v>0</v>
      </c>
      <c r="U656">
        <v>0</v>
      </c>
      <c r="V656">
        <v>0</v>
      </c>
      <c r="W656">
        <v>0</v>
      </c>
      <c r="X656" t="s">
        <v>2032</v>
      </c>
      <c r="Y656" t="s">
        <v>2033</v>
      </c>
    </row>
    <row r="657" spans="1:25" outlineLevel="1">
      <c r="A657" t="s">
        <v>1684</v>
      </c>
      <c r="B657" t="s">
        <v>969</v>
      </c>
      <c r="C657" t="s">
        <v>968</v>
      </c>
      <c r="D657" t="s">
        <v>68</v>
      </c>
      <c r="E657" t="s">
        <v>67</v>
      </c>
      <c r="F657" t="s">
        <v>1685</v>
      </c>
      <c r="G657" t="s">
        <v>37</v>
      </c>
      <c r="H657" t="s">
        <v>36</v>
      </c>
      <c r="I657" t="s">
        <v>38</v>
      </c>
      <c r="J657" t="s">
        <v>471</v>
      </c>
      <c r="K657" t="s">
        <v>1689</v>
      </c>
      <c r="N657">
        <v>0</v>
      </c>
      <c r="O657">
        <v>0</v>
      </c>
      <c r="P657">
        <v>0</v>
      </c>
      <c r="Q657">
        <v>0</v>
      </c>
      <c r="R657">
        <v>0</v>
      </c>
      <c r="S657">
        <v>0</v>
      </c>
      <c r="T657">
        <v>0</v>
      </c>
      <c r="U657">
        <v>0</v>
      </c>
      <c r="V657">
        <v>0</v>
      </c>
      <c r="W657">
        <v>0</v>
      </c>
      <c r="X657" t="s">
        <v>2657</v>
      </c>
      <c r="Y657" t="s">
        <v>2658</v>
      </c>
    </row>
    <row r="658" spans="1:25" outlineLevel="1">
      <c r="A658" t="s">
        <v>1684</v>
      </c>
      <c r="B658" t="s">
        <v>963</v>
      </c>
      <c r="C658" t="s">
        <v>962</v>
      </c>
      <c r="D658" t="s">
        <v>147</v>
      </c>
      <c r="E658" t="s">
        <v>146</v>
      </c>
      <c r="F658" t="s">
        <v>1685</v>
      </c>
      <c r="G658" t="s">
        <v>37</v>
      </c>
      <c r="H658" t="s">
        <v>36</v>
      </c>
      <c r="I658" t="s">
        <v>38</v>
      </c>
      <c r="J658" t="s">
        <v>471</v>
      </c>
      <c r="K658" t="s">
        <v>1689</v>
      </c>
      <c r="N658">
        <v>0</v>
      </c>
      <c r="O658">
        <v>0</v>
      </c>
      <c r="P658">
        <v>0</v>
      </c>
      <c r="Q658">
        <v>0</v>
      </c>
      <c r="R658">
        <v>0</v>
      </c>
      <c r="S658">
        <v>0</v>
      </c>
      <c r="T658">
        <v>0</v>
      </c>
      <c r="U658">
        <v>0</v>
      </c>
      <c r="V658">
        <v>0</v>
      </c>
      <c r="W658">
        <v>0</v>
      </c>
      <c r="X658" t="s">
        <v>2659</v>
      </c>
      <c r="Y658" t="s">
        <v>2660</v>
      </c>
    </row>
    <row r="659" spans="1:25" outlineLevel="1">
      <c r="A659" t="s">
        <v>1684</v>
      </c>
      <c r="B659" t="s">
        <v>1517</v>
      </c>
      <c r="C659" t="s">
        <v>1516</v>
      </c>
      <c r="D659" t="s">
        <v>101</v>
      </c>
      <c r="E659" t="s">
        <v>100</v>
      </c>
      <c r="F659" t="s">
        <v>1696</v>
      </c>
      <c r="G659" t="s">
        <v>37</v>
      </c>
      <c r="H659" t="s">
        <v>36</v>
      </c>
      <c r="I659" t="s">
        <v>38</v>
      </c>
      <c r="J659" t="s">
        <v>471</v>
      </c>
      <c r="K659" t="s">
        <v>1689</v>
      </c>
      <c r="N659">
        <v>0</v>
      </c>
      <c r="O659">
        <v>0</v>
      </c>
      <c r="P659">
        <v>0</v>
      </c>
      <c r="Q659">
        <v>0</v>
      </c>
      <c r="R659">
        <v>0</v>
      </c>
      <c r="S659">
        <v>0</v>
      </c>
      <c r="T659">
        <v>0</v>
      </c>
      <c r="U659">
        <v>0</v>
      </c>
      <c r="V659">
        <v>0</v>
      </c>
      <c r="W659">
        <v>0</v>
      </c>
      <c r="X659" t="s">
        <v>2661</v>
      </c>
      <c r="Y659" t="s">
        <v>2662</v>
      </c>
    </row>
    <row r="660" spans="1:25" outlineLevel="1">
      <c r="A660" t="s">
        <v>1684</v>
      </c>
      <c r="B660" t="s">
        <v>959</v>
      </c>
      <c r="C660" t="s">
        <v>958</v>
      </c>
      <c r="D660" t="s">
        <v>91</v>
      </c>
      <c r="E660" t="s">
        <v>90</v>
      </c>
      <c r="F660" t="s">
        <v>1685</v>
      </c>
      <c r="G660" t="s">
        <v>37</v>
      </c>
      <c r="H660" t="s">
        <v>36</v>
      </c>
      <c r="I660" t="s">
        <v>38</v>
      </c>
      <c r="J660" t="s">
        <v>471</v>
      </c>
      <c r="K660" t="s">
        <v>1686</v>
      </c>
      <c r="L660">
        <v>4</v>
      </c>
      <c r="M660">
        <v>611.35599999999999</v>
      </c>
      <c r="N660">
        <v>0</v>
      </c>
      <c r="O660">
        <v>0</v>
      </c>
      <c r="P660">
        <v>0</v>
      </c>
      <c r="Q660">
        <v>0</v>
      </c>
      <c r="R660">
        <v>0</v>
      </c>
      <c r="S660">
        <v>0</v>
      </c>
      <c r="T660">
        <v>0</v>
      </c>
      <c r="U660">
        <v>0</v>
      </c>
      <c r="V660">
        <v>0</v>
      </c>
      <c r="W660">
        <v>0</v>
      </c>
      <c r="X660" t="s">
        <v>2040</v>
      </c>
      <c r="Y660" t="s">
        <v>2041</v>
      </c>
    </row>
    <row r="661" spans="1:25" outlineLevel="1">
      <c r="A661" t="s">
        <v>1684</v>
      </c>
      <c r="B661" t="s">
        <v>957</v>
      </c>
      <c r="C661" t="s">
        <v>956</v>
      </c>
      <c r="D661" t="s">
        <v>366</v>
      </c>
      <c r="E661" t="s">
        <v>365</v>
      </c>
      <c r="F661" t="s">
        <v>1685</v>
      </c>
      <c r="G661" t="s">
        <v>37</v>
      </c>
      <c r="H661" t="s">
        <v>36</v>
      </c>
      <c r="I661" t="s">
        <v>38</v>
      </c>
      <c r="J661" t="s">
        <v>471</v>
      </c>
      <c r="K661" t="s">
        <v>1689</v>
      </c>
      <c r="N661">
        <v>0</v>
      </c>
      <c r="O661">
        <v>0</v>
      </c>
      <c r="P661">
        <v>0</v>
      </c>
      <c r="Q661">
        <v>0</v>
      </c>
      <c r="R661">
        <v>0</v>
      </c>
      <c r="S661">
        <v>0</v>
      </c>
      <c r="T661">
        <v>0</v>
      </c>
      <c r="U661">
        <v>0</v>
      </c>
      <c r="V661">
        <v>0</v>
      </c>
      <c r="W661">
        <v>0</v>
      </c>
      <c r="X661" t="s">
        <v>2663</v>
      </c>
      <c r="Y661" t="s">
        <v>2664</v>
      </c>
    </row>
    <row r="662" spans="1:25" outlineLevel="1">
      <c r="A662" t="s">
        <v>1684</v>
      </c>
      <c r="B662" t="s">
        <v>957</v>
      </c>
      <c r="C662" t="s">
        <v>956</v>
      </c>
      <c r="D662" t="s">
        <v>366</v>
      </c>
      <c r="E662" t="s">
        <v>365</v>
      </c>
      <c r="F662" t="s">
        <v>1685</v>
      </c>
      <c r="G662" t="s">
        <v>37</v>
      </c>
      <c r="H662" t="s">
        <v>36</v>
      </c>
      <c r="I662" t="s">
        <v>38</v>
      </c>
      <c r="J662" t="s">
        <v>471</v>
      </c>
      <c r="K662" t="s">
        <v>1733</v>
      </c>
      <c r="L662">
        <v>0</v>
      </c>
      <c r="M662">
        <v>0</v>
      </c>
      <c r="N662">
        <v>1</v>
      </c>
      <c r="O662">
        <v>28237.030999999999</v>
      </c>
      <c r="P662">
        <v>0</v>
      </c>
      <c r="Q662">
        <v>0</v>
      </c>
      <c r="R662">
        <v>0</v>
      </c>
      <c r="S662">
        <v>0</v>
      </c>
      <c r="T662">
        <v>0</v>
      </c>
      <c r="U662">
        <v>0</v>
      </c>
      <c r="V662">
        <v>0</v>
      </c>
      <c r="W662">
        <v>0</v>
      </c>
      <c r="X662" t="s">
        <v>2663</v>
      </c>
      <c r="Y662" t="s">
        <v>2664</v>
      </c>
    </row>
    <row r="663" spans="1:25" outlineLevel="1">
      <c r="A663" t="s">
        <v>1684</v>
      </c>
      <c r="B663" t="s">
        <v>951</v>
      </c>
      <c r="C663" t="s">
        <v>950</v>
      </c>
      <c r="D663" t="s">
        <v>115</v>
      </c>
      <c r="E663" t="s">
        <v>114</v>
      </c>
      <c r="F663" t="s">
        <v>1685</v>
      </c>
      <c r="G663" t="s">
        <v>37</v>
      </c>
      <c r="H663" t="s">
        <v>36</v>
      </c>
      <c r="I663" t="s">
        <v>38</v>
      </c>
      <c r="J663" t="s">
        <v>471</v>
      </c>
      <c r="K663" t="s">
        <v>1689</v>
      </c>
      <c r="N663">
        <v>0</v>
      </c>
      <c r="O663">
        <v>0</v>
      </c>
      <c r="P663">
        <v>0</v>
      </c>
      <c r="Q663">
        <v>0</v>
      </c>
      <c r="R663">
        <v>0</v>
      </c>
      <c r="S663">
        <v>0</v>
      </c>
      <c r="T663">
        <v>0</v>
      </c>
      <c r="U663">
        <v>0</v>
      </c>
      <c r="V663">
        <v>0</v>
      </c>
      <c r="W663">
        <v>0</v>
      </c>
      <c r="X663" t="s">
        <v>2046</v>
      </c>
      <c r="Y663" t="s">
        <v>2047</v>
      </c>
    </row>
    <row r="664" spans="1:25" outlineLevel="1">
      <c r="A664" t="s">
        <v>1684</v>
      </c>
      <c r="B664" t="s">
        <v>943</v>
      </c>
      <c r="C664" t="s">
        <v>942</v>
      </c>
      <c r="D664" t="s">
        <v>85</v>
      </c>
      <c r="E664" t="s">
        <v>84</v>
      </c>
      <c r="F664" t="s">
        <v>1685</v>
      </c>
      <c r="G664" t="s">
        <v>37</v>
      </c>
      <c r="H664" t="s">
        <v>36</v>
      </c>
      <c r="I664" t="s">
        <v>38</v>
      </c>
      <c r="J664" t="s">
        <v>471</v>
      </c>
      <c r="K664" t="s">
        <v>1689</v>
      </c>
      <c r="N664">
        <v>0</v>
      </c>
      <c r="O664">
        <v>0</v>
      </c>
      <c r="P664">
        <v>0</v>
      </c>
      <c r="Q664">
        <v>0</v>
      </c>
      <c r="R664">
        <v>0</v>
      </c>
      <c r="S664">
        <v>0</v>
      </c>
      <c r="T664">
        <v>0</v>
      </c>
      <c r="U664">
        <v>0</v>
      </c>
      <c r="V664">
        <v>0</v>
      </c>
      <c r="W664">
        <v>0</v>
      </c>
      <c r="X664" t="s">
        <v>2665</v>
      </c>
      <c r="Y664" t="s">
        <v>2666</v>
      </c>
    </row>
    <row r="665" spans="1:25" outlineLevel="1">
      <c r="A665" t="s">
        <v>1684</v>
      </c>
      <c r="B665" t="s">
        <v>943</v>
      </c>
      <c r="C665" t="s">
        <v>942</v>
      </c>
      <c r="D665" t="s">
        <v>85</v>
      </c>
      <c r="E665" t="s">
        <v>84</v>
      </c>
      <c r="F665" t="s">
        <v>1685</v>
      </c>
      <c r="G665" t="s">
        <v>37</v>
      </c>
      <c r="H665" t="s">
        <v>36</v>
      </c>
      <c r="I665" t="s">
        <v>38</v>
      </c>
      <c r="J665" t="s">
        <v>471</v>
      </c>
      <c r="K665" t="s">
        <v>1733</v>
      </c>
      <c r="L665">
        <v>0</v>
      </c>
      <c r="M665">
        <v>0</v>
      </c>
      <c r="N665">
        <v>1</v>
      </c>
      <c r="O665">
        <v>25221.317999999999</v>
      </c>
      <c r="P665">
        <v>0</v>
      </c>
      <c r="Q665">
        <v>0</v>
      </c>
      <c r="R665">
        <v>0</v>
      </c>
      <c r="S665">
        <v>0</v>
      </c>
      <c r="T665">
        <v>0</v>
      </c>
      <c r="U665">
        <v>0</v>
      </c>
      <c r="V665">
        <v>0</v>
      </c>
      <c r="W665">
        <v>0</v>
      </c>
      <c r="X665" t="s">
        <v>2665</v>
      </c>
      <c r="Y665" t="s">
        <v>2666</v>
      </c>
    </row>
    <row r="666" spans="1:25" outlineLevel="1">
      <c r="A666" t="s">
        <v>1684</v>
      </c>
      <c r="B666" t="s">
        <v>941</v>
      </c>
      <c r="C666" t="s">
        <v>940</v>
      </c>
      <c r="D666" t="s">
        <v>159</v>
      </c>
      <c r="E666" t="s">
        <v>158</v>
      </c>
      <c r="F666" t="s">
        <v>1685</v>
      </c>
      <c r="G666" t="s">
        <v>37</v>
      </c>
      <c r="H666" t="s">
        <v>36</v>
      </c>
      <c r="I666" t="s">
        <v>38</v>
      </c>
      <c r="J666" t="s">
        <v>471</v>
      </c>
      <c r="K666" t="s">
        <v>1689</v>
      </c>
      <c r="N666">
        <v>0</v>
      </c>
      <c r="O666">
        <v>0</v>
      </c>
      <c r="P666">
        <v>0</v>
      </c>
      <c r="Q666">
        <v>0</v>
      </c>
      <c r="R666">
        <v>0</v>
      </c>
      <c r="S666">
        <v>0</v>
      </c>
      <c r="T666">
        <v>0</v>
      </c>
      <c r="U666">
        <v>0</v>
      </c>
      <c r="V666">
        <v>0</v>
      </c>
      <c r="W666">
        <v>0</v>
      </c>
      <c r="X666" t="s">
        <v>2667</v>
      </c>
      <c r="Y666" t="s">
        <v>2668</v>
      </c>
    </row>
    <row r="667" spans="1:25" outlineLevel="1">
      <c r="A667" t="s">
        <v>1684</v>
      </c>
      <c r="B667" t="s">
        <v>941</v>
      </c>
      <c r="C667" t="s">
        <v>940</v>
      </c>
      <c r="D667" t="s">
        <v>159</v>
      </c>
      <c r="E667" t="s">
        <v>158</v>
      </c>
      <c r="F667" t="s">
        <v>1685</v>
      </c>
      <c r="G667" t="s">
        <v>37</v>
      </c>
      <c r="H667" t="s">
        <v>36</v>
      </c>
      <c r="I667" t="s">
        <v>38</v>
      </c>
      <c r="J667" t="s">
        <v>471</v>
      </c>
      <c r="K667" t="s">
        <v>1686</v>
      </c>
      <c r="L667">
        <v>1</v>
      </c>
      <c r="M667">
        <v>131.44499999999999</v>
      </c>
      <c r="N667">
        <v>0</v>
      </c>
      <c r="O667">
        <v>0</v>
      </c>
      <c r="P667">
        <v>0</v>
      </c>
      <c r="Q667">
        <v>0</v>
      </c>
      <c r="R667">
        <v>0</v>
      </c>
      <c r="S667">
        <v>0</v>
      </c>
      <c r="T667">
        <v>0</v>
      </c>
      <c r="U667">
        <v>0</v>
      </c>
      <c r="V667">
        <v>0</v>
      </c>
      <c r="W667">
        <v>0</v>
      </c>
      <c r="X667" t="s">
        <v>2667</v>
      </c>
      <c r="Y667" t="s">
        <v>2668</v>
      </c>
    </row>
    <row r="668" spans="1:25" outlineLevel="1">
      <c r="A668" t="s">
        <v>1684</v>
      </c>
      <c r="B668" t="s">
        <v>939</v>
      </c>
      <c r="C668" t="s">
        <v>938</v>
      </c>
      <c r="D668" t="s">
        <v>95</v>
      </c>
      <c r="E668" t="s">
        <v>94</v>
      </c>
      <c r="F668" t="s">
        <v>1685</v>
      </c>
      <c r="G668" t="s">
        <v>37</v>
      </c>
      <c r="H668" t="s">
        <v>36</v>
      </c>
      <c r="I668" t="s">
        <v>38</v>
      </c>
      <c r="J668" t="s">
        <v>471</v>
      </c>
      <c r="K668" t="s">
        <v>1689</v>
      </c>
      <c r="N668">
        <v>0</v>
      </c>
      <c r="O668">
        <v>0</v>
      </c>
      <c r="P668">
        <v>0</v>
      </c>
      <c r="Q668">
        <v>0</v>
      </c>
      <c r="R668">
        <v>0</v>
      </c>
      <c r="S668">
        <v>0</v>
      </c>
      <c r="T668">
        <v>0</v>
      </c>
      <c r="U668">
        <v>0</v>
      </c>
      <c r="V668">
        <v>0</v>
      </c>
      <c r="W668">
        <v>0</v>
      </c>
      <c r="X668" t="s">
        <v>2669</v>
      </c>
      <c r="Y668" t="s">
        <v>2670</v>
      </c>
    </row>
    <row r="669" spans="1:25" outlineLevel="1">
      <c r="A669" t="s">
        <v>1684</v>
      </c>
      <c r="B669" t="s">
        <v>933</v>
      </c>
      <c r="C669" t="s">
        <v>932</v>
      </c>
      <c r="D669" t="s">
        <v>159</v>
      </c>
      <c r="E669" t="s">
        <v>158</v>
      </c>
      <c r="F669" t="s">
        <v>1685</v>
      </c>
      <c r="G669" t="s">
        <v>37</v>
      </c>
      <c r="H669" t="s">
        <v>36</v>
      </c>
      <c r="I669" t="s">
        <v>38</v>
      </c>
      <c r="J669" t="s">
        <v>471</v>
      </c>
      <c r="K669" t="s">
        <v>1733</v>
      </c>
      <c r="L669">
        <v>0</v>
      </c>
      <c r="M669">
        <v>0</v>
      </c>
      <c r="N669">
        <v>0</v>
      </c>
      <c r="O669">
        <v>0</v>
      </c>
      <c r="P669">
        <v>1</v>
      </c>
      <c r="Q669">
        <v>165.797</v>
      </c>
      <c r="R669">
        <v>0</v>
      </c>
      <c r="S669">
        <v>0</v>
      </c>
      <c r="T669">
        <v>0</v>
      </c>
      <c r="U669">
        <v>0</v>
      </c>
      <c r="V669">
        <v>0</v>
      </c>
      <c r="W669">
        <v>0</v>
      </c>
      <c r="X669" t="s">
        <v>2058</v>
      </c>
      <c r="Y669" t="s">
        <v>2059</v>
      </c>
    </row>
    <row r="670" spans="1:25" outlineLevel="1">
      <c r="A670" t="s">
        <v>1684</v>
      </c>
      <c r="B670" t="s">
        <v>929</v>
      </c>
      <c r="C670" t="s">
        <v>928</v>
      </c>
      <c r="D670" t="s">
        <v>121</v>
      </c>
      <c r="E670" t="s">
        <v>120</v>
      </c>
      <c r="F670" t="s">
        <v>1685</v>
      </c>
      <c r="G670" t="s">
        <v>37</v>
      </c>
      <c r="H670" t="s">
        <v>36</v>
      </c>
      <c r="I670" t="s">
        <v>38</v>
      </c>
      <c r="J670" t="s">
        <v>471</v>
      </c>
      <c r="K670" t="s">
        <v>1686</v>
      </c>
      <c r="L670">
        <v>1</v>
      </c>
      <c r="M670">
        <v>101.68</v>
      </c>
      <c r="N670">
        <v>0</v>
      </c>
      <c r="O670">
        <v>0</v>
      </c>
      <c r="P670">
        <v>0</v>
      </c>
      <c r="Q670">
        <v>0</v>
      </c>
      <c r="R670">
        <v>0</v>
      </c>
      <c r="S670">
        <v>0</v>
      </c>
      <c r="T670">
        <v>0</v>
      </c>
      <c r="U670">
        <v>0</v>
      </c>
      <c r="V670">
        <v>0</v>
      </c>
      <c r="W670">
        <v>0</v>
      </c>
      <c r="X670" t="s">
        <v>2062</v>
      </c>
      <c r="Y670" t="s">
        <v>2063</v>
      </c>
    </row>
    <row r="671" spans="1:25" outlineLevel="1">
      <c r="A671" t="s">
        <v>1684</v>
      </c>
      <c r="B671" t="s">
        <v>927</v>
      </c>
      <c r="C671" t="s">
        <v>926</v>
      </c>
      <c r="D671" t="s">
        <v>35</v>
      </c>
      <c r="E671" t="s">
        <v>34</v>
      </c>
      <c r="F671" t="s">
        <v>1685</v>
      </c>
      <c r="G671" t="s">
        <v>37</v>
      </c>
      <c r="H671" t="s">
        <v>36</v>
      </c>
      <c r="I671" t="s">
        <v>38</v>
      </c>
      <c r="J671" t="s">
        <v>471</v>
      </c>
      <c r="K671" t="s">
        <v>1686</v>
      </c>
      <c r="L671">
        <v>3</v>
      </c>
      <c r="M671">
        <v>259.38299999999998</v>
      </c>
      <c r="N671">
        <v>0</v>
      </c>
      <c r="O671">
        <v>0</v>
      </c>
      <c r="P671">
        <v>0</v>
      </c>
      <c r="Q671">
        <v>0</v>
      </c>
      <c r="R671">
        <v>0</v>
      </c>
      <c r="S671">
        <v>0</v>
      </c>
      <c r="T671">
        <v>0</v>
      </c>
      <c r="U671">
        <v>0</v>
      </c>
      <c r="V671">
        <v>0</v>
      </c>
      <c r="W671">
        <v>0</v>
      </c>
      <c r="X671" t="s">
        <v>2064</v>
      </c>
      <c r="Y671" t="s">
        <v>2065</v>
      </c>
    </row>
    <row r="672" spans="1:25" outlineLevel="1">
      <c r="A672" t="s">
        <v>1684</v>
      </c>
      <c r="B672" t="s">
        <v>925</v>
      </c>
      <c r="C672" t="s">
        <v>924</v>
      </c>
      <c r="D672" t="s">
        <v>169</v>
      </c>
      <c r="E672" t="s">
        <v>168</v>
      </c>
      <c r="F672" t="s">
        <v>1685</v>
      </c>
      <c r="G672" t="s">
        <v>37</v>
      </c>
      <c r="H672" t="s">
        <v>36</v>
      </c>
      <c r="I672" t="s">
        <v>38</v>
      </c>
      <c r="J672" t="s">
        <v>471</v>
      </c>
      <c r="K672" t="s">
        <v>1689</v>
      </c>
      <c r="N672">
        <v>0</v>
      </c>
      <c r="O672">
        <v>0</v>
      </c>
      <c r="P672">
        <v>0</v>
      </c>
      <c r="Q672">
        <v>0</v>
      </c>
      <c r="R672">
        <v>0</v>
      </c>
      <c r="S672">
        <v>0</v>
      </c>
      <c r="T672">
        <v>0</v>
      </c>
      <c r="U672">
        <v>0</v>
      </c>
      <c r="V672">
        <v>0</v>
      </c>
      <c r="W672">
        <v>0</v>
      </c>
      <c r="X672" t="s">
        <v>2068</v>
      </c>
      <c r="Y672" t="s">
        <v>2069</v>
      </c>
    </row>
    <row r="673" spans="1:25" outlineLevel="1">
      <c r="A673" t="s">
        <v>1684</v>
      </c>
      <c r="B673" t="s">
        <v>1509</v>
      </c>
      <c r="C673" t="s">
        <v>1508</v>
      </c>
      <c r="D673" t="s">
        <v>68</v>
      </c>
      <c r="E673" t="s">
        <v>67</v>
      </c>
      <c r="F673" t="s">
        <v>1685</v>
      </c>
      <c r="G673" t="s">
        <v>37</v>
      </c>
      <c r="H673" t="s">
        <v>36</v>
      </c>
      <c r="I673" t="s">
        <v>38</v>
      </c>
      <c r="J673" t="s">
        <v>471</v>
      </c>
      <c r="K673" t="s">
        <v>1689</v>
      </c>
      <c r="N673">
        <v>0</v>
      </c>
      <c r="O673">
        <v>0</v>
      </c>
      <c r="P673">
        <v>0</v>
      </c>
      <c r="Q673">
        <v>0</v>
      </c>
      <c r="R673">
        <v>0</v>
      </c>
      <c r="S673">
        <v>0</v>
      </c>
      <c r="T673">
        <v>0</v>
      </c>
      <c r="U673">
        <v>0</v>
      </c>
      <c r="V673">
        <v>0</v>
      </c>
      <c r="W673">
        <v>0</v>
      </c>
      <c r="X673" t="s">
        <v>2671</v>
      </c>
      <c r="Y673" t="s">
        <v>2672</v>
      </c>
    </row>
    <row r="674" spans="1:25" outlineLevel="1">
      <c r="A674" t="s">
        <v>1684</v>
      </c>
      <c r="B674" t="s">
        <v>921</v>
      </c>
      <c r="C674" t="s">
        <v>920</v>
      </c>
      <c r="D674" t="s">
        <v>95</v>
      </c>
      <c r="E674" t="s">
        <v>94</v>
      </c>
      <c r="F674" t="s">
        <v>1685</v>
      </c>
      <c r="G674" t="s">
        <v>37</v>
      </c>
      <c r="H674" t="s">
        <v>36</v>
      </c>
      <c r="I674" t="s">
        <v>38</v>
      </c>
      <c r="J674" t="s">
        <v>471</v>
      </c>
      <c r="K674" t="s">
        <v>1733</v>
      </c>
      <c r="L674">
        <v>1</v>
      </c>
      <c r="M674">
        <v>1085.1949999999999</v>
      </c>
      <c r="N674">
        <v>0</v>
      </c>
      <c r="O674">
        <v>0</v>
      </c>
      <c r="P674">
        <v>0</v>
      </c>
      <c r="Q674">
        <v>0</v>
      </c>
      <c r="R674">
        <v>0</v>
      </c>
      <c r="S674">
        <v>0</v>
      </c>
      <c r="T674">
        <v>0</v>
      </c>
      <c r="U674">
        <v>0</v>
      </c>
      <c r="V674">
        <v>0</v>
      </c>
      <c r="W674">
        <v>0</v>
      </c>
      <c r="X674" t="s">
        <v>2072</v>
      </c>
      <c r="Y674" t="s">
        <v>2073</v>
      </c>
    </row>
    <row r="675" spans="1:25" outlineLevel="1">
      <c r="A675" t="s">
        <v>1684</v>
      </c>
      <c r="B675" t="s">
        <v>919</v>
      </c>
      <c r="C675" t="s">
        <v>918</v>
      </c>
      <c r="D675" t="s">
        <v>115</v>
      </c>
      <c r="E675" t="s">
        <v>114</v>
      </c>
      <c r="F675" t="s">
        <v>1685</v>
      </c>
      <c r="G675" t="s">
        <v>37</v>
      </c>
      <c r="H675" t="s">
        <v>36</v>
      </c>
      <c r="I675" t="s">
        <v>38</v>
      </c>
      <c r="J675" t="s">
        <v>471</v>
      </c>
      <c r="K675" t="s">
        <v>1689</v>
      </c>
      <c r="N675">
        <v>0</v>
      </c>
      <c r="O675">
        <v>0</v>
      </c>
      <c r="P675">
        <v>0</v>
      </c>
      <c r="Q675">
        <v>0</v>
      </c>
      <c r="R675">
        <v>0</v>
      </c>
      <c r="S675">
        <v>0</v>
      </c>
      <c r="T675">
        <v>0</v>
      </c>
      <c r="U675">
        <v>0</v>
      </c>
      <c r="V675">
        <v>0</v>
      </c>
      <c r="W675">
        <v>0</v>
      </c>
      <c r="X675" t="s">
        <v>2673</v>
      </c>
      <c r="Y675" t="s">
        <v>2674</v>
      </c>
    </row>
    <row r="676" spans="1:25" outlineLevel="1">
      <c r="A676" t="s">
        <v>1684</v>
      </c>
      <c r="B676" t="s">
        <v>917</v>
      </c>
      <c r="C676" t="s">
        <v>916</v>
      </c>
      <c r="D676" t="s">
        <v>366</v>
      </c>
      <c r="E676" t="s">
        <v>365</v>
      </c>
      <c r="F676" t="s">
        <v>1685</v>
      </c>
      <c r="G676" t="s">
        <v>37</v>
      </c>
      <c r="H676" t="s">
        <v>36</v>
      </c>
      <c r="I676" t="s">
        <v>38</v>
      </c>
      <c r="J676" t="s">
        <v>471</v>
      </c>
      <c r="K676" t="s">
        <v>1733</v>
      </c>
      <c r="L676">
        <v>1</v>
      </c>
      <c r="M676">
        <v>8535.4619999999995</v>
      </c>
      <c r="N676">
        <v>0</v>
      </c>
      <c r="O676">
        <v>0</v>
      </c>
      <c r="P676">
        <v>0</v>
      </c>
      <c r="Q676">
        <v>0</v>
      </c>
      <c r="R676">
        <v>0</v>
      </c>
      <c r="S676">
        <v>0</v>
      </c>
      <c r="T676">
        <v>0</v>
      </c>
      <c r="U676">
        <v>0</v>
      </c>
      <c r="V676">
        <v>0</v>
      </c>
      <c r="W676">
        <v>0</v>
      </c>
      <c r="X676" t="s">
        <v>2074</v>
      </c>
      <c r="Y676" t="s">
        <v>2075</v>
      </c>
    </row>
    <row r="677" spans="1:25" outlineLevel="1">
      <c r="A677" t="s">
        <v>1684</v>
      </c>
      <c r="B677" t="s">
        <v>913</v>
      </c>
      <c r="C677" t="s">
        <v>912</v>
      </c>
      <c r="D677" t="s">
        <v>147</v>
      </c>
      <c r="E677" t="s">
        <v>146</v>
      </c>
      <c r="F677" t="s">
        <v>1685</v>
      </c>
      <c r="G677" t="s">
        <v>37</v>
      </c>
      <c r="H677" t="s">
        <v>36</v>
      </c>
      <c r="I677" t="s">
        <v>38</v>
      </c>
      <c r="J677" t="s">
        <v>471</v>
      </c>
      <c r="K677" t="s">
        <v>1689</v>
      </c>
      <c r="N677">
        <v>0</v>
      </c>
      <c r="O677">
        <v>0</v>
      </c>
      <c r="P677">
        <v>0</v>
      </c>
      <c r="Q677">
        <v>0</v>
      </c>
      <c r="R677">
        <v>0</v>
      </c>
      <c r="S677">
        <v>0</v>
      </c>
      <c r="T677">
        <v>0</v>
      </c>
      <c r="U677">
        <v>0</v>
      </c>
      <c r="V677">
        <v>0</v>
      </c>
      <c r="W677">
        <v>0</v>
      </c>
      <c r="X677" t="s">
        <v>2675</v>
      </c>
      <c r="Y677" t="s">
        <v>2676</v>
      </c>
    </row>
    <row r="678" spans="1:25" outlineLevel="1">
      <c r="A678" t="s">
        <v>1684</v>
      </c>
      <c r="B678" t="s">
        <v>909</v>
      </c>
      <c r="C678" t="s">
        <v>908</v>
      </c>
      <c r="D678" t="s">
        <v>169</v>
      </c>
      <c r="E678" t="s">
        <v>168</v>
      </c>
      <c r="F678" t="s">
        <v>1685</v>
      </c>
      <c r="G678" t="s">
        <v>37</v>
      </c>
      <c r="H678" t="s">
        <v>36</v>
      </c>
      <c r="I678" t="s">
        <v>38</v>
      </c>
      <c r="J678" t="s">
        <v>471</v>
      </c>
      <c r="K678" t="s">
        <v>1689</v>
      </c>
      <c r="L678">
        <v>39</v>
      </c>
      <c r="M678">
        <v>125.89700000000001</v>
      </c>
      <c r="N678">
        <v>0</v>
      </c>
      <c r="O678">
        <v>0</v>
      </c>
      <c r="P678">
        <v>0</v>
      </c>
      <c r="Q678">
        <v>0</v>
      </c>
      <c r="R678">
        <v>0</v>
      </c>
      <c r="S678">
        <v>0</v>
      </c>
      <c r="T678">
        <v>0</v>
      </c>
      <c r="U678">
        <v>0</v>
      </c>
      <c r="V678">
        <v>0</v>
      </c>
      <c r="W678">
        <v>0</v>
      </c>
      <c r="X678" t="s">
        <v>2080</v>
      </c>
      <c r="Y678" t="s">
        <v>2081</v>
      </c>
    </row>
    <row r="679" spans="1:25" outlineLevel="1">
      <c r="A679" t="s">
        <v>1684</v>
      </c>
      <c r="B679" t="s">
        <v>903</v>
      </c>
      <c r="C679" t="s">
        <v>902</v>
      </c>
      <c r="D679" t="s">
        <v>60</v>
      </c>
      <c r="E679" t="s">
        <v>59</v>
      </c>
      <c r="F679" t="s">
        <v>1794</v>
      </c>
      <c r="G679" t="s">
        <v>37</v>
      </c>
      <c r="H679" t="s">
        <v>36</v>
      </c>
      <c r="I679" t="s">
        <v>38</v>
      </c>
      <c r="J679" t="s">
        <v>471</v>
      </c>
      <c r="K679" t="s">
        <v>1686</v>
      </c>
      <c r="L679">
        <v>1</v>
      </c>
      <c r="M679">
        <v>117.185</v>
      </c>
      <c r="N679">
        <v>0</v>
      </c>
      <c r="O679">
        <v>0</v>
      </c>
      <c r="P679">
        <v>0</v>
      </c>
      <c r="Q679">
        <v>0</v>
      </c>
      <c r="R679">
        <v>0</v>
      </c>
      <c r="S679">
        <v>0</v>
      </c>
      <c r="T679">
        <v>0</v>
      </c>
      <c r="U679">
        <v>0</v>
      </c>
      <c r="V679">
        <v>0</v>
      </c>
      <c r="W679">
        <v>0</v>
      </c>
      <c r="X679" t="s">
        <v>2082</v>
      </c>
      <c r="Y679" t="s">
        <v>2083</v>
      </c>
    </row>
    <row r="680" spans="1:25" outlineLevel="1">
      <c r="A680" t="s">
        <v>1684</v>
      </c>
      <c r="B680" t="s">
        <v>903</v>
      </c>
      <c r="C680" t="s">
        <v>902</v>
      </c>
      <c r="D680" t="s">
        <v>60</v>
      </c>
      <c r="E680" t="s">
        <v>59</v>
      </c>
      <c r="F680" t="s">
        <v>1794</v>
      </c>
      <c r="G680" t="s">
        <v>37</v>
      </c>
      <c r="H680" t="s">
        <v>36</v>
      </c>
      <c r="I680" t="s">
        <v>38</v>
      </c>
      <c r="J680" t="s">
        <v>471</v>
      </c>
      <c r="K680" t="s">
        <v>1733</v>
      </c>
      <c r="L680">
        <v>0</v>
      </c>
      <c r="M680">
        <v>0</v>
      </c>
      <c r="N680">
        <v>0</v>
      </c>
      <c r="O680">
        <v>0</v>
      </c>
      <c r="P680">
        <v>0</v>
      </c>
      <c r="Q680">
        <v>0</v>
      </c>
      <c r="R680">
        <v>0</v>
      </c>
      <c r="S680">
        <v>0</v>
      </c>
      <c r="T680">
        <v>0</v>
      </c>
      <c r="U680">
        <v>0</v>
      </c>
      <c r="V680">
        <v>1</v>
      </c>
      <c r="W680">
        <v>192.01499999999999</v>
      </c>
      <c r="X680" t="s">
        <v>2082</v>
      </c>
      <c r="Y680" t="s">
        <v>2083</v>
      </c>
    </row>
    <row r="681" spans="1:25" outlineLevel="1">
      <c r="A681" t="s">
        <v>1684</v>
      </c>
      <c r="B681" t="s">
        <v>901</v>
      </c>
      <c r="C681" t="s">
        <v>900</v>
      </c>
      <c r="D681" t="s">
        <v>95</v>
      </c>
      <c r="E681" t="s">
        <v>94</v>
      </c>
      <c r="F681" t="s">
        <v>1685</v>
      </c>
      <c r="G681" t="s">
        <v>37</v>
      </c>
      <c r="H681" t="s">
        <v>36</v>
      </c>
      <c r="I681" t="s">
        <v>38</v>
      </c>
      <c r="J681" t="s">
        <v>471</v>
      </c>
      <c r="K681" t="s">
        <v>1686</v>
      </c>
      <c r="L681">
        <v>1</v>
      </c>
      <c r="M681">
        <v>84.259</v>
      </c>
      <c r="N681">
        <v>0</v>
      </c>
      <c r="O681">
        <v>0</v>
      </c>
      <c r="P681">
        <v>0</v>
      </c>
      <c r="Q681">
        <v>0</v>
      </c>
      <c r="R681">
        <v>0</v>
      </c>
      <c r="S681">
        <v>0</v>
      </c>
      <c r="T681">
        <v>0</v>
      </c>
      <c r="U681">
        <v>0</v>
      </c>
      <c r="V681">
        <v>0</v>
      </c>
      <c r="W681">
        <v>0</v>
      </c>
      <c r="X681" t="s">
        <v>2677</v>
      </c>
      <c r="Y681" t="s">
        <v>2678</v>
      </c>
    </row>
    <row r="682" spans="1:25" outlineLevel="1">
      <c r="A682" t="s">
        <v>1684</v>
      </c>
      <c r="B682" t="s">
        <v>899</v>
      </c>
      <c r="C682" t="s">
        <v>898</v>
      </c>
      <c r="D682" t="s">
        <v>74</v>
      </c>
      <c r="E682" t="s">
        <v>73</v>
      </c>
      <c r="F682" t="s">
        <v>1685</v>
      </c>
      <c r="G682" t="s">
        <v>37</v>
      </c>
      <c r="H682" t="s">
        <v>36</v>
      </c>
      <c r="I682" t="s">
        <v>38</v>
      </c>
      <c r="J682" t="s">
        <v>471</v>
      </c>
      <c r="K682" t="s">
        <v>1689</v>
      </c>
      <c r="L682">
        <v>23</v>
      </c>
      <c r="M682">
        <v>206.916</v>
      </c>
      <c r="N682">
        <v>0</v>
      </c>
      <c r="O682">
        <v>0</v>
      </c>
      <c r="P682">
        <v>0</v>
      </c>
      <c r="Q682">
        <v>0</v>
      </c>
      <c r="R682">
        <v>0</v>
      </c>
      <c r="S682">
        <v>0</v>
      </c>
      <c r="T682">
        <v>0</v>
      </c>
      <c r="U682">
        <v>0</v>
      </c>
      <c r="V682">
        <v>0</v>
      </c>
      <c r="W682">
        <v>0</v>
      </c>
      <c r="X682" t="s">
        <v>2084</v>
      </c>
      <c r="Y682" t="s">
        <v>2085</v>
      </c>
    </row>
    <row r="683" spans="1:25" outlineLevel="1">
      <c r="A683" t="s">
        <v>1684</v>
      </c>
      <c r="B683" t="s">
        <v>891</v>
      </c>
      <c r="C683" t="s">
        <v>890</v>
      </c>
      <c r="D683" t="s">
        <v>95</v>
      </c>
      <c r="E683" t="s">
        <v>94</v>
      </c>
      <c r="F683" t="s">
        <v>1685</v>
      </c>
      <c r="G683" t="s">
        <v>37</v>
      </c>
      <c r="H683" t="s">
        <v>36</v>
      </c>
      <c r="I683" t="s">
        <v>38</v>
      </c>
      <c r="J683" t="s">
        <v>471</v>
      </c>
      <c r="K683" t="s">
        <v>1689</v>
      </c>
      <c r="L683">
        <v>16</v>
      </c>
      <c r="M683">
        <v>67.626999999999995</v>
      </c>
      <c r="N683">
        <v>0</v>
      </c>
      <c r="O683">
        <v>0</v>
      </c>
      <c r="P683">
        <v>0</v>
      </c>
      <c r="Q683">
        <v>0</v>
      </c>
      <c r="R683">
        <v>0</v>
      </c>
      <c r="S683">
        <v>0</v>
      </c>
      <c r="T683">
        <v>0</v>
      </c>
      <c r="U683">
        <v>0</v>
      </c>
      <c r="V683">
        <v>0</v>
      </c>
      <c r="W683">
        <v>0</v>
      </c>
      <c r="X683" t="s">
        <v>2090</v>
      </c>
      <c r="Y683" t="s">
        <v>2091</v>
      </c>
    </row>
    <row r="684" spans="1:25" outlineLevel="1">
      <c r="A684" t="s">
        <v>1684</v>
      </c>
      <c r="B684" t="s">
        <v>889</v>
      </c>
      <c r="C684" t="s">
        <v>888</v>
      </c>
      <c r="D684" t="s">
        <v>121</v>
      </c>
      <c r="E684" t="s">
        <v>120</v>
      </c>
      <c r="F684" t="s">
        <v>1685</v>
      </c>
      <c r="G684" t="s">
        <v>37</v>
      </c>
      <c r="H684" t="s">
        <v>36</v>
      </c>
      <c r="I684" t="s">
        <v>38</v>
      </c>
      <c r="J684" t="s">
        <v>471</v>
      </c>
      <c r="K684" t="s">
        <v>1689</v>
      </c>
      <c r="N684">
        <v>0</v>
      </c>
      <c r="O684">
        <v>0</v>
      </c>
      <c r="P684">
        <v>0</v>
      </c>
      <c r="Q684">
        <v>0</v>
      </c>
      <c r="R684">
        <v>0</v>
      </c>
      <c r="S684">
        <v>0</v>
      </c>
      <c r="T684">
        <v>0</v>
      </c>
      <c r="U684">
        <v>0</v>
      </c>
      <c r="V684">
        <v>0</v>
      </c>
      <c r="W684">
        <v>0</v>
      </c>
      <c r="X684" t="s">
        <v>2679</v>
      </c>
      <c r="Y684" t="s">
        <v>2680</v>
      </c>
    </row>
    <row r="685" spans="1:25" outlineLevel="1">
      <c r="A685" t="s">
        <v>1684</v>
      </c>
      <c r="B685" t="s">
        <v>887</v>
      </c>
      <c r="C685" t="s">
        <v>886</v>
      </c>
      <c r="D685" t="s">
        <v>101</v>
      </c>
      <c r="E685" t="s">
        <v>100</v>
      </c>
      <c r="F685" t="s">
        <v>1696</v>
      </c>
      <c r="G685" t="s">
        <v>37</v>
      </c>
      <c r="H685" t="s">
        <v>36</v>
      </c>
      <c r="I685" t="s">
        <v>38</v>
      </c>
      <c r="J685" t="s">
        <v>471</v>
      </c>
      <c r="K685" t="s">
        <v>1686</v>
      </c>
      <c r="L685">
        <v>1</v>
      </c>
      <c r="M685">
        <v>93.808999999999997</v>
      </c>
      <c r="N685">
        <v>0</v>
      </c>
      <c r="O685">
        <v>0</v>
      </c>
      <c r="P685">
        <v>0</v>
      </c>
      <c r="Q685">
        <v>0</v>
      </c>
      <c r="R685">
        <v>0</v>
      </c>
      <c r="S685">
        <v>0</v>
      </c>
      <c r="T685">
        <v>0</v>
      </c>
      <c r="U685">
        <v>0</v>
      </c>
      <c r="V685">
        <v>0</v>
      </c>
      <c r="W685">
        <v>0</v>
      </c>
      <c r="X685" t="s">
        <v>2092</v>
      </c>
      <c r="Y685" t="s">
        <v>2093</v>
      </c>
    </row>
    <row r="686" spans="1:25" outlineLevel="1">
      <c r="A686" t="s">
        <v>1684</v>
      </c>
      <c r="B686" t="s">
        <v>885</v>
      </c>
      <c r="C686" t="s">
        <v>884</v>
      </c>
      <c r="D686" t="s">
        <v>68</v>
      </c>
      <c r="E686" t="s">
        <v>67</v>
      </c>
      <c r="F686" t="s">
        <v>1685</v>
      </c>
      <c r="G686" t="s">
        <v>37</v>
      </c>
      <c r="H686" t="s">
        <v>36</v>
      </c>
      <c r="I686" t="s">
        <v>38</v>
      </c>
      <c r="J686" t="s">
        <v>471</v>
      </c>
      <c r="K686" t="s">
        <v>1733</v>
      </c>
      <c r="L686">
        <v>0</v>
      </c>
      <c r="M686">
        <v>0</v>
      </c>
      <c r="N686">
        <v>0</v>
      </c>
      <c r="O686">
        <v>0</v>
      </c>
      <c r="P686">
        <v>1</v>
      </c>
      <c r="Q686">
        <v>0</v>
      </c>
      <c r="R686">
        <v>0</v>
      </c>
      <c r="S686">
        <v>0</v>
      </c>
      <c r="T686">
        <v>0</v>
      </c>
      <c r="U686">
        <v>0</v>
      </c>
      <c r="V686">
        <v>0</v>
      </c>
      <c r="W686">
        <v>0</v>
      </c>
      <c r="X686" t="s">
        <v>2094</v>
      </c>
      <c r="Y686" t="s">
        <v>2095</v>
      </c>
    </row>
    <row r="687" spans="1:25" outlineLevel="1">
      <c r="A687" t="s">
        <v>1684</v>
      </c>
      <c r="B687" t="s">
        <v>883</v>
      </c>
      <c r="C687" t="s">
        <v>882</v>
      </c>
      <c r="D687" t="s">
        <v>298</v>
      </c>
      <c r="E687" t="s">
        <v>297</v>
      </c>
      <c r="F687" t="s">
        <v>1685</v>
      </c>
      <c r="G687" t="s">
        <v>37</v>
      </c>
      <c r="H687" t="s">
        <v>36</v>
      </c>
      <c r="I687" t="s">
        <v>38</v>
      </c>
      <c r="J687" t="s">
        <v>471</v>
      </c>
      <c r="K687" t="s">
        <v>1689</v>
      </c>
      <c r="N687">
        <v>0</v>
      </c>
      <c r="O687">
        <v>0</v>
      </c>
      <c r="P687">
        <v>0</v>
      </c>
      <c r="Q687">
        <v>0</v>
      </c>
      <c r="R687">
        <v>0</v>
      </c>
      <c r="S687">
        <v>0</v>
      </c>
      <c r="T687">
        <v>0</v>
      </c>
      <c r="U687">
        <v>0</v>
      </c>
      <c r="V687">
        <v>0</v>
      </c>
      <c r="W687">
        <v>0</v>
      </c>
      <c r="X687" t="s">
        <v>2681</v>
      </c>
      <c r="Y687" t="s">
        <v>2682</v>
      </c>
    </row>
    <row r="688" spans="1:25" outlineLevel="1">
      <c r="A688" t="s">
        <v>1684</v>
      </c>
      <c r="B688" t="s">
        <v>881</v>
      </c>
      <c r="C688" t="s">
        <v>880</v>
      </c>
      <c r="D688" t="s">
        <v>169</v>
      </c>
      <c r="E688" t="s">
        <v>168</v>
      </c>
      <c r="F688" t="s">
        <v>1685</v>
      </c>
      <c r="G688" t="s">
        <v>37</v>
      </c>
      <c r="H688" t="s">
        <v>36</v>
      </c>
      <c r="I688" t="s">
        <v>38</v>
      </c>
      <c r="J688" t="s">
        <v>471</v>
      </c>
      <c r="K688" t="s">
        <v>1689</v>
      </c>
      <c r="N688">
        <v>0</v>
      </c>
      <c r="O688">
        <v>0</v>
      </c>
      <c r="P688">
        <v>0</v>
      </c>
      <c r="Q688">
        <v>0</v>
      </c>
      <c r="R688">
        <v>0</v>
      </c>
      <c r="S688">
        <v>0</v>
      </c>
      <c r="T688">
        <v>0</v>
      </c>
      <c r="U688">
        <v>0</v>
      </c>
      <c r="V688">
        <v>0</v>
      </c>
      <c r="W688">
        <v>0</v>
      </c>
      <c r="X688" t="s">
        <v>2683</v>
      </c>
      <c r="Y688" t="s">
        <v>2684</v>
      </c>
    </row>
    <row r="689" spans="1:25" outlineLevel="1">
      <c r="A689" t="s">
        <v>1684</v>
      </c>
      <c r="B689" t="s">
        <v>879</v>
      </c>
      <c r="C689" t="s">
        <v>878</v>
      </c>
      <c r="D689" t="s">
        <v>68</v>
      </c>
      <c r="E689" t="s">
        <v>67</v>
      </c>
      <c r="F689" t="s">
        <v>1685</v>
      </c>
      <c r="G689" t="s">
        <v>37</v>
      </c>
      <c r="H689" t="s">
        <v>36</v>
      </c>
      <c r="I689" t="s">
        <v>38</v>
      </c>
      <c r="J689" t="s">
        <v>471</v>
      </c>
      <c r="K689" t="s">
        <v>1689</v>
      </c>
      <c r="N689">
        <v>0</v>
      </c>
      <c r="O689">
        <v>0</v>
      </c>
      <c r="P689">
        <v>0</v>
      </c>
      <c r="Q689">
        <v>0</v>
      </c>
      <c r="R689">
        <v>0</v>
      </c>
      <c r="S689">
        <v>0</v>
      </c>
      <c r="T689">
        <v>0</v>
      </c>
      <c r="U689">
        <v>0</v>
      </c>
      <c r="V689">
        <v>0</v>
      </c>
      <c r="W689">
        <v>0</v>
      </c>
      <c r="X689" t="s">
        <v>2685</v>
      </c>
      <c r="Y689" t="s">
        <v>2686</v>
      </c>
    </row>
    <row r="690" spans="1:25" outlineLevel="1">
      <c r="A690" t="s">
        <v>1684</v>
      </c>
      <c r="B690" t="s">
        <v>875</v>
      </c>
      <c r="C690" t="s">
        <v>874</v>
      </c>
      <c r="D690" t="s">
        <v>169</v>
      </c>
      <c r="E690" t="s">
        <v>168</v>
      </c>
      <c r="F690" t="s">
        <v>1685</v>
      </c>
      <c r="G690" t="s">
        <v>37</v>
      </c>
      <c r="H690" t="s">
        <v>36</v>
      </c>
      <c r="I690" t="s">
        <v>38</v>
      </c>
      <c r="J690" t="s">
        <v>471</v>
      </c>
      <c r="K690" t="s">
        <v>1686</v>
      </c>
      <c r="L690">
        <v>2</v>
      </c>
      <c r="M690">
        <v>208.59200000000001</v>
      </c>
      <c r="N690">
        <v>0</v>
      </c>
      <c r="O690">
        <v>0</v>
      </c>
      <c r="P690">
        <v>0</v>
      </c>
      <c r="Q690">
        <v>0</v>
      </c>
      <c r="R690">
        <v>0</v>
      </c>
      <c r="S690">
        <v>0</v>
      </c>
      <c r="T690">
        <v>0</v>
      </c>
      <c r="U690">
        <v>0</v>
      </c>
      <c r="V690">
        <v>0</v>
      </c>
      <c r="W690">
        <v>0</v>
      </c>
      <c r="X690" t="s">
        <v>2100</v>
      </c>
      <c r="Y690" t="s">
        <v>2101</v>
      </c>
    </row>
    <row r="691" spans="1:25" outlineLevel="1">
      <c r="A691" t="s">
        <v>1684</v>
      </c>
      <c r="B691" t="s">
        <v>873</v>
      </c>
      <c r="C691" t="s">
        <v>872</v>
      </c>
      <c r="D691" t="s">
        <v>52</v>
      </c>
      <c r="E691" t="s">
        <v>51</v>
      </c>
      <c r="F691" t="s">
        <v>1685</v>
      </c>
      <c r="G691" t="s">
        <v>37</v>
      </c>
      <c r="H691" t="s">
        <v>36</v>
      </c>
      <c r="I691" t="s">
        <v>38</v>
      </c>
      <c r="J691" t="s">
        <v>471</v>
      </c>
      <c r="K691" t="s">
        <v>1689</v>
      </c>
      <c r="N691">
        <v>0</v>
      </c>
      <c r="O691">
        <v>0</v>
      </c>
      <c r="P691">
        <v>0</v>
      </c>
      <c r="Q691">
        <v>0</v>
      </c>
      <c r="R691">
        <v>0</v>
      </c>
      <c r="S691">
        <v>0</v>
      </c>
      <c r="T691">
        <v>0</v>
      </c>
      <c r="U691">
        <v>0</v>
      </c>
      <c r="V691">
        <v>0</v>
      </c>
      <c r="W691">
        <v>0</v>
      </c>
      <c r="X691" t="s">
        <v>2687</v>
      </c>
      <c r="Y691" t="s">
        <v>2688</v>
      </c>
    </row>
    <row r="692" spans="1:25" outlineLevel="1">
      <c r="A692" t="s">
        <v>1684</v>
      </c>
      <c r="B692" t="s">
        <v>871</v>
      </c>
      <c r="C692" t="s">
        <v>870</v>
      </c>
      <c r="D692" t="s">
        <v>298</v>
      </c>
      <c r="E692" t="s">
        <v>297</v>
      </c>
      <c r="F692" t="s">
        <v>1685</v>
      </c>
      <c r="G692" t="s">
        <v>37</v>
      </c>
      <c r="H692" t="s">
        <v>36</v>
      </c>
      <c r="I692" t="s">
        <v>38</v>
      </c>
      <c r="J692" t="s">
        <v>471</v>
      </c>
      <c r="K692" t="s">
        <v>1689</v>
      </c>
      <c r="N692">
        <v>0</v>
      </c>
      <c r="O692">
        <v>0</v>
      </c>
      <c r="P692">
        <v>0</v>
      </c>
      <c r="Q692">
        <v>0</v>
      </c>
      <c r="R692">
        <v>0</v>
      </c>
      <c r="S692">
        <v>0</v>
      </c>
      <c r="T692">
        <v>0</v>
      </c>
      <c r="U692">
        <v>0</v>
      </c>
      <c r="V692">
        <v>0</v>
      </c>
      <c r="W692">
        <v>0</v>
      </c>
      <c r="X692" t="s">
        <v>2689</v>
      </c>
      <c r="Y692" t="s">
        <v>2690</v>
      </c>
    </row>
    <row r="693" spans="1:25" outlineLevel="1">
      <c r="A693" t="s">
        <v>1684</v>
      </c>
      <c r="B693" t="s">
        <v>871</v>
      </c>
      <c r="C693" t="s">
        <v>870</v>
      </c>
      <c r="D693" t="s">
        <v>298</v>
      </c>
      <c r="E693" t="s">
        <v>297</v>
      </c>
      <c r="F693" t="s">
        <v>1685</v>
      </c>
      <c r="G693" t="s">
        <v>37</v>
      </c>
      <c r="H693" t="s">
        <v>36</v>
      </c>
      <c r="I693" t="s">
        <v>38</v>
      </c>
      <c r="J693" t="s">
        <v>471</v>
      </c>
      <c r="K693" t="s">
        <v>1686</v>
      </c>
      <c r="L693">
        <v>1</v>
      </c>
      <c r="M693">
        <v>56.655999999999999</v>
      </c>
      <c r="N693">
        <v>0</v>
      </c>
      <c r="O693">
        <v>0</v>
      </c>
      <c r="P693">
        <v>0</v>
      </c>
      <c r="Q693">
        <v>0</v>
      </c>
      <c r="R693">
        <v>0</v>
      </c>
      <c r="S693">
        <v>0</v>
      </c>
      <c r="T693">
        <v>0</v>
      </c>
      <c r="U693">
        <v>0</v>
      </c>
      <c r="V693">
        <v>0</v>
      </c>
      <c r="W693">
        <v>0</v>
      </c>
      <c r="X693" t="s">
        <v>2689</v>
      </c>
      <c r="Y693" t="s">
        <v>2690</v>
      </c>
    </row>
    <row r="694" spans="1:25" outlineLevel="1">
      <c r="A694" t="s">
        <v>1684</v>
      </c>
      <c r="B694" t="s">
        <v>863</v>
      </c>
      <c r="C694" t="s">
        <v>862</v>
      </c>
      <c r="D694" t="s">
        <v>95</v>
      </c>
      <c r="E694" t="s">
        <v>94</v>
      </c>
      <c r="F694" t="s">
        <v>1685</v>
      </c>
      <c r="G694" t="s">
        <v>37</v>
      </c>
      <c r="H694" t="s">
        <v>36</v>
      </c>
      <c r="I694" t="s">
        <v>38</v>
      </c>
      <c r="J694" t="s">
        <v>471</v>
      </c>
      <c r="K694" t="s">
        <v>1689</v>
      </c>
      <c r="N694">
        <v>0</v>
      </c>
      <c r="O694">
        <v>0</v>
      </c>
      <c r="P694">
        <v>0</v>
      </c>
      <c r="Q694">
        <v>0</v>
      </c>
      <c r="R694">
        <v>0</v>
      </c>
      <c r="S694">
        <v>0</v>
      </c>
      <c r="T694">
        <v>0</v>
      </c>
      <c r="U694">
        <v>0</v>
      </c>
      <c r="V694">
        <v>0</v>
      </c>
      <c r="W694">
        <v>0</v>
      </c>
      <c r="X694" t="s">
        <v>2691</v>
      </c>
      <c r="Y694" t="s">
        <v>2692</v>
      </c>
    </row>
    <row r="695" spans="1:25" outlineLevel="1">
      <c r="A695" t="s">
        <v>1684</v>
      </c>
      <c r="B695" t="s">
        <v>859</v>
      </c>
      <c r="C695" t="s">
        <v>858</v>
      </c>
      <c r="D695" t="s">
        <v>169</v>
      </c>
      <c r="E695" t="s">
        <v>168</v>
      </c>
      <c r="F695" t="s">
        <v>1685</v>
      </c>
      <c r="G695" t="s">
        <v>37</v>
      </c>
      <c r="H695" t="s">
        <v>36</v>
      </c>
      <c r="I695" t="s">
        <v>38</v>
      </c>
      <c r="J695" t="s">
        <v>471</v>
      </c>
      <c r="K695" t="s">
        <v>1689</v>
      </c>
      <c r="L695">
        <v>16</v>
      </c>
      <c r="M695">
        <v>40.225000000000001</v>
      </c>
      <c r="N695">
        <v>0</v>
      </c>
      <c r="O695">
        <v>0</v>
      </c>
      <c r="P695">
        <v>0</v>
      </c>
      <c r="Q695">
        <v>0</v>
      </c>
      <c r="R695">
        <v>0</v>
      </c>
      <c r="S695">
        <v>0</v>
      </c>
      <c r="T695">
        <v>0</v>
      </c>
      <c r="U695">
        <v>0</v>
      </c>
      <c r="V695">
        <v>0</v>
      </c>
      <c r="W695">
        <v>0</v>
      </c>
      <c r="X695" t="s">
        <v>2110</v>
      </c>
      <c r="Y695" t="s">
        <v>2111</v>
      </c>
    </row>
    <row r="696" spans="1:25" outlineLevel="1">
      <c r="A696" t="s">
        <v>1684</v>
      </c>
      <c r="B696" t="s">
        <v>853</v>
      </c>
      <c r="C696" t="s">
        <v>852</v>
      </c>
      <c r="D696" t="s">
        <v>85</v>
      </c>
      <c r="E696" t="s">
        <v>84</v>
      </c>
      <c r="F696" t="s">
        <v>1685</v>
      </c>
      <c r="G696" t="s">
        <v>37</v>
      </c>
      <c r="H696" t="s">
        <v>36</v>
      </c>
      <c r="I696" t="s">
        <v>38</v>
      </c>
      <c r="J696" t="s">
        <v>471</v>
      </c>
      <c r="K696" t="s">
        <v>1689</v>
      </c>
      <c r="N696">
        <v>0</v>
      </c>
      <c r="O696">
        <v>0</v>
      </c>
      <c r="P696">
        <v>0</v>
      </c>
      <c r="Q696">
        <v>0</v>
      </c>
      <c r="R696">
        <v>0</v>
      </c>
      <c r="S696">
        <v>0</v>
      </c>
      <c r="T696">
        <v>0</v>
      </c>
      <c r="U696">
        <v>0</v>
      </c>
      <c r="V696">
        <v>0</v>
      </c>
      <c r="W696">
        <v>0</v>
      </c>
      <c r="X696" t="s">
        <v>2693</v>
      </c>
      <c r="Y696" t="s">
        <v>2694</v>
      </c>
    </row>
    <row r="697" spans="1:25" outlineLevel="1">
      <c r="A697" t="s">
        <v>1684</v>
      </c>
      <c r="B697" t="s">
        <v>851</v>
      </c>
      <c r="C697" t="s">
        <v>850</v>
      </c>
      <c r="D697" t="s">
        <v>101</v>
      </c>
      <c r="E697" t="s">
        <v>100</v>
      </c>
      <c r="F697" t="s">
        <v>1696</v>
      </c>
      <c r="G697" t="s">
        <v>37</v>
      </c>
      <c r="H697" t="s">
        <v>36</v>
      </c>
      <c r="I697" t="s">
        <v>38</v>
      </c>
      <c r="J697" t="s">
        <v>471</v>
      </c>
      <c r="K697" t="s">
        <v>1686</v>
      </c>
      <c r="L697">
        <v>2</v>
      </c>
      <c r="M697">
        <v>163.995</v>
      </c>
      <c r="N697">
        <v>0</v>
      </c>
      <c r="O697">
        <v>0</v>
      </c>
      <c r="P697">
        <v>0</v>
      </c>
      <c r="Q697">
        <v>0</v>
      </c>
      <c r="R697">
        <v>0</v>
      </c>
      <c r="S697">
        <v>0</v>
      </c>
      <c r="T697">
        <v>0</v>
      </c>
      <c r="U697">
        <v>0</v>
      </c>
      <c r="V697">
        <v>0</v>
      </c>
      <c r="W697">
        <v>0</v>
      </c>
      <c r="X697" t="s">
        <v>2116</v>
      </c>
      <c r="Y697" t="s">
        <v>2117</v>
      </c>
    </row>
    <row r="698" spans="1:25" outlineLevel="1">
      <c r="A698" t="s">
        <v>1684</v>
      </c>
      <c r="B698" t="s">
        <v>851</v>
      </c>
      <c r="C698" t="s">
        <v>850</v>
      </c>
      <c r="D698" t="s">
        <v>101</v>
      </c>
      <c r="E698" t="s">
        <v>100</v>
      </c>
      <c r="F698" t="s">
        <v>1696</v>
      </c>
      <c r="G698" t="s">
        <v>37</v>
      </c>
      <c r="H698" t="s">
        <v>36</v>
      </c>
      <c r="I698" t="s">
        <v>38</v>
      </c>
      <c r="J698" t="s">
        <v>471</v>
      </c>
      <c r="K698" t="s">
        <v>1733</v>
      </c>
      <c r="L698">
        <v>0</v>
      </c>
      <c r="M698">
        <v>0</v>
      </c>
      <c r="N698">
        <v>1</v>
      </c>
      <c r="O698">
        <v>10728.754999999999</v>
      </c>
      <c r="P698">
        <v>0</v>
      </c>
      <c r="Q698">
        <v>0</v>
      </c>
      <c r="R698">
        <v>0</v>
      </c>
      <c r="S698">
        <v>0</v>
      </c>
      <c r="T698">
        <v>0</v>
      </c>
      <c r="U698">
        <v>0</v>
      </c>
      <c r="V698">
        <v>0</v>
      </c>
      <c r="W698">
        <v>0</v>
      </c>
      <c r="X698" t="s">
        <v>2116</v>
      </c>
      <c r="Y698" t="s">
        <v>2117</v>
      </c>
    </row>
    <row r="699" spans="1:25" outlineLevel="1">
      <c r="A699" t="s">
        <v>1684</v>
      </c>
      <c r="B699" t="s">
        <v>1501</v>
      </c>
      <c r="C699" t="s">
        <v>1500</v>
      </c>
      <c r="D699" t="s">
        <v>95</v>
      </c>
      <c r="E699" t="s">
        <v>94</v>
      </c>
      <c r="F699" t="s">
        <v>1685</v>
      </c>
      <c r="G699" t="s">
        <v>37</v>
      </c>
      <c r="H699" t="s">
        <v>36</v>
      </c>
      <c r="I699" t="s">
        <v>38</v>
      </c>
      <c r="J699" t="s">
        <v>471</v>
      </c>
      <c r="K699" t="s">
        <v>1689</v>
      </c>
      <c r="N699">
        <v>0</v>
      </c>
      <c r="O699">
        <v>0</v>
      </c>
      <c r="P699">
        <v>0</v>
      </c>
      <c r="Q699">
        <v>0</v>
      </c>
      <c r="R699">
        <v>0</v>
      </c>
      <c r="S699">
        <v>0</v>
      </c>
      <c r="T699">
        <v>0</v>
      </c>
      <c r="U699">
        <v>0</v>
      </c>
      <c r="V699">
        <v>0</v>
      </c>
      <c r="W699">
        <v>0</v>
      </c>
      <c r="X699" t="s">
        <v>2695</v>
      </c>
      <c r="Y699" t="s">
        <v>2696</v>
      </c>
    </row>
    <row r="700" spans="1:25" outlineLevel="1">
      <c r="A700" t="s">
        <v>1684</v>
      </c>
      <c r="B700" t="s">
        <v>845</v>
      </c>
      <c r="C700" t="s">
        <v>844</v>
      </c>
      <c r="D700" t="s">
        <v>121</v>
      </c>
      <c r="E700" t="s">
        <v>120</v>
      </c>
      <c r="F700" t="s">
        <v>1685</v>
      </c>
      <c r="G700" t="s">
        <v>37</v>
      </c>
      <c r="H700" t="s">
        <v>36</v>
      </c>
      <c r="I700" t="s">
        <v>38</v>
      </c>
      <c r="J700" t="s">
        <v>471</v>
      </c>
      <c r="K700" t="s">
        <v>1686</v>
      </c>
      <c r="L700">
        <v>1</v>
      </c>
      <c r="M700">
        <v>108.926</v>
      </c>
      <c r="N700">
        <v>0</v>
      </c>
      <c r="O700">
        <v>0</v>
      </c>
      <c r="P700">
        <v>0</v>
      </c>
      <c r="Q700">
        <v>0</v>
      </c>
      <c r="R700">
        <v>0</v>
      </c>
      <c r="S700">
        <v>0</v>
      </c>
      <c r="T700">
        <v>0</v>
      </c>
      <c r="U700">
        <v>0</v>
      </c>
      <c r="V700">
        <v>0</v>
      </c>
      <c r="W700">
        <v>0</v>
      </c>
      <c r="X700" t="s">
        <v>2120</v>
      </c>
      <c r="Y700" t="s">
        <v>2121</v>
      </c>
    </row>
    <row r="701" spans="1:25" outlineLevel="1">
      <c r="A701" t="s">
        <v>1684</v>
      </c>
      <c r="B701" t="s">
        <v>843</v>
      </c>
      <c r="C701" t="s">
        <v>842</v>
      </c>
      <c r="D701" t="s">
        <v>169</v>
      </c>
      <c r="E701" t="s">
        <v>168</v>
      </c>
      <c r="F701" t="s">
        <v>1685</v>
      </c>
      <c r="G701" t="s">
        <v>37</v>
      </c>
      <c r="H701" t="s">
        <v>36</v>
      </c>
      <c r="I701" t="s">
        <v>38</v>
      </c>
      <c r="J701" t="s">
        <v>471</v>
      </c>
      <c r="K701" t="s">
        <v>1689</v>
      </c>
      <c r="L701">
        <v>12</v>
      </c>
      <c r="M701">
        <v>24.898</v>
      </c>
      <c r="N701">
        <v>0</v>
      </c>
      <c r="O701">
        <v>0</v>
      </c>
      <c r="P701">
        <v>0</v>
      </c>
      <c r="Q701">
        <v>0</v>
      </c>
      <c r="R701">
        <v>0</v>
      </c>
      <c r="S701">
        <v>0</v>
      </c>
      <c r="T701">
        <v>0</v>
      </c>
      <c r="U701">
        <v>0</v>
      </c>
      <c r="V701">
        <v>0</v>
      </c>
      <c r="W701">
        <v>0</v>
      </c>
      <c r="X701" t="s">
        <v>2697</v>
      </c>
      <c r="Y701" t="s">
        <v>2698</v>
      </c>
    </row>
    <row r="702" spans="1:25" outlineLevel="1">
      <c r="A702" t="s">
        <v>1684</v>
      </c>
      <c r="B702" t="s">
        <v>1499</v>
      </c>
      <c r="C702" t="s">
        <v>1498</v>
      </c>
      <c r="D702" t="s">
        <v>91</v>
      </c>
      <c r="E702" t="s">
        <v>90</v>
      </c>
      <c r="F702" t="s">
        <v>1685</v>
      </c>
      <c r="G702" t="s">
        <v>37</v>
      </c>
      <c r="H702" t="s">
        <v>36</v>
      </c>
      <c r="I702" t="s">
        <v>38</v>
      </c>
      <c r="J702" t="s">
        <v>471</v>
      </c>
      <c r="K702" t="s">
        <v>1686</v>
      </c>
      <c r="L702">
        <v>1</v>
      </c>
      <c r="M702">
        <v>107.60599999999999</v>
      </c>
      <c r="N702">
        <v>0</v>
      </c>
      <c r="O702">
        <v>0</v>
      </c>
      <c r="P702">
        <v>0</v>
      </c>
      <c r="Q702">
        <v>0</v>
      </c>
      <c r="R702">
        <v>0</v>
      </c>
      <c r="S702">
        <v>0</v>
      </c>
      <c r="T702">
        <v>0</v>
      </c>
      <c r="U702">
        <v>0</v>
      </c>
      <c r="V702">
        <v>0</v>
      </c>
      <c r="W702">
        <v>0</v>
      </c>
      <c r="X702" t="s">
        <v>2122</v>
      </c>
      <c r="Y702" t="s">
        <v>2123</v>
      </c>
    </row>
    <row r="703" spans="1:25" outlineLevel="1">
      <c r="A703" t="s">
        <v>1684</v>
      </c>
      <c r="B703" t="s">
        <v>841</v>
      </c>
      <c r="C703" t="s">
        <v>840</v>
      </c>
      <c r="D703" t="s">
        <v>74</v>
      </c>
      <c r="E703" t="s">
        <v>73</v>
      </c>
      <c r="F703" t="s">
        <v>1685</v>
      </c>
      <c r="G703" t="s">
        <v>37</v>
      </c>
      <c r="H703" t="s">
        <v>36</v>
      </c>
      <c r="I703" t="s">
        <v>38</v>
      </c>
      <c r="J703" t="s">
        <v>471</v>
      </c>
      <c r="K703" t="s">
        <v>1689</v>
      </c>
      <c r="L703">
        <v>17</v>
      </c>
      <c r="M703">
        <v>52.301000000000002</v>
      </c>
      <c r="N703">
        <v>0</v>
      </c>
      <c r="O703">
        <v>0</v>
      </c>
      <c r="P703">
        <v>0</v>
      </c>
      <c r="Q703">
        <v>0</v>
      </c>
      <c r="R703">
        <v>0</v>
      </c>
      <c r="S703">
        <v>0</v>
      </c>
      <c r="T703">
        <v>0</v>
      </c>
      <c r="U703">
        <v>0</v>
      </c>
      <c r="V703">
        <v>0</v>
      </c>
      <c r="W703">
        <v>0</v>
      </c>
      <c r="X703" t="s">
        <v>2699</v>
      </c>
      <c r="Y703" t="s">
        <v>2700</v>
      </c>
    </row>
    <row r="704" spans="1:25" outlineLevel="1">
      <c r="A704" t="s">
        <v>1684</v>
      </c>
      <c r="B704" t="s">
        <v>1497</v>
      </c>
      <c r="C704" t="s">
        <v>1496</v>
      </c>
      <c r="D704" t="s">
        <v>74</v>
      </c>
      <c r="E704" t="s">
        <v>73</v>
      </c>
      <c r="F704" t="s">
        <v>1685</v>
      </c>
      <c r="G704" t="s">
        <v>37</v>
      </c>
      <c r="H704" t="s">
        <v>36</v>
      </c>
      <c r="I704" t="s">
        <v>38</v>
      </c>
      <c r="J704" t="s">
        <v>471</v>
      </c>
      <c r="K704" t="s">
        <v>1686</v>
      </c>
      <c r="L704">
        <v>1</v>
      </c>
      <c r="M704">
        <v>119.062</v>
      </c>
      <c r="N704">
        <v>0</v>
      </c>
      <c r="O704">
        <v>0</v>
      </c>
      <c r="P704">
        <v>0</v>
      </c>
      <c r="Q704">
        <v>0</v>
      </c>
      <c r="R704">
        <v>0</v>
      </c>
      <c r="S704">
        <v>0</v>
      </c>
      <c r="T704">
        <v>0</v>
      </c>
      <c r="U704">
        <v>0</v>
      </c>
      <c r="V704">
        <v>0</v>
      </c>
      <c r="W704">
        <v>0</v>
      </c>
      <c r="X704" t="s">
        <v>2124</v>
      </c>
      <c r="Y704" t="s">
        <v>2125</v>
      </c>
    </row>
    <row r="705" spans="1:25" outlineLevel="1">
      <c r="A705" t="s">
        <v>1684</v>
      </c>
      <c r="B705" t="s">
        <v>837</v>
      </c>
      <c r="C705" t="s">
        <v>836</v>
      </c>
      <c r="D705" t="s">
        <v>366</v>
      </c>
      <c r="E705" t="s">
        <v>365</v>
      </c>
      <c r="F705" t="s">
        <v>1685</v>
      </c>
      <c r="G705" t="s">
        <v>37</v>
      </c>
      <c r="H705" t="s">
        <v>36</v>
      </c>
      <c r="I705" t="s">
        <v>38</v>
      </c>
      <c r="J705" t="s">
        <v>471</v>
      </c>
      <c r="K705" t="s">
        <v>1689</v>
      </c>
      <c r="L705">
        <v>41</v>
      </c>
      <c r="M705">
        <v>194.821</v>
      </c>
      <c r="N705">
        <v>0</v>
      </c>
      <c r="O705">
        <v>0</v>
      </c>
      <c r="P705">
        <v>0</v>
      </c>
      <c r="Q705">
        <v>0</v>
      </c>
      <c r="R705">
        <v>0</v>
      </c>
      <c r="S705">
        <v>0</v>
      </c>
      <c r="T705">
        <v>0</v>
      </c>
      <c r="U705">
        <v>0</v>
      </c>
      <c r="V705">
        <v>0</v>
      </c>
      <c r="W705">
        <v>0</v>
      </c>
      <c r="X705" t="s">
        <v>2126</v>
      </c>
      <c r="Y705" t="s">
        <v>2127</v>
      </c>
    </row>
    <row r="706" spans="1:25" outlineLevel="1">
      <c r="A706" t="s">
        <v>1684</v>
      </c>
      <c r="B706" t="s">
        <v>833</v>
      </c>
      <c r="C706" t="s">
        <v>832</v>
      </c>
      <c r="D706" t="s">
        <v>60</v>
      </c>
      <c r="E706" t="s">
        <v>59</v>
      </c>
      <c r="F706" t="s">
        <v>1794</v>
      </c>
      <c r="G706" t="s">
        <v>37</v>
      </c>
      <c r="H706" t="s">
        <v>36</v>
      </c>
      <c r="I706" t="s">
        <v>38</v>
      </c>
      <c r="J706" t="s">
        <v>471</v>
      </c>
      <c r="K706" t="s">
        <v>1689</v>
      </c>
      <c r="L706">
        <v>14</v>
      </c>
      <c r="M706">
        <v>76.795000000000002</v>
      </c>
      <c r="N706">
        <v>0</v>
      </c>
      <c r="O706">
        <v>0</v>
      </c>
      <c r="P706">
        <v>0</v>
      </c>
      <c r="Q706">
        <v>0</v>
      </c>
      <c r="R706">
        <v>0</v>
      </c>
      <c r="S706">
        <v>0</v>
      </c>
      <c r="T706">
        <v>0</v>
      </c>
      <c r="U706">
        <v>0</v>
      </c>
      <c r="V706">
        <v>0</v>
      </c>
      <c r="W706">
        <v>0</v>
      </c>
      <c r="X706" t="s">
        <v>2701</v>
      </c>
      <c r="Y706" t="s">
        <v>2702</v>
      </c>
    </row>
    <row r="707" spans="1:25" outlineLevel="1">
      <c r="A707" t="s">
        <v>1684</v>
      </c>
      <c r="B707" t="s">
        <v>833</v>
      </c>
      <c r="C707" t="s">
        <v>832</v>
      </c>
      <c r="D707" t="s">
        <v>60</v>
      </c>
      <c r="E707" t="s">
        <v>59</v>
      </c>
      <c r="F707" t="s">
        <v>1794</v>
      </c>
      <c r="G707" t="s">
        <v>37</v>
      </c>
      <c r="H707" t="s">
        <v>36</v>
      </c>
      <c r="I707" t="s">
        <v>38</v>
      </c>
      <c r="J707" t="s">
        <v>471</v>
      </c>
      <c r="K707" t="s">
        <v>1686</v>
      </c>
      <c r="L707">
        <v>2</v>
      </c>
      <c r="M707">
        <v>252.21199999999999</v>
      </c>
      <c r="N707">
        <v>0</v>
      </c>
      <c r="O707">
        <v>0</v>
      </c>
      <c r="P707">
        <v>0</v>
      </c>
      <c r="Q707">
        <v>0</v>
      </c>
      <c r="R707">
        <v>0</v>
      </c>
      <c r="S707">
        <v>0</v>
      </c>
      <c r="T707">
        <v>0</v>
      </c>
      <c r="U707">
        <v>0</v>
      </c>
      <c r="V707">
        <v>0</v>
      </c>
      <c r="W707">
        <v>0</v>
      </c>
      <c r="X707" t="s">
        <v>2701</v>
      </c>
      <c r="Y707" t="s">
        <v>2702</v>
      </c>
    </row>
    <row r="708" spans="1:25" outlineLevel="1">
      <c r="A708" t="s">
        <v>1684</v>
      </c>
      <c r="B708" t="s">
        <v>1495</v>
      </c>
      <c r="C708" t="s">
        <v>1494</v>
      </c>
      <c r="D708" t="s">
        <v>68</v>
      </c>
      <c r="E708" t="s">
        <v>67</v>
      </c>
      <c r="F708" t="s">
        <v>1685</v>
      </c>
      <c r="G708" t="s">
        <v>37</v>
      </c>
      <c r="H708" t="s">
        <v>36</v>
      </c>
      <c r="I708" t="s">
        <v>38</v>
      </c>
      <c r="J708" t="s">
        <v>471</v>
      </c>
      <c r="K708" t="s">
        <v>1689</v>
      </c>
      <c r="N708">
        <v>0</v>
      </c>
      <c r="O708">
        <v>0</v>
      </c>
      <c r="P708">
        <v>0</v>
      </c>
      <c r="Q708">
        <v>0</v>
      </c>
      <c r="R708">
        <v>0</v>
      </c>
      <c r="S708">
        <v>0</v>
      </c>
      <c r="T708">
        <v>0</v>
      </c>
      <c r="U708">
        <v>0</v>
      </c>
      <c r="V708">
        <v>0</v>
      </c>
      <c r="W708">
        <v>0</v>
      </c>
      <c r="X708" t="s">
        <v>2703</v>
      </c>
      <c r="Y708" t="s">
        <v>2704</v>
      </c>
    </row>
    <row r="709" spans="1:25" outlineLevel="1">
      <c r="A709" t="s">
        <v>1684</v>
      </c>
      <c r="B709" t="s">
        <v>825</v>
      </c>
      <c r="C709" t="s">
        <v>824</v>
      </c>
      <c r="D709" t="s">
        <v>68</v>
      </c>
      <c r="E709" t="s">
        <v>67</v>
      </c>
      <c r="F709" t="s">
        <v>1685</v>
      </c>
      <c r="G709" t="s">
        <v>37</v>
      </c>
      <c r="H709" t="s">
        <v>36</v>
      </c>
      <c r="I709" t="s">
        <v>38</v>
      </c>
      <c r="J709" t="s">
        <v>471</v>
      </c>
      <c r="K709" t="s">
        <v>1686</v>
      </c>
      <c r="L709">
        <v>1</v>
      </c>
      <c r="M709">
        <v>117.423</v>
      </c>
      <c r="N709">
        <v>0</v>
      </c>
      <c r="O709">
        <v>0</v>
      </c>
      <c r="P709">
        <v>0</v>
      </c>
      <c r="Q709">
        <v>0</v>
      </c>
      <c r="R709">
        <v>0</v>
      </c>
      <c r="S709">
        <v>0</v>
      </c>
      <c r="T709">
        <v>0</v>
      </c>
      <c r="U709">
        <v>0</v>
      </c>
      <c r="V709">
        <v>0</v>
      </c>
      <c r="W709">
        <v>0</v>
      </c>
      <c r="X709" t="s">
        <v>2705</v>
      </c>
      <c r="Y709" t="s">
        <v>2706</v>
      </c>
    </row>
    <row r="710" spans="1:25" outlineLevel="1">
      <c r="A710" t="s">
        <v>1684</v>
      </c>
      <c r="B710" t="s">
        <v>823</v>
      </c>
      <c r="C710" t="s">
        <v>822</v>
      </c>
      <c r="D710" t="s">
        <v>91</v>
      </c>
      <c r="E710" t="s">
        <v>90</v>
      </c>
      <c r="F710" t="s">
        <v>1685</v>
      </c>
      <c r="G710" t="s">
        <v>37</v>
      </c>
      <c r="H710" t="s">
        <v>36</v>
      </c>
      <c r="I710" t="s">
        <v>38</v>
      </c>
      <c r="J710" t="s">
        <v>471</v>
      </c>
      <c r="K710" t="s">
        <v>1689</v>
      </c>
      <c r="N710">
        <v>0</v>
      </c>
      <c r="O710">
        <v>0</v>
      </c>
      <c r="P710">
        <v>0</v>
      </c>
      <c r="Q710">
        <v>0</v>
      </c>
      <c r="R710">
        <v>0</v>
      </c>
      <c r="S710">
        <v>0</v>
      </c>
      <c r="T710">
        <v>0</v>
      </c>
      <c r="U710">
        <v>0</v>
      </c>
      <c r="V710">
        <v>0</v>
      </c>
      <c r="W710">
        <v>0</v>
      </c>
      <c r="X710" t="s">
        <v>2132</v>
      </c>
      <c r="Y710" t="s">
        <v>2133</v>
      </c>
    </row>
    <row r="711" spans="1:25" outlineLevel="1">
      <c r="A711" t="s">
        <v>1684</v>
      </c>
      <c r="B711" t="s">
        <v>821</v>
      </c>
      <c r="C711" t="s">
        <v>820</v>
      </c>
      <c r="D711" t="s">
        <v>91</v>
      </c>
      <c r="E711" t="s">
        <v>90</v>
      </c>
      <c r="F711" t="s">
        <v>1685</v>
      </c>
      <c r="G711" t="s">
        <v>37</v>
      </c>
      <c r="H711" t="s">
        <v>36</v>
      </c>
      <c r="I711" t="s">
        <v>38</v>
      </c>
      <c r="J711" t="s">
        <v>471</v>
      </c>
      <c r="K711" t="s">
        <v>1689</v>
      </c>
      <c r="N711">
        <v>0</v>
      </c>
      <c r="O711">
        <v>0</v>
      </c>
      <c r="P711">
        <v>0</v>
      </c>
      <c r="Q711">
        <v>0</v>
      </c>
      <c r="R711">
        <v>0</v>
      </c>
      <c r="S711">
        <v>0</v>
      </c>
      <c r="T711">
        <v>0</v>
      </c>
      <c r="U711">
        <v>0</v>
      </c>
      <c r="V711">
        <v>0</v>
      </c>
      <c r="W711">
        <v>0</v>
      </c>
      <c r="X711" t="s">
        <v>2707</v>
      </c>
      <c r="Y711" t="s">
        <v>2708</v>
      </c>
    </row>
    <row r="712" spans="1:25" outlineLevel="1">
      <c r="A712" t="s">
        <v>1684</v>
      </c>
      <c r="B712" t="s">
        <v>813</v>
      </c>
      <c r="C712" t="s">
        <v>812</v>
      </c>
      <c r="D712" t="s">
        <v>68</v>
      </c>
      <c r="E712" t="s">
        <v>67</v>
      </c>
      <c r="F712" t="s">
        <v>1685</v>
      </c>
      <c r="G712" t="s">
        <v>37</v>
      </c>
      <c r="H712" t="s">
        <v>36</v>
      </c>
      <c r="I712" t="s">
        <v>38</v>
      </c>
      <c r="J712" t="s">
        <v>471</v>
      </c>
      <c r="K712" t="s">
        <v>1686</v>
      </c>
      <c r="L712">
        <v>0</v>
      </c>
      <c r="M712">
        <v>0</v>
      </c>
      <c r="N712">
        <v>0</v>
      </c>
      <c r="O712">
        <v>0</v>
      </c>
      <c r="P712">
        <v>1</v>
      </c>
      <c r="Q712">
        <v>0</v>
      </c>
      <c r="R712">
        <v>0</v>
      </c>
      <c r="S712">
        <v>0</v>
      </c>
      <c r="T712">
        <v>0</v>
      </c>
      <c r="U712">
        <v>0</v>
      </c>
      <c r="V712">
        <v>0</v>
      </c>
      <c r="W712">
        <v>0</v>
      </c>
      <c r="X712" t="s">
        <v>2709</v>
      </c>
      <c r="Y712" t="s">
        <v>2710</v>
      </c>
    </row>
    <row r="713" spans="1:25" outlineLevel="1">
      <c r="A713" t="s">
        <v>1684</v>
      </c>
      <c r="B713" t="s">
        <v>1489</v>
      </c>
      <c r="C713" t="s">
        <v>1488</v>
      </c>
      <c r="D713" t="s">
        <v>85</v>
      </c>
      <c r="E713" t="s">
        <v>84</v>
      </c>
      <c r="F713" t="s">
        <v>1685</v>
      </c>
      <c r="G713" t="s">
        <v>37</v>
      </c>
      <c r="H713" t="s">
        <v>36</v>
      </c>
      <c r="I713" t="s">
        <v>38</v>
      </c>
      <c r="J713" t="s">
        <v>471</v>
      </c>
      <c r="K713" t="s">
        <v>1689</v>
      </c>
      <c r="N713">
        <v>0</v>
      </c>
      <c r="O713">
        <v>0</v>
      </c>
      <c r="P713">
        <v>0</v>
      </c>
      <c r="Q713">
        <v>0</v>
      </c>
      <c r="R713">
        <v>0</v>
      </c>
      <c r="S713">
        <v>0</v>
      </c>
      <c r="T713">
        <v>0</v>
      </c>
      <c r="U713">
        <v>0</v>
      </c>
      <c r="V713">
        <v>0</v>
      </c>
      <c r="W713">
        <v>0</v>
      </c>
      <c r="X713" t="s">
        <v>2711</v>
      </c>
      <c r="Y713" t="s">
        <v>2712</v>
      </c>
    </row>
    <row r="714" spans="1:25" outlineLevel="1">
      <c r="A714" t="s">
        <v>1684</v>
      </c>
      <c r="B714" t="s">
        <v>805</v>
      </c>
      <c r="C714" t="s">
        <v>804</v>
      </c>
      <c r="D714" t="s">
        <v>35</v>
      </c>
      <c r="E714" t="s">
        <v>34</v>
      </c>
      <c r="F714" t="s">
        <v>1685</v>
      </c>
      <c r="G714" t="s">
        <v>37</v>
      </c>
      <c r="H714" t="s">
        <v>36</v>
      </c>
      <c r="I714" t="s">
        <v>38</v>
      </c>
      <c r="J714" t="s">
        <v>471</v>
      </c>
      <c r="K714" t="s">
        <v>1689</v>
      </c>
      <c r="N714">
        <v>0</v>
      </c>
      <c r="O714">
        <v>0</v>
      </c>
      <c r="P714">
        <v>0</v>
      </c>
      <c r="Q714">
        <v>0</v>
      </c>
      <c r="R714">
        <v>0</v>
      </c>
      <c r="S714">
        <v>0</v>
      </c>
      <c r="T714">
        <v>0</v>
      </c>
      <c r="U714">
        <v>0</v>
      </c>
      <c r="V714">
        <v>0</v>
      </c>
      <c r="W714">
        <v>0</v>
      </c>
      <c r="X714" t="s">
        <v>2713</v>
      </c>
      <c r="Y714" t="s">
        <v>2714</v>
      </c>
    </row>
    <row r="715" spans="1:25" outlineLevel="1">
      <c r="A715" t="s">
        <v>1684</v>
      </c>
      <c r="B715" t="s">
        <v>803</v>
      </c>
      <c r="C715" t="s">
        <v>802</v>
      </c>
      <c r="D715" t="s">
        <v>68</v>
      </c>
      <c r="E715" t="s">
        <v>67</v>
      </c>
      <c r="F715" t="s">
        <v>1685</v>
      </c>
      <c r="G715" t="s">
        <v>37</v>
      </c>
      <c r="H715" t="s">
        <v>36</v>
      </c>
      <c r="I715" t="s">
        <v>38</v>
      </c>
      <c r="J715" t="s">
        <v>471</v>
      </c>
      <c r="K715" t="s">
        <v>1689</v>
      </c>
      <c r="N715">
        <v>0</v>
      </c>
      <c r="O715">
        <v>0</v>
      </c>
      <c r="P715">
        <v>0</v>
      </c>
      <c r="Q715">
        <v>0</v>
      </c>
      <c r="R715">
        <v>0</v>
      </c>
      <c r="S715">
        <v>0</v>
      </c>
      <c r="T715">
        <v>0</v>
      </c>
      <c r="U715">
        <v>0</v>
      </c>
      <c r="V715">
        <v>0</v>
      </c>
      <c r="W715">
        <v>0</v>
      </c>
      <c r="X715" t="s">
        <v>2715</v>
      </c>
      <c r="Y715" t="s">
        <v>2716</v>
      </c>
    </row>
    <row r="716" spans="1:25" outlineLevel="1">
      <c r="A716" t="s">
        <v>1684</v>
      </c>
      <c r="B716" t="s">
        <v>799</v>
      </c>
      <c r="C716" t="s">
        <v>798</v>
      </c>
      <c r="D716" t="s">
        <v>35</v>
      </c>
      <c r="E716" t="s">
        <v>34</v>
      </c>
      <c r="F716" t="s">
        <v>1685</v>
      </c>
      <c r="G716" t="s">
        <v>37</v>
      </c>
      <c r="H716" t="s">
        <v>36</v>
      </c>
      <c r="I716" t="s">
        <v>38</v>
      </c>
      <c r="J716" t="s">
        <v>471</v>
      </c>
      <c r="K716" t="s">
        <v>1686</v>
      </c>
      <c r="L716">
        <v>1</v>
      </c>
      <c r="M716">
        <v>137.49199999999999</v>
      </c>
      <c r="N716">
        <v>0</v>
      </c>
      <c r="O716">
        <v>0</v>
      </c>
      <c r="P716">
        <v>0</v>
      </c>
      <c r="Q716">
        <v>0</v>
      </c>
      <c r="R716">
        <v>0</v>
      </c>
      <c r="S716">
        <v>0</v>
      </c>
      <c r="T716">
        <v>0</v>
      </c>
      <c r="U716">
        <v>0</v>
      </c>
      <c r="V716">
        <v>0</v>
      </c>
      <c r="W716">
        <v>0</v>
      </c>
      <c r="X716" t="s">
        <v>2144</v>
      </c>
      <c r="Y716" t="s">
        <v>2145</v>
      </c>
    </row>
    <row r="717" spans="1:25" outlineLevel="1">
      <c r="A717" t="s">
        <v>1684</v>
      </c>
      <c r="B717" t="s">
        <v>791</v>
      </c>
      <c r="C717" t="s">
        <v>790</v>
      </c>
      <c r="D717" t="s">
        <v>85</v>
      </c>
      <c r="E717" t="s">
        <v>84</v>
      </c>
      <c r="F717" t="s">
        <v>1685</v>
      </c>
      <c r="G717" t="s">
        <v>37</v>
      </c>
      <c r="H717" t="s">
        <v>36</v>
      </c>
      <c r="I717" t="s">
        <v>38</v>
      </c>
      <c r="J717" t="s">
        <v>471</v>
      </c>
      <c r="K717" t="s">
        <v>1689</v>
      </c>
      <c r="N717">
        <v>0</v>
      </c>
      <c r="O717">
        <v>0</v>
      </c>
      <c r="P717">
        <v>0</v>
      </c>
      <c r="Q717">
        <v>0</v>
      </c>
      <c r="R717">
        <v>0</v>
      </c>
      <c r="S717">
        <v>0</v>
      </c>
      <c r="T717">
        <v>0</v>
      </c>
      <c r="U717">
        <v>0</v>
      </c>
      <c r="V717">
        <v>0</v>
      </c>
      <c r="W717">
        <v>0</v>
      </c>
      <c r="X717" t="s">
        <v>2717</v>
      </c>
      <c r="Y717" t="s">
        <v>2718</v>
      </c>
    </row>
    <row r="718" spans="1:25" outlineLevel="1">
      <c r="A718" t="s">
        <v>1684</v>
      </c>
      <c r="B718" t="s">
        <v>787</v>
      </c>
      <c r="C718" t="s">
        <v>786</v>
      </c>
      <c r="D718" t="s">
        <v>35</v>
      </c>
      <c r="E718" t="s">
        <v>34</v>
      </c>
      <c r="F718" t="s">
        <v>1685</v>
      </c>
      <c r="G718" t="s">
        <v>37</v>
      </c>
      <c r="H718" t="s">
        <v>36</v>
      </c>
      <c r="I718" t="s">
        <v>38</v>
      </c>
      <c r="J718" t="s">
        <v>471</v>
      </c>
      <c r="K718" t="s">
        <v>1686</v>
      </c>
      <c r="L718">
        <v>1</v>
      </c>
      <c r="M718">
        <v>147.083</v>
      </c>
      <c r="N718">
        <v>0</v>
      </c>
      <c r="O718">
        <v>0</v>
      </c>
      <c r="P718">
        <v>0</v>
      </c>
      <c r="Q718">
        <v>0</v>
      </c>
      <c r="R718">
        <v>0</v>
      </c>
      <c r="S718">
        <v>0</v>
      </c>
      <c r="T718">
        <v>0</v>
      </c>
      <c r="U718">
        <v>0</v>
      </c>
      <c r="V718">
        <v>0</v>
      </c>
      <c r="W718">
        <v>0</v>
      </c>
      <c r="X718" t="s">
        <v>2154</v>
      </c>
      <c r="Y718" t="s">
        <v>2155</v>
      </c>
    </row>
    <row r="719" spans="1:25" outlineLevel="1">
      <c r="A719" t="s">
        <v>1684</v>
      </c>
      <c r="B719" t="s">
        <v>785</v>
      </c>
      <c r="C719" t="s">
        <v>784</v>
      </c>
      <c r="D719" t="s">
        <v>91</v>
      </c>
      <c r="E719" t="s">
        <v>90</v>
      </c>
      <c r="F719" t="s">
        <v>1685</v>
      </c>
      <c r="G719" t="s">
        <v>37</v>
      </c>
      <c r="H719" t="s">
        <v>36</v>
      </c>
      <c r="I719" t="s">
        <v>38</v>
      </c>
      <c r="J719" t="s">
        <v>471</v>
      </c>
      <c r="K719" t="s">
        <v>1689</v>
      </c>
      <c r="N719">
        <v>0</v>
      </c>
      <c r="O719">
        <v>0</v>
      </c>
      <c r="P719">
        <v>0</v>
      </c>
      <c r="Q719">
        <v>0</v>
      </c>
      <c r="R719">
        <v>0</v>
      </c>
      <c r="S719">
        <v>0</v>
      </c>
      <c r="T719">
        <v>0</v>
      </c>
      <c r="U719">
        <v>0</v>
      </c>
      <c r="V719">
        <v>0</v>
      </c>
      <c r="W719">
        <v>0</v>
      </c>
      <c r="X719" t="s">
        <v>2719</v>
      </c>
      <c r="Y719" t="s">
        <v>2720</v>
      </c>
    </row>
    <row r="720" spans="1:25" outlineLevel="1">
      <c r="A720" t="s">
        <v>1684</v>
      </c>
      <c r="B720" t="s">
        <v>781</v>
      </c>
      <c r="C720" t="s">
        <v>780</v>
      </c>
      <c r="D720" t="s">
        <v>169</v>
      </c>
      <c r="E720" t="s">
        <v>168</v>
      </c>
      <c r="F720" t="s">
        <v>1685</v>
      </c>
      <c r="G720" t="s">
        <v>37</v>
      </c>
      <c r="H720" t="s">
        <v>36</v>
      </c>
      <c r="I720" t="s">
        <v>38</v>
      </c>
      <c r="J720" t="s">
        <v>471</v>
      </c>
      <c r="K720" t="s">
        <v>1689</v>
      </c>
      <c r="L720">
        <v>13</v>
      </c>
      <c r="M720">
        <v>76.09</v>
      </c>
      <c r="N720">
        <v>0</v>
      </c>
      <c r="O720">
        <v>0</v>
      </c>
      <c r="P720">
        <v>0</v>
      </c>
      <c r="Q720">
        <v>0</v>
      </c>
      <c r="R720">
        <v>0</v>
      </c>
      <c r="S720">
        <v>0</v>
      </c>
      <c r="T720">
        <v>0</v>
      </c>
      <c r="U720">
        <v>0</v>
      </c>
      <c r="V720">
        <v>0</v>
      </c>
      <c r="W720">
        <v>0</v>
      </c>
      <c r="X720" t="s">
        <v>2721</v>
      </c>
      <c r="Y720" t="s">
        <v>2722</v>
      </c>
    </row>
    <row r="721" spans="1:25" outlineLevel="1">
      <c r="A721" t="s">
        <v>1684</v>
      </c>
      <c r="B721" t="s">
        <v>779</v>
      </c>
      <c r="C721" t="s">
        <v>778</v>
      </c>
      <c r="D721" t="s">
        <v>298</v>
      </c>
      <c r="E721" t="s">
        <v>297</v>
      </c>
      <c r="F721" t="s">
        <v>1685</v>
      </c>
      <c r="G721" t="s">
        <v>37</v>
      </c>
      <c r="H721" t="s">
        <v>36</v>
      </c>
      <c r="I721" t="s">
        <v>38</v>
      </c>
      <c r="J721" t="s">
        <v>471</v>
      </c>
      <c r="K721" t="s">
        <v>1689</v>
      </c>
      <c r="N721">
        <v>0</v>
      </c>
      <c r="O721">
        <v>0</v>
      </c>
      <c r="P721">
        <v>0</v>
      </c>
      <c r="Q721">
        <v>0</v>
      </c>
      <c r="R721">
        <v>0</v>
      </c>
      <c r="S721">
        <v>0</v>
      </c>
      <c r="T721">
        <v>0</v>
      </c>
      <c r="U721">
        <v>0</v>
      </c>
      <c r="V721">
        <v>0</v>
      </c>
      <c r="W721">
        <v>0</v>
      </c>
      <c r="X721" t="s">
        <v>2723</v>
      </c>
      <c r="Y721" t="s">
        <v>2724</v>
      </c>
    </row>
    <row r="722" spans="1:25" outlineLevel="1">
      <c r="A722" t="s">
        <v>1684</v>
      </c>
      <c r="B722" t="s">
        <v>779</v>
      </c>
      <c r="C722" t="s">
        <v>778</v>
      </c>
      <c r="D722" t="s">
        <v>298</v>
      </c>
      <c r="E722" t="s">
        <v>297</v>
      </c>
      <c r="F722" t="s">
        <v>1685</v>
      </c>
      <c r="G722" t="s">
        <v>37</v>
      </c>
      <c r="H722" t="s">
        <v>36</v>
      </c>
      <c r="I722" t="s">
        <v>38</v>
      </c>
      <c r="J722" t="s">
        <v>471</v>
      </c>
      <c r="K722" t="s">
        <v>1686</v>
      </c>
      <c r="L722">
        <v>2</v>
      </c>
      <c r="M722">
        <v>207.958</v>
      </c>
      <c r="N722">
        <v>0</v>
      </c>
      <c r="O722">
        <v>0</v>
      </c>
      <c r="P722">
        <v>0</v>
      </c>
      <c r="Q722">
        <v>0</v>
      </c>
      <c r="R722">
        <v>0</v>
      </c>
      <c r="S722">
        <v>0</v>
      </c>
      <c r="T722">
        <v>0</v>
      </c>
      <c r="U722">
        <v>0</v>
      </c>
      <c r="V722">
        <v>0</v>
      </c>
      <c r="W722">
        <v>0</v>
      </c>
      <c r="X722" t="s">
        <v>2723</v>
      </c>
      <c r="Y722" t="s">
        <v>2724</v>
      </c>
    </row>
    <row r="723" spans="1:25" outlineLevel="1">
      <c r="A723" t="s">
        <v>1684</v>
      </c>
      <c r="B723" t="s">
        <v>777</v>
      </c>
      <c r="C723" t="s">
        <v>776</v>
      </c>
      <c r="D723" t="s">
        <v>202</v>
      </c>
      <c r="E723" t="s">
        <v>201</v>
      </c>
      <c r="F723" t="s">
        <v>1685</v>
      </c>
      <c r="G723" t="s">
        <v>37</v>
      </c>
      <c r="H723" t="s">
        <v>36</v>
      </c>
      <c r="I723" t="s">
        <v>38</v>
      </c>
      <c r="J723" t="s">
        <v>471</v>
      </c>
      <c r="K723" t="s">
        <v>1689</v>
      </c>
      <c r="N723">
        <v>0</v>
      </c>
      <c r="O723">
        <v>0</v>
      </c>
      <c r="P723">
        <v>0</v>
      </c>
      <c r="Q723">
        <v>0</v>
      </c>
      <c r="R723">
        <v>0</v>
      </c>
      <c r="S723">
        <v>0</v>
      </c>
      <c r="T723">
        <v>0</v>
      </c>
      <c r="U723">
        <v>0</v>
      </c>
      <c r="V723">
        <v>0</v>
      </c>
      <c r="W723">
        <v>0</v>
      </c>
      <c r="X723" t="s">
        <v>2160</v>
      </c>
      <c r="Y723" t="s">
        <v>2161</v>
      </c>
    </row>
    <row r="724" spans="1:25" outlineLevel="1">
      <c r="A724" t="s">
        <v>1684</v>
      </c>
      <c r="B724" t="s">
        <v>775</v>
      </c>
      <c r="C724" t="s">
        <v>774</v>
      </c>
      <c r="D724" t="s">
        <v>121</v>
      </c>
      <c r="E724" t="s">
        <v>120</v>
      </c>
      <c r="F724" t="s">
        <v>1685</v>
      </c>
      <c r="G724" t="s">
        <v>37</v>
      </c>
      <c r="H724" t="s">
        <v>36</v>
      </c>
      <c r="I724" t="s">
        <v>38</v>
      </c>
      <c r="J724" t="s">
        <v>471</v>
      </c>
      <c r="K724" t="s">
        <v>1689</v>
      </c>
      <c r="N724">
        <v>0</v>
      </c>
      <c r="O724">
        <v>0</v>
      </c>
      <c r="P724">
        <v>0</v>
      </c>
      <c r="Q724">
        <v>0</v>
      </c>
      <c r="R724">
        <v>0</v>
      </c>
      <c r="S724">
        <v>0</v>
      </c>
      <c r="T724">
        <v>0</v>
      </c>
      <c r="U724">
        <v>0</v>
      </c>
      <c r="V724">
        <v>0</v>
      </c>
      <c r="W724">
        <v>0</v>
      </c>
      <c r="X724" t="s">
        <v>2725</v>
      </c>
      <c r="Y724" t="s">
        <v>2726</v>
      </c>
    </row>
    <row r="725" spans="1:25" outlineLevel="1">
      <c r="A725" t="s">
        <v>1684</v>
      </c>
      <c r="B725" t="s">
        <v>775</v>
      </c>
      <c r="C725" t="s">
        <v>774</v>
      </c>
      <c r="D725" t="s">
        <v>121</v>
      </c>
      <c r="E725" t="s">
        <v>120</v>
      </c>
      <c r="F725" t="s">
        <v>1685</v>
      </c>
      <c r="G725" t="s">
        <v>37</v>
      </c>
      <c r="H725" t="s">
        <v>36</v>
      </c>
      <c r="I725" t="s">
        <v>38</v>
      </c>
      <c r="J725" t="s">
        <v>471</v>
      </c>
      <c r="K725" t="s">
        <v>1686</v>
      </c>
      <c r="L725">
        <v>1</v>
      </c>
      <c r="M725">
        <v>118.85599999999999</v>
      </c>
      <c r="N725">
        <v>0</v>
      </c>
      <c r="O725">
        <v>0</v>
      </c>
      <c r="P725">
        <v>0</v>
      </c>
      <c r="Q725">
        <v>0</v>
      </c>
      <c r="R725">
        <v>0</v>
      </c>
      <c r="S725">
        <v>0</v>
      </c>
      <c r="T725">
        <v>0</v>
      </c>
      <c r="U725">
        <v>0</v>
      </c>
      <c r="V725">
        <v>0</v>
      </c>
      <c r="W725">
        <v>0</v>
      </c>
      <c r="X725" t="s">
        <v>2725</v>
      </c>
      <c r="Y725" t="s">
        <v>2726</v>
      </c>
    </row>
    <row r="726" spans="1:25" outlineLevel="1">
      <c r="A726" t="s">
        <v>1684</v>
      </c>
      <c r="B726" t="s">
        <v>773</v>
      </c>
      <c r="C726" t="s">
        <v>772</v>
      </c>
      <c r="D726" t="s">
        <v>85</v>
      </c>
      <c r="E726" t="s">
        <v>84</v>
      </c>
      <c r="F726" t="s">
        <v>1685</v>
      </c>
      <c r="G726" t="s">
        <v>37</v>
      </c>
      <c r="H726" t="s">
        <v>36</v>
      </c>
      <c r="I726" t="s">
        <v>38</v>
      </c>
      <c r="J726" t="s">
        <v>471</v>
      </c>
      <c r="K726" t="s">
        <v>1686</v>
      </c>
      <c r="L726">
        <v>2</v>
      </c>
      <c r="M726">
        <v>213.16200000000001</v>
      </c>
      <c r="N726">
        <v>0</v>
      </c>
      <c r="O726">
        <v>0</v>
      </c>
      <c r="P726">
        <v>0</v>
      </c>
      <c r="Q726">
        <v>0</v>
      </c>
      <c r="R726">
        <v>0</v>
      </c>
      <c r="S726">
        <v>0</v>
      </c>
      <c r="T726">
        <v>0</v>
      </c>
      <c r="U726">
        <v>0</v>
      </c>
      <c r="V726">
        <v>0</v>
      </c>
      <c r="W726">
        <v>0</v>
      </c>
      <c r="X726" t="s">
        <v>2164</v>
      </c>
      <c r="Y726" t="s">
        <v>2165</v>
      </c>
    </row>
    <row r="727" spans="1:25" outlineLevel="1">
      <c r="A727" t="s">
        <v>1684</v>
      </c>
      <c r="B727" t="s">
        <v>771</v>
      </c>
      <c r="C727" t="s">
        <v>770</v>
      </c>
      <c r="D727" t="s">
        <v>147</v>
      </c>
      <c r="E727" t="s">
        <v>146</v>
      </c>
      <c r="F727" t="s">
        <v>1685</v>
      </c>
      <c r="G727" t="s">
        <v>37</v>
      </c>
      <c r="H727" t="s">
        <v>36</v>
      </c>
      <c r="I727" t="s">
        <v>38</v>
      </c>
      <c r="J727" t="s">
        <v>471</v>
      </c>
      <c r="K727" t="s">
        <v>1689</v>
      </c>
      <c r="N727">
        <v>0</v>
      </c>
      <c r="O727">
        <v>0</v>
      </c>
      <c r="P727">
        <v>0</v>
      </c>
      <c r="Q727">
        <v>0</v>
      </c>
      <c r="R727">
        <v>0</v>
      </c>
      <c r="S727">
        <v>0</v>
      </c>
      <c r="T727">
        <v>0</v>
      </c>
      <c r="U727">
        <v>0</v>
      </c>
      <c r="V727">
        <v>0</v>
      </c>
      <c r="W727">
        <v>0</v>
      </c>
      <c r="X727" t="s">
        <v>2727</v>
      </c>
      <c r="Y727" t="s">
        <v>2728</v>
      </c>
    </row>
    <row r="728" spans="1:25" outlineLevel="1">
      <c r="A728" t="s">
        <v>1684</v>
      </c>
      <c r="B728" t="s">
        <v>771</v>
      </c>
      <c r="C728" t="s">
        <v>770</v>
      </c>
      <c r="D728" t="s">
        <v>147</v>
      </c>
      <c r="E728" t="s">
        <v>146</v>
      </c>
      <c r="F728" t="s">
        <v>1685</v>
      </c>
      <c r="G728" t="s">
        <v>37</v>
      </c>
      <c r="H728" t="s">
        <v>36</v>
      </c>
      <c r="I728" t="s">
        <v>38</v>
      </c>
      <c r="J728" t="s">
        <v>471</v>
      </c>
      <c r="K728" t="s">
        <v>1686</v>
      </c>
      <c r="L728">
        <v>1</v>
      </c>
      <c r="M728">
        <v>96.944000000000003</v>
      </c>
      <c r="N728">
        <v>0</v>
      </c>
      <c r="O728">
        <v>0</v>
      </c>
      <c r="P728">
        <v>0</v>
      </c>
      <c r="Q728">
        <v>0</v>
      </c>
      <c r="R728">
        <v>0</v>
      </c>
      <c r="S728">
        <v>0</v>
      </c>
      <c r="T728">
        <v>0</v>
      </c>
      <c r="U728">
        <v>0</v>
      </c>
      <c r="V728">
        <v>0</v>
      </c>
      <c r="W728">
        <v>0</v>
      </c>
      <c r="X728" t="s">
        <v>2727</v>
      </c>
      <c r="Y728" t="s">
        <v>2728</v>
      </c>
    </row>
    <row r="729" spans="1:25" outlineLevel="1">
      <c r="A729" t="s">
        <v>1684</v>
      </c>
      <c r="B729" t="s">
        <v>766</v>
      </c>
      <c r="C729" t="s">
        <v>765</v>
      </c>
      <c r="D729" t="s">
        <v>121</v>
      </c>
      <c r="E729" t="s">
        <v>120</v>
      </c>
      <c r="F729" t="s">
        <v>1685</v>
      </c>
      <c r="G729" t="s">
        <v>37</v>
      </c>
      <c r="H729" t="s">
        <v>36</v>
      </c>
      <c r="I729" t="s">
        <v>38</v>
      </c>
      <c r="J729" t="s">
        <v>471</v>
      </c>
      <c r="K729" t="s">
        <v>1689</v>
      </c>
      <c r="L729">
        <v>11</v>
      </c>
      <c r="M729">
        <v>17.559999999999999</v>
      </c>
      <c r="N729">
        <v>0</v>
      </c>
      <c r="O729">
        <v>0</v>
      </c>
      <c r="P729">
        <v>0</v>
      </c>
      <c r="Q729">
        <v>0</v>
      </c>
      <c r="R729">
        <v>0</v>
      </c>
      <c r="S729">
        <v>0</v>
      </c>
      <c r="T729">
        <v>0</v>
      </c>
      <c r="U729">
        <v>0</v>
      </c>
      <c r="V729">
        <v>0</v>
      </c>
      <c r="W729">
        <v>0</v>
      </c>
      <c r="X729" t="s">
        <v>2168</v>
      </c>
      <c r="Y729" t="s">
        <v>2169</v>
      </c>
    </row>
    <row r="730" spans="1:25" outlineLevel="1">
      <c r="A730" t="s">
        <v>1684</v>
      </c>
      <c r="B730" t="s">
        <v>764</v>
      </c>
      <c r="C730" t="s">
        <v>763</v>
      </c>
      <c r="D730" t="s">
        <v>68</v>
      </c>
      <c r="E730" t="s">
        <v>67</v>
      </c>
      <c r="F730" t="s">
        <v>1685</v>
      </c>
      <c r="G730" t="s">
        <v>37</v>
      </c>
      <c r="H730" t="s">
        <v>36</v>
      </c>
      <c r="I730" t="s">
        <v>38</v>
      </c>
      <c r="J730" t="s">
        <v>471</v>
      </c>
      <c r="K730" t="s">
        <v>1689</v>
      </c>
      <c r="N730">
        <v>0</v>
      </c>
      <c r="O730">
        <v>0</v>
      </c>
      <c r="P730">
        <v>0</v>
      </c>
      <c r="Q730">
        <v>0</v>
      </c>
      <c r="R730">
        <v>0</v>
      </c>
      <c r="S730">
        <v>0</v>
      </c>
      <c r="T730">
        <v>0</v>
      </c>
      <c r="U730">
        <v>0</v>
      </c>
      <c r="V730">
        <v>0</v>
      </c>
      <c r="W730">
        <v>0</v>
      </c>
      <c r="X730" t="s">
        <v>2729</v>
      </c>
      <c r="Y730" t="s">
        <v>2730</v>
      </c>
    </row>
    <row r="731" spans="1:25" outlineLevel="1">
      <c r="A731" t="s">
        <v>1684</v>
      </c>
      <c r="B731" t="s">
        <v>764</v>
      </c>
      <c r="C731" t="s">
        <v>763</v>
      </c>
      <c r="D731" t="s">
        <v>68</v>
      </c>
      <c r="E731" t="s">
        <v>67</v>
      </c>
      <c r="F731" t="s">
        <v>1685</v>
      </c>
      <c r="G731" t="s">
        <v>37</v>
      </c>
      <c r="H731" t="s">
        <v>36</v>
      </c>
      <c r="I731" t="s">
        <v>38</v>
      </c>
      <c r="J731" t="s">
        <v>471</v>
      </c>
      <c r="K731" t="s">
        <v>1686</v>
      </c>
      <c r="L731">
        <v>4</v>
      </c>
      <c r="M731">
        <v>370.08800000000002</v>
      </c>
      <c r="N731">
        <v>0</v>
      </c>
      <c r="O731">
        <v>0</v>
      </c>
      <c r="P731">
        <v>0</v>
      </c>
      <c r="Q731">
        <v>0</v>
      </c>
      <c r="R731">
        <v>0</v>
      </c>
      <c r="S731">
        <v>0</v>
      </c>
      <c r="T731">
        <v>0</v>
      </c>
      <c r="U731">
        <v>0</v>
      </c>
      <c r="V731">
        <v>0</v>
      </c>
      <c r="W731">
        <v>0</v>
      </c>
      <c r="X731" t="s">
        <v>2729</v>
      </c>
      <c r="Y731" t="s">
        <v>2730</v>
      </c>
    </row>
    <row r="732" spans="1:25" outlineLevel="1">
      <c r="A732" t="s">
        <v>1684</v>
      </c>
      <c r="B732" t="s">
        <v>762</v>
      </c>
      <c r="C732" t="s">
        <v>761</v>
      </c>
      <c r="D732" t="s">
        <v>202</v>
      </c>
      <c r="E732" t="s">
        <v>201</v>
      </c>
      <c r="F732" t="s">
        <v>1685</v>
      </c>
      <c r="G732" t="s">
        <v>37</v>
      </c>
      <c r="H732" t="s">
        <v>36</v>
      </c>
      <c r="I732" t="s">
        <v>38</v>
      </c>
      <c r="J732" t="s">
        <v>471</v>
      </c>
      <c r="K732" t="s">
        <v>1689</v>
      </c>
      <c r="N732">
        <v>0</v>
      </c>
      <c r="O732">
        <v>0</v>
      </c>
      <c r="P732">
        <v>0</v>
      </c>
      <c r="Q732">
        <v>0</v>
      </c>
      <c r="R732">
        <v>0</v>
      </c>
      <c r="S732">
        <v>0</v>
      </c>
      <c r="T732">
        <v>0</v>
      </c>
      <c r="U732">
        <v>0</v>
      </c>
      <c r="V732">
        <v>0</v>
      </c>
      <c r="W732">
        <v>0</v>
      </c>
      <c r="X732" t="s">
        <v>2731</v>
      </c>
      <c r="Y732" t="s">
        <v>2732</v>
      </c>
    </row>
    <row r="733" spans="1:25" outlineLevel="1">
      <c r="A733" t="s">
        <v>1684</v>
      </c>
      <c r="B733" t="s">
        <v>760</v>
      </c>
      <c r="C733" t="s">
        <v>759</v>
      </c>
      <c r="D733" t="s">
        <v>52</v>
      </c>
      <c r="E733" t="s">
        <v>51</v>
      </c>
      <c r="F733" t="s">
        <v>1685</v>
      </c>
      <c r="G733" t="s">
        <v>37</v>
      </c>
      <c r="H733" t="s">
        <v>36</v>
      </c>
      <c r="I733" t="s">
        <v>38</v>
      </c>
      <c r="J733" t="s">
        <v>471</v>
      </c>
      <c r="K733" t="s">
        <v>1689</v>
      </c>
      <c r="L733">
        <v>10</v>
      </c>
      <c r="M733">
        <v>25.812000000000001</v>
      </c>
      <c r="N733">
        <v>0</v>
      </c>
      <c r="O733">
        <v>0</v>
      </c>
      <c r="P733">
        <v>0</v>
      </c>
      <c r="Q733">
        <v>0</v>
      </c>
      <c r="R733">
        <v>0</v>
      </c>
      <c r="S733">
        <v>0</v>
      </c>
      <c r="T733">
        <v>0</v>
      </c>
      <c r="U733">
        <v>0</v>
      </c>
      <c r="V733">
        <v>0</v>
      </c>
      <c r="W733">
        <v>0</v>
      </c>
      <c r="X733" t="s">
        <v>2733</v>
      </c>
      <c r="Y733" t="s">
        <v>2734</v>
      </c>
    </row>
    <row r="734" spans="1:25" outlineLevel="1">
      <c r="A734" t="s">
        <v>1684</v>
      </c>
      <c r="B734" t="s">
        <v>760</v>
      </c>
      <c r="C734" t="s">
        <v>759</v>
      </c>
      <c r="D734" t="s">
        <v>52</v>
      </c>
      <c r="E734" t="s">
        <v>51</v>
      </c>
      <c r="F734" t="s">
        <v>1685</v>
      </c>
      <c r="G734" t="s">
        <v>37</v>
      </c>
      <c r="H734" t="s">
        <v>36</v>
      </c>
      <c r="I734" t="s">
        <v>38</v>
      </c>
      <c r="J734" t="s">
        <v>471</v>
      </c>
      <c r="K734" t="s">
        <v>1686</v>
      </c>
      <c r="L734">
        <v>0</v>
      </c>
      <c r="M734">
        <v>0</v>
      </c>
      <c r="N734">
        <v>0</v>
      </c>
      <c r="O734">
        <v>0</v>
      </c>
      <c r="P734">
        <v>1</v>
      </c>
      <c r="Q734">
        <v>130.61799999999999</v>
      </c>
      <c r="R734">
        <v>1</v>
      </c>
      <c r="S734">
        <v>559.72500000000002</v>
      </c>
      <c r="T734">
        <v>0</v>
      </c>
      <c r="U734">
        <v>0</v>
      </c>
      <c r="V734">
        <v>0</v>
      </c>
      <c r="W734">
        <v>0</v>
      </c>
      <c r="X734" t="s">
        <v>2733</v>
      </c>
      <c r="Y734" t="s">
        <v>2734</v>
      </c>
    </row>
    <row r="735" spans="1:25" outlineLevel="1">
      <c r="A735" t="s">
        <v>1684</v>
      </c>
      <c r="B735" t="s">
        <v>758</v>
      </c>
      <c r="C735" t="s">
        <v>757</v>
      </c>
      <c r="D735" t="s">
        <v>85</v>
      </c>
      <c r="E735" t="s">
        <v>84</v>
      </c>
      <c r="F735" t="s">
        <v>1685</v>
      </c>
      <c r="G735" t="s">
        <v>37</v>
      </c>
      <c r="H735" t="s">
        <v>36</v>
      </c>
      <c r="I735" t="s">
        <v>38</v>
      </c>
      <c r="J735" t="s">
        <v>471</v>
      </c>
      <c r="K735" t="s">
        <v>1686</v>
      </c>
      <c r="L735">
        <v>1</v>
      </c>
      <c r="M735">
        <v>39.756</v>
      </c>
      <c r="N735">
        <v>0</v>
      </c>
      <c r="O735">
        <v>0</v>
      </c>
      <c r="P735">
        <v>0</v>
      </c>
      <c r="Q735">
        <v>0</v>
      </c>
      <c r="R735">
        <v>0</v>
      </c>
      <c r="S735">
        <v>0</v>
      </c>
      <c r="T735">
        <v>0</v>
      </c>
      <c r="U735">
        <v>0</v>
      </c>
      <c r="V735">
        <v>0</v>
      </c>
      <c r="W735">
        <v>0</v>
      </c>
      <c r="X735" t="s">
        <v>2172</v>
      </c>
      <c r="Y735" t="s">
        <v>2173</v>
      </c>
    </row>
    <row r="736" spans="1:25" outlineLevel="1">
      <c r="A736" t="s">
        <v>1684</v>
      </c>
      <c r="B736" t="s">
        <v>754</v>
      </c>
      <c r="C736" t="s">
        <v>753</v>
      </c>
      <c r="D736" t="s">
        <v>60</v>
      </c>
      <c r="E736" t="s">
        <v>59</v>
      </c>
      <c r="F736" t="s">
        <v>1794</v>
      </c>
      <c r="G736" t="s">
        <v>37</v>
      </c>
      <c r="H736" t="s">
        <v>36</v>
      </c>
      <c r="I736" t="s">
        <v>38</v>
      </c>
      <c r="J736" t="s">
        <v>471</v>
      </c>
      <c r="K736" t="s">
        <v>1689</v>
      </c>
      <c r="N736">
        <v>0</v>
      </c>
      <c r="O736">
        <v>0</v>
      </c>
      <c r="P736">
        <v>0</v>
      </c>
      <c r="Q736">
        <v>0</v>
      </c>
      <c r="R736">
        <v>0</v>
      </c>
      <c r="S736">
        <v>0</v>
      </c>
      <c r="T736">
        <v>0</v>
      </c>
      <c r="U736">
        <v>0</v>
      </c>
      <c r="V736">
        <v>0</v>
      </c>
      <c r="W736">
        <v>0</v>
      </c>
      <c r="X736" t="s">
        <v>2735</v>
      </c>
      <c r="Y736" t="s">
        <v>2736</v>
      </c>
    </row>
    <row r="737" spans="1:25" outlineLevel="1">
      <c r="A737" t="s">
        <v>1684</v>
      </c>
      <c r="B737" t="s">
        <v>752</v>
      </c>
      <c r="C737" t="s">
        <v>751</v>
      </c>
      <c r="D737" t="s">
        <v>159</v>
      </c>
      <c r="E737" t="s">
        <v>158</v>
      </c>
      <c r="F737" t="s">
        <v>1685</v>
      </c>
      <c r="G737" t="s">
        <v>37</v>
      </c>
      <c r="H737" t="s">
        <v>36</v>
      </c>
      <c r="I737" t="s">
        <v>38</v>
      </c>
      <c r="J737" t="s">
        <v>471</v>
      </c>
      <c r="K737" t="s">
        <v>1689</v>
      </c>
      <c r="L737">
        <v>14</v>
      </c>
      <c r="M737">
        <v>37.459000000000003</v>
      </c>
      <c r="N737">
        <v>0</v>
      </c>
      <c r="O737">
        <v>0</v>
      </c>
      <c r="P737">
        <v>0</v>
      </c>
      <c r="Q737">
        <v>0</v>
      </c>
      <c r="R737">
        <v>0</v>
      </c>
      <c r="S737">
        <v>0</v>
      </c>
      <c r="T737">
        <v>0</v>
      </c>
      <c r="U737">
        <v>0</v>
      </c>
      <c r="V737">
        <v>0</v>
      </c>
      <c r="W737">
        <v>0</v>
      </c>
      <c r="X737" t="s">
        <v>2176</v>
      </c>
      <c r="Y737" t="s">
        <v>2177</v>
      </c>
    </row>
    <row r="738" spans="1:25" outlineLevel="1">
      <c r="A738" t="s">
        <v>1684</v>
      </c>
      <c r="B738" t="s">
        <v>748</v>
      </c>
      <c r="C738" t="s">
        <v>747</v>
      </c>
      <c r="D738" t="s">
        <v>35</v>
      </c>
      <c r="E738" t="s">
        <v>34</v>
      </c>
      <c r="F738" t="s">
        <v>1685</v>
      </c>
      <c r="G738" t="s">
        <v>37</v>
      </c>
      <c r="H738" t="s">
        <v>36</v>
      </c>
      <c r="I738" t="s">
        <v>38</v>
      </c>
      <c r="J738" t="s">
        <v>471</v>
      </c>
      <c r="K738" t="s">
        <v>1689</v>
      </c>
      <c r="L738">
        <v>16</v>
      </c>
      <c r="M738">
        <v>79.828999999999994</v>
      </c>
      <c r="N738">
        <v>0</v>
      </c>
      <c r="O738">
        <v>0</v>
      </c>
      <c r="P738">
        <v>0</v>
      </c>
      <c r="Q738">
        <v>0</v>
      </c>
      <c r="R738">
        <v>0</v>
      </c>
      <c r="S738">
        <v>0</v>
      </c>
      <c r="T738">
        <v>0</v>
      </c>
      <c r="U738">
        <v>0</v>
      </c>
      <c r="V738">
        <v>0</v>
      </c>
      <c r="W738">
        <v>0</v>
      </c>
      <c r="X738" t="s">
        <v>2737</v>
      </c>
      <c r="Y738" t="s">
        <v>2738</v>
      </c>
    </row>
    <row r="739" spans="1:25" outlineLevel="1">
      <c r="A739" t="s">
        <v>1684</v>
      </c>
      <c r="B739" t="s">
        <v>744</v>
      </c>
      <c r="C739" t="s">
        <v>743</v>
      </c>
      <c r="D739" t="s">
        <v>35</v>
      </c>
      <c r="E739" t="s">
        <v>34</v>
      </c>
      <c r="F739" t="s">
        <v>1685</v>
      </c>
      <c r="G739" t="s">
        <v>37</v>
      </c>
      <c r="H739" t="s">
        <v>36</v>
      </c>
      <c r="I739" t="s">
        <v>38</v>
      </c>
      <c r="J739" t="s">
        <v>471</v>
      </c>
      <c r="K739" t="s">
        <v>1689</v>
      </c>
      <c r="N739">
        <v>0</v>
      </c>
      <c r="O739">
        <v>0</v>
      </c>
      <c r="P739">
        <v>0</v>
      </c>
      <c r="Q739">
        <v>0</v>
      </c>
      <c r="R739">
        <v>0</v>
      </c>
      <c r="S739">
        <v>0</v>
      </c>
      <c r="T739">
        <v>0</v>
      </c>
      <c r="U739">
        <v>0</v>
      </c>
      <c r="V739">
        <v>0</v>
      </c>
      <c r="W739">
        <v>0</v>
      </c>
      <c r="X739" t="s">
        <v>2739</v>
      </c>
      <c r="Y739" t="s">
        <v>2740</v>
      </c>
    </row>
    <row r="740" spans="1:25" outlineLevel="1">
      <c r="A740" t="s">
        <v>1684</v>
      </c>
      <c r="B740" t="s">
        <v>738</v>
      </c>
      <c r="C740" t="s">
        <v>737</v>
      </c>
      <c r="D740" t="s">
        <v>60</v>
      </c>
      <c r="E740" t="s">
        <v>59</v>
      </c>
      <c r="F740" t="s">
        <v>1794</v>
      </c>
      <c r="G740" t="s">
        <v>37</v>
      </c>
      <c r="H740" t="s">
        <v>36</v>
      </c>
      <c r="I740" t="s">
        <v>38</v>
      </c>
      <c r="J740" t="s">
        <v>471</v>
      </c>
      <c r="K740" t="s">
        <v>1689</v>
      </c>
      <c r="L740">
        <v>24</v>
      </c>
      <c r="M740">
        <v>55.451000000000001</v>
      </c>
      <c r="N740">
        <v>0</v>
      </c>
      <c r="O740">
        <v>0</v>
      </c>
      <c r="P740">
        <v>0</v>
      </c>
      <c r="Q740">
        <v>0</v>
      </c>
      <c r="R740">
        <v>0</v>
      </c>
      <c r="S740">
        <v>0</v>
      </c>
      <c r="T740">
        <v>0</v>
      </c>
      <c r="U740">
        <v>0</v>
      </c>
      <c r="V740">
        <v>0</v>
      </c>
      <c r="W740">
        <v>0</v>
      </c>
      <c r="X740" t="s">
        <v>2741</v>
      </c>
      <c r="Y740" t="s">
        <v>2742</v>
      </c>
    </row>
    <row r="741" spans="1:25" outlineLevel="1">
      <c r="A741" t="s">
        <v>1684</v>
      </c>
      <c r="B741" t="s">
        <v>1481</v>
      </c>
      <c r="C741" t="s">
        <v>1480</v>
      </c>
      <c r="D741" t="s">
        <v>147</v>
      </c>
      <c r="E741" t="s">
        <v>146</v>
      </c>
      <c r="F741" t="s">
        <v>1685</v>
      </c>
      <c r="G741" t="s">
        <v>37</v>
      </c>
      <c r="H741" t="s">
        <v>36</v>
      </c>
      <c r="I741" t="s">
        <v>38</v>
      </c>
      <c r="J741" t="s">
        <v>471</v>
      </c>
      <c r="K741" t="s">
        <v>1689</v>
      </c>
      <c r="N741">
        <v>0</v>
      </c>
      <c r="O741">
        <v>0</v>
      </c>
      <c r="P741">
        <v>0</v>
      </c>
      <c r="Q741">
        <v>0</v>
      </c>
      <c r="R741">
        <v>0</v>
      </c>
      <c r="S741">
        <v>0</v>
      </c>
      <c r="T741">
        <v>0</v>
      </c>
      <c r="U741">
        <v>0</v>
      </c>
      <c r="V741">
        <v>0</v>
      </c>
      <c r="W741">
        <v>0</v>
      </c>
      <c r="X741" t="s">
        <v>2743</v>
      </c>
      <c r="Y741" t="s">
        <v>2744</v>
      </c>
    </row>
    <row r="742" spans="1:25" outlineLevel="1">
      <c r="A742" t="s">
        <v>1684</v>
      </c>
      <c r="B742" t="s">
        <v>1481</v>
      </c>
      <c r="C742" t="s">
        <v>1480</v>
      </c>
      <c r="D742" t="s">
        <v>147</v>
      </c>
      <c r="E742" t="s">
        <v>146</v>
      </c>
      <c r="F742" t="s">
        <v>1685</v>
      </c>
      <c r="G742" t="s">
        <v>37</v>
      </c>
      <c r="H742" t="s">
        <v>36</v>
      </c>
      <c r="I742" t="s">
        <v>38</v>
      </c>
      <c r="J742" t="s">
        <v>471</v>
      </c>
      <c r="K742" t="s">
        <v>1686</v>
      </c>
      <c r="L742">
        <v>1</v>
      </c>
      <c r="M742">
        <v>105.20099999999999</v>
      </c>
      <c r="N742">
        <v>0</v>
      </c>
      <c r="O742">
        <v>0</v>
      </c>
      <c r="P742">
        <v>0</v>
      </c>
      <c r="Q742">
        <v>0</v>
      </c>
      <c r="R742">
        <v>0</v>
      </c>
      <c r="S742">
        <v>0</v>
      </c>
      <c r="T742">
        <v>0</v>
      </c>
      <c r="U742">
        <v>0</v>
      </c>
      <c r="V742">
        <v>0</v>
      </c>
      <c r="W742">
        <v>0</v>
      </c>
      <c r="X742" t="s">
        <v>2743</v>
      </c>
      <c r="Y742" t="s">
        <v>2744</v>
      </c>
    </row>
    <row r="743" spans="1:25" outlineLevel="1">
      <c r="A743" t="s">
        <v>1684</v>
      </c>
      <c r="B743" t="s">
        <v>732</v>
      </c>
      <c r="C743" t="s">
        <v>731</v>
      </c>
      <c r="D743" t="s">
        <v>147</v>
      </c>
      <c r="E743" t="s">
        <v>146</v>
      </c>
      <c r="F743" t="s">
        <v>1685</v>
      </c>
      <c r="G743" t="s">
        <v>37</v>
      </c>
      <c r="H743" t="s">
        <v>36</v>
      </c>
      <c r="I743" t="s">
        <v>38</v>
      </c>
      <c r="J743" t="s">
        <v>471</v>
      </c>
      <c r="K743" t="s">
        <v>1686</v>
      </c>
      <c r="L743">
        <v>1</v>
      </c>
      <c r="M743">
        <v>106.76900000000001</v>
      </c>
      <c r="N743">
        <v>0</v>
      </c>
      <c r="O743">
        <v>0</v>
      </c>
      <c r="P743">
        <v>0</v>
      </c>
      <c r="Q743">
        <v>0</v>
      </c>
      <c r="R743">
        <v>0</v>
      </c>
      <c r="S743">
        <v>0</v>
      </c>
      <c r="T743">
        <v>0</v>
      </c>
      <c r="U743">
        <v>0</v>
      </c>
      <c r="V743">
        <v>0</v>
      </c>
      <c r="W743">
        <v>0</v>
      </c>
      <c r="X743" t="s">
        <v>2184</v>
      </c>
      <c r="Y743" t="s">
        <v>2185</v>
      </c>
    </row>
    <row r="744" spans="1:25" outlineLevel="1">
      <c r="A744" t="s">
        <v>1684</v>
      </c>
      <c r="B744" t="s">
        <v>730</v>
      </c>
      <c r="C744" t="s">
        <v>729</v>
      </c>
      <c r="D744" t="s">
        <v>68</v>
      </c>
      <c r="E744" t="s">
        <v>67</v>
      </c>
      <c r="F744" t="s">
        <v>1685</v>
      </c>
      <c r="G744" t="s">
        <v>37</v>
      </c>
      <c r="H744" t="s">
        <v>36</v>
      </c>
      <c r="I744" t="s">
        <v>38</v>
      </c>
      <c r="J744" t="s">
        <v>471</v>
      </c>
      <c r="K744" t="s">
        <v>1689</v>
      </c>
      <c r="N744">
        <v>0</v>
      </c>
      <c r="O744">
        <v>0</v>
      </c>
      <c r="P744">
        <v>0</v>
      </c>
      <c r="Q744">
        <v>0</v>
      </c>
      <c r="R744">
        <v>0</v>
      </c>
      <c r="S744">
        <v>0</v>
      </c>
      <c r="T744">
        <v>0</v>
      </c>
      <c r="U744">
        <v>0</v>
      </c>
      <c r="V744">
        <v>0</v>
      </c>
      <c r="W744">
        <v>0</v>
      </c>
      <c r="X744" t="s">
        <v>2186</v>
      </c>
      <c r="Y744" t="s">
        <v>2187</v>
      </c>
    </row>
    <row r="745" spans="1:25" outlineLevel="1">
      <c r="A745" t="s">
        <v>1684</v>
      </c>
      <c r="B745" t="s">
        <v>728</v>
      </c>
      <c r="C745" t="s">
        <v>727</v>
      </c>
      <c r="D745" t="s">
        <v>68</v>
      </c>
      <c r="E745" t="s">
        <v>67</v>
      </c>
      <c r="F745" t="s">
        <v>1685</v>
      </c>
      <c r="G745" t="s">
        <v>37</v>
      </c>
      <c r="H745" t="s">
        <v>36</v>
      </c>
      <c r="I745" t="s">
        <v>38</v>
      </c>
      <c r="J745" t="s">
        <v>471</v>
      </c>
      <c r="K745" t="s">
        <v>1689</v>
      </c>
      <c r="N745">
        <v>0</v>
      </c>
      <c r="O745">
        <v>0</v>
      </c>
      <c r="P745">
        <v>0</v>
      </c>
      <c r="Q745">
        <v>0</v>
      </c>
      <c r="R745">
        <v>0</v>
      </c>
      <c r="S745">
        <v>0</v>
      </c>
      <c r="T745">
        <v>0</v>
      </c>
      <c r="U745">
        <v>0</v>
      </c>
      <c r="V745">
        <v>0</v>
      </c>
      <c r="W745">
        <v>0</v>
      </c>
      <c r="X745" t="s">
        <v>2188</v>
      </c>
      <c r="Y745" t="s">
        <v>2189</v>
      </c>
    </row>
    <row r="746" spans="1:25" outlineLevel="1">
      <c r="A746" t="s">
        <v>1684</v>
      </c>
      <c r="B746" t="s">
        <v>726</v>
      </c>
      <c r="C746" t="s">
        <v>725</v>
      </c>
      <c r="D746" t="s">
        <v>159</v>
      </c>
      <c r="E746" t="s">
        <v>158</v>
      </c>
      <c r="F746" t="s">
        <v>1685</v>
      </c>
      <c r="G746" t="s">
        <v>37</v>
      </c>
      <c r="H746" t="s">
        <v>36</v>
      </c>
      <c r="I746" t="s">
        <v>38</v>
      </c>
      <c r="J746" t="s">
        <v>471</v>
      </c>
      <c r="K746" t="s">
        <v>1689</v>
      </c>
      <c r="N746">
        <v>0</v>
      </c>
      <c r="O746">
        <v>0</v>
      </c>
      <c r="P746">
        <v>0</v>
      </c>
      <c r="Q746">
        <v>0</v>
      </c>
      <c r="R746">
        <v>0</v>
      </c>
      <c r="S746">
        <v>0</v>
      </c>
      <c r="T746">
        <v>0</v>
      </c>
      <c r="U746">
        <v>0</v>
      </c>
      <c r="V746">
        <v>0</v>
      </c>
      <c r="W746">
        <v>0</v>
      </c>
      <c r="X746" t="s">
        <v>2745</v>
      </c>
      <c r="Y746" t="s">
        <v>2746</v>
      </c>
    </row>
    <row r="747" spans="1:25" outlineLevel="1">
      <c r="A747" t="s">
        <v>1684</v>
      </c>
      <c r="B747" t="s">
        <v>726</v>
      </c>
      <c r="C747" t="s">
        <v>725</v>
      </c>
      <c r="D747" t="s">
        <v>159</v>
      </c>
      <c r="E747" t="s">
        <v>158</v>
      </c>
      <c r="F747" t="s">
        <v>1685</v>
      </c>
      <c r="G747" t="s">
        <v>37</v>
      </c>
      <c r="H747" t="s">
        <v>36</v>
      </c>
      <c r="I747" t="s">
        <v>38</v>
      </c>
      <c r="J747" t="s">
        <v>471</v>
      </c>
      <c r="K747" t="s">
        <v>1686</v>
      </c>
      <c r="L747">
        <v>1</v>
      </c>
      <c r="M747">
        <v>100.053</v>
      </c>
      <c r="N747">
        <v>0</v>
      </c>
      <c r="O747">
        <v>0</v>
      </c>
      <c r="P747">
        <v>0</v>
      </c>
      <c r="Q747">
        <v>0</v>
      </c>
      <c r="R747">
        <v>0</v>
      </c>
      <c r="S747">
        <v>0</v>
      </c>
      <c r="T747">
        <v>0</v>
      </c>
      <c r="U747">
        <v>0</v>
      </c>
      <c r="V747">
        <v>0</v>
      </c>
      <c r="W747">
        <v>0</v>
      </c>
      <c r="X747" t="s">
        <v>2745</v>
      </c>
      <c r="Y747" t="s">
        <v>2746</v>
      </c>
    </row>
    <row r="748" spans="1:25" outlineLevel="1">
      <c r="A748" t="s">
        <v>1684</v>
      </c>
      <c r="B748" t="s">
        <v>1479</v>
      </c>
      <c r="C748" t="s">
        <v>1478</v>
      </c>
      <c r="D748" t="s">
        <v>298</v>
      </c>
      <c r="E748" t="s">
        <v>297</v>
      </c>
      <c r="F748" t="s">
        <v>1685</v>
      </c>
      <c r="G748" t="s">
        <v>37</v>
      </c>
      <c r="H748" t="s">
        <v>36</v>
      </c>
      <c r="I748" t="s">
        <v>38</v>
      </c>
      <c r="J748" t="s">
        <v>471</v>
      </c>
      <c r="K748" t="s">
        <v>1689</v>
      </c>
      <c r="N748">
        <v>0</v>
      </c>
      <c r="O748">
        <v>0</v>
      </c>
      <c r="P748">
        <v>0</v>
      </c>
      <c r="Q748">
        <v>0</v>
      </c>
      <c r="R748">
        <v>0</v>
      </c>
      <c r="S748">
        <v>0</v>
      </c>
      <c r="T748">
        <v>0</v>
      </c>
      <c r="U748">
        <v>0</v>
      </c>
      <c r="V748">
        <v>0</v>
      </c>
      <c r="W748">
        <v>0</v>
      </c>
      <c r="X748" t="s">
        <v>2747</v>
      </c>
      <c r="Y748" t="s">
        <v>2748</v>
      </c>
    </row>
    <row r="749" spans="1:25" outlineLevel="1">
      <c r="A749" t="s">
        <v>1684</v>
      </c>
      <c r="B749" t="s">
        <v>1479</v>
      </c>
      <c r="C749" t="s">
        <v>1478</v>
      </c>
      <c r="D749" t="s">
        <v>298</v>
      </c>
      <c r="E749" t="s">
        <v>297</v>
      </c>
      <c r="F749" t="s">
        <v>1685</v>
      </c>
      <c r="G749" t="s">
        <v>37</v>
      </c>
      <c r="H749" t="s">
        <v>36</v>
      </c>
      <c r="I749" t="s">
        <v>38</v>
      </c>
      <c r="J749" t="s">
        <v>471</v>
      </c>
      <c r="K749" t="s">
        <v>1686</v>
      </c>
      <c r="L749">
        <v>1</v>
      </c>
      <c r="M749">
        <v>228.357</v>
      </c>
      <c r="N749">
        <v>0</v>
      </c>
      <c r="O749">
        <v>0</v>
      </c>
      <c r="P749">
        <v>0</v>
      </c>
      <c r="Q749">
        <v>0</v>
      </c>
      <c r="R749">
        <v>0</v>
      </c>
      <c r="S749">
        <v>0</v>
      </c>
      <c r="T749">
        <v>0</v>
      </c>
      <c r="U749">
        <v>0</v>
      </c>
      <c r="V749">
        <v>0</v>
      </c>
      <c r="W749">
        <v>0</v>
      </c>
      <c r="X749" t="s">
        <v>2747</v>
      </c>
      <c r="Y749" t="s">
        <v>2748</v>
      </c>
    </row>
    <row r="750" spans="1:25" outlineLevel="1">
      <c r="A750" t="s">
        <v>1684</v>
      </c>
      <c r="B750" t="s">
        <v>1477</v>
      </c>
      <c r="C750" t="s">
        <v>1476</v>
      </c>
      <c r="D750" t="s">
        <v>68</v>
      </c>
      <c r="E750" t="s">
        <v>67</v>
      </c>
      <c r="F750" t="s">
        <v>1685</v>
      </c>
      <c r="G750" t="s">
        <v>37</v>
      </c>
      <c r="H750" t="s">
        <v>36</v>
      </c>
      <c r="I750" t="s">
        <v>38</v>
      </c>
      <c r="J750" t="s">
        <v>471</v>
      </c>
      <c r="K750" t="s">
        <v>1689</v>
      </c>
      <c r="N750">
        <v>0</v>
      </c>
      <c r="O750">
        <v>0</v>
      </c>
      <c r="P750">
        <v>0</v>
      </c>
      <c r="Q750">
        <v>0</v>
      </c>
      <c r="R750">
        <v>0</v>
      </c>
      <c r="S750">
        <v>0</v>
      </c>
      <c r="T750">
        <v>0</v>
      </c>
      <c r="U750">
        <v>0</v>
      </c>
      <c r="V750">
        <v>0</v>
      </c>
      <c r="W750">
        <v>0</v>
      </c>
      <c r="X750" t="s">
        <v>2749</v>
      </c>
      <c r="Y750" t="s">
        <v>2750</v>
      </c>
    </row>
    <row r="751" spans="1:25" outlineLevel="1">
      <c r="A751" t="s">
        <v>1684</v>
      </c>
      <c r="B751" t="s">
        <v>1477</v>
      </c>
      <c r="C751" t="s">
        <v>1476</v>
      </c>
      <c r="D751" t="s">
        <v>68</v>
      </c>
      <c r="E751" t="s">
        <v>67</v>
      </c>
      <c r="F751" t="s">
        <v>1685</v>
      </c>
      <c r="G751" t="s">
        <v>37</v>
      </c>
      <c r="H751" t="s">
        <v>36</v>
      </c>
      <c r="I751" t="s">
        <v>38</v>
      </c>
      <c r="J751" t="s">
        <v>471</v>
      </c>
      <c r="K751" t="s">
        <v>1686</v>
      </c>
      <c r="L751">
        <v>5</v>
      </c>
      <c r="M751">
        <v>444.22899999999998</v>
      </c>
      <c r="N751">
        <v>0</v>
      </c>
      <c r="O751">
        <v>0</v>
      </c>
      <c r="P751">
        <v>0</v>
      </c>
      <c r="Q751">
        <v>0</v>
      </c>
      <c r="R751">
        <v>0</v>
      </c>
      <c r="S751">
        <v>0</v>
      </c>
      <c r="T751">
        <v>0</v>
      </c>
      <c r="U751">
        <v>0</v>
      </c>
      <c r="V751">
        <v>0</v>
      </c>
      <c r="W751">
        <v>0</v>
      </c>
      <c r="X751" t="s">
        <v>2749</v>
      </c>
      <c r="Y751" t="s">
        <v>2750</v>
      </c>
    </row>
    <row r="752" spans="1:25" outlineLevel="1">
      <c r="A752" t="s">
        <v>1684</v>
      </c>
      <c r="B752" t="s">
        <v>1477</v>
      </c>
      <c r="C752" t="s">
        <v>1476</v>
      </c>
      <c r="D752" t="s">
        <v>68</v>
      </c>
      <c r="E752" t="s">
        <v>67</v>
      </c>
      <c r="F752" t="s">
        <v>1685</v>
      </c>
      <c r="G752" t="s">
        <v>37</v>
      </c>
      <c r="H752" t="s">
        <v>36</v>
      </c>
      <c r="I752" t="s">
        <v>38</v>
      </c>
      <c r="J752" t="s">
        <v>471</v>
      </c>
      <c r="K752" t="s">
        <v>1733</v>
      </c>
      <c r="L752">
        <v>0</v>
      </c>
      <c r="M752">
        <v>0</v>
      </c>
      <c r="N752">
        <v>2</v>
      </c>
      <c r="O752">
        <v>25600.706999999999</v>
      </c>
      <c r="P752">
        <v>0</v>
      </c>
      <c r="Q752">
        <v>0</v>
      </c>
      <c r="R752">
        <v>0</v>
      </c>
      <c r="S752">
        <v>0</v>
      </c>
      <c r="T752">
        <v>0</v>
      </c>
      <c r="U752">
        <v>0</v>
      </c>
      <c r="V752">
        <v>0</v>
      </c>
      <c r="W752">
        <v>0</v>
      </c>
      <c r="X752" t="s">
        <v>2749</v>
      </c>
      <c r="Y752" t="s">
        <v>2750</v>
      </c>
    </row>
    <row r="753" spans="1:25" outlineLevel="1">
      <c r="A753" t="s">
        <v>1684</v>
      </c>
      <c r="B753" t="s">
        <v>718</v>
      </c>
      <c r="C753" t="s">
        <v>717</v>
      </c>
      <c r="D753" t="s">
        <v>68</v>
      </c>
      <c r="E753" t="s">
        <v>67</v>
      </c>
      <c r="F753" t="s">
        <v>1685</v>
      </c>
      <c r="G753" t="s">
        <v>37</v>
      </c>
      <c r="H753" t="s">
        <v>36</v>
      </c>
      <c r="I753" t="s">
        <v>38</v>
      </c>
      <c r="J753" t="s">
        <v>471</v>
      </c>
      <c r="K753" t="s">
        <v>1733</v>
      </c>
      <c r="L753">
        <v>0</v>
      </c>
      <c r="M753">
        <v>0</v>
      </c>
      <c r="N753">
        <v>0</v>
      </c>
      <c r="O753">
        <v>0</v>
      </c>
      <c r="P753">
        <v>0</v>
      </c>
      <c r="Q753">
        <v>0</v>
      </c>
      <c r="R753">
        <v>1</v>
      </c>
      <c r="S753">
        <v>1483.069</v>
      </c>
      <c r="T753">
        <v>0</v>
      </c>
      <c r="U753">
        <v>0</v>
      </c>
      <c r="V753">
        <v>0</v>
      </c>
      <c r="W753">
        <v>0</v>
      </c>
      <c r="X753" t="s">
        <v>2194</v>
      </c>
      <c r="Y753" t="s">
        <v>2195</v>
      </c>
    </row>
    <row r="754" spans="1:25" outlineLevel="1">
      <c r="A754" t="s">
        <v>1684</v>
      </c>
      <c r="B754" t="s">
        <v>712</v>
      </c>
      <c r="C754" t="s">
        <v>711</v>
      </c>
      <c r="D754" t="s">
        <v>85</v>
      </c>
      <c r="E754" t="s">
        <v>84</v>
      </c>
      <c r="F754" t="s">
        <v>1685</v>
      </c>
      <c r="G754" t="s">
        <v>37</v>
      </c>
      <c r="H754" t="s">
        <v>36</v>
      </c>
      <c r="I754" t="s">
        <v>38</v>
      </c>
      <c r="J754" t="s">
        <v>471</v>
      </c>
      <c r="K754" t="s">
        <v>1686</v>
      </c>
      <c r="L754">
        <v>1</v>
      </c>
      <c r="M754">
        <v>82.632999999999996</v>
      </c>
      <c r="N754">
        <v>0</v>
      </c>
      <c r="O754">
        <v>0</v>
      </c>
      <c r="P754">
        <v>0</v>
      </c>
      <c r="Q754">
        <v>0</v>
      </c>
      <c r="R754">
        <v>0</v>
      </c>
      <c r="S754">
        <v>0</v>
      </c>
      <c r="T754">
        <v>0</v>
      </c>
      <c r="U754">
        <v>0</v>
      </c>
      <c r="V754">
        <v>0</v>
      </c>
      <c r="W754">
        <v>0</v>
      </c>
      <c r="X754" t="s">
        <v>2198</v>
      </c>
      <c r="Y754" t="s">
        <v>2199</v>
      </c>
    </row>
    <row r="755" spans="1:25" outlineLevel="1">
      <c r="A755" t="s">
        <v>1684</v>
      </c>
      <c r="B755" t="s">
        <v>708</v>
      </c>
      <c r="C755" t="s">
        <v>707</v>
      </c>
      <c r="D755" t="s">
        <v>366</v>
      </c>
      <c r="E755" t="s">
        <v>365</v>
      </c>
      <c r="F755" t="s">
        <v>1685</v>
      </c>
      <c r="G755" t="s">
        <v>37</v>
      </c>
      <c r="H755" t="s">
        <v>36</v>
      </c>
      <c r="I755" t="s">
        <v>38</v>
      </c>
      <c r="J755" t="s">
        <v>471</v>
      </c>
      <c r="K755" t="s">
        <v>1689</v>
      </c>
      <c r="N755">
        <v>0</v>
      </c>
      <c r="O755">
        <v>0</v>
      </c>
      <c r="P755">
        <v>0</v>
      </c>
      <c r="Q755">
        <v>0</v>
      </c>
      <c r="R755">
        <v>0</v>
      </c>
      <c r="S755">
        <v>0</v>
      </c>
      <c r="T755">
        <v>0</v>
      </c>
      <c r="U755">
        <v>0</v>
      </c>
      <c r="V755">
        <v>0</v>
      </c>
      <c r="W755">
        <v>0</v>
      </c>
      <c r="X755" t="s">
        <v>2751</v>
      </c>
      <c r="Y755" t="s">
        <v>2752</v>
      </c>
    </row>
    <row r="756" spans="1:25" outlineLevel="1">
      <c r="A756" t="s">
        <v>1684</v>
      </c>
      <c r="B756" t="s">
        <v>706</v>
      </c>
      <c r="C756" t="s">
        <v>705</v>
      </c>
      <c r="D756" t="s">
        <v>115</v>
      </c>
      <c r="E756" t="s">
        <v>114</v>
      </c>
      <c r="F756" t="s">
        <v>1685</v>
      </c>
      <c r="G756" t="s">
        <v>37</v>
      </c>
      <c r="H756" t="s">
        <v>36</v>
      </c>
      <c r="I756" t="s">
        <v>38</v>
      </c>
      <c r="J756" t="s">
        <v>471</v>
      </c>
      <c r="K756" t="s">
        <v>1686</v>
      </c>
      <c r="L756">
        <v>1</v>
      </c>
      <c r="M756">
        <v>120.991</v>
      </c>
      <c r="N756">
        <v>0</v>
      </c>
      <c r="O756">
        <v>0</v>
      </c>
      <c r="P756">
        <v>0</v>
      </c>
      <c r="Q756">
        <v>0</v>
      </c>
      <c r="R756">
        <v>0</v>
      </c>
      <c r="S756">
        <v>0</v>
      </c>
      <c r="T756">
        <v>0</v>
      </c>
      <c r="U756">
        <v>0</v>
      </c>
      <c r="V756">
        <v>0</v>
      </c>
      <c r="W756">
        <v>0</v>
      </c>
      <c r="X756" t="s">
        <v>2753</v>
      </c>
      <c r="Y756" t="s">
        <v>2754</v>
      </c>
    </row>
    <row r="757" spans="1:25" outlineLevel="1">
      <c r="A757" t="s">
        <v>1684</v>
      </c>
      <c r="B757" t="s">
        <v>1475</v>
      </c>
      <c r="C757" t="s">
        <v>1474</v>
      </c>
      <c r="D757" t="s">
        <v>52</v>
      </c>
      <c r="E757" t="s">
        <v>51</v>
      </c>
      <c r="F757" t="s">
        <v>1685</v>
      </c>
      <c r="G757" t="s">
        <v>37</v>
      </c>
      <c r="H757" t="s">
        <v>36</v>
      </c>
      <c r="I757" t="s">
        <v>38</v>
      </c>
      <c r="J757" t="s">
        <v>471</v>
      </c>
      <c r="K757" t="s">
        <v>1689</v>
      </c>
      <c r="N757">
        <v>0</v>
      </c>
      <c r="O757">
        <v>0</v>
      </c>
      <c r="P757">
        <v>0</v>
      </c>
      <c r="Q757">
        <v>0</v>
      </c>
      <c r="R757">
        <v>0</v>
      </c>
      <c r="S757">
        <v>0</v>
      </c>
      <c r="T757">
        <v>0</v>
      </c>
      <c r="U757">
        <v>0</v>
      </c>
      <c r="V757">
        <v>0</v>
      </c>
      <c r="W757">
        <v>0</v>
      </c>
      <c r="X757" t="s">
        <v>2755</v>
      </c>
      <c r="Y757" t="s">
        <v>2756</v>
      </c>
    </row>
    <row r="758" spans="1:25" outlineLevel="1">
      <c r="A758" t="s">
        <v>1684</v>
      </c>
      <c r="B758" t="s">
        <v>688</v>
      </c>
      <c r="C758" t="s">
        <v>687</v>
      </c>
      <c r="D758" t="s">
        <v>159</v>
      </c>
      <c r="E758" t="s">
        <v>158</v>
      </c>
      <c r="F758" t="s">
        <v>1685</v>
      </c>
      <c r="G758" t="s">
        <v>37</v>
      </c>
      <c r="H758" t="s">
        <v>36</v>
      </c>
      <c r="I758" t="s">
        <v>38</v>
      </c>
      <c r="J758" t="s">
        <v>471</v>
      </c>
      <c r="K758" t="s">
        <v>1689</v>
      </c>
      <c r="N758">
        <v>0</v>
      </c>
      <c r="O758">
        <v>0</v>
      </c>
      <c r="P758">
        <v>0</v>
      </c>
      <c r="Q758">
        <v>0</v>
      </c>
      <c r="R758">
        <v>0</v>
      </c>
      <c r="S758">
        <v>0</v>
      </c>
      <c r="T758">
        <v>0</v>
      </c>
      <c r="U758">
        <v>0</v>
      </c>
      <c r="V758">
        <v>0</v>
      </c>
      <c r="W758">
        <v>0</v>
      </c>
      <c r="X758" t="s">
        <v>2757</v>
      </c>
      <c r="Y758" t="s">
        <v>2758</v>
      </c>
    </row>
    <row r="759" spans="1:25" outlineLevel="1">
      <c r="A759" t="s">
        <v>1684</v>
      </c>
      <c r="B759" t="s">
        <v>688</v>
      </c>
      <c r="C759" t="s">
        <v>687</v>
      </c>
      <c r="D759" t="s">
        <v>159</v>
      </c>
      <c r="E759" t="s">
        <v>158</v>
      </c>
      <c r="F759" t="s">
        <v>1685</v>
      </c>
      <c r="G759" t="s">
        <v>37</v>
      </c>
      <c r="H759" t="s">
        <v>36</v>
      </c>
      <c r="I759" t="s">
        <v>38</v>
      </c>
      <c r="J759" t="s">
        <v>471</v>
      </c>
      <c r="K759" t="s">
        <v>1686</v>
      </c>
      <c r="L759">
        <v>0</v>
      </c>
      <c r="M759">
        <v>0</v>
      </c>
      <c r="N759">
        <v>0</v>
      </c>
      <c r="O759">
        <v>0</v>
      </c>
      <c r="P759">
        <v>1</v>
      </c>
      <c r="Q759">
        <v>188.14500000000001</v>
      </c>
      <c r="R759">
        <v>0</v>
      </c>
      <c r="S759">
        <v>0</v>
      </c>
      <c r="T759">
        <v>0</v>
      </c>
      <c r="U759">
        <v>0</v>
      </c>
      <c r="V759">
        <v>0</v>
      </c>
      <c r="W759">
        <v>0</v>
      </c>
      <c r="X759" t="s">
        <v>2757</v>
      </c>
      <c r="Y759" t="s">
        <v>2758</v>
      </c>
    </row>
    <row r="760" spans="1:25" outlineLevel="1">
      <c r="A760" t="s">
        <v>1684</v>
      </c>
      <c r="B760" t="s">
        <v>688</v>
      </c>
      <c r="C760" t="s">
        <v>687</v>
      </c>
      <c r="D760" t="s">
        <v>159</v>
      </c>
      <c r="E760" t="s">
        <v>158</v>
      </c>
      <c r="F760" t="s">
        <v>1685</v>
      </c>
      <c r="G760" t="s">
        <v>37</v>
      </c>
      <c r="H760" t="s">
        <v>36</v>
      </c>
      <c r="I760" t="s">
        <v>38</v>
      </c>
      <c r="J760" t="s">
        <v>471</v>
      </c>
      <c r="K760" t="s">
        <v>1733</v>
      </c>
      <c r="L760">
        <v>1</v>
      </c>
      <c r="M760">
        <v>13835.322</v>
      </c>
      <c r="N760">
        <v>0</v>
      </c>
      <c r="O760">
        <v>0</v>
      </c>
      <c r="P760">
        <v>0</v>
      </c>
      <c r="Q760">
        <v>0</v>
      </c>
      <c r="R760">
        <v>1</v>
      </c>
      <c r="S760">
        <v>10685.428</v>
      </c>
      <c r="T760">
        <v>0</v>
      </c>
      <c r="U760">
        <v>0</v>
      </c>
      <c r="V760">
        <v>0</v>
      </c>
      <c r="W760">
        <v>0</v>
      </c>
      <c r="X760" t="s">
        <v>2757</v>
      </c>
      <c r="Y760" t="s">
        <v>2758</v>
      </c>
    </row>
    <row r="761" spans="1:25" outlineLevel="1">
      <c r="A761" t="s">
        <v>1684</v>
      </c>
      <c r="B761" t="s">
        <v>686</v>
      </c>
      <c r="C761" t="s">
        <v>685</v>
      </c>
      <c r="D761" t="s">
        <v>85</v>
      </c>
      <c r="E761" t="s">
        <v>84</v>
      </c>
      <c r="F761" t="s">
        <v>1685</v>
      </c>
      <c r="G761" t="s">
        <v>37</v>
      </c>
      <c r="H761" t="s">
        <v>36</v>
      </c>
      <c r="I761" t="s">
        <v>38</v>
      </c>
      <c r="J761" t="s">
        <v>471</v>
      </c>
      <c r="K761" t="s">
        <v>1686</v>
      </c>
      <c r="L761">
        <v>1</v>
      </c>
      <c r="M761">
        <v>108.52</v>
      </c>
      <c r="N761">
        <v>0</v>
      </c>
      <c r="O761">
        <v>0</v>
      </c>
      <c r="P761">
        <v>0</v>
      </c>
      <c r="Q761">
        <v>0</v>
      </c>
      <c r="R761">
        <v>0</v>
      </c>
      <c r="S761">
        <v>0</v>
      </c>
      <c r="T761">
        <v>0</v>
      </c>
      <c r="U761">
        <v>0</v>
      </c>
      <c r="V761">
        <v>0</v>
      </c>
      <c r="W761">
        <v>0</v>
      </c>
      <c r="X761" t="s">
        <v>2216</v>
      </c>
      <c r="Y761" t="s">
        <v>2217</v>
      </c>
    </row>
    <row r="762" spans="1:25" outlineLevel="1">
      <c r="A762" t="s">
        <v>1684</v>
      </c>
      <c r="B762" t="s">
        <v>676</v>
      </c>
      <c r="C762" t="s">
        <v>675</v>
      </c>
      <c r="D762" t="s">
        <v>60</v>
      </c>
      <c r="E762" t="s">
        <v>59</v>
      </c>
      <c r="F762" t="s">
        <v>1794</v>
      </c>
      <c r="G762" t="s">
        <v>37</v>
      </c>
      <c r="H762" t="s">
        <v>36</v>
      </c>
      <c r="I762" t="s">
        <v>38</v>
      </c>
      <c r="J762" t="s">
        <v>471</v>
      </c>
      <c r="K762" t="s">
        <v>1689</v>
      </c>
      <c r="L762">
        <v>251</v>
      </c>
      <c r="M762">
        <v>857.23699999999997</v>
      </c>
      <c r="N762">
        <v>0</v>
      </c>
      <c r="O762">
        <v>0</v>
      </c>
      <c r="P762">
        <v>0</v>
      </c>
      <c r="Q762">
        <v>0</v>
      </c>
      <c r="R762">
        <v>0</v>
      </c>
      <c r="S762">
        <v>0</v>
      </c>
      <c r="T762">
        <v>0</v>
      </c>
      <c r="U762">
        <v>0</v>
      </c>
      <c r="V762">
        <v>0</v>
      </c>
      <c r="W762">
        <v>0</v>
      </c>
      <c r="X762" t="s">
        <v>2218</v>
      </c>
      <c r="Y762" t="s">
        <v>2219</v>
      </c>
    </row>
    <row r="763" spans="1:25" outlineLevel="1">
      <c r="A763" t="s">
        <v>1684</v>
      </c>
      <c r="B763" t="s">
        <v>1465</v>
      </c>
      <c r="C763" t="s">
        <v>1464</v>
      </c>
      <c r="D763" t="s">
        <v>95</v>
      </c>
      <c r="E763" t="s">
        <v>94</v>
      </c>
      <c r="F763" t="s">
        <v>1685</v>
      </c>
      <c r="G763" t="s">
        <v>37</v>
      </c>
      <c r="H763" t="s">
        <v>36</v>
      </c>
      <c r="I763" t="s">
        <v>38</v>
      </c>
      <c r="J763" t="s">
        <v>471</v>
      </c>
      <c r="K763" t="s">
        <v>1686</v>
      </c>
      <c r="L763">
        <v>1</v>
      </c>
      <c r="M763">
        <v>104.712</v>
      </c>
      <c r="N763">
        <v>0</v>
      </c>
      <c r="O763">
        <v>0</v>
      </c>
      <c r="P763">
        <v>0</v>
      </c>
      <c r="Q763">
        <v>0</v>
      </c>
      <c r="R763">
        <v>0</v>
      </c>
      <c r="S763">
        <v>0</v>
      </c>
      <c r="T763">
        <v>0</v>
      </c>
      <c r="U763">
        <v>0</v>
      </c>
      <c r="V763">
        <v>0</v>
      </c>
      <c r="W763">
        <v>0</v>
      </c>
      <c r="X763" t="s">
        <v>2222</v>
      </c>
      <c r="Y763" t="s">
        <v>2223</v>
      </c>
    </row>
    <row r="764" spans="1:25" outlineLevel="1">
      <c r="A764" t="s">
        <v>1684</v>
      </c>
      <c r="B764" t="s">
        <v>674</v>
      </c>
      <c r="C764" t="s">
        <v>673</v>
      </c>
      <c r="D764" t="s">
        <v>35</v>
      </c>
      <c r="E764" t="s">
        <v>34</v>
      </c>
      <c r="F764" t="s">
        <v>1685</v>
      </c>
      <c r="G764" t="s">
        <v>37</v>
      </c>
      <c r="H764" t="s">
        <v>36</v>
      </c>
      <c r="I764" t="s">
        <v>38</v>
      </c>
      <c r="J764" t="s">
        <v>471</v>
      </c>
      <c r="K764" t="s">
        <v>1689</v>
      </c>
      <c r="N764">
        <v>0</v>
      </c>
      <c r="O764">
        <v>0</v>
      </c>
      <c r="P764">
        <v>0</v>
      </c>
      <c r="Q764">
        <v>0</v>
      </c>
      <c r="R764">
        <v>0</v>
      </c>
      <c r="S764">
        <v>0</v>
      </c>
      <c r="T764">
        <v>0</v>
      </c>
      <c r="U764">
        <v>0</v>
      </c>
      <c r="V764">
        <v>0</v>
      </c>
      <c r="W764">
        <v>0</v>
      </c>
      <c r="X764" t="s">
        <v>2759</v>
      </c>
      <c r="Y764" t="s">
        <v>2760</v>
      </c>
    </row>
    <row r="765" spans="1:25" outlineLevel="1">
      <c r="A765" t="s">
        <v>1684</v>
      </c>
      <c r="B765" t="s">
        <v>674</v>
      </c>
      <c r="C765" t="s">
        <v>673</v>
      </c>
      <c r="D765" t="s">
        <v>35</v>
      </c>
      <c r="E765" t="s">
        <v>34</v>
      </c>
      <c r="F765" t="s">
        <v>1685</v>
      </c>
      <c r="G765" t="s">
        <v>37</v>
      </c>
      <c r="H765" t="s">
        <v>36</v>
      </c>
      <c r="I765" t="s">
        <v>38</v>
      </c>
      <c r="J765" t="s">
        <v>471</v>
      </c>
      <c r="K765" t="s">
        <v>1686</v>
      </c>
      <c r="L765">
        <v>1</v>
      </c>
      <c r="M765">
        <v>122.42400000000001</v>
      </c>
      <c r="N765">
        <v>0</v>
      </c>
      <c r="O765">
        <v>0</v>
      </c>
      <c r="P765">
        <v>0</v>
      </c>
      <c r="Q765">
        <v>0</v>
      </c>
      <c r="R765">
        <v>0</v>
      </c>
      <c r="S765">
        <v>0</v>
      </c>
      <c r="T765">
        <v>0</v>
      </c>
      <c r="U765">
        <v>0</v>
      </c>
      <c r="V765">
        <v>0</v>
      </c>
      <c r="W765">
        <v>0</v>
      </c>
      <c r="X765" t="s">
        <v>2759</v>
      </c>
      <c r="Y765" t="s">
        <v>2760</v>
      </c>
    </row>
    <row r="766" spans="1:25" outlineLevel="1">
      <c r="A766" t="s">
        <v>1684</v>
      </c>
      <c r="B766" t="s">
        <v>1463</v>
      </c>
      <c r="C766" t="s">
        <v>1462</v>
      </c>
      <c r="D766" t="s">
        <v>85</v>
      </c>
      <c r="E766" t="s">
        <v>84</v>
      </c>
      <c r="F766" t="s">
        <v>1685</v>
      </c>
      <c r="G766" t="s">
        <v>37</v>
      </c>
      <c r="H766" t="s">
        <v>36</v>
      </c>
      <c r="I766" t="s">
        <v>38</v>
      </c>
      <c r="J766" t="s">
        <v>471</v>
      </c>
      <c r="K766" t="s">
        <v>1689</v>
      </c>
      <c r="N766">
        <v>0</v>
      </c>
      <c r="O766">
        <v>0</v>
      </c>
      <c r="P766">
        <v>0</v>
      </c>
      <c r="Q766">
        <v>0</v>
      </c>
      <c r="R766">
        <v>0</v>
      </c>
      <c r="S766">
        <v>0</v>
      </c>
      <c r="T766">
        <v>0</v>
      </c>
      <c r="U766">
        <v>0</v>
      </c>
      <c r="V766">
        <v>0</v>
      </c>
      <c r="W766">
        <v>0</v>
      </c>
      <c r="X766" t="s">
        <v>2761</v>
      </c>
      <c r="Y766" t="s">
        <v>2762</v>
      </c>
    </row>
    <row r="767" spans="1:25" outlineLevel="1">
      <c r="A767" t="s">
        <v>1684</v>
      </c>
      <c r="B767" t="s">
        <v>1463</v>
      </c>
      <c r="C767" t="s">
        <v>1462</v>
      </c>
      <c r="D767" t="s">
        <v>85</v>
      </c>
      <c r="E767" t="s">
        <v>84</v>
      </c>
      <c r="F767" t="s">
        <v>1685</v>
      </c>
      <c r="G767" t="s">
        <v>37</v>
      </c>
      <c r="H767" t="s">
        <v>36</v>
      </c>
      <c r="I767" t="s">
        <v>38</v>
      </c>
      <c r="J767" t="s">
        <v>471</v>
      </c>
      <c r="K767" t="s">
        <v>1686</v>
      </c>
      <c r="L767">
        <v>1</v>
      </c>
      <c r="M767">
        <v>126.699</v>
      </c>
      <c r="N767">
        <v>0</v>
      </c>
      <c r="O767">
        <v>0</v>
      </c>
      <c r="P767">
        <v>0</v>
      </c>
      <c r="Q767">
        <v>0</v>
      </c>
      <c r="R767">
        <v>0</v>
      </c>
      <c r="S767">
        <v>0</v>
      </c>
      <c r="T767">
        <v>0</v>
      </c>
      <c r="U767">
        <v>0</v>
      </c>
      <c r="V767">
        <v>0</v>
      </c>
      <c r="W767">
        <v>0</v>
      </c>
      <c r="X767" t="s">
        <v>2761</v>
      </c>
      <c r="Y767" t="s">
        <v>2762</v>
      </c>
    </row>
    <row r="768" spans="1:25" outlineLevel="1">
      <c r="A768" t="s">
        <v>1684</v>
      </c>
      <c r="B768" t="s">
        <v>664</v>
      </c>
      <c r="C768" t="s">
        <v>663</v>
      </c>
      <c r="D768" t="s">
        <v>95</v>
      </c>
      <c r="E768" t="s">
        <v>94</v>
      </c>
      <c r="F768" t="s">
        <v>1685</v>
      </c>
      <c r="G768" t="s">
        <v>37</v>
      </c>
      <c r="H768" t="s">
        <v>36</v>
      </c>
      <c r="I768" t="s">
        <v>38</v>
      </c>
      <c r="J768" t="s">
        <v>471</v>
      </c>
      <c r="K768" t="s">
        <v>1689</v>
      </c>
      <c r="N768">
        <v>0</v>
      </c>
      <c r="O768">
        <v>0</v>
      </c>
      <c r="P768">
        <v>0</v>
      </c>
      <c r="Q768">
        <v>0</v>
      </c>
      <c r="R768">
        <v>0</v>
      </c>
      <c r="S768">
        <v>0</v>
      </c>
      <c r="T768">
        <v>0</v>
      </c>
      <c r="U768">
        <v>0</v>
      </c>
      <c r="V768">
        <v>0</v>
      </c>
      <c r="W768">
        <v>0</v>
      </c>
      <c r="X768" t="s">
        <v>2763</v>
      </c>
      <c r="Y768" t="s">
        <v>2764</v>
      </c>
    </row>
    <row r="769" spans="1:25" outlineLevel="1">
      <c r="A769" t="s">
        <v>1684</v>
      </c>
      <c r="B769" t="s">
        <v>1461</v>
      </c>
      <c r="C769" t="s">
        <v>1460</v>
      </c>
      <c r="D769" t="s">
        <v>115</v>
      </c>
      <c r="E769" t="s">
        <v>114</v>
      </c>
      <c r="F769" t="s">
        <v>1685</v>
      </c>
      <c r="G769" t="s">
        <v>37</v>
      </c>
      <c r="H769" t="s">
        <v>36</v>
      </c>
      <c r="I769" t="s">
        <v>38</v>
      </c>
      <c r="J769" t="s">
        <v>471</v>
      </c>
      <c r="K769" t="s">
        <v>1689</v>
      </c>
      <c r="N769">
        <v>0</v>
      </c>
      <c r="O769">
        <v>0</v>
      </c>
      <c r="P769">
        <v>0</v>
      </c>
      <c r="Q769">
        <v>0</v>
      </c>
      <c r="R769">
        <v>0</v>
      </c>
      <c r="S769">
        <v>0</v>
      </c>
      <c r="T769">
        <v>0</v>
      </c>
      <c r="U769">
        <v>0</v>
      </c>
      <c r="V769">
        <v>0</v>
      </c>
      <c r="W769">
        <v>0</v>
      </c>
      <c r="X769" t="s">
        <v>2765</v>
      </c>
      <c r="Y769" t="s">
        <v>2766</v>
      </c>
    </row>
    <row r="770" spans="1:25" outlineLevel="1">
      <c r="A770" t="s">
        <v>1684</v>
      </c>
      <c r="B770" t="s">
        <v>1461</v>
      </c>
      <c r="C770" t="s">
        <v>1460</v>
      </c>
      <c r="D770" t="s">
        <v>115</v>
      </c>
      <c r="E770" t="s">
        <v>114</v>
      </c>
      <c r="F770" t="s">
        <v>1685</v>
      </c>
      <c r="G770" t="s">
        <v>37</v>
      </c>
      <c r="H770" t="s">
        <v>36</v>
      </c>
      <c r="I770" t="s">
        <v>38</v>
      </c>
      <c r="J770" t="s">
        <v>471</v>
      </c>
      <c r="K770" t="s">
        <v>1733</v>
      </c>
      <c r="L770">
        <v>0</v>
      </c>
      <c r="M770">
        <v>0</v>
      </c>
      <c r="N770">
        <v>1</v>
      </c>
      <c r="O770">
        <v>22992.142</v>
      </c>
      <c r="P770">
        <v>0</v>
      </c>
      <c r="Q770">
        <v>0</v>
      </c>
      <c r="R770">
        <v>0</v>
      </c>
      <c r="S770">
        <v>0</v>
      </c>
      <c r="T770">
        <v>0</v>
      </c>
      <c r="U770">
        <v>0</v>
      </c>
      <c r="V770">
        <v>0</v>
      </c>
      <c r="W770">
        <v>0</v>
      </c>
      <c r="X770" t="s">
        <v>2765</v>
      </c>
      <c r="Y770" t="s">
        <v>2766</v>
      </c>
    </row>
    <row r="771" spans="1:25" outlineLevel="1">
      <c r="A771" t="s">
        <v>1684</v>
      </c>
      <c r="B771" t="s">
        <v>662</v>
      </c>
      <c r="C771" t="s">
        <v>661</v>
      </c>
      <c r="D771" t="s">
        <v>202</v>
      </c>
      <c r="E771" t="s">
        <v>201</v>
      </c>
      <c r="F771" t="s">
        <v>1685</v>
      </c>
      <c r="G771" t="s">
        <v>37</v>
      </c>
      <c r="H771" t="s">
        <v>36</v>
      </c>
      <c r="I771" t="s">
        <v>38</v>
      </c>
      <c r="J771" t="s">
        <v>471</v>
      </c>
      <c r="K771" t="s">
        <v>1689</v>
      </c>
      <c r="N771">
        <v>0</v>
      </c>
      <c r="O771">
        <v>0</v>
      </c>
      <c r="P771">
        <v>0</v>
      </c>
      <c r="Q771">
        <v>0</v>
      </c>
      <c r="R771">
        <v>0</v>
      </c>
      <c r="S771">
        <v>0</v>
      </c>
      <c r="T771">
        <v>0</v>
      </c>
      <c r="U771">
        <v>0</v>
      </c>
      <c r="V771">
        <v>0</v>
      </c>
      <c r="W771">
        <v>0</v>
      </c>
      <c r="X771" t="s">
        <v>2767</v>
      </c>
      <c r="Y771" t="s">
        <v>2768</v>
      </c>
    </row>
    <row r="772" spans="1:25" outlineLevel="1">
      <c r="A772" t="s">
        <v>1684</v>
      </c>
      <c r="B772" t="s">
        <v>656</v>
      </c>
      <c r="C772" t="s">
        <v>655</v>
      </c>
      <c r="D772" t="s">
        <v>95</v>
      </c>
      <c r="E772" t="s">
        <v>94</v>
      </c>
      <c r="F772" t="s">
        <v>1685</v>
      </c>
      <c r="G772" t="s">
        <v>37</v>
      </c>
      <c r="H772" t="s">
        <v>36</v>
      </c>
      <c r="I772" t="s">
        <v>38</v>
      </c>
      <c r="J772" t="s">
        <v>471</v>
      </c>
      <c r="K772" t="s">
        <v>1689</v>
      </c>
      <c r="N772">
        <v>0</v>
      </c>
      <c r="O772">
        <v>0</v>
      </c>
      <c r="P772">
        <v>0</v>
      </c>
      <c r="Q772">
        <v>0</v>
      </c>
      <c r="R772">
        <v>0</v>
      </c>
      <c r="S772">
        <v>0</v>
      </c>
      <c r="T772">
        <v>0</v>
      </c>
      <c r="U772">
        <v>0</v>
      </c>
      <c r="V772">
        <v>0</v>
      </c>
      <c r="W772">
        <v>0</v>
      </c>
      <c r="X772" t="s">
        <v>2769</v>
      </c>
      <c r="Y772" t="s">
        <v>2770</v>
      </c>
    </row>
    <row r="773" spans="1:25" outlineLevel="1">
      <c r="A773" t="s">
        <v>1684</v>
      </c>
      <c r="B773" t="s">
        <v>656</v>
      </c>
      <c r="C773" t="s">
        <v>655</v>
      </c>
      <c r="D773" t="s">
        <v>95</v>
      </c>
      <c r="E773" t="s">
        <v>94</v>
      </c>
      <c r="F773" t="s">
        <v>1685</v>
      </c>
      <c r="G773" t="s">
        <v>37</v>
      </c>
      <c r="H773" t="s">
        <v>36</v>
      </c>
      <c r="I773" t="s">
        <v>38</v>
      </c>
      <c r="J773" t="s">
        <v>471</v>
      </c>
      <c r="K773" t="s">
        <v>1686</v>
      </c>
      <c r="L773">
        <v>2</v>
      </c>
      <c r="M773">
        <v>234.04400000000001</v>
      </c>
      <c r="N773">
        <v>0</v>
      </c>
      <c r="O773">
        <v>0</v>
      </c>
      <c r="P773">
        <v>0</v>
      </c>
      <c r="Q773">
        <v>0</v>
      </c>
      <c r="R773">
        <v>0</v>
      </c>
      <c r="S773">
        <v>0</v>
      </c>
      <c r="T773">
        <v>0</v>
      </c>
      <c r="U773">
        <v>0</v>
      </c>
      <c r="V773">
        <v>0</v>
      </c>
      <c r="W773">
        <v>0</v>
      </c>
      <c r="X773" t="s">
        <v>2769</v>
      </c>
      <c r="Y773" t="s">
        <v>2770</v>
      </c>
    </row>
    <row r="774" spans="1:25" outlineLevel="1">
      <c r="A774" t="s">
        <v>1684</v>
      </c>
      <c r="B774" t="s">
        <v>1457</v>
      </c>
      <c r="C774" t="s">
        <v>1456</v>
      </c>
      <c r="D774" t="s">
        <v>121</v>
      </c>
      <c r="E774" t="s">
        <v>120</v>
      </c>
      <c r="F774" t="s">
        <v>1685</v>
      </c>
      <c r="G774" t="s">
        <v>37</v>
      </c>
      <c r="H774" t="s">
        <v>36</v>
      </c>
      <c r="I774" t="s">
        <v>38</v>
      </c>
      <c r="J774" t="s">
        <v>471</v>
      </c>
      <c r="K774" t="s">
        <v>1686</v>
      </c>
      <c r="L774">
        <v>1</v>
      </c>
      <c r="M774">
        <v>124.767</v>
      </c>
      <c r="N774">
        <v>0</v>
      </c>
      <c r="O774">
        <v>0</v>
      </c>
      <c r="P774">
        <v>0</v>
      </c>
      <c r="Q774">
        <v>0</v>
      </c>
      <c r="R774">
        <v>0</v>
      </c>
      <c r="S774">
        <v>0</v>
      </c>
      <c r="T774">
        <v>0</v>
      </c>
      <c r="U774">
        <v>0</v>
      </c>
      <c r="V774">
        <v>0</v>
      </c>
      <c r="W774">
        <v>0</v>
      </c>
      <c r="X774" t="s">
        <v>2236</v>
      </c>
      <c r="Y774" t="s">
        <v>2237</v>
      </c>
    </row>
    <row r="775" spans="1:25" outlineLevel="1">
      <c r="A775" t="s">
        <v>1684</v>
      </c>
      <c r="B775" t="s">
        <v>650</v>
      </c>
      <c r="C775" t="s">
        <v>649</v>
      </c>
      <c r="D775" t="s">
        <v>366</v>
      </c>
      <c r="E775" t="s">
        <v>365</v>
      </c>
      <c r="F775" t="s">
        <v>1685</v>
      </c>
      <c r="G775" t="s">
        <v>37</v>
      </c>
      <c r="H775" t="s">
        <v>36</v>
      </c>
      <c r="I775" t="s">
        <v>38</v>
      </c>
      <c r="J775" t="s">
        <v>471</v>
      </c>
      <c r="K775" t="s">
        <v>1689</v>
      </c>
      <c r="N775">
        <v>0</v>
      </c>
      <c r="O775">
        <v>0</v>
      </c>
      <c r="P775">
        <v>0</v>
      </c>
      <c r="Q775">
        <v>0</v>
      </c>
      <c r="R775">
        <v>0</v>
      </c>
      <c r="S775">
        <v>0</v>
      </c>
      <c r="T775">
        <v>0</v>
      </c>
      <c r="U775">
        <v>0</v>
      </c>
      <c r="V775">
        <v>0</v>
      </c>
      <c r="W775">
        <v>0</v>
      </c>
      <c r="X775" t="s">
        <v>2771</v>
      </c>
      <c r="Y775" t="s">
        <v>2772</v>
      </c>
    </row>
    <row r="776" spans="1:25" outlineLevel="1">
      <c r="A776" t="s">
        <v>1684</v>
      </c>
      <c r="B776" t="s">
        <v>648</v>
      </c>
      <c r="C776" t="s">
        <v>647</v>
      </c>
      <c r="D776" t="s">
        <v>115</v>
      </c>
      <c r="E776" t="s">
        <v>114</v>
      </c>
      <c r="F776" t="s">
        <v>1685</v>
      </c>
      <c r="G776" t="s">
        <v>37</v>
      </c>
      <c r="H776" t="s">
        <v>36</v>
      </c>
      <c r="I776" t="s">
        <v>38</v>
      </c>
      <c r="J776" t="s">
        <v>471</v>
      </c>
      <c r="K776" t="s">
        <v>1689</v>
      </c>
      <c r="L776">
        <v>14</v>
      </c>
      <c r="M776">
        <v>27.507000000000001</v>
      </c>
      <c r="N776">
        <v>0</v>
      </c>
      <c r="O776">
        <v>0</v>
      </c>
      <c r="P776">
        <v>0</v>
      </c>
      <c r="Q776">
        <v>0</v>
      </c>
      <c r="R776">
        <v>0</v>
      </c>
      <c r="S776">
        <v>0</v>
      </c>
      <c r="T776">
        <v>0</v>
      </c>
      <c r="U776">
        <v>0</v>
      </c>
      <c r="V776">
        <v>0</v>
      </c>
      <c r="W776">
        <v>0</v>
      </c>
      <c r="X776" t="s">
        <v>2773</v>
      </c>
      <c r="Y776" t="s">
        <v>2774</v>
      </c>
    </row>
    <row r="777" spans="1:25" outlineLevel="1">
      <c r="A777" t="s">
        <v>1684</v>
      </c>
      <c r="B777" t="s">
        <v>648</v>
      </c>
      <c r="C777" t="s">
        <v>647</v>
      </c>
      <c r="D777" t="s">
        <v>115</v>
      </c>
      <c r="E777" t="s">
        <v>114</v>
      </c>
      <c r="F777" t="s">
        <v>1685</v>
      </c>
      <c r="G777" t="s">
        <v>37</v>
      </c>
      <c r="H777" t="s">
        <v>36</v>
      </c>
      <c r="I777" t="s">
        <v>38</v>
      </c>
      <c r="J777" t="s">
        <v>471</v>
      </c>
      <c r="K777" t="s">
        <v>1686</v>
      </c>
      <c r="L777">
        <v>3</v>
      </c>
      <c r="M777">
        <v>357.95800000000003</v>
      </c>
      <c r="N777">
        <v>0</v>
      </c>
      <c r="O777">
        <v>0</v>
      </c>
      <c r="P777">
        <v>0</v>
      </c>
      <c r="Q777">
        <v>0</v>
      </c>
      <c r="R777">
        <v>0</v>
      </c>
      <c r="S777">
        <v>0</v>
      </c>
      <c r="T777">
        <v>0</v>
      </c>
      <c r="U777">
        <v>0</v>
      </c>
      <c r="V777">
        <v>0</v>
      </c>
      <c r="W777">
        <v>0</v>
      </c>
      <c r="X777" t="s">
        <v>2773</v>
      </c>
      <c r="Y777" t="s">
        <v>2774</v>
      </c>
    </row>
    <row r="778" spans="1:25" outlineLevel="1">
      <c r="A778" t="s">
        <v>1684</v>
      </c>
      <c r="B778" t="s">
        <v>644</v>
      </c>
      <c r="C778" t="s">
        <v>643</v>
      </c>
      <c r="D778" t="s">
        <v>366</v>
      </c>
      <c r="E778" t="s">
        <v>365</v>
      </c>
      <c r="F778" t="s">
        <v>1685</v>
      </c>
      <c r="G778" t="s">
        <v>37</v>
      </c>
      <c r="H778" t="s">
        <v>36</v>
      </c>
      <c r="I778" t="s">
        <v>38</v>
      </c>
      <c r="J778" t="s">
        <v>471</v>
      </c>
      <c r="K778" t="s">
        <v>1689</v>
      </c>
      <c r="N778">
        <v>0</v>
      </c>
      <c r="O778">
        <v>0</v>
      </c>
      <c r="P778">
        <v>0</v>
      </c>
      <c r="Q778">
        <v>0</v>
      </c>
      <c r="R778">
        <v>0</v>
      </c>
      <c r="S778">
        <v>0</v>
      </c>
      <c r="T778">
        <v>0</v>
      </c>
      <c r="U778">
        <v>0</v>
      </c>
      <c r="V778">
        <v>0</v>
      </c>
      <c r="W778">
        <v>0</v>
      </c>
      <c r="X778" t="s">
        <v>2775</v>
      </c>
      <c r="Y778" t="s">
        <v>2776</v>
      </c>
    </row>
    <row r="779" spans="1:25" outlineLevel="1">
      <c r="A779" t="s">
        <v>1684</v>
      </c>
      <c r="B779" t="s">
        <v>1455</v>
      </c>
      <c r="C779" t="s">
        <v>1454</v>
      </c>
      <c r="D779" t="s">
        <v>202</v>
      </c>
      <c r="E779" t="s">
        <v>201</v>
      </c>
      <c r="F779" t="s">
        <v>1685</v>
      </c>
      <c r="G779" t="s">
        <v>37</v>
      </c>
      <c r="H779" t="s">
        <v>36</v>
      </c>
      <c r="I779" t="s">
        <v>38</v>
      </c>
      <c r="J779" t="s">
        <v>471</v>
      </c>
      <c r="K779" t="s">
        <v>1689</v>
      </c>
      <c r="N779">
        <v>0</v>
      </c>
      <c r="O779">
        <v>0</v>
      </c>
      <c r="P779">
        <v>0</v>
      </c>
      <c r="Q779">
        <v>0</v>
      </c>
      <c r="R779">
        <v>0</v>
      </c>
      <c r="S779">
        <v>0</v>
      </c>
      <c r="T779">
        <v>0</v>
      </c>
      <c r="U779">
        <v>0</v>
      </c>
      <c r="V779">
        <v>0</v>
      </c>
      <c r="W779">
        <v>0</v>
      </c>
      <c r="X779" t="s">
        <v>2777</v>
      </c>
      <c r="Y779" t="s">
        <v>2778</v>
      </c>
    </row>
    <row r="780" spans="1:25" outlineLevel="1">
      <c r="A780" t="s">
        <v>1684</v>
      </c>
      <c r="B780" t="s">
        <v>516</v>
      </c>
      <c r="C780" t="s">
        <v>515</v>
      </c>
      <c r="D780" t="s">
        <v>85</v>
      </c>
      <c r="E780" t="s">
        <v>84</v>
      </c>
      <c r="F780" t="s">
        <v>1685</v>
      </c>
      <c r="G780" t="s">
        <v>37</v>
      </c>
      <c r="H780" t="s">
        <v>36</v>
      </c>
      <c r="I780" t="s">
        <v>38</v>
      </c>
      <c r="J780" t="s">
        <v>471</v>
      </c>
      <c r="K780" t="s">
        <v>1689</v>
      </c>
      <c r="N780">
        <v>0</v>
      </c>
      <c r="O780">
        <v>0</v>
      </c>
      <c r="P780">
        <v>0</v>
      </c>
      <c r="Q780">
        <v>0</v>
      </c>
      <c r="R780">
        <v>0</v>
      </c>
      <c r="S780">
        <v>0</v>
      </c>
      <c r="T780">
        <v>0</v>
      </c>
      <c r="U780">
        <v>0</v>
      </c>
      <c r="V780">
        <v>0</v>
      </c>
      <c r="W780">
        <v>0</v>
      </c>
      <c r="X780" t="s">
        <v>2779</v>
      </c>
      <c r="Y780" t="s">
        <v>2780</v>
      </c>
    </row>
    <row r="781" spans="1:25" outlineLevel="1">
      <c r="A781" t="s">
        <v>1684</v>
      </c>
      <c r="B781" t="s">
        <v>1453</v>
      </c>
      <c r="C781" t="s">
        <v>1452</v>
      </c>
      <c r="D781" t="s">
        <v>147</v>
      </c>
      <c r="E781" t="s">
        <v>146</v>
      </c>
      <c r="F781" t="s">
        <v>1685</v>
      </c>
      <c r="G781" t="s">
        <v>37</v>
      </c>
      <c r="H781" t="s">
        <v>36</v>
      </c>
      <c r="I781" t="s">
        <v>38</v>
      </c>
      <c r="J781" t="s">
        <v>471</v>
      </c>
      <c r="K781" t="s">
        <v>1689</v>
      </c>
      <c r="N781">
        <v>0</v>
      </c>
      <c r="O781">
        <v>0</v>
      </c>
      <c r="P781">
        <v>0</v>
      </c>
      <c r="Q781">
        <v>0</v>
      </c>
      <c r="R781">
        <v>0</v>
      </c>
      <c r="S781">
        <v>0</v>
      </c>
      <c r="T781">
        <v>0</v>
      </c>
      <c r="U781">
        <v>0</v>
      </c>
      <c r="V781">
        <v>0</v>
      </c>
      <c r="W781">
        <v>0</v>
      </c>
      <c r="X781" t="s">
        <v>2781</v>
      </c>
      <c r="Y781" t="s">
        <v>2782</v>
      </c>
    </row>
    <row r="782" spans="1:25" outlineLevel="1">
      <c r="A782" t="s">
        <v>1684</v>
      </c>
      <c r="B782" t="s">
        <v>512</v>
      </c>
      <c r="C782" t="s">
        <v>511</v>
      </c>
      <c r="D782" t="s">
        <v>68</v>
      </c>
      <c r="E782" t="s">
        <v>67</v>
      </c>
      <c r="F782" t="s">
        <v>1685</v>
      </c>
      <c r="G782" t="s">
        <v>37</v>
      </c>
      <c r="H782" t="s">
        <v>36</v>
      </c>
      <c r="I782" t="s">
        <v>38</v>
      </c>
      <c r="J782" t="s">
        <v>471</v>
      </c>
      <c r="K782" t="s">
        <v>1689</v>
      </c>
      <c r="N782">
        <v>0</v>
      </c>
      <c r="O782">
        <v>0</v>
      </c>
      <c r="P782">
        <v>0</v>
      </c>
      <c r="Q782">
        <v>0</v>
      </c>
      <c r="R782">
        <v>0</v>
      </c>
      <c r="S782">
        <v>0</v>
      </c>
      <c r="T782">
        <v>0</v>
      </c>
      <c r="U782">
        <v>0</v>
      </c>
      <c r="V782">
        <v>0</v>
      </c>
      <c r="W782">
        <v>0</v>
      </c>
      <c r="X782" t="s">
        <v>2783</v>
      </c>
      <c r="Y782" t="s">
        <v>2784</v>
      </c>
    </row>
    <row r="783" spans="1:25" outlineLevel="1">
      <c r="A783" t="s">
        <v>1684</v>
      </c>
      <c r="B783" t="s">
        <v>508</v>
      </c>
      <c r="C783" t="s">
        <v>507</v>
      </c>
      <c r="D783" t="s">
        <v>85</v>
      </c>
      <c r="E783" t="s">
        <v>84</v>
      </c>
      <c r="F783" t="s">
        <v>1685</v>
      </c>
      <c r="G783" t="s">
        <v>37</v>
      </c>
      <c r="H783" t="s">
        <v>36</v>
      </c>
      <c r="I783" t="s">
        <v>38</v>
      </c>
      <c r="J783" t="s">
        <v>471</v>
      </c>
      <c r="K783" t="s">
        <v>1689</v>
      </c>
      <c r="N783">
        <v>0</v>
      </c>
      <c r="O783">
        <v>0</v>
      </c>
      <c r="P783">
        <v>0</v>
      </c>
      <c r="Q783">
        <v>0</v>
      </c>
      <c r="R783">
        <v>0</v>
      </c>
      <c r="S783">
        <v>0</v>
      </c>
      <c r="T783">
        <v>0</v>
      </c>
      <c r="U783">
        <v>0</v>
      </c>
      <c r="V783">
        <v>0</v>
      </c>
      <c r="W783">
        <v>0</v>
      </c>
      <c r="X783" t="s">
        <v>2785</v>
      </c>
      <c r="Y783" t="s">
        <v>2786</v>
      </c>
    </row>
    <row r="784" spans="1:25" outlineLevel="1">
      <c r="A784" t="s">
        <v>1684</v>
      </c>
      <c r="B784" t="s">
        <v>506</v>
      </c>
      <c r="C784" t="s">
        <v>505</v>
      </c>
      <c r="D784" t="s">
        <v>85</v>
      </c>
      <c r="E784" t="s">
        <v>84</v>
      </c>
      <c r="F784" t="s">
        <v>1685</v>
      </c>
      <c r="G784" t="s">
        <v>37</v>
      </c>
      <c r="H784" t="s">
        <v>36</v>
      </c>
      <c r="I784" t="s">
        <v>38</v>
      </c>
      <c r="J784" t="s">
        <v>471</v>
      </c>
      <c r="K784" t="s">
        <v>1689</v>
      </c>
      <c r="N784">
        <v>0</v>
      </c>
      <c r="O784">
        <v>0</v>
      </c>
      <c r="P784">
        <v>0</v>
      </c>
      <c r="Q784">
        <v>0</v>
      </c>
      <c r="R784">
        <v>0</v>
      </c>
      <c r="S784">
        <v>0</v>
      </c>
      <c r="T784">
        <v>0</v>
      </c>
      <c r="U784">
        <v>0</v>
      </c>
      <c r="V784">
        <v>0</v>
      </c>
      <c r="W784">
        <v>0</v>
      </c>
      <c r="X784" t="s">
        <v>2787</v>
      </c>
      <c r="Y784" t="s">
        <v>2788</v>
      </c>
    </row>
    <row r="785" spans="1:25" outlineLevel="1">
      <c r="A785" t="s">
        <v>1684</v>
      </c>
      <c r="B785" t="s">
        <v>502</v>
      </c>
      <c r="C785" t="s">
        <v>501</v>
      </c>
      <c r="D785" t="s">
        <v>101</v>
      </c>
      <c r="E785" t="s">
        <v>100</v>
      </c>
      <c r="F785" t="s">
        <v>1696</v>
      </c>
      <c r="G785" t="s">
        <v>37</v>
      </c>
      <c r="H785" t="s">
        <v>36</v>
      </c>
      <c r="I785" t="s">
        <v>38</v>
      </c>
      <c r="J785" t="s">
        <v>471</v>
      </c>
      <c r="K785" t="s">
        <v>1689</v>
      </c>
      <c r="L785">
        <v>18</v>
      </c>
      <c r="M785">
        <v>47.749000000000002</v>
      </c>
      <c r="N785">
        <v>0</v>
      </c>
      <c r="O785">
        <v>0</v>
      </c>
      <c r="P785">
        <v>0</v>
      </c>
      <c r="Q785">
        <v>0</v>
      </c>
      <c r="R785">
        <v>0</v>
      </c>
      <c r="S785">
        <v>0</v>
      </c>
      <c r="T785">
        <v>0</v>
      </c>
      <c r="U785">
        <v>0</v>
      </c>
      <c r="V785">
        <v>0</v>
      </c>
      <c r="W785">
        <v>0</v>
      </c>
      <c r="X785" t="s">
        <v>2789</v>
      </c>
      <c r="Y785" t="s">
        <v>2790</v>
      </c>
    </row>
    <row r="786" spans="1:25" outlineLevel="1">
      <c r="A786" t="s">
        <v>1684</v>
      </c>
      <c r="B786" t="s">
        <v>500</v>
      </c>
      <c r="C786" t="s">
        <v>499</v>
      </c>
      <c r="D786" t="s">
        <v>101</v>
      </c>
      <c r="E786" t="s">
        <v>100</v>
      </c>
      <c r="F786" t="s">
        <v>1696</v>
      </c>
      <c r="G786" t="s">
        <v>37</v>
      </c>
      <c r="H786" t="s">
        <v>36</v>
      </c>
      <c r="I786" t="s">
        <v>38</v>
      </c>
      <c r="J786" t="s">
        <v>471</v>
      </c>
      <c r="K786" t="s">
        <v>1689</v>
      </c>
      <c r="N786">
        <v>0</v>
      </c>
      <c r="O786">
        <v>0</v>
      </c>
      <c r="P786">
        <v>0</v>
      </c>
      <c r="Q786">
        <v>0</v>
      </c>
      <c r="R786">
        <v>0</v>
      </c>
      <c r="S786">
        <v>0</v>
      </c>
      <c r="T786">
        <v>0</v>
      </c>
      <c r="U786">
        <v>0</v>
      </c>
      <c r="V786">
        <v>0</v>
      </c>
      <c r="W786">
        <v>0</v>
      </c>
      <c r="X786" t="s">
        <v>2791</v>
      </c>
      <c r="Y786" t="s">
        <v>2792</v>
      </c>
    </row>
    <row r="787" spans="1:25" outlineLevel="1">
      <c r="A787" t="s">
        <v>1684</v>
      </c>
      <c r="B787" t="s">
        <v>496</v>
      </c>
      <c r="C787" t="s">
        <v>495</v>
      </c>
      <c r="D787" t="s">
        <v>101</v>
      </c>
      <c r="E787" t="s">
        <v>100</v>
      </c>
      <c r="F787" t="s">
        <v>1696</v>
      </c>
      <c r="G787" t="s">
        <v>37</v>
      </c>
      <c r="H787" t="s">
        <v>36</v>
      </c>
      <c r="I787" t="s">
        <v>38</v>
      </c>
      <c r="J787" t="s">
        <v>471</v>
      </c>
      <c r="K787" t="s">
        <v>1689</v>
      </c>
      <c r="N787">
        <v>0</v>
      </c>
      <c r="O787">
        <v>0</v>
      </c>
      <c r="P787">
        <v>0</v>
      </c>
      <c r="Q787">
        <v>0</v>
      </c>
      <c r="R787">
        <v>0</v>
      </c>
      <c r="S787">
        <v>0</v>
      </c>
      <c r="T787">
        <v>0</v>
      </c>
      <c r="U787">
        <v>0</v>
      </c>
      <c r="V787">
        <v>0</v>
      </c>
      <c r="W787">
        <v>0</v>
      </c>
      <c r="X787" t="s">
        <v>2793</v>
      </c>
      <c r="Y787" t="s">
        <v>2794</v>
      </c>
    </row>
    <row r="788" spans="1:25" outlineLevel="1">
      <c r="A788" t="s">
        <v>1684</v>
      </c>
      <c r="B788" t="s">
        <v>1451</v>
      </c>
      <c r="C788" t="s">
        <v>1450</v>
      </c>
      <c r="D788" t="s">
        <v>101</v>
      </c>
      <c r="E788" t="s">
        <v>100</v>
      </c>
      <c r="F788" t="s">
        <v>1696</v>
      </c>
      <c r="G788" t="s">
        <v>37</v>
      </c>
      <c r="H788" t="s">
        <v>36</v>
      </c>
      <c r="I788" t="s">
        <v>38</v>
      </c>
      <c r="J788" t="s">
        <v>471</v>
      </c>
      <c r="K788" t="s">
        <v>1689</v>
      </c>
      <c r="N788">
        <v>0</v>
      </c>
      <c r="O788">
        <v>0</v>
      </c>
      <c r="P788">
        <v>0</v>
      </c>
      <c r="Q788">
        <v>0</v>
      </c>
      <c r="R788">
        <v>0</v>
      </c>
      <c r="S788">
        <v>0</v>
      </c>
      <c r="T788">
        <v>0</v>
      </c>
      <c r="U788">
        <v>0</v>
      </c>
      <c r="V788">
        <v>0</v>
      </c>
      <c r="W788">
        <v>0</v>
      </c>
      <c r="X788" t="s">
        <v>2795</v>
      </c>
      <c r="Y788" t="s">
        <v>2796</v>
      </c>
    </row>
    <row r="789" spans="1:25" outlineLevel="1">
      <c r="A789" t="s">
        <v>1684</v>
      </c>
      <c r="B789" t="s">
        <v>490</v>
      </c>
      <c r="C789" t="s">
        <v>489</v>
      </c>
      <c r="D789" t="s">
        <v>101</v>
      </c>
      <c r="E789" t="s">
        <v>100</v>
      </c>
      <c r="F789" t="s">
        <v>1696</v>
      </c>
      <c r="G789" t="s">
        <v>37</v>
      </c>
      <c r="H789" t="s">
        <v>36</v>
      </c>
      <c r="I789" t="s">
        <v>38</v>
      </c>
      <c r="J789" t="s">
        <v>471</v>
      </c>
      <c r="K789" t="s">
        <v>1689</v>
      </c>
      <c r="N789">
        <v>0</v>
      </c>
      <c r="O789">
        <v>0</v>
      </c>
      <c r="P789">
        <v>0</v>
      </c>
      <c r="Q789">
        <v>0</v>
      </c>
      <c r="R789">
        <v>0</v>
      </c>
      <c r="S789">
        <v>0</v>
      </c>
      <c r="T789">
        <v>0</v>
      </c>
      <c r="U789">
        <v>0</v>
      </c>
      <c r="V789">
        <v>0</v>
      </c>
      <c r="W789">
        <v>0</v>
      </c>
      <c r="X789" t="s">
        <v>2797</v>
      </c>
      <c r="Y789" t="s">
        <v>2798</v>
      </c>
    </row>
    <row r="790" spans="1:25" outlineLevel="1">
      <c r="A790" t="s">
        <v>1684</v>
      </c>
      <c r="B790" t="s">
        <v>490</v>
      </c>
      <c r="C790" t="s">
        <v>489</v>
      </c>
      <c r="D790" t="s">
        <v>101</v>
      </c>
      <c r="E790" t="s">
        <v>100</v>
      </c>
      <c r="F790" t="s">
        <v>1696</v>
      </c>
      <c r="G790" t="s">
        <v>37</v>
      </c>
      <c r="H790" t="s">
        <v>36</v>
      </c>
      <c r="I790" t="s">
        <v>38</v>
      </c>
      <c r="J790" t="s">
        <v>471</v>
      </c>
      <c r="K790" t="s">
        <v>1686</v>
      </c>
      <c r="L790">
        <v>1</v>
      </c>
      <c r="M790">
        <v>128.816</v>
      </c>
      <c r="N790">
        <v>0</v>
      </c>
      <c r="O790">
        <v>0</v>
      </c>
      <c r="P790">
        <v>0</v>
      </c>
      <c r="Q790">
        <v>0</v>
      </c>
      <c r="R790">
        <v>0</v>
      </c>
      <c r="S790">
        <v>0</v>
      </c>
      <c r="T790">
        <v>0</v>
      </c>
      <c r="U790">
        <v>0</v>
      </c>
      <c r="V790">
        <v>0</v>
      </c>
      <c r="W790">
        <v>0</v>
      </c>
      <c r="X790" t="s">
        <v>2797</v>
      </c>
      <c r="Y790" t="s">
        <v>2798</v>
      </c>
    </row>
    <row r="791" spans="1:25" outlineLevel="1">
      <c r="A791" t="s">
        <v>1684</v>
      </c>
      <c r="B791" t="s">
        <v>1033</v>
      </c>
      <c r="C791" t="s">
        <v>1032</v>
      </c>
      <c r="D791" t="s">
        <v>101</v>
      </c>
      <c r="E791" t="s">
        <v>100</v>
      </c>
      <c r="F791" t="s">
        <v>1696</v>
      </c>
      <c r="G791" t="s">
        <v>37</v>
      </c>
      <c r="H791" t="s">
        <v>36</v>
      </c>
      <c r="I791" t="s">
        <v>38</v>
      </c>
      <c r="J791" t="s">
        <v>471</v>
      </c>
      <c r="K791" t="s">
        <v>1689</v>
      </c>
      <c r="N791">
        <v>0</v>
      </c>
      <c r="O791">
        <v>0</v>
      </c>
      <c r="P791">
        <v>0</v>
      </c>
      <c r="Q791">
        <v>0</v>
      </c>
      <c r="R791">
        <v>0</v>
      </c>
      <c r="S791">
        <v>0</v>
      </c>
      <c r="T791">
        <v>0</v>
      </c>
      <c r="U791">
        <v>0</v>
      </c>
      <c r="V791">
        <v>0</v>
      </c>
      <c r="W791">
        <v>0</v>
      </c>
      <c r="X791" t="s">
        <v>2799</v>
      </c>
      <c r="Y791" t="s">
        <v>2800</v>
      </c>
    </row>
    <row r="792" spans="1:25" outlineLevel="1">
      <c r="A792" t="s">
        <v>1684</v>
      </c>
      <c r="B792" t="s">
        <v>482</v>
      </c>
      <c r="C792" t="s">
        <v>481</v>
      </c>
      <c r="D792" t="s">
        <v>115</v>
      </c>
      <c r="E792" t="s">
        <v>114</v>
      </c>
      <c r="F792" t="s">
        <v>1685</v>
      </c>
      <c r="G792" t="s">
        <v>37</v>
      </c>
      <c r="H792" t="s">
        <v>36</v>
      </c>
      <c r="I792" t="s">
        <v>38</v>
      </c>
      <c r="J792" t="s">
        <v>471</v>
      </c>
      <c r="K792" t="s">
        <v>1686</v>
      </c>
      <c r="L792">
        <v>1</v>
      </c>
      <c r="M792">
        <v>127.881</v>
      </c>
      <c r="N792">
        <v>0</v>
      </c>
      <c r="O792">
        <v>0</v>
      </c>
      <c r="P792">
        <v>0</v>
      </c>
      <c r="Q792">
        <v>0</v>
      </c>
      <c r="R792">
        <v>0</v>
      </c>
      <c r="S792">
        <v>0</v>
      </c>
      <c r="T792">
        <v>0</v>
      </c>
      <c r="U792">
        <v>0</v>
      </c>
      <c r="V792">
        <v>0</v>
      </c>
      <c r="W792">
        <v>0</v>
      </c>
      <c r="X792" t="s">
        <v>2801</v>
      </c>
      <c r="Y792" t="s">
        <v>2802</v>
      </c>
    </row>
    <row r="793" spans="1:25" outlineLevel="1">
      <c r="A793" t="s">
        <v>1684</v>
      </c>
      <c r="B793" t="s">
        <v>478</v>
      </c>
      <c r="C793" t="s">
        <v>477</v>
      </c>
      <c r="D793" t="s">
        <v>35</v>
      </c>
      <c r="E793" t="s">
        <v>34</v>
      </c>
      <c r="F793" t="s">
        <v>1685</v>
      </c>
      <c r="G793" t="s">
        <v>37</v>
      </c>
      <c r="H793" t="s">
        <v>36</v>
      </c>
      <c r="I793" t="s">
        <v>38</v>
      </c>
      <c r="J793" t="s">
        <v>471</v>
      </c>
      <c r="K793" t="s">
        <v>1689</v>
      </c>
      <c r="N793">
        <v>0</v>
      </c>
      <c r="O793">
        <v>0</v>
      </c>
      <c r="P793">
        <v>0</v>
      </c>
      <c r="Q793">
        <v>0</v>
      </c>
      <c r="R793">
        <v>0</v>
      </c>
      <c r="S793">
        <v>0</v>
      </c>
      <c r="T793">
        <v>0</v>
      </c>
      <c r="U793">
        <v>0</v>
      </c>
      <c r="V793">
        <v>0</v>
      </c>
      <c r="W793">
        <v>0</v>
      </c>
      <c r="X793" t="s">
        <v>2803</v>
      </c>
      <c r="Y793" t="s">
        <v>2804</v>
      </c>
    </row>
    <row r="794" spans="1:25" outlineLevel="1">
      <c r="A794" t="s">
        <v>1684</v>
      </c>
      <c r="B794" t="s">
        <v>476</v>
      </c>
      <c r="C794" t="s">
        <v>475</v>
      </c>
      <c r="D794" t="s">
        <v>95</v>
      </c>
      <c r="E794" t="s">
        <v>94</v>
      </c>
      <c r="F794" t="s">
        <v>1685</v>
      </c>
      <c r="G794" t="s">
        <v>37</v>
      </c>
      <c r="H794" t="s">
        <v>36</v>
      </c>
      <c r="I794" t="s">
        <v>38</v>
      </c>
      <c r="J794" t="s">
        <v>471</v>
      </c>
      <c r="K794" t="s">
        <v>1689</v>
      </c>
      <c r="N794">
        <v>0</v>
      </c>
      <c r="O794">
        <v>0</v>
      </c>
      <c r="P794">
        <v>0</v>
      </c>
      <c r="Q794">
        <v>0</v>
      </c>
      <c r="R794">
        <v>0</v>
      </c>
      <c r="S794">
        <v>0</v>
      </c>
      <c r="T794">
        <v>0</v>
      </c>
      <c r="U794">
        <v>0</v>
      </c>
      <c r="V794">
        <v>0</v>
      </c>
      <c r="W794">
        <v>0</v>
      </c>
      <c r="X794" t="s">
        <v>2805</v>
      </c>
      <c r="Y794" t="s">
        <v>2806</v>
      </c>
    </row>
    <row r="795" spans="1:25" outlineLevel="1">
      <c r="A795" t="s">
        <v>1684</v>
      </c>
      <c r="B795" t="s">
        <v>474</v>
      </c>
      <c r="C795" t="s">
        <v>473</v>
      </c>
      <c r="D795" t="s">
        <v>159</v>
      </c>
      <c r="E795" t="s">
        <v>158</v>
      </c>
      <c r="F795" t="s">
        <v>1685</v>
      </c>
      <c r="G795" t="s">
        <v>37</v>
      </c>
      <c r="H795" t="s">
        <v>36</v>
      </c>
      <c r="I795" t="s">
        <v>38</v>
      </c>
      <c r="J795" t="s">
        <v>471</v>
      </c>
      <c r="K795" t="s">
        <v>1689</v>
      </c>
      <c r="N795">
        <v>0</v>
      </c>
      <c r="O795">
        <v>0</v>
      </c>
      <c r="P795">
        <v>0</v>
      </c>
      <c r="Q795">
        <v>0</v>
      </c>
      <c r="R795">
        <v>0</v>
      </c>
      <c r="S795">
        <v>0</v>
      </c>
      <c r="T795">
        <v>0</v>
      </c>
      <c r="U795">
        <v>0</v>
      </c>
      <c r="V795">
        <v>0</v>
      </c>
      <c r="W795">
        <v>0</v>
      </c>
      <c r="X795" t="s">
        <v>2807</v>
      </c>
      <c r="Y795" t="s">
        <v>2808</v>
      </c>
    </row>
    <row r="796" spans="1:25" outlineLevel="1">
      <c r="A796" t="s">
        <v>1684</v>
      </c>
      <c r="B796" t="s">
        <v>470</v>
      </c>
      <c r="C796" t="s">
        <v>469</v>
      </c>
      <c r="D796" t="s">
        <v>133</v>
      </c>
      <c r="E796" t="s">
        <v>132</v>
      </c>
      <c r="F796" t="s">
        <v>1685</v>
      </c>
      <c r="G796" t="s">
        <v>37</v>
      </c>
      <c r="H796" t="s">
        <v>36</v>
      </c>
      <c r="I796" t="s">
        <v>38</v>
      </c>
      <c r="J796" t="s">
        <v>471</v>
      </c>
      <c r="K796" t="s">
        <v>1689</v>
      </c>
      <c r="L796">
        <v>10</v>
      </c>
      <c r="M796">
        <v>35.899000000000001</v>
      </c>
      <c r="N796">
        <v>0</v>
      </c>
      <c r="O796">
        <v>0</v>
      </c>
      <c r="P796">
        <v>0</v>
      </c>
      <c r="Q796">
        <v>0</v>
      </c>
      <c r="R796">
        <v>0</v>
      </c>
      <c r="S796">
        <v>0</v>
      </c>
      <c r="T796">
        <v>0</v>
      </c>
      <c r="U796">
        <v>0</v>
      </c>
      <c r="V796">
        <v>0</v>
      </c>
      <c r="W796">
        <v>0</v>
      </c>
      <c r="X796" t="s">
        <v>2809</v>
      </c>
      <c r="Y796" t="s">
        <v>2810</v>
      </c>
    </row>
    <row r="797" spans="1:25" outlineLevel="1">
      <c r="A797" t="s">
        <v>1684</v>
      </c>
      <c r="B797" t="s">
        <v>464</v>
      </c>
      <c r="C797" t="s">
        <v>463</v>
      </c>
      <c r="D797" t="s">
        <v>115</v>
      </c>
      <c r="E797" t="s">
        <v>114</v>
      </c>
      <c r="F797" t="s">
        <v>1685</v>
      </c>
      <c r="G797" t="s">
        <v>37</v>
      </c>
      <c r="H797" t="s">
        <v>36</v>
      </c>
      <c r="I797" t="s">
        <v>38</v>
      </c>
      <c r="J797" t="s">
        <v>471</v>
      </c>
      <c r="K797" t="s">
        <v>1689</v>
      </c>
      <c r="N797">
        <v>0</v>
      </c>
      <c r="O797">
        <v>0</v>
      </c>
      <c r="P797">
        <v>0</v>
      </c>
      <c r="Q797">
        <v>0</v>
      </c>
      <c r="R797">
        <v>0</v>
      </c>
      <c r="S797">
        <v>0</v>
      </c>
      <c r="T797">
        <v>0</v>
      </c>
      <c r="U797">
        <v>0</v>
      </c>
      <c r="V797">
        <v>0</v>
      </c>
      <c r="W797">
        <v>0</v>
      </c>
      <c r="X797" t="s">
        <v>2811</v>
      </c>
      <c r="Y797" t="s">
        <v>2812</v>
      </c>
    </row>
    <row r="798" spans="1:25" outlineLevel="1">
      <c r="A798" t="s">
        <v>1684</v>
      </c>
      <c r="B798" t="s">
        <v>462</v>
      </c>
      <c r="C798" t="s">
        <v>461</v>
      </c>
      <c r="D798" t="s">
        <v>159</v>
      </c>
      <c r="E798" t="s">
        <v>158</v>
      </c>
      <c r="F798" t="s">
        <v>1685</v>
      </c>
      <c r="G798" t="s">
        <v>37</v>
      </c>
      <c r="H798" t="s">
        <v>36</v>
      </c>
      <c r="I798" t="s">
        <v>38</v>
      </c>
      <c r="J798" t="s">
        <v>471</v>
      </c>
      <c r="K798" t="s">
        <v>1689</v>
      </c>
      <c r="N798">
        <v>0</v>
      </c>
      <c r="O798">
        <v>0</v>
      </c>
      <c r="P798">
        <v>0</v>
      </c>
      <c r="Q798">
        <v>0</v>
      </c>
      <c r="R798">
        <v>0</v>
      </c>
      <c r="S798">
        <v>0</v>
      </c>
      <c r="T798">
        <v>0</v>
      </c>
      <c r="U798">
        <v>0</v>
      </c>
      <c r="V798">
        <v>0</v>
      </c>
      <c r="W798">
        <v>0</v>
      </c>
      <c r="X798" t="s">
        <v>2813</v>
      </c>
      <c r="Y798" t="s">
        <v>2814</v>
      </c>
    </row>
    <row r="799" spans="1:25" outlineLevel="1">
      <c r="A799" t="s">
        <v>1684</v>
      </c>
      <c r="B799" t="s">
        <v>460</v>
      </c>
      <c r="C799" t="s">
        <v>459</v>
      </c>
      <c r="D799" t="s">
        <v>101</v>
      </c>
      <c r="E799" t="s">
        <v>100</v>
      </c>
      <c r="F799" t="s">
        <v>1696</v>
      </c>
      <c r="G799" t="s">
        <v>37</v>
      </c>
      <c r="H799" t="s">
        <v>36</v>
      </c>
      <c r="I799" t="s">
        <v>38</v>
      </c>
      <c r="J799" t="s">
        <v>471</v>
      </c>
      <c r="K799" t="s">
        <v>1689</v>
      </c>
      <c r="N799">
        <v>0</v>
      </c>
      <c r="O799">
        <v>0</v>
      </c>
      <c r="P799">
        <v>0</v>
      </c>
      <c r="Q799">
        <v>0</v>
      </c>
      <c r="R799">
        <v>0</v>
      </c>
      <c r="S799">
        <v>0</v>
      </c>
      <c r="T799">
        <v>0</v>
      </c>
      <c r="U799">
        <v>0</v>
      </c>
      <c r="V799">
        <v>0</v>
      </c>
      <c r="W799">
        <v>0</v>
      </c>
      <c r="X799" t="s">
        <v>2815</v>
      </c>
      <c r="Y799" t="s">
        <v>2816</v>
      </c>
    </row>
    <row r="800" spans="1:25" outlineLevel="1">
      <c r="A800" t="s">
        <v>1684</v>
      </c>
      <c r="B800" t="s">
        <v>1449</v>
      </c>
      <c r="C800" t="s">
        <v>1448</v>
      </c>
      <c r="D800" t="s">
        <v>169</v>
      </c>
      <c r="E800" t="s">
        <v>168</v>
      </c>
      <c r="F800" t="s">
        <v>1685</v>
      </c>
      <c r="G800" t="s">
        <v>37</v>
      </c>
      <c r="H800" t="s">
        <v>36</v>
      </c>
      <c r="I800" t="s">
        <v>38</v>
      </c>
      <c r="J800" t="s">
        <v>471</v>
      </c>
      <c r="K800" t="s">
        <v>1689</v>
      </c>
      <c r="N800">
        <v>0</v>
      </c>
      <c r="O800">
        <v>0</v>
      </c>
      <c r="P800">
        <v>0</v>
      </c>
      <c r="Q800">
        <v>0</v>
      </c>
      <c r="R800">
        <v>0</v>
      </c>
      <c r="S800">
        <v>0</v>
      </c>
      <c r="T800">
        <v>0</v>
      </c>
      <c r="U800">
        <v>0</v>
      </c>
      <c r="V800">
        <v>0</v>
      </c>
      <c r="W800">
        <v>0</v>
      </c>
      <c r="X800" t="s">
        <v>2817</v>
      </c>
      <c r="Y800" t="s">
        <v>2818</v>
      </c>
    </row>
    <row r="801" spans="1:25" outlineLevel="1">
      <c r="A801" t="s">
        <v>1684</v>
      </c>
      <c r="B801" t="s">
        <v>458</v>
      </c>
      <c r="C801" t="s">
        <v>457</v>
      </c>
      <c r="D801" t="s">
        <v>60</v>
      </c>
      <c r="E801" t="s">
        <v>59</v>
      </c>
      <c r="F801" t="s">
        <v>1794</v>
      </c>
      <c r="G801" t="s">
        <v>37</v>
      </c>
      <c r="H801" t="s">
        <v>36</v>
      </c>
      <c r="I801" t="s">
        <v>38</v>
      </c>
      <c r="J801" t="s">
        <v>471</v>
      </c>
      <c r="K801" t="s">
        <v>1689</v>
      </c>
      <c r="L801">
        <v>75</v>
      </c>
      <c r="M801">
        <v>227.02699999999999</v>
      </c>
      <c r="N801">
        <v>0</v>
      </c>
      <c r="O801">
        <v>0</v>
      </c>
      <c r="P801">
        <v>0</v>
      </c>
      <c r="Q801">
        <v>0</v>
      </c>
      <c r="R801">
        <v>0</v>
      </c>
      <c r="S801">
        <v>0</v>
      </c>
      <c r="T801">
        <v>0</v>
      </c>
      <c r="U801">
        <v>0</v>
      </c>
      <c r="V801">
        <v>0</v>
      </c>
      <c r="W801">
        <v>0</v>
      </c>
      <c r="X801" t="s">
        <v>2266</v>
      </c>
      <c r="Y801" t="s">
        <v>2267</v>
      </c>
    </row>
    <row r="802" spans="1:25" outlineLevel="1">
      <c r="A802" t="s">
        <v>1684</v>
      </c>
      <c r="B802" t="s">
        <v>456</v>
      </c>
      <c r="C802" t="s">
        <v>455</v>
      </c>
      <c r="D802" t="s">
        <v>101</v>
      </c>
      <c r="E802" t="s">
        <v>100</v>
      </c>
      <c r="F802" t="s">
        <v>1696</v>
      </c>
      <c r="G802" t="s">
        <v>37</v>
      </c>
      <c r="H802" t="s">
        <v>36</v>
      </c>
      <c r="I802" t="s">
        <v>38</v>
      </c>
      <c r="J802" t="s">
        <v>471</v>
      </c>
      <c r="K802" t="s">
        <v>1689</v>
      </c>
      <c r="N802">
        <v>0</v>
      </c>
      <c r="O802">
        <v>0</v>
      </c>
      <c r="P802">
        <v>0</v>
      </c>
      <c r="Q802">
        <v>0</v>
      </c>
      <c r="R802">
        <v>0</v>
      </c>
      <c r="S802">
        <v>0</v>
      </c>
      <c r="T802">
        <v>0</v>
      </c>
      <c r="U802">
        <v>0</v>
      </c>
      <c r="V802">
        <v>0</v>
      </c>
      <c r="W802">
        <v>0</v>
      </c>
      <c r="X802" t="s">
        <v>2819</v>
      </c>
      <c r="Y802" t="s">
        <v>2820</v>
      </c>
    </row>
    <row r="803" spans="1:25" outlineLevel="1">
      <c r="A803" t="s">
        <v>1684</v>
      </c>
      <c r="B803" t="s">
        <v>456</v>
      </c>
      <c r="C803" t="s">
        <v>455</v>
      </c>
      <c r="D803" t="s">
        <v>101</v>
      </c>
      <c r="E803" t="s">
        <v>100</v>
      </c>
      <c r="F803" t="s">
        <v>1696</v>
      </c>
      <c r="G803" t="s">
        <v>37</v>
      </c>
      <c r="H803" t="s">
        <v>36</v>
      </c>
      <c r="I803" t="s">
        <v>38</v>
      </c>
      <c r="J803" t="s">
        <v>471</v>
      </c>
      <c r="K803" t="s">
        <v>1686</v>
      </c>
      <c r="L803">
        <v>1</v>
      </c>
      <c r="M803">
        <v>109.30500000000001</v>
      </c>
      <c r="N803">
        <v>0</v>
      </c>
      <c r="O803">
        <v>0</v>
      </c>
      <c r="P803">
        <v>0</v>
      </c>
      <c r="Q803">
        <v>0</v>
      </c>
      <c r="R803">
        <v>0</v>
      </c>
      <c r="S803">
        <v>0</v>
      </c>
      <c r="T803">
        <v>0</v>
      </c>
      <c r="U803">
        <v>0</v>
      </c>
      <c r="V803">
        <v>0</v>
      </c>
      <c r="W803">
        <v>0</v>
      </c>
      <c r="X803" t="s">
        <v>2819</v>
      </c>
      <c r="Y803" t="s">
        <v>2820</v>
      </c>
    </row>
    <row r="804" spans="1:25" outlineLevel="1">
      <c r="A804" t="s">
        <v>1684</v>
      </c>
      <c r="B804" t="s">
        <v>454</v>
      </c>
      <c r="C804" t="s">
        <v>453</v>
      </c>
      <c r="D804" t="s">
        <v>35</v>
      </c>
      <c r="E804" t="s">
        <v>34</v>
      </c>
      <c r="F804" t="s">
        <v>1685</v>
      </c>
      <c r="G804" t="s">
        <v>37</v>
      </c>
      <c r="H804" t="s">
        <v>36</v>
      </c>
      <c r="I804" t="s">
        <v>38</v>
      </c>
      <c r="J804" t="s">
        <v>471</v>
      </c>
      <c r="K804" t="s">
        <v>1689</v>
      </c>
      <c r="N804">
        <v>0</v>
      </c>
      <c r="O804">
        <v>0</v>
      </c>
      <c r="P804">
        <v>0</v>
      </c>
      <c r="Q804">
        <v>0</v>
      </c>
      <c r="R804">
        <v>0</v>
      </c>
      <c r="S804">
        <v>0</v>
      </c>
      <c r="T804">
        <v>0</v>
      </c>
      <c r="U804">
        <v>0</v>
      </c>
      <c r="V804">
        <v>0</v>
      </c>
      <c r="W804">
        <v>0</v>
      </c>
      <c r="X804" t="s">
        <v>2821</v>
      </c>
      <c r="Y804" t="s">
        <v>2822</v>
      </c>
    </row>
    <row r="805" spans="1:25" outlineLevel="1">
      <c r="A805" t="s">
        <v>1684</v>
      </c>
      <c r="B805" t="s">
        <v>452</v>
      </c>
      <c r="C805" t="s">
        <v>451</v>
      </c>
      <c r="D805" t="s">
        <v>85</v>
      </c>
      <c r="E805" t="s">
        <v>84</v>
      </c>
      <c r="F805" t="s">
        <v>1685</v>
      </c>
      <c r="G805" t="s">
        <v>37</v>
      </c>
      <c r="H805" t="s">
        <v>36</v>
      </c>
      <c r="I805" t="s">
        <v>38</v>
      </c>
      <c r="J805" t="s">
        <v>471</v>
      </c>
      <c r="K805" t="s">
        <v>1689</v>
      </c>
      <c r="N805">
        <v>0</v>
      </c>
      <c r="O805">
        <v>0</v>
      </c>
      <c r="P805">
        <v>0</v>
      </c>
      <c r="Q805">
        <v>0</v>
      </c>
      <c r="R805">
        <v>0</v>
      </c>
      <c r="S805">
        <v>0</v>
      </c>
      <c r="T805">
        <v>0</v>
      </c>
      <c r="U805">
        <v>0</v>
      </c>
      <c r="V805">
        <v>0</v>
      </c>
      <c r="W805">
        <v>0</v>
      </c>
      <c r="X805" t="s">
        <v>2823</v>
      </c>
      <c r="Y805" t="s">
        <v>2824</v>
      </c>
    </row>
    <row r="806" spans="1:25" outlineLevel="1">
      <c r="A806" t="s">
        <v>1684</v>
      </c>
      <c r="B806" t="s">
        <v>442</v>
      </c>
      <c r="C806" t="s">
        <v>441</v>
      </c>
      <c r="D806" t="s">
        <v>60</v>
      </c>
      <c r="E806" t="s">
        <v>59</v>
      </c>
      <c r="F806" t="s">
        <v>1794</v>
      </c>
      <c r="G806" t="s">
        <v>37</v>
      </c>
      <c r="H806" t="s">
        <v>36</v>
      </c>
      <c r="I806" t="s">
        <v>38</v>
      </c>
      <c r="J806" t="s">
        <v>471</v>
      </c>
      <c r="K806" t="s">
        <v>1689</v>
      </c>
      <c r="L806">
        <v>62</v>
      </c>
      <c r="M806">
        <v>292.911</v>
      </c>
      <c r="N806">
        <v>0</v>
      </c>
      <c r="O806">
        <v>0</v>
      </c>
      <c r="P806">
        <v>0</v>
      </c>
      <c r="Q806">
        <v>0</v>
      </c>
      <c r="R806">
        <v>0</v>
      </c>
      <c r="S806">
        <v>0</v>
      </c>
      <c r="T806">
        <v>0</v>
      </c>
      <c r="U806">
        <v>0</v>
      </c>
      <c r="V806">
        <v>0</v>
      </c>
      <c r="W806">
        <v>0</v>
      </c>
      <c r="X806" t="s">
        <v>2270</v>
      </c>
      <c r="Y806" t="s">
        <v>2271</v>
      </c>
    </row>
    <row r="807" spans="1:25" outlineLevel="1">
      <c r="A807" t="s">
        <v>1684</v>
      </c>
      <c r="B807" t="s">
        <v>438</v>
      </c>
      <c r="C807" t="s">
        <v>437</v>
      </c>
      <c r="D807" t="s">
        <v>115</v>
      </c>
      <c r="E807" t="s">
        <v>114</v>
      </c>
      <c r="F807" t="s">
        <v>1685</v>
      </c>
      <c r="G807" t="s">
        <v>37</v>
      </c>
      <c r="H807" t="s">
        <v>36</v>
      </c>
      <c r="I807" t="s">
        <v>38</v>
      </c>
      <c r="J807" t="s">
        <v>471</v>
      </c>
      <c r="K807" t="s">
        <v>1689</v>
      </c>
      <c r="N807">
        <v>0</v>
      </c>
      <c r="O807">
        <v>0</v>
      </c>
      <c r="P807">
        <v>0</v>
      </c>
      <c r="Q807">
        <v>0</v>
      </c>
      <c r="R807">
        <v>0</v>
      </c>
      <c r="S807">
        <v>0</v>
      </c>
      <c r="T807">
        <v>0</v>
      </c>
      <c r="U807">
        <v>0</v>
      </c>
      <c r="V807">
        <v>0</v>
      </c>
      <c r="W807">
        <v>0</v>
      </c>
      <c r="X807" t="s">
        <v>2825</v>
      </c>
      <c r="Y807" t="s">
        <v>2826</v>
      </c>
    </row>
    <row r="808" spans="1:25" outlineLevel="1">
      <c r="A808" t="s">
        <v>1684</v>
      </c>
      <c r="B808" t="s">
        <v>438</v>
      </c>
      <c r="C808" t="s">
        <v>437</v>
      </c>
      <c r="D808" t="s">
        <v>115</v>
      </c>
      <c r="E808" t="s">
        <v>114</v>
      </c>
      <c r="F808" t="s">
        <v>1685</v>
      </c>
      <c r="G808" t="s">
        <v>37</v>
      </c>
      <c r="H808" t="s">
        <v>36</v>
      </c>
      <c r="I808" t="s">
        <v>38</v>
      </c>
      <c r="J808" t="s">
        <v>471</v>
      </c>
      <c r="K808" t="s">
        <v>1686</v>
      </c>
      <c r="L808">
        <v>2</v>
      </c>
      <c r="M808">
        <v>175.767</v>
      </c>
      <c r="N808">
        <v>0</v>
      </c>
      <c r="O808">
        <v>0</v>
      </c>
      <c r="P808">
        <v>0</v>
      </c>
      <c r="Q808">
        <v>0</v>
      </c>
      <c r="R808">
        <v>0</v>
      </c>
      <c r="S808">
        <v>0</v>
      </c>
      <c r="T808">
        <v>0</v>
      </c>
      <c r="U808">
        <v>0</v>
      </c>
      <c r="V808">
        <v>0</v>
      </c>
      <c r="W808">
        <v>0</v>
      </c>
      <c r="X808" t="s">
        <v>2825</v>
      </c>
      <c r="Y808" t="s">
        <v>2826</v>
      </c>
    </row>
    <row r="809" spans="1:25" outlineLevel="1">
      <c r="A809" t="s">
        <v>1684</v>
      </c>
      <c r="B809" t="s">
        <v>436</v>
      </c>
      <c r="C809" t="s">
        <v>435</v>
      </c>
      <c r="D809" t="s">
        <v>202</v>
      </c>
      <c r="E809" t="s">
        <v>201</v>
      </c>
      <c r="F809" t="s">
        <v>1685</v>
      </c>
      <c r="G809" t="s">
        <v>37</v>
      </c>
      <c r="H809" t="s">
        <v>36</v>
      </c>
      <c r="I809" t="s">
        <v>38</v>
      </c>
      <c r="J809" t="s">
        <v>471</v>
      </c>
      <c r="K809" t="s">
        <v>1689</v>
      </c>
      <c r="N809">
        <v>0</v>
      </c>
      <c r="O809">
        <v>0</v>
      </c>
      <c r="P809">
        <v>0</v>
      </c>
      <c r="Q809">
        <v>0</v>
      </c>
      <c r="R809">
        <v>0</v>
      </c>
      <c r="S809">
        <v>0</v>
      </c>
      <c r="T809">
        <v>0</v>
      </c>
      <c r="U809">
        <v>0</v>
      </c>
      <c r="V809">
        <v>0</v>
      </c>
      <c r="W809">
        <v>0</v>
      </c>
      <c r="X809" t="s">
        <v>2272</v>
      </c>
      <c r="Y809" t="s">
        <v>2273</v>
      </c>
    </row>
    <row r="810" spans="1:25" outlineLevel="1">
      <c r="A810" t="s">
        <v>1684</v>
      </c>
      <c r="B810" t="s">
        <v>434</v>
      </c>
      <c r="C810" t="s">
        <v>433</v>
      </c>
      <c r="D810" t="s">
        <v>35</v>
      </c>
      <c r="E810" t="s">
        <v>34</v>
      </c>
      <c r="F810" t="s">
        <v>1685</v>
      </c>
      <c r="G810" t="s">
        <v>37</v>
      </c>
      <c r="H810" t="s">
        <v>36</v>
      </c>
      <c r="I810" t="s">
        <v>38</v>
      </c>
      <c r="J810" t="s">
        <v>471</v>
      </c>
      <c r="K810" t="s">
        <v>1689</v>
      </c>
      <c r="N810">
        <v>0</v>
      </c>
      <c r="O810">
        <v>0</v>
      </c>
      <c r="P810">
        <v>0</v>
      </c>
      <c r="Q810">
        <v>0</v>
      </c>
      <c r="R810">
        <v>0</v>
      </c>
      <c r="S810">
        <v>0</v>
      </c>
      <c r="T810">
        <v>0</v>
      </c>
      <c r="U810">
        <v>0</v>
      </c>
      <c r="V810">
        <v>0</v>
      </c>
      <c r="W810">
        <v>0</v>
      </c>
      <c r="X810" t="s">
        <v>2827</v>
      </c>
      <c r="Y810" t="s">
        <v>2828</v>
      </c>
    </row>
    <row r="811" spans="1:25" outlineLevel="1">
      <c r="A811" t="s">
        <v>1684</v>
      </c>
      <c r="B811" t="s">
        <v>432</v>
      </c>
      <c r="C811" t="s">
        <v>431</v>
      </c>
      <c r="D811" t="s">
        <v>68</v>
      </c>
      <c r="E811" t="s">
        <v>67</v>
      </c>
      <c r="F811" t="s">
        <v>1685</v>
      </c>
      <c r="G811" t="s">
        <v>37</v>
      </c>
      <c r="H811" t="s">
        <v>36</v>
      </c>
      <c r="I811" t="s">
        <v>38</v>
      </c>
      <c r="J811" t="s">
        <v>471</v>
      </c>
      <c r="K811" t="s">
        <v>1689</v>
      </c>
      <c r="N811">
        <v>0</v>
      </c>
      <c r="O811">
        <v>0</v>
      </c>
      <c r="P811">
        <v>0</v>
      </c>
      <c r="Q811">
        <v>0</v>
      </c>
      <c r="R811">
        <v>0</v>
      </c>
      <c r="S811">
        <v>0</v>
      </c>
      <c r="T811">
        <v>0</v>
      </c>
      <c r="U811">
        <v>0</v>
      </c>
      <c r="V811">
        <v>0</v>
      </c>
      <c r="W811">
        <v>0</v>
      </c>
      <c r="X811" t="s">
        <v>2829</v>
      </c>
      <c r="Y811" t="s">
        <v>2830</v>
      </c>
    </row>
    <row r="812" spans="1:25" outlineLevel="1">
      <c r="A812" t="s">
        <v>1684</v>
      </c>
      <c r="B812" t="s">
        <v>426</v>
      </c>
      <c r="C812" t="s">
        <v>425</v>
      </c>
      <c r="D812" t="s">
        <v>121</v>
      </c>
      <c r="E812" t="s">
        <v>120</v>
      </c>
      <c r="F812" t="s">
        <v>1685</v>
      </c>
      <c r="G812" t="s">
        <v>37</v>
      </c>
      <c r="H812" t="s">
        <v>36</v>
      </c>
      <c r="I812" t="s">
        <v>38</v>
      </c>
      <c r="J812" t="s">
        <v>471</v>
      </c>
      <c r="K812" t="s">
        <v>1689</v>
      </c>
      <c r="N812">
        <v>0</v>
      </c>
      <c r="O812">
        <v>0</v>
      </c>
      <c r="P812">
        <v>0</v>
      </c>
      <c r="Q812">
        <v>0</v>
      </c>
      <c r="R812">
        <v>0</v>
      </c>
      <c r="S812">
        <v>0</v>
      </c>
      <c r="T812">
        <v>0</v>
      </c>
      <c r="U812">
        <v>0</v>
      </c>
      <c r="V812">
        <v>0</v>
      </c>
      <c r="W812">
        <v>0</v>
      </c>
      <c r="X812" t="s">
        <v>2831</v>
      </c>
      <c r="Y812" t="s">
        <v>2832</v>
      </c>
    </row>
    <row r="813" spans="1:25" outlineLevel="1">
      <c r="A813" t="s">
        <v>1684</v>
      </c>
      <c r="B813" t="s">
        <v>424</v>
      </c>
      <c r="C813" t="s">
        <v>423</v>
      </c>
      <c r="D813" t="s">
        <v>68</v>
      </c>
      <c r="E813" t="s">
        <v>67</v>
      </c>
      <c r="F813" t="s">
        <v>1685</v>
      </c>
      <c r="G813" t="s">
        <v>37</v>
      </c>
      <c r="H813" t="s">
        <v>36</v>
      </c>
      <c r="I813" t="s">
        <v>38</v>
      </c>
      <c r="J813" t="s">
        <v>471</v>
      </c>
      <c r="K813" t="s">
        <v>1689</v>
      </c>
      <c r="N813">
        <v>0</v>
      </c>
      <c r="O813">
        <v>0</v>
      </c>
      <c r="P813">
        <v>0</v>
      </c>
      <c r="Q813">
        <v>0</v>
      </c>
      <c r="R813">
        <v>0</v>
      </c>
      <c r="S813">
        <v>0</v>
      </c>
      <c r="T813">
        <v>0</v>
      </c>
      <c r="U813">
        <v>0</v>
      </c>
      <c r="V813">
        <v>0</v>
      </c>
      <c r="W813">
        <v>0</v>
      </c>
      <c r="X813" t="s">
        <v>2833</v>
      </c>
      <c r="Y813" t="s">
        <v>2834</v>
      </c>
    </row>
    <row r="814" spans="1:25" outlineLevel="1">
      <c r="A814" t="s">
        <v>1684</v>
      </c>
      <c r="B814" t="s">
        <v>424</v>
      </c>
      <c r="C814" t="s">
        <v>423</v>
      </c>
      <c r="D814" t="s">
        <v>68</v>
      </c>
      <c r="E814" t="s">
        <v>67</v>
      </c>
      <c r="F814" t="s">
        <v>1685</v>
      </c>
      <c r="G814" t="s">
        <v>37</v>
      </c>
      <c r="H814" t="s">
        <v>36</v>
      </c>
      <c r="I814" t="s">
        <v>38</v>
      </c>
      <c r="J814" t="s">
        <v>471</v>
      </c>
      <c r="K814" t="s">
        <v>1686</v>
      </c>
      <c r="L814">
        <v>1</v>
      </c>
      <c r="M814">
        <v>119.376</v>
      </c>
      <c r="N814">
        <v>0</v>
      </c>
      <c r="O814">
        <v>0</v>
      </c>
      <c r="P814">
        <v>0</v>
      </c>
      <c r="Q814">
        <v>0</v>
      </c>
      <c r="R814">
        <v>0</v>
      </c>
      <c r="S814">
        <v>0</v>
      </c>
      <c r="T814">
        <v>0</v>
      </c>
      <c r="U814">
        <v>0</v>
      </c>
      <c r="V814">
        <v>0</v>
      </c>
      <c r="W814">
        <v>0</v>
      </c>
      <c r="X814" t="s">
        <v>2833</v>
      </c>
      <c r="Y814" t="s">
        <v>2834</v>
      </c>
    </row>
    <row r="815" spans="1:25" outlineLevel="1">
      <c r="A815" t="s">
        <v>1684</v>
      </c>
      <c r="B815" t="s">
        <v>420</v>
      </c>
      <c r="C815" t="s">
        <v>419</v>
      </c>
      <c r="D815" t="s">
        <v>115</v>
      </c>
      <c r="E815" t="s">
        <v>114</v>
      </c>
      <c r="F815" t="s">
        <v>1685</v>
      </c>
      <c r="G815" t="s">
        <v>37</v>
      </c>
      <c r="H815" t="s">
        <v>36</v>
      </c>
      <c r="I815" t="s">
        <v>38</v>
      </c>
      <c r="J815" t="s">
        <v>471</v>
      </c>
      <c r="K815" t="s">
        <v>1686</v>
      </c>
      <c r="L815">
        <v>1</v>
      </c>
      <c r="M815">
        <v>86.96</v>
      </c>
      <c r="N815">
        <v>0</v>
      </c>
      <c r="O815">
        <v>0</v>
      </c>
      <c r="P815">
        <v>0</v>
      </c>
      <c r="Q815">
        <v>0</v>
      </c>
      <c r="R815">
        <v>0</v>
      </c>
      <c r="S815">
        <v>0</v>
      </c>
      <c r="T815">
        <v>0</v>
      </c>
      <c r="U815">
        <v>0</v>
      </c>
      <c r="V815">
        <v>0</v>
      </c>
      <c r="W815">
        <v>0</v>
      </c>
      <c r="X815" t="s">
        <v>2276</v>
      </c>
      <c r="Y815" t="s">
        <v>2277</v>
      </c>
    </row>
    <row r="816" spans="1:25" outlineLevel="1">
      <c r="A816" t="s">
        <v>1684</v>
      </c>
      <c r="B816" t="s">
        <v>416</v>
      </c>
      <c r="C816" t="s">
        <v>415</v>
      </c>
      <c r="D816" t="s">
        <v>68</v>
      </c>
      <c r="E816" t="s">
        <v>67</v>
      </c>
      <c r="F816" t="s">
        <v>1685</v>
      </c>
      <c r="G816" t="s">
        <v>37</v>
      </c>
      <c r="H816" t="s">
        <v>36</v>
      </c>
      <c r="I816" t="s">
        <v>38</v>
      </c>
      <c r="J816" t="s">
        <v>471</v>
      </c>
      <c r="K816" t="s">
        <v>1689</v>
      </c>
      <c r="L816">
        <v>24</v>
      </c>
      <c r="M816">
        <v>96.11</v>
      </c>
      <c r="N816">
        <v>0</v>
      </c>
      <c r="O816">
        <v>0</v>
      </c>
      <c r="P816">
        <v>0</v>
      </c>
      <c r="Q816">
        <v>0</v>
      </c>
      <c r="R816">
        <v>0</v>
      </c>
      <c r="S816">
        <v>0</v>
      </c>
      <c r="T816">
        <v>0</v>
      </c>
      <c r="U816">
        <v>0</v>
      </c>
      <c r="V816">
        <v>0</v>
      </c>
      <c r="W816">
        <v>0</v>
      </c>
      <c r="X816" t="s">
        <v>2278</v>
      </c>
      <c r="Y816" t="s">
        <v>2279</v>
      </c>
    </row>
    <row r="817" spans="1:25" outlineLevel="1">
      <c r="A817" t="s">
        <v>1684</v>
      </c>
      <c r="B817" t="s">
        <v>414</v>
      </c>
      <c r="C817" t="s">
        <v>413</v>
      </c>
      <c r="D817" t="s">
        <v>115</v>
      </c>
      <c r="E817" t="s">
        <v>114</v>
      </c>
      <c r="F817" t="s">
        <v>1685</v>
      </c>
      <c r="G817" t="s">
        <v>37</v>
      </c>
      <c r="H817" t="s">
        <v>36</v>
      </c>
      <c r="I817" t="s">
        <v>38</v>
      </c>
      <c r="J817" t="s">
        <v>471</v>
      </c>
      <c r="K817" t="s">
        <v>1686</v>
      </c>
      <c r="L817">
        <v>2</v>
      </c>
      <c r="M817">
        <v>225.81200000000001</v>
      </c>
      <c r="N817">
        <v>0</v>
      </c>
      <c r="O817">
        <v>0</v>
      </c>
      <c r="P817">
        <v>0</v>
      </c>
      <c r="Q817">
        <v>0</v>
      </c>
      <c r="R817">
        <v>0</v>
      </c>
      <c r="S817">
        <v>0</v>
      </c>
      <c r="T817">
        <v>0</v>
      </c>
      <c r="U817">
        <v>0</v>
      </c>
      <c r="V817">
        <v>0</v>
      </c>
      <c r="W817">
        <v>0</v>
      </c>
      <c r="X817" t="s">
        <v>2280</v>
      </c>
      <c r="Y817" t="s">
        <v>2281</v>
      </c>
    </row>
    <row r="818" spans="1:25" outlineLevel="1">
      <c r="A818" t="s">
        <v>1684</v>
      </c>
      <c r="B818" t="s">
        <v>410</v>
      </c>
      <c r="C818" t="s">
        <v>409</v>
      </c>
      <c r="D818" t="s">
        <v>85</v>
      </c>
      <c r="E818" t="s">
        <v>84</v>
      </c>
      <c r="F818" t="s">
        <v>1685</v>
      </c>
      <c r="G818" t="s">
        <v>37</v>
      </c>
      <c r="H818" t="s">
        <v>36</v>
      </c>
      <c r="I818" t="s">
        <v>38</v>
      </c>
      <c r="J818" t="s">
        <v>471</v>
      </c>
      <c r="K818" t="s">
        <v>1689</v>
      </c>
      <c r="N818">
        <v>0</v>
      </c>
      <c r="O818">
        <v>0</v>
      </c>
      <c r="P818">
        <v>0</v>
      </c>
      <c r="Q818">
        <v>0</v>
      </c>
      <c r="R818">
        <v>0</v>
      </c>
      <c r="S818">
        <v>0</v>
      </c>
      <c r="T818">
        <v>0</v>
      </c>
      <c r="U818">
        <v>0</v>
      </c>
      <c r="V818">
        <v>0</v>
      </c>
      <c r="W818">
        <v>0</v>
      </c>
      <c r="X818" t="s">
        <v>2835</v>
      </c>
      <c r="Y818" t="s">
        <v>2836</v>
      </c>
    </row>
    <row r="819" spans="1:25" outlineLevel="1">
      <c r="A819" t="s">
        <v>1684</v>
      </c>
      <c r="B819" t="s">
        <v>408</v>
      </c>
      <c r="C819" t="s">
        <v>407</v>
      </c>
      <c r="D819" t="s">
        <v>101</v>
      </c>
      <c r="E819" t="s">
        <v>100</v>
      </c>
      <c r="F819" t="s">
        <v>1696</v>
      </c>
      <c r="G819" t="s">
        <v>37</v>
      </c>
      <c r="H819" t="s">
        <v>36</v>
      </c>
      <c r="I819" t="s">
        <v>38</v>
      </c>
      <c r="J819" t="s">
        <v>471</v>
      </c>
      <c r="K819" t="s">
        <v>1689</v>
      </c>
      <c r="N819">
        <v>0</v>
      </c>
      <c r="O819">
        <v>0</v>
      </c>
      <c r="P819">
        <v>0</v>
      </c>
      <c r="Q819">
        <v>0</v>
      </c>
      <c r="R819">
        <v>0</v>
      </c>
      <c r="S819">
        <v>0</v>
      </c>
      <c r="T819">
        <v>0</v>
      </c>
      <c r="U819">
        <v>0</v>
      </c>
      <c r="V819">
        <v>0</v>
      </c>
      <c r="W819">
        <v>0</v>
      </c>
      <c r="X819" t="s">
        <v>2837</v>
      </c>
      <c r="Y819" t="s">
        <v>2838</v>
      </c>
    </row>
    <row r="820" spans="1:25" outlineLevel="1">
      <c r="A820" t="s">
        <v>1684</v>
      </c>
      <c r="B820" t="s">
        <v>406</v>
      </c>
      <c r="C820" t="s">
        <v>405</v>
      </c>
      <c r="D820" t="s">
        <v>68</v>
      </c>
      <c r="E820" t="s">
        <v>67</v>
      </c>
      <c r="F820" t="s">
        <v>1685</v>
      </c>
      <c r="G820" t="s">
        <v>37</v>
      </c>
      <c r="H820" t="s">
        <v>36</v>
      </c>
      <c r="I820" t="s">
        <v>38</v>
      </c>
      <c r="J820" t="s">
        <v>471</v>
      </c>
      <c r="K820" t="s">
        <v>1686</v>
      </c>
      <c r="L820">
        <v>1</v>
      </c>
      <c r="M820">
        <v>109.158</v>
      </c>
      <c r="N820">
        <v>0</v>
      </c>
      <c r="O820">
        <v>0</v>
      </c>
      <c r="P820">
        <v>0</v>
      </c>
      <c r="Q820">
        <v>0</v>
      </c>
      <c r="R820">
        <v>0</v>
      </c>
      <c r="S820">
        <v>0</v>
      </c>
      <c r="T820">
        <v>0</v>
      </c>
      <c r="U820">
        <v>0</v>
      </c>
      <c r="V820">
        <v>0</v>
      </c>
      <c r="W820">
        <v>0</v>
      </c>
      <c r="X820" t="s">
        <v>2282</v>
      </c>
      <c r="Y820" t="s">
        <v>2283</v>
      </c>
    </row>
    <row r="821" spans="1:25" outlineLevel="1">
      <c r="A821" t="s">
        <v>1684</v>
      </c>
      <c r="B821" t="s">
        <v>404</v>
      </c>
      <c r="C821" t="s">
        <v>403</v>
      </c>
      <c r="D821" t="s">
        <v>169</v>
      </c>
      <c r="E821" t="s">
        <v>168</v>
      </c>
      <c r="F821" t="s">
        <v>1685</v>
      </c>
      <c r="G821" t="s">
        <v>37</v>
      </c>
      <c r="H821" t="s">
        <v>36</v>
      </c>
      <c r="I821" t="s">
        <v>38</v>
      </c>
      <c r="J821" t="s">
        <v>471</v>
      </c>
      <c r="K821" t="s">
        <v>1689</v>
      </c>
      <c r="N821">
        <v>0</v>
      </c>
      <c r="O821">
        <v>0</v>
      </c>
      <c r="P821">
        <v>0</v>
      </c>
      <c r="Q821">
        <v>0</v>
      </c>
      <c r="R821">
        <v>0</v>
      </c>
      <c r="S821">
        <v>0</v>
      </c>
      <c r="T821">
        <v>0</v>
      </c>
      <c r="U821">
        <v>0</v>
      </c>
      <c r="V821">
        <v>0</v>
      </c>
      <c r="W821">
        <v>0</v>
      </c>
      <c r="X821" t="s">
        <v>2839</v>
      </c>
      <c r="Y821" t="s">
        <v>2840</v>
      </c>
    </row>
    <row r="822" spans="1:25" outlineLevel="1">
      <c r="A822" t="s">
        <v>1684</v>
      </c>
      <c r="B822" t="s">
        <v>396</v>
      </c>
      <c r="C822" t="s">
        <v>395</v>
      </c>
      <c r="D822" t="s">
        <v>68</v>
      </c>
      <c r="E822" t="s">
        <v>67</v>
      </c>
      <c r="F822" t="s">
        <v>1685</v>
      </c>
      <c r="G822" t="s">
        <v>37</v>
      </c>
      <c r="H822" t="s">
        <v>36</v>
      </c>
      <c r="I822" t="s">
        <v>38</v>
      </c>
      <c r="J822" t="s">
        <v>471</v>
      </c>
      <c r="K822" t="s">
        <v>1689</v>
      </c>
      <c r="N822">
        <v>0</v>
      </c>
      <c r="O822">
        <v>0</v>
      </c>
      <c r="P822">
        <v>0</v>
      </c>
      <c r="Q822">
        <v>0</v>
      </c>
      <c r="R822">
        <v>0</v>
      </c>
      <c r="S822">
        <v>0</v>
      </c>
      <c r="T822">
        <v>0</v>
      </c>
      <c r="U822">
        <v>0</v>
      </c>
      <c r="V822">
        <v>0</v>
      </c>
      <c r="W822">
        <v>0</v>
      </c>
      <c r="X822" t="s">
        <v>2841</v>
      </c>
      <c r="Y822" t="s">
        <v>2842</v>
      </c>
    </row>
    <row r="823" spans="1:25" outlineLevel="1">
      <c r="A823" t="s">
        <v>1684</v>
      </c>
      <c r="B823" t="s">
        <v>396</v>
      </c>
      <c r="C823" t="s">
        <v>395</v>
      </c>
      <c r="D823" t="s">
        <v>68</v>
      </c>
      <c r="E823" t="s">
        <v>67</v>
      </c>
      <c r="F823" t="s">
        <v>1685</v>
      </c>
      <c r="G823" t="s">
        <v>37</v>
      </c>
      <c r="H823" t="s">
        <v>36</v>
      </c>
      <c r="I823" t="s">
        <v>38</v>
      </c>
      <c r="J823" t="s">
        <v>471</v>
      </c>
      <c r="K823" t="s">
        <v>1686</v>
      </c>
      <c r="L823">
        <v>2</v>
      </c>
      <c r="M823">
        <v>372.29500000000002</v>
      </c>
      <c r="N823">
        <v>0</v>
      </c>
      <c r="O823">
        <v>0</v>
      </c>
      <c r="P823">
        <v>0</v>
      </c>
      <c r="Q823">
        <v>0</v>
      </c>
      <c r="R823">
        <v>0</v>
      </c>
      <c r="S823">
        <v>0</v>
      </c>
      <c r="T823">
        <v>0</v>
      </c>
      <c r="U823">
        <v>0</v>
      </c>
      <c r="V823">
        <v>0</v>
      </c>
      <c r="W823">
        <v>0</v>
      </c>
      <c r="X823" t="s">
        <v>2841</v>
      </c>
      <c r="Y823" t="s">
        <v>2842</v>
      </c>
    </row>
    <row r="824" spans="1:25" outlineLevel="1">
      <c r="A824" t="s">
        <v>1684</v>
      </c>
      <c r="B824" t="s">
        <v>394</v>
      </c>
      <c r="C824" t="s">
        <v>393</v>
      </c>
      <c r="D824" t="s">
        <v>298</v>
      </c>
      <c r="E824" t="s">
        <v>297</v>
      </c>
      <c r="F824" t="s">
        <v>1685</v>
      </c>
      <c r="G824" t="s">
        <v>37</v>
      </c>
      <c r="H824" t="s">
        <v>36</v>
      </c>
      <c r="I824" t="s">
        <v>38</v>
      </c>
      <c r="J824" t="s">
        <v>471</v>
      </c>
      <c r="K824" t="s">
        <v>1689</v>
      </c>
      <c r="N824">
        <v>0</v>
      </c>
      <c r="O824">
        <v>0</v>
      </c>
      <c r="P824">
        <v>0</v>
      </c>
      <c r="Q824">
        <v>0</v>
      </c>
      <c r="R824">
        <v>0</v>
      </c>
      <c r="S824">
        <v>0</v>
      </c>
      <c r="T824">
        <v>0</v>
      </c>
      <c r="U824">
        <v>0</v>
      </c>
      <c r="V824">
        <v>0</v>
      </c>
      <c r="W824">
        <v>0</v>
      </c>
      <c r="X824" t="s">
        <v>2843</v>
      </c>
      <c r="Y824" t="s">
        <v>2844</v>
      </c>
    </row>
    <row r="825" spans="1:25" outlineLevel="1">
      <c r="A825" t="s">
        <v>1684</v>
      </c>
      <c r="B825" t="s">
        <v>1445</v>
      </c>
      <c r="C825" t="s">
        <v>1444</v>
      </c>
      <c r="D825" t="s">
        <v>95</v>
      </c>
      <c r="E825" t="s">
        <v>94</v>
      </c>
      <c r="F825" t="s">
        <v>1685</v>
      </c>
      <c r="G825" t="s">
        <v>37</v>
      </c>
      <c r="H825" t="s">
        <v>36</v>
      </c>
      <c r="I825" t="s">
        <v>38</v>
      </c>
      <c r="J825" t="s">
        <v>471</v>
      </c>
      <c r="K825" t="s">
        <v>1689</v>
      </c>
      <c r="N825">
        <v>0</v>
      </c>
      <c r="O825">
        <v>0</v>
      </c>
      <c r="P825">
        <v>0</v>
      </c>
      <c r="Q825">
        <v>0</v>
      </c>
      <c r="R825">
        <v>0</v>
      </c>
      <c r="S825">
        <v>0</v>
      </c>
      <c r="T825">
        <v>0</v>
      </c>
      <c r="U825">
        <v>0</v>
      </c>
      <c r="V825">
        <v>0</v>
      </c>
      <c r="W825">
        <v>0</v>
      </c>
      <c r="X825" t="s">
        <v>2845</v>
      </c>
      <c r="Y825" t="s">
        <v>2846</v>
      </c>
    </row>
    <row r="826" spans="1:25" outlineLevel="1">
      <c r="A826" t="s">
        <v>1684</v>
      </c>
      <c r="B826" t="s">
        <v>1445</v>
      </c>
      <c r="C826" t="s">
        <v>1444</v>
      </c>
      <c r="D826" t="s">
        <v>95</v>
      </c>
      <c r="E826" t="s">
        <v>94</v>
      </c>
      <c r="F826" t="s">
        <v>1685</v>
      </c>
      <c r="G826" t="s">
        <v>37</v>
      </c>
      <c r="H826" t="s">
        <v>36</v>
      </c>
      <c r="I826" t="s">
        <v>38</v>
      </c>
      <c r="J826" t="s">
        <v>471</v>
      </c>
      <c r="K826" t="s">
        <v>1686</v>
      </c>
      <c r="L826">
        <v>2</v>
      </c>
      <c r="M826">
        <v>185.61</v>
      </c>
      <c r="N826">
        <v>0</v>
      </c>
      <c r="O826">
        <v>0</v>
      </c>
      <c r="P826">
        <v>0</v>
      </c>
      <c r="Q826">
        <v>0</v>
      </c>
      <c r="R826">
        <v>0</v>
      </c>
      <c r="S826">
        <v>0</v>
      </c>
      <c r="T826">
        <v>0</v>
      </c>
      <c r="U826">
        <v>0</v>
      </c>
      <c r="V826">
        <v>0</v>
      </c>
      <c r="W826">
        <v>0</v>
      </c>
      <c r="X826" t="s">
        <v>2845</v>
      </c>
      <c r="Y826" t="s">
        <v>2846</v>
      </c>
    </row>
    <row r="827" spans="1:25" outlineLevel="1">
      <c r="A827" t="s">
        <v>1684</v>
      </c>
      <c r="B827" t="s">
        <v>386</v>
      </c>
      <c r="C827" t="s">
        <v>385</v>
      </c>
      <c r="D827" t="s">
        <v>159</v>
      </c>
      <c r="E827" t="s">
        <v>158</v>
      </c>
      <c r="F827" t="s">
        <v>1685</v>
      </c>
      <c r="G827" t="s">
        <v>37</v>
      </c>
      <c r="H827" t="s">
        <v>36</v>
      </c>
      <c r="I827" t="s">
        <v>38</v>
      </c>
      <c r="J827" t="s">
        <v>471</v>
      </c>
      <c r="K827" t="s">
        <v>1689</v>
      </c>
      <c r="L827">
        <v>10</v>
      </c>
      <c r="M827">
        <v>26.818999999999999</v>
      </c>
      <c r="N827">
        <v>0</v>
      </c>
      <c r="O827">
        <v>0</v>
      </c>
      <c r="P827">
        <v>0</v>
      </c>
      <c r="Q827">
        <v>0</v>
      </c>
      <c r="R827">
        <v>0</v>
      </c>
      <c r="S827">
        <v>0</v>
      </c>
      <c r="T827">
        <v>0</v>
      </c>
      <c r="U827">
        <v>0</v>
      </c>
      <c r="V827">
        <v>0</v>
      </c>
      <c r="W827">
        <v>0</v>
      </c>
      <c r="X827" t="s">
        <v>2288</v>
      </c>
      <c r="Y827" t="s">
        <v>2289</v>
      </c>
    </row>
    <row r="828" spans="1:25" outlineLevel="1">
      <c r="A828" t="s">
        <v>1684</v>
      </c>
      <c r="B828" t="s">
        <v>384</v>
      </c>
      <c r="C828" t="s">
        <v>383</v>
      </c>
      <c r="D828" t="s">
        <v>147</v>
      </c>
      <c r="E828" t="s">
        <v>146</v>
      </c>
      <c r="F828" t="s">
        <v>1685</v>
      </c>
      <c r="G828" t="s">
        <v>37</v>
      </c>
      <c r="H828" t="s">
        <v>36</v>
      </c>
      <c r="I828" t="s">
        <v>38</v>
      </c>
      <c r="J828" t="s">
        <v>471</v>
      </c>
      <c r="K828" t="s">
        <v>1689</v>
      </c>
      <c r="N828">
        <v>0</v>
      </c>
      <c r="O828">
        <v>0</v>
      </c>
      <c r="P828">
        <v>0</v>
      </c>
      <c r="Q828">
        <v>0</v>
      </c>
      <c r="R828">
        <v>0</v>
      </c>
      <c r="S828">
        <v>0</v>
      </c>
      <c r="T828">
        <v>0</v>
      </c>
      <c r="U828">
        <v>0</v>
      </c>
      <c r="V828">
        <v>0</v>
      </c>
      <c r="W828">
        <v>0</v>
      </c>
      <c r="X828" t="s">
        <v>2290</v>
      </c>
      <c r="Y828" t="s">
        <v>2291</v>
      </c>
    </row>
    <row r="829" spans="1:25" outlineLevel="1">
      <c r="A829" t="s">
        <v>1684</v>
      </c>
      <c r="B829" t="s">
        <v>1441</v>
      </c>
      <c r="C829" t="s">
        <v>1440</v>
      </c>
      <c r="D829" t="s">
        <v>68</v>
      </c>
      <c r="E829" t="s">
        <v>67</v>
      </c>
      <c r="F829" t="s">
        <v>1685</v>
      </c>
      <c r="G829" t="s">
        <v>37</v>
      </c>
      <c r="H829" t="s">
        <v>36</v>
      </c>
      <c r="I829" t="s">
        <v>38</v>
      </c>
      <c r="J829" t="s">
        <v>471</v>
      </c>
      <c r="K829" t="s">
        <v>1689</v>
      </c>
      <c r="N829">
        <v>0</v>
      </c>
      <c r="O829">
        <v>0</v>
      </c>
      <c r="P829">
        <v>0</v>
      </c>
      <c r="Q829">
        <v>0</v>
      </c>
      <c r="R829">
        <v>0</v>
      </c>
      <c r="S829">
        <v>0</v>
      </c>
      <c r="T829">
        <v>0</v>
      </c>
      <c r="U829">
        <v>0</v>
      </c>
      <c r="V829">
        <v>0</v>
      </c>
      <c r="W829">
        <v>0</v>
      </c>
      <c r="X829" t="s">
        <v>2847</v>
      </c>
      <c r="Y829" t="s">
        <v>2848</v>
      </c>
    </row>
    <row r="830" spans="1:25" outlineLevel="1">
      <c r="A830" t="s">
        <v>1684</v>
      </c>
      <c r="B830" t="s">
        <v>368</v>
      </c>
      <c r="C830" t="s">
        <v>367</v>
      </c>
      <c r="D830" t="s">
        <v>115</v>
      </c>
      <c r="E830" t="s">
        <v>114</v>
      </c>
      <c r="F830" t="s">
        <v>1685</v>
      </c>
      <c r="G830" t="s">
        <v>37</v>
      </c>
      <c r="H830" t="s">
        <v>36</v>
      </c>
      <c r="I830" t="s">
        <v>38</v>
      </c>
      <c r="J830" t="s">
        <v>471</v>
      </c>
      <c r="K830" t="s">
        <v>1686</v>
      </c>
      <c r="L830">
        <v>2</v>
      </c>
      <c r="M830">
        <v>216.745</v>
      </c>
      <c r="N830">
        <v>0</v>
      </c>
      <c r="O830">
        <v>0</v>
      </c>
      <c r="P830">
        <v>0</v>
      </c>
      <c r="Q830">
        <v>0</v>
      </c>
      <c r="R830">
        <v>0</v>
      </c>
      <c r="S830">
        <v>0</v>
      </c>
      <c r="T830">
        <v>0</v>
      </c>
      <c r="U830">
        <v>0</v>
      </c>
      <c r="V830">
        <v>0</v>
      </c>
      <c r="W830">
        <v>0</v>
      </c>
      <c r="X830" t="s">
        <v>2305</v>
      </c>
      <c r="Y830" t="s">
        <v>2306</v>
      </c>
    </row>
    <row r="831" spans="1:25" outlineLevel="1">
      <c r="A831" t="s">
        <v>1684</v>
      </c>
      <c r="B831" t="s">
        <v>368</v>
      </c>
      <c r="C831" t="s">
        <v>367</v>
      </c>
      <c r="D831" t="s">
        <v>115</v>
      </c>
      <c r="E831" t="s">
        <v>114</v>
      </c>
      <c r="F831" t="s">
        <v>1685</v>
      </c>
      <c r="G831" t="s">
        <v>37</v>
      </c>
      <c r="H831" t="s">
        <v>36</v>
      </c>
      <c r="I831" t="s">
        <v>38</v>
      </c>
      <c r="J831" t="s">
        <v>471</v>
      </c>
      <c r="K831" t="s">
        <v>1733</v>
      </c>
      <c r="L831">
        <v>0</v>
      </c>
      <c r="M831">
        <v>0</v>
      </c>
      <c r="N831">
        <v>1</v>
      </c>
      <c r="O831">
        <v>30114.631000000001</v>
      </c>
      <c r="P831">
        <v>0</v>
      </c>
      <c r="Q831">
        <v>0</v>
      </c>
      <c r="R831">
        <v>0</v>
      </c>
      <c r="S831">
        <v>0</v>
      </c>
      <c r="T831">
        <v>0</v>
      </c>
      <c r="U831">
        <v>0</v>
      </c>
      <c r="V831">
        <v>0</v>
      </c>
      <c r="W831">
        <v>0</v>
      </c>
      <c r="X831" t="s">
        <v>2305</v>
      </c>
      <c r="Y831" t="s">
        <v>2306</v>
      </c>
    </row>
    <row r="832" spans="1:25" outlineLevel="1">
      <c r="A832" t="s">
        <v>1684</v>
      </c>
      <c r="B832" t="s">
        <v>364</v>
      </c>
      <c r="C832" t="s">
        <v>363</v>
      </c>
      <c r="D832" t="s">
        <v>366</v>
      </c>
      <c r="E832" t="s">
        <v>365</v>
      </c>
      <c r="F832" t="s">
        <v>1685</v>
      </c>
      <c r="G832" t="s">
        <v>37</v>
      </c>
      <c r="H832" t="s">
        <v>36</v>
      </c>
      <c r="I832" t="s">
        <v>38</v>
      </c>
      <c r="J832" t="s">
        <v>471</v>
      </c>
      <c r="K832" t="s">
        <v>1689</v>
      </c>
      <c r="N832">
        <v>0</v>
      </c>
      <c r="O832">
        <v>0</v>
      </c>
      <c r="P832">
        <v>0</v>
      </c>
      <c r="Q832">
        <v>0</v>
      </c>
      <c r="R832">
        <v>0</v>
      </c>
      <c r="S832">
        <v>0</v>
      </c>
      <c r="T832">
        <v>0</v>
      </c>
      <c r="U832">
        <v>0</v>
      </c>
      <c r="V832">
        <v>0</v>
      </c>
      <c r="W832">
        <v>0</v>
      </c>
      <c r="X832" t="s">
        <v>2307</v>
      </c>
      <c r="Y832" t="s">
        <v>2308</v>
      </c>
    </row>
    <row r="833" spans="1:25" outlineLevel="1">
      <c r="A833" t="s">
        <v>1684</v>
      </c>
      <c r="B833" t="s">
        <v>362</v>
      </c>
      <c r="C833" t="s">
        <v>361</v>
      </c>
      <c r="D833" t="s">
        <v>74</v>
      </c>
      <c r="E833" t="s">
        <v>73</v>
      </c>
      <c r="F833" t="s">
        <v>1685</v>
      </c>
      <c r="G833" t="s">
        <v>37</v>
      </c>
      <c r="H833" t="s">
        <v>36</v>
      </c>
      <c r="I833" t="s">
        <v>38</v>
      </c>
      <c r="J833" t="s">
        <v>471</v>
      </c>
      <c r="K833" t="s">
        <v>1686</v>
      </c>
      <c r="L833">
        <v>1</v>
      </c>
      <c r="M833">
        <v>132.53800000000001</v>
      </c>
      <c r="N833">
        <v>0</v>
      </c>
      <c r="O833">
        <v>0</v>
      </c>
      <c r="P833">
        <v>0</v>
      </c>
      <c r="Q833">
        <v>0</v>
      </c>
      <c r="R833">
        <v>0</v>
      </c>
      <c r="S833">
        <v>0</v>
      </c>
      <c r="T833">
        <v>0</v>
      </c>
      <c r="U833">
        <v>0</v>
      </c>
      <c r="V833">
        <v>0</v>
      </c>
      <c r="W833">
        <v>0</v>
      </c>
      <c r="X833" t="s">
        <v>2309</v>
      </c>
      <c r="Y833" t="s">
        <v>2310</v>
      </c>
    </row>
    <row r="834" spans="1:25" outlineLevel="1">
      <c r="A834" t="s">
        <v>1684</v>
      </c>
      <c r="B834" t="s">
        <v>360</v>
      </c>
      <c r="C834" t="s">
        <v>359</v>
      </c>
      <c r="D834" t="s">
        <v>68</v>
      </c>
      <c r="E834" t="s">
        <v>67</v>
      </c>
      <c r="F834" t="s">
        <v>1685</v>
      </c>
      <c r="G834" t="s">
        <v>37</v>
      </c>
      <c r="H834" t="s">
        <v>36</v>
      </c>
      <c r="I834" t="s">
        <v>38</v>
      </c>
      <c r="J834" t="s">
        <v>471</v>
      </c>
      <c r="K834" t="s">
        <v>1689</v>
      </c>
      <c r="N834">
        <v>0</v>
      </c>
      <c r="O834">
        <v>0</v>
      </c>
      <c r="P834">
        <v>0</v>
      </c>
      <c r="Q834">
        <v>0</v>
      </c>
      <c r="R834">
        <v>0</v>
      </c>
      <c r="S834">
        <v>0</v>
      </c>
      <c r="T834">
        <v>0</v>
      </c>
      <c r="U834">
        <v>0</v>
      </c>
      <c r="V834">
        <v>0</v>
      </c>
      <c r="W834">
        <v>0</v>
      </c>
      <c r="X834" t="s">
        <v>2849</v>
      </c>
      <c r="Y834" t="s">
        <v>2850</v>
      </c>
    </row>
    <row r="835" spans="1:25" outlineLevel="1">
      <c r="A835" t="s">
        <v>1684</v>
      </c>
      <c r="B835" t="s">
        <v>354</v>
      </c>
      <c r="C835" t="s">
        <v>353</v>
      </c>
      <c r="D835" t="s">
        <v>52</v>
      </c>
      <c r="E835" t="s">
        <v>51</v>
      </c>
      <c r="F835" t="s">
        <v>1685</v>
      </c>
      <c r="G835" t="s">
        <v>37</v>
      </c>
      <c r="H835" t="s">
        <v>36</v>
      </c>
      <c r="I835" t="s">
        <v>38</v>
      </c>
      <c r="J835" t="s">
        <v>471</v>
      </c>
      <c r="K835" t="s">
        <v>1686</v>
      </c>
      <c r="L835">
        <v>3</v>
      </c>
      <c r="M835">
        <v>314.791</v>
      </c>
      <c r="N835">
        <v>0</v>
      </c>
      <c r="O835">
        <v>0</v>
      </c>
      <c r="P835">
        <v>0</v>
      </c>
      <c r="Q835">
        <v>0</v>
      </c>
      <c r="R835">
        <v>0</v>
      </c>
      <c r="S835">
        <v>0</v>
      </c>
      <c r="T835">
        <v>0</v>
      </c>
      <c r="U835">
        <v>0</v>
      </c>
      <c r="V835">
        <v>0</v>
      </c>
      <c r="W835">
        <v>0</v>
      </c>
      <c r="X835" t="s">
        <v>2851</v>
      </c>
      <c r="Y835" t="s">
        <v>2852</v>
      </c>
    </row>
    <row r="836" spans="1:25" outlineLevel="1">
      <c r="A836" t="s">
        <v>1684</v>
      </c>
      <c r="B836" t="s">
        <v>352</v>
      </c>
      <c r="C836" t="s">
        <v>351</v>
      </c>
      <c r="D836" t="s">
        <v>115</v>
      </c>
      <c r="E836" t="s">
        <v>114</v>
      </c>
      <c r="F836" t="s">
        <v>1685</v>
      </c>
      <c r="G836" t="s">
        <v>37</v>
      </c>
      <c r="H836" t="s">
        <v>36</v>
      </c>
      <c r="I836" t="s">
        <v>38</v>
      </c>
      <c r="J836" t="s">
        <v>471</v>
      </c>
      <c r="K836" t="s">
        <v>1689</v>
      </c>
      <c r="N836">
        <v>0</v>
      </c>
      <c r="O836">
        <v>0</v>
      </c>
      <c r="P836">
        <v>0</v>
      </c>
      <c r="Q836">
        <v>0</v>
      </c>
      <c r="R836">
        <v>0</v>
      </c>
      <c r="S836">
        <v>0</v>
      </c>
      <c r="T836">
        <v>0</v>
      </c>
      <c r="U836">
        <v>0</v>
      </c>
      <c r="V836">
        <v>0</v>
      </c>
      <c r="W836">
        <v>0</v>
      </c>
      <c r="X836" t="s">
        <v>2315</v>
      </c>
      <c r="Y836" t="s">
        <v>2316</v>
      </c>
    </row>
    <row r="837" spans="1:25" outlineLevel="1">
      <c r="A837" t="s">
        <v>1684</v>
      </c>
      <c r="B837" t="s">
        <v>350</v>
      </c>
      <c r="C837" t="s">
        <v>349</v>
      </c>
      <c r="D837" t="s">
        <v>202</v>
      </c>
      <c r="E837" t="s">
        <v>201</v>
      </c>
      <c r="F837" t="s">
        <v>1685</v>
      </c>
      <c r="G837" t="s">
        <v>37</v>
      </c>
      <c r="H837" t="s">
        <v>36</v>
      </c>
      <c r="I837" t="s">
        <v>38</v>
      </c>
      <c r="J837" t="s">
        <v>471</v>
      </c>
      <c r="K837" t="s">
        <v>1689</v>
      </c>
      <c r="N837">
        <v>0</v>
      </c>
      <c r="O837">
        <v>0</v>
      </c>
      <c r="P837">
        <v>0</v>
      </c>
      <c r="Q837">
        <v>0</v>
      </c>
      <c r="R837">
        <v>0</v>
      </c>
      <c r="S837">
        <v>0</v>
      </c>
      <c r="T837">
        <v>0</v>
      </c>
      <c r="U837">
        <v>0</v>
      </c>
      <c r="V837">
        <v>0</v>
      </c>
      <c r="W837">
        <v>0</v>
      </c>
      <c r="X837" t="s">
        <v>2853</v>
      </c>
      <c r="Y837" t="s">
        <v>2854</v>
      </c>
    </row>
    <row r="838" spans="1:25" outlineLevel="1">
      <c r="A838" t="s">
        <v>1684</v>
      </c>
      <c r="B838" t="s">
        <v>348</v>
      </c>
      <c r="C838" t="s">
        <v>347</v>
      </c>
      <c r="D838" t="s">
        <v>202</v>
      </c>
      <c r="E838" t="s">
        <v>201</v>
      </c>
      <c r="F838" t="s">
        <v>1685</v>
      </c>
      <c r="G838" t="s">
        <v>37</v>
      </c>
      <c r="H838" t="s">
        <v>36</v>
      </c>
      <c r="I838" t="s">
        <v>38</v>
      </c>
      <c r="J838" t="s">
        <v>471</v>
      </c>
      <c r="K838" t="s">
        <v>1689</v>
      </c>
      <c r="N838">
        <v>0</v>
      </c>
      <c r="O838">
        <v>0</v>
      </c>
      <c r="P838">
        <v>0</v>
      </c>
      <c r="Q838">
        <v>0</v>
      </c>
      <c r="R838">
        <v>0</v>
      </c>
      <c r="S838">
        <v>0</v>
      </c>
      <c r="T838">
        <v>0</v>
      </c>
      <c r="U838">
        <v>0</v>
      </c>
      <c r="V838">
        <v>0</v>
      </c>
      <c r="W838">
        <v>0</v>
      </c>
      <c r="X838" t="s">
        <v>2317</v>
      </c>
      <c r="Y838" t="s">
        <v>2318</v>
      </c>
    </row>
    <row r="839" spans="1:25" outlineLevel="1">
      <c r="A839" t="s">
        <v>1684</v>
      </c>
      <c r="B839" t="s">
        <v>346</v>
      </c>
      <c r="C839" t="s">
        <v>345</v>
      </c>
      <c r="D839" t="s">
        <v>68</v>
      </c>
      <c r="E839" t="s">
        <v>67</v>
      </c>
      <c r="F839" t="s">
        <v>1685</v>
      </c>
      <c r="G839" t="s">
        <v>37</v>
      </c>
      <c r="H839" t="s">
        <v>36</v>
      </c>
      <c r="I839" t="s">
        <v>38</v>
      </c>
      <c r="J839" t="s">
        <v>471</v>
      </c>
      <c r="K839" t="s">
        <v>1689</v>
      </c>
      <c r="N839">
        <v>0</v>
      </c>
      <c r="O839">
        <v>0</v>
      </c>
      <c r="P839">
        <v>0</v>
      </c>
      <c r="Q839">
        <v>0</v>
      </c>
      <c r="R839">
        <v>0</v>
      </c>
      <c r="S839">
        <v>0</v>
      </c>
      <c r="T839">
        <v>0</v>
      </c>
      <c r="U839">
        <v>0</v>
      </c>
      <c r="V839">
        <v>0</v>
      </c>
      <c r="W839">
        <v>0</v>
      </c>
      <c r="X839" t="s">
        <v>2855</v>
      </c>
      <c r="Y839" t="s">
        <v>2856</v>
      </c>
    </row>
    <row r="840" spans="1:25" outlineLevel="1">
      <c r="A840" t="s">
        <v>1684</v>
      </c>
      <c r="B840" t="s">
        <v>346</v>
      </c>
      <c r="C840" t="s">
        <v>345</v>
      </c>
      <c r="D840" t="s">
        <v>68</v>
      </c>
      <c r="E840" t="s">
        <v>67</v>
      </c>
      <c r="F840" t="s">
        <v>1685</v>
      </c>
      <c r="G840" t="s">
        <v>37</v>
      </c>
      <c r="H840" t="s">
        <v>36</v>
      </c>
      <c r="I840" t="s">
        <v>38</v>
      </c>
      <c r="J840" t="s">
        <v>471</v>
      </c>
      <c r="K840" t="s">
        <v>1686</v>
      </c>
      <c r="L840">
        <v>1</v>
      </c>
      <c r="M840">
        <v>67.277000000000001</v>
      </c>
      <c r="N840">
        <v>0</v>
      </c>
      <c r="O840">
        <v>0</v>
      </c>
      <c r="P840">
        <v>0</v>
      </c>
      <c r="Q840">
        <v>0</v>
      </c>
      <c r="R840">
        <v>0</v>
      </c>
      <c r="S840">
        <v>0</v>
      </c>
      <c r="T840">
        <v>0</v>
      </c>
      <c r="U840">
        <v>0</v>
      </c>
      <c r="V840">
        <v>0</v>
      </c>
      <c r="W840">
        <v>0</v>
      </c>
      <c r="X840" t="s">
        <v>2855</v>
      </c>
      <c r="Y840" t="s">
        <v>2856</v>
      </c>
    </row>
    <row r="841" spans="1:25" outlineLevel="1">
      <c r="A841" t="s">
        <v>1684</v>
      </c>
      <c r="B841" t="s">
        <v>344</v>
      </c>
      <c r="C841" t="s">
        <v>343</v>
      </c>
      <c r="D841" t="s">
        <v>68</v>
      </c>
      <c r="E841" t="s">
        <v>67</v>
      </c>
      <c r="F841" t="s">
        <v>1685</v>
      </c>
      <c r="G841" t="s">
        <v>37</v>
      </c>
      <c r="H841" t="s">
        <v>36</v>
      </c>
      <c r="I841" t="s">
        <v>38</v>
      </c>
      <c r="J841" t="s">
        <v>471</v>
      </c>
      <c r="K841" t="s">
        <v>1689</v>
      </c>
      <c r="N841">
        <v>0</v>
      </c>
      <c r="O841">
        <v>0</v>
      </c>
      <c r="P841">
        <v>0</v>
      </c>
      <c r="Q841">
        <v>0</v>
      </c>
      <c r="R841">
        <v>0</v>
      </c>
      <c r="S841">
        <v>0</v>
      </c>
      <c r="T841">
        <v>0</v>
      </c>
      <c r="U841">
        <v>0</v>
      </c>
      <c r="V841">
        <v>0</v>
      </c>
      <c r="W841">
        <v>0</v>
      </c>
      <c r="X841" t="s">
        <v>2857</v>
      </c>
      <c r="Y841" t="s">
        <v>2858</v>
      </c>
    </row>
    <row r="842" spans="1:25" outlineLevel="1">
      <c r="A842" t="s">
        <v>1684</v>
      </c>
      <c r="B842" t="s">
        <v>340</v>
      </c>
      <c r="C842" t="s">
        <v>339</v>
      </c>
      <c r="D842" t="s">
        <v>147</v>
      </c>
      <c r="E842" t="s">
        <v>146</v>
      </c>
      <c r="F842" t="s">
        <v>1685</v>
      </c>
      <c r="G842" t="s">
        <v>37</v>
      </c>
      <c r="H842" t="s">
        <v>36</v>
      </c>
      <c r="I842" t="s">
        <v>38</v>
      </c>
      <c r="J842" t="s">
        <v>471</v>
      </c>
      <c r="K842" t="s">
        <v>1689</v>
      </c>
      <c r="N842">
        <v>0</v>
      </c>
      <c r="O842">
        <v>0</v>
      </c>
      <c r="P842">
        <v>0</v>
      </c>
      <c r="Q842">
        <v>0</v>
      </c>
      <c r="R842">
        <v>0</v>
      </c>
      <c r="S842">
        <v>0</v>
      </c>
      <c r="T842">
        <v>0</v>
      </c>
      <c r="U842">
        <v>0</v>
      </c>
      <c r="V842">
        <v>0</v>
      </c>
      <c r="W842">
        <v>0</v>
      </c>
      <c r="X842" t="s">
        <v>2859</v>
      </c>
      <c r="Y842" t="s">
        <v>2860</v>
      </c>
    </row>
    <row r="843" spans="1:25" outlineLevel="1">
      <c r="A843" t="s">
        <v>1684</v>
      </c>
      <c r="B843" t="s">
        <v>1435</v>
      </c>
      <c r="C843" t="s">
        <v>1434</v>
      </c>
      <c r="D843" t="s">
        <v>133</v>
      </c>
      <c r="E843" t="s">
        <v>132</v>
      </c>
      <c r="F843" t="s">
        <v>1685</v>
      </c>
      <c r="G843" t="s">
        <v>37</v>
      </c>
      <c r="H843" t="s">
        <v>36</v>
      </c>
      <c r="I843" t="s">
        <v>38</v>
      </c>
      <c r="J843" t="s">
        <v>471</v>
      </c>
      <c r="K843" t="s">
        <v>1689</v>
      </c>
      <c r="N843">
        <v>0</v>
      </c>
      <c r="O843">
        <v>0</v>
      </c>
      <c r="P843">
        <v>0</v>
      </c>
      <c r="Q843">
        <v>0</v>
      </c>
      <c r="R843">
        <v>0</v>
      </c>
      <c r="S843">
        <v>0</v>
      </c>
      <c r="T843">
        <v>0</v>
      </c>
      <c r="U843">
        <v>0</v>
      </c>
      <c r="V843">
        <v>0</v>
      </c>
      <c r="W843">
        <v>0</v>
      </c>
      <c r="X843" t="s">
        <v>2861</v>
      </c>
      <c r="Y843" t="s">
        <v>2862</v>
      </c>
    </row>
    <row r="844" spans="1:25" outlineLevel="1">
      <c r="A844" t="s">
        <v>1684</v>
      </c>
      <c r="B844" t="s">
        <v>1435</v>
      </c>
      <c r="C844" t="s">
        <v>1434</v>
      </c>
      <c r="D844" t="s">
        <v>133</v>
      </c>
      <c r="E844" t="s">
        <v>132</v>
      </c>
      <c r="F844" t="s">
        <v>1685</v>
      </c>
      <c r="G844" t="s">
        <v>37</v>
      </c>
      <c r="H844" t="s">
        <v>36</v>
      </c>
      <c r="I844" t="s">
        <v>38</v>
      </c>
      <c r="J844" t="s">
        <v>471</v>
      </c>
      <c r="K844" t="s">
        <v>1686</v>
      </c>
      <c r="L844">
        <v>1</v>
      </c>
      <c r="M844">
        <v>243.70400000000001</v>
      </c>
      <c r="N844">
        <v>0</v>
      </c>
      <c r="O844">
        <v>0</v>
      </c>
      <c r="P844">
        <v>0</v>
      </c>
      <c r="Q844">
        <v>0</v>
      </c>
      <c r="R844">
        <v>0</v>
      </c>
      <c r="S844">
        <v>0</v>
      </c>
      <c r="T844">
        <v>0</v>
      </c>
      <c r="U844">
        <v>0</v>
      </c>
      <c r="V844">
        <v>0</v>
      </c>
      <c r="W844">
        <v>0</v>
      </c>
      <c r="X844" t="s">
        <v>2861</v>
      </c>
      <c r="Y844" t="s">
        <v>2862</v>
      </c>
    </row>
    <row r="845" spans="1:25" outlineLevel="1">
      <c r="A845" t="s">
        <v>1684</v>
      </c>
      <c r="B845" t="s">
        <v>1435</v>
      </c>
      <c r="C845" t="s">
        <v>1434</v>
      </c>
      <c r="D845" t="s">
        <v>133</v>
      </c>
      <c r="E845" t="s">
        <v>132</v>
      </c>
      <c r="F845" t="s">
        <v>1685</v>
      </c>
      <c r="G845" t="s">
        <v>37</v>
      </c>
      <c r="H845" t="s">
        <v>36</v>
      </c>
      <c r="I845" t="s">
        <v>38</v>
      </c>
      <c r="J845" t="s">
        <v>471</v>
      </c>
      <c r="K845" t="s">
        <v>1733</v>
      </c>
      <c r="L845">
        <v>1</v>
      </c>
      <c r="M845">
        <v>2441.5619999999999</v>
      </c>
      <c r="N845">
        <v>0</v>
      </c>
      <c r="O845">
        <v>0</v>
      </c>
      <c r="P845">
        <v>0</v>
      </c>
      <c r="Q845">
        <v>0</v>
      </c>
      <c r="R845">
        <v>0</v>
      </c>
      <c r="S845">
        <v>0</v>
      </c>
      <c r="T845">
        <v>0</v>
      </c>
      <c r="U845">
        <v>0</v>
      </c>
      <c r="V845">
        <v>0</v>
      </c>
      <c r="W845">
        <v>0</v>
      </c>
      <c r="X845" t="s">
        <v>2861</v>
      </c>
      <c r="Y845" t="s">
        <v>2862</v>
      </c>
    </row>
    <row r="846" spans="1:25" outlineLevel="1">
      <c r="A846" t="s">
        <v>1684</v>
      </c>
      <c r="B846" t="s">
        <v>322</v>
      </c>
      <c r="C846" t="s">
        <v>321</v>
      </c>
      <c r="D846" t="s">
        <v>85</v>
      </c>
      <c r="E846" t="s">
        <v>84</v>
      </c>
      <c r="F846" t="s">
        <v>1685</v>
      </c>
      <c r="G846" t="s">
        <v>37</v>
      </c>
      <c r="H846" t="s">
        <v>36</v>
      </c>
      <c r="I846" t="s">
        <v>38</v>
      </c>
      <c r="J846" t="s">
        <v>471</v>
      </c>
      <c r="K846" t="s">
        <v>1689</v>
      </c>
      <c r="N846">
        <v>0</v>
      </c>
      <c r="O846">
        <v>0</v>
      </c>
      <c r="P846">
        <v>0</v>
      </c>
      <c r="Q846">
        <v>0</v>
      </c>
      <c r="R846">
        <v>0</v>
      </c>
      <c r="S846">
        <v>0</v>
      </c>
      <c r="T846">
        <v>0</v>
      </c>
      <c r="U846">
        <v>0</v>
      </c>
      <c r="V846">
        <v>0</v>
      </c>
      <c r="W846">
        <v>0</v>
      </c>
      <c r="X846" t="s">
        <v>2863</v>
      </c>
      <c r="Y846" t="s">
        <v>2864</v>
      </c>
    </row>
    <row r="847" spans="1:25" outlineLevel="1">
      <c r="A847" t="s">
        <v>1684</v>
      </c>
      <c r="B847" t="s">
        <v>1427</v>
      </c>
      <c r="C847" t="s">
        <v>1426</v>
      </c>
      <c r="D847" t="s">
        <v>85</v>
      </c>
      <c r="E847" t="s">
        <v>84</v>
      </c>
      <c r="F847" t="s">
        <v>1685</v>
      </c>
      <c r="G847" t="s">
        <v>37</v>
      </c>
      <c r="H847" t="s">
        <v>36</v>
      </c>
      <c r="I847" t="s">
        <v>38</v>
      </c>
      <c r="J847" t="s">
        <v>471</v>
      </c>
      <c r="K847" t="s">
        <v>1689</v>
      </c>
      <c r="N847">
        <v>0</v>
      </c>
      <c r="O847">
        <v>0</v>
      </c>
      <c r="P847">
        <v>0</v>
      </c>
      <c r="Q847">
        <v>0</v>
      </c>
      <c r="R847">
        <v>0</v>
      </c>
      <c r="S847">
        <v>0</v>
      </c>
      <c r="T847">
        <v>0</v>
      </c>
      <c r="U847">
        <v>0</v>
      </c>
      <c r="V847">
        <v>0</v>
      </c>
      <c r="W847">
        <v>0</v>
      </c>
      <c r="X847" t="s">
        <v>2865</v>
      </c>
      <c r="Y847" t="s">
        <v>2866</v>
      </c>
    </row>
    <row r="848" spans="1:25" outlineLevel="1">
      <c r="A848" t="s">
        <v>1684</v>
      </c>
      <c r="B848" t="s">
        <v>320</v>
      </c>
      <c r="C848" t="s">
        <v>319</v>
      </c>
      <c r="D848" t="s">
        <v>101</v>
      </c>
      <c r="E848" t="s">
        <v>100</v>
      </c>
      <c r="F848" t="s">
        <v>1696</v>
      </c>
      <c r="G848" t="s">
        <v>37</v>
      </c>
      <c r="H848" t="s">
        <v>36</v>
      </c>
      <c r="I848" t="s">
        <v>38</v>
      </c>
      <c r="J848" t="s">
        <v>471</v>
      </c>
      <c r="K848" t="s">
        <v>1689</v>
      </c>
      <c r="N848">
        <v>0</v>
      </c>
      <c r="O848">
        <v>0</v>
      </c>
      <c r="P848">
        <v>0</v>
      </c>
      <c r="Q848">
        <v>0</v>
      </c>
      <c r="R848">
        <v>0</v>
      </c>
      <c r="S848">
        <v>0</v>
      </c>
      <c r="T848">
        <v>0</v>
      </c>
      <c r="U848">
        <v>0</v>
      </c>
      <c r="V848">
        <v>0</v>
      </c>
      <c r="W848">
        <v>0</v>
      </c>
      <c r="X848" t="s">
        <v>2867</v>
      </c>
      <c r="Y848" t="s">
        <v>2868</v>
      </c>
    </row>
    <row r="849" spans="1:25" outlineLevel="1">
      <c r="A849" t="s">
        <v>1684</v>
      </c>
      <c r="B849" t="s">
        <v>1425</v>
      </c>
      <c r="C849" t="s">
        <v>1424</v>
      </c>
      <c r="D849" t="s">
        <v>169</v>
      </c>
      <c r="E849" t="s">
        <v>168</v>
      </c>
      <c r="F849" t="s">
        <v>1685</v>
      </c>
      <c r="G849" t="s">
        <v>37</v>
      </c>
      <c r="H849" t="s">
        <v>36</v>
      </c>
      <c r="I849" t="s">
        <v>38</v>
      </c>
      <c r="J849" t="s">
        <v>471</v>
      </c>
      <c r="K849" t="s">
        <v>1689</v>
      </c>
      <c r="N849">
        <v>0</v>
      </c>
      <c r="O849">
        <v>0</v>
      </c>
      <c r="P849">
        <v>0</v>
      </c>
      <c r="Q849">
        <v>0</v>
      </c>
      <c r="R849">
        <v>0</v>
      </c>
      <c r="S849">
        <v>0</v>
      </c>
      <c r="T849">
        <v>0</v>
      </c>
      <c r="U849">
        <v>0</v>
      </c>
      <c r="V849">
        <v>0</v>
      </c>
      <c r="W849">
        <v>0</v>
      </c>
      <c r="X849" t="s">
        <v>2869</v>
      </c>
      <c r="Y849" t="s">
        <v>2870</v>
      </c>
    </row>
    <row r="850" spans="1:25" outlineLevel="1">
      <c r="A850" t="s">
        <v>1684</v>
      </c>
      <c r="B850" t="s">
        <v>314</v>
      </c>
      <c r="C850" t="s">
        <v>313</v>
      </c>
      <c r="D850" t="s">
        <v>121</v>
      </c>
      <c r="E850" t="s">
        <v>120</v>
      </c>
      <c r="F850" t="s">
        <v>1685</v>
      </c>
      <c r="G850" t="s">
        <v>37</v>
      </c>
      <c r="H850" t="s">
        <v>36</v>
      </c>
      <c r="I850" t="s">
        <v>38</v>
      </c>
      <c r="J850" t="s">
        <v>471</v>
      </c>
      <c r="K850" t="s">
        <v>1689</v>
      </c>
      <c r="L850">
        <v>12</v>
      </c>
      <c r="M850">
        <v>32.668999999999997</v>
      </c>
      <c r="N850">
        <v>0</v>
      </c>
      <c r="O850">
        <v>0</v>
      </c>
      <c r="P850">
        <v>0</v>
      </c>
      <c r="Q850">
        <v>0</v>
      </c>
      <c r="R850">
        <v>0</v>
      </c>
      <c r="S850">
        <v>0</v>
      </c>
      <c r="T850">
        <v>0</v>
      </c>
      <c r="U850">
        <v>0</v>
      </c>
      <c r="V850">
        <v>0</v>
      </c>
      <c r="W850">
        <v>0</v>
      </c>
      <c r="X850" t="s">
        <v>2871</v>
      </c>
      <c r="Y850" t="s">
        <v>2872</v>
      </c>
    </row>
    <row r="851" spans="1:25" outlineLevel="1">
      <c r="A851" t="s">
        <v>1684</v>
      </c>
      <c r="B851" t="s">
        <v>306</v>
      </c>
      <c r="C851" t="s">
        <v>305</v>
      </c>
      <c r="D851" t="s">
        <v>68</v>
      </c>
      <c r="E851" t="s">
        <v>67</v>
      </c>
      <c r="F851" t="s">
        <v>1685</v>
      </c>
      <c r="G851" t="s">
        <v>37</v>
      </c>
      <c r="H851" t="s">
        <v>36</v>
      </c>
      <c r="I851" t="s">
        <v>38</v>
      </c>
      <c r="J851" t="s">
        <v>471</v>
      </c>
      <c r="K851" t="s">
        <v>1689</v>
      </c>
      <c r="N851">
        <v>0</v>
      </c>
      <c r="O851">
        <v>0</v>
      </c>
      <c r="P851">
        <v>0</v>
      </c>
      <c r="Q851">
        <v>0</v>
      </c>
      <c r="R851">
        <v>0</v>
      </c>
      <c r="S851">
        <v>0</v>
      </c>
      <c r="T851">
        <v>0</v>
      </c>
      <c r="U851">
        <v>0</v>
      </c>
      <c r="V851">
        <v>0</v>
      </c>
      <c r="W851">
        <v>0</v>
      </c>
      <c r="X851" t="s">
        <v>2873</v>
      </c>
      <c r="Y851" t="s">
        <v>2874</v>
      </c>
    </row>
    <row r="852" spans="1:25" outlineLevel="1">
      <c r="A852" t="s">
        <v>1684</v>
      </c>
      <c r="B852" t="s">
        <v>302</v>
      </c>
      <c r="C852" t="s">
        <v>301</v>
      </c>
      <c r="D852" t="s">
        <v>115</v>
      </c>
      <c r="E852" t="s">
        <v>114</v>
      </c>
      <c r="F852" t="s">
        <v>1685</v>
      </c>
      <c r="G852" t="s">
        <v>37</v>
      </c>
      <c r="H852" t="s">
        <v>36</v>
      </c>
      <c r="I852" t="s">
        <v>38</v>
      </c>
      <c r="J852" t="s">
        <v>471</v>
      </c>
      <c r="K852" t="s">
        <v>1689</v>
      </c>
      <c r="L852">
        <v>16</v>
      </c>
      <c r="M852">
        <v>83.186999999999998</v>
      </c>
      <c r="N852">
        <v>0</v>
      </c>
      <c r="O852">
        <v>0</v>
      </c>
      <c r="R852">
        <v>0</v>
      </c>
      <c r="S852">
        <v>0</v>
      </c>
      <c r="T852">
        <v>0</v>
      </c>
      <c r="U852">
        <v>0</v>
      </c>
      <c r="V852">
        <v>0</v>
      </c>
      <c r="W852">
        <v>0</v>
      </c>
      <c r="X852" t="s">
        <v>2359</v>
      </c>
      <c r="Y852" t="s">
        <v>2360</v>
      </c>
    </row>
    <row r="853" spans="1:25" outlineLevel="1">
      <c r="A853" t="s">
        <v>1684</v>
      </c>
      <c r="B853" t="s">
        <v>296</v>
      </c>
      <c r="C853" t="s">
        <v>295</v>
      </c>
      <c r="D853" t="s">
        <v>298</v>
      </c>
      <c r="E853" t="s">
        <v>297</v>
      </c>
      <c r="F853" t="s">
        <v>1685</v>
      </c>
      <c r="G853" t="s">
        <v>37</v>
      </c>
      <c r="H853" t="s">
        <v>36</v>
      </c>
      <c r="I853" t="s">
        <v>38</v>
      </c>
      <c r="J853" t="s">
        <v>471</v>
      </c>
      <c r="K853" t="s">
        <v>1686</v>
      </c>
      <c r="L853">
        <v>3</v>
      </c>
      <c r="M853">
        <v>334.27300000000002</v>
      </c>
      <c r="N853">
        <v>0</v>
      </c>
      <c r="O853">
        <v>0</v>
      </c>
      <c r="P853">
        <v>0</v>
      </c>
      <c r="Q853">
        <v>0</v>
      </c>
      <c r="R853">
        <v>0</v>
      </c>
      <c r="S853">
        <v>0</v>
      </c>
      <c r="T853">
        <v>0</v>
      </c>
      <c r="U853">
        <v>0</v>
      </c>
      <c r="V853">
        <v>0</v>
      </c>
      <c r="W853">
        <v>0</v>
      </c>
      <c r="X853" t="s">
        <v>2875</v>
      </c>
      <c r="Y853" t="s">
        <v>2876</v>
      </c>
    </row>
    <row r="854" spans="1:25" outlineLevel="1">
      <c r="A854" t="s">
        <v>1684</v>
      </c>
      <c r="B854" t="s">
        <v>296</v>
      </c>
      <c r="C854" t="s">
        <v>295</v>
      </c>
      <c r="D854" t="s">
        <v>298</v>
      </c>
      <c r="E854" t="s">
        <v>297</v>
      </c>
      <c r="F854" t="s">
        <v>1685</v>
      </c>
      <c r="G854" t="s">
        <v>37</v>
      </c>
      <c r="H854" t="s">
        <v>36</v>
      </c>
      <c r="I854" t="s">
        <v>38</v>
      </c>
      <c r="J854" t="s">
        <v>471</v>
      </c>
      <c r="K854" t="s">
        <v>1733</v>
      </c>
      <c r="L854">
        <v>0</v>
      </c>
      <c r="M854">
        <v>0</v>
      </c>
      <c r="N854">
        <v>1</v>
      </c>
      <c r="O854">
        <v>11023.074000000001</v>
      </c>
      <c r="P854">
        <v>0</v>
      </c>
      <c r="Q854">
        <v>0</v>
      </c>
      <c r="R854">
        <v>0</v>
      </c>
      <c r="S854">
        <v>0</v>
      </c>
      <c r="T854">
        <v>0</v>
      </c>
      <c r="U854">
        <v>0</v>
      </c>
      <c r="V854">
        <v>0</v>
      </c>
      <c r="W854">
        <v>0</v>
      </c>
      <c r="X854" t="s">
        <v>2875</v>
      </c>
      <c r="Y854" t="s">
        <v>2876</v>
      </c>
    </row>
    <row r="855" spans="1:25" outlineLevel="1">
      <c r="A855" t="s">
        <v>1684</v>
      </c>
      <c r="B855" t="s">
        <v>294</v>
      </c>
      <c r="C855" t="s">
        <v>293</v>
      </c>
      <c r="D855" t="s">
        <v>91</v>
      </c>
      <c r="E855" t="s">
        <v>90</v>
      </c>
      <c r="F855" t="s">
        <v>1685</v>
      </c>
      <c r="G855" t="s">
        <v>37</v>
      </c>
      <c r="H855" t="s">
        <v>36</v>
      </c>
      <c r="I855" t="s">
        <v>38</v>
      </c>
      <c r="J855" t="s">
        <v>471</v>
      </c>
      <c r="K855" t="s">
        <v>1689</v>
      </c>
      <c r="N855">
        <v>0</v>
      </c>
      <c r="O855">
        <v>0</v>
      </c>
      <c r="P855">
        <v>0</v>
      </c>
      <c r="Q855">
        <v>0</v>
      </c>
      <c r="R855">
        <v>0</v>
      </c>
      <c r="S855">
        <v>0</v>
      </c>
      <c r="T855">
        <v>0</v>
      </c>
      <c r="U855">
        <v>0</v>
      </c>
      <c r="V855">
        <v>0</v>
      </c>
      <c r="W855">
        <v>0</v>
      </c>
      <c r="X855" t="s">
        <v>2877</v>
      </c>
      <c r="Y855" t="s">
        <v>2878</v>
      </c>
    </row>
    <row r="856" spans="1:25" outlineLevel="1">
      <c r="A856" t="s">
        <v>1684</v>
      </c>
      <c r="B856" t="s">
        <v>294</v>
      </c>
      <c r="C856" t="s">
        <v>293</v>
      </c>
      <c r="D856" t="s">
        <v>91</v>
      </c>
      <c r="E856" t="s">
        <v>90</v>
      </c>
      <c r="F856" t="s">
        <v>1685</v>
      </c>
      <c r="G856" t="s">
        <v>37</v>
      </c>
      <c r="H856" t="s">
        <v>36</v>
      </c>
      <c r="I856" t="s">
        <v>38</v>
      </c>
      <c r="J856" t="s">
        <v>471</v>
      </c>
      <c r="K856" t="s">
        <v>1686</v>
      </c>
      <c r="L856">
        <v>1</v>
      </c>
      <c r="M856">
        <v>115.642</v>
      </c>
      <c r="N856">
        <v>0</v>
      </c>
      <c r="O856">
        <v>0</v>
      </c>
      <c r="P856">
        <v>0</v>
      </c>
      <c r="Q856">
        <v>0</v>
      </c>
      <c r="R856">
        <v>0</v>
      </c>
      <c r="S856">
        <v>0</v>
      </c>
      <c r="T856">
        <v>0</v>
      </c>
      <c r="U856">
        <v>0</v>
      </c>
      <c r="V856">
        <v>0</v>
      </c>
      <c r="W856">
        <v>0</v>
      </c>
      <c r="X856" t="s">
        <v>2877</v>
      </c>
      <c r="Y856" t="s">
        <v>2878</v>
      </c>
    </row>
    <row r="857" spans="1:25" outlineLevel="1">
      <c r="A857" t="s">
        <v>1684</v>
      </c>
      <c r="B857" t="s">
        <v>284</v>
      </c>
      <c r="C857" t="s">
        <v>283</v>
      </c>
      <c r="D857" t="s">
        <v>52</v>
      </c>
      <c r="E857" t="s">
        <v>51</v>
      </c>
      <c r="F857" t="s">
        <v>1685</v>
      </c>
      <c r="G857" t="s">
        <v>37</v>
      </c>
      <c r="H857" t="s">
        <v>36</v>
      </c>
      <c r="I857" t="s">
        <v>38</v>
      </c>
      <c r="J857" t="s">
        <v>471</v>
      </c>
      <c r="K857" t="s">
        <v>1689</v>
      </c>
      <c r="N857">
        <v>0</v>
      </c>
      <c r="O857">
        <v>0</v>
      </c>
      <c r="P857">
        <v>0</v>
      </c>
      <c r="Q857">
        <v>0</v>
      </c>
      <c r="R857">
        <v>0</v>
      </c>
      <c r="S857">
        <v>0</v>
      </c>
      <c r="T857">
        <v>0</v>
      </c>
      <c r="U857">
        <v>0</v>
      </c>
      <c r="V857">
        <v>0</v>
      </c>
      <c r="W857">
        <v>0</v>
      </c>
      <c r="X857" t="s">
        <v>2879</v>
      </c>
      <c r="Y857" t="s">
        <v>2880</v>
      </c>
    </row>
    <row r="858" spans="1:25" outlineLevel="1">
      <c r="A858" t="s">
        <v>1684</v>
      </c>
      <c r="B858" t="s">
        <v>278</v>
      </c>
      <c r="C858" t="s">
        <v>277</v>
      </c>
      <c r="D858" t="s">
        <v>68</v>
      </c>
      <c r="E858" t="s">
        <v>67</v>
      </c>
      <c r="F858" t="s">
        <v>1685</v>
      </c>
      <c r="G858" t="s">
        <v>37</v>
      </c>
      <c r="H858" t="s">
        <v>36</v>
      </c>
      <c r="I858" t="s">
        <v>38</v>
      </c>
      <c r="J858" t="s">
        <v>471</v>
      </c>
      <c r="K858" t="s">
        <v>1686</v>
      </c>
      <c r="L858">
        <v>1</v>
      </c>
      <c r="M858">
        <v>120.973</v>
      </c>
      <c r="N858">
        <v>0</v>
      </c>
      <c r="O858">
        <v>0</v>
      </c>
      <c r="P858">
        <v>0</v>
      </c>
      <c r="Q858">
        <v>0</v>
      </c>
      <c r="R858">
        <v>0</v>
      </c>
      <c r="S858">
        <v>0</v>
      </c>
      <c r="T858">
        <v>0</v>
      </c>
      <c r="U858">
        <v>0</v>
      </c>
      <c r="V858">
        <v>0</v>
      </c>
      <c r="W858">
        <v>0</v>
      </c>
      <c r="X858" t="s">
        <v>2367</v>
      </c>
      <c r="Y858" t="s">
        <v>2368</v>
      </c>
    </row>
    <row r="859" spans="1:25" outlineLevel="1">
      <c r="A859" t="s">
        <v>1684</v>
      </c>
      <c r="B859" t="s">
        <v>276</v>
      </c>
      <c r="C859" t="s">
        <v>275</v>
      </c>
      <c r="D859" t="s">
        <v>68</v>
      </c>
      <c r="E859" t="s">
        <v>67</v>
      </c>
      <c r="F859" t="s">
        <v>1685</v>
      </c>
      <c r="G859" t="s">
        <v>37</v>
      </c>
      <c r="H859" t="s">
        <v>36</v>
      </c>
      <c r="I859" t="s">
        <v>38</v>
      </c>
      <c r="J859" t="s">
        <v>471</v>
      </c>
      <c r="K859" t="s">
        <v>1686</v>
      </c>
      <c r="L859">
        <v>2</v>
      </c>
      <c r="M859">
        <v>17.247</v>
      </c>
      <c r="N859">
        <v>0</v>
      </c>
      <c r="O859">
        <v>0</v>
      </c>
      <c r="P859">
        <v>0</v>
      </c>
      <c r="Q859">
        <v>0</v>
      </c>
      <c r="R859">
        <v>0</v>
      </c>
      <c r="S859">
        <v>0</v>
      </c>
      <c r="T859">
        <v>0</v>
      </c>
      <c r="U859">
        <v>0</v>
      </c>
      <c r="V859">
        <v>0</v>
      </c>
      <c r="W859">
        <v>0</v>
      </c>
      <c r="X859" t="s">
        <v>2881</v>
      </c>
      <c r="Y859" t="s">
        <v>2882</v>
      </c>
    </row>
    <row r="860" spans="1:25" outlineLevel="1">
      <c r="A860" t="s">
        <v>1684</v>
      </c>
      <c r="B860" t="s">
        <v>270</v>
      </c>
      <c r="C860" t="s">
        <v>269</v>
      </c>
      <c r="D860" t="s">
        <v>121</v>
      </c>
      <c r="E860" t="s">
        <v>120</v>
      </c>
      <c r="F860" t="s">
        <v>1685</v>
      </c>
      <c r="G860" t="s">
        <v>37</v>
      </c>
      <c r="H860" t="s">
        <v>36</v>
      </c>
      <c r="I860" t="s">
        <v>38</v>
      </c>
      <c r="J860" t="s">
        <v>471</v>
      </c>
      <c r="K860" t="s">
        <v>1689</v>
      </c>
      <c r="N860">
        <v>0</v>
      </c>
      <c r="O860">
        <v>0</v>
      </c>
      <c r="P860">
        <v>0</v>
      </c>
      <c r="Q860">
        <v>0</v>
      </c>
      <c r="R860">
        <v>0</v>
      </c>
      <c r="S860">
        <v>0</v>
      </c>
      <c r="T860">
        <v>0</v>
      </c>
      <c r="U860">
        <v>0</v>
      </c>
      <c r="V860">
        <v>0</v>
      </c>
      <c r="W860">
        <v>0</v>
      </c>
      <c r="X860" t="s">
        <v>2883</v>
      </c>
      <c r="Y860" t="s">
        <v>2884</v>
      </c>
    </row>
    <row r="861" spans="1:25" outlineLevel="1">
      <c r="A861" t="s">
        <v>1684</v>
      </c>
      <c r="B861" t="s">
        <v>268</v>
      </c>
      <c r="C861" t="s">
        <v>267</v>
      </c>
      <c r="D861" t="s">
        <v>121</v>
      </c>
      <c r="E861" t="s">
        <v>120</v>
      </c>
      <c r="F861" t="s">
        <v>1685</v>
      </c>
      <c r="G861" t="s">
        <v>37</v>
      </c>
      <c r="H861" t="s">
        <v>36</v>
      </c>
      <c r="I861" t="s">
        <v>38</v>
      </c>
      <c r="J861" t="s">
        <v>471</v>
      </c>
      <c r="K861" t="s">
        <v>1689</v>
      </c>
      <c r="L861">
        <v>11</v>
      </c>
      <c r="M861">
        <v>21.654</v>
      </c>
      <c r="N861">
        <v>0</v>
      </c>
      <c r="O861">
        <v>0</v>
      </c>
      <c r="P861">
        <v>0</v>
      </c>
      <c r="Q861">
        <v>0</v>
      </c>
      <c r="R861">
        <v>0</v>
      </c>
      <c r="S861">
        <v>0</v>
      </c>
      <c r="T861">
        <v>0</v>
      </c>
      <c r="U861">
        <v>0</v>
      </c>
      <c r="V861">
        <v>0</v>
      </c>
      <c r="W861">
        <v>0</v>
      </c>
      <c r="X861" t="s">
        <v>2375</v>
      </c>
      <c r="Y861" t="s">
        <v>2376</v>
      </c>
    </row>
    <row r="862" spans="1:25" outlineLevel="1">
      <c r="A862" t="s">
        <v>1684</v>
      </c>
      <c r="B862" t="s">
        <v>266</v>
      </c>
      <c r="C862" t="s">
        <v>265</v>
      </c>
      <c r="D862" t="s">
        <v>35</v>
      </c>
      <c r="E862" t="s">
        <v>34</v>
      </c>
      <c r="F862" t="s">
        <v>1685</v>
      </c>
      <c r="G862" t="s">
        <v>37</v>
      </c>
      <c r="H862" t="s">
        <v>36</v>
      </c>
      <c r="I862" t="s">
        <v>38</v>
      </c>
      <c r="J862" t="s">
        <v>471</v>
      </c>
      <c r="K862" t="s">
        <v>1689</v>
      </c>
      <c r="N862">
        <v>0</v>
      </c>
      <c r="O862">
        <v>0</v>
      </c>
      <c r="P862">
        <v>0</v>
      </c>
      <c r="Q862">
        <v>0</v>
      </c>
      <c r="R862">
        <v>0</v>
      </c>
      <c r="S862">
        <v>0</v>
      </c>
      <c r="T862">
        <v>0</v>
      </c>
      <c r="U862">
        <v>0</v>
      </c>
      <c r="V862">
        <v>0</v>
      </c>
      <c r="W862">
        <v>0</v>
      </c>
      <c r="X862" t="s">
        <v>2885</v>
      </c>
      <c r="Y862" t="s">
        <v>2886</v>
      </c>
    </row>
    <row r="863" spans="1:25" outlineLevel="1">
      <c r="A863" t="s">
        <v>1684</v>
      </c>
      <c r="B863" t="s">
        <v>1419</v>
      </c>
      <c r="C863" t="s">
        <v>1418</v>
      </c>
      <c r="D863" t="s">
        <v>85</v>
      </c>
      <c r="E863" t="s">
        <v>84</v>
      </c>
      <c r="F863" t="s">
        <v>1685</v>
      </c>
      <c r="G863" t="s">
        <v>37</v>
      </c>
      <c r="H863" t="s">
        <v>36</v>
      </c>
      <c r="I863" t="s">
        <v>38</v>
      </c>
      <c r="J863" t="s">
        <v>471</v>
      </c>
      <c r="K863" t="s">
        <v>1689</v>
      </c>
      <c r="N863">
        <v>0</v>
      </c>
      <c r="O863">
        <v>0</v>
      </c>
      <c r="P863">
        <v>0</v>
      </c>
      <c r="Q863">
        <v>0</v>
      </c>
      <c r="R863">
        <v>0</v>
      </c>
      <c r="S863">
        <v>0</v>
      </c>
      <c r="T863">
        <v>0</v>
      </c>
      <c r="U863">
        <v>0</v>
      </c>
      <c r="V863">
        <v>0</v>
      </c>
      <c r="W863">
        <v>0</v>
      </c>
      <c r="X863" t="s">
        <v>2377</v>
      </c>
      <c r="Y863" t="s">
        <v>2378</v>
      </c>
    </row>
    <row r="864" spans="1:25" outlineLevel="1">
      <c r="A864" t="s">
        <v>1684</v>
      </c>
      <c r="B864" t="s">
        <v>264</v>
      </c>
      <c r="C864" t="s">
        <v>263</v>
      </c>
      <c r="D864" t="s">
        <v>115</v>
      </c>
      <c r="E864" t="s">
        <v>114</v>
      </c>
      <c r="F864" t="s">
        <v>1685</v>
      </c>
      <c r="G864" t="s">
        <v>37</v>
      </c>
      <c r="H864" t="s">
        <v>36</v>
      </c>
      <c r="I864" t="s">
        <v>38</v>
      </c>
      <c r="J864" t="s">
        <v>471</v>
      </c>
      <c r="K864" t="s">
        <v>1689</v>
      </c>
      <c r="N864">
        <v>0</v>
      </c>
      <c r="O864">
        <v>0</v>
      </c>
      <c r="P864">
        <v>0</v>
      </c>
      <c r="Q864">
        <v>0</v>
      </c>
      <c r="R864">
        <v>0</v>
      </c>
      <c r="S864">
        <v>0</v>
      </c>
      <c r="T864">
        <v>0</v>
      </c>
      <c r="U864">
        <v>0</v>
      </c>
      <c r="V864">
        <v>0</v>
      </c>
      <c r="W864">
        <v>0</v>
      </c>
      <c r="X864" t="s">
        <v>2887</v>
      </c>
      <c r="Y864" t="s">
        <v>2888</v>
      </c>
    </row>
    <row r="865" spans="1:25" outlineLevel="1">
      <c r="A865" t="s">
        <v>1684</v>
      </c>
      <c r="B865" t="s">
        <v>264</v>
      </c>
      <c r="C865" t="s">
        <v>263</v>
      </c>
      <c r="D865" t="s">
        <v>115</v>
      </c>
      <c r="E865" t="s">
        <v>114</v>
      </c>
      <c r="F865" t="s">
        <v>1685</v>
      </c>
      <c r="G865" t="s">
        <v>37</v>
      </c>
      <c r="H865" t="s">
        <v>36</v>
      </c>
      <c r="I865" t="s">
        <v>38</v>
      </c>
      <c r="J865" t="s">
        <v>471</v>
      </c>
      <c r="K865" t="s">
        <v>1686</v>
      </c>
      <c r="L865">
        <v>1</v>
      </c>
      <c r="M865">
        <v>119.892</v>
      </c>
      <c r="N865">
        <v>0</v>
      </c>
      <c r="O865">
        <v>0</v>
      </c>
      <c r="P865">
        <v>0</v>
      </c>
      <c r="Q865">
        <v>0</v>
      </c>
      <c r="R865">
        <v>0</v>
      </c>
      <c r="S865">
        <v>0</v>
      </c>
      <c r="T865">
        <v>0</v>
      </c>
      <c r="U865">
        <v>0</v>
      </c>
      <c r="V865">
        <v>0</v>
      </c>
      <c r="W865">
        <v>0</v>
      </c>
      <c r="X865" t="s">
        <v>2887</v>
      </c>
      <c r="Y865" t="s">
        <v>2888</v>
      </c>
    </row>
    <row r="866" spans="1:25" outlineLevel="1">
      <c r="A866" t="s">
        <v>1684</v>
      </c>
      <c r="B866" t="s">
        <v>260</v>
      </c>
      <c r="C866" t="s">
        <v>259</v>
      </c>
      <c r="D866" t="s">
        <v>115</v>
      </c>
      <c r="E866" t="s">
        <v>114</v>
      </c>
      <c r="F866" t="s">
        <v>1685</v>
      </c>
      <c r="G866" t="s">
        <v>37</v>
      </c>
      <c r="H866" t="s">
        <v>36</v>
      </c>
      <c r="I866" t="s">
        <v>38</v>
      </c>
      <c r="J866" t="s">
        <v>471</v>
      </c>
      <c r="K866" t="s">
        <v>1686</v>
      </c>
      <c r="L866">
        <v>5</v>
      </c>
      <c r="M866">
        <v>509.80900000000003</v>
      </c>
      <c r="N866">
        <v>0</v>
      </c>
      <c r="O866">
        <v>0</v>
      </c>
      <c r="P866">
        <v>0</v>
      </c>
      <c r="Q866">
        <v>0</v>
      </c>
      <c r="R866">
        <v>0</v>
      </c>
      <c r="S866">
        <v>0</v>
      </c>
      <c r="T866">
        <v>0</v>
      </c>
      <c r="U866">
        <v>0</v>
      </c>
      <c r="V866">
        <v>0</v>
      </c>
      <c r="W866">
        <v>0</v>
      </c>
      <c r="X866" t="s">
        <v>2889</v>
      </c>
      <c r="Y866" t="s">
        <v>2890</v>
      </c>
    </row>
    <row r="867" spans="1:25" outlineLevel="1">
      <c r="A867" t="s">
        <v>1684</v>
      </c>
      <c r="B867" t="s">
        <v>258</v>
      </c>
      <c r="C867" t="s">
        <v>257</v>
      </c>
      <c r="D867" t="s">
        <v>115</v>
      </c>
      <c r="E867" t="s">
        <v>114</v>
      </c>
      <c r="F867" t="s">
        <v>1685</v>
      </c>
      <c r="G867" t="s">
        <v>37</v>
      </c>
      <c r="H867" t="s">
        <v>36</v>
      </c>
      <c r="I867" t="s">
        <v>38</v>
      </c>
      <c r="J867" t="s">
        <v>471</v>
      </c>
      <c r="K867" t="s">
        <v>1689</v>
      </c>
      <c r="N867">
        <v>0</v>
      </c>
      <c r="O867">
        <v>0</v>
      </c>
      <c r="P867">
        <v>0</v>
      </c>
      <c r="Q867">
        <v>0</v>
      </c>
      <c r="R867">
        <v>0</v>
      </c>
      <c r="S867">
        <v>0</v>
      </c>
      <c r="T867">
        <v>0</v>
      </c>
      <c r="U867">
        <v>0</v>
      </c>
      <c r="V867">
        <v>0</v>
      </c>
      <c r="W867">
        <v>0</v>
      </c>
      <c r="X867" t="s">
        <v>2381</v>
      </c>
      <c r="Y867" t="s">
        <v>2382</v>
      </c>
    </row>
    <row r="868" spans="1:25" outlineLevel="1">
      <c r="A868" t="s">
        <v>1684</v>
      </c>
      <c r="B868" t="s">
        <v>1417</v>
      </c>
      <c r="C868" t="s">
        <v>1416</v>
      </c>
      <c r="D868" t="s">
        <v>68</v>
      </c>
      <c r="E868" t="s">
        <v>67</v>
      </c>
      <c r="F868" t="s">
        <v>1685</v>
      </c>
      <c r="G868" t="s">
        <v>37</v>
      </c>
      <c r="H868" t="s">
        <v>36</v>
      </c>
      <c r="I868" t="s">
        <v>38</v>
      </c>
      <c r="J868" t="s">
        <v>471</v>
      </c>
      <c r="K868" t="s">
        <v>1689</v>
      </c>
      <c r="N868">
        <v>0</v>
      </c>
      <c r="O868">
        <v>0</v>
      </c>
      <c r="P868">
        <v>0</v>
      </c>
      <c r="Q868">
        <v>0</v>
      </c>
      <c r="R868">
        <v>0</v>
      </c>
      <c r="S868">
        <v>0</v>
      </c>
      <c r="T868">
        <v>0</v>
      </c>
      <c r="U868">
        <v>0</v>
      </c>
      <c r="V868">
        <v>0</v>
      </c>
      <c r="W868">
        <v>0</v>
      </c>
      <c r="X868" t="s">
        <v>2891</v>
      </c>
      <c r="Y868" t="s">
        <v>2892</v>
      </c>
    </row>
    <row r="869" spans="1:25" outlineLevel="1">
      <c r="A869" t="s">
        <v>1684</v>
      </c>
      <c r="B869" t="s">
        <v>1417</v>
      </c>
      <c r="C869" t="s">
        <v>1416</v>
      </c>
      <c r="D869" t="s">
        <v>68</v>
      </c>
      <c r="E869" t="s">
        <v>67</v>
      </c>
      <c r="F869" t="s">
        <v>1685</v>
      </c>
      <c r="G869" t="s">
        <v>37</v>
      </c>
      <c r="H869" t="s">
        <v>36</v>
      </c>
      <c r="I869" t="s">
        <v>38</v>
      </c>
      <c r="J869" t="s">
        <v>471</v>
      </c>
      <c r="K869" t="s">
        <v>1686</v>
      </c>
      <c r="L869">
        <v>1</v>
      </c>
      <c r="M869">
        <v>98.1</v>
      </c>
      <c r="N869">
        <v>0</v>
      </c>
      <c r="O869">
        <v>0</v>
      </c>
      <c r="P869">
        <v>0</v>
      </c>
      <c r="Q869">
        <v>0</v>
      </c>
      <c r="R869">
        <v>0</v>
      </c>
      <c r="S869">
        <v>0</v>
      </c>
      <c r="T869">
        <v>0</v>
      </c>
      <c r="U869">
        <v>0</v>
      </c>
      <c r="V869">
        <v>0</v>
      </c>
      <c r="W869">
        <v>0</v>
      </c>
      <c r="X869" t="s">
        <v>2891</v>
      </c>
      <c r="Y869" t="s">
        <v>2892</v>
      </c>
    </row>
    <row r="870" spans="1:25" outlineLevel="1">
      <c r="A870" t="s">
        <v>1684</v>
      </c>
      <c r="B870" t="s">
        <v>254</v>
      </c>
      <c r="C870" t="s">
        <v>253</v>
      </c>
      <c r="D870" t="s">
        <v>68</v>
      </c>
      <c r="E870" t="s">
        <v>67</v>
      </c>
      <c r="F870" t="s">
        <v>1685</v>
      </c>
      <c r="G870" t="s">
        <v>37</v>
      </c>
      <c r="H870" t="s">
        <v>36</v>
      </c>
      <c r="I870" t="s">
        <v>38</v>
      </c>
      <c r="J870" t="s">
        <v>471</v>
      </c>
      <c r="K870" t="s">
        <v>1689</v>
      </c>
      <c r="N870">
        <v>0</v>
      </c>
      <c r="O870">
        <v>0</v>
      </c>
      <c r="P870">
        <v>0</v>
      </c>
      <c r="Q870">
        <v>0</v>
      </c>
      <c r="R870">
        <v>0</v>
      </c>
      <c r="S870">
        <v>0</v>
      </c>
      <c r="T870">
        <v>0</v>
      </c>
      <c r="U870">
        <v>0</v>
      </c>
      <c r="V870">
        <v>0</v>
      </c>
      <c r="W870">
        <v>0</v>
      </c>
      <c r="X870" t="s">
        <v>2893</v>
      </c>
      <c r="Y870" t="s">
        <v>2894</v>
      </c>
    </row>
    <row r="871" spans="1:25" outlineLevel="1">
      <c r="A871" t="s">
        <v>1684</v>
      </c>
      <c r="B871" t="s">
        <v>254</v>
      </c>
      <c r="C871" t="s">
        <v>253</v>
      </c>
      <c r="D871" t="s">
        <v>68</v>
      </c>
      <c r="E871" t="s">
        <v>67</v>
      </c>
      <c r="F871" t="s">
        <v>1685</v>
      </c>
      <c r="G871" t="s">
        <v>37</v>
      </c>
      <c r="H871" t="s">
        <v>36</v>
      </c>
      <c r="I871" t="s">
        <v>38</v>
      </c>
      <c r="J871" t="s">
        <v>471</v>
      </c>
      <c r="K871" t="s">
        <v>1686</v>
      </c>
      <c r="L871">
        <v>4</v>
      </c>
      <c r="M871">
        <v>390.19400000000002</v>
      </c>
      <c r="N871">
        <v>0</v>
      </c>
      <c r="O871">
        <v>0</v>
      </c>
      <c r="P871">
        <v>0</v>
      </c>
      <c r="Q871">
        <v>0</v>
      </c>
      <c r="R871">
        <v>0</v>
      </c>
      <c r="S871">
        <v>0</v>
      </c>
      <c r="T871">
        <v>0</v>
      </c>
      <c r="U871">
        <v>0</v>
      </c>
      <c r="V871">
        <v>0</v>
      </c>
      <c r="W871">
        <v>0</v>
      </c>
      <c r="X871" t="s">
        <v>2893</v>
      </c>
      <c r="Y871" t="s">
        <v>2894</v>
      </c>
    </row>
    <row r="872" spans="1:25" outlineLevel="1">
      <c r="A872" t="s">
        <v>1684</v>
      </c>
      <c r="B872" t="s">
        <v>1413</v>
      </c>
      <c r="C872" t="s">
        <v>1412</v>
      </c>
      <c r="D872" t="s">
        <v>121</v>
      </c>
      <c r="E872" t="s">
        <v>120</v>
      </c>
      <c r="F872" t="s">
        <v>1685</v>
      </c>
      <c r="G872" t="s">
        <v>37</v>
      </c>
      <c r="H872" t="s">
        <v>36</v>
      </c>
      <c r="I872" t="s">
        <v>38</v>
      </c>
      <c r="J872" t="s">
        <v>471</v>
      </c>
      <c r="K872" t="s">
        <v>1689</v>
      </c>
      <c r="L872">
        <v>34</v>
      </c>
      <c r="M872">
        <v>79.593000000000004</v>
      </c>
      <c r="N872">
        <v>0</v>
      </c>
      <c r="O872">
        <v>0</v>
      </c>
      <c r="P872">
        <v>0</v>
      </c>
      <c r="Q872">
        <v>0</v>
      </c>
      <c r="R872">
        <v>0</v>
      </c>
      <c r="S872">
        <v>0</v>
      </c>
      <c r="T872">
        <v>0</v>
      </c>
      <c r="U872">
        <v>0</v>
      </c>
      <c r="V872">
        <v>0</v>
      </c>
      <c r="W872">
        <v>0</v>
      </c>
      <c r="X872" t="s">
        <v>2895</v>
      </c>
      <c r="Y872" t="s">
        <v>2896</v>
      </c>
    </row>
    <row r="873" spans="1:25" outlineLevel="1">
      <c r="A873" t="s">
        <v>1684</v>
      </c>
      <c r="B873" t="s">
        <v>248</v>
      </c>
      <c r="C873" t="s">
        <v>247</v>
      </c>
      <c r="D873" t="s">
        <v>74</v>
      </c>
      <c r="E873" t="s">
        <v>73</v>
      </c>
      <c r="F873" t="s">
        <v>1685</v>
      </c>
      <c r="G873" t="s">
        <v>37</v>
      </c>
      <c r="H873" t="s">
        <v>36</v>
      </c>
      <c r="I873" t="s">
        <v>38</v>
      </c>
      <c r="J873" t="s">
        <v>471</v>
      </c>
      <c r="K873" t="s">
        <v>1689</v>
      </c>
      <c r="N873">
        <v>0</v>
      </c>
      <c r="O873">
        <v>0</v>
      </c>
      <c r="P873">
        <v>0</v>
      </c>
      <c r="Q873">
        <v>0</v>
      </c>
      <c r="R873">
        <v>0</v>
      </c>
      <c r="S873">
        <v>0</v>
      </c>
      <c r="T873">
        <v>0</v>
      </c>
      <c r="U873">
        <v>0</v>
      </c>
      <c r="V873">
        <v>0</v>
      </c>
      <c r="W873">
        <v>0</v>
      </c>
      <c r="X873" t="s">
        <v>2897</v>
      </c>
      <c r="Y873" t="s">
        <v>2898</v>
      </c>
    </row>
    <row r="874" spans="1:25" outlineLevel="1">
      <c r="A874" t="s">
        <v>1684</v>
      </c>
      <c r="B874" t="s">
        <v>246</v>
      </c>
      <c r="C874" t="s">
        <v>245</v>
      </c>
      <c r="D874" t="s">
        <v>121</v>
      </c>
      <c r="E874" t="s">
        <v>120</v>
      </c>
      <c r="F874" t="s">
        <v>1685</v>
      </c>
      <c r="G874" t="s">
        <v>37</v>
      </c>
      <c r="H874" t="s">
        <v>36</v>
      </c>
      <c r="I874" t="s">
        <v>38</v>
      </c>
      <c r="J874" t="s">
        <v>471</v>
      </c>
      <c r="K874" t="s">
        <v>1689</v>
      </c>
      <c r="N874">
        <v>0</v>
      </c>
      <c r="O874">
        <v>0</v>
      </c>
      <c r="P874">
        <v>0</v>
      </c>
      <c r="Q874">
        <v>0</v>
      </c>
      <c r="R874">
        <v>0</v>
      </c>
      <c r="S874">
        <v>0</v>
      </c>
      <c r="T874">
        <v>0</v>
      </c>
      <c r="U874">
        <v>0</v>
      </c>
      <c r="V874">
        <v>0</v>
      </c>
      <c r="W874">
        <v>0</v>
      </c>
      <c r="X874" t="s">
        <v>2391</v>
      </c>
      <c r="Y874" t="s">
        <v>2392</v>
      </c>
    </row>
    <row r="875" spans="1:25" outlineLevel="1">
      <c r="A875" t="s">
        <v>1684</v>
      </c>
      <c r="B875" t="s">
        <v>222</v>
      </c>
      <c r="C875" t="s">
        <v>221</v>
      </c>
      <c r="D875" t="s">
        <v>101</v>
      </c>
      <c r="E875" t="s">
        <v>100</v>
      </c>
      <c r="F875" t="s">
        <v>1696</v>
      </c>
      <c r="G875" t="s">
        <v>37</v>
      </c>
      <c r="H875" t="s">
        <v>36</v>
      </c>
      <c r="I875" t="s">
        <v>38</v>
      </c>
      <c r="J875" t="s">
        <v>471</v>
      </c>
      <c r="K875" t="s">
        <v>1689</v>
      </c>
      <c r="L875">
        <v>94</v>
      </c>
      <c r="M875">
        <v>228.27099999999999</v>
      </c>
      <c r="N875">
        <v>0</v>
      </c>
      <c r="O875">
        <v>0</v>
      </c>
      <c r="P875">
        <v>0</v>
      </c>
      <c r="Q875">
        <v>0</v>
      </c>
      <c r="R875">
        <v>0</v>
      </c>
      <c r="S875">
        <v>0</v>
      </c>
      <c r="T875">
        <v>0</v>
      </c>
      <c r="U875">
        <v>0</v>
      </c>
      <c r="V875">
        <v>0</v>
      </c>
      <c r="W875">
        <v>0</v>
      </c>
      <c r="X875" t="s">
        <v>2393</v>
      </c>
      <c r="Y875" t="s">
        <v>2394</v>
      </c>
    </row>
    <row r="876" spans="1:25" outlineLevel="1">
      <c r="A876" t="s">
        <v>1684</v>
      </c>
      <c r="B876" t="s">
        <v>220</v>
      </c>
      <c r="C876" t="s">
        <v>219</v>
      </c>
      <c r="D876" t="s">
        <v>121</v>
      </c>
      <c r="E876" t="s">
        <v>120</v>
      </c>
      <c r="F876" t="s">
        <v>1685</v>
      </c>
      <c r="G876" t="s">
        <v>37</v>
      </c>
      <c r="H876" t="s">
        <v>36</v>
      </c>
      <c r="I876" t="s">
        <v>38</v>
      </c>
      <c r="J876" t="s">
        <v>471</v>
      </c>
      <c r="K876" t="s">
        <v>1689</v>
      </c>
      <c r="N876">
        <v>0</v>
      </c>
      <c r="O876">
        <v>0</v>
      </c>
      <c r="P876">
        <v>0</v>
      </c>
      <c r="Q876">
        <v>0</v>
      </c>
      <c r="R876">
        <v>0</v>
      </c>
      <c r="S876">
        <v>0</v>
      </c>
      <c r="T876">
        <v>0</v>
      </c>
      <c r="U876">
        <v>0</v>
      </c>
      <c r="V876">
        <v>0</v>
      </c>
      <c r="W876">
        <v>0</v>
      </c>
      <c r="X876" t="s">
        <v>2899</v>
      </c>
      <c r="Y876" t="s">
        <v>2900</v>
      </c>
    </row>
    <row r="877" spans="1:25" outlineLevel="1">
      <c r="A877" t="s">
        <v>1684</v>
      </c>
      <c r="B877" t="s">
        <v>214</v>
      </c>
      <c r="C877" t="s">
        <v>213</v>
      </c>
      <c r="D877" t="s">
        <v>202</v>
      </c>
      <c r="E877" t="s">
        <v>201</v>
      </c>
      <c r="F877" t="s">
        <v>1685</v>
      </c>
      <c r="G877" t="s">
        <v>37</v>
      </c>
      <c r="H877" t="s">
        <v>36</v>
      </c>
      <c r="I877" t="s">
        <v>38</v>
      </c>
      <c r="J877" t="s">
        <v>471</v>
      </c>
      <c r="K877" t="s">
        <v>1689</v>
      </c>
      <c r="N877">
        <v>0</v>
      </c>
      <c r="O877">
        <v>0</v>
      </c>
      <c r="P877">
        <v>0</v>
      </c>
      <c r="Q877">
        <v>0</v>
      </c>
      <c r="R877">
        <v>0</v>
      </c>
      <c r="S877">
        <v>0</v>
      </c>
      <c r="T877">
        <v>0</v>
      </c>
      <c r="U877">
        <v>0</v>
      </c>
      <c r="V877">
        <v>0</v>
      </c>
      <c r="W877">
        <v>0</v>
      </c>
      <c r="X877" t="s">
        <v>2901</v>
      </c>
      <c r="Y877" t="s">
        <v>2902</v>
      </c>
    </row>
    <row r="878" spans="1:25" outlineLevel="1">
      <c r="A878" t="s">
        <v>1684</v>
      </c>
      <c r="B878" t="s">
        <v>212</v>
      </c>
      <c r="C878" t="s">
        <v>211</v>
      </c>
      <c r="D878" t="s">
        <v>35</v>
      </c>
      <c r="E878" t="s">
        <v>34</v>
      </c>
      <c r="F878" t="s">
        <v>1685</v>
      </c>
      <c r="G878" t="s">
        <v>37</v>
      </c>
      <c r="H878" t="s">
        <v>36</v>
      </c>
      <c r="I878" t="s">
        <v>38</v>
      </c>
      <c r="J878" t="s">
        <v>471</v>
      </c>
      <c r="K878" t="s">
        <v>1689</v>
      </c>
      <c r="L878">
        <v>12</v>
      </c>
      <c r="M878">
        <v>38.661999999999999</v>
      </c>
      <c r="N878">
        <v>0</v>
      </c>
      <c r="O878">
        <v>0</v>
      </c>
      <c r="P878">
        <v>0</v>
      </c>
      <c r="Q878">
        <v>0</v>
      </c>
      <c r="R878">
        <v>0</v>
      </c>
      <c r="S878">
        <v>0</v>
      </c>
      <c r="T878">
        <v>0</v>
      </c>
      <c r="U878">
        <v>0</v>
      </c>
      <c r="V878">
        <v>0</v>
      </c>
      <c r="W878">
        <v>0</v>
      </c>
      <c r="X878" t="s">
        <v>2397</v>
      </c>
      <c r="Y878" t="s">
        <v>2398</v>
      </c>
    </row>
    <row r="879" spans="1:25" outlineLevel="1">
      <c r="A879" t="s">
        <v>1684</v>
      </c>
      <c r="B879" t="s">
        <v>1405</v>
      </c>
      <c r="C879" t="s">
        <v>1404</v>
      </c>
      <c r="D879" t="s">
        <v>95</v>
      </c>
      <c r="E879" t="s">
        <v>94</v>
      </c>
      <c r="F879" t="s">
        <v>1685</v>
      </c>
      <c r="G879" t="s">
        <v>37</v>
      </c>
      <c r="H879" t="s">
        <v>36</v>
      </c>
      <c r="I879" t="s">
        <v>38</v>
      </c>
      <c r="J879" t="s">
        <v>471</v>
      </c>
      <c r="K879" t="s">
        <v>1689</v>
      </c>
      <c r="N879">
        <v>0</v>
      </c>
      <c r="O879">
        <v>0</v>
      </c>
      <c r="P879">
        <v>0</v>
      </c>
      <c r="Q879">
        <v>0</v>
      </c>
      <c r="R879">
        <v>0</v>
      </c>
      <c r="S879">
        <v>0</v>
      </c>
      <c r="T879">
        <v>0</v>
      </c>
      <c r="U879">
        <v>0</v>
      </c>
      <c r="V879">
        <v>0</v>
      </c>
      <c r="W879">
        <v>0</v>
      </c>
      <c r="X879" t="s">
        <v>2903</v>
      </c>
      <c r="Y879" t="s">
        <v>2904</v>
      </c>
    </row>
    <row r="880" spans="1:25" outlineLevel="1">
      <c r="A880" t="s">
        <v>1684</v>
      </c>
      <c r="B880" t="s">
        <v>1613</v>
      </c>
      <c r="C880" t="s">
        <v>1612</v>
      </c>
      <c r="D880" t="s">
        <v>52</v>
      </c>
      <c r="E880" t="s">
        <v>51</v>
      </c>
      <c r="F880" t="s">
        <v>1685</v>
      </c>
      <c r="G880" t="s">
        <v>37</v>
      </c>
      <c r="H880" t="s">
        <v>36</v>
      </c>
      <c r="I880" t="s">
        <v>38</v>
      </c>
      <c r="J880" t="s">
        <v>471</v>
      </c>
      <c r="K880" t="s">
        <v>1689</v>
      </c>
      <c r="N880">
        <v>0</v>
      </c>
      <c r="O880">
        <v>0</v>
      </c>
      <c r="P880">
        <v>0</v>
      </c>
      <c r="Q880">
        <v>0</v>
      </c>
      <c r="R880">
        <v>0</v>
      </c>
      <c r="S880">
        <v>0</v>
      </c>
      <c r="T880">
        <v>0</v>
      </c>
      <c r="U880">
        <v>0</v>
      </c>
      <c r="V880">
        <v>0</v>
      </c>
      <c r="W880">
        <v>0</v>
      </c>
      <c r="X880" t="s">
        <v>2905</v>
      </c>
      <c r="Y880" t="s">
        <v>2906</v>
      </c>
    </row>
    <row r="881" spans="1:25" outlineLevel="1">
      <c r="A881" t="s">
        <v>1684</v>
      </c>
      <c r="B881" t="s">
        <v>208</v>
      </c>
      <c r="C881" t="s">
        <v>207</v>
      </c>
      <c r="D881" t="s">
        <v>68</v>
      </c>
      <c r="E881" t="s">
        <v>67</v>
      </c>
      <c r="F881" t="s">
        <v>1685</v>
      </c>
      <c r="G881" t="s">
        <v>37</v>
      </c>
      <c r="H881" t="s">
        <v>36</v>
      </c>
      <c r="I881" t="s">
        <v>38</v>
      </c>
      <c r="J881" t="s">
        <v>471</v>
      </c>
      <c r="K881" t="s">
        <v>1689</v>
      </c>
      <c r="N881">
        <v>0</v>
      </c>
      <c r="O881">
        <v>0</v>
      </c>
      <c r="P881">
        <v>0</v>
      </c>
      <c r="Q881">
        <v>0</v>
      </c>
      <c r="R881">
        <v>0</v>
      </c>
      <c r="S881">
        <v>0</v>
      </c>
      <c r="T881">
        <v>0</v>
      </c>
      <c r="U881">
        <v>0</v>
      </c>
      <c r="V881">
        <v>0</v>
      </c>
      <c r="W881">
        <v>0</v>
      </c>
      <c r="X881" t="s">
        <v>2907</v>
      </c>
      <c r="Y881" t="s">
        <v>2908</v>
      </c>
    </row>
    <row r="882" spans="1:25" outlineLevel="1">
      <c r="A882" t="s">
        <v>1684</v>
      </c>
      <c r="B882" t="s">
        <v>206</v>
      </c>
      <c r="C882" t="s">
        <v>205</v>
      </c>
      <c r="D882" t="s">
        <v>68</v>
      </c>
      <c r="E882" t="s">
        <v>67</v>
      </c>
      <c r="F882" t="s">
        <v>1685</v>
      </c>
      <c r="G882" t="s">
        <v>37</v>
      </c>
      <c r="H882" t="s">
        <v>36</v>
      </c>
      <c r="I882" t="s">
        <v>38</v>
      </c>
      <c r="J882" t="s">
        <v>471</v>
      </c>
      <c r="K882" t="s">
        <v>1689</v>
      </c>
      <c r="N882">
        <v>0</v>
      </c>
      <c r="O882">
        <v>0</v>
      </c>
      <c r="P882">
        <v>0</v>
      </c>
      <c r="Q882">
        <v>0</v>
      </c>
      <c r="R882">
        <v>0</v>
      </c>
      <c r="S882">
        <v>0</v>
      </c>
      <c r="T882">
        <v>0</v>
      </c>
      <c r="U882">
        <v>0</v>
      </c>
      <c r="V882">
        <v>0</v>
      </c>
      <c r="W882">
        <v>0</v>
      </c>
      <c r="X882" t="s">
        <v>2401</v>
      </c>
      <c r="Y882" t="s">
        <v>2402</v>
      </c>
    </row>
    <row r="883" spans="1:25" outlineLevel="1">
      <c r="A883" t="s">
        <v>1684</v>
      </c>
      <c r="B883" t="s">
        <v>198</v>
      </c>
      <c r="C883" t="s">
        <v>197</v>
      </c>
      <c r="D883" t="s">
        <v>85</v>
      </c>
      <c r="E883" t="s">
        <v>84</v>
      </c>
      <c r="F883" t="s">
        <v>1685</v>
      </c>
      <c r="G883" t="s">
        <v>37</v>
      </c>
      <c r="H883" t="s">
        <v>36</v>
      </c>
      <c r="I883" t="s">
        <v>38</v>
      </c>
      <c r="J883" t="s">
        <v>471</v>
      </c>
      <c r="K883" t="s">
        <v>1686</v>
      </c>
      <c r="L883">
        <v>1</v>
      </c>
      <c r="M883">
        <v>115.834</v>
      </c>
      <c r="N883">
        <v>0</v>
      </c>
      <c r="O883">
        <v>0</v>
      </c>
      <c r="P883">
        <v>0</v>
      </c>
      <c r="Q883">
        <v>0</v>
      </c>
      <c r="R883">
        <v>0</v>
      </c>
      <c r="S883">
        <v>0</v>
      </c>
      <c r="T883">
        <v>0</v>
      </c>
      <c r="U883">
        <v>0</v>
      </c>
      <c r="V883">
        <v>0</v>
      </c>
      <c r="W883">
        <v>0</v>
      </c>
      <c r="X883" t="s">
        <v>2909</v>
      </c>
      <c r="Y883" t="s">
        <v>2910</v>
      </c>
    </row>
    <row r="884" spans="1:25" outlineLevel="1">
      <c r="A884" t="s">
        <v>1684</v>
      </c>
      <c r="B884" t="s">
        <v>1403</v>
      </c>
      <c r="C884" t="s">
        <v>1402</v>
      </c>
      <c r="D884" t="s">
        <v>366</v>
      </c>
      <c r="E884" t="s">
        <v>365</v>
      </c>
      <c r="F884" t="s">
        <v>1685</v>
      </c>
      <c r="G884" t="s">
        <v>37</v>
      </c>
      <c r="H884" t="s">
        <v>36</v>
      </c>
      <c r="I884" t="s">
        <v>38</v>
      </c>
      <c r="J884" t="s">
        <v>471</v>
      </c>
      <c r="K884" t="s">
        <v>1689</v>
      </c>
      <c r="N884">
        <v>0</v>
      </c>
      <c r="O884">
        <v>0</v>
      </c>
      <c r="P884">
        <v>0</v>
      </c>
      <c r="Q884">
        <v>0</v>
      </c>
      <c r="R884">
        <v>0</v>
      </c>
      <c r="S884">
        <v>0</v>
      </c>
      <c r="T884">
        <v>0</v>
      </c>
      <c r="U884">
        <v>0</v>
      </c>
      <c r="V884">
        <v>0</v>
      </c>
      <c r="W884">
        <v>0</v>
      </c>
      <c r="X884" t="s">
        <v>2407</v>
      </c>
      <c r="Y884" t="s">
        <v>2408</v>
      </c>
    </row>
    <row r="885" spans="1:25" outlineLevel="1">
      <c r="A885" t="s">
        <v>1684</v>
      </c>
      <c r="B885" t="s">
        <v>1403</v>
      </c>
      <c r="C885" t="s">
        <v>1402</v>
      </c>
      <c r="D885" t="s">
        <v>366</v>
      </c>
      <c r="E885" t="s">
        <v>365</v>
      </c>
      <c r="F885" t="s">
        <v>1685</v>
      </c>
      <c r="G885" t="s">
        <v>37</v>
      </c>
      <c r="H885" t="s">
        <v>36</v>
      </c>
      <c r="I885" t="s">
        <v>38</v>
      </c>
      <c r="J885" t="s">
        <v>471</v>
      </c>
      <c r="K885" t="s">
        <v>1733</v>
      </c>
      <c r="L885">
        <v>0</v>
      </c>
      <c r="M885">
        <v>0</v>
      </c>
      <c r="N885">
        <v>2</v>
      </c>
      <c r="O885">
        <v>36030.995999999999</v>
      </c>
      <c r="P885">
        <v>0</v>
      </c>
      <c r="Q885">
        <v>0</v>
      </c>
      <c r="R885">
        <v>0</v>
      </c>
      <c r="S885">
        <v>0</v>
      </c>
      <c r="T885">
        <v>0</v>
      </c>
      <c r="U885">
        <v>0</v>
      </c>
      <c r="V885">
        <v>0</v>
      </c>
      <c r="W885">
        <v>0</v>
      </c>
      <c r="X885" t="s">
        <v>2407</v>
      </c>
      <c r="Y885" t="s">
        <v>2408</v>
      </c>
    </row>
    <row r="886" spans="1:25" outlineLevel="1">
      <c r="A886" t="s">
        <v>1684</v>
      </c>
      <c r="B886" t="s">
        <v>182</v>
      </c>
      <c r="C886" t="s">
        <v>181</v>
      </c>
      <c r="D886" t="s">
        <v>159</v>
      </c>
      <c r="E886" t="s">
        <v>158</v>
      </c>
      <c r="F886" t="s">
        <v>1685</v>
      </c>
      <c r="G886" t="s">
        <v>37</v>
      </c>
      <c r="H886" t="s">
        <v>36</v>
      </c>
      <c r="I886" t="s">
        <v>38</v>
      </c>
      <c r="J886" t="s">
        <v>471</v>
      </c>
      <c r="K886" t="s">
        <v>1689</v>
      </c>
      <c r="N886">
        <v>0</v>
      </c>
      <c r="O886">
        <v>0</v>
      </c>
      <c r="P886">
        <v>0</v>
      </c>
      <c r="Q886">
        <v>0</v>
      </c>
      <c r="R886">
        <v>0</v>
      </c>
      <c r="S886">
        <v>0</v>
      </c>
      <c r="T886">
        <v>0</v>
      </c>
      <c r="U886">
        <v>0</v>
      </c>
      <c r="V886">
        <v>0</v>
      </c>
      <c r="W886">
        <v>0</v>
      </c>
      <c r="X886" t="s">
        <v>2409</v>
      </c>
      <c r="Y886" t="s">
        <v>2410</v>
      </c>
    </row>
    <row r="887" spans="1:25" outlineLevel="1">
      <c r="A887" t="s">
        <v>1684</v>
      </c>
      <c r="B887" t="s">
        <v>179</v>
      </c>
      <c r="C887" t="s">
        <v>178</v>
      </c>
      <c r="D887" t="s">
        <v>101</v>
      </c>
      <c r="E887" t="s">
        <v>100</v>
      </c>
      <c r="F887" t="s">
        <v>1696</v>
      </c>
      <c r="G887" t="s">
        <v>37</v>
      </c>
      <c r="H887" t="s">
        <v>36</v>
      </c>
      <c r="I887" t="s">
        <v>38</v>
      </c>
      <c r="J887" t="s">
        <v>471</v>
      </c>
      <c r="K887" t="s">
        <v>1689</v>
      </c>
      <c r="N887">
        <v>0</v>
      </c>
      <c r="O887">
        <v>0</v>
      </c>
      <c r="P887">
        <v>0</v>
      </c>
      <c r="Q887">
        <v>0</v>
      </c>
      <c r="R887">
        <v>0</v>
      </c>
      <c r="S887">
        <v>0</v>
      </c>
      <c r="T887">
        <v>0</v>
      </c>
      <c r="U887">
        <v>0</v>
      </c>
      <c r="V887">
        <v>0</v>
      </c>
      <c r="W887">
        <v>0</v>
      </c>
      <c r="X887" t="s">
        <v>2911</v>
      </c>
      <c r="Y887" t="s">
        <v>2912</v>
      </c>
    </row>
    <row r="888" spans="1:25" outlineLevel="1">
      <c r="A888" t="s">
        <v>1684</v>
      </c>
      <c r="B888" t="s">
        <v>177</v>
      </c>
      <c r="C888" t="s">
        <v>176</v>
      </c>
      <c r="D888" t="s">
        <v>115</v>
      </c>
      <c r="E888" t="s">
        <v>114</v>
      </c>
      <c r="F888" t="s">
        <v>1685</v>
      </c>
      <c r="G888" t="s">
        <v>37</v>
      </c>
      <c r="H888" t="s">
        <v>36</v>
      </c>
      <c r="I888" t="s">
        <v>38</v>
      </c>
      <c r="J888" t="s">
        <v>471</v>
      </c>
      <c r="K888" t="s">
        <v>1689</v>
      </c>
      <c r="N888">
        <v>0</v>
      </c>
      <c r="O888">
        <v>0</v>
      </c>
      <c r="P888">
        <v>0</v>
      </c>
      <c r="Q888">
        <v>0</v>
      </c>
      <c r="R888">
        <v>0</v>
      </c>
      <c r="S888">
        <v>0</v>
      </c>
      <c r="T888">
        <v>0</v>
      </c>
      <c r="U888">
        <v>0</v>
      </c>
      <c r="V888">
        <v>0</v>
      </c>
      <c r="W888">
        <v>0</v>
      </c>
      <c r="X888" t="s">
        <v>2913</v>
      </c>
      <c r="Y888" t="s">
        <v>2914</v>
      </c>
    </row>
    <row r="889" spans="1:25" outlineLevel="1">
      <c r="A889" t="s">
        <v>1684</v>
      </c>
      <c r="B889" t="s">
        <v>177</v>
      </c>
      <c r="C889" t="s">
        <v>176</v>
      </c>
      <c r="D889" t="s">
        <v>115</v>
      </c>
      <c r="E889" t="s">
        <v>114</v>
      </c>
      <c r="F889" t="s">
        <v>1685</v>
      </c>
      <c r="G889" t="s">
        <v>37</v>
      </c>
      <c r="H889" t="s">
        <v>36</v>
      </c>
      <c r="I889" t="s">
        <v>38</v>
      </c>
      <c r="J889" t="s">
        <v>471</v>
      </c>
      <c r="K889" t="s">
        <v>1686</v>
      </c>
      <c r="L889">
        <v>3</v>
      </c>
      <c r="M889">
        <v>279.47199999999998</v>
      </c>
      <c r="N889">
        <v>0</v>
      </c>
      <c r="O889">
        <v>0</v>
      </c>
      <c r="P889">
        <v>0</v>
      </c>
      <c r="Q889">
        <v>0</v>
      </c>
      <c r="R889">
        <v>0</v>
      </c>
      <c r="S889">
        <v>0</v>
      </c>
      <c r="T889">
        <v>0</v>
      </c>
      <c r="U889">
        <v>0</v>
      </c>
      <c r="V889">
        <v>0</v>
      </c>
      <c r="W889">
        <v>0</v>
      </c>
      <c r="X889" t="s">
        <v>2913</v>
      </c>
      <c r="Y889" t="s">
        <v>2914</v>
      </c>
    </row>
    <row r="890" spans="1:25" outlineLevel="1">
      <c r="A890" t="s">
        <v>1684</v>
      </c>
      <c r="B890" t="s">
        <v>173</v>
      </c>
      <c r="C890" t="s">
        <v>172</v>
      </c>
      <c r="D890" t="s">
        <v>52</v>
      </c>
      <c r="E890" t="s">
        <v>51</v>
      </c>
      <c r="F890" t="s">
        <v>1685</v>
      </c>
      <c r="G890" t="s">
        <v>37</v>
      </c>
      <c r="H890" t="s">
        <v>36</v>
      </c>
      <c r="I890" t="s">
        <v>38</v>
      </c>
      <c r="J890" t="s">
        <v>471</v>
      </c>
      <c r="K890" t="s">
        <v>1689</v>
      </c>
      <c r="N890">
        <v>0</v>
      </c>
      <c r="O890">
        <v>0</v>
      </c>
      <c r="P890">
        <v>0</v>
      </c>
      <c r="Q890">
        <v>0</v>
      </c>
      <c r="R890">
        <v>0</v>
      </c>
      <c r="S890">
        <v>0</v>
      </c>
      <c r="T890">
        <v>0</v>
      </c>
      <c r="U890">
        <v>0</v>
      </c>
      <c r="V890">
        <v>0</v>
      </c>
      <c r="W890">
        <v>0</v>
      </c>
      <c r="X890" t="s">
        <v>2915</v>
      </c>
      <c r="Y890" t="s">
        <v>2916</v>
      </c>
    </row>
    <row r="891" spans="1:25" outlineLevel="1">
      <c r="A891" t="s">
        <v>1684</v>
      </c>
      <c r="B891" t="s">
        <v>171</v>
      </c>
      <c r="C891" t="s">
        <v>170</v>
      </c>
      <c r="D891" t="s">
        <v>101</v>
      </c>
      <c r="E891" t="s">
        <v>100</v>
      </c>
      <c r="F891" t="s">
        <v>1696</v>
      </c>
      <c r="G891" t="s">
        <v>37</v>
      </c>
      <c r="H891" t="s">
        <v>36</v>
      </c>
      <c r="I891" t="s">
        <v>38</v>
      </c>
      <c r="J891" t="s">
        <v>471</v>
      </c>
      <c r="K891" t="s">
        <v>1689</v>
      </c>
      <c r="N891">
        <v>0</v>
      </c>
      <c r="O891">
        <v>0</v>
      </c>
      <c r="P891">
        <v>0</v>
      </c>
      <c r="Q891">
        <v>0</v>
      </c>
      <c r="R891">
        <v>0</v>
      </c>
      <c r="S891">
        <v>0</v>
      </c>
      <c r="T891">
        <v>0</v>
      </c>
      <c r="U891">
        <v>0</v>
      </c>
      <c r="V891">
        <v>0</v>
      </c>
      <c r="W891">
        <v>0</v>
      </c>
      <c r="X891" t="s">
        <v>2917</v>
      </c>
      <c r="Y891" t="s">
        <v>2918</v>
      </c>
    </row>
    <row r="892" spans="1:25" outlineLevel="1">
      <c r="A892" t="s">
        <v>1684</v>
      </c>
      <c r="B892" t="s">
        <v>165</v>
      </c>
      <c r="C892" t="s">
        <v>164</v>
      </c>
      <c r="D892" t="s">
        <v>115</v>
      </c>
      <c r="E892" t="s">
        <v>114</v>
      </c>
      <c r="F892" t="s">
        <v>1685</v>
      </c>
      <c r="G892" t="s">
        <v>37</v>
      </c>
      <c r="H892" t="s">
        <v>36</v>
      </c>
      <c r="I892" t="s">
        <v>38</v>
      </c>
      <c r="J892" t="s">
        <v>471</v>
      </c>
      <c r="K892" t="s">
        <v>1689</v>
      </c>
      <c r="N892">
        <v>0</v>
      </c>
      <c r="O892">
        <v>0</v>
      </c>
      <c r="P892">
        <v>0</v>
      </c>
      <c r="Q892">
        <v>0</v>
      </c>
      <c r="R892">
        <v>0</v>
      </c>
      <c r="S892">
        <v>0</v>
      </c>
      <c r="T892">
        <v>0</v>
      </c>
      <c r="U892">
        <v>0</v>
      </c>
      <c r="V892">
        <v>0</v>
      </c>
      <c r="W892">
        <v>0</v>
      </c>
      <c r="X892" t="s">
        <v>2919</v>
      </c>
      <c r="Y892" t="s">
        <v>2920</v>
      </c>
    </row>
    <row r="893" spans="1:25" outlineLevel="1">
      <c r="A893" t="s">
        <v>1684</v>
      </c>
      <c r="B893" t="s">
        <v>155</v>
      </c>
      <c r="C893" t="s">
        <v>154</v>
      </c>
      <c r="D893" t="s">
        <v>133</v>
      </c>
      <c r="E893" t="s">
        <v>132</v>
      </c>
      <c r="F893" t="s">
        <v>1685</v>
      </c>
      <c r="G893" t="s">
        <v>37</v>
      </c>
      <c r="H893" t="s">
        <v>36</v>
      </c>
      <c r="I893" t="s">
        <v>38</v>
      </c>
      <c r="J893" t="s">
        <v>471</v>
      </c>
      <c r="K893" t="s">
        <v>1689</v>
      </c>
      <c r="N893">
        <v>0</v>
      </c>
      <c r="O893">
        <v>0</v>
      </c>
      <c r="P893">
        <v>0</v>
      </c>
      <c r="Q893">
        <v>0</v>
      </c>
      <c r="R893">
        <v>0</v>
      </c>
      <c r="S893">
        <v>0</v>
      </c>
      <c r="T893">
        <v>0</v>
      </c>
      <c r="U893">
        <v>0</v>
      </c>
      <c r="V893">
        <v>0</v>
      </c>
      <c r="W893">
        <v>0</v>
      </c>
      <c r="X893" t="s">
        <v>2921</v>
      </c>
      <c r="Y893" t="s">
        <v>2922</v>
      </c>
    </row>
    <row r="894" spans="1:25" outlineLevel="1">
      <c r="A894" t="s">
        <v>1684</v>
      </c>
      <c r="B894" t="s">
        <v>151</v>
      </c>
      <c r="C894" t="s">
        <v>150</v>
      </c>
      <c r="D894" t="s">
        <v>147</v>
      </c>
      <c r="E894" t="s">
        <v>146</v>
      </c>
      <c r="F894" t="s">
        <v>1685</v>
      </c>
      <c r="G894" t="s">
        <v>37</v>
      </c>
      <c r="H894" t="s">
        <v>36</v>
      </c>
      <c r="I894" t="s">
        <v>38</v>
      </c>
      <c r="J894" t="s">
        <v>471</v>
      </c>
      <c r="K894" t="s">
        <v>1689</v>
      </c>
      <c r="N894">
        <v>0</v>
      </c>
      <c r="O894">
        <v>0</v>
      </c>
      <c r="P894">
        <v>0</v>
      </c>
      <c r="Q894">
        <v>0</v>
      </c>
      <c r="R894">
        <v>0</v>
      </c>
      <c r="S894">
        <v>0</v>
      </c>
      <c r="T894">
        <v>0</v>
      </c>
      <c r="U894">
        <v>0</v>
      </c>
      <c r="V894">
        <v>0</v>
      </c>
      <c r="W894">
        <v>0</v>
      </c>
      <c r="X894" t="s">
        <v>2417</v>
      </c>
      <c r="Y894" t="s">
        <v>2418</v>
      </c>
    </row>
    <row r="895" spans="1:25" outlineLevel="1">
      <c r="A895" t="s">
        <v>1684</v>
      </c>
      <c r="B895" t="s">
        <v>137</v>
      </c>
      <c r="C895" t="s">
        <v>136</v>
      </c>
      <c r="D895" t="s">
        <v>95</v>
      </c>
      <c r="E895" t="s">
        <v>94</v>
      </c>
      <c r="F895" t="s">
        <v>1685</v>
      </c>
      <c r="G895" t="s">
        <v>37</v>
      </c>
      <c r="H895" t="s">
        <v>36</v>
      </c>
      <c r="I895" t="s">
        <v>38</v>
      </c>
      <c r="J895" t="s">
        <v>471</v>
      </c>
      <c r="K895" t="s">
        <v>1689</v>
      </c>
      <c r="N895">
        <v>0</v>
      </c>
      <c r="O895">
        <v>0</v>
      </c>
      <c r="P895">
        <v>0</v>
      </c>
      <c r="Q895">
        <v>0</v>
      </c>
      <c r="R895">
        <v>0</v>
      </c>
      <c r="S895">
        <v>0</v>
      </c>
      <c r="T895">
        <v>0</v>
      </c>
      <c r="U895">
        <v>0</v>
      </c>
      <c r="V895">
        <v>0</v>
      </c>
      <c r="W895">
        <v>0</v>
      </c>
      <c r="X895" t="s">
        <v>2421</v>
      </c>
      <c r="Y895" t="s">
        <v>2422</v>
      </c>
    </row>
    <row r="896" spans="1:25" outlineLevel="1">
      <c r="A896" t="s">
        <v>1684</v>
      </c>
      <c r="B896" t="s">
        <v>1399</v>
      </c>
      <c r="C896" t="s">
        <v>1398</v>
      </c>
      <c r="D896" t="s">
        <v>35</v>
      </c>
      <c r="E896" t="s">
        <v>34</v>
      </c>
      <c r="F896" t="s">
        <v>1685</v>
      </c>
      <c r="G896" t="s">
        <v>37</v>
      </c>
      <c r="H896" t="s">
        <v>36</v>
      </c>
      <c r="I896" t="s">
        <v>38</v>
      </c>
      <c r="J896" t="s">
        <v>471</v>
      </c>
      <c r="K896" t="s">
        <v>1689</v>
      </c>
      <c r="L896">
        <v>10</v>
      </c>
      <c r="M896">
        <v>14.866</v>
      </c>
      <c r="N896">
        <v>0</v>
      </c>
      <c r="O896">
        <v>0</v>
      </c>
      <c r="P896">
        <v>0</v>
      </c>
      <c r="Q896">
        <v>0</v>
      </c>
      <c r="R896">
        <v>0</v>
      </c>
      <c r="S896">
        <v>0</v>
      </c>
      <c r="T896">
        <v>0</v>
      </c>
      <c r="U896">
        <v>0</v>
      </c>
      <c r="V896">
        <v>0</v>
      </c>
      <c r="W896">
        <v>0</v>
      </c>
      <c r="X896" t="s">
        <v>2923</v>
      </c>
      <c r="Y896" t="s">
        <v>2924</v>
      </c>
    </row>
    <row r="897" spans="1:25" outlineLevel="1">
      <c r="A897" t="s">
        <v>1684</v>
      </c>
      <c r="B897" t="s">
        <v>131</v>
      </c>
      <c r="C897" t="s">
        <v>130</v>
      </c>
      <c r="D897" t="s">
        <v>133</v>
      </c>
      <c r="E897" t="s">
        <v>132</v>
      </c>
      <c r="F897" t="s">
        <v>1685</v>
      </c>
      <c r="G897" t="s">
        <v>37</v>
      </c>
      <c r="H897" t="s">
        <v>36</v>
      </c>
      <c r="I897" t="s">
        <v>38</v>
      </c>
      <c r="J897" t="s">
        <v>471</v>
      </c>
      <c r="K897" t="s">
        <v>1689</v>
      </c>
      <c r="L897">
        <v>34</v>
      </c>
      <c r="M897">
        <v>115.895</v>
      </c>
      <c r="N897">
        <v>0</v>
      </c>
      <c r="O897">
        <v>0</v>
      </c>
      <c r="P897">
        <v>0</v>
      </c>
      <c r="Q897">
        <v>0</v>
      </c>
      <c r="R897">
        <v>0</v>
      </c>
      <c r="S897">
        <v>0</v>
      </c>
      <c r="T897">
        <v>0</v>
      </c>
      <c r="U897">
        <v>0</v>
      </c>
      <c r="V897">
        <v>0</v>
      </c>
      <c r="W897">
        <v>0</v>
      </c>
      <c r="X897" t="s">
        <v>2925</v>
      </c>
      <c r="Y897" t="s">
        <v>2926</v>
      </c>
    </row>
    <row r="898" spans="1:25" outlineLevel="1">
      <c r="A898" t="s">
        <v>1684</v>
      </c>
      <c r="B898" t="s">
        <v>131</v>
      </c>
      <c r="C898" t="s">
        <v>130</v>
      </c>
      <c r="D898" t="s">
        <v>133</v>
      </c>
      <c r="E898" t="s">
        <v>132</v>
      </c>
      <c r="F898" t="s">
        <v>1685</v>
      </c>
      <c r="G898" t="s">
        <v>37</v>
      </c>
      <c r="H898" t="s">
        <v>36</v>
      </c>
      <c r="I898" t="s">
        <v>38</v>
      </c>
      <c r="J898" t="s">
        <v>471</v>
      </c>
      <c r="K898" t="s">
        <v>1733</v>
      </c>
      <c r="L898">
        <v>0</v>
      </c>
      <c r="M898">
        <v>0</v>
      </c>
      <c r="N898">
        <v>0</v>
      </c>
      <c r="O898">
        <v>0</v>
      </c>
      <c r="P898">
        <v>1</v>
      </c>
      <c r="Q898">
        <v>302.88799999999998</v>
      </c>
      <c r="R898">
        <v>0</v>
      </c>
      <c r="S898">
        <v>0</v>
      </c>
      <c r="T898">
        <v>0</v>
      </c>
      <c r="U898">
        <v>0</v>
      </c>
      <c r="V898">
        <v>0</v>
      </c>
      <c r="W898">
        <v>0</v>
      </c>
      <c r="X898" t="s">
        <v>2925</v>
      </c>
      <c r="Y898" t="s">
        <v>2926</v>
      </c>
    </row>
    <row r="899" spans="1:25" outlineLevel="1">
      <c r="A899" t="s">
        <v>1684</v>
      </c>
      <c r="B899" t="s">
        <v>127</v>
      </c>
      <c r="C899" t="s">
        <v>126</v>
      </c>
      <c r="D899" t="s">
        <v>115</v>
      </c>
      <c r="E899" t="s">
        <v>114</v>
      </c>
      <c r="F899" t="s">
        <v>1685</v>
      </c>
      <c r="G899" t="s">
        <v>37</v>
      </c>
      <c r="H899" t="s">
        <v>36</v>
      </c>
      <c r="I899" t="s">
        <v>38</v>
      </c>
      <c r="J899" t="s">
        <v>471</v>
      </c>
      <c r="K899" t="s">
        <v>1689</v>
      </c>
      <c r="N899">
        <v>0</v>
      </c>
      <c r="O899">
        <v>0</v>
      </c>
      <c r="P899">
        <v>0</v>
      </c>
      <c r="Q899">
        <v>0</v>
      </c>
      <c r="R899">
        <v>0</v>
      </c>
      <c r="S899">
        <v>0</v>
      </c>
      <c r="T899">
        <v>0</v>
      </c>
      <c r="U899">
        <v>0</v>
      </c>
      <c r="V899">
        <v>0</v>
      </c>
      <c r="W899">
        <v>0</v>
      </c>
      <c r="X899" t="s">
        <v>2927</v>
      </c>
      <c r="Y899" t="s">
        <v>2928</v>
      </c>
    </row>
    <row r="900" spans="1:25" outlineLevel="1">
      <c r="A900" t="s">
        <v>1684</v>
      </c>
      <c r="B900" t="s">
        <v>127</v>
      </c>
      <c r="C900" t="s">
        <v>126</v>
      </c>
      <c r="D900" t="s">
        <v>115</v>
      </c>
      <c r="E900" t="s">
        <v>114</v>
      </c>
      <c r="F900" t="s">
        <v>1685</v>
      </c>
      <c r="G900" t="s">
        <v>37</v>
      </c>
      <c r="H900" t="s">
        <v>36</v>
      </c>
      <c r="I900" t="s">
        <v>38</v>
      </c>
      <c r="J900" t="s">
        <v>471</v>
      </c>
      <c r="K900" t="s">
        <v>1733</v>
      </c>
      <c r="L900">
        <v>0</v>
      </c>
      <c r="M900">
        <v>0</v>
      </c>
      <c r="N900">
        <v>1</v>
      </c>
      <c r="O900">
        <v>17472.137999999999</v>
      </c>
      <c r="P900">
        <v>0</v>
      </c>
      <c r="Q900">
        <v>0</v>
      </c>
      <c r="R900">
        <v>0</v>
      </c>
      <c r="S900">
        <v>0</v>
      </c>
      <c r="T900">
        <v>0</v>
      </c>
      <c r="U900">
        <v>0</v>
      </c>
      <c r="V900">
        <v>0</v>
      </c>
      <c r="W900">
        <v>0</v>
      </c>
      <c r="X900" t="s">
        <v>2927</v>
      </c>
      <c r="Y900" t="s">
        <v>2928</v>
      </c>
    </row>
    <row r="901" spans="1:25" outlineLevel="1">
      <c r="A901" t="s">
        <v>1684</v>
      </c>
      <c r="B901" t="s">
        <v>1611</v>
      </c>
      <c r="C901" t="s">
        <v>1610</v>
      </c>
      <c r="D901" t="s">
        <v>52</v>
      </c>
      <c r="E901" t="s">
        <v>51</v>
      </c>
      <c r="F901" t="s">
        <v>1685</v>
      </c>
      <c r="G901" t="s">
        <v>37</v>
      </c>
      <c r="H901" t="s">
        <v>36</v>
      </c>
      <c r="I901" t="s">
        <v>38</v>
      </c>
      <c r="J901" t="s">
        <v>471</v>
      </c>
      <c r="K901" t="s">
        <v>1689</v>
      </c>
      <c r="N901">
        <v>0</v>
      </c>
      <c r="O901">
        <v>0</v>
      </c>
      <c r="P901">
        <v>0</v>
      </c>
      <c r="Q901">
        <v>0</v>
      </c>
      <c r="R901">
        <v>0</v>
      </c>
      <c r="S901">
        <v>0</v>
      </c>
      <c r="T901">
        <v>0</v>
      </c>
      <c r="U901">
        <v>0</v>
      </c>
      <c r="V901">
        <v>0</v>
      </c>
      <c r="W901">
        <v>0</v>
      </c>
      <c r="X901" t="s">
        <v>2929</v>
      </c>
      <c r="Y901" t="s">
        <v>2930</v>
      </c>
    </row>
    <row r="902" spans="1:25" outlineLevel="1">
      <c r="A902" t="s">
        <v>1684</v>
      </c>
      <c r="B902" t="s">
        <v>123</v>
      </c>
      <c r="C902" t="s">
        <v>122</v>
      </c>
      <c r="D902" t="s">
        <v>35</v>
      </c>
      <c r="E902" t="s">
        <v>34</v>
      </c>
      <c r="F902" t="s">
        <v>1685</v>
      </c>
      <c r="G902" t="s">
        <v>37</v>
      </c>
      <c r="H902" t="s">
        <v>36</v>
      </c>
      <c r="I902" t="s">
        <v>38</v>
      </c>
      <c r="J902" t="s">
        <v>471</v>
      </c>
      <c r="K902" t="s">
        <v>1689</v>
      </c>
      <c r="L902">
        <v>12</v>
      </c>
      <c r="M902">
        <v>38.405000000000001</v>
      </c>
      <c r="N902">
        <v>0</v>
      </c>
      <c r="O902">
        <v>0</v>
      </c>
      <c r="P902">
        <v>0</v>
      </c>
      <c r="Q902">
        <v>0</v>
      </c>
      <c r="R902">
        <v>0</v>
      </c>
      <c r="S902">
        <v>0</v>
      </c>
      <c r="T902">
        <v>0</v>
      </c>
      <c r="U902">
        <v>0</v>
      </c>
      <c r="V902">
        <v>0</v>
      </c>
      <c r="W902">
        <v>0</v>
      </c>
      <c r="X902" t="s">
        <v>2931</v>
      </c>
      <c r="Y902" t="s">
        <v>2932</v>
      </c>
    </row>
    <row r="903" spans="1:25" outlineLevel="1">
      <c r="A903" t="s">
        <v>1684</v>
      </c>
      <c r="B903" t="s">
        <v>119</v>
      </c>
      <c r="C903" t="s">
        <v>118</v>
      </c>
      <c r="D903" t="s">
        <v>121</v>
      </c>
      <c r="E903" t="s">
        <v>120</v>
      </c>
      <c r="F903" t="s">
        <v>1685</v>
      </c>
      <c r="G903" t="s">
        <v>37</v>
      </c>
      <c r="H903" t="s">
        <v>36</v>
      </c>
      <c r="I903" t="s">
        <v>38</v>
      </c>
      <c r="J903" t="s">
        <v>471</v>
      </c>
      <c r="K903" t="s">
        <v>1686</v>
      </c>
      <c r="L903">
        <v>1</v>
      </c>
      <c r="M903">
        <v>0.91800000000000004</v>
      </c>
      <c r="N903">
        <v>0</v>
      </c>
      <c r="O903">
        <v>0</v>
      </c>
      <c r="P903">
        <v>0</v>
      </c>
      <c r="Q903">
        <v>0</v>
      </c>
      <c r="R903">
        <v>0</v>
      </c>
      <c r="S903">
        <v>0</v>
      </c>
      <c r="T903">
        <v>0</v>
      </c>
      <c r="U903">
        <v>0</v>
      </c>
      <c r="V903">
        <v>0</v>
      </c>
      <c r="W903">
        <v>0</v>
      </c>
      <c r="X903" t="s">
        <v>2423</v>
      </c>
      <c r="Y903" t="s">
        <v>2424</v>
      </c>
    </row>
    <row r="904" spans="1:25" outlineLevel="1">
      <c r="A904" t="s">
        <v>1684</v>
      </c>
      <c r="B904" t="s">
        <v>109</v>
      </c>
      <c r="C904" t="s">
        <v>108</v>
      </c>
      <c r="D904" t="s">
        <v>52</v>
      </c>
      <c r="E904" t="s">
        <v>51</v>
      </c>
      <c r="F904" t="s">
        <v>1685</v>
      </c>
      <c r="G904" t="s">
        <v>37</v>
      </c>
      <c r="H904" t="s">
        <v>36</v>
      </c>
      <c r="I904" t="s">
        <v>38</v>
      </c>
      <c r="J904" t="s">
        <v>471</v>
      </c>
      <c r="K904" t="s">
        <v>1686</v>
      </c>
      <c r="L904">
        <v>3</v>
      </c>
      <c r="M904">
        <v>561.73</v>
      </c>
      <c r="N904">
        <v>0</v>
      </c>
      <c r="O904">
        <v>0</v>
      </c>
      <c r="P904">
        <v>0</v>
      </c>
      <c r="Q904">
        <v>0</v>
      </c>
      <c r="R904">
        <v>0</v>
      </c>
      <c r="S904">
        <v>0</v>
      </c>
      <c r="T904">
        <v>0</v>
      </c>
      <c r="U904">
        <v>0</v>
      </c>
      <c r="V904">
        <v>0</v>
      </c>
      <c r="W904">
        <v>0</v>
      </c>
      <c r="X904" t="s">
        <v>2429</v>
      </c>
      <c r="Y904" t="s">
        <v>2430</v>
      </c>
    </row>
    <row r="905" spans="1:25" outlineLevel="1">
      <c r="A905" t="s">
        <v>1684</v>
      </c>
      <c r="B905" t="s">
        <v>105</v>
      </c>
      <c r="C905" t="s">
        <v>104</v>
      </c>
      <c r="D905" t="s">
        <v>68</v>
      </c>
      <c r="E905" t="s">
        <v>67</v>
      </c>
      <c r="F905" t="s">
        <v>1685</v>
      </c>
      <c r="G905" t="s">
        <v>37</v>
      </c>
      <c r="H905" t="s">
        <v>36</v>
      </c>
      <c r="I905" t="s">
        <v>38</v>
      </c>
      <c r="J905" t="s">
        <v>471</v>
      </c>
      <c r="K905" t="s">
        <v>1689</v>
      </c>
      <c r="N905">
        <v>0</v>
      </c>
      <c r="O905">
        <v>0</v>
      </c>
      <c r="P905">
        <v>0</v>
      </c>
      <c r="Q905">
        <v>0</v>
      </c>
      <c r="R905">
        <v>0</v>
      </c>
      <c r="S905">
        <v>0</v>
      </c>
      <c r="T905">
        <v>0</v>
      </c>
      <c r="U905">
        <v>0</v>
      </c>
      <c r="V905">
        <v>0</v>
      </c>
      <c r="W905">
        <v>0</v>
      </c>
      <c r="X905" t="s">
        <v>2431</v>
      </c>
      <c r="Y905" t="s">
        <v>2432</v>
      </c>
    </row>
    <row r="906" spans="1:25" outlineLevel="1">
      <c r="A906" t="s">
        <v>1684</v>
      </c>
      <c r="B906" t="s">
        <v>103</v>
      </c>
      <c r="C906" t="s">
        <v>102</v>
      </c>
      <c r="D906" t="s">
        <v>68</v>
      </c>
      <c r="E906" t="s">
        <v>67</v>
      </c>
      <c r="F906" t="s">
        <v>1685</v>
      </c>
      <c r="G906" t="s">
        <v>37</v>
      </c>
      <c r="H906" t="s">
        <v>36</v>
      </c>
      <c r="I906" t="s">
        <v>38</v>
      </c>
      <c r="J906" t="s">
        <v>471</v>
      </c>
      <c r="K906" t="s">
        <v>1689</v>
      </c>
      <c r="N906">
        <v>0</v>
      </c>
      <c r="O906">
        <v>0</v>
      </c>
      <c r="P906">
        <v>0</v>
      </c>
      <c r="Q906">
        <v>0</v>
      </c>
      <c r="R906">
        <v>0</v>
      </c>
      <c r="S906">
        <v>0</v>
      </c>
      <c r="T906">
        <v>0</v>
      </c>
      <c r="U906">
        <v>0</v>
      </c>
      <c r="V906">
        <v>0</v>
      </c>
      <c r="W906">
        <v>0</v>
      </c>
      <c r="X906" t="s">
        <v>2433</v>
      </c>
      <c r="Y906" t="s">
        <v>2434</v>
      </c>
    </row>
    <row r="907" spans="1:25" outlineLevel="1">
      <c r="A907" t="s">
        <v>1684</v>
      </c>
      <c r="B907" t="s">
        <v>93</v>
      </c>
      <c r="C907" t="s">
        <v>92</v>
      </c>
      <c r="D907" t="s">
        <v>95</v>
      </c>
      <c r="E907" t="s">
        <v>94</v>
      </c>
      <c r="F907" t="s">
        <v>1685</v>
      </c>
      <c r="G907" t="s">
        <v>37</v>
      </c>
      <c r="H907" t="s">
        <v>36</v>
      </c>
      <c r="I907" t="s">
        <v>38</v>
      </c>
      <c r="J907" t="s">
        <v>471</v>
      </c>
      <c r="K907" t="s">
        <v>1689</v>
      </c>
      <c r="N907">
        <v>0</v>
      </c>
      <c r="O907">
        <v>0</v>
      </c>
      <c r="P907">
        <v>0</v>
      </c>
      <c r="Q907">
        <v>0</v>
      </c>
      <c r="R907">
        <v>0</v>
      </c>
      <c r="S907">
        <v>0</v>
      </c>
      <c r="T907">
        <v>0</v>
      </c>
      <c r="U907">
        <v>0</v>
      </c>
      <c r="V907">
        <v>0</v>
      </c>
      <c r="W907">
        <v>0</v>
      </c>
      <c r="X907" t="s">
        <v>2933</v>
      </c>
      <c r="Y907" t="s">
        <v>2934</v>
      </c>
    </row>
    <row r="908" spans="1:25" outlineLevel="1">
      <c r="A908" t="s">
        <v>1684</v>
      </c>
      <c r="B908" t="s">
        <v>93</v>
      </c>
      <c r="C908" t="s">
        <v>92</v>
      </c>
      <c r="D908" t="s">
        <v>95</v>
      </c>
      <c r="E908" t="s">
        <v>94</v>
      </c>
      <c r="F908" t="s">
        <v>1685</v>
      </c>
      <c r="G908" t="s">
        <v>37</v>
      </c>
      <c r="H908" t="s">
        <v>36</v>
      </c>
      <c r="I908" t="s">
        <v>38</v>
      </c>
      <c r="J908" t="s">
        <v>471</v>
      </c>
      <c r="K908" t="s">
        <v>1686</v>
      </c>
      <c r="L908">
        <v>1</v>
      </c>
      <c r="M908">
        <v>118.435</v>
      </c>
      <c r="N908">
        <v>0</v>
      </c>
      <c r="O908">
        <v>0</v>
      </c>
      <c r="P908">
        <v>0</v>
      </c>
      <c r="Q908">
        <v>0</v>
      </c>
      <c r="R908">
        <v>0</v>
      </c>
      <c r="S908">
        <v>0</v>
      </c>
      <c r="T908">
        <v>0</v>
      </c>
      <c r="U908">
        <v>0</v>
      </c>
      <c r="V908">
        <v>0</v>
      </c>
      <c r="W908">
        <v>0</v>
      </c>
      <c r="X908" t="s">
        <v>2933</v>
      </c>
      <c r="Y908" t="s">
        <v>2934</v>
      </c>
    </row>
    <row r="909" spans="1:25" outlineLevel="1">
      <c r="A909" t="s">
        <v>1684</v>
      </c>
      <c r="B909" t="s">
        <v>89</v>
      </c>
      <c r="C909" t="s">
        <v>88</v>
      </c>
      <c r="D909" t="s">
        <v>91</v>
      </c>
      <c r="E909" t="s">
        <v>90</v>
      </c>
      <c r="F909" t="s">
        <v>1685</v>
      </c>
      <c r="G909" t="s">
        <v>37</v>
      </c>
      <c r="H909" t="s">
        <v>36</v>
      </c>
      <c r="I909" t="s">
        <v>38</v>
      </c>
      <c r="J909" t="s">
        <v>471</v>
      </c>
      <c r="K909" t="s">
        <v>1689</v>
      </c>
      <c r="N909">
        <v>0</v>
      </c>
      <c r="O909">
        <v>0</v>
      </c>
      <c r="P909">
        <v>0</v>
      </c>
      <c r="Q909">
        <v>0</v>
      </c>
      <c r="R909">
        <v>0</v>
      </c>
      <c r="S909">
        <v>0</v>
      </c>
      <c r="T909">
        <v>0</v>
      </c>
      <c r="U909">
        <v>0</v>
      </c>
      <c r="V909">
        <v>0</v>
      </c>
      <c r="W909">
        <v>0</v>
      </c>
      <c r="X909" t="s">
        <v>2935</v>
      </c>
      <c r="Y909" t="s">
        <v>2936</v>
      </c>
    </row>
    <row r="910" spans="1:25" outlineLevel="1">
      <c r="A910" t="s">
        <v>1684</v>
      </c>
      <c r="B910" t="s">
        <v>83</v>
      </c>
      <c r="C910" t="s">
        <v>82</v>
      </c>
      <c r="D910" t="s">
        <v>85</v>
      </c>
      <c r="E910" t="s">
        <v>84</v>
      </c>
      <c r="F910" t="s">
        <v>1685</v>
      </c>
      <c r="G910" t="s">
        <v>37</v>
      </c>
      <c r="H910" t="s">
        <v>36</v>
      </c>
      <c r="I910" t="s">
        <v>38</v>
      </c>
      <c r="J910" t="s">
        <v>471</v>
      </c>
      <c r="K910" t="s">
        <v>1689</v>
      </c>
      <c r="N910">
        <v>0</v>
      </c>
      <c r="O910">
        <v>0</v>
      </c>
      <c r="P910">
        <v>0</v>
      </c>
      <c r="Q910">
        <v>0</v>
      </c>
      <c r="R910">
        <v>0</v>
      </c>
      <c r="S910">
        <v>0</v>
      </c>
      <c r="T910">
        <v>0</v>
      </c>
      <c r="U910">
        <v>0</v>
      </c>
      <c r="V910">
        <v>0</v>
      </c>
      <c r="W910">
        <v>0</v>
      </c>
      <c r="X910" t="s">
        <v>2937</v>
      </c>
      <c r="Y910" t="s">
        <v>2938</v>
      </c>
    </row>
    <row r="911" spans="1:25" outlineLevel="1">
      <c r="A911" t="s">
        <v>1684</v>
      </c>
      <c r="B911" t="s">
        <v>72</v>
      </c>
      <c r="C911" t="s">
        <v>71</v>
      </c>
      <c r="D911" t="s">
        <v>74</v>
      </c>
      <c r="E911" t="s">
        <v>73</v>
      </c>
      <c r="F911" t="s">
        <v>1685</v>
      </c>
      <c r="G911" t="s">
        <v>37</v>
      </c>
      <c r="H911" t="s">
        <v>36</v>
      </c>
      <c r="I911" t="s">
        <v>38</v>
      </c>
      <c r="J911" t="s">
        <v>471</v>
      </c>
      <c r="K911" t="s">
        <v>1689</v>
      </c>
      <c r="L911">
        <v>29</v>
      </c>
      <c r="M911">
        <v>257.95499999999998</v>
      </c>
      <c r="N911">
        <v>0</v>
      </c>
      <c r="O911">
        <v>0</v>
      </c>
      <c r="P911">
        <v>0</v>
      </c>
      <c r="Q911">
        <v>0</v>
      </c>
      <c r="R911">
        <v>0</v>
      </c>
      <c r="S911">
        <v>0</v>
      </c>
      <c r="T911">
        <v>0</v>
      </c>
      <c r="U911">
        <v>0</v>
      </c>
      <c r="V911">
        <v>0</v>
      </c>
      <c r="W911">
        <v>0</v>
      </c>
      <c r="X911" t="s">
        <v>2435</v>
      </c>
      <c r="Y911" t="s">
        <v>2436</v>
      </c>
    </row>
    <row r="912" spans="1:25" outlineLevel="1">
      <c r="A912" t="s">
        <v>1684</v>
      </c>
      <c r="B912" t="s">
        <v>66</v>
      </c>
      <c r="C912" t="s">
        <v>65</v>
      </c>
      <c r="D912" t="s">
        <v>68</v>
      </c>
      <c r="E912" t="s">
        <v>67</v>
      </c>
      <c r="F912" t="s">
        <v>1685</v>
      </c>
      <c r="G912" t="s">
        <v>37</v>
      </c>
      <c r="H912" t="s">
        <v>36</v>
      </c>
      <c r="I912" t="s">
        <v>38</v>
      </c>
      <c r="J912" t="s">
        <v>471</v>
      </c>
      <c r="K912" t="s">
        <v>1689</v>
      </c>
      <c r="N912">
        <v>0</v>
      </c>
      <c r="O912">
        <v>0</v>
      </c>
      <c r="P912">
        <v>0</v>
      </c>
      <c r="Q912">
        <v>0</v>
      </c>
      <c r="R912">
        <v>0</v>
      </c>
      <c r="S912">
        <v>0</v>
      </c>
      <c r="T912">
        <v>0</v>
      </c>
      <c r="U912">
        <v>0</v>
      </c>
      <c r="V912">
        <v>0</v>
      </c>
      <c r="W912">
        <v>0</v>
      </c>
      <c r="X912" t="s">
        <v>2437</v>
      </c>
      <c r="Y912" t="s">
        <v>2438</v>
      </c>
    </row>
    <row r="913" spans="1:25" outlineLevel="1">
      <c r="A913" t="s">
        <v>1684</v>
      </c>
      <c r="B913" t="s">
        <v>58</v>
      </c>
      <c r="C913" t="s">
        <v>57</v>
      </c>
      <c r="D913" t="s">
        <v>60</v>
      </c>
      <c r="E913" t="s">
        <v>59</v>
      </c>
      <c r="F913" t="s">
        <v>1794</v>
      </c>
      <c r="G913" t="s">
        <v>37</v>
      </c>
      <c r="H913" t="s">
        <v>36</v>
      </c>
      <c r="I913" t="s">
        <v>38</v>
      </c>
      <c r="J913" t="s">
        <v>471</v>
      </c>
      <c r="K913" t="s">
        <v>1689</v>
      </c>
      <c r="N913">
        <v>0</v>
      </c>
      <c r="O913">
        <v>0</v>
      </c>
      <c r="P913">
        <v>0</v>
      </c>
      <c r="Q913">
        <v>0</v>
      </c>
      <c r="R913">
        <v>0</v>
      </c>
      <c r="S913">
        <v>0</v>
      </c>
      <c r="T913">
        <v>0</v>
      </c>
      <c r="U913">
        <v>0</v>
      </c>
      <c r="V913">
        <v>0</v>
      </c>
      <c r="W913">
        <v>0</v>
      </c>
      <c r="X913" t="s">
        <v>2939</v>
      </c>
      <c r="Y913" t="s">
        <v>2940</v>
      </c>
    </row>
    <row r="914" spans="1:25" outlineLevel="1">
      <c r="A914" t="s">
        <v>1684</v>
      </c>
      <c r="B914" t="s">
        <v>50</v>
      </c>
      <c r="C914" t="s">
        <v>49</v>
      </c>
      <c r="D914" t="s">
        <v>52</v>
      </c>
      <c r="E914" t="s">
        <v>51</v>
      </c>
      <c r="F914" t="s">
        <v>1685</v>
      </c>
      <c r="G914" t="s">
        <v>37</v>
      </c>
      <c r="H914" t="s">
        <v>36</v>
      </c>
      <c r="I914" t="s">
        <v>38</v>
      </c>
      <c r="J914" t="s">
        <v>471</v>
      </c>
      <c r="K914" t="s">
        <v>1686</v>
      </c>
      <c r="L914">
        <v>1</v>
      </c>
      <c r="M914">
        <v>131.13999999999999</v>
      </c>
      <c r="N914">
        <v>0</v>
      </c>
      <c r="O914">
        <v>0</v>
      </c>
      <c r="P914">
        <v>0</v>
      </c>
      <c r="Q914">
        <v>0</v>
      </c>
      <c r="R914">
        <v>0</v>
      </c>
      <c r="S914">
        <v>0</v>
      </c>
      <c r="T914">
        <v>0</v>
      </c>
      <c r="U914">
        <v>0</v>
      </c>
      <c r="V914">
        <v>0</v>
      </c>
      <c r="W914">
        <v>0</v>
      </c>
      <c r="X914" t="s">
        <v>2439</v>
      </c>
      <c r="Y914" t="s">
        <v>2440</v>
      </c>
    </row>
    <row r="915" spans="1:25" outlineLevel="1">
      <c r="A915" t="s">
        <v>1684</v>
      </c>
      <c r="B915" t="s">
        <v>33</v>
      </c>
      <c r="C915" t="s">
        <v>32</v>
      </c>
      <c r="D915" t="s">
        <v>35</v>
      </c>
      <c r="E915" t="s">
        <v>34</v>
      </c>
      <c r="F915" t="s">
        <v>1685</v>
      </c>
      <c r="G915" t="s">
        <v>37</v>
      </c>
      <c r="H915" t="s">
        <v>36</v>
      </c>
      <c r="I915" t="s">
        <v>38</v>
      </c>
      <c r="J915" t="s">
        <v>471</v>
      </c>
      <c r="K915" t="s">
        <v>1686</v>
      </c>
      <c r="L915">
        <v>1</v>
      </c>
      <c r="M915">
        <v>133.41</v>
      </c>
      <c r="N915">
        <v>0</v>
      </c>
      <c r="O915">
        <v>0</v>
      </c>
      <c r="P915">
        <v>0</v>
      </c>
      <c r="Q915">
        <v>0</v>
      </c>
      <c r="R915">
        <v>0</v>
      </c>
      <c r="S915">
        <v>0</v>
      </c>
      <c r="T915">
        <v>0</v>
      </c>
      <c r="U915">
        <v>0</v>
      </c>
      <c r="V915">
        <v>0</v>
      </c>
      <c r="W915">
        <v>0</v>
      </c>
      <c r="X915" t="s">
        <v>2441</v>
      </c>
      <c r="Y915" t="s">
        <v>2442</v>
      </c>
    </row>
    <row r="919" spans="1:25">
      <c r="A919" s="1" t="s">
        <v>1</v>
      </c>
      <c r="B919" t="s">
        <v>1684</v>
      </c>
    </row>
    <row r="921" spans="1:25">
      <c r="A921" s="1" t="s">
        <v>1636</v>
      </c>
      <c r="B921" t="s">
        <v>2942</v>
      </c>
      <c r="C921" t="s">
        <v>2943</v>
      </c>
      <c r="D921" t="s">
        <v>2944</v>
      </c>
      <c r="E921" t="s">
        <v>2945</v>
      </c>
      <c r="F921" t="s">
        <v>2941</v>
      </c>
      <c r="G921" t="s">
        <v>2946</v>
      </c>
    </row>
    <row r="922" spans="1:25">
      <c r="A922" s="2" t="s">
        <v>33</v>
      </c>
      <c r="B922">
        <v>170.922</v>
      </c>
      <c r="C922">
        <v>0</v>
      </c>
      <c r="D922">
        <v>0</v>
      </c>
      <c r="E922">
        <v>0</v>
      </c>
      <c r="F922">
        <v>0</v>
      </c>
      <c r="G922">
        <v>0</v>
      </c>
      <c r="H922">
        <f>SUM(B922:G922)</f>
        <v>170.922</v>
      </c>
    </row>
    <row r="923" spans="1:25">
      <c r="A923" s="2" t="s">
        <v>50</v>
      </c>
      <c r="B923">
        <v>199.88499999999999</v>
      </c>
      <c r="C923">
        <v>0</v>
      </c>
      <c r="D923">
        <v>0</v>
      </c>
      <c r="E923">
        <v>0</v>
      </c>
      <c r="F923">
        <v>0</v>
      </c>
      <c r="G923">
        <v>0</v>
      </c>
      <c r="H923">
        <f t="shared" ref="H923:H986" si="0">SUM(B923:G923)</f>
        <v>199.88499999999999</v>
      </c>
    </row>
    <row r="924" spans="1:25">
      <c r="A924" s="2" t="s">
        <v>58</v>
      </c>
      <c r="C924">
        <v>0</v>
      </c>
      <c r="D924">
        <v>0</v>
      </c>
      <c r="E924">
        <v>0</v>
      </c>
      <c r="F924">
        <v>0</v>
      </c>
      <c r="G924">
        <v>0</v>
      </c>
      <c r="H924">
        <f t="shared" si="0"/>
        <v>0</v>
      </c>
    </row>
    <row r="925" spans="1:25">
      <c r="A925" s="2" t="s">
        <v>66</v>
      </c>
      <c r="B925">
        <v>123.657</v>
      </c>
      <c r="C925">
        <v>0</v>
      </c>
      <c r="D925">
        <v>0</v>
      </c>
      <c r="E925">
        <v>0</v>
      </c>
      <c r="F925">
        <v>0</v>
      </c>
      <c r="G925">
        <v>0</v>
      </c>
      <c r="H925">
        <f t="shared" si="0"/>
        <v>123.657</v>
      </c>
    </row>
    <row r="926" spans="1:25">
      <c r="A926" s="2" t="s">
        <v>72</v>
      </c>
      <c r="B926">
        <v>619.95000000000005</v>
      </c>
      <c r="C926">
        <v>0</v>
      </c>
      <c r="D926">
        <v>0</v>
      </c>
      <c r="E926">
        <v>0</v>
      </c>
      <c r="F926">
        <v>0</v>
      </c>
      <c r="G926">
        <v>0</v>
      </c>
      <c r="H926">
        <f t="shared" si="0"/>
        <v>619.95000000000005</v>
      </c>
    </row>
    <row r="927" spans="1:25">
      <c r="A927" s="2" t="s">
        <v>83</v>
      </c>
      <c r="C927">
        <v>0</v>
      </c>
      <c r="D927">
        <v>0</v>
      </c>
      <c r="E927">
        <v>0</v>
      </c>
      <c r="F927">
        <v>0</v>
      </c>
      <c r="G927">
        <v>0</v>
      </c>
      <c r="H927">
        <f t="shared" si="0"/>
        <v>0</v>
      </c>
    </row>
    <row r="928" spans="1:25">
      <c r="A928" s="2" t="s">
        <v>89</v>
      </c>
      <c r="C928">
        <v>0</v>
      </c>
      <c r="D928">
        <v>0</v>
      </c>
      <c r="E928">
        <v>0</v>
      </c>
      <c r="F928">
        <v>0</v>
      </c>
      <c r="G928">
        <v>0</v>
      </c>
      <c r="H928">
        <f t="shared" si="0"/>
        <v>0</v>
      </c>
    </row>
    <row r="929" spans="1:8">
      <c r="A929" s="2" t="s">
        <v>93</v>
      </c>
      <c r="B929">
        <v>118.435</v>
      </c>
      <c r="C929">
        <v>0</v>
      </c>
      <c r="D929">
        <v>0</v>
      </c>
      <c r="E929">
        <v>0</v>
      </c>
      <c r="F929">
        <v>0</v>
      </c>
      <c r="G929">
        <v>0</v>
      </c>
      <c r="H929">
        <f t="shared" si="0"/>
        <v>118.435</v>
      </c>
    </row>
    <row r="930" spans="1:8">
      <c r="A930" s="2" t="s">
        <v>103</v>
      </c>
      <c r="B930">
        <v>477.79</v>
      </c>
      <c r="C930">
        <v>0</v>
      </c>
      <c r="D930">
        <v>0</v>
      </c>
      <c r="E930">
        <v>0</v>
      </c>
      <c r="F930">
        <v>0</v>
      </c>
      <c r="G930">
        <v>0</v>
      </c>
      <c r="H930">
        <f t="shared" si="0"/>
        <v>477.79</v>
      </c>
    </row>
    <row r="931" spans="1:8">
      <c r="A931" s="2" t="s">
        <v>105</v>
      </c>
      <c r="B931">
        <v>142.35400000000001</v>
      </c>
      <c r="C931">
        <v>0</v>
      </c>
      <c r="D931">
        <v>0</v>
      </c>
      <c r="E931">
        <v>0</v>
      </c>
      <c r="F931">
        <v>0</v>
      </c>
      <c r="G931">
        <v>0</v>
      </c>
      <c r="H931">
        <f t="shared" si="0"/>
        <v>142.35400000000001</v>
      </c>
    </row>
    <row r="932" spans="1:8">
      <c r="A932" s="2" t="s">
        <v>109</v>
      </c>
      <c r="B932">
        <v>561.73</v>
      </c>
      <c r="C932">
        <v>0</v>
      </c>
      <c r="D932">
        <v>0</v>
      </c>
      <c r="E932">
        <v>0</v>
      </c>
      <c r="F932">
        <v>0</v>
      </c>
      <c r="G932">
        <v>0</v>
      </c>
      <c r="H932">
        <f t="shared" si="0"/>
        <v>561.73</v>
      </c>
    </row>
    <row r="933" spans="1:8">
      <c r="A933" s="2" t="s">
        <v>113</v>
      </c>
      <c r="C933">
        <v>0</v>
      </c>
      <c r="D933">
        <v>0</v>
      </c>
      <c r="E933">
        <v>0</v>
      </c>
      <c r="F933">
        <v>0</v>
      </c>
      <c r="G933">
        <v>0</v>
      </c>
      <c r="H933">
        <f t="shared" si="0"/>
        <v>0</v>
      </c>
    </row>
    <row r="934" spans="1:8">
      <c r="A934" s="2" t="s">
        <v>117</v>
      </c>
      <c r="C934">
        <v>0</v>
      </c>
      <c r="D934">
        <v>0</v>
      </c>
      <c r="E934">
        <v>0</v>
      </c>
      <c r="F934">
        <v>0</v>
      </c>
      <c r="G934">
        <v>0</v>
      </c>
      <c r="H934">
        <f t="shared" si="0"/>
        <v>0</v>
      </c>
    </row>
    <row r="935" spans="1:8">
      <c r="A935" s="2" t="s">
        <v>119</v>
      </c>
      <c r="B935">
        <v>37.753</v>
      </c>
      <c r="C935">
        <v>0</v>
      </c>
      <c r="D935">
        <v>0</v>
      </c>
      <c r="E935">
        <v>0</v>
      </c>
      <c r="F935">
        <v>0</v>
      </c>
      <c r="G935">
        <v>0</v>
      </c>
      <c r="H935">
        <f t="shared" si="0"/>
        <v>37.753</v>
      </c>
    </row>
    <row r="936" spans="1:8">
      <c r="A936" s="2" t="s">
        <v>123</v>
      </c>
      <c r="B936">
        <v>38.405000000000001</v>
      </c>
      <c r="C936">
        <v>0</v>
      </c>
      <c r="D936">
        <v>0</v>
      </c>
      <c r="E936">
        <v>0</v>
      </c>
      <c r="F936">
        <v>0</v>
      </c>
      <c r="G936">
        <v>0</v>
      </c>
      <c r="H936">
        <f t="shared" si="0"/>
        <v>38.405000000000001</v>
      </c>
    </row>
    <row r="937" spans="1:8">
      <c r="A937" s="2" t="s">
        <v>1611</v>
      </c>
      <c r="C937">
        <v>0</v>
      </c>
      <c r="D937">
        <v>0</v>
      </c>
      <c r="E937">
        <v>0</v>
      </c>
      <c r="F937">
        <v>0</v>
      </c>
      <c r="G937">
        <v>0</v>
      </c>
      <c r="H937">
        <f t="shared" si="0"/>
        <v>0</v>
      </c>
    </row>
    <row r="938" spans="1:8">
      <c r="A938" s="2" t="s">
        <v>127</v>
      </c>
      <c r="B938">
        <v>0</v>
      </c>
      <c r="C938">
        <v>17472.137999999999</v>
      </c>
      <c r="D938">
        <v>0</v>
      </c>
      <c r="E938">
        <v>0</v>
      </c>
      <c r="F938">
        <v>0</v>
      </c>
      <c r="G938">
        <v>0</v>
      </c>
      <c r="H938">
        <f t="shared" si="0"/>
        <v>17472.137999999999</v>
      </c>
    </row>
    <row r="939" spans="1:8">
      <c r="A939" s="2" t="s">
        <v>131</v>
      </c>
      <c r="B939">
        <v>115.895</v>
      </c>
      <c r="C939">
        <v>0</v>
      </c>
      <c r="D939">
        <v>302.88799999999998</v>
      </c>
      <c r="E939">
        <v>0</v>
      </c>
      <c r="F939">
        <v>0</v>
      </c>
      <c r="G939">
        <v>0</v>
      </c>
      <c r="H939">
        <f t="shared" si="0"/>
        <v>418.78299999999996</v>
      </c>
    </row>
    <row r="940" spans="1:8">
      <c r="A940" s="2" t="s">
        <v>1399</v>
      </c>
      <c r="B940">
        <v>14.866</v>
      </c>
      <c r="C940">
        <v>0</v>
      </c>
      <c r="D940">
        <v>0</v>
      </c>
      <c r="E940">
        <v>0</v>
      </c>
      <c r="F940">
        <v>0</v>
      </c>
      <c r="G940">
        <v>0</v>
      </c>
      <c r="H940">
        <f t="shared" si="0"/>
        <v>14.866</v>
      </c>
    </row>
    <row r="941" spans="1:8">
      <c r="A941" s="2" t="s">
        <v>137</v>
      </c>
      <c r="B941">
        <v>239.12799999999999</v>
      </c>
      <c r="C941">
        <v>0</v>
      </c>
      <c r="D941">
        <v>0</v>
      </c>
      <c r="E941">
        <v>0</v>
      </c>
      <c r="F941">
        <v>0</v>
      </c>
      <c r="G941">
        <v>0</v>
      </c>
      <c r="H941">
        <f t="shared" si="0"/>
        <v>239.12799999999999</v>
      </c>
    </row>
    <row r="942" spans="1:8">
      <c r="A942" s="2" t="s">
        <v>141</v>
      </c>
      <c r="C942">
        <v>0</v>
      </c>
      <c r="D942">
        <v>0</v>
      </c>
      <c r="E942">
        <v>0</v>
      </c>
      <c r="F942">
        <v>0</v>
      </c>
      <c r="G942">
        <v>0</v>
      </c>
      <c r="H942">
        <f t="shared" si="0"/>
        <v>0</v>
      </c>
    </row>
    <row r="943" spans="1:8">
      <c r="A943" s="2" t="s">
        <v>151</v>
      </c>
      <c r="B943">
        <v>82.453999999999994</v>
      </c>
      <c r="C943">
        <v>0</v>
      </c>
      <c r="D943">
        <v>0</v>
      </c>
      <c r="E943">
        <v>0</v>
      </c>
      <c r="F943">
        <v>0</v>
      </c>
      <c r="G943">
        <v>0</v>
      </c>
      <c r="H943">
        <f t="shared" si="0"/>
        <v>82.453999999999994</v>
      </c>
    </row>
    <row r="944" spans="1:8">
      <c r="A944" s="2" t="s">
        <v>155</v>
      </c>
      <c r="C944">
        <v>0</v>
      </c>
      <c r="D944">
        <v>0</v>
      </c>
      <c r="E944">
        <v>0</v>
      </c>
      <c r="F944">
        <v>0</v>
      </c>
      <c r="G944">
        <v>0</v>
      </c>
      <c r="H944">
        <f t="shared" si="0"/>
        <v>0</v>
      </c>
    </row>
    <row r="945" spans="1:8">
      <c r="A945" s="2" t="s">
        <v>157</v>
      </c>
      <c r="B945">
        <v>49.325000000000003</v>
      </c>
      <c r="C945">
        <v>0</v>
      </c>
      <c r="D945">
        <v>0</v>
      </c>
      <c r="E945">
        <v>0</v>
      </c>
      <c r="F945">
        <v>0</v>
      </c>
      <c r="G945">
        <v>0</v>
      </c>
      <c r="H945">
        <f t="shared" si="0"/>
        <v>49.325000000000003</v>
      </c>
    </row>
    <row r="946" spans="1:8">
      <c r="A946" s="2" t="s">
        <v>165</v>
      </c>
      <c r="C946">
        <v>0</v>
      </c>
      <c r="D946">
        <v>0</v>
      </c>
      <c r="E946">
        <v>0</v>
      </c>
      <c r="F946">
        <v>0</v>
      </c>
      <c r="G946">
        <v>0</v>
      </c>
      <c r="H946">
        <f t="shared" si="0"/>
        <v>0</v>
      </c>
    </row>
    <row r="947" spans="1:8">
      <c r="A947" s="2" t="s">
        <v>167</v>
      </c>
      <c r="B947">
        <v>182.583</v>
      </c>
      <c r="C947">
        <v>0</v>
      </c>
      <c r="D947">
        <v>0</v>
      </c>
      <c r="E947">
        <v>0</v>
      </c>
      <c r="F947">
        <v>0</v>
      </c>
      <c r="G947">
        <v>0</v>
      </c>
      <c r="H947">
        <f t="shared" si="0"/>
        <v>182.583</v>
      </c>
    </row>
    <row r="948" spans="1:8">
      <c r="A948" s="2" t="s">
        <v>171</v>
      </c>
      <c r="C948">
        <v>0</v>
      </c>
      <c r="D948">
        <v>0</v>
      </c>
      <c r="E948">
        <v>0</v>
      </c>
      <c r="F948">
        <v>0</v>
      </c>
      <c r="G948">
        <v>0</v>
      </c>
      <c r="H948">
        <f t="shared" si="0"/>
        <v>0</v>
      </c>
    </row>
    <row r="949" spans="1:8">
      <c r="A949" s="2" t="s">
        <v>173</v>
      </c>
      <c r="C949">
        <v>0</v>
      </c>
      <c r="D949">
        <v>0</v>
      </c>
      <c r="E949">
        <v>0</v>
      </c>
      <c r="F949">
        <v>0</v>
      </c>
      <c r="G949">
        <v>0</v>
      </c>
      <c r="H949">
        <f t="shared" si="0"/>
        <v>0</v>
      </c>
    </row>
    <row r="950" spans="1:8">
      <c r="A950" s="2" t="s">
        <v>1401</v>
      </c>
      <c r="C950">
        <v>0</v>
      </c>
      <c r="D950">
        <v>0</v>
      </c>
      <c r="E950">
        <v>0</v>
      </c>
      <c r="F950">
        <v>0</v>
      </c>
      <c r="G950">
        <v>0</v>
      </c>
      <c r="H950">
        <f t="shared" si="0"/>
        <v>0</v>
      </c>
    </row>
    <row r="951" spans="1:8">
      <c r="A951" s="2" t="s">
        <v>177</v>
      </c>
      <c r="B951">
        <v>279.47199999999998</v>
      </c>
      <c r="C951">
        <v>0</v>
      </c>
      <c r="D951">
        <v>0</v>
      </c>
      <c r="E951">
        <v>0</v>
      </c>
      <c r="F951">
        <v>0</v>
      </c>
      <c r="G951">
        <v>0</v>
      </c>
      <c r="H951">
        <f t="shared" si="0"/>
        <v>279.47199999999998</v>
      </c>
    </row>
    <row r="952" spans="1:8">
      <c r="A952" s="2" t="s">
        <v>179</v>
      </c>
      <c r="C952">
        <v>0</v>
      </c>
      <c r="D952">
        <v>0</v>
      </c>
      <c r="E952">
        <v>0</v>
      </c>
      <c r="F952">
        <v>0</v>
      </c>
      <c r="G952">
        <v>0</v>
      </c>
      <c r="H952">
        <f t="shared" si="0"/>
        <v>0</v>
      </c>
    </row>
    <row r="953" spans="1:8">
      <c r="A953" s="2" t="s">
        <v>182</v>
      </c>
      <c r="B953">
        <v>60.600999999999999</v>
      </c>
      <c r="C953">
        <v>0</v>
      </c>
      <c r="D953">
        <v>2184.7809999999999</v>
      </c>
      <c r="E953">
        <v>0</v>
      </c>
      <c r="F953">
        <v>0</v>
      </c>
      <c r="G953">
        <v>0</v>
      </c>
      <c r="H953">
        <f t="shared" si="0"/>
        <v>2245.3820000000001</v>
      </c>
    </row>
    <row r="954" spans="1:8">
      <c r="A954" s="2" t="s">
        <v>1403</v>
      </c>
      <c r="B954">
        <v>208.947</v>
      </c>
      <c r="C954">
        <v>36030.995999999999</v>
      </c>
      <c r="D954">
        <v>0</v>
      </c>
      <c r="E954">
        <v>0</v>
      </c>
      <c r="F954">
        <v>0</v>
      </c>
      <c r="G954">
        <v>0</v>
      </c>
      <c r="H954">
        <f t="shared" si="0"/>
        <v>36239.942999999999</v>
      </c>
    </row>
    <row r="955" spans="1:8">
      <c r="A955" s="2" t="s">
        <v>198</v>
      </c>
      <c r="B955">
        <v>115.834</v>
      </c>
      <c r="C955">
        <v>0</v>
      </c>
      <c r="D955">
        <v>0</v>
      </c>
      <c r="E955">
        <v>0</v>
      </c>
      <c r="F955">
        <v>0</v>
      </c>
      <c r="G955">
        <v>0</v>
      </c>
      <c r="H955">
        <f t="shared" si="0"/>
        <v>115.834</v>
      </c>
    </row>
    <row r="956" spans="1:8">
      <c r="A956" s="2" t="s">
        <v>200</v>
      </c>
      <c r="C956">
        <v>0</v>
      </c>
      <c r="D956">
        <v>0</v>
      </c>
      <c r="E956">
        <v>0</v>
      </c>
      <c r="F956">
        <v>0</v>
      </c>
      <c r="G956">
        <v>0</v>
      </c>
      <c r="H956">
        <f t="shared" si="0"/>
        <v>0</v>
      </c>
    </row>
    <row r="957" spans="1:8">
      <c r="A957" s="2" t="s">
        <v>204</v>
      </c>
      <c r="C957">
        <v>0</v>
      </c>
      <c r="D957">
        <v>0</v>
      </c>
      <c r="E957">
        <v>0</v>
      </c>
      <c r="F957">
        <v>0</v>
      </c>
      <c r="G957">
        <v>0</v>
      </c>
      <c r="H957">
        <f t="shared" si="0"/>
        <v>0</v>
      </c>
    </row>
    <row r="958" spans="1:8">
      <c r="A958" s="2" t="s">
        <v>206</v>
      </c>
      <c r="B958">
        <v>121.544</v>
      </c>
      <c r="C958">
        <v>0</v>
      </c>
      <c r="D958">
        <v>0</v>
      </c>
      <c r="E958">
        <v>0</v>
      </c>
      <c r="F958">
        <v>0</v>
      </c>
      <c r="G958">
        <v>0</v>
      </c>
      <c r="H958">
        <f t="shared" si="0"/>
        <v>121.544</v>
      </c>
    </row>
    <row r="959" spans="1:8">
      <c r="A959" s="2" t="s">
        <v>208</v>
      </c>
      <c r="C959">
        <v>0</v>
      </c>
      <c r="D959">
        <v>0</v>
      </c>
      <c r="E959">
        <v>0</v>
      </c>
      <c r="F959">
        <v>0</v>
      </c>
      <c r="G959">
        <v>0</v>
      </c>
      <c r="H959">
        <f t="shared" si="0"/>
        <v>0</v>
      </c>
    </row>
    <row r="960" spans="1:8">
      <c r="A960" s="2" t="s">
        <v>1613</v>
      </c>
      <c r="C960">
        <v>0</v>
      </c>
      <c r="D960">
        <v>0</v>
      </c>
      <c r="E960">
        <v>0</v>
      </c>
      <c r="F960">
        <v>0</v>
      </c>
      <c r="G960">
        <v>0</v>
      </c>
      <c r="H960">
        <f t="shared" si="0"/>
        <v>0</v>
      </c>
    </row>
    <row r="961" spans="1:8">
      <c r="A961" s="2" t="s">
        <v>1405</v>
      </c>
      <c r="C961">
        <v>0</v>
      </c>
      <c r="D961">
        <v>0</v>
      </c>
      <c r="E961">
        <v>0</v>
      </c>
      <c r="F961">
        <v>0</v>
      </c>
      <c r="G961">
        <v>0</v>
      </c>
      <c r="H961">
        <f t="shared" si="0"/>
        <v>0</v>
      </c>
    </row>
    <row r="962" spans="1:8">
      <c r="A962" s="2" t="s">
        <v>210</v>
      </c>
      <c r="C962">
        <v>0</v>
      </c>
      <c r="D962">
        <v>0</v>
      </c>
      <c r="E962">
        <v>0</v>
      </c>
      <c r="F962">
        <v>0</v>
      </c>
      <c r="G962">
        <v>0</v>
      </c>
      <c r="H962">
        <f t="shared" si="0"/>
        <v>0</v>
      </c>
    </row>
    <row r="963" spans="1:8">
      <c r="A963" s="2" t="s">
        <v>212</v>
      </c>
      <c r="B963">
        <v>109.77600000000001</v>
      </c>
      <c r="C963">
        <v>0</v>
      </c>
      <c r="D963">
        <v>0</v>
      </c>
      <c r="E963">
        <v>0</v>
      </c>
      <c r="F963">
        <v>0</v>
      </c>
      <c r="G963">
        <v>0</v>
      </c>
      <c r="H963">
        <f t="shared" si="0"/>
        <v>109.77600000000001</v>
      </c>
    </row>
    <row r="964" spans="1:8">
      <c r="A964" s="2" t="s">
        <v>214</v>
      </c>
      <c r="C964">
        <v>0</v>
      </c>
      <c r="D964">
        <v>0</v>
      </c>
      <c r="E964">
        <v>0</v>
      </c>
      <c r="F964">
        <v>0</v>
      </c>
      <c r="G964">
        <v>0</v>
      </c>
      <c r="H964">
        <f t="shared" si="0"/>
        <v>0</v>
      </c>
    </row>
    <row r="965" spans="1:8">
      <c r="A965" s="2" t="s">
        <v>216</v>
      </c>
      <c r="C965">
        <v>0</v>
      </c>
      <c r="D965">
        <v>0</v>
      </c>
      <c r="E965">
        <v>0</v>
      </c>
      <c r="F965">
        <v>0</v>
      </c>
      <c r="G965">
        <v>0</v>
      </c>
      <c r="H965">
        <f t="shared" si="0"/>
        <v>0</v>
      </c>
    </row>
    <row r="966" spans="1:8">
      <c r="A966" s="2" t="s">
        <v>220</v>
      </c>
      <c r="C966">
        <v>0</v>
      </c>
      <c r="D966">
        <v>0</v>
      </c>
      <c r="E966">
        <v>0</v>
      </c>
      <c r="F966">
        <v>0</v>
      </c>
      <c r="G966">
        <v>0</v>
      </c>
      <c r="H966">
        <f t="shared" si="0"/>
        <v>0</v>
      </c>
    </row>
    <row r="967" spans="1:8">
      <c r="A967" s="2" t="s">
        <v>222</v>
      </c>
      <c r="B967">
        <v>370.66999999999996</v>
      </c>
      <c r="C967">
        <v>0</v>
      </c>
      <c r="D967">
        <v>0</v>
      </c>
      <c r="E967">
        <v>0</v>
      </c>
      <c r="F967">
        <v>0</v>
      </c>
      <c r="G967">
        <v>0</v>
      </c>
      <c r="H967">
        <f t="shared" si="0"/>
        <v>370.66999999999996</v>
      </c>
    </row>
    <row r="968" spans="1:8">
      <c r="A968" s="2" t="s">
        <v>246</v>
      </c>
      <c r="B968">
        <v>0</v>
      </c>
      <c r="C968">
        <v>0</v>
      </c>
      <c r="D968">
        <v>390.87700000000001</v>
      </c>
      <c r="E968">
        <v>0</v>
      </c>
      <c r="F968">
        <v>0</v>
      </c>
      <c r="G968">
        <v>0</v>
      </c>
      <c r="H968">
        <f t="shared" si="0"/>
        <v>390.87700000000001</v>
      </c>
    </row>
    <row r="969" spans="1:8">
      <c r="A969" s="2" t="s">
        <v>248</v>
      </c>
      <c r="C969">
        <v>0</v>
      </c>
      <c r="D969">
        <v>0</v>
      </c>
      <c r="E969">
        <v>0</v>
      </c>
      <c r="F969">
        <v>0</v>
      </c>
      <c r="G969">
        <v>0</v>
      </c>
      <c r="H969">
        <f t="shared" si="0"/>
        <v>0</v>
      </c>
    </row>
    <row r="970" spans="1:8">
      <c r="A970" s="2" t="s">
        <v>250</v>
      </c>
      <c r="B970">
        <v>717.92</v>
      </c>
      <c r="C970">
        <v>0</v>
      </c>
      <c r="D970">
        <v>0</v>
      </c>
      <c r="E970">
        <v>0</v>
      </c>
      <c r="F970">
        <v>0</v>
      </c>
      <c r="G970">
        <v>0</v>
      </c>
      <c r="H970">
        <f t="shared" si="0"/>
        <v>717.92</v>
      </c>
    </row>
    <row r="971" spans="1:8">
      <c r="A971" s="2" t="s">
        <v>252</v>
      </c>
      <c r="B971">
        <v>28.901</v>
      </c>
      <c r="C971">
        <v>0</v>
      </c>
      <c r="D971">
        <v>0</v>
      </c>
      <c r="E971">
        <v>0</v>
      </c>
      <c r="F971">
        <v>0</v>
      </c>
      <c r="G971">
        <v>0</v>
      </c>
      <c r="H971">
        <f t="shared" si="0"/>
        <v>28.901</v>
      </c>
    </row>
    <row r="972" spans="1:8">
      <c r="A972" s="2" t="s">
        <v>1413</v>
      </c>
      <c r="B972">
        <v>79.593000000000004</v>
      </c>
      <c r="C972">
        <v>0</v>
      </c>
      <c r="D972">
        <v>0</v>
      </c>
      <c r="E972">
        <v>0</v>
      </c>
      <c r="F972">
        <v>0</v>
      </c>
      <c r="G972">
        <v>0</v>
      </c>
      <c r="H972">
        <f t="shared" si="0"/>
        <v>79.593000000000004</v>
      </c>
    </row>
    <row r="973" spans="1:8">
      <c r="A973" s="2" t="s">
        <v>254</v>
      </c>
      <c r="B973">
        <v>390.19400000000002</v>
      </c>
      <c r="C973">
        <v>0</v>
      </c>
      <c r="D973">
        <v>0</v>
      </c>
      <c r="E973">
        <v>0</v>
      </c>
      <c r="F973">
        <v>0</v>
      </c>
      <c r="G973">
        <v>0</v>
      </c>
      <c r="H973">
        <f t="shared" si="0"/>
        <v>390.19400000000002</v>
      </c>
    </row>
    <row r="974" spans="1:8">
      <c r="A974" s="2" t="s">
        <v>1415</v>
      </c>
      <c r="C974">
        <v>0</v>
      </c>
      <c r="D974">
        <v>0</v>
      </c>
      <c r="E974">
        <v>0</v>
      </c>
      <c r="F974">
        <v>0</v>
      </c>
      <c r="G974">
        <v>0</v>
      </c>
      <c r="H974">
        <f t="shared" si="0"/>
        <v>0</v>
      </c>
    </row>
    <row r="975" spans="1:8">
      <c r="A975" s="2" t="s">
        <v>1417</v>
      </c>
      <c r="B975">
        <v>98.1</v>
      </c>
      <c r="C975">
        <v>0</v>
      </c>
      <c r="D975">
        <v>0</v>
      </c>
      <c r="E975">
        <v>0</v>
      </c>
      <c r="F975">
        <v>0</v>
      </c>
      <c r="G975">
        <v>0</v>
      </c>
      <c r="H975">
        <f t="shared" si="0"/>
        <v>98.1</v>
      </c>
    </row>
    <row r="976" spans="1:8">
      <c r="A976" s="2" t="s">
        <v>256</v>
      </c>
      <c r="C976">
        <v>0</v>
      </c>
      <c r="D976">
        <v>0</v>
      </c>
      <c r="E976">
        <v>0</v>
      </c>
      <c r="F976">
        <v>0</v>
      </c>
      <c r="G976">
        <v>0</v>
      </c>
      <c r="H976">
        <f t="shared" si="0"/>
        <v>0</v>
      </c>
    </row>
    <row r="977" spans="1:8">
      <c r="A977" s="2" t="s">
        <v>258</v>
      </c>
      <c r="B977">
        <v>375.637</v>
      </c>
      <c r="C977">
        <v>51806.889000000003</v>
      </c>
      <c r="D977">
        <v>0</v>
      </c>
      <c r="E977">
        <v>0</v>
      </c>
      <c r="F977">
        <v>0</v>
      </c>
      <c r="G977">
        <v>0</v>
      </c>
      <c r="H977">
        <f t="shared" si="0"/>
        <v>52182.526000000005</v>
      </c>
    </row>
    <row r="978" spans="1:8">
      <c r="A978" s="2" t="s">
        <v>260</v>
      </c>
      <c r="B978">
        <v>509.80900000000003</v>
      </c>
      <c r="C978">
        <v>0</v>
      </c>
      <c r="D978">
        <v>0</v>
      </c>
      <c r="E978">
        <v>0</v>
      </c>
      <c r="F978">
        <v>0</v>
      </c>
      <c r="G978">
        <v>0</v>
      </c>
      <c r="H978">
        <f t="shared" si="0"/>
        <v>509.80900000000003</v>
      </c>
    </row>
    <row r="979" spans="1:8">
      <c r="A979" s="2" t="s">
        <v>262</v>
      </c>
      <c r="B979">
        <v>82.847999999999999</v>
      </c>
      <c r="C979">
        <v>0</v>
      </c>
      <c r="D979">
        <v>0</v>
      </c>
      <c r="E979">
        <v>0</v>
      </c>
      <c r="F979">
        <v>0</v>
      </c>
      <c r="G979">
        <v>0</v>
      </c>
      <c r="H979">
        <f t="shared" si="0"/>
        <v>82.847999999999999</v>
      </c>
    </row>
    <row r="980" spans="1:8">
      <c r="A980" s="2" t="s">
        <v>264</v>
      </c>
      <c r="B980">
        <v>119.892</v>
      </c>
      <c r="C980">
        <v>0</v>
      </c>
      <c r="D980">
        <v>0</v>
      </c>
      <c r="E980">
        <v>0</v>
      </c>
      <c r="F980">
        <v>0</v>
      </c>
      <c r="G980">
        <v>0</v>
      </c>
      <c r="H980">
        <f t="shared" si="0"/>
        <v>119.892</v>
      </c>
    </row>
    <row r="981" spans="1:8">
      <c r="A981" s="2" t="s">
        <v>1419</v>
      </c>
      <c r="B981">
        <v>210.25800000000001</v>
      </c>
      <c r="C981">
        <v>0</v>
      </c>
      <c r="D981">
        <v>0</v>
      </c>
      <c r="E981">
        <v>0</v>
      </c>
      <c r="F981">
        <v>0</v>
      </c>
      <c r="G981">
        <v>0</v>
      </c>
      <c r="H981">
        <f t="shared" si="0"/>
        <v>210.25800000000001</v>
      </c>
    </row>
    <row r="982" spans="1:8">
      <c r="A982" s="2" t="s">
        <v>266</v>
      </c>
      <c r="C982">
        <v>0</v>
      </c>
      <c r="D982">
        <v>0</v>
      </c>
      <c r="E982">
        <v>0</v>
      </c>
      <c r="F982">
        <v>0</v>
      </c>
      <c r="G982">
        <v>0</v>
      </c>
      <c r="H982">
        <f t="shared" si="0"/>
        <v>0</v>
      </c>
    </row>
    <row r="983" spans="1:8">
      <c r="A983" s="2" t="s">
        <v>268</v>
      </c>
      <c r="B983">
        <v>143.69900000000001</v>
      </c>
      <c r="C983">
        <v>0</v>
      </c>
      <c r="D983">
        <v>0</v>
      </c>
      <c r="E983">
        <v>0</v>
      </c>
      <c r="F983">
        <v>0</v>
      </c>
      <c r="G983">
        <v>0</v>
      </c>
      <c r="H983">
        <f t="shared" si="0"/>
        <v>143.69900000000001</v>
      </c>
    </row>
    <row r="984" spans="1:8">
      <c r="A984" s="2" t="s">
        <v>270</v>
      </c>
      <c r="C984">
        <v>0</v>
      </c>
      <c r="D984">
        <v>0</v>
      </c>
      <c r="E984">
        <v>0</v>
      </c>
      <c r="F984">
        <v>0</v>
      </c>
      <c r="G984">
        <v>0</v>
      </c>
      <c r="H984">
        <f t="shared" si="0"/>
        <v>0</v>
      </c>
    </row>
    <row r="985" spans="1:8">
      <c r="A985" s="2" t="s">
        <v>1421</v>
      </c>
      <c r="C985">
        <v>0</v>
      </c>
      <c r="D985">
        <v>0</v>
      </c>
      <c r="E985">
        <v>0</v>
      </c>
      <c r="F985">
        <v>0</v>
      </c>
      <c r="G985">
        <v>0</v>
      </c>
      <c r="H985">
        <f t="shared" si="0"/>
        <v>0</v>
      </c>
    </row>
    <row r="986" spans="1:8">
      <c r="A986" s="2" t="s">
        <v>272</v>
      </c>
      <c r="B986">
        <v>119.068</v>
      </c>
      <c r="C986">
        <v>0</v>
      </c>
      <c r="D986">
        <v>0</v>
      </c>
      <c r="E986">
        <v>0</v>
      </c>
      <c r="F986">
        <v>0</v>
      </c>
      <c r="G986">
        <v>0</v>
      </c>
      <c r="H986">
        <f t="shared" si="0"/>
        <v>119.068</v>
      </c>
    </row>
    <row r="987" spans="1:8">
      <c r="A987" s="2" t="s">
        <v>274</v>
      </c>
      <c r="B987">
        <v>122.71899999999999</v>
      </c>
      <c r="C987">
        <v>0</v>
      </c>
      <c r="D987">
        <v>0</v>
      </c>
      <c r="E987">
        <v>0</v>
      </c>
      <c r="F987">
        <v>0</v>
      </c>
      <c r="G987">
        <v>0</v>
      </c>
      <c r="H987">
        <f t="shared" ref="H987:H1050" si="1">SUM(B987:G987)</f>
        <v>122.71899999999999</v>
      </c>
    </row>
    <row r="988" spans="1:8">
      <c r="A988" s="2" t="s">
        <v>276</v>
      </c>
      <c r="B988">
        <v>17.247</v>
      </c>
      <c r="C988">
        <v>0</v>
      </c>
      <c r="D988">
        <v>0</v>
      </c>
      <c r="E988">
        <v>0</v>
      </c>
      <c r="F988">
        <v>0</v>
      </c>
      <c r="G988">
        <v>0</v>
      </c>
      <c r="H988">
        <f t="shared" si="1"/>
        <v>17.247</v>
      </c>
    </row>
    <row r="989" spans="1:8">
      <c r="A989" s="2" t="s">
        <v>278</v>
      </c>
      <c r="B989">
        <v>120.973</v>
      </c>
      <c r="C989">
        <v>0</v>
      </c>
      <c r="D989">
        <v>0</v>
      </c>
      <c r="E989">
        <v>0</v>
      </c>
      <c r="F989">
        <v>0</v>
      </c>
      <c r="G989">
        <v>0</v>
      </c>
      <c r="H989">
        <f t="shared" si="1"/>
        <v>120.973</v>
      </c>
    </row>
    <row r="990" spans="1:8">
      <c r="A990" s="2" t="s">
        <v>280</v>
      </c>
      <c r="C990">
        <v>0</v>
      </c>
      <c r="D990">
        <v>0</v>
      </c>
      <c r="E990">
        <v>0</v>
      </c>
      <c r="F990">
        <v>0</v>
      </c>
      <c r="G990">
        <v>0</v>
      </c>
      <c r="H990">
        <f t="shared" si="1"/>
        <v>0</v>
      </c>
    </row>
    <row r="991" spans="1:8">
      <c r="A991" s="2" t="s">
        <v>284</v>
      </c>
      <c r="C991">
        <v>0</v>
      </c>
      <c r="D991">
        <v>0</v>
      </c>
      <c r="E991">
        <v>0</v>
      </c>
      <c r="F991">
        <v>0</v>
      </c>
      <c r="G991">
        <v>0</v>
      </c>
      <c r="H991">
        <f t="shared" si="1"/>
        <v>0</v>
      </c>
    </row>
    <row r="992" spans="1:8">
      <c r="A992" s="2" t="s">
        <v>292</v>
      </c>
      <c r="B992">
        <v>113.492</v>
      </c>
      <c r="C992">
        <v>0</v>
      </c>
      <c r="D992">
        <v>0</v>
      </c>
      <c r="E992">
        <v>0</v>
      </c>
      <c r="F992">
        <v>0</v>
      </c>
      <c r="G992">
        <v>0</v>
      </c>
      <c r="H992">
        <f t="shared" si="1"/>
        <v>113.492</v>
      </c>
    </row>
    <row r="993" spans="1:8">
      <c r="A993" s="2" t="s">
        <v>300</v>
      </c>
      <c r="B993">
        <v>41.171999999999997</v>
      </c>
      <c r="C993">
        <v>0</v>
      </c>
      <c r="D993">
        <v>0</v>
      </c>
      <c r="E993">
        <v>0</v>
      </c>
      <c r="F993">
        <v>0</v>
      </c>
      <c r="G993">
        <v>0</v>
      </c>
      <c r="H993">
        <f t="shared" si="1"/>
        <v>41.171999999999997</v>
      </c>
    </row>
    <row r="994" spans="1:8">
      <c r="A994" s="2" t="s">
        <v>296</v>
      </c>
      <c r="B994">
        <v>334.27300000000002</v>
      </c>
      <c r="C994">
        <v>11023.074000000001</v>
      </c>
      <c r="D994">
        <v>0</v>
      </c>
      <c r="E994">
        <v>0</v>
      </c>
      <c r="F994">
        <v>0</v>
      </c>
      <c r="G994">
        <v>0</v>
      </c>
      <c r="H994">
        <f t="shared" si="1"/>
        <v>11357.347</v>
      </c>
    </row>
    <row r="995" spans="1:8">
      <c r="A995" s="2" t="s">
        <v>302</v>
      </c>
      <c r="B995">
        <v>150.71299999999999</v>
      </c>
      <c r="C995">
        <v>0</v>
      </c>
      <c r="D995">
        <v>0</v>
      </c>
      <c r="E995">
        <v>0</v>
      </c>
      <c r="F995">
        <v>0</v>
      </c>
      <c r="G995">
        <v>0</v>
      </c>
      <c r="H995">
        <f t="shared" si="1"/>
        <v>150.71299999999999</v>
      </c>
    </row>
    <row r="996" spans="1:8">
      <c r="A996" s="2" t="s">
        <v>304</v>
      </c>
      <c r="C996">
        <v>0</v>
      </c>
      <c r="D996">
        <v>0</v>
      </c>
      <c r="E996">
        <v>0</v>
      </c>
      <c r="F996">
        <v>0</v>
      </c>
      <c r="G996">
        <v>0</v>
      </c>
      <c r="H996">
        <f t="shared" si="1"/>
        <v>0</v>
      </c>
    </row>
    <row r="997" spans="1:8">
      <c r="A997" s="2" t="s">
        <v>1423</v>
      </c>
      <c r="B997">
        <v>38.744</v>
      </c>
      <c r="C997">
        <v>0</v>
      </c>
      <c r="D997">
        <v>0</v>
      </c>
      <c r="E997">
        <v>0</v>
      </c>
      <c r="F997">
        <v>0</v>
      </c>
      <c r="G997">
        <v>0</v>
      </c>
      <c r="H997">
        <f t="shared" si="1"/>
        <v>38.744</v>
      </c>
    </row>
    <row r="998" spans="1:8">
      <c r="A998" s="2" t="s">
        <v>306</v>
      </c>
      <c r="C998">
        <v>0</v>
      </c>
      <c r="D998">
        <v>0</v>
      </c>
      <c r="E998">
        <v>0</v>
      </c>
      <c r="F998">
        <v>0</v>
      </c>
      <c r="G998">
        <v>0</v>
      </c>
      <c r="H998">
        <f t="shared" si="1"/>
        <v>0</v>
      </c>
    </row>
    <row r="999" spans="1:8">
      <c r="A999" s="2" t="s">
        <v>308</v>
      </c>
      <c r="B999">
        <v>113.098</v>
      </c>
      <c r="C999">
        <v>0</v>
      </c>
      <c r="D999">
        <v>0</v>
      </c>
      <c r="E999">
        <v>0</v>
      </c>
      <c r="F999">
        <v>0</v>
      </c>
      <c r="G999">
        <v>0</v>
      </c>
      <c r="H999">
        <f t="shared" si="1"/>
        <v>113.098</v>
      </c>
    </row>
    <row r="1000" spans="1:8">
      <c r="A1000" s="2" t="s">
        <v>310</v>
      </c>
      <c r="C1000">
        <v>0</v>
      </c>
      <c r="D1000">
        <v>0</v>
      </c>
      <c r="E1000">
        <v>0</v>
      </c>
      <c r="F1000">
        <v>0</v>
      </c>
      <c r="G1000">
        <v>0</v>
      </c>
      <c r="H1000">
        <f t="shared" si="1"/>
        <v>0</v>
      </c>
    </row>
    <row r="1001" spans="1:8">
      <c r="A1001" s="2" t="s">
        <v>312</v>
      </c>
      <c r="C1001">
        <v>0</v>
      </c>
      <c r="D1001">
        <v>0</v>
      </c>
      <c r="E1001">
        <v>0</v>
      </c>
      <c r="F1001">
        <v>0</v>
      </c>
      <c r="G1001">
        <v>0</v>
      </c>
      <c r="H1001">
        <f t="shared" si="1"/>
        <v>0</v>
      </c>
    </row>
    <row r="1002" spans="1:8">
      <c r="A1002" s="2" t="s">
        <v>314</v>
      </c>
      <c r="B1002">
        <v>32.668999999999997</v>
      </c>
      <c r="C1002">
        <v>0</v>
      </c>
      <c r="D1002">
        <v>0</v>
      </c>
      <c r="E1002">
        <v>0</v>
      </c>
      <c r="F1002">
        <v>0</v>
      </c>
      <c r="G1002">
        <v>0</v>
      </c>
      <c r="H1002">
        <f t="shared" si="1"/>
        <v>32.668999999999997</v>
      </c>
    </row>
    <row r="1003" spans="1:8">
      <c r="A1003" s="2" t="s">
        <v>1425</v>
      </c>
      <c r="C1003">
        <v>0</v>
      </c>
      <c r="D1003">
        <v>0</v>
      </c>
      <c r="E1003">
        <v>0</v>
      </c>
      <c r="F1003">
        <v>0</v>
      </c>
      <c r="G1003">
        <v>0</v>
      </c>
      <c r="H1003">
        <f t="shared" si="1"/>
        <v>0</v>
      </c>
    </row>
    <row r="1004" spans="1:8">
      <c r="A1004" s="2" t="s">
        <v>316</v>
      </c>
      <c r="C1004">
        <v>0</v>
      </c>
      <c r="D1004">
        <v>0</v>
      </c>
      <c r="E1004">
        <v>0</v>
      </c>
      <c r="F1004">
        <v>0</v>
      </c>
      <c r="G1004">
        <v>0</v>
      </c>
      <c r="H1004">
        <f t="shared" si="1"/>
        <v>0</v>
      </c>
    </row>
    <row r="1005" spans="1:8">
      <c r="A1005" s="2" t="s">
        <v>1615</v>
      </c>
      <c r="C1005">
        <v>0</v>
      </c>
      <c r="D1005">
        <v>0</v>
      </c>
      <c r="E1005">
        <v>0</v>
      </c>
      <c r="F1005">
        <v>0</v>
      </c>
      <c r="G1005">
        <v>0</v>
      </c>
      <c r="H1005">
        <f t="shared" si="1"/>
        <v>0</v>
      </c>
    </row>
    <row r="1006" spans="1:8">
      <c r="A1006" s="2" t="s">
        <v>318</v>
      </c>
      <c r="C1006">
        <v>0</v>
      </c>
      <c r="D1006">
        <v>0</v>
      </c>
      <c r="E1006">
        <v>0</v>
      </c>
      <c r="F1006">
        <v>0</v>
      </c>
      <c r="G1006">
        <v>0</v>
      </c>
      <c r="H1006">
        <f t="shared" si="1"/>
        <v>0</v>
      </c>
    </row>
    <row r="1007" spans="1:8">
      <c r="A1007" s="2" t="s">
        <v>320</v>
      </c>
      <c r="C1007">
        <v>0</v>
      </c>
      <c r="D1007">
        <v>0</v>
      </c>
      <c r="E1007">
        <v>0</v>
      </c>
      <c r="F1007">
        <v>0</v>
      </c>
      <c r="G1007">
        <v>0</v>
      </c>
      <c r="H1007">
        <f t="shared" si="1"/>
        <v>0</v>
      </c>
    </row>
    <row r="1008" spans="1:8">
      <c r="A1008" s="2" t="s">
        <v>1427</v>
      </c>
      <c r="C1008">
        <v>0</v>
      </c>
      <c r="D1008">
        <v>0</v>
      </c>
      <c r="E1008">
        <v>0</v>
      </c>
      <c r="F1008">
        <v>0</v>
      </c>
      <c r="G1008">
        <v>0</v>
      </c>
      <c r="H1008">
        <f t="shared" si="1"/>
        <v>0</v>
      </c>
    </row>
    <row r="1009" spans="1:8">
      <c r="A1009" s="2" t="s">
        <v>322</v>
      </c>
      <c r="C1009">
        <v>0</v>
      </c>
      <c r="D1009">
        <v>0</v>
      </c>
      <c r="E1009">
        <v>0</v>
      </c>
      <c r="F1009">
        <v>0</v>
      </c>
      <c r="G1009">
        <v>0</v>
      </c>
      <c r="H1009">
        <f t="shared" si="1"/>
        <v>0</v>
      </c>
    </row>
    <row r="1010" spans="1:8">
      <c r="A1010" s="2" t="s">
        <v>1429</v>
      </c>
      <c r="B1010">
        <v>124.01600000000001</v>
      </c>
      <c r="C1010">
        <v>0</v>
      </c>
      <c r="D1010">
        <v>0</v>
      </c>
      <c r="E1010">
        <v>0</v>
      </c>
      <c r="F1010">
        <v>0</v>
      </c>
      <c r="G1010">
        <v>0</v>
      </c>
      <c r="H1010">
        <f t="shared" si="1"/>
        <v>124.01600000000001</v>
      </c>
    </row>
    <row r="1011" spans="1:8">
      <c r="A1011" s="2" t="s">
        <v>326</v>
      </c>
      <c r="B1011">
        <v>1979.7610000000002</v>
      </c>
      <c r="C1011">
        <v>0</v>
      </c>
      <c r="D1011">
        <v>0</v>
      </c>
      <c r="E1011">
        <v>3666.3319999999999</v>
      </c>
      <c r="F1011">
        <v>13408.925999999999</v>
      </c>
      <c r="G1011">
        <v>0</v>
      </c>
      <c r="H1011">
        <f t="shared" si="1"/>
        <v>19055.019</v>
      </c>
    </row>
    <row r="1012" spans="1:8">
      <c r="A1012" s="2" t="s">
        <v>1431</v>
      </c>
      <c r="C1012">
        <v>0</v>
      </c>
      <c r="D1012">
        <v>0</v>
      </c>
      <c r="E1012">
        <v>0</v>
      </c>
      <c r="F1012">
        <v>0</v>
      </c>
      <c r="G1012">
        <v>0</v>
      </c>
      <c r="H1012">
        <f t="shared" si="1"/>
        <v>0</v>
      </c>
    </row>
    <row r="1013" spans="1:8">
      <c r="A1013" s="2" t="s">
        <v>328</v>
      </c>
      <c r="C1013">
        <v>0</v>
      </c>
      <c r="D1013">
        <v>0</v>
      </c>
      <c r="E1013">
        <v>0</v>
      </c>
      <c r="F1013">
        <v>0</v>
      </c>
      <c r="G1013">
        <v>0</v>
      </c>
      <c r="H1013">
        <f t="shared" si="1"/>
        <v>0</v>
      </c>
    </row>
    <row r="1014" spans="1:8">
      <c r="A1014" s="2" t="s">
        <v>330</v>
      </c>
      <c r="B1014">
        <v>32.973999999999997</v>
      </c>
      <c r="C1014">
        <v>0</v>
      </c>
      <c r="D1014">
        <v>0</v>
      </c>
      <c r="E1014">
        <v>0</v>
      </c>
      <c r="F1014">
        <v>0</v>
      </c>
      <c r="G1014">
        <v>0</v>
      </c>
      <c r="H1014">
        <f t="shared" si="1"/>
        <v>32.973999999999997</v>
      </c>
    </row>
    <row r="1015" spans="1:8">
      <c r="A1015" s="2" t="s">
        <v>332</v>
      </c>
      <c r="B1015">
        <v>46.213000000000001</v>
      </c>
      <c r="C1015">
        <v>0</v>
      </c>
      <c r="D1015">
        <v>0</v>
      </c>
      <c r="E1015">
        <v>0</v>
      </c>
      <c r="F1015">
        <v>0</v>
      </c>
      <c r="G1015">
        <v>0</v>
      </c>
      <c r="H1015">
        <f t="shared" si="1"/>
        <v>46.213000000000001</v>
      </c>
    </row>
    <row r="1016" spans="1:8">
      <c r="A1016" s="2" t="s">
        <v>1433</v>
      </c>
      <c r="C1016">
        <v>0</v>
      </c>
      <c r="D1016">
        <v>0</v>
      </c>
      <c r="E1016">
        <v>0</v>
      </c>
      <c r="F1016">
        <v>0</v>
      </c>
      <c r="G1016">
        <v>0</v>
      </c>
      <c r="H1016">
        <f t="shared" si="1"/>
        <v>0</v>
      </c>
    </row>
    <row r="1017" spans="1:8">
      <c r="A1017" s="2" t="s">
        <v>334</v>
      </c>
      <c r="C1017">
        <v>0</v>
      </c>
      <c r="D1017">
        <v>0</v>
      </c>
      <c r="E1017">
        <v>0</v>
      </c>
      <c r="F1017">
        <v>0</v>
      </c>
      <c r="G1017">
        <v>0</v>
      </c>
      <c r="H1017">
        <f t="shared" si="1"/>
        <v>0</v>
      </c>
    </row>
    <row r="1018" spans="1:8">
      <c r="A1018" s="2" t="s">
        <v>336</v>
      </c>
      <c r="C1018">
        <v>0</v>
      </c>
      <c r="D1018">
        <v>0</v>
      </c>
      <c r="E1018">
        <v>0</v>
      </c>
      <c r="F1018">
        <v>0</v>
      </c>
      <c r="G1018">
        <v>0</v>
      </c>
      <c r="H1018">
        <f t="shared" si="1"/>
        <v>0</v>
      </c>
    </row>
    <row r="1019" spans="1:8">
      <c r="A1019" s="2" t="s">
        <v>1435</v>
      </c>
      <c r="B1019">
        <v>2685.2660000000001</v>
      </c>
      <c r="C1019">
        <v>0</v>
      </c>
      <c r="D1019">
        <v>0</v>
      </c>
      <c r="E1019">
        <v>0</v>
      </c>
      <c r="F1019">
        <v>0</v>
      </c>
      <c r="G1019">
        <v>0</v>
      </c>
      <c r="H1019">
        <f t="shared" si="1"/>
        <v>2685.2660000000001</v>
      </c>
    </row>
    <row r="1020" spans="1:8">
      <c r="A1020" s="2" t="s">
        <v>1437</v>
      </c>
      <c r="C1020">
        <v>0</v>
      </c>
      <c r="D1020">
        <v>0</v>
      </c>
      <c r="E1020">
        <v>0</v>
      </c>
      <c r="F1020">
        <v>0</v>
      </c>
      <c r="G1020">
        <v>0</v>
      </c>
      <c r="H1020">
        <f t="shared" si="1"/>
        <v>0</v>
      </c>
    </row>
    <row r="1021" spans="1:8">
      <c r="A1021" s="2" t="s">
        <v>338</v>
      </c>
      <c r="C1021">
        <v>0</v>
      </c>
      <c r="D1021">
        <v>0</v>
      </c>
      <c r="E1021">
        <v>0</v>
      </c>
      <c r="F1021">
        <v>0</v>
      </c>
      <c r="G1021">
        <v>0</v>
      </c>
      <c r="H1021">
        <f t="shared" si="1"/>
        <v>0</v>
      </c>
    </row>
    <row r="1022" spans="1:8">
      <c r="A1022" s="2" t="s">
        <v>340</v>
      </c>
      <c r="C1022">
        <v>0</v>
      </c>
      <c r="D1022">
        <v>0</v>
      </c>
      <c r="E1022">
        <v>0</v>
      </c>
      <c r="F1022">
        <v>0</v>
      </c>
      <c r="G1022">
        <v>0</v>
      </c>
      <c r="H1022">
        <f t="shared" si="1"/>
        <v>0</v>
      </c>
    </row>
    <row r="1023" spans="1:8">
      <c r="A1023" s="2" t="s">
        <v>342</v>
      </c>
      <c r="C1023">
        <v>0</v>
      </c>
      <c r="D1023">
        <v>0</v>
      </c>
      <c r="E1023">
        <v>0</v>
      </c>
      <c r="F1023">
        <v>0</v>
      </c>
      <c r="G1023">
        <v>0</v>
      </c>
      <c r="H1023">
        <f t="shared" si="1"/>
        <v>0</v>
      </c>
    </row>
    <row r="1024" spans="1:8">
      <c r="A1024" s="2" t="s">
        <v>344</v>
      </c>
      <c r="C1024">
        <v>0</v>
      </c>
      <c r="D1024">
        <v>0</v>
      </c>
      <c r="E1024">
        <v>0</v>
      </c>
      <c r="F1024">
        <v>0</v>
      </c>
      <c r="G1024">
        <v>0</v>
      </c>
      <c r="H1024">
        <f t="shared" si="1"/>
        <v>0</v>
      </c>
    </row>
    <row r="1025" spans="1:8">
      <c r="A1025" s="2" t="s">
        <v>346</v>
      </c>
      <c r="B1025">
        <v>67.277000000000001</v>
      </c>
      <c r="C1025">
        <v>0</v>
      </c>
      <c r="D1025">
        <v>0</v>
      </c>
      <c r="E1025">
        <v>0</v>
      </c>
      <c r="F1025">
        <v>0</v>
      </c>
      <c r="G1025">
        <v>0</v>
      </c>
      <c r="H1025">
        <f t="shared" si="1"/>
        <v>67.277000000000001</v>
      </c>
    </row>
    <row r="1026" spans="1:8">
      <c r="A1026" s="2" t="s">
        <v>348</v>
      </c>
      <c r="B1026">
        <v>501.57100000000003</v>
      </c>
      <c r="C1026">
        <v>0</v>
      </c>
      <c r="D1026">
        <v>0</v>
      </c>
      <c r="E1026">
        <v>0</v>
      </c>
      <c r="F1026">
        <v>0</v>
      </c>
      <c r="G1026">
        <v>0</v>
      </c>
      <c r="H1026">
        <f t="shared" si="1"/>
        <v>501.57100000000003</v>
      </c>
    </row>
    <row r="1027" spans="1:8">
      <c r="A1027" s="2" t="s">
        <v>350</v>
      </c>
      <c r="C1027">
        <v>0</v>
      </c>
      <c r="D1027">
        <v>0</v>
      </c>
      <c r="E1027">
        <v>0</v>
      </c>
      <c r="F1027">
        <v>0</v>
      </c>
      <c r="G1027">
        <v>0</v>
      </c>
      <c r="H1027">
        <f t="shared" si="1"/>
        <v>0</v>
      </c>
    </row>
    <row r="1028" spans="1:8">
      <c r="A1028" s="2" t="s">
        <v>354</v>
      </c>
      <c r="B1028">
        <v>314.791</v>
      </c>
      <c r="C1028">
        <v>0</v>
      </c>
      <c r="D1028">
        <v>0</v>
      </c>
      <c r="E1028">
        <v>0</v>
      </c>
      <c r="F1028">
        <v>0</v>
      </c>
      <c r="G1028">
        <v>0</v>
      </c>
      <c r="H1028">
        <f t="shared" si="1"/>
        <v>314.791</v>
      </c>
    </row>
    <row r="1029" spans="1:8">
      <c r="A1029" s="2" t="s">
        <v>356</v>
      </c>
      <c r="B1029">
        <v>489.53</v>
      </c>
      <c r="C1029">
        <v>0</v>
      </c>
      <c r="D1029">
        <v>0</v>
      </c>
      <c r="E1029">
        <v>0</v>
      </c>
      <c r="F1029">
        <v>0</v>
      </c>
      <c r="G1029">
        <v>0</v>
      </c>
      <c r="H1029">
        <f t="shared" si="1"/>
        <v>489.53</v>
      </c>
    </row>
    <row r="1030" spans="1:8">
      <c r="A1030" s="2" t="s">
        <v>1439</v>
      </c>
      <c r="C1030">
        <v>0</v>
      </c>
      <c r="D1030">
        <v>0</v>
      </c>
      <c r="E1030">
        <v>0</v>
      </c>
      <c r="F1030">
        <v>0</v>
      </c>
      <c r="G1030">
        <v>0</v>
      </c>
      <c r="H1030">
        <f t="shared" si="1"/>
        <v>0</v>
      </c>
    </row>
    <row r="1031" spans="1:8">
      <c r="A1031" s="2" t="s">
        <v>360</v>
      </c>
      <c r="C1031">
        <v>0</v>
      </c>
      <c r="D1031">
        <v>0</v>
      </c>
      <c r="E1031">
        <v>0</v>
      </c>
      <c r="F1031">
        <v>0</v>
      </c>
      <c r="G1031">
        <v>0</v>
      </c>
      <c r="H1031">
        <f t="shared" si="1"/>
        <v>0</v>
      </c>
    </row>
    <row r="1032" spans="1:8">
      <c r="A1032" s="2" t="s">
        <v>362</v>
      </c>
      <c r="B1032">
        <v>174.28700000000001</v>
      </c>
      <c r="C1032">
        <v>0</v>
      </c>
      <c r="D1032">
        <v>0</v>
      </c>
      <c r="E1032">
        <v>0</v>
      </c>
      <c r="F1032">
        <v>0</v>
      </c>
      <c r="G1032">
        <v>0</v>
      </c>
      <c r="H1032">
        <f t="shared" si="1"/>
        <v>174.28700000000001</v>
      </c>
    </row>
    <row r="1033" spans="1:8">
      <c r="A1033" s="2" t="s">
        <v>364</v>
      </c>
      <c r="B1033">
        <v>381.65899999999999</v>
      </c>
      <c r="C1033">
        <v>0</v>
      </c>
      <c r="D1033">
        <v>0</v>
      </c>
      <c r="E1033">
        <v>0</v>
      </c>
      <c r="F1033">
        <v>0</v>
      </c>
      <c r="G1033">
        <v>0</v>
      </c>
      <c r="H1033">
        <f t="shared" si="1"/>
        <v>381.65899999999999</v>
      </c>
    </row>
    <row r="1034" spans="1:8">
      <c r="A1034" s="2" t="s">
        <v>368</v>
      </c>
      <c r="B1034">
        <v>216.745</v>
      </c>
      <c r="C1034">
        <v>30114.631000000001</v>
      </c>
      <c r="D1034">
        <v>0</v>
      </c>
      <c r="E1034">
        <v>0</v>
      </c>
      <c r="F1034">
        <v>0</v>
      </c>
      <c r="G1034">
        <v>0</v>
      </c>
      <c r="H1034">
        <f t="shared" si="1"/>
        <v>30331.376</v>
      </c>
    </row>
    <row r="1035" spans="1:8">
      <c r="A1035" s="2" t="s">
        <v>1441</v>
      </c>
      <c r="C1035">
        <v>0</v>
      </c>
      <c r="D1035">
        <v>0</v>
      </c>
      <c r="E1035">
        <v>0</v>
      </c>
      <c r="F1035">
        <v>0</v>
      </c>
      <c r="G1035">
        <v>0</v>
      </c>
      <c r="H1035">
        <f t="shared" si="1"/>
        <v>0</v>
      </c>
    </row>
    <row r="1036" spans="1:8">
      <c r="A1036" s="2" t="s">
        <v>372</v>
      </c>
      <c r="C1036">
        <v>0</v>
      </c>
      <c r="D1036">
        <v>0</v>
      </c>
      <c r="E1036">
        <v>0</v>
      </c>
      <c r="F1036">
        <v>0</v>
      </c>
      <c r="G1036">
        <v>0</v>
      </c>
      <c r="H1036">
        <f t="shared" si="1"/>
        <v>0</v>
      </c>
    </row>
    <row r="1037" spans="1:8">
      <c r="A1037" s="2" t="s">
        <v>374</v>
      </c>
      <c r="B1037">
        <v>123.26300000000001</v>
      </c>
      <c r="C1037">
        <v>0</v>
      </c>
      <c r="D1037">
        <v>0</v>
      </c>
      <c r="E1037">
        <v>0</v>
      </c>
      <c r="F1037">
        <v>0</v>
      </c>
      <c r="G1037">
        <v>0</v>
      </c>
      <c r="H1037">
        <f t="shared" si="1"/>
        <v>123.26300000000001</v>
      </c>
    </row>
    <row r="1038" spans="1:8">
      <c r="A1038" s="2" t="s">
        <v>2298</v>
      </c>
      <c r="B1038">
        <v>323.197</v>
      </c>
      <c r="C1038">
        <v>0</v>
      </c>
      <c r="D1038">
        <v>0</v>
      </c>
      <c r="E1038">
        <v>0</v>
      </c>
      <c r="F1038">
        <v>0</v>
      </c>
      <c r="G1038">
        <v>0</v>
      </c>
      <c r="H1038">
        <f t="shared" si="1"/>
        <v>323.197</v>
      </c>
    </row>
    <row r="1039" spans="1:8">
      <c r="A1039" s="2" t="s">
        <v>378</v>
      </c>
      <c r="C1039">
        <v>0</v>
      </c>
      <c r="D1039">
        <v>0</v>
      </c>
      <c r="E1039">
        <v>0</v>
      </c>
      <c r="F1039">
        <v>0</v>
      </c>
      <c r="G1039">
        <v>0</v>
      </c>
      <c r="H1039">
        <f t="shared" si="1"/>
        <v>0</v>
      </c>
    </row>
    <row r="1040" spans="1:8">
      <c r="A1040" s="2" t="s">
        <v>380</v>
      </c>
      <c r="C1040">
        <v>0</v>
      </c>
      <c r="D1040">
        <v>0</v>
      </c>
      <c r="E1040">
        <v>0</v>
      </c>
      <c r="F1040">
        <v>0</v>
      </c>
      <c r="G1040">
        <v>0</v>
      </c>
      <c r="H1040">
        <f t="shared" si="1"/>
        <v>0</v>
      </c>
    </row>
    <row r="1041" spans="1:8">
      <c r="A1041" s="2" t="s">
        <v>1443</v>
      </c>
      <c r="B1041">
        <v>92.924999999999997</v>
      </c>
      <c r="C1041">
        <v>0</v>
      </c>
      <c r="D1041">
        <v>0</v>
      </c>
      <c r="E1041">
        <v>0</v>
      </c>
      <c r="F1041">
        <v>0</v>
      </c>
      <c r="G1041">
        <v>0</v>
      </c>
      <c r="H1041">
        <f t="shared" si="1"/>
        <v>92.924999999999997</v>
      </c>
    </row>
    <row r="1042" spans="1:8">
      <c r="A1042" s="2" t="s">
        <v>384</v>
      </c>
      <c r="B1042">
        <v>226.91499999999999</v>
      </c>
      <c r="C1042">
        <v>0</v>
      </c>
      <c r="D1042">
        <v>0</v>
      </c>
      <c r="E1042">
        <v>0</v>
      </c>
      <c r="F1042">
        <v>0</v>
      </c>
      <c r="G1042">
        <v>0</v>
      </c>
      <c r="H1042">
        <f t="shared" si="1"/>
        <v>226.91499999999999</v>
      </c>
    </row>
    <row r="1043" spans="1:8">
      <c r="A1043" s="2" t="s">
        <v>386</v>
      </c>
      <c r="B1043">
        <v>128.07599999999999</v>
      </c>
      <c r="C1043">
        <v>0</v>
      </c>
      <c r="D1043">
        <v>215.464</v>
      </c>
      <c r="E1043">
        <v>0</v>
      </c>
      <c r="F1043">
        <v>0</v>
      </c>
      <c r="G1043">
        <v>0</v>
      </c>
      <c r="H1043">
        <f t="shared" si="1"/>
        <v>343.53999999999996</v>
      </c>
    </row>
    <row r="1044" spans="1:8">
      <c r="A1044" s="2" t="s">
        <v>388</v>
      </c>
      <c r="C1044">
        <v>0</v>
      </c>
      <c r="D1044">
        <v>0</v>
      </c>
      <c r="E1044">
        <v>0</v>
      </c>
      <c r="F1044">
        <v>0</v>
      </c>
      <c r="G1044">
        <v>0</v>
      </c>
      <c r="H1044">
        <f t="shared" si="1"/>
        <v>0</v>
      </c>
    </row>
    <row r="1045" spans="1:8">
      <c r="A1045" s="2" t="s">
        <v>1445</v>
      </c>
      <c r="B1045">
        <v>185.61</v>
      </c>
      <c r="C1045">
        <v>0</v>
      </c>
      <c r="D1045">
        <v>0</v>
      </c>
      <c r="E1045">
        <v>0</v>
      </c>
      <c r="F1045">
        <v>0</v>
      </c>
      <c r="G1045">
        <v>0</v>
      </c>
      <c r="H1045">
        <f t="shared" si="1"/>
        <v>185.61</v>
      </c>
    </row>
    <row r="1046" spans="1:8">
      <c r="A1046" s="2" t="s">
        <v>394</v>
      </c>
      <c r="C1046">
        <v>0</v>
      </c>
      <c r="D1046">
        <v>0</v>
      </c>
      <c r="E1046">
        <v>0</v>
      </c>
      <c r="F1046">
        <v>0</v>
      </c>
      <c r="G1046">
        <v>0</v>
      </c>
      <c r="H1046">
        <f t="shared" si="1"/>
        <v>0</v>
      </c>
    </row>
    <row r="1047" spans="1:8">
      <c r="A1047" s="2" t="s">
        <v>396</v>
      </c>
      <c r="B1047">
        <v>372.29500000000002</v>
      </c>
      <c r="C1047">
        <v>0</v>
      </c>
      <c r="D1047">
        <v>0</v>
      </c>
      <c r="E1047">
        <v>0</v>
      </c>
      <c r="F1047">
        <v>0</v>
      </c>
      <c r="G1047">
        <v>0</v>
      </c>
      <c r="H1047">
        <f t="shared" si="1"/>
        <v>372.29500000000002</v>
      </c>
    </row>
    <row r="1048" spans="1:8">
      <c r="A1048" s="2" t="s">
        <v>400</v>
      </c>
      <c r="C1048">
        <v>0</v>
      </c>
      <c r="D1048">
        <v>0</v>
      </c>
      <c r="E1048">
        <v>0</v>
      </c>
      <c r="F1048">
        <v>0</v>
      </c>
      <c r="G1048">
        <v>0</v>
      </c>
      <c r="H1048">
        <f t="shared" si="1"/>
        <v>0</v>
      </c>
    </row>
    <row r="1049" spans="1:8">
      <c r="A1049" s="2" t="s">
        <v>404</v>
      </c>
      <c r="C1049">
        <v>0</v>
      </c>
      <c r="D1049">
        <v>0</v>
      </c>
      <c r="E1049">
        <v>0</v>
      </c>
      <c r="F1049">
        <v>0</v>
      </c>
      <c r="G1049">
        <v>0</v>
      </c>
      <c r="H1049">
        <f t="shared" si="1"/>
        <v>0</v>
      </c>
    </row>
    <row r="1050" spans="1:8">
      <c r="A1050" s="2" t="s">
        <v>406</v>
      </c>
      <c r="B1050">
        <v>109.158</v>
      </c>
      <c r="C1050">
        <v>0</v>
      </c>
      <c r="D1050">
        <v>0</v>
      </c>
      <c r="E1050">
        <v>0</v>
      </c>
      <c r="F1050">
        <v>0</v>
      </c>
      <c r="G1050">
        <v>0</v>
      </c>
      <c r="H1050">
        <f t="shared" si="1"/>
        <v>109.158</v>
      </c>
    </row>
    <row r="1051" spans="1:8">
      <c r="A1051" s="2" t="s">
        <v>408</v>
      </c>
      <c r="C1051">
        <v>0</v>
      </c>
      <c r="D1051">
        <v>0</v>
      </c>
      <c r="E1051">
        <v>0</v>
      </c>
      <c r="F1051">
        <v>0</v>
      </c>
      <c r="G1051">
        <v>0</v>
      </c>
      <c r="H1051">
        <f t="shared" ref="H1051:H1114" si="2">SUM(B1051:G1051)</f>
        <v>0</v>
      </c>
    </row>
    <row r="1052" spans="1:8">
      <c r="A1052" s="2" t="s">
        <v>410</v>
      </c>
      <c r="C1052">
        <v>0</v>
      </c>
      <c r="D1052">
        <v>0</v>
      </c>
      <c r="E1052">
        <v>0</v>
      </c>
      <c r="F1052">
        <v>0</v>
      </c>
      <c r="G1052">
        <v>0</v>
      </c>
      <c r="H1052">
        <f t="shared" si="2"/>
        <v>0</v>
      </c>
    </row>
    <row r="1053" spans="1:8">
      <c r="A1053" s="2" t="s">
        <v>414</v>
      </c>
      <c r="B1053">
        <v>225.81200000000001</v>
      </c>
      <c r="C1053">
        <v>0</v>
      </c>
      <c r="D1053">
        <v>0</v>
      </c>
      <c r="E1053">
        <v>0</v>
      </c>
      <c r="F1053">
        <v>0</v>
      </c>
      <c r="G1053">
        <v>0</v>
      </c>
      <c r="H1053">
        <f t="shared" si="2"/>
        <v>225.81200000000001</v>
      </c>
    </row>
    <row r="1054" spans="1:8">
      <c r="A1054" s="2" t="s">
        <v>416</v>
      </c>
      <c r="B1054">
        <v>411.404</v>
      </c>
      <c r="C1054">
        <v>0</v>
      </c>
      <c r="D1054">
        <v>0</v>
      </c>
      <c r="E1054">
        <v>0</v>
      </c>
      <c r="F1054">
        <v>0</v>
      </c>
      <c r="G1054">
        <v>0</v>
      </c>
      <c r="H1054">
        <f t="shared" si="2"/>
        <v>411.404</v>
      </c>
    </row>
    <row r="1055" spans="1:8">
      <c r="A1055" s="2" t="s">
        <v>420</v>
      </c>
      <c r="B1055">
        <v>86.96</v>
      </c>
      <c r="C1055">
        <v>0</v>
      </c>
      <c r="D1055">
        <v>0</v>
      </c>
      <c r="E1055">
        <v>0</v>
      </c>
      <c r="F1055">
        <v>0</v>
      </c>
      <c r="G1055">
        <v>0</v>
      </c>
      <c r="H1055">
        <f t="shared" si="2"/>
        <v>86.96</v>
      </c>
    </row>
    <row r="1056" spans="1:8">
      <c r="A1056" s="2" t="s">
        <v>424</v>
      </c>
      <c r="B1056">
        <v>119.376</v>
      </c>
      <c r="C1056">
        <v>0</v>
      </c>
      <c r="D1056">
        <v>0</v>
      </c>
      <c r="E1056">
        <v>0</v>
      </c>
      <c r="F1056">
        <v>0</v>
      </c>
      <c r="G1056">
        <v>0</v>
      </c>
      <c r="H1056">
        <f t="shared" si="2"/>
        <v>119.376</v>
      </c>
    </row>
    <row r="1057" spans="1:8">
      <c r="A1057" s="2" t="s">
        <v>426</v>
      </c>
      <c r="C1057">
        <v>0</v>
      </c>
      <c r="D1057">
        <v>0</v>
      </c>
      <c r="E1057">
        <v>0</v>
      </c>
      <c r="F1057">
        <v>0</v>
      </c>
      <c r="G1057">
        <v>0</v>
      </c>
      <c r="H1057">
        <f t="shared" si="2"/>
        <v>0</v>
      </c>
    </row>
    <row r="1058" spans="1:8">
      <c r="A1058" s="2" t="s">
        <v>430</v>
      </c>
      <c r="B1058">
        <v>124.52800000000001</v>
      </c>
      <c r="C1058">
        <v>0</v>
      </c>
      <c r="D1058">
        <v>0</v>
      </c>
      <c r="E1058">
        <v>0</v>
      </c>
      <c r="F1058">
        <v>0</v>
      </c>
      <c r="G1058">
        <v>0</v>
      </c>
      <c r="H1058">
        <f t="shared" si="2"/>
        <v>124.52800000000001</v>
      </c>
    </row>
    <row r="1059" spans="1:8">
      <c r="A1059" s="2" t="s">
        <v>432</v>
      </c>
      <c r="C1059">
        <v>0</v>
      </c>
      <c r="D1059">
        <v>0</v>
      </c>
      <c r="E1059">
        <v>0</v>
      </c>
      <c r="F1059">
        <v>0</v>
      </c>
      <c r="G1059">
        <v>0</v>
      </c>
      <c r="H1059">
        <f t="shared" si="2"/>
        <v>0</v>
      </c>
    </row>
    <row r="1060" spans="1:8">
      <c r="A1060" s="2" t="s">
        <v>434</v>
      </c>
      <c r="C1060">
        <v>0</v>
      </c>
      <c r="D1060">
        <v>0</v>
      </c>
      <c r="E1060">
        <v>0</v>
      </c>
      <c r="F1060">
        <v>0</v>
      </c>
      <c r="G1060">
        <v>0</v>
      </c>
      <c r="H1060">
        <f t="shared" si="2"/>
        <v>0</v>
      </c>
    </row>
    <row r="1061" spans="1:8">
      <c r="A1061" s="2" t="s">
        <v>436</v>
      </c>
      <c r="B1061">
        <v>0</v>
      </c>
      <c r="C1061">
        <v>14296.837</v>
      </c>
      <c r="D1061">
        <v>0</v>
      </c>
      <c r="E1061">
        <v>0</v>
      </c>
      <c r="F1061">
        <v>0</v>
      </c>
      <c r="G1061">
        <v>0</v>
      </c>
      <c r="H1061">
        <f t="shared" si="2"/>
        <v>14296.837</v>
      </c>
    </row>
    <row r="1062" spans="1:8">
      <c r="A1062" s="2" t="s">
        <v>438</v>
      </c>
      <c r="B1062">
        <v>175.767</v>
      </c>
      <c r="C1062">
        <v>0</v>
      </c>
      <c r="D1062">
        <v>0</v>
      </c>
      <c r="E1062">
        <v>0</v>
      </c>
      <c r="F1062">
        <v>0</v>
      </c>
      <c r="G1062">
        <v>0</v>
      </c>
      <c r="H1062">
        <f t="shared" si="2"/>
        <v>175.767</v>
      </c>
    </row>
    <row r="1063" spans="1:8">
      <c r="A1063" s="2" t="s">
        <v>442</v>
      </c>
      <c r="B1063">
        <v>1419.2260000000001</v>
      </c>
      <c r="C1063">
        <v>0</v>
      </c>
      <c r="D1063">
        <v>0</v>
      </c>
      <c r="E1063">
        <v>0</v>
      </c>
      <c r="F1063">
        <v>19610.723000000002</v>
      </c>
      <c r="G1063">
        <v>0</v>
      </c>
      <c r="H1063">
        <f t="shared" si="2"/>
        <v>21029.949000000001</v>
      </c>
    </row>
    <row r="1064" spans="1:8">
      <c r="A1064" s="2" t="s">
        <v>450</v>
      </c>
      <c r="C1064">
        <v>0</v>
      </c>
      <c r="D1064">
        <v>0</v>
      </c>
      <c r="E1064">
        <v>0</v>
      </c>
      <c r="F1064">
        <v>0</v>
      </c>
      <c r="G1064">
        <v>0</v>
      </c>
      <c r="H1064">
        <f t="shared" si="2"/>
        <v>0</v>
      </c>
    </row>
    <row r="1065" spans="1:8">
      <c r="A1065" s="2" t="s">
        <v>452</v>
      </c>
      <c r="C1065">
        <v>0</v>
      </c>
      <c r="D1065">
        <v>0</v>
      </c>
      <c r="E1065">
        <v>0</v>
      </c>
      <c r="F1065">
        <v>0</v>
      </c>
      <c r="G1065">
        <v>0</v>
      </c>
      <c r="H1065">
        <f t="shared" si="2"/>
        <v>0</v>
      </c>
    </row>
    <row r="1066" spans="1:8">
      <c r="A1066" s="2" t="s">
        <v>454</v>
      </c>
      <c r="C1066">
        <v>0</v>
      </c>
      <c r="D1066">
        <v>0</v>
      </c>
      <c r="E1066">
        <v>0</v>
      </c>
      <c r="F1066">
        <v>0</v>
      </c>
      <c r="G1066">
        <v>0</v>
      </c>
      <c r="H1066">
        <f t="shared" si="2"/>
        <v>0</v>
      </c>
    </row>
    <row r="1067" spans="1:8">
      <c r="A1067" s="2" t="s">
        <v>456</v>
      </c>
      <c r="B1067">
        <v>109.30500000000001</v>
      </c>
      <c r="C1067">
        <v>0</v>
      </c>
      <c r="D1067">
        <v>0</v>
      </c>
      <c r="E1067">
        <v>0</v>
      </c>
      <c r="F1067">
        <v>0</v>
      </c>
      <c r="G1067">
        <v>0</v>
      </c>
      <c r="H1067">
        <f t="shared" si="2"/>
        <v>109.30500000000001</v>
      </c>
    </row>
    <row r="1068" spans="1:8">
      <c r="A1068" s="2" t="s">
        <v>458</v>
      </c>
      <c r="B1068">
        <v>572.70100000000002</v>
      </c>
      <c r="C1068">
        <v>0</v>
      </c>
      <c r="D1068">
        <v>0</v>
      </c>
      <c r="E1068">
        <v>0</v>
      </c>
      <c r="F1068">
        <v>4566.8270000000002</v>
      </c>
      <c r="G1068">
        <v>0</v>
      </c>
      <c r="H1068">
        <f t="shared" si="2"/>
        <v>5139.5280000000002</v>
      </c>
    </row>
    <row r="1069" spans="1:8">
      <c r="A1069" s="2" t="s">
        <v>1449</v>
      </c>
      <c r="C1069">
        <v>0</v>
      </c>
      <c r="D1069">
        <v>0</v>
      </c>
      <c r="E1069">
        <v>0</v>
      </c>
      <c r="F1069">
        <v>0</v>
      </c>
      <c r="G1069">
        <v>0</v>
      </c>
      <c r="H1069">
        <f t="shared" si="2"/>
        <v>0</v>
      </c>
    </row>
    <row r="1070" spans="1:8">
      <c r="A1070" s="2" t="s">
        <v>460</v>
      </c>
      <c r="C1070">
        <v>0</v>
      </c>
      <c r="D1070">
        <v>0</v>
      </c>
      <c r="E1070">
        <v>0</v>
      </c>
      <c r="F1070">
        <v>0</v>
      </c>
      <c r="G1070">
        <v>0</v>
      </c>
      <c r="H1070">
        <f t="shared" si="2"/>
        <v>0</v>
      </c>
    </row>
    <row r="1071" spans="1:8">
      <c r="A1071" s="2" t="s">
        <v>462</v>
      </c>
      <c r="C1071">
        <v>0</v>
      </c>
      <c r="D1071">
        <v>0</v>
      </c>
      <c r="E1071">
        <v>0</v>
      </c>
      <c r="F1071">
        <v>0</v>
      </c>
      <c r="G1071">
        <v>0</v>
      </c>
      <c r="H1071">
        <f t="shared" si="2"/>
        <v>0</v>
      </c>
    </row>
    <row r="1072" spans="1:8">
      <c r="A1072" s="2" t="s">
        <v>464</v>
      </c>
      <c r="C1072">
        <v>0</v>
      </c>
      <c r="D1072">
        <v>0</v>
      </c>
      <c r="E1072">
        <v>0</v>
      </c>
      <c r="F1072">
        <v>0</v>
      </c>
      <c r="G1072">
        <v>0</v>
      </c>
      <c r="H1072">
        <f t="shared" si="2"/>
        <v>0</v>
      </c>
    </row>
    <row r="1073" spans="1:8">
      <c r="A1073" s="2" t="s">
        <v>466</v>
      </c>
      <c r="C1073">
        <v>0</v>
      </c>
      <c r="D1073">
        <v>0</v>
      </c>
      <c r="E1073">
        <v>0</v>
      </c>
      <c r="F1073">
        <v>0</v>
      </c>
      <c r="G1073">
        <v>0</v>
      </c>
      <c r="H1073">
        <f t="shared" si="2"/>
        <v>0</v>
      </c>
    </row>
    <row r="1074" spans="1:8">
      <c r="A1074" s="2" t="s">
        <v>470</v>
      </c>
      <c r="B1074">
        <v>35.899000000000001</v>
      </c>
      <c r="C1074">
        <v>0</v>
      </c>
      <c r="D1074">
        <v>0</v>
      </c>
      <c r="E1074">
        <v>0</v>
      </c>
      <c r="F1074">
        <v>0</v>
      </c>
      <c r="G1074">
        <v>0</v>
      </c>
      <c r="H1074">
        <f t="shared" si="2"/>
        <v>35.899000000000001</v>
      </c>
    </row>
    <row r="1075" spans="1:8">
      <c r="A1075" s="2" t="s">
        <v>474</v>
      </c>
      <c r="C1075">
        <v>0</v>
      </c>
      <c r="D1075">
        <v>0</v>
      </c>
      <c r="E1075">
        <v>0</v>
      </c>
      <c r="F1075">
        <v>0</v>
      </c>
      <c r="G1075">
        <v>0</v>
      </c>
      <c r="H1075">
        <f t="shared" si="2"/>
        <v>0</v>
      </c>
    </row>
    <row r="1076" spans="1:8">
      <c r="A1076" s="2" t="s">
        <v>476</v>
      </c>
      <c r="C1076">
        <v>0</v>
      </c>
      <c r="D1076">
        <v>0</v>
      </c>
      <c r="E1076">
        <v>0</v>
      </c>
      <c r="F1076">
        <v>0</v>
      </c>
      <c r="G1076">
        <v>0</v>
      </c>
      <c r="H1076">
        <f t="shared" si="2"/>
        <v>0</v>
      </c>
    </row>
    <row r="1077" spans="1:8">
      <c r="A1077" s="2" t="s">
        <v>480</v>
      </c>
      <c r="B1077">
        <v>287.66899999999998</v>
      </c>
      <c r="C1077">
        <v>0</v>
      </c>
      <c r="D1077">
        <v>0</v>
      </c>
      <c r="E1077">
        <v>0</v>
      </c>
      <c r="F1077">
        <v>0</v>
      </c>
      <c r="G1077">
        <v>0</v>
      </c>
      <c r="H1077">
        <f t="shared" si="2"/>
        <v>287.66899999999998</v>
      </c>
    </row>
    <row r="1078" spans="1:8">
      <c r="A1078" s="2" t="s">
        <v>478</v>
      </c>
      <c r="C1078">
        <v>0</v>
      </c>
      <c r="D1078">
        <v>0</v>
      </c>
      <c r="E1078">
        <v>0</v>
      </c>
      <c r="F1078">
        <v>0</v>
      </c>
      <c r="G1078">
        <v>0</v>
      </c>
      <c r="H1078">
        <f t="shared" si="2"/>
        <v>0</v>
      </c>
    </row>
    <row r="1079" spans="1:8">
      <c r="A1079" s="2" t="s">
        <v>482</v>
      </c>
      <c r="B1079">
        <v>127.881</v>
      </c>
      <c r="C1079">
        <v>0</v>
      </c>
      <c r="D1079">
        <v>0</v>
      </c>
      <c r="E1079">
        <v>0</v>
      </c>
      <c r="F1079">
        <v>0</v>
      </c>
      <c r="G1079">
        <v>0</v>
      </c>
      <c r="H1079">
        <f t="shared" si="2"/>
        <v>127.881</v>
      </c>
    </row>
    <row r="1080" spans="1:8">
      <c r="A1080" s="2" t="s">
        <v>1033</v>
      </c>
      <c r="C1080">
        <v>0</v>
      </c>
      <c r="D1080">
        <v>0</v>
      </c>
      <c r="E1080">
        <v>0</v>
      </c>
      <c r="F1080">
        <v>0</v>
      </c>
      <c r="G1080">
        <v>0</v>
      </c>
      <c r="H1080">
        <f t="shared" si="2"/>
        <v>0</v>
      </c>
    </row>
    <row r="1081" spans="1:8">
      <c r="A1081" s="2" t="s">
        <v>484</v>
      </c>
      <c r="C1081">
        <v>0</v>
      </c>
      <c r="D1081">
        <v>0</v>
      </c>
      <c r="E1081">
        <v>0</v>
      </c>
      <c r="F1081">
        <v>0</v>
      </c>
      <c r="G1081">
        <v>0</v>
      </c>
      <c r="H1081">
        <f t="shared" si="2"/>
        <v>0</v>
      </c>
    </row>
    <row r="1082" spans="1:8">
      <c r="A1082" s="2" t="s">
        <v>488</v>
      </c>
      <c r="C1082">
        <v>0</v>
      </c>
      <c r="D1082">
        <v>0</v>
      </c>
      <c r="E1082">
        <v>0</v>
      </c>
      <c r="F1082">
        <v>0</v>
      </c>
      <c r="G1082">
        <v>0</v>
      </c>
      <c r="H1082">
        <f t="shared" si="2"/>
        <v>0</v>
      </c>
    </row>
    <row r="1083" spans="1:8">
      <c r="A1083" s="2" t="s">
        <v>490</v>
      </c>
      <c r="B1083">
        <v>128.816</v>
      </c>
      <c r="C1083">
        <v>0</v>
      </c>
      <c r="D1083">
        <v>0</v>
      </c>
      <c r="E1083">
        <v>0</v>
      </c>
      <c r="F1083">
        <v>0</v>
      </c>
      <c r="G1083">
        <v>0</v>
      </c>
      <c r="H1083">
        <f t="shared" si="2"/>
        <v>128.816</v>
      </c>
    </row>
    <row r="1084" spans="1:8">
      <c r="A1084" s="2" t="s">
        <v>1451</v>
      </c>
      <c r="C1084">
        <v>0</v>
      </c>
      <c r="D1084">
        <v>0</v>
      </c>
      <c r="E1084">
        <v>0</v>
      </c>
      <c r="F1084">
        <v>0</v>
      </c>
      <c r="G1084">
        <v>0</v>
      </c>
      <c r="H1084">
        <f t="shared" si="2"/>
        <v>0</v>
      </c>
    </row>
    <row r="1085" spans="1:8">
      <c r="A1085" s="2" t="s">
        <v>492</v>
      </c>
      <c r="B1085">
        <v>43.405999999999999</v>
      </c>
      <c r="C1085">
        <v>0</v>
      </c>
      <c r="D1085">
        <v>0</v>
      </c>
      <c r="E1085">
        <v>0</v>
      </c>
      <c r="F1085">
        <v>0</v>
      </c>
      <c r="G1085">
        <v>0</v>
      </c>
      <c r="H1085">
        <f t="shared" si="2"/>
        <v>43.405999999999999</v>
      </c>
    </row>
    <row r="1086" spans="1:8">
      <c r="A1086" s="2" t="s">
        <v>494</v>
      </c>
      <c r="B1086">
        <v>106.976</v>
      </c>
      <c r="C1086">
        <v>0</v>
      </c>
      <c r="D1086">
        <v>0</v>
      </c>
      <c r="E1086">
        <v>0</v>
      </c>
      <c r="F1086">
        <v>0</v>
      </c>
      <c r="G1086">
        <v>0</v>
      </c>
      <c r="H1086">
        <f t="shared" si="2"/>
        <v>106.976</v>
      </c>
    </row>
    <row r="1087" spans="1:8">
      <c r="A1087" s="2" t="s">
        <v>496</v>
      </c>
      <c r="C1087">
        <v>0</v>
      </c>
      <c r="D1087">
        <v>0</v>
      </c>
      <c r="E1087">
        <v>0</v>
      </c>
      <c r="F1087">
        <v>0</v>
      </c>
      <c r="G1087">
        <v>0</v>
      </c>
      <c r="H1087">
        <f t="shared" si="2"/>
        <v>0</v>
      </c>
    </row>
    <row r="1088" spans="1:8">
      <c r="A1088" s="2" t="s">
        <v>498</v>
      </c>
      <c r="B1088">
        <v>141.351</v>
      </c>
      <c r="C1088">
        <v>0</v>
      </c>
      <c r="D1088">
        <v>0</v>
      </c>
      <c r="E1088">
        <v>0</v>
      </c>
      <c r="F1088">
        <v>0</v>
      </c>
      <c r="G1088">
        <v>0</v>
      </c>
      <c r="H1088">
        <f t="shared" si="2"/>
        <v>141.351</v>
      </c>
    </row>
    <row r="1089" spans="1:8">
      <c r="A1089" s="2" t="s">
        <v>500</v>
      </c>
      <c r="C1089">
        <v>0</v>
      </c>
      <c r="D1089">
        <v>0</v>
      </c>
      <c r="E1089">
        <v>0</v>
      </c>
      <c r="F1089">
        <v>0</v>
      </c>
      <c r="G1089">
        <v>0</v>
      </c>
      <c r="H1089">
        <f t="shared" si="2"/>
        <v>0</v>
      </c>
    </row>
    <row r="1090" spans="1:8">
      <c r="A1090" s="2" t="s">
        <v>502</v>
      </c>
      <c r="B1090">
        <v>47.749000000000002</v>
      </c>
      <c r="C1090">
        <v>0</v>
      </c>
      <c r="D1090">
        <v>0</v>
      </c>
      <c r="E1090">
        <v>0</v>
      </c>
      <c r="F1090">
        <v>0</v>
      </c>
      <c r="G1090">
        <v>0</v>
      </c>
      <c r="H1090">
        <f t="shared" si="2"/>
        <v>47.749000000000002</v>
      </c>
    </row>
    <row r="1091" spans="1:8">
      <c r="A1091" s="2" t="s">
        <v>506</v>
      </c>
      <c r="C1091">
        <v>0</v>
      </c>
      <c r="D1091">
        <v>0</v>
      </c>
      <c r="E1091">
        <v>0</v>
      </c>
      <c r="F1091">
        <v>0</v>
      </c>
      <c r="G1091">
        <v>0</v>
      </c>
      <c r="H1091">
        <f t="shared" si="2"/>
        <v>0</v>
      </c>
    </row>
    <row r="1092" spans="1:8">
      <c r="A1092" s="2" t="s">
        <v>508</v>
      </c>
      <c r="C1092">
        <v>0</v>
      </c>
      <c r="D1092">
        <v>0</v>
      </c>
      <c r="E1092">
        <v>0</v>
      </c>
      <c r="F1092">
        <v>0</v>
      </c>
      <c r="G1092">
        <v>0</v>
      </c>
      <c r="H1092">
        <f t="shared" si="2"/>
        <v>0</v>
      </c>
    </row>
    <row r="1093" spans="1:8">
      <c r="A1093" s="2" t="s">
        <v>510</v>
      </c>
      <c r="C1093">
        <v>0</v>
      </c>
      <c r="D1093">
        <v>0</v>
      </c>
      <c r="E1093">
        <v>0</v>
      </c>
      <c r="F1093">
        <v>0</v>
      </c>
      <c r="G1093">
        <v>0</v>
      </c>
      <c r="H1093">
        <f t="shared" si="2"/>
        <v>0</v>
      </c>
    </row>
    <row r="1094" spans="1:8">
      <c r="A1094" s="2" t="s">
        <v>512</v>
      </c>
      <c r="C1094">
        <v>0</v>
      </c>
      <c r="D1094">
        <v>0</v>
      </c>
      <c r="E1094">
        <v>0</v>
      </c>
      <c r="F1094">
        <v>0</v>
      </c>
      <c r="G1094">
        <v>0</v>
      </c>
      <c r="H1094">
        <f t="shared" si="2"/>
        <v>0</v>
      </c>
    </row>
    <row r="1095" spans="1:8">
      <c r="A1095" s="2" t="s">
        <v>514</v>
      </c>
      <c r="C1095">
        <v>0</v>
      </c>
      <c r="D1095">
        <v>0</v>
      </c>
      <c r="E1095">
        <v>0</v>
      </c>
      <c r="F1095">
        <v>0</v>
      </c>
      <c r="G1095">
        <v>0</v>
      </c>
      <c r="H1095">
        <f t="shared" si="2"/>
        <v>0</v>
      </c>
    </row>
    <row r="1096" spans="1:8">
      <c r="A1096" s="2" t="s">
        <v>642</v>
      </c>
      <c r="C1096">
        <v>0</v>
      </c>
      <c r="D1096">
        <v>0</v>
      </c>
      <c r="E1096">
        <v>0</v>
      </c>
      <c r="F1096">
        <v>0</v>
      </c>
      <c r="G1096">
        <v>0</v>
      </c>
      <c r="H1096">
        <f t="shared" si="2"/>
        <v>0</v>
      </c>
    </row>
    <row r="1097" spans="1:8">
      <c r="A1097" s="2" t="s">
        <v>1453</v>
      </c>
      <c r="C1097">
        <v>0</v>
      </c>
      <c r="D1097">
        <v>0</v>
      </c>
      <c r="E1097">
        <v>0</v>
      </c>
      <c r="F1097">
        <v>0</v>
      </c>
      <c r="G1097">
        <v>0</v>
      </c>
      <c r="H1097">
        <f t="shared" si="2"/>
        <v>0</v>
      </c>
    </row>
    <row r="1098" spans="1:8">
      <c r="A1098" s="2" t="s">
        <v>516</v>
      </c>
      <c r="C1098">
        <v>0</v>
      </c>
      <c r="D1098">
        <v>0</v>
      </c>
      <c r="E1098">
        <v>0</v>
      </c>
      <c r="F1098">
        <v>0</v>
      </c>
      <c r="G1098">
        <v>0</v>
      </c>
      <c r="H1098">
        <f t="shared" si="2"/>
        <v>0</v>
      </c>
    </row>
    <row r="1099" spans="1:8">
      <c r="A1099" s="2" t="s">
        <v>1455</v>
      </c>
      <c r="C1099">
        <v>0</v>
      </c>
      <c r="D1099">
        <v>0</v>
      </c>
      <c r="E1099">
        <v>0</v>
      </c>
      <c r="F1099">
        <v>0</v>
      </c>
      <c r="G1099">
        <v>0</v>
      </c>
      <c r="H1099">
        <f t="shared" si="2"/>
        <v>0</v>
      </c>
    </row>
    <row r="1100" spans="1:8">
      <c r="A1100" s="2" t="s">
        <v>644</v>
      </c>
      <c r="C1100">
        <v>0</v>
      </c>
      <c r="D1100">
        <v>0</v>
      </c>
      <c r="E1100">
        <v>0</v>
      </c>
      <c r="F1100">
        <v>0</v>
      </c>
      <c r="G1100">
        <v>0</v>
      </c>
      <c r="H1100">
        <f t="shared" si="2"/>
        <v>0</v>
      </c>
    </row>
    <row r="1101" spans="1:8">
      <c r="A1101" s="2" t="s">
        <v>646</v>
      </c>
      <c r="B1101">
        <v>46.259</v>
      </c>
      <c r="C1101">
        <v>0</v>
      </c>
      <c r="D1101">
        <v>0</v>
      </c>
      <c r="E1101">
        <v>0</v>
      </c>
      <c r="F1101">
        <v>0</v>
      </c>
      <c r="G1101">
        <v>0</v>
      </c>
      <c r="H1101">
        <f t="shared" si="2"/>
        <v>46.259</v>
      </c>
    </row>
    <row r="1102" spans="1:8">
      <c r="A1102" s="2" t="s">
        <v>648</v>
      </c>
      <c r="B1102">
        <v>385.46500000000003</v>
      </c>
      <c r="C1102">
        <v>0</v>
      </c>
      <c r="D1102">
        <v>0</v>
      </c>
      <c r="E1102">
        <v>0</v>
      </c>
      <c r="F1102">
        <v>0</v>
      </c>
      <c r="G1102">
        <v>0</v>
      </c>
      <c r="H1102">
        <f t="shared" si="2"/>
        <v>385.46500000000003</v>
      </c>
    </row>
    <row r="1103" spans="1:8">
      <c r="A1103" s="2" t="s">
        <v>650</v>
      </c>
      <c r="C1103">
        <v>0</v>
      </c>
      <c r="D1103">
        <v>0</v>
      </c>
      <c r="E1103">
        <v>0</v>
      </c>
      <c r="F1103">
        <v>0</v>
      </c>
      <c r="G1103">
        <v>0</v>
      </c>
      <c r="H1103">
        <f t="shared" si="2"/>
        <v>0</v>
      </c>
    </row>
    <row r="1104" spans="1:8">
      <c r="A1104" s="2" t="s">
        <v>652</v>
      </c>
      <c r="C1104">
        <v>0</v>
      </c>
      <c r="D1104">
        <v>0</v>
      </c>
      <c r="E1104">
        <v>0</v>
      </c>
      <c r="F1104">
        <v>0</v>
      </c>
      <c r="G1104">
        <v>0</v>
      </c>
      <c r="H1104">
        <f t="shared" si="2"/>
        <v>0</v>
      </c>
    </row>
    <row r="1105" spans="1:8">
      <c r="A1105" s="2" t="s">
        <v>654</v>
      </c>
      <c r="C1105">
        <v>0</v>
      </c>
      <c r="D1105">
        <v>0</v>
      </c>
      <c r="E1105">
        <v>0</v>
      </c>
      <c r="F1105">
        <v>0</v>
      </c>
      <c r="G1105">
        <v>0</v>
      </c>
      <c r="H1105">
        <f t="shared" si="2"/>
        <v>0</v>
      </c>
    </row>
    <row r="1106" spans="1:8">
      <c r="A1106" s="2" t="s">
        <v>1457</v>
      </c>
      <c r="B1106">
        <v>124.767</v>
      </c>
      <c r="C1106">
        <v>0</v>
      </c>
      <c r="D1106">
        <v>0</v>
      </c>
      <c r="E1106">
        <v>0</v>
      </c>
      <c r="F1106">
        <v>0</v>
      </c>
      <c r="G1106">
        <v>0</v>
      </c>
      <c r="H1106">
        <f t="shared" si="2"/>
        <v>124.767</v>
      </c>
    </row>
    <row r="1107" spans="1:8">
      <c r="A1107" s="2" t="s">
        <v>656</v>
      </c>
      <c r="B1107">
        <v>234.04400000000001</v>
      </c>
      <c r="C1107">
        <v>0</v>
      </c>
      <c r="D1107">
        <v>0</v>
      </c>
      <c r="E1107">
        <v>0</v>
      </c>
      <c r="F1107">
        <v>0</v>
      </c>
      <c r="G1107">
        <v>0</v>
      </c>
      <c r="H1107">
        <f t="shared" si="2"/>
        <v>234.04400000000001</v>
      </c>
    </row>
    <row r="1108" spans="1:8">
      <c r="A1108" s="2" t="s">
        <v>658</v>
      </c>
      <c r="C1108">
        <v>0</v>
      </c>
      <c r="D1108">
        <v>0</v>
      </c>
      <c r="E1108">
        <v>0</v>
      </c>
      <c r="F1108">
        <v>0</v>
      </c>
      <c r="G1108">
        <v>0</v>
      </c>
      <c r="H1108">
        <f t="shared" si="2"/>
        <v>0</v>
      </c>
    </row>
    <row r="1109" spans="1:8">
      <c r="A1109" s="2" t="s">
        <v>660</v>
      </c>
      <c r="C1109">
        <v>0</v>
      </c>
      <c r="D1109">
        <v>0</v>
      </c>
      <c r="E1109">
        <v>0</v>
      </c>
      <c r="F1109">
        <v>0</v>
      </c>
      <c r="G1109">
        <v>0</v>
      </c>
      <c r="H1109">
        <f t="shared" si="2"/>
        <v>0</v>
      </c>
    </row>
    <row r="1110" spans="1:8">
      <c r="A1110" s="2" t="s">
        <v>662</v>
      </c>
      <c r="C1110">
        <v>0</v>
      </c>
      <c r="D1110">
        <v>0</v>
      </c>
      <c r="E1110">
        <v>0</v>
      </c>
      <c r="F1110">
        <v>0</v>
      </c>
      <c r="G1110">
        <v>0</v>
      </c>
      <c r="H1110">
        <f t="shared" si="2"/>
        <v>0</v>
      </c>
    </row>
    <row r="1111" spans="1:8">
      <c r="A1111" s="2" t="s">
        <v>1461</v>
      </c>
      <c r="B1111">
        <v>0</v>
      </c>
      <c r="C1111">
        <v>22992.142</v>
      </c>
      <c r="D1111">
        <v>0</v>
      </c>
      <c r="E1111">
        <v>0</v>
      </c>
      <c r="F1111">
        <v>0</v>
      </c>
      <c r="G1111">
        <v>0</v>
      </c>
      <c r="H1111">
        <f t="shared" si="2"/>
        <v>22992.142</v>
      </c>
    </row>
    <row r="1112" spans="1:8">
      <c r="A1112" s="2" t="s">
        <v>664</v>
      </c>
      <c r="C1112">
        <v>0</v>
      </c>
      <c r="D1112">
        <v>0</v>
      </c>
      <c r="E1112">
        <v>0</v>
      </c>
      <c r="F1112">
        <v>0</v>
      </c>
      <c r="G1112">
        <v>0</v>
      </c>
      <c r="H1112">
        <f t="shared" si="2"/>
        <v>0</v>
      </c>
    </row>
    <row r="1113" spans="1:8">
      <c r="A1113" s="2" t="s">
        <v>666</v>
      </c>
      <c r="B1113">
        <v>67.563000000000002</v>
      </c>
      <c r="C1113">
        <v>0</v>
      </c>
      <c r="D1113">
        <v>0</v>
      </c>
      <c r="E1113">
        <v>0</v>
      </c>
      <c r="F1113">
        <v>0</v>
      </c>
      <c r="G1113">
        <v>0</v>
      </c>
      <c r="H1113">
        <f t="shared" si="2"/>
        <v>67.563000000000002</v>
      </c>
    </row>
    <row r="1114" spans="1:8">
      <c r="A1114" s="2" t="s">
        <v>1463</v>
      </c>
      <c r="B1114">
        <v>126.699</v>
      </c>
      <c r="C1114">
        <v>0</v>
      </c>
      <c r="D1114">
        <v>0</v>
      </c>
      <c r="E1114">
        <v>0</v>
      </c>
      <c r="F1114">
        <v>0</v>
      </c>
      <c r="G1114">
        <v>0</v>
      </c>
      <c r="H1114">
        <f t="shared" si="2"/>
        <v>126.699</v>
      </c>
    </row>
    <row r="1115" spans="1:8">
      <c r="A1115" s="2" t="s">
        <v>668</v>
      </c>
      <c r="B1115">
        <v>231.70400000000001</v>
      </c>
      <c r="C1115">
        <v>0</v>
      </c>
      <c r="D1115">
        <v>0</v>
      </c>
      <c r="E1115">
        <v>0</v>
      </c>
      <c r="F1115">
        <v>0</v>
      </c>
      <c r="G1115">
        <v>0</v>
      </c>
      <c r="H1115">
        <f t="shared" ref="H1115:H1178" si="3">SUM(B1115:G1115)</f>
        <v>231.70400000000001</v>
      </c>
    </row>
    <row r="1116" spans="1:8">
      <c r="A1116" s="2" t="s">
        <v>670</v>
      </c>
      <c r="B1116">
        <v>76.697000000000003</v>
      </c>
      <c r="C1116">
        <v>0</v>
      </c>
      <c r="D1116">
        <v>0</v>
      </c>
      <c r="E1116">
        <v>0</v>
      </c>
      <c r="F1116">
        <v>0</v>
      </c>
      <c r="G1116">
        <v>0</v>
      </c>
      <c r="H1116">
        <f t="shared" si="3"/>
        <v>76.697000000000003</v>
      </c>
    </row>
    <row r="1117" spans="1:8">
      <c r="A1117" s="2" t="s">
        <v>672</v>
      </c>
      <c r="C1117">
        <v>0</v>
      </c>
      <c r="D1117">
        <v>0</v>
      </c>
      <c r="E1117">
        <v>0</v>
      </c>
      <c r="F1117">
        <v>0</v>
      </c>
      <c r="G1117">
        <v>0</v>
      </c>
      <c r="H1117">
        <f t="shared" si="3"/>
        <v>0</v>
      </c>
    </row>
    <row r="1118" spans="1:8">
      <c r="A1118" s="2" t="s">
        <v>674</v>
      </c>
      <c r="B1118">
        <v>122.42400000000001</v>
      </c>
      <c r="C1118">
        <v>0</v>
      </c>
      <c r="D1118">
        <v>0</v>
      </c>
      <c r="E1118">
        <v>0</v>
      </c>
      <c r="F1118">
        <v>0</v>
      </c>
      <c r="G1118">
        <v>0</v>
      </c>
      <c r="H1118">
        <f t="shared" si="3"/>
        <v>122.42400000000001</v>
      </c>
    </row>
    <row r="1119" spans="1:8">
      <c r="A1119" s="2" t="s">
        <v>1465</v>
      </c>
      <c r="B1119">
        <v>104.712</v>
      </c>
      <c r="C1119">
        <v>0</v>
      </c>
      <c r="D1119">
        <v>0</v>
      </c>
      <c r="E1119">
        <v>0</v>
      </c>
      <c r="F1119">
        <v>0</v>
      </c>
      <c r="G1119">
        <v>0</v>
      </c>
      <c r="H1119">
        <f t="shared" si="3"/>
        <v>104.712</v>
      </c>
    </row>
    <row r="1120" spans="1:8">
      <c r="A1120" s="2" t="s">
        <v>1467</v>
      </c>
      <c r="B1120">
        <v>60.594000000000001</v>
      </c>
      <c r="C1120">
        <v>0</v>
      </c>
      <c r="D1120">
        <v>0</v>
      </c>
      <c r="E1120">
        <v>0</v>
      </c>
      <c r="F1120">
        <v>0</v>
      </c>
      <c r="H1120">
        <f t="shared" si="3"/>
        <v>60.594000000000001</v>
      </c>
    </row>
    <row r="1121" spans="1:8">
      <c r="A1121" s="2" t="s">
        <v>676</v>
      </c>
      <c r="B1121">
        <v>21563.429000000004</v>
      </c>
      <c r="C1121">
        <v>0</v>
      </c>
      <c r="D1121">
        <v>0</v>
      </c>
      <c r="E1121">
        <v>25962.102999999999</v>
      </c>
      <c r="F1121">
        <v>50940.673000000003</v>
      </c>
      <c r="G1121">
        <v>0</v>
      </c>
      <c r="H1121">
        <f t="shared" si="3"/>
        <v>98466.205000000016</v>
      </c>
    </row>
    <row r="1122" spans="1:8">
      <c r="A1122" s="2" t="s">
        <v>686</v>
      </c>
      <c r="B1122">
        <v>108.52</v>
      </c>
      <c r="C1122">
        <v>0</v>
      </c>
      <c r="D1122">
        <v>0</v>
      </c>
      <c r="E1122">
        <v>0</v>
      </c>
      <c r="F1122">
        <v>0</v>
      </c>
      <c r="G1122">
        <v>0</v>
      </c>
      <c r="H1122">
        <f t="shared" si="3"/>
        <v>108.52</v>
      </c>
    </row>
    <row r="1123" spans="1:8">
      <c r="A1123" s="2" t="s">
        <v>688</v>
      </c>
      <c r="B1123">
        <v>13835.322</v>
      </c>
      <c r="C1123">
        <v>0</v>
      </c>
      <c r="D1123">
        <v>188.14500000000001</v>
      </c>
      <c r="E1123">
        <v>10685.428</v>
      </c>
      <c r="F1123">
        <v>0</v>
      </c>
      <c r="G1123">
        <v>0</v>
      </c>
      <c r="H1123">
        <f t="shared" si="3"/>
        <v>24708.895</v>
      </c>
    </row>
    <row r="1124" spans="1:8">
      <c r="A1124" s="2" t="s">
        <v>690</v>
      </c>
      <c r="B1124">
        <v>129.92099999999999</v>
      </c>
      <c r="C1124">
        <v>0</v>
      </c>
      <c r="D1124">
        <v>0</v>
      </c>
      <c r="E1124">
        <v>0</v>
      </c>
      <c r="F1124">
        <v>0</v>
      </c>
      <c r="G1124">
        <v>0</v>
      </c>
      <c r="H1124">
        <f t="shared" si="3"/>
        <v>129.92099999999999</v>
      </c>
    </row>
    <row r="1125" spans="1:8">
      <c r="A1125" s="2" t="s">
        <v>692</v>
      </c>
      <c r="C1125">
        <v>0</v>
      </c>
      <c r="D1125">
        <v>0</v>
      </c>
      <c r="E1125">
        <v>0</v>
      </c>
      <c r="F1125">
        <v>0</v>
      </c>
      <c r="G1125">
        <v>0</v>
      </c>
      <c r="H1125">
        <f t="shared" si="3"/>
        <v>0</v>
      </c>
    </row>
    <row r="1126" spans="1:8">
      <c r="A1126" s="2" t="s">
        <v>694</v>
      </c>
      <c r="B1126">
        <v>386.74700000000001</v>
      </c>
      <c r="C1126">
        <v>28125.91</v>
      </c>
      <c r="D1126">
        <v>0</v>
      </c>
      <c r="E1126">
        <v>2102.3829999999998</v>
      </c>
      <c r="F1126">
        <v>0</v>
      </c>
      <c r="G1126">
        <v>0</v>
      </c>
      <c r="H1126">
        <f t="shared" si="3"/>
        <v>30615.040000000001</v>
      </c>
    </row>
    <row r="1127" spans="1:8">
      <c r="A1127" s="2" t="s">
        <v>1475</v>
      </c>
      <c r="C1127">
        <v>0</v>
      </c>
      <c r="D1127">
        <v>0</v>
      </c>
      <c r="E1127">
        <v>0</v>
      </c>
      <c r="F1127">
        <v>0</v>
      </c>
      <c r="G1127">
        <v>0</v>
      </c>
      <c r="H1127">
        <f t="shared" si="3"/>
        <v>0</v>
      </c>
    </row>
    <row r="1128" spans="1:8">
      <c r="A1128" s="2" t="s">
        <v>696</v>
      </c>
      <c r="B1128">
        <v>40.097999999999999</v>
      </c>
      <c r="C1128">
        <v>0</v>
      </c>
      <c r="D1128">
        <v>274.94900000000001</v>
      </c>
      <c r="E1128">
        <v>0</v>
      </c>
      <c r="F1128">
        <v>0</v>
      </c>
      <c r="G1128">
        <v>0</v>
      </c>
      <c r="H1128">
        <f t="shared" si="3"/>
        <v>315.04700000000003</v>
      </c>
    </row>
    <row r="1129" spans="1:8">
      <c r="A1129" s="2" t="s">
        <v>698</v>
      </c>
      <c r="C1129">
        <v>0</v>
      </c>
      <c r="D1129">
        <v>0</v>
      </c>
      <c r="E1129">
        <v>0</v>
      </c>
      <c r="F1129">
        <v>0</v>
      </c>
      <c r="G1129">
        <v>0</v>
      </c>
      <c r="H1129">
        <f t="shared" si="3"/>
        <v>0</v>
      </c>
    </row>
    <row r="1130" spans="1:8">
      <c r="A1130" s="2" t="s">
        <v>700</v>
      </c>
      <c r="B1130">
        <v>92.263000000000005</v>
      </c>
      <c r="C1130">
        <v>0</v>
      </c>
      <c r="D1130">
        <v>0</v>
      </c>
      <c r="E1130">
        <v>0</v>
      </c>
      <c r="F1130">
        <v>0</v>
      </c>
      <c r="G1130">
        <v>0</v>
      </c>
      <c r="H1130">
        <f t="shared" si="3"/>
        <v>92.263000000000005</v>
      </c>
    </row>
    <row r="1131" spans="1:8">
      <c r="A1131" s="2" t="s">
        <v>702</v>
      </c>
      <c r="B1131">
        <v>0</v>
      </c>
      <c r="C1131">
        <v>0</v>
      </c>
      <c r="D1131">
        <v>0</v>
      </c>
      <c r="E1131">
        <v>0</v>
      </c>
      <c r="F1131">
        <v>0</v>
      </c>
      <c r="G1131">
        <v>0</v>
      </c>
      <c r="H1131">
        <f t="shared" si="3"/>
        <v>0</v>
      </c>
    </row>
    <row r="1132" spans="1:8">
      <c r="A1132" s="2" t="s">
        <v>706</v>
      </c>
      <c r="B1132">
        <v>120.991</v>
      </c>
      <c r="C1132">
        <v>0</v>
      </c>
      <c r="D1132">
        <v>0</v>
      </c>
      <c r="E1132">
        <v>0</v>
      </c>
      <c r="F1132">
        <v>0</v>
      </c>
      <c r="G1132">
        <v>0</v>
      </c>
      <c r="H1132">
        <f t="shared" si="3"/>
        <v>120.991</v>
      </c>
    </row>
    <row r="1133" spans="1:8">
      <c r="A1133" s="2" t="s">
        <v>708</v>
      </c>
      <c r="C1133">
        <v>0</v>
      </c>
      <c r="D1133">
        <v>0</v>
      </c>
      <c r="E1133">
        <v>0</v>
      </c>
      <c r="F1133">
        <v>0</v>
      </c>
      <c r="G1133">
        <v>0</v>
      </c>
      <c r="H1133">
        <f t="shared" si="3"/>
        <v>0</v>
      </c>
    </row>
    <row r="1134" spans="1:8">
      <c r="A1134" s="2" t="s">
        <v>710</v>
      </c>
      <c r="C1134">
        <v>0</v>
      </c>
      <c r="D1134">
        <v>0</v>
      </c>
      <c r="E1134">
        <v>0</v>
      </c>
      <c r="F1134">
        <v>0</v>
      </c>
      <c r="G1134">
        <v>0</v>
      </c>
      <c r="H1134">
        <f t="shared" si="3"/>
        <v>0</v>
      </c>
    </row>
    <row r="1135" spans="1:8">
      <c r="A1135" s="2" t="s">
        <v>712</v>
      </c>
      <c r="B1135">
        <v>82.632999999999996</v>
      </c>
      <c r="C1135">
        <v>0</v>
      </c>
      <c r="D1135">
        <v>0</v>
      </c>
      <c r="E1135">
        <v>0</v>
      </c>
      <c r="F1135">
        <v>0</v>
      </c>
      <c r="G1135">
        <v>0</v>
      </c>
      <c r="H1135">
        <f t="shared" si="3"/>
        <v>82.632999999999996</v>
      </c>
    </row>
    <row r="1136" spans="1:8">
      <c r="A1136" s="2" t="s">
        <v>716</v>
      </c>
      <c r="B1136">
        <v>153.04399999999998</v>
      </c>
      <c r="C1136">
        <v>0</v>
      </c>
      <c r="D1136">
        <v>0</v>
      </c>
      <c r="E1136">
        <v>0</v>
      </c>
      <c r="F1136">
        <v>0</v>
      </c>
      <c r="G1136">
        <v>0</v>
      </c>
      <c r="H1136">
        <f t="shared" si="3"/>
        <v>153.04399999999998</v>
      </c>
    </row>
    <row r="1137" spans="1:8">
      <c r="A1137" s="2" t="s">
        <v>718</v>
      </c>
      <c r="B1137">
        <v>118.824</v>
      </c>
      <c r="C1137">
        <v>0</v>
      </c>
      <c r="D1137">
        <v>0</v>
      </c>
      <c r="E1137">
        <v>1483.069</v>
      </c>
      <c r="F1137">
        <v>0</v>
      </c>
      <c r="G1137">
        <v>0</v>
      </c>
      <c r="H1137">
        <f t="shared" si="3"/>
        <v>1601.893</v>
      </c>
    </row>
    <row r="1138" spans="1:8">
      <c r="A1138" s="2" t="s">
        <v>720</v>
      </c>
      <c r="B1138">
        <v>103.723</v>
      </c>
      <c r="C1138">
        <v>0</v>
      </c>
      <c r="D1138">
        <v>0</v>
      </c>
      <c r="E1138">
        <v>0</v>
      </c>
      <c r="F1138">
        <v>0</v>
      </c>
      <c r="G1138">
        <v>0</v>
      </c>
      <c r="H1138">
        <f t="shared" si="3"/>
        <v>103.723</v>
      </c>
    </row>
    <row r="1139" spans="1:8">
      <c r="A1139" s="2" t="s">
        <v>1477</v>
      </c>
      <c r="B1139">
        <v>444.22899999999998</v>
      </c>
      <c r="C1139">
        <v>25600.706999999999</v>
      </c>
      <c r="D1139">
        <v>0</v>
      </c>
      <c r="E1139">
        <v>0</v>
      </c>
      <c r="F1139">
        <v>0</v>
      </c>
      <c r="G1139">
        <v>0</v>
      </c>
      <c r="H1139">
        <f t="shared" si="3"/>
        <v>26044.935999999998</v>
      </c>
    </row>
    <row r="1140" spans="1:8">
      <c r="A1140" s="2" t="s">
        <v>1479</v>
      </c>
      <c r="B1140">
        <v>228.357</v>
      </c>
      <c r="C1140">
        <v>0</v>
      </c>
      <c r="D1140">
        <v>0</v>
      </c>
      <c r="E1140">
        <v>0</v>
      </c>
      <c r="F1140">
        <v>0</v>
      </c>
      <c r="G1140">
        <v>0</v>
      </c>
      <c r="H1140">
        <f t="shared" si="3"/>
        <v>228.357</v>
      </c>
    </row>
    <row r="1141" spans="1:8">
      <c r="A1141" s="2" t="s">
        <v>726</v>
      </c>
      <c r="B1141">
        <v>100.053</v>
      </c>
      <c r="C1141">
        <v>0</v>
      </c>
      <c r="D1141">
        <v>0</v>
      </c>
      <c r="E1141">
        <v>0</v>
      </c>
      <c r="F1141">
        <v>0</v>
      </c>
      <c r="G1141">
        <v>0</v>
      </c>
      <c r="H1141">
        <f t="shared" si="3"/>
        <v>100.053</v>
      </c>
    </row>
    <row r="1142" spans="1:8">
      <c r="A1142" s="2" t="s">
        <v>728</v>
      </c>
      <c r="B1142">
        <v>119.786</v>
      </c>
      <c r="C1142">
        <v>0</v>
      </c>
      <c r="D1142">
        <v>0</v>
      </c>
      <c r="E1142">
        <v>0</v>
      </c>
      <c r="F1142">
        <v>0</v>
      </c>
      <c r="G1142">
        <v>0</v>
      </c>
      <c r="H1142">
        <f t="shared" si="3"/>
        <v>119.786</v>
      </c>
    </row>
    <row r="1143" spans="1:8">
      <c r="A1143" s="2" t="s">
        <v>730</v>
      </c>
      <c r="B1143">
        <v>105.065</v>
      </c>
      <c r="C1143">
        <v>0</v>
      </c>
      <c r="D1143">
        <v>0</v>
      </c>
      <c r="E1143">
        <v>0</v>
      </c>
      <c r="F1143">
        <v>0</v>
      </c>
      <c r="G1143">
        <v>0</v>
      </c>
      <c r="H1143">
        <f t="shared" si="3"/>
        <v>105.065</v>
      </c>
    </row>
    <row r="1144" spans="1:8">
      <c r="A1144" s="2" t="s">
        <v>732</v>
      </c>
      <c r="B1144">
        <v>106.76900000000001</v>
      </c>
      <c r="C1144">
        <v>0</v>
      </c>
      <c r="D1144">
        <v>0</v>
      </c>
      <c r="E1144">
        <v>0</v>
      </c>
      <c r="F1144">
        <v>0</v>
      </c>
      <c r="G1144">
        <v>0</v>
      </c>
      <c r="H1144">
        <f t="shared" si="3"/>
        <v>106.76900000000001</v>
      </c>
    </row>
    <row r="1145" spans="1:8">
      <c r="A1145" s="2" t="s">
        <v>1481</v>
      </c>
      <c r="B1145">
        <v>105.20099999999999</v>
      </c>
      <c r="C1145">
        <v>0</v>
      </c>
      <c r="D1145">
        <v>0</v>
      </c>
      <c r="E1145">
        <v>0</v>
      </c>
      <c r="F1145">
        <v>0</v>
      </c>
      <c r="G1145">
        <v>0</v>
      </c>
      <c r="H1145">
        <f t="shared" si="3"/>
        <v>105.20099999999999</v>
      </c>
    </row>
    <row r="1146" spans="1:8">
      <c r="A1146" s="2" t="s">
        <v>734</v>
      </c>
      <c r="B1146">
        <v>94.533000000000001</v>
      </c>
      <c r="C1146">
        <v>0</v>
      </c>
      <c r="D1146">
        <v>0</v>
      </c>
      <c r="E1146">
        <v>0</v>
      </c>
      <c r="F1146">
        <v>0</v>
      </c>
      <c r="G1146">
        <v>0</v>
      </c>
      <c r="H1146">
        <f t="shared" si="3"/>
        <v>94.533000000000001</v>
      </c>
    </row>
    <row r="1147" spans="1:8">
      <c r="A1147" s="2" t="s">
        <v>738</v>
      </c>
      <c r="B1147">
        <v>55.451000000000001</v>
      </c>
      <c r="C1147">
        <v>0</v>
      </c>
      <c r="D1147">
        <v>0</v>
      </c>
      <c r="E1147">
        <v>0</v>
      </c>
      <c r="F1147">
        <v>0</v>
      </c>
      <c r="G1147">
        <v>0</v>
      </c>
      <c r="H1147">
        <f t="shared" si="3"/>
        <v>55.451000000000001</v>
      </c>
    </row>
    <row r="1148" spans="1:8">
      <c r="A1148" s="2" t="s">
        <v>744</v>
      </c>
      <c r="C1148">
        <v>0</v>
      </c>
      <c r="D1148">
        <v>0</v>
      </c>
      <c r="E1148">
        <v>0</v>
      </c>
      <c r="F1148">
        <v>0</v>
      </c>
      <c r="G1148">
        <v>0</v>
      </c>
      <c r="H1148">
        <f t="shared" si="3"/>
        <v>0</v>
      </c>
    </row>
    <row r="1149" spans="1:8">
      <c r="A1149" s="2" t="s">
        <v>746</v>
      </c>
      <c r="C1149">
        <v>0</v>
      </c>
      <c r="D1149">
        <v>0</v>
      </c>
      <c r="E1149">
        <v>0</v>
      </c>
      <c r="F1149">
        <v>0</v>
      </c>
      <c r="G1149">
        <v>0</v>
      </c>
      <c r="H1149">
        <f t="shared" si="3"/>
        <v>0</v>
      </c>
    </row>
    <row r="1150" spans="1:8">
      <c r="A1150" s="2" t="s">
        <v>748</v>
      </c>
      <c r="B1150">
        <v>79.828999999999994</v>
      </c>
      <c r="C1150">
        <v>0</v>
      </c>
      <c r="D1150">
        <v>0</v>
      </c>
      <c r="E1150">
        <v>0</v>
      </c>
      <c r="F1150">
        <v>0</v>
      </c>
      <c r="G1150">
        <v>0</v>
      </c>
      <c r="H1150">
        <f t="shared" si="3"/>
        <v>79.828999999999994</v>
      </c>
    </row>
    <row r="1151" spans="1:8">
      <c r="A1151" s="2" t="s">
        <v>750</v>
      </c>
      <c r="C1151">
        <v>0</v>
      </c>
      <c r="D1151">
        <v>0</v>
      </c>
      <c r="E1151">
        <v>0</v>
      </c>
      <c r="F1151">
        <v>0</v>
      </c>
      <c r="G1151">
        <v>0</v>
      </c>
      <c r="H1151">
        <f t="shared" si="3"/>
        <v>0</v>
      </c>
    </row>
    <row r="1152" spans="1:8">
      <c r="A1152" s="2" t="s">
        <v>752</v>
      </c>
      <c r="B1152">
        <v>157.99299999999999</v>
      </c>
      <c r="C1152">
        <v>0</v>
      </c>
      <c r="D1152">
        <v>0</v>
      </c>
      <c r="E1152">
        <v>0</v>
      </c>
      <c r="F1152">
        <v>0</v>
      </c>
      <c r="G1152">
        <v>0</v>
      </c>
      <c r="H1152">
        <f t="shared" si="3"/>
        <v>157.99299999999999</v>
      </c>
    </row>
    <row r="1153" spans="1:8">
      <c r="A1153" s="2" t="s">
        <v>754</v>
      </c>
      <c r="C1153">
        <v>0</v>
      </c>
      <c r="D1153">
        <v>0</v>
      </c>
      <c r="E1153">
        <v>0</v>
      </c>
      <c r="F1153">
        <v>0</v>
      </c>
      <c r="G1153">
        <v>0</v>
      </c>
      <c r="H1153">
        <f t="shared" si="3"/>
        <v>0</v>
      </c>
    </row>
    <row r="1154" spans="1:8">
      <c r="A1154" s="2" t="s">
        <v>756</v>
      </c>
      <c r="B1154">
        <v>59</v>
      </c>
      <c r="C1154">
        <v>0</v>
      </c>
      <c r="D1154">
        <v>0</v>
      </c>
      <c r="E1154">
        <v>0</v>
      </c>
      <c r="F1154">
        <v>0</v>
      </c>
      <c r="G1154">
        <v>0</v>
      </c>
      <c r="H1154">
        <f t="shared" si="3"/>
        <v>59</v>
      </c>
    </row>
    <row r="1155" spans="1:8">
      <c r="A1155" s="2" t="s">
        <v>760</v>
      </c>
      <c r="B1155">
        <v>25.812000000000001</v>
      </c>
      <c r="C1155">
        <v>0</v>
      </c>
      <c r="D1155">
        <v>130.61799999999999</v>
      </c>
      <c r="E1155">
        <v>559.72500000000002</v>
      </c>
      <c r="F1155">
        <v>0</v>
      </c>
      <c r="G1155">
        <v>0</v>
      </c>
      <c r="H1155">
        <f t="shared" si="3"/>
        <v>716.15499999999997</v>
      </c>
    </row>
    <row r="1156" spans="1:8">
      <c r="A1156" s="2" t="s">
        <v>1483</v>
      </c>
      <c r="C1156">
        <v>0</v>
      </c>
      <c r="D1156">
        <v>0</v>
      </c>
      <c r="E1156">
        <v>0</v>
      </c>
      <c r="F1156">
        <v>0</v>
      </c>
      <c r="G1156">
        <v>0</v>
      </c>
      <c r="H1156">
        <f t="shared" si="3"/>
        <v>0</v>
      </c>
    </row>
    <row r="1157" spans="1:8">
      <c r="A1157" s="2" t="s">
        <v>762</v>
      </c>
      <c r="C1157">
        <v>0</v>
      </c>
      <c r="D1157">
        <v>0</v>
      </c>
      <c r="E1157">
        <v>0</v>
      </c>
      <c r="F1157">
        <v>0</v>
      </c>
      <c r="G1157">
        <v>0</v>
      </c>
      <c r="H1157">
        <f t="shared" si="3"/>
        <v>0</v>
      </c>
    </row>
    <row r="1158" spans="1:8">
      <c r="A1158" s="2" t="s">
        <v>766</v>
      </c>
      <c r="B1158">
        <v>136.167</v>
      </c>
      <c r="C1158">
        <v>0</v>
      </c>
      <c r="D1158">
        <v>0</v>
      </c>
      <c r="E1158">
        <v>0</v>
      </c>
      <c r="F1158">
        <v>0</v>
      </c>
      <c r="G1158">
        <v>0</v>
      </c>
      <c r="H1158">
        <f t="shared" si="3"/>
        <v>136.167</v>
      </c>
    </row>
    <row r="1159" spans="1:8">
      <c r="A1159" s="2" t="s">
        <v>769</v>
      </c>
      <c r="C1159">
        <v>0</v>
      </c>
      <c r="D1159">
        <v>0</v>
      </c>
      <c r="E1159">
        <v>0</v>
      </c>
      <c r="F1159">
        <v>0</v>
      </c>
      <c r="G1159">
        <v>0</v>
      </c>
      <c r="H1159">
        <f t="shared" si="3"/>
        <v>0</v>
      </c>
    </row>
    <row r="1160" spans="1:8">
      <c r="A1160" s="2" t="s">
        <v>764</v>
      </c>
      <c r="B1160">
        <v>370.08800000000002</v>
      </c>
      <c r="C1160">
        <v>0</v>
      </c>
      <c r="D1160">
        <v>0</v>
      </c>
      <c r="E1160">
        <v>0</v>
      </c>
      <c r="F1160">
        <v>0</v>
      </c>
      <c r="G1160">
        <v>0</v>
      </c>
      <c r="H1160">
        <f t="shared" si="3"/>
        <v>370.08800000000002</v>
      </c>
    </row>
    <row r="1161" spans="1:8">
      <c r="A1161" s="2" t="s">
        <v>771</v>
      </c>
      <c r="B1161">
        <v>96.944000000000003</v>
      </c>
      <c r="C1161">
        <v>0</v>
      </c>
      <c r="D1161">
        <v>0</v>
      </c>
      <c r="E1161">
        <v>0</v>
      </c>
      <c r="F1161">
        <v>0</v>
      </c>
      <c r="G1161">
        <v>0</v>
      </c>
      <c r="H1161">
        <f t="shared" si="3"/>
        <v>96.944000000000003</v>
      </c>
    </row>
    <row r="1162" spans="1:8">
      <c r="A1162" s="2" t="s">
        <v>773</v>
      </c>
      <c r="B1162">
        <v>213.16200000000001</v>
      </c>
      <c r="C1162">
        <v>0</v>
      </c>
      <c r="D1162">
        <v>0</v>
      </c>
      <c r="E1162">
        <v>0</v>
      </c>
      <c r="F1162">
        <v>0</v>
      </c>
      <c r="G1162">
        <v>0</v>
      </c>
      <c r="H1162">
        <f t="shared" si="3"/>
        <v>213.16200000000001</v>
      </c>
    </row>
    <row r="1163" spans="1:8">
      <c r="A1163" s="2" t="s">
        <v>775</v>
      </c>
      <c r="B1163">
        <v>118.85599999999999</v>
      </c>
      <c r="C1163">
        <v>0</v>
      </c>
      <c r="D1163">
        <v>0</v>
      </c>
      <c r="E1163">
        <v>0</v>
      </c>
      <c r="F1163">
        <v>0</v>
      </c>
      <c r="G1163">
        <v>0</v>
      </c>
      <c r="H1163">
        <f t="shared" si="3"/>
        <v>118.85599999999999</v>
      </c>
    </row>
    <row r="1164" spans="1:8">
      <c r="A1164" s="2" t="s">
        <v>1485</v>
      </c>
      <c r="C1164">
        <v>0</v>
      </c>
      <c r="D1164">
        <v>0</v>
      </c>
      <c r="E1164">
        <v>0</v>
      </c>
      <c r="F1164">
        <v>0</v>
      </c>
      <c r="G1164">
        <v>0</v>
      </c>
      <c r="H1164">
        <f t="shared" si="3"/>
        <v>0</v>
      </c>
    </row>
    <row r="1165" spans="1:8">
      <c r="A1165" s="2" t="s">
        <v>777</v>
      </c>
      <c r="B1165">
        <v>232.11799999999999</v>
      </c>
      <c r="C1165">
        <v>0</v>
      </c>
      <c r="D1165">
        <v>0</v>
      </c>
      <c r="E1165">
        <v>0</v>
      </c>
      <c r="F1165">
        <v>0</v>
      </c>
      <c r="G1165">
        <v>0</v>
      </c>
      <c r="H1165">
        <f t="shared" si="3"/>
        <v>232.11799999999999</v>
      </c>
    </row>
    <row r="1166" spans="1:8">
      <c r="A1166" s="2" t="s">
        <v>779</v>
      </c>
      <c r="B1166">
        <v>207.958</v>
      </c>
      <c r="C1166">
        <v>0</v>
      </c>
      <c r="D1166">
        <v>0</v>
      </c>
      <c r="E1166">
        <v>0</v>
      </c>
      <c r="F1166">
        <v>0</v>
      </c>
      <c r="G1166">
        <v>0</v>
      </c>
      <c r="H1166">
        <f t="shared" si="3"/>
        <v>207.958</v>
      </c>
    </row>
    <row r="1167" spans="1:8">
      <c r="A1167" s="2" t="s">
        <v>781</v>
      </c>
      <c r="B1167">
        <v>76.09</v>
      </c>
      <c r="C1167">
        <v>0</v>
      </c>
      <c r="D1167">
        <v>0</v>
      </c>
      <c r="E1167">
        <v>0</v>
      </c>
      <c r="F1167">
        <v>0</v>
      </c>
      <c r="G1167">
        <v>0</v>
      </c>
      <c r="H1167">
        <f t="shared" si="3"/>
        <v>76.09</v>
      </c>
    </row>
    <row r="1168" spans="1:8">
      <c r="A1168" s="2" t="s">
        <v>783</v>
      </c>
      <c r="B1168">
        <v>25.042999999999999</v>
      </c>
      <c r="C1168">
        <v>0</v>
      </c>
      <c r="D1168">
        <v>0</v>
      </c>
      <c r="E1168">
        <v>0</v>
      </c>
      <c r="F1168">
        <v>0</v>
      </c>
      <c r="G1168">
        <v>0</v>
      </c>
      <c r="H1168">
        <f t="shared" si="3"/>
        <v>25.042999999999999</v>
      </c>
    </row>
    <row r="1169" spans="1:8">
      <c r="A1169" s="2" t="s">
        <v>1487</v>
      </c>
      <c r="C1169">
        <v>0</v>
      </c>
      <c r="D1169">
        <v>0</v>
      </c>
      <c r="E1169">
        <v>0</v>
      </c>
      <c r="F1169">
        <v>0</v>
      </c>
      <c r="G1169">
        <v>0</v>
      </c>
      <c r="H1169">
        <f t="shared" si="3"/>
        <v>0</v>
      </c>
    </row>
    <row r="1170" spans="1:8">
      <c r="A1170" s="2" t="s">
        <v>785</v>
      </c>
      <c r="C1170">
        <v>0</v>
      </c>
      <c r="D1170">
        <v>0</v>
      </c>
      <c r="E1170">
        <v>0</v>
      </c>
      <c r="F1170">
        <v>0</v>
      </c>
      <c r="G1170">
        <v>0</v>
      </c>
      <c r="H1170">
        <f t="shared" si="3"/>
        <v>0</v>
      </c>
    </row>
    <row r="1171" spans="1:8">
      <c r="A1171" s="2" t="s">
        <v>787</v>
      </c>
      <c r="B1171">
        <v>147.083</v>
      </c>
      <c r="C1171">
        <v>0</v>
      </c>
      <c r="D1171">
        <v>0</v>
      </c>
      <c r="E1171">
        <v>0</v>
      </c>
      <c r="F1171">
        <v>0</v>
      </c>
      <c r="G1171">
        <v>0</v>
      </c>
      <c r="H1171">
        <f t="shared" si="3"/>
        <v>147.083</v>
      </c>
    </row>
    <row r="1172" spans="1:8">
      <c r="A1172" s="2" t="s">
        <v>789</v>
      </c>
      <c r="B1172">
        <v>347.48700000000002</v>
      </c>
      <c r="C1172">
        <v>0</v>
      </c>
      <c r="D1172">
        <v>0</v>
      </c>
      <c r="E1172">
        <v>0</v>
      </c>
      <c r="F1172">
        <v>0</v>
      </c>
      <c r="G1172">
        <v>0</v>
      </c>
      <c r="H1172">
        <f t="shared" si="3"/>
        <v>347.48700000000002</v>
      </c>
    </row>
    <row r="1173" spans="1:8">
      <c r="A1173" s="2" t="s">
        <v>791</v>
      </c>
      <c r="C1173">
        <v>0</v>
      </c>
      <c r="D1173">
        <v>0</v>
      </c>
      <c r="E1173">
        <v>0</v>
      </c>
      <c r="F1173">
        <v>0</v>
      </c>
      <c r="G1173">
        <v>0</v>
      </c>
      <c r="H1173">
        <f t="shared" si="3"/>
        <v>0</v>
      </c>
    </row>
    <row r="1174" spans="1:8">
      <c r="A1174" s="2" t="s">
        <v>793</v>
      </c>
      <c r="B1174">
        <v>295.20599999999996</v>
      </c>
      <c r="C1174">
        <v>0</v>
      </c>
      <c r="D1174">
        <v>0</v>
      </c>
      <c r="E1174">
        <v>0</v>
      </c>
      <c r="F1174">
        <v>0</v>
      </c>
      <c r="G1174">
        <v>0</v>
      </c>
      <c r="H1174">
        <f t="shared" si="3"/>
        <v>295.20599999999996</v>
      </c>
    </row>
    <row r="1175" spans="1:8">
      <c r="A1175" s="2" t="s">
        <v>795</v>
      </c>
      <c r="B1175">
        <v>121.512</v>
      </c>
      <c r="C1175">
        <v>0</v>
      </c>
      <c r="D1175">
        <v>0</v>
      </c>
      <c r="E1175">
        <v>0</v>
      </c>
      <c r="F1175">
        <v>0</v>
      </c>
      <c r="G1175">
        <v>0</v>
      </c>
      <c r="H1175">
        <f t="shared" si="3"/>
        <v>121.512</v>
      </c>
    </row>
    <row r="1176" spans="1:8">
      <c r="A1176" s="2" t="s">
        <v>797</v>
      </c>
      <c r="C1176">
        <v>0</v>
      </c>
      <c r="D1176">
        <v>0</v>
      </c>
      <c r="E1176">
        <v>0</v>
      </c>
      <c r="F1176">
        <v>0</v>
      </c>
      <c r="G1176">
        <v>0</v>
      </c>
      <c r="H1176">
        <f t="shared" si="3"/>
        <v>0</v>
      </c>
    </row>
    <row r="1177" spans="1:8">
      <c r="A1177" s="2" t="s">
        <v>799</v>
      </c>
      <c r="B1177">
        <v>254.745</v>
      </c>
      <c r="C1177">
        <v>0</v>
      </c>
      <c r="D1177">
        <v>0</v>
      </c>
      <c r="E1177">
        <v>0</v>
      </c>
      <c r="F1177">
        <v>0</v>
      </c>
      <c r="G1177">
        <v>0</v>
      </c>
      <c r="H1177">
        <f t="shared" si="3"/>
        <v>254.745</v>
      </c>
    </row>
    <row r="1178" spans="1:8">
      <c r="A1178" s="2" t="s">
        <v>803</v>
      </c>
      <c r="C1178">
        <v>0</v>
      </c>
      <c r="D1178">
        <v>0</v>
      </c>
      <c r="E1178">
        <v>0</v>
      </c>
      <c r="F1178">
        <v>0</v>
      </c>
      <c r="G1178">
        <v>0</v>
      </c>
      <c r="H1178">
        <f t="shared" si="3"/>
        <v>0</v>
      </c>
    </row>
    <row r="1179" spans="1:8">
      <c r="A1179" s="2" t="s">
        <v>805</v>
      </c>
      <c r="C1179">
        <v>0</v>
      </c>
      <c r="D1179">
        <v>0</v>
      </c>
      <c r="E1179">
        <v>0</v>
      </c>
      <c r="F1179">
        <v>0</v>
      </c>
      <c r="G1179">
        <v>0</v>
      </c>
      <c r="H1179">
        <f t="shared" ref="H1179:H1242" si="4">SUM(B1179:G1179)</f>
        <v>0</v>
      </c>
    </row>
    <row r="1180" spans="1:8">
      <c r="A1180" s="2" t="s">
        <v>1489</v>
      </c>
      <c r="C1180">
        <v>0</v>
      </c>
      <c r="D1180">
        <v>0</v>
      </c>
      <c r="E1180">
        <v>0</v>
      </c>
      <c r="F1180">
        <v>0</v>
      </c>
      <c r="G1180">
        <v>0</v>
      </c>
      <c r="H1180">
        <f t="shared" si="4"/>
        <v>0</v>
      </c>
    </row>
    <row r="1181" spans="1:8">
      <c r="A1181" s="2" t="s">
        <v>809</v>
      </c>
      <c r="C1181">
        <v>0</v>
      </c>
      <c r="D1181">
        <v>0</v>
      </c>
      <c r="E1181">
        <v>0</v>
      </c>
      <c r="F1181">
        <v>0</v>
      </c>
      <c r="G1181">
        <v>0</v>
      </c>
      <c r="H1181">
        <f t="shared" si="4"/>
        <v>0</v>
      </c>
    </row>
    <row r="1182" spans="1:8">
      <c r="A1182" s="2" t="s">
        <v>811</v>
      </c>
      <c r="C1182">
        <v>0</v>
      </c>
      <c r="D1182">
        <v>0</v>
      </c>
      <c r="E1182">
        <v>0</v>
      </c>
      <c r="F1182">
        <v>0</v>
      </c>
      <c r="G1182">
        <v>0</v>
      </c>
      <c r="H1182">
        <f t="shared" si="4"/>
        <v>0</v>
      </c>
    </row>
    <row r="1183" spans="1:8">
      <c r="A1183" s="2" t="s">
        <v>813</v>
      </c>
      <c r="B1183">
        <v>0</v>
      </c>
      <c r="C1183">
        <v>0</v>
      </c>
      <c r="D1183">
        <v>0</v>
      </c>
      <c r="E1183">
        <v>0</v>
      </c>
      <c r="F1183">
        <v>0</v>
      </c>
      <c r="G1183">
        <v>0</v>
      </c>
      <c r="H1183">
        <f t="shared" si="4"/>
        <v>0</v>
      </c>
    </row>
    <row r="1184" spans="1:8">
      <c r="A1184" s="2" t="s">
        <v>817</v>
      </c>
      <c r="B1184">
        <v>239.316</v>
      </c>
      <c r="C1184">
        <v>0</v>
      </c>
      <c r="D1184">
        <v>0</v>
      </c>
      <c r="E1184">
        <v>0</v>
      </c>
      <c r="F1184">
        <v>0</v>
      </c>
      <c r="G1184">
        <v>0</v>
      </c>
      <c r="H1184">
        <f t="shared" si="4"/>
        <v>239.316</v>
      </c>
    </row>
    <row r="1185" spans="1:8">
      <c r="A1185" s="2" t="s">
        <v>819</v>
      </c>
      <c r="C1185">
        <v>0</v>
      </c>
      <c r="D1185">
        <v>0</v>
      </c>
      <c r="E1185">
        <v>0</v>
      </c>
      <c r="F1185">
        <v>0</v>
      </c>
      <c r="G1185">
        <v>0</v>
      </c>
      <c r="H1185">
        <f t="shared" si="4"/>
        <v>0</v>
      </c>
    </row>
    <row r="1186" spans="1:8">
      <c r="A1186" s="2" t="s">
        <v>1491</v>
      </c>
      <c r="B1186">
        <v>115.992</v>
      </c>
      <c r="C1186">
        <v>0</v>
      </c>
      <c r="D1186">
        <v>0</v>
      </c>
      <c r="E1186">
        <v>0</v>
      </c>
      <c r="F1186">
        <v>0</v>
      </c>
      <c r="G1186">
        <v>0</v>
      </c>
      <c r="H1186">
        <f t="shared" si="4"/>
        <v>115.992</v>
      </c>
    </row>
    <row r="1187" spans="1:8">
      <c r="A1187" s="2" t="s">
        <v>821</v>
      </c>
      <c r="C1187">
        <v>0</v>
      </c>
      <c r="D1187">
        <v>0</v>
      </c>
      <c r="E1187">
        <v>0</v>
      </c>
      <c r="F1187">
        <v>0</v>
      </c>
      <c r="G1187">
        <v>0</v>
      </c>
      <c r="H1187">
        <f t="shared" si="4"/>
        <v>0</v>
      </c>
    </row>
    <row r="1188" spans="1:8">
      <c r="A1188" s="2" t="s">
        <v>823</v>
      </c>
      <c r="B1188">
        <v>133.74600000000001</v>
      </c>
      <c r="C1188">
        <v>0</v>
      </c>
      <c r="D1188">
        <v>0</v>
      </c>
      <c r="E1188">
        <v>525.11800000000005</v>
      </c>
      <c r="F1188">
        <v>0</v>
      </c>
      <c r="G1188">
        <v>0</v>
      </c>
      <c r="H1188">
        <f t="shared" si="4"/>
        <v>658.86400000000003</v>
      </c>
    </row>
    <row r="1189" spans="1:8">
      <c r="A1189" s="2" t="s">
        <v>825</v>
      </c>
      <c r="B1189">
        <v>117.423</v>
      </c>
      <c r="C1189">
        <v>0</v>
      </c>
      <c r="D1189">
        <v>0</v>
      </c>
      <c r="E1189">
        <v>0</v>
      </c>
      <c r="F1189">
        <v>0</v>
      </c>
      <c r="G1189">
        <v>0</v>
      </c>
      <c r="H1189">
        <f t="shared" si="4"/>
        <v>117.423</v>
      </c>
    </row>
    <row r="1190" spans="1:8">
      <c r="A1190" s="2" t="s">
        <v>827</v>
      </c>
      <c r="C1190">
        <v>0</v>
      </c>
      <c r="D1190">
        <v>0</v>
      </c>
      <c r="E1190">
        <v>0</v>
      </c>
      <c r="F1190">
        <v>0</v>
      </c>
      <c r="G1190">
        <v>0</v>
      </c>
      <c r="H1190">
        <f t="shared" si="4"/>
        <v>0</v>
      </c>
    </row>
    <row r="1191" spans="1:8">
      <c r="A1191" s="2" t="s">
        <v>1495</v>
      </c>
      <c r="C1191">
        <v>0</v>
      </c>
      <c r="D1191">
        <v>0</v>
      </c>
      <c r="E1191">
        <v>0</v>
      </c>
      <c r="F1191">
        <v>0</v>
      </c>
      <c r="G1191">
        <v>0</v>
      </c>
      <c r="H1191">
        <f t="shared" si="4"/>
        <v>0</v>
      </c>
    </row>
    <row r="1192" spans="1:8">
      <c r="A1192" s="2" t="s">
        <v>833</v>
      </c>
      <c r="B1192">
        <v>329.00700000000001</v>
      </c>
      <c r="C1192">
        <v>0</v>
      </c>
      <c r="D1192">
        <v>0</v>
      </c>
      <c r="E1192">
        <v>0</v>
      </c>
      <c r="F1192">
        <v>0</v>
      </c>
      <c r="G1192">
        <v>0</v>
      </c>
      <c r="H1192">
        <f t="shared" si="4"/>
        <v>329.00700000000001</v>
      </c>
    </row>
    <row r="1193" spans="1:8">
      <c r="A1193" s="2" t="s">
        <v>835</v>
      </c>
      <c r="B1193">
        <v>0</v>
      </c>
      <c r="C1193">
        <v>0</v>
      </c>
      <c r="D1193">
        <v>2005.845</v>
      </c>
      <c r="E1193">
        <v>0</v>
      </c>
      <c r="F1193">
        <v>0</v>
      </c>
      <c r="G1193">
        <v>0</v>
      </c>
      <c r="H1193">
        <f t="shared" si="4"/>
        <v>2005.845</v>
      </c>
    </row>
    <row r="1194" spans="1:8">
      <c r="A1194" s="2" t="s">
        <v>837</v>
      </c>
      <c r="B1194">
        <v>585.95500000000004</v>
      </c>
      <c r="C1194">
        <v>0</v>
      </c>
      <c r="D1194">
        <v>0</v>
      </c>
      <c r="E1194">
        <v>1209.211</v>
      </c>
      <c r="F1194">
        <v>0</v>
      </c>
      <c r="G1194">
        <v>0</v>
      </c>
      <c r="H1194">
        <f t="shared" si="4"/>
        <v>1795.1660000000002</v>
      </c>
    </row>
    <row r="1195" spans="1:8">
      <c r="A1195" s="2" t="s">
        <v>1497</v>
      </c>
      <c r="B1195">
        <v>231.81200000000001</v>
      </c>
      <c r="C1195">
        <v>0</v>
      </c>
      <c r="D1195">
        <v>0</v>
      </c>
      <c r="E1195">
        <v>0</v>
      </c>
      <c r="F1195">
        <v>0</v>
      </c>
      <c r="G1195">
        <v>0</v>
      </c>
      <c r="H1195">
        <f t="shared" si="4"/>
        <v>231.81200000000001</v>
      </c>
    </row>
    <row r="1196" spans="1:8">
      <c r="A1196" s="2" t="s">
        <v>841</v>
      </c>
      <c r="B1196">
        <v>52.301000000000002</v>
      </c>
      <c r="C1196">
        <v>0</v>
      </c>
      <c r="D1196">
        <v>0</v>
      </c>
      <c r="E1196">
        <v>0</v>
      </c>
      <c r="F1196">
        <v>0</v>
      </c>
      <c r="G1196">
        <v>0</v>
      </c>
      <c r="H1196">
        <f t="shared" si="4"/>
        <v>52.301000000000002</v>
      </c>
    </row>
    <row r="1197" spans="1:8">
      <c r="A1197" s="2" t="s">
        <v>1499</v>
      </c>
      <c r="B1197">
        <v>107.60599999999999</v>
      </c>
      <c r="C1197">
        <v>0</v>
      </c>
      <c r="D1197">
        <v>0</v>
      </c>
      <c r="E1197">
        <v>0</v>
      </c>
      <c r="F1197">
        <v>0</v>
      </c>
      <c r="G1197">
        <v>0</v>
      </c>
      <c r="H1197">
        <f t="shared" si="4"/>
        <v>107.60599999999999</v>
      </c>
    </row>
    <row r="1198" spans="1:8">
      <c r="A1198" s="2" t="s">
        <v>843</v>
      </c>
      <c r="B1198">
        <v>24.898</v>
      </c>
      <c r="C1198">
        <v>0</v>
      </c>
      <c r="D1198">
        <v>0</v>
      </c>
      <c r="E1198">
        <v>0</v>
      </c>
      <c r="F1198">
        <v>0</v>
      </c>
      <c r="G1198">
        <v>0</v>
      </c>
      <c r="H1198">
        <f t="shared" si="4"/>
        <v>24.898</v>
      </c>
    </row>
    <row r="1199" spans="1:8">
      <c r="A1199" s="2" t="s">
        <v>845</v>
      </c>
      <c r="B1199">
        <v>108.926</v>
      </c>
      <c r="C1199">
        <v>0</v>
      </c>
      <c r="D1199">
        <v>0</v>
      </c>
      <c r="E1199">
        <v>0</v>
      </c>
      <c r="F1199">
        <v>0</v>
      </c>
      <c r="G1199">
        <v>0</v>
      </c>
      <c r="H1199">
        <f t="shared" si="4"/>
        <v>108.926</v>
      </c>
    </row>
    <row r="1200" spans="1:8">
      <c r="A1200" s="2" t="s">
        <v>1501</v>
      </c>
      <c r="C1200">
        <v>0</v>
      </c>
      <c r="D1200">
        <v>0</v>
      </c>
      <c r="E1200">
        <v>0</v>
      </c>
      <c r="F1200">
        <v>0</v>
      </c>
      <c r="G1200">
        <v>0</v>
      </c>
      <c r="H1200">
        <f t="shared" si="4"/>
        <v>0</v>
      </c>
    </row>
    <row r="1201" spans="1:8">
      <c r="A1201" s="2" t="s">
        <v>849</v>
      </c>
      <c r="B1201">
        <v>110.84399999999999</v>
      </c>
      <c r="C1201">
        <v>0</v>
      </c>
      <c r="D1201">
        <v>0</v>
      </c>
      <c r="E1201">
        <v>0</v>
      </c>
      <c r="F1201">
        <v>0</v>
      </c>
      <c r="G1201">
        <v>0</v>
      </c>
      <c r="H1201">
        <f t="shared" si="4"/>
        <v>110.84399999999999</v>
      </c>
    </row>
    <row r="1202" spans="1:8">
      <c r="A1202" s="2" t="s">
        <v>853</v>
      </c>
      <c r="C1202">
        <v>0</v>
      </c>
      <c r="D1202">
        <v>0</v>
      </c>
      <c r="E1202">
        <v>0</v>
      </c>
      <c r="F1202">
        <v>0</v>
      </c>
      <c r="G1202">
        <v>0</v>
      </c>
      <c r="H1202">
        <f t="shared" si="4"/>
        <v>0</v>
      </c>
    </row>
    <row r="1203" spans="1:8">
      <c r="A1203" s="2" t="s">
        <v>352</v>
      </c>
      <c r="B1203">
        <v>96.873000000000005</v>
      </c>
      <c r="C1203">
        <v>0</v>
      </c>
      <c r="D1203">
        <v>0</v>
      </c>
      <c r="E1203">
        <v>0</v>
      </c>
      <c r="F1203">
        <v>0</v>
      </c>
      <c r="G1203">
        <v>0</v>
      </c>
      <c r="H1203">
        <f t="shared" si="4"/>
        <v>96.873000000000005</v>
      </c>
    </row>
    <row r="1204" spans="1:8">
      <c r="A1204" s="2" t="s">
        <v>1537</v>
      </c>
      <c r="C1204">
        <v>0</v>
      </c>
      <c r="D1204">
        <v>0</v>
      </c>
      <c r="E1204">
        <v>0</v>
      </c>
      <c r="F1204">
        <v>0</v>
      </c>
      <c r="G1204">
        <v>0</v>
      </c>
      <c r="H1204">
        <f t="shared" si="4"/>
        <v>0</v>
      </c>
    </row>
    <row r="1205" spans="1:8">
      <c r="A1205" s="2" t="s">
        <v>1141</v>
      </c>
      <c r="B1205">
        <v>351.77</v>
      </c>
      <c r="C1205">
        <v>0</v>
      </c>
      <c r="D1205">
        <v>0</v>
      </c>
      <c r="E1205">
        <v>0</v>
      </c>
      <c r="F1205">
        <v>0</v>
      </c>
      <c r="G1205">
        <v>0</v>
      </c>
      <c r="H1205">
        <f t="shared" si="4"/>
        <v>351.77</v>
      </c>
    </row>
    <row r="1206" spans="1:8">
      <c r="A1206" s="2" t="s">
        <v>1589</v>
      </c>
      <c r="B1206">
        <v>120.681</v>
      </c>
      <c r="C1206">
        <v>0</v>
      </c>
      <c r="D1206">
        <v>0</v>
      </c>
      <c r="E1206">
        <v>0</v>
      </c>
      <c r="F1206">
        <v>0</v>
      </c>
      <c r="G1206">
        <v>0</v>
      </c>
      <c r="H1206">
        <f t="shared" si="4"/>
        <v>120.681</v>
      </c>
    </row>
    <row r="1207" spans="1:8">
      <c r="A1207" s="2" t="s">
        <v>1591</v>
      </c>
      <c r="B1207">
        <v>124.727</v>
      </c>
      <c r="C1207">
        <v>0</v>
      </c>
      <c r="D1207">
        <v>0</v>
      </c>
      <c r="E1207">
        <v>0</v>
      </c>
      <c r="F1207">
        <v>0</v>
      </c>
      <c r="G1207">
        <v>0</v>
      </c>
      <c r="H1207">
        <f t="shared" si="4"/>
        <v>124.727</v>
      </c>
    </row>
    <row r="1208" spans="1:8">
      <c r="A1208" s="2" t="s">
        <v>1099</v>
      </c>
      <c r="B1208">
        <v>17.599</v>
      </c>
      <c r="C1208">
        <v>0</v>
      </c>
      <c r="D1208">
        <v>0</v>
      </c>
      <c r="E1208">
        <v>0</v>
      </c>
      <c r="F1208">
        <v>0</v>
      </c>
      <c r="G1208">
        <v>0</v>
      </c>
      <c r="H1208">
        <f t="shared" si="4"/>
        <v>17.599</v>
      </c>
    </row>
    <row r="1209" spans="1:8">
      <c r="A1209" s="2" t="s">
        <v>857</v>
      </c>
      <c r="C1209">
        <v>0</v>
      </c>
      <c r="D1209">
        <v>0</v>
      </c>
      <c r="E1209">
        <v>0</v>
      </c>
      <c r="F1209">
        <v>0</v>
      </c>
      <c r="G1209">
        <v>0</v>
      </c>
      <c r="H1209">
        <f t="shared" si="4"/>
        <v>0</v>
      </c>
    </row>
    <row r="1210" spans="1:8">
      <c r="A1210" s="2" t="s">
        <v>859</v>
      </c>
      <c r="B1210">
        <v>165.45699999999999</v>
      </c>
      <c r="C1210">
        <v>0</v>
      </c>
      <c r="D1210">
        <v>0</v>
      </c>
      <c r="E1210">
        <v>0</v>
      </c>
      <c r="F1210">
        <v>0</v>
      </c>
      <c r="G1210">
        <v>0</v>
      </c>
      <c r="H1210">
        <f t="shared" si="4"/>
        <v>165.45699999999999</v>
      </c>
    </row>
    <row r="1211" spans="1:8">
      <c r="A1211" s="2" t="s">
        <v>861</v>
      </c>
      <c r="C1211">
        <v>0</v>
      </c>
      <c r="D1211">
        <v>0</v>
      </c>
      <c r="E1211">
        <v>0</v>
      </c>
      <c r="F1211">
        <v>0</v>
      </c>
      <c r="G1211">
        <v>0</v>
      </c>
      <c r="H1211">
        <f t="shared" si="4"/>
        <v>0</v>
      </c>
    </row>
    <row r="1212" spans="1:8">
      <c r="A1212" s="2" t="s">
        <v>863</v>
      </c>
      <c r="C1212">
        <v>0</v>
      </c>
      <c r="D1212">
        <v>0</v>
      </c>
      <c r="E1212">
        <v>0</v>
      </c>
      <c r="F1212">
        <v>0</v>
      </c>
      <c r="G1212">
        <v>0</v>
      </c>
      <c r="H1212">
        <f t="shared" si="4"/>
        <v>0</v>
      </c>
    </row>
    <row r="1213" spans="1:8">
      <c r="A1213" s="2" t="s">
        <v>865</v>
      </c>
      <c r="C1213">
        <v>0</v>
      </c>
      <c r="D1213">
        <v>0</v>
      </c>
      <c r="E1213">
        <v>0</v>
      </c>
      <c r="F1213">
        <v>0</v>
      </c>
      <c r="G1213">
        <v>0</v>
      </c>
      <c r="H1213">
        <f t="shared" si="4"/>
        <v>0</v>
      </c>
    </row>
    <row r="1214" spans="1:8">
      <c r="A1214" s="2" t="s">
        <v>1243</v>
      </c>
      <c r="B1214">
        <v>56.177</v>
      </c>
      <c r="C1214">
        <v>0</v>
      </c>
      <c r="D1214">
        <v>0</v>
      </c>
      <c r="E1214">
        <v>0</v>
      </c>
      <c r="F1214">
        <v>0</v>
      </c>
      <c r="G1214">
        <v>0</v>
      </c>
      <c r="H1214">
        <f t="shared" si="4"/>
        <v>56.177</v>
      </c>
    </row>
    <row r="1215" spans="1:8">
      <c r="A1215" s="2" t="s">
        <v>867</v>
      </c>
      <c r="B1215">
        <v>718.64400000000001</v>
      </c>
      <c r="C1215">
        <v>0</v>
      </c>
      <c r="D1215">
        <v>0</v>
      </c>
      <c r="E1215">
        <v>0</v>
      </c>
      <c r="F1215">
        <v>0</v>
      </c>
      <c r="G1215">
        <v>0</v>
      </c>
      <c r="H1215">
        <f t="shared" si="4"/>
        <v>718.64400000000001</v>
      </c>
    </row>
    <row r="1216" spans="1:8">
      <c r="A1216" s="2" t="s">
        <v>869</v>
      </c>
      <c r="B1216">
        <v>43.781999999999996</v>
      </c>
      <c r="C1216">
        <v>0</v>
      </c>
      <c r="D1216">
        <v>0</v>
      </c>
      <c r="E1216">
        <v>0</v>
      </c>
      <c r="F1216">
        <v>0</v>
      </c>
      <c r="G1216">
        <v>0</v>
      </c>
      <c r="H1216">
        <f t="shared" si="4"/>
        <v>43.781999999999996</v>
      </c>
    </row>
    <row r="1217" spans="1:8">
      <c r="A1217" s="2" t="s">
        <v>871</v>
      </c>
      <c r="B1217">
        <v>56.655999999999999</v>
      </c>
      <c r="C1217">
        <v>0</v>
      </c>
      <c r="D1217">
        <v>0</v>
      </c>
      <c r="E1217">
        <v>0</v>
      </c>
      <c r="F1217">
        <v>0</v>
      </c>
      <c r="G1217">
        <v>0</v>
      </c>
      <c r="H1217">
        <f t="shared" si="4"/>
        <v>56.655999999999999</v>
      </c>
    </row>
    <row r="1218" spans="1:8">
      <c r="A1218" s="2" t="s">
        <v>873</v>
      </c>
      <c r="C1218">
        <v>0</v>
      </c>
      <c r="D1218">
        <v>0</v>
      </c>
      <c r="E1218">
        <v>0</v>
      </c>
      <c r="F1218">
        <v>0</v>
      </c>
      <c r="G1218">
        <v>0</v>
      </c>
      <c r="H1218">
        <f t="shared" si="4"/>
        <v>0</v>
      </c>
    </row>
    <row r="1219" spans="1:8">
      <c r="A1219" s="2" t="s">
        <v>875</v>
      </c>
      <c r="B1219">
        <v>245.34700000000001</v>
      </c>
      <c r="C1219">
        <v>0</v>
      </c>
      <c r="D1219">
        <v>0</v>
      </c>
      <c r="E1219">
        <v>0</v>
      </c>
      <c r="F1219">
        <v>0</v>
      </c>
      <c r="G1219">
        <v>0</v>
      </c>
      <c r="H1219">
        <f t="shared" si="4"/>
        <v>245.34700000000001</v>
      </c>
    </row>
    <row r="1220" spans="1:8">
      <c r="A1220" s="2" t="s">
        <v>877</v>
      </c>
      <c r="B1220">
        <v>350.58300000000003</v>
      </c>
      <c r="C1220">
        <v>0</v>
      </c>
      <c r="D1220">
        <v>0</v>
      </c>
      <c r="E1220">
        <v>0</v>
      </c>
      <c r="F1220">
        <v>0</v>
      </c>
      <c r="G1220">
        <v>0</v>
      </c>
      <c r="H1220">
        <f t="shared" si="4"/>
        <v>350.58300000000003</v>
      </c>
    </row>
    <row r="1221" spans="1:8">
      <c r="A1221" s="2" t="s">
        <v>1503</v>
      </c>
      <c r="B1221">
        <v>441.46</v>
      </c>
      <c r="C1221">
        <v>0</v>
      </c>
      <c r="D1221">
        <v>0</v>
      </c>
      <c r="E1221">
        <v>0</v>
      </c>
      <c r="F1221">
        <v>0</v>
      </c>
      <c r="G1221">
        <v>0</v>
      </c>
      <c r="H1221">
        <f t="shared" si="4"/>
        <v>441.46</v>
      </c>
    </row>
    <row r="1222" spans="1:8">
      <c r="A1222" s="2" t="s">
        <v>879</v>
      </c>
      <c r="C1222">
        <v>0</v>
      </c>
      <c r="D1222">
        <v>0</v>
      </c>
      <c r="E1222">
        <v>0</v>
      </c>
      <c r="F1222">
        <v>0</v>
      </c>
      <c r="G1222">
        <v>0</v>
      </c>
      <c r="H1222">
        <f t="shared" si="4"/>
        <v>0</v>
      </c>
    </row>
    <row r="1223" spans="1:8">
      <c r="A1223" s="2" t="s">
        <v>979</v>
      </c>
      <c r="B1223">
        <v>267.95999999999998</v>
      </c>
      <c r="C1223">
        <v>0</v>
      </c>
      <c r="D1223">
        <v>0</v>
      </c>
      <c r="E1223">
        <v>0</v>
      </c>
      <c r="F1223">
        <v>0</v>
      </c>
      <c r="G1223">
        <v>0</v>
      </c>
      <c r="H1223">
        <f t="shared" si="4"/>
        <v>267.95999999999998</v>
      </c>
    </row>
    <row r="1224" spans="1:8">
      <c r="A1224" s="2" t="s">
        <v>758</v>
      </c>
      <c r="B1224">
        <v>39.756</v>
      </c>
      <c r="C1224">
        <v>0</v>
      </c>
      <c r="D1224">
        <v>0</v>
      </c>
      <c r="E1224">
        <v>0</v>
      </c>
      <c r="F1224">
        <v>0</v>
      </c>
      <c r="G1224">
        <v>0</v>
      </c>
      <c r="H1224">
        <f t="shared" si="4"/>
        <v>39.756</v>
      </c>
    </row>
    <row r="1225" spans="1:8">
      <c r="A1225" s="2" t="s">
        <v>881</v>
      </c>
      <c r="C1225">
        <v>0</v>
      </c>
      <c r="D1225">
        <v>0</v>
      </c>
      <c r="E1225">
        <v>0</v>
      </c>
      <c r="F1225">
        <v>0</v>
      </c>
      <c r="G1225">
        <v>0</v>
      </c>
      <c r="H1225">
        <f t="shared" si="4"/>
        <v>0</v>
      </c>
    </row>
    <row r="1226" spans="1:8">
      <c r="A1226" s="2" t="s">
        <v>883</v>
      </c>
      <c r="C1226">
        <v>0</v>
      </c>
      <c r="D1226">
        <v>0</v>
      </c>
      <c r="E1226">
        <v>0</v>
      </c>
      <c r="F1226">
        <v>0</v>
      </c>
      <c r="G1226">
        <v>0</v>
      </c>
      <c r="H1226">
        <f t="shared" si="4"/>
        <v>0</v>
      </c>
    </row>
    <row r="1227" spans="1:8">
      <c r="A1227" s="2" t="s">
        <v>933</v>
      </c>
      <c r="B1227">
        <v>0</v>
      </c>
      <c r="C1227">
        <v>0</v>
      </c>
      <c r="D1227">
        <v>165.797</v>
      </c>
      <c r="E1227">
        <v>0</v>
      </c>
      <c r="F1227">
        <v>0</v>
      </c>
      <c r="G1227">
        <v>0</v>
      </c>
      <c r="H1227">
        <f t="shared" si="4"/>
        <v>165.797</v>
      </c>
    </row>
    <row r="1228" spans="1:8">
      <c r="A1228" s="2" t="s">
        <v>724</v>
      </c>
      <c r="C1228">
        <v>0</v>
      </c>
      <c r="D1228">
        <v>0</v>
      </c>
      <c r="E1228">
        <v>0</v>
      </c>
      <c r="F1228">
        <v>0</v>
      </c>
      <c r="G1228">
        <v>0</v>
      </c>
      <c r="H1228">
        <f t="shared" si="4"/>
        <v>0</v>
      </c>
    </row>
    <row r="1229" spans="1:8">
      <c r="A1229" s="2" t="s">
        <v>885</v>
      </c>
      <c r="B1229">
        <v>0</v>
      </c>
      <c r="C1229">
        <v>0</v>
      </c>
      <c r="D1229">
        <v>0</v>
      </c>
      <c r="E1229">
        <v>0</v>
      </c>
      <c r="F1229">
        <v>0</v>
      </c>
      <c r="G1229">
        <v>0</v>
      </c>
      <c r="H1229">
        <f t="shared" si="4"/>
        <v>0</v>
      </c>
    </row>
    <row r="1230" spans="1:8">
      <c r="A1230" s="2" t="s">
        <v>887</v>
      </c>
      <c r="B1230">
        <v>93.808999999999997</v>
      </c>
      <c r="C1230">
        <v>0</v>
      </c>
      <c r="D1230">
        <v>0</v>
      </c>
      <c r="E1230">
        <v>0</v>
      </c>
      <c r="F1230">
        <v>0</v>
      </c>
      <c r="G1230">
        <v>0</v>
      </c>
      <c r="H1230">
        <f t="shared" si="4"/>
        <v>93.808999999999997</v>
      </c>
    </row>
    <row r="1231" spans="1:8">
      <c r="A1231" s="2" t="s">
        <v>889</v>
      </c>
      <c r="C1231">
        <v>0</v>
      </c>
      <c r="D1231">
        <v>0</v>
      </c>
      <c r="E1231">
        <v>0</v>
      </c>
      <c r="F1231">
        <v>0</v>
      </c>
      <c r="G1231">
        <v>0</v>
      </c>
      <c r="H1231">
        <f t="shared" si="4"/>
        <v>0</v>
      </c>
    </row>
    <row r="1232" spans="1:8">
      <c r="A1232" s="2" t="s">
        <v>891</v>
      </c>
      <c r="B1232">
        <v>158.983</v>
      </c>
      <c r="C1232">
        <v>0</v>
      </c>
      <c r="D1232">
        <v>0</v>
      </c>
      <c r="E1232">
        <v>0</v>
      </c>
      <c r="F1232">
        <v>0</v>
      </c>
      <c r="G1232">
        <v>0</v>
      </c>
      <c r="H1232">
        <f t="shared" si="4"/>
        <v>158.983</v>
      </c>
    </row>
    <row r="1233" spans="1:8">
      <c r="A1233" s="2" t="s">
        <v>895</v>
      </c>
      <c r="B1233">
        <v>50.753</v>
      </c>
      <c r="C1233">
        <v>0</v>
      </c>
      <c r="D1233">
        <v>0</v>
      </c>
      <c r="E1233">
        <v>0</v>
      </c>
      <c r="F1233">
        <v>0</v>
      </c>
      <c r="G1233">
        <v>0</v>
      </c>
      <c r="H1233">
        <f t="shared" si="4"/>
        <v>50.753</v>
      </c>
    </row>
    <row r="1234" spans="1:8">
      <c r="A1234" s="2" t="s">
        <v>897</v>
      </c>
      <c r="B1234">
        <v>115.19</v>
      </c>
      <c r="C1234">
        <v>0</v>
      </c>
      <c r="D1234">
        <v>0</v>
      </c>
      <c r="E1234">
        <v>0</v>
      </c>
      <c r="F1234">
        <v>0</v>
      </c>
      <c r="G1234">
        <v>0</v>
      </c>
      <c r="H1234">
        <f t="shared" si="4"/>
        <v>115.19</v>
      </c>
    </row>
    <row r="1235" spans="1:8">
      <c r="A1235" s="2" t="s">
        <v>899</v>
      </c>
      <c r="B1235">
        <v>754.33899999999994</v>
      </c>
      <c r="C1235">
        <v>0</v>
      </c>
      <c r="D1235">
        <v>0</v>
      </c>
      <c r="E1235">
        <v>0</v>
      </c>
      <c r="F1235">
        <v>0</v>
      </c>
      <c r="G1235">
        <v>0</v>
      </c>
      <c r="H1235">
        <f t="shared" si="4"/>
        <v>754.33899999999994</v>
      </c>
    </row>
    <row r="1236" spans="1:8">
      <c r="A1236" s="2" t="s">
        <v>901</v>
      </c>
      <c r="B1236">
        <v>84.259</v>
      </c>
      <c r="C1236">
        <v>0</v>
      </c>
      <c r="D1236">
        <v>0</v>
      </c>
      <c r="E1236">
        <v>0</v>
      </c>
      <c r="F1236">
        <v>0</v>
      </c>
      <c r="G1236">
        <v>0</v>
      </c>
      <c r="H1236">
        <f t="shared" si="4"/>
        <v>84.259</v>
      </c>
    </row>
    <row r="1237" spans="1:8">
      <c r="A1237" s="2" t="s">
        <v>903</v>
      </c>
      <c r="B1237">
        <v>117.185</v>
      </c>
      <c r="C1237">
        <v>0</v>
      </c>
      <c r="D1237">
        <v>0</v>
      </c>
      <c r="E1237">
        <v>0</v>
      </c>
      <c r="F1237">
        <v>0</v>
      </c>
      <c r="G1237">
        <v>192.01499999999999</v>
      </c>
      <c r="H1237">
        <f t="shared" si="4"/>
        <v>309.2</v>
      </c>
    </row>
    <row r="1238" spans="1:8">
      <c r="A1238" s="2" t="s">
        <v>909</v>
      </c>
      <c r="B1238">
        <v>210.47800000000001</v>
      </c>
      <c r="C1238">
        <v>0</v>
      </c>
      <c r="D1238">
        <v>0</v>
      </c>
      <c r="E1238">
        <v>0</v>
      </c>
      <c r="F1238">
        <v>0</v>
      </c>
      <c r="G1238">
        <v>0</v>
      </c>
      <c r="H1238">
        <f t="shared" si="4"/>
        <v>210.47800000000001</v>
      </c>
    </row>
    <row r="1239" spans="1:8">
      <c r="A1239" s="2" t="s">
        <v>911</v>
      </c>
      <c r="B1239">
        <v>84.081000000000003</v>
      </c>
      <c r="C1239">
        <v>0</v>
      </c>
      <c r="D1239">
        <v>0</v>
      </c>
      <c r="E1239">
        <v>0</v>
      </c>
      <c r="F1239">
        <v>0</v>
      </c>
      <c r="G1239">
        <v>0</v>
      </c>
      <c r="H1239">
        <f t="shared" si="4"/>
        <v>84.081000000000003</v>
      </c>
    </row>
    <row r="1240" spans="1:8">
      <c r="A1240" s="2" t="s">
        <v>913</v>
      </c>
      <c r="C1240">
        <v>0</v>
      </c>
      <c r="D1240">
        <v>0</v>
      </c>
      <c r="E1240">
        <v>0</v>
      </c>
      <c r="F1240">
        <v>0</v>
      </c>
      <c r="G1240">
        <v>0</v>
      </c>
      <c r="H1240">
        <f t="shared" si="4"/>
        <v>0</v>
      </c>
    </row>
    <row r="1241" spans="1:8">
      <c r="A1241" s="2" t="s">
        <v>915</v>
      </c>
      <c r="C1241">
        <v>0</v>
      </c>
      <c r="D1241">
        <v>0</v>
      </c>
      <c r="E1241">
        <v>0</v>
      </c>
      <c r="F1241">
        <v>0</v>
      </c>
      <c r="G1241">
        <v>0</v>
      </c>
      <c r="H1241">
        <f t="shared" si="4"/>
        <v>0</v>
      </c>
    </row>
    <row r="1242" spans="1:8">
      <c r="A1242" s="2" t="s">
        <v>917</v>
      </c>
      <c r="B1242">
        <v>8770.5479999999989</v>
      </c>
      <c r="C1242">
        <v>0</v>
      </c>
      <c r="D1242">
        <v>0</v>
      </c>
      <c r="E1242">
        <v>0</v>
      </c>
      <c r="F1242">
        <v>0</v>
      </c>
      <c r="G1242">
        <v>0</v>
      </c>
      <c r="H1242">
        <f t="shared" si="4"/>
        <v>8770.5479999999989</v>
      </c>
    </row>
    <row r="1243" spans="1:8">
      <c r="A1243" s="2" t="s">
        <v>919</v>
      </c>
      <c r="C1243">
        <v>0</v>
      </c>
      <c r="D1243">
        <v>0</v>
      </c>
      <c r="E1243">
        <v>0</v>
      </c>
      <c r="F1243">
        <v>0</v>
      </c>
      <c r="G1243">
        <v>0</v>
      </c>
      <c r="H1243">
        <f t="shared" ref="H1243:H1306" si="5">SUM(B1243:G1243)</f>
        <v>0</v>
      </c>
    </row>
    <row r="1244" spans="1:8">
      <c r="A1244" s="2" t="s">
        <v>921</v>
      </c>
      <c r="B1244">
        <v>1166.46</v>
      </c>
      <c r="C1244">
        <v>0</v>
      </c>
      <c r="D1244">
        <v>0</v>
      </c>
      <c r="E1244">
        <v>0</v>
      </c>
      <c r="F1244">
        <v>0</v>
      </c>
      <c r="G1244">
        <v>0</v>
      </c>
      <c r="H1244">
        <f t="shared" si="5"/>
        <v>1166.46</v>
      </c>
    </row>
    <row r="1245" spans="1:8">
      <c r="A1245" s="2" t="s">
        <v>1509</v>
      </c>
      <c r="C1245">
        <v>0</v>
      </c>
      <c r="D1245">
        <v>0</v>
      </c>
      <c r="E1245">
        <v>0</v>
      </c>
      <c r="F1245">
        <v>0</v>
      </c>
      <c r="G1245">
        <v>0</v>
      </c>
      <c r="H1245">
        <f t="shared" si="5"/>
        <v>0</v>
      </c>
    </row>
    <row r="1246" spans="1:8">
      <c r="A1246" s="2" t="s">
        <v>923</v>
      </c>
      <c r="C1246">
        <v>0</v>
      </c>
      <c r="D1246">
        <v>0</v>
      </c>
      <c r="E1246">
        <v>0</v>
      </c>
      <c r="F1246">
        <v>0</v>
      </c>
      <c r="G1246">
        <v>0</v>
      </c>
      <c r="H1246">
        <f t="shared" si="5"/>
        <v>0</v>
      </c>
    </row>
    <row r="1247" spans="1:8">
      <c r="A1247" s="2" t="s">
        <v>925</v>
      </c>
      <c r="B1247">
        <v>144.565</v>
      </c>
      <c r="C1247">
        <v>0</v>
      </c>
      <c r="D1247">
        <v>0</v>
      </c>
      <c r="E1247">
        <v>0</v>
      </c>
      <c r="F1247">
        <v>0</v>
      </c>
      <c r="G1247">
        <v>0</v>
      </c>
      <c r="H1247">
        <f t="shared" si="5"/>
        <v>144.565</v>
      </c>
    </row>
    <row r="1248" spans="1:8">
      <c r="A1248" s="2" t="s">
        <v>927</v>
      </c>
      <c r="B1248">
        <v>259.38299999999998</v>
      </c>
      <c r="C1248">
        <v>0</v>
      </c>
      <c r="D1248">
        <v>0</v>
      </c>
      <c r="E1248">
        <v>0</v>
      </c>
      <c r="F1248">
        <v>0</v>
      </c>
      <c r="G1248">
        <v>0</v>
      </c>
      <c r="H1248">
        <f t="shared" si="5"/>
        <v>259.38299999999998</v>
      </c>
    </row>
    <row r="1249" spans="1:8">
      <c r="A1249" s="2" t="s">
        <v>1511</v>
      </c>
      <c r="C1249">
        <v>0</v>
      </c>
      <c r="D1249">
        <v>0</v>
      </c>
      <c r="E1249">
        <v>0</v>
      </c>
      <c r="F1249">
        <v>0</v>
      </c>
      <c r="G1249">
        <v>0</v>
      </c>
      <c r="H1249">
        <f t="shared" si="5"/>
        <v>0</v>
      </c>
    </row>
    <row r="1250" spans="1:8">
      <c r="A1250" s="2" t="s">
        <v>929</v>
      </c>
      <c r="B1250">
        <v>101.68</v>
      </c>
      <c r="C1250">
        <v>0</v>
      </c>
      <c r="D1250">
        <v>0</v>
      </c>
      <c r="E1250">
        <v>0</v>
      </c>
      <c r="F1250">
        <v>0</v>
      </c>
      <c r="G1250">
        <v>0</v>
      </c>
      <c r="H1250">
        <f t="shared" si="5"/>
        <v>101.68</v>
      </c>
    </row>
    <row r="1251" spans="1:8">
      <c r="A1251" s="2" t="s">
        <v>931</v>
      </c>
      <c r="B1251">
        <v>55.377000000000002</v>
      </c>
      <c r="C1251">
        <v>0</v>
      </c>
      <c r="D1251">
        <v>0</v>
      </c>
      <c r="E1251">
        <v>485.48200000000003</v>
      </c>
      <c r="F1251">
        <v>0</v>
      </c>
      <c r="G1251">
        <v>0</v>
      </c>
      <c r="H1251">
        <f t="shared" si="5"/>
        <v>540.85900000000004</v>
      </c>
    </row>
    <row r="1252" spans="1:8">
      <c r="A1252" s="2" t="s">
        <v>935</v>
      </c>
      <c r="C1252">
        <v>0</v>
      </c>
      <c r="D1252">
        <v>0</v>
      </c>
      <c r="E1252">
        <v>0</v>
      </c>
      <c r="F1252">
        <v>0</v>
      </c>
      <c r="G1252">
        <v>0</v>
      </c>
      <c r="H1252">
        <f t="shared" si="5"/>
        <v>0</v>
      </c>
    </row>
    <row r="1253" spans="1:8">
      <c r="A1253" s="2" t="s">
        <v>937</v>
      </c>
      <c r="B1253">
        <v>41.164000000000001</v>
      </c>
      <c r="C1253">
        <v>0</v>
      </c>
      <c r="D1253">
        <v>0</v>
      </c>
      <c r="E1253">
        <v>0</v>
      </c>
      <c r="F1253">
        <v>0</v>
      </c>
      <c r="G1253">
        <v>0</v>
      </c>
      <c r="H1253">
        <f t="shared" si="5"/>
        <v>41.164000000000001</v>
      </c>
    </row>
    <row r="1254" spans="1:8">
      <c r="A1254" s="2" t="s">
        <v>939</v>
      </c>
      <c r="C1254">
        <v>0</v>
      </c>
      <c r="D1254">
        <v>0</v>
      </c>
      <c r="E1254">
        <v>0</v>
      </c>
      <c r="F1254">
        <v>0</v>
      </c>
      <c r="G1254">
        <v>0</v>
      </c>
      <c r="H1254">
        <f t="shared" si="5"/>
        <v>0</v>
      </c>
    </row>
    <row r="1255" spans="1:8">
      <c r="A1255" s="2" t="s">
        <v>1513</v>
      </c>
      <c r="C1255">
        <v>0</v>
      </c>
      <c r="D1255">
        <v>0</v>
      </c>
      <c r="E1255">
        <v>0</v>
      </c>
      <c r="F1255">
        <v>0</v>
      </c>
      <c r="G1255">
        <v>0</v>
      </c>
      <c r="H1255">
        <f t="shared" si="5"/>
        <v>0</v>
      </c>
    </row>
    <row r="1256" spans="1:8">
      <c r="A1256" s="2" t="s">
        <v>941</v>
      </c>
      <c r="B1256">
        <v>131.44499999999999</v>
      </c>
      <c r="C1256">
        <v>0</v>
      </c>
      <c r="D1256">
        <v>0</v>
      </c>
      <c r="E1256">
        <v>0</v>
      </c>
      <c r="F1256">
        <v>0</v>
      </c>
      <c r="G1256">
        <v>0</v>
      </c>
      <c r="H1256">
        <f t="shared" si="5"/>
        <v>131.44499999999999</v>
      </c>
    </row>
    <row r="1257" spans="1:8">
      <c r="A1257" s="2" t="s">
        <v>943</v>
      </c>
      <c r="B1257">
        <v>0</v>
      </c>
      <c r="C1257">
        <v>25221.317999999999</v>
      </c>
      <c r="D1257">
        <v>0</v>
      </c>
      <c r="E1257">
        <v>0</v>
      </c>
      <c r="F1257">
        <v>0</v>
      </c>
      <c r="G1257">
        <v>0</v>
      </c>
      <c r="H1257">
        <f t="shared" si="5"/>
        <v>25221.317999999999</v>
      </c>
    </row>
    <row r="1258" spans="1:8">
      <c r="A1258" s="2" t="s">
        <v>945</v>
      </c>
      <c r="C1258">
        <v>0</v>
      </c>
      <c r="D1258">
        <v>0</v>
      </c>
      <c r="E1258">
        <v>0</v>
      </c>
      <c r="F1258">
        <v>0</v>
      </c>
      <c r="G1258">
        <v>0</v>
      </c>
      <c r="H1258">
        <f t="shared" si="5"/>
        <v>0</v>
      </c>
    </row>
    <row r="1259" spans="1:8">
      <c r="A1259" s="2" t="s">
        <v>947</v>
      </c>
      <c r="B1259">
        <v>603.12599999999998</v>
      </c>
      <c r="C1259">
        <v>0</v>
      </c>
      <c r="D1259">
        <v>0</v>
      </c>
      <c r="E1259">
        <v>0</v>
      </c>
      <c r="F1259">
        <v>0</v>
      </c>
      <c r="G1259">
        <v>0</v>
      </c>
      <c r="H1259">
        <f t="shared" si="5"/>
        <v>603.12599999999998</v>
      </c>
    </row>
    <row r="1260" spans="1:8">
      <c r="A1260" s="2" t="s">
        <v>951</v>
      </c>
      <c r="B1260">
        <v>931.18100000000004</v>
      </c>
      <c r="C1260">
        <v>0</v>
      </c>
      <c r="D1260">
        <v>0</v>
      </c>
      <c r="E1260">
        <v>0</v>
      </c>
      <c r="F1260">
        <v>0</v>
      </c>
      <c r="G1260">
        <v>0</v>
      </c>
      <c r="H1260">
        <f t="shared" si="5"/>
        <v>931.18100000000004</v>
      </c>
    </row>
    <row r="1261" spans="1:8">
      <c r="A1261" s="2" t="s">
        <v>953</v>
      </c>
      <c r="B1261">
        <v>74.075000000000003</v>
      </c>
      <c r="C1261">
        <v>0</v>
      </c>
      <c r="D1261">
        <v>0</v>
      </c>
      <c r="E1261">
        <v>0</v>
      </c>
      <c r="F1261">
        <v>0</v>
      </c>
      <c r="G1261">
        <v>0</v>
      </c>
      <c r="H1261">
        <f t="shared" si="5"/>
        <v>74.075000000000003</v>
      </c>
    </row>
    <row r="1262" spans="1:8">
      <c r="A1262" s="2" t="s">
        <v>955</v>
      </c>
      <c r="B1262">
        <v>123.771</v>
      </c>
      <c r="C1262">
        <v>0</v>
      </c>
      <c r="D1262">
        <v>0</v>
      </c>
      <c r="E1262">
        <v>0</v>
      </c>
      <c r="F1262">
        <v>0</v>
      </c>
      <c r="G1262">
        <v>0</v>
      </c>
      <c r="H1262">
        <f t="shared" si="5"/>
        <v>123.771</v>
      </c>
    </row>
    <row r="1263" spans="1:8">
      <c r="A1263" s="2" t="s">
        <v>957</v>
      </c>
      <c r="B1263">
        <v>0</v>
      </c>
      <c r="C1263">
        <v>28237.030999999999</v>
      </c>
      <c r="D1263">
        <v>0</v>
      </c>
      <c r="E1263">
        <v>0</v>
      </c>
      <c r="F1263">
        <v>0</v>
      </c>
      <c r="G1263">
        <v>0</v>
      </c>
      <c r="H1263">
        <f t="shared" si="5"/>
        <v>28237.030999999999</v>
      </c>
    </row>
    <row r="1264" spans="1:8">
      <c r="A1264" s="2" t="s">
        <v>959</v>
      </c>
      <c r="B1264">
        <v>611.35599999999999</v>
      </c>
      <c r="C1264">
        <v>0</v>
      </c>
      <c r="D1264">
        <v>0</v>
      </c>
      <c r="E1264">
        <v>0</v>
      </c>
      <c r="F1264">
        <v>0</v>
      </c>
      <c r="G1264">
        <v>0</v>
      </c>
      <c r="H1264">
        <f t="shared" si="5"/>
        <v>611.35599999999999</v>
      </c>
    </row>
    <row r="1265" spans="1:8">
      <c r="A1265" s="2" t="s">
        <v>1517</v>
      </c>
      <c r="C1265">
        <v>0</v>
      </c>
      <c r="D1265">
        <v>0</v>
      </c>
      <c r="E1265">
        <v>0</v>
      </c>
      <c r="F1265">
        <v>0</v>
      </c>
      <c r="G1265">
        <v>0</v>
      </c>
      <c r="H1265">
        <f t="shared" si="5"/>
        <v>0</v>
      </c>
    </row>
    <row r="1266" spans="1:8">
      <c r="A1266" s="2" t="s">
        <v>961</v>
      </c>
      <c r="B1266">
        <v>134.24700000000001</v>
      </c>
      <c r="C1266">
        <v>0</v>
      </c>
      <c r="D1266">
        <v>0</v>
      </c>
      <c r="E1266">
        <v>0</v>
      </c>
      <c r="F1266">
        <v>0</v>
      </c>
      <c r="G1266">
        <v>0</v>
      </c>
      <c r="H1266">
        <f t="shared" si="5"/>
        <v>134.24700000000001</v>
      </c>
    </row>
    <row r="1267" spans="1:8">
      <c r="A1267" s="2" t="s">
        <v>963</v>
      </c>
      <c r="C1267">
        <v>0</v>
      </c>
      <c r="D1267">
        <v>0</v>
      </c>
      <c r="E1267">
        <v>0</v>
      </c>
      <c r="F1267">
        <v>0</v>
      </c>
      <c r="G1267">
        <v>0</v>
      </c>
      <c r="H1267">
        <f t="shared" si="5"/>
        <v>0</v>
      </c>
    </row>
    <row r="1268" spans="1:8">
      <c r="A1268" s="2" t="s">
        <v>965</v>
      </c>
      <c r="B1268">
        <v>0.77300000000000002</v>
      </c>
      <c r="C1268">
        <v>0</v>
      </c>
      <c r="D1268">
        <v>0</v>
      </c>
      <c r="E1268">
        <v>0</v>
      </c>
      <c r="F1268">
        <v>0</v>
      </c>
      <c r="G1268">
        <v>0</v>
      </c>
      <c r="H1268">
        <f t="shared" si="5"/>
        <v>0.77300000000000002</v>
      </c>
    </row>
    <row r="1269" spans="1:8">
      <c r="A1269" s="2" t="s">
        <v>967</v>
      </c>
      <c r="C1269">
        <v>0</v>
      </c>
      <c r="D1269">
        <v>0</v>
      </c>
      <c r="E1269">
        <v>0</v>
      </c>
      <c r="F1269">
        <v>0</v>
      </c>
      <c r="G1269">
        <v>0</v>
      </c>
      <c r="H1269">
        <f t="shared" si="5"/>
        <v>0</v>
      </c>
    </row>
    <row r="1270" spans="1:8">
      <c r="A1270" s="2" t="s">
        <v>969</v>
      </c>
      <c r="C1270">
        <v>0</v>
      </c>
      <c r="D1270">
        <v>0</v>
      </c>
      <c r="E1270">
        <v>0</v>
      </c>
      <c r="F1270">
        <v>0</v>
      </c>
      <c r="G1270">
        <v>0</v>
      </c>
      <c r="H1270">
        <f t="shared" si="5"/>
        <v>0</v>
      </c>
    </row>
    <row r="1271" spans="1:8">
      <c r="A1271" s="2" t="s">
        <v>973</v>
      </c>
      <c r="B1271">
        <v>75.715999999999994</v>
      </c>
      <c r="C1271">
        <v>22773.754000000001</v>
      </c>
      <c r="D1271">
        <v>0</v>
      </c>
      <c r="E1271">
        <v>0</v>
      </c>
      <c r="F1271">
        <v>0</v>
      </c>
      <c r="G1271">
        <v>0</v>
      </c>
      <c r="H1271">
        <f t="shared" si="5"/>
        <v>22849.47</v>
      </c>
    </row>
    <row r="1272" spans="1:8">
      <c r="A1272" s="2" t="s">
        <v>975</v>
      </c>
      <c r="C1272">
        <v>0</v>
      </c>
      <c r="D1272">
        <v>0</v>
      </c>
      <c r="E1272">
        <v>0</v>
      </c>
      <c r="F1272">
        <v>0</v>
      </c>
      <c r="G1272">
        <v>0</v>
      </c>
      <c r="H1272">
        <f t="shared" si="5"/>
        <v>0</v>
      </c>
    </row>
    <row r="1273" spans="1:8">
      <c r="A1273" s="2" t="s">
        <v>1521</v>
      </c>
      <c r="C1273">
        <v>0</v>
      </c>
      <c r="D1273">
        <v>0</v>
      </c>
      <c r="E1273">
        <v>0</v>
      </c>
      <c r="F1273">
        <v>0</v>
      </c>
      <c r="G1273">
        <v>0</v>
      </c>
      <c r="H1273">
        <f t="shared" si="5"/>
        <v>0</v>
      </c>
    </row>
    <row r="1274" spans="1:8">
      <c r="A1274" s="2" t="s">
        <v>1035</v>
      </c>
      <c r="B1274">
        <v>336.00200000000001</v>
      </c>
      <c r="C1274">
        <v>0</v>
      </c>
      <c r="D1274">
        <v>0</v>
      </c>
      <c r="E1274">
        <v>0</v>
      </c>
      <c r="F1274">
        <v>0</v>
      </c>
      <c r="G1274">
        <v>0</v>
      </c>
      <c r="H1274">
        <f t="shared" si="5"/>
        <v>336.00200000000001</v>
      </c>
    </row>
    <row r="1275" spans="1:8">
      <c r="A1275" s="2" t="s">
        <v>977</v>
      </c>
      <c r="B1275">
        <v>244.46199999999999</v>
      </c>
      <c r="C1275">
        <v>0</v>
      </c>
      <c r="D1275">
        <v>0</v>
      </c>
      <c r="E1275">
        <v>0</v>
      </c>
      <c r="F1275">
        <v>0</v>
      </c>
      <c r="G1275">
        <v>0</v>
      </c>
      <c r="H1275">
        <f t="shared" si="5"/>
        <v>244.46199999999999</v>
      </c>
    </row>
    <row r="1276" spans="1:8">
      <c r="A1276" s="2" t="s">
        <v>981</v>
      </c>
      <c r="C1276">
        <v>0</v>
      </c>
      <c r="D1276">
        <v>0</v>
      </c>
      <c r="E1276">
        <v>0</v>
      </c>
      <c r="F1276">
        <v>0</v>
      </c>
      <c r="G1276">
        <v>0</v>
      </c>
      <c r="H1276">
        <f t="shared" si="5"/>
        <v>0</v>
      </c>
    </row>
    <row r="1277" spans="1:8">
      <c r="A1277" s="2" t="s">
        <v>983</v>
      </c>
      <c r="B1277">
        <v>229.017</v>
      </c>
      <c r="C1277">
        <v>0</v>
      </c>
      <c r="D1277">
        <v>0</v>
      </c>
      <c r="E1277">
        <v>0</v>
      </c>
      <c r="F1277">
        <v>0</v>
      </c>
      <c r="G1277">
        <v>0</v>
      </c>
      <c r="H1277">
        <f t="shared" si="5"/>
        <v>229.017</v>
      </c>
    </row>
    <row r="1278" spans="1:8">
      <c r="A1278" s="2" t="s">
        <v>1523</v>
      </c>
      <c r="C1278">
        <v>0</v>
      </c>
      <c r="D1278">
        <v>0</v>
      </c>
      <c r="E1278">
        <v>0</v>
      </c>
      <c r="F1278">
        <v>0</v>
      </c>
      <c r="G1278">
        <v>0</v>
      </c>
      <c r="H1278">
        <f t="shared" si="5"/>
        <v>0</v>
      </c>
    </row>
    <row r="1279" spans="1:8">
      <c r="A1279" s="2" t="s">
        <v>985</v>
      </c>
      <c r="C1279">
        <v>0</v>
      </c>
      <c r="D1279">
        <v>0</v>
      </c>
      <c r="E1279">
        <v>0</v>
      </c>
      <c r="F1279">
        <v>0</v>
      </c>
      <c r="G1279">
        <v>0</v>
      </c>
      <c r="H1279">
        <f t="shared" si="5"/>
        <v>0</v>
      </c>
    </row>
    <row r="1280" spans="1:8">
      <c r="A1280" s="2" t="s">
        <v>987</v>
      </c>
      <c r="B1280">
        <v>101.60400000000001</v>
      </c>
      <c r="C1280">
        <v>0</v>
      </c>
      <c r="D1280">
        <v>0</v>
      </c>
      <c r="E1280">
        <v>0</v>
      </c>
      <c r="F1280">
        <v>0</v>
      </c>
      <c r="G1280">
        <v>0</v>
      </c>
      <c r="H1280">
        <f t="shared" si="5"/>
        <v>101.60400000000001</v>
      </c>
    </row>
    <row r="1281" spans="1:8">
      <c r="A1281" s="2" t="s">
        <v>989</v>
      </c>
      <c r="C1281">
        <v>0</v>
      </c>
      <c r="D1281">
        <v>0</v>
      </c>
      <c r="E1281">
        <v>0</v>
      </c>
      <c r="F1281">
        <v>0</v>
      </c>
      <c r="G1281">
        <v>0</v>
      </c>
      <c r="H1281">
        <f t="shared" si="5"/>
        <v>0</v>
      </c>
    </row>
    <row r="1282" spans="1:8">
      <c r="A1282" s="2" t="s">
        <v>991</v>
      </c>
      <c r="C1282">
        <v>0</v>
      </c>
      <c r="D1282">
        <v>0</v>
      </c>
      <c r="E1282">
        <v>0</v>
      </c>
      <c r="F1282">
        <v>0</v>
      </c>
      <c r="G1282">
        <v>0</v>
      </c>
      <c r="H1282">
        <f t="shared" si="5"/>
        <v>0</v>
      </c>
    </row>
    <row r="1283" spans="1:8">
      <c r="A1283" s="2" t="s">
        <v>993</v>
      </c>
      <c r="B1283">
        <v>87.994</v>
      </c>
      <c r="C1283">
        <v>0</v>
      </c>
      <c r="D1283">
        <v>0</v>
      </c>
      <c r="E1283">
        <v>0</v>
      </c>
      <c r="F1283">
        <v>0</v>
      </c>
      <c r="G1283">
        <v>0</v>
      </c>
      <c r="H1283">
        <f t="shared" si="5"/>
        <v>87.994</v>
      </c>
    </row>
    <row r="1284" spans="1:8">
      <c r="A1284" s="2" t="s">
        <v>1525</v>
      </c>
      <c r="C1284">
        <v>0</v>
      </c>
      <c r="D1284">
        <v>0</v>
      </c>
      <c r="E1284">
        <v>0</v>
      </c>
      <c r="F1284">
        <v>0</v>
      </c>
      <c r="G1284">
        <v>0</v>
      </c>
      <c r="H1284">
        <f t="shared" si="5"/>
        <v>0</v>
      </c>
    </row>
    <row r="1285" spans="1:8">
      <c r="A1285" s="2" t="s">
        <v>1527</v>
      </c>
      <c r="B1285">
        <v>335.78399999999999</v>
      </c>
      <c r="C1285">
        <v>0</v>
      </c>
      <c r="D1285">
        <v>0</v>
      </c>
      <c r="E1285">
        <v>0</v>
      </c>
      <c r="F1285">
        <v>0</v>
      </c>
      <c r="G1285">
        <v>0</v>
      </c>
      <c r="H1285">
        <f t="shared" si="5"/>
        <v>335.78399999999999</v>
      </c>
    </row>
    <row r="1286" spans="1:8">
      <c r="A1286" s="2" t="s">
        <v>995</v>
      </c>
      <c r="B1286">
        <v>39.734999999999999</v>
      </c>
      <c r="C1286">
        <v>0</v>
      </c>
      <c r="D1286">
        <v>0</v>
      </c>
      <c r="E1286">
        <v>0</v>
      </c>
      <c r="F1286">
        <v>0</v>
      </c>
      <c r="G1286">
        <v>0</v>
      </c>
      <c r="H1286">
        <f t="shared" si="5"/>
        <v>39.734999999999999</v>
      </c>
    </row>
    <row r="1287" spans="1:8">
      <c r="A1287" s="2" t="s">
        <v>997</v>
      </c>
      <c r="B1287">
        <v>1.8919999999999999</v>
      </c>
      <c r="C1287">
        <v>0</v>
      </c>
      <c r="D1287">
        <v>0</v>
      </c>
      <c r="E1287">
        <v>0</v>
      </c>
      <c r="F1287">
        <v>0</v>
      </c>
      <c r="G1287">
        <v>0</v>
      </c>
      <c r="H1287">
        <f t="shared" si="5"/>
        <v>1.8919999999999999</v>
      </c>
    </row>
    <row r="1288" spans="1:8">
      <c r="A1288" s="2" t="s">
        <v>999</v>
      </c>
      <c r="B1288">
        <v>112.42700000000001</v>
      </c>
      <c r="C1288">
        <v>0</v>
      </c>
      <c r="D1288">
        <v>0</v>
      </c>
      <c r="E1288">
        <v>0</v>
      </c>
      <c r="F1288">
        <v>0</v>
      </c>
      <c r="G1288">
        <v>0</v>
      </c>
      <c r="H1288">
        <f t="shared" si="5"/>
        <v>112.42700000000001</v>
      </c>
    </row>
    <row r="1289" spans="1:8">
      <c r="A1289" s="2" t="s">
        <v>1001</v>
      </c>
      <c r="B1289">
        <v>113.027</v>
      </c>
      <c r="C1289">
        <v>0</v>
      </c>
      <c r="D1289">
        <v>0</v>
      </c>
      <c r="E1289">
        <v>0</v>
      </c>
      <c r="F1289">
        <v>0</v>
      </c>
      <c r="G1289">
        <v>0</v>
      </c>
      <c r="H1289">
        <f t="shared" si="5"/>
        <v>113.027</v>
      </c>
    </row>
    <row r="1290" spans="1:8">
      <c r="A1290" s="2" t="s">
        <v>1003</v>
      </c>
      <c r="B1290">
        <v>521.85199999999998</v>
      </c>
      <c r="C1290">
        <v>0</v>
      </c>
      <c r="D1290">
        <v>0</v>
      </c>
      <c r="E1290">
        <v>0</v>
      </c>
      <c r="F1290">
        <v>0</v>
      </c>
      <c r="G1290">
        <v>0</v>
      </c>
      <c r="H1290">
        <f t="shared" si="5"/>
        <v>521.85199999999998</v>
      </c>
    </row>
    <row r="1291" spans="1:8">
      <c r="A1291" s="2" t="s">
        <v>1005</v>
      </c>
      <c r="B1291">
        <v>57.74</v>
      </c>
      <c r="C1291">
        <v>0</v>
      </c>
      <c r="D1291">
        <v>0</v>
      </c>
      <c r="E1291">
        <v>0</v>
      </c>
      <c r="F1291">
        <v>0</v>
      </c>
      <c r="G1291">
        <v>0</v>
      </c>
      <c r="H1291">
        <f t="shared" si="5"/>
        <v>57.74</v>
      </c>
    </row>
    <row r="1292" spans="1:8">
      <c r="A1292" s="2" t="s">
        <v>1007</v>
      </c>
      <c r="C1292">
        <v>0</v>
      </c>
      <c r="D1292">
        <v>0</v>
      </c>
      <c r="E1292">
        <v>0</v>
      </c>
      <c r="F1292">
        <v>0</v>
      </c>
      <c r="G1292">
        <v>0</v>
      </c>
      <c r="H1292">
        <f t="shared" si="5"/>
        <v>0</v>
      </c>
    </row>
    <row r="1293" spans="1:8">
      <c r="A1293" s="2" t="s">
        <v>1011</v>
      </c>
      <c r="C1293">
        <v>0</v>
      </c>
      <c r="D1293">
        <v>0</v>
      </c>
      <c r="E1293">
        <v>0</v>
      </c>
      <c r="F1293">
        <v>0</v>
      </c>
      <c r="G1293">
        <v>0</v>
      </c>
      <c r="H1293">
        <f t="shared" si="5"/>
        <v>0</v>
      </c>
    </row>
    <row r="1294" spans="1:8">
      <c r="A1294" s="2" t="s">
        <v>1013</v>
      </c>
      <c r="B1294">
        <v>477.858</v>
      </c>
      <c r="C1294">
        <v>0</v>
      </c>
      <c r="D1294">
        <v>0</v>
      </c>
      <c r="E1294">
        <v>0</v>
      </c>
      <c r="F1294">
        <v>0</v>
      </c>
      <c r="G1294">
        <v>0</v>
      </c>
      <c r="H1294">
        <f t="shared" si="5"/>
        <v>477.858</v>
      </c>
    </row>
    <row r="1295" spans="1:8">
      <c r="A1295" s="2" t="s">
        <v>1015</v>
      </c>
      <c r="B1295">
        <v>0</v>
      </c>
      <c r="C1295">
        <v>0</v>
      </c>
      <c r="D1295">
        <v>106.036</v>
      </c>
      <c r="E1295">
        <v>0</v>
      </c>
      <c r="F1295">
        <v>0</v>
      </c>
      <c r="G1295">
        <v>0</v>
      </c>
      <c r="H1295">
        <f t="shared" si="5"/>
        <v>106.036</v>
      </c>
    </row>
    <row r="1296" spans="1:8">
      <c r="A1296" s="2" t="s">
        <v>1529</v>
      </c>
      <c r="C1296">
        <v>0</v>
      </c>
      <c r="D1296">
        <v>0</v>
      </c>
      <c r="E1296">
        <v>0</v>
      </c>
      <c r="F1296">
        <v>0</v>
      </c>
      <c r="G1296">
        <v>0</v>
      </c>
      <c r="H1296">
        <f t="shared" si="5"/>
        <v>0</v>
      </c>
    </row>
    <row r="1297" spans="1:8">
      <c r="A1297" s="2" t="s">
        <v>1017</v>
      </c>
      <c r="B1297">
        <v>68.028999999999996</v>
      </c>
      <c r="C1297">
        <v>0</v>
      </c>
      <c r="D1297">
        <v>0</v>
      </c>
      <c r="E1297">
        <v>0</v>
      </c>
      <c r="F1297">
        <v>0</v>
      </c>
      <c r="G1297">
        <v>0</v>
      </c>
      <c r="H1297">
        <f t="shared" si="5"/>
        <v>68.028999999999996</v>
      </c>
    </row>
    <row r="1298" spans="1:8">
      <c r="A1298" s="2" t="s">
        <v>1019</v>
      </c>
      <c r="C1298">
        <v>0</v>
      </c>
      <c r="D1298">
        <v>0</v>
      </c>
      <c r="E1298">
        <v>0</v>
      </c>
      <c r="F1298">
        <v>0</v>
      </c>
      <c r="G1298">
        <v>0</v>
      </c>
      <c r="H1298">
        <f t="shared" si="5"/>
        <v>0</v>
      </c>
    </row>
    <row r="1299" spans="1:8">
      <c r="A1299" s="2" t="s">
        <v>1021</v>
      </c>
      <c r="B1299">
        <v>106.712</v>
      </c>
      <c r="C1299">
        <v>0</v>
      </c>
      <c r="D1299">
        <v>0</v>
      </c>
      <c r="E1299">
        <v>0</v>
      </c>
      <c r="F1299">
        <v>167.792</v>
      </c>
      <c r="G1299">
        <v>0</v>
      </c>
      <c r="H1299">
        <f t="shared" si="5"/>
        <v>274.50400000000002</v>
      </c>
    </row>
    <row r="1300" spans="1:8">
      <c r="A1300" s="2" t="s">
        <v>1531</v>
      </c>
      <c r="B1300">
        <v>228.465</v>
      </c>
      <c r="C1300">
        <v>0</v>
      </c>
      <c r="D1300">
        <v>0</v>
      </c>
      <c r="E1300">
        <v>0</v>
      </c>
      <c r="F1300">
        <v>0</v>
      </c>
      <c r="G1300">
        <v>0</v>
      </c>
      <c r="H1300">
        <f t="shared" si="5"/>
        <v>228.465</v>
      </c>
    </row>
    <row r="1301" spans="1:8">
      <c r="A1301" s="2" t="s">
        <v>520</v>
      </c>
      <c r="B1301">
        <v>239.77099999999999</v>
      </c>
      <c r="C1301">
        <v>0</v>
      </c>
      <c r="D1301">
        <v>0</v>
      </c>
      <c r="E1301">
        <v>0</v>
      </c>
      <c r="F1301">
        <v>0</v>
      </c>
      <c r="G1301">
        <v>0</v>
      </c>
      <c r="H1301">
        <f t="shared" si="5"/>
        <v>239.77099999999999</v>
      </c>
    </row>
    <row r="1302" spans="1:8">
      <c r="A1302" s="2" t="s">
        <v>528</v>
      </c>
      <c r="C1302">
        <v>0</v>
      </c>
      <c r="D1302">
        <v>0</v>
      </c>
      <c r="E1302">
        <v>0</v>
      </c>
      <c r="F1302">
        <v>0</v>
      </c>
      <c r="G1302">
        <v>0</v>
      </c>
      <c r="H1302">
        <f t="shared" si="5"/>
        <v>0</v>
      </c>
    </row>
    <row r="1303" spans="1:8">
      <c r="A1303" s="2" t="s">
        <v>522</v>
      </c>
      <c r="C1303">
        <v>0</v>
      </c>
      <c r="D1303">
        <v>0</v>
      </c>
      <c r="E1303">
        <v>0</v>
      </c>
      <c r="F1303">
        <v>0</v>
      </c>
      <c r="G1303">
        <v>0</v>
      </c>
      <c r="H1303">
        <f t="shared" si="5"/>
        <v>0</v>
      </c>
    </row>
    <row r="1304" spans="1:8">
      <c r="A1304" s="2" t="s">
        <v>524</v>
      </c>
      <c r="B1304">
        <v>247.99799999999999</v>
      </c>
      <c r="C1304">
        <v>0</v>
      </c>
      <c r="D1304">
        <v>0</v>
      </c>
      <c r="E1304">
        <v>0</v>
      </c>
      <c r="F1304">
        <v>0</v>
      </c>
      <c r="G1304">
        <v>0</v>
      </c>
      <c r="H1304">
        <f t="shared" si="5"/>
        <v>247.99799999999999</v>
      </c>
    </row>
    <row r="1305" spans="1:8">
      <c r="A1305" s="2" t="s">
        <v>526</v>
      </c>
      <c r="B1305">
        <v>0</v>
      </c>
      <c r="C1305">
        <v>0</v>
      </c>
      <c r="D1305">
        <v>87.302999999999997</v>
      </c>
      <c r="E1305">
        <v>0</v>
      </c>
      <c r="F1305">
        <v>0</v>
      </c>
      <c r="G1305">
        <v>0</v>
      </c>
      <c r="H1305">
        <f t="shared" si="5"/>
        <v>87.302999999999997</v>
      </c>
    </row>
    <row r="1306" spans="1:8">
      <c r="A1306" s="2" t="s">
        <v>532</v>
      </c>
      <c r="C1306">
        <v>0</v>
      </c>
      <c r="D1306">
        <v>0</v>
      </c>
      <c r="E1306">
        <v>0</v>
      </c>
      <c r="F1306">
        <v>0</v>
      </c>
      <c r="G1306">
        <v>0</v>
      </c>
      <c r="H1306">
        <f t="shared" si="5"/>
        <v>0</v>
      </c>
    </row>
    <row r="1307" spans="1:8">
      <c r="A1307" s="2" t="s">
        <v>534</v>
      </c>
      <c r="C1307">
        <v>0</v>
      </c>
      <c r="D1307">
        <v>0</v>
      </c>
      <c r="E1307">
        <v>0</v>
      </c>
      <c r="F1307">
        <v>0</v>
      </c>
      <c r="G1307">
        <v>0</v>
      </c>
      <c r="H1307">
        <f t="shared" ref="H1307:H1370" si="6">SUM(B1307:G1307)</f>
        <v>0</v>
      </c>
    </row>
    <row r="1308" spans="1:8">
      <c r="A1308" s="2" t="s">
        <v>1025</v>
      </c>
      <c r="C1308">
        <v>0</v>
      </c>
      <c r="D1308">
        <v>0</v>
      </c>
      <c r="E1308">
        <v>0</v>
      </c>
      <c r="F1308">
        <v>0</v>
      </c>
      <c r="G1308">
        <v>0</v>
      </c>
      <c r="H1308">
        <f t="shared" si="6"/>
        <v>0</v>
      </c>
    </row>
    <row r="1309" spans="1:8">
      <c r="A1309" s="2" t="s">
        <v>1533</v>
      </c>
      <c r="C1309">
        <v>0</v>
      </c>
      <c r="D1309">
        <v>0</v>
      </c>
      <c r="E1309">
        <v>0</v>
      </c>
      <c r="F1309">
        <v>0</v>
      </c>
      <c r="G1309">
        <v>0</v>
      </c>
      <c r="H1309">
        <f t="shared" si="6"/>
        <v>0</v>
      </c>
    </row>
    <row r="1310" spans="1:8">
      <c r="A1310" s="2" t="s">
        <v>536</v>
      </c>
      <c r="C1310">
        <v>0</v>
      </c>
      <c r="D1310">
        <v>0</v>
      </c>
      <c r="E1310">
        <v>0</v>
      </c>
      <c r="F1310">
        <v>0</v>
      </c>
      <c r="G1310">
        <v>0</v>
      </c>
      <c r="H1310">
        <f t="shared" si="6"/>
        <v>0</v>
      </c>
    </row>
    <row r="1311" spans="1:8">
      <c r="A1311" s="2" t="s">
        <v>1027</v>
      </c>
      <c r="C1311">
        <v>0</v>
      </c>
      <c r="D1311">
        <v>0</v>
      </c>
      <c r="E1311">
        <v>0</v>
      </c>
      <c r="F1311">
        <v>0</v>
      </c>
      <c r="G1311">
        <v>0</v>
      </c>
      <c r="H1311">
        <f t="shared" si="6"/>
        <v>0</v>
      </c>
    </row>
    <row r="1312" spans="1:8">
      <c r="A1312" s="2" t="s">
        <v>1029</v>
      </c>
      <c r="C1312">
        <v>0</v>
      </c>
      <c r="D1312">
        <v>0</v>
      </c>
      <c r="E1312">
        <v>0</v>
      </c>
      <c r="F1312">
        <v>0</v>
      </c>
      <c r="G1312">
        <v>0</v>
      </c>
      <c r="H1312">
        <f t="shared" si="6"/>
        <v>0</v>
      </c>
    </row>
    <row r="1313" spans="1:8">
      <c r="A1313" s="2" t="s">
        <v>1535</v>
      </c>
      <c r="B1313">
        <v>330.11400000000003</v>
      </c>
      <c r="C1313">
        <v>0</v>
      </c>
      <c r="D1313">
        <v>0</v>
      </c>
      <c r="E1313">
        <v>0</v>
      </c>
      <c r="F1313">
        <v>0</v>
      </c>
      <c r="G1313">
        <v>0</v>
      </c>
      <c r="H1313">
        <f t="shared" si="6"/>
        <v>330.11400000000003</v>
      </c>
    </row>
    <row r="1314" spans="1:8">
      <c r="A1314" s="2" t="s">
        <v>538</v>
      </c>
      <c r="B1314">
        <v>41.850999999999999</v>
      </c>
      <c r="C1314">
        <v>0</v>
      </c>
      <c r="D1314">
        <v>0</v>
      </c>
      <c r="E1314">
        <v>0</v>
      </c>
      <c r="F1314">
        <v>0</v>
      </c>
      <c r="G1314">
        <v>0</v>
      </c>
      <c r="H1314">
        <f t="shared" si="6"/>
        <v>41.850999999999999</v>
      </c>
    </row>
    <row r="1315" spans="1:8">
      <c r="A1315" s="2" t="s">
        <v>540</v>
      </c>
      <c r="B1315">
        <v>365.44900000000001</v>
      </c>
      <c r="C1315">
        <v>0</v>
      </c>
      <c r="D1315">
        <v>0</v>
      </c>
      <c r="E1315">
        <v>0</v>
      </c>
      <c r="F1315">
        <v>0</v>
      </c>
      <c r="G1315">
        <v>0</v>
      </c>
      <c r="H1315">
        <f t="shared" si="6"/>
        <v>365.44900000000001</v>
      </c>
    </row>
    <row r="1316" spans="1:8">
      <c r="A1316" s="2" t="s">
        <v>542</v>
      </c>
      <c r="C1316">
        <v>0</v>
      </c>
      <c r="D1316">
        <v>0</v>
      </c>
      <c r="E1316">
        <v>0</v>
      </c>
      <c r="F1316">
        <v>0</v>
      </c>
      <c r="G1316">
        <v>0</v>
      </c>
      <c r="H1316">
        <f t="shared" si="6"/>
        <v>0</v>
      </c>
    </row>
    <row r="1317" spans="1:8">
      <c r="A1317" s="2" t="s">
        <v>544</v>
      </c>
      <c r="C1317">
        <v>0</v>
      </c>
      <c r="D1317">
        <v>0</v>
      </c>
      <c r="E1317">
        <v>0</v>
      </c>
      <c r="F1317">
        <v>0</v>
      </c>
      <c r="G1317">
        <v>0</v>
      </c>
      <c r="H1317">
        <f t="shared" si="6"/>
        <v>0</v>
      </c>
    </row>
    <row r="1318" spans="1:8">
      <c r="A1318" s="2" t="s">
        <v>546</v>
      </c>
      <c r="C1318">
        <v>0</v>
      </c>
      <c r="D1318">
        <v>0</v>
      </c>
      <c r="E1318">
        <v>0</v>
      </c>
      <c r="F1318">
        <v>0</v>
      </c>
      <c r="G1318">
        <v>0</v>
      </c>
      <c r="H1318">
        <f t="shared" si="6"/>
        <v>0</v>
      </c>
    </row>
    <row r="1319" spans="1:8">
      <c r="A1319" s="2" t="s">
        <v>548</v>
      </c>
      <c r="B1319">
        <v>63.072000000000003</v>
      </c>
      <c r="C1319">
        <v>0</v>
      </c>
      <c r="D1319">
        <v>0</v>
      </c>
      <c r="E1319">
        <v>0</v>
      </c>
      <c r="F1319">
        <v>0</v>
      </c>
      <c r="G1319">
        <v>0</v>
      </c>
      <c r="H1319">
        <f t="shared" si="6"/>
        <v>63.072000000000003</v>
      </c>
    </row>
    <row r="1320" spans="1:8">
      <c r="A1320" s="2" t="s">
        <v>550</v>
      </c>
      <c r="C1320">
        <v>0</v>
      </c>
      <c r="D1320">
        <v>0</v>
      </c>
      <c r="E1320">
        <v>0</v>
      </c>
      <c r="F1320">
        <v>0</v>
      </c>
      <c r="G1320">
        <v>0</v>
      </c>
      <c r="H1320">
        <f t="shared" si="6"/>
        <v>0</v>
      </c>
    </row>
    <row r="1321" spans="1:8">
      <c r="A1321" s="2" t="s">
        <v>552</v>
      </c>
      <c r="B1321">
        <v>333.18900000000002</v>
      </c>
      <c r="C1321">
        <v>0</v>
      </c>
      <c r="D1321">
        <v>0</v>
      </c>
      <c r="E1321">
        <v>0</v>
      </c>
      <c r="F1321">
        <v>0</v>
      </c>
      <c r="G1321">
        <v>0</v>
      </c>
      <c r="H1321">
        <f t="shared" si="6"/>
        <v>333.18900000000002</v>
      </c>
    </row>
    <row r="1322" spans="1:8">
      <c r="A1322" s="2" t="s">
        <v>554</v>
      </c>
      <c r="B1322">
        <v>57.75</v>
      </c>
      <c r="C1322">
        <v>0</v>
      </c>
      <c r="D1322">
        <v>0</v>
      </c>
      <c r="E1322">
        <v>0</v>
      </c>
      <c r="F1322">
        <v>0</v>
      </c>
      <c r="G1322">
        <v>0</v>
      </c>
      <c r="H1322">
        <f t="shared" si="6"/>
        <v>57.75</v>
      </c>
    </row>
    <row r="1323" spans="1:8">
      <c r="A1323" s="2" t="s">
        <v>556</v>
      </c>
      <c r="C1323">
        <v>0</v>
      </c>
      <c r="D1323">
        <v>0</v>
      </c>
      <c r="E1323">
        <v>0</v>
      </c>
      <c r="F1323">
        <v>0</v>
      </c>
      <c r="G1323">
        <v>0</v>
      </c>
      <c r="H1323">
        <f t="shared" si="6"/>
        <v>0</v>
      </c>
    </row>
    <row r="1324" spans="1:8">
      <c r="A1324" s="2" t="s">
        <v>1629</v>
      </c>
      <c r="C1324">
        <v>0</v>
      </c>
      <c r="D1324">
        <v>0</v>
      </c>
      <c r="E1324">
        <v>0</v>
      </c>
      <c r="F1324">
        <v>0</v>
      </c>
      <c r="G1324">
        <v>0</v>
      </c>
      <c r="H1324">
        <f t="shared" si="6"/>
        <v>0</v>
      </c>
    </row>
    <row r="1325" spans="1:8">
      <c r="A1325" s="2" t="s">
        <v>560</v>
      </c>
      <c r="B1325">
        <v>106.877</v>
      </c>
      <c r="C1325">
        <v>0</v>
      </c>
      <c r="D1325">
        <v>0</v>
      </c>
      <c r="E1325">
        <v>0</v>
      </c>
      <c r="F1325">
        <v>0</v>
      </c>
      <c r="G1325">
        <v>0</v>
      </c>
      <c r="H1325">
        <f t="shared" si="6"/>
        <v>106.877</v>
      </c>
    </row>
    <row r="1326" spans="1:8">
      <c r="A1326" s="2" t="s">
        <v>562</v>
      </c>
      <c r="B1326">
        <v>71.265000000000001</v>
      </c>
      <c r="C1326">
        <v>0</v>
      </c>
      <c r="D1326">
        <v>0</v>
      </c>
      <c r="E1326">
        <v>0</v>
      </c>
      <c r="F1326">
        <v>0</v>
      </c>
      <c r="G1326">
        <v>0</v>
      </c>
      <c r="H1326">
        <f t="shared" si="6"/>
        <v>71.265000000000001</v>
      </c>
    </row>
    <row r="1327" spans="1:8">
      <c r="A1327" s="2" t="s">
        <v>1539</v>
      </c>
      <c r="B1327">
        <v>218.56700000000001</v>
      </c>
      <c r="C1327">
        <v>0</v>
      </c>
      <c r="D1327">
        <v>0</v>
      </c>
      <c r="E1327">
        <v>3726.22</v>
      </c>
      <c r="F1327">
        <v>0</v>
      </c>
      <c r="G1327">
        <v>0</v>
      </c>
      <c r="H1327">
        <f t="shared" si="6"/>
        <v>3944.7869999999998</v>
      </c>
    </row>
    <row r="1328" spans="1:8">
      <c r="A1328" s="2" t="s">
        <v>564</v>
      </c>
      <c r="C1328">
        <v>0</v>
      </c>
      <c r="D1328">
        <v>0</v>
      </c>
      <c r="E1328">
        <v>0</v>
      </c>
      <c r="F1328">
        <v>0</v>
      </c>
      <c r="G1328">
        <v>0</v>
      </c>
      <c r="H1328">
        <f t="shared" si="6"/>
        <v>0</v>
      </c>
    </row>
    <row r="1329" spans="1:8">
      <c r="A1329" s="2" t="s">
        <v>566</v>
      </c>
      <c r="B1329">
        <v>282.529</v>
      </c>
      <c r="C1329">
        <v>0</v>
      </c>
      <c r="D1329">
        <v>0</v>
      </c>
      <c r="E1329">
        <v>0</v>
      </c>
      <c r="F1329">
        <v>0</v>
      </c>
      <c r="G1329">
        <v>0</v>
      </c>
      <c r="H1329">
        <f t="shared" si="6"/>
        <v>282.529</v>
      </c>
    </row>
    <row r="1330" spans="1:8">
      <c r="A1330" s="2" t="s">
        <v>568</v>
      </c>
      <c r="B1330">
        <v>350.27499999999998</v>
      </c>
      <c r="C1330">
        <v>0</v>
      </c>
      <c r="D1330">
        <v>0</v>
      </c>
      <c r="E1330">
        <v>0</v>
      </c>
      <c r="F1330">
        <v>0</v>
      </c>
      <c r="G1330">
        <v>0</v>
      </c>
      <c r="H1330">
        <f t="shared" si="6"/>
        <v>350.27499999999998</v>
      </c>
    </row>
    <row r="1331" spans="1:8">
      <c r="A1331" s="2" t="s">
        <v>570</v>
      </c>
      <c r="B1331">
        <v>71.403999999999996</v>
      </c>
      <c r="C1331">
        <v>0</v>
      </c>
      <c r="D1331">
        <v>0</v>
      </c>
      <c r="E1331">
        <v>0</v>
      </c>
      <c r="F1331">
        <v>0</v>
      </c>
      <c r="G1331">
        <v>0</v>
      </c>
      <c r="H1331">
        <f t="shared" si="6"/>
        <v>71.403999999999996</v>
      </c>
    </row>
    <row r="1332" spans="1:8">
      <c r="A1332" s="2" t="s">
        <v>572</v>
      </c>
      <c r="B1332">
        <v>230.47500000000002</v>
      </c>
      <c r="C1332">
        <v>0</v>
      </c>
      <c r="D1332">
        <v>0</v>
      </c>
      <c r="E1332">
        <v>0</v>
      </c>
      <c r="F1332">
        <v>0</v>
      </c>
      <c r="G1332">
        <v>0</v>
      </c>
      <c r="H1332">
        <f t="shared" si="6"/>
        <v>230.47500000000002</v>
      </c>
    </row>
    <row r="1333" spans="1:8">
      <c r="A1333" s="2" t="s">
        <v>576</v>
      </c>
      <c r="B1333">
        <v>221.49700000000001</v>
      </c>
      <c r="C1333">
        <v>0</v>
      </c>
      <c r="D1333">
        <v>0</v>
      </c>
      <c r="E1333">
        <v>0</v>
      </c>
      <c r="F1333">
        <v>0</v>
      </c>
      <c r="G1333">
        <v>0</v>
      </c>
      <c r="H1333">
        <f t="shared" si="6"/>
        <v>221.49700000000001</v>
      </c>
    </row>
    <row r="1334" spans="1:8">
      <c r="A1334" s="2" t="s">
        <v>580</v>
      </c>
      <c r="B1334">
        <v>11532.661</v>
      </c>
      <c r="C1334">
        <v>0</v>
      </c>
      <c r="D1334">
        <v>0</v>
      </c>
      <c r="E1334">
        <v>0</v>
      </c>
      <c r="F1334">
        <v>0</v>
      </c>
      <c r="G1334">
        <v>0</v>
      </c>
      <c r="H1334">
        <f t="shared" si="6"/>
        <v>11532.661</v>
      </c>
    </row>
    <row r="1335" spans="1:8">
      <c r="A1335" s="2" t="s">
        <v>582</v>
      </c>
      <c r="C1335">
        <v>0</v>
      </c>
      <c r="D1335">
        <v>0</v>
      </c>
      <c r="E1335">
        <v>0</v>
      </c>
      <c r="F1335">
        <v>0</v>
      </c>
      <c r="G1335">
        <v>0</v>
      </c>
      <c r="H1335">
        <f t="shared" si="6"/>
        <v>0</v>
      </c>
    </row>
    <row r="1336" spans="1:8">
      <c r="A1336" s="2" t="s">
        <v>584</v>
      </c>
      <c r="B1336">
        <v>114.318</v>
      </c>
      <c r="C1336">
        <v>0</v>
      </c>
      <c r="D1336">
        <v>0</v>
      </c>
      <c r="E1336">
        <v>0</v>
      </c>
      <c r="F1336">
        <v>0</v>
      </c>
      <c r="G1336">
        <v>0</v>
      </c>
      <c r="H1336">
        <f t="shared" si="6"/>
        <v>114.318</v>
      </c>
    </row>
    <row r="1337" spans="1:8">
      <c r="A1337" s="2" t="s">
        <v>588</v>
      </c>
      <c r="C1337">
        <v>0</v>
      </c>
      <c r="D1337">
        <v>0</v>
      </c>
      <c r="E1337">
        <v>0</v>
      </c>
      <c r="F1337">
        <v>0</v>
      </c>
      <c r="G1337">
        <v>0</v>
      </c>
      <c r="H1337">
        <f t="shared" si="6"/>
        <v>0</v>
      </c>
    </row>
    <row r="1338" spans="1:8">
      <c r="A1338" s="2" t="s">
        <v>1037</v>
      </c>
      <c r="C1338">
        <v>0</v>
      </c>
      <c r="D1338">
        <v>0</v>
      </c>
      <c r="E1338">
        <v>0</v>
      </c>
      <c r="F1338">
        <v>0</v>
      </c>
      <c r="G1338">
        <v>0</v>
      </c>
      <c r="H1338">
        <f t="shared" si="6"/>
        <v>0</v>
      </c>
    </row>
    <row r="1339" spans="1:8">
      <c r="A1339" s="2" t="s">
        <v>590</v>
      </c>
      <c r="C1339">
        <v>0</v>
      </c>
      <c r="D1339">
        <v>0</v>
      </c>
      <c r="E1339">
        <v>0</v>
      </c>
      <c r="F1339">
        <v>0</v>
      </c>
      <c r="G1339">
        <v>0</v>
      </c>
      <c r="H1339">
        <f t="shared" si="6"/>
        <v>0</v>
      </c>
    </row>
    <row r="1340" spans="1:8">
      <c r="A1340" s="2" t="s">
        <v>1113</v>
      </c>
      <c r="B1340">
        <v>61.188000000000002</v>
      </c>
      <c r="C1340">
        <v>0</v>
      </c>
      <c r="D1340">
        <v>0</v>
      </c>
      <c r="E1340">
        <v>0</v>
      </c>
      <c r="F1340">
        <v>0</v>
      </c>
      <c r="G1340">
        <v>0</v>
      </c>
      <c r="H1340">
        <f t="shared" si="6"/>
        <v>61.188000000000002</v>
      </c>
    </row>
    <row r="1341" spans="1:8">
      <c r="A1341" s="2" t="s">
        <v>592</v>
      </c>
      <c r="B1341">
        <v>246.892</v>
      </c>
      <c r="C1341">
        <v>0</v>
      </c>
      <c r="D1341">
        <v>0</v>
      </c>
      <c r="E1341">
        <v>0</v>
      </c>
      <c r="F1341">
        <v>0</v>
      </c>
      <c r="G1341">
        <v>0</v>
      </c>
      <c r="H1341">
        <f t="shared" si="6"/>
        <v>246.892</v>
      </c>
    </row>
    <row r="1342" spans="1:8">
      <c r="A1342" s="2" t="s">
        <v>594</v>
      </c>
      <c r="C1342">
        <v>0</v>
      </c>
      <c r="D1342">
        <v>0</v>
      </c>
      <c r="E1342">
        <v>0</v>
      </c>
      <c r="F1342">
        <v>0</v>
      </c>
      <c r="G1342">
        <v>0</v>
      </c>
      <c r="H1342">
        <f t="shared" si="6"/>
        <v>0</v>
      </c>
    </row>
    <row r="1343" spans="1:8">
      <c r="A1343" s="2" t="s">
        <v>596</v>
      </c>
      <c r="C1343">
        <v>0</v>
      </c>
      <c r="D1343">
        <v>0</v>
      </c>
      <c r="E1343">
        <v>0</v>
      </c>
      <c r="F1343">
        <v>0</v>
      </c>
      <c r="G1343">
        <v>0</v>
      </c>
      <c r="H1343">
        <f t="shared" si="6"/>
        <v>0</v>
      </c>
    </row>
    <row r="1344" spans="1:8">
      <c r="A1344" s="2" t="s">
        <v>598</v>
      </c>
      <c r="C1344">
        <v>0</v>
      </c>
      <c r="D1344">
        <v>0</v>
      </c>
      <c r="E1344">
        <v>0</v>
      </c>
      <c r="F1344">
        <v>0</v>
      </c>
      <c r="G1344">
        <v>0</v>
      </c>
      <c r="H1344">
        <f t="shared" si="6"/>
        <v>0</v>
      </c>
    </row>
    <row r="1345" spans="1:8">
      <c r="A1345" s="2" t="s">
        <v>602</v>
      </c>
      <c r="B1345">
        <v>57.741</v>
      </c>
      <c r="C1345">
        <v>0</v>
      </c>
      <c r="D1345">
        <v>0</v>
      </c>
      <c r="E1345">
        <v>0</v>
      </c>
      <c r="F1345">
        <v>0</v>
      </c>
      <c r="G1345">
        <v>0</v>
      </c>
      <c r="H1345">
        <f t="shared" si="6"/>
        <v>57.741</v>
      </c>
    </row>
    <row r="1346" spans="1:8">
      <c r="A1346" s="2" t="s">
        <v>604</v>
      </c>
      <c r="B1346">
        <v>31.443000000000001</v>
      </c>
      <c r="C1346">
        <v>0</v>
      </c>
      <c r="D1346">
        <v>585.45799999999997</v>
      </c>
      <c r="E1346">
        <v>0</v>
      </c>
      <c r="F1346">
        <v>0</v>
      </c>
      <c r="G1346">
        <v>0</v>
      </c>
      <c r="H1346">
        <f t="shared" si="6"/>
        <v>616.90099999999995</v>
      </c>
    </row>
    <row r="1347" spans="1:8">
      <c r="A1347" s="2" t="s">
        <v>1543</v>
      </c>
      <c r="B1347">
        <v>117.676</v>
      </c>
      <c r="C1347">
        <v>0</v>
      </c>
      <c r="D1347">
        <v>0</v>
      </c>
      <c r="E1347">
        <v>0</v>
      </c>
      <c r="F1347">
        <v>0</v>
      </c>
      <c r="G1347">
        <v>0</v>
      </c>
      <c r="H1347">
        <f t="shared" si="6"/>
        <v>117.676</v>
      </c>
    </row>
    <row r="1348" spans="1:8">
      <c r="A1348" s="2" t="s">
        <v>608</v>
      </c>
      <c r="B1348">
        <v>54.237000000000002</v>
      </c>
      <c r="C1348">
        <v>0</v>
      </c>
      <c r="D1348">
        <v>0</v>
      </c>
      <c r="E1348">
        <v>0</v>
      </c>
      <c r="F1348">
        <v>0</v>
      </c>
      <c r="G1348">
        <v>0</v>
      </c>
      <c r="H1348">
        <f t="shared" si="6"/>
        <v>54.237000000000002</v>
      </c>
    </row>
    <row r="1349" spans="1:8">
      <c r="A1349" s="2" t="s">
        <v>610</v>
      </c>
      <c r="C1349">
        <v>0</v>
      </c>
      <c r="D1349">
        <v>0</v>
      </c>
      <c r="E1349">
        <v>0</v>
      </c>
      <c r="F1349">
        <v>0</v>
      </c>
      <c r="G1349">
        <v>0</v>
      </c>
      <c r="H1349">
        <f t="shared" si="6"/>
        <v>0</v>
      </c>
    </row>
    <row r="1350" spans="1:8">
      <c r="A1350" s="2" t="s">
        <v>612</v>
      </c>
      <c r="B1350">
        <v>90.96</v>
      </c>
      <c r="C1350">
        <v>0</v>
      </c>
      <c r="D1350">
        <v>0</v>
      </c>
      <c r="E1350">
        <v>0</v>
      </c>
      <c r="F1350">
        <v>0</v>
      </c>
      <c r="G1350">
        <v>0</v>
      </c>
      <c r="H1350">
        <f t="shared" si="6"/>
        <v>90.96</v>
      </c>
    </row>
    <row r="1351" spans="1:8">
      <c r="A1351" s="2" t="s">
        <v>614</v>
      </c>
      <c r="B1351">
        <v>0</v>
      </c>
      <c r="C1351">
        <v>13592.955</v>
      </c>
      <c r="D1351">
        <v>0</v>
      </c>
      <c r="E1351">
        <v>0</v>
      </c>
      <c r="F1351">
        <v>0</v>
      </c>
      <c r="G1351">
        <v>0</v>
      </c>
      <c r="H1351">
        <f t="shared" si="6"/>
        <v>13592.955</v>
      </c>
    </row>
    <row r="1352" spans="1:8">
      <c r="A1352" s="2" t="s">
        <v>616</v>
      </c>
      <c r="B1352">
        <v>232.46700000000001</v>
      </c>
      <c r="C1352">
        <v>41005.26</v>
      </c>
      <c r="D1352">
        <v>0</v>
      </c>
      <c r="E1352">
        <v>0</v>
      </c>
      <c r="F1352">
        <v>0</v>
      </c>
      <c r="G1352">
        <v>0</v>
      </c>
      <c r="H1352">
        <f t="shared" si="6"/>
        <v>41237.726999999999</v>
      </c>
    </row>
    <row r="1353" spans="1:8">
      <c r="A1353" s="2" t="s">
        <v>618</v>
      </c>
      <c r="C1353">
        <v>0</v>
      </c>
      <c r="D1353">
        <v>0</v>
      </c>
      <c r="E1353">
        <v>0</v>
      </c>
      <c r="F1353">
        <v>0</v>
      </c>
      <c r="G1353">
        <v>0</v>
      </c>
      <c r="H1353">
        <f t="shared" si="6"/>
        <v>0</v>
      </c>
    </row>
    <row r="1354" spans="1:8">
      <c r="A1354" s="2" t="s">
        <v>622</v>
      </c>
      <c r="C1354">
        <v>0</v>
      </c>
      <c r="D1354">
        <v>0</v>
      </c>
      <c r="E1354">
        <v>0</v>
      </c>
      <c r="F1354">
        <v>0</v>
      </c>
      <c r="G1354">
        <v>0</v>
      </c>
      <c r="H1354">
        <f t="shared" si="6"/>
        <v>0</v>
      </c>
    </row>
    <row r="1355" spans="1:8">
      <c r="A1355" s="2" t="s">
        <v>1545</v>
      </c>
      <c r="C1355">
        <v>0</v>
      </c>
      <c r="D1355">
        <v>0</v>
      </c>
      <c r="E1355">
        <v>0</v>
      </c>
      <c r="F1355">
        <v>0</v>
      </c>
      <c r="G1355">
        <v>0</v>
      </c>
      <c r="H1355">
        <f t="shared" si="6"/>
        <v>0</v>
      </c>
    </row>
    <row r="1356" spans="1:8">
      <c r="A1356" s="2" t="s">
        <v>1547</v>
      </c>
      <c r="B1356">
        <v>120.89</v>
      </c>
      <c r="C1356">
        <v>0</v>
      </c>
      <c r="D1356">
        <v>0</v>
      </c>
      <c r="E1356">
        <v>0</v>
      </c>
      <c r="F1356">
        <v>0</v>
      </c>
      <c r="G1356">
        <v>0</v>
      </c>
      <c r="H1356">
        <f t="shared" si="6"/>
        <v>120.89</v>
      </c>
    </row>
    <row r="1357" spans="1:8">
      <c r="A1357" s="2" t="s">
        <v>624</v>
      </c>
      <c r="B1357">
        <v>56.247999999999998</v>
      </c>
      <c r="C1357">
        <v>0</v>
      </c>
      <c r="D1357">
        <v>0</v>
      </c>
      <c r="E1357">
        <v>0</v>
      </c>
      <c r="F1357">
        <v>0</v>
      </c>
      <c r="G1357">
        <v>0</v>
      </c>
      <c r="H1357">
        <f t="shared" si="6"/>
        <v>56.247999999999998</v>
      </c>
    </row>
    <row r="1358" spans="1:8">
      <c r="A1358" s="2" t="s">
        <v>626</v>
      </c>
      <c r="C1358">
        <v>0</v>
      </c>
      <c r="D1358">
        <v>0</v>
      </c>
      <c r="E1358">
        <v>0</v>
      </c>
      <c r="F1358">
        <v>0</v>
      </c>
      <c r="G1358">
        <v>0</v>
      </c>
      <c r="H1358">
        <f t="shared" si="6"/>
        <v>0</v>
      </c>
    </row>
    <row r="1359" spans="1:8">
      <c r="A1359" s="2" t="s">
        <v>628</v>
      </c>
      <c r="C1359">
        <v>0</v>
      </c>
      <c r="D1359">
        <v>0</v>
      </c>
      <c r="E1359">
        <v>0</v>
      </c>
      <c r="F1359">
        <v>0</v>
      </c>
      <c r="G1359">
        <v>0</v>
      </c>
      <c r="H1359">
        <f t="shared" si="6"/>
        <v>0</v>
      </c>
    </row>
    <row r="1360" spans="1:8">
      <c r="A1360" s="2" t="s">
        <v>630</v>
      </c>
      <c r="C1360">
        <v>0</v>
      </c>
      <c r="D1360">
        <v>0</v>
      </c>
      <c r="E1360">
        <v>0</v>
      </c>
      <c r="F1360">
        <v>0</v>
      </c>
      <c r="G1360">
        <v>0</v>
      </c>
      <c r="H1360">
        <f t="shared" si="6"/>
        <v>0</v>
      </c>
    </row>
    <row r="1361" spans="1:8">
      <c r="A1361" s="2" t="s">
        <v>632</v>
      </c>
      <c r="C1361">
        <v>0</v>
      </c>
      <c r="D1361">
        <v>0</v>
      </c>
      <c r="E1361">
        <v>0</v>
      </c>
      <c r="F1361">
        <v>0</v>
      </c>
      <c r="G1361">
        <v>0</v>
      </c>
      <c r="H1361">
        <f t="shared" si="6"/>
        <v>0</v>
      </c>
    </row>
    <row r="1362" spans="1:8">
      <c r="A1362" s="2" t="s">
        <v>634</v>
      </c>
      <c r="B1362">
        <v>189.678</v>
      </c>
      <c r="C1362">
        <v>0</v>
      </c>
      <c r="D1362">
        <v>0</v>
      </c>
      <c r="E1362">
        <v>0</v>
      </c>
      <c r="F1362">
        <v>0</v>
      </c>
      <c r="G1362">
        <v>0</v>
      </c>
      <c r="H1362">
        <f t="shared" si="6"/>
        <v>189.678</v>
      </c>
    </row>
    <row r="1363" spans="1:8">
      <c r="A1363" s="2" t="s">
        <v>636</v>
      </c>
      <c r="B1363">
        <v>35.774000000000001</v>
      </c>
      <c r="C1363">
        <v>0</v>
      </c>
      <c r="D1363">
        <v>0</v>
      </c>
      <c r="E1363">
        <v>0</v>
      </c>
      <c r="F1363">
        <v>0</v>
      </c>
      <c r="G1363">
        <v>0</v>
      </c>
      <c r="H1363">
        <f t="shared" si="6"/>
        <v>35.774000000000001</v>
      </c>
    </row>
    <row r="1364" spans="1:8">
      <c r="A1364" s="2" t="s">
        <v>1549</v>
      </c>
      <c r="C1364">
        <v>0</v>
      </c>
      <c r="D1364">
        <v>0</v>
      </c>
      <c r="E1364">
        <v>0</v>
      </c>
      <c r="F1364">
        <v>0</v>
      </c>
      <c r="G1364">
        <v>0</v>
      </c>
      <c r="H1364">
        <f t="shared" si="6"/>
        <v>0</v>
      </c>
    </row>
    <row r="1365" spans="1:8">
      <c r="A1365" s="2" t="s">
        <v>638</v>
      </c>
      <c r="B1365">
        <v>29.818000000000001</v>
      </c>
      <c r="C1365">
        <v>0</v>
      </c>
      <c r="D1365">
        <v>0</v>
      </c>
      <c r="E1365">
        <v>0</v>
      </c>
      <c r="F1365">
        <v>0</v>
      </c>
      <c r="G1365">
        <v>0</v>
      </c>
      <c r="H1365">
        <f t="shared" si="6"/>
        <v>29.818000000000001</v>
      </c>
    </row>
    <row r="1366" spans="1:8">
      <c r="A1366" s="2" t="s">
        <v>640</v>
      </c>
      <c r="C1366">
        <v>0</v>
      </c>
      <c r="D1366">
        <v>0</v>
      </c>
      <c r="E1366">
        <v>0</v>
      </c>
      <c r="F1366">
        <v>0</v>
      </c>
      <c r="G1366">
        <v>0</v>
      </c>
      <c r="H1366">
        <f t="shared" si="6"/>
        <v>0</v>
      </c>
    </row>
    <row r="1367" spans="1:8">
      <c r="A1367" s="2" t="s">
        <v>1121</v>
      </c>
      <c r="B1367">
        <v>57.594000000000001</v>
      </c>
      <c r="C1367">
        <v>0</v>
      </c>
      <c r="D1367">
        <v>0</v>
      </c>
      <c r="E1367">
        <v>0</v>
      </c>
      <c r="F1367">
        <v>0</v>
      </c>
      <c r="G1367">
        <v>0</v>
      </c>
      <c r="H1367">
        <f t="shared" si="6"/>
        <v>57.594000000000001</v>
      </c>
    </row>
    <row r="1368" spans="1:8">
      <c r="A1368" s="2" t="s">
        <v>1123</v>
      </c>
      <c r="C1368">
        <v>0</v>
      </c>
      <c r="D1368">
        <v>0</v>
      </c>
      <c r="E1368">
        <v>0</v>
      </c>
      <c r="F1368">
        <v>0</v>
      </c>
      <c r="G1368">
        <v>0</v>
      </c>
      <c r="H1368">
        <f t="shared" si="6"/>
        <v>0</v>
      </c>
    </row>
    <row r="1369" spans="1:8">
      <c r="A1369" s="2" t="s">
        <v>1125</v>
      </c>
      <c r="B1369">
        <v>227.255</v>
      </c>
      <c r="C1369">
        <v>0</v>
      </c>
      <c r="D1369">
        <v>0</v>
      </c>
      <c r="E1369">
        <v>0</v>
      </c>
      <c r="F1369">
        <v>0</v>
      </c>
      <c r="G1369">
        <v>0</v>
      </c>
      <c r="H1369">
        <f t="shared" si="6"/>
        <v>227.255</v>
      </c>
    </row>
    <row r="1370" spans="1:8">
      <c r="A1370" s="2" t="s">
        <v>1039</v>
      </c>
      <c r="C1370">
        <v>0</v>
      </c>
      <c r="D1370">
        <v>0</v>
      </c>
      <c r="E1370">
        <v>0</v>
      </c>
      <c r="F1370">
        <v>0</v>
      </c>
      <c r="G1370">
        <v>0</v>
      </c>
      <c r="H1370">
        <f t="shared" si="6"/>
        <v>0</v>
      </c>
    </row>
    <row r="1371" spans="1:8">
      <c r="A1371" s="2" t="s">
        <v>1127</v>
      </c>
      <c r="B1371">
        <v>91.968000000000004</v>
      </c>
      <c r="C1371">
        <v>0</v>
      </c>
      <c r="D1371">
        <v>0</v>
      </c>
      <c r="E1371">
        <v>0</v>
      </c>
      <c r="F1371">
        <v>0</v>
      </c>
      <c r="G1371">
        <v>0</v>
      </c>
      <c r="H1371">
        <f t="shared" ref="H1371:H1434" si="7">SUM(B1371:G1371)</f>
        <v>91.968000000000004</v>
      </c>
    </row>
    <row r="1372" spans="1:8">
      <c r="A1372" s="2" t="s">
        <v>1041</v>
      </c>
      <c r="B1372">
        <v>186.62699999999998</v>
      </c>
      <c r="C1372">
        <v>0</v>
      </c>
      <c r="D1372">
        <v>0</v>
      </c>
      <c r="E1372">
        <v>0</v>
      </c>
      <c r="F1372">
        <v>0</v>
      </c>
      <c r="G1372">
        <v>0</v>
      </c>
      <c r="H1372">
        <f t="shared" si="7"/>
        <v>186.62699999999998</v>
      </c>
    </row>
    <row r="1373" spans="1:8">
      <c r="A1373" s="2" t="s">
        <v>1585</v>
      </c>
      <c r="B1373">
        <v>249.73099999999999</v>
      </c>
      <c r="C1373">
        <v>0</v>
      </c>
      <c r="D1373">
        <v>0</v>
      </c>
      <c r="E1373">
        <v>0</v>
      </c>
      <c r="F1373">
        <v>0</v>
      </c>
      <c r="G1373">
        <v>0</v>
      </c>
      <c r="H1373">
        <f t="shared" si="7"/>
        <v>249.73099999999999</v>
      </c>
    </row>
    <row r="1374" spans="1:8">
      <c r="A1374" s="2" t="s">
        <v>1129</v>
      </c>
      <c r="B1374">
        <v>0</v>
      </c>
      <c r="C1374">
        <v>31194.625</v>
      </c>
      <c r="D1374">
        <v>0</v>
      </c>
      <c r="E1374">
        <v>0</v>
      </c>
      <c r="F1374">
        <v>0</v>
      </c>
      <c r="G1374">
        <v>0</v>
      </c>
      <c r="H1374">
        <f t="shared" si="7"/>
        <v>31194.625</v>
      </c>
    </row>
    <row r="1375" spans="1:8">
      <c r="A1375" s="2" t="s">
        <v>1131</v>
      </c>
      <c r="B1375">
        <v>215.137</v>
      </c>
      <c r="C1375">
        <v>0</v>
      </c>
      <c r="D1375">
        <v>0</v>
      </c>
      <c r="E1375">
        <v>1828.8030000000001</v>
      </c>
      <c r="F1375">
        <v>0</v>
      </c>
      <c r="G1375">
        <v>0</v>
      </c>
      <c r="H1375">
        <f t="shared" si="7"/>
        <v>2043.94</v>
      </c>
    </row>
    <row r="1376" spans="1:8">
      <c r="A1376" s="2" t="s">
        <v>1133</v>
      </c>
      <c r="B1376">
        <v>125.18</v>
      </c>
      <c r="C1376">
        <v>0</v>
      </c>
      <c r="D1376">
        <v>0</v>
      </c>
      <c r="E1376">
        <v>0</v>
      </c>
      <c r="F1376">
        <v>0</v>
      </c>
      <c r="G1376">
        <v>0</v>
      </c>
      <c r="H1376">
        <f t="shared" si="7"/>
        <v>125.18</v>
      </c>
    </row>
    <row r="1377" spans="1:8">
      <c r="A1377" s="2" t="s">
        <v>1043</v>
      </c>
      <c r="B1377">
        <v>207.34899999999999</v>
      </c>
      <c r="C1377">
        <v>0</v>
      </c>
      <c r="D1377">
        <v>0</v>
      </c>
      <c r="E1377">
        <v>0</v>
      </c>
      <c r="F1377">
        <v>0</v>
      </c>
      <c r="G1377">
        <v>0</v>
      </c>
      <c r="H1377">
        <f t="shared" si="7"/>
        <v>207.34899999999999</v>
      </c>
    </row>
    <row r="1378" spans="1:8">
      <c r="A1378" s="2" t="s">
        <v>1135</v>
      </c>
      <c r="C1378">
        <v>0</v>
      </c>
      <c r="D1378">
        <v>0</v>
      </c>
      <c r="E1378">
        <v>0</v>
      </c>
      <c r="F1378">
        <v>0</v>
      </c>
      <c r="G1378">
        <v>0</v>
      </c>
      <c r="H1378">
        <f t="shared" si="7"/>
        <v>0</v>
      </c>
    </row>
    <row r="1379" spans="1:8">
      <c r="A1379" s="2" t="s">
        <v>1137</v>
      </c>
      <c r="C1379">
        <v>0</v>
      </c>
      <c r="D1379">
        <v>0</v>
      </c>
      <c r="E1379">
        <v>0</v>
      </c>
      <c r="F1379">
        <v>0</v>
      </c>
      <c r="G1379">
        <v>0</v>
      </c>
      <c r="H1379">
        <f t="shared" si="7"/>
        <v>0</v>
      </c>
    </row>
    <row r="1380" spans="1:8">
      <c r="A1380" s="2" t="s">
        <v>1139</v>
      </c>
      <c r="B1380">
        <v>107.239</v>
      </c>
      <c r="C1380">
        <v>0</v>
      </c>
      <c r="D1380">
        <v>0</v>
      </c>
      <c r="E1380">
        <v>0</v>
      </c>
      <c r="F1380">
        <v>0</v>
      </c>
      <c r="G1380">
        <v>0</v>
      </c>
      <c r="H1380">
        <f t="shared" si="7"/>
        <v>107.239</v>
      </c>
    </row>
    <row r="1381" spans="1:8">
      <c r="A1381" s="2" t="s">
        <v>1143</v>
      </c>
      <c r="C1381">
        <v>0</v>
      </c>
      <c r="D1381">
        <v>0</v>
      </c>
      <c r="E1381">
        <v>0</v>
      </c>
      <c r="F1381">
        <v>0</v>
      </c>
      <c r="G1381">
        <v>0</v>
      </c>
      <c r="H1381">
        <f t="shared" si="7"/>
        <v>0</v>
      </c>
    </row>
    <row r="1382" spans="1:8">
      <c r="A1382" s="2" t="s">
        <v>1145</v>
      </c>
      <c r="C1382">
        <v>0</v>
      </c>
      <c r="D1382">
        <v>0</v>
      </c>
      <c r="E1382">
        <v>0</v>
      </c>
      <c r="F1382">
        <v>0</v>
      </c>
      <c r="G1382">
        <v>0</v>
      </c>
      <c r="H1382">
        <f t="shared" si="7"/>
        <v>0</v>
      </c>
    </row>
    <row r="1383" spans="1:8">
      <c r="A1383" s="2" t="s">
        <v>1147</v>
      </c>
      <c r="C1383">
        <v>0</v>
      </c>
      <c r="D1383">
        <v>0</v>
      </c>
      <c r="E1383">
        <v>0</v>
      </c>
      <c r="F1383">
        <v>0</v>
      </c>
      <c r="G1383">
        <v>0</v>
      </c>
      <c r="H1383">
        <f t="shared" si="7"/>
        <v>0</v>
      </c>
    </row>
    <row r="1384" spans="1:8">
      <c r="A1384" s="2" t="s">
        <v>1045</v>
      </c>
      <c r="B1384">
        <v>206.75200000000001</v>
      </c>
      <c r="C1384">
        <v>0</v>
      </c>
      <c r="D1384">
        <v>0</v>
      </c>
      <c r="E1384">
        <v>0</v>
      </c>
      <c r="F1384">
        <v>0</v>
      </c>
      <c r="G1384">
        <v>0</v>
      </c>
      <c r="H1384">
        <f t="shared" si="7"/>
        <v>206.75200000000001</v>
      </c>
    </row>
    <row r="1385" spans="1:8">
      <c r="A1385" s="2" t="s">
        <v>1593</v>
      </c>
      <c r="C1385">
        <v>0</v>
      </c>
      <c r="D1385">
        <v>0</v>
      </c>
      <c r="E1385">
        <v>0</v>
      </c>
      <c r="F1385">
        <v>0</v>
      </c>
      <c r="G1385">
        <v>0</v>
      </c>
      <c r="H1385">
        <f t="shared" si="7"/>
        <v>0</v>
      </c>
    </row>
    <row r="1386" spans="1:8">
      <c r="A1386" s="2" t="s">
        <v>1149</v>
      </c>
      <c r="B1386">
        <v>3.629</v>
      </c>
      <c r="C1386">
        <v>0</v>
      </c>
      <c r="D1386">
        <v>0</v>
      </c>
      <c r="E1386">
        <v>0</v>
      </c>
      <c r="F1386">
        <v>0</v>
      </c>
      <c r="G1386">
        <v>0</v>
      </c>
      <c r="H1386">
        <f t="shared" si="7"/>
        <v>3.629</v>
      </c>
    </row>
    <row r="1387" spans="1:8">
      <c r="A1387" s="2" t="s">
        <v>1047</v>
      </c>
      <c r="B1387">
        <v>44.563000000000002</v>
      </c>
      <c r="C1387">
        <v>0</v>
      </c>
      <c r="D1387">
        <v>0</v>
      </c>
      <c r="E1387">
        <v>0</v>
      </c>
      <c r="F1387">
        <v>0</v>
      </c>
      <c r="G1387">
        <v>0</v>
      </c>
      <c r="H1387">
        <f t="shared" si="7"/>
        <v>44.563000000000002</v>
      </c>
    </row>
    <row r="1388" spans="1:8">
      <c r="A1388" s="2" t="s">
        <v>1151</v>
      </c>
      <c r="B1388">
        <v>0</v>
      </c>
      <c r="C1388">
        <v>18598.456999999999</v>
      </c>
      <c r="D1388">
        <v>0</v>
      </c>
      <c r="E1388">
        <v>0</v>
      </c>
      <c r="F1388">
        <v>0</v>
      </c>
      <c r="G1388">
        <v>0</v>
      </c>
      <c r="H1388">
        <f t="shared" si="7"/>
        <v>18598.456999999999</v>
      </c>
    </row>
    <row r="1389" spans="1:8">
      <c r="A1389" s="2" t="s">
        <v>1153</v>
      </c>
      <c r="C1389">
        <v>0</v>
      </c>
      <c r="D1389">
        <v>0</v>
      </c>
      <c r="E1389">
        <v>0</v>
      </c>
      <c r="F1389">
        <v>0</v>
      </c>
      <c r="G1389">
        <v>0</v>
      </c>
      <c r="H1389">
        <f t="shared" si="7"/>
        <v>0</v>
      </c>
    </row>
    <row r="1390" spans="1:8">
      <c r="A1390" s="2" t="s">
        <v>1155</v>
      </c>
      <c r="C1390">
        <v>0</v>
      </c>
      <c r="D1390">
        <v>0</v>
      </c>
      <c r="E1390">
        <v>0</v>
      </c>
      <c r="F1390">
        <v>0</v>
      </c>
      <c r="G1390">
        <v>0</v>
      </c>
      <c r="H1390">
        <f t="shared" si="7"/>
        <v>0</v>
      </c>
    </row>
    <row r="1391" spans="1:8">
      <c r="A1391" s="2" t="s">
        <v>1157</v>
      </c>
      <c r="B1391">
        <v>523.12699999999995</v>
      </c>
      <c r="C1391">
        <v>0</v>
      </c>
      <c r="D1391">
        <v>0</v>
      </c>
      <c r="E1391">
        <v>0</v>
      </c>
      <c r="F1391">
        <v>0</v>
      </c>
      <c r="G1391">
        <v>0</v>
      </c>
      <c r="H1391">
        <f t="shared" si="7"/>
        <v>523.12699999999995</v>
      </c>
    </row>
    <row r="1392" spans="1:8">
      <c r="A1392" s="2" t="s">
        <v>1101</v>
      </c>
      <c r="B1392">
        <v>101.502</v>
      </c>
      <c r="C1392">
        <v>0</v>
      </c>
      <c r="D1392">
        <v>0</v>
      </c>
      <c r="E1392">
        <v>0</v>
      </c>
      <c r="F1392">
        <v>0</v>
      </c>
      <c r="G1392">
        <v>0</v>
      </c>
      <c r="H1392">
        <f t="shared" si="7"/>
        <v>101.502</v>
      </c>
    </row>
    <row r="1393" spans="1:8">
      <c r="A1393" s="2" t="s">
        <v>1163</v>
      </c>
      <c r="B1393">
        <v>53.468000000000004</v>
      </c>
      <c r="C1393">
        <v>0</v>
      </c>
      <c r="D1393">
        <v>0</v>
      </c>
      <c r="E1393">
        <v>0</v>
      </c>
      <c r="F1393">
        <v>0</v>
      </c>
      <c r="G1393">
        <v>0</v>
      </c>
      <c r="H1393">
        <f t="shared" si="7"/>
        <v>53.468000000000004</v>
      </c>
    </row>
    <row r="1394" spans="1:8">
      <c r="A1394" s="2" t="s">
        <v>1165</v>
      </c>
      <c r="B1394">
        <v>101.91200000000001</v>
      </c>
      <c r="C1394">
        <v>0</v>
      </c>
      <c r="D1394">
        <v>0</v>
      </c>
      <c r="E1394">
        <v>0</v>
      </c>
      <c r="F1394">
        <v>0</v>
      </c>
      <c r="G1394">
        <v>0</v>
      </c>
      <c r="H1394">
        <f t="shared" si="7"/>
        <v>101.91200000000001</v>
      </c>
    </row>
    <row r="1395" spans="1:8">
      <c r="A1395" s="2" t="s">
        <v>1167</v>
      </c>
      <c r="C1395">
        <v>0</v>
      </c>
      <c r="D1395">
        <v>0</v>
      </c>
      <c r="E1395">
        <v>0</v>
      </c>
      <c r="F1395">
        <v>0</v>
      </c>
      <c r="G1395">
        <v>0</v>
      </c>
      <c r="H1395">
        <f t="shared" si="7"/>
        <v>0</v>
      </c>
    </row>
    <row r="1396" spans="1:8">
      <c r="A1396" s="2" t="s">
        <v>1049</v>
      </c>
      <c r="B1396">
        <v>32.167999999999999</v>
      </c>
      <c r="C1396">
        <v>0</v>
      </c>
      <c r="D1396">
        <v>435.548</v>
      </c>
      <c r="E1396">
        <v>0</v>
      </c>
      <c r="F1396">
        <v>0</v>
      </c>
      <c r="G1396">
        <v>0</v>
      </c>
      <c r="H1396">
        <f t="shared" si="7"/>
        <v>467.71600000000001</v>
      </c>
    </row>
    <row r="1397" spans="1:8">
      <c r="A1397" s="2" t="s">
        <v>1051</v>
      </c>
      <c r="B1397">
        <v>97.760999999999996</v>
      </c>
      <c r="C1397">
        <v>0</v>
      </c>
      <c r="D1397">
        <v>0</v>
      </c>
      <c r="E1397">
        <v>0</v>
      </c>
      <c r="F1397">
        <v>0</v>
      </c>
      <c r="G1397">
        <v>0</v>
      </c>
      <c r="H1397">
        <f t="shared" si="7"/>
        <v>97.760999999999996</v>
      </c>
    </row>
    <row r="1398" spans="1:8">
      <c r="A1398" s="2" t="s">
        <v>1181</v>
      </c>
      <c r="B1398">
        <v>32.86</v>
      </c>
      <c r="C1398">
        <v>0</v>
      </c>
      <c r="D1398">
        <v>0</v>
      </c>
      <c r="E1398">
        <v>0</v>
      </c>
      <c r="F1398">
        <v>0</v>
      </c>
      <c r="G1398">
        <v>0</v>
      </c>
      <c r="H1398">
        <f t="shared" si="7"/>
        <v>32.86</v>
      </c>
    </row>
    <row r="1399" spans="1:8">
      <c r="A1399" s="2" t="s">
        <v>1199</v>
      </c>
      <c r="C1399">
        <v>0</v>
      </c>
      <c r="D1399">
        <v>0</v>
      </c>
      <c r="E1399">
        <v>0</v>
      </c>
      <c r="F1399">
        <v>0</v>
      </c>
      <c r="G1399">
        <v>0</v>
      </c>
      <c r="H1399">
        <f t="shared" si="7"/>
        <v>0</v>
      </c>
    </row>
    <row r="1400" spans="1:8">
      <c r="A1400" s="2" t="s">
        <v>1169</v>
      </c>
      <c r="C1400">
        <v>0</v>
      </c>
      <c r="D1400">
        <v>0</v>
      </c>
      <c r="E1400">
        <v>0</v>
      </c>
      <c r="F1400">
        <v>0</v>
      </c>
      <c r="G1400">
        <v>0</v>
      </c>
      <c r="H1400">
        <f t="shared" si="7"/>
        <v>0</v>
      </c>
    </row>
    <row r="1401" spans="1:8">
      <c r="A1401" s="2" t="s">
        <v>1597</v>
      </c>
      <c r="C1401">
        <v>0</v>
      </c>
      <c r="D1401">
        <v>0</v>
      </c>
      <c r="E1401">
        <v>0</v>
      </c>
      <c r="F1401">
        <v>0</v>
      </c>
      <c r="G1401">
        <v>0</v>
      </c>
      <c r="H1401">
        <f t="shared" si="7"/>
        <v>0</v>
      </c>
    </row>
    <row r="1402" spans="1:8">
      <c r="A1402" s="2" t="s">
        <v>1173</v>
      </c>
      <c r="C1402">
        <v>0</v>
      </c>
      <c r="D1402">
        <v>0</v>
      </c>
      <c r="E1402">
        <v>0</v>
      </c>
      <c r="F1402">
        <v>0</v>
      </c>
      <c r="G1402">
        <v>0</v>
      </c>
      <c r="H1402">
        <f t="shared" si="7"/>
        <v>0</v>
      </c>
    </row>
    <row r="1403" spans="1:8">
      <c r="A1403" s="2" t="s">
        <v>1865</v>
      </c>
      <c r="C1403">
        <v>0</v>
      </c>
      <c r="D1403">
        <v>0</v>
      </c>
      <c r="E1403">
        <v>0</v>
      </c>
      <c r="F1403">
        <v>0</v>
      </c>
      <c r="G1403">
        <v>0</v>
      </c>
      <c r="H1403">
        <f t="shared" si="7"/>
        <v>0</v>
      </c>
    </row>
    <row r="1404" spans="1:8">
      <c r="A1404" s="2" t="s">
        <v>1103</v>
      </c>
      <c r="C1404">
        <v>0</v>
      </c>
      <c r="D1404">
        <v>0</v>
      </c>
      <c r="E1404">
        <v>0</v>
      </c>
      <c r="F1404">
        <v>0</v>
      </c>
      <c r="G1404">
        <v>0</v>
      </c>
      <c r="H1404">
        <f t="shared" si="7"/>
        <v>0</v>
      </c>
    </row>
    <row r="1405" spans="1:8">
      <c r="A1405" s="2" t="s">
        <v>1105</v>
      </c>
      <c r="B1405">
        <v>83.450999999999993</v>
      </c>
      <c r="C1405">
        <v>0</v>
      </c>
      <c r="D1405">
        <v>0</v>
      </c>
      <c r="E1405">
        <v>0</v>
      </c>
      <c r="F1405">
        <v>0</v>
      </c>
      <c r="G1405">
        <v>0</v>
      </c>
      <c r="H1405">
        <f t="shared" si="7"/>
        <v>83.450999999999993</v>
      </c>
    </row>
    <row r="1406" spans="1:8">
      <c r="A1406" s="2" t="s">
        <v>1177</v>
      </c>
      <c r="C1406">
        <v>0</v>
      </c>
      <c r="D1406">
        <v>0</v>
      </c>
      <c r="E1406">
        <v>0</v>
      </c>
      <c r="F1406">
        <v>0</v>
      </c>
      <c r="G1406">
        <v>0</v>
      </c>
      <c r="H1406">
        <f t="shared" si="7"/>
        <v>0</v>
      </c>
    </row>
    <row r="1407" spans="1:8">
      <c r="A1407" s="2" t="s">
        <v>1179</v>
      </c>
      <c r="C1407">
        <v>0</v>
      </c>
      <c r="D1407">
        <v>0</v>
      </c>
      <c r="E1407">
        <v>0</v>
      </c>
      <c r="F1407">
        <v>0</v>
      </c>
      <c r="G1407">
        <v>0</v>
      </c>
      <c r="H1407">
        <f t="shared" si="7"/>
        <v>0</v>
      </c>
    </row>
    <row r="1408" spans="1:8">
      <c r="A1408" s="2" t="s">
        <v>1183</v>
      </c>
      <c r="B1408">
        <v>115.663</v>
      </c>
      <c r="C1408">
        <v>0</v>
      </c>
      <c r="D1408">
        <v>0</v>
      </c>
      <c r="E1408">
        <v>0</v>
      </c>
      <c r="F1408">
        <v>0</v>
      </c>
      <c r="G1408">
        <v>0</v>
      </c>
      <c r="H1408">
        <f t="shared" si="7"/>
        <v>115.663</v>
      </c>
    </row>
    <row r="1409" spans="1:8">
      <c r="A1409" s="2" t="s">
        <v>1185</v>
      </c>
      <c r="B1409">
        <v>399.67599999999999</v>
      </c>
      <c r="C1409">
        <v>18103.587</v>
      </c>
      <c r="D1409">
        <v>0</v>
      </c>
      <c r="E1409">
        <v>0</v>
      </c>
      <c r="F1409">
        <v>0</v>
      </c>
      <c r="G1409">
        <v>0</v>
      </c>
      <c r="H1409">
        <f t="shared" si="7"/>
        <v>18503.262999999999</v>
      </c>
    </row>
    <row r="1410" spans="1:8">
      <c r="A1410" s="2" t="s">
        <v>1187</v>
      </c>
      <c r="C1410">
        <v>0</v>
      </c>
      <c r="D1410">
        <v>0</v>
      </c>
      <c r="E1410">
        <v>0</v>
      </c>
      <c r="F1410">
        <v>0</v>
      </c>
      <c r="G1410">
        <v>0</v>
      </c>
      <c r="H1410">
        <f t="shared" si="7"/>
        <v>0</v>
      </c>
    </row>
    <row r="1411" spans="1:8">
      <c r="A1411" s="2" t="s">
        <v>1189</v>
      </c>
      <c r="B1411">
        <v>117.824</v>
      </c>
      <c r="C1411">
        <v>0</v>
      </c>
      <c r="D1411">
        <v>0</v>
      </c>
      <c r="E1411">
        <v>0</v>
      </c>
      <c r="F1411">
        <v>0</v>
      </c>
      <c r="G1411">
        <v>0</v>
      </c>
      <c r="H1411">
        <f t="shared" si="7"/>
        <v>117.824</v>
      </c>
    </row>
    <row r="1412" spans="1:8">
      <c r="A1412" s="2" t="s">
        <v>1191</v>
      </c>
      <c r="B1412">
        <v>10.289</v>
      </c>
      <c r="C1412">
        <v>0</v>
      </c>
      <c r="D1412">
        <v>0</v>
      </c>
      <c r="E1412">
        <v>0</v>
      </c>
      <c r="F1412">
        <v>0</v>
      </c>
      <c r="G1412">
        <v>0</v>
      </c>
      <c r="H1412">
        <f t="shared" si="7"/>
        <v>10.289</v>
      </c>
    </row>
    <row r="1413" spans="1:8">
      <c r="A1413" s="2" t="s">
        <v>1193</v>
      </c>
      <c r="B1413">
        <v>32.436</v>
      </c>
      <c r="C1413">
        <v>0</v>
      </c>
      <c r="D1413">
        <v>0</v>
      </c>
      <c r="E1413">
        <v>0</v>
      </c>
      <c r="F1413">
        <v>0</v>
      </c>
      <c r="G1413">
        <v>0</v>
      </c>
      <c r="H1413">
        <f t="shared" si="7"/>
        <v>32.436</v>
      </c>
    </row>
    <row r="1414" spans="1:8">
      <c r="A1414" s="2" t="s">
        <v>1195</v>
      </c>
      <c r="C1414">
        <v>0</v>
      </c>
      <c r="D1414">
        <v>0</v>
      </c>
      <c r="E1414">
        <v>0</v>
      </c>
      <c r="F1414">
        <v>0</v>
      </c>
      <c r="G1414">
        <v>0</v>
      </c>
      <c r="H1414">
        <f t="shared" si="7"/>
        <v>0</v>
      </c>
    </row>
    <row r="1415" spans="1:8">
      <c r="A1415" s="2" t="s">
        <v>1599</v>
      </c>
      <c r="B1415">
        <v>127.245</v>
      </c>
      <c r="C1415">
        <v>0</v>
      </c>
      <c r="D1415">
        <v>0</v>
      </c>
      <c r="E1415">
        <v>0</v>
      </c>
      <c r="F1415">
        <v>0</v>
      </c>
      <c r="G1415">
        <v>0</v>
      </c>
      <c r="H1415">
        <f t="shared" si="7"/>
        <v>127.245</v>
      </c>
    </row>
    <row r="1416" spans="1:8">
      <c r="A1416" s="2" t="s">
        <v>1115</v>
      </c>
      <c r="C1416">
        <v>0</v>
      </c>
      <c r="D1416">
        <v>0</v>
      </c>
      <c r="E1416">
        <v>0</v>
      </c>
      <c r="F1416">
        <v>0</v>
      </c>
      <c r="G1416">
        <v>0</v>
      </c>
      <c r="H1416">
        <f t="shared" si="7"/>
        <v>0</v>
      </c>
    </row>
    <row r="1417" spans="1:8">
      <c r="A1417" s="2" t="s">
        <v>1201</v>
      </c>
      <c r="C1417">
        <v>0</v>
      </c>
      <c r="D1417">
        <v>0</v>
      </c>
      <c r="E1417">
        <v>0</v>
      </c>
      <c r="F1417">
        <v>0</v>
      </c>
      <c r="G1417">
        <v>0</v>
      </c>
      <c r="H1417">
        <f t="shared" si="7"/>
        <v>0</v>
      </c>
    </row>
    <row r="1418" spans="1:8">
      <c r="A1418" s="2" t="s">
        <v>1203</v>
      </c>
      <c r="B1418">
        <v>33.055</v>
      </c>
      <c r="C1418">
        <v>0</v>
      </c>
      <c r="D1418">
        <v>0</v>
      </c>
      <c r="E1418">
        <v>0</v>
      </c>
      <c r="F1418">
        <v>0</v>
      </c>
      <c r="G1418">
        <v>0</v>
      </c>
      <c r="H1418">
        <f t="shared" si="7"/>
        <v>33.055</v>
      </c>
    </row>
    <row r="1419" spans="1:8">
      <c r="A1419" s="2" t="s">
        <v>1205</v>
      </c>
      <c r="B1419">
        <v>80.608000000000004</v>
      </c>
      <c r="C1419">
        <v>0</v>
      </c>
      <c r="D1419">
        <v>0</v>
      </c>
      <c r="E1419">
        <v>0</v>
      </c>
      <c r="F1419">
        <v>0</v>
      </c>
      <c r="G1419">
        <v>0</v>
      </c>
      <c r="H1419">
        <f t="shared" si="7"/>
        <v>80.608000000000004</v>
      </c>
    </row>
    <row r="1420" spans="1:8">
      <c r="A1420" s="2" t="s">
        <v>1207</v>
      </c>
      <c r="B1420">
        <v>303.839</v>
      </c>
      <c r="C1420">
        <v>0</v>
      </c>
      <c r="D1420">
        <v>0</v>
      </c>
      <c r="E1420">
        <v>0</v>
      </c>
      <c r="F1420">
        <v>0</v>
      </c>
      <c r="G1420">
        <v>0</v>
      </c>
      <c r="H1420">
        <f t="shared" si="7"/>
        <v>303.839</v>
      </c>
    </row>
    <row r="1421" spans="1:8">
      <c r="A1421" s="2" t="s">
        <v>1209</v>
      </c>
      <c r="C1421">
        <v>0</v>
      </c>
      <c r="D1421">
        <v>0</v>
      </c>
      <c r="E1421">
        <v>0</v>
      </c>
      <c r="F1421">
        <v>0</v>
      </c>
      <c r="G1421">
        <v>0</v>
      </c>
      <c r="H1421">
        <f t="shared" si="7"/>
        <v>0</v>
      </c>
    </row>
    <row r="1422" spans="1:8">
      <c r="A1422" s="2" t="s">
        <v>1211</v>
      </c>
      <c r="B1422">
        <v>53.978000000000002</v>
      </c>
      <c r="C1422">
        <v>0</v>
      </c>
      <c r="D1422">
        <v>0</v>
      </c>
      <c r="E1422">
        <v>0</v>
      </c>
      <c r="F1422">
        <v>0</v>
      </c>
      <c r="G1422">
        <v>0</v>
      </c>
      <c r="H1422">
        <f t="shared" si="7"/>
        <v>53.978000000000002</v>
      </c>
    </row>
    <row r="1423" spans="1:8">
      <c r="A1423" s="2" t="s">
        <v>1053</v>
      </c>
      <c r="B1423">
        <v>224.14600000000002</v>
      </c>
      <c r="C1423">
        <v>0</v>
      </c>
      <c r="D1423">
        <v>0</v>
      </c>
      <c r="E1423">
        <v>0</v>
      </c>
      <c r="F1423">
        <v>0</v>
      </c>
      <c r="G1423">
        <v>0</v>
      </c>
      <c r="H1423">
        <f t="shared" si="7"/>
        <v>224.14600000000002</v>
      </c>
    </row>
    <row r="1424" spans="1:8">
      <c r="A1424" s="2" t="s">
        <v>1215</v>
      </c>
      <c r="B1424">
        <v>66.644999999999996</v>
      </c>
      <c r="C1424">
        <v>0</v>
      </c>
      <c r="D1424">
        <v>0</v>
      </c>
      <c r="E1424">
        <v>0</v>
      </c>
      <c r="F1424">
        <v>0</v>
      </c>
      <c r="G1424">
        <v>0</v>
      </c>
      <c r="H1424">
        <f t="shared" si="7"/>
        <v>66.644999999999996</v>
      </c>
    </row>
    <row r="1425" spans="1:8">
      <c r="A1425" s="2" t="s">
        <v>1117</v>
      </c>
      <c r="B1425">
        <v>376.93700000000001</v>
      </c>
      <c r="C1425">
        <v>0</v>
      </c>
      <c r="D1425">
        <v>0</v>
      </c>
      <c r="E1425">
        <v>1464.6289999999999</v>
      </c>
      <c r="F1425">
        <v>0</v>
      </c>
      <c r="G1425">
        <v>0</v>
      </c>
      <c r="H1425">
        <f t="shared" si="7"/>
        <v>1841.5659999999998</v>
      </c>
    </row>
    <row r="1426" spans="1:8">
      <c r="A1426" s="2" t="s">
        <v>1219</v>
      </c>
      <c r="C1426">
        <v>0</v>
      </c>
      <c r="D1426">
        <v>0</v>
      </c>
      <c r="E1426">
        <v>0</v>
      </c>
      <c r="F1426">
        <v>0</v>
      </c>
      <c r="G1426">
        <v>0</v>
      </c>
      <c r="H1426">
        <f t="shared" si="7"/>
        <v>0</v>
      </c>
    </row>
    <row r="1427" spans="1:8">
      <c r="A1427" s="2" t="s">
        <v>1055</v>
      </c>
      <c r="C1427">
        <v>0</v>
      </c>
      <c r="D1427">
        <v>0</v>
      </c>
      <c r="E1427">
        <v>0</v>
      </c>
      <c r="F1427">
        <v>0</v>
      </c>
      <c r="G1427">
        <v>0</v>
      </c>
      <c r="H1427">
        <f t="shared" si="7"/>
        <v>0</v>
      </c>
    </row>
    <row r="1428" spans="1:8">
      <c r="A1428" s="2" t="s">
        <v>1221</v>
      </c>
      <c r="B1428">
        <v>0</v>
      </c>
      <c r="C1428">
        <v>25129.362000000001</v>
      </c>
      <c r="D1428">
        <v>0</v>
      </c>
      <c r="E1428">
        <v>0</v>
      </c>
      <c r="F1428">
        <v>0</v>
      </c>
      <c r="G1428">
        <v>0</v>
      </c>
      <c r="H1428">
        <f t="shared" si="7"/>
        <v>25129.362000000001</v>
      </c>
    </row>
    <row r="1429" spans="1:8">
      <c r="A1429" s="2" t="s">
        <v>1223</v>
      </c>
      <c r="B1429">
        <v>230.82999999999998</v>
      </c>
      <c r="C1429">
        <v>0</v>
      </c>
      <c r="D1429">
        <v>0</v>
      </c>
      <c r="E1429">
        <v>0</v>
      </c>
      <c r="F1429">
        <v>0</v>
      </c>
      <c r="G1429">
        <v>0</v>
      </c>
      <c r="H1429">
        <f t="shared" si="7"/>
        <v>230.82999999999998</v>
      </c>
    </row>
    <row r="1430" spans="1:8">
      <c r="A1430" s="2" t="s">
        <v>1057</v>
      </c>
      <c r="C1430">
        <v>0</v>
      </c>
      <c r="D1430">
        <v>0</v>
      </c>
      <c r="E1430">
        <v>0</v>
      </c>
      <c r="F1430">
        <v>0</v>
      </c>
      <c r="G1430">
        <v>0</v>
      </c>
      <c r="H1430">
        <f t="shared" si="7"/>
        <v>0</v>
      </c>
    </row>
    <row r="1431" spans="1:8">
      <c r="A1431" s="2" t="s">
        <v>1059</v>
      </c>
      <c r="B1431">
        <v>32.752000000000002</v>
      </c>
      <c r="C1431">
        <v>0</v>
      </c>
      <c r="D1431">
        <v>0</v>
      </c>
      <c r="E1431">
        <v>0</v>
      </c>
      <c r="F1431">
        <v>0</v>
      </c>
      <c r="G1431">
        <v>0</v>
      </c>
      <c r="H1431">
        <f t="shared" si="7"/>
        <v>32.752000000000002</v>
      </c>
    </row>
    <row r="1432" spans="1:8">
      <c r="A1432" s="2" t="s">
        <v>1225</v>
      </c>
      <c r="B1432">
        <v>255.126</v>
      </c>
      <c r="C1432">
        <v>0</v>
      </c>
      <c r="D1432">
        <v>0</v>
      </c>
      <c r="E1432">
        <v>0</v>
      </c>
      <c r="F1432">
        <v>0</v>
      </c>
      <c r="G1432">
        <v>0</v>
      </c>
      <c r="H1432">
        <f t="shared" si="7"/>
        <v>255.126</v>
      </c>
    </row>
    <row r="1433" spans="1:8">
      <c r="A1433" s="2" t="s">
        <v>1227</v>
      </c>
      <c r="B1433">
        <v>0</v>
      </c>
      <c r="C1433">
        <v>0</v>
      </c>
      <c r="D1433">
        <v>0</v>
      </c>
      <c r="E1433">
        <v>1932.155</v>
      </c>
      <c r="F1433">
        <v>0</v>
      </c>
      <c r="G1433">
        <v>0</v>
      </c>
      <c r="H1433">
        <f t="shared" si="7"/>
        <v>1932.155</v>
      </c>
    </row>
    <row r="1434" spans="1:8">
      <c r="A1434" s="2" t="s">
        <v>1061</v>
      </c>
      <c r="B1434">
        <v>21.907</v>
      </c>
      <c r="C1434">
        <v>0</v>
      </c>
      <c r="D1434">
        <v>0</v>
      </c>
      <c r="E1434">
        <v>0</v>
      </c>
      <c r="F1434">
        <v>0</v>
      </c>
      <c r="G1434">
        <v>0</v>
      </c>
      <c r="H1434">
        <f t="shared" si="7"/>
        <v>21.907</v>
      </c>
    </row>
    <row r="1435" spans="1:8">
      <c r="A1435" s="2" t="s">
        <v>1063</v>
      </c>
      <c r="B1435">
        <v>36.756999999999998</v>
      </c>
      <c r="C1435">
        <v>0</v>
      </c>
      <c r="D1435">
        <v>0</v>
      </c>
      <c r="E1435">
        <v>0</v>
      </c>
      <c r="F1435">
        <v>0</v>
      </c>
      <c r="G1435">
        <v>0</v>
      </c>
      <c r="H1435">
        <f t="shared" ref="H1435:H1498" si="8">SUM(B1435:G1435)</f>
        <v>36.756999999999998</v>
      </c>
    </row>
    <row r="1436" spans="1:8">
      <c r="A1436" s="2" t="s">
        <v>1373</v>
      </c>
      <c r="C1436">
        <v>0</v>
      </c>
      <c r="D1436">
        <v>0</v>
      </c>
      <c r="E1436">
        <v>0</v>
      </c>
      <c r="F1436">
        <v>0</v>
      </c>
      <c r="G1436">
        <v>0</v>
      </c>
      <c r="H1436">
        <f t="shared" si="8"/>
        <v>0</v>
      </c>
    </row>
    <row r="1437" spans="1:8">
      <c r="A1437" s="2" t="s">
        <v>1635</v>
      </c>
      <c r="C1437">
        <v>0</v>
      </c>
      <c r="D1437">
        <v>0</v>
      </c>
      <c r="E1437">
        <v>0</v>
      </c>
      <c r="F1437">
        <v>0</v>
      </c>
      <c r="G1437">
        <v>0</v>
      </c>
      <c r="H1437">
        <f t="shared" si="8"/>
        <v>0</v>
      </c>
    </row>
    <row r="1438" spans="1:8">
      <c r="A1438" s="2" t="s">
        <v>1231</v>
      </c>
      <c r="B1438">
        <v>212.73599999999999</v>
      </c>
      <c r="C1438">
        <v>0</v>
      </c>
      <c r="D1438">
        <v>0</v>
      </c>
      <c r="E1438">
        <v>0</v>
      </c>
      <c r="F1438">
        <v>0</v>
      </c>
      <c r="G1438">
        <v>0</v>
      </c>
      <c r="H1438">
        <f t="shared" si="8"/>
        <v>212.73599999999999</v>
      </c>
    </row>
    <row r="1439" spans="1:8">
      <c r="A1439" s="2" t="s">
        <v>1233</v>
      </c>
      <c r="C1439">
        <v>0</v>
      </c>
      <c r="D1439">
        <v>0</v>
      </c>
      <c r="E1439">
        <v>0</v>
      </c>
      <c r="F1439">
        <v>0</v>
      </c>
      <c r="G1439">
        <v>0</v>
      </c>
      <c r="H1439">
        <f t="shared" si="8"/>
        <v>0</v>
      </c>
    </row>
    <row r="1440" spans="1:8">
      <c r="A1440" s="2" t="s">
        <v>1235</v>
      </c>
      <c r="B1440">
        <v>129.78399999999999</v>
      </c>
      <c r="C1440">
        <v>0</v>
      </c>
      <c r="D1440">
        <v>0</v>
      </c>
      <c r="E1440">
        <v>0</v>
      </c>
      <c r="F1440">
        <v>0</v>
      </c>
      <c r="G1440">
        <v>0</v>
      </c>
      <c r="H1440">
        <f t="shared" si="8"/>
        <v>129.78399999999999</v>
      </c>
    </row>
    <row r="1441" spans="1:8">
      <c r="A1441" s="2" t="s">
        <v>1237</v>
      </c>
      <c r="C1441">
        <v>0</v>
      </c>
      <c r="D1441">
        <v>0</v>
      </c>
      <c r="E1441">
        <v>0</v>
      </c>
      <c r="F1441">
        <v>0</v>
      </c>
      <c r="G1441">
        <v>0</v>
      </c>
      <c r="H1441">
        <f t="shared" si="8"/>
        <v>0</v>
      </c>
    </row>
    <row r="1442" spans="1:8">
      <c r="A1442" s="2" t="s">
        <v>1107</v>
      </c>
      <c r="B1442">
        <v>1140.201</v>
      </c>
      <c r="C1442">
        <v>30459.651000000002</v>
      </c>
      <c r="D1442">
        <v>0</v>
      </c>
      <c r="E1442">
        <v>0</v>
      </c>
      <c r="F1442">
        <v>0</v>
      </c>
      <c r="G1442">
        <v>0</v>
      </c>
      <c r="H1442">
        <f t="shared" si="8"/>
        <v>31599.852000000003</v>
      </c>
    </row>
    <row r="1443" spans="1:8">
      <c r="A1443" s="2" t="s">
        <v>1375</v>
      </c>
      <c r="B1443">
        <v>67.445999999999998</v>
      </c>
      <c r="C1443">
        <v>0</v>
      </c>
      <c r="D1443">
        <v>0</v>
      </c>
      <c r="E1443">
        <v>0</v>
      </c>
      <c r="F1443">
        <v>0</v>
      </c>
      <c r="G1443">
        <v>0</v>
      </c>
      <c r="H1443">
        <f t="shared" si="8"/>
        <v>67.445999999999998</v>
      </c>
    </row>
    <row r="1444" spans="1:8">
      <c r="A1444" s="2" t="s">
        <v>1603</v>
      </c>
      <c r="C1444">
        <v>0</v>
      </c>
      <c r="D1444">
        <v>0</v>
      </c>
      <c r="E1444">
        <v>0</v>
      </c>
      <c r="F1444">
        <v>0</v>
      </c>
      <c r="G1444">
        <v>0</v>
      </c>
      <c r="H1444">
        <f t="shared" si="8"/>
        <v>0</v>
      </c>
    </row>
    <row r="1445" spans="1:8">
      <c r="A1445" s="2" t="s">
        <v>1553</v>
      </c>
      <c r="B1445">
        <v>46.924999999999997</v>
      </c>
      <c r="C1445">
        <v>0</v>
      </c>
      <c r="D1445">
        <v>0</v>
      </c>
      <c r="E1445">
        <v>0</v>
      </c>
      <c r="F1445">
        <v>0</v>
      </c>
      <c r="G1445">
        <v>0</v>
      </c>
      <c r="H1445">
        <f t="shared" si="8"/>
        <v>46.924999999999997</v>
      </c>
    </row>
    <row r="1446" spans="1:8">
      <c r="A1446" s="2" t="s">
        <v>1065</v>
      </c>
      <c r="B1446">
        <v>944.26499999999999</v>
      </c>
      <c r="C1446">
        <v>0</v>
      </c>
      <c r="D1446">
        <v>0</v>
      </c>
      <c r="E1446">
        <v>0</v>
      </c>
      <c r="F1446">
        <v>0</v>
      </c>
      <c r="G1446">
        <v>0</v>
      </c>
      <c r="H1446">
        <f t="shared" si="8"/>
        <v>944.26499999999999</v>
      </c>
    </row>
    <row r="1447" spans="1:8">
      <c r="A1447" s="2" t="s">
        <v>1239</v>
      </c>
      <c r="B1447">
        <v>222.27199999999999</v>
      </c>
      <c r="C1447">
        <v>0</v>
      </c>
      <c r="D1447">
        <v>0</v>
      </c>
      <c r="E1447">
        <v>0</v>
      </c>
      <c r="F1447">
        <v>0</v>
      </c>
      <c r="G1447">
        <v>0</v>
      </c>
      <c r="H1447">
        <f t="shared" si="8"/>
        <v>222.27199999999999</v>
      </c>
    </row>
    <row r="1448" spans="1:8">
      <c r="A1448" s="2" t="s">
        <v>1241</v>
      </c>
      <c r="B1448">
        <v>121.21299999999999</v>
      </c>
      <c r="C1448">
        <v>0</v>
      </c>
      <c r="D1448">
        <v>0</v>
      </c>
      <c r="E1448">
        <v>0</v>
      </c>
      <c r="F1448">
        <v>0</v>
      </c>
      <c r="G1448">
        <v>0</v>
      </c>
      <c r="H1448">
        <f t="shared" si="8"/>
        <v>121.21299999999999</v>
      </c>
    </row>
    <row r="1449" spans="1:8">
      <c r="A1449" s="2" t="s">
        <v>1069</v>
      </c>
      <c r="B1449">
        <v>179.90599999999998</v>
      </c>
      <c r="C1449">
        <v>0</v>
      </c>
      <c r="D1449">
        <v>0</v>
      </c>
      <c r="E1449">
        <v>0</v>
      </c>
      <c r="F1449">
        <v>0</v>
      </c>
      <c r="G1449">
        <v>0</v>
      </c>
      <c r="H1449">
        <f t="shared" si="8"/>
        <v>179.90599999999998</v>
      </c>
    </row>
    <row r="1450" spans="1:8">
      <c r="A1450" s="2" t="s">
        <v>1379</v>
      </c>
      <c r="C1450">
        <v>0</v>
      </c>
      <c r="D1450">
        <v>0</v>
      </c>
      <c r="E1450">
        <v>0</v>
      </c>
      <c r="F1450">
        <v>0</v>
      </c>
      <c r="G1450">
        <v>0</v>
      </c>
      <c r="H1450">
        <f t="shared" si="8"/>
        <v>0</v>
      </c>
    </row>
    <row r="1451" spans="1:8">
      <c r="A1451" s="2" t="s">
        <v>1071</v>
      </c>
      <c r="C1451">
        <v>0</v>
      </c>
      <c r="D1451">
        <v>0</v>
      </c>
      <c r="E1451">
        <v>0</v>
      </c>
      <c r="F1451">
        <v>0</v>
      </c>
      <c r="G1451">
        <v>0</v>
      </c>
      <c r="H1451">
        <f t="shared" si="8"/>
        <v>0</v>
      </c>
    </row>
    <row r="1452" spans="1:8">
      <c r="A1452" s="2" t="s">
        <v>1555</v>
      </c>
      <c r="B1452">
        <v>25.376999999999999</v>
      </c>
      <c r="C1452">
        <v>0</v>
      </c>
      <c r="D1452">
        <v>0</v>
      </c>
      <c r="E1452">
        <v>0</v>
      </c>
      <c r="F1452">
        <v>0</v>
      </c>
      <c r="G1452">
        <v>0</v>
      </c>
      <c r="H1452">
        <f t="shared" si="8"/>
        <v>25.376999999999999</v>
      </c>
    </row>
    <row r="1453" spans="1:8">
      <c r="A1453" s="2" t="s">
        <v>1245</v>
      </c>
      <c r="B1453">
        <v>172.55799999999999</v>
      </c>
      <c r="C1453">
        <v>0</v>
      </c>
      <c r="D1453">
        <v>0</v>
      </c>
      <c r="E1453">
        <v>0</v>
      </c>
      <c r="F1453">
        <v>0</v>
      </c>
      <c r="G1453">
        <v>0</v>
      </c>
      <c r="H1453">
        <f t="shared" si="8"/>
        <v>172.55799999999999</v>
      </c>
    </row>
    <row r="1454" spans="1:8">
      <c r="A1454" s="2" t="s">
        <v>1381</v>
      </c>
      <c r="B1454">
        <v>112.602</v>
      </c>
      <c r="C1454">
        <v>0</v>
      </c>
      <c r="D1454">
        <v>0</v>
      </c>
      <c r="E1454">
        <v>0</v>
      </c>
      <c r="F1454">
        <v>0</v>
      </c>
      <c r="G1454">
        <v>0</v>
      </c>
      <c r="H1454">
        <f t="shared" si="8"/>
        <v>112.602</v>
      </c>
    </row>
    <row r="1455" spans="1:8">
      <c r="A1455" s="2" t="s">
        <v>294</v>
      </c>
      <c r="B1455">
        <v>115.642</v>
      </c>
      <c r="C1455">
        <v>0</v>
      </c>
      <c r="D1455">
        <v>0</v>
      </c>
      <c r="E1455">
        <v>0</v>
      </c>
      <c r="F1455">
        <v>0</v>
      </c>
      <c r="G1455">
        <v>0</v>
      </c>
      <c r="H1455">
        <f t="shared" si="8"/>
        <v>115.642</v>
      </c>
    </row>
    <row r="1456" spans="1:8">
      <c r="A1456" s="2" t="s">
        <v>1605</v>
      </c>
      <c r="C1456">
        <v>0</v>
      </c>
      <c r="D1456">
        <v>0</v>
      </c>
      <c r="E1456">
        <v>0</v>
      </c>
      <c r="F1456">
        <v>0</v>
      </c>
      <c r="G1456">
        <v>0</v>
      </c>
      <c r="H1456">
        <f t="shared" si="8"/>
        <v>0</v>
      </c>
    </row>
    <row r="1457" spans="1:8">
      <c r="A1457" s="2" t="s">
        <v>1247</v>
      </c>
      <c r="C1457">
        <v>0</v>
      </c>
      <c r="D1457">
        <v>0</v>
      </c>
      <c r="E1457">
        <v>0</v>
      </c>
      <c r="F1457">
        <v>0</v>
      </c>
      <c r="G1457">
        <v>0</v>
      </c>
      <c r="H1457">
        <f t="shared" si="8"/>
        <v>0</v>
      </c>
    </row>
    <row r="1458" spans="1:8">
      <c r="A1458" s="2" t="s">
        <v>1249</v>
      </c>
      <c r="B1458">
        <v>594.64099999999996</v>
      </c>
      <c r="C1458">
        <v>0</v>
      </c>
      <c r="D1458">
        <v>0</v>
      </c>
      <c r="E1458">
        <v>220.489</v>
      </c>
      <c r="F1458">
        <v>0</v>
      </c>
      <c r="G1458">
        <v>0</v>
      </c>
      <c r="H1458">
        <f t="shared" si="8"/>
        <v>815.13</v>
      </c>
    </row>
    <row r="1459" spans="1:8">
      <c r="A1459" s="2" t="s">
        <v>1251</v>
      </c>
      <c r="C1459">
        <v>0</v>
      </c>
      <c r="D1459">
        <v>0</v>
      </c>
      <c r="E1459">
        <v>0</v>
      </c>
      <c r="F1459">
        <v>0</v>
      </c>
      <c r="G1459">
        <v>0</v>
      </c>
      <c r="H1459">
        <f t="shared" si="8"/>
        <v>0</v>
      </c>
    </row>
    <row r="1460" spans="1:8">
      <c r="A1460" s="2" t="s">
        <v>1073</v>
      </c>
      <c r="C1460">
        <v>0</v>
      </c>
      <c r="D1460">
        <v>0</v>
      </c>
      <c r="E1460">
        <v>0</v>
      </c>
      <c r="F1460">
        <v>0</v>
      </c>
      <c r="G1460">
        <v>0</v>
      </c>
      <c r="H1460">
        <f t="shared" si="8"/>
        <v>0</v>
      </c>
    </row>
    <row r="1461" spans="1:8">
      <c r="A1461" s="2" t="s">
        <v>1253</v>
      </c>
      <c r="B1461">
        <v>251.95699999999999</v>
      </c>
      <c r="C1461">
        <v>0</v>
      </c>
      <c r="D1461">
        <v>0</v>
      </c>
      <c r="E1461">
        <v>0</v>
      </c>
      <c r="F1461">
        <v>0</v>
      </c>
      <c r="G1461">
        <v>0</v>
      </c>
      <c r="H1461">
        <f t="shared" si="8"/>
        <v>251.95699999999999</v>
      </c>
    </row>
    <row r="1462" spans="1:8">
      <c r="A1462" s="2" t="s">
        <v>1607</v>
      </c>
      <c r="B1462">
        <v>107.098</v>
      </c>
      <c r="C1462">
        <v>0</v>
      </c>
      <c r="D1462">
        <v>0</v>
      </c>
      <c r="E1462">
        <v>0</v>
      </c>
      <c r="F1462">
        <v>0</v>
      </c>
      <c r="G1462">
        <v>0</v>
      </c>
      <c r="H1462">
        <f t="shared" si="8"/>
        <v>107.098</v>
      </c>
    </row>
    <row r="1463" spans="1:8">
      <c r="A1463" s="2" t="s">
        <v>1559</v>
      </c>
      <c r="C1463">
        <v>0</v>
      </c>
      <c r="D1463">
        <v>0</v>
      </c>
      <c r="E1463">
        <v>0</v>
      </c>
      <c r="F1463">
        <v>0</v>
      </c>
      <c r="G1463">
        <v>0</v>
      </c>
      <c r="H1463">
        <f t="shared" si="8"/>
        <v>0</v>
      </c>
    </row>
    <row r="1464" spans="1:8">
      <c r="A1464" s="2" t="s">
        <v>1075</v>
      </c>
      <c r="B1464">
        <v>66.061999999999998</v>
      </c>
      <c r="C1464">
        <v>0</v>
      </c>
      <c r="D1464">
        <v>0</v>
      </c>
      <c r="E1464">
        <v>0</v>
      </c>
      <c r="F1464">
        <v>0</v>
      </c>
      <c r="G1464">
        <v>0</v>
      </c>
      <c r="H1464">
        <f t="shared" si="8"/>
        <v>66.061999999999998</v>
      </c>
    </row>
    <row r="1465" spans="1:8">
      <c r="A1465" s="2" t="s">
        <v>1255</v>
      </c>
      <c r="C1465">
        <v>0</v>
      </c>
      <c r="D1465">
        <v>0</v>
      </c>
      <c r="E1465">
        <v>0</v>
      </c>
      <c r="F1465">
        <v>0</v>
      </c>
      <c r="G1465">
        <v>0</v>
      </c>
      <c r="H1465">
        <f t="shared" si="8"/>
        <v>0</v>
      </c>
    </row>
    <row r="1466" spans="1:8">
      <c r="A1466" s="2" t="s">
        <v>1257</v>
      </c>
      <c r="C1466">
        <v>0</v>
      </c>
      <c r="D1466">
        <v>0</v>
      </c>
      <c r="E1466">
        <v>0</v>
      </c>
      <c r="F1466">
        <v>0</v>
      </c>
      <c r="G1466">
        <v>0</v>
      </c>
      <c r="H1466">
        <f t="shared" si="8"/>
        <v>0</v>
      </c>
    </row>
    <row r="1467" spans="1:8">
      <c r="A1467" s="2" t="s">
        <v>1265</v>
      </c>
      <c r="B1467">
        <v>71.218999999999994</v>
      </c>
      <c r="C1467">
        <v>0</v>
      </c>
      <c r="D1467">
        <v>0</v>
      </c>
      <c r="E1467">
        <v>0</v>
      </c>
      <c r="F1467">
        <v>0</v>
      </c>
      <c r="G1467">
        <v>0</v>
      </c>
      <c r="H1467">
        <f t="shared" si="8"/>
        <v>71.218999999999994</v>
      </c>
    </row>
    <row r="1468" spans="1:8">
      <c r="A1468" s="2" t="s">
        <v>1267</v>
      </c>
      <c r="B1468">
        <v>334.572</v>
      </c>
      <c r="C1468">
        <v>0</v>
      </c>
      <c r="D1468">
        <v>0</v>
      </c>
      <c r="E1468">
        <v>0</v>
      </c>
      <c r="F1468">
        <v>0</v>
      </c>
      <c r="G1468">
        <v>0</v>
      </c>
      <c r="H1468">
        <f t="shared" si="8"/>
        <v>334.572</v>
      </c>
    </row>
    <row r="1469" spans="1:8">
      <c r="A1469" s="2" t="s">
        <v>1383</v>
      </c>
      <c r="B1469">
        <v>892.35799999999995</v>
      </c>
      <c r="C1469">
        <v>0</v>
      </c>
      <c r="D1469">
        <v>0</v>
      </c>
      <c r="E1469">
        <v>0</v>
      </c>
      <c r="F1469">
        <v>0</v>
      </c>
      <c r="G1469">
        <v>0</v>
      </c>
      <c r="H1469">
        <f t="shared" si="8"/>
        <v>892.35799999999995</v>
      </c>
    </row>
    <row r="1470" spans="1:8">
      <c r="A1470" s="2" t="s">
        <v>1269</v>
      </c>
      <c r="B1470">
        <v>62.106000000000002</v>
      </c>
      <c r="C1470">
        <v>0</v>
      </c>
      <c r="D1470">
        <v>0</v>
      </c>
      <c r="E1470">
        <v>0</v>
      </c>
      <c r="F1470">
        <v>0</v>
      </c>
      <c r="G1470">
        <v>0</v>
      </c>
      <c r="H1470">
        <f t="shared" si="8"/>
        <v>62.106000000000002</v>
      </c>
    </row>
    <row r="1471" spans="1:8">
      <c r="A1471" s="2" t="s">
        <v>1387</v>
      </c>
      <c r="B1471">
        <v>110.31699999999999</v>
      </c>
      <c r="C1471">
        <v>0</v>
      </c>
      <c r="D1471">
        <v>0</v>
      </c>
      <c r="E1471">
        <v>0</v>
      </c>
      <c r="F1471">
        <v>0</v>
      </c>
      <c r="G1471">
        <v>0</v>
      </c>
      <c r="H1471">
        <f t="shared" si="8"/>
        <v>110.31699999999999</v>
      </c>
    </row>
    <row r="1472" spans="1:8">
      <c r="A1472" s="2" t="s">
        <v>1561</v>
      </c>
      <c r="C1472">
        <v>0</v>
      </c>
      <c r="D1472">
        <v>0</v>
      </c>
      <c r="E1472">
        <v>0</v>
      </c>
      <c r="F1472">
        <v>0</v>
      </c>
      <c r="G1472">
        <v>0</v>
      </c>
      <c r="H1472">
        <f t="shared" si="8"/>
        <v>0</v>
      </c>
    </row>
    <row r="1473" spans="1:8">
      <c r="A1473" s="2" t="s">
        <v>1271</v>
      </c>
      <c r="B1473">
        <v>117.524</v>
      </c>
      <c r="C1473">
        <v>0</v>
      </c>
      <c r="D1473">
        <v>0</v>
      </c>
      <c r="E1473">
        <v>0</v>
      </c>
      <c r="F1473">
        <v>0</v>
      </c>
      <c r="G1473">
        <v>0</v>
      </c>
      <c r="H1473">
        <f t="shared" si="8"/>
        <v>117.524</v>
      </c>
    </row>
    <row r="1474" spans="1:8">
      <c r="A1474" s="2" t="s">
        <v>1389</v>
      </c>
      <c r="C1474">
        <v>0</v>
      </c>
      <c r="D1474">
        <v>0</v>
      </c>
      <c r="E1474">
        <v>0</v>
      </c>
      <c r="F1474">
        <v>0</v>
      </c>
      <c r="G1474">
        <v>0</v>
      </c>
      <c r="H1474">
        <f t="shared" si="8"/>
        <v>0</v>
      </c>
    </row>
    <row r="1475" spans="1:8">
      <c r="A1475" s="2" t="s">
        <v>1391</v>
      </c>
      <c r="B1475">
        <v>152.85300000000001</v>
      </c>
      <c r="C1475">
        <v>0</v>
      </c>
      <c r="D1475">
        <v>0</v>
      </c>
      <c r="E1475">
        <v>0</v>
      </c>
      <c r="F1475">
        <v>0</v>
      </c>
      <c r="G1475">
        <v>0</v>
      </c>
      <c r="H1475">
        <f t="shared" si="8"/>
        <v>152.85300000000001</v>
      </c>
    </row>
    <row r="1476" spans="1:8">
      <c r="A1476" s="2" t="s">
        <v>1077</v>
      </c>
      <c r="B1476">
        <v>10154.949999999999</v>
      </c>
      <c r="C1476">
        <v>0</v>
      </c>
      <c r="D1476">
        <v>0</v>
      </c>
      <c r="E1476">
        <v>0</v>
      </c>
      <c r="F1476">
        <v>0</v>
      </c>
      <c r="G1476">
        <v>0</v>
      </c>
      <c r="H1476">
        <f t="shared" si="8"/>
        <v>10154.949999999999</v>
      </c>
    </row>
    <row r="1477" spans="1:8">
      <c r="A1477" s="2" t="s">
        <v>1079</v>
      </c>
      <c r="C1477">
        <v>0</v>
      </c>
      <c r="D1477">
        <v>0</v>
      </c>
      <c r="E1477">
        <v>0</v>
      </c>
      <c r="F1477">
        <v>0</v>
      </c>
      <c r="G1477">
        <v>0</v>
      </c>
      <c r="H1477">
        <f t="shared" si="8"/>
        <v>0</v>
      </c>
    </row>
    <row r="1478" spans="1:8">
      <c r="A1478" s="2" t="s">
        <v>1393</v>
      </c>
      <c r="B1478">
        <v>477.63200000000001</v>
      </c>
      <c r="C1478">
        <v>0</v>
      </c>
      <c r="D1478">
        <v>0</v>
      </c>
      <c r="E1478">
        <v>0</v>
      </c>
      <c r="F1478">
        <v>0</v>
      </c>
      <c r="G1478">
        <v>0</v>
      </c>
      <c r="H1478">
        <f t="shared" si="8"/>
        <v>477.63200000000001</v>
      </c>
    </row>
    <row r="1479" spans="1:8">
      <c r="A1479" s="2" t="s">
        <v>1273</v>
      </c>
      <c r="B1479">
        <v>47.388999999999996</v>
      </c>
      <c r="C1479">
        <v>0</v>
      </c>
      <c r="D1479">
        <v>0</v>
      </c>
      <c r="E1479">
        <v>0</v>
      </c>
      <c r="F1479">
        <v>0</v>
      </c>
      <c r="G1479">
        <v>0</v>
      </c>
      <c r="H1479">
        <f t="shared" si="8"/>
        <v>47.388999999999996</v>
      </c>
    </row>
    <row r="1480" spans="1:8">
      <c r="A1480" s="2" t="s">
        <v>1275</v>
      </c>
      <c r="C1480">
        <v>0</v>
      </c>
      <c r="D1480">
        <v>0</v>
      </c>
      <c r="E1480">
        <v>0</v>
      </c>
      <c r="F1480">
        <v>0</v>
      </c>
      <c r="G1480">
        <v>0</v>
      </c>
      <c r="H1480">
        <f t="shared" si="8"/>
        <v>0</v>
      </c>
    </row>
    <row r="1481" spans="1:8">
      <c r="A1481" s="2" t="s">
        <v>1563</v>
      </c>
      <c r="C1481">
        <v>0</v>
      </c>
      <c r="D1481">
        <v>0</v>
      </c>
      <c r="E1481">
        <v>0</v>
      </c>
      <c r="F1481">
        <v>0</v>
      </c>
      <c r="G1481">
        <v>0</v>
      </c>
      <c r="H1481">
        <f t="shared" si="8"/>
        <v>0</v>
      </c>
    </row>
    <row r="1482" spans="1:8">
      <c r="A1482" s="2" t="s">
        <v>1395</v>
      </c>
      <c r="C1482">
        <v>0</v>
      </c>
      <c r="D1482">
        <v>0</v>
      </c>
      <c r="E1482">
        <v>0</v>
      </c>
      <c r="F1482">
        <v>0</v>
      </c>
      <c r="G1482">
        <v>0</v>
      </c>
      <c r="H1482">
        <f t="shared" si="8"/>
        <v>0</v>
      </c>
    </row>
    <row r="1483" spans="1:8">
      <c r="A1483" s="2" t="s">
        <v>1277</v>
      </c>
      <c r="C1483">
        <v>0</v>
      </c>
      <c r="D1483">
        <v>0</v>
      </c>
      <c r="E1483">
        <v>0</v>
      </c>
      <c r="F1483">
        <v>0</v>
      </c>
      <c r="G1483">
        <v>0</v>
      </c>
      <c r="H1483">
        <f t="shared" si="8"/>
        <v>0</v>
      </c>
    </row>
    <row r="1484" spans="1:8">
      <c r="A1484" s="2" t="s">
        <v>1279</v>
      </c>
      <c r="B1484">
        <v>320.947</v>
      </c>
      <c r="C1484">
        <v>0</v>
      </c>
      <c r="D1484">
        <v>0</v>
      </c>
      <c r="E1484">
        <v>0</v>
      </c>
      <c r="F1484">
        <v>0</v>
      </c>
      <c r="G1484">
        <v>0</v>
      </c>
      <c r="H1484">
        <f t="shared" si="8"/>
        <v>320.947</v>
      </c>
    </row>
    <row r="1485" spans="1:8">
      <c r="A1485" s="2" t="s">
        <v>1397</v>
      </c>
      <c r="C1485">
        <v>0</v>
      </c>
      <c r="D1485">
        <v>0</v>
      </c>
      <c r="E1485">
        <v>0</v>
      </c>
      <c r="F1485">
        <v>0</v>
      </c>
      <c r="G1485">
        <v>0</v>
      </c>
      <c r="H1485">
        <f t="shared" si="8"/>
        <v>0</v>
      </c>
    </row>
    <row r="1486" spans="1:8">
      <c r="A1486" s="2" t="s">
        <v>1281</v>
      </c>
      <c r="B1486">
        <v>117.782</v>
      </c>
      <c r="C1486">
        <v>30008.901999999998</v>
      </c>
      <c r="D1486">
        <v>0</v>
      </c>
      <c r="E1486">
        <v>0</v>
      </c>
      <c r="F1486">
        <v>0</v>
      </c>
      <c r="G1486">
        <v>0</v>
      </c>
      <c r="H1486">
        <f t="shared" si="8"/>
        <v>30126.683999999997</v>
      </c>
    </row>
    <row r="1487" spans="1:8">
      <c r="A1487" s="2" t="s">
        <v>1565</v>
      </c>
      <c r="C1487">
        <v>0</v>
      </c>
      <c r="D1487">
        <v>0</v>
      </c>
      <c r="E1487">
        <v>0</v>
      </c>
      <c r="F1487">
        <v>0</v>
      </c>
      <c r="G1487">
        <v>0</v>
      </c>
      <c r="H1487">
        <f t="shared" si="8"/>
        <v>0</v>
      </c>
    </row>
    <row r="1488" spans="1:8">
      <c r="A1488" s="2" t="s">
        <v>1283</v>
      </c>
      <c r="C1488">
        <v>0</v>
      </c>
      <c r="D1488">
        <v>0</v>
      </c>
      <c r="E1488">
        <v>0</v>
      </c>
      <c r="F1488">
        <v>0</v>
      </c>
      <c r="G1488">
        <v>0</v>
      </c>
      <c r="H1488">
        <f t="shared" si="8"/>
        <v>0</v>
      </c>
    </row>
    <row r="1489" spans="1:8">
      <c r="A1489" s="2" t="s">
        <v>468</v>
      </c>
      <c r="B1489">
        <v>39.381</v>
      </c>
      <c r="C1489">
        <v>0</v>
      </c>
      <c r="D1489">
        <v>0</v>
      </c>
      <c r="E1489">
        <v>0</v>
      </c>
      <c r="F1489">
        <v>0</v>
      </c>
      <c r="G1489">
        <v>0</v>
      </c>
      <c r="H1489">
        <f t="shared" si="8"/>
        <v>39.381</v>
      </c>
    </row>
    <row r="1490" spans="1:8">
      <c r="A1490" s="2" t="s">
        <v>851</v>
      </c>
      <c r="B1490">
        <v>163.995</v>
      </c>
      <c r="C1490">
        <v>10728.754999999999</v>
      </c>
      <c r="D1490">
        <v>0</v>
      </c>
      <c r="E1490">
        <v>0</v>
      </c>
      <c r="F1490">
        <v>0</v>
      </c>
      <c r="G1490">
        <v>0</v>
      </c>
      <c r="H1490">
        <f t="shared" si="8"/>
        <v>10892.75</v>
      </c>
    </row>
    <row r="1491" spans="1:8">
      <c r="A1491" s="2" t="s">
        <v>1285</v>
      </c>
      <c r="C1491">
        <v>0</v>
      </c>
      <c r="D1491">
        <v>0</v>
      </c>
      <c r="E1491">
        <v>0</v>
      </c>
      <c r="F1491">
        <v>0</v>
      </c>
      <c r="G1491">
        <v>0</v>
      </c>
      <c r="H1491">
        <f t="shared" si="8"/>
        <v>0</v>
      </c>
    </row>
    <row r="1492" spans="1:8">
      <c r="A1492" s="2" t="s">
        <v>1287</v>
      </c>
      <c r="B1492">
        <v>184.87200000000001</v>
      </c>
      <c r="C1492">
        <v>0</v>
      </c>
      <c r="D1492">
        <v>0</v>
      </c>
      <c r="E1492">
        <v>0</v>
      </c>
      <c r="F1492">
        <v>0</v>
      </c>
      <c r="G1492">
        <v>0</v>
      </c>
      <c r="H1492">
        <f t="shared" si="8"/>
        <v>184.87200000000001</v>
      </c>
    </row>
    <row r="1493" spans="1:8">
      <c r="A1493" s="2" t="s">
        <v>1289</v>
      </c>
      <c r="C1493">
        <v>0</v>
      </c>
      <c r="D1493">
        <v>0</v>
      </c>
      <c r="E1493">
        <v>0</v>
      </c>
      <c r="F1493">
        <v>0</v>
      </c>
      <c r="G1493">
        <v>0</v>
      </c>
      <c r="H1493">
        <f t="shared" si="8"/>
        <v>0</v>
      </c>
    </row>
    <row r="1494" spans="1:8">
      <c r="A1494" s="2" t="s">
        <v>1291</v>
      </c>
      <c r="B1494">
        <v>108.453</v>
      </c>
      <c r="C1494">
        <v>0</v>
      </c>
      <c r="D1494">
        <v>0</v>
      </c>
      <c r="E1494">
        <v>0</v>
      </c>
      <c r="F1494">
        <v>0</v>
      </c>
      <c r="G1494">
        <v>0</v>
      </c>
      <c r="H1494">
        <f t="shared" si="8"/>
        <v>108.453</v>
      </c>
    </row>
    <row r="1495" spans="1:8">
      <c r="A1495" s="2" t="s">
        <v>1081</v>
      </c>
      <c r="B1495">
        <v>0</v>
      </c>
      <c r="C1495">
        <v>0</v>
      </c>
      <c r="D1495">
        <v>1E-3</v>
      </c>
      <c r="E1495">
        <v>0</v>
      </c>
      <c r="F1495">
        <v>0</v>
      </c>
      <c r="G1495">
        <v>0</v>
      </c>
      <c r="H1495">
        <f t="shared" si="8"/>
        <v>1E-3</v>
      </c>
    </row>
    <row r="1496" spans="1:8">
      <c r="A1496" s="2" t="s">
        <v>1083</v>
      </c>
      <c r="B1496">
        <v>519.90200000000004</v>
      </c>
      <c r="C1496">
        <v>0</v>
      </c>
      <c r="D1496">
        <v>0</v>
      </c>
      <c r="E1496">
        <v>0</v>
      </c>
      <c r="F1496">
        <v>0</v>
      </c>
      <c r="G1496">
        <v>0</v>
      </c>
      <c r="H1496">
        <f t="shared" si="8"/>
        <v>519.90200000000004</v>
      </c>
    </row>
    <row r="1497" spans="1:8">
      <c r="A1497" s="2" t="s">
        <v>1293</v>
      </c>
      <c r="C1497">
        <v>0</v>
      </c>
      <c r="D1497">
        <v>0</v>
      </c>
      <c r="E1497">
        <v>0</v>
      </c>
      <c r="F1497">
        <v>0</v>
      </c>
      <c r="G1497">
        <v>0</v>
      </c>
      <c r="H1497">
        <f t="shared" si="8"/>
        <v>0</v>
      </c>
    </row>
    <row r="1498" spans="1:8">
      <c r="A1498" s="2" t="s">
        <v>1295</v>
      </c>
      <c r="B1498">
        <v>220.232</v>
      </c>
      <c r="C1498">
        <v>0</v>
      </c>
      <c r="D1498">
        <v>0</v>
      </c>
      <c r="E1498">
        <v>0</v>
      </c>
      <c r="F1498">
        <v>0</v>
      </c>
      <c r="G1498">
        <v>0</v>
      </c>
      <c r="H1498">
        <f t="shared" si="8"/>
        <v>220.232</v>
      </c>
    </row>
    <row r="1499" spans="1:8">
      <c r="A1499" s="2" t="s">
        <v>1085</v>
      </c>
      <c r="B1499">
        <v>31.494</v>
      </c>
      <c r="C1499">
        <v>0</v>
      </c>
      <c r="D1499">
        <v>0</v>
      </c>
      <c r="E1499">
        <v>0</v>
      </c>
      <c r="F1499">
        <v>0</v>
      </c>
      <c r="G1499">
        <v>0</v>
      </c>
      <c r="H1499">
        <f t="shared" ref="H1499:H1546" si="9">SUM(B1499:G1499)</f>
        <v>31.494</v>
      </c>
    </row>
    <row r="1500" spans="1:8">
      <c r="A1500" s="2" t="s">
        <v>1297</v>
      </c>
      <c r="C1500">
        <v>0</v>
      </c>
      <c r="D1500">
        <v>0</v>
      </c>
      <c r="E1500">
        <v>0</v>
      </c>
      <c r="F1500">
        <v>0</v>
      </c>
      <c r="G1500">
        <v>0</v>
      </c>
      <c r="H1500">
        <f t="shared" si="9"/>
        <v>0</v>
      </c>
    </row>
    <row r="1501" spans="1:8">
      <c r="A1501" s="2" t="s">
        <v>1087</v>
      </c>
      <c r="B1501">
        <v>209.77100000000002</v>
      </c>
      <c r="C1501">
        <v>0</v>
      </c>
      <c r="D1501">
        <v>0</v>
      </c>
      <c r="E1501">
        <v>0</v>
      </c>
      <c r="F1501">
        <v>0</v>
      </c>
      <c r="G1501">
        <v>0</v>
      </c>
      <c r="H1501">
        <f t="shared" si="9"/>
        <v>209.77100000000002</v>
      </c>
    </row>
    <row r="1502" spans="1:8">
      <c r="A1502" s="2" t="s">
        <v>1299</v>
      </c>
      <c r="B1502">
        <v>105.139</v>
      </c>
      <c r="C1502">
        <v>0</v>
      </c>
      <c r="D1502">
        <v>0</v>
      </c>
      <c r="E1502">
        <v>0</v>
      </c>
      <c r="F1502">
        <v>0</v>
      </c>
      <c r="G1502">
        <v>0</v>
      </c>
      <c r="H1502">
        <f t="shared" si="9"/>
        <v>105.139</v>
      </c>
    </row>
    <row r="1503" spans="1:8">
      <c r="A1503" s="2" t="s">
        <v>1301</v>
      </c>
      <c r="C1503">
        <v>0</v>
      </c>
      <c r="D1503">
        <v>0</v>
      </c>
      <c r="E1503">
        <v>0</v>
      </c>
      <c r="F1503">
        <v>0</v>
      </c>
      <c r="G1503">
        <v>0</v>
      </c>
      <c r="H1503">
        <f t="shared" si="9"/>
        <v>0</v>
      </c>
    </row>
    <row r="1504" spans="1:8">
      <c r="A1504" s="2" t="s">
        <v>1567</v>
      </c>
      <c r="C1504">
        <v>0</v>
      </c>
      <c r="D1504">
        <v>0</v>
      </c>
      <c r="E1504">
        <v>0</v>
      </c>
      <c r="F1504">
        <v>0</v>
      </c>
      <c r="G1504">
        <v>0</v>
      </c>
      <c r="H1504">
        <f t="shared" si="9"/>
        <v>0</v>
      </c>
    </row>
    <row r="1505" spans="1:8">
      <c r="A1505" s="2" t="s">
        <v>1303</v>
      </c>
      <c r="C1505">
        <v>0</v>
      </c>
      <c r="D1505">
        <v>0</v>
      </c>
      <c r="E1505">
        <v>0</v>
      </c>
      <c r="F1505">
        <v>0</v>
      </c>
      <c r="G1505">
        <v>0</v>
      </c>
      <c r="H1505">
        <f t="shared" si="9"/>
        <v>0</v>
      </c>
    </row>
    <row r="1506" spans="1:8">
      <c r="A1506" s="2" t="s">
        <v>1119</v>
      </c>
      <c r="B1506">
        <v>222.28200000000001</v>
      </c>
      <c r="C1506">
        <v>0</v>
      </c>
      <c r="D1506">
        <v>0</v>
      </c>
      <c r="E1506">
        <v>0</v>
      </c>
      <c r="F1506">
        <v>0</v>
      </c>
      <c r="G1506">
        <v>0</v>
      </c>
      <c r="H1506">
        <f t="shared" si="9"/>
        <v>222.28200000000001</v>
      </c>
    </row>
    <row r="1507" spans="1:8">
      <c r="A1507" s="2" t="s">
        <v>1307</v>
      </c>
      <c r="B1507">
        <v>228.99700000000001</v>
      </c>
      <c r="C1507">
        <v>0</v>
      </c>
      <c r="D1507">
        <v>0</v>
      </c>
      <c r="E1507">
        <v>0</v>
      </c>
      <c r="F1507">
        <v>0</v>
      </c>
      <c r="G1507">
        <v>0</v>
      </c>
      <c r="H1507">
        <f t="shared" si="9"/>
        <v>228.99700000000001</v>
      </c>
    </row>
    <row r="1508" spans="1:8">
      <c r="A1508" s="2" t="s">
        <v>1569</v>
      </c>
      <c r="C1508">
        <v>0</v>
      </c>
      <c r="D1508">
        <v>0</v>
      </c>
      <c r="E1508">
        <v>0</v>
      </c>
      <c r="F1508">
        <v>0</v>
      </c>
      <c r="G1508">
        <v>0</v>
      </c>
      <c r="H1508">
        <f t="shared" si="9"/>
        <v>0</v>
      </c>
    </row>
    <row r="1509" spans="1:8">
      <c r="A1509" s="2" t="s">
        <v>1309</v>
      </c>
      <c r="C1509">
        <v>0</v>
      </c>
      <c r="D1509">
        <v>0</v>
      </c>
      <c r="E1509">
        <v>0</v>
      </c>
      <c r="F1509">
        <v>0</v>
      </c>
      <c r="G1509">
        <v>0</v>
      </c>
      <c r="H1509">
        <f t="shared" si="9"/>
        <v>0</v>
      </c>
    </row>
    <row r="1510" spans="1:8">
      <c r="A1510" s="2" t="s">
        <v>1311</v>
      </c>
      <c r="B1510">
        <v>0</v>
      </c>
      <c r="C1510">
        <v>0</v>
      </c>
      <c r="D1510">
        <v>111</v>
      </c>
      <c r="E1510">
        <v>0</v>
      </c>
      <c r="F1510">
        <v>0</v>
      </c>
      <c r="G1510">
        <v>0</v>
      </c>
      <c r="H1510">
        <f t="shared" si="9"/>
        <v>111</v>
      </c>
    </row>
    <row r="1511" spans="1:8">
      <c r="A1511" s="2" t="s">
        <v>1315</v>
      </c>
      <c r="B1511">
        <v>291.81799999999998</v>
      </c>
      <c r="C1511">
        <v>0</v>
      </c>
      <c r="D1511">
        <v>0</v>
      </c>
      <c r="E1511">
        <v>0</v>
      </c>
      <c r="F1511">
        <v>0</v>
      </c>
      <c r="G1511">
        <v>0</v>
      </c>
      <c r="H1511">
        <f t="shared" si="9"/>
        <v>291.81799999999998</v>
      </c>
    </row>
    <row r="1512" spans="1:8">
      <c r="A1512" s="2" t="s">
        <v>1317</v>
      </c>
      <c r="C1512">
        <v>0</v>
      </c>
      <c r="D1512">
        <v>0</v>
      </c>
      <c r="E1512">
        <v>0</v>
      </c>
      <c r="F1512">
        <v>0</v>
      </c>
      <c r="G1512">
        <v>0</v>
      </c>
      <c r="H1512">
        <f t="shared" si="9"/>
        <v>0</v>
      </c>
    </row>
    <row r="1513" spans="1:8">
      <c r="A1513" s="2" t="s">
        <v>1319</v>
      </c>
      <c r="C1513">
        <v>0</v>
      </c>
      <c r="D1513">
        <v>0</v>
      </c>
      <c r="E1513">
        <v>0</v>
      </c>
      <c r="F1513">
        <v>0</v>
      </c>
      <c r="G1513">
        <v>0</v>
      </c>
      <c r="H1513">
        <f t="shared" si="9"/>
        <v>0</v>
      </c>
    </row>
    <row r="1514" spans="1:8">
      <c r="A1514" s="2" t="s">
        <v>1321</v>
      </c>
      <c r="B1514">
        <v>0</v>
      </c>
      <c r="C1514">
        <v>23297.040000000001</v>
      </c>
      <c r="D1514">
        <v>0</v>
      </c>
      <c r="E1514">
        <v>0</v>
      </c>
      <c r="F1514">
        <v>0</v>
      </c>
      <c r="G1514">
        <v>0</v>
      </c>
      <c r="H1514">
        <f t="shared" si="9"/>
        <v>23297.040000000001</v>
      </c>
    </row>
    <row r="1515" spans="1:8">
      <c r="A1515" s="2" t="s">
        <v>1323</v>
      </c>
      <c r="C1515">
        <v>0</v>
      </c>
      <c r="D1515">
        <v>0</v>
      </c>
      <c r="E1515">
        <v>0</v>
      </c>
      <c r="F1515">
        <v>0</v>
      </c>
      <c r="G1515">
        <v>0</v>
      </c>
      <c r="H1515">
        <f t="shared" si="9"/>
        <v>0</v>
      </c>
    </row>
    <row r="1516" spans="1:8">
      <c r="A1516" s="2" t="s">
        <v>1325</v>
      </c>
      <c r="B1516">
        <v>98.522999999999996</v>
      </c>
      <c r="C1516">
        <v>0</v>
      </c>
      <c r="D1516">
        <v>0</v>
      </c>
      <c r="E1516">
        <v>0</v>
      </c>
      <c r="F1516">
        <v>0</v>
      </c>
      <c r="G1516">
        <v>0</v>
      </c>
      <c r="H1516">
        <f t="shared" si="9"/>
        <v>98.522999999999996</v>
      </c>
    </row>
    <row r="1517" spans="1:8">
      <c r="A1517" s="2" t="s">
        <v>1571</v>
      </c>
      <c r="B1517">
        <v>234.084</v>
      </c>
      <c r="C1517">
        <v>0</v>
      </c>
      <c r="D1517">
        <v>0</v>
      </c>
      <c r="E1517">
        <v>0</v>
      </c>
      <c r="F1517">
        <v>0</v>
      </c>
      <c r="G1517">
        <v>0</v>
      </c>
      <c r="H1517">
        <f t="shared" si="9"/>
        <v>234.084</v>
      </c>
    </row>
    <row r="1518" spans="1:8">
      <c r="A1518" s="2" t="s">
        <v>1327</v>
      </c>
      <c r="B1518">
        <v>242.095</v>
      </c>
      <c r="C1518">
        <v>0</v>
      </c>
      <c r="D1518">
        <v>0</v>
      </c>
      <c r="E1518">
        <v>0</v>
      </c>
      <c r="F1518">
        <v>0</v>
      </c>
      <c r="G1518">
        <v>0</v>
      </c>
      <c r="H1518">
        <f t="shared" si="9"/>
        <v>242.095</v>
      </c>
    </row>
    <row r="1519" spans="1:8">
      <c r="A1519" s="2" t="s">
        <v>1109</v>
      </c>
      <c r="B1519">
        <v>164.839</v>
      </c>
      <c r="C1519">
        <v>0</v>
      </c>
      <c r="D1519">
        <v>0</v>
      </c>
      <c r="E1519">
        <v>0</v>
      </c>
      <c r="F1519">
        <v>0</v>
      </c>
      <c r="G1519">
        <v>0</v>
      </c>
      <c r="H1519">
        <f t="shared" si="9"/>
        <v>164.839</v>
      </c>
    </row>
    <row r="1520" spans="1:8">
      <c r="A1520" s="2" t="s">
        <v>1329</v>
      </c>
      <c r="B1520">
        <v>695.77800000000002</v>
      </c>
      <c r="C1520">
        <v>0</v>
      </c>
      <c r="D1520">
        <v>0</v>
      </c>
      <c r="E1520">
        <v>0</v>
      </c>
      <c r="F1520">
        <v>0</v>
      </c>
      <c r="G1520">
        <v>0</v>
      </c>
      <c r="H1520">
        <f t="shared" si="9"/>
        <v>695.77800000000002</v>
      </c>
    </row>
    <row r="1521" spans="1:8">
      <c r="A1521" s="2" t="s">
        <v>1333</v>
      </c>
      <c r="B1521">
        <v>89.328000000000003</v>
      </c>
      <c r="C1521">
        <v>0</v>
      </c>
      <c r="D1521">
        <v>0</v>
      </c>
      <c r="E1521">
        <v>0</v>
      </c>
      <c r="F1521">
        <v>0</v>
      </c>
      <c r="G1521">
        <v>0</v>
      </c>
      <c r="H1521">
        <f t="shared" si="9"/>
        <v>89.328000000000003</v>
      </c>
    </row>
    <row r="1522" spans="1:8">
      <c r="A1522" s="2" t="s">
        <v>1573</v>
      </c>
      <c r="B1522">
        <v>108.84399999999999</v>
      </c>
      <c r="C1522">
        <v>0</v>
      </c>
      <c r="D1522">
        <v>0</v>
      </c>
      <c r="E1522">
        <v>0</v>
      </c>
      <c r="F1522">
        <v>0</v>
      </c>
      <c r="G1522">
        <v>0</v>
      </c>
      <c r="H1522">
        <f t="shared" si="9"/>
        <v>108.84399999999999</v>
      </c>
    </row>
    <row r="1523" spans="1:8">
      <c r="A1523" s="2" t="s">
        <v>1335</v>
      </c>
      <c r="C1523">
        <v>0</v>
      </c>
      <c r="D1523">
        <v>0</v>
      </c>
      <c r="E1523">
        <v>0</v>
      </c>
      <c r="F1523">
        <v>0</v>
      </c>
      <c r="G1523">
        <v>0</v>
      </c>
      <c r="H1523">
        <f t="shared" si="9"/>
        <v>0</v>
      </c>
    </row>
    <row r="1524" spans="1:8">
      <c r="A1524" s="2" t="s">
        <v>1337</v>
      </c>
      <c r="B1524">
        <v>122.32</v>
      </c>
      <c r="C1524">
        <v>0</v>
      </c>
      <c r="D1524">
        <v>0</v>
      </c>
      <c r="E1524">
        <v>0</v>
      </c>
      <c r="F1524">
        <v>0</v>
      </c>
      <c r="G1524">
        <v>0</v>
      </c>
      <c r="H1524">
        <f t="shared" si="9"/>
        <v>122.32</v>
      </c>
    </row>
    <row r="1525" spans="1:8">
      <c r="A1525" s="2" t="s">
        <v>1339</v>
      </c>
      <c r="C1525">
        <v>0</v>
      </c>
      <c r="D1525">
        <v>0</v>
      </c>
      <c r="E1525">
        <v>0</v>
      </c>
      <c r="F1525">
        <v>0</v>
      </c>
      <c r="G1525">
        <v>0</v>
      </c>
      <c r="H1525">
        <f t="shared" si="9"/>
        <v>0</v>
      </c>
    </row>
    <row r="1526" spans="1:8">
      <c r="A1526" s="2" t="s">
        <v>1341</v>
      </c>
      <c r="B1526">
        <v>420.59300000000002</v>
      </c>
      <c r="C1526">
        <v>0</v>
      </c>
      <c r="D1526">
        <v>0</v>
      </c>
      <c r="E1526">
        <v>0</v>
      </c>
      <c r="F1526">
        <v>0</v>
      </c>
      <c r="G1526">
        <v>0</v>
      </c>
      <c r="H1526">
        <f t="shared" si="9"/>
        <v>420.59300000000002</v>
      </c>
    </row>
    <row r="1527" spans="1:8">
      <c r="A1527" s="2" t="s">
        <v>1349</v>
      </c>
      <c r="C1527">
        <v>0</v>
      </c>
      <c r="D1527">
        <v>0</v>
      </c>
      <c r="E1527">
        <v>0</v>
      </c>
      <c r="F1527">
        <v>0</v>
      </c>
      <c r="G1527">
        <v>0</v>
      </c>
      <c r="H1527">
        <f t="shared" si="9"/>
        <v>0</v>
      </c>
    </row>
    <row r="1528" spans="1:8">
      <c r="A1528" s="2" t="s">
        <v>1089</v>
      </c>
      <c r="B1528">
        <v>75.771000000000001</v>
      </c>
      <c r="C1528">
        <v>0</v>
      </c>
      <c r="D1528">
        <v>0</v>
      </c>
      <c r="E1528">
        <v>0</v>
      </c>
      <c r="F1528">
        <v>0</v>
      </c>
      <c r="G1528">
        <v>0</v>
      </c>
      <c r="H1528">
        <f t="shared" si="9"/>
        <v>75.771000000000001</v>
      </c>
    </row>
    <row r="1529" spans="1:8">
      <c r="A1529" s="2" t="s">
        <v>1351</v>
      </c>
      <c r="C1529">
        <v>0</v>
      </c>
      <c r="D1529">
        <v>0</v>
      </c>
      <c r="E1529">
        <v>0</v>
      </c>
      <c r="F1529">
        <v>0</v>
      </c>
      <c r="G1529">
        <v>0</v>
      </c>
      <c r="H1529">
        <f t="shared" si="9"/>
        <v>0</v>
      </c>
    </row>
    <row r="1530" spans="1:8">
      <c r="A1530" s="2" t="s">
        <v>1353</v>
      </c>
      <c r="C1530">
        <v>0</v>
      </c>
      <c r="D1530">
        <v>0</v>
      </c>
      <c r="E1530">
        <v>0</v>
      </c>
      <c r="F1530">
        <v>0</v>
      </c>
      <c r="G1530">
        <v>0</v>
      </c>
      <c r="H1530">
        <f t="shared" si="9"/>
        <v>0</v>
      </c>
    </row>
    <row r="1531" spans="1:8">
      <c r="A1531" s="2" t="s">
        <v>1355</v>
      </c>
      <c r="C1531">
        <v>0</v>
      </c>
      <c r="D1531">
        <v>0</v>
      </c>
      <c r="E1531">
        <v>0</v>
      </c>
      <c r="F1531">
        <v>0</v>
      </c>
      <c r="G1531">
        <v>0</v>
      </c>
      <c r="H1531">
        <f t="shared" si="9"/>
        <v>0</v>
      </c>
    </row>
    <row r="1532" spans="1:8">
      <c r="A1532" s="2" t="s">
        <v>1577</v>
      </c>
      <c r="C1532">
        <v>0</v>
      </c>
      <c r="D1532">
        <v>0</v>
      </c>
      <c r="E1532">
        <v>0</v>
      </c>
      <c r="F1532">
        <v>0</v>
      </c>
      <c r="G1532">
        <v>0</v>
      </c>
      <c r="H1532">
        <f t="shared" si="9"/>
        <v>0</v>
      </c>
    </row>
    <row r="1533" spans="1:8">
      <c r="A1533" s="2" t="s">
        <v>1357</v>
      </c>
      <c r="B1533">
        <v>0</v>
      </c>
      <c r="C1533">
        <v>9139.64</v>
      </c>
      <c r="D1533">
        <v>0</v>
      </c>
      <c r="E1533">
        <v>0</v>
      </c>
      <c r="F1533">
        <v>0</v>
      </c>
      <c r="G1533">
        <v>0</v>
      </c>
      <c r="H1533">
        <f t="shared" si="9"/>
        <v>9139.64</v>
      </c>
    </row>
    <row r="1534" spans="1:8">
      <c r="A1534" s="2" t="s">
        <v>1359</v>
      </c>
      <c r="C1534">
        <v>0</v>
      </c>
      <c r="D1534">
        <v>0</v>
      </c>
      <c r="E1534">
        <v>0</v>
      </c>
      <c r="F1534">
        <v>0</v>
      </c>
      <c r="G1534">
        <v>0</v>
      </c>
      <c r="H1534">
        <f t="shared" si="9"/>
        <v>0</v>
      </c>
    </row>
    <row r="1535" spans="1:8">
      <c r="A1535" s="2" t="s">
        <v>1361</v>
      </c>
      <c r="C1535">
        <v>0</v>
      </c>
      <c r="D1535">
        <v>0</v>
      </c>
      <c r="E1535">
        <v>0</v>
      </c>
      <c r="F1535">
        <v>0</v>
      </c>
      <c r="G1535">
        <v>0</v>
      </c>
      <c r="H1535">
        <f t="shared" si="9"/>
        <v>0</v>
      </c>
    </row>
    <row r="1536" spans="1:8">
      <c r="A1536" s="2" t="s">
        <v>1363</v>
      </c>
      <c r="C1536">
        <v>0</v>
      </c>
      <c r="D1536">
        <v>0</v>
      </c>
      <c r="E1536">
        <v>0</v>
      </c>
      <c r="F1536">
        <v>0</v>
      </c>
      <c r="G1536">
        <v>0</v>
      </c>
      <c r="H1536">
        <f t="shared" si="9"/>
        <v>0</v>
      </c>
    </row>
    <row r="1537" spans="1:8">
      <c r="A1537" s="2" t="s">
        <v>1581</v>
      </c>
      <c r="C1537">
        <v>0</v>
      </c>
      <c r="D1537">
        <v>0</v>
      </c>
      <c r="E1537">
        <v>0</v>
      </c>
      <c r="F1537">
        <v>0</v>
      </c>
      <c r="G1537">
        <v>0</v>
      </c>
      <c r="H1537">
        <f t="shared" si="9"/>
        <v>0</v>
      </c>
    </row>
    <row r="1538" spans="1:8">
      <c r="A1538" s="2" t="s">
        <v>1365</v>
      </c>
      <c r="B1538">
        <v>425.51400000000001</v>
      </c>
      <c r="C1538">
        <v>0</v>
      </c>
      <c r="D1538">
        <v>0</v>
      </c>
      <c r="E1538">
        <v>0</v>
      </c>
      <c r="F1538">
        <v>0</v>
      </c>
      <c r="G1538">
        <v>0</v>
      </c>
      <c r="H1538">
        <f t="shared" si="9"/>
        <v>425.51400000000001</v>
      </c>
    </row>
    <row r="1539" spans="1:8">
      <c r="A1539" s="2" t="s">
        <v>1367</v>
      </c>
      <c r="C1539">
        <v>0</v>
      </c>
      <c r="D1539">
        <v>0</v>
      </c>
      <c r="E1539">
        <v>0</v>
      </c>
      <c r="F1539">
        <v>0</v>
      </c>
      <c r="G1539">
        <v>0</v>
      </c>
      <c r="H1539">
        <f t="shared" si="9"/>
        <v>0</v>
      </c>
    </row>
    <row r="1540" spans="1:8">
      <c r="A1540" s="2" t="s">
        <v>1091</v>
      </c>
      <c r="C1540">
        <v>0</v>
      </c>
      <c r="D1540">
        <v>0</v>
      </c>
      <c r="E1540">
        <v>0</v>
      </c>
      <c r="F1540">
        <v>0</v>
      </c>
      <c r="G1540">
        <v>0</v>
      </c>
      <c r="H1540">
        <f t="shared" si="9"/>
        <v>0</v>
      </c>
    </row>
    <row r="1541" spans="1:8">
      <c r="A1541" s="2" t="s">
        <v>1093</v>
      </c>
      <c r="C1541">
        <v>0</v>
      </c>
      <c r="D1541">
        <v>0</v>
      </c>
      <c r="E1541">
        <v>0</v>
      </c>
      <c r="F1541">
        <v>0</v>
      </c>
      <c r="G1541">
        <v>0</v>
      </c>
      <c r="H1541">
        <f t="shared" si="9"/>
        <v>0</v>
      </c>
    </row>
    <row r="1542" spans="1:8">
      <c r="A1542" s="2" t="s">
        <v>1095</v>
      </c>
      <c r="C1542">
        <v>0</v>
      </c>
      <c r="D1542">
        <v>0</v>
      </c>
      <c r="E1542">
        <v>0</v>
      </c>
      <c r="F1542">
        <v>0</v>
      </c>
      <c r="G1542">
        <v>0</v>
      </c>
      <c r="H1542">
        <f t="shared" si="9"/>
        <v>0</v>
      </c>
    </row>
    <row r="1543" spans="1:8">
      <c r="A1543" s="2" t="s">
        <v>1583</v>
      </c>
      <c r="C1543">
        <v>0</v>
      </c>
      <c r="D1543">
        <v>0</v>
      </c>
      <c r="E1543">
        <v>0</v>
      </c>
      <c r="F1543">
        <v>0</v>
      </c>
      <c r="G1543">
        <v>0</v>
      </c>
      <c r="H1543">
        <f t="shared" si="9"/>
        <v>0</v>
      </c>
    </row>
    <row r="1544" spans="1:8">
      <c r="A1544" s="2" t="s">
        <v>1369</v>
      </c>
      <c r="C1544">
        <v>0</v>
      </c>
      <c r="D1544">
        <v>0</v>
      </c>
      <c r="E1544">
        <v>0</v>
      </c>
      <c r="F1544">
        <v>0</v>
      </c>
      <c r="G1544">
        <v>0</v>
      </c>
      <c r="H1544">
        <f t="shared" si="9"/>
        <v>0</v>
      </c>
    </row>
    <row r="1545" spans="1:8">
      <c r="A1545" s="2" t="s">
        <v>1371</v>
      </c>
      <c r="B1545">
        <v>0</v>
      </c>
      <c r="C1545">
        <v>0</v>
      </c>
      <c r="D1545">
        <v>20.992000000000001</v>
      </c>
      <c r="E1545">
        <v>0</v>
      </c>
      <c r="F1545">
        <v>0</v>
      </c>
      <c r="G1545">
        <v>0</v>
      </c>
      <c r="H1545">
        <f t="shared" si="9"/>
        <v>20.992000000000001</v>
      </c>
    </row>
    <row r="1546" spans="1:8">
      <c r="A1546" s="2" t="s">
        <v>1638</v>
      </c>
      <c r="B1546">
        <v>130843.59099999997</v>
      </c>
      <c r="C1546">
        <v>564953.66100000008</v>
      </c>
      <c r="D1546">
        <v>7205.7019999999993</v>
      </c>
      <c r="E1546">
        <v>55851.147000000012</v>
      </c>
      <c r="F1546">
        <v>88694.941000000006</v>
      </c>
      <c r="G1546">
        <v>192.01499999999999</v>
      </c>
      <c r="H1546">
        <f t="shared" si="9"/>
        <v>847741.05700000015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80AE0-E05F-4B7C-BADA-D8544D18B0FF}">
  <dimension ref="A1:S6"/>
  <sheetViews>
    <sheetView topLeftCell="E1" workbookViewId="0">
      <selection activeCell="A10" sqref="A10:D10"/>
    </sheetView>
  </sheetViews>
  <sheetFormatPr baseColWidth="10" defaultRowHeight="14.4"/>
  <cols>
    <col min="8" max="8" width="15.5546875" bestFit="1" customWidth="1"/>
  </cols>
  <sheetData>
    <row r="1" spans="1:19">
      <c r="A1" t="s">
        <v>2947</v>
      </c>
      <c r="B1" t="s">
        <v>1</v>
      </c>
      <c r="C1" t="s">
        <v>2948</v>
      </c>
      <c r="D1" t="s">
        <v>2949</v>
      </c>
      <c r="E1" t="s">
        <v>2950</v>
      </c>
      <c r="F1" t="s">
        <v>2951</v>
      </c>
      <c r="G1" t="s">
        <v>2952</v>
      </c>
      <c r="H1" t="s">
        <v>2953</v>
      </c>
      <c r="I1" t="s">
        <v>2954</v>
      </c>
      <c r="J1" t="s">
        <v>2955</v>
      </c>
      <c r="K1" t="s">
        <v>2956</v>
      </c>
      <c r="L1" t="s">
        <v>2957</v>
      </c>
      <c r="M1" t="s">
        <v>2958</v>
      </c>
      <c r="N1" t="s">
        <v>2959</v>
      </c>
      <c r="O1" t="s">
        <v>2960</v>
      </c>
      <c r="P1" t="s">
        <v>2961</v>
      </c>
      <c r="Q1" t="s">
        <v>2962</v>
      </c>
      <c r="R1" t="s">
        <v>2963</v>
      </c>
      <c r="S1" t="s">
        <v>2964</v>
      </c>
    </row>
    <row r="2" spans="1:19">
      <c r="A2">
        <v>708</v>
      </c>
      <c r="B2" t="s">
        <v>1684</v>
      </c>
      <c r="C2" t="s">
        <v>2965</v>
      </c>
      <c r="D2" t="s">
        <v>471</v>
      </c>
      <c r="E2" t="s">
        <v>2966</v>
      </c>
      <c r="F2" t="s">
        <v>36</v>
      </c>
      <c r="G2" t="s">
        <v>366</v>
      </c>
      <c r="H2" t="s">
        <v>365</v>
      </c>
      <c r="I2" t="s">
        <v>2967</v>
      </c>
      <c r="J2" t="s">
        <v>697</v>
      </c>
      <c r="K2" t="s">
        <v>698</v>
      </c>
      <c r="L2" t="s">
        <v>2968</v>
      </c>
      <c r="M2" t="s">
        <v>2969</v>
      </c>
      <c r="N2" t="s">
        <v>2970</v>
      </c>
      <c r="O2" t="s">
        <v>2971</v>
      </c>
      <c r="P2">
        <v>150</v>
      </c>
      <c r="Q2" s="10">
        <v>12213.88</v>
      </c>
      <c r="R2" t="s">
        <v>2972</v>
      </c>
      <c r="S2" t="s">
        <v>2973</v>
      </c>
    </row>
    <row r="3" spans="1:19">
      <c r="A3">
        <v>427</v>
      </c>
      <c r="B3" t="s">
        <v>1684</v>
      </c>
      <c r="C3" t="s">
        <v>2965</v>
      </c>
      <c r="D3" t="s">
        <v>471</v>
      </c>
      <c r="E3" t="s">
        <v>2966</v>
      </c>
      <c r="F3" t="s">
        <v>36</v>
      </c>
      <c r="G3" t="s">
        <v>366</v>
      </c>
      <c r="H3" t="s">
        <v>365</v>
      </c>
      <c r="I3" t="s">
        <v>2974</v>
      </c>
      <c r="J3" t="s">
        <v>966</v>
      </c>
      <c r="K3" t="s">
        <v>967</v>
      </c>
      <c r="L3" t="s">
        <v>2975</v>
      </c>
      <c r="M3" t="s">
        <v>2976</v>
      </c>
      <c r="N3" t="s">
        <v>2970</v>
      </c>
      <c r="O3" t="s">
        <v>2977</v>
      </c>
      <c r="P3">
        <v>135</v>
      </c>
      <c r="Q3" s="10">
        <v>13059.695</v>
      </c>
      <c r="R3" t="s">
        <v>2972</v>
      </c>
      <c r="S3" t="s">
        <v>2978</v>
      </c>
    </row>
    <row r="4" spans="1:19">
      <c r="B4">
        <v>2023</v>
      </c>
      <c r="C4" t="s">
        <v>2965</v>
      </c>
      <c r="D4">
        <v>27</v>
      </c>
      <c r="E4" t="s">
        <v>2966</v>
      </c>
      <c r="F4" t="s">
        <v>36</v>
      </c>
      <c r="G4" t="s">
        <v>202</v>
      </c>
      <c r="H4" s="2">
        <v>200070910</v>
      </c>
      <c r="I4" t="s">
        <v>2979</v>
      </c>
      <c r="J4" s="2">
        <v>21599</v>
      </c>
      <c r="K4" t="s">
        <v>1107</v>
      </c>
      <c r="M4" t="s">
        <v>2980</v>
      </c>
      <c r="Q4" s="10">
        <v>40220</v>
      </c>
    </row>
    <row r="6" spans="1:19">
      <c r="Q6" s="3">
        <f>SUM(Q2:Q4)</f>
        <v>65493.574999999997</v>
      </c>
    </row>
  </sheetData>
  <phoneticPr fontId="2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2ECB-8117-4E6D-AB27-2645A6C1F97A}">
  <dimension ref="A1:C725"/>
  <sheetViews>
    <sheetView topLeftCell="A685" workbookViewId="0">
      <selection activeCell="A10" sqref="A10:D10"/>
    </sheetView>
  </sheetViews>
  <sheetFormatPr baseColWidth="10" defaultRowHeight="15.6"/>
  <cols>
    <col min="1" max="1" width="7.5546875" style="6" customWidth="1"/>
    <col min="2" max="2" width="45.33203125" style="6" customWidth="1"/>
    <col min="3" max="3" width="23.109375" style="6" customWidth="1"/>
    <col min="4" max="16384" width="11.5546875" style="6"/>
  </cols>
  <sheetData>
    <row r="1" spans="1:3">
      <c r="A1" s="5" t="s">
        <v>1644</v>
      </c>
    </row>
    <row r="2" spans="1:3">
      <c r="A2" s="5" t="s">
        <v>1645</v>
      </c>
    </row>
    <row r="3" spans="1:3">
      <c r="A3" s="5" t="s">
        <v>1646</v>
      </c>
    </row>
    <row r="4" spans="1:3">
      <c r="A4" s="6" t="s">
        <v>1647</v>
      </c>
      <c r="B4" s="6" t="s">
        <v>1647</v>
      </c>
      <c r="C4" s="6" t="s">
        <v>1648</v>
      </c>
    </row>
    <row r="5" spans="1:3" ht="31.2">
      <c r="A5" s="7" t="s">
        <v>1649</v>
      </c>
      <c r="B5" s="7" t="s">
        <v>1650</v>
      </c>
      <c r="C5" s="7" t="s">
        <v>1651</v>
      </c>
    </row>
    <row r="6" spans="1:3">
      <c r="A6" s="6" t="s">
        <v>32</v>
      </c>
      <c r="B6" s="6" t="s">
        <v>33</v>
      </c>
      <c r="C6" s="6">
        <v>457</v>
      </c>
    </row>
    <row r="7" spans="1:3">
      <c r="A7" s="6" t="s">
        <v>49</v>
      </c>
      <c r="B7" s="6" t="s">
        <v>50</v>
      </c>
      <c r="C7" s="6">
        <v>264</v>
      </c>
    </row>
    <row r="8" spans="1:3">
      <c r="A8" s="6" t="s">
        <v>57</v>
      </c>
      <c r="B8" s="6" t="s">
        <v>58</v>
      </c>
      <c r="C8" s="6">
        <v>1591</v>
      </c>
    </row>
    <row r="9" spans="1:3">
      <c r="A9" s="6" t="s">
        <v>65</v>
      </c>
      <c r="B9" s="6" t="s">
        <v>66</v>
      </c>
      <c r="C9" s="6">
        <v>266</v>
      </c>
    </row>
    <row r="10" spans="1:3">
      <c r="A10" s="6" t="s">
        <v>71</v>
      </c>
      <c r="B10" s="6" t="s">
        <v>72</v>
      </c>
      <c r="C10" s="6">
        <v>1467</v>
      </c>
    </row>
    <row r="11" spans="1:3">
      <c r="A11" s="6" t="s">
        <v>78</v>
      </c>
      <c r="B11" s="6" t="s">
        <v>79</v>
      </c>
      <c r="C11" s="6">
        <v>172</v>
      </c>
    </row>
    <row r="12" spans="1:3">
      <c r="A12" s="6" t="s">
        <v>82</v>
      </c>
      <c r="B12" s="6" t="s">
        <v>83</v>
      </c>
      <c r="C12" s="6">
        <v>219</v>
      </c>
    </row>
    <row r="13" spans="1:3">
      <c r="A13" s="6" t="s">
        <v>88</v>
      </c>
      <c r="B13" s="6" t="s">
        <v>89</v>
      </c>
      <c r="C13" s="6">
        <v>572</v>
      </c>
    </row>
    <row r="14" spans="1:3">
      <c r="A14" s="6" t="s">
        <v>92</v>
      </c>
      <c r="B14" s="6" t="s">
        <v>93</v>
      </c>
      <c r="C14" s="6">
        <v>178</v>
      </c>
    </row>
    <row r="15" spans="1:3">
      <c r="A15" s="6" t="s">
        <v>98</v>
      </c>
      <c r="B15" s="6" t="s">
        <v>99</v>
      </c>
      <c r="C15" s="6">
        <v>134</v>
      </c>
    </row>
    <row r="16" spans="1:3">
      <c r="A16" s="6" t="s">
        <v>102</v>
      </c>
      <c r="B16" s="6" t="s">
        <v>103</v>
      </c>
      <c r="C16" s="6">
        <v>83</v>
      </c>
    </row>
    <row r="17" spans="1:3">
      <c r="A17" s="6" t="s">
        <v>104</v>
      </c>
      <c r="B17" s="6" t="s">
        <v>105</v>
      </c>
      <c r="C17" s="6">
        <v>343</v>
      </c>
    </row>
    <row r="18" spans="1:3">
      <c r="A18" s="6" t="s">
        <v>108</v>
      </c>
      <c r="B18" s="6" t="s">
        <v>109</v>
      </c>
      <c r="C18" s="6">
        <v>449</v>
      </c>
    </row>
    <row r="19" spans="1:3">
      <c r="A19" s="6" t="s">
        <v>112</v>
      </c>
      <c r="B19" s="6" t="s">
        <v>113</v>
      </c>
      <c r="C19" s="6">
        <v>62</v>
      </c>
    </row>
    <row r="20" spans="1:3">
      <c r="A20" s="6" t="s">
        <v>116</v>
      </c>
      <c r="B20" s="6" t="s">
        <v>117</v>
      </c>
      <c r="C20" s="6">
        <v>90</v>
      </c>
    </row>
    <row r="21" spans="1:3">
      <c r="A21" s="6" t="s">
        <v>118</v>
      </c>
      <c r="B21" s="6" t="s">
        <v>119</v>
      </c>
      <c r="C21" s="6">
        <v>987</v>
      </c>
    </row>
    <row r="22" spans="1:3">
      <c r="A22" s="6" t="s">
        <v>122</v>
      </c>
      <c r="B22" s="6" t="s">
        <v>123</v>
      </c>
      <c r="C22" s="6">
        <v>505</v>
      </c>
    </row>
    <row r="23" spans="1:3">
      <c r="A23" s="6" t="s">
        <v>1610</v>
      </c>
      <c r="B23" s="6" t="s">
        <v>1611</v>
      </c>
      <c r="C23" s="6">
        <v>53</v>
      </c>
    </row>
    <row r="24" spans="1:3">
      <c r="A24" s="6" t="s">
        <v>126</v>
      </c>
      <c r="B24" s="6" t="s">
        <v>127</v>
      </c>
      <c r="C24" s="6">
        <v>222</v>
      </c>
    </row>
    <row r="25" spans="1:3">
      <c r="A25" s="6" t="s">
        <v>130</v>
      </c>
      <c r="B25" s="6" t="s">
        <v>131</v>
      </c>
      <c r="C25" s="6">
        <v>2608</v>
      </c>
    </row>
    <row r="26" spans="1:3">
      <c r="A26" s="6" t="s">
        <v>1398</v>
      </c>
      <c r="B26" s="6" t="s">
        <v>1399</v>
      </c>
      <c r="C26" s="6">
        <v>538</v>
      </c>
    </row>
    <row r="27" spans="1:3">
      <c r="A27" s="6" t="s">
        <v>136</v>
      </c>
      <c r="B27" s="6" t="s">
        <v>137</v>
      </c>
      <c r="C27" s="6">
        <v>1377</v>
      </c>
    </row>
    <row r="28" spans="1:3">
      <c r="A28" s="6" t="s">
        <v>140</v>
      </c>
      <c r="B28" s="6" t="s">
        <v>141</v>
      </c>
      <c r="C28" s="6">
        <v>113</v>
      </c>
    </row>
    <row r="29" spans="1:3">
      <c r="A29" s="6" t="s">
        <v>144</v>
      </c>
      <c r="B29" s="6" t="s">
        <v>145</v>
      </c>
      <c r="C29" s="6">
        <v>66</v>
      </c>
    </row>
    <row r="30" spans="1:3">
      <c r="A30" s="6" t="s">
        <v>150</v>
      </c>
      <c r="B30" s="6" t="s">
        <v>151</v>
      </c>
      <c r="C30" s="6">
        <v>190</v>
      </c>
    </row>
    <row r="31" spans="1:3">
      <c r="A31" s="6" t="s">
        <v>154</v>
      </c>
      <c r="B31" s="6" t="s">
        <v>155</v>
      </c>
      <c r="C31" s="6">
        <v>1315</v>
      </c>
    </row>
    <row r="32" spans="1:3">
      <c r="A32" s="6" t="s">
        <v>156</v>
      </c>
      <c r="B32" s="6" t="s">
        <v>157</v>
      </c>
      <c r="C32" s="6">
        <v>782</v>
      </c>
    </row>
    <row r="33" spans="1:3">
      <c r="A33" s="6" t="s">
        <v>162</v>
      </c>
      <c r="B33" s="6" t="s">
        <v>163</v>
      </c>
      <c r="C33" s="6">
        <v>77</v>
      </c>
    </row>
    <row r="34" spans="1:3">
      <c r="A34" s="6" t="s">
        <v>164</v>
      </c>
      <c r="B34" s="6" t="s">
        <v>165</v>
      </c>
      <c r="C34" s="6">
        <v>88</v>
      </c>
    </row>
    <row r="35" spans="1:3">
      <c r="A35" s="6" t="s">
        <v>166</v>
      </c>
      <c r="B35" s="6" t="s">
        <v>167</v>
      </c>
      <c r="C35" s="6">
        <v>535</v>
      </c>
    </row>
    <row r="36" spans="1:3">
      <c r="A36" s="6" t="s">
        <v>170</v>
      </c>
      <c r="B36" s="6" t="s">
        <v>171</v>
      </c>
      <c r="C36" s="6">
        <v>167</v>
      </c>
    </row>
    <row r="37" spans="1:3">
      <c r="A37" s="6" t="s">
        <v>172</v>
      </c>
      <c r="B37" s="6" t="s">
        <v>173</v>
      </c>
      <c r="C37" s="6">
        <v>157</v>
      </c>
    </row>
    <row r="38" spans="1:3">
      <c r="A38" s="6" t="s">
        <v>174</v>
      </c>
      <c r="B38" s="6" t="s">
        <v>175</v>
      </c>
      <c r="C38" s="6">
        <v>133</v>
      </c>
    </row>
    <row r="39" spans="1:3">
      <c r="A39" s="6" t="s">
        <v>1400</v>
      </c>
      <c r="B39" s="6" t="s">
        <v>1401</v>
      </c>
      <c r="C39" s="6">
        <v>336</v>
      </c>
    </row>
    <row r="40" spans="1:3">
      <c r="A40" s="6" t="s">
        <v>176</v>
      </c>
      <c r="B40" s="6" t="s">
        <v>177</v>
      </c>
      <c r="C40" s="6">
        <v>79</v>
      </c>
    </row>
    <row r="41" spans="1:3">
      <c r="A41" s="6" t="s">
        <v>178</v>
      </c>
      <c r="B41" s="6" t="s">
        <v>179</v>
      </c>
      <c r="C41" s="6">
        <v>295</v>
      </c>
    </row>
    <row r="42" spans="1:3">
      <c r="A42" s="6" t="s">
        <v>181</v>
      </c>
      <c r="B42" s="6" t="s">
        <v>182</v>
      </c>
      <c r="C42" s="6">
        <v>7621</v>
      </c>
    </row>
    <row r="43" spans="1:3">
      <c r="A43" s="6" t="s">
        <v>1402</v>
      </c>
      <c r="B43" s="6" t="s">
        <v>1403</v>
      </c>
      <c r="C43" s="6">
        <v>37</v>
      </c>
    </row>
    <row r="44" spans="1:3">
      <c r="A44" s="6" t="s">
        <v>197</v>
      </c>
      <c r="B44" s="6" t="s">
        <v>198</v>
      </c>
      <c r="C44" s="6">
        <v>98</v>
      </c>
    </row>
    <row r="45" spans="1:3">
      <c r="A45" s="6" t="s">
        <v>199</v>
      </c>
      <c r="B45" s="6" t="s">
        <v>200</v>
      </c>
      <c r="C45" s="6">
        <v>188</v>
      </c>
    </row>
    <row r="46" spans="1:3">
      <c r="A46" s="6" t="s">
        <v>203</v>
      </c>
      <c r="B46" s="6" t="s">
        <v>204</v>
      </c>
      <c r="C46" s="6">
        <v>159</v>
      </c>
    </row>
    <row r="47" spans="1:3">
      <c r="A47" s="6" t="s">
        <v>205</v>
      </c>
      <c r="B47" s="6" t="s">
        <v>206</v>
      </c>
      <c r="C47" s="6">
        <v>210</v>
      </c>
    </row>
    <row r="48" spans="1:3">
      <c r="A48" s="6" t="s">
        <v>207</v>
      </c>
      <c r="B48" s="6" t="s">
        <v>208</v>
      </c>
      <c r="C48" s="6">
        <v>100</v>
      </c>
    </row>
    <row r="49" spans="1:3">
      <c r="A49" s="6" t="s">
        <v>1612</v>
      </c>
      <c r="B49" s="6" t="s">
        <v>1613</v>
      </c>
      <c r="C49" s="6">
        <v>208</v>
      </c>
    </row>
    <row r="50" spans="1:3">
      <c r="A50" s="6" t="s">
        <v>1404</v>
      </c>
      <c r="B50" s="6" t="s">
        <v>1405</v>
      </c>
      <c r="C50" s="6">
        <v>71</v>
      </c>
    </row>
    <row r="51" spans="1:3">
      <c r="A51" s="6" t="s">
        <v>209</v>
      </c>
      <c r="B51" s="6" t="s">
        <v>210</v>
      </c>
      <c r="C51" s="6">
        <v>69</v>
      </c>
    </row>
    <row r="52" spans="1:3">
      <c r="A52" s="6" t="s">
        <v>211</v>
      </c>
      <c r="B52" s="6" t="s">
        <v>212</v>
      </c>
      <c r="C52" s="6">
        <v>655</v>
      </c>
    </row>
    <row r="53" spans="1:3">
      <c r="A53" s="6" t="s">
        <v>213</v>
      </c>
      <c r="B53" s="6" t="s">
        <v>214</v>
      </c>
      <c r="C53" s="6">
        <v>43</v>
      </c>
    </row>
    <row r="54" spans="1:3">
      <c r="A54" s="6" t="s">
        <v>215</v>
      </c>
      <c r="B54" s="6" t="s">
        <v>216</v>
      </c>
      <c r="C54" s="6">
        <v>209</v>
      </c>
    </row>
    <row r="55" spans="1:3">
      <c r="A55" s="6" t="s">
        <v>217</v>
      </c>
      <c r="B55" s="6" t="s">
        <v>218</v>
      </c>
      <c r="C55" s="6">
        <v>87</v>
      </c>
    </row>
    <row r="56" spans="1:3">
      <c r="A56" s="6" t="s">
        <v>1406</v>
      </c>
      <c r="B56" s="6" t="s">
        <v>1407</v>
      </c>
      <c r="C56" s="6">
        <v>24</v>
      </c>
    </row>
    <row r="57" spans="1:3">
      <c r="A57" s="6" t="s">
        <v>219</v>
      </c>
      <c r="B57" s="6" t="s">
        <v>220</v>
      </c>
      <c r="C57" s="6">
        <v>200</v>
      </c>
    </row>
    <row r="58" spans="1:3">
      <c r="A58" s="6" t="s">
        <v>221</v>
      </c>
      <c r="B58" s="6" t="s">
        <v>222</v>
      </c>
      <c r="C58" s="6">
        <v>20122</v>
      </c>
    </row>
    <row r="59" spans="1:3">
      <c r="A59" s="6" t="s">
        <v>243</v>
      </c>
      <c r="B59" s="6" t="s">
        <v>244</v>
      </c>
      <c r="C59" s="6">
        <v>14</v>
      </c>
    </row>
    <row r="60" spans="1:3">
      <c r="A60" s="6" t="s">
        <v>245</v>
      </c>
      <c r="B60" s="6" t="s">
        <v>246</v>
      </c>
      <c r="C60" s="6">
        <v>886</v>
      </c>
    </row>
    <row r="61" spans="1:3">
      <c r="A61" s="6" t="s">
        <v>247</v>
      </c>
      <c r="B61" s="6" t="s">
        <v>248</v>
      </c>
      <c r="C61" s="6">
        <v>352</v>
      </c>
    </row>
    <row r="62" spans="1:3">
      <c r="A62" s="6" t="s">
        <v>249</v>
      </c>
      <c r="B62" s="6" t="s">
        <v>250</v>
      </c>
      <c r="C62" s="6">
        <v>245</v>
      </c>
    </row>
    <row r="63" spans="1:3">
      <c r="A63" s="6" t="s">
        <v>251</v>
      </c>
      <c r="B63" s="6" t="s">
        <v>252</v>
      </c>
      <c r="C63" s="6">
        <v>895</v>
      </c>
    </row>
    <row r="64" spans="1:3">
      <c r="A64" s="6" t="s">
        <v>1412</v>
      </c>
      <c r="B64" s="6" t="s">
        <v>1413</v>
      </c>
      <c r="C64" s="6">
        <v>1604</v>
      </c>
    </row>
    <row r="65" spans="1:3">
      <c r="A65" s="6" t="s">
        <v>253</v>
      </c>
      <c r="B65" s="6" t="s">
        <v>254</v>
      </c>
      <c r="C65" s="6">
        <v>67</v>
      </c>
    </row>
    <row r="66" spans="1:3">
      <c r="A66" s="6" t="s">
        <v>1414</v>
      </c>
      <c r="B66" s="6" t="s">
        <v>1415</v>
      </c>
      <c r="C66" s="6">
        <v>215</v>
      </c>
    </row>
    <row r="67" spans="1:3">
      <c r="A67" s="6" t="s">
        <v>1416</v>
      </c>
      <c r="B67" s="6" t="s">
        <v>1417</v>
      </c>
      <c r="C67" s="6">
        <v>89</v>
      </c>
    </row>
    <row r="68" spans="1:3">
      <c r="A68" s="6" t="s">
        <v>255</v>
      </c>
      <c r="B68" s="6" t="s">
        <v>256</v>
      </c>
      <c r="C68" s="6">
        <v>107</v>
      </c>
    </row>
    <row r="69" spans="1:3">
      <c r="A69" s="6" t="s">
        <v>257</v>
      </c>
      <c r="B69" s="6" t="s">
        <v>258</v>
      </c>
      <c r="C69" s="6">
        <v>124</v>
      </c>
    </row>
    <row r="70" spans="1:3">
      <c r="A70" s="6" t="s">
        <v>259</v>
      </c>
      <c r="B70" s="6" t="s">
        <v>260</v>
      </c>
      <c r="C70" s="6">
        <v>51</v>
      </c>
    </row>
    <row r="71" spans="1:3">
      <c r="A71" s="6" t="s">
        <v>261</v>
      </c>
      <c r="B71" s="6" t="s">
        <v>262</v>
      </c>
      <c r="C71" s="6">
        <v>686</v>
      </c>
    </row>
    <row r="72" spans="1:3">
      <c r="A72" s="6" t="s">
        <v>263</v>
      </c>
      <c r="B72" s="6" t="s">
        <v>264</v>
      </c>
      <c r="C72" s="6">
        <v>101</v>
      </c>
    </row>
    <row r="73" spans="1:3">
      <c r="A73" s="6" t="s">
        <v>1418</v>
      </c>
      <c r="B73" s="6" t="s">
        <v>1419</v>
      </c>
      <c r="C73" s="6">
        <v>122</v>
      </c>
    </row>
    <row r="74" spans="1:3">
      <c r="A74" s="6" t="s">
        <v>265</v>
      </c>
      <c r="B74" s="6" t="s">
        <v>266</v>
      </c>
      <c r="C74" s="6">
        <v>136</v>
      </c>
    </row>
    <row r="75" spans="1:3">
      <c r="A75" s="6" t="s">
        <v>267</v>
      </c>
      <c r="B75" s="6" t="s">
        <v>268</v>
      </c>
      <c r="C75" s="6">
        <v>711</v>
      </c>
    </row>
    <row r="76" spans="1:3">
      <c r="A76" s="6" t="s">
        <v>269</v>
      </c>
      <c r="B76" s="6" t="s">
        <v>270</v>
      </c>
      <c r="C76" s="6">
        <v>188</v>
      </c>
    </row>
    <row r="77" spans="1:3">
      <c r="A77" s="6" t="s">
        <v>1420</v>
      </c>
      <c r="B77" s="6" t="s">
        <v>1421</v>
      </c>
      <c r="C77" s="6">
        <v>251</v>
      </c>
    </row>
    <row r="78" spans="1:3">
      <c r="A78" s="6" t="s">
        <v>271</v>
      </c>
      <c r="B78" s="6" t="s">
        <v>272</v>
      </c>
      <c r="C78" s="6">
        <v>69</v>
      </c>
    </row>
    <row r="79" spans="1:3">
      <c r="A79" s="6" t="s">
        <v>273</v>
      </c>
      <c r="B79" s="6" t="s">
        <v>274</v>
      </c>
      <c r="C79" s="6">
        <v>845</v>
      </c>
    </row>
    <row r="80" spans="1:3">
      <c r="A80" s="6" t="s">
        <v>275</v>
      </c>
      <c r="B80" s="6" t="s">
        <v>276</v>
      </c>
      <c r="C80" s="6">
        <v>130</v>
      </c>
    </row>
    <row r="81" spans="1:3">
      <c r="A81" s="6" t="s">
        <v>277</v>
      </c>
      <c r="B81" s="6" t="s">
        <v>278</v>
      </c>
      <c r="C81" s="6">
        <v>73</v>
      </c>
    </row>
    <row r="82" spans="1:3">
      <c r="A82" s="6" t="s">
        <v>279</v>
      </c>
      <c r="B82" s="6" t="s">
        <v>280</v>
      </c>
      <c r="C82" s="6">
        <v>128</v>
      </c>
    </row>
    <row r="83" spans="1:3">
      <c r="A83" s="6" t="s">
        <v>283</v>
      </c>
      <c r="B83" s="6" t="s">
        <v>284</v>
      </c>
      <c r="C83" s="6">
        <v>639</v>
      </c>
    </row>
    <row r="84" spans="1:3">
      <c r="A84" s="6" t="s">
        <v>287</v>
      </c>
      <c r="B84" s="6" t="s">
        <v>288</v>
      </c>
      <c r="C84" s="6">
        <v>127</v>
      </c>
    </row>
    <row r="85" spans="1:3">
      <c r="A85" s="6" t="s">
        <v>289</v>
      </c>
      <c r="B85" s="6" t="s">
        <v>290</v>
      </c>
      <c r="C85" s="6">
        <v>58</v>
      </c>
    </row>
    <row r="86" spans="1:3">
      <c r="A86" s="6" t="s">
        <v>291</v>
      </c>
      <c r="B86" s="6" t="s">
        <v>292</v>
      </c>
      <c r="C86" s="6">
        <v>123</v>
      </c>
    </row>
    <row r="87" spans="1:3">
      <c r="A87" s="6" t="s">
        <v>293</v>
      </c>
      <c r="B87" s="6" t="s">
        <v>294</v>
      </c>
      <c r="C87" s="6">
        <v>62</v>
      </c>
    </row>
    <row r="88" spans="1:3">
      <c r="A88" s="6" t="s">
        <v>295</v>
      </c>
      <c r="B88" s="6" t="s">
        <v>296</v>
      </c>
      <c r="C88" s="6">
        <v>141</v>
      </c>
    </row>
    <row r="89" spans="1:3">
      <c r="A89" s="6" t="s">
        <v>299</v>
      </c>
      <c r="B89" s="6" t="s">
        <v>300</v>
      </c>
      <c r="C89" s="6">
        <v>1243</v>
      </c>
    </row>
    <row r="90" spans="1:3">
      <c r="A90" s="6" t="s">
        <v>301</v>
      </c>
      <c r="B90" s="6" t="s">
        <v>302</v>
      </c>
      <c r="C90" s="6">
        <v>815</v>
      </c>
    </row>
    <row r="91" spans="1:3">
      <c r="A91" s="6" t="s">
        <v>303</v>
      </c>
      <c r="B91" s="6" t="s">
        <v>304</v>
      </c>
      <c r="C91" s="6">
        <v>278</v>
      </c>
    </row>
    <row r="92" spans="1:3">
      <c r="A92" s="6" t="s">
        <v>1422</v>
      </c>
      <c r="B92" s="6" t="s">
        <v>1423</v>
      </c>
      <c r="C92" s="6">
        <v>435</v>
      </c>
    </row>
    <row r="93" spans="1:3">
      <c r="A93" s="6" t="s">
        <v>305</v>
      </c>
      <c r="B93" s="6" t="s">
        <v>306</v>
      </c>
      <c r="C93" s="6">
        <v>61</v>
      </c>
    </row>
    <row r="94" spans="1:3">
      <c r="A94" s="6" t="s">
        <v>307</v>
      </c>
      <c r="B94" s="6" t="s">
        <v>308</v>
      </c>
      <c r="C94" s="6">
        <v>47</v>
      </c>
    </row>
    <row r="95" spans="1:3">
      <c r="A95" s="6" t="s">
        <v>309</v>
      </c>
      <c r="B95" s="6" t="s">
        <v>310</v>
      </c>
      <c r="C95" s="6">
        <v>228</v>
      </c>
    </row>
    <row r="96" spans="1:3">
      <c r="A96" s="6" t="s">
        <v>311</v>
      </c>
      <c r="B96" s="6" t="s">
        <v>312</v>
      </c>
      <c r="C96" s="6">
        <v>150</v>
      </c>
    </row>
    <row r="97" spans="1:3">
      <c r="A97" s="6" t="s">
        <v>313</v>
      </c>
      <c r="B97" s="6" t="s">
        <v>314</v>
      </c>
      <c r="C97" s="6">
        <v>403</v>
      </c>
    </row>
    <row r="98" spans="1:3">
      <c r="A98" s="6" t="s">
        <v>1424</v>
      </c>
      <c r="B98" s="6" t="s">
        <v>1425</v>
      </c>
      <c r="C98" s="6">
        <v>47</v>
      </c>
    </row>
    <row r="99" spans="1:3">
      <c r="A99" s="6" t="s">
        <v>315</v>
      </c>
      <c r="B99" s="6" t="s">
        <v>316</v>
      </c>
      <c r="C99" s="6">
        <v>106</v>
      </c>
    </row>
    <row r="100" spans="1:3">
      <c r="A100" s="6" t="s">
        <v>1614</v>
      </c>
      <c r="B100" s="6" t="s">
        <v>1615</v>
      </c>
      <c r="C100" s="6">
        <v>39</v>
      </c>
    </row>
    <row r="101" spans="1:3">
      <c r="A101" s="6" t="s">
        <v>317</v>
      </c>
      <c r="B101" s="6" t="s">
        <v>318</v>
      </c>
      <c r="C101" s="6">
        <v>126</v>
      </c>
    </row>
    <row r="102" spans="1:3">
      <c r="A102" s="6" t="s">
        <v>319</v>
      </c>
      <c r="B102" s="6" t="s">
        <v>320</v>
      </c>
      <c r="C102" s="6">
        <v>305</v>
      </c>
    </row>
    <row r="103" spans="1:3">
      <c r="A103" s="6" t="s">
        <v>1426</v>
      </c>
      <c r="B103" s="6" t="s">
        <v>1427</v>
      </c>
      <c r="C103" s="6">
        <v>34</v>
      </c>
    </row>
    <row r="104" spans="1:3">
      <c r="A104" s="6" t="s">
        <v>321</v>
      </c>
      <c r="B104" s="6" t="s">
        <v>322</v>
      </c>
      <c r="C104" s="6">
        <v>165</v>
      </c>
    </row>
    <row r="105" spans="1:3">
      <c r="A105" s="6" t="s">
        <v>1428</v>
      </c>
      <c r="B105" s="6" t="s">
        <v>1429</v>
      </c>
      <c r="C105" s="6">
        <v>140</v>
      </c>
    </row>
    <row r="106" spans="1:3">
      <c r="A106" s="6" t="s">
        <v>325</v>
      </c>
      <c r="B106" s="6" t="s">
        <v>326</v>
      </c>
      <c r="C106" s="6">
        <v>2378</v>
      </c>
    </row>
    <row r="107" spans="1:3">
      <c r="A107" s="6" t="s">
        <v>1430</v>
      </c>
      <c r="B107" s="6" t="s">
        <v>1431</v>
      </c>
      <c r="C107" s="6">
        <v>42</v>
      </c>
    </row>
    <row r="108" spans="1:3">
      <c r="A108" s="6" t="s">
        <v>327</v>
      </c>
      <c r="B108" s="6" t="s">
        <v>328</v>
      </c>
      <c r="C108" s="6">
        <v>1134</v>
      </c>
    </row>
    <row r="109" spans="1:3">
      <c r="A109" s="6" t="s">
        <v>329</v>
      </c>
      <c r="B109" s="6" t="s">
        <v>330</v>
      </c>
      <c r="C109" s="6">
        <v>925</v>
      </c>
    </row>
    <row r="110" spans="1:3">
      <c r="A110" s="6" t="s">
        <v>331</v>
      </c>
      <c r="B110" s="6" t="s">
        <v>332</v>
      </c>
      <c r="C110" s="6">
        <v>905</v>
      </c>
    </row>
    <row r="111" spans="1:3">
      <c r="A111" s="6" t="s">
        <v>1432</v>
      </c>
      <c r="B111" s="6" t="s">
        <v>1433</v>
      </c>
      <c r="C111" s="6">
        <v>111</v>
      </c>
    </row>
    <row r="112" spans="1:3">
      <c r="A112" s="6" t="s">
        <v>333</v>
      </c>
      <c r="B112" s="6" t="s">
        <v>334</v>
      </c>
      <c r="C112" s="6">
        <v>216</v>
      </c>
    </row>
    <row r="113" spans="1:3">
      <c r="A113" s="6" t="s">
        <v>335</v>
      </c>
      <c r="B113" s="6" t="s">
        <v>336</v>
      </c>
      <c r="C113" s="6">
        <v>660</v>
      </c>
    </row>
    <row r="114" spans="1:3">
      <c r="A114" s="6" t="s">
        <v>1434</v>
      </c>
      <c r="B114" s="6" t="s">
        <v>1435</v>
      </c>
      <c r="C114" s="6">
        <v>319</v>
      </c>
    </row>
    <row r="115" spans="1:3">
      <c r="A115" s="6" t="s">
        <v>1436</v>
      </c>
      <c r="B115" s="6" t="s">
        <v>1437</v>
      </c>
      <c r="C115" s="6">
        <v>407</v>
      </c>
    </row>
    <row r="116" spans="1:3">
      <c r="A116" s="6" t="s">
        <v>337</v>
      </c>
      <c r="B116" s="6" t="s">
        <v>338</v>
      </c>
      <c r="C116" s="6">
        <v>194</v>
      </c>
    </row>
    <row r="117" spans="1:3">
      <c r="A117" s="6" t="s">
        <v>339</v>
      </c>
      <c r="B117" s="6" t="s">
        <v>340</v>
      </c>
      <c r="C117" s="6">
        <v>157</v>
      </c>
    </row>
    <row r="118" spans="1:3">
      <c r="A118" s="6" t="s">
        <v>341</v>
      </c>
      <c r="B118" s="6" t="s">
        <v>342</v>
      </c>
      <c r="C118" s="6">
        <v>365</v>
      </c>
    </row>
    <row r="119" spans="1:3">
      <c r="A119" s="6" t="s">
        <v>343</v>
      </c>
      <c r="B119" s="6" t="s">
        <v>344</v>
      </c>
      <c r="C119" s="6">
        <v>134</v>
      </c>
    </row>
    <row r="120" spans="1:3">
      <c r="A120" s="6" t="s">
        <v>345</v>
      </c>
      <c r="B120" s="6" t="s">
        <v>346</v>
      </c>
      <c r="C120" s="6">
        <v>48</v>
      </c>
    </row>
    <row r="121" spans="1:3">
      <c r="A121" s="6" t="s">
        <v>347</v>
      </c>
      <c r="B121" s="6" t="s">
        <v>348</v>
      </c>
      <c r="C121" s="6">
        <v>25</v>
      </c>
    </row>
    <row r="122" spans="1:3">
      <c r="A122" s="6" t="s">
        <v>349</v>
      </c>
      <c r="B122" s="6" t="s">
        <v>350</v>
      </c>
      <c r="C122" s="6">
        <v>44</v>
      </c>
    </row>
    <row r="123" spans="1:3">
      <c r="A123" s="6" t="s">
        <v>351</v>
      </c>
      <c r="B123" s="6" t="s">
        <v>352</v>
      </c>
      <c r="C123" s="6">
        <v>160</v>
      </c>
    </row>
    <row r="124" spans="1:3">
      <c r="A124" s="6" t="s">
        <v>353</v>
      </c>
      <c r="B124" s="6" t="s">
        <v>354</v>
      </c>
      <c r="C124" s="6">
        <v>77</v>
      </c>
    </row>
    <row r="125" spans="1:3">
      <c r="A125" s="6" t="s">
        <v>355</v>
      </c>
      <c r="B125" s="6" t="s">
        <v>356</v>
      </c>
      <c r="C125" s="6">
        <v>308</v>
      </c>
    </row>
    <row r="126" spans="1:3">
      <c r="A126" s="6" t="s">
        <v>357</v>
      </c>
      <c r="B126" s="6" t="s">
        <v>358</v>
      </c>
      <c r="C126" s="6">
        <v>33</v>
      </c>
    </row>
    <row r="127" spans="1:3">
      <c r="A127" s="6" t="s">
        <v>1438</v>
      </c>
      <c r="B127" s="6" t="s">
        <v>1439</v>
      </c>
      <c r="C127" s="6">
        <v>177</v>
      </c>
    </row>
    <row r="128" spans="1:3">
      <c r="A128" s="6" t="s">
        <v>359</v>
      </c>
      <c r="B128" s="6" t="s">
        <v>360</v>
      </c>
      <c r="C128" s="6">
        <v>218</v>
      </c>
    </row>
    <row r="129" spans="1:3">
      <c r="A129" s="6" t="s">
        <v>361</v>
      </c>
      <c r="B129" s="6" t="s">
        <v>362</v>
      </c>
      <c r="C129" s="6">
        <v>611</v>
      </c>
    </row>
    <row r="130" spans="1:3">
      <c r="A130" s="6" t="s">
        <v>363</v>
      </c>
      <c r="B130" s="6" t="s">
        <v>364</v>
      </c>
      <c r="C130" s="6">
        <v>517</v>
      </c>
    </row>
    <row r="131" spans="1:3">
      <c r="A131" s="6" t="s">
        <v>367</v>
      </c>
      <c r="B131" s="6" t="s">
        <v>368</v>
      </c>
      <c r="C131" s="6">
        <v>253</v>
      </c>
    </row>
    <row r="132" spans="1:3">
      <c r="A132" s="6" t="s">
        <v>1440</v>
      </c>
      <c r="B132" s="6" t="s">
        <v>1441</v>
      </c>
      <c r="C132" s="6">
        <v>21</v>
      </c>
    </row>
    <row r="133" spans="1:3">
      <c r="A133" s="6" t="s">
        <v>371</v>
      </c>
      <c r="B133" s="6" t="s">
        <v>372</v>
      </c>
      <c r="C133" s="6">
        <v>398</v>
      </c>
    </row>
    <row r="134" spans="1:3">
      <c r="A134" s="6" t="s">
        <v>373</v>
      </c>
      <c r="B134" s="6" t="s">
        <v>374</v>
      </c>
      <c r="C134" s="6">
        <v>467</v>
      </c>
    </row>
    <row r="135" spans="1:3">
      <c r="A135" s="6" t="s">
        <v>375</v>
      </c>
      <c r="B135" s="6" t="s">
        <v>376</v>
      </c>
      <c r="C135" s="6">
        <v>393</v>
      </c>
    </row>
    <row r="136" spans="1:3">
      <c r="A136" s="6" t="s">
        <v>377</v>
      </c>
      <c r="B136" s="6" t="s">
        <v>378</v>
      </c>
      <c r="C136" s="6">
        <v>285</v>
      </c>
    </row>
    <row r="137" spans="1:3">
      <c r="A137" s="6" t="s">
        <v>379</v>
      </c>
      <c r="B137" s="6" t="s">
        <v>380</v>
      </c>
      <c r="C137" s="6">
        <v>241</v>
      </c>
    </row>
    <row r="138" spans="1:3">
      <c r="A138" s="6" t="s">
        <v>1442</v>
      </c>
      <c r="B138" s="6" t="s">
        <v>1443</v>
      </c>
      <c r="C138" s="6">
        <v>309</v>
      </c>
    </row>
    <row r="139" spans="1:3">
      <c r="A139" s="6" t="s">
        <v>381</v>
      </c>
      <c r="B139" s="6" t="s">
        <v>382</v>
      </c>
      <c r="C139" s="6">
        <v>26</v>
      </c>
    </row>
    <row r="140" spans="1:3">
      <c r="A140" s="6" t="s">
        <v>383</v>
      </c>
      <c r="B140" s="6" t="s">
        <v>384</v>
      </c>
      <c r="C140" s="6">
        <v>102</v>
      </c>
    </row>
    <row r="141" spans="1:3">
      <c r="A141" s="6" t="s">
        <v>385</v>
      </c>
      <c r="B141" s="6" t="s">
        <v>386</v>
      </c>
      <c r="C141" s="6">
        <v>593</v>
      </c>
    </row>
    <row r="142" spans="1:3">
      <c r="A142" s="6" t="s">
        <v>387</v>
      </c>
      <c r="B142" s="6" t="s">
        <v>388</v>
      </c>
      <c r="C142" s="6">
        <v>222</v>
      </c>
    </row>
    <row r="143" spans="1:3">
      <c r="A143" s="6" t="s">
        <v>1444</v>
      </c>
      <c r="B143" s="6" t="s">
        <v>1445</v>
      </c>
      <c r="C143" s="6">
        <v>76</v>
      </c>
    </row>
    <row r="144" spans="1:3">
      <c r="A144" s="6" t="s">
        <v>391</v>
      </c>
      <c r="B144" s="6" t="s">
        <v>392</v>
      </c>
      <c r="C144" s="6">
        <v>36</v>
      </c>
    </row>
    <row r="145" spans="1:3">
      <c r="A145" s="6" t="s">
        <v>393</v>
      </c>
      <c r="B145" s="6" t="s">
        <v>394</v>
      </c>
      <c r="C145" s="6">
        <v>214</v>
      </c>
    </row>
    <row r="146" spans="1:3">
      <c r="A146" s="6" t="s">
        <v>395</v>
      </c>
      <c r="B146" s="6" t="s">
        <v>396</v>
      </c>
      <c r="C146" s="6">
        <v>61</v>
      </c>
    </row>
    <row r="147" spans="1:3">
      <c r="A147" s="6" t="s">
        <v>1446</v>
      </c>
      <c r="B147" s="6" t="s">
        <v>1447</v>
      </c>
      <c r="C147" s="6">
        <v>38</v>
      </c>
    </row>
    <row r="148" spans="1:3">
      <c r="A148" s="6" t="s">
        <v>397</v>
      </c>
      <c r="B148" s="6" t="s">
        <v>398</v>
      </c>
      <c r="C148" s="6">
        <v>37</v>
      </c>
    </row>
    <row r="149" spans="1:3">
      <c r="A149" s="6" t="s">
        <v>399</v>
      </c>
      <c r="B149" s="6" t="s">
        <v>400</v>
      </c>
      <c r="C149" s="6">
        <v>123</v>
      </c>
    </row>
    <row r="150" spans="1:3">
      <c r="A150" s="6" t="s">
        <v>401</v>
      </c>
      <c r="B150" s="6" t="s">
        <v>402</v>
      </c>
      <c r="C150" s="6">
        <v>35</v>
      </c>
    </row>
    <row r="151" spans="1:3">
      <c r="A151" s="6" t="s">
        <v>403</v>
      </c>
      <c r="B151" s="6" t="s">
        <v>404</v>
      </c>
      <c r="C151" s="6">
        <v>341</v>
      </c>
    </row>
    <row r="152" spans="1:3">
      <c r="A152" s="6" t="s">
        <v>405</v>
      </c>
      <c r="B152" s="6" t="s">
        <v>406</v>
      </c>
      <c r="C152" s="6">
        <v>137</v>
      </c>
    </row>
    <row r="153" spans="1:3">
      <c r="A153" s="6" t="s">
        <v>407</v>
      </c>
      <c r="B153" s="6" t="s">
        <v>408</v>
      </c>
      <c r="C153" s="6">
        <v>288</v>
      </c>
    </row>
    <row r="154" spans="1:3">
      <c r="A154" s="6" t="s">
        <v>409</v>
      </c>
      <c r="B154" s="6" t="s">
        <v>410</v>
      </c>
      <c r="C154" s="6">
        <v>92</v>
      </c>
    </row>
    <row r="155" spans="1:3">
      <c r="A155" s="6" t="s">
        <v>411</v>
      </c>
      <c r="B155" s="6" t="s">
        <v>412</v>
      </c>
      <c r="C155" s="6">
        <v>80</v>
      </c>
    </row>
    <row r="156" spans="1:3">
      <c r="A156" s="6" t="s">
        <v>413</v>
      </c>
      <c r="B156" s="6" t="s">
        <v>414</v>
      </c>
      <c r="C156" s="6">
        <v>155</v>
      </c>
    </row>
    <row r="157" spans="1:3">
      <c r="A157" s="6" t="s">
        <v>415</v>
      </c>
      <c r="B157" s="6" t="s">
        <v>416</v>
      </c>
      <c r="C157" s="6">
        <v>5352</v>
      </c>
    </row>
    <row r="158" spans="1:3">
      <c r="A158" s="6" t="s">
        <v>419</v>
      </c>
      <c r="B158" s="6" t="s">
        <v>420</v>
      </c>
      <c r="C158" s="6">
        <v>39</v>
      </c>
    </row>
    <row r="159" spans="1:3">
      <c r="A159" s="6" t="s">
        <v>421</v>
      </c>
      <c r="B159" s="6" t="s">
        <v>422</v>
      </c>
      <c r="C159" s="6">
        <v>49</v>
      </c>
    </row>
    <row r="160" spans="1:3">
      <c r="A160" s="6" t="s">
        <v>423</v>
      </c>
      <c r="B160" s="6" t="s">
        <v>424</v>
      </c>
      <c r="C160" s="6">
        <v>18</v>
      </c>
    </row>
    <row r="161" spans="1:3">
      <c r="A161" s="6" t="s">
        <v>425</v>
      </c>
      <c r="B161" s="6" t="s">
        <v>426</v>
      </c>
      <c r="C161" s="6">
        <v>180</v>
      </c>
    </row>
    <row r="162" spans="1:3">
      <c r="A162" s="6" t="s">
        <v>427</v>
      </c>
      <c r="B162" s="6" t="s">
        <v>428</v>
      </c>
      <c r="C162" s="6">
        <v>98</v>
      </c>
    </row>
    <row r="163" spans="1:3">
      <c r="A163" s="6" t="s">
        <v>429</v>
      </c>
      <c r="B163" s="6" t="s">
        <v>430</v>
      </c>
      <c r="C163" s="6">
        <v>101</v>
      </c>
    </row>
    <row r="164" spans="1:3">
      <c r="A164" s="6" t="s">
        <v>431</v>
      </c>
      <c r="B164" s="6" t="s">
        <v>432</v>
      </c>
      <c r="C164" s="6">
        <v>78</v>
      </c>
    </row>
    <row r="165" spans="1:3">
      <c r="A165" s="6" t="s">
        <v>433</v>
      </c>
      <c r="B165" s="6" t="s">
        <v>434</v>
      </c>
      <c r="C165" s="6">
        <v>482</v>
      </c>
    </row>
    <row r="166" spans="1:3">
      <c r="A166" s="6" t="s">
        <v>435</v>
      </c>
      <c r="B166" s="6" t="s">
        <v>436</v>
      </c>
      <c r="C166" s="6">
        <v>189</v>
      </c>
    </row>
    <row r="167" spans="1:3">
      <c r="A167" s="6" t="s">
        <v>437</v>
      </c>
      <c r="B167" s="6" t="s">
        <v>438</v>
      </c>
      <c r="C167" s="6">
        <v>143</v>
      </c>
    </row>
    <row r="168" spans="1:3">
      <c r="A168" s="6" t="s">
        <v>439</v>
      </c>
      <c r="B168" s="6" t="s">
        <v>440</v>
      </c>
      <c r="C168" s="6">
        <v>70</v>
      </c>
    </row>
    <row r="169" spans="1:3">
      <c r="A169" s="6" t="s">
        <v>441</v>
      </c>
      <c r="B169" s="6" t="s">
        <v>442</v>
      </c>
      <c r="C169" s="6">
        <v>14323</v>
      </c>
    </row>
    <row r="170" spans="1:3">
      <c r="A170" s="6" t="s">
        <v>449</v>
      </c>
      <c r="B170" s="6" t="s">
        <v>450</v>
      </c>
      <c r="C170" s="6">
        <v>124</v>
      </c>
    </row>
    <row r="171" spans="1:3">
      <c r="A171" s="6" t="s">
        <v>451</v>
      </c>
      <c r="B171" s="6" t="s">
        <v>452</v>
      </c>
      <c r="C171" s="6">
        <v>37</v>
      </c>
    </row>
    <row r="172" spans="1:3">
      <c r="A172" s="6" t="s">
        <v>453</v>
      </c>
      <c r="B172" s="6" t="s">
        <v>454</v>
      </c>
      <c r="C172" s="6">
        <v>166</v>
      </c>
    </row>
    <row r="173" spans="1:3">
      <c r="A173" s="6" t="s">
        <v>455</v>
      </c>
      <c r="B173" s="6" t="s">
        <v>456</v>
      </c>
      <c r="C173" s="6">
        <v>391</v>
      </c>
    </row>
    <row r="174" spans="1:3">
      <c r="A174" s="6" t="s">
        <v>457</v>
      </c>
      <c r="B174" s="6" t="s">
        <v>458</v>
      </c>
      <c r="C174" s="6">
        <v>11055</v>
      </c>
    </row>
    <row r="175" spans="1:3">
      <c r="A175" s="6" t="s">
        <v>1448</v>
      </c>
      <c r="B175" s="6" t="s">
        <v>1449</v>
      </c>
      <c r="C175" s="6">
        <v>294</v>
      </c>
    </row>
    <row r="176" spans="1:3">
      <c r="A176" s="6" t="s">
        <v>459</v>
      </c>
      <c r="B176" s="6" t="s">
        <v>460</v>
      </c>
      <c r="C176" s="6">
        <v>625</v>
      </c>
    </row>
    <row r="177" spans="1:3">
      <c r="A177" s="6" t="s">
        <v>461</v>
      </c>
      <c r="B177" s="6" t="s">
        <v>462</v>
      </c>
      <c r="C177" s="6">
        <v>186</v>
      </c>
    </row>
    <row r="178" spans="1:3">
      <c r="A178" s="6" t="s">
        <v>463</v>
      </c>
      <c r="B178" s="6" t="s">
        <v>464</v>
      </c>
      <c r="C178" s="6">
        <v>124</v>
      </c>
    </row>
    <row r="179" spans="1:3">
      <c r="A179" s="6" t="s">
        <v>465</v>
      </c>
      <c r="B179" s="6" t="s">
        <v>466</v>
      </c>
      <c r="C179" s="6">
        <v>177</v>
      </c>
    </row>
    <row r="180" spans="1:3">
      <c r="A180" s="6" t="s">
        <v>467</v>
      </c>
      <c r="B180" s="6" t="s">
        <v>468</v>
      </c>
      <c r="C180" s="6">
        <v>313</v>
      </c>
    </row>
    <row r="181" spans="1:3">
      <c r="A181" s="6" t="s">
        <v>469</v>
      </c>
      <c r="B181" s="6" t="s">
        <v>470</v>
      </c>
      <c r="C181" s="6">
        <v>905</v>
      </c>
    </row>
    <row r="182" spans="1:3">
      <c r="A182" s="6" t="s">
        <v>473</v>
      </c>
      <c r="B182" s="6" t="s">
        <v>474</v>
      </c>
      <c r="C182" s="6">
        <v>155</v>
      </c>
    </row>
    <row r="183" spans="1:3">
      <c r="A183" s="6" t="s">
        <v>475</v>
      </c>
      <c r="B183" s="6" t="s">
        <v>476</v>
      </c>
      <c r="C183" s="6">
        <v>134</v>
      </c>
    </row>
    <row r="184" spans="1:3">
      <c r="A184" s="6" t="s">
        <v>477</v>
      </c>
      <c r="B184" s="6" t="s">
        <v>478</v>
      </c>
      <c r="C184" s="6">
        <v>95</v>
      </c>
    </row>
    <row r="185" spans="1:3">
      <c r="A185" s="6" t="s">
        <v>479</v>
      </c>
      <c r="B185" s="6" t="s">
        <v>480</v>
      </c>
      <c r="C185" s="6">
        <v>1064</v>
      </c>
    </row>
    <row r="186" spans="1:3">
      <c r="A186" s="6" t="s">
        <v>481</v>
      </c>
      <c r="B186" s="6" t="s">
        <v>482</v>
      </c>
      <c r="C186" s="6">
        <v>68</v>
      </c>
    </row>
    <row r="187" spans="1:3">
      <c r="A187" s="6" t="s">
        <v>1032</v>
      </c>
      <c r="B187" s="6" t="s">
        <v>1033</v>
      </c>
      <c r="C187" s="6">
        <v>520</v>
      </c>
    </row>
    <row r="188" spans="1:3">
      <c r="A188" s="6" t="s">
        <v>483</v>
      </c>
      <c r="B188" s="6" t="s">
        <v>484</v>
      </c>
      <c r="C188" s="6">
        <v>607</v>
      </c>
    </row>
    <row r="189" spans="1:3">
      <c r="A189" s="6" t="s">
        <v>487</v>
      </c>
      <c r="B189" s="6" t="s">
        <v>488</v>
      </c>
      <c r="C189" s="6">
        <v>120</v>
      </c>
    </row>
    <row r="190" spans="1:3">
      <c r="A190" s="6" t="s">
        <v>489</v>
      </c>
      <c r="B190" s="6" t="s">
        <v>490</v>
      </c>
      <c r="C190" s="6">
        <v>433</v>
      </c>
    </row>
    <row r="191" spans="1:3">
      <c r="A191" s="6" t="s">
        <v>1450</v>
      </c>
      <c r="B191" s="6" t="s">
        <v>1451</v>
      </c>
      <c r="C191" s="6">
        <v>441</v>
      </c>
    </row>
    <row r="192" spans="1:3">
      <c r="A192" s="6" t="s">
        <v>491</v>
      </c>
      <c r="B192" s="6" t="s">
        <v>492</v>
      </c>
      <c r="C192" s="6">
        <v>811</v>
      </c>
    </row>
    <row r="193" spans="1:3">
      <c r="A193" s="6" t="s">
        <v>493</v>
      </c>
      <c r="B193" s="6" t="s">
        <v>494</v>
      </c>
      <c r="C193" s="6">
        <v>632</v>
      </c>
    </row>
    <row r="194" spans="1:3">
      <c r="A194" s="6" t="s">
        <v>495</v>
      </c>
      <c r="B194" s="6" t="s">
        <v>496</v>
      </c>
      <c r="C194" s="6">
        <v>365</v>
      </c>
    </row>
    <row r="195" spans="1:3">
      <c r="A195" s="6" t="s">
        <v>497</v>
      </c>
      <c r="B195" s="6" t="s">
        <v>498</v>
      </c>
      <c r="C195" s="6">
        <v>951</v>
      </c>
    </row>
    <row r="196" spans="1:3">
      <c r="A196" s="6" t="s">
        <v>499</v>
      </c>
      <c r="B196" s="6" t="s">
        <v>500</v>
      </c>
      <c r="C196" s="6">
        <v>216</v>
      </c>
    </row>
    <row r="197" spans="1:3">
      <c r="A197" s="6" t="s">
        <v>501</v>
      </c>
      <c r="B197" s="6" t="s">
        <v>502</v>
      </c>
      <c r="C197" s="6">
        <v>975</v>
      </c>
    </row>
    <row r="198" spans="1:3">
      <c r="A198" s="6" t="s">
        <v>503</v>
      </c>
      <c r="B198" s="6" t="s">
        <v>504</v>
      </c>
      <c r="C198" s="6">
        <v>34</v>
      </c>
    </row>
    <row r="199" spans="1:3">
      <c r="A199" s="6" t="s">
        <v>505</v>
      </c>
      <c r="B199" s="6" t="s">
        <v>506</v>
      </c>
      <c r="C199" s="6">
        <v>251</v>
      </c>
    </row>
    <row r="200" spans="1:3">
      <c r="A200" s="6" t="s">
        <v>507</v>
      </c>
      <c r="B200" s="6" t="s">
        <v>508</v>
      </c>
      <c r="C200" s="6">
        <v>150</v>
      </c>
    </row>
    <row r="201" spans="1:3">
      <c r="A201" s="6" t="s">
        <v>509</v>
      </c>
      <c r="B201" s="6" t="s">
        <v>510</v>
      </c>
      <c r="C201" s="6">
        <v>1104</v>
      </c>
    </row>
    <row r="202" spans="1:3">
      <c r="A202" s="6" t="s">
        <v>511</v>
      </c>
      <c r="B202" s="6" t="s">
        <v>512</v>
      </c>
      <c r="C202" s="6">
        <v>240</v>
      </c>
    </row>
    <row r="203" spans="1:3">
      <c r="A203" s="6" t="s">
        <v>513</v>
      </c>
      <c r="B203" s="6" t="s">
        <v>514</v>
      </c>
      <c r="C203" s="6">
        <v>145</v>
      </c>
    </row>
    <row r="204" spans="1:3">
      <c r="A204" s="6" t="s">
        <v>641</v>
      </c>
      <c r="B204" s="6" t="s">
        <v>642</v>
      </c>
      <c r="C204" s="6">
        <v>130</v>
      </c>
    </row>
    <row r="205" spans="1:3">
      <c r="A205" s="6" t="s">
        <v>1452</v>
      </c>
      <c r="B205" s="6" t="s">
        <v>1453</v>
      </c>
      <c r="C205" s="6">
        <v>87</v>
      </c>
    </row>
    <row r="206" spans="1:3">
      <c r="A206" s="6" t="s">
        <v>515</v>
      </c>
      <c r="B206" s="6" t="s">
        <v>516</v>
      </c>
      <c r="C206" s="6">
        <v>240</v>
      </c>
    </row>
    <row r="207" spans="1:3">
      <c r="A207" s="6" t="s">
        <v>1454</v>
      </c>
      <c r="B207" s="6" t="s">
        <v>1455</v>
      </c>
      <c r="C207" s="6">
        <v>76</v>
      </c>
    </row>
    <row r="208" spans="1:3">
      <c r="A208" s="6" t="s">
        <v>643</v>
      </c>
      <c r="B208" s="6" t="s">
        <v>644</v>
      </c>
      <c r="C208" s="6">
        <v>162</v>
      </c>
    </row>
    <row r="209" spans="1:3">
      <c r="A209" s="6" t="s">
        <v>645</v>
      </c>
      <c r="B209" s="6" t="s">
        <v>646</v>
      </c>
      <c r="C209" s="6">
        <v>1920</v>
      </c>
    </row>
    <row r="210" spans="1:3">
      <c r="A210" s="6" t="s">
        <v>647</v>
      </c>
      <c r="B210" s="6" t="s">
        <v>648</v>
      </c>
      <c r="C210" s="6">
        <v>528</v>
      </c>
    </row>
    <row r="211" spans="1:3">
      <c r="A211" s="6" t="s">
        <v>649</v>
      </c>
      <c r="B211" s="6" t="s">
        <v>650</v>
      </c>
      <c r="C211" s="6">
        <v>128</v>
      </c>
    </row>
    <row r="212" spans="1:3">
      <c r="A212" s="6" t="s">
        <v>651</v>
      </c>
      <c r="B212" s="6" t="s">
        <v>652</v>
      </c>
      <c r="C212" s="6">
        <v>320</v>
      </c>
    </row>
    <row r="213" spans="1:3">
      <c r="A213" s="6" t="s">
        <v>653</v>
      </c>
      <c r="B213" s="6" t="s">
        <v>654</v>
      </c>
      <c r="C213" s="6">
        <v>168</v>
      </c>
    </row>
    <row r="214" spans="1:3">
      <c r="A214" s="6" t="s">
        <v>1456</v>
      </c>
      <c r="B214" s="6" t="s">
        <v>1457</v>
      </c>
      <c r="C214" s="6">
        <v>182</v>
      </c>
    </row>
    <row r="215" spans="1:3">
      <c r="A215" s="6" t="s">
        <v>655</v>
      </c>
      <c r="B215" s="6" t="s">
        <v>656</v>
      </c>
      <c r="C215" s="6">
        <v>107</v>
      </c>
    </row>
    <row r="216" spans="1:3">
      <c r="A216" s="6" t="s">
        <v>657</v>
      </c>
      <c r="B216" s="6" t="s">
        <v>658</v>
      </c>
      <c r="C216" s="6">
        <v>132</v>
      </c>
    </row>
    <row r="217" spans="1:3">
      <c r="A217" s="6" t="s">
        <v>659</v>
      </c>
      <c r="B217" s="6" t="s">
        <v>660</v>
      </c>
      <c r="C217" s="6">
        <v>116</v>
      </c>
    </row>
    <row r="218" spans="1:3">
      <c r="A218" s="6" t="s">
        <v>1458</v>
      </c>
      <c r="B218" s="6" t="s">
        <v>1459</v>
      </c>
      <c r="C218" s="6">
        <v>141</v>
      </c>
    </row>
    <row r="219" spans="1:3">
      <c r="A219" s="6" t="s">
        <v>661</v>
      </c>
      <c r="B219" s="6" t="s">
        <v>662</v>
      </c>
      <c r="C219" s="6">
        <v>143</v>
      </c>
    </row>
    <row r="220" spans="1:3">
      <c r="A220" s="6" t="s">
        <v>1460</v>
      </c>
      <c r="B220" s="6" t="s">
        <v>1461</v>
      </c>
      <c r="C220" s="6">
        <v>39</v>
      </c>
    </row>
    <row r="221" spans="1:3">
      <c r="A221" s="6" t="s">
        <v>663</v>
      </c>
      <c r="B221" s="6" t="s">
        <v>664</v>
      </c>
      <c r="C221" s="6">
        <v>119</v>
      </c>
    </row>
    <row r="222" spans="1:3">
      <c r="A222" s="6" t="s">
        <v>665</v>
      </c>
      <c r="B222" s="6" t="s">
        <v>666</v>
      </c>
      <c r="C222" s="6">
        <v>1541</v>
      </c>
    </row>
    <row r="223" spans="1:3">
      <c r="A223" s="6" t="s">
        <v>1462</v>
      </c>
      <c r="B223" s="6" t="s">
        <v>1463</v>
      </c>
      <c r="C223" s="6">
        <v>61</v>
      </c>
    </row>
    <row r="224" spans="1:3">
      <c r="A224" s="6" t="s">
        <v>667</v>
      </c>
      <c r="B224" s="6" t="s">
        <v>668</v>
      </c>
      <c r="C224" s="6">
        <v>130</v>
      </c>
    </row>
    <row r="225" spans="1:3">
      <c r="A225" s="6" t="s">
        <v>669</v>
      </c>
      <c r="B225" s="6" t="s">
        <v>670</v>
      </c>
      <c r="C225" s="6">
        <v>338</v>
      </c>
    </row>
    <row r="226" spans="1:3">
      <c r="A226" s="6" t="s">
        <v>671</v>
      </c>
      <c r="B226" s="6" t="s">
        <v>672</v>
      </c>
      <c r="C226" s="6">
        <v>500</v>
      </c>
    </row>
    <row r="227" spans="1:3">
      <c r="A227" s="6" t="s">
        <v>673</v>
      </c>
      <c r="B227" s="6" t="s">
        <v>674</v>
      </c>
      <c r="C227" s="6">
        <v>142</v>
      </c>
    </row>
    <row r="228" spans="1:3">
      <c r="A228" s="6" t="s">
        <v>1464</v>
      </c>
      <c r="B228" s="6" t="s">
        <v>1465</v>
      </c>
      <c r="C228" s="6">
        <v>95</v>
      </c>
    </row>
    <row r="229" spans="1:3">
      <c r="A229" s="6" t="s">
        <v>1466</v>
      </c>
      <c r="B229" s="6" t="s">
        <v>1467</v>
      </c>
      <c r="C229" s="6">
        <v>378</v>
      </c>
    </row>
    <row r="230" spans="1:3">
      <c r="A230" s="6" t="s">
        <v>675</v>
      </c>
      <c r="B230" s="6" t="s">
        <v>676</v>
      </c>
      <c r="C230" s="6">
        <v>159106</v>
      </c>
    </row>
    <row r="231" spans="1:3">
      <c r="A231" s="6" t="s">
        <v>685</v>
      </c>
      <c r="B231" s="6" t="s">
        <v>686</v>
      </c>
      <c r="C231" s="6">
        <v>201</v>
      </c>
    </row>
    <row r="232" spans="1:3">
      <c r="A232" s="6" t="s">
        <v>687</v>
      </c>
      <c r="B232" s="6" t="s">
        <v>688</v>
      </c>
      <c r="C232" s="6">
        <v>200</v>
      </c>
    </row>
    <row r="233" spans="1:3">
      <c r="A233" s="6" t="s">
        <v>1472</v>
      </c>
      <c r="B233" s="6" t="s">
        <v>1473</v>
      </c>
      <c r="C233" s="6">
        <v>63</v>
      </c>
    </row>
    <row r="234" spans="1:3">
      <c r="A234" s="6" t="s">
        <v>689</v>
      </c>
      <c r="B234" s="6" t="s">
        <v>690</v>
      </c>
      <c r="C234" s="6">
        <v>51</v>
      </c>
    </row>
    <row r="235" spans="1:3">
      <c r="A235" s="6" t="s">
        <v>691</v>
      </c>
      <c r="B235" s="6" t="s">
        <v>692</v>
      </c>
      <c r="C235" s="6">
        <v>252</v>
      </c>
    </row>
    <row r="236" spans="1:3">
      <c r="A236" s="6" t="s">
        <v>693</v>
      </c>
      <c r="B236" s="6" t="s">
        <v>694</v>
      </c>
      <c r="C236" s="6">
        <v>95</v>
      </c>
    </row>
    <row r="237" spans="1:3">
      <c r="A237" s="6" t="s">
        <v>1474</v>
      </c>
      <c r="B237" s="6" t="s">
        <v>1475</v>
      </c>
      <c r="C237" s="6">
        <v>141</v>
      </c>
    </row>
    <row r="238" spans="1:3">
      <c r="A238" s="6" t="s">
        <v>695</v>
      </c>
      <c r="B238" s="6" t="s">
        <v>696</v>
      </c>
      <c r="C238" s="6">
        <v>776</v>
      </c>
    </row>
    <row r="239" spans="1:3">
      <c r="A239" s="6" t="s">
        <v>697</v>
      </c>
      <c r="B239" s="6" t="s">
        <v>698</v>
      </c>
      <c r="C239" s="6">
        <v>322</v>
      </c>
    </row>
    <row r="240" spans="1:3">
      <c r="A240" s="6" t="s">
        <v>699</v>
      </c>
      <c r="B240" s="6" t="s">
        <v>700</v>
      </c>
      <c r="C240" s="6">
        <v>296</v>
      </c>
    </row>
    <row r="241" spans="1:3">
      <c r="A241" s="6" t="s">
        <v>701</v>
      </c>
      <c r="B241" s="6" t="s">
        <v>702</v>
      </c>
      <c r="C241" s="6">
        <v>300</v>
      </c>
    </row>
    <row r="242" spans="1:3">
      <c r="A242" s="6" t="s">
        <v>703</v>
      </c>
      <c r="B242" s="6" t="s">
        <v>704</v>
      </c>
      <c r="C242" s="6">
        <v>75</v>
      </c>
    </row>
    <row r="243" spans="1:3">
      <c r="A243" s="6" t="s">
        <v>705</v>
      </c>
      <c r="B243" s="6" t="s">
        <v>706</v>
      </c>
      <c r="C243" s="6">
        <v>69</v>
      </c>
    </row>
    <row r="244" spans="1:3">
      <c r="A244" s="6" t="s">
        <v>707</v>
      </c>
      <c r="B244" s="6" t="s">
        <v>708</v>
      </c>
      <c r="C244" s="6">
        <v>320</v>
      </c>
    </row>
    <row r="245" spans="1:3">
      <c r="A245" s="6" t="s">
        <v>709</v>
      </c>
      <c r="B245" s="6" t="s">
        <v>710</v>
      </c>
      <c r="C245" s="6">
        <v>174</v>
      </c>
    </row>
    <row r="246" spans="1:3">
      <c r="A246" s="6" t="s">
        <v>711</v>
      </c>
      <c r="B246" s="6" t="s">
        <v>712</v>
      </c>
      <c r="C246" s="6">
        <v>769</v>
      </c>
    </row>
    <row r="247" spans="1:3">
      <c r="A247" s="6" t="s">
        <v>713</v>
      </c>
      <c r="B247" s="6" t="s">
        <v>714</v>
      </c>
      <c r="C247" s="6">
        <v>59</v>
      </c>
    </row>
    <row r="248" spans="1:3">
      <c r="A248" s="6" t="s">
        <v>715</v>
      </c>
      <c r="B248" s="6" t="s">
        <v>716</v>
      </c>
      <c r="C248" s="6">
        <v>666</v>
      </c>
    </row>
    <row r="249" spans="1:3">
      <c r="A249" s="6" t="s">
        <v>717</v>
      </c>
      <c r="B249" s="6" t="s">
        <v>718</v>
      </c>
      <c r="C249" s="6">
        <v>83</v>
      </c>
    </row>
    <row r="250" spans="1:3">
      <c r="A250" s="6" t="s">
        <v>719</v>
      </c>
      <c r="B250" s="6" t="s">
        <v>720</v>
      </c>
      <c r="C250" s="6">
        <v>284</v>
      </c>
    </row>
    <row r="251" spans="1:3">
      <c r="A251" s="6" t="s">
        <v>721</v>
      </c>
      <c r="B251" s="6" t="s">
        <v>722</v>
      </c>
      <c r="C251" s="6">
        <v>76</v>
      </c>
    </row>
    <row r="252" spans="1:3">
      <c r="A252" s="6" t="s">
        <v>1476</v>
      </c>
      <c r="B252" s="6" t="s">
        <v>1477</v>
      </c>
      <c r="C252" s="6">
        <v>129</v>
      </c>
    </row>
    <row r="253" spans="1:3">
      <c r="A253" s="6" t="s">
        <v>723</v>
      </c>
      <c r="B253" s="6" t="s">
        <v>724</v>
      </c>
      <c r="C253" s="6">
        <v>205</v>
      </c>
    </row>
    <row r="254" spans="1:3">
      <c r="A254" s="6" t="s">
        <v>1478</v>
      </c>
      <c r="B254" s="6" t="s">
        <v>1479</v>
      </c>
      <c r="C254" s="6">
        <v>348</v>
      </c>
    </row>
    <row r="255" spans="1:3">
      <c r="A255" s="6" t="s">
        <v>725</v>
      </c>
      <c r="B255" s="6" t="s">
        <v>726</v>
      </c>
      <c r="C255" s="6">
        <v>314</v>
      </c>
    </row>
    <row r="256" spans="1:3">
      <c r="A256" s="6" t="s">
        <v>727</v>
      </c>
      <c r="B256" s="6" t="s">
        <v>728</v>
      </c>
      <c r="C256" s="6">
        <v>68</v>
      </c>
    </row>
    <row r="257" spans="1:3">
      <c r="A257" s="6" t="s">
        <v>729</v>
      </c>
      <c r="B257" s="6" t="s">
        <v>730</v>
      </c>
      <c r="C257" s="6">
        <v>219</v>
      </c>
    </row>
    <row r="258" spans="1:3">
      <c r="A258" s="6" t="s">
        <v>731</v>
      </c>
      <c r="B258" s="6" t="s">
        <v>732</v>
      </c>
      <c r="C258" s="6">
        <v>280</v>
      </c>
    </row>
    <row r="259" spans="1:3">
      <c r="A259" s="6" t="s">
        <v>1480</v>
      </c>
      <c r="B259" s="6" t="s">
        <v>1481</v>
      </c>
      <c r="C259" s="6">
        <v>150</v>
      </c>
    </row>
    <row r="260" spans="1:3">
      <c r="A260" s="6" t="s">
        <v>733</v>
      </c>
      <c r="B260" s="6" t="s">
        <v>734</v>
      </c>
      <c r="C260" s="6">
        <v>619</v>
      </c>
    </row>
    <row r="261" spans="1:3">
      <c r="A261" s="6" t="s">
        <v>735</v>
      </c>
      <c r="B261" s="6" t="s">
        <v>736</v>
      </c>
      <c r="C261" s="6">
        <v>30</v>
      </c>
    </row>
    <row r="262" spans="1:3">
      <c r="A262" s="6" t="s">
        <v>737</v>
      </c>
      <c r="B262" s="6" t="s">
        <v>738</v>
      </c>
      <c r="C262" s="6">
        <v>1673</v>
      </c>
    </row>
    <row r="263" spans="1:3">
      <c r="A263" s="6" t="s">
        <v>741</v>
      </c>
      <c r="B263" s="6" t="s">
        <v>742</v>
      </c>
      <c r="C263" s="6">
        <v>41</v>
      </c>
    </row>
    <row r="264" spans="1:3">
      <c r="A264" s="6" t="s">
        <v>743</v>
      </c>
      <c r="B264" s="6" t="s">
        <v>744</v>
      </c>
      <c r="C264" s="6">
        <v>748</v>
      </c>
    </row>
    <row r="265" spans="1:3">
      <c r="A265" s="6" t="s">
        <v>745</v>
      </c>
      <c r="B265" s="6" t="s">
        <v>746</v>
      </c>
      <c r="C265" s="6">
        <v>198</v>
      </c>
    </row>
    <row r="266" spans="1:3">
      <c r="A266" s="6" t="s">
        <v>747</v>
      </c>
      <c r="B266" s="6" t="s">
        <v>748</v>
      </c>
      <c r="C266" s="6">
        <v>501</v>
      </c>
    </row>
    <row r="267" spans="1:3">
      <c r="A267" s="6" t="s">
        <v>749</v>
      </c>
      <c r="B267" s="6" t="s">
        <v>750</v>
      </c>
      <c r="C267" s="6">
        <v>191</v>
      </c>
    </row>
    <row r="268" spans="1:3">
      <c r="A268" s="6" t="s">
        <v>751</v>
      </c>
      <c r="B268" s="6" t="s">
        <v>752</v>
      </c>
      <c r="C268" s="6">
        <v>450</v>
      </c>
    </row>
    <row r="269" spans="1:3">
      <c r="A269" s="6" t="s">
        <v>753</v>
      </c>
      <c r="B269" s="6" t="s">
        <v>754</v>
      </c>
      <c r="C269" s="6">
        <v>215</v>
      </c>
    </row>
    <row r="270" spans="1:3">
      <c r="A270" s="6" t="s">
        <v>755</v>
      </c>
      <c r="B270" s="6" t="s">
        <v>756</v>
      </c>
      <c r="C270" s="6">
        <v>274</v>
      </c>
    </row>
    <row r="271" spans="1:3">
      <c r="A271" s="6" t="s">
        <v>757</v>
      </c>
      <c r="B271" s="6" t="s">
        <v>758</v>
      </c>
      <c r="C271" s="6">
        <v>267</v>
      </c>
    </row>
    <row r="272" spans="1:3">
      <c r="A272" s="6" t="s">
        <v>759</v>
      </c>
      <c r="B272" s="6" t="s">
        <v>760</v>
      </c>
      <c r="C272" s="6">
        <v>1442</v>
      </c>
    </row>
    <row r="273" spans="1:3">
      <c r="A273" s="6" t="s">
        <v>1482</v>
      </c>
      <c r="B273" s="6" t="s">
        <v>1483</v>
      </c>
      <c r="C273" s="6">
        <v>164</v>
      </c>
    </row>
    <row r="274" spans="1:3">
      <c r="A274" s="6" t="s">
        <v>761</v>
      </c>
      <c r="B274" s="6" t="s">
        <v>762</v>
      </c>
      <c r="C274" s="6">
        <v>132</v>
      </c>
    </row>
    <row r="275" spans="1:3">
      <c r="A275" s="6" t="s">
        <v>763</v>
      </c>
      <c r="B275" s="6" t="s">
        <v>764</v>
      </c>
      <c r="C275" s="6">
        <v>117</v>
      </c>
    </row>
    <row r="276" spans="1:3">
      <c r="A276" s="6" t="s">
        <v>765</v>
      </c>
      <c r="B276" s="6" t="s">
        <v>766</v>
      </c>
      <c r="C276" s="6">
        <v>883</v>
      </c>
    </row>
    <row r="277" spans="1:3">
      <c r="A277" s="6" t="s">
        <v>768</v>
      </c>
      <c r="B277" s="6" t="s">
        <v>769</v>
      </c>
      <c r="C277" s="6">
        <v>8756</v>
      </c>
    </row>
    <row r="278" spans="1:3">
      <c r="A278" s="6" t="s">
        <v>770</v>
      </c>
      <c r="B278" s="6" t="s">
        <v>771</v>
      </c>
      <c r="C278" s="6">
        <v>25</v>
      </c>
    </row>
    <row r="279" spans="1:3">
      <c r="A279" s="6" t="s">
        <v>772</v>
      </c>
      <c r="B279" s="6" t="s">
        <v>773</v>
      </c>
      <c r="C279" s="6">
        <v>142</v>
      </c>
    </row>
    <row r="280" spans="1:3">
      <c r="A280" s="6" t="s">
        <v>774</v>
      </c>
      <c r="B280" s="6" t="s">
        <v>775</v>
      </c>
      <c r="C280" s="6">
        <v>170</v>
      </c>
    </row>
    <row r="281" spans="1:3">
      <c r="A281" s="6" t="s">
        <v>1484</v>
      </c>
      <c r="B281" s="6" t="s">
        <v>1485</v>
      </c>
      <c r="C281" s="6">
        <v>105</v>
      </c>
    </row>
    <row r="282" spans="1:3">
      <c r="A282" s="6" t="s">
        <v>776</v>
      </c>
      <c r="B282" s="6" t="s">
        <v>777</v>
      </c>
      <c r="C282" s="6">
        <v>66</v>
      </c>
    </row>
    <row r="283" spans="1:3">
      <c r="A283" s="6" t="s">
        <v>778</v>
      </c>
      <c r="B283" s="6" t="s">
        <v>779</v>
      </c>
      <c r="C283" s="6">
        <v>280</v>
      </c>
    </row>
    <row r="284" spans="1:3">
      <c r="A284" s="6" t="s">
        <v>780</v>
      </c>
      <c r="B284" s="6" t="s">
        <v>781</v>
      </c>
      <c r="C284" s="6">
        <v>501</v>
      </c>
    </row>
    <row r="285" spans="1:3">
      <c r="A285" s="6" t="s">
        <v>782</v>
      </c>
      <c r="B285" s="6" t="s">
        <v>783</v>
      </c>
      <c r="C285" s="6">
        <v>88</v>
      </c>
    </row>
    <row r="286" spans="1:3">
      <c r="A286" s="6" t="s">
        <v>1486</v>
      </c>
      <c r="B286" s="6" t="s">
        <v>1487</v>
      </c>
      <c r="C286" s="6">
        <v>155</v>
      </c>
    </row>
    <row r="287" spans="1:3">
      <c r="A287" s="6" t="s">
        <v>784</v>
      </c>
      <c r="B287" s="6" t="s">
        <v>785</v>
      </c>
      <c r="C287" s="6">
        <v>162</v>
      </c>
    </row>
    <row r="288" spans="1:3">
      <c r="A288" s="6" t="s">
        <v>786</v>
      </c>
      <c r="B288" s="6" t="s">
        <v>787</v>
      </c>
      <c r="C288" s="6">
        <v>116</v>
      </c>
    </row>
    <row r="289" spans="1:3">
      <c r="A289" s="6" t="s">
        <v>788</v>
      </c>
      <c r="B289" s="6" t="s">
        <v>789</v>
      </c>
      <c r="C289" s="6">
        <v>923</v>
      </c>
    </row>
    <row r="290" spans="1:3">
      <c r="A290" s="6" t="s">
        <v>790</v>
      </c>
      <c r="B290" s="6" t="s">
        <v>791</v>
      </c>
      <c r="C290" s="6">
        <v>367</v>
      </c>
    </row>
    <row r="291" spans="1:3">
      <c r="A291" s="6" t="s">
        <v>792</v>
      </c>
      <c r="B291" s="6" t="s">
        <v>793</v>
      </c>
      <c r="C291" s="6">
        <v>5190</v>
      </c>
    </row>
    <row r="292" spans="1:3">
      <c r="A292" s="6" t="s">
        <v>794</v>
      </c>
      <c r="B292" s="6" t="s">
        <v>795</v>
      </c>
      <c r="C292" s="6">
        <v>119</v>
      </c>
    </row>
    <row r="293" spans="1:3">
      <c r="A293" s="6" t="s">
        <v>796</v>
      </c>
      <c r="B293" s="6" t="s">
        <v>797</v>
      </c>
      <c r="C293" s="6">
        <v>435</v>
      </c>
    </row>
    <row r="294" spans="1:3">
      <c r="A294" s="6" t="s">
        <v>798</v>
      </c>
      <c r="B294" s="6" t="s">
        <v>799</v>
      </c>
      <c r="C294" s="6">
        <v>3115</v>
      </c>
    </row>
    <row r="295" spans="1:3">
      <c r="A295" s="6" t="s">
        <v>802</v>
      </c>
      <c r="B295" s="6" t="s">
        <v>803</v>
      </c>
      <c r="C295" s="6">
        <v>176</v>
      </c>
    </row>
    <row r="296" spans="1:3">
      <c r="A296" s="6" t="s">
        <v>804</v>
      </c>
      <c r="B296" s="6" t="s">
        <v>805</v>
      </c>
      <c r="C296" s="6">
        <v>729</v>
      </c>
    </row>
    <row r="297" spans="1:3">
      <c r="A297" s="6" t="s">
        <v>1488</v>
      </c>
      <c r="B297" s="6" t="s">
        <v>1489</v>
      </c>
      <c r="C297" s="6">
        <v>105</v>
      </c>
    </row>
    <row r="298" spans="1:3">
      <c r="A298" s="6" t="s">
        <v>806</v>
      </c>
      <c r="B298" s="6" t="s">
        <v>807</v>
      </c>
      <c r="C298" s="6">
        <v>88</v>
      </c>
    </row>
    <row r="299" spans="1:3">
      <c r="A299" s="6" t="s">
        <v>808</v>
      </c>
      <c r="B299" s="6" t="s">
        <v>809</v>
      </c>
      <c r="C299" s="6">
        <v>354</v>
      </c>
    </row>
    <row r="300" spans="1:3">
      <c r="A300" s="6" t="s">
        <v>810</v>
      </c>
      <c r="B300" s="6" t="s">
        <v>811</v>
      </c>
      <c r="C300" s="6">
        <v>270</v>
      </c>
    </row>
    <row r="301" spans="1:3">
      <c r="A301" s="6" t="s">
        <v>812</v>
      </c>
      <c r="B301" s="6" t="s">
        <v>813</v>
      </c>
      <c r="C301" s="6">
        <v>122</v>
      </c>
    </row>
    <row r="302" spans="1:3">
      <c r="A302" s="6" t="s">
        <v>814</v>
      </c>
      <c r="B302" s="6" t="s">
        <v>815</v>
      </c>
      <c r="C302" s="6">
        <v>12</v>
      </c>
    </row>
    <row r="303" spans="1:3">
      <c r="A303" s="6" t="s">
        <v>816</v>
      </c>
      <c r="B303" s="6" t="s">
        <v>817</v>
      </c>
      <c r="C303" s="6">
        <v>257</v>
      </c>
    </row>
    <row r="304" spans="1:3">
      <c r="A304" s="6" t="s">
        <v>818</v>
      </c>
      <c r="B304" s="6" t="s">
        <v>819</v>
      </c>
      <c r="C304" s="6">
        <v>193</v>
      </c>
    </row>
    <row r="305" spans="1:3">
      <c r="A305" s="6" t="s">
        <v>1490</v>
      </c>
      <c r="B305" s="6" t="s">
        <v>1491</v>
      </c>
      <c r="C305" s="6">
        <v>212</v>
      </c>
    </row>
    <row r="306" spans="1:3">
      <c r="A306" s="6" t="s">
        <v>820</v>
      </c>
      <c r="B306" s="6" t="s">
        <v>821</v>
      </c>
      <c r="C306" s="6">
        <v>144</v>
      </c>
    </row>
    <row r="307" spans="1:3">
      <c r="A307" s="6" t="s">
        <v>822</v>
      </c>
      <c r="B307" s="6" t="s">
        <v>823</v>
      </c>
      <c r="C307" s="6">
        <v>200</v>
      </c>
    </row>
    <row r="308" spans="1:3">
      <c r="A308" s="6" t="s">
        <v>824</v>
      </c>
      <c r="B308" s="6" t="s">
        <v>825</v>
      </c>
      <c r="C308" s="6">
        <v>86</v>
      </c>
    </row>
    <row r="309" spans="1:3">
      <c r="A309" s="6" t="s">
        <v>826</v>
      </c>
      <c r="B309" s="6" t="s">
        <v>827</v>
      </c>
      <c r="C309" s="6">
        <v>113</v>
      </c>
    </row>
    <row r="310" spans="1:3">
      <c r="A310" s="6" t="s">
        <v>1492</v>
      </c>
      <c r="B310" s="6" t="s">
        <v>1493</v>
      </c>
      <c r="C310" s="6">
        <v>71</v>
      </c>
    </row>
    <row r="311" spans="1:3">
      <c r="A311" s="6" t="s">
        <v>1494</v>
      </c>
      <c r="B311" s="6" t="s">
        <v>1495</v>
      </c>
      <c r="C311" s="6">
        <v>26</v>
      </c>
    </row>
    <row r="312" spans="1:3">
      <c r="A312" s="6" t="s">
        <v>828</v>
      </c>
      <c r="B312" s="6" t="s">
        <v>829</v>
      </c>
      <c r="C312" s="6">
        <v>46</v>
      </c>
    </row>
    <row r="313" spans="1:3">
      <c r="A313" s="6" t="s">
        <v>830</v>
      </c>
      <c r="B313" s="6" t="s">
        <v>831</v>
      </c>
      <c r="C313" s="6">
        <v>79</v>
      </c>
    </row>
    <row r="314" spans="1:3">
      <c r="A314" s="6" t="s">
        <v>832</v>
      </c>
      <c r="B314" s="6" t="s">
        <v>833</v>
      </c>
      <c r="C314" s="6">
        <v>1228</v>
      </c>
    </row>
    <row r="315" spans="1:3">
      <c r="A315" s="6" t="s">
        <v>834</v>
      </c>
      <c r="B315" s="6" t="s">
        <v>835</v>
      </c>
      <c r="C315" s="6">
        <v>325</v>
      </c>
    </row>
    <row r="316" spans="1:3">
      <c r="A316" s="6" t="s">
        <v>836</v>
      </c>
      <c r="B316" s="6" t="s">
        <v>837</v>
      </c>
      <c r="C316" s="6">
        <v>4360</v>
      </c>
    </row>
    <row r="317" spans="1:3">
      <c r="A317" s="6" t="s">
        <v>1496</v>
      </c>
      <c r="B317" s="6" t="s">
        <v>1497</v>
      </c>
      <c r="C317" s="6">
        <v>905</v>
      </c>
    </row>
    <row r="318" spans="1:3">
      <c r="A318" s="6" t="s">
        <v>840</v>
      </c>
      <c r="B318" s="6" t="s">
        <v>841</v>
      </c>
      <c r="C318" s="6">
        <v>790</v>
      </c>
    </row>
    <row r="319" spans="1:3">
      <c r="A319" s="6" t="s">
        <v>1498</v>
      </c>
      <c r="B319" s="6" t="s">
        <v>1499</v>
      </c>
      <c r="C319" s="6">
        <v>75</v>
      </c>
    </row>
    <row r="320" spans="1:3">
      <c r="A320" s="6" t="s">
        <v>842</v>
      </c>
      <c r="B320" s="6" t="s">
        <v>843</v>
      </c>
      <c r="C320" s="6">
        <v>308</v>
      </c>
    </row>
    <row r="321" spans="1:3">
      <c r="A321" s="6" t="s">
        <v>844</v>
      </c>
      <c r="B321" s="6" t="s">
        <v>845</v>
      </c>
      <c r="C321" s="6">
        <v>143</v>
      </c>
    </row>
    <row r="322" spans="1:3">
      <c r="A322" s="6" t="s">
        <v>846</v>
      </c>
      <c r="B322" s="6" t="s">
        <v>847</v>
      </c>
      <c r="C322" s="6">
        <v>52</v>
      </c>
    </row>
    <row r="323" spans="1:3">
      <c r="A323" s="6" t="s">
        <v>1500</v>
      </c>
      <c r="B323" s="6" t="s">
        <v>1501</v>
      </c>
      <c r="C323" s="6">
        <v>184</v>
      </c>
    </row>
    <row r="324" spans="1:3">
      <c r="A324" s="6" t="s">
        <v>848</v>
      </c>
      <c r="B324" s="6" t="s">
        <v>849</v>
      </c>
      <c r="C324" s="6">
        <v>72</v>
      </c>
    </row>
    <row r="325" spans="1:3">
      <c r="A325" s="6" t="s">
        <v>850</v>
      </c>
      <c r="B325" s="6" t="s">
        <v>851</v>
      </c>
      <c r="C325" s="6">
        <v>252</v>
      </c>
    </row>
    <row r="326" spans="1:3">
      <c r="A326" s="6" t="s">
        <v>852</v>
      </c>
      <c r="B326" s="6" t="s">
        <v>853</v>
      </c>
      <c r="C326" s="6">
        <v>49</v>
      </c>
    </row>
    <row r="327" spans="1:3">
      <c r="A327" s="6" t="s">
        <v>854</v>
      </c>
      <c r="B327" s="6" t="s">
        <v>855</v>
      </c>
      <c r="C327" s="6">
        <v>39</v>
      </c>
    </row>
    <row r="328" spans="1:3">
      <c r="A328" s="6" t="s">
        <v>1098</v>
      </c>
      <c r="B328" s="6" t="s">
        <v>1099</v>
      </c>
      <c r="C328" s="6">
        <v>376</v>
      </c>
    </row>
    <row r="329" spans="1:3">
      <c r="A329" s="6" t="s">
        <v>856</v>
      </c>
      <c r="B329" s="6" t="s">
        <v>857</v>
      </c>
      <c r="C329" s="6">
        <v>333</v>
      </c>
    </row>
    <row r="330" spans="1:3">
      <c r="A330" s="6" t="s">
        <v>858</v>
      </c>
      <c r="B330" s="6" t="s">
        <v>859</v>
      </c>
      <c r="C330" s="6">
        <v>1002</v>
      </c>
    </row>
    <row r="331" spans="1:3">
      <c r="A331" s="6" t="s">
        <v>860</v>
      </c>
      <c r="B331" s="6" t="s">
        <v>861</v>
      </c>
      <c r="C331" s="6">
        <v>225</v>
      </c>
    </row>
    <row r="332" spans="1:3">
      <c r="A332" s="6" t="s">
        <v>862</v>
      </c>
      <c r="B332" s="6" t="s">
        <v>863</v>
      </c>
      <c r="C332" s="6">
        <v>488</v>
      </c>
    </row>
    <row r="333" spans="1:3">
      <c r="A333" s="6" t="s">
        <v>864</v>
      </c>
      <c r="B333" s="6" t="s">
        <v>865</v>
      </c>
      <c r="C333" s="6">
        <v>112</v>
      </c>
    </row>
    <row r="334" spans="1:3">
      <c r="A334" s="6" t="s">
        <v>866</v>
      </c>
      <c r="B334" s="6" t="s">
        <v>867</v>
      </c>
      <c r="C334" s="6">
        <v>664</v>
      </c>
    </row>
    <row r="335" spans="1:3">
      <c r="A335" s="6" t="s">
        <v>868</v>
      </c>
      <c r="B335" s="6" t="s">
        <v>869</v>
      </c>
      <c r="C335" s="6">
        <v>1359</v>
      </c>
    </row>
    <row r="336" spans="1:3">
      <c r="A336" s="6" t="s">
        <v>870</v>
      </c>
      <c r="B336" s="6" t="s">
        <v>871</v>
      </c>
      <c r="C336" s="6">
        <v>157</v>
      </c>
    </row>
    <row r="337" spans="1:3">
      <c r="A337" s="6" t="s">
        <v>872</v>
      </c>
      <c r="B337" s="6" t="s">
        <v>873</v>
      </c>
      <c r="C337" s="6">
        <v>511</v>
      </c>
    </row>
    <row r="338" spans="1:3">
      <c r="A338" s="6" t="s">
        <v>874</v>
      </c>
      <c r="B338" s="6" t="s">
        <v>875</v>
      </c>
      <c r="C338" s="6">
        <v>251</v>
      </c>
    </row>
    <row r="339" spans="1:3">
      <c r="A339" s="6" t="s">
        <v>876</v>
      </c>
      <c r="B339" s="6" t="s">
        <v>877</v>
      </c>
      <c r="C339" s="6">
        <v>103</v>
      </c>
    </row>
    <row r="340" spans="1:3">
      <c r="A340" s="6" t="s">
        <v>1502</v>
      </c>
      <c r="B340" s="6" t="s">
        <v>1503</v>
      </c>
      <c r="C340" s="6">
        <v>433</v>
      </c>
    </row>
    <row r="341" spans="1:3">
      <c r="A341" s="6" t="s">
        <v>878</v>
      </c>
      <c r="B341" s="6" t="s">
        <v>879</v>
      </c>
      <c r="C341" s="6">
        <v>95</v>
      </c>
    </row>
    <row r="342" spans="1:3">
      <c r="A342" s="6" t="s">
        <v>880</v>
      </c>
      <c r="B342" s="6" t="s">
        <v>881</v>
      </c>
      <c r="C342" s="6">
        <v>222</v>
      </c>
    </row>
    <row r="343" spans="1:3">
      <c r="A343" s="6" t="s">
        <v>882</v>
      </c>
      <c r="B343" s="6" t="s">
        <v>883</v>
      </c>
      <c r="C343" s="6">
        <v>193</v>
      </c>
    </row>
    <row r="344" spans="1:3">
      <c r="A344" s="6" t="s">
        <v>884</v>
      </c>
      <c r="B344" s="6" t="s">
        <v>885</v>
      </c>
      <c r="C344" s="6">
        <v>298</v>
      </c>
    </row>
    <row r="345" spans="1:3">
      <c r="A345" s="6" t="s">
        <v>886</v>
      </c>
      <c r="B345" s="6" t="s">
        <v>887</v>
      </c>
      <c r="C345" s="6">
        <v>342</v>
      </c>
    </row>
    <row r="346" spans="1:3">
      <c r="A346" s="6" t="s">
        <v>888</v>
      </c>
      <c r="B346" s="6" t="s">
        <v>889</v>
      </c>
      <c r="C346" s="6">
        <v>103</v>
      </c>
    </row>
    <row r="347" spans="1:3">
      <c r="A347" s="6" t="s">
        <v>890</v>
      </c>
      <c r="B347" s="6" t="s">
        <v>891</v>
      </c>
      <c r="C347" s="6">
        <v>480</v>
      </c>
    </row>
    <row r="348" spans="1:3">
      <c r="A348" s="6" t="s">
        <v>892</v>
      </c>
      <c r="B348" s="6" t="s">
        <v>893</v>
      </c>
      <c r="C348" s="6">
        <v>55</v>
      </c>
    </row>
    <row r="349" spans="1:3">
      <c r="A349" s="6" t="s">
        <v>894</v>
      </c>
      <c r="B349" s="6" t="s">
        <v>895</v>
      </c>
      <c r="C349" s="6">
        <v>1163</v>
      </c>
    </row>
    <row r="350" spans="1:3">
      <c r="A350" s="6" t="s">
        <v>896</v>
      </c>
      <c r="B350" s="6" t="s">
        <v>897</v>
      </c>
      <c r="C350" s="6">
        <v>1143</v>
      </c>
    </row>
    <row r="351" spans="1:3">
      <c r="A351" s="6" t="s">
        <v>898</v>
      </c>
      <c r="B351" s="6" t="s">
        <v>899</v>
      </c>
      <c r="C351" s="6">
        <v>1220</v>
      </c>
    </row>
    <row r="352" spans="1:3">
      <c r="A352" s="6" t="s">
        <v>900</v>
      </c>
      <c r="B352" s="6" t="s">
        <v>901</v>
      </c>
      <c r="C352" s="6">
        <v>55</v>
      </c>
    </row>
    <row r="353" spans="1:3">
      <c r="A353" s="6" t="s">
        <v>902</v>
      </c>
      <c r="B353" s="6" t="s">
        <v>903</v>
      </c>
      <c r="C353" s="6">
        <v>8631</v>
      </c>
    </row>
    <row r="354" spans="1:3">
      <c r="A354" s="6" t="s">
        <v>908</v>
      </c>
      <c r="B354" s="6" t="s">
        <v>909</v>
      </c>
      <c r="C354" s="6">
        <v>1635</v>
      </c>
    </row>
    <row r="355" spans="1:3">
      <c r="A355" s="6" t="s">
        <v>910</v>
      </c>
      <c r="B355" s="6" t="s">
        <v>911</v>
      </c>
      <c r="C355" s="6">
        <v>116</v>
      </c>
    </row>
    <row r="356" spans="1:3">
      <c r="A356" s="6" t="s">
        <v>912</v>
      </c>
      <c r="B356" s="6" t="s">
        <v>913</v>
      </c>
      <c r="C356" s="6">
        <v>187</v>
      </c>
    </row>
    <row r="357" spans="1:3">
      <c r="A357" s="6" t="s">
        <v>1506</v>
      </c>
      <c r="B357" s="6" t="s">
        <v>1507</v>
      </c>
      <c r="C357" s="6">
        <v>57</v>
      </c>
    </row>
    <row r="358" spans="1:3">
      <c r="A358" s="6" t="s">
        <v>914</v>
      </c>
      <c r="B358" s="6" t="s">
        <v>915</v>
      </c>
      <c r="C358" s="6">
        <v>119</v>
      </c>
    </row>
    <row r="359" spans="1:3">
      <c r="A359" s="6" t="s">
        <v>916</v>
      </c>
      <c r="B359" s="6" t="s">
        <v>917</v>
      </c>
      <c r="C359" s="6">
        <v>512</v>
      </c>
    </row>
    <row r="360" spans="1:3">
      <c r="A360" s="6" t="s">
        <v>918</v>
      </c>
      <c r="B360" s="6" t="s">
        <v>919</v>
      </c>
      <c r="C360" s="6">
        <v>132</v>
      </c>
    </row>
    <row r="361" spans="1:3">
      <c r="A361" s="6" t="s">
        <v>920</v>
      </c>
      <c r="B361" s="6" t="s">
        <v>921</v>
      </c>
      <c r="C361" s="6">
        <v>318</v>
      </c>
    </row>
    <row r="362" spans="1:3">
      <c r="A362" s="6" t="s">
        <v>1508</v>
      </c>
      <c r="B362" s="6" t="s">
        <v>1509</v>
      </c>
      <c r="C362" s="6">
        <v>81</v>
      </c>
    </row>
    <row r="363" spans="1:3">
      <c r="A363" s="6" t="s">
        <v>922</v>
      </c>
      <c r="B363" s="6" t="s">
        <v>923</v>
      </c>
      <c r="C363" s="6">
        <v>78</v>
      </c>
    </row>
    <row r="364" spans="1:3">
      <c r="A364" s="6" t="s">
        <v>924</v>
      </c>
      <c r="B364" s="6" t="s">
        <v>925</v>
      </c>
      <c r="C364" s="6">
        <v>218</v>
      </c>
    </row>
    <row r="365" spans="1:3">
      <c r="A365" s="6" t="s">
        <v>1510</v>
      </c>
      <c r="B365" s="6" t="s">
        <v>1511</v>
      </c>
      <c r="C365" s="6">
        <v>260</v>
      </c>
    </row>
    <row r="366" spans="1:3">
      <c r="A366" s="6" t="s">
        <v>926</v>
      </c>
      <c r="B366" s="6" t="s">
        <v>927</v>
      </c>
      <c r="C366" s="6">
        <v>242</v>
      </c>
    </row>
    <row r="367" spans="1:3">
      <c r="A367" s="6" t="s">
        <v>928</v>
      </c>
      <c r="B367" s="6" t="s">
        <v>929</v>
      </c>
      <c r="C367" s="6">
        <v>315</v>
      </c>
    </row>
    <row r="368" spans="1:3">
      <c r="A368" s="6" t="s">
        <v>930</v>
      </c>
      <c r="B368" s="6" t="s">
        <v>931</v>
      </c>
      <c r="C368" s="6">
        <v>894</v>
      </c>
    </row>
    <row r="369" spans="1:3">
      <c r="A369" s="6" t="s">
        <v>932</v>
      </c>
      <c r="B369" s="6" t="s">
        <v>933</v>
      </c>
      <c r="C369" s="6">
        <v>804</v>
      </c>
    </row>
    <row r="370" spans="1:3">
      <c r="A370" s="6" t="s">
        <v>934</v>
      </c>
      <c r="B370" s="6" t="s">
        <v>935</v>
      </c>
      <c r="C370" s="6">
        <v>82</v>
      </c>
    </row>
    <row r="371" spans="1:3">
      <c r="A371" s="6" t="s">
        <v>936</v>
      </c>
      <c r="B371" s="6" t="s">
        <v>937</v>
      </c>
      <c r="C371" s="6">
        <v>784</v>
      </c>
    </row>
    <row r="372" spans="1:3">
      <c r="A372" s="6" t="s">
        <v>938</v>
      </c>
      <c r="B372" s="6" t="s">
        <v>939</v>
      </c>
      <c r="C372" s="6">
        <v>180</v>
      </c>
    </row>
    <row r="373" spans="1:3">
      <c r="A373" s="6" t="s">
        <v>1512</v>
      </c>
      <c r="B373" s="6" t="s">
        <v>1513</v>
      </c>
      <c r="C373" s="6">
        <v>195</v>
      </c>
    </row>
    <row r="374" spans="1:3">
      <c r="A374" s="6" t="s">
        <v>940</v>
      </c>
      <c r="B374" s="6" t="s">
        <v>941</v>
      </c>
      <c r="C374" s="6">
        <v>102</v>
      </c>
    </row>
    <row r="375" spans="1:3">
      <c r="A375" s="6" t="s">
        <v>942</v>
      </c>
      <c r="B375" s="6" t="s">
        <v>943</v>
      </c>
      <c r="C375" s="6">
        <v>46</v>
      </c>
    </row>
    <row r="376" spans="1:3">
      <c r="A376" s="6" t="s">
        <v>944</v>
      </c>
      <c r="B376" s="6" t="s">
        <v>945</v>
      </c>
      <c r="C376" s="6">
        <v>90</v>
      </c>
    </row>
    <row r="377" spans="1:3">
      <c r="A377" s="6" t="s">
        <v>946</v>
      </c>
      <c r="B377" s="6" t="s">
        <v>947</v>
      </c>
      <c r="C377" s="6">
        <v>155</v>
      </c>
    </row>
    <row r="378" spans="1:3">
      <c r="A378" s="6" t="s">
        <v>948</v>
      </c>
      <c r="B378" s="6" t="s">
        <v>949</v>
      </c>
      <c r="C378" s="6">
        <v>55</v>
      </c>
    </row>
    <row r="379" spans="1:3">
      <c r="A379" s="6" t="s">
        <v>1514</v>
      </c>
      <c r="B379" s="6" t="s">
        <v>1515</v>
      </c>
      <c r="C379" s="6">
        <v>90</v>
      </c>
    </row>
    <row r="380" spans="1:3">
      <c r="A380" s="6" t="s">
        <v>950</v>
      </c>
      <c r="B380" s="6" t="s">
        <v>951</v>
      </c>
      <c r="C380" s="6">
        <v>188</v>
      </c>
    </row>
    <row r="381" spans="1:3">
      <c r="A381" s="6" t="s">
        <v>952</v>
      </c>
      <c r="B381" s="6" t="s">
        <v>953</v>
      </c>
      <c r="C381" s="6">
        <v>1713</v>
      </c>
    </row>
    <row r="382" spans="1:3">
      <c r="A382" s="6" t="s">
        <v>954</v>
      </c>
      <c r="B382" s="6" t="s">
        <v>955</v>
      </c>
      <c r="C382" s="6">
        <v>65</v>
      </c>
    </row>
    <row r="383" spans="1:3">
      <c r="A383" s="6" t="s">
        <v>956</v>
      </c>
      <c r="B383" s="6" t="s">
        <v>957</v>
      </c>
      <c r="C383" s="6">
        <v>326</v>
      </c>
    </row>
    <row r="384" spans="1:3">
      <c r="A384" s="6" t="s">
        <v>958</v>
      </c>
      <c r="B384" s="6" t="s">
        <v>959</v>
      </c>
      <c r="C384" s="6">
        <v>326</v>
      </c>
    </row>
    <row r="385" spans="1:3">
      <c r="A385" s="6" t="s">
        <v>1516</v>
      </c>
      <c r="B385" s="6" t="s">
        <v>1517</v>
      </c>
      <c r="C385" s="6">
        <v>218</v>
      </c>
    </row>
    <row r="386" spans="1:3">
      <c r="A386" s="6" t="s">
        <v>960</v>
      </c>
      <c r="B386" s="6" t="s">
        <v>961</v>
      </c>
      <c r="C386" s="6">
        <v>597</v>
      </c>
    </row>
    <row r="387" spans="1:3">
      <c r="A387" s="6" t="s">
        <v>962</v>
      </c>
      <c r="B387" s="6" t="s">
        <v>963</v>
      </c>
      <c r="C387" s="6">
        <v>203</v>
      </c>
    </row>
    <row r="388" spans="1:3">
      <c r="A388" s="6" t="s">
        <v>964</v>
      </c>
      <c r="B388" s="6" t="s">
        <v>965</v>
      </c>
      <c r="C388" s="6">
        <v>5311</v>
      </c>
    </row>
    <row r="389" spans="1:3">
      <c r="A389" s="6" t="s">
        <v>966</v>
      </c>
      <c r="B389" s="6" t="s">
        <v>967</v>
      </c>
      <c r="C389" s="6">
        <v>841</v>
      </c>
    </row>
    <row r="390" spans="1:3">
      <c r="A390" s="6" t="s">
        <v>1518</v>
      </c>
      <c r="B390" s="6" t="s">
        <v>1519</v>
      </c>
      <c r="C390" s="6">
        <v>60</v>
      </c>
    </row>
    <row r="391" spans="1:3">
      <c r="A391" s="6" t="s">
        <v>968</v>
      </c>
      <c r="B391" s="6" t="s">
        <v>969</v>
      </c>
      <c r="C391" s="6">
        <v>159</v>
      </c>
    </row>
    <row r="392" spans="1:3">
      <c r="A392" s="6" t="s">
        <v>970</v>
      </c>
      <c r="B392" s="6" t="s">
        <v>971</v>
      </c>
      <c r="C392" s="6">
        <v>156</v>
      </c>
    </row>
    <row r="393" spans="1:3">
      <c r="A393" s="6" t="s">
        <v>972</v>
      </c>
      <c r="B393" s="6" t="s">
        <v>973</v>
      </c>
      <c r="C393" s="6">
        <v>92</v>
      </c>
    </row>
    <row r="394" spans="1:3">
      <c r="A394" s="6" t="s">
        <v>974</v>
      </c>
      <c r="B394" s="6" t="s">
        <v>975</v>
      </c>
      <c r="C394" s="6">
        <v>68</v>
      </c>
    </row>
    <row r="395" spans="1:3">
      <c r="A395" s="6" t="s">
        <v>1520</v>
      </c>
      <c r="B395" s="6" t="s">
        <v>1521</v>
      </c>
      <c r="C395" s="6">
        <v>177</v>
      </c>
    </row>
    <row r="396" spans="1:3">
      <c r="A396" s="6" t="s">
        <v>1034</v>
      </c>
      <c r="B396" s="6" t="s">
        <v>1035</v>
      </c>
      <c r="C396" s="6">
        <v>362</v>
      </c>
    </row>
    <row r="397" spans="1:3">
      <c r="A397" s="6" t="s">
        <v>976</v>
      </c>
      <c r="B397" s="6" t="s">
        <v>977</v>
      </c>
      <c r="C397" s="6">
        <v>220</v>
      </c>
    </row>
    <row r="398" spans="1:3">
      <c r="A398" s="6" t="s">
        <v>978</v>
      </c>
      <c r="B398" s="6" t="s">
        <v>979</v>
      </c>
      <c r="C398" s="6">
        <v>46</v>
      </c>
    </row>
    <row r="399" spans="1:3">
      <c r="A399" s="6" t="s">
        <v>980</v>
      </c>
      <c r="B399" s="6" t="s">
        <v>981</v>
      </c>
      <c r="C399" s="6">
        <v>320</v>
      </c>
    </row>
    <row r="400" spans="1:3">
      <c r="A400" s="6" t="s">
        <v>982</v>
      </c>
      <c r="B400" s="6" t="s">
        <v>983</v>
      </c>
      <c r="C400" s="6">
        <v>12</v>
      </c>
    </row>
    <row r="401" spans="1:3">
      <c r="A401" s="6" t="s">
        <v>1522</v>
      </c>
      <c r="B401" s="6" t="s">
        <v>1523</v>
      </c>
      <c r="C401" s="6">
        <v>86</v>
      </c>
    </row>
    <row r="402" spans="1:3">
      <c r="A402" s="6" t="s">
        <v>984</v>
      </c>
      <c r="B402" s="6" t="s">
        <v>985</v>
      </c>
      <c r="C402" s="6">
        <v>409</v>
      </c>
    </row>
    <row r="403" spans="1:3">
      <c r="A403" s="6" t="s">
        <v>986</v>
      </c>
      <c r="B403" s="6" t="s">
        <v>987</v>
      </c>
      <c r="C403" s="6">
        <v>804</v>
      </c>
    </row>
    <row r="404" spans="1:3">
      <c r="A404" s="6" t="s">
        <v>988</v>
      </c>
      <c r="B404" s="6" t="s">
        <v>989</v>
      </c>
      <c r="C404" s="6">
        <v>254</v>
      </c>
    </row>
    <row r="405" spans="1:3">
      <c r="A405" s="6" t="s">
        <v>990</v>
      </c>
      <c r="B405" s="6" t="s">
        <v>991</v>
      </c>
      <c r="C405" s="6">
        <v>240</v>
      </c>
    </row>
    <row r="406" spans="1:3">
      <c r="A406" s="6" t="s">
        <v>992</v>
      </c>
      <c r="B406" s="6" t="s">
        <v>993</v>
      </c>
      <c r="C406" s="6">
        <v>1705</v>
      </c>
    </row>
    <row r="407" spans="1:3">
      <c r="A407" s="6" t="s">
        <v>1524</v>
      </c>
      <c r="B407" s="6" t="s">
        <v>1525</v>
      </c>
      <c r="C407" s="6">
        <v>448</v>
      </c>
    </row>
    <row r="408" spans="1:3">
      <c r="A408" s="6" t="s">
        <v>1526</v>
      </c>
      <c r="B408" s="6" t="s">
        <v>1527</v>
      </c>
      <c r="C408" s="6">
        <v>29</v>
      </c>
    </row>
    <row r="409" spans="1:3">
      <c r="A409" s="6" t="s">
        <v>994</v>
      </c>
      <c r="B409" s="6" t="s">
        <v>995</v>
      </c>
      <c r="C409" s="6">
        <v>570</v>
      </c>
    </row>
    <row r="410" spans="1:3">
      <c r="A410" s="6" t="s">
        <v>996</v>
      </c>
      <c r="B410" s="6" t="s">
        <v>997</v>
      </c>
      <c r="C410" s="6">
        <v>1404</v>
      </c>
    </row>
    <row r="411" spans="1:3">
      <c r="A411" s="6" t="s">
        <v>998</v>
      </c>
      <c r="B411" s="6" t="s">
        <v>999</v>
      </c>
      <c r="C411" s="6">
        <v>405</v>
      </c>
    </row>
    <row r="412" spans="1:3">
      <c r="A412" s="6" t="s">
        <v>1000</v>
      </c>
      <c r="B412" s="6" t="s">
        <v>1001</v>
      </c>
      <c r="C412" s="6">
        <v>319</v>
      </c>
    </row>
    <row r="413" spans="1:3">
      <c r="A413" s="6" t="s">
        <v>1002</v>
      </c>
      <c r="B413" s="6" t="s">
        <v>1003</v>
      </c>
      <c r="C413" s="6">
        <v>181</v>
      </c>
    </row>
    <row r="414" spans="1:3">
      <c r="A414" s="6" t="s">
        <v>1004</v>
      </c>
      <c r="B414" s="6" t="s">
        <v>1005</v>
      </c>
      <c r="C414" s="6">
        <v>1972</v>
      </c>
    </row>
    <row r="415" spans="1:3">
      <c r="A415" s="6" t="s">
        <v>1006</v>
      </c>
      <c r="B415" s="6" t="s">
        <v>1007</v>
      </c>
      <c r="C415" s="6">
        <v>107</v>
      </c>
    </row>
    <row r="416" spans="1:3">
      <c r="A416" s="6" t="s">
        <v>1008</v>
      </c>
      <c r="B416" s="6" t="s">
        <v>1009</v>
      </c>
      <c r="C416" s="6">
        <v>58</v>
      </c>
    </row>
    <row r="417" spans="1:3">
      <c r="A417" s="6" t="s">
        <v>1010</v>
      </c>
      <c r="B417" s="6" t="s">
        <v>1011</v>
      </c>
      <c r="C417" s="6">
        <v>264</v>
      </c>
    </row>
    <row r="418" spans="1:3">
      <c r="A418" s="6" t="s">
        <v>1012</v>
      </c>
      <c r="B418" s="6" t="s">
        <v>1013</v>
      </c>
      <c r="C418" s="6">
        <v>160</v>
      </c>
    </row>
    <row r="419" spans="1:3">
      <c r="A419" s="6" t="s">
        <v>1014</v>
      </c>
      <c r="B419" s="6" t="s">
        <v>1015</v>
      </c>
      <c r="C419" s="6">
        <v>237</v>
      </c>
    </row>
    <row r="420" spans="1:3">
      <c r="A420" s="6" t="s">
        <v>1528</v>
      </c>
      <c r="B420" s="6" t="s">
        <v>1529</v>
      </c>
      <c r="C420" s="6">
        <v>130</v>
      </c>
    </row>
    <row r="421" spans="1:3">
      <c r="A421" s="6" t="s">
        <v>1016</v>
      </c>
      <c r="B421" s="6" t="s">
        <v>1017</v>
      </c>
      <c r="C421" s="6">
        <v>756</v>
      </c>
    </row>
    <row r="422" spans="1:3">
      <c r="A422" s="6" t="s">
        <v>1018</v>
      </c>
      <c r="B422" s="6" t="s">
        <v>1019</v>
      </c>
      <c r="C422" s="6">
        <v>112</v>
      </c>
    </row>
    <row r="423" spans="1:3">
      <c r="A423" s="6" t="s">
        <v>1020</v>
      </c>
      <c r="B423" s="6" t="s">
        <v>1021</v>
      </c>
      <c r="C423" s="6">
        <v>4831</v>
      </c>
    </row>
    <row r="424" spans="1:3">
      <c r="A424" s="6" t="s">
        <v>1530</v>
      </c>
      <c r="B424" s="6" t="s">
        <v>1531</v>
      </c>
      <c r="C424" s="6">
        <v>208</v>
      </c>
    </row>
    <row r="425" spans="1:3">
      <c r="A425" s="6" t="s">
        <v>1022</v>
      </c>
      <c r="B425" s="6" t="s">
        <v>1023</v>
      </c>
      <c r="C425" s="6">
        <v>192</v>
      </c>
    </row>
    <row r="426" spans="1:3">
      <c r="A426" s="6" t="s">
        <v>517</v>
      </c>
      <c r="B426" s="6" t="s">
        <v>518</v>
      </c>
      <c r="C426" s="6">
        <v>159</v>
      </c>
    </row>
    <row r="427" spans="1:3">
      <c r="A427" s="6" t="s">
        <v>519</v>
      </c>
      <c r="B427" s="6" t="s">
        <v>520</v>
      </c>
      <c r="C427" s="6">
        <v>295</v>
      </c>
    </row>
    <row r="428" spans="1:3">
      <c r="A428" s="6" t="s">
        <v>521</v>
      </c>
      <c r="B428" s="6" t="s">
        <v>522</v>
      </c>
      <c r="C428" s="6">
        <v>85</v>
      </c>
    </row>
    <row r="429" spans="1:3">
      <c r="A429" s="6" t="s">
        <v>523</v>
      </c>
      <c r="B429" s="6" t="s">
        <v>524</v>
      </c>
      <c r="C429" s="6">
        <v>150</v>
      </c>
    </row>
    <row r="430" spans="1:3">
      <c r="A430" s="6" t="s">
        <v>525</v>
      </c>
      <c r="B430" s="6" t="s">
        <v>526</v>
      </c>
      <c r="C430" s="6">
        <v>250</v>
      </c>
    </row>
    <row r="431" spans="1:3">
      <c r="A431" s="6" t="s">
        <v>527</v>
      </c>
      <c r="B431" s="6" t="s">
        <v>528</v>
      </c>
      <c r="C431" s="6">
        <v>383</v>
      </c>
    </row>
    <row r="432" spans="1:3">
      <c r="A432" s="6" t="s">
        <v>531</v>
      </c>
      <c r="B432" s="6" t="s">
        <v>532</v>
      </c>
      <c r="C432" s="6">
        <v>193</v>
      </c>
    </row>
    <row r="433" spans="1:3">
      <c r="A433" s="6" t="s">
        <v>533</v>
      </c>
      <c r="B433" s="6" t="s">
        <v>534</v>
      </c>
      <c r="C433" s="6">
        <v>298</v>
      </c>
    </row>
    <row r="434" spans="1:3">
      <c r="A434" s="6" t="s">
        <v>1024</v>
      </c>
      <c r="B434" s="6" t="s">
        <v>1025</v>
      </c>
      <c r="C434" s="6">
        <v>150</v>
      </c>
    </row>
    <row r="435" spans="1:3">
      <c r="A435" s="6" t="s">
        <v>1532</v>
      </c>
      <c r="B435" s="6" t="s">
        <v>1533</v>
      </c>
      <c r="C435" s="6">
        <v>244</v>
      </c>
    </row>
    <row r="436" spans="1:3">
      <c r="A436" s="6" t="s">
        <v>535</v>
      </c>
      <c r="B436" s="6" t="s">
        <v>536</v>
      </c>
      <c r="C436" s="6">
        <v>73</v>
      </c>
    </row>
    <row r="437" spans="1:3">
      <c r="A437" s="6" t="s">
        <v>1026</v>
      </c>
      <c r="B437" s="6" t="s">
        <v>1027</v>
      </c>
      <c r="C437" s="6">
        <v>91</v>
      </c>
    </row>
    <row r="438" spans="1:3">
      <c r="A438" s="6" t="s">
        <v>1028</v>
      </c>
      <c r="B438" s="6" t="s">
        <v>1029</v>
      </c>
      <c r="C438" s="6">
        <v>198</v>
      </c>
    </row>
    <row r="439" spans="1:3">
      <c r="A439" s="6" t="s">
        <v>1534</v>
      </c>
      <c r="B439" s="6" t="s">
        <v>1535</v>
      </c>
      <c r="C439" s="6">
        <v>236</v>
      </c>
    </row>
    <row r="440" spans="1:3">
      <c r="A440" s="6" t="s">
        <v>537</v>
      </c>
      <c r="B440" s="6" t="s">
        <v>538</v>
      </c>
      <c r="C440" s="6">
        <v>669</v>
      </c>
    </row>
    <row r="441" spans="1:3">
      <c r="A441" s="6" t="s">
        <v>539</v>
      </c>
      <c r="B441" s="6" t="s">
        <v>540</v>
      </c>
      <c r="C441" s="6">
        <v>68</v>
      </c>
    </row>
    <row r="442" spans="1:3">
      <c r="A442" s="6" t="s">
        <v>1536</v>
      </c>
      <c r="B442" s="6" t="s">
        <v>1537</v>
      </c>
      <c r="C442" s="6">
        <v>147</v>
      </c>
    </row>
    <row r="443" spans="1:3">
      <c r="A443" s="6" t="s">
        <v>541</v>
      </c>
      <c r="B443" s="6" t="s">
        <v>542</v>
      </c>
      <c r="C443" s="6">
        <v>260</v>
      </c>
    </row>
    <row r="444" spans="1:3">
      <c r="A444" s="6" t="s">
        <v>543</v>
      </c>
      <c r="B444" s="6" t="s">
        <v>544</v>
      </c>
      <c r="C444" s="6">
        <v>84</v>
      </c>
    </row>
    <row r="445" spans="1:3">
      <c r="A445" s="6" t="s">
        <v>545</v>
      </c>
      <c r="B445" s="6" t="s">
        <v>546</v>
      </c>
      <c r="C445" s="6">
        <v>90</v>
      </c>
    </row>
    <row r="446" spans="1:3">
      <c r="A446" s="6" t="s">
        <v>547</v>
      </c>
      <c r="B446" s="6" t="s">
        <v>548</v>
      </c>
      <c r="C446" s="6">
        <v>178</v>
      </c>
    </row>
    <row r="447" spans="1:3">
      <c r="A447" s="6" t="s">
        <v>549</v>
      </c>
      <c r="B447" s="6" t="s">
        <v>550</v>
      </c>
      <c r="C447" s="6">
        <v>166</v>
      </c>
    </row>
    <row r="448" spans="1:3">
      <c r="A448" s="6" t="s">
        <v>551</v>
      </c>
      <c r="B448" s="6" t="s">
        <v>552</v>
      </c>
      <c r="C448" s="6">
        <v>77</v>
      </c>
    </row>
    <row r="449" spans="1:3">
      <c r="A449" s="6" t="s">
        <v>553</v>
      </c>
      <c r="B449" s="6" t="s">
        <v>554</v>
      </c>
      <c r="C449" s="6">
        <v>3104</v>
      </c>
    </row>
    <row r="450" spans="1:3">
      <c r="A450" s="6" t="s">
        <v>555</v>
      </c>
      <c r="B450" s="6" t="s">
        <v>556</v>
      </c>
      <c r="C450" s="6">
        <v>109</v>
      </c>
    </row>
    <row r="451" spans="1:3">
      <c r="A451" s="6" t="s">
        <v>557</v>
      </c>
      <c r="B451" s="6" t="s">
        <v>558</v>
      </c>
      <c r="C451" s="6">
        <v>202</v>
      </c>
    </row>
    <row r="452" spans="1:3">
      <c r="A452" s="6" t="s">
        <v>1628</v>
      </c>
      <c r="B452" s="6" t="s">
        <v>1629</v>
      </c>
      <c r="C452" s="6">
        <v>153</v>
      </c>
    </row>
    <row r="453" spans="1:3">
      <c r="A453" s="6" t="s">
        <v>559</v>
      </c>
      <c r="B453" s="6" t="s">
        <v>560</v>
      </c>
      <c r="C453" s="6">
        <v>73</v>
      </c>
    </row>
    <row r="454" spans="1:3">
      <c r="A454" s="6" t="s">
        <v>561</v>
      </c>
      <c r="B454" s="6" t="s">
        <v>562</v>
      </c>
      <c r="C454" s="6">
        <v>1150</v>
      </c>
    </row>
    <row r="455" spans="1:3">
      <c r="A455" s="6" t="s">
        <v>1538</v>
      </c>
      <c r="B455" s="6" t="s">
        <v>1539</v>
      </c>
      <c r="C455" s="6">
        <v>231</v>
      </c>
    </row>
    <row r="456" spans="1:3">
      <c r="A456" s="6" t="s">
        <v>563</v>
      </c>
      <c r="B456" s="6" t="s">
        <v>564</v>
      </c>
      <c r="C456" s="6">
        <v>63</v>
      </c>
    </row>
    <row r="457" spans="1:3">
      <c r="A457" s="6" t="s">
        <v>565</v>
      </c>
      <c r="B457" s="6" t="s">
        <v>566</v>
      </c>
      <c r="C457" s="6">
        <v>1426</v>
      </c>
    </row>
    <row r="458" spans="1:3">
      <c r="A458" s="6" t="s">
        <v>567</v>
      </c>
      <c r="B458" s="6" t="s">
        <v>568</v>
      </c>
      <c r="C458" s="6">
        <v>948</v>
      </c>
    </row>
    <row r="459" spans="1:3">
      <c r="A459" s="6" t="s">
        <v>569</v>
      </c>
      <c r="B459" s="6" t="s">
        <v>570</v>
      </c>
      <c r="C459" s="6">
        <v>58</v>
      </c>
    </row>
    <row r="460" spans="1:3">
      <c r="A460" s="6" t="s">
        <v>571</v>
      </c>
      <c r="B460" s="6" t="s">
        <v>572</v>
      </c>
      <c r="C460" s="6">
        <v>5332</v>
      </c>
    </row>
    <row r="461" spans="1:3">
      <c r="A461" s="6" t="s">
        <v>573</v>
      </c>
      <c r="B461" s="6" t="s">
        <v>574</v>
      </c>
      <c r="C461" s="6">
        <v>78</v>
      </c>
    </row>
    <row r="462" spans="1:3">
      <c r="A462" s="6" t="s">
        <v>575</v>
      </c>
      <c r="B462" s="6" t="s">
        <v>576</v>
      </c>
      <c r="C462" s="6">
        <v>42</v>
      </c>
    </row>
    <row r="463" spans="1:3">
      <c r="A463" s="6" t="s">
        <v>577</v>
      </c>
      <c r="B463" s="6" t="s">
        <v>578</v>
      </c>
      <c r="C463" s="6">
        <v>126</v>
      </c>
    </row>
    <row r="464" spans="1:3">
      <c r="A464" s="6" t="s">
        <v>579</v>
      </c>
      <c r="B464" s="6" t="s">
        <v>580</v>
      </c>
      <c r="C464" s="6">
        <v>86</v>
      </c>
    </row>
    <row r="465" spans="1:3">
      <c r="A465" s="6" t="s">
        <v>581</v>
      </c>
      <c r="B465" s="6" t="s">
        <v>582</v>
      </c>
      <c r="C465" s="6">
        <v>455</v>
      </c>
    </row>
    <row r="466" spans="1:3">
      <c r="A466" s="6" t="s">
        <v>583</v>
      </c>
      <c r="B466" s="6" t="s">
        <v>584</v>
      </c>
      <c r="C466" s="6">
        <v>52</v>
      </c>
    </row>
    <row r="467" spans="1:3">
      <c r="A467" s="6" t="s">
        <v>585</v>
      </c>
      <c r="B467" s="6" t="s">
        <v>586</v>
      </c>
      <c r="C467" s="6">
        <v>14</v>
      </c>
    </row>
    <row r="468" spans="1:3">
      <c r="A468" s="6" t="s">
        <v>587</v>
      </c>
      <c r="B468" s="6" t="s">
        <v>588</v>
      </c>
      <c r="C468" s="6">
        <v>172</v>
      </c>
    </row>
    <row r="469" spans="1:3">
      <c r="A469" s="6" t="s">
        <v>1036</v>
      </c>
      <c r="B469" s="6" t="s">
        <v>1037</v>
      </c>
      <c r="C469" s="6">
        <v>1616</v>
      </c>
    </row>
    <row r="470" spans="1:3">
      <c r="A470" s="6" t="s">
        <v>589</v>
      </c>
      <c r="B470" s="6" t="s">
        <v>590</v>
      </c>
      <c r="C470" s="6">
        <v>414</v>
      </c>
    </row>
    <row r="471" spans="1:3">
      <c r="A471" s="6" t="s">
        <v>1112</v>
      </c>
      <c r="B471" s="6" t="s">
        <v>1113</v>
      </c>
      <c r="C471" s="6">
        <v>500</v>
      </c>
    </row>
    <row r="472" spans="1:3">
      <c r="A472" s="6" t="s">
        <v>591</v>
      </c>
      <c r="B472" s="6" t="s">
        <v>592</v>
      </c>
      <c r="C472" s="6">
        <v>164</v>
      </c>
    </row>
    <row r="473" spans="1:3">
      <c r="A473" s="6" t="s">
        <v>593</v>
      </c>
      <c r="B473" s="6" t="s">
        <v>594</v>
      </c>
      <c r="C473" s="6">
        <v>82</v>
      </c>
    </row>
    <row r="474" spans="1:3">
      <c r="A474" s="6" t="s">
        <v>595</v>
      </c>
      <c r="B474" s="6" t="s">
        <v>596</v>
      </c>
      <c r="C474" s="6">
        <v>282</v>
      </c>
    </row>
    <row r="475" spans="1:3">
      <c r="A475" s="6" t="s">
        <v>597</v>
      </c>
      <c r="B475" s="6" t="s">
        <v>598</v>
      </c>
      <c r="C475" s="6">
        <v>83</v>
      </c>
    </row>
    <row r="476" spans="1:3">
      <c r="A476" s="6" t="s">
        <v>1540</v>
      </c>
      <c r="B476" s="6" t="s">
        <v>1541</v>
      </c>
      <c r="C476" s="6">
        <v>237</v>
      </c>
    </row>
    <row r="477" spans="1:3">
      <c r="A477" s="6" t="s">
        <v>601</v>
      </c>
      <c r="B477" s="6" t="s">
        <v>602</v>
      </c>
      <c r="C477" s="6">
        <v>2178</v>
      </c>
    </row>
    <row r="478" spans="1:3">
      <c r="A478" s="6" t="s">
        <v>603</v>
      </c>
      <c r="B478" s="6" t="s">
        <v>604</v>
      </c>
      <c r="C478" s="6">
        <v>626</v>
      </c>
    </row>
    <row r="479" spans="1:3">
      <c r="A479" s="6" t="s">
        <v>1542</v>
      </c>
      <c r="B479" s="6" t="s">
        <v>1543</v>
      </c>
      <c r="C479" s="6">
        <v>299</v>
      </c>
    </row>
    <row r="480" spans="1:3">
      <c r="A480" s="6" t="s">
        <v>605</v>
      </c>
      <c r="B480" s="6" t="s">
        <v>606</v>
      </c>
      <c r="C480" s="6">
        <v>64</v>
      </c>
    </row>
    <row r="481" spans="1:3">
      <c r="A481" s="6" t="s">
        <v>607</v>
      </c>
      <c r="B481" s="6" t="s">
        <v>608</v>
      </c>
      <c r="C481" s="6">
        <v>2535</v>
      </c>
    </row>
    <row r="482" spans="1:3">
      <c r="A482" s="6" t="s">
        <v>609</v>
      </c>
      <c r="B482" s="6" t="s">
        <v>610</v>
      </c>
      <c r="C482" s="6">
        <v>418</v>
      </c>
    </row>
    <row r="483" spans="1:3">
      <c r="A483" s="6" t="s">
        <v>611</v>
      </c>
      <c r="B483" s="6" t="s">
        <v>612</v>
      </c>
      <c r="C483" s="6">
        <v>192</v>
      </c>
    </row>
    <row r="484" spans="1:3">
      <c r="A484" s="6" t="s">
        <v>613</v>
      </c>
      <c r="B484" s="6" t="s">
        <v>614</v>
      </c>
      <c r="C484" s="6">
        <v>53</v>
      </c>
    </row>
    <row r="485" spans="1:3">
      <c r="A485" s="6" t="s">
        <v>615</v>
      </c>
      <c r="B485" s="6" t="s">
        <v>616</v>
      </c>
      <c r="C485" s="6">
        <v>156</v>
      </c>
    </row>
    <row r="486" spans="1:3">
      <c r="A486" s="6" t="s">
        <v>617</v>
      </c>
      <c r="B486" s="6" t="s">
        <v>618</v>
      </c>
      <c r="C486" s="6">
        <v>70</v>
      </c>
    </row>
    <row r="487" spans="1:3">
      <c r="A487" s="6" t="s">
        <v>619</v>
      </c>
      <c r="B487" s="6" t="s">
        <v>620</v>
      </c>
      <c r="C487" s="6">
        <v>449</v>
      </c>
    </row>
    <row r="488" spans="1:3">
      <c r="A488" s="6" t="s">
        <v>621</v>
      </c>
      <c r="B488" s="6" t="s">
        <v>622</v>
      </c>
      <c r="C488" s="6">
        <v>568</v>
      </c>
    </row>
    <row r="489" spans="1:3">
      <c r="A489" s="6" t="s">
        <v>1544</v>
      </c>
      <c r="B489" s="6" t="s">
        <v>1545</v>
      </c>
      <c r="C489" s="6">
        <v>84</v>
      </c>
    </row>
    <row r="490" spans="1:3">
      <c r="A490" s="6" t="s">
        <v>1546</v>
      </c>
      <c r="B490" s="6" t="s">
        <v>1547</v>
      </c>
      <c r="C490" s="6">
        <v>159</v>
      </c>
    </row>
    <row r="491" spans="1:3">
      <c r="A491" s="6" t="s">
        <v>623</v>
      </c>
      <c r="B491" s="6" t="s">
        <v>624</v>
      </c>
      <c r="C491" s="6">
        <v>1297</v>
      </c>
    </row>
    <row r="492" spans="1:3">
      <c r="A492" s="6" t="s">
        <v>625</v>
      </c>
      <c r="B492" s="6" t="s">
        <v>626</v>
      </c>
      <c r="C492" s="6">
        <v>172</v>
      </c>
    </row>
    <row r="493" spans="1:3">
      <c r="A493" s="6" t="s">
        <v>627</v>
      </c>
      <c r="B493" s="6" t="s">
        <v>628</v>
      </c>
      <c r="C493" s="6">
        <v>49</v>
      </c>
    </row>
    <row r="494" spans="1:3">
      <c r="A494" s="6" t="s">
        <v>629</v>
      </c>
      <c r="B494" s="6" t="s">
        <v>630</v>
      </c>
      <c r="C494" s="6">
        <v>201</v>
      </c>
    </row>
    <row r="495" spans="1:3">
      <c r="A495" s="6" t="s">
        <v>631</v>
      </c>
      <c r="B495" s="6" t="s">
        <v>632</v>
      </c>
      <c r="C495" s="6">
        <v>558</v>
      </c>
    </row>
    <row r="496" spans="1:3">
      <c r="A496" s="6" t="s">
        <v>633</v>
      </c>
      <c r="B496" s="6" t="s">
        <v>634</v>
      </c>
      <c r="C496" s="6">
        <v>1537</v>
      </c>
    </row>
    <row r="497" spans="1:3">
      <c r="A497" s="6" t="s">
        <v>635</v>
      </c>
      <c r="B497" s="6" t="s">
        <v>636</v>
      </c>
      <c r="C497" s="6">
        <v>607</v>
      </c>
    </row>
    <row r="498" spans="1:3">
      <c r="A498" s="6" t="s">
        <v>1548</v>
      </c>
      <c r="B498" s="6" t="s">
        <v>1549</v>
      </c>
      <c r="C498" s="6">
        <v>135</v>
      </c>
    </row>
    <row r="499" spans="1:3">
      <c r="A499" s="6" t="s">
        <v>1550</v>
      </c>
      <c r="B499" s="6" t="s">
        <v>1551</v>
      </c>
      <c r="C499" s="6">
        <v>90</v>
      </c>
    </row>
    <row r="500" spans="1:3">
      <c r="A500" s="6" t="s">
        <v>637</v>
      </c>
      <c r="B500" s="6" t="s">
        <v>638</v>
      </c>
      <c r="C500" s="6">
        <v>709</v>
      </c>
    </row>
    <row r="501" spans="1:3">
      <c r="A501" s="6" t="s">
        <v>639</v>
      </c>
      <c r="B501" s="6" t="s">
        <v>640</v>
      </c>
      <c r="C501" s="6">
        <v>362</v>
      </c>
    </row>
    <row r="502" spans="1:3">
      <c r="A502" s="6" t="s">
        <v>1120</v>
      </c>
      <c r="B502" s="6" t="s">
        <v>1121</v>
      </c>
      <c r="C502" s="6">
        <v>462</v>
      </c>
    </row>
    <row r="503" spans="1:3">
      <c r="A503" s="6" t="s">
        <v>1122</v>
      </c>
      <c r="B503" s="6" t="s">
        <v>1123</v>
      </c>
      <c r="C503" s="6">
        <v>153</v>
      </c>
    </row>
    <row r="504" spans="1:3">
      <c r="A504" s="6" t="s">
        <v>1124</v>
      </c>
      <c r="B504" s="6" t="s">
        <v>1125</v>
      </c>
      <c r="C504" s="6">
        <v>131</v>
      </c>
    </row>
    <row r="505" spans="1:3">
      <c r="A505" s="6" t="s">
        <v>1038</v>
      </c>
      <c r="B505" s="6" t="s">
        <v>1039</v>
      </c>
      <c r="C505" s="6">
        <v>378</v>
      </c>
    </row>
    <row r="506" spans="1:3">
      <c r="A506" s="6" t="s">
        <v>1126</v>
      </c>
      <c r="B506" s="6" t="s">
        <v>1127</v>
      </c>
      <c r="C506" s="6">
        <v>102</v>
      </c>
    </row>
    <row r="507" spans="1:3">
      <c r="A507" s="6" t="s">
        <v>1040</v>
      </c>
      <c r="B507" s="6" t="s">
        <v>1041</v>
      </c>
      <c r="C507" s="6">
        <v>8936</v>
      </c>
    </row>
    <row r="508" spans="1:3">
      <c r="A508" s="6" t="s">
        <v>1630</v>
      </c>
      <c r="B508" s="6" t="s">
        <v>1631</v>
      </c>
      <c r="C508" s="6">
        <v>79</v>
      </c>
    </row>
    <row r="509" spans="1:3">
      <c r="A509" s="6" t="s">
        <v>1584</v>
      </c>
      <c r="B509" s="6" t="s">
        <v>1585</v>
      </c>
      <c r="C509" s="6">
        <v>505</v>
      </c>
    </row>
    <row r="510" spans="1:3">
      <c r="A510" s="6" t="s">
        <v>1128</v>
      </c>
      <c r="B510" s="6" t="s">
        <v>1129</v>
      </c>
      <c r="C510" s="6">
        <v>200</v>
      </c>
    </row>
    <row r="511" spans="1:3">
      <c r="A511" s="6" t="s">
        <v>1130</v>
      </c>
      <c r="B511" s="6" t="s">
        <v>1131</v>
      </c>
      <c r="C511" s="6">
        <v>345</v>
      </c>
    </row>
    <row r="512" spans="1:3">
      <c r="A512" s="6" t="s">
        <v>1132</v>
      </c>
      <c r="B512" s="6" t="s">
        <v>1133</v>
      </c>
      <c r="C512" s="6">
        <v>152</v>
      </c>
    </row>
    <row r="513" spans="1:3">
      <c r="A513" s="6" t="s">
        <v>1042</v>
      </c>
      <c r="B513" s="6" t="s">
        <v>1043</v>
      </c>
      <c r="C513" s="6">
        <v>899</v>
      </c>
    </row>
    <row r="514" spans="1:3">
      <c r="A514" s="6" t="s">
        <v>1134</v>
      </c>
      <c r="B514" s="6" t="s">
        <v>1135</v>
      </c>
      <c r="C514" s="6">
        <v>459</v>
      </c>
    </row>
    <row r="515" spans="1:3">
      <c r="A515" s="6" t="s">
        <v>1136</v>
      </c>
      <c r="B515" s="6" t="s">
        <v>1137</v>
      </c>
      <c r="C515" s="6">
        <v>158</v>
      </c>
    </row>
    <row r="516" spans="1:3">
      <c r="A516" s="6" t="s">
        <v>1138</v>
      </c>
      <c r="B516" s="6" t="s">
        <v>1139</v>
      </c>
      <c r="C516" s="6">
        <v>91</v>
      </c>
    </row>
    <row r="517" spans="1:3">
      <c r="A517" s="6" t="s">
        <v>1140</v>
      </c>
      <c r="B517" s="6" t="s">
        <v>1141</v>
      </c>
      <c r="C517" s="6">
        <v>899</v>
      </c>
    </row>
    <row r="518" spans="1:3">
      <c r="A518" s="6" t="s">
        <v>1586</v>
      </c>
      <c r="B518" s="6" t="s">
        <v>1587</v>
      </c>
      <c r="C518" s="6">
        <v>42</v>
      </c>
    </row>
    <row r="519" spans="1:3">
      <c r="A519" s="6" t="s">
        <v>1588</v>
      </c>
      <c r="B519" s="6" t="s">
        <v>1589</v>
      </c>
      <c r="C519" s="6">
        <v>281</v>
      </c>
    </row>
    <row r="520" spans="1:3">
      <c r="A520" s="6" t="s">
        <v>1590</v>
      </c>
      <c r="B520" s="6" t="s">
        <v>1591</v>
      </c>
      <c r="C520" s="6">
        <v>138</v>
      </c>
    </row>
    <row r="521" spans="1:3">
      <c r="A521" s="6" t="s">
        <v>1142</v>
      </c>
      <c r="B521" s="6" t="s">
        <v>1143</v>
      </c>
      <c r="C521" s="6">
        <v>50</v>
      </c>
    </row>
    <row r="522" spans="1:3">
      <c r="A522" s="6" t="s">
        <v>1144</v>
      </c>
      <c r="B522" s="6" t="s">
        <v>1145</v>
      </c>
      <c r="C522" s="6">
        <v>145</v>
      </c>
    </row>
    <row r="523" spans="1:3">
      <c r="A523" s="6" t="s">
        <v>1146</v>
      </c>
      <c r="B523" s="6" t="s">
        <v>1147</v>
      </c>
      <c r="C523" s="6">
        <v>490</v>
      </c>
    </row>
    <row r="524" spans="1:3">
      <c r="A524" s="6" t="s">
        <v>1044</v>
      </c>
      <c r="B524" s="6" t="s">
        <v>1045</v>
      </c>
      <c r="C524" s="6">
        <v>1155</v>
      </c>
    </row>
    <row r="525" spans="1:3">
      <c r="A525" s="6" t="s">
        <v>1592</v>
      </c>
      <c r="B525" s="6" t="s">
        <v>1593</v>
      </c>
      <c r="C525" s="6">
        <v>87</v>
      </c>
    </row>
    <row r="526" spans="1:3">
      <c r="A526" s="6" t="s">
        <v>1148</v>
      </c>
      <c r="B526" s="6" t="s">
        <v>1149</v>
      </c>
      <c r="C526" s="6">
        <v>739</v>
      </c>
    </row>
    <row r="527" spans="1:3">
      <c r="A527" s="6" t="s">
        <v>1046</v>
      </c>
      <c r="B527" s="6" t="s">
        <v>1047</v>
      </c>
      <c r="C527" s="6">
        <v>1340</v>
      </c>
    </row>
    <row r="528" spans="1:3">
      <c r="A528" s="6" t="s">
        <v>1150</v>
      </c>
      <c r="B528" s="6" t="s">
        <v>1151</v>
      </c>
      <c r="C528" s="6">
        <v>289</v>
      </c>
    </row>
    <row r="529" spans="1:3">
      <c r="A529" s="6" t="s">
        <v>1152</v>
      </c>
      <c r="B529" s="6" t="s">
        <v>1153</v>
      </c>
      <c r="C529" s="6">
        <v>117</v>
      </c>
    </row>
    <row r="530" spans="1:3">
      <c r="A530" s="6" t="s">
        <v>1154</v>
      </c>
      <c r="B530" s="6" t="s">
        <v>1155</v>
      </c>
      <c r="C530" s="6">
        <v>117</v>
      </c>
    </row>
    <row r="531" spans="1:3">
      <c r="A531" s="6" t="s">
        <v>1156</v>
      </c>
      <c r="B531" s="6" t="s">
        <v>1157</v>
      </c>
      <c r="C531" s="6">
        <v>55</v>
      </c>
    </row>
    <row r="532" spans="1:3">
      <c r="A532" s="6" t="s">
        <v>1100</v>
      </c>
      <c r="B532" s="6" t="s">
        <v>1101</v>
      </c>
      <c r="C532" s="6">
        <v>7518</v>
      </c>
    </row>
    <row r="533" spans="1:3">
      <c r="A533" s="6" t="s">
        <v>1160</v>
      </c>
      <c r="B533" s="6" t="s">
        <v>1161</v>
      </c>
      <c r="C533" s="6">
        <v>213</v>
      </c>
    </row>
    <row r="534" spans="1:3">
      <c r="A534" s="6" t="s">
        <v>1162</v>
      </c>
      <c r="B534" s="6" t="s">
        <v>1163</v>
      </c>
      <c r="C534" s="6">
        <v>453</v>
      </c>
    </row>
    <row r="535" spans="1:3">
      <c r="A535" s="6" t="s">
        <v>1164</v>
      </c>
      <c r="B535" s="6" t="s">
        <v>1165</v>
      </c>
      <c r="C535" s="6">
        <v>192</v>
      </c>
    </row>
    <row r="536" spans="1:3">
      <c r="A536" s="6" t="s">
        <v>1594</v>
      </c>
      <c r="B536" s="6" t="s">
        <v>1595</v>
      </c>
      <c r="C536" s="6">
        <v>56</v>
      </c>
    </row>
    <row r="537" spans="1:3">
      <c r="A537" s="6" t="s">
        <v>1048</v>
      </c>
      <c r="B537" s="6" t="s">
        <v>1049</v>
      </c>
      <c r="C537" s="6">
        <v>923</v>
      </c>
    </row>
    <row r="538" spans="1:3">
      <c r="A538" s="6" t="s">
        <v>1166</v>
      </c>
      <c r="B538" s="6" t="s">
        <v>1167</v>
      </c>
      <c r="C538" s="6">
        <v>205</v>
      </c>
    </row>
    <row r="539" spans="1:3">
      <c r="A539" s="6" t="s">
        <v>1168</v>
      </c>
      <c r="B539" s="6" t="s">
        <v>1169</v>
      </c>
      <c r="C539" s="6">
        <v>209</v>
      </c>
    </row>
    <row r="540" spans="1:3">
      <c r="A540" s="6" t="s">
        <v>1596</v>
      </c>
      <c r="B540" s="6" t="s">
        <v>1597</v>
      </c>
      <c r="C540" s="6">
        <v>179</v>
      </c>
    </row>
    <row r="541" spans="1:3">
      <c r="A541" s="6" t="s">
        <v>1170</v>
      </c>
      <c r="B541" s="6" t="s">
        <v>1171</v>
      </c>
      <c r="C541" s="6">
        <v>82</v>
      </c>
    </row>
    <row r="542" spans="1:3">
      <c r="A542" s="6" t="s">
        <v>1172</v>
      </c>
      <c r="B542" s="6" t="s">
        <v>1173</v>
      </c>
      <c r="C542" s="6">
        <v>125</v>
      </c>
    </row>
    <row r="543" spans="1:3">
      <c r="A543" s="6" t="s">
        <v>1632</v>
      </c>
      <c r="B543" s="6" t="s">
        <v>1633</v>
      </c>
      <c r="C543" s="6">
        <v>36</v>
      </c>
    </row>
    <row r="544" spans="1:3">
      <c r="A544" s="6" t="s">
        <v>1174</v>
      </c>
      <c r="B544" s="6" t="s">
        <v>1175</v>
      </c>
      <c r="C544" s="6">
        <v>107</v>
      </c>
    </row>
    <row r="545" spans="1:3">
      <c r="A545" s="6" t="s">
        <v>1102</v>
      </c>
      <c r="B545" s="6" t="s">
        <v>1103</v>
      </c>
      <c r="C545" s="6">
        <v>1039</v>
      </c>
    </row>
    <row r="546" spans="1:3">
      <c r="A546" s="6" t="s">
        <v>1104</v>
      </c>
      <c r="B546" s="6" t="s">
        <v>1105</v>
      </c>
      <c r="C546" s="6">
        <v>1513</v>
      </c>
    </row>
    <row r="547" spans="1:3">
      <c r="A547" s="6" t="s">
        <v>1176</v>
      </c>
      <c r="B547" s="6" t="s">
        <v>1177</v>
      </c>
      <c r="C547" s="6">
        <v>245</v>
      </c>
    </row>
    <row r="548" spans="1:3">
      <c r="A548" s="6" t="s">
        <v>1178</v>
      </c>
      <c r="B548" s="6" t="s">
        <v>1179</v>
      </c>
      <c r="C548" s="6">
        <v>109</v>
      </c>
    </row>
    <row r="549" spans="1:3">
      <c r="A549" s="6" t="s">
        <v>1050</v>
      </c>
      <c r="B549" s="6" t="s">
        <v>1051</v>
      </c>
      <c r="C549" s="6">
        <v>897</v>
      </c>
    </row>
    <row r="550" spans="1:3">
      <c r="A550" s="6" t="s">
        <v>1180</v>
      </c>
      <c r="B550" s="6" t="s">
        <v>1181</v>
      </c>
      <c r="C550" s="6">
        <v>695</v>
      </c>
    </row>
    <row r="551" spans="1:3">
      <c r="A551" s="6" t="s">
        <v>1182</v>
      </c>
      <c r="B551" s="6" t="s">
        <v>1183</v>
      </c>
      <c r="C551" s="6">
        <v>303</v>
      </c>
    </row>
    <row r="552" spans="1:3">
      <c r="A552" s="6" t="s">
        <v>1184</v>
      </c>
      <c r="B552" s="6" t="s">
        <v>1185</v>
      </c>
      <c r="C552" s="6">
        <v>462</v>
      </c>
    </row>
    <row r="553" spans="1:3">
      <c r="A553" s="6" t="s">
        <v>1186</v>
      </c>
      <c r="B553" s="6" t="s">
        <v>1187</v>
      </c>
      <c r="C553" s="6">
        <v>199</v>
      </c>
    </row>
    <row r="554" spans="1:3">
      <c r="A554" s="6" t="s">
        <v>1188</v>
      </c>
      <c r="B554" s="6" t="s">
        <v>1189</v>
      </c>
      <c r="C554" s="6">
        <v>117</v>
      </c>
    </row>
    <row r="555" spans="1:3">
      <c r="A555" s="6" t="s">
        <v>1190</v>
      </c>
      <c r="B555" s="6" t="s">
        <v>1191</v>
      </c>
      <c r="C555" s="6">
        <v>398</v>
      </c>
    </row>
    <row r="556" spans="1:3">
      <c r="A556" s="6" t="s">
        <v>1192</v>
      </c>
      <c r="B556" s="6" t="s">
        <v>1193</v>
      </c>
      <c r="C556" s="6">
        <v>519</v>
      </c>
    </row>
    <row r="557" spans="1:3">
      <c r="A557" s="6" t="s">
        <v>1194</v>
      </c>
      <c r="B557" s="6" t="s">
        <v>1195</v>
      </c>
      <c r="C557" s="6">
        <v>139</v>
      </c>
    </row>
    <row r="558" spans="1:3">
      <c r="A558" s="6" t="s">
        <v>1598</v>
      </c>
      <c r="B558" s="6" t="s">
        <v>1599</v>
      </c>
      <c r="C558" s="6">
        <v>209</v>
      </c>
    </row>
    <row r="559" spans="1:3">
      <c r="A559" s="6" t="s">
        <v>1114</v>
      </c>
      <c r="B559" s="6" t="s">
        <v>1115</v>
      </c>
      <c r="C559" s="6">
        <v>688</v>
      </c>
    </row>
    <row r="560" spans="1:3">
      <c r="A560" s="6" t="s">
        <v>1196</v>
      </c>
      <c r="B560" s="6" t="s">
        <v>1197</v>
      </c>
      <c r="C560" s="6">
        <v>212</v>
      </c>
    </row>
    <row r="561" spans="1:3">
      <c r="A561" s="6" t="s">
        <v>1198</v>
      </c>
      <c r="B561" s="6" t="s">
        <v>1199</v>
      </c>
      <c r="C561" s="6">
        <v>172</v>
      </c>
    </row>
    <row r="562" spans="1:3">
      <c r="A562" s="6" t="s">
        <v>1200</v>
      </c>
      <c r="B562" s="6" t="s">
        <v>1201</v>
      </c>
      <c r="C562" s="6">
        <v>231</v>
      </c>
    </row>
    <row r="563" spans="1:3">
      <c r="A563" s="6" t="s">
        <v>1202</v>
      </c>
      <c r="B563" s="6" t="s">
        <v>1203</v>
      </c>
      <c r="C563" s="6">
        <v>395</v>
      </c>
    </row>
    <row r="564" spans="1:3">
      <c r="A564" s="6" t="s">
        <v>1204</v>
      </c>
      <c r="B564" s="6" t="s">
        <v>1205</v>
      </c>
      <c r="C564" s="6">
        <v>368</v>
      </c>
    </row>
    <row r="565" spans="1:3">
      <c r="A565" s="6" t="s">
        <v>1206</v>
      </c>
      <c r="B565" s="6" t="s">
        <v>1207</v>
      </c>
      <c r="C565" s="6">
        <v>383</v>
      </c>
    </row>
    <row r="566" spans="1:3">
      <c r="A566" s="6" t="s">
        <v>1208</v>
      </c>
      <c r="B566" s="6" t="s">
        <v>1209</v>
      </c>
      <c r="C566" s="6">
        <v>334</v>
      </c>
    </row>
    <row r="567" spans="1:3">
      <c r="A567" s="6" t="s">
        <v>1210</v>
      </c>
      <c r="B567" s="6" t="s">
        <v>1211</v>
      </c>
      <c r="C567" s="6">
        <v>159</v>
      </c>
    </row>
    <row r="568" spans="1:3">
      <c r="A568" s="6" t="s">
        <v>1052</v>
      </c>
      <c r="B568" s="6" t="s">
        <v>1053</v>
      </c>
      <c r="C568" s="6">
        <v>1332</v>
      </c>
    </row>
    <row r="569" spans="1:3">
      <c r="A569" s="6" t="s">
        <v>1214</v>
      </c>
      <c r="B569" s="6" t="s">
        <v>1215</v>
      </c>
      <c r="C569" s="6">
        <v>328</v>
      </c>
    </row>
    <row r="570" spans="1:3">
      <c r="A570" s="6" t="s">
        <v>1116</v>
      </c>
      <c r="B570" s="6" t="s">
        <v>1117</v>
      </c>
      <c r="C570" s="6">
        <v>207</v>
      </c>
    </row>
    <row r="571" spans="1:3">
      <c r="A571" s="6" t="s">
        <v>1216</v>
      </c>
      <c r="B571" s="6" t="s">
        <v>1217</v>
      </c>
      <c r="C571" s="6">
        <v>133</v>
      </c>
    </row>
    <row r="572" spans="1:3">
      <c r="A572" s="6" t="s">
        <v>1218</v>
      </c>
      <c r="B572" s="6" t="s">
        <v>1219</v>
      </c>
      <c r="C572" s="6">
        <v>141</v>
      </c>
    </row>
    <row r="573" spans="1:3">
      <c r="A573" s="6" t="s">
        <v>1054</v>
      </c>
      <c r="B573" s="6" t="s">
        <v>1055</v>
      </c>
      <c r="C573" s="6">
        <v>913</v>
      </c>
    </row>
    <row r="574" spans="1:3">
      <c r="A574" s="6" t="s">
        <v>1220</v>
      </c>
      <c r="B574" s="6" t="s">
        <v>1221</v>
      </c>
      <c r="C574" s="6">
        <v>57</v>
      </c>
    </row>
    <row r="575" spans="1:3">
      <c r="A575" s="6" t="s">
        <v>1222</v>
      </c>
      <c r="B575" s="6" t="s">
        <v>1223</v>
      </c>
      <c r="C575" s="6">
        <v>2346</v>
      </c>
    </row>
    <row r="576" spans="1:3">
      <c r="A576" s="6" t="s">
        <v>1056</v>
      </c>
      <c r="B576" s="6" t="s">
        <v>1057</v>
      </c>
      <c r="C576" s="6">
        <v>988</v>
      </c>
    </row>
    <row r="577" spans="1:3">
      <c r="A577" s="6" t="s">
        <v>1058</v>
      </c>
      <c r="B577" s="6" t="s">
        <v>1059</v>
      </c>
      <c r="C577" s="6">
        <v>713</v>
      </c>
    </row>
    <row r="578" spans="1:3">
      <c r="A578" s="6" t="s">
        <v>1224</v>
      </c>
      <c r="B578" s="6" t="s">
        <v>1225</v>
      </c>
      <c r="C578" s="6">
        <v>250</v>
      </c>
    </row>
    <row r="579" spans="1:3">
      <c r="A579" s="6" t="s">
        <v>1226</v>
      </c>
      <c r="B579" s="6" t="s">
        <v>1227</v>
      </c>
      <c r="C579" s="6">
        <v>67</v>
      </c>
    </row>
    <row r="580" spans="1:3">
      <c r="A580" s="6" t="s">
        <v>1228</v>
      </c>
      <c r="B580" s="6" t="s">
        <v>1229</v>
      </c>
      <c r="C580" s="6">
        <v>101</v>
      </c>
    </row>
    <row r="581" spans="1:3">
      <c r="A581" s="6" t="s">
        <v>1060</v>
      </c>
      <c r="B581" s="6" t="s">
        <v>1061</v>
      </c>
      <c r="C581" s="6">
        <v>1288</v>
      </c>
    </row>
    <row r="582" spans="1:3">
      <c r="A582" s="6" t="s">
        <v>1062</v>
      </c>
      <c r="B582" s="6" t="s">
        <v>1063</v>
      </c>
      <c r="C582" s="6">
        <v>862</v>
      </c>
    </row>
    <row r="583" spans="1:3">
      <c r="A583" s="6" t="s">
        <v>1372</v>
      </c>
      <c r="B583" s="6" t="s">
        <v>1373</v>
      </c>
      <c r="C583" s="6">
        <v>231</v>
      </c>
    </row>
    <row r="584" spans="1:3">
      <c r="A584" s="6" t="s">
        <v>1634</v>
      </c>
      <c r="B584" s="6" t="s">
        <v>1635</v>
      </c>
      <c r="C584" s="6">
        <v>79</v>
      </c>
    </row>
    <row r="585" spans="1:3">
      <c r="A585" s="6" t="s">
        <v>1230</v>
      </c>
      <c r="B585" s="6" t="s">
        <v>1231</v>
      </c>
      <c r="C585" s="6">
        <v>194</v>
      </c>
    </row>
    <row r="586" spans="1:3">
      <c r="A586" s="6" t="s">
        <v>1232</v>
      </c>
      <c r="B586" s="6" t="s">
        <v>1233</v>
      </c>
      <c r="C586" s="6">
        <v>157</v>
      </c>
    </row>
    <row r="587" spans="1:3">
      <c r="A587" s="6" t="s">
        <v>1234</v>
      </c>
      <c r="B587" s="6" t="s">
        <v>1235</v>
      </c>
      <c r="C587" s="6">
        <v>382</v>
      </c>
    </row>
    <row r="588" spans="1:3">
      <c r="A588" s="6" t="s">
        <v>1600</v>
      </c>
      <c r="B588" s="6" t="s">
        <v>1601</v>
      </c>
      <c r="C588" s="6">
        <v>54</v>
      </c>
    </row>
    <row r="589" spans="1:3">
      <c r="A589" s="6" t="s">
        <v>1236</v>
      </c>
      <c r="B589" s="6" t="s">
        <v>1237</v>
      </c>
      <c r="C589" s="6">
        <v>167</v>
      </c>
    </row>
    <row r="590" spans="1:3">
      <c r="A590" s="6" t="s">
        <v>1106</v>
      </c>
      <c r="B590" s="6" t="s">
        <v>1107</v>
      </c>
      <c r="C590" s="6">
        <v>2392</v>
      </c>
    </row>
    <row r="591" spans="1:3">
      <c r="A591" s="6" t="s">
        <v>1374</v>
      </c>
      <c r="B591" s="6" t="s">
        <v>1375</v>
      </c>
      <c r="C591" s="6">
        <v>125</v>
      </c>
    </row>
    <row r="592" spans="1:3">
      <c r="A592" s="6" t="s">
        <v>1602</v>
      </c>
      <c r="B592" s="6" t="s">
        <v>1603</v>
      </c>
      <c r="C592" s="6">
        <v>94</v>
      </c>
    </row>
    <row r="593" spans="1:3">
      <c r="A593" s="6" t="s">
        <v>1552</v>
      </c>
      <c r="B593" s="6" t="s">
        <v>1553</v>
      </c>
      <c r="C593" s="6">
        <v>28</v>
      </c>
    </row>
    <row r="594" spans="1:3">
      <c r="A594" s="6" t="s">
        <v>1064</v>
      </c>
      <c r="B594" s="6" t="s">
        <v>1065</v>
      </c>
      <c r="C594" s="6">
        <v>4114</v>
      </c>
    </row>
    <row r="595" spans="1:3">
      <c r="A595" s="6" t="s">
        <v>1238</v>
      </c>
      <c r="B595" s="6" t="s">
        <v>1239</v>
      </c>
      <c r="C595" s="6">
        <v>137</v>
      </c>
    </row>
    <row r="596" spans="1:3">
      <c r="A596" s="6" t="s">
        <v>1240</v>
      </c>
      <c r="B596" s="6" t="s">
        <v>1241</v>
      </c>
      <c r="C596" s="6">
        <v>2068</v>
      </c>
    </row>
    <row r="597" spans="1:3">
      <c r="A597" s="6" t="s">
        <v>1242</v>
      </c>
      <c r="B597" s="6" t="s">
        <v>1243</v>
      </c>
      <c r="C597" s="6">
        <v>1796</v>
      </c>
    </row>
    <row r="598" spans="1:3">
      <c r="A598" s="6" t="s">
        <v>1068</v>
      </c>
      <c r="B598" s="6" t="s">
        <v>1069</v>
      </c>
      <c r="C598" s="6">
        <v>2313</v>
      </c>
    </row>
    <row r="599" spans="1:3">
      <c r="A599" s="6" t="s">
        <v>1378</v>
      </c>
      <c r="B599" s="6" t="s">
        <v>1379</v>
      </c>
      <c r="C599" s="6">
        <v>99</v>
      </c>
    </row>
    <row r="600" spans="1:3">
      <c r="A600" s="6" t="s">
        <v>1070</v>
      </c>
      <c r="B600" s="6" t="s">
        <v>1071</v>
      </c>
      <c r="C600" s="6">
        <v>502</v>
      </c>
    </row>
    <row r="601" spans="1:3">
      <c r="A601" s="6" t="s">
        <v>1554</v>
      </c>
      <c r="B601" s="6" t="s">
        <v>1555</v>
      </c>
      <c r="C601" s="6">
        <v>361</v>
      </c>
    </row>
    <row r="602" spans="1:3">
      <c r="A602" s="6" t="s">
        <v>1244</v>
      </c>
      <c r="B602" s="6" t="s">
        <v>1245</v>
      </c>
      <c r="C602" s="6">
        <v>915</v>
      </c>
    </row>
    <row r="603" spans="1:3">
      <c r="A603" s="6" t="s">
        <v>1380</v>
      </c>
      <c r="B603" s="6" t="s">
        <v>1381</v>
      </c>
      <c r="C603" s="6">
        <v>85</v>
      </c>
    </row>
    <row r="604" spans="1:3">
      <c r="A604" s="6" t="s">
        <v>1604</v>
      </c>
      <c r="B604" s="6" t="s">
        <v>1605</v>
      </c>
      <c r="C604" s="6">
        <v>158</v>
      </c>
    </row>
    <row r="605" spans="1:3">
      <c r="A605" s="6" t="s">
        <v>1246</v>
      </c>
      <c r="B605" s="6" t="s">
        <v>1247</v>
      </c>
      <c r="C605" s="6">
        <v>401</v>
      </c>
    </row>
    <row r="606" spans="1:3">
      <c r="A606" s="6" t="s">
        <v>1248</v>
      </c>
      <c r="B606" s="6" t="s">
        <v>1249</v>
      </c>
      <c r="C606" s="6">
        <v>239</v>
      </c>
    </row>
    <row r="607" spans="1:3">
      <c r="A607" s="6" t="s">
        <v>1250</v>
      </c>
      <c r="B607" s="6" t="s">
        <v>1251</v>
      </c>
      <c r="C607" s="6">
        <v>196</v>
      </c>
    </row>
    <row r="608" spans="1:3">
      <c r="A608" s="6" t="s">
        <v>1072</v>
      </c>
      <c r="B608" s="6" t="s">
        <v>1073</v>
      </c>
      <c r="C608" s="6">
        <v>11788</v>
      </c>
    </row>
    <row r="609" spans="1:3">
      <c r="A609" s="6" t="s">
        <v>1252</v>
      </c>
      <c r="B609" s="6" t="s">
        <v>1253</v>
      </c>
      <c r="C609" s="6">
        <v>564</v>
      </c>
    </row>
    <row r="610" spans="1:3">
      <c r="A610" s="6" t="s">
        <v>1606</v>
      </c>
      <c r="B610" s="6" t="s">
        <v>1607</v>
      </c>
      <c r="C610" s="6">
        <v>216</v>
      </c>
    </row>
    <row r="611" spans="1:3">
      <c r="A611" s="6" t="s">
        <v>1558</v>
      </c>
      <c r="B611" s="6" t="s">
        <v>1559</v>
      </c>
      <c r="C611" s="6">
        <v>157</v>
      </c>
    </row>
    <row r="612" spans="1:3">
      <c r="A612" s="6" t="s">
        <v>1254</v>
      </c>
      <c r="B612" s="6" t="s">
        <v>1255</v>
      </c>
      <c r="C612" s="6">
        <v>251</v>
      </c>
    </row>
    <row r="613" spans="1:3">
      <c r="A613" s="6" t="s">
        <v>1074</v>
      </c>
      <c r="B613" s="6" t="s">
        <v>1075</v>
      </c>
      <c r="C613" s="6">
        <v>1563</v>
      </c>
    </row>
    <row r="614" spans="1:3">
      <c r="A614" s="6" t="s">
        <v>1256</v>
      </c>
      <c r="B614" s="6" t="s">
        <v>1257</v>
      </c>
      <c r="C614" s="6">
        <v>141</v>
      </c>
    </row>
    <row r="615" spans="1:3">
      <c r="A615" s="6" t="s">
        <v>1258</v>
      </c>
      <c r="B615" s="6" t="s">
        <v>1259</v>
      </c>
      <c r="C615" s="6">
        <v>84</v>
      </c>
    </row>
    <row r="616" spans="1:3">
      <c r="A616" s="6" t="s">
        <v>1260</v>
      </c>
      <c r="B616" s="6" t="s">
        <v>1261</v>
      </c>
      <c r="C616" s="6">
        <v>62</v>
      </c>
    </row>
    <row r="617" spans="1:3">
      <c r="A617" s="6" t="s">
        <v>1262</v>
      </c>
      <c r="B617" s="6" t="s">
        <v>1263</v>
      </c>
      <c r="C617" s="6">
        <v>92</v>
      </c>
    </row>
    <row r="618" spans="1:3">
      <c r="A618" s="6" t="s">
        <v>1264</v>
      </c>
      <c r="B618" s="6" t="s">
        <v>1265</v>
      </c>
      <c r="C618" s="6">
        <v>65</v>
      </c>
    </row>
    <row r="619" spans="1:3">
      <c r="A619" s="6" t="s">
        <v>1266</v>
      </c>
      <c r="B619" s="6" t="s">
        <v>1267</v>
      </c>
      <c r="C619" s="6">
        <v>307</v>
      </c>
    </row>
    <row r="620" spans="1:3">
      <c r="A620" s="6" t="s">
        <v>1382</v>
      </c>
      <c r="B620" s="6" t="s">
        <v>1383</v>
      </c>
      <c r="C620" s="6">
        <v>216</v>
      </c>
    </row>
    <row r="621" spans="1:3">
      <c r="A621" s="6" t="s">
        <v>1384</v>
      </c>
      <c r="B621" s="6" t="s">
        <v>1385</v>
      </c>
      <c r="C621" s="6">
        <v>55</v>
      </c>
    </row>
    <row r="622" spans="1:3">
      <c r="A622" s="6" t="s">
        <v>1268</v>
      </c>
      <c r="B622" s="6" t="s">
        <v>1269</v>
      </c>
      <c r="C622" s="6">
        <v>1050</v>
      </c>
    </row>
    <row r="623" spans="1:3">
      <c r="A623" s="6" t="s">
        <v>1386</v>
      </c>
      <c r="B623" s="6" t="s">
        <v>1387</v>
      </c>
      <c r="C623" s="6">
        <v>191</v>
      </c>
    </row>
    <row r="624" spans="1:3">
      <c r="A624" s="6" t="s">
        <v>1560</v>
      </c>
      <c r="B624" s="6" t="s">
        <v>1561</v>
      </c>
      <c r="C624" s="6">
        <v>137</v>
      </c>
    </row>
    <row r="625" spans="1:3">
      <c r="A625" s="6" t="s">
        <v>1270</v>
      </c>
      <c r="B625" s="6" t="s">
        <v>1271</v>
      </c>
      <c r="C625" s="6">
        <v>102</v>
      </c>
    </row>
    <row r="626" spans="1:3">
      <c r="A626" s="6" t="s">
        <v>1388</v>
      </c>
      <c r="B626" s="6" t="s">
        <v>1389</v>
      </c>
      <c r="C626" s="6">
        <v>254</v>
      </c>
    </row>
    <row r="627" spans="1:3">
      <c r="A627" s="6" t="s">
        <v>1390</v>
      </c>
      <c r="B627" s="6" t="s">
        <v>1391</v>
      </c>
      <c r="C627" s="6">
        <v>214</v>
      </c>
    </row>
    <row r="628" spans="1:3">
      <c r="A628" s="6" t="s">
        <v>1076</v>
      </c>
      <c r="B628" s="6" t="s">
        <v>1077</v>
      </c>
      <c r="C628" s="6">
        <v>1144</v>
      </c>
    </row>
    <row r="629" spans="1:3">
      <c r="A629" s="6" t="s">
        <v>1078</v>
      </c>
      <c r="B629" s="6" t="s">
        <v>1079</v>
      </c>
      <c r="C629" s="6">
        <v>738</v>
      </c>
    </row>
    <row r="630" spans="1:3">
      <c r="A630" s="6" t="s">
        <v>1392</v>
      </c>
      <c r="B630" s="6" t="s">
        <v>1393</v>
      </c>
      <c r="C630" s="6">
        <v>217</v>
      </c>
    </row>
    <row r="631" spans="1:3">
      <c r="A631" s="6" t="s">
        <v>1272</v>
      </c>
      <c r="B631" s="6" t="s">
        <v>1273</v>
      </c>
      <c r="C631" s="6">
        <v>461</v>
      </c>
    </row>
    <row r="632" spans="1:3">
      <c r="A632" s="6" t="s">
        <v>1274</v>
      </c>
      <c r="B632" s="6" t="s">
        <v>1275</v>
      </c>
      <c r="C632" s="6">
        <v>413</v>
      </c>
    </row>
    <row r="633" spans="1:3">
      <c r="A633" s="6" t="s">
        <v>1562</v>
      </c>
      <c r="B633" s="6" t="s">
        <v>1563</v>
      </c>
      <c r="C633" s="6">
        <v>433</v>
      </c>
    </row>
    <row r="634" spans="1:3">
      <c r="A634" s="6" t="s">
        <v>1394</v>
      </c>
      <c r="B634" s="6" t="s">
        <v>1395</v>
      </c>
      <c r="C634" s="6">
        <v>169</v>
      </c>
    </row>
    <row r="635" spans="1:3">
      <c r="A635" s="6" t="s">
        <v>1276</v>
      </c>
      <c r="B635" s="6" t="s">
        <v>1277</v>
      </c>
      <c r="C635" s="6">
        <v>594</v>
      </c>
    </row>
    <row r="636" spans="1:3">
      <c r="A636" s="6" t="s">
        <v>1278</v>
      </c>
      <c r="B636" s="6" t="s">
        <v>1279</v>
      </c>
      <c r="C636" s="6">
        <v>126</v>
      </c>
    </row>
    <row r="637" spans="1:3">
      <c r="A637" s="6" t="s">
        <v>1396</v>
      </c>
      <c r="B637" s="6" t="s">
        <v>1397</v>
      </c>
      <c r="C637" s="6">
        <v>119</v>
      </c>
    </row>
    <row r="638" spans="1:3">
      <c r="A638" s="6" t="s">
        <v>1280</v>
      </c>
      <c r="B638" s="6" t="s">
        <v>1281</v>
      </c>
      <c r="C638" s="6">
        <v>175</v>
      </c>
    </row>
    <row r="639" spans="1:3">
      <c r="A639" s="6" t="s">
        <v>1564</v>
      </c>
      <c r="B639" s="6" t="s">
        <v>1565</v>
      </c>
      <c r="C639" s="6">
        <v>53</v>
      </c>
    </row>
    <row r="640" spans="1:3">
      <c r="A640" s="6" t="s">
        <v>1282</v>
      </c>
      <c r="B640" s="6" t="s">
        <v>1283</v>
      </c>
      <c r="C640" s="6">
        <v>147</v>
      </c>
    </row>
    <row r="641" spans="1:3">
      <c r="A641" s="6" t="s">
        <v>1284</v>
      </c>
      <c r="B641" s="6" t="s">
        <v>1285</v>
      </c>
      <c r="C641" s="6">
        <v>199</v>
      </c>
    </row>
    <row r="642" spans="1:3">
      <c r="A642" s="6" t="s">
        <v>1286</v>
      </c>
      <c r="B642" s="6" t="s">
        <v>1287</v>
      </c>
      <c r="C642" s="6">
        <v>295</v>
      </c>
    </row>
    <row r="643" spans="1:3">
      <c r="A643" s="6" t="s">
        <v>1288</v>
      </c>
      <c r="B643" s="6" t="s">
        <v>1289</v>
      </c>
      <c r="C643" s="6">
        <v>50</v>
      </c>
    </row>
    <row r="644" spans="1:3">
      <c r="A644" s="6" t="s">
        <v>1290</v>
      </c>
      <c r="B644" s="6" t="s">
        <v>1291</v>
      </c>
      <c r="C644" s="6">
        <v>231</v>
      </c>
    </row>
    <row r="645" spans="1:3">
      <c r="A645" s="6" t="s">
        <v>1080</v>
      </c>
      <c r="B645" s="6" t="s">
        <v>1081</v>
      </c>
      <c r="C645" s="6">
        <v>691</v>
      </c>
    </row>
    <row r="646" spans="1:3">
      <c r="A646" s="6" t="s">
        <v>1082</v>
      </c>
      <c r="B646" s="6" t="s">
        <v>1083</v>
      </c>
      <c r="C646" s="6">
        <v>1990</v>
      </c>
    </row>
    <row r="647" spans="1:3">
      <c r="A647" s="6" t="s">
        <v>1292</v>
      </c>
      <c r="B647" s="6" t="s">
        <v>1293</v>
      </c>
      <c r="C647" s="6">
        <v>167</v>
      </c>
    </row>
    <row r="648" spans="1:3">
      <c r="A648" s="6" t="s">
        <v>1294</v>
      </c>
      <c r="B648" s="6" t="s">
        <v>1295</v>
      </c>
      <c r="C648" s="6">
        <v>53</v>
      </c>
    </row>
    <row r="649" spans="1:3">
      <c r="A649" s="6" t="s">
        <v>1084</v>
      </c>
      <c r="B649" s="6" t="s">
        <v>1085</v>
      </c>
      <c r="C649" s="6">
        <v>1777</v>
      </c>
    </row>
    <row r="650" spans="1:3">
      <c r="A650" s="6" t="s">
        <v>1296</v>
      </c>
      <c r="B650" s="6" t="s">
        <v>1297</v>
      </c>
      <c r="C650" s="6">
        <v>32</v>
      </c>
    </row>
    <row r="651" spans="1:3">
      <c r="A651" s="6" t="s">
        <v>1086</v>
      </c>
      <c r="B651" s="6" t="s">
        <v>1087</v>
      </c>
      <c r="C651" s="6">
        <v>2811</v>
      </c>
    </row>
    <row r="652" spans="1:3">
      <c r="A652" s="6" t="s">
        <v>1298</v>
      </c>
      <c r="B652" s="6" t="s">
        <v>1299</v>
      </c>
      <c r="C652" s="6">
        <v>82</v>
      </c>
    </row>
    <row r="653" spans="1:3">
      <c r="A653" s="6" t="s">
        <v>1300</v>
      </c>
      <c r="B653" s="6" t="s">
        <v>1301</v>
      </c>
      <c r="C653" s="6">
        <v>165</v>
      </c>
    </row>
    <row r="654" spans="1:3">
      <c r="A654" s="6" t="s">
        <v>1566</v>
      </c>
      <c r="B654" s="6" t="s">
        <v>1567</v>
      </c>
      <c r="C654" s="6">
        <v>94</v>
      </c>
    </row>
    <row r="655" spans="1:3">
      <c r="A655" s="6" t="s">
        <v>1302</v>
      </c>
      <c r="B655" s="6" t="s">
        <v>1303</v>
      </c>
      <c r="C655" s="6">
        <v>396</v>
      </c>
    </row>
    <row r="656" spans="1:3">
      <c r="A656" s="6" t="s">
        <v>1304</v>
      </c>
      <c r="B656" s="6" t="s">
        <v>1305</v>
      </c>
      <c r="C656" s="6">
        <v>84</v>
      </c>
    </row>
    <row r="657" spans="1:3">
      <c r="A657" s="6" t="s">
        <v>1118</v>
      </c>
      <c r="B657" s="6" t="s">
        <v>1119</v>
      </c>
      <c r="C657" s="6">
        <v>288</v>
      </c>
    </row>
    <row r="658" spans="1:3">
      <c r="A658" s="6" t="s">
        <v>1306</v>
      </c>
      <c r="B658" s="6" t="s">
        <v>1307</v>
      </c>
      <c r="C658" s="6">
        <v>50</v>
      </c>
    </row>
    <row r="659" spans="1:3">
      <c r="A659" s="6" t="s">
        <v>1568</v>
      </c>
      <c r="B659" s="6" t="s">
        <v>1569</v>
      </c>
      <c r="C659" s="6">
        <v>28</v>
      </c>
    </row>
    <row r="660" spans="1:3">
      <c r="A660" s="6" t="s">
        <v>1308</v>
      </c>
      <c r="B660" s="6" t="s">
        <v>1309</v>
      </c>
      <c r="C660" s="6">
        <v>214</v>
      </c>
    </row>
    <row r="661" spans="1:3">
      <c r="A661" s="6" t="s">
        <v>1310</v>
      </c>
      <c r="B661" s="6" t="s">
        <v>1311</v>
      </c>
      <c r="C661" s="6">
        <v>199</v>
      </c>
    </row>
    <row r="662" spans="1:3">
      <c r="A662" s="6" t="s">
        <v>1312</v>
      </c>
      <c r="B662" s="6" t="s">
        <v>1313</v>
      </c>
      <c r="C662" s="6">
        <v>38</v>
      </c>
    </row>
    <row r="663" spans="1:3">
      <c r="A663" s="6" t="s">
        <v>1314</v>
      </c>
      <c r="B663" s="6" t="s">
        <v>1315</v>
      </c>
      <c r="C663" s="6">
        <v>211</v>
      </c>
    </row>
    <row r="664" spans="1:3">
      <c r="A664" s="6" t="s">
        <v>1316</v>
      </c>
      <c r="B664" s="6" t="s">
        <v>1317</v>
      </c>
      <c r="C664" s="6">
        <v>115</v>
      </c>
    </row>
    <row r="665" spans="1:3">
      <c r="A665" s="6" t="s">
        <v>1318</v>
      </c>
      <c r="B665" s="6" t="s">
        <v>1319</v>
      </c>
      <c r="C665" s="6">
        <v>184</v>
      </c>
    </row>
    <row r="666" spans="1:3">
      <c r="A666" s="6" t="s">
        <v>1320</v>
      </c>
      <c r="B666" s="6" t="s">
        <v>1321</v>
      </c>
      <c r="C666" s="6">
        <v>134</v>
      </c>
    </row>
    <row r="667" spans="1:3">
      <c r="A667" s="6" t="s">
        <v>1322</v>
      </c>
      <c r="B667" s="6" t="s">
        <v>1323</v>
      </c>
      <c r="C667" s="6">
        <v>504</v>
      </c>
    </row>
    <row r="668" spans="1:3">
      <c r="A668" s="6" t="s">
        <v>1324</v>
      </c>
      <c r="B668" s="6" t="s">
        <v>1325</v>
      </c>
      <c r="C668" s="6">
        <v>86</v>
      </c>
    </row>
    <row r="669" spans="1:3">
      <c r="A669" s="6" t="s">
        <v>1570</v>
      </c>
      <c r="B669" s="6" t="s">
        <v>1571</v>
      </c>
      <c r="C669" s="6">
        <v>271</v>
      </c>
    </row>
    <row r="670" spans="1:3">
      <c r="A670" s="6" t="s">
        <v>1326</v>
      </c>
      <c r="B670" s="6" t="s">
        <v>1327</v>
      </c>
      <c r="C670" s="6">
        <v>357</v>
      </c>
    </row>
    <row r="671" spans="1:3">
      <c r="A671" s="6" t="s">
        <v>1108</v>
      </c>
      <c r="B671" s="6" t="s">
        <v>1109</v>
      </c>
      <c r="C671" s="6">
        <v>938</v>
      </c>
    </row>
    <row r="672" spans="1:3">
      <c r="A672" s="6" t="s">
        <v>1328</v>
      </c>
      <c r="B672" s="6" t="s">
        <v>1329</v>
      </c>
      <c r="C672" s="6">
        <v>253</v>
      </c>
    </row>
    <row r="673" spans="1:3">
      <c r="A673" s="6" t="s">
        <v>1330</v>
      </c>
      <c r="B673" s="6" t="s">
        <v>1331</v>
      </c>
      <c r="C673" s="6">
        <v>146</v>
      </c>
    </row>
    <row r="674" spans="1:3">
      <c r="A674" s="6" t="s">
        <v>1332</v>
      </c>
      <c r="B674" s="6" t="s">
        <v>1333</v>
      </c>
      <c r="C674" s="6">
        <v>137</v>
      </c>
    </row>
    <row r="675" spans="1:3">
      <c r="A675" s="6" t="s">
        <v>1334</v>
      </c>
      <c r="B675" s="6" t="s">
        <v>1335</v>
      </c>
      <c r="C675" s="6">
        <v>114</v>
      </c>
    </row>
    <row r="676" spans="1:3">
      <c r="A676" s="6" t="s">
        <v>1572</v>
      </c>
      <c r="B676" s="6" t="s">
        <v>1573</v>
      </c>
      <c r="C676" s="6">
        <v>167</v>
      </c>
    </row>
    <row r="677" spans="1:3">
      <c r="A677" s="6" t="s">
        <v>1336</v>
      </c>
      <c r="B677" s="6" t="s">
        <v>1337</v>
      </c>
      <c r="C677" s="6">
        <v>91</v>
      </c>
    </row>
    <row r="678" spans="1:3">
      <c r="A678" s="6" t="s">
        <v>1338</v>
      </c>
      <c r="B678" s="6" t="s">
        <v>1339</v>
      </c>
      <c r="C678" s="6">
        <v>398</v>
      </c>
    </row>
    <row r="679" spans="1:3">
      <c r="A679" s="6" t="s">
        <v>1340</v>
      </c>
      <c r="B679" s="6" t="s">
        <v>1341</v>
      </c>
      <c r="C679" s="6">
        <v>248</v>
      </c>
    </row>
    <row r="680" spans="1:3">
      <c r="A680" s="6" t="s">
        <v>1342</v>
      </c>
      <c r="B680" s="6" t="s">
        <v>1343</v>
      </c>
      <c r="C680" s="6">
        <v>69</v>
      </c>
    </row>
    <row r="681" spans="1:3">
      <c r="A681" s="6" t="s">
        <v>1344</v>
      </c>
      <c r="B681" s="6" t="s">
        <v>1345</v>
      </c>
      <c r="C681" s="6">
        <v>24</v>
      </c>
    </row>
    <row r="682" spans="1:3">
      <c r="A682" s="6" t="s">
        <v>1346</v>
      </c>
      <c r="B682" s="6" t="s">
        <v>1347</v>
      </c>
      <c r="C682" s="6">
        <v>62</v>
      </c>
    </row>
    <row r="683" spans="1:3">
      <c r="A683" s="6" t="s">
        <v>1574</v>
      </c>
      <c r="B683" s="6" t="s">
        <v>1575</v>
      </c>
      <c r="C683" s="6">
        <v>96</v>
      </c>
    </row>
    <row r="684" spans="1:3">
      <c r="A684" s="6" t="s">
        <v>1348</v>
      </c>
      <c r="B684" s="6" t="s">
        <v>1349</v>
      </c>
      <c r="C684" s="6">
        <v>389</v>
      </c>
    </row>
    <row r="685" spans="1:3">
      <c r="A685" s="6" t="s">
        <v>1088</v>
      </c>
      <c r="B685" s="6" t="s">
        <v>1089</v>
      </c>
      <c r="C685" s="6">
        <v>1177</v>
      </c>
    </row>
    <row r="686" spans="1:3">
      <c r="A686" s="6" t="s">
        <v>1350</v>
      </c>
      <c r="B686" s="6" t="s">
        <v>1351</v>
      </c>
      <c r="C686" s="6">
        <v>82</v>
      </c>
    </row>
    <row r="687" spans="1:3">
      <c r="A687" s="6" t="s">
        <v>1352</v>
      </c>
      <c r="B687" s="6" t="s">
        <v>1353</v>
      </c>
      <c r="C687" s="6">
        <v>125</v>
      </c>
    </row>
    <row r="688" spans="1:3">
      <c r="A688" s="6" t="s">
        <v>1354</v>
      </c>
      <c r="B688" s="6" t="s">
        <v>1355</v>
      </c>
      <c r="C688" s="6">
        <v>263</v>
      </c>
    </row>
    <row r="689" spans="1:3">
      <c r="A689" s="6" t="s">
        <v>1576</v>
      </c>
      <c r="B689" s="6" t="s">
        <v>1577</v>
      </c>
      <c r="C689" s="6">
        <v>49</v>
      </c>
    </row>
    <row r="690" spans="1:3">
      <c r="A690" s="6" t="s">
        <v>1578</v>
      </c>
      <c r="B690" s="6" t="s">
        <v>1579</v>
      </c>
      <c r="C690" s="6">
        <v>103</v>
      </c>
    </row>
    <row r="691" spans="1:3">
      <c r="A691" s="6" t="s">
        <v>1356</v>
      </c>
      <c r="B691" s="6" t="s">
        <v>1357</v>
      </c>
      <c r="C691" s="6">
        <v>74</v>
      </c>
    </row>
    <row r="692" spans="1:3">
      <c r="A692" s="6" t="s">
        <v>1358</v>
      </c>
      <c r="B692" s="6" t="s">
        <v>1359</v>
      </c>
      <c r="C692" s="6">
        <v>114</v>
      </c>
    </row>
    <row r="693" spans="1:3">
      <c r="A693" s="6" t="s">
        <v>1360</v>
      </c>
      <c r="B693" s="6" t="s">
        <v>1361</v>
      </c>
      <c r="C693" s="6">
        <v>216</v>
      </c>
    </row>
    <row r="694" spans="1:3">
      <c r="A694" s="6" t="s">
        <v>1362</v>
      </c>
      <c r="B694" s="6" t="s">
        <v>1363</v>
      </c>
      <c r="C694" s="6">
        <v>326</v>
      </c>
    </row>
    <row r="695" spans="1:3">
      <c r="A695" s="6" t="s">
        <v>1580</v>
      </c>
      <c r="B695" s="6" t="s">
        <v>1581</v>
      </c>
      <c r="C695" s="6">
        <v>179</v>
      </c>
    </row>
    <row r="696" spans="1:3">
      <c r="A696" s="6" t="s">
        <v>1364</v>
      </c>
      <c r="B696" s="6" t="s">
        <v>1365</v>
      </c>
      <c r="C696" s="6">
        <v>1059</v>
      </c>
    </row>
    <row r="697" spans="1:3">
      <c r="A697" s="6" t="s">
        <v>1366</v>
      </c>
      <c r="B697" s="6" t="s">
        <v>1367</v>
      </c>
      <c r="C697" s="6">
        <v>100</v>
      </c>
    </row>
    <row r="698" spans="1:3">
      <c r="A698" s="6" t="s">
        <v>1090</v>
      </c>
      <c r="B698" s="6" t="s">
        <v>1091</v>
      </c>
      <c r="C698" s="6">
        <v>229</v>
      </c>
    </row>
    <row r="699" spans="1:3">
      <c r="A699" s="6" t="s">
        <v>1092</v>
      </c>
      <c r="B699" s="6" t="s">
        <v>1093</v>
      </c>
      <c r="C699" s="6">
        <v>348</v>
      </c>
    </row>
    <row r="700" spans="1:3">
      <c r="A700" s="6" t="s">
        <v>1094</v>
      </c>
      <c r="B700" s="6" t="s">
        <v>1095</v>
      </c>
      <c r="C700" s="6">
        <v>338</v>
      </c>
    </row>
    <row r="701" spans="1:3">
      <c r="A701" s="6" t="s">
        <v>1582</v>
      </c>
      <c r="B701" s="6" t="s">
        <v>1583</v>
      </c>
      <c r="C701" s="6">
        <v>192</v>
      </c>
    </row>
    <row r="702" spans="1:3">
      <c r="A702" s="6" t="s">
        <v>1368</v>
      </c>
      <c r="B702" s="6" t="s">
        <v>1369</v>
      </c>
      <c r="C702" s="6">
        <v>162</v>
      </c>
    </row>
    <row r="703" spans="1:3">
      <c r="A703" s="6" t="s">
        <v>1370</v>
      </c>
      <c r="B703" s="6" t="s">
        <v>1371</v>
      </c>
      <c r="C703" s="6">
        <v>270</v>
      </c>
    </row>
    <row r="705" spans="1:3">
      <c r="C705" s="6">
        <f>SUM(C6:C703)</f>
        <v>535078</v>
      </c>
    </row>
    <row r="712" spans="1:3">
      <c r="A712" s="5" t="s">
        <v>1650</v>
      </c>
    </row>
    <row r="713" spans="1:3">
      <c r="A713" s="6" t="s">
        <v>1651</v>
      </c>
    </row>
    <row r="715" spans="1:3">
      <c r="A715" s="5" t="s">
        <v>1652</v>
      </c>
    </row>
    <row r="716" spans="1:3">
      <c r="A716" s="6" t="s">
        <v>1653</v>
      </c>
    </row>
    <row r="718" spans="1:3">
      <c r="A718" s="5" t="s">
        <v>1654</v>
      </c>
    </row>
    <row r="719" spans="1:3">
      <c r="A719" s="6" t="s">
        <v>1655</v>
      </c>
    </row>
    <row r="721" spans="1:1">
      <c r="A721" s="5" t="s">
        <v>1656</v>
      </c>
    </row>
    <row r="722" spans="1:1">
      <c r="A722" s="6" t="s">
        <v>1657</v>
      </c>
    </row>
    <row r="724" spans="1:1">
      <c r="A724" s="5" t="s">
        <v>1658</v>
      </c>
    </row>
    <row r="725" spans="1:1">
      <c r="A725" s="6" t="s">
        <v>1659</v>
      </c>
    </row>
  </sheetData>
  <hyperlinks>
    <hyperlink ref="A722" r:id="rId1" tooltip="https://www.insee.fr/fr/statistiques/2522602" xr:uid="{A94DE7DC-6281-4602-83C7-540622E72413}"/>
    <hyperlink ref="A725" r:id="rId2" tooltip="https://statistiques-locales.insee.fr/?view=map1&amp;indics=pop_legales.popmun&amp;serie=2020&amp;lang=fr" xr:uid="{A23E9B6D-E78F-4CD6-AE70-85EE74D3789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4DF3-8B4B-45FA-9AB2-86F252E302BB}">
  <dimension ref="A1:W699"/>
  <sheetViews>
    <sheetView topLeftCell="J1" workbookViewId="0">
      <selection activeCell="A10" sqref="A10:D10"/>
    </sheetView>
  </sheetViews>
  <sheetFormatPr baseColWidth="10" defaultRowHeight="14.4"/>
  <cols>
    <col min="1" max="1" width="11.44140625" bestFit="1" customWidth="1"/>
    <col min="9" max="9" width="15.5546875" bestFit="1" customWidth="1"/>
  </cols>
  <sheetData>
    <row r="1" spans="1:23" ht="28.8">
      <c r="A1" s="11" t="s">
        <v>2985</v>
      </c>
      <c r="B1" s="11" t="s">
        <v>2986</v>
      </c>
      <c r="C1" s="11" t="s">
        <v>2987</v>
      </c>
      <c r="D1" s="11" t="s">
        <v>2988</v>
      </c>
      <c r="E1" s="11" t="s">
        <v>2989</v>
      </c>
      <c r="F1" s="11" t="s">
        <v>2990</v>
      </c>
      <c r="G1" s="11" t="s">
        <v>2991</v>
      </c>
      <c r="H1" s="11" t="s">
        <v>2992</v>
      </c>
      <c r="I1" s="11" t="s">
        <v>2993</v>
      </c>
      <c r="J1" s="11" t="s">
        <v>2994</v>
      </c>
      <c r="K1" s="11" t="s">
        <v>2995</v>
      </c>
      <c r="L1" s="11" t="s">
        <v>2996</v>
      </c>
      <c r="M1" s="11" t="s">
        <v>2997</v>
      </c>
      <c r="N1" s="11" t="s">
        <v>2998</v>
      </c>
      <c r="O1" s="11" t="s">
        <v>2999</v>
      </c>
      <c r="P1" s="11" t="s">
        <v>3000</v>
      </c>
      <c r="Q1" s="11" t="s">
        <v>3001</v>
      </c>
      <c r="R1" s="11" t="s">
        <v>3002</v>
      </c>
      <c r="S1" s="11" t="s">
        <v>3003</v>
      </c>
      <c r="T1" s="11" t="s">
        <v>3004</v>
      </c>
      <c r="U1" s="11" t="s">
        <v>3005</v>
      </c>
      <c r="V1" s="11" t="s">
        <v>3006</v>
      </c>
      <c r="W1" s="11" t="s">
        <v>3007</v>
      </c>
    </row>
    <row r="2" spans="1:23" ht="43.2">
      <c r="A2" s="11" t="s">
        <v>3704</v>
      </c>
      <c r="B2" s="11">
        <v>21001</v>
      </c>
      <c r="C2" s="11">
        <v>1</v>
      </c>
      <c r="D2" s="11" t="s">
        <v>3011</v>
      </c>
      <c r="E2" s="11">
        <v>21</v>
      </c>
      <c r="F2" s="11">
        <v>27</v>
      </c>
      <c r="G2" s="11">
        <v>457</v>
      </c>
      <c r="H2" s="11">
        <v>420</v>
      </c>
      <c r="I2" s="12">
        <v>44944.777581018519</v>
      </c>
      <c r="J2" s="11">
        <v>21700</v>
      </c>
      <c r="K2" s="11" t="s">
        <v>33</v>
      </c>
      <c r="L2" s="11" t="s">
        <v>3008</v>
      </c>
      <c r="M2" s="11" t="s">
        <v>3008</v>
      </c>
      <c r="N2" s="11" t="s">
        <v>3008</v>
      </c>
      <c r="O2" s="11" t="s">
        <v>3008</v>
      </c>
      <c r="P2" s="11" t="s">
        <v>3008</v>
      </c>
      <c r="Q2" s="13">
        <v>43831</v>
      </c>
      <c r="R2" s="11" t="s">
        <v>3009</v>
      </c>
      <c r="S2" s="11">
        <v>200070894</v>
      </c>
      <c r="T2" s="11" t="s">
        <v>3705</v>
      </c>
      <c r="U2" s="11" t="s">
        <v>3706</v>
      </c>
      <c r="V2" s="11">
        <v>212100010</v>
      </c>
      <c r="W2" s="11">
        <v>4278124.5180000002</v>
      </c>
    </row>
    <row r="3" spans="1:23" ht="43.2">
      <c r="A3" s="11" t="s">
        <v>3797</v>
      </c>
      <c r="B3" s="11">
        <v>21002</v>
      </c>
      <c r="C3" s="11">
        <v>2</v>
      </c>
      <c r="D3" s="11" t="s">
        <v>3011</v>
      </c>
      <c r="E3" s="11">
        <v>21</v>
      </c>
      <c r="F3" s="11">
        <v>27</v>
      </c>
      <c r="G3" s="11">
        <v>264</v>
      </c>
      <c r="H3" s="11">
        <v>842</v>
      </c>
      <c r="I3" s="12">
        <v>44944.777581018519</v>
      </c>
      <c r="J3" s="11">
        <v>21410</v>
      </c>
      <c r="K3" s="11" t="s">
        <v>50</v>
      </c>
      <c r="L3" s="11" t="s">
        <v>3008</v>
      </c>
      <c r="M3" s="11" t="s">
        <v>3008</v>
      </c>
      <c r="N3" s="11" t="s">
        <v>3008</v>
      </c>
      <c r="O3" s="11" t="s">
        <v>3008</v>
      </c>
      <c r="P3" s="11" t="s">
        <v>3008</v>
      </c>
      <c r="Q3" s="13">
        <v>43831</v>
      </c>
      <c r="R3" s="11" t="s">
        <v>3009</v>
      </c>
      <c r="S3" s="11">
        <v>200039055</v>
      </c>
      <c r="T3" s="11" t="s">
        <v>3798</v>
      </c>
      <c r="U3" s="11" t="s">
        <v>3799</v>
      </c>
      <c r="V3" s="11">
        <v>212100028</v>
      </c>
      <c r="W3" s="11">
        <v>8411363.3739999998</v>
      </c>
    </row>
    <row r="4" spans="1:23" ht="43.2">
      <c r="A4" s="11" t="s">
        <v>3254</v>
      </c>
      <c r="B4" s="11">
        <v>21003</v>
      </c>
      <c r="C4" s="11">
        <v>2</v>
      </c>
      <c r="D4" s="11" t="s">
        <v>3011</v>
      </c>
      <c r="E4" s="11">
        <v>21</v>
      </c>
      <c r="F4" s="11">
        <v>27</v>
      </c>
      <c r="G4" s="11">
        <v>1591</v>
      </c>
      <c r="H4" s="11">
        <v>640</v>
      </c>
      <c r="I4" s="12">
        <v>44944.777581018519</v>
      </c>
      <c r="J4" s="11">
        <v>21121</v>
      </c>
      <c r="K4" s="11" t="s">
        <v>58</v>
      </c>
      <c r="L4" s="11" t="s">
        <v>3008</v>
      </c>
      <c r="M4" s="11" t="s">
        <v>3008</v>
      </c>
      <c r="N4" s="11" t="s">
        <v>3008</v>
      </c>
      <c r="O4" s="11" t="s">
        <v>3008</v>
      </c>
      <c r="P4" s="11" t="s">
        <v>3008</v>
      </c>
      <c r="Q4" s="13">
        <v>43831</v>
      </c>
      <c r="R4" s="11" t="s">
        <v>3009</v>
      </c>
      <c r="S4" s="11">
        <v>242100410</v>
      </c>
      <c r="T4" s="11" t="s">
        <v>3255</v>
      </c>
      <c r="U4" s="11" t="s">
        <v>3256</v>
      </c>
      <c r="V4" s="11">
        <v>212100036</v>
      </c>
      <c r="W4" s="11">
        <v>6485736.3140000002</v>
      </c>
    </row>
    <row r="5" spans="1:23" ht="43.2">
      <c r="A5" s="11" t="s">
        <v>4989</v>
      </c>
      <c r="B5" s="11">
        <v>21004</v>
      </c>
      <c r="C5" s="11">
        <v>3</v>
      </c>
      <c r="D5" s="11" t="s">
        <v>3011</v>
      </c>
      <c r="E5" s="11">
        <v>21</v>
      </c>
      <c r="F5" s="11">
        <v>27</v>
      </c>
      <c r="G5" s="11">
        <v>266</v>
      </c>
      <c r="H5" s="11">
        <v>2486</v>
      </c>
      <c r="I5" s="12">
        <v>44944.777581018519</v>
      </c>
      <c r="J5" s="11">
        <v>21510</v>
      </c>
      <c r="K5" s="11" t="s">
        <v>66</v>
      </c>
      <c r="L5" s="11" t="s">
        <v>3008</v>
      </c>
      <c r="M5" s="11" t="s">
        <v>3008</v>
      </c>
      <c r="N5" s="11" t="s">
        <v>3008</v>
      </c>
      <c r="O5" s="11" t="s">
        <v>3008</v>
      </c>
      <c r="P5" s="11" t="s">
        <v>3008</v>
      </c>
      <c r="Q5" s="13">
        <v>43831</v>
      </c>
      <c r="R5" s="11" t="s">
        <v>3009</v>
      </c>
      <c r="S5" s="11">
        <v>242101434</v>
      </c>
      <c r="T5" s="11" t="s">
        <v>4990</v>
      </c>
      <c r="U5" s="11" t="s">
        <v>4991</v>
      </c>
      <c r="V5" s="11">
        <v>212100044</v>
      </c>
      <c r="W5" s="11">
        <v>24734170.195999999</v>
      </c>
    </row>
    <row r="6" spans="1:23" ht="43.2">
      <c r="A6" s="11" t="s">
        <v>4704</v>
      </c>
      <c r="B6" s="11">
        <v>21005</v>
      </c>
      <c r="C6" s="11">
        <v>2</v>
      </c>
      <c r="D6" s="11" t="s">
        <v>3011</v>
      </c>
      <c r="E6" s="11">
        <v>21</v>
      </c>
      <c r="F6" s="11">
        <v>27</v>
      </c>
      <c r="G6" s="11">
        <v>1467</v>
      </c>
      <c r="H6" s="11">
        <v>1050</v>
      </c>
      <c r="I6" s="12">
        <v>44944.777581018519</v>
      </c>
      <c r="J6" s="11">
        <v>21110</v>
      </c>
      <c r="K6" s="11" t="s">
        <v>72</v>
      </c>
      <c r="L6" s="11" t="s">
        <v>3008</v>
      </c>
      <c r="M6" s="11" t="s">
        <v>3008</v>
      </c>
      <c r="N6" s="11" t="s">
        <v>3008</v>
      </c>
      <c r="O6" s="11" t="s">
        <v>3008</v>
      </c>
      <c r="P6" s="11" t="s">
        <v>3008</v>
      </c>
      <c r="Q6" s="13">
        <v>43831</v>
      </c>
      <c r="R6" s="11" t="s">
        <v>3009</v>
      </c>
      <c r="S6" s="11">
        <v>200000925</v>
      </c>
      <c r="T6" s="11" t="s">
        <v>4705</v>
      </c>
      <c r="U6" s="11" t="s">
        <v>4706</v>
      </c>
      <c r="V6" s="11">
        <v>212100051</v>
      </c>
      <c r="W6" s="11">
        <v>10465325.972999999</v>
      </c>
    </row>
    <row r="7" spans="1:23" ht="43.2">
      <c r="A7" s="11" t="s">
        <v>3701</v>
      </c>
      <c r="B7" s="11">
        <v>21006</v>
      </c>
      <c r="C7" s="11">
        <v>3</v>
      </c>
      <c r="D7" s="11" t="s">
        <v>3011</v>
      </c>
      <c r="E7" s="11">
        <v>21</v>
      </c>
      <c r="F7" s="11">
        <v>27</v>
      </c>
      <c r="G7" s="11">
        <v>172</v>
      </c>
      <c r="H7" s="11">
        <v>1272</v>
      </c>
      <c r="I7" s="12">
        <v>44944.777581018519</v>
      </c>
      <c r="J7" s="11">
        <v>21400</v>
      </c>
      <c r="K7" s="11" t="s">
        <v>79</v>
      </c>
      <c r="L7" s="11" t="s">
        <v>3008</v>
      </c>
      <c r="M7" s="11" t="s">
        <v>3008</v>
      </c>
      <c r="N7" s="11" t="s">
        <v>3008</v>
      </c>
      <c r="O7" s="11" t="s">
        <v>3008</v>
      </c>
      <c r="P7" s="11" t="s">
        <v>3008</v>
      </c>
      <c r="Q7" s="13">
        <v>43831</v>
      </c>
      <c r="R7" s="11" t="s">
        <v>3009</v>
      </c>
      <c r="S7" s="11">
        <v>242101434</v>
      </c>
      <c r="T7" s="11" t="s">
        <v>3702</v>
      </c>
      <c r="U7" s="11" t="s">
        <v>3703</v>
      </c>
      <c r="V7" s="11">
        <v>212100069</v>
      </c>
      <c r="W7" s="11">
        <v>12841019.125</v>
      </c>
    </row>
    <row r="8" spans="1:23" ht="43.2">
      <c r="A8" s="11" t="s">
        <v>3821</v>
      </c>
      <c r="B8" s="11">
        <v>21007</v>
      </c>
      <c r="C8" s="11">
        <v>3</v>
      </c>
      <c r="D8" s="11" t="s">
        <v>3011</v>
      </c>
      <c r="E8" s="11">
        <v>21</v>
      </c>
      <c r="F8" s="11">
        <v>27</v>
      </c>
      <c r="G8" s="11">
        <v>219</v>
      </c>
      <c r="H8" s="11">
        <v>830</v>
      </c>
      <c r="I8" s="12">
        <v>44944.777581018519</v>
      </c>
      <c r="J8" s="11">
        <v>21390</v>
      </c>
      <c r="K8" s="11" t="s">
        <v>83</v>
      </c>
      <c r="L8" s="11" t="s">
        <v>3008</v>
      </c>
      <c r="M8" s="11" t="s">
        <v>3008</v>
      </c>
      <c r="N8" s="11" t="s">
        <v>3008</v>
      </c>
      <c r="O8" s="11" t="s">
        <v>3008</v>
      </c>
      <c r="P8" s="11" t="s">
        <v>3008</v>
      </c>
      <c r="Q8" s="13">
        <v>43831</v>
      </c>
      <c r="R8" s="11" t="s">
        <v>3009</v>
      </c>
      <c r="S8" s="11">
        <v>200071017</v>
      </c>
      <c r="T8" s="11" t="s">
        <v>3822</v>
      </c>
      <c r="U8" s="11" t="s">
        <v>3823</v>
      </c>
      <c r="V8" s="11">
        <v>212100077</v>
      </c>
      <c r="W8" s="11">
        <v>8472165.0089999996</v>
      </c>
    </row>
    <row r="9" spans="1:23" ht="43.2">
      <c r="A9" s="11" t="s">
        <v>3173</v>
      </c>
      <c r="B9" s="11">
        <v>21008</v>
      </c>
      <c r="C9" s="11">
        <v>3</v>
      </c>
      <c r="D9" s="11" t="s">
        <v>3011</v>
      </c>
      <c r="E9" s="11">
        <v>21</v>
      </c>
      <c r="F9" s="11">
        <v>27</v>
      </c>
      <c r="G9" s="11">
        <v>572</v>
      </c>
      <c r="H9" s="11">
        <v>383</v>
      </c>
      <c r="I9" s="12">
        <v>44944.777581018519</v>
      </c>
      <c r="J9" s="11">
        <v>21150</v>
      </c>
      <c r="K9" s="11" t="s">
        <v>89</v>
      </c>
      <c r="L9" s="11" t="s">
        <v>3008</v>
      </c>
      <c r="M9" s="11" t="s">
        <v>3008</v>
      </c>
      <c r="N9" s="11" t="s">
        <v>3008</v>
      </c>
      <c r="O9" s="11" t="s">
        <v>3008</v>
      </c>
      <c r="P9" s="11" t="s">
        <v>3008</v>
      </c>
      <c r="Q9" s="13">
        <v>43831</v>
      </c>
      <c r="R9" s="11" t="s">
        <v>3009</v>
      </c>
      <c r="S9" s="11">
        <v>242101459</v>
      </c>
      <c r="T9" s="11" t="s">
        <v>3174</v>
      </c>
      <c r="U9" s="11" t="s">
        <v>3175</v>
      </c>
      <c r="V9" s="11">
        <v>212100085</v>
      </c>
      <c r="W9" s="11">
        <v>3819169.5690000001</v>
      </c>
    </row>
    <row r="10" spans="1:23" ht="43.2">
      <c r="A10" s="11" t="s">
        <v>3962</v>
      </c>
      <c r="B10" s="11">
        <v>21009</v>
      </c>
      <c r="C10" s="11">
        <v>1</v>
      </c>
      <c r="D10" s="11" t="s">
        <v>3011</v>
      </c>
      <c r="E10" s="11">
        <v>21</v>
      </c>
      <c r="F10" s="11">
        <v>27</v>
      </c>
      <c r="G10" s="11">
        <v>178</v>
      </c>
      <c r="H10" s="11">
        <v>1899</v>
      </c>
      <c r="I10" s="12">
        <v>44944.777581018519</v>
      </c>
      <c r="J10" s="11">
        <v>21230</v>
      </c>
      <c r="K10" s="11" t="s">
        <v>93</v>
      </c>
      <c r="L10" s="11" t="s">
        <v>3008</v>
      </c>
      <c r="M10" s="11" t="s">
        <v>3008</v>
      </c>
      <c r="N10" s="11" t="s">
        <v>3008</v>
      </c>
      <c r="O10" s="11" t="s">
        <v>3008</v>
      </c>
      <c r="P10" s="11" t="s">
        <v>3008</v>
      </c>
      <c r="Q10" s="13">
        <v>43831</v>
      </c>
      <c r="R10" s="11" t="s">
        <v>3009</v>
      </c>
      <c r="S10" s="11">
        <v>200071173</v>
      </c>
      <c r="T10" s="11" t="s">
        <v>3963</v>
      </c>
      <c r="U10" s="11" t="s">
        <v>3964</v>
      </c>
      <c r="V10" s="11">
        <v>212100093</v>
      </c>
      <c r="W10" s="11">
        <v>19111309.697000001</v>
      </c>
    </row>
    <row r="11" spans="1:23" ht="43.2">
      <c r="A11" s="11" t="s">
        <v>4349</v>
      </c>
      <c r="B11" s="11">
        <v>21010</v>
      </c>
      <c r="C11" s="11">
        <v>1</v>
      </c>
      <c r="D11" s="11" t="s">
        <v>3011</v>
      </c>
      <c r="E11" s="11">
        <v>21</v>
      </c>
      <c r="F11" s="11">
        <v>27</v>
      </c>
      <c r="G11" s="11">
        <v>134</v>
      </c>
      <c r="H11" s="11">
        <v>263</v>
      </c>
      <c r="I11" s="12">
        <v>44944.777581018519</v>
      </c>
      <c r="J11" s="11">
        <v>21420</v>
      </c>
      <c r="K11" s="11" t="s">
        <v>99</v>
      </c>
      <c r="L11" s="11" t="s">
        <v>3008</v>
      </c>
      <c r="M11" s="11" t="s">
        <v>3008</v>
      </c>
      <c r="N11" s="11" t="s">
        <v>3008</v>
      </c>
      <c r="O11" s="11" t="s">
        <v>3008</v>
      </c>
      <c r="P11" s="11" t="s">
        <v>3008</v>
      </c>
      <c r="Q11" s="13">
        <v>43831</v>
      </c>
      <c r="R11" s="11" t="s">
        <v>3009</v>
      </c>
      <c r="S11" s="11">
        <v>200006682</v>
      </c>
      <c r="T11" s="11" t="s">
        <v>4350</v>
      </c>
      <c r="U11" s="11" t="s">
        <v>4351</v>
      </c>
      <c r="V11" s="11">
        <v>212100101</v>
      </c>
      <c r="W11" s="11">
        <v>2613712.8319999999</v>
      </c>
    </row>
    <row r="12" spans="1:23" ht="43.2">
      <c r="A12" s="11" t="s">
        <v>4370</v>
      </c>
      <c r="B12" s="11">
        <v>21011</v>
      </c>
      <c r="C12" s="11">
        <v>3</v>
      </c>
      <c r="D12" s="11" t="s">
        <v>3011</v>
      </c>
      <c r="E12" s="11">
        <v>21</v>
      </c>
      <c r="F12" s="11">
        <v>27</v>
      </c>
      <c r="G12" s="11">
        <v>83</v>
      </c>
      <c r="H12" s="11">
        <v>1448</v>
      </c>
      <c r="I12" s="12">
        <v>44944.777581018519</v>
      </c>
      <c r="J12" s="11">
        <v>21450</v>
      </c>
      <c r="K12" s="11" t="s">
        <v>103</v>
      </c>
      <c r="L12" s="11" t="s">
        <v>3008</v>
      </c>
      <c r="M12" s="11" t="s">
        <v>3008</v>
      </c>
      <c r="N12" s="11" t="s">
        <v>3008</v>
      </c>
      <c r="O12" s="11" t="s">
        <v>3008</v>
      </c>
      <c r="P12" s="11" t="s">
        <v>3008</v>
      </c>
      <c r="Q12" s="13">
        <v>43831</v>
      </c>
      <c r="R12" s="11" t="s">
        <v>3009</v>
      </c>
      <c r="S12" s="11">
        <v>242101434</v>
      </c>
      <c r="T12" s="11" t="s">
        <v>4371</v>
      </c>
      <c r="U12" s="11" t="s">
        <v>4372</v>
      </c>
      <c r="V12" s="11">
        <v>212100119</v>
      </c>
      <c r="W12" s="11">
        <v>14695906.751</v>
      </c>
    </row>
    <row r="13" spans="1:23" ht="43.2">
      <c r="A13" s="11" t="s">
        <v>4833</v>
      </c>
      <c r="B13" s="11">
        <v>21012</v>
      </c>
      <c r="C13" s="11">
        <v>3</v>
      </c>
      <c r="D13" s="11" t="s">
        <v>3011</v>
      </c>
      <c r="E13" s="11">
        <v>21</v>
      </c>
      <c r="F13" s="11">
        <v>27</v>
      </c>
      <c r="G13" s="11">
        <v>343</v>
      </c>
      <c r="H13" s="11">
        <v>2440</v>
      </c>
      <c r="I13" s="12">
        <v>44944.777581018519</v>
      </c>
      <c r="J13" s="11">
        <v>21400</v>
      </c>
      <c r="K13" s="11" t="s">
        <v>105</v>
      </c>
      <c r="L13" s="11" t="s">
        <v>3008</v>
      </c>
      <c r="M13" s="11" t="s">
        <v>3008</v>
      </c>
      <c r="N13" s="11" t="s">
        <v>3008</v>
      </c>
      <c r="O13" s="11" t="s">
        <v>3008</v>
      </c>
      <c r="P13" s="11" t="s">
        <v>3008</v>
      </c>
      <c r="Q13" s="13">
        <v>43831</v>
      </c>
      <c r="R13" s="11" t="s">
        <v>3009</v>
      </c>
      <c r="S13" s="11">
        <v>242101434</v>
      </c>
      <c r="T13" s="11" t="s">
        <v>4834</v>
      </c>
      <c r="U13" s="11" t="s">
        <v>4835</v>
      </c>
      <c r="V13" s="11">
        <v>212100127</v>
      </c>
      <c r="W13" s="11">
        <v>24399118.103999998</v>
      </c>
    </row>
    <row r="14" spans="1:23" ht="43.2">
      <c r="A14" s="11" t="s">
        <v>4782</v>
      </c>
      <c r="B14" s="11">
        <v>21013</v>
      </c>
      <c r="C14" s="11">
        <v>2</v>
      </c>
      <c r="D14" s="11" t="s">
        <v>3011</v>
      </c>
      <c r="E14" s="11">
        <v>21</v>
      </c>
      <c r="F14" s="11">
        <v>27</v>
      </c>
      <c r="G14" s="11">
        <v>449</v>
      </c>
      <c r="H14" s="11">
        <v>847</v>
      </c>
      <c r="I14" s="12">
        <v>44944.777581018519</v>
      </c>
      <c r="J14" s="11">
        <v>21410</v>
      </c>
      <c r="K14" s="11" t="s">
        <v>109</v>
      </c>
      <c r="L14" s="11" t="s">
        <v>3008</v>
      </c>
      <c r="M14" s="11" t="s">
        <v>3008</v>
      </c>
      <c r="N14" s="11" t="s">
        <v>3008</v>
      </c>
      <c r="O14" s="11" t="s">
        <v>3008</v>
      </c>
      <c r="P14" s="11" t="s">
        <v>3008</v>
      </c>
      <c r="Q14" s="13">
        <v>43831</v>
      </c>
      <c r="R14" s="11" t="s">
        <v>3009</v>
      </c>
      <c r="S14" s="11">
        <v>200039055</v>
      </c>
      <c r="T14" s="11" t="s">
        <v>4783</v>
      </c>
      <c r="U14" s="11" t="s">
        <v>4784</v>
      </c>
      <c r="V14" s="11">
        <v>212100135</v>
      </c>
      <c r="W14" s="11">
        <v>8458073.4710000008</v>
      </c>
    </row>
    <row r="15" spans="1:23" ht="43.2">
      <c r="A15" s="11" t="s">
        <v>5058</v>
      </c>
      <c r="B15" s="11">
        <v>21014</v>
      </c>
      <c r="C15" s="11">
        <v>1</v>
      </c>
      <c r="D15" s="11" t="s">
        <v>3011</v>
      </c>
      <c r="E15" s="11">
        <v>21</v>
      </c>
      <c r="F15" s="11">
        <v>27</v>
      </c>
      <c r="G15" s="11">
        <v>62</v>
      </c>
      <c r="H15" s="11">
        <v>1028</v>
      </c>
      <c r="I15" s="12">
        <v>44944.777581018519</v>
      </c>
      <c r="J15" s="11">
        <v>21360</v>
      </c>
      <c r="K15" s="11" t="s">
        <v>113</v>
      </c>
      <c r="L15" s="11" t="s">
        <v>3008</v>
      </c>
      <c r="M15" s="11" t="s">
        <v>3008</v>
      </c>
      <c r="N15" s="11" t="s">
        <v>3008</v>
      </c>
      <c r="O15" s="11" t="s">
        <v>3008</v>
      </c>
      <c r="P15" s="11" t="s">
        <v>3008</v>
      </c>
      <c r="Q15" s="13">
        <v>43831</v>
      </c>
      <c r="R15" s="11" t="s">
        <v>3009</v>
      </c>
      <c r="S15" s="11">
        <v>200071207</v>
      </c>
      <c r="T15" s="11" t="s">
        <v>5059</v>
      </c>
      <c r="U15" s="11" t="s">
        <v>5060</v>
      </c>
      <c r="V15" s="11">
        <v>212100143</v>
      </c>
      <c r="W15" s="11">
        <v>10271288.945</v>
      </c>
    </row>
    <row r="16" spans="1:23" ht="43.2">
      <c r="A16" s="11" t="s">
        <v>4436</v>
      </c>
      <c r="B16" s="11">
        <v>21015</v>
      </c>
      <c r="C16" s="11">
        <v>1</v>
      </c>
      <c r="D16" s="11" t="s">
        <v>3011</v>
      </c>
      <c r="E16" s="11">
        <v>21</v>
      </c>
      <c r="F16" s="11">
        <v>27</v>
      </c>
      <c r="G16" s="11">
        <v>90</v>
      </c>
      <c r="H16" s="11">
        <v>840</v>
      </c>
      <c r="I16" s="12">
        <v>44944.777581018519</v>
      </c>
      <c r="J16" s="11">
        <v>21230</v>
      </c>
      <c r="K16" s="11" t="s">
        <v>117</v>
      </c>
      <c r="L16" s="11" t="s">
        <v>3008</v>
      </c>
      <c r="M16" s="11" t="s">
        <v>3008</v>
      </c>
      <c r="N16" s="11" t="s">
        <v>3008</v>
      </c>
      <c r="O16" s="11" t="s">
        <v>3008</v>
      </c>
      <c r="P16" s="11" t="s">
        <v>3008</v>
      </c>
      <c r="Q16" s="13">
        <v>43831</v>
      </c>
      <c r="R16" s="11" t="s">
        <v>3009</v>
      </c>
      <c r="S16" s="11">
        <v>200071173</v>
      </c>
      <c r="T16" s="11" t="s">
        <v>4437</v>
      </c>
      <c r="U16" s="11" t="s">
        <v>4438</v>
      </c>
      <c r="V16" s="11">
        <v>212100150</v>
      </c>
      <c r="W16" s="11">
        <v>8423643.4690000005</v>
      </c>
    </row>
    <row r="17" spans="1:23" ht="43.2">
      <c r="A17" s="11" t="s">
        <v>5100</v>
      </c>
      <c r="B17" s="11">
        <v>21016</v>
      </c>
      <c r="C17" s="11">
        <v>2</v>
      </c>
      <c r="D17" s="11" t="s">
        <v>3011</v>
      </c>
      <c r="E17" s="11">
        <v>21</v>
      </c>
      <c r="F17" s="11">
        <v>27</v>
      </c>
      <c r="G17" s="11">
        <v>987</v>
      </c>
      <c r="H17" s="11">
        <v>2160</v>
      </c>
      <c r="I17" s="12">
        <v>44944.777581018519</v>
      </c>
      <c r="J17" s="11">
        <v>21310</v>
      </c>
      <c r="K17" s="11" t="s">
        <v>119</v>
      </c>
      <c r="L17" s="11" t="s">
        <v>3008</v>
      </c>
      <c r="M17" s="11" t="s">
        <v>3008</v>
      </c>
      <c r="N17" s="11" t="s">
        <v>3008</v>
      </c>
      <c r="O17" s="11" t="s">
        <v>3008</v>
      </c>
      <c r="P17" s="11" t="s">
        <v>3008</v>
      </c>
      <c r="Q17" s="13">
        <v>43831</v>
      </c>
      <c r="R17" s="11" t="s">
        <v>3009</v>
      </c>
      <c r="S17" s="11">
        <v>200072825</v>
      </c>
      <c r="T17" s="11" t="s">
        <v>5101</v>
      </c>
      <c r="U17" s="11" t="s">
        <v>5102</v>
      </c>
      <c r="V17" s="11">
        <v>212100168</v>
      </c>
      <c r="W17" s="11">
        <v>21646178.249000002</v>
      </c>
    </row>
    <row r="18" spans="1:23" ht="43.2">
      <c r="A18" s="11" t="s">
        <v>4956</v>
      </c>
      <c r="B18" s="11">
        <v>21017</v>
      </c>
      <c r="C18" s="11">
        <v>1</v>
      </c>
      <c r="D18" s="11" t="s">
        <v>3011</v>
      </c>
      <c r="E18" s="11">
        <v>21</v>
      </c>
      <c r="F18" s="11">
        <v>27</v>
      </c>
      <c r="G18" s="11">
        <v>505</v>
      </c>
      <c r="H18" s="11">
        <v>1012</v>
      </c>
      <c r="I18" s="12">
        <v>44944.777581018519</v>
      </c>
      <c r="J18" s="11">
        <v>21700</v>
      </c>
      <c r="K18" s="11" t="s">
        <v>123</v>
      </c>
      <c r="L18" s="11" t="s">
        <v>3008</v>
      </c>
      <c r="M18" s="11" t="s">
        <v>3008</v>
      </c>
      <c r="N18" s="11" t="s">
        <v>3008</v>
      </c>
      <c r="O18" s="11" t="s">
        <v>3008</v>
      </c>
      <c r="P18" s="11" t="s">
        <v>3008</v>
      </c>
      <c r="Q18" s="13">
        <v>43831</v>
      </c>
      <c r="R18" s="11" t="s">
        <v>3009</v>
      </c>
      <c r="S18" s="11">
        <v>200070894</v>
      </c>
      <c r="T18" s="11" t="s">
        <v>4957</v>
      </c>
      <c r="U18" s="11" t="s">
        <v>4958</v>
      </c>
      <c r="V18" s="11">
        <v>212100176</v>
      </c>
      <c r="W18" s="11">
        <v>10070659.502</v>
      </c>
    </row>
    <row r="19" spans="1:23" ht="43.2">
      <c r="A19" s="11" t="s">
        <v>4430</v>
      </c>
      <c r="B19" s="11">
        <v>21018</v>
      </c>
      <c r="C19" s="11">
        <v>2</v>
      </c>
      <c r="D19" s="11" t="s">
        <v>3011</v>
      </c>
      <c r="E19" s="11">
        <v>21</v>
      </c>
      <c r="F19" s="11">
        <v>27</v>
      </c>
      <c r="G19" s="11">
        <v>53</v>
      </c>
      <c r="H19" s="11">
        <v>347</v>
      </c>
      <c r="I19" s="12">
        <v>44944.777581018519</v>
      </c>
      <c r="J19" s="11">
        <v>21410</v>
      </c>
      <c r="K19" s="11" t="s">
        <v>1611</v>
      </c>
      <c r="L19" s="11" t="s">
        <v>3008</v>
      </c>
      <c r="M19" s="11" t="s">
        <v>3008</v>
      </c>
      <c r="N19" s="11" t="s">
        <v>3008</v>
      </c>
      <c r="O19" s="11" t="s">
        <v>3008</v>
      </c>
      <c r="P19" s="11" t="s">
        <v>3008</v>
      </c>
      <c r="Q19" s="13">
        <v>43831</v>
      </c>
      <c r="R19" s="11" t="s">
        <v>3009</v>
      </c>
      <c r="S19" s="11">
        <v>200039055</v>
      </c>
      <c r="T19" s="11" t="s">
        <v>4431</v>
      </c>
      <c r="U19" s="11" t="s">
        <v>4432</v>
      </c>
      <c r="V19" s="11">
        <v>212100184</v>
      </c>
      <c r="W19" s="11">
        <v>3458808.963</v>
      </c>
    </row>
    <row r="20" spans="1:23" ht="43.2">
      <c r="A20" s="11" t="s">
        <v>3836</v>
      </c>
      <c r="B20" s="11">
        <v>21020</v>
      </c>
      <c r="C20" s="11">
        <v>1</v>
      </c>
      <c r="D20" s="11" t="s">
        <v>3011</v>
      </c>
      <c r="E20" s="11">
        <v>21</v>
      </c>
      <c r="F20" s="11">
        <v>27</v>
      </c>
      <c r="G20" s="11">
        <v>222</v>
      </c>
      <c r="H20" s="11">
        <v>1506</v>
      </c>
      <c r="I20" s="12">
        <v>44944.777581018519</v>
      </c>
      <c r="J20" s="11">
        <v>21320</v>
      </c>
      <c r="K20" s="11" t="s">
        <v>127</v>
      </c>
      <c r="L20" s="11" t="s">
        <v>3008</v>
      </c>
      <c r="M20" s="11" t="s">
        <v>3008</v>
      </c>
      <c r="N20" s="11" t="s">
        <v>3008</v>
      </c>
      <c r="O20" s="11" t="s">
        <v>3008</v>
      </c>
      <c r="P20" s="11" t="s">
        <v>3008</v>
      </c>
      <c r="Q20" s="13">
        <v>43831</v>
      </c>
      <c r="R20" s="11" t="s">
        <v>3009</v>
      </c>
      <c r="S20" s="11">
        <v>200071207</v>
      </c>
      <c r="T20" s="11" t="s">
        <v>3837</v>
      </c>
      <c r="U20" s="11" t="s">
        <v>3838</v>
      </c>
      <c r="V20" s="11">
        <v>212100200</v>
      </c>
      <c r="W20" s="11">
        <v>15021491.255000001</v>
      </c>
    </row>
    <row r="21" spans="1:23" ht="43.2">
      <c r="A21" s="11" t="s">
        <v>4662</v>
      </c>
      <c r="B21" s="11">
        <v>21021</v>
      </c>
      <c r="C21" s="11">
        <v>2</v>
      </c>
      <c r="D21" s="11" t="s">
        <v>3011</v>
      </c>
      <c r="E21" s="11">
        <v>21</v>
      </c>
      <c r="F21" s="11">
        <v>27</v>
      </c>
      <c r="G21" s="11">
        <v>2608</v>
      </c>
      <c r="H21" s="11">
        <v>2271</v>
      </c>
      <c r="I21" s="12">
        <v>44944.777581018519</v>
      </c>
      <c r="J21" s="11">
        <v>21560</v>
      </c>
      <c r="K21" s="11" t="s">
        <v>131</v>
      </c>
      <c r="L21" s="11" t="s">
        <v>3008</v>
      </c>
      <c r="M21" s="11" t="s">
        <v>3008</v>
      </c>
      <c r="N21" s="11" t="s">
        <v>3008</v>
      </c>
      <c r="O21" s="11" t="s">
        <v>3008</v>
      </c>
      <c r="P21" s="11" t="s">
        <v>3008</v>
      </c>
      <c r="Q21" s="13">
        <v>43831</v>
      </c>
      <c r="R21" s="11" t="s">
        <v>3009</v>
      </c>
      <c r="S21" s="11">
        <v>200069540</v>
      </c>
      <c r="T21" s="11" t="s">
        <v>4663</v>
      </c>
      <c r="U21" s="11" t="s">
        <v>4664</v>
      </c>
      <c r="V21" s="11">
        <v>212100218</v>
      </c>
      <c r="W21" s="11">
        <v>23005433.84</v>
      </c>
    </row>
    <row r="22" spans="1:23" ht="43.2">
      <c r="A22" s="11" t="s">
        <v>4806</v>
      </c>
      <c r="B22" s="11">
        <v>21022</v>
      </c>
      <c r="C22" s="11">
        <v>1</v>
      </c>
      <c r="D22" s="11" t="s">
        <v>3011</v>
      </c>
      <c r="E22" s="11">
        <v>21</v>
      </c>
      <c r="F22" s="11">
        <v>27</v>
      </c>
      <c r="G22" s="11">
        <v>538</v>
      </c>
      <c r="H22" s="11">
        <v>3412</v>
      </c>
      <c r="I22" s="12">
        <v>44944.777581018519</v>
      </c>
      <c r="J22" s="11">
        <v>21700</v>
      </c>
      <c r="K22" s="11" t="s">
        <v>1399</v>
      </c>
      <c r="L22" s="11" t="s">
        <v>3008</v>
      </c>
      <c r="M22" s="11" t="s">
        <v>3008</v>
      </c>
      <c r="N22" s="11" t="s">
        <v>3008</v>
      </c>
      <c r="O22" s="11" t="s">
        <v>3008</v>
      </c>
      <c r="P22" s="11" t="s">
        <v>3008</v>
      </c>
      <c r="Q22" s="13">
        <v>43831</v>
      </c>
      <c r="R22" s="11" t="s">
        <v>3009</v>
      </c>
      <c r="S22" s="11">
        <v>200070894</v>
      </c>
      <c r="T22" s="11" t="s">
        <v>4807</v>
      </c>
      <c r="U22" s="11" t="s">
        <v>4808</v>
      </c>
      <c r="V22" s="11">
        <v>212100226</v>
      </c>
      <c r="W22" s="11">
        <v>33973686.711999997</v>
      </c>
    </row>
    <row r="23" spans="1:23" ht="43.2">
      <c r="A23" s="11" t="s">
        <v>3545</v>
      </c>
      <c r="B23" s="11">
        <v>21023</v>
      </c>
      <c r="C23" s="11">
        <v>1</v>
      </c>
      <c r="D23" s="11" t="s">
        <v>3011</v>
      </c>
      <c r="E23" s="11">
        <v>21</v>
      </c>
      <c r="F23" s="11">
        <v>27</v>
      </c>
      <c r="G23" s="11">
        <v>1377</v>
      </c>
      <c r="H23" s="11">
        <v>1195</v>
      </c>
      <c r="I23" s="12">
        <v>44944.777581018519</v>
      </c>
      <c r="J23" s="11">
        <v>21230</v>
      </c>
      <c r="K23" s="11" t="s">
        <v>137</v>
      </c>
      <c r="L23" s="11" t="s">
        <v>3008</v>
      </c>
      <c r="M23" s="11" t="s">
        <v>3008</v>
      </c>
      <c r="N23" s="11" t="s">
        <v>3008</v>
      </c>
      <c r="O23" s="11" t="s">
        <v>3008</v>
      </c>
      <c r="P23" s="11" t="s">
        <v>3008</v>
      </c>
      <c r="Q23" s="13">
        <v>43831</v>
      </c>
      <c r="R23" s="11" t="s">
        <v>3009</v>
      </c>
      <c r="S23" s="11">
        <v>200071173</v>
      </c>
      <c r="T23" s="11" t="s">
        <v>3546</v>
      </c>
      <c r="U23" s="11" t="s">
        <v>3547</v>
      </c>
      <c r="V23" s="11">
        <v>212100234</v>
      </c>
      <c r="W23" s="11">
        <v>12022442.959000001</v>
      </c>
    </row>
    <row r="24" spans="1:23" ht="43.2">
      <c r="A24" s="11" t="s">
        <v>3377</v>
      </c>
      <c r="B24" s="11">
        <v>21024</v>
      </c>
      <c r="C24" s="11">
        <v>3</v>
      </c>
      <c r="D24" s="11" t="s">
        <v>3011</v>
      </c>
      <c r="E24" s="11">
        <v>21</v>
      </c>
      <c r="F24" s="11">
        <v>27</v>
      </c>
      <c r="G24" s="11">
        <v>113</v>
      </c>
      <c r="H24" s="11">
        <v>1214</v>
      </c>
      <c r="I24" s="12">
        <v>44944.777581018519</v>
      </c>
      <c r="J24" s="11">
        <v>21350</v>
      </c>
      <c r="K24" s="11" t="s">
        <v>141</v>
      </c>
      <c r="L24" s="11" t="s">
        <v>3008</v>
      </c>
      <c r="M24" s="11" t="s">
        <v>3008</v>
      </c>
      <c r="N24" s="11" t="s">
        <v>3008</v>
      </c>
      <c r="O24" s="11" t="s">
        <v>3008</v>
      </c>
      <c r="P24" s="11" t="s">
        <v>3008</v>
      </c>
      <c r="Q24" s="13">
        <v>43831</v>
      </c>
      <c r="R24" s="11" t="s">
        <v>3009</v>
      </c>
      <c r="S24" s="11">
        <v>200071017</v>
      </c>
      <c r="T24" s="11" t="s">
        <v>3378</v>
      </c>
      <c r="U24" s="11" t="s">
        <v>3379</v>
      </c>
      <c r="V24" s="11">
        <v>212100242</v>
      </c>
      <c r="W24" s="11">
        <v>12224415.545</v>
      </c>
    </row>
    <row r="25" spans="1:23" ht="43.2">
      <c r="A25" s="11" t="s">
        <v>4611</v>
      </c>
      <c r="B25" s="11">
        <v>21025</v>
      </c>
      <c r="C25" s="11">
        <v>3</v>
      </c>
      <c r="D25" s="11" t="s">
        <v>3011</v>
      </c>
      <c r="E25" s="11">
        <v>21</v>
      </c>
      <c r="F25" s="11">
        <v>27</v>
      </c>
      <c r="G25" s="11">
        <v>66</v>
      </c>
      <c r="H25" s="11">
        <v>1052</v>
      </c>
      <c r="I25" s="12">
        <v>44944.777581018519</v>
      </c>
      <c r="J25" s="11">
        <v>21500</v>
      </c>
      <c r="K25" s="11" t="s">
        <v>145</v>
      </c>
      <c r="L25" s="11" t="s">
        <v>3008</v>
      </c>
      <c r="M25" s="11" t="s">
        <v>3008</v>
      </c>
      <c r="N25" s="11" t="s">
        <v>3008</v>
      </c>
      <c r="O25" s="11" t="s">
        <v>3008</v>
      </c>
      <c r="P25" s="11" t="s">
        <v>3008</v>
      </c>
      <c r="Q25" s="13">
        <v>43831</v>
      </c>
      <c r="R25" s="11" t="s">
        <v>3009</v>
      </c>
      <c r="S25" s="11">
        <v>242101491</v>
      </c>
      <c r="T25" s="11" t="s">
        <v>4612</v>
      </c>
      <c r="U25" s="11" t="s">
        <v>4613</v>
      </c>
      <c r="V25" s="11">
        <v>212100259</v>
      </c>
      <c r="W25" s="11">
        <v>10534048.836999999</v>
      </c>
    </row>
    <row r="26" spans="1:23" ht="43.2">
      <c r="A26" s="11" t="s">
        <v>3428</v>
      </c>
      <c r="B26" s="11">
        <v>21026</v>
      </c>
      <c r="C26" s="11">
        <v>3</v>
      </c>
      <c r="D26" s="11" t="s">
        <v>3011</v>
      </c>
      <c r="E26" s="11">
        <v>21</v>
      </c>
      <c r="F26" s="11">
        <v>27</v>
      </c>
      <c r="G26" s="11">
        <v>190</v>
      </c>
      <c r="H26" s="11">
        <v>2847</v>
      </c>
      <c r="I26" s="12">
        <v>44944.777581018519</v>
      </c>
      <c r="J26" s="11">
        <v>21500</v>
      </c>
      <c r="K26" s="11" t="s">
        <v>151</v>
      </c>
      <c r="L26" s="11" t="s">
        <v>3008</v>
      </c>
      <c r="M26" s="11" t="s">
        <v>3008</v>
      </c>
      <c r="N26" s="11" t="s">
        <v>3008</v>
      </c>
      <c r="O26" s="11" t="s">
        <v>3008</v>
      </c>
      <c r="P26" s="11" t="s">
        <v>3008</v>
      </c>
      <c r="Q26" s="13">
        <v>43831</v>
      </c>
      <c r="R26" s="11" t="s">
        <v>3009</v>
      </c>
      <c r="S26" s="11">
        <v>242101491</v>
      </c>
      <c r="T26" s="11" t="s">
        <v>3429</v>
      </c>
      <c r="U26" s="11" t="s">
        <v>3430</v>
      </c>
      <c r="V26" s="11">
        <v>212100267</v>
      </c>
      <c r="W26" s="11">
        <v>28506435.956999999</v>
      </c>
    </row>
    <row r="27" spans="1:23" ht="43.2">
      <c r="A27" s="11" t="s">
        <v>3059</v>
      </c>
      <c r="B27" s="11">
        <v>21027</v>
      </c>
      <c r="C27" s="11">
        <v>2</v>
      </c>
      <c r="D27" s="11" t="s">
        <v>3011</v>
      </c>
      <c r="E27" s="11">
        <v>21</v>
      </c>
      <c r="F27" s="11">
        <v>27</v>
      </c>
      <c r="G27" s="11">
        <v>1315</v>
      </c>
      <c r="H27" s="11">
        <v>455</v>
      </c>
      <c r="I27" s="12">
        <v>44944.777581018519</v>
      </c>
      <c r="J27" s="11">
        <v>21380</v>
      </c>
      <c r="K27" s="11" t="s">
        <v>155</v>
      </c>
      <c r="L27" s="11" t="s">
        <v>3008</v>
      </c>
      <c r="M27" s="11" t="s">
        <v>3008</v>
      </c>
      <c r="N27" s="11" t="s">
        <v>3008</v>
      </c>
      <c r="O27" s="11" t="s">
        <v>3008</v>
      </c>
      <c r="P27" s="11" t="s">
        <v>3008</v>
      </c>
      <c r="Q27" s="13">
        <v>43831</v>
      </c>
      <c r="R27" s="11" t="s">
        <v>3009</v>
      </c>
      <c r="S27" s="11">
        <v>200069540</v>
      </c>
      <c r="T27" s="11" t="s">
        <v>3060</v>
      </c>
      <c r="U27" s="11" t="s">
        <v>3061</v>
      </c>
      <c r="V27" s="11">
        <v>212100275</v>
      </c>
      <c r="W27" s="11">
        <v>4582115.6730000004</v>
      </c>
    </row>
    <row r="28" spans="1:23" ht="43.2">
      <c r="A28" s="11" t="s">
        <v>3878</v>
      </c>
      <c r="B28" s="11">
        <v>21028</v>
      </c>
      <c r="C28" s="11">
        <v>2</v>
      </c>
      <c r="D28" s="11" t="s">
        <v>3011</v>
      </c>
      <c r="E28" s="11">
        <v>21</v>
      </c>
      <c r="F28" s="11">
        <v>27</v>
      </c>
      <c r="G28" s="11">
        <v>782</v>
      </c>
      <c r="H28" s="11">
        <v>943</v>
      </c>
      <c r="I28" s="12">
        <v>44944.777581018519</v>
      </c>
      <c r="J28" s="11">
        <v>21130</v>
      </c>
      <c r="K28" s="11" t="s">
        <v>157</v>
      </c>
      <c r="L28" s="11" t="s">
        <v>3008</v>
      </c>
      <c r="M28" s="11" t="s">
        <v>3008</v>
      </c>
      <c r="N28" s="11" t="s">
        <v>3008</v>
      </c>
      <c r="O28" s="11" t="s">
        <v>3008</v>
      </c>
      <c r="P28" s="11" t="s">
        <v>3008</v>
      </c>
      <c r="Q28" s="13">
        <v>43831</v>
      </c>
      <c r="R28" s="11" t="s">
        <v>3009</v>
      </c>
      <c r="S28" s="11">
        <v>200070902</v>
      </c>
      <c r="T28" s="11" t="s">
        <v>3879</v>
      </c>
      <c r="U28" s="11" t="s">
        <v>3880</v>
      </c>
      <c r="V28" s="11">
        <v>212100283</v>
      </c>
      <c r="W28" s="11">
        <v>9592029.5940000005</v>
      </c>
    </row>
    <row r="29" spans="1:23" ht="43.2">
      <c r="A29" s="11" t="s">
        <v>3266</v>
      </c>
      <c r="B29" s="11">
        <v>21029</v>
      </c>
      <c r="C29" s="11">
        <v>3</v>
      </c>
      <c r="D29" s="11" t="s">
        <v>3011</v>
      </c>
      <c r="E29" s="11">
        <v>21</v>
      </c>
      <c r="F29" s="11">
        <v>27</v>
      </c>
      <c r="G29" s="11">
        <v>77</v>
      </c>
      <c r="H29" s="11">
        <v>592</v>
      </c>
      <c r="I29" s="12">
        <v>44944.777581018519</v>
      </c>
      <c r="J29" s="11">
        <v>21500</v>
      </c>
      <c r="K29" s="11" t="s">
        <v>163</v>
      </c>
      <c r="L29" s="11" t="s">
        <v>3008</v>
      </c>
      <c r="M29" s="11" t="s">
        <v>3008</v>
      </c>
      <c r="N29" s="11" t="s">
        <v>3008</v>
      </c>
      <c r="O29" s="11" t="s">
        <v>3008</v>
      </c>
      <c r="P29" s="11" t="s">
        <v>3008</v>
      </c>
      <c r="Q29" s="13">
        <v>43831</v>
      </c>
      <c r="R29" s="11" t="s">
        <v>3009</v>
      </c>
      <c r="S29" s="11">
        <v>242101491</v>
      </c>
      <c r="T29" s="11" t="s">
        <v>3267</v>
      </c>
      <c r="U29" s="11" t="s">
        <v>3268</v>
      </c>
      <c r="V29" s="11">
        <v>212100291</v>
      </c>
      <c r="W29" s="11">
        <v>5919893.5439999998</v>
      </c>
    </row>
    <row r="30" spans="1:23" ht="43.2">
      <c r="A30" s="11" t="s">
        <v>3185</v>
      </c>
      <c r="B30" s="11">
        <v>21030</v>
      </c>
      <c r="C30" s="11">
        <v>1</v>
      </c>
      <c r="D30" s="11" t="s">
        <v>3011</v>
      </c>
      <c r="E30" s="11">
        <v>21</v>
      </c>
      <c r="F30" s="11">
        <v>27</v>
      </c>
      <c r="G30" s="11">
        <v>88</v>
      </c>
      <c r="H30" s="11">
        <v>1621</v>
      </c>
      <c r="I30" s="12">
        <v>44944.777581018519</v>
      </c>
      <c r="J30" s="11">
        <v>21360</v>
      </c>
      <c r="K30" s="11" t="s">
        <v>165</v>
      </c>
      <c r="L30" s="11" t="s">
        <v>3008</v>
      </c>
      <c r="M30" s="11" t="s">
        <v>3008</v>
      </c>
      <c r="N30" s="11" t="s">
        <v>3008</v>
      </c>
      <c r="O30" s="11" t="s">
        <v>3008</v>
      </c>
      <c r="P30" s="11" t="s">
        <v>3008</v>
      </c>
      <c r="Q30" s="13">
        <v>43831</v>
      </c>
      <c r="R30" s="11" t="s">
        <v>3009</v>
      </c>
      <c r="S30" s="11">
        <v>200071207</v>
      </c>
      <c r="T30" s="11" t="s">
        <v>3186</v>
      </c>
      <c r="U30" s="11" t="s">
        <v>3187</v>
      </c>
      <c r="V30" s="11">
        <v>212100309</v>
      </c>
      <c r="W30" s="11">
        <v>16263424.887</v>
      </c>
    </row>
    <row r="31" spans="1:23" ht="43.2">
      <c r="A31" s="11" t="s">
        <v>4286</v>
      </c>
      <c r="B31" s="11">
        <v>21031</v>
      </c>
      <c r="C31" s="11">
        <v>1</v>
      </c>
      <c r="D31" s="11" t="s">
        <v>3011</v>
      </c>
      <c r="E31" s="11">
        <v>21</v>
      </c>
      <c r="F31" s="11">
        <v>27</v>
      </c>
      <c r="G31" s="11">
        <v>535</v>
      </c>
      <c r="H31" s="11">
        <v>634</v>
      </c>
      <c r="I31" s="12">
        <v>44944.777581018519</v>
      </c>
      <c r="J31" s="11">
        <v>21170</v>
      </c>
      <c r="K31" s="11" t="s">
        <v>167</v>
      </c>
      <c r="L31" s="11" t="s">
        <v>3008</v>
      </c>
      <c r="M31" s="11" t="s">
        <v>3008</v>
      </c>
      <c r="N31" s="11" t="s">
        <v>3008</v>
      </c>
      <c r="O31" s="11" t="s">
        <v>3008</v>
      </c>
      <c r="P31" s="11" t="s">
        <v>3008</v>
      </c>
      <c r="Q31" s="13">
        <v>43831</v>
      </c>
      <c r="R31" s="11" t="s">
        <v>3009</v>
      </c>
      <c r="S31" s="11">
        <v>242101509</v>
      </c>
      <c r="T31" s="11" t="s">
        <v>4287</v>
      </c>
      <c r="U31" s="11" t="s">
        <v>4288</v>
      </c>
      <c r="V31" s="11">
        <v>212100317</v>
      </c>
      <c r="W31" s="11">
        <v>6358728.4730000002</v>
      </c>
    </row>
    <row r="32" spans="1:23" ht="43.2">
      <c r="A32" s="11" t="s">
        <v>5046</v>
      </c>
      <c r="B32" s="11">
        <v>21032</v>
      </c>
      <c r="C32" s="11">
        <v>1</v>
      </c>
      <c r="D32" s="11" t="s">
        <v>3011</v>
      </c>
      <c r="E32" s="11">
        <v>21</v>
      </c>
      <c r="F32" s="11">
        <v>27</v>
      </c>
      <c r="G32" s="11">
        <v>167</v>
      </c>
      <c r="H32" s="11">
        <v>1179</v>
      </c>
      <c r="I32" s="12">
        <v>44944.777581018519</v>
      </c>
      <c r="J32" s="11">
        <v>21340</v>
      </c>
      <c r="K32" s="11" t="s">
        <v>171</v>
      </c>
      <c r="L32" s="11" t="s">
        <v>3008</v>
      </c>
      <c r="M32" s="11" t="s">
        <v>3008</v>
      </c>
      <c r="N32" s="11" t="s">
        <v>3008</v>
      </c>
      <c r="O32" s="11" t="s">
        <v>3008</v>
      </c>
      <c r="P32" s="11" t="s">
        <v>3008</v>
      </c>
      <c r="Q32" s="13">
        <v>43831</v>
      </c>
      <c r="R32" s="11" t="s">
        <v>3009</v>
      </c>
      <c r="S32" s="11">
        <v>200006682</v>
      </c>
      <c r="T32" s="11" t="s">
        <v>5047</v>
      </c>
      <c r="U32" s="11" t="s">
        <v>5048</v>
      </c>
      <c r="V32" s="11">
        <v>212100325</v>
      </c>
      <c r="W32" s="11">
        <v>11855324.812999999</v>
      </c>
    </row>
    <row r="33" spans="1:23" ht="43.2">
      <c r="A33" s="11" t="s">
        <v>4208</v>
      </c>
      <c r="B33" s="11">
        <v>21033</v>
      </c>
      <c r="C33" s="11">
        <v>2</v>
      </c>
      <c r="D33" s="11" t="s">
        <v>3011</v>
      </c>
      <c r="E33" s="11">
        <v>21</v>
      </c>
      <c r="F33" s="11">
        <v>27</v>
      </c>
      <c r="G33" s="11">
        <v>157</v>
      </c>
      <c r="H33" s="11">
        <v>793</v>
      </c>
      <c r="I33" s="12">
        <v>44944.777581018519</v>
      </c>
      <c r="J33" s="11">
        <v>21540</v>
      </c>
      <c r="K33" s="11" t="s">
        <v>173</v>
      </c>
      <c r="L33" s="11" t="s">
        <v>3008</v>
      </c>
      <c r="M33" s="11" t="s">
        <v>3008</v>
      </c>
      <c r="N33" s="11" t="s">
        <v>3008</v>
      </c>
      <c r="O33" s="11" t="s">
        <v>3008</v>
      </c>
      <c r="P33" s="11" t="s">
        <v>3008</v>
      </c>
      <c r="Q33" s="13">
        <v>43831</v>
      </c>
      <c r="R33" s="11" t="s">
        <v>3009</v>
      </c>
      <c r="S33" s="11">
        <v>200039055</v>
      </c>
      <c r="T33" s="11" t="s">
        <v>4209</v>
      </c>
      <c r="U33" s="11" t="s">
        <v>4210</v>
      </c>
      <c r="V33" s="11">
        <v>212100333</v>
      </c>
      <c r="W33" s="11">
        <v>8019767.2999999998</v>
      </c>
    </row>
    <row r="34" spans="1:23" ht="43.2">
      <c r="A34" s="11" t="s">
        <v>3464</v>
      </c>
      <c r="B34" s="11">
        <v>21034</v>
      </c>
      <c r="C34" s="11">
        <v>3</v>
      </c>
      <c r="D34" s="11" t="s">
        <v>3011</v>
      </c>
      <c r="E34" s="11">
        <v>21</v>
      </c>
      <c r="F34" s="11">
        <v>27</v>
      </c>
      <c r="G34" s="11">
        <v>133</v>
      </c>
      <c r="H34" s="11">
        <v>2677</v>
      </c>
      <c r="I34" s="12">
        <v>44944.777581018519</v>
      </c>
      <c r="J34" s="11">
        <v>21570</v>
      </c>
      <c r="K34" s="11" t="s">
        <v>175</v>
      </c>
      <c r="L34" s="11" t="s">
        <v>3008</v>
      </c>
      <c r="M34" s="11" t="s">
        <v>3008</v>
      </c>
      <c r="N34" s="11" t="s">
        <v>3008</v>
      </c>
      <c r="O34" s="11" t="s">
        <v>3008</v>
      </c>
      <c r="P34" s="11" t="s">
        <v>3008</v>
      </c>
      <c r="Q34" s="13">
        <v>43831</v>
      </c>
      <c r="R34" s="11" t="s">
        <v>3009</v>
      </c>
      <c r="S34" s="11">
        <v>242101434</v>
      </c>
      <c r="T34" s="11" t="s">
        <v>3465</v>
      </c>
      <c r="U34" s="11" t="s">
        <v>3466</v>
      </c>
      <c r="V34" s="11">
        <v>212100341</v>
      </c>
      <c r="W34" s="11">
        <v>26666532.815000001</v>
      </c>
    </row>
    <row r="35" spans="1:23" ht="43.2">
      <c r="A35" s="11" t="s">
        <v>4037</v>
      </c>
      <c r="B35" s="11">
        <v>21035</v>
      </c>
      <c r="C35" s="11">
        <v>1</v>
      </c>
      <c r="D35" s="11" t="s">
        <v>3011</v>
      </c>
      <c r="E35" s="11">
        <v>21</v>
      </c>
      <c r="F35" s="11">
        <v>27</v>
      </c>
      <c r="G35" s="11">
        <v>336</v>
      </c>
      <c r="H35" s="11">
        <v>674</v>
      </c>
      <c r="I35" s="12">
        <v>44944.777581018519</v>
      </c>
      <c r="J35" s="11">
        <v>21250</v>
      </c>
      <c r="K35" s="11" t="s">
        <v>1401</v>
      </c>
      <c r="L35" s="11" t="s">
        <v>3008</v>
      </c>
      <c r="M35" s="11" t="s">
        <v>3008</v>
      </c>
      <c r="N35" s="11" t="s">
        <v>3008</v>
      </c>
      <c r="O35" s="11" t="s">
        <v>3008</v>
      </c>
      <c r="P35" s="11" t="s">
        <v>3008</v>
      </c>
      <c r="Q35" s="13">
        <v>43831</v>
      </c>
      <c r="R35" s="11" t="s">
        <v>3009</v>
      </c>
      <c r="S35" s="11">
        <v>242101509</v>
      </c>
      <c r="T35" s="11" t="s">
        <v>4038</v>
      </c>
      <c r="U35" s="11" t="s">
        <v>4039</v>
      </c>
      <c r="V35" s="11">
        <v>212100358</v>
      </c>
      <c r="W35" s="11">
        <v>6876798.6849999996</v>
      </c>
    </row>
    <row r="36" spans="1:23" ht="43.2">
      <c r="A36" s="11" t="s">
        <v>3068</v>
      </c>
      <c r="B36" s="11">
        <v>21036</v>
      </c>
      <c r="C36" s="11">
        <v>1</v>
      </c>
      <c r="D36" s="11" t="s">
        <v>3011</v>
      </c>
      <c r="E36" s="11">
        <v>21</v>
      </c>
      <c r="F36" s="11">
        <v>27</v>
      </c>
      <c r="G36" s="11">
        <v>79</v>
      </c>
      <c r="H36" s="11">
        <v>556</v>
      </c>
      <c r="I36" s="12">
        <v>44944.777581018519</v>
      </c>
      <c r="J36" s="11">
        <v>21360</v>
      </c>
      <c r="K36" s="11" t="s">
        <v>177</v>
      </c>
      <c r="L36" s="11" t="s">
        <v>3008</v>
      </c>
      <c r="M36" s="11" t="s">
        <v>3008</v>
      </c>
      <c r="N36" s="11" t="s">
        <v>3008</v>
      </c>
      <c r="O36" s="11" t="s">
        <v>3008</v>
      </c>
      <c r="P36" s="11" t="s">
        <v>3008</v>
      </c>
      <c r="Q36" s="13">
        <v>43831</v>
      </c>
      <c r="R36" s="11" t="s">
        <v>3009</v>
      </c>
      <c r="S36" s="11">
        <v>200071207</v>
      </c>
      <c r="T36" s="11" t="s">
        <v>3069</v>
      </c>
      <c r="U36" s="11" t="s">
        <v>3070</v>
      </c>
      <c r="V36" s="11">
        <v>212100366</v>
      </c>
      <c r="W36" s="11">
        <v>5570341.5499999998</v>
      </c>
    </row>
    <row r="37" spans="1:23" ht="43.2">
      <c r="A37" s="11" t="s">
        <v>3587</v>
      </c>
      <c r="B37" s="11">
        <v>21037</v>
      </c>
      <c r="C37" s="11">
        <v>1</v>
      </c>
      <c r="D37" s="11" t="s">
        <v>3011</v>
      </c>
      <c r="E37" s="11">
        <v>21</v>
      </c>
      <c r="F37" s="11">
        <v>27</v>
      </c>
      <c r="G37" s="11">
        <v>295</v>
      </c>
      <c r="H37" s="11">
        <v>1109</v>
      </c>
      <c r="I37" s="12">
        <v>44944.777581018519</v>
      </c>
      <c r="J37" s="11">
        <v>21190</v>
      </c>
      <c r="K37" s="11" t="s">
        <v>179</v>
      </c>
      <c r="L37" s="11" t="s">
        <v>3008</v>
      </c>
      <c r="M37" s="11" t="s">
        <v>3008</v>
      </c>
      <c r="N37" s="11" t="s">
        <v>3008</v>
      </c>
      <c r="O37" s="11" t="s">
        <v>3008</v>
      </c>
      <c r="P37" s="11" t="s">
        <v>3008</v>
      </c>
      <c r="Q37" s="13">
        <v>43831</v>
      </c>
      <c r="R37" s="11" t="s">
        <v>3009</v>
      </c>
      <c r="S37" s="11">
        <v>200006682</v>
      </c>
      <c r="T37" s="11" t="s">
        <v>3588</v>
      </c>
      <c r="U37" s="11" t="s">
        <v>3589</v>
      </c>
      <c r="V37" s="11">
        <v>212100374</v>
      </c>
      <c r="W37" s="11">
        <v>11005337.152000001</v>
      </c>
    </row>
    <row r="38" spans="1:23" ht="43.2">
      <c r="A38" s="11" t="s">
        <v>3581</v>
      </c>
      <c r="B38" s="11">
        <v>21038</v>
      </c>
      <c r="C38" s="11">
        <v>2</v>
      </c>
      <c r="D38" s="11" t="s">
        <v>3011</v>
      </c>
      <c r="E38" s="11">
        <v>21</v>
      </c>
      <c r="F38" s="11">
        <v>27</v>
      </c>
      <c r="G38" s="11">
        <v>7621</v>
      </c>
      <c r="H38" s="11">
        <v>4065</v>
      </c>
      <c r="I38" s="12">
        <v>44944.777581018519</v>
      </c>
      <c r="J38" s="11">
        <v>21130</v>
      </c>
      <c r="K38" s="11" t="s">
        <v>182</v>
      </c>
      <c r="L38" s="11" t="s">
        <v>3008</v>
      </c>
      <c r="M38" s="11" t="s">
        <v>3008</v>
      </c>
      <c r="N38" s="11" t="s">
        <v>3008</v>
      </c>
      <c r="O38" s="11" t="s">
        <v>3008</v>
      </c>
      <c r="P38" s="11" t="s">
        <v>3008</v>
      </c>
      <c r="Q38" s="13">
        <v>43831</v>
      </c>
      <c r="R38" s="11" t="s">
        <v>3009</v>
      </c>
      <c r="S38" s="11">
        <v>200070902</v>
      </c>
      <c r="T38" s="11" t="s">
        <v>3582</v>
      </c>
      <c r="U38" s="11" t="s">
        <v>3583</v>
      </c>
      <c r="V38" s="11">
        <v>212100382</v>
      </c>
      <c r="W38" s="11">
        <v>40553482.085000001</v>
      </c>
    </row>
    <row r="39" spans="1:23" ht="43.2">
      <c r="A39" s="11" t="s">
        <v>3302</v>
      </c>
      <c r="B39" s="11">
        <v>21039</v>
      </c>
      <c r="C39" s="11">
        <v>2</v>
      </c>
      <c r="D39" s="11" t="s">
        <v>3011</v>
      </c>
      <c r="E39" s="11">
        <v>21</v>
      </c>
      <c r="F39" s="11">
        <v>27</v>
      </c>
      <c r="G39" s="11">
        <v>37</v>
      </c>
      <c r="H39" s="11">
        <v>608</v>
      </c>
      <c r="I39" s="12">
        <v>44944.777581018519</v>
      </c>
      <c r="J39" s="11">
        <v>21120</v>
      </c>
      <c r="K39" s="11" t="s">
        <v>1403</v>
      </c>
      <c r="L39" s="11" t="s">
        <v>3008</v>
      </c>
      <c r="M39" s="11" t="s">
        <v>3008</v>
      </c>
      <c r="N39" s="11" t="s">
        <v>3008</v>
      </c>
      <c r="O39" s="11" t="s">
        <v>3008</v>
      </c>
      <c r="P39" s="11" t="s">
        <v>3008</v>
      </c>
      <c r="Q39" s="13">
        <v>43831</v>
      </c>
      <c r="R39" s="11" t="s">
        <v>3009</v>
      </c>
      <c r="S39" s="11">
        <v>242100154</v>
      </c>
      <c r="T39" s="11" t="s">
        <v>3303</v>
      </c>
      <c r="U39" s="11" t="s">
        <v>3304</v>
      </c>
      <c r="V39" s="11">
        <v>212100390</v>
      </c>
      <c r="W39" s="11">
        <v>6034938.2810000004</v>
      </c>
    </row>
    <row r="40" spans="1:23" ht="43.2">
      <c r="A40" s="11" t="s">
        <v>3902</v>
      </c>
      <c r="B40" s="11">
        <v>21040</v>
      </c>
      <c r="C40" s="11">
        <v>3</v>
      </c>
      <c r="D40" s="11" t="s">
        <v>3011</v>
      </c>
      <c r="E40" s="11">
        <v>21</v>
      </c>
      <c r="F40" s="11">
        <v>27</v>
      </c>
      <c r="G40" s="11">
        <v>98</v>
      </c>
      <c r="H40" s="11">
        <v>1154</v>
      </c>
      <c r="I40" s="12">
        <v>44944.777581018519</v>
      </c>
      <c r="J40" s="11">
        <v>21350</v>
      </c>
      <c r="K40" s="11" t="s">
        <v>198</v>
      </c>
      <c r="L40" s="11" t="s">
        <v>3008</v>
      </c>
      <c r="M40" s="11" t="s">
        <v>3008</v>
      </c>
      <c r="N40" s="11" t="s">
        <v>3008</v>
      </c>
      <c r="O40" s="11" t="s">
        <v>3008</v>
      </c>
      <c r="P40" s="11" t="s">
        <v>3008</v>
      </c>
      <c r="Q40" s="13">
        <v>43831</v>
      </c>
      <c r="R40" s="11" t="s">
        <v>3009</v>
      </c>
      <c r="S40" s="11">
        <v>200071017</v>
      </c>
      <c r="T40" s="11" t="s">
        <v>3903</v>
      </c>
      <c r="U40" s="11" t="s">
        <v>3904</v>
      </c>
      <c r="V40" s="11">
        <v>212100408</v>
      </c>
      <c r="W40" s="11">
        <v>11441012.705</v>
      </c>
    </row>
    <row r="41" spans="1:23" ht="43.2">
      <c r="A41" s="11" t="s">
        <v>3515</v>
      </c>
      <c r="B41" s="11">
        <v>21041</v>
      </c>
      <c r="C41" s="11">
        <v>2</v>
      </c>
      <c r="D41" s="11" t="s">
        <v>3011</v>
      </c>
      <c r="E41" s="11">
        <v>21</v>
      </c>
      <c r="F41" s="11">
        <v>27</v>
      </c>
      <c r="G41" s="11">
        <v>188</v>
      </c>
      <c r="H41" s="11">
        <v>2167</v>
      </c>
      <c r="I41" s="12">
        <v>44944.777581018519</v>
      </c>
      <c r="J41" s="11">
        <v>21580</v>
      </c>
      <c r="K41" s="11" t="s">
        <v>200</v>
      </c>
      <c r="L41" s="11" t="s">
        <v>3008</v>
      </c>
      <c r="M41" s="11" t="s">
        <v>3008</v>
      </c>
      <c r="N41" s="11" t="s">
        <v>3008</v>
      </c>
      <c r="O41" s="11" t="s">
        <v>3008</v>
      </c>
      <c r="P41" s="11" t="s">
        <v>3008</v>
      </c>
      <c r="Q41" s="13">
        <v>43831</v>
      </c>
      <c r="R41" s="11" t="s">
        <v>3009</v>
      </c>
      <c r="S41" s="11">
        <v>200070910</v>
      </c>
      <c r="T41" s="11" t="s">
        <v>3516</v>
      </c>
      <c r="U41" s="11" t="s">
        <v>3517</v>
      </c>
      <c r="V41" s="11">
        <v>212100416</v>
      </c>
      <c r="W41" s="11">
        <v>21817147.329</v>
      </c>
    </row>
    <row r="42" spans="1:23" ht="43.2">
      <c r="A42" s="11" t="s">
        <v>4277</v>
      </c>
      <c r="B42" s="11">
        <v>21042</v>
      </c>
      <c r="C42" s="11">
        <v>1</v>
      </c>
      <c r="D42" s="11" t="s">
        <v>3011</v>
      </c>
      <c r="E42" s="11">
        <v>21</v>
      </c>
      <c r="F42" s="11">
        <v>27</v>
      </c>
      <c r="G42" s="11">
        <v>159</v>
      </c>
      <c r="H42" s="11">
        <v>1257</v>
      </c>
      <c r="I42" s="12">
        <v>44944.777581018519</v>
      </c>
      <c r="J42" s="11">
        <v>21700</v>
      </c>
      <c r="K42" s="11" t="s">
        <v>204</v>
      </c>
      <c r="L42" s="11" t="s">
        <v>3008</v>
      </c>
      <c r="M42" s="11" t="s">
        <v>3008</v>
      </c>
      <c r="N42" s="11" t="s">
        <v>3008</v>
      </c>
      <c r="O42" s="11" t="s">
        <v>3008</v>
      </c>
      <c r="P42" s="11" t="s">
        <v>3008</v>
      </c>
      <c r="Q42" s="13">
        <v>43831</v>
      </c>
      <c r="R42" s="11" t="s">
        <v>3009</v>
      </c>
      <c r="S42" s="11">
        <v>242101509</v>
      </c>
      <c r="T42" s="11" t="s">
        <v>4278</v>
      </c>
      <c r="U42" s="11" t="s">
        <v>4279</v>
      </c>
      <c r="V42" s="11">
        <v>212100424</v>
      </c>
      <c r="W42" s="11">
        <v>12627986.556</v>
      </c>
    </row>
    <row r="43" spans="1:23" ht="43.2">
      <c r="A43" s="11" t="s">
        <v>3278</v>
      </c>
      <c r="B43" s="11">
        <v>21043</v>
      </c>
      <c r="C43" s="11">
        <v>3</v>
      </c>
      <c r="D43" s="11" t="s">
        <v>3011</v>
      </c>
      <c r="E43" s="11">
        <v>21</v>
      </c>
      <c r="F43" s="11">
        <v>27</v>
      </c>
      <c r="G43" s="11">
        <v>210</v>
      </c>
      <c r="H43" s="11">
        <v>1247</v>
      </c>
      <c r="I43" s="12">
        <v>44944.777581018519</v>
      </c>
      <c r="J43" s="11">
        <v>21450</v>
      </c>
      <c r="K43" s="11" t="s">
        <v>206</v>
      </c>
      <c r="L43" s="11" t="s">
        <v>3008</v>
      </c>
      <c r="M43" s="11" t="s">
        <v>3008</v>
      </c>
      <c r="N43" s="11" t="s">
        <v>3008</v>
      </c>
      <c r="O43" s="11" t="s">
        <v>3008</v>
      </c>
      <c r="P43" s="11" t="s">
        <v>3008</v>
      </c>
      <c r="Q43" s="13">
        <v>43831</v>
      </c>
      <c r="R43" s="11" t="s">
        <v>3009</v>
      </c>
      <c r="S43" s="11">
        <v>242101434</v>
      </c>
      <c r="T43" s="11" t="s">
        <v>3279</v>
      </c>
      <c r="U43" s="11" t="s">
        <v>3280</v>
      </c>
      <c r="V43" s="11">
        <v>212100432</v>
      </c>
      <c r="W43" s="11">
        <v>12574536.469000001</v>
      </c>
    </row>
    <row r="44" spans="1:23" ht="43.2">
      <c r="A44" s="11" t="s">
        <v>4304</v>
      </c>
      <c r="B44" s="11">
        <v>21044</v>
      </c>
      <c r="C44" s="11">
        <v>3</v>
      </c>
      <c r="D44" s="11" t="s">
        <v>3011</v>
      </c>
      <c r="E44" s="11">
        <v>21</v>
      </c>
      <c r="F44" s="11">
        <v>27</v>
      </c>
      <c r="G44" s="11">
        <v>100</v>
      </c>
      <c r="H44" s="11">
        <v>1554</v>
      </c>
      <c r="I44" s="12">
        <v>44944.777581018519</v>
      </c>
      <c r="J44" s="11">
        <v>21330</v>
      </c>
      <c r="K44" s="11" t="s">
        <v>208</v>
      </c>
      <c r="L44" s="11" t="s">
        <v>3008</v>
      </c>
      <c r="M44" s="11" t="s">
        <v>3008</v>
      </c>
      <c r="N44" s="11" t="s">
        <v>3008</v>
      </c>
      <c r="O44" s="11" t="s">
        <v>3008</v>
      </c>
      <c r="P44" s="11" t="s">
        <v>3008</v>
      </c>
      <c r="Q44" s="13">
        <v>43831</v>
      </c>
      <c r="R44" s="11" t="s">
        <v>3009</v>
      </c>
      <c r="S44" s="11">
        <v>242101434</v>
      </c>
      <c r="T44" s="11" t="s">
        <v>4305</v>
      </c>
      <c r="U44" s="11" t="s">
        <v>4306</v>
      </c>
      <c r="V44" s="11">
        <v>212100440</v>
      </c>
      <c r="W44" s="11">
        <v>15513851.545</v>
      </c>
    </row>
    <row r="45" spans="1:23" ht="43.2">
      <c r="A45" s="11" t="s">
        <v>4388</v>
      </c>
      <c r="B45" s="11">
        <v>21045</v>
      </c>
      <c r="C45" s="11">
        <v>2</v>
      </c>
      <c r="D45" s="11" t="s">
        <v>3011</v>
      </c>
      <c r="E45" s="11">
        <v>21</v>
      </c>
      <c r="F45" s="11">
        <v>27</v>
      </c>
      <c r="G45" s="11">
        <v>208</v>
      </c>
      <c r="H45" s="11">
        <v>1076</v>
      </c>
      <c r="I45" s="12">
        <v>44944.777581018519</v>
      </c>
      <c r="J45" s="11">
        <v>21410</v>
      </c>
      <c r="K45" s="11" t="s">
        <v>1613</v>
      </c>
      <c r="L45" s="11" t="s">
        <v>3008</v>
      </c>
      <c r="M45" s="11" t="s">
        <v>3008</v>
      </c>
      <c r="N45" s="11" t="s">
        <v>3008</v>
      </c>
      <c r="O45" s="11" t="s">
        <v>3008</v>
      </c>
      <c r="P45" s="11" t="s">
        <v>3008</v>
      </c>
      <c r="Q45" s="13">
        <v>43831</v>
      </c>
      <c r="R45" s="11" t="s">
        <v>3009</v>
      </c>
      <c r="S45" s="11">
        <v>200039055</v>
      </c>
      <c r="T45" s="11" t="s">
        <v>4389</v>
      </c>
      <c r="U45" s="11" t="s">
        <v>4390</v>
      </c>
      <c r="V45" s="11">
        <v>212100457</v>
      </c>
      <c r="W45" s="11">
        <v>10655677.943</v>
      </c>
    </row>
    <row r="46" spans="1:23" ht="43.2">
      <c r="A46" s="11" t="s">
        <v>4629</v>
      </c>
      <c r="B46" s="11">
        <v>21046</v>
      </c>
      <c r="C46" s="11">
        <v>1</v>
      </c>
      <c r="D46" s="11" t="s">
        <v>3011</v>
      </c>
      <c r="E46" s="11">
        <v>21</v>
      </c>
      <c r="F46" s="11">
        <v>27</v>
      </c>
      <c r="G46" s="11">
        <v>71</v>
      </c>
      <c r="H46" s="11">
        <v>910</v>
      </c>
      <c r="I46" s="12">
        <v>44944.777581018519</v>
      </c>
      <c r="J46" s="11">
        <v>21430</v>
      </c>
      <c r="K46" s="11" t="s">
        <v>1405</v>
      </c>
      <c r="L46" s="11" t="s">
        <v>3008</v>
      </c>
      <c r="M46" s="11" t="s">
        <v>3008</v>
      </c>
      <c r="N46" s="11" t="s">
        <v>3008</v>
      </c>
      <c r="O46" s="11" t="s">
        <v>3008</v>
      </c>
      <c r="P46" s="11" t="s">
        <v>3008</v>
      </c>
      <c r="Q46" s="13">
        <v>43831</v>
      </c>
      <c r="R46" s="11" t="s">
        <v>3009</v>
      </c>
      <c r="S46" s="11">
        <v>200071173</v>
      </c>
      <c r="T46" s="11" t="s">
        <v>4630</v>
      </c>
      <c r="U46" s="11" t="s">
        <v>4631</v>
      </c>
      <c r="V46" s="11">
        <v>212100465</v>
      </c>
      <c r="W46" s="11">
        <v>9104857.5989999995</v>
      </c>
    </row>
    <row r="47" spans="1:23" ht="43.2">
      <c r="A47" s="11" t="s">
        <v>3743</v>
      </c>
      <c r="B47" s="11">
        <v>21047</v>
      </c>
      <c r="C47" s="11">
        <v>3</v>
      </c>
      <c r="D47" s="11" t="s">
        <v>3011</v>
      </c>
      <c r="E47" s="11">
        <v>21</v>
      </c>
      <c r="F47" s="11">
        <v>27</v>
      </c>
      <c r="G47" s="11">
        <v>69</v>
      </c>
      <c r="H47" s="11">
        <v>354</v>
      </c>
      <c r="I47" s="12">
        <v>44944.777581018519</v>
      </c>
      <c r="J47" s="11">
        <v>21460</v>
      </c>
      <c r="K47" s="11" t="s">
        <v>210</v>
      </c>
      <c r="L47" s="11" t="s">
        <v>3008</v>
      </c>
      <c r="M47" s="11" t="s">
        <v>3008</v>
      </c>
      <c r="N47" s="11" t="s">
        <v>3008</v>
      </c>
      <c r="O47" s="11" t="s">
        <v>3008</v>
      </c>
      <c r="P47" s="11" t="s">
        <v>3008</v>
      </c>
      <c r="Q47" s="13">
        <v>43831</v>
      </c>
      <c r="R47" s="11" t="s">
        <v>3009</v>
      </c>
      <c r="S47" s="11">
        <v>200071017</v>
      </c>
      <c r="T47" s="11" t="s">
        <v>3744</v>
      </c>
      <c r="U47" s="11" t="s">
        <v>3745</v>
      </c>
      <c r="V47" s="11">
        <v>212100473</v>
      </c>
      <c r="W47" s="11">
        <v>3584878.338</v>
      </c>
    </row>
    <row r="48" spans="1:23" ht="43.2">
      <c r="A48" s="11" t="s">
        <v>3077</v>
      </c>
      <c r="B48" s="11">
        <v>21048</v>
      </c>
      <c r="C48" s="11">
        <v>1</v>
      </c>
      <c r="D48" s="11" t="s">
        <v>3011</v>
      </c>
      <c r="E48" s="11">
        <v>21</v>
      </c>
      <c r="F48" s="11">
        <v>27</v>
      </c>
      <c r="G48" s="11">
        <v>655</v>
      </c>
      <c r="H48" s="11">
        <v>385</v>
      </c>
      <c r="I48" s="12">
        <v>44944.777581018519</v>
      </c>
      <c r="J48" s="11">
        <v>21910</v>
      </c>
      <c r="K48" s="11" t="s">
        <v>212</v>
      </c>
      <c r="L48" s="11" t="s">
        <v>3008</v>
      </c>
      <c r="M48" s="11" t="s">
        <v>3008</v>
      </c>
      <c r="N48" s="11" t="s">
        <v>3008</v>
      </c>
      <c r="O48" s="11" t="s">
        <v>3008</v>
      </c>
      <c r="P48" s="11" t="s">
        <v>3008</v>
      </c>
      <c r="Q48" s="13">
        <v>43831</v>
      </c>
      <c r="R48" s="11" t="s">
        <v>3009</v>
      </c>
      <c r="S48" s="11">
        <v>200070894</v>
      </c>
      <c r="T48" s="11" t="s">
        <v>3078</v>
      </c>
      <c r="U48" s="11" t="s">
        <v>3079</v>
      </c>
      <c r="V48" s="11">
        <v>212100481</v>
      </c>
      <c r="W48" s="11">
        <v>3852781.3390000002</v>
      </c>
    </row>
    <row r="49" spans="1:23" ht="43.2">
      <c r="A49" s="11" t="s">
        <v>4049</v>
      </c>
      <c r="B49" s="11">
        <v>21049</v>
      </c>
      <c r="C49" s="11">
        <v>2</v>
      </c>
      <c r="D49" s="11" t="s">
        <v>3011</v>
      </c>
      <c r="E49" s="11">
        <v>21</v>
      </c>
      <c r="F49" s="11">
        <v>27</v>
      </c>
      <c r="G49" s="11">
        <v>43</v>
      </c>
      <c r="H49" s="11">
        <v>457</v>
      </c>
      <c r="I49" s="12">
        <v>44944.777581018519</v>
      </c>
      <c r="J49" s="11">
        <v>21580</v>
      </c>
      <c r="K49" s="11" t="s">
        <v>214</v>
      </c>
      <c r="L49" s="11" t="s">
        <v>3008</v>
      </c>
      <c r="M49" s="11" t="s">
        <v>3008</v>
      </c>
      <c r="N49" s="11" t="s">
        <v>3008</v>
      </c>
      <c r="O49" s="11" t="s">
        <v>3008</v>
      </c>
      <c r="P49" s="11" t="s">
        <v>3008</v>
      </c>
      <c r="Q49" s="13">
        <v>43831</v>
      </c>
      <c r="R49" s="11" t="s">
        <v>3009</v>
      </c>
      <c r="S49" s="11">
        <v>200070910</v>
      </c>
      <c r="T49" s="11" t="s">
        <v>4050</v>
      </c>
      <c r="U49" s="11" t="s">
        <v>4051</v>
      </c>
      <c r="V49" s="11">
        <v>212100499</v>
      </c>
      <c r="W49" s="11">
        <v>4598784.9800000004</v>
      </c>
    </row>
    <row r="50" spans="1:23" ht="43.2">
      <c r="A50" s="11" t="s">
        <v>3398</v>
      </c>
      <c r="B50" s="11">
        <v>21050</v>
      </c>
      <c r="C50" s="11">
        <v>1</v>
      </c>
      <c r="D50" s="11" t="s">
        <v>3011</v>
      </c>
      <c r="E50" s="11">
        <v>21</v>
      </c>
      <c r="F50" s="11">
        <v>27</v>
      </c>
      <c r="G50" s="11">
        <v>209</v>
      </c>
      <c r="H50" s="11">
        <v>1031</v>
      </c>
      <c r="I50" s="12">
        <v>44944.777581018519</v>
      </c>
      <c r="J50" s="11">
        <v>21340</v>
      </c>
      <c r="K50" s="11" t="s">
        <v>216</v>
      </c>
      <c r="L50" s="11" t="s">
        <v>3008</v>
      </c>
      <c r="M50" s="11" t="s">
        <v>3008</v>
      </c>
      <c r="N50" s="11" t="s">
        <v>3008</v>
      </c>
      <c r="O50" s="11" t="s">
        <v>3008</v>
      </c>
      <c r="P50" s="11" t="s">
        <v>3008</v>
      </c>
      <c r="Q50" s="13">
        <v>43831</v>
      </c>
      <c r="R50" s="11" t="s">
        <v>3009</v>
      </c>
      <c r="S50" s="11">
        <v>200006682</v>
      </c>
      <c r="T50" s="11" t="s">
        <v>3399</v>
      </c>
      <c r="U50" s="11" t="s">
        <v>3400</v>
      </c>
      <c r="V50" s="11">
        <v>212100507</v>
      </c>
      <c r="W50" s="11">
        <v>10387642.556</v>
      </c>
    </row>
    <row r="51" spans="1:23" ht="43.2">
      <c r="A51" s="11" t="s">
        <v>4154</v>
      </c>
      <c r="B51" s="11">
        <v>21051</v>
      </c>
      <c r="C51" s="11">
        <v>2</v>
      </c>
      <c r="D51" s="11" t="s">
        <v>3011</v>
      </c>
      <c r="E51" s="11">
        <v>21</v>
      </c>
      <c r="F51" s="11">
        <v>27</v>
      </c>
      <c r="G51" s="11">
        <v>87</v>
      </c>
      <c r="H51" s="11">
        <v>669</v>
      </c>
      <c r="I51" s="12">
        <v>44944.777581018519</v>
      </c>
      <c r="J51" s="11">
        <v>21410</v>
      </c>
      <c r="K51" s="11" t="s">
        <v>218</v>
      </c>
      <c r="L51" s="11" t="s">
        <v>3008</v>
      </c>
      <c r="M51" s="11" t="s">
        <v>3008</v>
      </c>
      <c r="N51" s="11" t="s">
        <v>3008</v>
      </c>
      <c r="O51" s="11" t="s">
        <v>3008</v>
      </c>
      <c r="P51" s="11" t="s">
        <v>3008</v>
      </c>
      <c r="Q51" s="13">
        <v>43831</v>
      </c>
      <c r="R51" s="11" t="s">
        <v>3009</v>
      </c>
      <c r="S51" s="11">
        <v>200039055</v>
      </c>
      <c r="T51" s="11" t="s">
        <v>4155</v>
      </c>
      <c r="U51" s="11" t="s">
        <v>4156</v>
      </c>
      <c r="V51" s="11">
        <v>212100515</v>
      </c>
      <c r="W51" s="11">
        <v>6714036.818</v>
      </c>
    </row>
    <row r="52" spans="1:23" ht="43.2">
      <c r="A52" s="11" t="s">
        <v>4710</v>
      </c>
      <c r="B52" s="11">
        <v>21052</v>
      </c>
      <c r="C52" s="11">
        <v>3</v>
      </c>
      <c r="D52" s="11" t="s">
        <v>3011</v>
      </c>
      <c r="E52" s="11">
        <v>21</v>
      </c>
      <c r="F52" s="11">
        <v>27</v>
      </c>
      <c r="G52" s="11">
        <v>24</v>
      </c>
      <c r="H52" s="11">
        <v>660</v>
      </c>
      <c r="I52" s="12">
        <v>44944.777581018519</v>
      </c>
      <c r="J52" s="11">
        <v>21510</v>
      </c>
      <c r="K52" s="11" t="s">
        <v>1407</v>
      </c>
      <c r="L52" s="11" t="s">
        <v>3008</v>
      </c>
      <c r="M52" s="11" t="s">
        <v>3008</v>
      </c>
      <c r="N52" s="11" t="s">
        <v>3008</v>
      </c>
      <c r="O52" s="11" t="s">
        <v>3008</v>
      </c>
      <c r="P52" s="11" t="s">
        <v>3008</v>
      </c>
      <c r="Q52" s="13">
        <v>43831</v>
      </c>
      <c r="R52" s="11" t="s">
        <v>3009</v>
      </c>
      <c r="S52" s="11">
        <v>242101434</v>
      </c>
      <c r="T52" s="11" t="s">
        <v>4711</v>
      </c>
      <c r="U52" s="11" t="s">
        <v>4712</v>
      </c>
      <c r="V52" s="11">
        <v>212100523</v>
      </c>
      <c r="W52" s="11">
        <v>6584457.2249999996</v>
      </c>
    </row>
    <row r="53" spans="1:23" ht="43.2">
      <c r="A53" s="11" t="s">
        <v>3098</v>
      </c>
      <c r="B53" s="11">
        <v>21053</v>
      </c>
      <c r="C53" s="11">
        <v>2</v>
      </c>
      <c r="D53" s="11" t="s">
        <v>3011</v>
      </c>
      <c r="E53" s="11">
        <v>21</v>
      </c>
      <c r="F53" s="11">
        <v>27</v>
      </c>
      <c r="G53" s="11">
        <v>200</v>
      </c>
      <c r="H53" s="11">
        <v>1172</v>
      </c>
      <c r="I53" s="12">
        <v>44944.777581018519</v>
      </c>
      <c r="J53" s="11">
        <v>21310</v>
      </c>
      <c r="K53" s="11" t="s">
        <v>220</v>
      </c>
      <c r="L53" s="11" t="s">
        <v>3008</v>
      </c>
      <c r="M53" s="11" t="s">
        <v>3008</v>
      </c>
      <c r="N53" s="11" t="s">
        <v>3008</v>
      </c>
      <c r="O53" s="11" t="s">
        <v>3008</v>
      </c>
      <c r="P53" s="11" t="s">
        <v>3008</v>
      </c>
      <c r="Q53" s="13">
        <v>43831</v>
      </c>
      <c r="R53" s="11" t="s">
        <v>3009</v>
      </c>
      <c r="S53" s="11">
        <v>200072825</v>
      </c>
      <c r="T53" s="11" t="s">
        <v>3099</v>
      </c>
      <c r="U53" s="11" t="s">
        <v>3100</v>
      </c>
      <c r="V53" s="11">
        <v>212100531</v>
      </c>
      <c r="W53" s="11">
        <v>11771071.607000001</v>
      </c>
    </row>
    <row r="54" spans="1:23" ht="43.2">
      <c r="A54" s="11" t="s">
        <v>4565</v>
      </c>
      <c r="B54" s="11">
        <v>21054</v>
      </c>
      <c r="C54" s="11">
        <v>1</v>
      </c>
      <c r="D54" s="11" t="s">
        <v>3011</v>
      </c>
      <c r="E54" s="11">
        <v>21</v>
      </c>
      <c r="F54" s="11">
        <v>27</v>
      </c>
      <c r="G54" s="11">
        <v>20122</v>
      </c>
      <c r="H54" s="11">
        <v>3130</v>
      </c>
      <c r="I54" s="12">
        <v>44944.777581018519</v>
      </c>
      <c r="J54" s="11">
        <v>21200</v>
      </c>
      <c r="K54" s="11" t="s">
        <v>222</v>
      </c>
      <c r="L54" s="11" t="s">
        <v>4566</v>
      </c>
      <c r="M54" s="11" t="s">
        <v>3008</v>
      </c>
      <c r="N54" s="11" t="s">
        <v>3008</v>
      </c>
      <c r="O54" s="11" t="s">
        <v>3008</v>
      </c>
      <c r="P54" s="11" t="s">
        <v>3008</v>
      </c>
      <c r="Q54" s="13">
        <v>43831</v>
      </c>
      <c r="R54" s="11" t="s">
        <v>3009</v>
      </c>
      <c r="S54" s="11">
        <v>200006682</v>
      </c>
      <c r="T54" s="11" t="s">
        <v>4567</v>
      </c>
      <c r="U54" s="11" t="s">
        <v>4568</v>
      </c>
      <c r="V54" s="11">
        <v>212100549</v>
      </c>
      <c r="W54" s="11">
        <v>31203154.852000002</v>
      </c>
    </row>
    <row r="55" spans="1:23" ht="43.2">
      <c r="A55" s="11" t="s">
        <v>4848</v>
      </c>
      <c r="B55" s="11">
        <v>21055</v>
      </c>
      <c r="C55" s="11">
        <v>3</v>
      </c>
      <c r="D55" s="11" t="s">
        <v>3011</v>
      </c>
      <c r="E55" s="11">
        <v>21</v>
      </c>
      <c r="F55" s="11">
        <v>27</v>
      </c>
      <c r="G55" s="11">
        <v>14</v>
      </c>
      <c r="H55" s="11">
        <v>850</v>
      </c>
      <c r="I55" s="12">
        <v>44944.777581018519</v>
      </c>
      <c r="J55" s="11">
        <v>21510</v>
      </c>
      <c r="K55" s="11" t="s">
        <v>244</v>
      </c>
      <c r="L55" s="11" t="s">
        <v>3008</v>
      </c>
      <c r="M55" s="11" t="s">
        <v>3008</v>
      </c>
      <c r="N55" s="11" t="s">
        <v>3008</v>
      </c>
      <c r="O55" s="11" t="s">
        <v>3008</v>
      </c>
      <c r="P55" s="11" t="s">
        <v>3008</v>
      </c>
      <c r="Q55" s="13">
        <v>43831</v>
      </c>
      <c r="R55" s="11" t="s">
        <v>3009</v>
      </c>
      <c r="S55" s="11">
        <v>242101434</v>
      </c>
      <c r="T55" s="11" t="s">
        <v>4849</v>
      </c>
      <c r="U55" s="11" t="s">
        <v>4850</v>
      </c>
      <c r="V55" s="11">
        <v>212100556</v>
      </c>
      <c r="W55" s="11">
        <v>8567699.1129999999</v>
      </c>
    </row>
    <row r="56" spans="1:23" ht="43.2">
      <c r="A56" s="11" t="s">
        <v>3959</v>
      </c>
      <c r="B56" s="11">
        <v>21056</v>
      </c>
      <c r="C56" s="11">
        <v>2</v>
      </c>
      <c r="D56" s="11" t="s">
        <v>3011</v>
      </c>
      <c r="E56" s="11">
        <v>21</v>
      </c>
      <c r="F56" s="11">
        <v>27</v>
      </c>
      <c r="G56" s="11">
        <v>886</v>
      </c>
      <c r="H56" s="11">
        <v>1925</v>
      </c>
      <c r="I56" s="12">
        <v>44944.777581018519</v>
      </c>
      <c r="J56" s="11">
        <v>21310</v>
      </c>
      <c r="K56" s="11" t="s">
        <v>246</v>
      </c>
      <c r="L56" s="11" t="s">
        <v>3008</v>
      </c>
      <c r="M56" s="11" t="s">
        <v>3008</v>
      </c>
      <c r="N56" s="11" t="s">
        <v>3008</v>
      </c>
      <c r="O56" s="11" t="s">
        <v>3008</v>
      </c>
      <c r="P56" s="11" t="s">
        <v>3008</v>
      </c>
      <c r="Q56" s="13">
        <v>43831</v>
      </c>
      <c r="R56" s="11" t="s">
        <v>3009</v>
      </c>
      <c r="S56" s="11">
        <v>200072825</v>
      </c>
      <c r="T56" s="11" t="s">
        <v>3960</v>
      </c>
      <c r="U56" s="11" t="s">
        <v>3961</v>
      </c>
      <c r="V56" s="11">
        <v>212100564</v>
      </c>
      <c r="W56" s="11">
        <v>19338007.250999998</v>
      </c>
    </row>
    <row r="57" spans="1:23" ht="43.2">
      <c r="A57" s="11" t="s">
        <v>3086</v>
      </c>
      <c r="B57" s="11">
        <v>21057</v>
      </c>
      <c r="C57" s="11">
        <v>2</v>
      </c>
      <c r="D57" s="11" t="s">
        <v>3011</v>
      </c>
      <c r="E57" s="11">
        <v>21</v>
      </c>
      <c r="F57" s="11">
        <v>27</v>
      </c>
      <c r="G57" s="11">
        <v>352</v>
      </c>
      <c r="H57" s="11">
        <v>527</v>
      </c>
      <c r="I57" s="12">
        <v>44944.777581018519</v>
      </c>
      <c r="J57" s="11">
        <v>21110</v>
      </c>
      <c r="K57" s="11" t="s">
        <v>248</v>
      </c>
      <c r="L57" s="11" t="s">
        <v>3008</v>
      </c>
      <c r="M57" s="11" t="s">
        <v>3008</v>
      </c>
      <c r="N57" s="11" t="s">
        <v>3008</v>
      </c>
      <c r="O57" s="11" t="s">
        <v>3008</v>
      </c>
      <c r="P57" s="11" t="s">
        <v>3008</v>
      </c>
      <c r="Q57" s="13">
        <v>43831</v>
      </c>
      <c r="R57" s="11" t="s">
        <v>3009</v>
      </c>
      <c r="S57" s="11">
        <v>200000925</v>
      </c>
      <c r="T57" s="11" t="s">
        <v>3087</v>
      </c>
      <c r="U57" s="11" t="s">
        <v>3088</v>
      </c>
      <c r="V57" s="11">
        <v>212100572</v>
      </c>
      <c r="W57" s="11">
        <v>5269904.0980000002</v>
      </c>
    </row>
    <row r="58" spans="1:23" ht="43.2">
      <c r="A58" s="11" t="s">
        <v>4881</v>
      </c>
      <c r="B58" s="11">
        <v>21058</v>
      </c>
      <c r="C58" s="11">
        <v>3</v>
      </c>
      <c r="D58" s="11" t="s">
        <v>3011</v>
      </c>
      <c r="E58" s="11">
        <v>21</v>
      </c>
      <c r="F58" s="11">
        <v>27</v>
      </c>
      <c r="G58" s="11">
        <v>245</v>
      </c>
      <c r="H58" s="11">
        <v>2044</v>
      </c>
      <c r="I58" s="12">
        <v>44944.777581018519</v>
      </c>
      <c r="J58" s="11">
        <v>21570</v>
      </c>
      <c r="K58" s="11" t="s">
        <v>250</v>
      </c>
      <c r="L58" s="11" t="s">
        <v>3008</v>
      </c>
      <c r="M58" s="11" t="s">
        <v>3008</v>
      </c>
      <c r="N58" s="11" t="s">
        <v>3008</v>
      </c>
      <c r="O58" s="11" t="s">
        <v>3008</v>
      </c>
      <c r="P58" s="11" t="s">
        <v>3008</v>
      </c>
      <c r="Q58" s="13">
        <v>43831</v>
      </c>
      <c r="R58" s="11" t="s">
        <v>3009</v>
      </c>
      <c r="S58" s="11">
        <v>242101434</v>
      </c>
      <c r="T58" s="11" t="s">
        <v>4882</v>
      </c>
      <c r="U58" s="11" t="s">
        <v>4883</v>
      </c>
      <c r="V58" s="11">
        <v>212100580</v>
      </c>
      <c r="W58" s="11">
        <v>20463144.557999998</v>
      </c>
    </row>
    <row r="59" spans="1:23" ht="43.2">
      <c r="A59" s="11" t="s">
        <v>5025</v>
      </c>
      <c r="B59" s="11">
        <v>21059</v>
      </c>
      <c r="C59" s="11">
        <v>2</v>
      </c>
      <c r="D59" s="11" t="s">
        <v>3011</v>
      </c>
      <c r="E59" s="11">
        <v>21</v>
      </c>
      <c r="F59" s="11">
        <v>27</v>
      </c>
      <c r="G59" s="11">
        <v>895</v>
      </c>
      <c r="H59" s="11">
        <v>247</v>
      </c>
      <c r="I59" s="12">
        <v>44944.777581018519</v>
      </c>
      <c r="J59" s="11">
        <v>21490</v>
      </c>
      <c r="K59" s="11" t="s">
        <v>252</v>
      </c>
      <c r="L59" s="11" t="s">
        <v>3008</v>
      </c>
      <c r="M59" s="11" t="s">
        <v>3008</v>
      </c>
      <c r="N59" s="11" t="s">
        <v>3008</v>
      </c>
      <c r="O59" s="11" t="s">
        <v>3008</v>
      </c>
      <c r="P59" s="11" t="s">
        <v>3008</v>
      </c>
      <c r="Q59" s="13">
        <v>43831</v>
      </c>
      <c r="R59" s="11" t="s">
        <v>3009</v>
      </c>
      <c r="S59" s="11">
        <v>200069540</v>
      </c>
      <c r="T59" s="11" t="s">
        <v>5026</v>
      </c>
      <c r="U59" s="11" t="s">
        <v>5027</v>
      </c>
      <c r="V59" s="11">
        <v>212100598</v>
      </c>
      <c r="W59" s="11">
        <v>2466673.73</v>
      </c>
    </row>
    <row r="60" spans="1:23" ht="43.2">
      <c r="A60" s="11" t="s">
        <v>3374</v>
      </c>
      <c r="B60" s="11">
        <v>21060</v>
      </c>
      <c r="C60" s="11">
        <v>2</v>
      </c>
      <c r="D60" s="11" t="s">
        <v>3011</v>
      </c>
      <c r="E60" s="11">
        <v>21</v>
      </c>
      <c r="F60" s="11">
        <v>27</v>
      </c>
      <c r="G60" s="11">
        <v>1604</v>
      </c>
      <c r="H60" s="11">
        <v>1447</v>
      </c>
      <c r="I60" s="12">
        <v>44944.777581018519</v>
      </c>
      <c r="J60" s="11">
        <v>21310</v>
      </c>
      <c r="K60" s="11" t="s">
        <v>1413</v>
      </c>
      <c r="L60" s="11" t="s">
        <v>3008</v>
      </c>
      <c r="M60" s="11" t="s">
        <v>3008</v>
      </c>
      <c r="N60" s="11" t="s">
        <v>3008</v>
      </c>
      <c r="O60" s="11" t="s">
        <v>3008</v>
      </c>
      <c r="P60" s="11" t="s">
        <v>3008</v>
      </c>
      <c r="Q60" s="13">
        <v>43831</v>
      </c>
      <c r="R60" s="11" t="s">
        <v>3009</v>
      </c>
      <c r="S60" s="11">
        <v>200072825</v>
      </c>
      <c r="T60" s="11" t="s">
        <v>3375</v>
      </c>
      <c r="U60" s="11" t="s">
        <v>3376</v>
      </c>
      <c r="V60" s="11">
        <v>212100606</v>
      </c>
      <c r="W60" s="11">
        <v>14512585.215</v>
      </c>
    </row>
    <row r="61" spans="1:23" ht="43.2">
      <c r="A61" s="11" t="s">
        <v>3146</v>
      </c>
      <c r="B61" s="11">
        <v>21061</v>
      </c>
      <c r="C61" s="11">
        <v>3</v>
      </c>
      <c r="D61" s="11" t="s">
        <v>3011</v>
      </c>
      <c r="E61" s="11">
        <v>21</v>
      </c>
      <c r="F61" s="11">
        <v>27</v>
      </c>
      <c r="G61" s="11">
        <v>67</v>
      </c>
      <c r="H61" s="11">
        <v>1459</v>
      </c>
      <c r="I61" s="12">
        <v>44944.777581018519</v>
      </c>
      <c r="J61" s="11">
        <v>21510</v>
      </c>
      <c r="K61" s="11" t="s">
        <v>254</v>
      </c>
      <c r="L61" s="11" t="s">
        <v>3008</v>
      </c>
      <c r="M61" s="11" t="s">
        <v>3008</v>
      </c>
      <c r="N61" s="11" t="s">
        <v>3008</v>
      </c>
      <c r="O61" s="11" t="s">
        <v>3008</v>
      </c>
      <c r="P61" s="11" t="s">
        <v>3008</v>
      </c>
      <c r="Q61" s="13">
        <v>43831</v>
      </c>
      <c r="R61" s="11" t="s">
        <v>3009</v>
      </c>
      <c r="S61" s="11">
        <v>242101434</v>
      </c>
      <c r="T61" s="11" t="s">
        <v>3147</v>
      </c>
      <c r="U61" s="11" t="s">
        <v>3148</v>
      </c>
      <c r="V61" s="11">
        <v>212100614</v>
      </c>
      <c r="W61" s="11">
        <v>14627949.119999999</v>
      </c>
    </row>
    <row r="62" spans="1:23" ht="43.2">
      <c r="A62" s="11" t="s">
        <v>3329</v>
      </c>
      <c r="B62" s="11">
        <v>21062</v>
      </c>
      <c r="C62" s="11">
        <v>1</v>
      </c>
      <c r="D62" s="11" t="s">
        <v>3011</v>
      </c>
      <c r="E62" s="11">
        <v>21</v>
      </c>
      <c r="F62" s="11">
        <v>27</v>
      </c>
      <c r="G62" s="11">
        <v>215</v>
      </c>
      <c r="H62" s="11">
        <v>1463</v>
      </c>
      <c r="I62" s="12">
        <v>44944.777581018519</v>
      </c>
      <c r="J62" s="11">
        <v>21320</v>
      </c>
      <c r="K62" s="11" t="s">
        <v>1415</v>
      </c>
      <c r="L62" s="11" t="s">
        <v>3008</v>
      </c>
      <c r="M62" s="11" t="s">
        <v>3008</v>
      </c>
      <c r="N62" s="11" t="s">
        <v>3008</v>
      </c>
      <c r="O62" s="11" t="s">
        <v>3008</v>
      </c>
      <c r="P62" s="11" t="s">
        <v>3008</v>
      </c>
      <c r="Q62" s="13">
        <v>43831</v>
      </c>
      <c r="R62" s="11" t="s">
        <v>3009</v>
      </c>
      <c r="S62" s="11">
        <v>200071207</v>
      </c>
      <c r="T62" s="11" t="s">
        <v>3330</v>
      </c>
      <c r="U62" s="11" t="s">
        <v>3331</v>
      </c>
      <c r="V62" s="11">
        <v>212100622</v>
      </c>
      <c r="W62" s="11">
        <v>14740349.550000001</v>
      </c>
    </row>
    <row r="63" spans="1:23" ht="43.2">
      <c r="A63" s="11" t="s">
        <v>4623</v>
      </c>
      <c r="B63" s="11">
        <v>21063</v>
      </c>
      <c r="C63" s="11">
        <v>3</v>
      </c>
      <c r="D63" s="11" t="s">
        <v>3011</v>
      </c>
      <c r="E63" s="11">
        <v>21</v>
      </c>
      <c r="F63" s="11">
        <v>27</v>
      </c>
      <c r="G63" s="11">
        <v>89</v>
      </c>
      <c r="H63" s="11">
        <v>1540</v>
      </c>
      <c r="I63" s="12">
        <v>44944.777581018519</v>
      </c>
      <c r="J63" s="11">
        <v>21290</v>
      </c>
      <c r="K63" s="11" t="s">
        <v>1417</v>
      </c>
      <c r="L63" s="11" t="s">
        <v>3008</v>
      </c>
      <c r="M63" s="11" t="s">
        <v>3008</v>
      </c>
      <c r="N63" s="11" t="s">
        <v>3008</v>
      </c>
      <c r="O63" s="11" t="s">
        <v>3008</v>
      </c>
      <c r="P63" s="11" t="s">
        <v>3008</v>
      </c>
      <c r="Q63" s="13">
        <v>43831</v>
      </c>
      <c r="R63" s="11" t="s">
        <v>3009</v>
      </c>
      <c r="S63" s="11">
        <v>242101434</v>
      </c>
      <c r="T63" s="11" t="s">
        <v>4624</v>
      </c>
      <c r="U63" s="11" t="s">
        <v>4625</v>
      </c>
      <c r="V63" s="11">
        <v>212100630</v>
      </c>
      <c r="W63" s="11">
        <v>15548088.08</v>
      </c>
    </row>
    <row r="64" spans="1:23" ht="43.2">
      <c r="A64" s="11" t="s">
        <v>4445</v>
      </c>
      <c r="B64" s="11">
        <v>21064</v>
      </c>
      <c r="C64" s="11">
        <v>3</v>
      </c>
      <c r="D64" s="11" t="s">
        <v>3011</v>
      </c>
      <c r="E64" s="11">
        <v>21</v>
      </c>
      <c r="F64" s="11">
        <v>27</v>
      </c>
      <c r="G64" s="11">
        <v>107</v>
      </c>
      <c r="H64" s="11">
        <v>580</v>
      </c>
      <c r="I64" s="12">
        <v>44944.777581018519</v>
      </c>
      <c r="J64" s="11">
        <v>21500</v>
      </c>
      <c r="K64" s="11" t="s">
        <v>256</v>
      </c>
      <c r="L64" s="11" t="s">
        <v>3008</v>
      </c>
      <c r="M64" s="11" t="s">
        <v>3008</v>
      </c>
      <c r="N64" s="11" t="s">
        <v>3008</v>
      </c>
      <c r="O64" s="11" t="s">
        <v>3008</v>
      </c>
      <c r="P64" s="11" t="s">
        <v>3008</v>
      </c>
      <c r="Q64" s="13">
        <v>43831</v>
      </c>
      <c r="R64" s="11" t="s">
        <v>3009</v>
      </c>
      <c r="S64" s="11">
        <v>242101491</v>
      </c>
      <c r="T64" s="11" t="s">
        <v>4446</v>
      </c>
      <c r="U64" s="11" t="s">
        <v>4447</v>
      </c>
      <c r="V64" s="11">
        <v>212100648</v>
      </c>
      <c r="W64" s="11">
        <v>5764398.8720000004</v>
      </c>
    </row>
    <row r="65" spans="1:23" ht="43.2">
      <c r="A65" s="11" t="s">
        <v>4992</v>
      </c>
      <c r="B65" s="11">
        <v>21065</v>
      </c>
      <c r="C65" s="11">
        <v>1</v>
      </c>
      <c r="D65" s="11" t="s">
        <v>3011</v>
      </c>
      <c r="E65" s="11">
        <v>21</v>
      </c>
      <c r="F65" s="11">
        <v>27</v>
      </c>
      <c r="G65" s="11">
        <v>124</v>
      </c>
      <c r="H65" s="11">
        <v>1046</v>
      </c>
      <c r="I65" s="12">
        <v>44944.777581018519</v>
      </c>
      <c r="J65" s="11">
        <v>21360</v>
      </c>
      <c r="K65" s="11" t="s">
        <v>258</v>
      </c>
      <c r="L65" s="11" t="s">
        <v>3008</v>
      </c>
      <c r="M65" s="11" t="s">
        <v>3008</v>
      </c>
      <c r="N65" s="11" t="s">
        <v>3008</v>
      </c>
      <c r="O65" s="11" t="s">
        <v>3008</v>
      </c>
      <c r="P65" s="11" t="s">
        <v>3008</v>
      </c>
      <c r="Q65" s="13">
        <v>43831</v>
      </c>
      <c r="R65" s="11" t="s">
        <v>3009</v>
      </c>
      <c r="S65" s="11">
        <v>200071207</v>
      </c>
      <c r="T65" s="11" t="s">
        <v>4993</v>
      </c>
      <c r="U65" s="11" t="s">
        <v>4994</v>
      </c>
      <c r="V65" s="11">
        <v>212100655</v>
      </c>
      <c r="W65" s="11">
        <v>10560697.445</v>
      </c>
    </row>
    <row r="66" spans="1:23" ht="43.2">
      <c r="A66" s="11" t="s">
        <v>3818</v>
      </c>
      <c r="B66" s="11">
        <v>21066</v>
      </c>
      <c r="C66" s="11">
        <v>1</v>
      </c>
      <c r="D66" s="11" t="s">
        <v>3011</v>
      </c>
      <c r="E66" s="11">
        <v>21</v>
      </c>
      <c r="F66" s="11">
        <v>27</v>
      </c>
      <c r="G66" s="11">
        <v>51</v>
      </c>
      <c r="H66" s="11">
        <v>459</v>
      </c>
      <c r="I66" s="12">
        <v>44944.777581018519</v>
      </c>
      <c r="J66" s="11">
        <v>21360</v>
      </c>
      <c r="K66" s="11" t="s">
        <v>260</v>
      </c>
      <c r="L66" s="11" t="s">
        <v>3008</v>
      </c>
      <c r="M66" s="11" t="s">
        <v>3008</v>
      </c>
      <c r="N66" s="11" t="s">
        <v>3008</v>
      </c>
      <c r="O66" s="11" t="s">
        <v>3008</v>
      </c>
      <c r="P66" s="11" t="s">
        <v>3008</v>
      </c>
      <c r="Q66" s="13">
        <v>43831</v>
      </c>
      <c r="R66" s="11" t="s">
        <v>3009</v>
      </c>
      <c r="S66" s="11">
        <v>200071207</v>
      </c>
      <c r="T66" s="11" t="s">
        <v>3819</v>
      </c>
      <c r="U66" s="11" t="s">
        <v>3820</v>
      </c>
      <c r="V66" s="11">
        <v>212100663</v>
      </c>
      <c r="W66" s="11">
        <v>4613932.2869999995</v>
      </c>
    </row>
    <row r="67" spans="1:23" ht="43.2">
      <c r="A67" s="11" t="s">
        <v>3674</v>
      </c>
      <c r="B67" s="11">
        <v>21067</v>
      </c>
      <c r="C67" s="11">
        <v>2</v>
      </c>
      <c r="D67" s="11" t="s">
        <v>3011</v>
      </c>
      <c r="E67" s="11">
        <v>21</v>
      </c>
      <c r="F67" s="11">
        <v>27</v>
      </c>
      <c r="G67" s="11">
        <v>686</v>
      </c>
      <c r="H67" s="11">
        <v>1030</v>
      </c>
      <c r="I67" s="12">
        <v>44944.777581018519</v>
      </c>
      <c r="J67" s="11">
        <v>21110</v>
      </c>
      <c r="K67" s="11" t="s">
        <v>262</v>
      </c>
      <c r="L67" s="11" t="s">
        <v>3008</v>
      </c>
      <c r="M67" s="11" t="s">
        <v>3008</v>
      </c>
      <c r="N67" s="11" t="s">
        <v>3008</v>
      </c>
      <c r="O67" s="11" t="s">
        <v>3008</v>
      </c>
      <c r="P67" s="11" t="s">
        <v>3008</v>
      </c>
      <c r="Q67" s="13">
        <v>43831</v>
      </c>
      <c r="R67" s="11" t="s">
        <v>3009</v>
      </c>
      <c r="S67" s="11">
        <v>200000925</v>
      </c>
      <c r="T67" s="11" t="s">
        <v>3675</v>
      </c>
      <c r="U67" s="11" t="s">
        <v>3676</v>
      </c>
      <c r="V67" s="11">
        <v>212100671</v>
      </c>
      <c r="W67" s="11">
        <v>10303559.286</v>
      </c>
    </row>
    <row r="68" spans="1:23" ht="43.2">
      <c r="A68" s="11" t="s">
        <v>3341</v>
      </c>
      <c r="B68" s="11">
        <v>21068</v>
      </c>
      <c r="C68" s="11">
        <v>1</v>
      </c>
      <c r="D68" s="11" t="s">
        <v>3011</v>
      </c>
      <c r="E68" s="11">
        <v>21</v>
      </c>
      <c r="F68" s="11">
        <v>27</v>
      </c>
      <c r="G68" s="11">
        <v>101</v>
      </c>
      <c r="H68" s="11">
        <v>730</v>
      </c>
      <c r="I68" s="12">
        <v>44944.777581018519</v>
      </c>
      <c r="J68" s="11">
        <v>21320</v>
      </c>
      <c r="K68" s="11" t="s">
        <v>264</v>
      </c>
      <c r="L68" s="11" t="s">
        <v>3008</v>
      </c>
      <c r="M68" s="11" t="s">
        <v>3008</v>
      </c>
      <c r="N68" s="11" t="s">
        <v>3008</v>
      </c>
      <c r="O68" s="11" t="s">
        <v>3008</v>
      </c>
      <c r="P68" s="11" t="s">
        <v>3008</v>
      </c>
      <c r="Q68" s="13">
        <v>43831</v>
      </c>
      <c r="R68" s="11" t="s">
        <v>3009</v>
      </c>
      <c r="S68" s="11">
        <v>200071207</v>
      </c>
      <c r="T68" s="11" t="s">
        <v>3342</v>
      </c>
      <c r="U68" s="11" t="s">
        <v>3343</v>
      </c>
      <c r="V68" s="11">
        <v>212100689</v>
      </c>
      <c r="W68" s="11">
        <v>7368714.5279999999</v>
      </c>
    </row>
    <row r="69" spans="1:23" ht="43.2">
      <c r="A69" s="11" t="s">
        <v>3683</v>
      </c>
      <c r="B69" s="11">
        <v>21069</v>
      </c>
      <c r="C69" s="11">
        <v>3</v>
      </c>
      <c r="D69" s="11" t="s">
        <v>3011</v>
      </c>
      <c r="E69" s="11">
        <v>21</v>
      </c>
      <c r="F69" s="11">
        <v>27</v>
      </c>
      <c r="G69" s="11">
        <v>122</v>
      </c>
      <c r="H69" s="11">
        <v>1450</v>
      </c>
      <c r="I69" s="12">
        <v>44944.777581018519</v>
      </c>
      <c r="J69" s="11">
        <v>21350</v>
      </c>
      <c r="K69" s="11" t="s">
        <v>1419</v>
      </c>
      <c r="L69" s="11" t="s">
        <v>3008</v>
      </c>
      <c r="M69" s="11" t="s">
        <v>3008</v>
      </c>
      <c r="N69" s="11" t="s">
        <v>3008</v>
      </c>
      <c r="O69" s="11" t="s">
        <v>3008</v>
      </c>
      <c r="P69" s="11" t="s">
        <v>3008</v>
      </c>
      <c r="Q69" s="13">
        <v>43831</v>
      </c>
      <c r="R69" s="11" t="s">
        <v>3009</v>
      </c>
      <c r="S69" s="11">
        <v>200071017</v>
      </c>
      <c r="T69" s="11" t="s">
        <v>3684</v>
      </c>
      <c r="U69" s="11" t="s">
        <v>3685</v>
      </c>
      <c r="V69" s="11">
        <v>212100697</v>
      </c>
      <c r="W69" s="11">
        <v>14500775.129000001</v>
      </c>
    </row>
    <row r="70" spans="1:23" ht="43.2">
      <c r="A70" s="11" t="s">
        <v>4235</v>
      </c>
      <c r="B70" s="11">
        <v>21070</v>
      </c>
      <c r="C70" s="11">
        <v>1</v>
      </c>
      <c r="D70" s="11" t="s">
        <v>3011</v>
      </c>
      <c r="E70" s="11">
        <v>21</v>
      </c>
      <c r="F70" s="11">
        <v>27</v>
      </c>
      <c r="G70" s="11">
        <v>136</v>
      </c>
      <c r="H70" s="11">
        <v>526</v>
      </c>
      <c r="I70" s="12">
        <v>44944.777581018519</v>
      </c>
      <c r="J70" s="11">
        <v>21220</v>
      </c>
      <c r="K70" s="11" t="s">
        <v>266</v>
      </c>
      <c r="L70" s="11" t="s">
        <v>3008</v>
      </c>
      <c r="M70" s="11" t="s">
        <v>3008</v>
      </c>
      <c r="N70" s="11" t="s">
        <v>3008</v>
      </c>
      <c r="O70" s="11" t="s">
        <v>3008</v>
      </c>
      <c r="P70" s="11" t="s">
        <v>3008</v>
      </c>
      <c r="Q70" s="13">
        <v>43831</v>
      </c>
      <c r="R70" s="11" t="s">
        <v>3009</v>
      </c>
      <c r="S70" s="11">
        <v>200070894</v>
      </c>
      <c r="T70" s="11" t="s">
        <v>4236</v>
      </c>
      <c r="U70" s="11" t="s">
        <v>4237</v>
      </c>
      <c r="V70" s="11">
        <v>212100705</v>
      </c>
      <c r="W70" s="11">
        <v>5213833.7589999996</v>
      </c>
    </row>
    <row r="71" spans="1:23" ht="43.2">
      <c r="A71" s="11" t="s">
        <v>3773</v>
      </c>
      <c r="B71" s="11">
        <v>21071</v>
      </c>
      <c r="C71" s="11">
        <v>2</v>
      </c>
      <c r="D71" s="11" t="s">
        <v>3011</v>
      </c>
      <c r="E71" s="11">
        <v>21</v>
      </c>
      <c r="F71" s="11">
        <v>27</v>
      </c>
      <c r="G71" s="11">
        <v>711</v>
      </c>
      <c r="H71" s="11">
        <v>2340</v>
      </c>
      <c r="I71" s="12">
        <v>44944.777581018519</v>
      </c>
      <c r="J71" s="11">
        <v>21310</v>
      </c>
      <c r="K71" s="11" t="s">
        <v>268</v>
      </c>
      <c r="L71" s="11" t="s">
        <v>3008</v>
      </c>
      <c r="M71" s="11" t="s">
        <v>3008</v>
      </c>
      <c r="N71" s="11" t="s">
        <v>3008</v>
      </c>
      <c r="O71" s="11" t="s">
        <v>3008</v>
      </c>
      <c r="P71" s="11" t="s">
        <v>3008</v>
      </c>
      <c r="Q71" s="13">
        <v>43831</v>
      </c>
      <c r="R71" s="11" t="s">
        <v>3009</v>
      </c>
      <c r="S71" s="11">
        <v>200072825</v>
      </c>
      <c r="T71" s="11" t="s">
        <v>3774</v>
      </c>
      <c r="U71" s="11" t="s">
        <v>3775</v>
      </c>
      <c r="V71" s="11">
        <v>212100713</v>
      </c>
      <c r="W71" s="11">
        <v>23431932.802000001</v>
      </c>
    </row>
    <row r="72" spans="1:23" ht="43.2">
      <c r="A72" s="11" t="s">
        <v>4845</v>
      </c>
      <c r="B72" s="11">
        <v>21072</v>
      </c>
      <c r="C72" s="11">
        <v>2</v>
      </c>
      <c r="D72" s="11" t="s">
        <v>3011</v>
      </c>
      <c r="E72" s="11">
        <v>21</v>
      </c>
      <c r="F72" s="11">
        <v>27</v>
      </c>
      <c r="G72" s="11">
        <v>188</v>
      </c>
      <c r="H72" s="11">
        <v>110</v>
      </c>
      <c r="I72" s="12">
        <v>44944.777581018519</v>
      </c>
      <c r="J72" s="11">
        <v>21310</v>
      </c>
      <c r="K72" s="11" t="s">
        <v>270</v>
      </c>
      <c r="L72" s="11" t="s">
        <v>3008</v>
      </c>
      <c r="M72" s="11" t="s">
        <v>3008</v>
      </c>
      <c r="N72" s="11" t="s">
        <v>3008</v>
      </c>
      <c r="O72" s="11" t="s">
        <v>3008</v>
      </c>
      <c r="P72" s="11" t="s">
        <v>3008</v>
      </c>
      <c r="Q72" s="13">
        <v>43831</v>
      </c>
      <c r="R72" s="11" t="s">
        <v>3009</v>
      </c>
      <c r="S72" s="11">
        <v>200072825</v>
      </c>
      <c r="T72" s="11" t="s">
        <v>4846</v>
      </c>
      <c r="U72" s="11" t="s">
        <v>4847</v>
      </c>
      <c r="V72" s="11">
        <v>212100721</v>
      </c>
      <c r="W72" s="11">
        <v>1109262.675</v>
      </c>
    </row>
    <row r="73" spans="1:23" ht="43.2">
      <c r="A73" s="11" t="s">
        <v>4250</v>
      </c>
      <c r="B73" s="11">
        <v>21074</v>
      </c>
      <c r="C73" s="11">
        <v>2</v>
      </c>
      <c r="D73" s="11" t="s">
        <v>3011</v>
      </c>
      <c r="E73" s="11">
        <v>21</v>
      </c>
      <c r="F73" s="11">
        <v>27</v>
      </c>
      <c r="G73" s="11">
        <v>251</v>
      </c>
      <c r="H73" s="11">
        <v>383</v>
      </c>
      <c r="I73" s="12">
        <v>44944.777581018519</v>
      </c>
      <c r="J73" s="11">
        <v>21130</v>
      </c>
      <c r="K73" s="11" t="s">
        <v>1421</v>
      </c>
      <c r="L73" s="11" t="s">
        <v>3008</v>
      </c>
      <c r="M73" s="11" t="s">
        <v>3008</v>
      </c>
      <c r="N73" s="11" t="s">
        <v>3008</v>
      </c>
      <c r="O73" s="11" t="s">
        <v>3008</v>
      </c>
      <c r="P73" s="11" t="s">
        <v>3008</v>
      </c>
      <c r="Q73" s="13">
        <v>43831</v>
      </c>
      <c r="R73" s="11" t="s">
        <v>3009</v>
      </c>
      <c r="S73" s="11">
        <v>200070902</v>
      </c>
      <c r="T73" s="11" t="s">
        <v>4251</v>
      </c>
      <c r="U73" s="11" t="s">
        <v>4252</v>
      </c>
      <c r="V73" s="11">
        <v>212100747</v>
      </c>
      <c r="W73" s="11">
        <v>3876402.2889999999</v>
      </c>
    </row>
    <row r="74" spans="1:23" ht="43.2">
      <c r="A74" s="11" t="s">
        <v>4448</v>
      </c>
      <c r="B74" s="11">
        <v>21075</v>
      </c>
      <c r="C74" s="11">
        <v>3</v>
      </c>
      <c r="D74" s="11" t="s">
        <v>3011</v>
      </c>
      <c r="E74" s="11">
        <v>21</v>
      </c>
      <c r="F74" s="11">
        <v>27</v>
      </c>
      <c r="G74" s="11">
        <v>69</v>
      </c>
      <c r="H74" s="11">
        <v>2229</v>
      </c>
      <c r="I74" s="12">
        <v>44944.777581018519</v>
      </c>
      <c r="J74" s="11">
        <v>21450</v>
      </c>
      <c r="K74" s="11" t="s">
        <v>272</v>
      </c>
      <c r="L74" s="11" t="s">
        <v>3008</v>
      </c>
      <c r="M74" s="11" t="s">
        <v>3008</v>
      </c>
      <c r="N74" s="11" t="s">
        <v>3008</v>
      </c>
      <c r="O74" s="11" t="s">
        <v>3008</v>
      </c>
      <c r="P74" s="11" t="s">
        <v>3008</v>
      </c>
      <c r="Q74" s="13">
        <v>43831</v>
      </c>
      <c r="R74" s="11" t="s">
        <v>3009</v>
      </c>
      <c r="S74" s="11">
        <v>242101434</v>
      </c>
      <c r="T74" s="11" t="s">
        <v>4449</v>
      </c>
      <c r="U74" s="11" t="s">
        <v>4450</v>
      </c>
      <c r="V74" s="11">
        <v>212100754</v>
      </c>
      <c r="W74" s="11">
        <v>22259594.544</v>
      </c>
    </row>
    <row r="75" spans="1:23" ht="43.2">
      <c r="A75" s="11" t="s">
        <v>4899</v>
      </c>
      <c r="B75" s="11">
        <v>21076</v>
      </c>
      <c r="C75" s="11">
        <v>2</v>
      </c>
      <c r="D75" s="11" t="s">
        <v>3011</v>
      </c>
      <c r="E75" s="11">
        <v>21</v>
      </c>
      <c r="F75" s="11">
        <v>27</v>
      </c>
      <c r="G75" s="11">
        <v>845</v>
      </c>
      <c r="H75" s="11">
        <v>1766</v>
      </c>
      <c r="I75" s="12">
        <v>44944.777581018519</v>
      </c>
      <c r="J75" s="11">
        <v>21270</v>
      </c>
      <c r="K75" s="11" t="s">
        <v>274</v>
      </c>
      <c r="L75" s="11" t="s">
        <v>3008</v>
      </c>
      <c r="M75" s="11" t="s">
        <v>3008</v>
      </c>
      <c r="N75" s="11" t="s">
        <v>3008</v>
      </c>
      <c r="O75" s="11" t="s">
        <v>3008</v>
      </c>
      <c r="P75" s="11" t="s">
        <v>3008</v>
      </c>
      <c r="Q75" s="13">
        <v>43831</v>
      </c>
      <c r="R75" s="11" t="s">
        <v>3009</v>
      </c>
      <c r="S75" s="11">
        <v>200070902</v>
      </c>
      <c r="T75" s="11" t="s">
        <v>4900</v>
      </c>
      <c r="U75" s="11" t="s">
        <v>4901</v>
      </c>
      <c r="V75" s="11">
        <v>212100762</v>
      </c>
      <c r="W75" s="11">
        <v>17792085.491999999</v>
      </c>
    </row>
    <row r="76" spans="1:23" ht="43.2">
      <c r="A76" s="11" t="s">
        <v>3149</v>
      </c>
      <c r="B76" s="11">
        <v>21077</v>
      </c>
      <c r="C76" s="11">
        <v>3</v>
      </c>
      <c r="D76" s="11" t="s">
        <v>3011</v>
      </c>
      <c r="E76" s="11">
        <v>21</v>
      </c>
      <c r="F76" s="11">
        <v>27</v>
      </c>
      <c r="G76" s="11">
        <v>130</v>
      </c>
      <c r="H76" s="11">
        <v>1993</v>
      </c>
      <c r="I76" s="12">
        <v>44944.777581018519</v>
      </c>
      <c r="J76" s="11">
        <v>21520</v>
      </c>
      <c r="K76" s="11" t="s">
        <v>276</v>
      </c>
      <c r="L76" s="11" t="s">
        <v>3008</v>
      </c>
      <c r="M76" s="11" t="s">
        <v>3008</v>
      </c>
      <c r="N76" s="11" t="s">
        <v>3008</v>
      </c>
      <c r="O76" s="11" t="s">
        <v>3008</v>
      </c>
      <c r="P76" s="11" t="s">
        <v>3008</v>
      </c>
      <c r="Q76" s="13">
        <v>43831</v>
      </c>
      <c r="R76" s="11" t="s">
        <v>3009</v>
      </c>
      <c r="S76" s="11">
        <v>242101434</v>
      </c>
      <c r="T76" s="11" t="s">
        <v>3150</v>
      </c>
      <c r="U76" s="11" t="s">
        <v>3151</v>
      </c>
      <c r="V76" s="11">
        <v>212100770</v>
      </c>
      <c r="W76" s="11">
        <v>20000470.204</v>
      </c>
    </row>
    <row r="77" spans="1:23" ht="43.2">
      <c r="A77" s="11" t="s">
        <v>3728</v>
      </c>
      <c r="B77" s="11">
        <v>21078</v>
      </c>
      <c r="C77" s="11">
        <v>3</v>
      </c>
      <c r="D77" s="11" t="s">
        <v>3011</v>
      </c>
      <c r="E77" s="11">
        <v>21</v>
      </c>
      <c r="F77" s="11">
        <v>27</v>
      </c>
      <c r="G77" s="11">
        <v>73</v>
      </c>
      <c r="H77" s="11">
        <v>844</v>
      </c>
      <c r="I77" s="12">
        <v>44944.777581018519</v>
      </c>
      <c r="J77" s="11">
        <v>21330</v>
      </c>
      <c r="K77" s="11" t="s">
        <v>278</v>
      </c>
      <c r="L77" s="11" t="s">
        <v>3008</v>
      </c>
      <c r="M77" s="11" t="s">
        <v>3008</v>
      </c>
      <c r="N77" s="11" t="s">
        <v>3008</v>
      </c>
      <c r="O77" s="11" t="s">
        <v>3008</v>
      </c>
      <c r="P77" s="11" t="s">
        <v>3008</v>
      </c>
      <c r="Q77" s="13">
        <v>43831</v>
      </c>
      <c r="R77" s="11" t="s">
        <v>3009</v>
      </c>
      <c r="S77" s="11">
        <v>242101434</v>
      </c>
      <c r="T77" s="11" t="s">
        <v>3729</v>
      </c>
      <c r="U77" s="11" t="s">
        <v>3730</v>
      </c>
      <c r="V77" s="11">
        <v>212100788</v>
      </c>
      <c r="W77" s="11">
        <v>8423339.6199999992</v>
      </c>
    </row>
    <row r="78" spans="1:23" ht="43.2">
      <c r="A78" s="11" t="s">
        <v>4439</v>
      </c>
      <c r="B78" s="11">
        <v>21079</v>
      </c>
      <c r="C78" s="11">
        <v>2</v>
      </c>
      <c r="D78" s="11" t="s">
        <v>3011</v>
      </c>
      <c r="E78" s="11">
        <v>21</v>
      </c>
      <c r="F78" s="11">
        <v>27</v>
      </c>
      <c r="G78" s="11">
        <v>128</v>
      </c>
      <c r="H78" s="11">
        <v>756</v>
      </c>
      <c r="I78" s="12">
        <v>44944.777581018519</v>
      </c>
      <c r="J78" s="11">
        <v>21310</v>
      </c>
      <c r="K78" s="11" t="s">
        <v>280</v>
      </c>
      <c r="L78" s="11" t="s">
        <v>3008</v>
      </c>
      <c r="M78" s="11" t="s">
        <v>3008</v>
      </c>
      <c r="N78" s="11" t="s">
        <v>3008</v>
      </c>
      <c r="O78" s="11" t="s">
        <v>3008</v>
      </c>
      <c r="P78" s="11" t="s">
        <v>3008</v>
      </c>
      <c r="Q78" s="13">
        <v>43831</v>
      </c>
      <c r="R78" s="11" t="s">
        <v>3009</v>
      </c>
      <c r="S78" s="11">
        <v>200072825</v>
      </c>
      <c r="T78" s="11" t="s">
        <v>4440</v>
      </c>
      <c r="U78" s="11" t="s">
        <v>4441</v>
      </c>
      <c r="V78" s="11">
        <v>212100796</v>
      </c>
      <c r="W78" s="11">
        <v>7599421.1629999997</v>
      </c>
    </row>
    <row r="79" spans="1:23" ht="43.2">
      <c r="A79" s="11" t="s">
        <v>3932</v>
      </c>
      <c r="B79" s="11">
        <v>21080</v>
      </c>
      <c r="C79" s="11">
        <v>2</v>
      </c>
      <c r="D79" s="11" t="s">
        <v>3011</v>
      </c>
      <c r="E79" s="11">
        <v>21</v>
      </c>
      <c r="F79" s="11">
        <v>27</v>
      </c>
      <c r="G79" s="11">
        <v>639</v>
      </c>
      <c r="H79" s="11">
        <v>1327</v>
      </c>
      <c r="I79" s="12">
        <v>44944.777581018519</v>
      </c>
      <c r="J79" s="11">
        <v>21540</v>
      </c>
      <c r="K79" s="11" t="s">
        <v>284</v>
      </c>
      <c r="L79" s="11" t="s">
        <v>3008</v>
      </c>
      <c r="M79" s="11" t="s">
        <v>3008</v>
      </c>
      <c r="N79" s="11" t="s">
        <v>3008</v>
      </c>
      <c r="O79" s="11" t="s">
        <v>3008</v>
      </c>
      <c r="P79" s="11" t="s">
        <v>3008</v>
      </c>
      <c r="Q79" s="13">
        <v>43831</v>
      </c>
      <c r="R79" s="11" t="s">
        <v>3009</v>
      </c>
      <c r="S79" s="11">
        <v>200039055</v>
      </c>
      <c r="T79" s="11" t="s">
        <v>3933</v>
      </c>
      <c r="U79" s="11" t="s">
        <v>3934</v>
      </c>
      <c r="V79" s="11">
        <v>212100804</v>
      </c>
      <c r="W79" s="11">
        <v>13315170.875</v>
      </c>
    </row>
    <row r="80" spans="1:23" ht="43.2">
      <c r="A80" s="11" t="s">
        <v>3809</v>
      </c>
      <c r="B80" s="11">
        <v>21081</v>
      </c>
      <c r="C80" s="11">
        <v>2</v>
      </c>
      <c r="D80" s="11" t="s">
        <v>3011</v>
      </c>
      <c r="E80" s="11">
        <v>21</v>
      </c>
      <c r="F80" s="11">
        <v>27</v>
      </c>
      <c r="G80" s="11">
        <v>127</v>
      </c>
      <c r="H80" s="11">
        <v>831</v>
      </c>
      <c r="I80" s="12">
        <v>44944.777581018519</v>
      </c>
      <c r="J80" s="11">
        <v>21540</v>
      </c>
      <c r="K80" s="11" t="s">
        <v>288</v>
      </c>
      <c r="L80" s="11" t="s">
        <v>3008</v>
      </c>
      <c r="M80" s="11" t="s">
        <v>3008</v>
      </c>
      <c r="N80" s="11" t="s">
        <v>3008</v>
      </c>
      <c r="O80" s="11" t="s">
        <v>3008</v>
      </c>
      <c r="P80" s="11" t="s">
        <v>3008</v>
      </c>
      <c r="Q80" s="13">
        <v>43831</v>
      </c>
      <c r="R80" s="11" t="s">
        <v>3009</v>
      </c>
      <c r="S80" s="11">
        <v>200039055</v>
      </c>
      <c r="T80" s="11" t="s">
        <v>3810</v>
      </c>
      <c r="U80" s="11" t="s">
        <v>3811</v>
      </c>
      <c r="V80" s="11">
        <v>212100812</v>
      </c>
      <c r="W80" s="11">
        <v>8319299.4689999996</v>
      </c>
    </row>
    <row r="81" spans="1:23" ht="43.2">
      <c r="A81" s="11" t="s">
        <v>3950</v>
      </c>
      <c r="B81" s="11">
        <v>21082</v>
      </c>
      <c r="C81" s="11">
        <v>1</v>
      </c>
      <c r="D81" s="11" t="s">
        <v>3011</v>
      </c>
      <c r="E81" s="11">
        <v>21</v>
      </c>
      <c r="F81" s="11">
        <v>27</v>
      </c>
      <c r="G81" s="11">
        <v>58</v>
      </c>
      <c r="H81" s="11">
        <v>673</v>
      </c>
      <c r="I81" s="12">
        <v>44944.777581018519</v>
      </c>
      <c r="J81" s="11">
        <v>21320</v>
      </c>
      <c r="K81" s="11" t="s">
        <v>290</v>
      </c>
      <c r="L81" s="11" t="s">
        <v>3008</v>
      </c>
      <c r="M81" s="11" t="s">
        <v>3008</v>
      </c>
      <c r="N81" s="11" t="s">
        <v>3008</v>
      </c>
      <c r="O81" s="11" t="s">
        <v>3008</v>
      </c>
      <c r="P81" s="11" t="s">
        <v>3008</v>
      </c>
      <c r="Q81" s="13">
        <v>43831</v>
      </c>
      <c r="R81" s="11" t="s">
        <v>3009</v>
      </c>
      <c r="S81" s="11">
        <v>200071207</v>
      </c>
      <c r="T81" s="11" t="s">
        <v>3951</v>
      </c>
      <c r="U81" s="11" t="s">
        <v>3952</v>
      </c>
      <c r="V81" s="11">
        <v>212100820</v>
      </c>
      <c r="W81" s="11">
        <v>6755137.4519999996</v>
      </c>
    </row>
    <row r="82" spans="1:23" ht="43.2">
      <c r="A82" s="11" t="s">
        <v>4824</v>
      </c>
      <c r="B82" s="11">
        <v>21083</v>
      </c>
      <c r="C82" s="11">
        <v>1</v>
      </c>
      <c r="D82" s="11" t="s">
        <v>3011</v>
      </c>
      <c r="E82" s="11">
        <v>21</v>
      </c>
      <c r="F82" s="11">
        <v>27</v>
      </c>
      <c r="G82" s="11">
        <v>123</v>
      </c>
      <c r="H82" s="11">
        <v>1826</v>
      </c>
      <c r="I82" s="12">
        <v>44944.777581018519</v>
      </c>
      <c r="J82" s="11">
        <v>21430</v>
      </c>
      <c r="K82" s="11" t="s">
        <v>292</v>
      </c>
      <c r="L82" s="11" t="s">
        <v>3008</v>
      </c>
      <c r="M82" s="11" t="s">
        <v>3008</v>
      </c>
      <c r="N82" s="11" t="s">
        <v>3008</v>
      </c>
      <c r="O82" s="11" t="s">
        <v>3008</v>
      </c>
      <c r="P82" s="11" t="s">
        <v>3008</v>
      </c>
      <c r="Q82" s="13">
        <v>43831</v>
      </c>
      <c r="R82" s="11" t="s">
        <v>3009</v>
      </c>
      <c r="S82" s="11">
        <v>200071173</v>
      </c>
      <c r="T82" s="11" t="s">
        <v>4825</v>
      </c>
      <c r="U82" s="11" t="s">
        <v>4826</v>
      </c>
      <c r="V82" s="11">
        <v>212100838</v>
      </c>
      <c r="W82" s="11">
        <v>18324242.785999998</v>
      </c>
    </row>
    <row r="83" spans="1:23" ht="43.2">
      <c r="A83" s="11" t="s">
        <v>3542</v>
      </c>
      <c r="B83" s="11">
        <v>21086</v>
      </c>
      <c r="C83" s="11">
        <v>1</v>
      </c>
      <c r="D83" s="11" t="s">
        <v>3011</v>
      </c>
      <c r="E83" s="11">
        <v>21</v>
      </c>
      <c r="F83" s="11">
        <v>27</v>
      </c>
      <c r="G83" s="11">
        <v>1243</v>
      </c>
      <c r="H83" s="11">
        <v>730</v>
      </c>
      <c r="I83" s="12">
        <v>44944.777581018519</v>
      </c>
      <c r="J83" s="11">
        <v>21200</v>
      </c>
      <c r="K83" s="11" t="s">
        <v>300</v>
      </c>
      <c r="L83" s="11" t="s">
        <v>3008</v>
      </c>
      <c r="M83" s="11" t="s">
        <v>3008</v>
      </c>
      <c r="N83" s="11" t="s">
        <v>3008</v>
      </c>
      <c r="O83" s="11" t="s">
        <v>3008</v>
      </c>
      <c r="P83" s="11" t="s">
        <v>3008</v>
      </c>
      <c r="Q83" s="13">
        <v>43831</v>
      </c>
      <c r="R83" s="11" t="s">
        <v>3009</v>
      </c>
      <c r="S83" s="11">
        <v>200006682</v>
      </c>
      <c r="T83" s="11" t="s">
        <v>3543</v>
      </c>
      <c r="U83" s="11" t="s">
        <v>3544</v>
      </c>
      <c r="V83" s="11">
        <v>212100861</v>
      </c>
      <c r="W83" s="11">
        <v>7257815.1560000004</v>
      </c>
    </row>
    <row r="84" spans="1:23" ht="43.2">
      <c r="A84" s="11" t="s">
        <v>3308</v>
      </c>
      <c r="B84" s="11">
        <v>21085</v>
      </c>
      <c r="C84" s="11">
        <v>2</v>
      </c>
      <c r="D84" s="11" t="s">
        <v>3011</v>
      </c>
      <c r="E84" s="11">
        <v>21</v>
      </c>
      <c r="F84" s="11">
        <v>27</v>
      </c>
      <c r="G84" s="11">
        <v>141</v>
      </c>
      <c r="H84" s="11">
        <v>1661</v>
      </c>
      <c r="I84" s="12">
        <v>44944.777581018519</v>
      </c>
      <c r="J84" s="11">
        <v>21440</v>
      </c>
      <c r="K84" s="11" t="s">
        <v>296</v>
      </c>
      <c r="L84" s="11" t="s">
        <v>3008</v>
      </c>
      <c r="M84" s="11" t="s">
        <v>3008</v>
      </c>
      <c r="N84" s="11" t="s">
        <v>3008</v>
      </c>
      <c r="O84" s="11" t="s">
        <v>3008</v>
      </c>
      <c r="P84" s="11" t="s">
        <v>3008</v>
      </c>
      <c r="Q84" s="13">
        <v>43831</v>
      </c>
      <c r="R84" s="11" t="s">
        <v>3009</v>
      </c>
      <c r="S84" s="11">
        <v>200039063</v>
      </c>
      <c r="T84" s="11" t="s">
        <v>3309</v>
      </c>
      <c r="U84" s="11" t="s">
        <v>3310</v>
      </c>
      <c r="V84" s="11">
        <v>212100853</v>
      </c>
      <c r="W84" s="11">
        <v>16774010.589</v>
      </c>
    </row>
    <row r="85" spans="1:23" ht="43.2">
      <c r="A85" s="11" t="s">
        <v>3887</v>
      </c>
      <c r="B85" s="11">
        <v>21087</v>
      </c>
      <c r="C85" s="11">
        <v>1</v>
      </c>
      <c r="D85" s="11" t="s">
        <v>3011</v>
      </c>
      <c r="E85" s="11">
        <v>21</v>
      </c>
      <c r="F85" s="11">
        <v>27</v>
      </c>
      <c r="G85" s="11">
        <v>815</v>
      </c>
      <c r="H85" s="11">
        <v>2799</v>
      </c>
      <c r="I85" s="12">
        <v>44944.777581018519</v>
      </c>
      <c r="J85" s="11">
        <v>21360</v>
      </c>
      <c r="K85" s="11" t="s">
        <v>302</v>
      </c>
      <c r="L85" s="11" t="s">
        <v>3008</v>
      </c>
      <c r="M85" s="11" t="s">
        <v>3008</v>
      </c>
      <c r="N85" s="11" t="s">
        <v>3008</v>
      </c>
      <c r="O85" s="11" t="s">
        <v>3008</v>
      </c>
      <c r="P85" s="11" t="s">
        <v>3008</v>
      </c>
      <c r="Q85" s="13">
        <v>43831</v>
      </c>
      <c r="R85" s="11" t="s">
        <v>3009</v>
      </c>
      <c r="S85" s="11">
        <v>200071207</v>
      </c>
      <c r="T85" s="11" t="s">
        <v>3888</v>
      </c>
      <c r="U85" s="11" t="s">
        <v>3889</v>
      </c>
      <c r="V85" s="11">
        <v>212100879</v>
      </c>
      <c r="W85" s="11">
        <v>28091812.82</v>
      </c>
    </row>
    <row r="86" spans="1:23" ht="43.2">
      <c r="A86" s="11" t="s">
        <v>4935</v>
      </c>
      <c r="B86" s="11">
        <v>21088</v>
      </c>
      <c r="C86" s="11">
        <v>1</v>
      </c>
      <c r="D86" s="11" t="s">
        <v>3011</v>
      </c>
      <c r="E86" s="11">
        <v>21</v>
      </c>
      <c r="F86" s="11">
        <v>27</v>
      </c>
      <c r="G86" s="11">
        <v>278</v>
      </c>
      <c r="H86" s="11">
        <v>758</v>
      </c>
      <c r="I86" s="12">
        <v>44944.777581018519</v>
      </c>
      <c r="J86" s="11">
        <v>21700</v>
      </c>
      <c r="K86" s="11" t="s">
        <v>304</v>
      </c>
      <c r="L86" s="11" t="s">
        <v>3008</v>
      </c>
      <c r="M86" s="11" t="s">
        <v>3008</v>
      </c>
      <c r="N86" s="11" t="s">
        <v>3008</v>
      </c>
      <c r="O86" s="11" t="s">
        <v>3008</v>
      </c>
      <c r="P86" s="11" t="s">
        <v>3008</v>
      </c>
      <c r="Q86" s="13">
        <v>43831</v>
      </c>
      <c r="R86" s="11" t="s">
        <v>3009</v>
      </c>
      <c r="S86" s="11">
        <v>200070894</v>
      </c>
      <c r="T86" s="11" t="s">
        <v>4936</v>
      </c>
      <c r="U86" s="11" t="s">
        <v>4937</v>
      </c>
      <c r="V86" s="11">
        <v>212100887</v>
      </c>
      <c r="W86" s="11">
        <v>7624532.3360000001</v>
      </c>
    </row>
    <row r="87" spans="1:23" ht="43.2">
      <c r="A87" s="11" t="s">
        <v>3737</v>
      </c>
      <c r="B87" s="11">
        <v>21089</v>
      </c>
      <c r="C87" s="11">
        <v>1</v>
      </c>
      <c r="D87" s="11" t="s">
        <v>3011</v>
      </c>
      <c r="E87" s="11">
        <v>21</v>
      </c>
      <c r="F87" s="11">
        <v>27</v>
      </c>
      <c r="G87" s="11">
        <v>435</v>
      </c>
      <c r="H87" s="11">
        <v>1083</v>
      </c>
      <c r="I87" s="12">
        <v>44944.777581018519</v>
      </c>
      <c r="J87" s="11">
        <v>21250</v>
      </c>
      <c r="K87" s="11" t="s">
        <v>1423</v>
      </c>
      <c r="L87" s="11" t="s">
        <v>3008</v>
      </c>
      <c r="M87" s="11" t="s">
        <v>3008</v>
      </c>
      <c r="N87" s="11" t="s">
        <v>3008</v>
      </c>
      <c r="O87" s="11" t="s">
        <v>3008</v>
      </c>
      <c r="P87" s="11" t="s">
        <v>3008</v>
      </c>
      <c r="Q87" s="13">
        <v>43831</v>
      </c>
      <c r="R87" s="11" t="s">
        <v>3009</v>
      </c>
      <c r="S87" s="11">
        <v>242101509</v>
      </c>
      <c r="T87" s="11" t="s">
        <v>3738</v>
      </c>
      <c r="U87" s="11" t="s">
        <v>3739</v>
      </c>
      <c r="V87" s="11">
        <v>212100895</v>
      </c>
      <c r="W87" s="11">
        <v>10885564.243000001</v>
      </c>
    </row>
    <row r="88" spans="1:23" ht="43.2">
      <c r="A88" s="11" t="s">
        <v>3155</v>
      </c>
      <c r="B88" s="11">
        <v>21090</v>
      </c>
      <c r="C88" s="11">
        <v>3</v>
      </c>
      <c r="D88" s="11" t="s">
        <v>3011</v>
      </c>
      <c r="E88" s="11">
        <v>21</v>
      </c>
      <c r="F88" s="11">
        <v>27</v>
      </c>
      <c r="G88" s="11">
        <v>61</v>
      </c>
      <c r="H88" s="11">
        <v>794</v>
      </c>
      <c r="I88" s="12">
        <v>44944.777581018519</v>
      </c>
      <c r="J88" s="11">
        <v>21520</v>
      </c>
      <c r="K88" s="11" t="s">
        <v>306</v>
      </c>
      <c r="L88" s="11" t="s">
        <v>3008</v>
      </c>
      <c r="M88" s="11" t="s">
        <v>3008</v>
      </c>
      <c r="N88" s="11" t="s">
        <v>3008</v>
      </c>
      <c r="O88" s="11" t="s">
        <v>3008</v>
      </c>
      <c r="P88" s="11" t="s">
        <v>3008</v>
      </c>
      <c r="Q88" s="13">
        <v>43831</v>
      </c>
      <c r="R88" s="11" t="s">
        <v>3009</v>
      </c>
      <c r="S88" s="11">
        <v>242101434</v>
      </c>
      <c r="T88" s="11" t="s">
        <v>3156</v>
      </c>
      <c r="U88" s="11" t="s">
        <v>3157</v>
      </c>
      <c r="V88" s="11">
        <v>212100903</v>
      </c>
      <c r="W88" s="11">
        <v>8026876.8660000004</v>
      </c>
    </row>
    <row r="89" spans="1:23" ht="43.2">
      <c r="A89" s="11" t="s">
        <v>3227</v>
      </c>
      <c r="B89" s="11">
        <v>21091</v>
      </c>
      <c r="C89" s="11">
        <v>1</v>
      </c>
      <c r="D89" s="11" t="s">
        <v>3011</v>
      </c>
      <c r="E89" s="11">
        <v>21</v>
      </c>
      <c r="F89" s="11">
        <v>27</v>
      </c>
      <c r="G89" s="11">
        <v>47</v>
      </c>
      <c r="H89" s="11">
        <v>764</v>
      </c>
      <c r="I89" s="12">
        <v>44944.777581018519</v>
      </c>
      <c r="J89" s="11">
        <v>21360</v>
      </c>
      <c r="K89" s="11" t="s">
        <v>308</v>
      </c>
      <c r="L89" s="11" t="s">
        <v>3008</v>
      </c>
      <c r="M89" s="11" t="s">
        <v>3008</v>
      </c>
      <c r="N89" s="11" t="s">
        <v>3008</v>
      </c>
      <c r="O89" s="11" t="s">
        <v>3008</v>
      </c>
      <c r="P89" s="11" t="s">
        <v>3008</v>
      </c>
      <c r="Q89" s="13">
        <v>43831</v>
      </c>
      <c r="R89" s="11" t="s">
        <v>3009</v>
      </c>
      <c r="S89" s="11">
        <v>200071207</v>
      </c>
      <c r="T89" s="11" t="s">
        <v>3228</v>
      </c>
      <c r="U89" s="11" t="s">
        <v>3229</v>
      </c>
      <c r="V89" s="11">
        <v>212100911</v>
      </c>
      <c r="W89" s="11">
        <v>7604272.0640000002</v>
      </c>
    </row>
    <row r="90" spans="1:23" ht="43.2">
      <c r="A90" s="11" t="s">
        <v>4617</v>
      </c>
      <c r="B90" s="11">
        <v>21092</v>
      </c>
      <c r="C90" s="11">
        <v>1</v>
      </c>
      <c r="D90" s="11" t="s">
        <v>3011</v>
      </c>
      <c r="E90" s="11">
        <v>21</v>
      </c>
      <c r="F90" s="11">
        <v>27</v>
      </c>
      <c r="G90" s="11">
        <v>228</v>
      </c>
      <c r="H90" s="11">
        <v>1665</v>
      </c>
      <c r="I90" s="12">
        <v>44944.777581018519</v>
      </c>
      <c r="J90" s="11">
        <v>21420</v>
      </c>
      <c r="K90" s="11" t="s">
        <v>310</v>
      </c>
      <c r="L90" s="11" t="s">
        <v>3008</v>
      </c>
      <c r="M90" s="11" t="s">
        <v>3008</v>
      </c>
      <c r="N90" s="11" t="s">
        <v>3008</v>
      </c>
      <c r="O90" s="11" t="s">
        <v>3008</v>
      </c>
      <c r="P90" s="11" t="s">
        <v>3008</v>
      </c>
      <c r="Q90" s="13">
        <v>43831</v>
      </c>
      <c r="R90" s="11" t="s">
        <v>3009</v>
      </c>
      <c r="S90" s="11">
        <v>200006682</v>
      </c>
      <c r="T90" s="11" t="s">
        <v>4618</v>
      </c>
      <c r="U90" s="11" t="s">
        <v>4619</v>
      </c>
      <c r="V90" s="11">
        <v>212100929</v>
      </c>
      <c r="W90" s="11">
        <v>16789194.794</v>
      </c>
    </row>
    <row r="91" spans="1:23" ht="43.2">
      <c r="A91" s="11" t="s">
        <v>3455</v>
      </c>
      <c r="B91" s="11">
        <v>21093</v>
      </c>
      <c r="C91" s="11">
        <v>3</v>
      </c>
      <c r="D91" s="11" t="s">
        <v>3011</v>
      </c>
      <c r="E91" s="11">
        <v>21</v>
      </c>
      <c r="F91" s="11">
        <v>27</v>
      </c>
      <c r="G91" s="11">
        <v>150</v>
      </c>
      <c r="H91" s="11">
        <v>1564</v>
      </c>
      <c r="I91" s="12">
        <v>44944.777581018519</v>
      </c>
      <c r="J91" s="11">
        <v>21330</v>
      </c>
      <c r="K91" s="11" t="s">
        <v>312</v>
      </c>
      <c r="L91" s="11" t="s">
        <v>3008</v>
      </c>
      <c r="M91" s="11" t="s">
        <v>3008</v>
      </c>
      <c r="N91" s="11" t="s">
        <v>3008</v>
      </c>
      <c r="O91" s="11" t="s">
        <v>3008</v>
      </c>
      <c r="P91" s="11" t="s">
        <v>3008</v>
      </c>
      <c r="Q91" s="13">
        <v>43831</v>
      </c>
      <c r="R91" s="11" t="s">
        <v>3009</v>
      </c>
      <c r="S91" s="11">
        <v>242101434</v>
      </c>
      <c r="T91" s="11" t="s">
        <v>3456</v>
      </c>
      <c r="U91" s="11" t="s">
        <v>3457</v>
      </c>
      <c r="V91" s="11">
        <v>212100937</v>
      </c>
      <c r="W91" s="11">
        <v>15692312.688999999</v>
      </c>
    </row>
    <row r="92" spans="1:23" ht="43.2">
      <c r="A92" s="11" t="s">
        <v>3662</v>
      </c>
      <c r="B92" s="11">
        <v>21094</v>
      </c>
      <c r="C92" s="11">
        <v>2</v>
      </c>
      <c r="D92" s="11" t="s">
        <v>3011</v>
      </c>
      <c r="E92" s="11">
        <v>21</v>
      </c>
      <c r="F92" s="11">
        <v>27</v>
      </c>
      <c r="G92" s="11">
        <v>403</v>
      </c>
      <c r="H92" s="11">
        <v>3071</v>
      </c>
      <c r="I92" s="12">
        <v>44944.777581018519</v>
      </c>
      <c r="J92" s="11">
        <v>21610</v>
      </c>
      <c r="K92" s="11" t="s">
        <v>314</v>
      </c>
      <c r="L92" s="11" t="s">
        <v>3008</v>
      </c>
      <c r="M92" s="11" t="s">
        <v>3008</v>
      </c>
      <c r="N92" s="11" t="s">
        <v>3008</v>
      </c>
      <c r="O92" s="11" t="s">
        <v>3008</v>
      </c>
      <c r="P92" s="11" t="s">
        <v>3008</v>
      </c>
      <c r="Q92" s="13">
        <v>43831</v>
      </c>
      <c r="R92" s="11" t="s">
        <v>3009</v>
      </c>
      <c r="S92" s="11">
        <v>200072825</v>
      </c>
      <c r="T92" s="11" t="s">
        <v>3663</v>
      </c>
      <c r="U92" s="11" t="s">
        <v>3664</v>
      </c>
      <c r="V92" s="11">
        <v>212100945</v>
      </c>
      <c r="W92" s="11">
        <v>30836071.769000001</v>
      </c>
    </row>
    <row r="93" spans="1:23" ht="43.2">
      <c r="A93" s="11" t="s">
        <v>4136</v>
      </c>
      <c r="B93" s="11">
        <v>21095</v>
      </c>
      <c r="C93" s="11">
        <v>1</v>
      </c>
      <c r="D93" s="11" t="s">
        <v>3011</v>
      </c>
      <c r="E93" s="11">
        <v>21</v>
      </c>
      <c r="F93" s="11">
        <v>27</v>
      </c>
      <c r="G93" s="11">
        <v>47</v>
      </c>
      <c r="H93" s="11">
        <v>720</v>
      </c>
      <c r="I93" s="12">
        <v>44944.777581018519</v>
      </c>
      <c r="J93" s="11">
        <v>21250</v>
      </c>
      <c r="K93" s="11" t="s">
        <v>1425</v>
      </c>
      <c r="L93" s="11" t="s">
        <v>3008</v>
      </c>
      <c r="M93" s="11" t="s">
        <v>3008</v>
      </c>
      <c r="N93" s="11" t="s">
        <v>3008</v>
      </c>
      <c r="O93" s="11" t="s">
        <v>3008</v>
      </c>
      <c r="P93" s="11" t="s">
        <v>3008</v>
      </c>
      <c r="Q93" s="13">
        <v>43831</v>
      </c>
      <c r="R93" s="11" t="s">
        <v>3009</v>
      </c>
      <c r="S93" s="11">
        <v>242101509</v>
      </c>
      <c r="T93" s="11" t="s">
        <v>4137</v>
      </c>
      <c r="U93" s="11" t="s">
        <v>4138</v>
      </c>
      <c r="V93" s="11">
        <v>212100952</v>
      </c>
      <c r="W93" s="11">
        <v>7338004.0410000002</v>
      </c>
    </row>
    <row r="94" spans="1:23" ht="43.2">
      <c r="A94" s="11" t="s">
        <v>4740</v>
      </c>
      <c r="B94" s="11">
        <v>21096</v>
      </c>
      <c r="C94" s="11">
        <v>2</v>
      </c>
      <c r="D94" s="11" t="s">
        <v>3011</v>
      </c>
      <c r="E94" s="11">
        <v>21</v>
      </c>
      <c r="F94" s="11">
        <v>27</v>
      </c>
      <c r="G94" s="11">
        <v>106</v>
      </c>
      <c r="H94" s="11">
        <v>1249</v>
      </c>
      <c r="I94" s="12">
        <v>44944.777581018519</v>
      </c>
      <c r="J94" s="11">
        <v>21260</v>
      </c>
      <c r="K94" s="11" t="s">
        <v>316</v>
      </c>
      <c r="L94" s="11" t="s">
        <v>3008</v>
      </c>
      <c r="M94" s="11" t="s">
        <v>3008</v>
      </c>
      <c r="N94" s="11" t="s">
        <v>3008</v>
      </c>
      <c r="O94" s="11" t="s">
        <v>3008</v>
      </c>
      <c r="P94" s="11" t="s">
        <v>3008</v>
      </c>
      <c r="Q94" s="13">
        <v>43831</v>
      </c>
      <c r="R94" s="11" t="s">
        <v>3009</v>
      </c>
      <c r="S94" s="11">
        <v>200070910</v>
      </c>
      <c r="T94" s="11" t="s">
        <v>4741</v>
      </c>
      <c r="U94" s="11" t="s">
        <v>4742</v>
      </c>
      <c r="V94" s="11">
        <v>212100960</v>
      </c>
      <c r="W94" s="11">
        <v>12517233.946</v>
      </c>
    </row>
    <row r="95" spans="1:23" ht="43.2">
      <c r="A95" s="11" t="s">
        <v>4695</v>
      </c>
      <c r="B95" s="11">
        <v>21097</v>
      </c>
      <c r="C95" s="11">
        <v>3</v>
      </c>
      <c r="D95" s="11" t="s">
        <v>3011</v>
      </c>
      <c r="E95" s="11">
        <v>21</v>
      </c>
      <c r="F95" s="11">
        <v>27</v>
      </c>
      <c r="G95" s="11">
        <v>39</v>
      </c>
      <c r="H95" s="11">
        <v>557</v>
      </c>
      <c r="I95" s="12">
        <v>44944.777581018519</v>
      </c>
      <c r="J95" s="11">
        <v>21350</v>
      </c>
      <c r="K95" s="11" t="s">
        <v>1615</v>
      </c>
      <c r="L95" s="11" t="s">
        <v>3008</v>
      </c>
      <c r="M95" s="11" t="s">
        <v>3008</v>
      </c>
      <c r="N95" s="11" t="s">
        <v>3008</v>
      </c>
      <c r="O95" s="11" t="s">
        <v>3008</v>
      </c>
      <c r="P95" s="11" t="s">
        <v>3008</v>
      </c>
      <c r="Q95" s="13">
        <v>43831</v>
      </c>
      <c r="R95" s="11" t="s">
        <v>3009</v>
      </c>
      <c r="S95" s="11">
        <v>200071017</v>
      </c>
      <c r="T95" s="11" t="s">
        <v>4696</v>
      </c>
      <c r="U95" s="11" t="s">
        <v>4697</v>
      </c>
      <c r="V95" s="11">
        <v>212100978</v>
      </c>
      <c r="W95" s="11">
        <v>5635442.2390000001</v>
      </c>
    </row>
    <row r="96" spans="1:23" ht="43.2">
      <c r="A96" s="11" t="s">
        <v>4773</v>
      </c>
      <c r="B96" s="11">
        <v>21098</v>
      </c>
      <c r="C96" s="11">
        <v>3</v>
      </c>
      <c r="D96" s="11" t="s">
        <v>3011</v>
      </c>
      <c r="E96" s="11">
        <v>21</v>
      </c>
      <c r="F96" s="11">
        <v>27</v>
      </c>
      <c r="G96" s="11">
        <v>126</v>
      </c>
      <c r="H96" s="11">
        <v>1464</v>
      </c>
      <c r="I96" s="12">
        <v>44944.777581018519</v>
      </c>
      <c r="J96" s="11">
        <v>21690</v>
      </c>
      <c r="K96" s="11" t="s">
        <v>318</v>
      </c>
      <c r="L96" s="11" t="s">
        <v>3008</v>
      </c>
      <c r="M96" s="11" t="s">
        <v>3008</v>
      </c>
      <c r="N96" s="11" t="s">
        <v>3008</v>
      </c>
      <c r="O96" s="11" t="s">
        <v>3008</v>
      </c>
      <c r="P96" s="11" t="s">
        <v>3008</v>
      </c>
      <c r="Q96" s="13">
        <v>43831</v>
      </c>
      <c r="R96" s="11" t="s">
        <v>3009</v>
      </c>
      <c r="S96" s="11">
        <v>242101459</v>
      </c>
      <c r="T96" s="11" t="s">
        <v>4774</v>
      </c>
      <c r="U96" s="11" t="s">
        <v>4775</v>
      </c>
      <c r="V96" s="11">
        <v>212100986</v>
      </c>
      <c r="W96" s="11">
        <v>14627262.458000001</v>
      </c>
    </row>
    <row r="97" spans="1:23" ht="43.2">
      <c r="A97" s="11" t="s">
        <v>4394</v>
      </c>
      <c r="B97" s="11">
        <v>21099</v>
      </c>
      <c r="C97" s="11">
        <v>1</v>
      </c>
      <c r="D97" s="11" t="s">
        <v>3011</v>
      </c>
      <c r="E97" s="11">
        <v>21</v>
      </c>
      <c r="F97" s="11">
        <v>27</v>
      </c>
      <c r="G97" s="11">
        <v>305</v>
      </c>
      <c r="H97" s="11">
        <v>691</v>
      </c>
      <c r="I97" s="12">
        <v>44944.777581018519</v>
      </c>
      <c r="J97" s="11">
        <v>21200</v>
      </c>
      <c r="K97" s="11" t="s">
        <v>320</v>
      </c>
      <c r="L97" s="11" t="s">
        <v>3008</v>
      </c>
      <c r="M97" s="11" t="s">
        <v>3008</v>
      </c>
      <c r="N97" s="11" t="s">
        <v>3008</v>
      </c>
      <c r="O97" s="11" t="s">
        <v>3008</v>
      </c>
      <c r="P97" s="11" t="s">
        <v>3008</v>
      </c>
      <c r="Q97" s="13">
        <v>43831</v>
      </c>
      <c r="R97" s="11" t="s">
        <v>3009</v>
      </c>
      <c r="S97" s="11">
        <v>200006682</v>
      </c>
      <c r="T97" s="11" t="s">
        <v>4395</v>
      </c>
      <c r="U97" s="11" t="s">
        <v>4396</v>
      </c>
      <c r="V97" s="11">
        <v>212100994</v>
      </c>
      <c r="W97" s="11">
        <v>6947167.3689999999</v>
      </c>
    </row>
    <row r="98" spans="1:23" ht="43.2">
      <c r="A98" s="11" t="s">
        <v>4118</v>
      </c>
      <c r="B98" s="11">
        <v>21100</v>
      </c>
      <c r="C98" s="11">
        <v>3</v>
      </c>
      <c r="D98" s="11" t="s">
        <v>3011</v>
      </c>
      <c r="E98" s="11">
        <v>21</v>
      </c>
      <c r="F98" s="11">
        <v>27</v>
      </c>
      <c r="G98" s="11">
        <v>34</v>
      </c>
      <c r="H98" s="11">
        <v>413</v>
      </c>
      <c r="I98" s="12">
        <v>44944.777581018519</v>
      </c>
      <c r="J98" s="11">
        <v>21350</v>
      </c>
      <c r="K98" s="11" t="s">
        <v>1427</v>
      </c>
      <c r="L98" s="11" t="s">
        <v>3008</v>
      </c>
      <c r="M98" s="11" t="s">
        <v>3008</v>
      </c>
      <c r="N98" s="11" t="s">
        <v>3008</v>
      </c>
      <c r="O98" s="11" t="s">
        <v>3008</v>
      </c>
      <c r="P98" s="11" t="s">
        <v>3008</v>
      </c>
      <c r="Q98" s="13">
        <v>43831</v>
      </c>
      <c r="R98" s="11" t="s">
        <v>3009</v>
      </c>
      <c r="S98" s="11">
        <v>200071017</v>
      </c>
      <c r="T98" s="11" t="s">
        <v>4119</v>
      </c>
      <c r="U98" s="11" t="s">
        <v>4120</v>
      </c>
      <c r="V98" s="11">
        <v>212101000</v>
      </c>
      <c r="W98" s="11">
        <v>4132856.9530000002</v>
      </c>
    </row>
    <row r="99" spans="1:23" ht="43.2">
      <c r="A99" s="11" t="s">
        <v>3092</v>
      </c>
      <c r="B99" s="11">
        <v>21101</v>
      </c>
      <c r="C99" s="11">
        <v>3</v>
      </c>
      <c r="D99" s="11" t="s">
        <v>3011</v>
      </c>
      <c r="E99" s="11">
        <v>21</v>
      </c>
      <c r="F99" s="11">
        <v>27</v>
      </c>
      <c r="G99" s="11">
        <v>165</v>
      </c>
      <c r="H99" s="11">
        <v>1284</v>
      </c>
      <c r="I99" s="12">
        <v>44944.777581018519</v>
      </c>
      <c r="J99" s="11">
        <v>21390</v>
      </c>
      <c r="K99" s="11" t="s">
        <v>322</v>
      </c>
      <c r="L99" s="11" t="s">
        <v>3008</v>
      </c>
      <c r="M99" s="11" t="s">
        <v>3008</v>
      </c>
      <c r="N99" s="11" t="s">
        <v>3008</v>
      </c>
      <c r="O99" s="11" t="s">
        <v>3008</v>
      </c>
      <c r="P99" s="11" t="s">
        <v>3008</v>
      </c>
      <c r="Q99" s="13">
        <v>43831</v>
      </c>
      <c r="R99" s="11" t="s">
        <v>3009</v>
      </c>
      <c r="S99" s="11">
        <v>200071017</v>
      </c>
      <c r="T99" s="11" t="s">
        <v>3093</v>
      </c>
      <c r="U99" s="11" t="s">
        <v>3094</v>
      </c>
      <c r="V99" s="11">
        <v>212101018</v>
      </c>
      <c r="W99" s="11">
        <v>12957838.613</v>
      </c>
    </row>
    <row r="100" spans="1:23" ht="43.2">
      <c r="A100" s="11" t="s">
        <v>4965</v>
      </c>
      <c r="B100" s="11">
        <v>21102</v>
      </c>
      <c r="C100" s="11">
        <v>1</v>
      </c>
      <c r="D100" s="11" t="s">
        <v>3011</v>
      </c>
      <c r="E100" s="11">
        <v>21</v>
      </c>
      <c r="F100" s="11">
        <v>27</v>
      </c>
      <c r="G100" s="11">
        <v>140</v>
      </c>
      <c r="H100" s="11">
        <v>1722</v>
      </c>
      <c r="I100" s="12">
        <v>44944.777581018519</v>
      </c>
      <c r="J100" s="11">
        <v>21430</v>
      </c>
      <c r="K100" s="11" t="s">
        <v>1429</v>
      </c>
      <c r="L100" s="11" t="s">
        <v>3008</v>
      </c>
      <c r="M100" s="11" t="s">
        <v>3008</v>
      </c>
      <c r="N100" s="11" t="s">
        <v>3008</v>
      </c>
      <c r="O100" s="11" t="s">
        <v>3008</v>
      </c>
      <c r="P100" s="11" t="s">
        <v>3008</v>
      </c>
      <c r="Q100" s="13">
        <v>43831</v>
      </c>
      <c r="R100" s="11" t="s">
        <v>3009</v>
      </c>
      <c r="S100" s="11">
        <v>200071173</v>
      </c>
      <c r="T100" s="11" t="s">
        <v>4966</v>
      </c>
      <c r="U100" s="11" t="s">
        <v>4967</v>
      </c>
      <c r="V100" s="11">
        <v>212101026</v>
      </c>
      <c r="W100" s="11">
        <v>17229985.451000001</v>
      </c>
    </row>
    <row r="101" spans="1:23" ht="43.2">
      <c r="A101" s="11" t="s">
        <v>4842</v>
      </c>
      <c r="B101" s="11">
        <v>21103</v>
      </c>
      <c r="C101" s="11">
        <v>1</v>
      </c>
      <c r="D101" s="11" t="s">
        <v>3011</v>
      </c>
      <c r="E101" s="11">
        <v>21</v>
      </c>
      <c r="F101" s="11">
        <v>27</v>
      </c>
      <c r="G101" s="11">
        <v>2378</v>
      </c>
      <c r="H101" s="11">
        <v>2555</v>
      </c>
      <c r="I101" s="12">
        <v>44944.777581018519</v>
      </c>
      <c r="J101" s="11">
        <v>21470</v>
      </c>
      <c r="K101" s="11" t="s">
        <v>326</v>
      </c>
      <c r="L101" s="11" t="s">
        <v>3008</v>
      </c>
      <c r="M101" s="11" t="s">
        <v>3008</v>
      </c>
      <c r="N101" s="11" t="s">
        <v>3008</v>
      </c>
      <c r="O101" s="11" t="s">
        <v>3008</v>
      </c>
      <c r="P101" s="11" t="s">
        <v>3008</v>
      </c>
      <c r="Q101" s="13">
        <v>43831</v>
      </c>
      <c r="R101" s="11" t="s">
        <v>3009</v>
      </c>
      <c r="S101" s="11">
        <v>242101509</v>
      </c>
      <c r="T101" s="11" t="s">
        <v>4843</v>
      </c>
      <c r="U101" s="11" t="s">
        <v>4844</v>
      </c>
      <c r="V101" s="11">
        <v>212101034</v>
      </c>
      <c r="W101" s="11">
        <v>26109979.508000001</v>
      </c>
    </row>
    <row r="102" spans="1:23" ht="43.2">
      <c r="A102" s="11" t="s">
        <v>3971</v>
      </c>
      <c r="B102" s="11">
        <v>21104</v>
      </c>
      <c r="C102" s="11">
        <v>3</v>
      </c>
      <c r="D102" s="11" t="s">
        <v>3011</v>
      </c>
      <c r="E102" s="11">
        <v>21</v>
      </c>
      <c r="F102" s="11">
        <v>27</v>
      </c>
      <c r="G102" s="11">
        <v>42</v>
      </c>
      <c r="H102" s="11">
        <v>931</v>
      </c>
      <c r="I102" s="12">
        <v>44944.777581018519</v>
      </c>
      <c r="J102" s="11">
        <v>21400</v>
      </c>
      <c r="K102" s="11" t="s">
        <v>1431</v>
      </c>
      <c r="L102" s="11" t="s">
        <v>3008</v>
      </c>
      <c r="M102" s="11" t="s">
        <v>3008</v>
      </c>
      <c r="N102" s="11" t="s">
        <v>3008</v>
      </c>
      <c r="O102" s="11" t="s">
        <v>3008</v>
      </c>
      <c r="P102" s="11" t="s">
        <v>3008</v>
      </c>
      <c r="Q102" s="13">
        <v>43831</v>
      </c>
      <c r="R102" s="11" t="s">
        <v>3009</v>
      </c>
      <c r="S102" s="11">
        <v>242101434</v>
      </c>
      <c r="T102" s="11" t="s">
        <v>3972</v>
      </c>
      <c r="U102" s="11" t="s">
        <v>3973</v>
      </c>
      <c r="V102" s="11">
        <v>212101042</v>
      </c>
      <c r="W102" s="11">
        <v>9468199.3870000001</v>
      </c>
    </row>
    <row r="103" spans="1:23" ht="43.2">
      <c r="A103" s="11" t="s">
        <v>4028</v>
      </c>
      <c r="B103" s="11">
        <v>21105</v>
      </c>
      <c r="C103" s="11">
        <v>2</v>
      </c>
      <c r="D103" s="11" t="s">
        <v>3011</v>
      </c>
      <c r="E103" s="11">
        <v>21</v>
      </c>
      <c r="F103" s="11">
        <v>27</v>
      </c>
      <c r="G103" s="11">
        <v>1134</v>
      </c>
      <c r="H103" s="11">
        <v>726</v>
      </c>
      <c r="I103" s="12">
        <v>44944.777581018519</v>
      </c>
      <c r="J103" s="11">
        <v>21560</v>
      </c>
      <c r="K103" s="11" t="s">
        <v>328</v>
      </c>
      <c r="L103" s="11" t="s">
        <v>3008</v>
      </c>
      <c r="M103" s="11" t="s">
        <v>3008</v>
      </c>
      <c r="N103" s="11" t="s">
        <v>3008</v>
      </c>
      <c r="O103" s="11" t="s">
        <v>3008</v>
      </c>
      <c r="P103" s="11" t="s">
        <v>3008</v>
      </c>
      <c r="Q103" s="13">
        <v>43831</v>
      </c>
      <c r="R103" s="11" t="s">
        <v>3009</v>
      </c>
      <c r="S103" s="11">
        <v>242100410</v>
      </c>
      <c r="T103" s="11" t="s">
        <v>4029</v>
      </c>
      <c r="U103" s="11" t="s">
        <v>4030</v>
      </c>
      <c r="V103" s="11">
        <v>212101059</v>
      </c>
      <c r="W103" s="11">
        <v>7312812.2450000001</v>
      </c>
    </row>
    <row r="104" spans="1:23" ht="43.2">
      <c r="A104" s="11" t="s">
        <v>4818</v>
      </c>
      <c r="B104" s="11">
        <v>21106</v>
      </c>
      <c r="C104" s="11">
        <v>2</v>
      </c>
      <c r="D104" s="11" t="s">
        <v>3011</v>
      </c>
      <c r="E104" s="11">
        <v>21</v>
      </c>
      <c r="F104" s="11">
        <v>27</v>
      </c>
      <c r="G104" s="11">
        <v>925</v>
      </c>
      <c r="H104" s="11">
        <v>603</v>
      </c>
      <c r="I104" s="12">
        <v>44944.777581018519</v>
      </c>
      <c r="J104" s="11">
        <v>21110</v>
      </c>
      <c r="K104" s="11" t="s">
        <v>330</v>
      </c>
      <c r="L104" s="11" t="s">
        <v>3008</v>
      </c>
      <c r="M104" s="11" t="s">
        <v>3008</v>
      </c>
      <c r="N104" s="11" t="s">
        <v>3008</v>
      </c>
      <c r="O104" s="11" t="s">
        <v>3008</v>
      </c>
      <c r="P104" s="11" t="s">
        <v>3008</v>
      </c>
      <c r="Q104" s="13">
        <v>43831</v>
      </c>
      <c r="R104" s="11" t="s">
        <v>3009</v>
      </c>
      <c r="S104" s="11">
        <v>242100410</v>
      </c>
      <c r="T104" s="11" t="s">
        <v>4819</v>
      </c>
      <c r="U104" s="11" t="s">
        <v>4820</v>
      </c>
      <c r="V104" s="11">
        <v>212101067</v>
      </c>
      <c r="W104" s="11">
        <v>6026056.9359999998</v>
      </c>
    </row>
    <row r="105" spans="1:23" ht="43.2">
      <c r="A105" s="11" t="s">
        <v>4442</v>
      </c>
      <c r="B105" s="11">
        <v>21107</v>
      </c>
      <c r="C105" s="11">
        <v>2</v>
      </c>
      <c r="D105" s="11" t="s">
        <v>3011</v>
      </c>
      <c r="E105" s="11">
        <v>21</v>
      </c>
      <c r="F105" s="11">
        <v>27</v>
      </c>
      <c r="G105" s="11">
        <v>905</v>
      </c>
      <c r="H105" s="11">
        <v>684</v>
      </c>
      <c r="I105" s="12">
        <v>44944.777581018519</v>
      </c>
      <c r="J105" s="11">
        <v>21490</v>
      </c>
      <c r="K105" s="11" t="s">
        <v>332</v>
      </c>
      <c r="L105" s="11" t="s">
        <v>3008</v>
      </c>
      <c r="M105" s="11" t="s">
        <v>3008</v>
      </c>
      <c r="N105" s="11" t="s">
        <v>3008</v>
      </c>
      <c r="O105" s="11" t="s">
        <v>3008</v>
      </c>
      <c r="P105" s="11" t="s">
        <v>3008</v>
      </c>
      <c r="Q105" s="13">
        <v>43831</v>
      </c>
      <c r="R105" s="11" t="s">
        <v>3009</v>
      </c>
      <c r="S105" s="11">
        <v>200069540</v>
      </c>
      <c r="T105" s="11" t="s">
        <v>4443</v>
      </c>
      <c r="U105" s="11" t="s">
        <v>4444</v>
      </c>
      <c r="V105" s="11">
        <v>212101075</v>
      </c>
      <c r="W105" s="11">
        <v>6938681.1239999998</v>
      </c>
    </row>
    <row r="106" spans="1:23" ht="43.2">
      <c r="A106" s="11" t="s">
        <v>3416</v>
      </c>
      <c r="B106" s="11">
        <v>21108</v>
      </c>
      <c r="C106" s="11">
        <v>3</v>
      </c>
      <c r="D106" s="11" t="s">
        <v>3011</v>
      </c>
      <c r="E106" s="11">
        <v>21</v>
      </c>
      <c r="F106" s="11">
        <v>27</v>
      </c>
      <c r="G106" s="11">
        <v>111</v>
      </c>
      <c r="H106" s="11">
        <v>753</v>
      </c>
      <c r="I106" s="12">
        <v>44944.777581018519</v>
      </c>
      <c r="J106" s="11">
        <v>21390</v>
      </c>
      <c r="K106" s="11" t="s">
        <v>1433</v>
      </c>
      <c r="L106" s="11" t="s">
        <v>3008</v>
      </c>
      <c r="M106" s="11" t="s">
        <v>3008</v>
      </c>
      <c r="N106" s="11" t="s">
        <v>3008</v>
      </c>
      <c r="O106" s="11" t="s">
        <v>3008</v>
      </c>
      <c r="P106" s="11" t="s">
        <v>3008</v>
      </c>
      <c r="Q106" s="13">
        <v>43831</v>
      </c>
      <c r="R106" s="11" t="s">
        <v>3009</v>
      </c>
      <c r="S106" s="11">
        <v>200071017</v>
      </c>
      <c r="T106" s="11" t="s">
        <v>3417</v>
      </c>
      <c r="U106" s="11" t="s">
        <v>3418</v>
      </c>
      <c r="V106" s="11">
        <v>212101083</v>
      </c>
      <c r="W106" s="11">
        <v>7545094.1370000001</v>
      </c>
    </row>
    <row r="107" spans="1:23" ht="43.2">
      <c r="A107" s="11" t="s">
        <v>4121</v>
      </c>
      <c r="B107" s="11">
        <v>21109</v>
      </c>
      <c r="C107" s="11">
        <v>3</v>
      </c>
      <c r="D107" s="11" t="s">
        <v>3011</v>
      </c>
      <c r="E107" s="11">
        <v>21</v>
      </c>
      <c r="F107" s="11">
        <v>27</v>
      </c>
      <c r="G107" s="11">
        <v>216</v>
      </c>
      <c r="H107" s="11">
        <v>1401</v>
      </c>
      <c r="I107" s="12">
        <v>44944.777581018519</v>
      </c>
      <c r="J107" s="11">
        <v>21570</v>
      </c>
      <c r="K107" s="11" t="s">
        <v>334</v>
      </c>
      <c r="L107" s="11" t="s">
        <v>3008</v>
      </c>
      <c r="M107" s="11" t="s">
        <v>3008</v>
      </c>
      <c r="N107" s="11" t="s">
        <v>3008</v>
      </c>
      <c r="O107" s="11" t="s">
        <v>3008</v>
      </c>
      <c r="P107" s="11" t="s">
        <v>3008</v>
      </c>
      <c r="Q107" s="13">
        <v>43831</v>
      </c>
      <c r="R107" s="11" t="s">
        <v>3009</v>
      </c>
      <c r="S107" s="11">
        <v>242101434</v>
      </c>
      <c r="T107" s="11" t="s">
        <v>4122</v>
      </c>
      <c r="U107" s="11" t="s">
        <v>4123</v>
      </c>
      <c r="V107" s="11">
        <v>212101091</v>
      </c>
      <c r="W107" s="11">
        <v>14082378.324999999</v>
      </c>
    </row>
    <row r="108" spans="1:23" ht="43.2">
      <c r="A108" s="11" t="s">
        <v>4890</v>
      </c>
      <c r="B108" s="11">
        <v>21110</v>
      </c>
      <c r="C108" s="11">
        <v>1</v>
      </c>
      <c r="D108" s="11" t="s">
        <v>3011</v>
      </c>
      <c r="E108" s="11">
        <v>21</v>
      </c>
      <c r="F108" s="11">
        <v>27</v>
      </c>
      <c r="G108" s="11">
        <v>660</v>
      </c>
      <c r="H108" s="11">
        <v>746</v>
      </c>
      <c r="I108" s="12">
        <v>44944.777581018519</v>
      </c>
      <c r="J108" s="11">
        <v>21220</v>
      </c>
      <c r="K108" s="11" t="s">
        <v>336</v>
      </c>
      <c r="L108" s="11" t="s">
        <v>3008</v>
      </c>
      <c r="M108" s="11" t="s">
        <v>3008</v>
      </c>
      <c r="N108" s="11" t="s">
        <v>3008</v>
      </c>
      <c r="O108" s="11" t="s">
        <v>3008</v>
      </c>
      <c r="P108" s="11" t="s">
        <v>3008</v>
      </c>
      <c r="Q108" s="13">
        <v>43831</v>
      </c>
      <c r="R108" s="11" t="s">
        <v>3009</v>
      </c>
      <c r="S108" s="11">
        <v>200070894</v>
      </c>
      <c r="T108" s="11" t="s">
        <v>4891</v>
      </c>
      <c r="U108" s="11" t="s">
        <v>4892</v>
      </c>
      <c r="V108" s="11">
        <v>212101109</v>
      </c>
      <c r="W108" s="11">
        <v>7419633.4560000002</v>
      </c>
    </row>
    <row r="109" spans="1:23" ht="43.2">
      <c r="A109" s="11" t="s">
        <v>3692</v>
      </c>
      <c r="B109" s="11">
        <v>21111</v>
      </c>
      <c r="C109" s="11">
        <v>2</v>
      </c>
      <c r="D109" s="11" t="s">
        <v>3011</v>
      </c>
      <c r="E109" s="11">
        <v>21</v>
      </c>
      <c r="F109" s="11">
        <v>27</v>
      </c>
      <c r="G109" s="11">
        <v>319</v>
      </c>
      <c r="H109" s="11">
        <v>624</v>
      </c>
      <c r="I109" s="12">
        <v>44944.777581018519</v>
      </c>
      <c r="J109" s="11">
        <v>21490</v>
      </c>
      <c r="K109" s="11" t="s">
        <v>1435</v>
      </c>
      <c r="L109" s="11" t="s">
        <v>3008</v>
      </c>
      <c r="M109" s="11" t="s">
        <v>3008</v>
      </c>
      <c r="N109" s="11" t="s">
        <v>3008</v>
      </c>
      <c r="O109" s="11" t="s">
        <v>3008</v>
      </c>
      <c r="P109" s="11" t="s">
        <v>3008</v>
      </c>
      <c r="Q109" s="13">
        <v>43831</v>
      </c>
      <c r="R109" s="11" t="s">
        <v>3009</v>
      </c>
      <c r="S109" s="11">
        <v>200069540</v>
      </c>
      <c r="T109" s="11" t="s">
        <v>3693</v>
      </c>
      <c r="U109" s="11" t="s">
        <v>3694</v>
      </c>
      <c r="V109" s="11">
        <v>212101117</v>
      </c>
      <c r="W109" s="11">
        <v>6347254.5970000001</v>
      </c>
    </row>
    <row r="110" spans="1:23" ht="43.2">
      <c r="A110" s="11" t="s">
        <v>4998</v>
      </c>
      <c r="B110" s="11">
        <v>21112</v>
      </c>
      <c r="C110" s="11">
        <v>1</v>
      </c>
      <c r="D110" s="11" t="s">
        <v>3011</v>
      </c>
      <c r="E110" s="11">
        <v>21</v>
      </c>
      <c r="F110" s="11">
        <v>27</v>
      </c>
      <c r="G110" s="11">
        <v>407</v>
      </c>
      <c r="H110" s="11">
        <v>1418</v>
      </c>
      <c r="I110" s="12">
        <v>44944.777581018519</v>
      </c>
      <c r="J110" s="11">
        <v>21250</v>
      </c>
      <c r="K110" s="11" t="s">
        <v>1437</v>
      </c>
      <c r="L110" s="11" t="s">
        <v>3008</v>
      </c>
      <c r="M110" s="11" t="s">
        <v>3008</v>
      </c>
      <c r="N110" s="11" t="s">
        <v>3008</v>
      </c>
      <c r="O110" s="11" t="s">
        <v>3008</v>
      </c>
      <c r="P110" s="11" t="s">
        <v>3008</v>
      </c>
      <c r="Q110" s="13">
        <v>43831</v>
      </c>
      <c r="R110" s="11" t="s">
        <v>3009</v>
      </c>
      <c r="S110" s="11">
        <v>242101509</v>
      </c>
      <c r="T110" s="11" t="s">
        <v>4999</v>
      </c>
      <c r="U110" s="11" t="s">
        <v>5000</v>
      </c>
      <c r="V110" s="11">
        <v>212101125</v>
      </c>
      <c r="W110" s="11">
        <v>14567563.873</v>
      </c>
    </row>
    <row r="111" spans="1:23" ht="43.2">
      <c r="A111" s="11" t="s">
        <v>3857</v>
      </c>
      <c r="B111" s="11">
        <v>21113</v>
      </c>
      <c r="C111" s="11">
        <v>1</v>
      </c>
      <c r="D111" s="11" t="s">
        <v>3011</v>
      </c>
      <c r="E111" s="11">
        <v>21</v>
      </c>
      <c r="F111" s="11">
        <v>27</v>
      </c>
      <c r="G111" s="11">
        <v>194</v>
      </c>
      <c r="H111" s="11">
        <v>464</v>
      </c>
      <c r="I111" s="12">
        <v>44944.777581018519</v>
      </c>
      <c r="J111" s="11">
        <v>21220</v>
      </c>
      <c r="K111" s="11" t="s">
        <v>338</v>
      </c>
      <c r="L111" s="11" t="s">
        <v>3008</v>
      </c>
      <c r="M111" s="11" t="s">
        <v>3008</v>
      </c>
      <c r="N111" s="11" t="s">
        <v>3008</v>
      </c>
      <c r="O111" s="11" t="s">
        <v>3008</v>
      </c>
      <c r="P111" s="11" t="s">
        <v>3008</v>
      </c>
      <c r="Q111" s="13">
        <v>43831</v>
      </c>
      <c r="R111" s="11" t="s">
        <v>3009</v>
      </c>
      <c r="S111" s="11">
        <v>200070894</v>
      </c>
      <c r="T111" s="11" t="s">
        <v>3858</v>
      </c>
      <c r="U111" s="11" t="s">
        <v>3859</v>
      </c>
      <c r="V111" s="11">
        <v>212101133</v>
      </c>
      <c r="W111" s="11">
        <v>4674714.375</v>
      </c>
    </row>
    <row r="112" spans="1:23" ht="43.2">
      <c r="A112" s="11" t="s">
        <v>3863</v>
      </c>
      <c r="B112" s="11">
        <v>21114</v>
      </c>
      <c r="C112" s="11">
        <v>3</v>
      </c>
      <c r="D112" s="11" t="s">
        <v>3011</v>
      </c>
      <c r="E112" s="11">
        <v>21</v>
      </c>
      <c r="F112" s="11">
        <v>27</v>
      </c>
      <c r="G112" s="11">
        <v>157</v>
      </c>
      <c r="H112" s="11">
        <v>888</v>
      </c>
      <c r="I112" s="12">
        <v>44944.777581018519</v>
      </c>
      <c r="J112" s="11">
        <v>21500</v>
      </c>
      <c r="K112" s="11" t="s">
        <v>340</v>
      </c>
      <c r="L112" s="11" t="s">
        <v>3008</v>
      </c>
      <c r="M112" s="11" t="s">
        <v>3008</v>
      </c>
      <c r="N112" s="11" t="s">
        <v>3008</v>
      </c>
      <c r="O112" s="11" t="s">
        <v>3008</v>
      </c>
      <c r="P112" s="11" t="s">
        <v>3008</v>
      </c>
      <c r="Q112" s="13">
        <v>43831</v>
      </c>
      <c r="R112" s="11" t="s">
        <v>3009</v>
      </c>
      <c r="S112" s="11">
        <v>242101491</v>
      </c>
      <c r="T112" s="11" t="s">
        <v>3864</v>
      </c>
      <c r="U112" s="11" t="s">
        <v>3865</v>
      </c>
      <c r="V112" s="11">
        <v>212101141</v>
      </c>
      <c r="W112" s="11">
        <v>8897983.3279999997</v>
      </c>
    </row>
    <row r="113" spans="1:23" ht="43.2">
      <c r="A113" s="11" t="s">
        <v>4355</v>
      </c>
      <c r="B113" s="11">
        <v>21115</v>
      </c>
      <c r="C113" s="11">
        <v>3</v>
      </c>
      <c r="D113" s="11" t="s">
        <v>3011</v>
      </c>
      <c r="E113" s="11">
        <v>21</v>
      </c>
      <c r="F113" s="11">
        <v>27</v>
      </c>
      <c r="G113" s="11">
        <v>365</v>
      </c>
      <c r="H113" s="11">
        <v>2702</v>
      </c>
      <c r="I113" s="12">
        <v>44944.777581018519</v>
      </c>
      <c r="J113" s="11">
        <v>21400</v>
      </c>
      <c r="K113" s="11" t="s">
        <v>342</v>
      </c>
      <c r="L113" s="11" t="s">
        <v>3008</v>
      </c>
      <c r="M113" s="11" t="s">
        <v>3008</v>
      </c>
      <c r="N113" s="11" t="s">
        <v>3008</v>
      </c>
      <c r="O113" s="11" t="s">
        <v>3008</v>
      </c>
      <c r="P113" s="11" t="s">
        <v>3008</v>
      </c>
      <c r="Q113" s="13">
        <v>43831</v>
      </c>
      <c r="R113" s="11" t="s">
        <v>3009</v>
      </c>
      <c r="S113" s="11">
        <v>242101434</v>
      </c>
      <c r="T113" s="11" t="s">
        <v>4356</v>
      </c>
      <c r="U113" s="11" t="s">
        <v>4357</v>
      </c>
      <c r="V113" s="11">
        <v>212101158</v>
      </c>
      <c r="W113" s="11">
        <v>27392270.829999998</v>
      </c>
    </row>
    <row r="114" spans="1:23" ht="43.2">
      <c r="A114" s="11" t="s">
        <v>3158</v>
      </c>
      <c r="B114" s="11">
        <v>21116</v>
      </c>
      <c r="C114" s="11">
        <v>3</v>
      </c>
      <c r="D114" s="11" t="s">
        <v>3011</v>
      </c>
      <c r="E114" s="11">
        <v>21</v>
      </c>
      <c r="F114" s="11">
        <v>27</v>
      </c>
      <c r="G114" s="11">
        <v>134</v>
      </c>
      <c r="H114" s="11">
        <v>3503</v>
      </c>
      <c r="I114" s="12">
        <v>44944.777581018519</v>
      </c>
      <c r="J114" s="11">
        <v>21290</v>
      </c>
      <c r="K114" s="11" t="s">
        <v>344</v>
      </c>
      <c r="L114" s="11" t="s">
        <v>3008</v>
      </c>
      <c r="M114" s="11" t="s">
        <v>3008</v>
      </c>
      <c r="N114" s="11" t="s">
        <v>3008</v>
      </c>
      <c r="O114" s="11" t="s">
        <v>3008</v>
      </c>
      <c r="P114" s="11" t="s">
        <v>3008</v>
      </c>
      <c r="Q114" s="13">
        <v>43831</v>
      </c>
      <c r="R114" s="11" t="s">
        <v>3009</v>
      </c>
      <c r="S114" s="11">
        <v>242101434</v>
      </c>
      <c r="T114" s="11" t="s">
        <v>3159</v>
      </c>
      <c r="U114" s="11" t="s">
        <v>3160</v>
      </c>
      <c r="V114" s="11">
        <v>212101166</v>
      </c>
      <c r="W114" s="11">
        <v>35289605.079000004</v>
      </c>
    </row>
    <row r="115" spans="1:23" ht="43.2">
      <c r="A115" s="11" t="s">
        <v>3215</v>
      </c>
      <c r="B115" s="11">
        <v>21117</v>
      </c>
      <c r="C115" s="11">
        <v>3</v>
      </c>
      <c r="D115" s="11" t="s">
        <v>3011</v>
      </c>
      <c r="E115" s="11">
        <v>21</v>
      </c>
      <c r="F115" s="11">
        <v>27</v>
      </c>
      <c r="G115" s="11">
        <v>48</v>
      </c>
      <c r="H115" s="11">
        <v>1062</v>
      </c>
      <c r="I115" s="12">
        <v>44944.777581018519</v>
      </c>
      <c r="J115" s="11">
        <v>21510</v>
      </c>
      <c r="K115" s="11" t="s">
        <v>346</v>
      </c>
      <c r="L115" s="11" t="s">
        <v>3008</v>
      </c>
      <c r="M115" s="11" t="s">
        <v>3008</v>
      </c>
      <c r="N115" s="11" t="s">
        <v>3008</v>
      </c>
      <c r="O115" s="11" t="s">
        <v>3008</v>
      </c>
      <c r="P115" s="11" t="s">
        <v>3008</v>
      </c>
      <c r="Q115" s="13">
        <v>43831</v>
      </c>
      <c r="R115" s="11" t="s">
        <v>3009</v>
      </c>
      <c r="S115" s="11">
        <v>242101434</v>
      </c>
      <c r="T115" s="11" t="s">
        <v>3216</v>
      </c>
      <c r="U115" s="11" t="s">
        <v>3217</v>
      </c>
      <c r="V115" s="11">
        <v>212101174</v>
      </c>
      <c r="W115" s="11">
        <v>10633656.492000001</v>
      </c>
    </row>
    <row r="116" spans="1:23" ht="43.2">
      <c r="A116" s="11" t="s">
        <v>3914</v>
      </c>
      <c r="B116" s="11">
        <v>21118</v>
      </c>
      <c r="C116" s="11">
        <v>2</v>
      </c>
      <c r="D116" s="11" t="s">
        <v>3011</v>
      </c>
      <c r="E116" s="11">
        <v>21</v>
      </c>
      <c r="F116" s="11">
        <v>27</v>
      </c>
      <c r="G116" s="11">
        <v>25</v>
      </c>
      <c r="H116" s="11">
        <v>656</v>
      </c>
      <c r="I116" s="12">
        <v>44944.777581018519</v>
      </c>
      <c r="J116" s="11">
        <v>21580</v>
      </c>
      <c r="K116" s="11" t="s">
        <v>348</v>
      </c>
      <c r="L116" s="11" t="s">
        <v>3008</v>
      </c>
      <c r="M116" s="11" t="s">
        <v>3008</v>
      </c>
      <c r="N116" s="11" t="s">
        <v>3008</v>
      </c>
      <c r="O116" s="11" t="s">
        <v>3008</v>
      </c>
      <c r="P116" s="11" t="s">
        <v>3008</v>
      </c>
      <c r="Q116" s="13">
        <v>43831</v>
      </c>
      <c r="R116" s="11" t="s">
        <v>3009</v>
      </c>
      <c r="S116" s="11">
        <v>200070910</v>
      </c>
      <c r="T116" s="11" t="s">
        <v>3915</v>
      </c>
      <c r="U116" s="11" t="s">
        <v>3916</v>
      </c>
      <c r="V116" s="11">
        <v>212101182</v>
      </c>
      <c r="W116" s="11">
        <v>6689765.3480000002</v>
      </c>
    </row>
    <row r="117" spans="1:23" ht="43.2">
      <c r="A117" s="11" t="s">
        <v>5085</v>
      </c>
      <c r="B117" s="11">
        <v>21119</v>
      </c>
      <c r="C117" s="11">
        <v>2</v>
      </c>
      <c r="D117" s="11" t="s">
        <v>3011</v>
      </c>
      <c r="E117" s="11">
        <v>21</v>
      </c>
      <c r="F117" s="11">
        <v>27</v>
      </c>
      <c r="G117" s="11">
        <v>44</v>
      </c>
      <c r="H117" s="11">
        <v>631</v>
      </c>
      <c r="I117" s="12">
        <v>44944.777581018519</v>
      </c>
      <c r="J117" s="11">
        <v>21580</v>
      </c>
      <c r="K117" s="11" t="s">
        <v>350</v>
      </c>
      <c r="L117" s="11" t="s">
        <v>3008</v>
      </c>
      <c r="M117" s="11" t="s">
        <v>3008</v>
      </c>
      <c r="N117" s="11" t="s">
        <v>3008</v>
      </c>
      <c r="O117" s="11" t="s">
        <v>3008</v>
      </c>
      <c r="P117" s="11" t="s">
        <v>3008</v>
      </c>
      <c r="Q117" s="13">
        <v>43831</v>
      </c>
      <c r="R117" s="11" t="s">
        <v>3009</v>
      </c>
      <c r="S117" s="11">
        <v>200070910</v>
      </c>
      <c r="T117" s="11" t="s">
        <v>5086</v>
      </c>
      <c r="U117" s="11" t="s">
        <v>5087</v>
      </c>
      <c r="V117" s="11">
        <v>212101190</v>
      </c>
      <c r="W117" s="11">
        <v>6374634.1569999997</v>
      </c>
    </row>
    <row r="118" spans="1:23" ht="43.2">
      <c r="A118" s="11" t="s">
        <v>4608</v>
      </c>
      <c r="B118" s="11">
        <v>21121</v>
      </c>
      <c r="C118" s="11">
        <v>2</v>
      </c>
      <c r="D118" s="11" t="s">
        <v>3011</v>
      </c>
      <c r="E118" s="11">
        <v>21</v>
      </c>
      <c r="F118" s="11">
        <v>27</v>
      </c>
      <c r="G118" s="11">
        <v>77</v>
      </c>
      <c r="H118" s="11">
        <v>1147</v>
      </c>
      <c r="I118" s="12">
        <v>44944.777581018519</v>
      </c>
      <c r="J118" s="11">
        <v>21540</v>
      </c>
      <c r="K118" s="11" t="s">
        <v>354</v>
      </c>
      <c r="L118" s="11" t="s">
        <v>3008</v>
      </c>
      <c r="M118" s="11" t="s">
        <v>3008</v>
      </c>
      <c r="N118" s="11" t="s">
        <v>3008</v>
      </c>
      <c r="O118" s="11" t="s">
        <v>3008</v>
      </c>
      <c r="P118" s="11" t="s">
        <v>3008</v>
      </c>
      <c r="Q118" s="13">
        <v>43831</v>
      </c>
      <c r="R118" s="11" t="s">
        <v>3009</v>
      </c>
      <c r="S118" s="11">
        <v>200039055</v>
      </c>
      <c r="T118" s="11" t="s">
        <v>4609</v>
      </c>
      <c r="U118" s="11" t="s">
        <v>4610</v>
      </c>
      <c r="V118" s="11">
        <v>212101216</v>
      </c>
      <c r="W118" s="11">
        <v>11490211.295</v>
      </c>
    </row>
    <row r="119" spans="1:23" ht="43.2">
      <c r="A119" s="11" t="s">
        <v>3845</v>
      </c>
      <c r="B119" s="11">
        <v>21122</v>
      </c>
      <c r="C119" s="11">
        <v>3</v>
      </c>
      <c r="D119" s="11" t="s">
        <v>3011</v>
      </c>
      <c r="E119" s="11">
        <v>21</v>
      </c>
      <c r="F119" s="11">
        <v>27</v>
      </c>
      <c r="G119" s="11">
        <v>308</v>
      </c>
      <c r="H119" s="11">
        <v>2969</v>
      </c>
      <c r="I119" s="12">
        <v>44944.777581018519</v>
      </c>
      <c r="J119" s="11">
        <v>21150</v>
      </c>
      <c r="K119" s="11" t="s">
        <v>356</v>
      </c>
      <c r="L119" s="11" t="s">
        <v>3008</v>
      </c>
      <c r="M119" s="11" t="s">
        <v>3008</v>
      </c>
      <c r="N119" s="11" t="s">
        <v>3008</v>
      </c>
      <c r="O119" s="11" t="s">
        <v>3008</v>
      </c>
      <c r="P119" s="11" t="s">
        <v>3008</v>
      </c>
      <c r="Q119" s="13">
        <v>43831</v>
      </c>
      <c r="R119" s="11" t="s">
        <v>3009</v>
      </c>
      <c r="S119" s="11">
        <v>242101459</v>
      </c>
      <c r="T119" s="11" t="s">
        <v>3846</v>
      </c>
      <c r="U119" s="11" t="s">
        <v>3847</v>
      </c>
      <c r="V119" s="11">
        <v>212101224</v>
      </c>
      <c r="W119" s="11">
        <v>29704174.842</v>
      </c>
    </row>
    <row r="120" spans="1:23" ht="43.2">
      <c r="A120" s="11" t="s">
        <v>4776</v>
      </c>
      <c r="B120" s="11">
        <v>21123</v>
      </c>
      <c r="C120" s="11">
        <v>3</v>
      </c>
      <c r="D120" s="11" t="s">
        <v>3011</v>
      </c>
      <c r="E120" s="11">
        <v>21</v>
      </c>
      <c r="F120" s="11">
        <v>27</v>
      </c>
      <c r="G120" s="11">
        <v>33</v>
      </c>
      <c r="H120" s="11">
        <v>1197</v>
      </c>
      <c r="I120" s="12">
        <v>44944.777581018519</v>
      </c>
      <c r="J120" s="11">
        <v>21290</v>
      </c>
      <c r="K120" s="11" t="s">
        <v>358</v>
      </c>
      <c r="L120" s="11" t="s">
        <v>3008</v>
      </c>
      <c r="M120" s="11" t="s">
        <v>3008</v>
      </c>
      <c r="N120" s="11" t="s">
        <v>3008</v>
      </c>
      <c r="O120" s="11" t="s">
        <v>3008</v>
      </c>
      <c r="P120" s="11" t="s">
        <v>3008</v>
      </c>
      <c r="Q120" s="13">
        <v>43831</v>
      </c>
      <c r="R120" s="11" t="s">
        <v>3009</v>
      </c>
      <c r="S120" s="11">
        <v>242101434</v>
      </c>
      <c r="T120" s="11" t="s">
        <v>4777</v>
      </c>
      <c r="U120" s="11" t="s">
        <v>4778</v>
      </c>
      <c r="V120" s="11">
        <v>212101232</v>
      </c>
      <c r="W120" s="11">
        <v>11845418.253</v>
      </c>
    </row>
    <row r="121" spans="1:23" ht="43.2">
      <c r="A121" s="11" t="s">
        <v>4821</v>
      </c>
      <c r="B121" s="11">
        <v>21124</v>
      </c>
      <c r="C121" s="11">
        <v>1</v>
      </c>
      <c r="D121" s="11" t="s">
        <v>3011</v>
      </c>
      <c r="E121" s="11">
        <v>21</v>
      </c>
      <c r="F121" s="11">
        <v>27</v>
      </c>
      <c r="G121" s="11">
        <v>177</v>
      </c>
      <c r="H121" s="11">
        <v>1199</v>
      </c>
      <c r="I121" s="12">
        <v>44944.777581018519</v>
      </c>
      <c r="J121" s="11">
        <v>21430</v>
      </c>
      <c r="K121" s="11" t="s">
        <v>1439</v>
      </c>
      <c r="L121" s="11" t="s">
        <v>3008</v>
      </c>
      <c r="M121" s="11" t="s">
        <v>3008</v>
      </c>
      <c r="N121" s="11" t="s">
        <v>3008</v>
      </c>
      <c r="O121" s="11" t="s">
        <v>3008</v>
      </c>
      <c r="P121" s="11" t="s">
        <v>3008</v>
      </c>
      <c r="Q121" s="13">
        <v>43831</v>
      </c>
      <c r="R121" s="11" t="s">
        <v>3009</v>
      </c>
      <c r="S121" s="11">
        <v>200071173</v>
      </c>
      <c r="T121" s="11" t="s">
        <v>4822</v>
      </c>
      <c r="U121" s="11" t="s">
        <v>4823</v>
      </c>
      <c r="V121" s="11">
        <v>212101240</v>
      </c>
      <c r="W121" s="11">
        <v>12090554.612</v>
      </c>
    </row>
    <row r="122" spans="1:23" ht="43.2">
      <c r="A122" s="11" t="s">
        <v>3371</v>
      </c>
      <c r="B122" s="11">
        <v>21125</v>
      </c>
      <c r="C122" s="11">
        <v>3</v>
      </c>
      <c r="D122" s="11" t="s">
        <v>3011</v>
      </c>
      <c r="E122" s="11">
        <v>21</v>
      </c>
      <c r="F122" s="11">
        <v>27</v>
      </c>
      <c r="G122" s="11">
        <v>218</v>
      </c>
      <c r="H122" s="11">
        <v>1390</v>
      </c>
      <c r="I122" s="12">
        <v>44944.777581018519</v>
      </c>
      <c r="J122" s="11">
        <v>21330</v>
      </c>
      <c r="K122" s="11" t="s">
        <v>360</v>
      </c>
      <c r="L122" s="11" t="s">
        <v>3008</v>
      </c>
      <c r="M122" s="11" t="s">
        <v>3008</v>
      </c>
      <c r="N122" s="11" t="s">
        <v>3008</v>
      </c>
      <c r="O122" s="11" t="s">
        <v>3008</v>
      </c>
      <c r="P122" s="11" t="s">
        <v>3008</v>
      </c>
      <c r="Q122" s="13">
        <v>43831</v>
      </c>
      <c r="R122" s="11" t="s">
        <v>3009</v>
      </c>
      <c r="S122" s="11">
        <v>242101434</v>
      </c>
      <c r="T122" s="11" t="s">
        <v>3372</v>
      </c>
      <c r="U122" s="11" t="s">
        <v>3373</v>
      </c>
      <c r="V122" s="11">
        <v>212101257</v>
      </c>
      <c r="W122" s="11">
        <v>13866828.585000001</v>
      </c>
    </row>
    <row r="123" spans="1:23" ht="43.2">
      <c r="A123" s="11" t="s">
        <v>3812</v>
      </c>
      <c r="B123" s="11">
        <v>21126</v>
      </c>
      <c r="C123" s="11">
        <v>2</v>
      </c>
      <c r="D123" s="11" t="s">
        <v>3011</v>
      </c>
      <c r="E123" s="11">
        <v>21</v>
      </c>
      <c r="F123" s="11">
        <v>27</v>
      </c>
      <c r="G123" s="11">
        <v>611</v>
      </c>
      <c r="H123" s="11">
        <v>1154</v>
      </c>
      <c r="I123" s="12">
        <v>44944.777581018519</v>
      </c>
      <c r="J123" s="11">
        <v>21110</v>
      </c>
      <c r="K123" s="11" t="s">
        <v>362</v>
      </c>
      <c r="L123" s="11" t="s">
        <v>3008</v>
      </c>
      <c r="M123" s="11" t="s">
        <v>3008</v>
      </c>
      <c r="N123" s="11" t="s">
        <v>3008</v>
      </c>
      <c r="O123" s="11" t="s">
        <v>3008</v>
      </c>
      <c r="P123" s="11" t="s">
        <v>3008</v>
      </c>
      <c r="Q123" s="13">
        <v>43831</v>
      </c>
      <c r="R123" s="11" t="s">
        <v>3009</v>
      </c>
      <c r="S123" s="11">
        <v>200000925</v>
      </c>
      <c r="T123" s="11" t="s">
        <v>3813</v>
      </c>
      <c r="U123" s="11" t="s">
        <v>3814</v>
      </c>
      <c r="V123" s="11">
        <v>212101265</v>
      </c>
      <c r="W123" s="11">
        <v>11532958.397</v>
      </c>
    </row>
    <row r="124" spans="1:23" ht="43.2">
      <c r="A124" s="11" t="s">
        <v>3632</v>
      </c>
      <c r="B124" s="11">
        <v>21127</v>
      </c>
      <c r="C124" s="11">
        <v>2</v>
      </c>
      <c r="D124" s="11" t="s">
        <v>3011</v>
      </c>
      <c r="E124" s="11">
        <v>21</v>
      </c>
      <c r="F124" s="11">
        <v>27</v>
      </c>
      <c r="G124" s="11">
        <v>517</v>
      </c>
      <c r="H124" s="11">
        <v>2505</v>
      </c>
      <c r="I124" s="12">
        <v>44944.777581018519</v>
      </c>
      <c r="J124" s="11">
        <v>21120</v>
      </c>
      <c r="K124" s="11" t="s">
        <v>364</v>
      </c>
      <c r="L124" s="11" t="s">
        <v>3008</v>
      </c>
      <c r="M124" s="11" t="s">
        <v>3008</v>
      </c>
      <c r="N124" s="11" t="s">
        <v>3008</v>
      </c>
      <c r="O124" s="11" t="s">
        <v>3008</v>
      </c>
      <c r="P124" s="11" t="s">
        <v>3008</v>
      </c>
      <c r="Q124" s="13">
        <v>43831</v>
      </c>
      <c r="R124" s="11" t="s">
        <v>3009</v>
      </c>
      <c r="S124" s="11">
        <v>242100154</v>
      </c>
      <c r="T124" s="11" t="s">
        <v>3633</v>
      </c>
      <c r="U124" s="11" t="s">
        <v>3634</v>
      </c>
      <c r="V124" s="11">
        <v>212101273</v>
      </c>
      <c r="W124" s="11">
        <v>25033562.741999999</v>
      </c>
    </row>
    <row r="125" spans="1:23" ht="43.2">
      <c r="A125" s="11" t="s">
        <v>4908</v>
      </c>
      <c r="B125" s="11">
        <v>21128</v>
      </c>
      <c r="C125" s="11">
        <v>1</v>
      </c>
      <c r="D125" s="11" t="s">
        <v>3011</v>
      </c>
      <c r="E125" s="11">
        <v>21</v>
      </c>
      <c r="F125" s="11">
        <v>27</v>
      </c>
      <c r="G125" s="11">
        <v>253</v>
      </c>
      <c r="H125" s="11">
        <v>1865</v>
      </c>
      <c r="I125" s="12">
        <v>44944.777581018519</v>
      </c>
      <c r="J125" s="11">
        <v>21320</v>
      </c>
      <c r="K125" s="11" t="s">
        <v>368</v>
      </c>
      <c r="L125" s="11" t="s">
        <v>3008</v>
      </c>
      <c r="M125" s="11" t="s">
        <v>3008</v>
      </c>
      <c r="N125" s="11" t="s">
        <v>3008</v>
      </c>
      <c r="O125" s="11" t="s">
        <v>3008</v>
      </c>
      <c r="P125" s="11" t="s">
        <v>3008</v>
      </c>
      <c r="Q125" s="13">
        <v>43831</v>
      </c>
      <c r="R125" s="11" t="s">
        <v>3009</v>
      </c>
      <c r="S125" s="11">
        <v>200071207</v>
      </c>
      <c r="T125" s="11" t="s">
        <v>4909</v>
      </c>
      <c r="U125" s="11" t="s">
        <v>4910</v>
      </c>
      <c r="V125" s="11">
        <v>212101281</v>
      </c>
      <c r="W125" s="11">
        <v>18727570.363000002</v>
      </c>
    </row>
    <row r="126" spans="1:23" ht="43.2">
      <c r="A126" s="11" t="s">
        <v>3905</v>
      </c>
      <c r="B126" s="11">
        <v>21129</v>
      </c>
      <c r="C126" s="11">
        <v>3</v>
      </c>
      <c r="D126" s="11" t="s">
        <v>3011</v>
      </c>
      <c r="E126" s="11">
        <v>21</v>
      </c>
      <c r="F126" s="11">
        <v>27</v>
      </c>
      <c r="G126" s="11">
        <v>21</v>
      </c>
      <c r="H126" s="11">
        <v>975</v>
      </c>
      <c r="I126" s="12">
        <v>44944.777581018519</v>
      </c>
      <c r="J126" s="11">
        <v>21290</v>
      </c>
      <c r="K126" s="11" t="s">
        <v>1441</v>
      </c>
      <c r="L126" s="11" t="s">
        <v>3008</v>
      </c>
      <c r="M126" s="11" t="s">
        <v>3008</v>
      </c>
      <c r="N126" s="11" t="s">
        <v>3008</v>
      </c>
      <c r="O126" s="11" t="s">
        <v>3008</v>
      </c>
      <c r="P126" s="11" t="s">
        <v>3008</v>
      </c>
      <c r="Q126" s="13">
        <v>43831</v>
      </c>
      <c r="R126" s="11" t="s">
        <v>3009</v>
      </c>
      <c r="S126" s="11">
        <v>242101434</v>
      </c>
      <c r="T126" s="11" t="s">
        <v>3906</v>
      </c>
      <c r="U126" s="11" t="s">
        <v>3907</v>
      </c>
      <c r="V126" s="11">
        <v>212101299</v>
      </c>
      <c r="W126" s="11">
        <v>9741052.8770000003</v>
      </c>
    </row>
    <row r="127" spans="1:23" ht="43.2">
      <c r="A127" s="11" t="s">
        <v>4893</v>
      </c>
      <c r="B127" s="11">
        <v>21130</v>
      </c>
      <c r="C127" s="11">
        <v>2</v>
      </c>
      <c r="D127" s="11" t="s">
        <v>3011</v>
      </c>
      <c r="E127" s="11">
        <v>21</v>
      </c>
      <c r="F127" s="11">
        <v>27</v>
      </c>
      <c r="G127" s="11">
        <v>398</v>
      </c>
      <c r="H127" s="11">
        <v>621</v>
      </c>
      <c r="I127" s="12">
        <v>44944.777581018519</v>
      </c>
      <c r="J127" s="11">
        <v>21110</v>
      </c>
      <c r="K127" s="11" t="s">
        <v>372</v>
      </c>
      <c r="L127" s="11" t="s">
        <v>3008</v>
      </c>
      <c r="M127" s="11" t="s">
        <v>3008</v>
      </c>
      <c r="N127" s="11" t="s">
        <v>3008</v>
      </c>
      <c r="O127" s="11" t="s">
        <v>3008</v>
      </c>
      <c r="P127" s="11" t="s">
        <v>3008</v>
      </c>
      <c r="Q127" s="13">
        <v>43831</v>
      </c>
      <c r="R127" s="11" t="s">
        <v>3009</v>
      </c>
      <c r="S127" s="11">
        <v>200000925</v>
      </c>
      <c r="T127" s="11" t="s">
        <v>4894</v>
      </c>
      <c r="U127" s="11" t="s">
        <v>4895</v>
      </c>
      <c r="V127" s="11">
        <v>212101307</v>
      </c>
      <c r="W127" s="11">
        <v>6206327.5489999996</v>
      </c>
    </row>
    <row r="128" spans="1:23" ht="43.2">
      <c r="A128" s="11" t="s">
        <v>3104</v>
      </c>
      <c r="B128" s="11">
        <v>21131</v>
      </c>
      <c r="C128" s="11">
        <v>1</v>
      </c>
      <c r="D128" s="11" t="s">
        <v>3011</v>
      </c>
      <c r="E128" s="11">
        <v>21</v>
      </c>
      <c r="F128" s="11">
        <v>27</v>
      </c>
      <c r="G128" s="11">
        <v>467</v>
      </c>
      <c r="H128" s="11">
        <v>1021</v>
      </c>
      <c r="I128" s="12">
        <v>44944.777581018519</v>
      </c>
      <c r="J128" s="11">
        <v>21250</v>
      </c>
      <c r="K128" s="11" t="s">
        <v>374</v>
      </c>
      <c r="L128" s="11" t="s">
        <v>3008</v>
      </c>
      <c r="M128" s="11" t="s">
        <v>3008</v>
      </c>
      <c r="N128" s="11" t="s">
        <v>3008</v>
      </c>
      <c r="O128" s="11" t="s">
        <v>3008</v>
      </c>
      <c r="P128" s="11" t="s">
        <v>3008</v>
      </c>
      <c r="Q128" s="13">
        <v>43831</v>
      </c>
      <c r="R128" s="11" t="s">
        <v>3009</v>
      </c>
      <c r="S128" s="11">
        <v>242101509</v>
      </c>
      <c r="T128" s="11" t="s">
        <v>3105</v>
      </c>
      <c r="U128" s="11" t="s">
        <v>3106</v>
      </c>
      <c r="V128" s="11">
        <v>212101315</v>
      </c>
      <c r="W128" s="11">
        <v>10223317.907</v>
      </c>
    </row>
    <row r="129" spans="1:23" ht="43.2">
      <c r="A129" s="11" t="s">
        <v>3032</v>
      </c>
      <c r="B129" s="11">
        <v>21132</v>
      </c>
      <c r="C129" s="11">
        <v>1</v>
      </c>
      <c r="D129" s="11" t="s">
        <v>3011</v>
      </c>
      <c r="E129" s="11">
        <v>21</v>
      </c>
      <c r="F129" s="11">
        <v>27</v>
      </c>
      <c r="G129" s="11">
        <v>393</v>
      </c>
      <c r="H129" s="11">
        <v>1125</v>
      </c>
      <c r="I129" s="12">
        <v>44944.777581018519</v>
      </c>
      <c r="J129" s="11">
        <v>21220</v>
      </c>
      <c r="K129" s="11" t="s">
        <v>376</v>
      </c>
      <c r="L129" s="11" t="s">
        <v>3008</v>
      </c>
      <c r="M129" s="11" t="s">
        <v>3008</v>
      </c>
      <c r="N129" s="11" t="s">
        <v>3008</v>
      </c>
      <c r="O129" s="11" t="s">
        <v>3008</v>
      </c>
      <c r="P129" s="11" t="s">
        <v>3008</v>
      </c>
      <c r="Q129" s="13">
        <v>43831</v>
      </c>
      <c r="R129" s="11" t="s">
        <v>3009</v>
      </c>
      <c r="S129" s="11">
        <v>200070894</v>
      </c>
      <c r="T129" s="11" t="s">
        <v>3033</v>
      </c>
      <c r="U129" s="11" t="s">
        <v>3034</v>
      </c>
      <c r="V129" s="11">
        <v>212101323</v>
      </c>
      <c r="W129" s="11">
        <v>11242589.196</v>
      </c>
    </row>
    <row r="130" spans="1:23" ht="43.2">
      <c r="A130" s="11" t="s">
        <v>4334</v>
      </c>
      <c r="B130" s="11">
        <v>21133</v>
      </c>
      <c r="C130" s="11">
        <v>1</v>
      </c>
      <c r="D130" s="11" t="s">
        <v>3011</v>
      </c>
      <c r="E130" s="11">
        <v>21</v>
      </c>
      <c r="F130" s="11">
        <v>27</v>
      </c>
      <c r="G130" s="11">
        <v>285</v>
      </c>
      <c r="H130" s="11">
        <v>757</v>
      </c>
      <c r="I130" s="12">
        <v>44944.777581018519</v>
      </c>
      <c r="J130" s="11">
        <v>21220</v>
      </c>
      <c r="K130" s="11" t="s">
        <v>378</v>
      </c>
      <c r="L130" s="11" t="s">
        <v>3008</v>
      </c>
      <c r="M130" s="11" t="s">
        <v>3008</v>
      </c>
      <c r="N130" s="11" t="s">
        <v>3008</v>
      </c>
      <c r="O130" s="11" t="s">
        <v>3008</v>
      </c>
      <c r="P130" s="11" t="s">
        <v>3008</v>
      </c>
      <c r="Q130" s="13">
        <v>43831</v>
      </c>
      <c r="R130" s="11" t="s">
        <v>3009</v>
      </c>
      <c r="S130" s="11">
        <v>200070894</v>
      </c>
      <c r="T130" s="11" t="s">
        <v>4335</v>
      </c>
      <c r="U130" s="11" t="s">
        <v>4336</v>
      </c>
      <c r="V130" s="11">
        <v>212101331</v>
      </c>
      <c r="W130" s="11">
        <v>7595312.1509999996</v>
      </c>
    </row>
    <row r="131" spans="1:23" ht="43.2">
      <c r="A131" s="11" t="s">
        <v>3425</v>
      </c>
      <c r="B131" s="11">
        <v>21134</v>
      </c>
      <c r="C131" s="11">
        <v>3</v>
      </c>
      <c r="D131" s="11" t="s">
        <v>3011</v>
      </c>
      <c r="E131" s="11">
        <v>21</v>
      </c>
      <c r="F131" s="11">
        <v>27</v>
      </c>
      <c r="G131" s="11">
        <v>241</v>
      </c>
      <c r="H131" s="11">
        <v>1576</v>
      </c>
      <c r="I131" s="12">
        <v>44944.777581018519</v>
      </c>
      <c r="J131" s="11">
        <v>21400</v>
      </c>
      <c r="K131" s="11" t="s">
        <v>380</v>
      </c>
      <c r="L131" s="11" t="s">
        <v>3008</v>
      </c>
      <c r="M131" s="11" t="s">
        <v>3008</v>
      </c>
      <c r="N131" s="11" t="s">
        <v>3008</v>
      </c>
      <c r="O131" s="11" t="s">
        <v>3008</v>
      </c>
      <c r="P131" s="11" t="s">
        <v>3008</v>
      </c>
      <c r="Q131" s="13">
        <v>43831</v>
      </c>
      <c r="R131" s="11" t="s">
        <v>3009</v>
      </c>
      <c r="S131" s="11">
        <v>242101434</v>
      </c>
      <c r="T131" s="11" t="s">
        <v>3426</v>
      </c>
      <c r="U131" s="11" t="s">
        <v>3427</v>
      </c>
      <c r="V131" s="11">
        <v>212101349</v>
      </c>
      <c r="W131" s="11">
        <v>15961360.949999999</v>
      </c>
    </row>
    <row r="132" spans="1:23" ht="43.2">
      <c r="A132" s="11" t="s">
        <v>4010</v>
      </c>
      <c r="B132" s="11">
        <v>21135</v>
      </c>
      <c r="C132" s="11">
        <v>2</v>
      </c>
      <c r="D132" s="11" t="s">
        <v>3011</v>
      </c>
      <c r="E132" s="11">
        <v>21</v>
      </c>
      <c r="F132" s="11">
        <v>27</v>
      </c>
      <c r="G132" s="11">
        <v>309</v>
      </c>
      <c r="H132" s="11">
        <v>1325</v>
      </c>
      <c r="I132" s="12">
        <v>44944.777581018519</v>
      </c>
      <c r="J132" s="11">
        <v>21310</v>
      </c>
      <c r="K132" s="11" t="s">
        <v>1443</v>
      </c>
      <c r="L132" s="11" t="s">
        <v>3008</v>
      </c>
      <c r="M132" s="11" t="s">
        <v>3008</v>
      </c>
      <c r="N132" s="11" t="s">
        <v>3008</v>
      </c>
      <c r="O132" s="11" t="s">
        <v>3008</v>
      </c>
      <c r="P132" s="11" t="s">
        <v>3008</v>
      </c>
      <c r="Q132" s="13">
        <v>43831</v>
      </c>
      <c r="R132" s="11" t="s">
        <v>3009</v>
      </c>
      <c r="S132" s="11">
        <v>200072825</v>
      </c>
      <c r="T132" s="11" t="s">
        <v>4011</v>
      </c>
      <c r="U132" s="11" t="s">
        <v>4012</v>
      </c>
      <c r="V132" s="11">
        <v>212101356</v>
      </c>
      <c r="W132" s="11">
        <v>13341726.021</v>
      </c>
    </row>
    <row r="133" spans="1:23" ht="43.2">
      <c r="A133" s="11" t="s">
        <v>3101</v>
      </c>
      <c r="B133" s="11">
        <v>21136</v>
      </c>
      <c r="C133" s="11">
        <v>2</v>
      </c>
      <c r="D133" s="11" t="s">
        <v>3011</v>
      </c>
      <c r="E133" s="11">
        <v>21</v>
      </c>
      <c r="F133" s="11">
        <v>27</v>
      </c>
      <c r="G133" s="11">
        <v>26</v>
      </c>
      <c r="H133" s="11">
        <v>712</v>
      </c>
      <c r="I133" s="12">
        <v>44944.777581018519</v>
      </c>
      <c r="J133" s="11">
        <v>21440</v>
      </c>
      <c r="K133" s="11" t="s">
        <v>382</v>
      </c>
      <c r="L133" s="11" t="s">
        <v>3008</v>
      </c>
      <c r="M133" s="11" t="s">
        <v>3008</v>
      </c>
      <c r="N133" s="11" t="s">
        <v>3008</v>
      </c>
      <c r="O133" s="11" t="s">
        <v>3008</v>
      </c>
      <c r="P133" s="11" t="s">
        <v>3008</v>
      </c>
      <c r="Q133" s="13">
        <v>43831</v>
      </c>
      <c r="R133" s="11" t="s">
        <v>3009</v>
      </c>
      <c r="S133" s="11">
        <v>200039063</v>
      </c>
      <c r="T133" s="11" t="s">
        <v>3102</v>
      </c>
      <c r="U133" s="11" t="s">
        <v>3103</v>
      </c>
      <c r="V133" s="11">
        <v>212101364</v>
      </c>
      <c r="W133" s="11">
        <v>7154396.2259999998</v>
      </c>
    </row>
    <row r="134" spans="1:23" ht="43.2">
      <c r="A134" s="11" t="s">
        <v>4550</v>
      </c>
      <c r="B134" s="11">
        <v>21137</v>
      </c>
      <c r="C134" s="11">
        <v>3</v>
      </c>
      <c r="D134" s="11" t="s">
        <v>3011</v>
      </c>
      <c r="E134" s="11">
        <v>21</v>
      </c>
      <c r="F134" s="11">
        <v>27</v>
      </c>
      <c r="G134" s="11">
        <v>102</v>
      </c>
      <c r="H134" s="11">
        <v>483</v>
      </c>
      <c r="I134" s="12">
        <v>44944.777581018519</v>
      </c>
      <c r="J134" s="11">
        <v>21500</v>
      </c>
      <c r="K134" s="11" t="s">
        <v>384</v>
      </c>
      <c r="L134" s="11" t="s">
        <v>3008</v>
      </c>
      <c r="M134" s="11" t="s">
        <v>3008</v>
      </c>
      <c r="N134" s="11" t="s">
        <v>3008</v>
      </c>
      <c r="O134" s="11" t="s">
        <v>3008</v>
      </c>
      <c r="P134" s="11" t="s">
        <v>3008</v>
      </c>
      <c r="Q134" s="13">
        <v>43831</v>
      </c>
      <c r="R134" s="11" t="s">
        <v>3009</v>
      </c>
      <c r="S134" s="11">
        <v>242101491</v>
      </c>
      <c r="T134" s="11" t="s">
        <v>4551</v>
      </c>
      <c r="U134" s="11" t="s">
        <v>4552</v>
      </c>
      <c r="V134" s="11">
        <v>212101372</v>
      </c>
      <c r="W134" s="11">
        <v>4884712.95</v>
      </c>
    </row>
    <row r="135" spans="1:23" ht="43.2">
      <c r="A135" s="11" t="s">
        <v>4544</v>
      </c>
      <c r="B135" s="11">
        <v>21138</v>
      </c>
      <c r="C135" s="11">
        <v>2</v>
      </c>
      <c r="D135" s="11" t="s">
        <v>3011</v>
      </c>
      <c r="E135" s="11">
        <v>21</v>
      </c>
      <c r="F135" s="11">
        <v>27</v>
      </c>
      <c r="G135" s="11">
        <v>593</v>
      </c>
      <c r="H135" s="11">
        <v>1044</v>
      </c>
      <c r="I135" s="12">
        <v>44944.777581018519</v>
      </c>
      <c r="J135" s="11">
        <v>21130</v>
      </c>
      <c r="K135" s="11" t="s">
        <v>386</v>
      </c>
      <c r="L135" s="11" t="s">
        <v>3008</v>
      </c>
      <c r="M135" s="11" t="s">
        <v>3008</v>
      </c>
      <c r="N135" s="11" t="s">
        <v>3008</v>
      </c>
      <c r="O135" s="11" t="s">
        <v>3008</v>
      </c>
      <c r="P135" s="11" t="s">
        <v>3008</v>
      </c>
      <c r="Q135" s="13">
        <v>43831</v>
      </c>
      <c r="R135" s="11" t="s">
        <v>3009</v>
      </c>
      <c r="S135" s="11">
        <v>200070902</v>
      </c>
      <c r="T135" s="11" t="s">
        <v>4545</v>
      </c>
      <c r="U135" s="11" t="s">
        <v>4546</v>
      </c>
      <c r="V135" s="11">
        <v>212101380</v>
      </c>
      <c r="W135" s="11">
        <v>10527855.596999999</v>
      </c>
    </row>
    <row r="136" spans="1:23" ht="43.2">
      <c r="A136" s="11" t="s">
        <v>5007</v>
      </c>
      <c r="B136" s="11">
        <v>21139</v>
      </c>
      <c r="C136" s="11">
        <v>3</v>
      </c>
      <c r="D136" s="11" t="s">
        <v>3011</v>
      </c>
      <c r="E136" s="11">
        <v>21</v>
      </c>
      <c r="F136" s="11">
        <v>27</v>
      </c>
      <c r="G136" s="11">
        <v>222</v>
      </c>
      <c r="H136" s="11">
        <v>3395</v>
      </c>
      <c r="I136" s="12">
        <v>44944.777581018519</v>
      </c>
      <c r="J136" s="11">
        <v>21210</v>
      </c>
      <c r="K136" s="11" t="s">
        <v>388</v>
      </c>
      <c r="L136" s="11" t="s">
        <v>3008</v>
      </c>
      <c r="M136" s="11" t="s">
        <v>3008</v>
      </c>
      <c r="N136" s="11" t="s">
        <v>3008</v>
      </c>
      <c r="O136" s="11" t="s">
        <v>3008</v>
      </c>
      <c r="P136" s="11" t="s">
        <v>3008</v>
      </c>
      <c r="Q136" s="13">
        <v>43831</v>
      </c>
      <c r="R136" s="11" t="s">
        <v>3009</v>
      </c>
      <c r="S136" s="11">
        <v>242101442</v>
      </c>
      <c r="T136" s="11" t="s">
        <v>5008</v>
      </c>
      <c r="U136" s="11" t="s">
        <v>5009</v>
      </c>
      <c r="V136" s="11">
        <v>212101398</v>
      </c>
      <c r="W136" s="11">
        <v>34716194.520000003</v>
      </c>
    </row>
    <row r="137" spans="1:23" ht="43.2">
      <c r="A137" s="11" t="s">
        <v>3815</v>
      </c>
      <c r="B137" s="11">
        <v>21140</v>
      </c>
      <c r="C137" s="11">
        <v>1</v>
      </c>
      <c r="D137" s="11" t="s">
        <v>3011</v>
      </c>
      <c r="E137" s="11">
        <v>21</v>
      </c>
      <c r="F137" s="11">
        <v>27</v>
      </c>
      <c r="G137" s="11">
        <v>76</v>
      </c>
      <c r="H137" s="11">
        <v>634</v>
      </c>
      <c r="I137" s="12">
        <v>44944.777581018519</v>
      </c>
      <c r="J137" s="11">
        <v>21230</v>
      </c>
      <c r="K137" s="11" t="s">
        <v>1445</v>
      </c>
      <c r="L137" s="11" t="s">
        <v>3008</v>
      </c>
      <c r="M137" s="11" t="s">
        <v>3008</v>
      </c>
      <c r="N137" s="11" t="s">
        <v>3008</v>
      </c>
      <c r="O137" s="11" t="s">
        <v>3008</v>
      </c>
      <c r="P137" s="11" t="s">
        <v>3008</v>
      </c>
      <c r="Q137" s="13">
        <v>43831</v>
      </c>
      <c r="R137" s="11" t="s">
        <v>3009</v>
      </c>
      <c r="S137" s="11">
        <v>200071173</v>
      </c>
      <c r="T137" s="11" t="s">
        <v>3816</v>
      </c>
      <c r="U137" s="11" t="s">
        <v>3817</v>
      </c>
      <c r="V137" s="11">
        <v>212101406</v>
      </c>
      <c r="W137" s="11">
        <v>6390567.8310000002</v>
      </c>
    </row>
    <row r="138" spans="1:23" ht="43.2">
      <c r="A138" s="11" t="s">
        <v>4181</v>
      </c>
      <c r="B138" s="11">
        <v>21141</v>
      </c>
      <c r="C138" s="11">
        <v>3</v>
      </c>
      <c r="D138" s="11" t="s">
        <v>3011</v>
      </c>
      <c r="E138" s="11">
        <v>21</v>
      </c>
      <c r="F138" s="11">
        <v>27</v>
      </c>
      <c r="G138" s="11">
        <v>36</v>
      </c>
      <c r="H138" s="11">
        <v>418</v>
      </c>
      <c r="I138" s="12">
        <v>44944.777581018519</v>
      </c>
      <c r="J138" s="11">
        <v>21690</v>
      </c>
      <c r="K138" s="11" t="s">
        <v>392</v>
      </c>
      <c r="L138" s="11" t="s">
        <v>3008</v>
      </c>
      <c r="M138" s="11" t="s">
        <v>3008</v>
      </c>
      <c r="N138" s="11" t="s">
        <v>3008</v>
      </c>
      <c r="O138" s="11" t="s">
        <v>3008</v>
      </c>
      <c r="P138" s="11" t="s">
        <v>3008</v>
      </c>
      <c r="Q138" s="13">
        <v>43831</v>
      </c>
      <c r="R138" s="11" t="s">
        <v>3009</v>
      </c>
      <c r="S138" s="11">
        <v>200071017</v>
      </c>
      <c r="T138" s="11" t="s">
        <v>4182</v>
      </c>
      <c r="U138" s="11" t="s">
        <v>4183</v>
      </c>
      <c r="V138" s="11">
        <v>212101414</v>
      </c>
      <c r="W138" s="11">
        <v>4221277.0029999996</v>
      </c>
    </row>
    <row r="139" spans="1:23" ht="43.2">
      <c r="A139" s="11" t="s">
        <v>5094</v>
      </c>
      <c r="B139" s="11">
        <v>21142</v>
      </c>
      <c r="C139" s="11">
        <v>2</v>
      </c>
      <c r="D139" s="11" t="s">
        <v>3011</v>
      </c>
      <c r="E139" s="11">
        <v>21</v>
      </c>
      <c r="F139" s="11">
        <v>27</v>
      </c>
      <c r="G139" s="11">
        <v>214</v>
      </c>
      <c r="H139" s="11">
        <v>2127</v>
      </c>
      <c r="I139" s="12">
        <v>44944.777581018519</v>
      </c>
      <c r="J139" s="11">
        <v>21440</v>
      </c>
      <c r="K139" s="11" t="s">
        <v>394</v>
      </c>
      <c r="L139" s="11" t="s">
        <v>3008</v>
      </c>
      <c r="M139" s="11" t="s">
        <v>3008</v>
      </c>
      <c r="N139" s="11" t="s">
        <v>3008</v>
      </c>
      <c r="O139" s="11" t="s">
        <v>3008</v>
      </c>
      <c r="P139" s="11" t="s">
        <v>3008</v>
      </c>
      <c r="Q139" s="13">
        <v>43831</v>
      </c>
      <c r="R139" s="11" t="s">
        <v>3009</v>
      </c>
      <c r="S139" s="11">
        <v>200039063</v>
      </c>
      <c r="T139" s="11" t="s">
        <v>5095</v>
      </c>
      <c r="U139" s="11" t="s">
        <v>5096</v>
      </c>
      <c r="V139" s="11">
        <v>212101422</v>
      </c>
      <c r="W139" s="11">
        <v>21293378.653000001</v>
      </c>
    </row>
    <row r="140" spans="1:23" ht="43.2">
      <c r="A140" s="11" t="s">
        <v>3731</v>
      </c>
      <c r="B140" s="11">
        <v>21143</v>
      </c>
      <c r="C140" s="11">
        <v>3</v>
      </c>
      <c r="D140" s="11" t="s">
        <v>3011</v>
      </c>
      <c r="E140" s="11">
        <v>21</v>
      </c>
      <c r="F140" s="11">
        <v>27</v>
      </c>
      <c r="G140" s="11">
        <v>61</v>
      </c>
      <c r="H140" s="11">
        <v>1333</v>
      </c>
      <c r="I140" s="12">
        <v>44944.777581018519</v>
      </c>
      <c r="J140" s="11">
        <v>21330</v>
      </c>
      <c r="K140" s="11" t="s">
        <v>396</v>
      </c>
      <c r="L140" s="11" t="s">
        <v>3008</v>
      </c>
      <c r="M140" s="11" t="s">
        <v>3008</v>
      </c>
      <c r="N140" s="11" t="s">
        <v>3008</v>
      </c>
      <c r="O140" s="11" t="s">
        <v>3008</v>
      </c>
      <c r="P140" s="11" t="s">
        <v>3008</v>
      </c>
      <c r="Q140" s="13">
        <v>43831</v>
      </c>
      <c r="R140" s="11" t="s">
        <v>3009</v>
      </c>
      <c r="S140" s="11">
        <v>242101434</v>
      </c>
      <c r="T140" s="11" t="s">
        <v>3732</v>
      </c>
      <c r="U140" s="11" t="s">
        <v>3733</v>
      </c>
      <c r="V140" s="11">
        <v>212101430</v>
      </c>
      <c r="W140" s="11">
        <v>13480610.641000001</v>
      </c>
    </row>
    <row r="141" spans="1:23" ht="43.2">
      <c r="A141" s="11" t="s">
        <v>3446</v>
      </c>
      <c r="B141" s="11">
        <v>21144</v>
      </c>
      <c r="C141" s="11">
        <v>3</v>
      </c>
      <c r="D141" s="11" t="s">
        <v>3011</v>
      </c>
      <c r="E141" s="11">
        <v>21</v>
      </c>
      <c r="F141" s="11">
        <v>27</v>
      </c>
      <c r="G141" s="11">
        <v>38</v>
      </c>
      <c r="H141" s="11">
        <v>484</v>
      </c>
      <c r="I141" s="12">
        <v>44944.777581018519</v>
      </c>
      <c r="J141" s="11">
        <v>21690</v>
      </c>
      <c r="K141" s="11" t="s">
        <v>1447</v>
      </c>
      <c r="L141" s="11" t="s">
        <v>3008</v>
      </c>
      <c r="M141" s="11" t="s">
        <v>3008</v>
      </c>
      <c r="N141" s="11" t="s">
        <v>3008</v>
      </c>
      <c r="O141" s="11" t="s">
        <v>3008</v>
      </c>
      <c r="P141" s="11" t="s">
        <v>3008</v>
      </c>
      <c r="Q141" s="13">
        <v>43831</v>
      </c>
      <c r="R141" s="11" t="s">
        <v>3009</v>
      </c>
      <c r="S141" s="11">
        <v>242101459</v>
      </c>
      <c r="T141" s="11" t="s">
        <v>3447</v>
      </c>
      <c r="U141" s="11" t="s">
        <v>3448</v>
      </c>
      <c r="V141" s="11">
        <v>212101448</v>
      </c>
      <c r="W141" s="11">
        <v>4843253.51</v>
      </c>
    </row>
    <row r="142" spans="1:23" ht="43.2">
      <c r="A142" s="11" t="s">
        <v>3038</v>
      </c>
      <c r="B142" s="11">
        <v>21145</v>
      </c>
      <c r="C142" s="11">
        <v>3</v>
      </c>
      <c r="D142" s="11" t="s">
        <v>3011</v>
      </c>
      <c r="E142" s="11">
        <v>21</v>
      </c>
      <c r="F142" s="11">
        <v>27</v>
      </c>
      <c r="G142" s="11">
        <v>37</v>
      </c>
      <c r="H142" s="11">
        <v>307</v>
      </c>
      <c r="I142" s="12">
        <v>44944.777581018519</v>
      </c>
      <c r="J142" s="11">
        <v>21140</v>
      </c>
      <c r="K142" s="11" t="s">
        <v>398</v>
      </c>
      <c r="L142" s="11" t="s">
        <v>3008</v>
      </c>
      <c r="M142" s="11" t="s">
        <v>3008</v>
      </c>
      <c r="N142" s="11" t="s">
        <v>3008</v>
      </c>
      <c r="O142" s="11" t="s">
        <v>3008</v>
      </c>
      <c r="P142" s="11" t="s">
        <v>3008</v>
      </c>
      <c r="Q142" s="13">
        <v>43831</v>
      </c>
      <c r="R142" s="11" t="s">
        <v>3009</v>
      </c>
      <c r="S142" s="11">
        <v>200071017</v>
      </c>
      <c r="T142" s="11" t="s">
        <v>3039</v>
      </c>
      <c r="U142" s="11" t="s">
        <v>3040</v>
      </c>
      <c r="V142" s="11">
        <v>212101455</v>
      </c>
      <c r="W142" s="11">
        <v>3116267.9580000001</v>
      </c>
    </row>
    <row r="143" spans="1:23" ht="43.2">
      <c r="A143" s="11" t="s">
        <v>3479</v>
      </c>
      <c r="B143" s="11">
        <v>21146</v>
      </c>
      <c r="C143" s="11">
        <v>2</v>
      </c>
      <c r="D143" s="11" t="s">
        <v>3011</v>
      </c>
      <c r="E143" s="11">
        <v>21</v>
      </c>
      <c r="F143" s="11">
        <v>27</v>
      </c>
      <c r="G143" s="11">
        <v>123</v>
      </c>
      <c r="H143" s="11">
        <v>653</v>
      </c>
      <c r="I143" s="12">
        <v>44944.777581018519</v>
      </c>
      <c r="J143" s="11">
        <v>21310</v>
      </c>
      <c r="K143" s="11" t="s">
        <v>400</v>
      </c>
      <c r="L143" s="11" t="s">
        <v>3008</v>
      </c>
      <c r="M143" s="11" t="s">
        <v>3008</v>
      </c>
      <c r="N143" s="11" t="s">
        <v>3008</v>
      </c>
      <c r="O143" s="11" t="s">
        <v>3008</v>
      </c>
      <c r="P143" s="11" t="s">
        <v>3008</v>
      </c>
      <c r="Q143" s="13">
        <v>43831</v>
      </c>
      <c r="R143" s="11" t="s">
        <v>3009</v>
      </c>
      <c r="S143" s="11">
        <v>200072825</v>
      </c>
      <c r="T143" s="11" t="s">
        <v>3480</v>
      </c>
      <c r="U143" s="11" t="s">
        <v>3481</v>
      </c>
      <c r="V143" s="11">
        <v>212101463</v>
      </c>
      <c r="W143" s="11">
        <v>6576875.7929999996</v>
      </c>
    </row>
    <row r="144" spans="1:23" ht="43.2">
      <c r="A144" s="11" t="s">
        <v>3323</v>
      </c>
      <c r="B144" s="11">
        <v>21147</v>
      </c>
      <c r="C144" s="11">
        <v>3</v>
      </c>
      <c r="D144" s="11" t="s">
        <v>3011</v>
      </c>
      <c r="E144" s="11">
        <v>21</v>
      </c>
      <c r="F144" s="11">
        <v>27</v>
      </c>
      <c r="G144" s="11">
        <v>35</v>
      </c>
      <c r="H144" s="11">
        <v>780</v>
      </c>
      <c r="I144" s="12">
        <v>44944.777581018519</v>
      </c>
      <c r="J144" s="11">
        <v>21350</v>
      </c>
      <c r="K144" s="11" t="s">
        <v>402</v>
      </c>
      <c r="L144" s="11" t="s">
        <v>3008</v>
      </c>
      <c r="M144" s="11" t="s">
        <v>3008</v>
      </c>
      <c r="N144" s="11" t="s">
        <v>3008</v>
      </c>
      <c r="O144" s="11" t="s">
        <v>3008</v>
      </c>
      <c r="P144" s="11" t="s">
        <v>3008</v>
      </c>
      <c r="Q144" s="13">
        <v>43831</v>
      </c>
      <c r="R144" s="11" t="s">
        <v>3009</v>
      </c>
      <c r="S144" s="11">
        <v>200071017</v>
      </c>
      <c r="T144" s="11" t="s">
        <v>3324</v>
      </c>
      <c r="U144" s="11" t="s">
        <v>3325</v>
      </c>
      <c r="V144" s="11">
        <v>212101471</v>
      </c>
      <c r="W144" s="11">
        <v>7882828.375</v>
      </c>
    </row>
    <row r="145" spans="1:23" ht="43.2">
      <c r="A145" s="11" t="s">
        <v>3473</v>
      </c>
      <c r="B145" s="11">
        <v>21148</v>
      </c>
      <c r="C145" s="11">
        <v>1</v>
      </c>
      <c r="D145" s="11" t="s">
        <v>3011</v>
      </c>
      <c r="E145" s="11">
        <v>21</v>
      </c>
      <c r="F145" s="11">
        <v>27</v>
      </c>
      <c r="G145" s="11">
        <v>341</v>
      </c>
      <c r="H145" s="11">
        <v>575</v>
      </c>
      <c r="I145" s="12">
        <v>44944.777581018519</v>
      </c>
      <c r="J145" s="11">
        <v>21170</v>
      </c>
      <c r="K145" s="11" t="s">
        <v>404</v>
      </c>
      <c r="L145" s="11" t="s">
        <v>3008</v>
      </c>
      <c r="M145" s="11" t="s">
        <v>3008</v>
      </c>
      <c r="N145" s="11" t="s">
        <v>3008</v>
      </c>
      <c r="O145" s="11" t="s">
        <v>3008</v>
      </c>
      <c r="P145" s="11" t="s">
        <v>3008</v>
      </c>
      <c r="Q145" s="13">
        <v>43831</v>
      </c>
      <c r="R145" s="11" t="s">
        <v>3009</v>
      </c>
      <c r="S145" s="11">
        <v>242101509</v>
      </c>
      <c r="T145" s="11" t="s">
        <v>3474</v>
      </c>
      <c r="U145" s="11" t="s">
        <v>3475</v>
      </c>
      <c r="V145" s="11">
        <v>212101489</v>
      </c>
      <c r="W145" s="11">
        <v>5557751.784</v>
      </c>
    </row>
    <row r="146" spans="1:23" ht="43.2">
      <c r="A146" s="11" t="s">
        <v>4244</v>
      </c>
      <c r="B146" s="11">
        <v>21149</v>
      </c>
      <c r="C146" s="11">
        <v>3</v>
      </c>
      <c r="D146" s="11" t="s">
        <v>3011</v>
      </c>
      <c r="E146" s="11">
        <v>21</v>
      </c>
      <c r="F146" s="11">
        <v>27</v>
      </c>
      <c r="G146" s="11">
        <v>137</v>
      </c>
      <c r="H146" s="11">
        <v>1268</v>
      </c>
      <c r="I146" s="12">
        <v>44944.777581018519</v>
      </c>
      <c r="J146" s="11">
        <v>21400</v>
      </c>
      <c r="K146" s="11" t="s">
        <v>406</v>
      </c>
      <c r="L146" s="11" t="s">
        <v>3008</v>
      </c>
      <c r="M146" s="11" t="s">
        <v>3008</v>
      </c>
      <c r="N146" s="11" t="s">
        <v>3008</v>
      </c>
      <c r="O146" s="11" t="s">
        <v>3008</v>
      </c>
      <c r="P146" s="11" t="s">
        <v>3008</v>
      </c>
      <c r="Q146" s="13">
        <v>43831</v>
      </c>
      <c r="R146" s="11" t="s">
        <v>3009</v>
      </c>
      <c r="S146" s="11">
        <v>242101434</v>
      </c>
      <c r="T146" s="11" t="s">
        <v>4245</v>
      </c>
      <c r="U146" s="11" t="s">
        <v>4246</v>
      </c>
      <c r="V146" s="11">
        <v>212101497</v>
      </c>
      <c r="W146" s="11">
        <v>12923594.528999999</v>
      </c>
    </row>
    <row r="147" spans="1:23" ht="43.2">
      <c r="A147" s="11" t="s">
        <v>4626</v>
      </c>
      <c r="B147" s="11">
        <v>21150</v>
      </c>
      <c r="C147" s="11">
        <v>1</v>
      </c>
      <c r="D147" s="11" t="s">
        <v>3011</v>
      </c>
      <c r="E147" s="11">
        <v>21</v>
      </c>
      <c r="F147" s="11">
        <v>27</v>
      </c>
      <c r="G147" s="11">
        <v>288</v>
      </c>
      <c r="H147" s="11">
        <v>650</v>
      </c>
      <c r="I147" s="12">
        <v>44944.777581018519</v>
      </c>
      <c r="J147" s="11">
        <v>21190</v>
      </c>
      <c r="K147" s="11" t="s">
        <v>408</v>
      </c>
      <c r="L147" s="11" t="s">
        <v>3008</v>
      </c>
      <c r="M147" s="11" t="s">
        <v>3008</v>
      </c>
      <c r="N147" s="11" t="s">
        <v>3008</v>
      </c>
      <c r="O147" s="11" t="s">
        <v>3008</v>
      </c>
      <c r="P147" s="11" t="s">
        <v>3008</v>
      </c>
      <c r="Q147" s="13">
        <v>43831</v>
      </c>
      <c r="R147" s="11" t="s">
        <v>3009</v>
      </c>
      <c r="S147" s="11">
        <v>200006682</v>
      </c>
      <c r="T147" s="11" t="s">
        <v>4627</v>
      </c>
      <c r="U147" s="11" t="s">
        <v>4628</v>
      </c>
      <c r="V147" s="11">
        <v>212101505</v>
      </c>
      <c r="W147" s="11">
        <v>6503004.2400000002</v>
      </c>
    </row>
    <row r="148" spans="1:23" ht="43.2">
      <c r="A148" s="11" t="s">
        <v>4199</v>
      </c>
      <c r="B148" s="11">
        <v>21151</v>
      </c>
      <c r="C148" s="11">
        <v>3</v>
      </c>
      <c r="D148" s="11" t="s">
        <v>3011</v>
      </c>
      <c r="E148" s="11">
        <v>21</v>
      </c>
      <c r="F148" s="11">
        <v>27</v>
      </c>
      <c r="G148" s="11">
        <v>92</v>
      </c>
      <c r="H148" s="11">
        <v>665</v>
      </c>
      <c r="I148" s="12">
        <v>44944.777581018519</v>
      </c>
      <c r="J148" s="11">
        <v>21150</v>
      </c>
      <c r="K148" s="11" t="s">
        <v>410</v>
      </c>
      <c r="L148" s="11" t="s">
        <v>3008</v>
      </c>
      <c r="M148" s="11" t="s">
        <v>3008</v>
      </c>
      <c r="N148" s="11" t="s">
        <v>3008</v>
      </c>
      <c r="O148" s="11" t="s">
        <v>3008</v>
      </c>
      <c r="P148" s="11" t="s">
        <v>3008</v>
      </c>
      <c r="Q148" s="13">
        <v>43831</v>
      </c>
      <c r="R148" s="11" t="s">
        <v>3009</v>
      </c>
      <c r="S148" s="11">
        <v>200071017</v>
      </c>
      <c r="T148" s="11" t="s">
        <v>4200</v>
      </c>
      <c r="U148" s="11" t="s">
        <v>4201</v>
      </c>
      <c r="V148" s="11">
        <v>212101513</v>
      </c>
      <c r="W148" s="11">
        <v>6651634.3420000002</v>
      </c>
    </row>
    <row r="149" spans="1:23" ht="43.2">
      <c r="A149" s="11" t="s">
        <v>3437</v>
      </c>
      <c r="B149" s="11">
        <v>21152</v>
      </c>
      <c r="C149" s="11">
        <v>1</v>
      </c>
      <c r="D149" s="11" t="s">
        <v>3011</v>
      </c>
      <c r="E149" s="11">
        <v>21</v>
      </c>
      <c r="F149" s="11">
        <v>27</v>
      </c>
      <c r="G149" s="11">
        <v>80</v>
      </c>
      <c r="H149" s="11">
        <v>1006</v>
      </c>
      <c r="I149" s="12">
        <v>44944.777581018519</v>
      </c>
      <c r="J149" s="11">
        <v>21320</v>
      </c>
      <c r="K149" s="11" t="s">
        <v>412</v>
      </c>
      <c r="L149" s="11" t="s">
        <v>3008</v>
      </c>
      <c r="M149" s="11" t="s">
        <v>3008</v>
      </c>
      <c r="N149" s="11" t="s">
        <v>3008</v>
      </c>
      <c r="O149" s="11" t="s">
        <v>3008</v>
      </c>
      <c r="P149" s="11" t="s">
        <v>3008</v>
      </c>
      <c r="Q149" s="13">
        <v>43831</v>
      </c>
      <c r="R149" s="11" t="s">
        <v>3009</v>
      </c>
      <c r="S149" s="11">
        <v>200071207</v>
      </c>
      <c r="T149" s="11" t="s">
        <v>3438</v>
      </c>
      <c r="U149" s="11" t="s">
        <v>3439</v>
      </c>
      <c r="V149" s="11">
        <v>212101521</v>
      </c>
      <c r="W149" s="11">
        <v>10119899.375</v>
      </c>
    </row>
    <row r="150" spans="1:23" ht="43.2">
      <c r="A150" s="11" t="s">
        <v>3353</v>
      </c>
      <c r="B150" s="11">
        <v>21153</v>
      </c>
      <c r="C150" s="11">
        <v>1</v>
      </c>
      <c r="D150" s="11" t="s">
        <v>3011</v>
      </c>
      <c r="E150" s="11">
        <v>21</v>
      </c>
      <c r="F150" s="11">
        <v>27</v>
      </c>
      <c r="G150" s="11">
        <v>155</v>
      </c>
      <c r="H150" s="11">
        <v>1152</v>
      </c>
      <c r="I150" s="12">
        <v>44944.777581018519</v>
      </c>
      <c r="J150" s="11">
        <v>21320</v>
      </c>
      <c r="K150" s="11" t="s">
        <v>414</v>
      </c>
      <c r="L150" s="11" t="s">
        <v>3008</v>
      </c>
      <c r="M150" s="11" t="s">
        <v>3008</v>
      </c>
      <c r="N150" s="11" t="s">
        <v>3008</v>
      </c>
      <c r="O150" s="11" t="s">
        <v>3008</v>
      </c>
      <c r="P150" s="11" t="s">
        <v>3008</v>
      </c>
      <c r="Q150" s="13">
        <v>43831</v>
      </c>
      <c r="R150" s="11" t="s">
        <v>3009</v>
      </c>
      <c r="S150" s="11">
        <v>200071207</v>
      </c>
      <c r="T150" s="11" t="s">
        <v>3354</v>
      </c>
      <c r="U150" s="11" t="s">
        <v>3355</v>
      </c>
      <c r="V150" s="11">
        <v>212101539</v>
      </c>
      <c r="W150" s="11">
        <v>11539922.131999999</v>
      </c>
    </row>
    <row r="151" spans="1:23" ht="43.2">
      <c r="A151" s="11" t="s">
        <v>3551</v>
      </c>
      <c r="B151" s="11">
        <v>21154</v>
      </c>
      <c r="C151" s="11">
        <v>3</v>
      </c>
      <c r="D151" s="11" t="s">
        <v>3011</v>
      </c>
      <c r="E151" s="11">
        <v>21</v>
      </c>
      <c r="F151" s="11">
        <v>27</v>
      </c>
      <c r="G151" s="11">
        <v>5352</v>
      </c>
      <c r="H151" s="11">
        <v>3315</v>
      </c>
      <c r="I151" s="12">
        <v>44944.777581018519</v>
      </c>
      <c r="J151" s="11">
        <v>21400</v>
      </c>
      <c r="K151" s="11" t="s">
        <v>416</v>
      </c>
      <c r="L151" s="11" t="s">
        <v>3008</v>
      </c>
      <c r="M151" s="11" t="s">
        <v>3008</v>
      </c>
      <c r="N151" s="11" t="s">
        <v>3008</v>
      </c>
      <c r="O151" s="11" t="s">
        <v>3008</v>
      </c>
      <c r="P151" s="11" t="s">
        <v>3008</v>
      </c>
      <c r="Q151" s="13">
        <v>43831</v>
      </c>
      <c r="R151" s="11" t="s">
        <v>3009</v>
      </c>
      <c r="S151" s="11">
        <v>242101434</v>
      </c>
      <c r="T151" s="11" t="s">
        <v>3552</v>
      </c>
      <c r="U151" s="11" t="s">
        <v>3553</v>
      </c>
      <c r="V151" s="11">
        <v>212101547</v>
      </c>
      <c r="W151" s="11">
        <v>33306586.745999999</v>
      </c>
    </row>
    <row r="152" spans="1:23" ht="43.2">
      <c r="A152" s="11" t="s">
        <v>3452</v>
      </c>
      <c r="B152" s="11">
        <v>21155</v>
      </c>
      <c r="C152" s="11">
        <v>1</v>
      </c>
      <c r="D152" s="11" t="s">
        <v>3011</v>
      </c>
      <c r="E152" s="11">
        <v>21</v>
      </c>
      <c r="F152" s="11">
        <v>27</v>
      </c>
      <c r="G152" s="11">
        <v>39</v>
      </c>
      <c r="H152" s="11">
        <v>518</v>
      </c>
      <c r="I152" s="12">
        <v>44944.777581018519</v>
      </c>
      <c r="J152" s="11">
        <v>21360</v>
      </c>
      <c r="K152" s="11" t="s">
        <v>420</v>
      </c>
      <c r="L152" s="11" t="s">
        <v>3008</v>
      </c>
      <c r="M152" s="11" t="s">
        <v>3008</v>
      </c>
      <c r="N152" s="11" t="s">
        <v>3008</v>
      </c>
      <c r="O152" s="11" t="s">
        <v>3008</v>
      </c>
      <c r="P152" s="11" t="s">
        <v>3008</v>
      </c>
      <c r="Q152" s="13">
        <v>43831</v>
      </c>
      <c r="R152" s="11" t="s">
        <v>3009</v>
      </c>
      <c r="S152" s="11">
        <v>200071207</v>
      </c>
      <c r="T152" s="11" t="s">
        <v>3453</v>
      </c>
      <c r="U152" s="11" t="s">
        <v>3454</v>
      </c>
      <c r="V152" s="11">
        <v>212101554</v>
      </c>
      <c r="W152" s="11">
        <v>5257105.9060000004</v>
      </c>
    </row>
    <row r="153" spans="1:23" ht="43.2">
      <c r="A153" s="11" t="s">
        <v>4920</v>
      </c>
      <c r="B153" s="11">
        <v>21156</v>
      </c>
      <c r="C153" s="11">
        <v>1</v>
      </c>
      <c r="D153" s="11" t="s">
        <v>3011</v>
      </c>
      <c r="E153" s="11">
        <v>21</v>
      </c>
      <c r="F153" s="11">
        <v>27</v>
      </c>
      <c r="G153" s="11">
        <v>49</v>
      </c>
      <c r="H153" s="11">
        <v>527</v>
      </c>
      <c r="I153" s="12">
        <v>44944.777581018519</v>
      </c>
      <c r="J153" s="11">
        <v>21360</v>
      </c>
      <c r="K153" s="11" t="s">
        <v>422</v>
      </c>
      <c r="L153" s="11" t="s">
        <v>3008</v>
      </c>
      <c r="M153" s="11" t="s">
        <v>3008</v>
      </c>
      <c r="N153" s="11" t="s">
        <v>3008</v>
      </c>
      <c r="O153" s="11" t="s">
        <v>3008</v>
      </c>
      <c r="P153" s="11" t="s">
        <v>3008</v>
      </c>
      <c r="Q153" s="13">
        <v>43831</v>
      </c>
      <c r="R153" s="11" t="s">
        <v>3009</v>
      </c>
      <c r="S153" s="11">
        <v>200071207</v>
      </c>
      <c r="T153" s="11" t="s">
        <v>4921</v>
      </c>
      <c r="U153" s="11" t="s">
        <v>4922</v>
      </c>
      <c r="V153" s="11">
        <v>212101562</v>
      </c>
      <c r="W153" s="11">
        <v>5159598.1710000001</v>
      </c>
    </row>
    <row r="154" spans="1:23" ht="43.2">
      <c r="A154" s="11" t="s">
        <v>4148</v>
      </c>
      <c r="B154" s="11">
        <v>21157</v>
      </c>
      <c r="C154" s="11">
        <v>3</v>
      </c>
      <c r="D154" s="11" t="s">
        <v>3011</v>
      </c>
      <c r="E154" s="11">
        <v>21</v>
      </c>
      <c r="F154" s="11">
        <v>27</v>
      </c>
      <c r="G154" s="11">
        <v>18</v>
      </c>
      <c r="H154" s="11">
        <v>689</v>
      </c>
      <c r="I154" s="12">
        <v>44944.777581018519</v>
      </c>
      <c r="J154" s="11">
        <v>21290</v>
      </c>
      <c r="K154" s="11" t="s">
        <v>424</v>
      </c>
      <c r="L154" s="11" t="s">
        <v>3008</v>
      </c>
      <c r="M154" s="11" t="s">
        <v>3008</v>
      </c>
      <c r="N154" s="11" t="s">
        <v>3008</v>
      </c>
      <c r="O154" s="11" t="s">
        <v>3008</v>
      </c>
      <c r="P154" s="11" t="s">
        <v>3008</v>
      </c>
      <c r="Q154" s="13">
        <v>43831</v>
      </c>
      <c r="R154" s="11" t="s">
        <v>3009</v>
      </c>
      <c r="S154" s="11">
        <v>242101434</v>
      </c>
      <c r="T154" s="11" t="s">
        <v>4149</v>
      </c>
      <c r="U154" s="11" t="s">
        <v>4150</v>
      </c>
      <c r="V154" s="11">
        <v>212101570</v>
      </c>
      <c r="W154" s="11">
        <v>6791539.341</v>
      </c>
    </row>
    <row r="155" spans="1:23" ht="43.2">
      <c r="A155" s="11" t="s">
        <v>3362</v>
      </c>
      <c r="B155" s="11">
        <v>21158</v>
      </c>
      <c r="C155" s="11">
        <v>2</v>
      </c>
      <c r="D155" s="11" t="s">
        <v>3011</v>
      </c>
      <c r="E155" s="11">
        <v>21</v>
      </c>
      <c r="F155" s="11">
        <v>27</v>
      </c>
      <c r="G155" s="11">
        <v>180</v>
      </c>
      <c r="H155" s="11">
        <v>810</v>
      </c>
      <c r="I155" s="12">
        <v>44944.777581018519</v>
      </c>
      <c r="J155" s="11">
        <v>21610</v>
      </c>
      <c r="K155" s="11" t="s">
        <v>426</v>
      </c>
      <c r="L155" s="11" t="s">
        <v>3008</v>
      </c>
      <c r="M155" s="11" t="s">
        <v>3008</v>
      </c>
      <c r="N155" s="11" t="s">
        <v>3008</v>
      </c>
      <c r="O155" s="11" t="s">
        <v>3008</v>
      </c>
      <c r="P155" s="11" t="s">
        <v>3008</v>
      </c>
      <c r="Q155" s="13">
        <v>43831</v>
      </c>
      <c r="R155" s="11" t="s">
        <v>3009</v>
      </c>
      <c r="S155" s="11">
        <v>200072825</v>
      </c>
      <c r="T155" s="11" t="s">
        <v>3363</v>
      </c>
      <c r="U155" s="11" t="s">
        <v>3364</v>
      </c>
      <c r="V155" s="11">
        <v>212101588</v>
      </c>
      <c r="W155" s="11">
        <v>8183294.5420000004</v>
      </c>
    </row>
    <row r="156" spans="1:23" ht="43.2">
      <c r="A156" s="11" t="s">
        <v>3509</v>
      </c>
      <c r="B156" s="11">
        <v>21160</v>
      </c>
      <c r="C156" s="11">
        <v>3</v>
      </c>
      <c r="D156" s="11" t="s">
        <v>3011</v>
      </c>
      <c r="E156" s="11">
        <v>21</v>
      </c>
      <c r="F156" s="11">
        <v>27</v>
      </c>
      <c r="G156" s="11">
        <v>101</v>
      </c>
      <c r="H156" s="11">
        <v>1266</v>
      </c>
      <c r="I156" s="12">
        <v>44944.777581018519</v>
      </c>
      <c r="J156" s="11">
        <v>21450</v>
      </c>
      <c r="K156" s="11" t="s">
        <v>430</v>
      </c>
      <c r="L156" s="11" t="s">
        <v>3008</v>
      </c>
      <c r="M156" s="11" t="s">
        <v>3008</v>
      </c>
      <c r="N156" s="11" t="s">
        <v>3008</v>
      </c>
      <c r="O156" s="11" t="s">
        <v>3008</v>
      </c>
      <c r="P156" s="11" t="s">
        <v>3008</v>
      </c>
      <c r="Q156" s="13">
        <v>43831</v>
      </c>
      <c r="R156" s="11" t="s">
        <v>3009</v>
      </c>
      <c r="S156" s="11">
        <v>242101434</v>
      </c>
      <c r="T156" s="11" t="s">
        <v>3510</v>
      </c>
      <c r="U156" s="11" t="s">
        <v>3511</v>
      </c>
      <c r="V156" s="11">
        <v>212101604</v>
      </c>
      <c r="W156" s="11">
        <v>13156782.842</v>
      </c>
    </row>
    <row r="157" spans="1:23" ht="43.2">
      <c r="A157" s="11" t="s">
        <v>4106</v>
      </c>
      <c r="B157" s="11">
        <v>21161</v>
      </c>
      <c r="C157" s="11">
        <v>3</v>
      </c>
      <c r="D157" s="11" t="s">
        <v>3011</v>
      </c>
      <c r="E157" s="11">
        <v>21</v>
      </c>
      <c r="F157" s="11">
        <v>27</v>
      </c>
      <c r="G157" s="11">
        <v>78</v>
      </c>
      <c r="H157" s="11">
        <v>754</v>
      </c>
      <c r="I157" s="12">
        <v>44944.777581018519</v>
      </c>
      <c r="J157" s="11">
        <v>21400</v>
      </c>
      <c r="K157" s="11" t="s">
        <v>432</v>
      </c>
      <c r="L157" s="11" t="s">
        <v>3008</v>
      </c>
      <c r="M157" s="11" t="s">
        <v>3008</v>
      </c>
      <c r="N157" s="11" t="s">
        <v>3008</v>
      </c>
      <c r="O157" s="11" t="s">
        <v>3008</v>
      </c>
      <c r="P157" s="11" t="s">
        <v>3008</v>
      </c>
      <c r="Q157" s="13">
        <v>43831</v>
      </c>
      <c r="R157" s="11" t="s">
        <v>3009</v>
      </c>
      <c r="S157" s="11">
        <v>242101434</v>
      </c>
      <c r="T157" s="11" t="s">
        <v>4107</v>
      </c>
      <c r="U157" s="11" t="s">
        <v>4108</v>
      </c>
      <c r="V157" s="11">
        <v>212101612</v>
      </c>
      <c r="W157" s="11">
        <v>7269652.1370000001</v>
      </c>
    </row>
    <row r="158" spans="1:23" ht="43.2">
      <c r="A158" s="11" t="s">
        <v>3947</v>
      </c>
      <c r="B158" s="11">
        <v>21162</v>
      </c>
      <c r="C158" s="11">
        <v>1</v>
      </c>
      <c r="D158" s="11" t="s">
        <v>3011</v>
      </c>
      <c r="E158" s="11">
        <v>21</v>
      </c>
      <c r="F158" s="11">
        <v>27</v>
      </c>
      <c r="G158" s="11">
        <v>482</v>
      </c>
      <c r="H158" s="11">
        <v>704</v>
      </c>
      <c r="I158" s="12">
        <v>44944.777581018519</v>
      </c>
      <c r="J158" s="11">
        <v>21700</v>
      </c>
      <c r="K158" s="11" t="s">
        <v>434</v>
      </c>
      <c r="L158" s="11" t="s">
        <v>3008</v>
      </c>
      <c r="M158" s="11" t="s">
        <v>3008</v>
      </c>
      <c r="N158" s="11" t="s">
        <v>3008</v>
      </c>
      <c r="O158" s="11" t="s">
        <v>3008</v>
      </c>
      <c r="P158" s="11" t="s">
        <v>3008</v>
      </c>
      <c r="Q158" s="13">
        <v>43831</v>
      </c>
      <c r="R158" s="11" t="s">
        <v>3009</v>
      </c>
      <c r="S158" s="11">
        <v>200070894</v>
      </c>
      <c r="T158" s="11" t="s">
        <v>3948</v>
      </c>
      <c r="U158" s="11" t="s">
        <v>3949</v>
      </c>
      <c r="V158" s="11">
        <v>212101620</v>
      </c>
      <c r="W158" s="11">
        <v>7102911.8169999998</v>
      </c>
    </row>
    <row r="159" spans="1:23" ht="43.2">
      <c r="A159" s="11" t="s">
        <v>3650</v>
      </c>
      <c r="B159" s="11">
        <v>21163</v>
      </c>
      <c r="C159" s="11">
        <v>2</v>
      </c>
      <c r="D159" s="11" t="s">
        <v>3011</v>
      </c>
      <c r="E159" s="11">
        <v>21</v>
      </c>
      <c r="F159" s="11">
        <v>27</v>
      </c>
      <c r="G159" s="11">
        <v>189</v>
      </c>
      <c r="H159" s="11">
        <v>1855</v>
      </c>
      <c r="I159" s="12">
        <v>44944.777581018519</v>
      </c>
      <c r="J159" s="11">
        <v>21260</v>
      </c>
      <c r="K159" s="11" t="s">
        <v>436</v>
      </c>
      <c r="L159" s="11" t="s">
        <v>3008</v>
      </c>
      <c r="M159" s="11" t="s">
        <v>3008</v>
      </c>
      <c r="N159" s="11" t="s">
        <v>3008</v>
      </c>
      <c r="O159" s="11" t="s">
        <v>3008</v>
      </c>
      <c r="P159" s="11" t="s">
        <v>3008</v>
      </c>
      <c r="Q159" s="13">
        <v>43831</v>
      </c>
      <c r="R159" s="11" t="s">
        <v>3009</v>
      </c>
      <c r="S159" s="11">
        <v>200070910</v>
      </c>
      <c r="T159" s="11" t="s">
        <v>3651</v>
      </c>
      <c r="U159" s="11" t="s">
        <v>3652</v>
      </c>
      <c r="V159" s="11">
        <v>212101638</v>
      </c>
      <c r="W159" s="11">
        <v>18627732.034000002</v>
      </c>
    </row>
    <row r="160" spans="1:23" ht="43.2">
      <c r="A160" s="11" t="s">
        <v>3380</v>
      </c>
      <c r="B160" s="11">
        <v>21164</v>
      </c>
      <c r="C160" s="11">
        <v>1</v>
      </c>
      <c r="D160" s="11" t="s">
        <v>3011</v>
      </c>
      <c r="E160" s="11">
        <v>21</v>
      </c>
      <c r="F160" s="11">
        <v>27</v>
      </c>
      <c r="G160" s="11">
        <v>143</v>
      </c>
      <c r="H160" s="11">
        <v>879</v>
      </c>
      <c r="I160" s="12">
        <v>44944.777581018519</v>
      </c>
      <c r="J160" s="11">
        <v>21320</v>
      </c>
      <c r="K160" s="11" t="s">
        <v>438</v>
      </c>
      <c r="L160" s="11" t="s">
        <v>3008</v>
      </c>
      <c r="M160" s="11" t="s">
        <v>3008</v>
      </c>
      <c r="N160" s="11" t="s">
        <v>3008</v>
      </c>
      <c r="O160" s="11" t="s">
        <v>3008</v>
      </c>
      <c r="P160" s="11" t="s">
        <v>3008</v>
      </c>
      <c r="Q160" s="13">
        <v>43831</v>
      </c>
      <c r="R160" s="11" t="s">
        <v>3009</v>
      </c>
      <c r="S160" s="11">
        <v>200071207</v>
      </c>
      <c r="T160" s="11" t="s">
        <v>3381</v>
      </c>
      <c r="U160" s="11" t="s">
        <v>3382</v>
      </c>
      <c r="V160" s="11">
        <v>212101646</v>
      </c>
      <c r="W160" s="11">
        <v>8773076.8770000003</v>
      </c>
    </row>
    <row r="161" spans="1:23" ht="43.2">
      <c r="A161" s="11" t="s">
        <v>4088</v>
      </c>
      <c r="B161" s="11">
        <v>21165</v>
      </c>
      <c r="C161" s="11">
        <v>3</v>
      </c>
      <c r="D161" s="11" t="s">
        <v>3011</v>
      </c>
      <c r="E161" s="11">
        <v>21</v>
      </c>
      <c r="F161" s="11">
        <v>27</v>
      </c>
      <c r="G161" s="11">
        <v>70</v>
      </c>
      <c r="H161" s="11">
        <v>851</v>
      </c>
      <c r="I161" s="12">
        <v>44944.777581018519</v>
      </c>
      <c r="J161" s="11">
        <v>21400</v>
      </c>
      <c r="K161" s="11" t="s">
        <v>440</v>
      </c>
      <c r="L161" s="11" t="s">
        <v>3008</v>
      </c>
      <c r="M161" s="11" t="s">
        <v>3008</v>
      </c>
      <c r="N161" s="11" t="s">
        <v>3008</v>
      </c>
      <c r="O161" s="11" t="s">
        <v>3008</v>
      </c>
      <c r="P161" s="11" t="s">
        <v>3008</v>
      </c>
      <c r="Q161" s="13">
        <v>43831</v>
      </c>
      <c r="R161" s="11" t="s">
        <v>3009</v>
      </c>
      <c r="S161" s="11">
        <v>242101434</v>
      </c>
      <c r="T161" s="11" t="s">
        <v>4089</v>
      </c>
      <c r="U161" s="11" t="s">
        <v>4090</v>
      </c>
      <c r="V161" s="11">
        <v>212101653</v>
      </c>
      <c r="W161" s="11">
        <v>8604038.0319999997</v>
      </c>
    </row>
    <row r="162" spans="1:23" ht="43.2">
      <c r="A162" s="11" t="s">
        <v>4812</v>
      </c>
      <c r="B162" s="11">
        <v>21166</v>
      </c>
      <c r="C162" s="11">
        <v>2</v>
      </c>
      <c r="D162" s="11" t="s">
        <v>3011</v>
      </c>
      <c r="E162" s="11">
        <v>21</v>
      </c>
      <c r="F162" s="11">
        <v>27</v>
      </c>
      <c r="G162" s="11">
        <v>14323</v>
      </c>
      <c r="H162" s="11">
        <v>742</v>
      </c>
      <c r="I162" s="12">
        <v>44944.777581018519</v>
      </c>
      <c r="J162" s="11">
        <v>21300</v>
      </c>
      <c r="K162" s="11" t="s">
        <v>442</v>
      </c>
      <c r="L162" s="11" t="s">
        <v>3008</v>
      </c>
      <c r="M162" s="11" t="s">
        <v>3008</v>
      </c>
      <c r="N162" s="11" t="s">
        <v>3008</v>
      </c>
      <c r="O162" s="11" t="s">
        <v>3008</v>
      </c>
      <c r="P162" s="11" t="s">
        <v>3008</v>
      </c>
      <c r="Q162" s="13">
        <v>43831</v>
      </c>
      <c r="R162" s="11" t="s">
        <v>3009</v>
      </c>
      <c r="S162" s="11">
        <v>242100410</v>
      </c>
      <c r="T162" s="11" t="s">
        <v>4813</v>
      </c>
      <c r="U162" s="11" t="s">
        <v>4814</v>
      </c>
      <c r="V162" s="11">
        <v>212101661</v>
      </c>
      <c r="W162" s="11">
        <v>7469814.2889999999</v>
      </c>
    </row>
    <row r="163" spans="1:23" ht="43.2">
      <c r="A163" s="11" t="s">
        <v>4860</v>
      </c>
      <c r="B163" s="11">
        <v>21167</v>
      </c>
      <c r="C163" s="11">
        <v>2</v>
      </c>
      <c r="D163" s="11" t="s">
        <v>3011</v>
      </c>
      <c r="E163" s="11">
        <v>21</v>
      </c>
      <c r="F163" s="11">
        <v>27</v>
      </c>
      <c r="G163" s="11">
        <v>124</v>
      </c>
      <c r="H163" s="11">
        <v>888</v>
      </c>
      <c r="I163" s="12">
        <v>44944.777581018519</v>
      </c>
      <c r="J163" s="11">
        <v>21310</v>
      </c>
      <c r="K163" s="11" t="s">
        <v>450</v>
      </c>
      <c r="L163" s="11" t="s">
        <v>3008</v>
      </c>
      <c r="M163" s="11" t="s">
        <v>3008</v>
      </c>
      <c r="N163" s="11" t="s">
        <v>3008</v>
      </c>
      <c r="O163" s="11" t="s">
        <v>3008</v>
      </c>
      <c r="P163" s="11" t="s">
        <v>3008</v>
      </c>
      <c r="Q163" s="13">
        <v>43831</v>
      </c>
      <c r="R163" s="11" t="s">
        <v>3009</v>
      </c>
      <c r="S163" s="11">
        <v>200072825</v>
      </c>
      <c r="T163" s="11" t="s">
        <v>4861</v>
      </c>
      <c r="U163" s="11" t="s">
        <v>4862</v>
      </c>
      <c r="V163" s="11">
        <v>212101679</v>
      </c>
      <c r="W163" s="11">
        <v>8849436.6539999992</v>
      </c>
    </row>
    <row r="164" spans="1:23" ht="43.2">
      <c r="A164" s="11" t="s">
        <v>4830</v>
      </c>
      <c r="B164" s="11">
        <v>21168</v>
      </c>
      <c r="C164" s="11">
        <v>3</v>
      </c>
      <c r="D164" s="11" t="s">
        <v>3011</v>
      </c>
      <c r="E164" s="11">
        <v>21</v>
      </c>
      <c r="F164" s="11">
        <v>27</v>
      </c>
      <c r="G164" s="11">
        <v>37</v>
      </c>
      <c r="H164" s="11">
        <v>716</v>
      </c>
      <c r="I164" s="12">
        <v>44944.777581018519</v>
      </c>
      <c r="J164" s="11">
        <v>21540</v>
      </c>
      <c r="K164" s="11" t="s">
        <v>452</v>
      </c>
      <c r="L164" s="11" t="s">
        <v>3008</v>
      </c>
      <c r="M164" s="11" t="s">
        <v>3008</v>
      </c>
      <c r="N164" s="11" t="s">
        <v>3008</v>
      </c>
      <c r="O164" s="11" t="s">
        <v>3008</v>
      </c>
      <c r="P164" s="11" t="s">
        <v>3008</v>
      </c>
      <c r="Q164" s="13">
        <v>43831</v>
      </c>
      <c r="R164" s="11" t="s">
        <v>3009</v>
      </c>
      <c r="S164" s="11">
        <v>200071017</v>
      </c>
      <c r="T164" s="11" t="s">
        <v>4831</v>
      </c>
      <c r="U164" s="11" t="s">
        <v>4832</v>
      </c>
      <c r="V164" s="11">
        <v>212101687</v>
      </c>
      <c r="W164" s="11">
        <v>7257682.8669999996</v>
      </c>
    </row>
    <row r="165" spans="1:23" ht="43.2">
      <c r="A165" s="11" t="s">
        <v>4484</v>
      </c>
      <c r="B165" s="11">
        <v>21169</v>
      </c>
      <c r="C165" s="11">
        <v>1</v>
      </c>
      <c r="D165" s="11" t="s">
        <v>3011</v>
      </c>
      <c r="E165" s="11">
        <v>21</v>
      </c>
      <c r="F165" s="11">
        <v>27</v>
      </c>
      <c r="G165" s="11">
        <v>166</v>
      </c>
      <c r="H165" s="11">
        <v>629</v>
      </c>
      <c r="I165" s="12">
        <v>44944.777581018519</v>
      </c>
      <c r="J165" s="11">
        <v>21220</v>
      </c>
      <c r="K165" s="11" t="s">
        <v>454</v>
      </c>
      <c r="L165" s="11" t="s">
        <v>3008</v>
      </c>
      <c r="M165" s="11" t="s">
        <v>3008</v>
      </c>
      <c r="N165" s="11" t="s">
        <v>3008</v>
      </c>
      <c r="O165" s="11" t="s">
        <v>3008</v>
      </c>
      <c r="P165" s="11" t="s">
        <v>3008</v>
      </c>
      <c r="Q165" s="13">
        <v>43831</v>
      </c>
      <c r="R165" s="11" t="s">
        <v>3009</v>
      </c>
      <c r="S165" s="11">
        <v>200070894</v>
      </c>
      <c r="T165" s="11" t="s">
        <v>4485</v>
      </c>
      <c r="U165" s="11" t="s">
        <v>4486</v>
      </c>
      <c r="V165" s="11">
        <v>212101695</v>
      </c>
      <c r="W165" s="11">
        <v>6327583.7319999998</v>
      </c>
    </row>
    <row r="166" spans="1:23" ht="43.2">
      <c r="A166" s="11" t="s">
        <v>4938</v>
      </c>
      <c r="B166" s="11">
        <v>21170</v>
      </c>
      <c r="C166" s="11">
        <v>1</v>
      </c>
      <c r="D166" s="11" t="s">
        <v>3011</v>
      </c>
      <c r="E166" s="11">
        <v>21</v>
      </c>
      <c r="F166" s="11">
        <v>27</v>
      </c>
      <c r="G166" s="11">
        <v>391</v>
      </c>
      <c r="H166" s="11">
        <v>550</v>
      </c>
      <c r="I166" s="12">
        <v>44944.777581018519</v>
      </c>
      <c r="J166" s="11">
        <v>21200</v>
      </c>
      <c r="K166" s="11" t="s">
        <v>456</v>
      </c>
      <c r="L166" s="11" t="s">
        <v>3008</v>
      </c>
      <c r="M166" s="11" t="s">
        <v>3008</v>
      </c>
      <c r="N166" s="11" t="s">
        <v>3008</v>
      </c>
      <c r="O166" s="11" t="s">
        <v>3008</v>
      </c>
      <c r="P166" s="11" t="s">
        <v>3008</v>
      </c>
      <c r="Q166" s="13">
        <v>43831</v>
      </c>
      <c r="R166" s="11" t="s">
        <v>3009</v>
      </c>
      <c r="S166" s="11">
        <v>200006682</v>
      </c>
      <c r="T166" s="11" t="s">
        <v>4939</v>
      </c>
      <c r="U166" s="11" t="s">
        <v>4940</v>
      </c>
      <c r="V166" s="11">
        <v>212101703</v>
      </c>
      <c r="W166" s="11">
        <v>5450228.4050000003</v>
      </c>
    </row>
    <row r="167" spans="1:23" ht="43.2">
      <c r="A167" s="11" t="s">
        <v>4055</v>
      </c>
      <c r="B167" s="11">
        <v>21171</v>
      </c>
      <c r="C167" s="11">
        <v>2</v>
      </c>
      <c r="D167" s="11" t="s">
        <v>3011</v>
      </c>
      <c r="E167" s="11">
        <v>21</v>
      </c>
      <c r="F167" s="11">
        <v>27</v>
      </c>
      <c r="G167" s="11">
        <v>11055</v>
      </c>
      <c r="H167" s="11">
        <v>1211</v>
      </c>
      <c r="I167" s="12">
        <v>44944.777581018519</v>
      </c>
      <c r="J167" s="11">
        <v>21800</v>
      </c>
      <c r="K167" s="11" t="s">
        <v>458</v>
      </c>
      <c r="L167" s="11" t="s">
        <v>3008</v>
      </c>
      <c r="M167" s="11" t="s">
        <v>3008</v>
      </c>
      <c r="N167" s="11" t="s">
        <v>3008</v>
      </c>
      <c r="O167" s="11" t="s">
        <v>3008</v>
      </c>
      <c r="P167" s="11" t="s">
        <v>3008</v>
      </c>
      <c r="Q167" s="13">
        <v>43831</v>
      </c>
      <c r="R167" s="11" t="s">
        <v>3009</v>
      </c>
      <c r="S167" s="11">
        <v>242100410</v>
      </c>
      <c r="T167" s="11" t="s">
        <v>4056</v>
      </c>
      <c r="U167" s="11" t="s">
        <v>4057</v>
      </c>
      <c r="V167" s="11">
        <v>212101711</v>
      </c>
      <c r="W167" s="11">
        <v>12017615.540999999</v>
      </c>
    </row>
    <row r="168" spans="1:23" ht="43.2">
      <c r="A168" s="11" t="s">
        <v>3065</v>
      </c>
      <c r="B168" s="11">
        <v>21172</v>
      </c>
      <c r="C168" s="11">
        <v>1</v>
      </c>
      <c r="D168" s="11" t="s">
        <v>3011</v>
      </c>
      <c r="E168" s="11">
        <v>21</v>
      </c>
      <c r="F168" s="11">
        <v>27</v>
      </c>
      <c r="G168" s="11">
        <v>294</v>
      </c>
      <c r="H168" s="11">
        <v>823</v>
      </c>
      <c r="I168" s="12">
        <v>44944.777581018519</v>
      </c>
      <c r="J168" s="11">
        <v>21820</v>
      </c>
      <c r="K168" s="11" t="s">
        <v>1449</v>
      </c>
      <c r="L168" s="11" t="s">
        <v>3008</v>
      </c>
      <c r="M168" s="11" t="s">
        <v>3008</v>
      </c>
      <c r="N168" s="11" t="s">
        <v>3008</v>
      </c>
      <c r="O168" s="11" t="s">
        <v>3008</v>
      </c>
      <c r="P168" s="11" t="s">
        <v>3008</v>
      </c>
      <c r="Q168" s="13">
        <v>43831</v>
      </c>
      <c r="R168" s="11" t="s">
        <v>3009</v>
      </c>
      <c r="S168" s="11">
        <v>242101509</v>
      </c>
      <c r="T168" s="11" t="s">
        <v>3066</v>
      </c>
      <c r="U168" s="11" t="s">
        <v>3067</v>
      </c>
      <c r="V168" s="11">
        <v>212101729</v>
      </c>
      <c r="W168" s="11">
        <v>8277464.6969999997</v>
      </c>
    </row>
    <row r="169" spans="1:23" ht="43.2">
      <c r="A169" s="11" t="s">
        <v>4505</v>
      </c>
      <c r="B169" s="11">
        <v>21173</v>
      </c>
      <c r="C169" s="11">
        <v>1</v>
      </c>
      <c r="D169" s="11" t="s">
        <v>3011</v>
      </c>
      <c r="E169" s="11">
        <v>21</v>
      </c>
      <c r="F169" s="11">
        <v>27</v>
      </c>
      <c r="G169" s="11">
        <v>625</v>
      </c>
      <c r="H169" s="11">
        <v>559</v>
      </c>
      <c r="I169" s="12">
        <v>44944.777581018519</v>
      </c>
      <c r="J169" s="11">
        <v>21200</v>
      </c>
      <c r="K169" s="11" t="s">
        <v>460</v>
      </c>
      <c r="L169" s="11" t="s">
        <v>3008</v>
      </c>
      <c r="M169" s="11" t="s">
        <v>3008</v>
      </c>
      <c r="N169" s="11" t="s">
        <v>3008</v>
      </c>
      <c r="O169" s="11" t="s">
        <v>3008</v>
      </c>
      <c r="P169" s="11" t="s">
        <v>3008</v>
      </c>
      <c r="Q169" s="13">
        <v>43831</v>
      </c>
      <c r="R169" s="11" t="s">
        <v>3009</v>
      </c>
      <c r="S169" s="11">
        <v>200006682</v>
      </c>
      <c r="T169" s="11" t="s">
        <v>4506</v>
      </c>
      <c r="U169" s="11" t="s">
        <v>4507</v>
      </c>
      <c r="V169" s="11">
        <v>212101737</v>
      </c>
      <c r="W169" s="11">
        <v>5557724.7659999998</v>
      </c>
    </row>
    <row r="170" spans="1:23" ht="43.2">
      <c r="A170" s="11" t="s">
        <v>3767</v>
      </c>
      <c r="B170" s="11">
        <v>21175</v>
      </c>
      <c r="C170" s="11">
        <v>2</v>
      </c>
      <c r="D170" s="11" t="s">
        <v>3011</v>
      </c>
      <c r="E170" s="11">
        <v>21</v>
      </c>
      <c r="F170" s="11">
        <v>27</v>
      </c>
      <c r="G170" s="11">
        <v>186</v>
      </c>
      <c r="H170" s="11">
        <v>879</v>
      </c>
      <c r="I170" s="12">
        <v>44944.777581018519</v>
      </c>
      <c r="J170" s="11">
        <v>21270</v>
      </c>
      <c r="K170" s="11" t="s">
        <v>462</v>
      </c>
      <c r="L170" s="11" t="s">
        <v>3008</v>
      </c>
      <c r="M170" s="11" t="s">
        <v>3008</v>
      </c>
      <c r="N170" s="11" t="s">
        <v>3008</v>
      </c>
      <c r="O170" s="11" t="s">
        <v>3008</v>
      </c>
      <c r="P170" s="11" t="s">
        <v>3008</v>
      </c>
      <c r="Q170" s="13">
        <v>43831</v>
      </c>
      <c r="R170" s="11" t="s">
        <v>3009</v>
      </c>
      <c r="S170" s="11">
        <v>200070902</v>
      </c>
      <c r="T170" s="11" t="s">
        <v>3768</v>
      </c>
      <c r="U170" s="11" t="s">
        <v>3769</v>
      </c>
      <c r="V170" s="11">
        <v>212101752</v>
      </c>
      <c r="W170" s="11">
        <v>8688980.841</v>
      </c>
    </row>
    <row r="171" spans="1:23" ht="43.2">
      <c r="A171" s="11" t="s">
        <v>4328</v>
      </c>
      <c r="B171" s="11">
        <v>21176</v>
      </c>
      <c r="C171" s="11">
        <v>1</v>
      </c>
      <c r="D171" s="11" t="s">
        <v>3011</v>
      </c>
      <c r="E171" s="11">
        <v>21</v>
      </c>
      <c r="F171" s="11">
        <v>27</v>
      </c>
      <c r="G171" s="11">
        <v>124</v>
      </c>
      <c r="H171" s="11">
        <v>770</v>
      </c>
      <c r="I171" s="12">
        <v>44944.777581018519</v>
      </c>
      <c r="J171" s="11">
        <v>21320</v>
      </c>
      <c r="K171" s="11" t="s">
        <v>464</v>
      </c>
      <c r="L171" s="11" t="s">
        <v>3008</v>
      </c>
      <c r="M171" s="11" t="s">
        <v>3008</v>
      </c>
      <c r="N171" s="11" t="s">
        <v>3008</v>
      </c>
      <c r="O171" s="11" t="s">
        <v>3008</v>
      </c>
      <c r="P171" s="11" t="s">
        <v>3008</v>
      </c>
      <c r="Q171" s="13">
        <v>43831</v>
      </c>
      <c r="R171" s="11" t="s">
        <v>3009</v>
      </c>
      <c r="S171" s="11">
        <v>200071207</v>
      </c>
      <c r="T171" s="11" t="s">
        <v>4329</v>
      </c>
      <c r="U171" s="11" t="s">
        <v>4330</v>
      </c>
      <c r="V171" s="11">
        <v>212101760</v>
      </c>
      <c r="W171" s="11">
        <v>7773346.1140000001</v>
      </c>
    </row>
    <row r="172" spans="1:23" ht="43.2">
      <c r="A172" s="11" t="s">
        <v>4929</v>
      </c>
      <c r="B172" s="11">
        <v>21177</v>
      </c>
      <c r="C172" s="11">
        <v>3</v>
      </c>
      <c r="D172" s="11" t="s">
        <v>3011</v>
      </c>
      <c r="E172" s="11">
        <v>21</v>
      </c>
      <c r="F172" s="11">
        <v>27</v>
      </c>
      <c r="G172" s="11">
        <v>177</v>
      </c>
      <c r="H172" s="11">
        <v>1208</v>
      </c>
      <c r="I172" s="12">
        <v>44944.777581018519</v>
      </c>
      <c r="J172" s="11">
        <v>21390</v>
      </c>
      <c r="K172" s="11" t="s">
        <v>466</v>
      </c>
      <c r="L172" s="11" t="s">
        <v>3008</v>
      </c>
      <c r="M172" s="11" t="s">
        <v>3008</v>
      </c>
      <c r="N172" s="11" t="s">
        <v>3008</v>
      </c>
      <c r="O172" s="11" t="s">
        <v>3008</v>
      </c>
      <c r="P172" s="11" t="s">
        <v>3008</v>
      </c>
      <c r="Q172" s="13">
        <v>43831</v>
      </c>
      <c r="R172" s="11" t="s">
        <v>3009</v>
      </c>
      <c r="S172" s="11">
        <v>200071017</v>
      </c>
      <c r="T172" s="11" t="s">
        <v>4930</v>
      </c>
      <c r="U172" s="11" t="s">
        <v>4931</v>
      </c>
      <c r="V172" s="11">
        <v>212101778</v>
      </c>
      <c r="W172" s="11">
        <v>12097162.608999999</v>
      </c>
    </row>
    <row r="173" spans="1:23" ht="43.2">
      <c r="A173" s="11" t="s">
        <v>4427</v>
      </c>
      <c r="B173" s="11">
        <v>21179</v>
      </c>
      <c r="C173" s="11">
        <v>2</v>
      </c>
      <c r="D173" s="11" t="s">
        <v>3011</v>
      </c>
      <c r="E173" s="11">
        <v>21</v>
      </c>
      <c r="F173" s="11">
        <v>27</v>
      </c>
      <c r="G173" s="11">
        <v>905</v>
      </c>
      <c r="H173" s="11">
        <v>561</v>
      </c>
      <c r="I173" s="12">
        <v>44944.777581018519</v>
      </c>
      <c r="J173" s="11">
        <v>21490</v>
      </c>
      <c r="K173" s="11" t="s">
        <v>470</v>
      </c>
      <c r="L173" s="11" t="s">
        <v>3008</v>
      </c>
      <c r="M173" s="11" t="s">
        <v>3008</v>
      </c>
      <c r="N173" s="11" t="s">
        <v>3008</v>
      </c>
      <c r="O173" s="11" t="s">
        <v>3008</v>
      </c>
      <c r="P173" s="11" t="s">
        <v>3008</v>
      </c>
      <c r="Q173" s="13">
        <v>43831</v>
      </c>
      <c r="R173" s="11" t="s">
        <v>3009</v>
      </c>
      <c r="S173" s="11">
        <v>200069540</v>
      </c>
      <c r="T173" s="11" t="s">
        <v>4428</v>
      </c>
      <c r="U173" s="11" t="s">
        <v>4429</v>
      </c>
      <c r="V173" s="11">
        <v>212101794</v>
      </c>
      <c r="W173" s="11">
        <v>5522052.2379999999</v>
      </c>
    </row>
    <row r="174" spans="1:23" ht="43.2">
      <c r="A174" s="11" t="s">
        <v>3593</v>
      </c>
      <c r="B174" s="11">
        <v>21180</v>
      </c>
      <c r="C174" s="11">
        <v>2</v>
      </c>
      <c r="D174" s="11" t="s">
        <v>3011</v>
      </c>
      <c r="E174" s="11">
        <v>21</v>
      </c>
      <c r="F174" s="11">
        <v>27</v>
      </c>
      <c r="G174" s="11">
        <v>155</v>
      </c>
      <c r="H174" s="11">
        <v>337</v>
      </c>
      <c r="I174" s="12">
        <v>44944.777581018519</v>
      </c>
      <c r="J174" s="11">
        <v>21270</v>
      </c>
      <c r="K174" s="11" t="s">
        <v>474</v>
      </c>
      <c r="L174" s="11" t="s">
        <v>3008</v>
      </c>
      <c r="M174" s="11" t="s">
        <v>3008</v>
      </c>
      <c r="N174" s="11" t="s">
        <v>3008</v>
      </c>
      <c r="O174" s="11" t="s">
        <v>3008</v>
      </c>
      <c r="P174" s="11" t="s">
        <v>3008</v>
      </c>
      <c r="Q174" s="13">
        <v>43831</v>
      </c>
      <c r="R174" s="11" t="s">
        <v>3009</v>
      </c>
      <c r="S174" s="11">
        <v>200070902</v>
      </c>
      <c r="T174" s="11" t="s">
        <v>3594</v>
      </c>
      <c r="U174" s="11" t="s">
        <v>3595</v>
      </c>
      <c r="V174" s="11">
        <v>212101802</v>
      </c>
      <c r="W174" s="11">
        <v>3441886.0759999999</v>
      </c>
    </row>
    <row r="175" spans="1:23" ht="43.2">
      <c r="A175" s="11" t="s">
        <v>3188</v>
      </c>
      <c r="B175" s="11">
        <v>21181</v>
      </c>
      <c r="C175" s="11">
        <v>1</v>
      </c>
      <c r="D175" s="11" t="s">
        <v>3011</v>
      </c>
      <c r="E175" s="11">
        <v>21</v>
      </c>
      <c r="F175" s="11">
        <v>27</v>
      </c>
      <c r="G175" s="11">
        <v>134</v>
      </c>
      <c r="H175" s="11">
        <v>849</v>
      </c>
      <c r="I175" s="12">
        <v>44944.777581018519</v>
      </c>
      <c r="J175" s="11">
        <v>21230</v>
      </c>
      <c r="K175" s="11" t="s">
        <v>476</v>
      </c>
      <c r="L175" s="11" t="s">
        <v>3008</v>
      </c>
      <c r="M175" s="11" t="s">
        <v>3008</v>
      </c>
      <c r="N175" s="11" t="s">
        <v>3008</v>
      </c>
      <c r="O175" s="11" t="s">
        <v>3008</v>
      </c>
      <c r="P175" s="11" t="s">
        <v>3008</v>
      </c>
      <c r="Q175" s="13">
        <v>43831</v>
      </c>
      <c r="R175" s="11" t="s">
        <v>3009</v>
      </c>
      <c r="S175" s="11">
        <v>200071173</v>
      </c>
      <c r="T175" s="11" t="s">
        <v>3189</v>
      </c>
      <c r="U175" s="11" t="s">
        <v>3190</v>
      </c>
      <c r="V175" s="11">
        <v>212101810</v>
      </c>
      <c r="W175" s="11">
        <v>8575062.6909999996</v>
      </c>
    </row>
    <row r="176" spans="1:23" ht="43.2">
      <c r="A176" s="11" t="s">
        <v>3668</v>
      </c>
      <c r="B176" s="11">
        <v>21183</v>
      </c>
      <c r="C176" s="11">
        <v>2</v>
      </c>
      <c r="D176" s="11" t="s">
        <v>3011</v>
      </c>
      <c r="E176" s="11">
        <v>21</v>
      </c>
      <c r="F176" s="11">
        <v>27</v>
      </c>
      <c r="G176" s="11">
        <v>1064</v>
      </c>
      <c r="H176" s="11">
        <v>1256</v>
      </c>
      <c r="I176" s="12">
        <v>44944.777581018519</v>
      </c>
      <c r="J176" s="11">
        <v>21110</v>
      </c>
      <c r="K176" s="11" t="s">
        <v>480</v>
      </c>
      <c r="L176" s="11" t="s">
        <v>3008</v>
      </c>
      <c r="M176" s="11" t="s">
        <v>3008</v>
      </c>
      <c r="N176" s="11" t="s">
        <v>3008</v>
      </c>
      <c r="O176" s="11" t="s">
        <v>3008</v>
      </c>
      <c r="P176" s="11" t="s">
        <v>3008</v>
      </c>
      <c r="Q176" s="13">
        <v>43831</v>
      </c>
      <c r="R176" s="11" t="s">
        <v>3009</v>
      </c>
      <c r="S176" s="11">
        <v>200000925</v>
      </c>
      <c r="T176" s="11" t="s">
        <v>3669</v>
      </c>
      <c r="U176" s="11" t="s">
        <v>3670</v>
      </c>
      <c r="V176" s="11">
        <v>200088508</v>
      </c>
      <c r="W176" s="11">
        <v>12493818.698000001</v>
      </c>
    </row>
    <row r="177" spans="1:23" ht="43.2">
      <c r="A177" s="11" t="s">
        <v>3263</v>
      </c>
      <c r="B177" s="11">
        <v>21182</v>
      </c>
      <c r="C177" s="11">
        <v>1</v>
      </c>
      <c r="D177" s="11" t="s">
        <v>3011</v>
      </c>
      <c r="E177" s="11">
        <v>21</v>
      </c>
      <c r="F177" s="11">
        <v>27</v>
      </c>
      <c r="G177" s="11">
        <v>95</v>
      </c>
      <c r="H177" s="11">
        <v>539</v>
      </c>
      <c r="I177" s="12">
        <v>44944.777581018519</v>
      </c>
      <c r="J177" s="11">
        <v>21220</v>
      </c>
      <c r="K177" s="11" t="s">
        <v>478</v>
      </c>
      <c r="L177" s="11" t="s">
        <v>3008</v>
      </c>
      <c r="M177" s="11" t="s">
        <v>3008</v>
      </c>
      <c r="N177" s="11" t="s">
        <v>3008</v>
      </c>
      <c r="O177" s="11" t="s">
        <v>3008</v>
      </c>
      <c r="P177" s="11" t="s">
        <v>3008</v>
      </c>
      <c r="Q177" s="13">
        <v>43831</v>
      </c>
      <c r="R177" s="11" t="s">
        <v>3009</v>
      </c>
      <c r="S177" s="11">
        <v>200070894</v>
      </c>
      <c r="T177" s="11" t="s">
        <v>3264</v>
      </c>
      <c r="U177" s="11" t="s">
        <v>3265</v>
      </c>
      <c r="V177" s="11">
        <v>212101828</v>
      </c>
      <c r="W177" s="11">
        <v>5428873.9500000002</v>
      </c>
    </row>
    <row r="178" spans="1:23" ht="43.2">
      <c r="A178" s="11" t="s">
        <v>3113</v>
      </c>
      <c r="B178" s="11">
        <v>21184</v>
      </c>
      <c r="C178" s="11">
        <v>1</v>
      </c>
      <c r="D178" s="11" t="s">
        <v>3011</v>
      </c>
      <c r="E178" s="11">
        <v>21</v>
      </c>
      <c r="F178" s="11">
        <v>27</v>
      </c>
      <c r="G178" s="11">
        <v>68</v>
      </c>
      <c r="H178" s="11">
        <v>390</v>
      </c>
      <c r="I178" s="12">
        <v>44944.777581018519</v>
      </c>
      <c r="J178" s="11">
        <v>21360</v>
      </c>
      <c r="K178" s="11" t="s">
        <v>482</v>
      </c>
      <c r="L178" s="11" t="s">
        <v>3008</v>
      </c>
      <c r="M178" s="11" t="s">
        <v>3008</v>
      </c>
      <c r="N178" s="11" t="s">
        <v>3008</v>
      </c>
      <c r="O178" s="11" t="s">
        <v>3008</v>
      </c>
      <c r="P178" s="11" t="s">
        <v>3008</v>
      </c>
      <c r="Q178" s="13">
        <v>43831</v>
      </c>
      <c r="R178" s="11" t="s">
        <v>3009</v>
      </c>
      <c r="S178" s="11">
        <v>200071207</v>
      </c>
      <c r="T178" s="11" t="s">
        <v>3114</v>
      </c>
      <c r="U178" s="11" t="s">
        <v>3115</v>
      </c>
      <c r="V178" s="11">
        <v>212101844</v>
      </c>
      <c r="W178" s="11">
        <v>3913204.48</v>
      </c>
    </row>
    <row r="179" spans="1:23" ht="43.2">
      <c r="A179" s="11" t="s">
        <v>3014</v>
      </c>
      <c r="B179" s="11">
        <v>21185</v>
      </c>
      <c r="C179" s="11">
        <v>1</v>
      </c>
      <c r="D179" s="11" t="s">
        <v>3011</v>
      </c>
      <c r="E179" s="11">
        <v>21</v>
      </c>
      <c r="F179" s="11">
        <v>27</v>
      </c>
      <c r="G179" s="11">
        <v>520</v>
      </c>
      <c r="H179" s="11">
        <v>392</v>
      </c>
      <c r="I179" s="12">
        <v>44944.777581018519</v>
      </c>
      <c r="J179" s="11">
        <v>21200</v>
      </c>
      <c r="K179" s="11" t="s">
        <v>1033</v>
      </c>
      <c r="L179" s="11" t="s">
        <v>3008</v>
      </c>
      <c r="M179" s="11" t="s">
        <v>3008</v>
      </c>
      <c r="N179" s="11" t="s">
        <v>3008</v>
      </c>
      <c r="O179" s="11" t="s">
        <v>3008</v>
      </c>
      <c r="P179" s="11" t="s">
        <v>3008</v>
      </c>
      <c r="Q179" s="13">
        <v>43831</v>
      </c>
      <c r="R179" s="11" t="s">
        <v>3009</v>
      </c>
      <c r="S179" s="11">
        <v>200006682</v>
      </c>
      <c r="T179" s="11" t="s">
        <v>3015</v>
      </c>
      <c r="U179" s="11" t="s">
        <v>3016</v>
      </c>
      <c r="V179" s="11">
        <v>212101851</v>
      </c>
      <c r="W179" s="11">
        <v>3940025.1120000002</v>
      </c>
    </row>
    <row r="180" spans="1:23" ht="43.2">
      <c r="A180" s="11" t="s">
        <v>4151</v>
      </c>
      <c r="B180" s="11">
        <v>21186</v>
      </c>
      <c r="C180" s="11">
        <v>1</v>
      </c>
      <c r="D180" s="11" t="s">
        <v>3011</v>
      </c>
      <c r="E180" s="11">
        <v>21</v>
      </c>
      <c r="F180" s="11">
        <v>27</v>
      </c>
      <c r="G180" s="11">
        <v>607</v>
      </c>
      <c r="H180" s="11">
        <v>361</v>
      </c>
      <c r="I180" s="12">
        <v>44944.777581018519</v>
      </c>
      <c r="J180" s="11">
        <v>21700</v>
      </c>
      <c r="K180" s="11" t="s">
        <v>484</v>
      </c>
      <c r="L180" s="11" t="s">
        <v>3008</v>
      </c>
      <c r="M180" s="11" t="s">
        <v>3008</v>
      </c>
      <c r="N180" s="11" t="s">
        <v>3008</v>
      </c>
      <c r="O180" s="11" t="s">
        <v>3008</v>
      </c>
      <c r="P180" s="11" t="s">
        <v>3008</v>
      </c>
      <c r="Q180" s="13">
        <v>43831</v>
      </c>
      <c r="R180" s="11" t="s">
        <v>3009</v>
      </c>
      <c r="S180" s="11">
        <v>200070894</v>
      </c>
      <c r="T180" s="11" t="s">
        <v>4152</v>
      </c>
      <c r="U180" s="11" t="s">
        <v>4153</v>
      </c>
      <c r="V180" s="11">
        <v>212101869</v>
      </c>
      <c r="W180" s="11">
        <v>3562823.2629999998</v>
      </c>
    </row>
    <row r="181" spans="1:23" ht="43.2">
      <c r="A181" s="11" t="s">
        <v>3803</v>
      </c>
      <c r="B181" s="11">
        <v>21187</v>
      </c>
      <c r="C181" s="11">
        <v>1</v>
      </c>
      <c r="D181" s="11" t="s">
        <v>3011</v>
      </c>
      <c r="E181" s="11">
        <v>21</v>
      </c>
      <c r="F181" s="11">
        <v>27</v>
      </c>
      <c r="G181" s="11">
        <v>120</v>
      </c>
      <c r="H181" s="11">
        <v>639</v>
      </c>
      <c r="I181" s="12">
        <v>44944.777581018519</v>
      </c>
      <c r="J181" s="11">
        <v>21320</v>
      </c>
      <c r="K181" s="11" t="s">
        <v>488</v>
      </c>
      <c r="L181" s="11" t="s">
        <v>3008</v>
      </c>
      <c r="M181" s="11" t="s">
        <v>3008</v>
      </c>
      <c r="N181" s="11" t="s">
        <v>3008</v>
      </c>
      <c r="O181" s="11" t="s">
        <v>3008</v>
      </c>
      <c r="P181" s="11" t="s">
        <v>3008</v>
      </c>
      <c r="Q181" s="13">
        <v>43831</v>
      </c>
      <c r="R181" s="11" t="s">
        <v>3009</v>
      </c>
      <c r="S181" s="11">
        <v>200071207</v>
      </c>
      <c r="T181" s="11" t="s">
        <v>3804</v>
      </c>
      <c r="U181" s="11" t="s">
        <v>3805</v>
      </c>
      <c r="V181" s="11">
        <v>212101877</v>
      </c>
      <c r="W181" s="11">
        <v>6481958.6390000004</v>
      </c>
    </row>
    <row r="182" spans="1:23" ht="43.2">
      <c r="A182" s="11" t="s">
        <v>4322</v>
      </c>
      <c r="B182" s="11">
        <v>21189</v>
      </c>
      <c r="C182" s="11">
        <v>1</v>
      </c>
      <c r="D182" s="11" t="s">
        <v>3011</v>
      </c>
      <c r="E182" s="11">
        <v>21</v>
      </c>
      <c r="F182" s="11">
        <v>27</v>
      </c>
      <c r="G182" s="11">
        <v>433</v>
      </c>
      <c r="H182" s="11">
        <v>1172</v>
      </c>
      <c r="I182" s="12">
        <v>44944.777581018519</v>
      </c>
      <c r="J182" s="11">
        <v>21250</v>
      </c>
      <c r="K182" s="11" t="s">
        <v>490</v>
      </c>
      <c r="L182" s="11" t="s">
        <v>3008</v>
      </c>
      <c r="M182" s="11" t="s">
        <v>3008</v>
      </c>
      <c r="N182" s="11" t="s">
        <v>3008</v>
      </c>
      <c r="O182" s="11" t="s">
        <v>3008</v>
      </c>
      <c r="P182" s="11" t="s">
        <v>3008</v>
      </c>
      <c r="Q182" s="13">
        <v>43831</v>
      </c>
      <c r="R182" s="11" t="s">
        <v>3009</v>
      </c>
      <c r="S182" s="11">
        <v>200006682</v>
      </c>
      <c r="T182" s="11" t="s">
        <v>4323</v>
      </c>
      <c r="U182" s="11" t="s">
        <v>4324</v>
      </c>
      <c r="V182" s="11">
        <v>212101893</v>
      </c>
      <c r="W182" s="11">
        <v>11779000.748</v>
      </c>
    </row>
    <row r="183" spans="1:23" ht="43.2">
      <c r="A183" s="11" t="s">
        <v>3722</v>
      </c>
      <c r="B183" s="11">
        <v>21190</v>
      </c>
      <c r="C183" s="11">
        <v>1</v>
      </c>
      <c r="D183" s="11" t="s">
        <v>3011</v>
      </c>
      <c r="E183" s="11">
        <v>21</v>
      </c>
      <c r="F183" s="11">
        <v>27</v>
      </c>
      <c r="G183" s="11">
        <v>441</v>
      </c>
      <c r="H183" s="11">
        <v>547</v>
      </c>
      <c r="I183" s="12">
        <v>44944.777581018519</v>
      </c>
      <c r="J183" s="11">
        <v>21190</v>
      </c>
      <c r="K183" s="11" t="s">
        <v>1451</v>
      </c>
      <c r="L183" s="11" t="s">
        <v>3008</v>
      </c>
      <c r="M183" s="11" t="s">
        <v>3008</v>
      </c>
      <c r="N183" s="11" t="s">
        <v>3008</v>
      </c>
      <c r="O183" s="11" t="s">
        <v>3008</v>
      </c>
      <c r="P183" s="11" t="s">
        <v>3008</v>
      </c>
      <c r="Q183" s="13">
        <v>43831</v>
      </c>
      <c r="R183" s="11" t="s">
        <v>3009</v>
      </c>
      <c r="S183" s="11">
        <v>200006682</v>
      </c>
      <c r="T183" s="11" t="s">
        <v>3723</v>
      </c>
      <c r="U183" s="11" t="s">
        <v>3724</v>
      </c>
      <c r="V183" s="11">
        <v>212101901</v>
      </c>
      <c r="W183" s="11">
        <v>5502079.7690000003</v>
      </c>
    </row>
    <row r="184" spans="1:23" ht="43.2">
      <c r="A184" s="11" t="s">
        <v>3023</v>
      </c>
      <c r="B184" s="11">
        <v>21191</v>
      </c>
      <c r="C184" s="11">
        <v>1</v>
      </c>
      <c r="D184" s="11" t="s">
        <v>3011</v>
      </c>
      <c r="E184" s="11">
        <v>21</v>
      </c>
      <c r="F184" s="11">
        <v>27</v>
      </c>
      <c r="G184" s="11">
        <v>811</v>
      </c>
      <c r="H184" s="11">
        <v>675</v>
      </c>
      <c r="I184" s="12">
        <v>44944.777581018519</v>
      </c>
      <c r="J184" s="11">
        <v>21910</v>
      </c>
      <c r="K184" s="11" t="s">
        <v>492</v>
      </c>
      <c r="L184" s="11" t="s">
        <v>3008</v>
      </c>
      <c r="M184" s="11" t="s">
        <v>3008</v>
      </c>
      <c r="N184" s="11" t="s">
        <v>3008</v>
      </c>
      <c r="O184" s="11" t="s">
        <v>3008</v>
      </c>
      <c r="P184" s="11" t="s">
        <v>3008</v>
      </c>
      <c r="Q184" s="13">
        <v>43831</v>
      </c>
      <c r="R184" s="11" t="s">
        <v>3009</v>
      </c>
      <c r="S184" s="11">
        <v>200070894</v>
      </c>
      <c r="T184" s="11" t="s">
        <v>3024</v>
      </c>
      <c r="U184" s="11" t="s">
        <v>3025</v>
      </c>
      <c r="V184" s="11">
        <v>212101919</v>
      </c>
      <c r="W184" s="11">
        <v>6800357.2309999997</v>
      </c>
    </row>
    <row r="185" spans="1:23" ht="43.2">
      <c r="A185" s="11" t="s">
        <v>3716</v>
      </c>
      <c r="B185" s="11">
        <v>21192</v>
      </c>
      <c r="C185" s="11">
        <v>2</v>
      </c>
      <c r="D185" s="11" t="s">
        <v>3011</v>
      </c>
      <c r="E185" s="11">
        <v>21</v>
      </c>
      <c r="F185" s="11">
        <v>27</v>
      </c>
      <c r="G185" s="11">
        <v>632</v>
      </c>
      <c r="H185" s="11">
        <v>1433</v>
      </c>
      <c r="I185" s="12">
        <v>44944.777581018519</v>
      </c>
      <c r="J185" s="11">
        <v>21160</v>
      </c>
      <c r="K185" s="11" t="s">
        <v>494</v>
      </c>
      <c r="L185" s="11" t="s">
        <v>3008</v>
      </c>
      <c r="M185" s="11" t="s">
        <v>3008</v>
      </c>
      <c r="N185" s="11" t="s">
        <v>3008</v>
      </c>
      <c r="O185" s="11" t="s">
        <v>3008</v>
      </c>
      <c r="P185" s="11" t="s">
        <v>3008</v>
      </c>
      <c r="Q185" s="13">
        <v>43831</v>
      </c>
      <c r="R185" s="11" t="s">
        <v>3009</v>
      </c>
      <c r="S185" s="11">
        <v>242100410</v>
      </c>
      <c r="T185" s="11" t="s">
        <v>3717</v>
      </c>
      <c r="U185" s="11" t="s">
        <v>3718</v>
      </c>
      <c r="V185" s="11">
        <v>212101927</v>
      </c>
      <c r="W185" s="11">
        <v>14490660.754000001</v>
      </c>
    </row>
    <row r="186" spans="1:23" ht="43.2">
      <c r="A186" s="11" t="s">
        <v>4202</v>
      </c>
      <c r="B186" s="11">
        <v>21193</v>
      </c>
      <c r="C186" s="11">
        <v>1</v>
      </c>
      <c r="D186" s="11" t="s">
        <v>3011</v>
      </c>
      <c r="E186" s="11">
        <v>21</v>
      </c>
      <c r="F186" s="11">
        <v>27</v>
      </c>
      <c r="G186" s="11">
        <v>365</v>
      </c>
      <c r="H186" s="11">
        <v>1253</v>
      </c>
      <c r="I186" s="12">
        <v>44944.777581018519</v>
      </c>
      <c r="J186" s="11">
        <v>21250</v>
      </c>
      <c r="K186" s="11" t="s">
        <v>496</v>
      </c>
      <c r="L186" s="11" t="s">
        <v>3008</v>
      </c>
      <c r="M186" s="11" t="s">
        <v>3008</v>
      </c>
      <c r="N186" s="11" t="s">
        <v>3008</v>
      </c>
      <c r="O186" s="11" t="s">
        <v>3008</v>
      </c>
      <c r="P186" s="11" t="s">
        <v>3008</v>
      </c>
      <c r="Q186" s="13">
        <v>43831</v>
      </c>
      <c r="R186" s="11" t="s">
        <v>3009</v>
      </c>
      <c r="S186" s="11">
        <v>200006682</v>
      </c>
      <c r="T186" s="11" t="s">
        <v>4203</v>
      </c>
      <c r="U186" s="11" t="s">
        <v>4204</v>
      </c>
      <c r="V186" s="11">
        <v>212101935</v>
      </c>
      <c r="W186" s="11">
        <v>12555914.734999999</v>
      </c>
    </row>
    <row r="187" spans="1:23" ht="43.2">
      <c r="A187" s="11" t="s">
        <v>3626</v>
      </c>
      <c r="B187" s="11">
        <v>21194</v>
      </c>
      <c r="C187" s="11">
        <v>1</v>
      </c>
      <c r="D187" s="11" t="s">
        <v>3011</v>
      </c>
      <c r="E187" s="11">
        <v>21</v>
      </c>
      <c r="F187" s="11">
        <v>27</v>
      </c>
      <c r="G187" s="11">
        <v>951</v>
      </c>
      <c r="H187" s="11">
        <v>1258</v>
      </c>
      <c r="I187" s="12">
        <v>44944.777581018519</v>
      </c>
      <c r="J187" s="11">
        <v>21700</v>
      </c>
      <c r="K187" s="11" t="s">
        <v>498</v>
      </c>
      <c r="L187" s="11" t="s">
        <v>3008</v>
      </c>
      <c r="M187" s="11" t="s">
        <v>3008</v>
      </c>
      <c r="N187" s="11" t="s">
        <v>3008</v>
      </c>
      <c r="O187" s="11" t="s">
        <v>3008</v>
      </c>
      <c r="P187" s="11" t="s">
        <v>3008</v>
      </c>
      <c r="Q187" s="13">
        <v>43831</v>
      </c>
      <c r="R187" s="11" t="s">
        <v>3009</v>
      </c>
      <c r="S187" s="11">
        <v>200070894</v>
      </c>
      <c r="T187" s="11" t="s">
        <v>3627</v>
      </c>
      <c r="U187" s="11" t="s">
        <v>3628</v>
      </c>
      <c r="V187" s="11">
        <v>212101943</v>
      </c>
      <c r="W187" s="11">
        <v>12605355.353</v>
      </c>
    </row>
    <row r="188" spans="1:23" ht="43.2">
      <c r="A188" s="11" t="s">
        <v>4007</v>
      </c>
      <c r="B188" s="11">
        <v>21195</v>
      </c>
      <c r="C188" s="11">
        <v>1</v>
      </c>
      <c r="D188" s="11" t="s">
        <v>3011</v>
      </c>
      <c r="E188" s="11">
        <v>21</v>
      </c>
      <c r="F188" s="11">
        <v>27</v>
      </c>
      <c r="G188" s="11">
        <v>216</v>
      </c>
      <c r="H188" s="11">
        <v>1012</v>
      </c>
      <c r="I188" s="12">
        <v>44944.777581018519</v>
      </c>
      <c r="J188" s="11">
        <v>21340</v>
      </c>
      <c r="K188" s="11" t="s">
        <v>500</v>
      </c>
      <c r="L188" s="11" t="s">
        <v>3008</v>
      </c>
      <c r="M188" s="11" t="s">
        <v>3008</v>
      </c>
      <c r="N188" s="11" t="s">
        <v>3008</v>
      </c>
      <c r="O188" s="11" t="s">
        <v>3008</v>
      </c>
      <c r="P188" s="11" t="s">
        <v>3008</v>
      </c>
      <c r="Q188" s="13">
        <v>43831</v>
      </c>
      <c r="R188" s="11" t="s">
        <v>3009</v>
      </c>
      <c r="S188" s="11">
        <v>200006682</v>
      </c>
      <c r="T188" s="11" t="s">
        <v>4008</v>
      </c>
      <c r="U188" s="11" t="s">
        <v>4009</v>
      </c>
      <c r="V188" s="11">
        <v>200069367</v>
      </c>
      <c r="W188" s="11">
        <v>10202270.369999999</v>
      </c>
    </row>
    <row r="189" spans="1:23" ht="43.2">
      <c r="A189" s="11" t="s">
        <v>4869</v>
      </c>
      <c r="B189" s="11">
        <v>21196</v>
      </c>
      <c r="C189" s="11">
        <v>1</v>
      </c>
      <c r="D189" s="11" t="s">
        <v>3011</v>
      </c>
      <c r="E189" s="11">
        <v>21</v>
      </c>
      <c r="F189" s="11">
        <v>27</v>
      </c>
      <c r="G189" s="11">
        <v>975</v>
      </c>
      <c r="H189" s="11">
        <v>467</v>
      </c>
      <c r="I189" s="12">
        <v>44944.777581018519</v>
      </c>
      <c r="J189" s="11">
        <v>21190</v>
      </c>
      <c r="K189" s="11" t="s">
        <v>502</v>
      </c>
      <c r="L189" s="11" t="s">
        <v>3008</v>
      </c>
      <c r="M189" s="11" t="s">
        <v>3008</v>
      </c>
      <c r="N189" s="11" t="s">
        <v>3008</v>
      </c>
      <c r="O189" s="11" t="s">
        <v>3008</v>
      </c>
      <c r="P189" s="11" t="s">
        <v>3008</v>
      </c>
      <c r="Q189" s="13">
        <v>43831</v>
      </c>
      <c r="R189" s="11" t="s">
        <v>3009</v>
      </c>
      <c r="S189" s="11">
        <v>200006682</v>
      </c>
      <c r="T189" s="11" t="s">
        <v>4870</v>
      </c>
      <c r="U189" s="11" t="s">
        <v>4871</v>
      </c>
      <c r="V189" s="11">
        <v>212101968</v>
      </c>
      <c r="W189" s="11">
        <v>4679416.5789999999</v>
      </c>
    </row>
    <row r="190" spans="1:23" ht="43.2">
      <c r="A190" s="11" t="s">
        <v>3665</v>
      </c>
      <c r="B190" s="11">
        <v>21197</v>
      </c>
      <c r="C190" s="11">
        <v>3</v>
      </c>
      <c r="D190" s="11" t="s">
        <v>3011</v>
      </c>
      <c r="E190" s="11">
        <v>21</v>
      </c>
      <c r="F190" s="11">
        <v>27</v>
      </c>
      <c r="G190" s="11">
        <v>34</v>
      </c>
      <c r="H190" s="11">
        <v>416</v>
      </c>
      <c r="I190" s="12">
        <v>44944.777581018519</v>
      </c>
      <c r="J190" s="11">
        <v>21150</v>
      </c>
      <c r="K190" s="11" t="s">
        <v>504</v>
      </c>
      <c r="L190" s="11" t="s">
        <v>3008</v>
      </c>
      <c r="M190" s="11" t="s">
        <v>3008</v>
      </c>
      <c r="N190" s="11" t="s">
        <v>3008</v>
      </c>
      <c r="O190" s="11" t="s">
        <v>3008</v>
      </c>
      <c r="P190" s="11" t="s">
        <v>3008</v>
      </c>
      <c r="Q190" s="13">
        <v>43831</v>
      </c>
      <c r="R190" s="11" t="s">
        <v>3009</v>
      </c>
      <c r="S190" s="11">
        <v>242101459</v>
      </c>
      <c r="T190" s="11" t="s">
        <v>3666</v>
      </c>
      <c r="U190" s="11" t="s">
        <v>3667</v>
      </c>
      <c r="V190" s="11">
        <v>212101976</v>
      </c>
      <c r="W190" s="11">
        <v>4158694.7719999999</v>
      </c>
    </row>
    <row r="191" spans="1:23" ht="43.2">
      <c r="A191" s="11" t="s">
        <v>4499</v>
      </c>
      <c r="B191" s="11">
        <v>21198</v>
      </c>
      <c r="C191" s="11">
        <v>3</v>
      </c>
      <c r="D191" s="11" t="s">
        <v>3011</v>
      </c>
      <c r="E191" s="11">
        <v>21</v>
      </c>
      <c r="F191" s="11">
        <v>27</v>
      </c>
      <c r="G191" s="11">
        <v>251</v>
      </c>
      <c r="H191" s="11">
        <v>1146</v>
      </c>
      <c r="I191" s="12">
        <v>44944.777581018519</v>
      </c>
      <c r="J191" s="11">
        <v>21460</v>
      </c>
      <c r="K191" s="11" t="s">
        <v>506</v>
      </c>
      <c r="L191" s="11" t="s">
        <v>3008</v>
      </c>
      <c r="M191" s="11" t="s">
        <v>3008</v>
      </c>
      <c r="N191" s="11" t="s">
        <v>3008</v>
      </c>
      <c r="O191" s="11" t="s">
        <v>3008</v>
      </c>
      <c r="P191" s="11" t="s">
        <v>3008</v>
      </c>
      <c r="Q191" s="13">
        <v>43831</v>
      </c>
      <c r="R191" s="11" t="s">
        <v>3009</v>
      </c>
      <c r="S191" s="11">
        <v>200071017</v>
      </c>
      <c r="T191" s="11" t="s">
        <v>4500</v>
      </c>
      <c r="U191" s="11" t="s">
        <v>4501</v>
      </c>
      <c r="V191" s="11">
        <v>212101984</v>
      </c>
      <c r="W191" s="11">
        <v>11462601.684</v>
      </c>
    </row>
    <row r="192" spans="1:23" ht="43.2">
      <c r="A192" s="11" t="s">
        <v>4094</v>
      </c>
      <c r="B192" s="11">
        <v>21199</v>
      </c>
      <c r="C192" s="11">
        <v>3</v>
      </c>
      <c r="D192" s="11" t="s">
        <v>3011</v>
      </c>
      <c r="E192" s="11">
        <v>21</v>
      </c>
      <c r="F192" s="11">
        <v>27</v>
      </c>
      <c r="G192" s="11">
        <v>150</v>
      </c>
      <c r="H192" s="11">
        <v>2037</v>
      </c>
      <c r="I192" s="12">
        <v>44944.777581018519</v>
      </c>
      <c r="J192" s="11">
        <v>21460</v>
      </c>
      <c r="K192" s="11" t="s">
        <v>508</v>
      </c>
      <c r="L192" s="11" t="s">
        <v>3008</v>
      </c>
      <c r="M192" s="11" t="s">
        <v>3008</v>
      </c>
      <c r="N192" s="11" t="s">
        <v>3008</v>
      </c>
      <c r="O192" s="11" t="s">
        <v>3008</v>
      </c>
      <c r="P192" s="11" t="s">
        <v>3008</v>
      </c>
      <c r="Q192" s="13">
        <v>43831</v>
      </c>
      <c r="R192" s="11" t="s">
        <v>3009</v>
      </c>
      <c r="S192" s="11">
        <v>200071017</v>
      </c>
      <c r="T192" s="11" t="s">
        <v>4095</v>
      </c>
      <c r="U192" s="11" t="s">
        <v>4096</v>
      </c>
      <c r="V192" s="11">
        <v>212101992</v>
      </c>
      <c r="W192" s="11">
        <v>20541501.416000001</v>
      </c>
    </row>
    <row r="193" spans="1:23" ht="43.2">
      <c r="A193" s="11" t="s">
        <v>3419</v>
      </c>
      <c r="B193" s="11">
        <v>21200</v>
      </c>
      <c r="C193" s="11">
        <v>1</v>
      </c>
      <c r="D193" s="11" t="s">
        <v>3011</v>
      </c>
      <c r="E193" s="11">
        <v>21</v>
      </c>
      <c r="F193" s="11">
        <v>27</v>
      </c>
      <c r="G193" s="11">
        <v>1104</v>
      </c>
      <c r="H193" s="11">
        <v>1270</v>
      </c>
      <c r="I193" s="12">
        <v>44944.777581018519</v>
      </c>
      <c r="J193" s="11">
        <v>21160</v>
      </c>
      <c r="K193" s="11" t="s">
        <v>510</v>
      </c>
      <c r="L193" s="11" t="s">
        <v>3008</v>
      </c>
      <c r="M193" s="11" t="s">
        <v>3008</v>
      </c>
      <c r="N193" s="11" t="s">
        <v>3008</v>
      </c>
      <c r="O193" s="11" t="s">
        <v>3008</v>
      </c>
      <c r="P193" s="11" t="s">
        <v>3008</v>
      </c>
      <c r="Q193" s="13">
        <v>43831</v>
      </c>
      <c r="R193" s="11" t="s">
        <v>3009</v>
      </c>
      <c r="S193" s="11">
        <v>200070894</v>
      </c>
      <c r="T193" s="11" t="s">
        <v>3420</v>
      </c>
      <c r="U193" s="11" t="s">
        <v>3421</v>
      </c>
      <c r="V193" s="11">
        <v>212102008</v>
      </c>
      <c r="W193" s="11">
        <v>12690457.376</v>
      </c>
    </row>
    <row r="194" spans="1:23" ht="43.2">
      <c r="A194" s="11" t="s">
        <v>3410</v>
      </c>
      <c r="B194" s="11">
        <v>21201</v>
      </c>
      <c r="C194" s="11">
        <v>3</v>
      </c>
      <c r="D194" s="11" t="s">
        <v>3011</v>
      </c>
      <c r="E194" s="11">
        <v>21</v>
      </c>
      <c r="F194" s="11">
        <v>27</v>
      </c>
      <c r="G194" s="11">
        <v>240</v>
      </c>
      <c r="H194" s="11">
        <v>3229</v>
      </c>
      <c r="I194" s="12">
        <v>44944.777581018519</v>
      </c>
      <c r="J194" s="11">
        <v>21400</v>
      </c>
      <c r="K194" s="11" t="s">
        <v>512</v>
      </c>
      <c r="L194" s="11" t="s">
        <v>3008</v>
      </c>
      <c r="M194" s="11" t="s">
        <v>3008</v>
      </c>
      <c r="N194" s="11" t="s">
        <v>3008</v>
      </c>
      <c r="O194" s="11" t="s">
        <v>3008</v>
      </c>
      <c r="P194" s="11" t="s">
        <v>3008</v>
      </c>
      <c r="Q194" s="13">
        <v>43831</v>
      </c>
      <c r="R194" s="11" t="s">
        <v>3009</v>
      </c>
      <c r="S194" s="11">
        <v>242101434</v>
      </c>
      <c r="T194" s="11" t="s">
        <v>3411</v>
      </c>
      <c r="U194" s="11" t="s">
        <v>3412</v>
      </c>
      <c r="V194" s="11">
        <v>212102016</v>
      </c>
      <c r="W194" s="11">
        <v>32005300.238000002</v>
      </c>
    </row>
    <row r="195" spans="1:23" ht="43.2">
      <c r="A195" s="11" t="s">
        <v>4878</v>
      </c>
      <c r="B195" s="11">
        <v>21202</v>
      </c>
      <c r="C195" s="11">
        <v>3</v>
      </c>
      <c r="D195" s="11" t="s">
        <v>3011</v>
      </c>
      <c r="E195" s="11">
        <v>21</v>
      </c>
      <c r="F195" s="11">
        <v>27</v>
      </c>
      <c r="G195" s="11">
        <v>145</v>
      </c>
      <c r="H195" s="11">
        <v>1762</v>
      </c>
      <c r="I195" s="12">
        <v>44944.777581018519</v>
      </c>
      <c r="J195" s="11">
        <v>21520</v>
      </c>
      <c r="K195" s="11" t="s">
        <v>514</v>
      </c>
      <c r="L195" s="11" t="s">
        <v>3008</v>
      </c>
      <c r="M195" s="11" t="s">
        <v>3008</v>
      </c>
      <c r="N195" s="11" t="s">
        <v>3008</v>
      </c>
      <c r="O195" s="11" t="s">
        <v>3008</v>
      </c>
      <c r="P195" s="11" t="s">
        <v>3008</v>
      </c>
      <c r="Q195" s="13">
        <v>43831</v>
      </c>
      <c r="R195" s="11" t="s">
        <v>3009</v>
      </c>
      <c r="S195" s="11">
        <v>242101434</v>
      </c>
      <c r="T195" s="11" t="s">
        <v>4879</v>
      </c>
      <c r="U195" s="11" t="s">
        <v>4880</v>
      </c>
      <c r="V195" s="11">
        <v>212102024</v>
      </c>
      <c r="W195" s="11">
        <v>17684466.164000001</v>
      </c>
    </row>
    <row r="196" spans="1:23" ht="43.2">
      <c r="A196" s="11" t="s">
        <v>5073</v>
      </c>
      <c r="B196" s="11">
        <v>21203</v>
      </c>
      <c r="C196" s="11">
        <v>3</v>
      </c>
      <c r="D196" s="11" t="s">
        <v>3011</v>
      </c>
      <c r="E196" s="11">
        <v>21</v>
      </c>
      <c r="F196" s="11">
        <v>27</v>
      </c>
      <c r="G196" s="11">
        <v>130</v>
      </c>
      <c r="H196" s="11">
        <v>1147</v>
      </c>
      <c r="I196" s="12">
        <v>44944.777581018519</v>
      </c>
      <c r="J196" s="11">
        <v>21460</v>
      </c>
      <c r="K196" s="11" t="s">
        <v>642</v>
      </c>
      <c r="L196" s="11" t="s">
        <v>3008</v>
      </c>
      <c r="M196" s="11" t="s">
        <v>3008</v>
      </c>
      <c r="N196" s="11" t="s">
        <v>3008</v>
      </c>
      <c r="O196" s="11" t="s">
        <v>3008</v>
      </c>
      <c r="P196" s="11" t="s">
        <v>3008</v>
      </c>
      <c r="Q196" s="13">
        <v>43831</v>
      </c>
      <c r="R196" s="11" t="s">
        <v>3009</v>
      </c>
      <c r="S196" s="11">
        <v>200071017</v>
      </c>
      <c r="T196" s="11" t="s">
        <v>5074</v>
      </c>
      <c r="U196" s="11" t="s">
        <v>5075</v>
      </c>
      <c r="V196" s="11">
        <v>212102032</v>
      </c>
      <c r="W196" s="11">
        <v>11444451.874</v>
      </c>
    </row>
    <row r="197" spans="1:23" ht="43.2">
      <c r="A197" s="11" t="s">
        <v>4596</v>
      </c>
      <c r="B197" s="11">
        <v>21204</v>
      </c>
      <c r="C197" s="11">
        <v>3</v>
      </c>
      <c r="D197" s="11" t="s">
        <v>3011</v>
      </c>
      <c r="E197" s="11">
        <v>21</v>
      </c>
      <c r="F197" s="11">
        <v>27</v>
      </c>
      <c r="G197" s="11">
        <v>87</v>
      </c>
      <c r="H197" s="11">
        <v>612</v>
      </c>
      <c r="I197" s="12">
        <v>44944.777581018519</v>
      </c>
      <c r="J197" s="11">
        <v>21500</v>
      </c>
      <c r="K197" s="11" t="s">
        <v>1453</v>
      </c>
      <c r="L197" s="11" t="s">
        <v>3008</v>
      </c>
      <c r="M197" s="11" t="s">
        <v>3008</v>
      </c>
      <c r="N197" s="11" t="s">
        <v>3008</v>
      </c>
      <c r="O197" s="11" t="s">
        <v>3008</v>
      </c>
      <c r="P197" s="11" t="s">
        <v>3008</v>
      </c>
      <c r="Q197" s="13">
        <v>43831</v>
      </c>
      <c r="R197" s="11" t="s">
        <v>3009</v>
      </c>
      <c r="S197" s="11">
        <v>242101491</v>
      </c>
      <c r="T197" s="11" t="s">
        <v>4597</v>
      </c>
      <c r="U197" s="11" t="s">
        <v>4598</v>
      </c>
      <c r="V197" s="11">
        <v>212102040</v>
      </c>
      <c r="W197" s="11">
        <v>6160225.5820000004</v>
      </c>
    </row>
    <row r="198" spans="1:23" ht="43.2">
      <c r="A198" s="11" t="s">
        <v>5055</v>
      </c>
      <c r="B198" s="11">
        <v>21205</v>
      </c>
      <c r="C198" s="11">
        <v>3</v>
      </c>
      <c r="D198" s="11" t="s">
        <v>3011</v>
      </c>
      <c r="E198" s="11">
        <v>21</v>
      </c>
      <c r="F198" s="11">
        <v>27</v>
      </c>
      <c r="G198" s="11">
        <v>240</v>
      </c>
      <c r="H198" s="11">
        <v>1203</v>
      </c>
      <c r="I198" s="12">
        <v>44944.777581018519</v>
      </c>
      <c r="J198" s="11">
        <v>21140</v>
      </c>
      <c r="K198" s="11" t="s">
        <v>516</v>
      </c>
      <c r="L198" s="11" t="s">
        <v>3008</v>
      </c>
      <c r="M198" s="11" t="s">
        <v>3008</v>
      </c>
      <c r="N198" s="11" t="s">
        <v>3008</v>
      </c>
      <c r="O198" s="11" t="s">
        <v>3008</v>
      </c>
      <c r="P198" s="11" t="s">
        <v>3008</v>
      </c>
      <c r="Q198" s="13">
        <v>43831</v>
      </c>
      <c r="R198" s="11" t="s">
        <v>3009</v>
      </c>
      <c r="S198" s="11">
        <v>200071017</v>
      </c>
      <c r="T198" s="11" t="s">
        <v>5056</v>
      </c>
      <c r="U198" s="11" t="s">
        <v>5057</v>
      </c>
      <c r="V198" s="11">
        <v>212102057</v>
      </c>
      <c r="W198" s="11">
        <v>12064974.313999999</v>
      </c>
    </row>
    <row r="199" spans="1:23" ht="43.2">
      <c r="A199" s="11" t="s">
        <v>4259</v>
      </c>
      <c r="B199" s="11">
        <v>21207</v>
      </c>
      <c r="C199" s="11">
        <v>2</v>
      </c>
      <c r="D199" s="11" t="s">
        <v>3011</v>
      </c>
      <c r="E199" s="11">
        <v>21</v>
      </c>
      <c r="F199" s="11">
        <v>27</v>
      </c>
      <c r="G199" s="11">
        <v>76</v>
      </c>
      <c r="H199" s="11">
        <v>986</v>
      </c>
      <c r="I199" s="12">
        <v>44944.777581018519</v>
      </c>
      <c r="J199" s="11">
        <v>21580</v>
      </c>
      <c r="K199" s="11" t="s">
        <v>1455</v>
      </c>
      <c r="L199" s="11" t="s">
        <v>3008</v>
      </c>
      <c r="M199" s="11" t="s">
        <v>3008</v>
      </c>
      <c r="N199" s="11" t="s">
        <v>3008</v>
      </c>
      <c r="O199" s="11" t="s">
        <v>3008</v>
      </c>
      <c r="P199" s="11" t="s">
        <v>3008</v>
      </c>
      <c r="Q199" s="13">
        <v>43831</v>
      </c>
      <c r="R199" s="11" t="s">
        <v>3009</v>
      </c>
      <c r="S199" s="11">
        <v>200070910</v>
      </c>
      <c r="T199" s="11" t="s">
        <v>4260</v>
      </c>
      <c r="U199" s="11" t="s">
        <v>4261</v>
      </c>
      <c r="V199" s="11">
        <v>212102073</v>
      </c>
      <c r="W199" s="11">
        <v>9833654.8090000004</v>
      </c>
    </row>
    <row r="200" spans="1:23" ht="43.2">
      <c r="A200" s="11" t="s">
        <v>3830</v>
      </c>
      <c r="B200" s="11">
        <v>21208</v>
      </c>
      <c r="C200" s="11">
        <v>2</v>
      </c>
      <c r="D200" s="11" t="s">
        <v>3011</v>
      </c>
      <c r="E200" s="11">
        <v>21</v>
      </c>
      <c r="F200" s="11">
        <v>27</v>
      </c>
      <c r="G200" s="11">
        <v>162</v>
      </c>
      <c r="H200" s="11">
        <v>1563</v>
      </c>
      <c r="I200" s="12">
        <v>44944.777581018519</v>
      </c>
      <c r="J200" s="11">
        <v>21120</v>
      </c>
      <c r="K200" s="11" t="s">
        <v>644</v>
      </c>
      <c r="L200" s="11" t="s">
        <v>3008</v>
      </c>
      <c r="M200" s="11" t="s">
        <v>3008</v>
      </c>
      <c r="N200" s="11" t="s">
        <v>3008</v>
      </c>
      <c r="O200" s="11" t="s">
        <v>3008</v>
      </c>
      <c r="P200" s="11" t="s">
        <v>3008</v>
      </c>
      <c r="Q200" s="13">
        <v>43831</v>
      </c>
      <c r="R200" s="11" t="s">
        <v>3009</v>
      </c>
      <c r="S200" s="11">
        <v>242100154</v>
      </c>
      <c r="T200" s="11" t="s">
        <v>3831</v>
      </c>
      <c r="U200" s="11" t="s">
        <v>3832</v>
      </c>
      <c r="V200" s="11">
        <v>212102081</v>
      </c>
      <c r="W200" s="11">
        <v>15669692.655999999</v>
      </c>
    </row>
    <row r="201" spans="1:23" ht="43.2">
      <c r="A201" s="11" t="s">
        <v>4593</v>
      </c>
      <c r="B201" s="11">
        <v>21209</v>
      </c>
      <c r="C201" s="11">
        <v>2</v>
      </c>
      <c r="D201" s="11" t="s">
        <v>3011</v>
      </c>
      <c r="E201" s="11">
        <v>21</v>
      </c>
      <c r="F201" s="11">
        <v>27</v>
      </c>
      <c r="G201" s="11">
        <v>1920</v>
      </c>
      <c r="H201" s="11">
        <v>681</v>
      </c>
      <c r="I201" s="12">
        <v>44944.777581018519</v>
      </c>
      <c r="J201" s="11">
        <v>21560</v>
      </c>
      <c r="K201" s="11" t="s">
        <v>646</v>
      </c>
      <c r="L201" s="11" t="s">
        <v>3008</v>
      </c>
      <c r="M201" s="11" t="s">
        <v>3008</v>
      </c>
      <c r="N201" s="11" t="s">
        <v>3008</v>
      </c>
      <c r="O201" s="11" t="s">
        <v>3008</v>
      </c>
      <c r="P201" s="11" t="s">
        <v>3008</v>
      </c>
      <c r="Q201" s="13">
        <v>43831</v>
      </c>
      <c r="R201" s="11" t="s">
        <v>3009</v>
      </c>
      <c r="S201" s="11">
        <v>200069540</v>
      </c>
      <c r="T201" s="11" t="s">
        <v>4594</v>
      </c>
      <c r="U201" s="11" t="s">
        <v>4595</v>
      </c>
      <c r="V201" s="11">
        <v>212102099</v>
      </c>
      <c r="W201" s="11">
        <v>6871863.5410000002</v>
      </c>
    </row>
    <row r="202" spans="1:23" ht="43.2">
      <c r="A202" s="11" t="s">
        <v>5088</v>
      </c>
      <c r="B202" s="11">
        <v>21210</v>
      </c>
      <c r="C202" s="11">
        <v>1</v>
      </c>
      <c r="D202" s="11" t="s">
        <v>3011</v>
      </c>
      <c r="E202" s="11">
        <v>21</v>
      </c>
      <c r="F202" s="11">
        <v>27</v>
      </c>
      <c r="G202" s="11">
        <v>528</v>
      </c>
      <c r="H202" s="11">
        <v>1671</v>
      </c>
      <c r="I202" s="12">
        <v>44944.777581018519</v>
      </c>
      <c r="J202" s="11">
        <v>21320</v>
      </c>
      <c r="K202" s="11" t="s">
        <v>648</v>
      </c>
      <c r="L202" s="11" t="s">
        <v>3008</v>
      </c>
      <c r="M202" s="11" t="s">
        <v>3008</v>
      </c>
      <c r="N202" s="11" t="s">
        <v>3008</v>
      </c>
      <c r="O202" s="11" t="s">
        <v>3008</v>
      </c>
      <c r="P202" s="11" t="s">
        <v>3008</v>
      </c>
      <c r="Q202" s="13">
        <v>43831</v>
      </c>
      <c r="R202" s="11" t="s">
        <v>3009</v>
      </c>
      <c r="S202" s="11">
        <v>200071207</v>
      </c>
      <c r="T202" s="11" t="s">
        <v>5089</v>
      </c>
      <c r="U202" s="11" t="s">
        <v>5090</v>
      </c>
      <c r="V202" s="11">
        <v>212102107</v>
      </c>
      <c r="W202" s="11">
        <v>16836615.182</v>
      </c>
    </row>
    <row r="203" spans="1:23" ht="43.2">
      <c r="A203" s="11" t="s">
        <v>4683</v>
      </c>
      <c r="B203" s="11">
        <v>21211</v>
      </c>
      <c r="C203" s="11">
        <v>2</v>
      </c>
      <c r="D203" s="11" t="s">
        <v>3011</v>
      </c>
      <c r="E203" s="11">
        <v>21</v>
      </c>
      <c r="F203" s="11">
        <v>27</v>
      </c>
      <c r="G203" s="11">
        <v>128</v>
      </c>
      <c r="H203" s="11">
        <v>1077</v>
      </c>
      <c r="I203" s="12">
        <v>44944.777581018519</v>
      </c>
      <c r="J203" s="11">
        <v>21120</v>
      </c>
      <c r="K203" s="11" t="s">
        <v>650</v>
      </c>
      <c r="L203" s="11" t="s">
        <v>3008</v>
      </c>
      <c r="M203" s="11" t="s">
        <v>3008</v>
      </c>
      <c r="N203" s="11" t="s">
        <v>3008</v>
      </c>
      <c r="O203" s="11" t="s">
        <v>3008</v>
      </c>
      <c r="P203" s="11" t="s">
        <v>3008</v>
      </c>
      <c r="Q203" s="13">
        <v>43831</v>
      </c>
      <c r="R203" s="11" t="s">
        <v>3009</v>
      </c>
      <c r="S203" s="11">
        <v>242100154</v>
      </c>
      <c r="T203" s="11" t="s">
        <v>4684</v>
      </c>
      <c r="U203" s="11" t="s">
        <v>4685</v>
      </c>
      <c r="V203" s="11">
        <v>212102115</v>
      </c>
      <c r="W203" s="11">
        <v>10913485.308</v>
      </c>
    </row>
    <row r="204" spans="1:23" ht="43.2">
      <c r="A204" s="11" t="s">
        <v>3569</v>
      </c>
      <c r="B204" s="11">
        <v>21212</v>
      </c>
      <c r="C204" s="11">
        <v>3</v>
      </c>
      <c r="D204" s="11" t="s">
        <v>3011</v>
      </c>
      <c r="E204" s="11">
        <v>21</v>
      </c>
      <c r="F204" s="11">
        <v>27</v>
      </c>
      <c r="G204" s="11">
        <v>320</v>
      </c>
      <c r="H204" s="11">
        <v>579</v>
      </c>
      <c r="I204" s="12">
        <v>44944.777581018519</v>
      </c>
      <c r="J204" s="11">
        <v>21500</v>
      </c>
      <c r="K204" s="11" t="s">
        <v>652</v>
      </c>
      <c r="L204" s="11" t="s">
        <v>3008</v>
      </c>
      <c r="M204" s="11" t="s">
        <v>3008</v>
      </c>
      <c r="N204" s="11" t="s">
        <v>3008</v>
      </c>
      <c r="O204" s="11" t="s">
        <v>3008</v>
      </c>
      <c r="P204" s="11" t="s">
        <v>3008</v>
      </c>
      <c r="Q204" s="13">
        <v>43831</v>
      </c>
      <c r="R204" s="11" t="s">
        <v>3009</v>
      </c>
      <c r="S204" s="11">
        <v>242101491</v>
      </c>
      <c r="T204" s="11" t="s">
        <v>3570</v>
      </c>
      <c r="U204" s="11" t="s">
        <v>3571</v>
      </c>
      <c r="V204" s="11">
        <v>212102123</v>
      </c>
      <c r="W204" s="11">
        <v>5812536.3990000002</v>
      </c>
    </row>
    <row r="205" spans="1:23" ht="43.2">
      <c r="A205" s="11" t="s">
        <v>4226</v>
      </c>
      <c r="B205" s="11">
        <v>21214</v>
      </c>
      <c r="C205" s="11">
        <v>1</v>
      </c>
      <c r="D205" s="11" t="s">
        <v>3011</v>
      </c>
      <c r="E205" s="11">
        <v>21</v>
      </c>
      <c r="F205" s="11">
        <v>27</v>
      </c>
      <c r="G205" s="11">
        <v>168</v>
      </c>
      <c r="H205" s="11">
        <v>630</v>
      </c>
      <c r="I205" s="12">
        <v>44944.777581018519</v>
      </c>
      <c r="J205" s="11">
        <v>21360</v>
      </c>
      <c r="K205" s="11" t="s">
        <v>654</v>
      </c>
      <c r="L205" s="11" t="s">
        <v>3008</v>
      </c>
      <c r="M205" s="11" t="s">
        <v>3008</v>
      </c>
      <c r="N205" s="11" t="s">
        <v>3008</v>
      </c>
      <c r="O205" s="11" t="s">
        <v>3008</v>
      </c>
      <c r="P205" s="11" t="s">
        <v>3008</v>
      </c>
      <c r="Q205" s="13">
        <v>43831</v>
      </c>
      <c r="R205" s="11" t="s">
        <v>3009</v>
      </c>
      <c r="S205" s="11">
        <v>200071207</v>
      </c>
      <c r="T205" s="11" t="s">
        <v>4227</v>
      </c>
      <c r="U205" s="11" t="s">
        <v>4228</v>
      </c>
      <c r="V205" s="11">
        <v>212102149</v>
      </c>
      <c r="W205" s="11">
        <v>6421094.2659999998</v>
      </c>
    </row>
    <row r="206" spans="1:23" ht="43.2">
      <c r="A206" s="11" t="s">
        <v>3656</v>
      </c>
      <c r="B206" s="11">
        <v>21215</v>
      </c>
      <c r="C206" s="11">
        <v>2</v>
      </c>
      <c r="D206" s="11" t="s">
        <v>3011</v>
      </c>
      <c r="E206" s="11">
        <v>21</v>
      </c>
      <c r="F206" s="11">
        <v>27</v>
      </c>
      <c r="G206" s="11">
        <v>182</v>
      </c>
      <c r="H206" s="11">
        <v>633</v>
      </c>
      <c r="I206" s="12">
        <v>44944.777581018519</v>
      </c>
      <c r="J206" s="11">
        <v>21310</v>
      </c>
      <c r="K206" s="11" t="s">
        <v>1457</v>
      </c>
      <c r="L206" s="11" t="s">
        <v>3008</v>
      </c>
      <c r="M206" s="11" t="s">
        <v>3008</v>
      </c>
      <c r="N206" s="11" t="s">
        <v>3008</v>
      </c>
      <c r="O206" s="11" t="s">
        <v>3008</v>
      </c>
      <c r="P206" s="11" t="s">
        <v>3008</v>
      </c>
      <c r="Q206" s="13">
        <v>43831</v>
      </c>
      <c r="R206" s="11" t="s">
        <v>3009</v>
      </c>
      <c r="S206" s="11">
        <v>200072825</v>
      </c>
      <c r="T206" s="11" t="s">
        <v>3657</v>
      </c>
      <c r="U206" s="11" t="s">
        <v>3658</v>
      </c>
      <c r="V206" s="11">
        <v>212102156</v>
      </c>
      <c r="W206" s="11">
        <v>6363239.5180000002</v>
      </c>
    </row>
    <row r="207" spans="1:23" ht="43.2">
      <c r="A207" s="11" t="s">
        <v>3563</v>
      </c>
      <c r="B207" s="11">
        <v>21216</v>
      </c>
      <c r="C207" s="11">
        <v>1</v>
      </c>
      <c r="D207" s="11" t="s">
        <v>3011</v>
      </c>
      <c r="E207" s="11">
        <v>21</v>
      </c>
      <c r="F207" s="11">
        <v>27</v>
      </c>
      <c r="G207" s="11">
        <v>107</v>
      </c>
      <c r="H207" s="11">
        <v>559</v>
      </c>
      <c r="I207" s="12">
        <v>44944.777581018519</v>
      </c>
      <c r="J207" s="11">
        <v>21230</v>
      </c>
      <c r="K207" s="11" t="s">
        <v>656</v>
      </c>
      <c r="L207" s="11" t="s">
        <v>3008</v>
      </c>
      <c r="M207" s="11" t="s">
        <v>3008</v>
      </c>
      <c r="N207" s="11" t="s">
        <v>3008</v>
      </c>
      <c r="O207" s="11" t="s">
        <v>3008</v>
      </c>
      <c r="P207" s="11" t="s">
        <v>3008</v>
      </c>
      <c r="Q207" s="13">
        <v>43831</v>
      </c>
      <c r="R207" s="11" t="s">
        <v>3009</v>
      </c>
      <c r="S207" s="11">
        <v>200071173</v>
      </c>
      <c r="T207" s="11" t="s">
        <v>3564</v>
      </c>
      <c r="U207" s="11" t="s">
        <v>3565</v>
      </c>
      <c r="V207" s="11">
        <v>212102164</v>
      </c>
      <c r="W207" s="11">
        <v>5622042.7029999997</v>
      </c>
    </row>
    <row r="208" spans="1:23" ht="43.2">
      <c r="A208" s="11" t="s">
        <v>3110</v>
      </c>
      <c r="B208" s="11">
        <v>21217</v>
      </c>
      <c r="C208" s="11">
        <v>1</v>
      </c>
      <c r="D208" s="11" t="s">
        <v>3011</v>
      </c>
      <c r="E208" s="11">
        <v>21</v>
      </c>
      <c r="F208" s="11">
        <v>27</v>
      </c>
      <c r="G208" s="11">
        <v>132</v>
      </c>
      <c r="H208" s="11">
        <v>575</v>
      </c>
      <c r="I208" s="12">
        <v>44944.777581018519</v>
      </c>
      <c r="J208" s="11">
        <v>21220</v>
      </c>
      <c r="K208" s="11" t="s">
        <v>658</v>
      </c>
      <c r="L208" s="11" t="s">
        <v>3008</v>
      </c>
      <c r="M208" s="11" t="s">
        <v>3008</v>
      </c>
      <c r="N208" s="11" t="s">
        <v>3008</v>
      </c>
      <c r="O208" s="11" t="s">
        <v>3008</v>
      </c>
      <c r="P208" s="11" t="s">
        <v>3008</v>
      </c>
      <c r="Q208" s="13">
        <v>43831</v>
      </c>
      <c r="R208" s="11" t="s">
        <v>3009</v>
      </c>
      <c r="S208" s="11">
        <v>200070894</v>
      </c>
      <c r="T208" s="11" t="s">
        <v>3111</v>
      </c>
      <c r="U208" s="11" t="s">
        <v>3112</v>
      </c>
      <c r="V208" s="11">
        <v>212102172</v>
      </c>
      <c r="W208" s="11">
        <v>5673985.9050000003</v>
      </c>
    </row>
    <row r="209" spans="1:23" ht="43.2">
      <c r="A209" s="11" t="s">
        <v>3326</v>
      </c>
      <c r="B209" s="11">
        <v>21218</v>
      </c>
      <c r="C209" s="11">
        <v>2</v>
      </c>
      <c r="D209" s="11" t="s">
        <v>3011</v>
      </c>
      <c r="E209" s="11">
        <v>21</v>
      </c>
      <c r="F209" s="11">
        <v>27</v>
      </c>
      <c r="G209" s="11">
        <v>116</v>
      </c>
      <c r="H209" s="11">
        <v>1201</v>
      </c>
      <c r="I209" s="12">
        <v>44944.777581018519</v>
      </c>
      <c r="J209" s="11">
        <v>21380</v>
      </c>
      <c r="K209" s="11" t="s">
        <v>660</v>
      </c>
      <c r="L209" s="11" t="s">
        <v>3008</v>
      </c>
      <c r="M209" s="11" t="s">
        <v>3008</v>
      </c>
      <c r="N209" s="11" t="s">
        <v>3008</v>
      </c>
      <c r="O209" s="11" t="s">
        <v>3008</v>
      </c>
      <c r="P209" s="11" t="s">
        <v>3008</v>
      </c>
      <c r="Q209" s="13">
        <v>43831</v>
      </c>
      <c r="R209" s="11" t="s">
        <v>3009</v>
      </c>
      <c r="S209" s="11">
        <v>200039063</v>
      </c>
      <c r="T209" s="11" t="s">
        <v>3327</v>
      </c>
      <c r="U209" s="11" t="s">
        <v>3328</v>
      </c>
      <c r="V209" s="11">
        <v>212102180</v>
      </c>
      <c r="W209" s="11">
        <v>12189686.083000001</v>
      </c>
    </row>
    <row r="210" spans="1:23" ht="43.2">
      <c r="A210" s="11" t="s">
        <v>3977</v>
      </c>
      <c r="B210" s="11">
        <v>21219</v>
      </c>
      <c r="C210" s="11">
        <v>1</v>
      </c>
      <c r="D210" s="11" t="s">
        <v>3011</v>
      </c>
      <c r="E210" s="11">
        <v>21</v>
      </c>
      <c r="F210" s="11">
        <v>27</v>
      </c>
      <c r="G210" s="11">
        <v>141</v>
      </c>
      <c r="H210" s="11">
        <v>270</v>
      </c>
      <c r="I210" s="12">
        <v>44944.777581018519</v>
      </c>
      <c r="J210" s="11">
        <v>21220</v>
      </c>
      <c r="K210" s="11" t="s">
        <v>1459</v>
      </c>
      <c r="L210" s="11" t="s">
        <v>3008</v>
      </c>
      <c r="M210" s="11" t="s">
        <v>3008</v>
      </c>
      <c r="N210" s="11" t="s">
        <v>3008</v>
      </c>
      <c r="O210" s="11" t="s">
        <v>3008</v>
      </c>
      <c r="P210" s="11" t="s">
        <v>3008</v>
      </c>
      <c r="Q210" s="13">
        <v>43831</v>
      </c>
      <c r="R210" s="11" t="s">
        <v>3009</v>
      </c>
      <c r="S210" s="11">
        <v>200070894</v>
      </c>
      <c r="T210" s="11" t="s">
        <v>3978</v>
      </c>
      <c r="U210" s="11" t="s">
        <v>3979</v>
      </c>
      <c r="V210" s="11">
        <v>212102198</v>
      </c>
      <c r="W210" s="11">
        <v>2724232.4920000001</v>
      </c>
    </row>
    <row r="211" spans="1:23" ht="43.2">
      <c r="A211" s="11" t="s">
        <v>3923</v>
      </c>
      <c r="B211" s="11">
        <v>21220</v>
      </c>
      <c r="C211" s="11">
        <v>2</v>
      </c>
      <c r="D211" s="11" t="s">
        <v>3011</v>
      </c>
      <c r="E211" s="11">
        <v>21</v>
      </c>
      <c r="F211" s="11">
        <v>27</v>
      </c>
      <c r="G211" s="11">
        <v>143</v>
      </c>
      <c r="H211" s="11">
        <v>2332</v>
      </c>
      <c r="I211" s="12">
        <v>44944.777581018519</v>
      </c>
      <c r="J211" s="11">
        <v>21580</v>
      </c>
      <c r="K211" s="11" t="s">
        <v>662</v>
      </c>
      <c r="L211" s="11" t="s">
        <v>3008</v>
      </c>
      <c r="M211" s="11" t="s">
        <v>3008</v>
      </c>
      <c r="N211" s="11" t="s">
        <v>3008</v>
      </c>
      <c r="O211" s="11" t="s">
        <v>3008</v>
      </c>
      <c r="P211" s="11" t="s">
        <v>3008</v>
      </c>
      <c r="Q211" s="13">
        <v>43831</v>
      </c>
      <c r="R211" s="11" t="s">
        <v>3009</v>
      </c>
      <c r="S211" s="11">
        <v>200070910</v>
      </c>
      <c r="T211" s="11" t="s">
        <v>3924</v>
      </c>
      <c r="U211" s="11" t="s">
        <v>3925</v>
      </c>
      <c r="V211" s="11">
        <v>212102206</v>
      </c>
      <c r="W211" s="11">
        <v>23467583.932999998</v>
      </c>
    </row>
    <row r="212" spans="1:23" ht="43.2">
      <c r="A212" s="11" t="s">
        <v>4493</v>
      </c>
      <c r="B212" s="11">
        <v>21221</v>
      </c>
      <c r="C212" s="11">
        <v>1</v>
      </c>
      <c r="D212" s="11" t="s">
        <v>3011</v>
      </c>
      <c r="E212" s="11">
        <v>21</v>
      </c>
      <c r="F212" s="11">
        <v>27</v>
      </c>
      <c r="G212" s="11">
        <v>39</v>
      </c>
      <c r="H212" s="11">
        <v>609</v>
      </c>
      <c r="I212" s="12">
        <v>44944.777581018519</v>
      </c>
      <c r="J212" s="11">
        <v>21360</v>
      </c>
      <c r="K212" s="11" t="s">
        <v>1461</v>
      </c>
      <c r="L212" s="11" t="s">
        <v>3008</v>
      </c>
      <c r="M212" s="11" t="s">
        <v>3008</v>
      </c>
      <c r="N212" s="11" t="s">
        <v>3008</v>
      </c>
      <c r="O212" s="11" t="s">
        <v>3008</v>
      </c>
      <c r="P212" s="11" t="s">
        <v>3008</v>
      </c>
      <c r="Q212" s="13">
        <v>43831</v>
      </c>
      <c r="R212" s="11" t="s">
        <v>3009</v>
      </c>
      <c r="S212" s="11">
        <v>200071207</v>
      </c>
      <c r="T212" s="11" t="s">
        <v>4494</v>
      </c>
      <c r="U212" s="11" t="s">
        <v>4495</v>
      </c>
      <c r="V212" s="11">
        <v>212102214</v>
      </c>
      <c r="W212" s="11">
        <v>6155147.0920000002</v>
      </c>
    </row>
    <row r="213" spans="1:23" ht="43.2">
      <c r="A213" s="11" t="s">
        <v>4124</v>
      </c>
      <c r="B213" s="11">
        <v>21222</v>
      </c>
      <c r="C213" s="11">
        <v>1</v>
      </c>
      <c r="D213" s="11" t="s">
        <v>3011</v>
      </c>
      <c r="E213" s="11">
        <v>21</v>
      </c>
      <c r="F213" s="11">
        <v>27</v>
      </c>
      <c r="G213" s="11">
        <v>119</v>
      </c>
      <c r="H213" s="11">
        <v>723</v>
      </c>
      <c r="I213" s="12">
        <v>44944.777581018519</v>
      </c>
      <c r="J213" s="11">
        <v>21230</v>
      </c>
      <c r="K213" s="11" t="s">
        <v>664</v>
      </c>
      <c r="L213" s="11" t="s">
        <v>3008</v>
      </c>
      <c r="M213" s="11" t="s">
        <v>3008</v>
      </c>
      <c r="N213" s="11" t="s">
        <v>3008</v>
      </c>
      <c r="O213" s="11" t="s">
        <v>3008</v>
      </c>
      <c r="P213" s="11" t="s">
        <v>3008</v>
      </c>
      <c r="Q213" s="13">
        <v>43831</v>
      </c>
      <c r="R213" s="11" t="s">
        <v>3009</v>
      </c>
      <c r="S213" s="11">
        <v>200071173</v>
      </c>
      <c r="T213" s="11" t="s">
        <v>4125</v>
      </c>
      <c r="U213" s="11" t="s">
        <v>4126</v>
      </c>
      <c r="V213" s="11">
        <v>212102222</v>
      </c>
      <c r="W213" s="11">
        <v>7289166.5</v>
      </c>
    </row>
    <row r="214" spans="1:23" ht="43.2">
      <c r="A214" s="11" t="s">
        <v>4556</v>
      </c>
      <c r="B214" s="11">
        <v>21223</v>
      </c>
      <c r="C214" s="11">
        <v>2</v>
      </c>
      <c r="D214" s="11" t="s">
        <v>3011</v>
      </c>
      <c r="E214" s="11">
        <v>21</v>
      </c>
      <c r="F214" s="11">
        <v>27</v>
      </c>
      <c r="G214" s="11">
        <v>1541</v>
      </c>
      <c r="H214" s="11">
        <v>1180</v>
      </c>
      <c r="I214" s="12">
        <v>44944.777581018519</v>
      </c>
      <c r="J214" s="11">
        <v>21121</v>
      </c>
      <c r="K214" s="11" t="s">
        <v>666</v>
      </c>
      <c r="L214" s="11" t="s">
        <v>3008</v>
      </c>
      <c r="M214" s="11" t="s">
        <v>3008</v>
      </c>
      <c r="N214" s="11" t="s">
        <v>3008</v>
      </c>
      <c r="O214" s="11" t="s">
        <v>3008</v>
      </c>
      <c r="P214" s="11" t="s">
        <v>3008</v>
      </c>
      <c r="Q214" s="13">
        <v>43831</v>
      </c>
      <c r="R214" s="11" t="s">
        <v>3009</v>
      </c>
      <c r="S214" s="11">
        <v>242100410</v>
      </c>
      <c r="T214" s="11" t="s">
        <v>4557</v>
      </c>
      <c r="U214" s="11" t="s">
        <v>4558</v>
      </c>
      <c r="V214" s="11">
        <v>212102230</v>
      </c>
      <c r="W214" s="11">
        <v>11785999.756999999</v>
      </c>
    </row>
    <row r="215" spans="1:23" ht="43.2">
      <c r="A215" s="11" t="s">
        <v>4217</v>
      </c>
      <c r="B215" s="11">
        <v>21224</v>
      </c>
      <c r="C215" s="11">
        <v>3</v>
      </c>
      <c r="D215" s="11" t="s">
        <v>3011</v>
      </c>
      <c r="E215" s="11">
        <v>21</v>
      </c>
      <c r="F215" s="11">
        <v>27</v>
      </c>
      <c r="G215" s="11">
        <v>61</v>
      </c>
      <c r="H215" s="11">
        <v>1036</v>
      </c>
      <c r="I215" s="12">
        <v>44944.777581018519</v>
      </c>
      <c r="J215" s="11">
        <v>21350</v>
      </c>
      <c r="K215" s="11" t="s">
        <v>1463</v>
      </c>
      <c r="L215" s="11" t="s">
        <v>3008</v>
      </c>
      <c r="M215" s="11" t="s">
        <v>3008</v>
      </c>
      <c r="N215" s="11" t="s">
        <v>3008</v>
      </c>
      <c r="O215" s="11" t="s">
        <v>3008</v>
      </c>
      <c r="P215" s="11" t="s">
        <v>3008</v>
      </c>
      <c r="Q215" s="13">
        <v>43831</v>
      </c>
      <c r="R215" s="11" t="s">
        <v>3009</v>
      </c>
      <c r="S215" s="11">
        <v>200071017</v>
      </c>
      <c r="T215" s="11" t="s">
        <v>4218</v>
      </c>
      <c r="U215" s="11" t="s">
        <v>4219</v>
      </c>
      <c r="V215" s="11">
        <v>212102248</v>
      </c>
      <c r="W215" s="11">
        <v>10370079.807</v>
      </c>
    </row>
    <row r="216" spans="1:23" ht="43.2">
      <c r="A216" s="11" t="s">
        <v>4836</v>
      </c>
      <c r="B216" s="11">
        <v>21225</v>
      </c>
      <c r="C216" s="11">
        <v>2</v>
      </c>
      <c r="D216" s="11" t="s">
        <v>3011</v>
      </c>
      <c r="E216" s="11">
        <v>21</v>
      </c>
      <c r="F216" s="11">
        <v>27</v>
      </c>
      <c r="G216" s="11">
        <v>130</v>
      </c>
      <c r="H216" s="11">
        <v>945</v>
      </c>
      <c r="I216" s="12">
        <v>44944.777581018519</v>
      </c>
      <c r="J216" s="11">
        <v>21310</v>
      </c>
      <c r="K216" s="11" t="s">
        <v>668</v>
      </c>
      <c r="L216" s="11" t="s">
        <v>3008</v>
      </c>
      <c r="M216" s="11" t="s">
        <v>3008</v>
      </c>
      <c r="N216" s="11" t="s">
        <v>3008</v>
      </c>
      <c r="O216" s="11" t="s">
        <v>3008</v>
      </c>
      <c r="P216" s="11" t="s">
        <v>3008</v>
      </c>
      <c r="Q216" s="13">
        <v>43831</v>
      </c>
      <c r="R216" s="11" t="s">
        <v>3009</v>
      </c>
      <c r="S216" s="11">
        <v>200072825</v>
      </c>
      <c r="T216" s="11" t="s">
        <v>4837</v>
      </c>
      <c r="U216" s="11" t="s">
        <v>4838</v>
      </c>
      <c r="V216" s="11">
        <v>212102255</v>
      </c>
      <c r="W216" s="11">
        <v>9491170.6899999995</v>
      </c>
    </row>
    <row r="217" spans="1:23" ht="43.2">
      <c r="A217" s="11" t="s">
        <v>4256</v>
      </c>
      <c r="B217" s="11">
        <v>21226</v>
      </c>
      <c r="C217" s="11">
        <v>3</v>
      </c>
      <c r="D217" s="11" t="s">
        <v>3011</v>
      </c>
      <c r="E217" s="11">
        <v>21</v>
      </c>
      <c r="F217" s="11">
        <v>27</v>
      </c>
      <c r="G217" s="11">
        <v>338</v>
      </c>
      <c r="H217" s="11">
        <v>1891</v>
      </c>
      <c r="I217" s="12">
        <v>44944.777581018519</v>
      </c>
      <c r="J217" s="11">
        <v>21150</v>
      </c>
      <c r="K217" s="11" t="s">
        <v>670</v>
      </c>
      <c r="L217" s="11" t="s">
        <v>3008</v>
      </c>
      <c r="M217" s="11" t="s">
        <v>3008</v>
      </c>
      <c r="N217" s="11" t="s">
        <v>3008</v>
      </c>
      <c r="O217" s="11" t="s">
        <v>3008</v>
      </c>
      <c r="P217" s="11" t="s">
        <v>3008</v>
      </c>
      <c r="Q217" s="13">
        <v>43831</v>
      </c>
      <c r="R217" s="11" t="s">
        <v>3009</v>
      </c>
      <c r="S217" s="11">
        <v>242101459</v>
      </c>
      <c r="T217" s="11" t="s">
        <v>4257</v>
      </c>
      <c r="U217" s="11" t="s">
        <v>4258</v>
      </c>
      <c r="V217" s="11">
        <v>212102263</v>
      </c>
      <c r="W217" s="11">
        <v>18963572.289999999</v>
      </c>
    </row>
    <row r="218" spans="1:23" ht="43.2">
      <c r="A218" s="11" t="s">
        <v>4397</v>
      </c>
      <c r="B218" s="11">
        <v>21227</v>
      </c>
      <c r="C218" s="11">
        <v>2</v>
      </c>
      <c r="D218" s="11" t="s">
        <v>3011</v>
      </c>
      <c r="E218" s="11">
        <v>21</v>
      </c>
      <c r="F218" s="11">
        <v>27</v>
      </c>
      <c r="G218" s="11">
        <v>500</v>
      </c>
      <c r="H218" s="11">
        <v>812</v>
      </c>
      <c r="I218" s="12">
        <v>44944.777581018519</v>
      </c>
      <c r="J218" s="11">
        <v>21121</v>
      </c>
      <c r="K218" s="11" t="s">
        <v>672</v>
      </c>
      <c r="L218" s="11" t="s">
        <v>3008</v>
      </c>
      <c r="M218" s="11" t="s">
        <v>3008</v>
      </c>
      <c r="N218" s="11" t="s">
        <v>3008</v>
      </c>
      <c r="O218" s="11" t="s">
        <v>3008</v>
      </c>
      <c r="P218" s="11" t="s">
        <v>3008</v>
      </c>
      <c r="Q218" s="13">
        <v>43831</v>
      </c>
      <c r="R218" s="11" t="s">
        <v>3009</v>
      </c>
      <c r="S218" s="11">
        <v>200039063</v>
      </c>
      <c r="T218" s="11" t="s">
        <v>4398</v>
      </c>
      <c r="U218" s="11" t="s">
        <v>4399</v>
      </c>
      <c r="V218" s="11">
        <v>212102271</v>
      </c>
      <c r="W218" s="11">
        <v>8095439.6830000002</v>
      </c>
    </row>
    <row r="219" spans="1:23" ht="43.2">
      <c r="A219" s="11" t="s">
        <v>3659</v>
      </c>
      <c r="B219" s="11">
        <v>21228</v>
      </c>
      <c r="C219" s="11">
        <v>1</v>
      </c>
      <c r="D219" s="11" t="s">
        <v>3011</v>
      </c>
      <c r="E219" s="11">
        <v>21</v>
      </c>
      <c r="F219" s="11">
        <v>27</v>
      </c>
      <c r="G219" s="11">
        <v>142</v>
      </c>
      <c r="H219" s="11">
        <v>1548</v>
      </c>
      <c r="I219" s="12">
        <v>44944.777581018519</v>
      </c>
      <c r="J219" s="11">
        <v>21220</v>
      </c>
      <c r="K219" s="11" t="s">
        <v>674</v>
      </c>
      <c r="L219" s="11" t="s">
        <v>3008</v>
      </c>
      <c r="M219" s="11" t="s">
        <v>3008</v>
      </c>
      <c r="N219" s="11" t="s">
        <v>3008</v>
      </c>
      <c r="O219" s="11" t="s">
        <v>3008</v>
      </c>
      <c r="P219" s="11" t="s">
        <v>3008</v>
      </c>
      <c r="Q219" s="13">
        <v>43831</v>
      </c>
      <c r="R219" s="11" t="s">
        <v>3009</v>
      </c>
      <c r="S219" s="11">
        <v>200070894</v>
      </c>
      <c r="T219" s="11" t="s">
        <v>3660</v>
      </c>
      <c r="U219" s="11" t="s">
        <v>3661</v>
      </c>
      <c r="V219" s="11">
        <v>212102289</v>
      </c>
      <c r="W219" s="11">
        <v>15550418.578</v>
      </c>
    </row>
    <row r="220" spans="1:23" ht="43.2">
      <c r="A220" s="11" t="s">
        <v>4692</v>
      </c>
      <c r="B220" s="11">
        <v>21229</v>
      </c>
      <c r="C220" s="11">
        <v>1</v>
      </c>
      <c r="D220" s="11" t="s">
        <v>3011</v>
      </c>
      <c r="E220" s="11">
        <v>21</v>
      </c>
      <c r="F220" s="11">
        <v>27</v>
      </c>
      <c r="G220" s="11">
        <v>95</v>
      </c>
      <c r="H220" s="11">
        <v>996</v>
      </c>
      <c r="I220" s="12">
        <v>44944.777581018519</v>
      </c>
      <c r="J220" s="11">
        <v>21430</v>
      </c>
      <c r="K220" s="11" t="s">
        <v>1465</v>
      </c>
      <c r="L220" s="11" t="s">
        <v>3008</v>
      </c>
      <c r="M220" s="11" t="s">
        <v>3008</v>
      </c>
      <c r="N220" s="11" t="s">
        <v>3008</v>
      </c>
      <c r="O220" s="11" t="s">
        <v>3008</v>
      </c>
      <c r="P220" s="11" t="s">
        <v>3008</v>
      </c>
      <c r="Q220" s="13">
        <v>43831</v>
      </c>
      <c r="R220" s="11" t="s">
        <v>3009</v>
      </c>
      <c r="S220" s="11">
        <v>200071173</v>
      </c>
      <c r="T220" s="11" t="s">
        <v>4693</v>
      </c>
      <c r="U220" s="11" t="s">
        <v>4694</v>
      </c>
      <c r="V220" s="11">
        <v>212102297</v>
      </c>
      <c r="W220" s="11">
        <v>10016337.956</v>
      </c>
    </row>
    <row r="221" spans="1:23" ht="43.2">
      <c r="A221" s="11" t="s">
        <v>4076</v>
      </c>
      <c r="B221" s="11">
        <v>21230</v>
      </c>
      <c r="C221" s="11">
        <v>2</v>
      </c>
      <c r="D221" s="11" t="s">
        <v>3011</v>
      </c>
      <c r="E221" s="11">
        <v>21</v>
      </c>
      <c r="F221" s="11">
        <v>27</v>
      </c>
      <c r="G221" s="11">
        <v>378</v>
      </c>
      <c r="H221" s="11">
        <v>1539</v>
      </c>
      <c r="I221" s="12">
        <v>44944.777581018519</v>
      </c>
      <c r="J221" s="11">
        <v>21120</v>
      </c>
      <c r="K221" s="11" t="s">
        <v>1467</v>
      </c>
      <c r="L221" s="11" t="s">
        <v>3008</v>
      </c>
      <c r="M221" s="11" t="s">
        <v>3008</v>
      </c>
      <c r="N221" s="11" t="s">
        <v>3008</v>
      </c>
      <c r="O221" s="11" t="s">
        <v>3008</v>
      </c>
      <c r="P221" s="11" t="s">
        <v>3008</v>
      </c>
      <c r="Q221" s="13">
        <v>43831</v>
      </c>
      <c r="R221" s="11" t="s">
        <v>3009</v>
      </c>
      <c r="S221" s="11">
        <v>242100154</v>
      </c>
      <c r="T221" s="11" t="s">
        <v>4077</v>
      </c>
      <c r="U221" s="11" t="s">
        <v>4078</v>
      </c>
      <c r="V221" s="11">
        <v>212102305</v>
      </c>
      <c r="W221" s="11">
        <v>15545599.460999999</v>
      </c>
    </row>
    <row r="222" spans="1:23" ht="43.2">
      <c r="A222" s="11" t="s">
        <v>4581</v>
      </c>
      <c r="B222" s="11">
        <v>21231</v>
      </c>
      <c r="C222" s="11">
        <v>2</v>
      </c>
      <c r="D222" s="11" t="s">
        <v>3011</v>
      </c>
      <c r="E222" s="11">
        <v>21</v>
      </c>
      <c r="F222" s="11">
        <v>27</v>
      </c>
      <c r="G222" s="11">
        <v>159106</v>
      </c>
      <c r="H222" s="11">
        <v>4041</v>
      </c>
      <c r="I222" s="12">
        <v>44944.777581018519</v>
      </c>
      <c r="J222" s="11">
        <v>21000</v>
      </c>
      <c r="K222" s="11" t="s">
        <v>676</v>
      </c>
      <c r="L222" s="11" t="s">
        <v>4566</v>
      </c>
      <c r="M222" s="11" t="s">
        <v>4566</v>
      </c>
      <c r="N222" s="11" t="s">
        <v>4566</v>
      </c>
      <c r="O222" s="11" t="s">
        <v>4566</v>
      </c>
      <c r="P222" s="11" t="s">
        <v>3008</v>
      </c>
      <c r="Q222" s="13">
        <v>43831</v>
      </c>
      <c r="R222" s="11" t="s">
        <v>3009</v>
      </c>
      <c r="S222" s="11">
        <v>242100410</v>
      </c>
      <c r="T222" s="11" t="s">
        <v>4582</v>
      </c>
      <c r="U222" s="11" t="s">
        <v>4583</v>
      </c>
      <c r="V222" s="11">
        <v>212102313</v>
      </c>
      <c r="W222" s="11">
        <v>41725026.424999997</v>
      </c>
    </row>
    <row r="223" spans="1:23" ht="43.2">
      <c r="A223" s="11" t="s">
        <v>4025</v>
      </c>
      <c r="B223" s="11">
        <v>21232</v>
      </c>
      <c r="C223" s="11">
        <v>3</v>
      </c>
      <c r="D223" s="11" t="s">
        <v>3011</v>
      </c>
      <c r="E223" s="11">
        <v>21</v>
      </c>
      <c r="F223" s="11">
        <v>27</v>
      </c>
      <c r="G223" s="11">
        <v>201</v>
      </c>
      <c r="H223" s="11">
        <v>1501</v>
      </c>
      <c r="I223" s="12">
        <v>44944.777581018519</v>
      </c>
      <c r="J223" s="11">
        <v>21390</v>
      </c>
      <c r="K223" s="11" t="s">
        <v>686</v>
      </c>
      <c r="L223" s="11" t="s">
        <v>3008</v>
      </c>
      <c r="M223" s="11" t="s">
        <v>3008</v>
      </c>
      <c r="N223" s="11" t="s">
        <v>3008</v>
      </c>
      <c r="O223" s="11" t="s">
        <v>3008</v>
      </c>
      <c r="P223" s="11" t="s">
        <v>3008</v>
      </c>
      <c r="Q223" s="13">
        <v>43831</v>
      </c>
      <c r="R223" s="11" t="s">
        <v>3009</v>
      </c>
      <c r="S223" s="11">
        <v>200071017</v>
      </c>
      <c r="T223" s="11" t="s">
        <v>4026</v>
      </c>
      <c r="U223" s="11" t="s">
        <v>4027</v>
      </c>
      <c r="V223" s="11">
        <v>212102321</v>
      </c>
      <c r="W223" s="11">
        <v>15336320.539000001</v>
      </c>
    </row>
    <row r="224" spans="1:23" ht="43.2">
      <c r="A224" s="11" t="s">
        <v>5067</v>
      </c>
      <c r="B224" s="11">
        <v>21233</v>
      </c>
      <c r="C224" s="11">
        <v>2</v>
      </c>
      <c r="D224" s="11" t="s">
        <v>3011</v>
      </c>
      <c r="E224" s="11">
        <v>21</v>
      </c>
      <c r="F224" s="11">
        <v>27</v>
      </c>
      <c r="G224" s="11">
        <v>200</v>
      </c>
      <c r="H224" s="11">
        <v>477</v>
      </c>
      <c r="I224" s="12">
        <v>44944.777581018519</v>
      </c>
      <c r="J224" s="11">
        <v>21270</v>
      </c>
      <c r="K224" s="11" t="s">
        <v>688</v>
      </c>
      <c r="L224" s="11" t="s">
        <v>3008</v>
      </c>
      <c r="M224" s="11" t="s">
        <v>3008</v>
      </c>
      <c r="N224" s="11" t="s">
        <v>3008</v>
      </c>
      <c r="O224" s="11" t="s">
        <v>3008</v>
      </c>
      <c r="P224" s="11" t="s">
        <v>3008</v>
      </c>
      <c r="Q224" s="13">
        <v>43831</v>
      </c>
      <c r="R224" s="11" t="s">
        <v>3009</v>
      </c>
      <c r="S224" s="11">
        <v>200070902</v>
      </c>
      <c r="T224" s="11" t="s">
        <v>5068</v>
      </c>
      <c r="U224" s="11" t="s">
        <v>5069</v>
      </c>
      <c r="V224" s="11">
        <v>212102339</v>
      </c>
      <c r="W224" s="11">
        <v>4913379.9189999998</v>
      </c>
    </row>
    <row r="225" spans="1:23" ht="43.2">
      <c r="A225" s="11" t="s">
        <v>3785</v>
      </c>
      <c r="B225" s="11">
        <v>21234</v>
      </c>
      <c r="C225" s="11">
        <v>2</v>
      </c>
      <c r="D225" s="11" t="s">
        <v>3011</v>
      </c>
      <c r="E225" s="11">
        <v>21</v>
      </c>
      <c r="F225" s="11">
        <v>27</v>
      </c>
      <c r="G225" s="11">
        <v>63</v>
      </c>
      <c r="H225" s="11">
        <v>514</v>
      </c>
      <c r="I225" s="12">
        <v>44944.777581018519</v>
      </c>
      <c r="J225" s="11">
        <v>21540</v>
      </c>
      <c r="K225" s="11" t="s">
        <v>1473</v>
      </c>
      <c r="L225" s="11" t="s">
        <v>3008</v>
      </c>
      <c r="M225" s="11" t="s">
        <v>3008</v>
      </c>
      <c r="N225" s="11" t="s">
        <v>3008</v>
      </c>
      <c r="O225" s="11" t="s">
        <v>3008</v>
      </c>
      <c r="P225" s="11" t="s">
        <v>3008</v>
      </c>
      <c r="Q225" s="13">
        <v>43831</v>
      </c>
      <c r="R225" s="11" t="s">
        <v>3009</v>
      </c>
      <c r="S225" s="11">
        <v>200039055</v>
      </c>
      <c r="T225" s="11" t="s">
        <v>3786</v>
      </c>
      <c r="U225" s="11" t="s">
        <v>3787</v>
      </c>
      <c r="V225" s="11">
        <v>212102347</v>
      </c>
      <c r="W225" s="11">
        <v>5154591.4210000001</v>
      </c>
    </row>
    <row r="226" spans="1:23" ht="43.2">
      <c r="A226" s="11" t="s">
        <v>3617</v>
      </c>
      <c r="B226" s="11">
        <v>21235</v>
      </c>
      <c r="C226" s="11">
        <v>3</v>
      </c>
      <c r="D226" s="11" t="s">
        <v>3011</v>
      </c>
      <c r="E226" s="11">
        <v>21</v>
      </c>
      <c r="F226" s="11">
        <v>27</v>
      </c>
      <c r="G226" s="11">
        <v>51</v>
      </c>
      <c r="H226" s="11">
        <v>1333</v>
      </c>
      <c r="I226" s="12">
        <v>44944.777581018519</v>
      </c>
      <c r="J226" s="11">
        <v>21510</v>
      </c>
      <c r="K226" s="11" t="s">
        <v>690</v>
      </c>
      <c r="L226" s="11" t="s">
        <v>3008</v>
      </c>
      <c r="M226" s="11" t="s">
        <v>3008</v>
      </c>
      <c r="N226" s="11" t="s">
        <v>3008</v>
      </c>
      <c r="O226" s="11" t="s">
        <v>3008</v>
      </c>
      <c r="P226" s="11" t="s">
        <v>3008</v>
      </c>
      <c r="Q226" s="13">
        <v>43831</v>
      </c>
      <c r="R226" s="11" t="s">
        <v>3009</v>
      </c>
      <c r="S226" s="11">
        <v>242101434</v>
      </c>
      <c r="T226" s="11" t="s">
        <v>3618</v>
      </c>
      <c r="U226" s="11" t="s">
        <v>3619</v>
      </c>
      <c r="V226" s="11">
        <v>212102354</v>
      </c>
      <c r="W226" s="11">
        <v>13384681.575999999</v>
      </c>
    </row>
    <row r="227" spans="1:23" ht="43.2">
      <c r="A227" s="11" t="s">
        <v>4073</v>
      </c>
      <c r="B227" s="11">
        <v>21236</v>
      </c>
      <c r="C227" s="11">
        <v>1</v>
      </c>
      <c r="D227" s="11" t="s">
        <v>3011</v>
      </c>
      <c r="E227" s="11">
        <v>21</v>
      </c>
      <c r="F227" s="11">
        <v>27</v>
      </c>
      <c r="G227" s="11">
        <v>252</v>
      </c>
      <c r="H227" s="11">
        <v>213</v>
      </c>
      <c r="I227" s="12">
        <v>44944.777581018519</v>
      </c>
      <c r="J227" s="11">
        <v>21190</v>
      </c>
      <c r="K227" s="11" t="s">
        <v>692</v>
      </c>
      <c r="L227" s="11" t="s">
        <v>3008</v>
      </c>
      <c r="M227" s="11" t="s">
        <v>3008</v>
      </c>
      <c r="N227" s="11" t="s">
        <v>3008</v>
      </c>
      <c r="O227" s="11" t="s">
        <v>3008</v>
      </c>
      <c r="P227" s="11" t="s">
        <v>3008</v>
      </c>
      <c r="Q227" s="13">
        <v>43831</v>
      </c>
      <c r="R227" s="11" t="s">
        <v>3009</v>
      </c>
      <c r="S227" s="11">
        <v>200006682</v>
      </c>
      <c r="T227" s="11" t="s">
        <v>4074</v>
      </c>
      <c r="U227" s="11" t="s">
        <v>4075</v>
      </c>
      <c r="V227" s="11">
        <v>212102362</v>
      </c>
      <c r="W227" s="11">
        <v>2121554.9900000002</v>
      </c>
    </row>
    <row r="228" spans="1:23" ht="43.2">
      <c r="A228" s="11" t="s">
        <v>3623</v>
      </c>
      <c r="B228" s="11">
        <v>21237</v>
      </c>
      <c r="C228" s="11">
        <v>3</v>
      </c>
      <c r="D228" s="11" t="s">
        <v>3011</v>
      </c>
      <c r="E228" s="11">
        <v>21</v>
      </c>
      <c r="F228" s="11">
        <v>27</v>
      </c>
      <c r="G228" s="11">
        <v>95</v>
      </c>
      <c r="H228" s="11">
        <v>2765</v>
      </c>
      <c r="I228" s="12">
        <v>44944.777581018519</v>
      </c>
      <c r="J228" s="11">
        <v>21510</v>
      </c>
      <c r="K228" s="11" t="s">
        <v>694</v>
      </c>
      <c r="L228" s="11" t="s">
        <v>3008</v>
      </c>
      <c r="M228" s="11" t="s">
        <v>3008</v>
      </c>
      <c r="N228" s="11" t="s">
        <v>3008</v>
      </c>
      <c r="O228" s="11" t="s">
        <v>3008</v>
      </c>
      <c r="P228" s="11" t="s">
        <v>3008</v>
      </c>
      <c r="Q228" s="13">
        <v>43831</v>
      </c>
      <c r="R228" s="11" t="s">
        <v>3009</v>
      </c>
      <c r="S228" s="11">
        <v>242101434</v>
      </c>
      <c r="T228" s="11" t="s">
        <v>3624</v>
      </c>
      <c r="U228" s="11" t="s">
        <v>3625</v>
      </c>
      <c r="V228" s="11">
        <v>212102370</v>
      </c>
      <c r="W228" s="11">
        <v>27708097.530999999</v>
      </c>
    </row>
    <row r="229" spans="1:23" ht="43.2">
      <c r="A229" s="11" t="s">
        <v>4379</v>
      </c>
      <c r="B229" s="11">
        <v>21238</v>
      </c>
      <c r="C229" s="11">
        <v>2</v>
      </c>
      <c r="D229" s="11" t="s">
        <v>3011</v>
      </c>
      <c r="E229" s="11">
        <v>21</v>
      </c>
      <c r="F229" s="11">
        <v>27</v>
      </c>
      <c r="G229" s="11">
        <v>141</v>
      </c>
      <c r="H229" s="11">
        <v>718</v>
      </c>
      <c r="I229" s="12">
        <v>44944.777581018519</v>
      </c>
      <c r="J229" s="11">
        <v>21540</v>
      </c>
      <c r="K229" s="11" t="s">
        <v>1475</v>
      </c>
      <c r="L229" s="11" t="s">
        <v>3008</v>
      </c>
      <c r="M229" s="11" t="s">
        <v>3008</v>
      </c>
      <c r="N229" s="11" t="s">
        <v>3008</v>
      </c>
      <c r="O229" s="11" t="s">
        <v>3008</v>
      </c>
      <c r="P229" s="11" t="s">
        <v>3008</v>
      </c>
      <c r="Q229" s="13">
        <v>43831</v>
      </c>
      <c r="R229" s="11" t="s">
        <v>3009</v>
      </c>
      <c r="S229" s="11">
        <v>200039055</v>
      </c>
      <c r="T229" s="11" t="s">
        <v>4380</v>
      </c>
      <c r="U229" s="11" t="s">
        <v>4381</v>
      </c>
      <c r="V229" s="11">
        <v>212102388</v>
      </c>
      <c r="W229" s="11">
        <v>7185294.3700000001</v>
      </c>
    </row>
    <row r="230" spans="1:23" ht="43.2">
      <c r="A230" s="11" t="s">
        <v>4340</v>
      </c>
      <c r="B230" s="11">
        <v>21239</v>
      </c>
      <c r="C230" s="11">
        <v>1</v>
      </c>
      <c r="D230" s="11" t="s">
        <v>3011</v>
      </c>
      <c r="E230" s="11">
        <v>21</v>
      </c>
      <c r="F230" s="11">
        <v>27</v>
      </c>
      <c r="G230" s="11">
        <v>776</v>
      </c>
      <c r="H230" s="11">
        <v>1062</v>
      </c>
      <c r="I230" s="12">
        <v>44944.777581018519</v>
      </c>
      <c r="J230" s="11">
        <v>21170</v>
      </c>
      <c r="K230" s="11" t="s">
        <v>696</v>
      </c>
      <c r="L230" s="11" t="s">
        <v>3008</v>
      </c>
      <c r="M230" s="11" t="s">
        <v>3008</v>
      </c>
      <c r="N230" s="11" t="s">
        <v>3008</v>
      </c>
      <c r="O230" s="11" t="s">
        <v>3008</v>
      </c>
      <c r="P230" s="11" t="s">
        <v>3008</v>
      </c>
      <c r="Q230" s="13">
        <v>43831</v>
      </c>
      <c r="R230" s="11" t="s">
        <v>3009</v>
      </c>
      <c r="S230" s="11">
        <v>242101509</v>
      </c>
      <c r="T230" s="11" t="s">
        <v>4341</v>
      </c>
      <c r="U230" s="11" t="s">
        <v>4342</v>
      </c>
      <c r="V230" s="11">
        <v>212102396</v>
      </c>
      <c r="W230" s="11">
        <v>10728596.107000001</v>
      </c>
    </row>
    <row r="231" spans="1:23" ht="43.2">
      <c r="A231" s="11" t="s">
        <v>3839</v>
      </c>
      <c r="B231" s="11">
        <v>21240</v>
      </c>
      <c r="C231" s="11">
        <v>2</v>
      </c>
      <c r="D231" s="11" t="s">
        <v>3011</v>
      </c>
      <c r="E231" s="11">
        <v>21</v>
      </c>
      <c r="F231" s="11">
        <v>27</v>
      </c>
      <c r="G231" s="11">
        <v>322</v>
      </c>
      <c r="H231" s="11">
        <v>1145</v>
      </c>
      <c r="I231" s="12">
        <v>44944.777581018519</v>
      </c>
      <c r="J231" s="11">
        <v>21120</v>
      </c>
      <c r="K231" s="11" t="s">
        <v>698</v>
      </c>
      <c r="L231" s="11" t="s">
        <v>3008</v>
      </c>
      <c r="M231" s="11" t="s">
        <v>3008</v>
      </c>
      <c r="N231" s="11" t="s">
        <v>3008</v>
      </c>
      <c r="O231" s="11" t="s">
        <v>3008</v>
      </c>
      <c r="P231" s="11" t="s">
        <v>3008</v>
      </c>
      <c r="Q231" s="13">
        <v>43831</v>
      </c>
      <c r="R231" s="11" t="s">
        <v>3009</v>
      </c>
      <c r="S231" s="11">
        <v>242100154</v>
      </c>
      <c r="T231" s="11" t="s">
        <v>3840</v>
      </c>
      <c r="U231" s="11" t="s">
        <v>3841</v>
      </c>
      <c r="V231" s="11">
        <v>212102404</v>
      </c>
      <c r="W231" s="11">
        <v>11467018.412</v>
      </c>
    </row>
    <row r="232" spans="1:23" ht="43.2">
      <c r="A232" s="11" t="s">
        <v>3584</v>
      </c>
      <c r="B232" s="11">
        <v>21241</v>
      </c>
      <c r="C232" s="11">
        <v>1</v>
      </c>
      <c r="D232" s="11" t="s">
        <v>3011</v>
      </c>
      <c r="E232" s="11">
        <v>21</v>
      </c>
      <c r="F232" s="11">
        <v>27</v>
      </c>
      <c r="G232" s="11">
        <v>296</v>
      </c>
      <c r="H232" s="11">
        <v>869</v>
      </c>
      <c r="I232" s="12">
        <v>44944.777581018519</v>
      </c>
      <c r="J232" s="11">
        <v>21420</v>
      </c>
      <c r="K232" s="11" t="s">
        <v>700</v>
      </c>
      <c r="L232" s="11" t="s">
        <v>3008</v>
      </c>
      <c r="M232" s="11" t="s">
        <v>3008</v>
      </c>
      <c r="N232" s="11" t="s">
        <v>3008</v>
      </c>
      <c r="O232" s="11" t="s">
        <v>3008</v>
      </c>
      <c r="P232" s="11" t="s">
        <v>3008</v>
      </c>
      <c r="Q232" s="13">
        <v>43831</v>
      </c>
      <c r="R232" s="11" t="s">
        <v>3009</v>
      </c>
      <c r="S232" s="11">
        <v>200006682</v>
      </c>
      <c r="T232" s="11" t="s">
        <v>3585</v>
      </c>
      <c r="U232" s="11" t="s">
        <v>3586</v>
      </c>
      <c r="V232" s="11">
        <v>212102412</v>
      </c>
      <c r="W232" s="11">
        <v>8672578.2290000003</v>
      </c>
    </row>
    <row r="233" spans="1:23" ht="43.2">
      <c r="A233" s="11" t="s">
        <v>3938</v>
      </c>
      <c r="B233" s="11">
        <v>21242</v>
      </c>
      <c r="C233" s="11">
        <v>2</v>
      </c>
      <c r="D233" s="11" t="s">
        <v>3011</v>
      </c>
      <c r="E233" s="11">
        <v>21</v>
      </c>
      <c r="F233" s="11">
        <v>27</v>
      </c>
      <c r="G233" s="11">
        <v>300</v>
      </c>
      <c r="H233" s="11">
        <v>545</v>
      </c>
      <c r="I233" s="12">
        <v>44944.777581018519</v>
      </c>
      <c r="J233" s="11">
        <v>21110</v>
      </c>
      <c r="K233" s="11" t="s">
        <v>702</v>
      </c>
      <c r="L233" s="11" t="s">
        <v>3008</v>
      </c>
      <c r="M233" s="11" t="s">
        <v>3008</v>
      </c>
      <c r="N233" s="11" t="s">
        <v>3008</v>
      </c>
      <c r="O233" s="11" t="s">
        <v>3008</v>
      </c>
      <c r="P233" s="11" t="s">
        <v>3008</v>
      </c>
      <c r="Q233" s="13">
        <v>43831</v>
      </c>
      <c r="R233" s="11" t="s">
        <v>3009</v>
      </c>
      <c r="S233" s="11">
        <v>200000925</v>
      </c>
      <c r="T233" s="11" t="s">
        <v>3939</v>
      </c>
      <c r="U233" s="11" t="s">
        <v>3940</v>
      </c>
      <c r="V233" s="11">
        <v>212102420</v>
      </c>
      <c r="W233" s="11">
        <v>5449815.4419999998</v>
      </c>
    </row>
    <row r="234" spans="1:23" ht="43.2">
      <c r="A234" s="11" t="s">
        <v>4043</v>
      </c>
      <c r="B234" s="11">
        <v>21243</v>
      </c>
      <c r="C234" s="11">
        <v>1</v>
      </c>
      <c r="D234" s="11" t="s">
        <v>3011</v>
      </c>
      <c r="E234" s="11">
        <v>21</v>
      </c>
      <c r="F234" s="11">
        <v>27</v>
      </c>
      <c r="G234" s="11">
        <v>75</v>
      </c>
      <c r="H234" s="11">
        <v>569</v>
      </c>
      <c r="I234" s="12">
        <v>44944.777581018519</v>
      </c>
      <c r="J234" s="11">
        <v>21360</v>
      </c>
      <c r="K234" s="11" t="s">
        <v>704</v>
      </c>
      <c r="L234" s="11" t="s">
        <v>3008</v>
      </c>
      <c r="M234" s="11" t="s">
        <v>3008</v>
      </c>
      <c r="N234" s="11" t="s">
        <v>3008</v>
      </c>
      <c r="O234" s="11" t="s">
        <v>3008</v>
      </c>
      <c r="P234" s="11" t="s">
        <v>3008</v>
      </c>
      <c r="Q234" s="13">
        <v>43831</v>
      </c>
      <c r="R234" s="11" t="s">
        <v>3009</v>
      </c>
      <c r="S234" s="11">
        <v>200071207</v>
      </c>
      <c r="T234" s="11" t="s">
        <v>4044</v>
      </c>
      <c r="U234" s="11" t="s">
        <v>4045</v>
      </c>
      <c r="V234" s="11">
        <v>212102438</v>
      </c>
      <c r="W234" s="11">
        <v>5687332.2319999998</v>
      </c>
    </row>
    <row r="235" spans="1:23" ht="43.2">
      <c r="A235" s="11" t="s">
        <v>3524</v>
      </c>
      <c r="B235" s="11">
        <v>21244</v>
      </c>
      <c r="C235" s="11">
        <v>1</v>
      </c>
      <c r="D235" s="11" t="s">
        <v>3011</v>
      </c>
      <c r="E235" s="11">
        <v>21</v>
      </c>
      <c r="F235" s="11">
        <v>27</v>
      </c>
      <c r="G235" s="11">
        <v>69</v>
      </c>
      <c r="H235" s="11">
        <v>569</v>
      </c>
      <c r="I235" s="12">
        <v>44944.777581018519</v>
      </c>
      <c r="J235" s="11">
        <v>21320</v>
      </c>
      <c r="K235" s="11" t="s">
        <v>706</v>
      </c>
      <c r="L235" s="11" t="s">
        <v>3008</v>
      </c>
      <c r="M235" s="11" t="s">
        <v>3008</v>
      </c>
      <c r="N235" s="11" t="s">
        <v>3008</v>
      </c>
      <c r="O235" s="11" t="s">
        <v>3008</v>
      </c>
      <c r="P235" s="11" t="s">
        <v>3008</v>
      </c>
      <c r="Q235" s="13">
        <v>43831</v>
      </c>
      <c r="R235" s="11" t="s">
        <v>3009</v>
      </c>
      <c r="S235" s="11">
        <v>200071207</v>
      </c>
      <c r="T235" s="11" t="s">
        <v>3525</v>
      </c>
      <c r="U235" s="11" t="s">
        <v>3526</v>
      </c>
      <c r="V235" s="11">
        <v>212102446</v>
      </c>
      <c r="W235" s="11">
        <v>5705445.0329999998</v>
      </c>
    </row>
    <row r="236" spans="1:23" ht="43.2">
      <c r="A236" s="11" t="s">
        <v>4779</v>
      </c>
      <c r="B236" s="11">
        <v>21245</v>
      </c>
      <c r="C236" s="11">
        <v>2</v>
      </c>
      <c r="D236" s="11" t="s">
        <v>3011</v>
      </c>
      <c r="E236" s="11">
        <v>21</v>
      </c>
      <c r="F236" s="11">
        <v>27</v>
      </c>
      <c r="G236" s="11">
        <v>320</v>
      </c>
      <c r="H236" s="11">
        <v>1239</v>
      </c>
      <c r="I236" s="12">
        <v>44944.777581018519</v>
      </c>
      <c r="J236" s="11">
        <v>21380</v>
      </c>
      <c r="K236" s="11" t="s">
        <v>708</v>
      </c>
      <c r="L236" s="11" t="s">
        <v>3008</v>
      </c>
      <c r="M236" s="11" t="s">
        <v>3008</v>
      </c>
      <c r="N236" s="11" t="s">
        <v>3008</v>
      </c>
      <c r="O236" s="11" t="s">
        <v>3008</v>
      </c>
      <c r="P236" s="11" t="s">
        <v>3008</v>
      </c>
      <c r="Q236" s="13">
        <v>43831</v>
      </c>
      <c r="R236" s="11" t="s">
        <v>3009</v>
      </c>
      <c r="S236" s="11">
        <v>242100154</v>
      </c>
      <c r="T236" s="11" t="s">
        <v>4780</v>
      </c>
      <c r="U236" s="11" t="s">
        <v>4781</v>
      </c>
      <c r="V236" s="11">
        <v>212102453</v>
      </c>
      <c r="W236" s="11">
        <v>12273321.261</v>
      </c>
    </row>
    <row r="237" spans="1:23" ht="43.2">
      <c r="A237" s="11" t="s">
        <v>4142</v>
      </c>
      <c r="B237" s="11">
        <v>21246</v>
      </c>
      <c r="C237" s="11">
        <v>1</v>
      </c>
      <c r="D237" s="11" t="s">
        <v>3011</v>
      </c>
      <c r="E237" s="11">
        <v>21</v>
      </c>
      <c r="F237" s="11">
        <v>27</v>
      </c>
      <c r="G237" s="11">
        <v>174</v>
      </c>
      <c r="H237" s="11">
        <v>547</v>
      </c>
      <c r="I237" s="12">
        <v>44944.777581018519</v>
      </c>
      <c r="J237" s="11">
        <v>21220</v>
      </c>
      <c r="K237" s="11" t="s">
        <v>710</v>
      </c>
      <c r="L237" s="11" t="s">
        <v>3008</v>
      </c>
      <c r="M237" s="11" t="s">
        <v>3008</v>
      </c>
      <c r="N237" s="11" t="s">
        <v>3008</v>
      </c>
      <c r="O237" s="11" t="s">
        <v>3008</v>
      </c>
      <c r="P237" s="11" t="s">
        <v>3008</v>
      </c>
      <c r="Q237" s="13">
        <v>43831</v>
      </c>
      <c r="R237" s="11" t="s">
        <v>3009</v>
      </c>
      <c r="S237" s="11">
        <v>200070894</v>
      </c>
      <c r="T237" s="11" t="s">
        <v>4143</v>
      </c>
      <c r="U237" s="11" t="s">
        <v>4144</v>
      </c>
      <c r="V237" s="11">
        <v>212102461</v>
      </c>
      <c r="W237" s="11">
        <v>5437799.2039999999</v>
      </c>
    </row>
    <row r="238" spans="1:23" ht="43.2">
      <c r="A238" s="11" t="s">
        <v>4022</v>
      </c>
      <c r="B238" s="11">
        <v>21247</v>
      </c>
      <c r="C238" s="11">
        <v>3</v>
      </c>
      <c r="D238" s="11" t="s">
        <v>3011</v>
      </c>
      <c r="E238" s="11">
        <v>21</v>
      </c>
      <c r="F238" s="11">
        <v>27</v>
      </c>
      <c r="G238" s="11">
        <v>769</v>
      </c>
      <c r="H238" s="11">
        <v>2172</v>
      </c>
      <c r="I238" s="12">
        <v>44944.777581018519</v>
      </c>
      <c r="J238" s="11">
        <v>21460</v>
      </c>
      <c r="K238" s="11" t="s">
        <v>712</v>
      </c>
      <c r="L238" s="11" t="s">
        <v>3008</v>
      </c>
      <c r="M238" s="11" t="s">
        <v>3008</v>
      </c>
      <c r="N238" s="11" t="s">
        <v>3008</v>
      </c>
      <c r="O238" s="11" t="s">
        <v>3008</v>
      </c>
      <c r="P238" s="11" t="s">
        <v>3008</v>
      </c>
      <c r="Q238" s="13">
        <v>43831</v>
      </c>
      <c r="R238" s="11" t="s">
        <v>3009</v>
      </c>
      <c r="S238" s="11">
        <v>200071017</v>
      </c>
      <c r="T238" s="11" t="s">
        <v>4023</v>
      </c>
      <c r="U238" s="11" t="s">
        <v>4024</v>
      </c>
      <c r="V238" s="11">
        <v>212102479</v>
      </c>
      <c r="W238" s="11">
        <v>21720423.254000001</v>
      </c>
    </row>
    <row r="239" spans="1:23" ht="43.2">
      <c r="A239" s="11" t="s">
        <v>3671</v>
      </c>
      <c r="B239" s="11">
        <v>21248</v>
      </c>
      <c r="C239" s="11">
        <v>3</v>
      </c>
      <c r="D239" s="11" t="s">
        <v>3011</v>
      </c>
      <c r="E239" s="11">
        <v>21</v>
      </c>
      <c r="F239" s="11">
        <v>27</v>
      </c>
      <c r="G239" s="11">
        <v>59</v>
      </c>
      <c r="H239" s="11">
        <v>601</v>
      </c>
      <c r="I239" s="12">
        <v>44944.777581018519</v>
      </c>
      <c r="J239" s="11">
        <v>21500</v>
      </c>
      <c r="K239" s="11" t="s">
        <v>714</v>
      </c>
      <c r="L239" s="11" t="s">
        <v>3008</v>
      </c>
      <c r="M239" s="11" t="s">
        <v>3008</v>
      </c>
      <c r="N239" s="11" t="s">
        <v>3008</v>
      </c>
      <c r="O239" s="11" t="s">
        <v>3008</v>
      </c>
      <c r="P239" s="11" t="s">
        <v>3008</v>
      </c>
      <c r="Q239" s="13">
        <v>43831</v>
      </c>
      <c r="R239" s="11" t="s">
        <v>3009</v>
      </c>
      <c r="S239" s="11">
        <v>242101491</v>
      </c>
      <c r="T239" s="11" t="s">
        <v>3672</v>
      </c>
      <c r="U239" s="11" t="s">
        <v>3673</v>
      </c>
      <c r="V239" s="11">
        <v>212102487</v>
      </c>
      <c r="W239" s="11">
        <v>6037287.4220000003</v>
      </c>
    </row>
    <row r="240" spans="1:23" ht="43.2">
      <c r="A240" s="11" t="s">
        <v>4193</v>
      </c>
      <c r="B240" s="11">
        <v>21249</v>
      </c>
      <c r="C240" s="11">
        <v>1</v>
      </c>
      <c r="D240" s="11" t="s">
        <v>3011</v>
      </c>
      <c r="E240" s="11">
        <v>21</v>
      </c>
      <c r="F240" s="11">
        <v>27</v>
      </c>
      <c r="G240" s="11">
        <v>666</v>
      </c>
      <c r="H240" s="11">
        <v>1586</v>
      </c>
      <c r="I240" s="12">
        <v>44944.777581018519</v>
      </c>
      <c r="J240" s="11">
        <v>21170</v>
      </c>
      <c r="K240" s="11" t="s">
        <v>716</v>
      </c>
      <c r="L240" s="11" t="s">
        <v>3008</v>
      </c>
      <c r="M240" s="11" t="s">
        <v>3008</v>
      </c>
      <c r="N240" s="11" t="s">
        <v>3008</v>
      </c>
      <c r="O240" s="11" t="s">
        <v>3008</v>
      </c>
      <c r="P240" s="11" t="s">
        <v>3008</v>
      </c>
      <c r="Q240" s="13">
        <v>43831</v>
      </c>
      <c r="R240" s="11" t="s">
        <v>3009</v>
      </c>
      <c r="S240" s="11">
        <v>242101509</v>
      </c>
      <c r="T240" s="11" t="s">
        <v>4194</v>
      </c>
      <c r="U240" s="11" t="s">
        <v>4195</v>
      </c>
      <c r="V240" s="11">
        <v>212102495</v>
      </c>
      <c r="W240" s="11">
        <v>15883365.437999999</v>
      </c>
    </row>
    <row r="241" spans="1:23" ht="43.2">
      <c r="A241" s="11" t="s">
        <v>5079</v>
      </c>
      <c r="B241" s="11">
        <v>21250</v>
      </c>
      <c r="C241" s="11">
        <v>3</v>
      </c>
      <c r="D241" s="11" t="s">
        <v>3011</v>
      </c>
      <c r="E241" s="11">
        <v>21</v>
      </c>
      <c r="F241" s="11">
        <v>27</v>
      </c>
      <c r="G241" s="11">
        <v>83</v>
      </c>
      <c r="H241" s="11">
        <v>1825</v>
      </c>
      <c r="I241" s="12">
        <v>44944.777581018519</v>
      </c>
      <c r="J241" s="11">
        <v>21290</v>
      </c>
      <c r="K241" s="11" t="s">
        <v>718</v>
      </c>
      <c r="L241" s="11" t="s">
        <v>3008</v>
      </c>
      <c r="M241" s="11" t="s">
        <v>3008</v>
      </c>
      <c r="N241" s="11" t="s">
        <v>3008</v>
      </c>
      <c r="O241" s="11" t="s">
        <v>3008</v>
      </c>
      <c r="P241" s="11" t="s">
        <v>3008</v>
      </c>
      <c r="Q241" s="13">
        <v>43831</v>
      </c>
      <c r="R241" s="11" t="s">
        <v>3009</v>
      </c>
      <c r="S241" s="11">
        <v>242101434</v>
      </c>
      <c r="T241" s="11" t="s">
        <v>5080</v>
      </c>
      <c r="U241" s="11" t="s">
        <v>5081</v>
      </c>
      <c r="V241" s="11">
        <v>212102503</v>
      </c>
      <c r="W241" s="11">
        <v>18272338.162999999</v>
      </c>
    </row>
    <row r="242" spans="1:23" ht="43.2">
      <c r="A242" s="11" t="s">
        <v>3074</v>
      </c>
      <c r="B242" s="11">
        <v>21251</v>
      </c>
      <c r="C242" s="11">
        <v>1</v>
      </c>
      <c r="D242" s="11" t="s">
        <v>3011</v>
      </c>
      <c r="E242" s="11">
        <v>21</v>
      </c>
      <c r="F242" s="11">
        <v>27</v>
      </c>
      <c r="G242" s="11">
        <v>284</v>
      </c>
      <c r="H242" s="11">
        <v>1261</v>
      </c>
      <c r="I242" s="12">
        <v>44944.777581018519</v>
      </c>
      <c r="J242" s="11">
        <v>21320</v>
      </c>
      <c r="K242" s="11" t="s">
        <v>720</v>
      </c>
      <c r="L242" s="11" t="s">
        <v>3008</v>
      </c>
      <c r="M242" s="11" t="s">
        <v>3008</v>
      </c>
      <c r="N242" s="11" t="s">
        <v>3008</v>
      </c>
      <c r="O242" s="11" t="s">
        <v>3008</v>
      </c>
      <c r="P242" s="11" t="s">
        <v>3008</v>
      </c>
      <c r="Q242" s="13">
        <v>43831</v>
      </c>
      <c r="R242" s="11" t="s">
        <v>3009</v>
      </c>
      <c r="S242" s="11">
        <v>200071207</v>
      </c>
      <c r="T242" s="11" t="s">
        <v>3075</v>
      </c>
      <c r="U242" s="11" t="s">
        <v>3076</v>
      </c>
      <c r="V242" s="11">
        <v>212102511</v>
      </c>
      <c r="W242" s="11">
        <v>12654098.755999999</v>
      </c>
    </row>
    <row r="243" spans="1:23" ht="43.2">
      <c r="A243" s="11" t="s">
        <v>4851</v>
      </c>
      <c r="B243" s="11">
        <v>21252</v>
      </c>
      <c r="C243" s="11">
        <v>3</v>
      </c>
      <c r="D243" s="11" t="s">
        <v>3011</v>
      </c>
      <c r="E243" s="11">
        <v>21</v>
      </c>
      <c r="F243" s="11">
        <v>27</v>
      </c>
      <c r="G243" s="11">
        <v>76</v>
      </c>
      <c r="H243" s="11">
        <v>1404</v>
      </c>
      <c r="I243" s="12">
        <v>44944.777581018519</v>
      </c>
      <c r="J243" s="11">
        <v>21500</v>
      </c>
      <c r="K243" s="11" t="s">
        <v>722</v>
      </c>
      <c r="L243" s="11" t="s">
        <v>3008</v>
      </c>
      <c r="M243" s="11" t="s">
        <v>3008</v>
      </c>
      <c r="N243" s="11" t="s">
        <v>3008</v>
      </c>
      <c r="O243" s="11" t="s">
        <v>3008</v>
      </c>
      <c r="P243" s="11" t="s">
        <v>3008</v>
      </c>
      <c r="Q243" s="13">
        <v>43831</v>
      </c>
      <c r="R243" s="11" t="s">
        <v>3009</v>
      </c>
      <c r="S243" s="11">
        <v>242101491</v>
      </c>
      <c r="T243" s="11" t="s">
        <v>4852</v>
      </c>
      <c r="U243" s="11" t="s">
        <v>4853</v>
      </c>
      <c r="V243" s="11">
        <v>212102529</v>
      </c>
      <c r="W243" s="11">
        <v>14174153.375</v>
      </c>
    </row>
    <row r="244" spans="1:23" ht="43.2">
      <c r="A244" s="11" t="s">
        <v>4526</v>
      </c>
      <c r="B244" s="11">
        <v>21253</v>
      </c>
      <c r="C244" s="11">
        <v>3</v>
      </c>
      <c r="D244" s="11" t="s">
        <v>3011</v>
      </c>
      <c r="E244" s="11">
        <v>21</v>
      </c>
      <c r="F244" s="11">
        <v>27</v>
      </c>
      <c r="G244" s="11">
        <v>129</v>
      </c>
      <c r="H244" s="11">
        <v>3915</v>
      </c>
      <c r="I244" s="12">
        <v>44944.777581018519</v>
      </c>
      <c r="J244" s="11">
        <v>21510</v>
      </c>
      <c r="K244" s="11" t="s">
        <v>1477</v>
      </c>
      <c r="L244" s="11" t="s">
        <v>3008</v>
      </c>
      <c r="M244" s="11" t="s">
        <v>3008</v>
      </c>
      <c r="N244" s="11" t="s">
        <v>3008</v>
      </c>
      <c r="O244" s="11" t="s">
        <v>3008</v>
      </c>
      <c r="P244" s="11" t="s">
        <v>3008</v>
      </c>
      <c r="Q244" s="13">
        <v>43831</v>
      </c>
      <c r="R244" s="11" t="s">
        <v>3009</v>
      </c>
      <c r="S244" s="11">
        <v>242101434</v>
      </c>
      <c r="T244" s="11" t="s">
        <v>4527</v>
      </c>
      <c r="U244" s="11" t="s">
        <v>4528</v>
      </c>
      <c r="V244" s="11">
        <v>212102537</v>
      </c>
      <c r="W244" s="11">
        <v>39355779.850000001</v>
      </c>
    </row>
    <row r="245" spans="1:23" ht="43.2">
      <c r="A245" s="11" t="s">
        <v>3713</v>
      </c>
      <c r="B245" s="11">
        <v>21255</v>
      </c>
      <c r="C245" s="11">
        <v>2</v>
      </c>
      <c r="D245" s="11" t="s">
        <v>3011</v>
      </c>
      <c r="E245" s="11">
        <v>21</v>
      </c>
      <c r="F245" s="11">
        <v>27</v>
      </c>
      <c r="G245" s="11">
        <v>348</v>
      </c>
      <c r="H245" s="11">
        <v>1671</v>
      </c>
      <c r="I245" s="12">
        <v>44944.777581018519</v>
      </c>
      <c r="J245" s="11">
        <v>21121</v>
      </c>
      <c r="K245" s="11" t="s">
        <v>1479</v>
      </c>
      <c r="L245" s="11" t="s">
        <v>3008</v>
      </c>
      <c r="M245" s="11" t="s">
        <v>3008</v>
      </c>
      <c r="N245" s="11" t="s">
        <v>3008</v>
      </c>
      <c r="O245" s="11" t="s">
        <v>3008</v>
      </c>
      <c r="P245" s="11" t="s">
        <v>3008</v>
      </c>
      <c r="Q245" s="13">
        <v>43831</v>
      </c>
      <c r="R245" s="11" t="s">
        <v>3009</v>
      </c>
      <c r="S245" s="11">
        <v>200039063</v>
      </c>
      <c r="T245" s="11" t="s">
        <v>3714</v>
      </c>
      <c r="U245" s="11" t="s">
        <v>3715</v>
      </c>
      <c r="V245" s="11">
        <v>212102552</v>
      </c>
      <c r="W245" s="11">
        <v>16738000.27</v>
      </c>
    </row>
    <row r="246" spans="1:23" ht="43.2">
      <c r="A246" s="11" t="s">
        <v>4788</v>
      </c>
      <c r="B246" s="11">
        <v>21256</v>
      </c>
      <c r="C246" s="11">
        <v>2</v>
      </c>
      <c r="D246" s="11" t="s">
        <v>3011</v>
      </c>
      <c r="E246" s="11">
        <v>21</v>
      </c>
      <c r="F246" s="11">
        <v>27</v>
      </c>
      <c r="G246" s="11">
        <v>314</v>
      </c>
      <c r="H246" s="11">
        <v>867</v>
      </c>
      <c r="I246" s="12">
        <v>44944.777581018519</v>
      </c>
      <c r="J246" s="11">
        <v>21270</v>
      </c>
      <c r="K246" s="11" t="s">
        <v>726</v>
      </c>
      <c r="L246" s="11" t="s">
        <v>3008</v>
      </c>
      <c r="M246" s="11" t="s">
        <v>3008</v>
      </c>
      <c r="N246" s="11" t="s">
        <v>3008</v>
      </c>
      <c r="O246" s="11" t="s">
        <v>3008</v>
      </c>
      <c r="P246" s="11" t="s">
        <v>3008</v>
      </c>
      <c r="Q246" s="13">
        <v>43831</v>
      </c>
      <c r="R246" s="11" t="s">
        <v>3009</v>
      </c>
      <c r="S246" s="11">
        <v>200070902</v>
      </c>
      <c r="T246" s="11" t="s">
        <v>4789</v>
      </c>
      <c r="U246" s="11" t="s">
        <v>4790</v>
      </c>
      <c r="V246" s="11">
        <v>212102560</v>
      </c>
      <c r="W246" s="11">
        <v>8727944.3990000002</v>
      </c>
    </row>
    <row r="247" spans="1:23" ht="43.2">
      <c r="A247" s="11" t="s">
        <v>3356</v>
      </c>
      <c r="B247" s="11">
        <v>21257</v>
      </c>
      <c r="C247" s="11">
        <v>3</v>
      </c>
      <c r="D247" s="11" t="s">
        <v>3011</v>
      </c>
      <c r="E247" s="11">
        <v>21</v>
      </c>
      <c r="F247" s="11">
        <v>27</v>
      </c>
      <c r="G247" s="11">
        <v>68</v>
      </c>
      <c r="H247" s="11">
        <v>1260</v>
      </c>
      <c r="I247" s="12">
        <v>44944.777581018519</v>
      </c>
      <c r="J247" s="11">
        <v>21450</v>
      </c>
      <c r="K247" s="11" t="s">
        <v>728</v>
      </c>
      <c r="L247" s="11" t="s">
        <v>3008</v>
      </c>
      <c r="M247" s="11" t="s">
        <v>3008</v>
      </c>
      <c r="N247" s="11" t="s">
        <v>3008</v>
      </c>
      <c r="O247" s="11" t="s">
        <v>3008</v>
      </c>
      <c r="P247" s="11" t="s">
        <v>3008</v>
      </c>
      <c r="Q247" s="13">
        <v>43831</v>
      </c>
      <c r="R247" s="11" t="s">
        <v>3009</v>
      </c>
      <c r="S247" s="11">
        <v>242101434</v>
      </c>
      <c r="T247" s="11" t="s">
        <v>3357</v>
      </c>
      <c r="U247" s="11" t="s">
        <v>3358</v>
      </c>
      <c r="V247" s="11">
        <v>212102578</v>
      </c>
      <c r="W247" s="11">
        <v>12673766.637</v>
      </c>
    </row>
    <row r="248" spans="1:23" ht="43.2">
      <c r="A248" s="11" t="s">
        <v>3929</v>
      </c>
      <c r="B248" s="11">
        <v>21258</v>
      </c>
      <c r="C248" s="11">
        <v>3</v>
      </c>
      <c r="D248" s="11" t="s">
        <v>3011</v>
      </c>
      <c r="E248" s="11">
        <v>21</v>
      </c>
      <c r="F248" s="11">
        <v>27</v>
      </c>
      <c r="G248" s="11">
        <v>219</v>
      </c>
      <c r="H248" s="11">
        <v>321</v>
      </c>
      <c r="I248" s="12">
        <v>44944.777581018519</v>
      </c>
      <c r="J248" s="11">
        <v>21400</v>
      </c>
      <c r="K248" s="11" t="s">
        <v>730</v>
      </c>
      <c r="L248" s="11" t="s">
        <v>3008</v>
      </c>
      <c r="M248" s="11" t="s">
        <v>3008</v>
      </c>
      <c r="N248" s="11" t="s">
        <v>3008</v>
      </c>
      <c r="O248" s="11" t="s">
        <v>3008</v>
      </c>
      <c r="P248" s="11" t="s">
        <v>3008</v>
      </c>
      <c r="Q248" s="13">
        <v>43831</v>
      </c>
      <c r="R248" s="11" t="s">
        <v>3009</v>
      </c>
      <c r="S248" s="11">
        <v>242101434</v>
      </c>
      <c r="T248" s="11" t="s">
        <v>3930</v>
      </c>
      <c r="U248" s="11" t="s">
        <v>3931</v>
      </c>
      <c r="V248" s="11">
        <v>212102586</v>
      </c>
      <c r="W248" s="11">
        <v>3218451.5279999999</v>
      </c>
    </row>
    <row r="249" spans="1:23" ht="43.2">
      <c r="A249" s="11" t="s">
        <v>3707</v>
      </c>
      <c r="B249" s="11">
        <v>21259</v>
      </c>
      <c r="C249" s="11">
        <v>3</v>
      </c>
      <c r="D249" s="11" t="s">
        <v>3011</v>
      </c>
      <c r="E249" s="11">
        <v>21</v>
      </c>
      <c r="F249" s="11">
        <v>27</v>
      </c>
      <c r="G249" s="11">
        <v>280</v>
      </c>
      <c r="H249" s="11">
        <v>748</v>
      </c>
      <c r="I249" s="12">
        <v>44944.777581018519</v>
      </c>
      <c r="J249" s="11">
        <v>21500</v>
      </c>
      <c r="K249" s="11" t="s">
        <v>732</v>
      </c>
      <c r="L249" s="11" t="s">
        <v>3008</v>
      </c>
      <c r="M249" s="11" t="s">
        <v>3008</v>
      </c>
      <c r="N249" s="11" t="s">
        <v>3008</v>
      </c>
      <c r="O249" s="11" t="s">
        <v>3008</v>
      </c>
      <c r="P249" s="11" t="s">
        <v>3008</v>
      </c>
      <c r="Q249" s="13">
        <v>43831</v>
      </c>
      <c r="R249" s="11" t="s">
        <v>3009</v>
      </c>
      <c r="S249" s="11">
        <v>242101491</v>
      </c>
      <c r="T249" s="11" t="s">
        <v>3708</v>
      </c>
      <c r="U249" s="11" t="s">
        <v>3709</v>
      </c>
      <c r="V249" s="11">
        <v>212102594</v>
      </c>
      <c r="W249" s="11">
        <v>7573903.9670000002</v>
      </c>
    </row>
    <row r="250" spans="1:23" ht="43.2">
      <c r="A250" s="11" t="s">
        <v>3965</v>
      </c>
      <c r="B250" s="11">
        <v>21260</v>
      </c>
      <c r="C250" s="11">
        <v>3</v>
      </c>
      <c r="D250" s="11" t="s">
        <v>3011</v>
      </c>
      <c r="E250" s="11">
        <v>21</v>
      </c>
      <c r="F250" s="11">
        <v>27</v>
      </c>
      <c r="G250" s="11">
        <v>150</v>
      </c>
      <c r="H250" s="11">
        <v>975</v>
      </c>
      <c r="I250" s="12">
        <v>44944.777581018519</v>
      </c>
      <c r="J250" s="11">
        <v>21500</v>
      </c>
      <c r="K250" s="11" t="s">
        <v>1481</v>
      </c>
      <c r="L250" s="11" t="s">
        <v>3008</v>
      </c>
      <c r="M250" s="11" t="s">
        <v>3008</v>
      </c>
      <c r="N250" s="11" t="s">
        <v>3008</v>
      </c>
      <c r="O250" s="11" t="s">
        <v>3008</v>
      </c>
      <c r="P250" s="11" t="s">
        <v>3008</v>
      </c>
      <c r="Q250" s="13">
        <v>43831</v>
      </c>
      <c r="R250" s="11" t="s">
        <v>3009</v>
      </c>
      <c r="S250" s="11">
        <v>242101491</v>
      </c>
      <c r="T250" s="11" t="s">
        <v>3966</v>
      </c>
      <c r="U250" s="11" t="s">
        <v>3967</v>
      </c>
      <c r="V250" s="11">
        <v>212102602</v>
      </c>
      <c r="W250" s="11">
        <v>9779410.0470000003</v>
      </c>
    </row>
    <row r="251" spans="1:23" ht="43.2">
      <c r="A251" s="11" t="s">
        <v>5070</v>
      </c>
      <c r="B251" s="11">
        <v>21261</v>
      </c>
      <c r="C251" s="11">
        <v>2</v>
      </c>
      <c r="D251" s="11" t="s">
        <v>3011</v>
      </c>
      <c r="E251" s="11">
        <v>21</v>
      </c>
      <c r="F251" s="11">
        <v>27</v>
      </c>
      <c r="G251" s="11">
        <v>619</v>
      </c>
      <c r="H251" s="11">
        <v>868</v>
      </c>
      <c r="I251" s="12">
        <v>44944.777581018519</v>
      </c>
      <c r="J251" s="11">
        <v>21110</v>
      </c>
      <c r="K251" s="11" t="s">
        <v>734</v>
      </c>
      <c r="L251" s="11" t="s">
        <v>3008</v>
      </c>
      <c r="M251" s="11" t="s">
        <v>3008</v>
      </c>
      <c r="N251" s="11" t="s">
        <v>3008</v>
      </c>
      <c r="O251" s="11" t="s">
        <v>3008</v>
      </c>
      <c r="P251" s="11" t="s">
        <v>3008</v>
      </c>
      <c r="Q251" s="13">
        <v>43831</v>
      </c>
      <c r="R251" s="11" t="s">
        <v>3009</v>
      </c>
      <c r="S251" s="11">
        <v>200000925</v>
      </c>
      <c r="T251" s="11" t="s">
        <v>5071</v>
      </c>
      <c r="U251" s="11" t="s">
        <v>5072</v>
      </c>
      <c r="V251" s="11">
        <v>212102610</v>
      </c>
      <c r="W251" s="11">
        <v>8683693.0329999998</v>
      </c>
    </row>
    <row r="252" spans="1:23" ht="43.2">
      <c r="A252" s="11" t="s">
        <v>3089</v>
      </c>
      <c r="B252" s="11">
        <v>21262</v>
      </c>
      <c r="C252" s="11">
        <v>3</v>
      </c>
      <c r="D252" s="11" t="s">
        <v>3011</v>
      </c>
      <c r="E252" s="11">
        <v>21</v>
      </c>
      <c r="F252" s="11">
        <v>27</v>
      </c>
      <c r="G252" s="11">
        <v>30</v>
      </c>
      <c r="H252" s="11">
        <v>1008</v>
      </c>
      <c r="I252" s="12">
        <v>44944.777581018519</v>
      </c>
      <c r="J252" s="11">
        <v>21290</v>
      </c>
      <c r="K252" s="11" t="s">
        <v>736</v>
      </c>
      <c r="L252" s="11" t="s">
        <v>3008</v>
      </c>
      <c r="M252" s="11" t="s">
        <v>3008</v>
      </c>
      <c r="N252" s="11" t="s">
        <v>3008</v>
      </c>
      <c r="O252" s="11" t="s">
        <v>3008</v>
      </c>
      <c r="P252" s="11" t="s">
        <v>3008</v>
      </c>
      <c r="Q252" s="13">
        <v>43831</v>
      </c>
      <c r="R252" s="11" t="s">
        <v>3009</v>
      </c>
      <c r="S252" s="11">
        <v>242101434</v>
      </c>
      <c r="T252" s="11" t="s">
        <v>3090</v>
      </c>
      <c r="U252" s="11" t="s">
        <v>3091</v>
      </c>
      <c r="V252" s="11">
        <v>212102628</v>
      </c>
      <c r="W252" s="11">
        <v>10167344.017999999</v>
      </c>
    </row>
    <row r="253" spans="1:23" ht="43.2">
      <c r="A253" s="11" t="s">
        <v>4872</v>
      </c>
      <c r="B253" s="11">
        <v>21263</v>
      </c>
      <c r="C253" s="11">
        <v>2</v>
      </c>
      <c r="D253" s="11" t="s">
        <v>3011</v>
      </c>
      <c r="E253" s="11">
        <v>21</v>
      </c>
      <c r="F253" s="11">
        <v>27</v>
      </c>
      <c r="G253" s="11">
        <v>1673</v>
      </c>
      <c r="H253" s="11">
        <v>1046</v>
      </c>
      <c r="I253" s="12">
        <v>44944.777581018519</v>
      </c>
      <c r="J253" s="11">
        <v>21600</v>
      </c>
      <c r="K253" s="11" t="s">
        <v>738</v>
      </c>
      <c r="L253" s="11" t="s">
        <v>3008</v>
      </c>
      <c r="M253" s="11" t="s">
        <v>3008</v>
      </c>
      <c r="N253" s="11" t="s">
        <v>3008</v>
      </c>
      <c r="O253" s="11" t="s">
        <v>3008</v>
      </c>
      <c r="P253" s="11" t="s">
        <v>3008</v>
      </c>
      <c r="Q253" s="13">
        <v>43831</v>
      </c>
      <c r="R253" s="11" t="s">
        <v>3009</v>
      </c>
      <c r="S253" s="11">
        <v>242100410</v>
      </c>
      <c r="T253" s="11" t="s">
        <v>4873</v>
      </c>
      <c r="U253" s="11" t="s">
        <v>4874</v>
      </c>
      <c r="V253" s="11">
        <v>212102636</v>
      </c>
      <c r="W253" s="11">
        <v>10517980.044</v>
      </c>
    </row>
    <row r="254" spans="1:23" ht="43.2">
      <c r="A254" s="11" t="s">
        <v>4070</v>
      </c>
      <c r="B254" s="11">
        <v>21265</v>
      </c>
      <c r="C254" s="11">
        <v>1</v>
      </c>
      <c r="D254" s="11" t="s">
        <v>3011</v>
      </c>
      <c r="E254" s="11">
        <v>21</v>
      </c>
      <c r="F254" s="11">
        <v>27</v>
      </c>
      <c r="G254" s="11">
        <v>748</v>
      </c>
      <c r="H254" s="11">
        <v>1012</v>
      </c>
      <c r="I254" s="12">
        <v>44944.777581018519</v>
      </c>
      <c r="J254" s="11">
        <v>21220</v>
      </c>
      <c r="K254" s="11" t="s">
        <v>744</v>
      </c>
      <c r="L254" s="11" t="s">
        <v>3008</v>
      </c>
      <c r="M254" s="11" t="s">
        <v>3008</v>
      </c>
      <c r="N254" s="11" t="s">
        <v>3008</v>
      </c>
      <c r="O254" s="11" t="s">
        <v>3008</v>
      </c>
      <c r="P254" s="11" t="s">
        <v>3008</v>
      </c>
      <c r="Q254" s="13">
        <v>43831</v>
      </c>
      <c r="R254" s="11" t="s">
        <v>3009</v>
      </c>
      <c r="S254" s="11">
        <v>200070894</v>
      </c>
      <c r="T254" s="11" t="s">
        <v>4071</v>
      </c>
      <c r="U254" s="11" t="s">
        <v>4072</v>
      </c>
      <c r="V254" s="11">
        <v>212102651</v>
      </c>
      <c r="W254" s="11">
        <v>10174101.472999999</v>
      </c>
    </row>
    <row r="255" spans="1:23" ht="43.2">
      <c r="A255" s="11" t="s">
        <v>5010</v>
      </c>
      <c r="B255" s="11">
        <v>21266</v>
      </c>
      <c r="C255" s="11">
        <v>2</v>
      </c>
      <c r="D255" s="11" t="s">
        <v>3011</v>
      </c>
      <c r="E255" s="11">
        <v>21</v>
      </c>
      <c r="F255" s="11">
        <v>27</v>
      </c>
      <c r="G255" s="11">
        <v>198</v>
      </c>
      <c r="H255" s="11">
        <v>679</v>
      </c>
      <c r="I255" s="12">
        <v>44944.777581018519</v>
      </c>
      <c r="J255" s="11">
        <v>21490</v>
      </c>
      <c r="K255" s="11" t="s">
        <v>746</v>
      </c>
      <c r="L255" s="11" t="s">
        <v>3008</v>
      </c>
      <c r="M255" s="11" t="s">
        <v>3008</v>
      </c>
      <c r="N255" s="11" t="s">
        <v>3008</v>
      </c>
      <c r="O255" s="11" t="s">
        <v>3008</v>
      </c>
      <c r="P255" s="11" t="s">
        <v>3008</v>
      </c>
      <c r="Q255" s="13">
        <v>43831</v>
      </c>
      <c r="R255" s="11" t="s">
        <v>3009</v>
      </c>
      <c r="S255" s="11">
        <v>200069540</v>
      </c>
      <c r="T255" s="11" t="s">
        <v>5011</v>
      </c>
      <c r="U255" s="11" t="s">
        <v>5012</v>
      </c>
      <c r="V255" s="11">
        <v>212102669</v>
      </c>
      <c r="W255" s="11">
        <v>6745225.7249999996</v>
      </c>
    </row>
    <row r="256" spans="1:23" ht="43.2">
      <c r="A256" s="11" t="s">
        <v>3527</v>
      </c>
      <c r="B256" s="11">
        <v>21267</v>
      </c>
      <c r="C256" s="11">
        <v>1</v>
      </c>
      <c r="D256" s="11" t="s">
        <v>3011</v>
      </c>
      <c r="E256" s="11">
        <v>21</v>
      </c>
      <c r="F256" s="11">
        <v>27</v>
      </c>
      <c r="G256" s="11">
        <v>501</v>
      </c>
      <c r="H256" s="11">
        <v>806</v>
      </c>
      <c r="I256" s="12">
        <v>44944.777581018519</v>
      </c>
      <c r="J256" s="11">
        <v>21640</v>
      </c>
      <c r="K256" s="11" t="s">
        <v>748</v>
      </c>
      <c r="L256" s="11" t="s">
        <v>3008</v>
      </c>
      <c r="M256" s="11" t="s">
        <v>3008</v>
      </c>
      <c r="N256" s="11" t="s">
        <v>3008</v>
      </c>
      <c r="O256" s="11" t="s">
        <v>3008</v>
      </c>
      <c r="P256" s="11" t="s">
        <v>3008</v>
      </c>
      <c r="Q256" s="13">
        <v>43831</v>
      </c>
      <c r="R256" s="11" t="s">
        <v>3009</v>
      </c>
      <c r="S256" s="11">
        <v>200070894</v>
      </c>
      <c r="T256" s="11" t="s">
        <v>3528</v>
      </c>
      <c r="U256" s="11" t="s">
        <v>3529</v>
      </c>
      <c r="V256" s="11">
        <v>212102677</v>
      </c>
      <c r="W256" s="11">
        <v>8067084.9989999998</v>
      </c>
    </row>
    <row r="257" spans="1:23" ht="43.2">
      <c r="A257" s="11" t="s">
        <v>5004</v>
      </c>
      <c r="B257" s="11">
        <v>21268</v>
      </c>
      <c r="C257" s="11">
        <v>2</v>
      </c>
      <c r="D257" s="11" t="s">
        <v>3011</v>
      </c>
      <c r="E257" s="11">
        <v>21</v>
      </c>
      <c r="F257" s="11">
        <v>27</v>
      </c>
      <c r="G257" s="11">
        <v>191</v>
      </c>
      <c r="H257" s="11">
        <v>791</v>
      </c>
      <c r="I257" s="12">
        <v>44944.777581018519</v>
      </c>
      <c r="J257" s="11">
        <v>21130</v>
      </c>
      <c r="K257" s="11" t="s">
        <v>750</v>
      </c>
      <c r="L257" s="11" t="s">
        <v>3008</v>
      </c>
      <c r="M257" s="11" t="s">
        <v>3008</v>
      </c>
      <c r="N257" s="11" t="s">
        <v>3008</v>
      </c>
      <c r="O257" s="11" t="s">
        <v>3008</v>
      </c>
      <c r="P257" s="11" t="s">
        <v>3008</v>
      </c>
      <c r="Q257" s="13">
        <v>43831</v>
      </c>
      <c r="R257" s="11" t="s">
        <v>3009</v>
      </c>
      <c r="S257" s="11">
        <v>200070902</v>
      </c>
      <c r="T257" s="11" t="s">
        <v>5005</v>
      </c>
      <c r="U257" s="11" t="s">
        <v>5006</v>
      </c>
      <c r="V257" s="11">
        <v>212102685</v>
      </c>
      <c r="W257" s="11">
        <v>7976511.8739999998</v>
      </c>
    </row>
    <row r="258" spans="1:23" ht="43.2">
      <c r="A258" s="11" t="s">
        <v>4313</v>
      </c>
      <c r="B258" s="11">
        <v>21269</v>
      </c>
      <c r="C258" s="11">
        <v>2</v>
      </c>
      <c r="D258" s="11" t="s">
        <v>3011</v>
      </c>
      <c r="E258" s="11">
        <v>21</v>
      </c>
      <c r="F258" s="11">
        <v>27</v>
      </c>
      <c r="G258" s="11">
        <v>450</v>
      </c>
      <c r="H258" s="11">
        <v>1655</v>
      </c>
      <c r="I258" s="12">
        <v>44944.777581018519</v>
      </c>
      <c r="J258" s="11">
        <v>21130</v>
      </c>
      <c r="K258" s="11" t="s">
        <v>752</v>
      </c>
      <c r="L258" s="11" t="s">
        <v>3008</v>
      </c>
      <c r="M258" s="11" t="s">
        <v>3008</v>
      </c>
      <c r="N258" s="11" t="s">
        <v>3008</v>
      </c>
      <c r="O258" s="11" t="s">
        <v>3008</v>
      </c>
      <c r="P258" s="11" t="s">
        <v>3008</v>
      </c>
      <c r="Q258" s="13">
        <v>43831</v>
      </c>
      <c r="R258" s="11" t="s">
        <v>3009</v>
      </c>
      <c r="S258" s="11">
        <v>200070902</v>
      </c>
      <c r="T258" s="11" t="s">
        <v>4314</v>
      </c>
      <c r="U258" s="11" t="s">
        <v>4315</v>
      </c>
      <c r="V258" s="11">
        <v>212102693</v>
      </c>
      <c r="W258" s="11">
        <v>16719780.339</v>
      </c>
    </row>
    <row r="259" spans="1:23" ht="43.2">
      <c r="A259" s="11" t="s">
        <v>3071</v>
      </c>
      <c r="B259" s="11">
        <v>21270</v>
      </c>
      <c r="C259" s="11">
        <v>2</v>
      </c>
      <c r="D259" s="11" t="s">
        <v>3011</v>
      </c>
      <c r="E259" s="11">
        <v>21</v>
      </c>
      <c r="F259" s="11">
        <v>27</v>
      </c>
      <c r="G259" s="11">
        <v>215</v>
      </c>
      <c r="H259" s="11">
        <v>629</v>
      </c>
      <c r="I259" s="12">
        <v>44944.777581018519</v>
      </c>
      <c r="J259" s="11">
        <v>21160</v>
      </c>
      <c r="K259" s="11" t="s">
        <v>754</v>
      </c>
      <c r="L259" s="11" t="s">
        <v>3008</v>
      </c>
      <c r="M259" s="11" t="s">
        <v>3008</v>
      </c>
      <c r="N259" s="11" t="s">
        <v>3008</v>
      </c>
      <c r="O259" s="11" t="s">
        <v>3008</v>
      </c>
      <c r="P259" s="11" t="s">
        <v>3008</v>
      </c>
      <c r="Q259" s="13">
        <v>43831</v>
      </c>
      <c r="R259" s="11" t="s">
        <v>3009</v>
      </c>
      <c r="S259" s="11">
        <v>242100410</v>
      </c>
      <c r="T259" s="11" t="s">
        <v>3072</v>
      </c>
      <c r="U259" s="11" t="s">
        <v>3073</v>
      </c>
      <c r="V259" s="11">
        <v>212102701</v>
      </c>
      <c r="W259" s="11">
        <v>6379934.5039999997</v>
      </c>
    </row>
    <row r="260" spans="1:23" ht="43.2">
      <c r="A260" s="11" t="s">
        <v>3788</v>
      </c>
      <c r="B260" s="11">
        <v>21271</v>
      </c>
      <c r="C260" s="11">
        <v>3</v>
      </c>
      <c r="D260" s="11" t="s">
        <v>3011</v>
      </c>
      <c r="E260" s="11">
        <v>21</v>
      </c>
      <c r="F260" s="11">
        <v>27</v>
      </c>
      <c r="G260" s="11">
        <v>274</v>
      </c>
      <c r="H260" s="11">
        <v>2779</v>
      </c>
      <c r="I260" s="12">
        <v>44944.777581018519</v>
      </c>
      <c r="J260" s="11">
        <v>21150</v>
      </c>
      <c r="K260" s="11" t="s">
        <v>756</v>
      </c>
      <c r="L260" s="11" t="s">
        <v>3008</v>
      </c>
      <c r="M260" s="11" t="s">
        <v>3008</v>
      </c>
      <c r="N260" s="11" t="s">
        <v>3008</v>
      </c>
      <c r="O260" s="11" t="s">
        <v>3008</v>
      </c>
      <c r="P260" s="11" t="s">
        <v>3008</v>
      </c>
      <c r="Q260" s="13">
        <v>43831</v>
      </c>
      <c r="R260" s="11" t="s">
        <v>3009</v>
      </c>
      <c r="S260" s="11">
        <v>242101459</v>
      </c>
      <c r="T260" s="11" t="s">
        <v>3789</v>
      </c>
      <c r="U260" s="11" t="s">
        <v>3790</v>
      </c>
      <c r="V260" s="11">
        <v>212102719</v>
      </c>
      <c r="W260" s="11">
        <v>27844864.291999999</v>
      </c>
    </row>
    <row r="261" spans="1:23" ht="43.2">
      <c r="A261" s="11" t="s">
        <v>4418</v>
      </c>
      <c r="B261" s="11">
        <v>21273</v>
      </c>
      <c r="C261" s="11">
        <v>2</v>
      </c>
      <c r="D261" s="11" t="s">
        <v>3011</v>
      </c>
      <c r="E261" s="11">
        <v>21</v>
      </c>
      <c r="F261" s="11">
        <v>27</v>
      </c>
      <c r="G261" s="11">
        <v>1442</v>
      </c>
      <c r="H261" s="11">
        <v>2976</v>
      </c>
      <c r="I261" s="12">
        <v>44944.777581018519</v>
      </c>
      <c r="J261" s="11">
        <v>21410</v>
      </c>
      <c r="K261" s="11" t="s">
        <v>760</v>
      </c>
      <c r="L261" s="11" t="s">
        <v>3008</v>
      </c>
      <c r="M261" s="11" t="s">
        <v>3008</v>
      </c>
      <c r="N261" s="11" t="s">
        <v>3008</v>
      </c>
      <c r="O261" s="11" t="s">
        <v>3008</v>
      </c>
      <c r="P261" s="11" t="s">
        <v>3008</v>
      </c>
      <c r="Q261" s="13">
        <v>43831</v>
      </c>
      <c r="R261" s="11" t="s">
        <v>3009</v>
      </c>
      <c r="S261" s="11">
        <v>200039055</v>
      </c>
      <c r="T261" s="11" t="s">
        <v>4419</v>
      </c>
      <c r="U261" s="11" t="s">
        <v>4420</v>
      </c>
      <c r="V261" s="11">
        <v>212102735</v>
      </c>
      <c r="W261" s="11">
        <v>30262766.594000001</v>
      </c>
    </row>
    <row r="262" spans="1:23" ht="43.2">
      <c r="A262" s="11" t="s">
        <v>4529</v>
      </c>
      <c r="B262" s="11">
        <v>21274</v>
      </c>
      <c r="C262" s="11">
        <v>1</v>
      </c>
      <c r="D262" s="11" t="s">
        <v>3011</v>
      </c>
      <c r="E262" s="11">
        <v>21</v>
      </c>
      <c r="F262" s="11">
        <v>27</v>
      </c>
      <c r="G262" s="11">
        <v>164</v>
      </c>
      <c r="H262" s="11">
        <v>1512</v>
      </c>
      <c r="I262" s="12">
        <v>44944.777581018519</v>
      </c>
      <c r="J262" s="11">
        <v>21230</v>
      </c>
      <c r="K262" s="11" t="s">
        <v>1483</v>
      </c>
      <c r="L262" s="11" t="s">
        <v>3008</v>
      </c>
      <c r="M262" s="11" t="s">
        <v>3008</v>
      </c>
      <c r="N262" s="11" t="s">
        <v>3008</v>
      </c>
      <c r="O262" s="11" t="s">
        <v>3008</v>
      </c>
      <c r="P262" s="11" t="s">
        <v>3008</v>
      </c>
      <c r="Q262" s="13">
        <v>43831</v>
      </c>
      <c r="R262" s="11" t="s">
        <v>3009</v>
      </c>
      <c r="S262" s="11">
        <v>200071173</v>
      </c>
      <c r="T262" s="11" t="s">
        <v>4530</v>
      </c>
      <c r="U262" s="11" t="s">
        <v>4531</v>
      </c>
      <c r="V262" s="11">
        <v>212102743</v>
      </c>
      <c r="W262" s="11">
        <v>15211014.413000001</v>
      </c>
    </row>
    <row r="263" spans="1:23" ht="43.2">
      <c r="A263" s="11" t="s">
        <v>3311</v>
      </c>
      <c r="B263" s="11">
        <v>21275</v>
      </c>
      <c r="C263" s="11">
        <v>2</v>
      </c>
      <c r="D263" s="11" t="s">
        <v>3011</v>
      </c>
      <c r="E263" s="11">
        <v>21</v>
      </c>
      <c r="F263" s="11">
        <v>27</v>
      </c>
      <c r="G263" s="11">
        <v>132</v>
      </c>
      <c r="H263" s="11">
        <v>1013</v>
      </c>
      <c r="I263" s="12">
        <v>44944.777581018519</v>
      </c>
      <c r="J263" s="11">
        <v>21260</v>
      </c>
      <c r="K263" s="11" t="s">
        <v>762</v>
      </c>
      <c r="L263" s="11" t="s">
        <v>3008</v>
      </c>
      <c r="M263" s="11" t="s">
        <v>3008</v>
      </c>
      <c r="N263" s="11" t="s">
        <v>3008</v>
      </c>
      <c r="O263" s="11" t="s">
        <v>3008</v>
      </c>
      <c r="P263" s="11" t="s">
        <v>3008</v>
      </c>
      <c r="Q263" s="13">
        <v>43831</v>
      </c>
      <c r="R263" s="11" t="s">
        <v>3009</v>
      </c>
      <c r="S263" s="11">
        <v>200070910</v>
      </c>
      <c r="T263" s="11" t="s">
        <v>3312</v>
      </c>
      <c r="U263" s="11" t="s">
        <v>3313</v>
      </c>
      <c r="V263" s="11">
        <v>212102750</v>
      </c>
      <c r="W263" s="11">
        <v>10209733.325999999</v>
      </c>
    </row>
    <row r="264" spans="1:23" ht="43.2">
      <c r="A264" s="11" t="s">
        <v>3440</v>
      </c>
      <c r="B264" s="11">
        <v>21277</v>
      </c>
      <c r="C264" s="11">
        <v>2</v>
      </c>
      <c r="D264" s="11" t="s">
        <v>3011</v>
      </c>
      <c r="E264" s="11">
        <v>21</v>
      </c>
      <c r="F264" s="11">
        <v>27</v>
      </c>
      <c r="G264" s="11">
        <v>883</v>
      </c>
      <c r="H264" s="11">
        <v>3066</v>
      </c>
      <c r="I264" s="12">
        <v>44944.777581018519</v>
      </c>
      <c r="J264" s="11">
        <v>21610</v>
      </c>
      <c r="K264" s="11" t="s">
        <v>766</v>
      </c>
      <c r="L264" s="11" t="s">
        <v>3008</v>
      </c>
      <c r="M264" s="11" t="s">
        <v>3008</v>
      </c>
      <c r="N264" s="11" t="s">
        <v>3008</v>
      </c>
      <c r="O264" s="11" t="s">
        <v>3008</v>
      </c>
      <c r="P264" s="11" t="s">
        <v>3008</v>
      </c>
      <c r="Q264" s="13">
        <v>43831</v>
      </c>
      <c r="R264" s="11" t="s">
        <v>3009</v>
      </c>
      <c r="S264" s="11">
        <v>200072825</v>
      </c>
      <c r="T264" s="11" t="s">
        <v>3441</v>
      </c>
      <c r="U264" s="11" t="s">
        <v>3442</v>
      </c>
      <c r="V264" s="11">
        <v>212102776</v>
      </c>
      <c r="W264" s="11">
        <v>30642390.214000002</v>
      </c>
    </row>
    <row r="265" spans="1:23" ht="43.2">
      <c r="A265" s="11" t="s">
        <v>4058</v>
      </c>
      <c r="B265" s="11">
        <v>21278</v>
      </c>
      <c r="C265" s="11">
        <v>2</v>
      </c>
      <c r="D265" s="11" t="s">
        <v>3011</v>
      </c>
      <c r="E265" s="11">
        <v>21</v>
      </c>
      <c r="F265" s="11">
        <v>27</v>
      </c>
      <c r="G265" s="11">
        <v>8756</v>
      </c>
      <c r="H265" s="11">
        <v>449</v>
      </c>
      <c r="I265" s="12">
        <v>44944.777581018519</v>
      </c>
      <c r="J265" s="11">
        <v>21121</v>
      </c>
      <c r="K265" s="11" t="s">
        <v>769</v>
      </c>
      <c r="L265" s="11" t="s">
        <v>3008</v>
      </c>
      <c r="M265" s="11" t="s">
        <v>3008</v>
      </c>
      <c r="N265" s="11" t="s">
        <v>3008</v>
      </c>
      <c r="O265" s="11" t="s">
        <v>3008</v>
      </c>
      <c r="P265" s="11" t="s">
        <v>3008</v>
      </c>
      <c r="Q265" s="13">
        <v>43831</v>
      </c>
      <c r="R265" s="11" t="s">
        <v>3009</v>
      </c>
      <c r="S265" s="11">
        <v>242100410</v>
      </c>
      <c r="T265" s="11" t="s">
        <v>4059</v>
      </c>
      <c r="U265" s="11" t="s">
        <v>4060</v>
      </c>
      <c r="V265" s="11">
        <v>212102784</v>
      </c>
      <c r="W265" s="11">
        <v>4524325.7170000002</v>
      </c>
    </row>
    <row r="266" spans="1:23" ht="43.2">
      <c r="A266" s="11" t="s">
        <v>4767</v>
      </c>
      <c r="B266" s="11">
        <v>21276</v>
      </c>
      <c r="C266" s="11">
        <v>3</v>
      </c>
      <c r="D266" s="11" t="s">
        <v>3011</v>
      </c>
      <c r="E266" s="11">
        <v>21</v>
      </c>
      <c r="F266" s="11">
        <v>27</v>
      </c>
      <c r="G266" s="11">
        <v>117</v>
      </c>
      <c r="H266" s="11">
        <v>1790</v>
      </c>
      <c r="I266" s="12">
        <v>44944.777581018519</v>
      </c>
      <c r="J266" s="11">
        <v>21450</v>
      </c>
      <c r="K266" s="11" t="s">
        <v>764</v>
      </c>
      <c r="L266" s="11" t="s">
        <v>3008</v>
      </c>
      <c r="M266" s="11" t="s">
        <v>3008</v>
      </c>
      <c r="N266" s="11" t="s">
        <v>3008</v>
      </c>
      <c r="O266" s="11" t="s">
        <v>3008</v>
      </c>
      <c r="P266" s="11" t="s">
        <v>3008</v>
      </c>
      <c r="Q266" s="13">
        <v>43831</v>
      </c>
      <c r="R266" s="11" t="s">
        <v>3009</v>
      </c>
      <c r="S266" s="11">
        <v>242101434</v>
      </c>
      <c r="T266" s="11" t="s">
        <v>4768</v>
      </c>
      <c r="U266" s="11" t="s">
        <v>4769</v>
      </c>
      <c r="V266" s="11">
        <v>212102768</v>
      </c>
      <c r="W266" s="11">
        <v>18016380.327</v>
      </c>
    </row>
    <row r="267" spans="1:23" ht="43.2">
      <c r="A267" s="11" t="s">
        <v>3137</v>
      </c>
      <c r="B267" s="11">
        <v>21279</v>
      </c>
      <c r="C267" s="11">
        <v>3</v>
      </c>
      <c r="D267" s="11" t="s">
        <v>3011</v>
      </c>
      <c r="E267" s="11">
        <v>21</v>
      </c>
      <c r="F267" s="11">
        <v>27</v>
      </c>
      <c r="G267" s="11">
        <v>25</v>
      </c>
      <c r="H267" s="11">
        <v>1352</v>
      </c>
      <c r="I267" s="12">
        <v>44944.777581018519</v>
      </c>
      <c r="J267" s="11">
        <v>21330</v>
      </c>
      <c r="K267" s="11" t="s">
        <v>771</v>
      </c>
      <c r="L267" s="11" t="s">
        <v>3008</v>
      </c>
      <c r="M267" s="11" t="s">
        <v>3008</v>
      </c>
      <c r="N267" s="11" t="s">
        <v>3008</v>
      </c>
      <c r="O267" s="11" t="s">
        <v>3008</v>
      </c>
      <c r="P267" s="11" t="s">
        <v>3008</v>
      </c>
      <c r="Q267" s="13">
        <v>43831</v>
      </c>
      <c r="R267" s="11" t="s">
        <v>3009</v>
      </c>
      <c r="S267" s="11">
        <v>242101491</v>
      </c>
      <c r="T267" s="11" t="s">
        <v>3138</v>
      </c>
      <c r="U267" s="11" t="s">
        <v>3139</v>
      </c>
      <c r="V267" s="11">
        <v>212102792</v>
      </c>
      <c r="W267" s="11">
        <v>13659162.243000001</v>
      </c>
    </row>
    <row r="268" spans="1:23" ht="43.2">
      <c r="A268" s="11" t="s">
        <v>3404</v>
      </c>
      <c r="B268" s="11">
        <v>21280</v>
      </c>
      <c r="C268" s="11">
        <v>3</v>
      </c>
      <c r="D268" s="11" t="s">
        <v>3011</v>
      </c>
      <c r="E268" s="11">
        <v>21</v>
      </c>
      <c r="F268" s="11">
        <v>27</v>
      </c>
      <c r="G268" s="11">
        <v>142</v>
      </c>
      <c r="H268" s="11">
        <v>1761</v>
      </c>
      <c r="I268" s="12">
        <v>44944.777581018519</v>
      </c>
      <c r="J268" s="11">
        <v>21390</v>
      </c>
      <c r="K268" s="11" t="s">
        <v>773</v>
      </c>
      <c r="L268" s="11" t="s">
        <v>3008</v>
      </c>
      <c r="M268" s="11" t="s">
        <v>3008</v>
      </c>
      <c r="N268" s="11" t="s">
        <v>3008</v>
      </c>
      <c r="O268" s="11" t="s">
        <v>3008</v>
      </c>
      <c r="P268" s="11" t="s">
        <v>3008</v>
      </c>
      <c r="Q268" s="13">
        <v>43831</v>
      </c>
      <c r="R268" s="11" t="s">
        <v>3009</v>
      </c>
      <c r="S268" s="11">
        <v>200071017</v>
      </c>
      <c r="T268" s="11" t="s">
        <v>3405</v>
      </c>
      <c r="U268" s="11" t="s">
        <v>3406</v>
      </c>
      <c r="V268" s="11">
        <v>212102800</v>
      </c>
      <c r="W268" s="11">
        <v>17822789.577</v>
      </c>
    </row>
    <row r="269" spans="1:23" ht="43.2">
      <c r="A269" s="11" t="s">
        <v>5031</v>
      </c>
      <c r="B269" s="11">
        <v>21281</v>
      </c>
      <c r="C269" s="11">
        <v>2</v>
      </c>
      <c r="D269" s="11" t="s">
        <v>3011</v>
      </c>
      <c r="E269" s="11">
        <v>21</v>
      </c>
      <c r="F269" s="11">
        <v>27</v>
      </c>
      <c r="G269" s="11">
        <v>170</v>
      </c>
      <c r="H269" s="11">
        <v>1014</v>
      </c>
      <c r="I269" s="12">
        <v>44944.777581018519</v>
      </c>
      <c r="J269" s="11">
        <v>21610</v>
      </c>
      <c r="K269" s="11" t="s">
        <v>775</v>
      </c>
      <c r="L269" s="11" t="s">
        <v>3008</v>
      </c>
      <c r="M269" s="11" t="s">
        <v>3008</v>
      </c>
      <c r="N269" s="11" t="s">
        <v>3008</v>
      </c>
      <c r="O269" s="11" t="s">
        <v>3008</v>
      </c>
      <c r="P269" s="11" t="s">
        <v>3008</v>
      </c>
      <c r="Q269" s="13">
        <v>43831</v>
      </c>
      <c r="R269" s="11" t="s">
        <v>3009</v>
      </c>
      <c r="S269" s="11">
        <v>200072825</v>
      </c>
      <c r="T269" s="11" t="s">
        <v>5032</v>
      </c>
      <c r="U269" s="11" t="s">
        <v>5033</v>
      </c>
      <c r="V269" s="11">
        <v>212102818</v>
      </c>
      <c r="W269" s="11">
        <v>10189336.903999999</v>
      </c>
    </row>
    <row r="270" spans="1:23" ht="43.2">
      <c r="A270" s="11" t="s">
        <v>4205</v>
      </c>
      <c r="B270" s="11">
        <v>21282</v>
      </c>
      <c r="C270" s="11">
        <v>3</v>
      </c>
      <c r="D270" s="11" t="s">
        <v>3011</v>
      </c>
      <c r="E270" s="11">
        <v>21</v>
      </c>
      <c r="F270" s="11">
        <v>27</v>
      </c>
      <c r="G270" s="11">
        <v>105</v>
      </c>
      <c r="H270" s="11">
        <v>710</v>
      </c>
      <c r="I270" s="12">
        <v>44944.777581018519</v>
      </c>
      <c r="J270" s="11">
        <v>21460</v>
      </c>
      <c r="K270" s="11" t="s">
        <v>1485</v>
      </c>
      <c r="L270" s="11" t="s">
        <v>3008</v>
      </c>
      <c r="M270" s="11" t="s">
        <v>3008</v>
      </c>
      <c r="N270" s="11" t="s">
        <v>3008</v>
      </c>
      <c r="O270" s="11" t="s">
        <v>3008</v>
      </c>
      <c r="P270" s="11" t="s">
        <v>3008</v>
      </c>
      <c r="Q270" s="13">
        <v>43831</v>
      </c>
      <c r="R270" s="11" t="s">
        <v>3009</v>
      </c>
      <c r="S270" s="11">
        <v>200071017</v>
      </c>
      <c r="T270" s="11" t="s">
        <v>4206</v>
      </c>
      <c r="U270" s="11" t="s">
        <v>4207</v>
      </c>
      <c r="V270" s="11">
        <v>212102826</v>
      </c>
      <c r="W270" s="11">
        <v>7149218.5180000002</v>
      </c>
    </row>
    <row r="271" spans="1:23" ht="43.2">
      <c r="A271" s="11" t="s">
        <v>5082</v>
      </c>
      <c r="B271" s="11">
        <v>21283</v>
      </c>
      <c r="C271" s="11">
        <v>2</v>
      </c>
      <c r="D271" s="11" t="s">
        <v>3011</v>
      </c>
      <c r="E271" s="11">
        <v>21</v>
      </c>
      <c r="F271" s="11">
        <v>27</v>
      </c>
      <c r="G271" s="11">
        <v>66</v>
      </c>
      <c r="H271" s="11">
        <v>1173</v>
      </c>
      <c r="I271" s="12">
        <v>44944.777581018519</v>
      </c>
      <c r="J271" s="11">
        <v>21580</v>
      </c>
      <c r="K271" s="11" t="s">
        <v>777</v>
      </c>
      <c r="L271" s="11" t="s">
        <v>3008</v>
      </c>
      <c r="M271" s="11" t="s">
        <v>3008</v>
      </c>
      <c r="N271" s="11" t="s">
        <v>3008</v>
      </c>
      <c r="O271" s="11" t="s">
        <v>3008</v>
      </c>
      <c r="P271" s="11" t="s">
        <v>3008</v>
      </c>
      <c r="Q271" s="13">
        <v>43831</v>
      </c>
      <c r="R271" s="11" t="s">
        <v>3009</v>
      </c>
      <c r="S271" s="11">
        <v>200070910</v>
      </c>
      <c r="T271" s="11" t="s">
        <v>5083</v>
      </c>
      <c r="U271" s="11" t="s">
        <v>5084</v>
      </c>
      <c r="V271" s="11">
        <v>212102834</v>
      </c>
      <c r="W271" s="11">
        <v>11778107.865</v>
      </c>
    </row>
    <row r="272" spans="1:23" ht="43.2">
      <c r="A272" s="11" t="s">
        <v>4004</v>
      </c>
      <c r="B272" s="11">
        <v>21284</v>
      </c>
      <c r="C272" s="11">
        <v>2</v>
      </c>
      <c r="D272" s="11" t="s">
        <v>3011</v>
      </c>
      <c r="E272" s="11">
        <v>21</v>
      </c>
      <c r="F272" s="11">
        <v>27</v>
      </c>
      <c r="G272" s="11">
        <v>280</v>
      </c>
      <c r="H272" s="11">
        <v>3165</v>
      </c>
      <c r="I272" s="12">
        <v>44944.777581018519</v>
      </c>
      <c r="J272" s="11">
        <v>21440</v>
      </c>
      <c r="K272" s="11" t="s">
        <v>779</v>
      </c>
      <c r="L272" s="11" t="s">
        <v>3008</v>
      </c>
      <c r="M272" s="11" t="s">
        <v>3008</v>
      </c>
      <c r="N272" s="11" t="s">
        <v>3008</v>
      </c>
      <c r="O272" s="11" t="s">
        <v>3008</v>
      </c>
      <c r="P272" s="11" t="s">
        <v>3008</v>
      </c>
      <c r="Q272" s="13">
        <v>43831</v>
      </c>
      <c r="R272" s="11" t="s">
        <v>3009</v>
      </c>
      <c r="S272" s="11">
        <v>200039063</v>
      </c>
      <c r="T272" s="11" t="s">
        <v>4005</v>
      </c>
      <c r="U272" s="11" t="s">
        <v>4006</v>
      </c>
      <c r="V272" s="11">
        <v>212102842</v>
      </c>
      <c r="W272" s="11">
        <v>32171418.715</v>
      </c>
    </row>
    <row r="273" spans="1:23" ht="43.2">
      <c r="A273" s="11" t="s">
        <v>3761</v>
      </c>
      <c r="B273" s="11">
        <v>21285</v>
      </c>
      <c r="C273" s="11">
        <v>1</v>
      </c>
      <c r="D273" s="11" t="s">
        <v>3011</v>
      </c>
      <c r="E273" s="11">
        <v>21</v>
      </c>
      <c r="F273" s="11">
        <v>27</v>
      </c>
      <c r="G273" s="11">
        <v>501</v>
      </c>
      <c r="H273" s="11">
        <v>1232</v>
      </c>
      <c r="I273" s="12">
        <v>44944.777581018519</v>
      </c>
      <c r="J273" s="11">
        <v>21170</v>
      </c>
      <c r="K273" s="11" t="s">
        <v>781</v>
      </c>
      <c r="L273" s="11" t="s">
        <v>3008</v>
      </c>
      <c r="M273" s="11" t="s">
        <v>3008</v>
      </c>
      <c r="N273" s="11" t="s">
        <v>3008</v>
      </c>
      <c r="O273" s="11" t="s">
        <v>3008</v>
      </c>
      <c r="P273" s="11" t="s">
        <v>3008</v>
      </c>
      <c r="Q273" s="13">
        <v>43831</v>
      </c>
      <c r="R273" s="11" t="s">
        <v>3009</v>
      </c>
      <c r="S273" s="11">
        <v>242101509</v>
      </c>
      <c r="T273" s="11" t="s">
        <v>3762</v>
      </c>
      <c r="U273" s="11" t="s">
        <v>3763</v>
      </c>
      <c r="V273" s="11">
        <v>212102859</v>
      </c>
      <c r="W273" s="11">
        <v>12508936.284</v>
      </c>
    </row>
    <row r="274" spans="1:23" ht="43.2">
      <c r="A274" s="11" t="s">
        <v>3530</v>
      </c>
      <c r="B274" s="11">
        <v>21286</v>
      </c>
      <c r="C274" s="11">
        <v>2</v>
      </c>
      <c r="D274" s="11" t="s">
        <v>3011</v>
      </c>
      <c r="E274" s="11">
        <v>21</v>
      </c>
      <c r="F274" s="11">
        <v>27</v>
      </c>
      <c r="G274" s="11">
        <v>88</v>
      </c>
      <c r="H274" s="11">
        <v>2196</v>
      </c>
      <c r="I274" s="12">
        <v>44944.777581018519</v>
      </c>
      <c r="J274" s="11">
        <v>21120</v>
      </c>
      <c r="K274" s="11" t="s">
        <v>783</v>
      </c>
      <c r="L274" s="11" t="s">
        <v>3008</v>
      </c>
      <c r="M274" s="11" t="s">
        <v>3008</v>
      </c>
      <c r="N274" s="11" t="s">
        <v>3008</v>
      </c>
      <c r="O274" s="11" t="s">
        <v>3008</v>
      </c>
      <c r="P274" s="11" t="s">
        <v>3008</v>
      </c>
      <c r="Q274" s="13">
        <v>43831</v>
      </c>
      <c r="R274" s="11" t="s">
        <v>3009</v>
      </c>
      <c r="S274" s="11">
        <v>200039063</v>
      </c>
      <c r="T274" s="11" t="s">
        <v>3531</v>
      </c>
      <c r="U274" s="11" t="s">
        <v>3532</v>
      </c>
      <c r="V274" s="11">
        <v>212102867</v>
      </c>
      <c r="W274" s="11">
        <v>22217671.703000002</v>
      </c>
    </row>
    <row r="275" spans="1:23" ht="43.2">
      <c r="A275" s="11" t="s">
        <v>3746</v>
      </c>
      <c r="B275" s="11">
        <v>21287</v>
      </c>
      <c r="C275" s="11">
        <v>3</v>
      </c>
      <c r="D275" s="11" t="s">
        <v>3011</v>
      </c>
      <c r="E275" s="11">
        <v>21</v>
      </c>
      <c r="F275" s="11">
        <v>27</v>
      </c>
      <c r="G275" s="11">
        <v>155</v>
      </c>
      <c r="H275" s="11">
        <v>1307</v>
      </c>
      <c r="I275" s="12">
        <v>44944.777581018519</v>
      </c>
      <c r="J275" s="11">
        <v>21500</v>
      </c>
      <c r="K275" s="11" t="s">
        <v>1487</v>
      </c>
      <c r="L275" s="11" t="s">
        <v>3008</v>
      </c>
      <c r="M275" s="11" t="s">
        <v>3008</v>
      </c>
      <c r="N275" s="11" t="s">
        <v>3008</v>
      </c>
      <c r="O275" s="11" t="s">
        <v>3008</v>
      </c>
      <c r="P275" s="11" t="s">
        <v>3008</v>
      </c>
      <c r="Q275" s="13">
        <v>43831</v>
      </c>
      <c r="R275" s="11" t="s">
        <v>3009</v>
      </c>
      <c r="S275" s="11">
        <v>242101491</v>
      </c>
      <c r="T275" s="11" t="s">
        <v>3747</v>
      </c>
      <c r="U275" s="11" t="s">
        <v>3748</v>
      </c>
      <c r="V275" s="11">
        <v>212102875</v>
      </c>
      <c r="W275" s="11">
        <v>13271630.756999999</v>
      </c>
    </row>
    <row r="276" spans="1:23" ht="43.2">
      <c r="A276" s="11" t="s">
        <v>3020</v>
      </c>
      <c r="B276" s="11">
        <v>21288</v>
      </c>
      <c r="C276" s="11">
        <v>3</v>
      </c>
      <c r="D276" s="11" t="s">
        <v>3011</v>
      </c>
      <c r="E276" s="11">
        <v>21</v>
      </c>
      <c r="F276" s="11">
        <v>27</v>
      </c>
      <c r="G276" s="11">
        <v>162</v>
      </c>
      <c r="H276" s="11">
        <v>3477</v>
      </c>
      <c r="I276" s="12">
        <v>44944.777581018519</v>
      </c>
      <c r="J276" s="11">
        <v>21150</v>
      </c>
      <c r="K276" s="11" t="s">
        <v>785</v>
      </c>
      <c r="L276" s="11" t="s">
        <v>3008</v>
      </c>
      <c r="M276" s="11" t="s">
        <v>3008</v>
      </c>
      <c r="N276" s="11" t="s">
        <v>3008</v>
      </c>
      <c r="O276" s="11" t="s">
        <v>3008</v>
      </c>
      <c r="P276" s="11" t="s">
        <v>3008</v>
      </c>
      <c r="Q276" s="13">
        <v>43831</v>
      </c>
      <c r="R276" s="11" t="s">
        <v>3009</v>
      </c>
      <c r="S276" s="11">
        <v>242101459</v>
      </c>
      <c r="T276" s="11" t="s">
        <v>3021</v>
      </c>
      <c r="U276" s="11" t="s">
        <v>3022</v>
      </c>
      <c r="V276" s="11">
        <v>212102883</v>
      </c>
      <c r="W276" s="11">
        <v>34858392.083999999</v>
      </c>
    </row>
    <row r="277" spans="1:23" ht="43.2">
      <c r="A277" s="11" t="s">
        <v>4884</v>
      </c>
      <c r="B277" s="11">
        <v>21289</v>
      </c>
      <c r="C277" s="11">
        <v>1</v>
      </c>
      <c r="D277" s="11" t="s">
        <v>3011</v>
      </c>
      <c r="E277" s="11">
        <v>21</v>
      </c>
      <c r="F277" s="11">
        <v>27</v>
      </c>
      <c r="G277" s="11">
        <v>116</v>
      </c>
      <c r="H277" s="11">
        <v>773</v>
      </c>
      <c r="I277" s="12">
        <v>44944.777581018519</v>
      </c>
      <c r="J277" s="11">
        <v>21700</v>
      </c>
      <c r="K277" s="11" t="s">
        <v>787</v>
      </c>
      <c r="L277" s="11" t="s">
        <v>3008</v>
      </c>
      <c r="M277" s="11" t="s">
        <v>3008</v>
      </c>
      <c r="N277" s="11" t="s">
        <v>3008</v>
      </c>
      <c r="O277" s="11" t="s">
        <v>3008</v>
      </c>
      <c r="P277" s="11" t="s">
        <v>3008</v>
      </c>
      <c r="Q277" s="13">
        <v>43831</v>
      </c>
      <c r="R277" s="11" t="s">
        <v>3009</v>
      </c>
      <c r="S277" s="11">
        <v>200070894</v>
      </c>
      <c r="T277" s="11" t="s">
        <v>4885</v>
      </c>
      <c r="U277" s="11" t="s">
        <v>4886</v>
      </c>
      <c r="V277" s="11">
        <v>212102891</v>
      </c>
      <c r="W277" s="11">
        <v>7715044.8260000004</v>
      </c>
    </row>
    <row r="278" spans="1:23" ht="43.2">
      <c r="A278" s="11" t="s">
        <v>4605</v>
      </c>
      <c r="B278" s="11">
        <v>21290</v>
      </c>
      <c r="C278" s="11">
        <v>2</v>
      </c>
      <c r="D278" s="11" t="s">
        <v>3011</v>
      </c>
      <c r="E278" s="11">
        <v>21</v>
      </c>
      <c r="F278" s="11">
        <v>27</v>
      </c>
      <c r="G278" s="11">
        <v>923</v>
      </c>
      <c r="H278" s="11">
        <v>1934</v>
      </c>
      <c r="I278" s="12">
        <v>44944.777581018519</v>
      </c>
      <c r="J278" s="11">
        <v>21120</v>
      </c>
      <c r="K278" s="11" t="s">
        <v>789</v>
      </c>
      <c r="L278" s="11" t="s">
        <v>3008</v>
      </c>
      <c r="M278" s="11" t="s">
        <v>3008</v>
      </c>
      <c r="N278" s="11" t="s">
        <v>3008</v>
      </c>
      <c r="O278" s="11" t="s">
        <v>3008</v>
      </c>
      <c r="P278" s="11" t="s">
        <v>3008</v>
      </c>
      <c r="Q278" s="13">
        <v>43831</v>
      </c>
      <c r="R278" s="11" t="s">
        <v>3009</v>
      </c>
      <c r="S278" s="11">
        <v>242100154</v>
      </c>
      <c r="T278" s="11" t="s">
        <v>4606</v>
      </c>
      <c r="U278" s="11" t="s">
        <v>4607</v>
      </c>
      <c r="V278" s="11">
        <v>212102909</v>
      </c>
      <c r="W278" s="11">
        <v>19332244.688000001</v>
      </c>
    </row>
    <row r="279" spans="1:23" ht="43.2">
      <c r="A279" s="11" t="s">
        <v>3269</v>
      </c>
      <c r="B279" s="11">
        <v>21291</v>
      </c>
      <c r="C279" s="11">
        <v>3</v>
      </c>
      <c r="D279" s="11" t="s">
        <v>3011</v>
      </c>
      <c r="E279" s="11">
        <v>21</v>
      </c>
      <c r="F279" s="11">
        <v>27</v>
      </c>
      <c r="G279" s="11">
        <v>367</v>
      </c>
      <c r="H279" s="11">
        <v>1382</v>
      </c>
      <c r="I279" s="12">
        <v>44944.777581018519</v>
      </c>
      <c r="J279" s="11">
        <v>21140</v>
      </c>
      <c r="K279" s="11" t="s">
        <v>791</v>
      </c>
      <c r="L279" s="11" t="s">
        <v>3008</v>
      </c>
      <c r="M279" s="11" t="s">
        <v>3008</v>
      </c>
      <c r="N279" s="11" t="s">
        <v>3008</v>
      </c>
      <c r="O279" s="11" t="s">
        <v>3008</v>
      </c>
      <c r="P279" s="11" t="s">
        <v>3008</v>
      </c>
      <c r="Q279" s="13">
        <v>43831</v>
      </c>
      <c r="R279" s="11" t="s">
        <v>3009</v>
      </c>
      <c r="S279" s="11">
        <v>200071017</v>
      </c>
      <c r="T279" s="11" t="s">
        <v>3270</v>
      </c>
      <c r="U279" s="11" t="s">
        <v>3271</v>
      </c>
      <c r="V279" s="11">
        <v>212102917</v>
      </c>
      <c r="W279" s="11">
        <v>13845961.753</v>
      </c>
    </row>
    <row r="280" spans="1:23" ht="43.2">
      <c r="A280" s="11" t="s">
        <v>3443</v>
      </c>
      <c r="B280" s="11">
        <v>21292</v>
      </c>
      <c r="C280" s="11">
        <v>2</v>
      </c>
      <c r="D280" s="11" t="s">
        <v>3011</v>
      </c>
      <c r="E280" s="11">
        <v>21</v>
      </c>
      <c r="F280" s="11">
        <v>27</v>
      </c>
      <c r="G280" s="11">
        <v>5190</v>
      </c>
      <c r="H280" s="11">
        <v>1208</v>
      </c>
      <c r="I280" s="12">
        <v>44944.777581018519</v>
      </c>
      <c r="J280" s="11">
        <v>21110</v>
      </c>
      <c r="K280" s="11" t="s">
        <v>793</v>
      </c>
      <c r="L280" s="11" t="s">
        <v>3008</v>
      </c>
      <c r="M280" s="11" t="s">
        <v>3008</v>
      </c>
      <c r="N280" s="11" t="s">
        <v>3008</v>
      </c>
      <c r="O280" s="11" t="s">
        <v>3008</v>
      </c>
      <c r="P280" s="11" t="s">
        <v>3008</v>
      </c>
      <c r="Q280" s="13">
        <v>43831</v>
      </c>
      <c r="R280" s="11" t="s">
        <v>3009</v>
      </c>
      <c r="S280" s="11">
        <v>200000925</v>
      </c>
      <c r="T280" s="11" t="s">
        <v>3444</v>
      </c>
      <c r="U280" s="11" t="s">
        <v>3445</v>
      </c>
      <c r="V280" s="11">
        <v>212102925</v>
      </c>
      <c r="W280" s="11">
        <v>12063768.525</v>
      </c>
    </row>
    <row r="281" spans="1:23" ht="43.2">
      <c r="A281" s="11" t="s">
        <v>4103</v>
      </c>
      <c r="B281" s="11">
        <v>21293</v>
      </c>
      <c r="C281" s="11">
        <v>2</v>
      </c>
      <c r="D281" s="11" t="s">
        <v>3011</v>
      </c>
      <c r="E281" s="11">
        <v>21</v>
      </c>
      <c r="F281" s="11">
        <v>27</v>
      </c>
      <c r="G281" s="11">
        <v>119</v>
      </c>
      <c r="H281" s="11">
        <v>993</v>
      </c>
      <c r="I281" s="12">
        <v>44944.777581018519</v>
      </c>
      <c r="J281" s="11">
        <v>21410</v>
      </c>
      <c r="K281" s="11" t="s">
        <v>795</v>
      </c>
      <c r="L281" s="11" t="s">
        <v>3008</v>
      </c>
      <c r="M281" s="11" t="s">
        <v>3008</v>
      </c>
      <c r="N281" s="11" t="s">
        <v>3008</v>
      </c>
      <c r="O281" s="11" t="s">
        <v>3008</v>
      </c>
      <c r="P281" s="11" t="s">
        <v>3008</v>
      </c>
      <c r="Q281" s="13">
        <v>43831</v>
      </c>
      <c r="R281" s="11" t="s">
        <v>3009</v>
      </c>
      <c r="S281" s="11">
        <v>200039055</v>
      </c>
      <c r="T281" s="11" t="s">
        <v>4104</v>
      </c>
      <c r="U281" s="11" t="s">
        <v>4105</v>
      </c>
      <c r="V281" s="11">
        <v>212102933</v>
      </c>
      <c r="W281" s="11">
        <v>9906730.7679999992</v>
      </c>
    </row>
    <row r="282" spans="1:23" ht="43.2">
      <c r="A282" s="11" t="s">
        <v>3290</v>
      </c>
      <c r="B282" s="11">
        <v>21294</v>
      </c>
      <c r="C282" s="11">
        <v>1</v>
      </c>
      <c r="D282" s="11" t="s">
        <v>3011</v>
      </c>
      <c r="E282" s="11">
        <v>21</v>
      </c>
      <c r="F282" s="11">
        <v>27</v>
      </c>
      <c r="G282" s="11">
        <v>435</v>
      </c>
      <c r="H282" s="11">
        <v>2068</v>
      </c>
      <c r="I282" s="12">
        <v>44944.777581018519</v>
      </c>
      <c r="J282" s="11">
        <v>21700</v>
      </c>
      <c r="K282" s="11" t="s">
        <v>797</v>
      </c>
      <c r="L282" s="11" t="s">
        <v>3008</v>
      </c>
      <c r="M282" s="11" t="s">
        <v>3008</v>
      </c>
      <c r="N282" s="11" t="s">
        <v>3008</v>
      </c>
      <c r="O282" s="11" t="s">
        <v>3008</v>
      </c>
      <c r="P282" s="11" t="s">
        <v>3008</v>
      </c>
      <c r="Q282" s="13">
        <v>43831</v>
      </c>
      <c r="R282" s="11" t="s">
        <v>3009</v>
      </c>
      <c r="S282" s="11">
        <v>200070894</v>
      </c>
      <c r="T282" s="11" t="s">
        <v>3291</v>
      </c>
      <c r="U282" s="11" t="s">
        <v>3292</v>
      </c>
      <c r="V282" s="11">
        <v>212102941</v>
      </c>
      <c r="W282" s="11">
        <v>20740754.089000002</v>
      </c>
    </row>
    <row r="283" spans="1:23" ht="43.2">
      <c r="A283" s="11" t="s">
        <v>4253</v>
      </c>
      <c r="B283" s="11">
        <v>21295</v>
      </c>
      <c r="C283" s="11">
        <v>1</v>
      </c>
      <c r="D283" s="11" t="s">
        <v>3011</v>
      </c>
      <c r="E283" s="11">
        <v>21</v>
      </c>
      <c r="F283" s="11">
        <v>27</v>
      </c>
      <c r="G283" s="11">
        <v>3115</v>
      </c>
      <c r="H283" s="11">
        <v>2477</v>
      </c>
      <c r="I283" s="12">
        <v>44944.777581018519</v>
      </c>
      <c r="J283" s="11">
        <v>21220</v>
      </c>
      <c r="K283" s="11" t="s">
        <v>799</v>
      </c>
      <c r="L283" s="11" t="s">
        <v>3008</v>
      </c>
      <c r="M283" s="11" t="s">
        <v>3008</v>
      </c>
      <c r="N283" s="11" t="s">
        <v>3008</v>
      </c>
      <c r="O283" s="11" t="s">
        <v>3008</v>
      </c>
      <c r="P283" s="11" t="s">
        <v>3008</v>
      </c>
      <c r="Q283" s="13">
        <v>43831</v>
      </c>
      <c r="R283" s="11" t="s">
        <v>3009</v>
      </c>
      <c r="S283" s="11">
        <v>200070894</v>
      </c>
      <c r="T283" s="11" t="s">
        <v>4254</v>
      </c>
      <c r="U283" s="11" t="s">
        <v>4255</v>
      </c>
      <c r="V283" s="11">
        <v>212102958</v>
      </c>
      <c r="W283" s="11">
        <v>25036452.416000001</v>
      </c>
    </row>
    <row r="284" spans="1:23" ht="43.2">
      <c r="A284" s="11" t="s">
        <v>5001</v>
      </c>
      <c r="B284" s="11">
        <v>21296</v>
      </c>
      <c r="C284" s="11">
        <v>3</v>
      </c>
      <c r="D284" s="11" t="s">
        <v>3011</v>
      </c>
      <c r="E284" s="11">
        <v>21</v>
      </c>
      <c r="F284" s="11">
        <v>27</v>
      </c>
      <c r="G284" s="11">
        <v>176</v>
      </c>
      <c r="H284" s="11">
        <v>2705</v>
      </c>
      <c r="I284" s="12">
        <v>44944.777581018519</v>
      </c>
      <c r="J284" s="11">
        <v>21520</v>
      </c>
      <c r="K284" s="11" t="s">
        <v>803</v>
      </c>
      <c r="L284" s="11" t="s">
        <v>3008</v>
      </c>
      <c r="M284" s="11" t="s">
        <v>3008</v>
      </c>
      <c r="N284" s="11" t="s">
        <v>3008</v>
      </c>
      <c r="O284" s="11" t="s">
        <v>3008</v>
      </c>
      <c r="P284" s="11" t="s">
        <v>3008</v>
      </c>
      <c r="Q284" s="13">
        <v>43831</v>
      </c>
      <c r="R284" s="11" t="s">
        <v>3009</v>
      </c>
      <c r="S284" s="11">
        <v>242101434</v>
      </c>
      <c r="T284" s="11" t="s">
        <v>5002</v>
      </c>
      <c r="U284" s="11" t="s">
        <v>5003</v>
      </c>
      <c r="V284" s="11">
        <v>212102966</v>
      </c>
      <c r="W284" s="11">
        <v>27052825.554000001</v>
      </c>
    </row>
    <row r="285" spans="1:23" ht="43.2">
      <c r="A285" s="11" t="s">
        <v>3710</v>
      </c>
      <c r="B285" s="11">
        <v>21297</v>
      </c>
      <c r="C285" s="11">
        <v>1</v>
      </c>
      <c r="D285" s="11" t="s">
        <v>3011</v>
      </c>
      <c r="E285" s="11">
        <v>21</v>
      </c>
      <c r="F285" s="11">
        <v>27</v>
      </c>
      <c r="G285" s="11">
        <v>729</v>
      </c>
      <c r="H285" s="11">
        <v>1103</v>
      </c>
      <c r="I285" s="12">
        <v>44944.777581018519</v>
      </c>
      <c r="J285" s="11">
        <v>21640</v>
      </c>
      <c r="K285" s="11" t="s">
        <v>805</v>
      </c>
      <c r="L285" s="11" t="s">
        <v>3008</v>
      </c>
      <c r="M285" s="11" t="s">
        <v>3008</v>
      </c>
      <c r="N285" s="11" t="s">
        <v>3008</v>
      </c>
      <c r="O285" s="11" t="s">
        <v>3008</v>
      </c>
      <c r="P285" s="11" t="s">
        <v>3008</v>
      </c>
      <c r="Q285" s="13">
        <v>43831</v>
      </c>
      <c r="R285" s="11" t="s">
        <v>3009</v>
      </c>
      <c r="S285" s="11">
        <v>200070894</v>
      </c>
      <c r="T285" s="11" t="s">
        <v>3711</v>
      </c>
      <c r="U285" s="11" t="s">
        <v>3712</v>
      </c>
      <c r="V285" s="11">
        <v>212102974</v>
      </c>
      <c r="W285" s="11">
        <v>11121308.228</v>
      </c>
    </row>
    <row r="286" spans="1:23" ht="43.2">
      <c r="A286" s="11" t="s">
        <v>3047</v>
      </c>
      <c r="B286" s="11">
        <v>21298</v>
      </c>
      <c r="C286" s="11">
        <v>3</v>
      </c>
      <c r="D286" s="11" t="s">
        <v>3011</v>
      </c>
      <c r="E286" s="11">
        <v>21</v>
      </c>
      <c r="F286" s="11">
        <v>27</v>
      </c>
      <c r="G286" s="11">
        <v>105</v>
      </c>
      <c r="H286" s="11">
        <v>838</v>
      </c>
      <c r="I286" s="12">
        <v>44944.777581018519</v>
      </c>
      <c r="J286" s="11">
        <v>21350</v>
      </c>
      <c r="K286" s="11" t="s">
        <v>1489</v>
      </c>
      <c r="L286" s="11" t="s">
        <v>3008</v>
      </c>
      <c r="M286" s="11" t="s">
        <v>3008</v>
      </c>
      <c r="N286" s="11" t="s">
        <v>3008</v>
      </c>
      <c r="O286" s="11" t="s">
        <v>3008</v>
      </c>
      <c r="P286" s="11" t="s">
        <v>3008</v>
      </c>
      <c r="Q286" s="13">
        <v>43831</v>
      </c>
      <c r="R286" s="11" t="s">
        <v>3009</v>
      </c>
      <c r="S286" s="11">
        <v>200071017</v>
      </c>
      <c r="T286" s="11" t="s">
        <v>3048</v>
      </c>
      <c r="U286" s="11" t="s">
        <v>3049</v>
      </c>
      <c r="V286" s="11">
        <v>212102982</v>
      </c>
      <c r="W286" s="11">
        <v>8402981.7620000001</v>
      </c>
    </row>
    <row r="287" spans="1:23" ht="43.2">
      <c r="A287" s="11" t="s">
        <v>3206</v>
      </c>
      <c r="B287" s="11">
        <v>21299</v>
      </c>
      <c r="C287" s="11">
        <v>3</v>
      </c>
      <c r="D287" s="11" t="s">
        <v>3011</v>
      </c>
      <c r="E287" s="11">
        <v>21</v>
      </c>
      <c r="F287" s="11">
        <v>27</v>
      </c>
      <c r="G287" s="11">
        <v>88</v>
      </c>
      <c r="H287" s="11">
        <v>1029</v>
      </c>
      <c r="I287" s="12">
        <v>44944.777581018519</v>
      </c>
      <c r="J287" s="11">
        <v>21150</v>
      </c>
      <c r="K287" s="11" t="s">
        <v>807</v>
      </c>
      <c r="L287" s="11" t="s">
        <v>3008</v>
      </c>
      <c r="M287" s="11" t="s">
        <v>3008</v>
      </c>
      <c r="N287" s="11" t="s">
        <v>3008</v>
      </c>
      <c r="O287" s="11" t="s">
        <v>3008</v>
      </c>
      <c r="P287" s="11" t="s">
        <v>3008</v>
      </c>
      <c r="Q287" s="13">
        <v>43831</v>
      </c>
      <c r="R287" s="11" t="s">
        <v>3009</v>
      </c>
      <c r="S287" s="11">
        <v>242101459</v>
      </c>
      <c r="T287" s="11" t="s">
        <v>3207</v>
      </c>
      <c r="U287" s="11" t="s">
        <v>3208</v>
      </c>
      <c r="V287" s="11">
        <v>212102990</v>
      </c>
      <c r="W287" s="11">
        <v>10309931.943</v>
      </c>
    </row>
    <row r="288" spans="1:23" ht="43.2">
      <c r="A288" s="11" t="s">
        <v>3170</v>
      </c>
      <c r="B288" s="11">
        <v>21300</v>
      </c>
      <c r="C288" s="11">
        <v>2</v>
      </c>
      <c r="D288" s="11" t="s">
        <v>3011</v>
      </c>
      <c r="E288" s="11">
        <v>21</v>
      </c>
      <c r="F288" s="11">
        <v>27</v>
      </c>
      <c r="G288" s="11">
        <v>354</v>
      </c>
      <c r="H288" s="11">
        <v>1448</v>
      </c>
      <c r="I288" s="12">
        <v>44944.777581018519</v>
      </c>
      <c r="J288" s="11">
        <v>21410</v>
      </c>
      <c r="K288" s="11" t="s">
        <v>809</v>
      </c>
      <c r="L288" s="11" t="s">
        <v>3008</v>
      </c>
      <c r="M288" s="11" t="s">
        <v>3008</v>
      </c>
      <c r="N288" s="11" t="s">
        <v>3008</v>
      </c>
      <c r="O288" s="11" t="s">
        <v>3008</v>
      </c>
      <c r="P288" s="11" t="s">
        <v>3008</v>
      </c>
      <c r="Q288" s="13">
        <v>43831</v>
      </c>
      <c r="R288" s="11" t="s">
        <v>3009</v>
      </c>
      <c r="S288" s="11">
        <v>200039055</v>
      </c>
      <c r="T288" s="11" t="s">
        <v>3171</v>
      </c>
      <c r="U288" s="11" t="s">
        <v>3172</v>
      </c>
      <c r="V288" s="11">
        <v>212103006</v>
      </c>
      <c r="W288" s="11">
        <v>14497363.885</v>
      </c>
    </row>
    <row r="289" spans="1:23" ht="43.2">
      <c r="A289" s="11" t="s">
        <v>4409</v>
      </c>
      <c r="B289" s="11">
        <v>21301</v>
      </c>
      <c r="C289" s="11">
        <v>1</v>
      </c>
      <c r="D289" s="11" t="s">
        <v>3011</v>
      </c>
      <c r="E289" s="11">
        <v>21</v>
      </c>
      <c r="F289" s="11">
        <v>27</v>
      </c>
      <c r="G289" s="11">
        <v>270</v>
      </c>
      <c r="H289" s="11">
        <v>365</v>
      </c>
      <c r="I289" s="12">
        <v>44944.777581018519</v>
      </c>
      <c r="J289" s="11">
        <v>21250</v>
      </c>
      <c r="K289" s="11" t="s">
        <v>811</v>
      </c>
      <c r="L289" s="11" t="s">
        <v>3008</v>
      </c>
      <c r="M289" s="11" t="s">
        <v>3008</v>
      </c>
      <c r="N289" s="11" t="s">
        <v>3008</v>
      </c>
      <c r="O289" s="11" t="s">
        <v>3008</v>
      </c>
      <c r="P289" s="11" t="s">
        <v>3008</v>
      </c>
      <c r="Q289" s="13">
        <v>43831</v>
      </c>
      <c r="R289" s="11" t="s">
        <v>3009</v>
      </c>
      <c r="S289" s="11">
        <v>242101509</v>
      </c>
      <c r="T289" s="11" t="s">
        <v>4410</v>
      </c>
      <c r="U289" s="11" t="s">
        <v>4411</v>
      </c>
      <c r="V289" s="11">
        <v>212103014</v>
      </c>
      <c r="W289" s="11">
        <v>3705675.943</v>
      </c>
    </row>
    <row r="290" spans="1:23" ht="43.2">
      <c r="A290" s="11" t="s">
        <v>4310</v>
      </c>
      <c r="B290" s="11">
        <v>21302</v>
      </c>
      <c r="C290" s="11">
        <v>3</v>
      </c>
      <c r="D290" s="11" t="s">
        <v>3011</v>
      </c>
      <c r="E290" s="11">
        <v>21</v>
      </c>
      <c r="F290" s="11">
        <v>27</v>
      </c>
      <c r="G290" s="11">
        <v>122</v>
      </c>
      <c r="H290" s="11">
        <v>983</v>
      </c>
      <c r="I290" s="12">
        <v>44944.777581018519</v>
      </c>
      <c r="J290" s="11">
        <v>21400</v>
      </c>
      <c r="K290" s="11" t="s">
        <v>813</v>
      </c>
      <c r="L290" s="11" t="s">
        <v>3008</v>
      </c>
      <c r="M290" s="11" t="s">
        <v>3008</v>
      </c>
      <c r="N290" s="11" t="s">
        <v>3008</v>
      </c>
      <c r="O290" s="11" t="s">
        <v>3008</v>
      </c>
      <c r="P290" s="11" t="s">
        <v>3008</v>
      </c>
      <c r="Q290" s="13">
        <v>43831</v>
      </c>
      <c r="R290" s="11" t="s">
        <v>3009</v>
      </c>
      <c r="S290" s="11">
        <v>242101434</v>
      </c>
      <c r="T290" s="11" t="s">
        <v>4311</v>
      </c>
      <c r="U290" s="11" t="s">
        <v>4312</v>
      </c>
      <c r="V290" s="11">
        <v>212103022</v>
      </c>
      <c r="W290" s="11">
        <v>9980701.5960000008</v>
      </c>
    </row>
    <row r="291" spans="1:23" ht="43.2">
      <c r="A291" s="11" t="s">
        <v>4743</v>
      </c>
      <c r="B291" s="11">
        <v>21304</v>
      </c>
      <c r="C291" s="11">
        <v>2</v>
      </c>
      <c r="D291" s="11" t="s">
        <v>3011</v>
      </c>
      <c r="E291" s="11">
        <v>21</v>
      </c>
      <c r="F291" s="11">
        <v>27</v>
      </c>
      <c r="G291" s="11">
        <v>257</v>
      </c>
      <c r="H291" s="11">
        <v>2755</v>
      </c>
      <c r="I291" s="12">
        <v>44944.777581018519</v>
      </c>
      <c r="J291" s="11">
        <v>21580</v>
      </c>
      <c r="K291" s="11" t="s">
        <v>817</v>
      </c>
      <c r="L291" s="11" t="s">
        <v>3008</v>
      </c>
      <c r="M291" s="11" t="s">
        <v>3008</v>
      </c>
      <c r="N291" s="11" t="s">
        <v>3008</v>
      </c>
      <c r="O291" s="11" t="s">
        <v>3008</v>
      </c>
      <c r="P291" s="11" t="s">
        <v>3008</v>
      </c>
      <c r="Q291" s="13">
        <v>43831</v>
      </c>
      <c r="R291" s="11" t="s">
        <v>3009</v>
      </c>
      <c r="S291" s="11">
        <v>200070910</v>
      </c>
      <c r="T291" s="11" t="s">
        <v>4744</v>
      </c>
      <c r="U291" s="11" t="s">
        <v>4745</v>
      </c>
      <c r="V291" s="11">
        <v>212103048</v>
      </c>
      <c r="W291" s="11">
        <v>27754052.265000001</v>
      </c>
    </row>
    <row r="292" spans="1:23" ht="43.2">
      <c r="A292" s="11" t="s">
        <v>4980</v>
      </c>
      <c r="B292" s="11">
        <v>21305</v>
      </c>
      <c r="C292" s="11">
        <v>3</v>
      </c>
      <c r="D292" s="11" t="s">
        <v>3011</v>
      </c>
      <c r="E292" s="11">
        <v>21</v>
      </c>
      <c r="F292" s="11">
        <v>27</v>
      </c>
      <c r="G292" s="11">
        <v>193</v>
      </c>
      <c r="H292" s="11">
        <v>2394</v>
      </c>
      <c r="I292" s="12">
        <v>44944.777581018519</v>
      </c>
      <c r="J292" s="11">
        <v>21570</v>
      </c>
      <c r="K292" s="11" t="s">
        <v>819</v>
      </c>
      <c r="L292" s="11" t="s">
        <v>3008</v>
      </c>
      <c r="M292" s="11" t="s">
        <v>3008</v>
      </c>
      <c r="N292" s="11" t="s">
        <v>3008</v>
      </c>
      <c r="O292" s="11" t="s">
        <v>3008</v>
      </c>
      <c r="P292" s="11" t="s">
        <v>3008</v>
      </c>
      <c r="Q292" s="13">
        <v>43831</v>
      </c>
      <c r="R292" s="11" t="s">
        <v>3009</v>
      </c>
      <c r="S292" s="11">
        <v>242101434</v>
      </c>
      <c r="T292" s="11" t="s">
        <v>4981</v>
      </c>
      <c r="U292" s="11" t="s">
        <v>4982</v>
      </c>
      <c r="V292" s="11">
        <v>212103055</v>
      </c>
      <c r="W292" s="11">
        <v>24179528.276999999</v>
      </c>
    </row>
    <row r="293" spans="1:23" ht="43.2">
      <c r="A293" s="11" t="s">
        <v>4358</v>
      </c>
      <c r="B293" s="11">
        <v>21306</v>
      </c>
      <c r="C293" s="11">
        <v>2</v>
      </c>
      <c r="D293" s="11" t="s">
        <v>3011</v>
      </c>
      <c r="E293" s="11">
        <v>21</v>
      </c>
      <c r="F293" s="11">
        <v>27</v>
      </c>
      <c r="G293" s="11">
        <v>212</v>
      </c>
      <c r="H293" s="11">
        <v>719</v>
      </c>
      <c r="I293" s="12">
        <v>44944.777581018519</v>
      </c>
      <c r="J293" s="11">
        <v>21540</v>
      </c>
      <c r="K293" s="11" t="s">
        <v>1491</v>
      </c>
      <c r="L293" s="11" t="s">
        <v>3008</v>
      </c>
      <c r="M293" s="11" t="s">
        <v>3008</v>
      </c>
      <c r="N293" s="11" t="s">
        <v>3008</v>
      </c>
      <c r="O293" s="11" t="s">
        <v>3008</v>
      </c>
      <c r="P293" s="11" t="s">
        <v>3008</v>
      </c>
      <c r="Q293" s="13">
        <v>43831</v>
      </c>
      <c r="R293" s="11" t="s">
        <v>3009</v>
      </c>
      <c r="S293" s="11">
        <v>200039055</v>
      </c>
      <c r="T293" s="11" t="s">
        <v>4359</v>
      </c>
      <c r="U293" s="11" t="s">
        <v>4360</v>
      </c>
      <c r="V293" s="11">
        <v>212103063</v>
      </c>
      <c r="W293" s="11">
        <v>7149102.0530000003</v>
      </c>
    </row>
    <row r="294" spans="1:23" ht="43.2">
      <c r="A294" s="11" t="s">
        <v>4085</v>
      </c>
      <c r="B294" s="11">
        <v>21307</v>
      </c>
      <c r="C294" s="11">
        <v>3</v>
      </c>
      <c r="D294" s="11" t="s">
        <v>3011</v>
      </c>
      <c r="E294" s="11">
        <v>21</v>
      </c>
      <c r="F294" s="11">
        <v>27</v>
      </c>
      <c r="G294" s="11">
        <v>144</v>
      </c>
      <c r="H294" s="11">
        <v>706</v>
      </c>
      <c r="I294" s="12">
        <v>44944.777581018519</v>
      </c>
      <c r="J294" s="11">
        <v>21150</v>
      </c>
      <c r="K294" s="11" t="s">
        <v>821</v>
      </c>
      <c r="L294" s="11" t="s">
        <v>3008</v>
      </c>
      <c r="M294" s="11" t="s">
        <v>3008</v>
      </c>
      <c r="N294" s="11" t="s">
        <v>3008</v>
      </c>
      <c r="O294" s="11" t="s">
        <v>3008</v>
      </c>
      <c r="P294" s="11" t="s">
        <v>3008</v>
      </c>
      <c r="Q294" s="13">
        <v>43831</v>
      </c>
      <c r="R294" s="11" t="s">
        <v>3009</v>
      </c>
      <c r="S294" s="11">
        <v>242101459</v>
      </c>
      <c r="T294" s="11" t="s">
        <v>4086</v>
      </c>
      <c r="U294" s="11" t="s">
        <v>4087</v>
      </c>
      <c r="V294" s="11">
        <v>212103071</v>
      </c>
      <c r="W294" s="11">
        <v>7056212.3720000004</v>
      </c>
    </row>
    <row r="295" spans="1:23" ht="43.2">
      <c r="A295" s="11" t="s">
        <v>4923</v>
      </c>
      <c r="B295" s="11">
        <v>21308</v>
      </c>
      <c r="C295" s="11">
        <v>3</v>
      </c>
      <c r="D295" s="11" t="s">
        <v>3011</v>
      </c>
      <c r="E295" s="11">
        <v>21</v>
      </c>
      <c r="F295" s="11">
        <v>27</v>
      </c>
      <c r="G295" s="11">
        <v>200</v>
      </c>
      <c r="H295" s="11">
        <v>1168</v>
      </c>
      <c r="I295" s="12">
        <v>44944.777581018519</v>
      </c>
      <c r="J295" s="11">
        <v>21150</v>
      </c>
      <c r="K295" s="11" t="s">
        <v>823</v>
      </c>
      <c r="L295" s="11" t="s">
        <v>3008</v>
      </c>
      <c r="M295" s="11" t="s">
        <v>3008</v>
      </c>
      <c r="N295" s="11" t="s">
        <v>3008</v>
      </c>
      <c r="O295" s="11" t="s">
        <v>3008</v>
      </c>
      <c r="P295" s="11" t="s">
        <v>3008</v>
      </c>
      <c r="Q295" s="13">
        <v>43831</v>
      </c>
      <c r="R295" s="11" t="s">
        <v>3009</v>
      </c>
      <c r="S295" s="11">
        <v>242101459</v>
      </c>
      <c r="T295" s="11" t="s">
        <v>4924</v>
      </c>
      <c r="U295" s="11" t="s">
        <v>4925</v>
      </c>
      <c r="V295" s="11">
        <v>212103089</v>
      </c>
      <c r="W295" s="11">
        <v>11759619.539999999</v>
      </c>
    </row>
    <row r="296" spans="1:23" ht="43.2">
      <c r="A296" s="11" t="s">
        <v>3080</v>
      </c>
      <c r="B296" s="11">
        <v>21309</v>
      </c>
      <c r="C296" s="11">
        <v>3</v>
      </c>
      <c r="D296" s="11" t="s">
        <v>3011</v>
      </c>
      <c r="E296" s="11">
        <v>21</v>
      </c>
      <c r="F296" s="11">
        <v>27</v>
      </c>
      <c r="G296" s="11">
        <v>86</v>
      </c>
      <c r="H296" s="11">
        <v>1237</v>
      </c>
      <c r="I296" s="12">
        <v>44944.777581018519</v>
      </c>
      <c r="J296" s="11">
        <v>21330</v>
      </c>
      <c r="K296" s="11" t="s">
        <v>825</v>
      </c>
      <c r="L296" s="11" t="s">
        <v>3008</v>
      </c>
      <c r="M296" s="11" t="s">
        <v>3008</v>
      </c>
      <c r="N296" s="11" t="s">
        <v>3008</v>
      </c>
      <c r="O296" s="11" t="s">
        <v>3008</v>
      </c>
      <c r="P296" s="11" t="s">
        <v>3008</v>
      </c>
      <c r="Q296" s="13">
        <v>43831</v>
      </c>
      <c r="R296" s="11" t="s">
        <v>3009</v>
      </c>
      <c r="S296" s="11">
        <v>242101434</v>
      </c>
      <c r="T296" s="11" t="s">
        <v>3081</v>
      </c>
      <c r="U296" s="11" t="s">
        <v>3082</v>
      </c>
      <c r="V296" s="11">
        <v>212103097</v>
      </c>
      <c r="W296" s="11">
        <v>12467493.289000001</v>
      </c>
    </row>
    <row r="297" spans="1:23" ht="43.2">
      <c r="A297" s="11" t="s">
        <v>4034</v>
      </c>
      <c r="B297" s="11">
        <v>21310</v>
      </c>
      <c r="C297" s="11">
        <v>2</v>
      </c>
      <c r="D297" s="11" t="s">
        <v>3011</v>
      </c>
      <c r="E297" s="11">
        <v>21</v>
      </c>
      <c r="F297" s="11">
        <v>27</v>
      </c>
      <c r="G297" s="11">
        <v>113</v>
      </c>
      <c r="H297" s="11">
        <v>1416</v>
      </c>
      <c r="I297" s="12">
        <v>44944.777581018519</v>
      </c>
      <c r="J297" s="11">
        <v>21540</v>
      </c>
      <c r="K297" s="11" t="s">
        <v>827</v>
      </c>
      <c r="L297" s="11" t="s">
        <v>3008</v>
      </c>
      <c r="M297" s="11" t="s">
        <v>3008</v>
      </c>
      <c r="N297" s="11" t="s">
        <v>3008</v>
      </c>
      <c r="O297" s="11" t="s">
        <v>3008</v>
      </c>
      <c r="P297" s="11" t="s">
        <v>3008</v>
      </c>
      <c r="Q297" s="13">
        <v>43831</v>
      </c>
      <c r="R297" s="11" t="s">
        <v>3009</v>
      </c>
      <c r="S297" s="11">
        <v>200039055</v>
      </c>
      <c r="T297" s="11" t="s">
        <v>4035</v>
      </c>
      <c r="U297" s="11" t="s">
        <v>4036</v>
      </c>
      <c r="V297" s="11">
        <v>212103105</v>
      </c>
      <c r="W297" s="11">
        <v>14052124.851</v>
      </c>
    </row>
    <row r="298" spans="1:23" ht="43.2">
      <c r="A298" s="11" t="s">
        <v>3944</v>
      </c>
      <c r="B298" s="11">
        <v>21311</v>
      </c>
      <c r="C298" s="11">
        <v>1</v>
      </c>
      <c r="D298" s="11" t="s">
        <v>3011</v>
      </c>
      <c r="E298" s="11">
        <v>21</v>
      </c>
      <c r="F298" s="11">
        <v>27</v>
      </c>
      <c r="G298" s="11">
        <v>71</v>
      </c>
      <c r="H298" s="11">
        <v>485</v>
      </c>
      <c r="I298" s="12">
        <v>44944.777581018519</v>
      </c>
      <c r="J298" s="11">
        <v>21250</v>
      </c>
      <c r="K298" s="11" t="s">
        <v>1493</v>
      </c>
      <c r="L298" s="11" t="s">
        <v>3008</v>
      </c>
      <c r="M298" s="11" t="s">
        <v>3008</v>
      </c>
      <c r="N298" s="11" t="s">
        <v>3008</v>
      </c>
      <c r="O298" s="11" t="s">
        <v>3008</v>
      </c>
      <c r="P298" s="11" t="s">
        <v>3008</v>
      </c>
      <c r="Q298" s="13">
        <v>43831</v>
      </c>
      <c r="R298" s="11" t="s">
        <v>3009</v>
      </c>
      <c r="S298" s="11">
        <v>242101509</v>
      </c>
      <c r="T298" s="11" t="s">
        <v>3945</v>
      </c>
      <c r="U298" s="11" t="s">
        <v>3946</v>
      </c>
      <c r="V298" s="11">
        <v>212103113</v>
      </c>
      <c r="W298" s="11">
        <v>4903782.0250000004</v>
      </c>
    </row>
    <row r="299" spans="1:23" ht="43.2">
      <c r="A299" s="11" t="s">
        <v>3083</v>
      </c>
      <c r="B299" s="11">
        <v>21312</v>
      </c>
      <c r="C299" s="11">
        <v>3</v>
      </c>
      <c r="D299" s="11" t="s">
        <v>3011</v>
      </c>
      <c r="E299" s="11">
        <v>21</v>
      </c>
      <c r="F299" s="11">
        <v>27</v>
      </c>
      <c r="G299" s="11">
        <v>26</v>
      </c>
      <c r="H299" s="11">
        <v>1277</v>
      </c>
      <c r="I299" s="12">
        <v>44944.777581018519</v>
      </c>
      <c r="J299" s="11">
        <v>21290</v>
      </c>
      <c r="K299" s="11" t="s">
        <v>1495</v>
      </c>
      <c r="L299" s="11" t="s">
        <v>3008</v>
      </c>
      <c r="M299" s="11" t="s">
        <v>3008</v>
      </c>
      <c r="N299" s="11" t="s">
        <v>3008</v>
      </c>
      <c r="O299" s="11" t="s">
        <v>3008</v>
      </c>
      <c r="P299" s="11" t="s">
        <v>3008</v>
      </c>
      <c r="Q299" s="13">
        <v>43831</v>
      </c>
      <c r="R299" s="11" t="s">
        <v>3009</v>
      </c>
      <c r="S299" s="11">
        <v>242101434</v>
      </c>
      <c r="T299" s="11" t="s">
        <v>3084</v>
      </c>
      <c r="U299" s="11" t="s">
        <v>3085</v>
      </c>
      <c r="V299" s="11">
        <v>212103121</v>
      </c>
      <c r="W299" s="11">
        <v>12764075.265000001</v>
      </c>
    </row>
    <row r="300" spans="1:23" ht="43.2">
      <c r="A300" s="11" t="s">
        <v>5034</v>
      </c>
      <c r="B300" s="11">
        <v>21313</v>
      </c>
      <c r="C300" s="11">
        <v>3</v>
      </c>
      <c r="D300" s="11" t="s">
        <v>3011</v>
      </c>
      <c r="E300" s="11">
        <v>21</v>
      </c>
      <c r="F300" s="11">
        <v>27</v>
      </c>
      <c r="G300" s="11">
        <v>46</v>
      </c>
      <c r="H300" s="11">
        <v>1765</v>
      </c>
      <c r="I300" s="12">
        <v>44944.777581018519</v>
      </c>
      <c r="J300" s="11">
        <v>21290</v>
      </c>
      <c r="K300" s="11" t="s">
        <v>829</v>
      </c>
      <c r="L300" s="11" t="s">
        <v>3008</v>
      </c>
      <c r="M300" s="11" t="s">
        <v>3008</v>
      </c>
      <c r="N300" s="11" t="s">
        <v>3008</v>
      </c>
      <c r="O300" s="11" t="s">
        <v>3008</v>
      </c>
      <c r="P300" s="11" t="s">
        <v>3008</v>
      </c>
      <c r="Q300" s="13">
        <v>43831</v>
      </c>
      <c r="R300" s="11" t="s">
        <v>3009</v>
      </c>
      <c r="S300" s="11">
        <v>242101434</v>
      </c>
      <c r="T300" s="11" t="s">
        <v>5035</v>
      </c>
      <c r="U300" s="11" t="s">
        <v>5036</v>
      </c>
      <c r="V300" s="11">
        <v>212103139</v>
      </c>
      <c r="W300" s="11">
        <v>17686325.294</v>
      </c>
    </row>
    <row r="301" spans="1:23" ht="43.2">
      <c r="A301" s="11" t="s">
        <v>4133</v>
      </c>
      <c r="B301" s="11">
        <v>21314</v>
      </c>
      <c r="C301" s="11">
        <v>3</v>
      </c>
      <c r="D301" s="11" t="s">
        <v>3011</v>
      </c>
      <c r="E301" s="11">
        <v>21</v>
      </c>
      <c r="F301" s="11">
        <v>27</v>
      </c>
      <c r="G301" s="11">
        <v>79</v>
      </c>
      <c r="H301" s="11">
        <v>1328</v>
      </c>
      <c r="I301" s="12">
        <v>44944.777581018519</v>
      </c>
      <c r="J301" s="11">
        <v>21150</v>
      </c>
      <c r="K301" s="11" t="s">
        <v>831</v>
      </c>
      <c r="L301" s="11" t="s">
        <v>3008</v>
      </c>
      <c r="M301" s="11" t="s">
        <v>3008</v>
      </c>
      <c r="N301" s="11" t="s">
        <v>3008</v>
      </c>
      <c r="O301" s="11" t="s">
        <v>3008</v>
      </c>
      <c r="P301" s="11" t="s">
        <v>3008</v>
      </c>
      <c r="Q301" s="13">
        <v>43831</v>
      </c>
      <c r="R301" s="11" t="s">
        <v>3009</v>
      </c>
      <c r="S301" s="11">
        <v>242101459</v>
      </c>
      <c r="T301" s="11" t="s">
        <v>4134</v>
      </c>
      <c r="U301" s="11" t="s">
        <v>4135</v>
      </c>
      <c r="V301" s="11">
        <v>212103147</v>
      </c>
      <c r="W301" s="11">
        <v>13350686.312999999</v>
      </c>
    </row>
    <row r="302" spans="1:23" ht="43.2">
      <c r="A302" s="11" t="s">
        <v>3134</v>
      </c>
      <c r="B302" s="11">
        <v>21315</v>
      </c>
      <c r="C302" s="11">
        <v>2</v>
      </c>
      <c r="D302" s="11" t="s">
        <v>3011</v>
      </c>
      <c r="E302" s="11">
        <v>21</v>
      </c>
      <c r="F302" s="11">
        <v>27</v>
      </c>
      <c r="G302" s="11">
        <v>1228</v>
      </c>
      <c r="H302" s="11">
        <v>901</v>
      </c>
      <c r="I302" s="12">
        <v>44944.777581018519</v>
      </c>
      <c r="J302" s="11">
        <v>21121</v>
      </c>
      <c r="K302" s="11" t="s">
        <v>833</v>
      </c>
      <c r="L302" s="11" t="s">
        <v>3008</v>
      </c>
      <c r="M302" s="11" t="s">
        <v>3008</v>
      </c>
      <c r="N302" s="11" t="s">
        <v>3008</v>
      </c>
      <c r="O302" s="11" t="s">
        <v>3008</v>
      </c>
      <c r="P302" s="11" t="s">
        <v>3008</v>
      </c>
      <c r="Q302" s="13">
        <v>43831</v>
      </c>
      <c r="R302" s="11" t="s">
        <v>3009</v>
      </c>
      <c r="S302" s="11">
        <v>242100410</v>
      </c>
      <c r="T302" s="11" t="s">
        <v>3135</v>
      </c>
      <c r="U302" s="11" t="s">
        <v>3136</v>
      </c>
      <c r="V302" s="11">
        <v>212103154</v>
      </c>
      <c r="W302" s="11">
        <v>8944629.6510000005</v>
      </c>
    </row>
    <row r="303" spans="1:23" ht="43.2">
      <c r="A303" s="11" t="s">
        <v>4082</v>
      </c>
      <c r="B303" s="11">
        <v>21316</v>
      </c>
      <c r="C303" s="11">
        <v>2</v>
      </c>
      <c r="D303" s="11" t="s">
        <v>3011</v>
      </c>
      <c r="E303" s="11">
        <v>21</v>
      </c>
      <c r="F303" s="11">
        <v>27</v>
      </c>
      <c r="G303" s="11">
        <v>325</v>
      </c>
      <c r="H303" s="11">
        <v>978</v>
      </c>
      <c r="I303" s="12">
        <v>44944.777581018519</v>
      </c>
      <c r="J303" s="11">
        <v>21270</v>
      </c>
      <c r="K303" s="11" t="s">
        <v>835</v>
      </c>
      <c r="L303" s="11" t="s">
        <v>3008</v>
      </c>
      <c r="M303" s="11" t="s">
        <v>3008</v>
      </c>
      <c r="N303" s="11" t="s">
        <v>3008</v>
      </c>
      <c r="O303" s="11" t="s">
        <v>3008</v>
      </c>
      <c r="P303" s="11" t="s">
        <v>3008</v>
      </c>
      <c r="Q303" s="13">
        <v>43831</v>
      </c>
      <c r="R303" s="11" t="s">
        <v>3009</v>
      </c>
      <c r="S303" s="11">
        <v>200070902</v>
      </c>
      <c r="T303" s="11" t="s">
        <v>4083</v>
      </c>
      <c r="U303" s="11" t="s">
        <v>4084</v>
      </c>
      <c r="V303" s="11">
        <v>212103162</v>
      </c>
      <c r="W303" s="11">
        <v>9784928.6799999997</v>
      </c>
    </row>
    <row r="304" spans="1:23" ht="43.2">
      <c r="A304" s="11" t="s">
        <v>4163</v>
      </c>
      <c r="B304" s="11">
        <v>21317</v>
      </c>
      <c r="C304" s="11">
        <v>2</v>
      </c>
      <c r="D304" s="11" t="s">
        <v>3011</v>
      </c>
      <c r="E304" s="11">
        <v>21</v>
      </c>
      <c r="F304" s="11">
        <v>27</v>
      </c>
      <c r="G304" s="11">
        <v>4360</v>
      </c>
      <c r="H304" s="11">
        <v>2253</v>
      </c>
      <c r="I304" s="12">
        <v>44944.777581018519</v>
      </c>
      <c r="J304" s="11">
        <v>21120</v>
      </c>
      <c r="K304" s="11" t="s">
        <v>837</v>
      </c>
      <c r="L304" s="11" t="s">
        <v>3008</v>
      </c>
      <c r="M304" s="11" t="s">
        <v>3008</v>
      </c>
      <c r="N304" s="11" t="s">
        <v>3008</v>
      </c>
      <c r="O304" s="11" t="s">
        <v>3008</v>
      </c>
      <c r="P304" s="11" t="s">
        <v>3008</v>
      </c>
      <c r="Q304" s="13">
        <v>43831</v>
      </c>
      <c r="R304" s="11" t="s">
        <v>3009</v>
      </c>
      <c r="S304" s="11">
        <v>242100154</v>
      </c>
      <c r="T304" s="11" t="s">
        <v>4164</v>
      </c>
      <c r="U304" s="11" t="s">
        <v>4165</v>
      </c>
      <c r="V304" s="11">
        <v>212103170</v>
      </c>
      <c r="W304" s="11">
        <v>22556782.252</v>
      </c>
    </row>
    <row r="305" spans="1:23" ht="43.2">
      <c r="A305" s="11" t="s">
        <v>4169</v>
      </c>
      <c r="B305" s="11">
        <v>21319</v>
      </c>
      <c r="C305" s="11">
        <v>2</v>
      </c>
      <c r="D305" s="11" t="s">
        <v>3011</v>
      </c>
      <c r="E305" s="11">
        <v>21</v>
      </c>
      <c r="F305" s="11">
        <v>27</v>
      </c>
      <c r="G305" s="11">
        <v>905</v>
      </c>
      <c r="H305" s="11">
        <v>1671</v>
      </c>
      <c r="I305" s="12">
        <v>44944.777581018519</v>
      </c>
      <c r="J305" s="11">
        <v>21110</v>
      </c>
      <c r="K305" s="11" t="s">
        <v>1497</v>
      </c>
      <c r="L305" s="11" t="s">
        <v>3008</v>
      </c>
      <c r="M305" s="11" t="s">
        <v>3008</v>
      </c>
      <c r="N305" s="11" t="s">
        <v>3008</v>
      </c>
      <c r="O305" s="11" t="s">
        <v>3008</v>
      </c>
      <c r="P305" s="11" t="s">
        <v>3008</v>
      </c>
      <c r="Q305" s="13">
        <v>43831</v>
      </c>
      <c r="R305" s="11" t="s">
        <v>3009</v>
      </c>
      <c r="S305" s="11">
        <v>200000925</v>
      </c>
      <c r="T305" s="11" t="s">
        <v>4170</v>
      </c>
      <c r="U305" s="11" t="s">
        <v>4171</v>
      </c>
      <c r="V305" s="11">
        <v>212103196</v>
      </c>
      <c r="W305" s="11">
        <v>16798960.385000002</v>
      </c>
    </row>
    <row r="306" spans="1:23" ht="43.2">
      <c r="A306" s="11" t="s">
        <v>3605</v>
      </c>
      <c r="B306" s="11">
        <v>21320</v>
      </c>
      <c r="C306" s="11">
        <v>2</v>
      </c>
      <c r="D306" s="11" t="s">
        <v>3011</v>
      </c>
      <c r="E306" s="11">
        <v>21</v>
      </c>
      <c r="F306" s="11">
        <v>27</v>
      </c>
      <c r="G306" s="11">
        <v>790</v>
      </c>
      <c r="H306" s="11">
        <v>748</v>
      </c>
      <c r="I306" s="12">
        <v>44944.777581018519</v>
      </c>
      <c r="J306" s="11">
        <v>21110</v>
      </c>
      <c r="K306" s="11" t="s">
        <v>841</v>
      </c>
      <c r="L306" s="11" t="s">
        <v>3008</v>
      </c>
      <c r="M306" s="11" t="s">
        <v>3008</v>
      </c>
      <c r="N306" s="11" t="s">
        <v>3008</v>
      </c>
      <c r="O306" s="11" t="s">
        <v>3008</v>
      </c>
      <c r="P306" s="11" t="s">
        <v>3008</v>
      </c>
      <c r="Q306" s="13">
        <v>43831</v>
      </c>
      <c r="R306" s="11" t="s">
        <v>3009</v>
      </c>
      <c r="S306" s="11">
        <v>200000925</v>
      </c>
      <c r="T306" s="11" t="s">
        <v>3606</v>
      </c>
      <c r="U306" s="11" t="s">
        <v>3607</v>
      </c>
      <c r="V306" s="11">
        <v>212103204</v>
      </c>
      <c r="W306" s="11">
        <v>7507621.8550000004</v>
      </c>
    </row>
    <row r="307" spans="1:23" ht="43.2">
      <c r="A307" s="11" t="s">
        <v>4809</v>
      </c>
      <c r="B307" s="11">
        <v>21321</v>
      </c>
      <c r="C307" s="11">
        <v>3</v>
      </c>
      <c r="D307" s="11" t="s">
        <v>3011</v>
      </c>
      <c r="E307" s="11">
        <v>21</v>
      </c>
      <c r="F307" s="11">
        <v>27</v>
      </c>
      <c r="G307" s="11">
        <v>75</v>
      </c>
      <c r="H307" s="11">
        <v>929</v>
      </c>
      <c r="I307" s="12">
        <v>44944.777581018519</v>
      </c>
      <c r="J307" s="11">
        <v>21150</v>
      </c>
      <c r="K307" s="11" t="s">
        <v>1499</v>
      </c>
      <c r="L307" s="11" t="s">
        <v>3008</v>
      </c>
      <c r="M307" s="11" t="s">
        <v>3008</v>
      </c>
      <c r="N307" s="11" t="s">
        <v>3008</v>
      </c>
      <c r="O307" s="11" t="s">
        <v>3008</v>
      </c>
      <c r="P307" s="11" t="s">
        <v>3008</v>
      </c>
      <c r="Q307" s="13">
        <v>43831</v>
      </c>
      <c r="R307" s="11" t="s">
        <v>3009</v>
      </c>
      <c r="S307" s="11">
        <v>242101459</v>
      </c>
      <c r="T307" s="11" t="s">
        <v>4810</v>
      </c>
      <c r="U307" s="11" t="s">
        <v>4811</v>
      </c>
      <c r="V307" s="11">
        <v>212103212</v>
      </c>
      <c r="W307" s="11">
        <v>9259241.9030000009</v>
      </c>
    </row>
    <row r="308" spans="1:23" ht="43.2">
      <c r="A308" s="11" t="s">
        <v>3986</v>
      </c>
      <c r="B308" s="11">
        <v>21322</v>
      </c>
      <c r="C308" s="11">
        <v>1</v>
      </c>
      <c r="D308" s="11" t="s">
        <v>3011</v>
      </c>
      <c r="E308" s="11">
        <v>21</v>
      </c>
      <c r="F308" s="11">
        <v>27</v>
      </c>
      <c r="G308" s="11">
        <v>308</v>
      </c>
      <c r="H308" s="11">
        <v>748</v>
      </c>
      <c r="I308" s="12">
        <v>44944.777581018519</v>
      </c>
      <c r="J308" s="11">
        <v>21250</v>
      </c>
      <c r="K308" s="11" t="s">
        <v>843</v>
      </c>
      <c r="L308" s="11" t="s">
        <v>3008</v>
      </c>
      <c r="M308" s="11" t="s">
        <v>3008</v>
      </c>
      <c r="N308" s="11" t="s">
        <v>3008</v>
      </c>
      <c r="O308" s="11" t="s">
        <v>3008</v>
      </c>
      <c r="P308" s="11" t="s">
        <v>3008</v>
      </c>
      <c r="Q308" s="13">
        <v>43831</v>
      </c>
      <c r="R308" s="11" t="s">
        <v>3009</v>
      </c>
      <c r="S308" s="11">
        <v>242101509</v>
      </c>
      <c r="T308" s="11" t="s">
        <v>3987</v>
      </c>
      <c r="U308" s="11" t="s">
        <v>3988</v>
      </c>
      <c r="V308" s="11">
        <v>212103220</v>
      </c>
      <c r="W308" s="11">
        <v>7453645.0970000001</v>
      </c>
    </row>
    <row r="309" spans="1:23" ht="43.2">
      <c r="A309" s="11" t="s">
        <v>3920</v>
      </c>
      <c r="B309" s="11">
        <v>21323</v>
      </c>
      <c r="C309" s="11">
        <v>2</v>
      </c>
      <c r="D309" s="11" t="s">
        <v>3011</v>
      </c>
      <c r="E309" s="11">
        <v>21</v>
      </c>
      <c r="F309" s="11">
        <v>27</v>
      </c>
      <c r="G309" s="11">
        <v>143</v>
      </c>
      <c r="H309" s="11">
        <v>695</v>
      </c>
      <c r="I309" s="12">
        <v>44944.777581018519</v>
      </c>
      <c r="J309" s="11">
        <v>21310</v>
      </c>
      <c r="K309" s="11" t="s">
        <v>845</v>
      </c>
      <c r="L309" s="11" t="s">
        <v>3008</v>
      </c>
      <c r="M309" s="11" t="s">
        <v>3008</v>
      </c>
      <c r="N309" s="11" t="s">
        <v>3008</v>
      </c>
      <c r="O309" s="11" t="s">
        <v>3008</v>
      </c>
      <c r="P309" s="11" t="s">
        <v>3008</v>
      </c>
      <c r="Q309" s="13">
        <v>43831</v>
      </c>
      <c r="R309" s="11" t="s">
        <v>3009</v>
      </c>
      <c r="S309" s="11">
        <v>200072825</v>
      </c>
      <c r="T309" s="11" t="s">
        <v>3921</v>
      </c>
      <c r="U309" s="11" t="s">
        <v>3922</v>
      </c>
      <c r="V309" s="11">
        <v>212103238</v>
      </c>
      <c r="W309" s="11">
        <v>6960670.6969999997</v>
      </c>
    </row>
    <row r="310" spans="1:23" ht="43.2">
      <c r="A310" s="11" t="s">
        <v>4178</v>
      </c>
      <c r="B310" s="11">
        <v>21324</v>
      </c>
      <c r="C310" s="11">
        <v>3</v>
      </c>
      <c r="D310" s="11" t="s">
        <v>3011</v>
      </c>
      <c r="E310" s="11">
        <v>21</v>
      </c>
      <c r="F310" s="11">
        <v>27</v>
      </c>
      <c r="G310" s="11">
        <v>52</v>
      </c>
      <c r="H310" s="11">
        <v>325</v>
      </c>
      <c r="I310" s="12">
        <v>44944.777581018519</v>
      </c>
      <c r="J310" s="11">
        <v>21460</v>
      </c>
      <c r="K310" s="11" t="s">
        <v>847</v>
      </c>
      <c r="L310" s="11" t="s">
        <v>3008</v>
      </c>
      <c r="M310" s="11" t="s">
        <v>3008</v>
      </c>
      <c r="N310" s="11" t="s">
        <v>3008</v>
      </c>
      <c r="O310" s="11" t="s">
        <v>3008</v>
      </c>
      <c r="P310" s="11" t="s">
        <v>3008</v>
      </c>
      <c r="Q310" s="13">
        <v>43831</v>
      </c>
      <c r="R310" s="11" t="s">
        <v>3009</v>
      </c>
      <c r="S310" s="11">
        <v>200071017</v>
      </c>
      <c r="T310" s="11" t="s">
        <v>4179</v>
      </c>
      <c r="U310" s="11" t="s">
        <v>4180</v>
      </c>
      <c r="V310" s="11">
        <v>212103246</v>
      </c>
      <c r="W310" s="11">
        <v>3250370.2489999998</v>
      </c>
    </row>
    <row r="311" spans="1:23" ht="43.2">
      <c r="A311" s="11" t="s">
        <v>3686</v>
      </c>
      <c r="B311" s="11">
        <v>21325</v>
      </c>
      <c r="C311" s="11">
        <v>1</v>
      </c>
      <c r="D311" s="11" t="s">
        <v>3011</v>
      </c>
      <c r="E311" s="11">
        <v>21</v>
      </c>
      <c r="F311" s="11">
        <v>27</v>
      </c>
      <c r="G311" s="11">
        <v>184</v>
      </c>
      <c r="H311" s="11">
        <v>2426</v>
      </c>
      <c r="I311" s="12">
        <v>44944.777581018519</v>
      </c>
      <c r="J311" s="11">
        <v>21230</v>
      </c>
      <c r="K311" s="11" t="s">
        <v>1501</v>
      </c>
      <c r="L311" s="11" t="s">
        <v>3008</v>
      </c>
      <c r="M311" s="11" t="s">
        <v>3008</v>
      </c>
      <c r="N311" s="11" t="s">
        <v>3008</v>
      </c>
      <c r="O311" s="11" t="s">
        <v>3008</v>
      </c>
      <c r="P311" s="11" t="s">
        <v>3008</v>
      </c>
      <c r="Q311" s="13">
        <v>43831</v>
      </c>
      <c r="R311" s="11" t="s">
        <v>3009</v>
      </c>
      <c r="S311" s="11">
        <v>200071173</v>
      </c>
      <c r="T311" s="11" t="s">
        <v>3687</v>
      </c>
      <c r="U311" s="11" t="s">
        <v>3688</v>
      </c>
      <c r="V311" s="11">
        <v>212103253</v>
      </c>
      <c r="W311" s="11">
        <v>24235870.695</v>
      </c>
    </row>
    <row r="312" spans="1:23" ht="43.2">
      <c r="A312" s="11" t="s">
        <v>4301</v>
      </c>
      <c r="B312" s="11">
        <v>21326</v>
      </c>
      <c r="C312" s="11">
        <v>3</v>
      </c>
      <c r="D312" s="11" t="s">
        <v>3011</v>
      </c>
      <c r="E312" s="11">
        <v>21</v>
      </c>
      <c r="F312" s="11">
        <v>27</v>
      </c>
      <c r="G312" s="11">
        <v>72</v>
      </c>
      <c r="H312" s="11">
        <v>1120</v>
      </c>
      <c r="I312" s="12">
        <v>44944.777581018519</v>
      </c>
      <c r="J312" s="11">
        <v>21450</v>
      </c>
      <c r="K312" s="11" t="s">
        <v>849</v>
      </c>
      <c r="L312" s="11" t="s">
        <v>3008</v>
      </c>
      <c r="M312" s="11" t="s">
        <v>3008</v>
      </c>
      <c r="N312" s="11" t="s">
        <v>3008</v>
      </c>
      <c r="O312" s="11" t="s">
        <v>3008</v>
      </c>
      <c r="P312" s="11" t="s">
        <v>3008</v>
      </c>
      <c r="Q312" s="13">
        <v>43831</v>
      </c>
      <c r="R312" s="11" t="s">
        <v>3009</v>
      </c>
      <c r="S312" s="11">
        <v>242101434</v>
      </c>
      <c r="T312" s="11" t="s">
        <v>4302</v>
      </c>
      <c r="U312" s="11" t="s">
        <v>4303</v>
      </c>
      <c r="V312" s="11">
        <v>212103261</v>
      </c>
      <c r="W312" s="11">
        <v>11342587.089</v>
      </c>
    </row>
    <row r="313" spans="1:23" ht="43.2">
      <c r="A313" s="11" t="s">
        <v>4067</v>
      </c>
      <c r="B313" s="11">
        <v>21328</v>
      </c>
      <c r="C313" s="11">
        <v>3</v>
      </c>
      <c r="D313" s="11" t="s">
        <v>3011</v>
      </c>
      <c r="E313" s="11">
        <v>21</v>
      </c>
      <c r="F313" s="11">
        <v>27</v>
      </c>
      <c r="G313" s="11">
        <v>49</v>
      </c>
      <c r="H313" s="11">
        <v>553</v>
      </c>
      <c r="I313" s="12">
        <v>44944.777581018519</v>
      </c>
      <c r="J313" s="11">
        <v>21210</v>
      </c>
      <c r="K313" s="11" t="s">
        <v>853</v>
      </c>
      <c r="L313" s="11" t="s">
        <v>3008</v>
      </c>
      <c r="M313" s="11" t="s">
        <v>3008</v>
      </c>
      <c r="N313" s="11" t="s">
        <v>3008</v>
      </c>
      <c r="O313" s="11" t="s">
        <v>3008</v>
      </c>
      <c r="P313" s="11" t="s">
        <v>3008</v>
      </c>
      <c r="Q313" s="13">
        <v>43831</v>
      </c>
      <c r="R313" s="11" t="s">
        <v>3009</v>
      </c>
      <c r="S313" s="11">
        <v>200071017</v>
      </c>
      <c r="T313" s="11" t="s">
        <v>4068</v>
      </c>
      <c r="U313" s="11" t="s">
        <v>4069</v>
      </c>
      <c r="V313" s="11">
        <v>212103287</v>
      </c>
      <c r="W313" s="11">
        <v>5475339.1289999997</v>
      </c>
    </row>
    <row r="314" spans="1:23" ht="43.2">
      <c r="A314" s="11" t="s">
        <v>3275</v>
      </c>
      <c r="B314" s="11">
        <v>21329</v>
      </c>
      <c r="C314" s="11">
        <v>3</v>
      </c>
      <c r="D314" s="11" t="s">
        <v>3011</v>
      </c>
      <c r="E314" s="11">
        <v>21</v>
      </c>
      <c r="F314" s="11">
        <v>27</v>
      </c>
      <c r="G314" s="11">
        <v>39</v>
      </c>
      <c r="H314" s="11">
        <v>446</v>
      </c>
      <c r="I314" s="12">
        <v>44944.777581018519</v>
      </c>
      <c r="J314" s="11">
        <v>21140</v>
      </c>
      <c r="K314" s="11" t="s">
        <v>855</v>
      </c>
      <c r="L314" s="11" t="s">
        <v>3008</v>
      </c>
      <c r="M314" s="11" t="s">
        <v>3008</v>
      </c>
      <c r="N314" s="11" t="s">
        <v>3008</v>
      </c>
      <c r="O314" s="11" t="s">
        <v>3008</v>
      </c>
      <c r="P314" s="11" t="s">
        <v>3008</v>
      </c>
      <c r="Q314" s="13">
        <v>43831</v>
      </c>
      <c r="R314" s="11" t="s">
        <v>3009</v>
      </c>
      <c r="S314" s="11">
        <v>200071017</v>
      </c>
      <c r="T314" s="11" t="s">
        <v>3276</v>
      </c>
      <c r="U314" s="11" t="s">
        <v>3277</v>
      </c>
      <c r="V314" s="11">
        <v>212103295</v>
      </c>
      <c r="W314" s="11">
        <v>4525664.9910000004</v>
      </c>
    </row>
    <row r="315" spans="1:23" ht="43.2">
      <c r="A315" s="11" t="s">
        <v>3164</v>
      </c>
      <c r="B315" s="11">
        <v>21120</v>
      </c>
      <c r="C315" s="11">
        <v>1</v>
      </c>
      <c r="D315" s="11" t="s">
        <v>3011</v>
      </c>
      <c r="E315" s="11">
        <v>21</v>
      </c>
      <c r="F315" s="11">
        <v>27</v>
      </c>
      <c r="G315" s="11">
        <v>160</v>
      </c>
      <c r="H315" s="11">
        <v>2065</v>
      </c>
      <c r="I315" s="12">
        <v>44944.777581018519</v>
      </c>
      <c r="J315" s="11">
        <v>21360</v>
      </c>
      <c r="K315" s="11" t="s">
        <v>352</v>
      </c>
      <c r="L315" s="11" t="s">
        <v>3008</v>
      </c>
      <c r="M315" s="11" t="s">
        <v>3008</v>
      </c>
      <c r="N315" s="11" t="s">
        <v>3008</v>
      </c>
      <c r="O315" s="11" t="s">
        <v>3008</v>
      </c>
      <c r="P315" s="11" t="s">
        <v>3008</v>
      </c>
      <c r="Q315" s="13">
        <v>43831</v>
      </c>
      <c r="R315" s="11" t="s">
        <v>3009</v>
      </c>
      <c r="S315" s="11">
        <v>200071207</v>
      </c>
      <c r="T315" s="11" t="s">
        <v>3165</v>
      </c>
      <c r="U315" s="11" t="s">
        <v>3166</v>
      </c>
      <c r="V315" s="11">
        <v>212101208</v>
      </c>
      <c r="W315" s="11">
        <v>20612850.232000001</v>
      </c>
    </row>
    <row r="316" spans="1:23" ht="43.2">
      <c r="A316" s="11" t="s">
        <v>4412</v>
      </c>
      <c r="B316" s="11">
        <v>21159</v>
      </c>
      <c r="C316" s="11">
        <v>3</v>
      </c>
      <c r="D316" s="11" t="s">
        <v>3011</v>
      </c>
      <c r="E316" s="11">
        <v>21</v>
      </c>
      <c r="F316" s="11">
        <v>27</v>
      </c>
      <c r="G316" s="11">
        <v>98</v>
      </c>
      <c r="H316" s="11">
        <v>3310</v>
      </c>
      <c r="I316" s="12">
        <v>44944.777581018519</v>
      </c>
      <c r="J316" s="11">
        <v>21520</v>
      </c>
      <c r="K316" s="11" t="s">
        <v>428</v>
      </c>
      <c r="L316" s="11" t="s">
        <v>3008</v>
      </c>
      <c r="M316" s="11" t="s">
        <v>3008</v>
      </c>
      <c r="N316" s="11" t="s">
        <v>3008</v>
      </c>
      <c r="O316" s="11" t="s">
        <v>3008</v>
      </c>
      <c r="P316" s="11" t="s">
        <v>3008</v>
      </c>
      <c r="Q316" s="13">
        <v>43831</v>
      </c>
      <c r="R316" s="11" t="s">
        <v>3009</v>
      </c>
      <c r="S316" s="11">
        <v>242101434</v>
      </c>
      <c r="T316" s="11" t="s">
        <v>4413</v>
      </c>
      <c r="U316" s="11" t="s">
        <v>4414</v>
      </c>
      <c r="V316" s="11">
        <v>212101596</v>
      </c>
      <c r="W316" s="11">
        <v>33078323.045000002</v>
      </c>
    </row>
    <row r="317" spans="1:23" ht="43.2">
      <c r="A317" s="11" t="s">
        <v>4959</v>
      </c>
      <c r="B317" s="11">
        <v>21445</v>
      </c>
      <c r="C317" s="11">
        <v>3</v>
      </c>
      <c r="D317" s="11" t="s">
        <v>3011</v>
      </c>
      <c r="E317" s="11">
        <v>21</v>
      </c>
      <c r="F317" s="11">
        <v>27</v>
      </c>
      <c r="G317" s="11">
        <v>147</v>
      </c>
      <c r="H317" s="11">
        <v>2132</v>
      </c>
      <c r="I317" s="12">
        <v>44944.777581018519</v>
      </c>
      <c r="J317" s="11">
        <v>21210</v>
      </c>
      <c r="K317" s="11" t="s">
        <v>1537</v>
      </c>
      <c r="L317" s="11" t="s">
        <v>3008</v>
      </c>
      <c r="M317" s="11" t="s">
        <v>3008</v>
      </c>
      <c r="N317" s="11" t="s">
        <v>3008</v>
      </c>
      <c r="O317" s="11" t="s">
        <v>3008</v>
      </c>
      <c r="P317" s="11" t="s">
        <v>3008</v>
      </c>
      <c r="Q317" s="13">
        <v>43831</v>
      </c>
      <c r="R317" s="11" t="s">
        <v>3009</v>
      </c>
      <c r="S317" s="11">
        <v>242101442</v>
      </c>
      <c r="T317" s="11" t="s">
        <v>4960</v>
      </c>
      <c r="U317" s="11" t="s">
        <v>4961</v>
      </c>
      <c r="V317" s="11">
        <v>212104459</v>
      </c>
      <c r="W317" s="11">
        <v>21718335.886</v>
      </c>
    </row>
    <row r="318" spans="1:23" ht="43.2">
      <c r="A318" s="11" t="s">
        <v>4343</v>
      </c>
      <c r="B318" s="11">
        <v>21525</v>
      </c>
      <c r="C318" s="11">
        <v>3</v>
      </c>
      <c r="D318" s="11" t="s">
        <v>3011</v>
      </c>
      <c r="E318" s="11">
        <v>21</v>
      </c>
      <c r="F318" s="11">
        <v>27</v>
      </c>
      <c r="G318" s="11">
        <v>899</v>
      </c>
      <c r="H318" s="11">
        <v>5085</v>
      </c>
      <c r="I318" s="12">
        <v>44944.777581018519</v>
      </c>
      <c r="J318" s="11">
        <v>21530</v>
      </c>
      <c r="K318" s="11" t="s">
        <v>1141</v>
      </c>
      <c r="L318" s="11" t="s">
        <v>3008</v>
      </c>
      <c r="M318" s="11" t="s">
        <v>3008</v>
      </c>
      <c r="N318" s="11" t="s">
        <v>3008</v>
      </c>
      <c r="O318" s="11" t="s">
        <v>3008</v>
      </c>
      <c r="P318" s="11" t="s">
        <v>3008</v>
      </c>
      <c r="Q318" s="13">
        <v>43831</v>
      </c>
      <c r="R318" s="11" t="s">
        <v>3009</v>
      </c>
      <c r="S318" s="11">
        <v>242101442</v>
      </c>
      <c r="T318" s="11" t="s">
        <v>4344</v>
      </c>
      <c r="U318" s="11" t="s">
        <v>4345</v>
      </c>
      <c r="V318" s="11">
        <v>212105258</v>
      </c>
      <c r="W318" s="11">
        <v>51590905.887000002</v>
      </c>
    </row>
    <row r="319" spans="1:23" ht="43.2">
      <c r="A319" s="11" t="s">
        <v>4157</v>
      </c>
      <c r="B319" s="11">
        <v>21527</v>
      </c>
      <c r="C319" s="11">
        <v>1</v>
      </c>
      <c r="D319" s="11" t="s">
        <v>3011</v>
      </c>
      <c r="E319" s="11">
        <v>21</v>
      </c>
      <c r="F319" s="11">
        <v>27</v>
      </c>
      <c r="G319" s="11">
        <v>281</v>
      </c>
      <c r="H319" s="11">
        <v>1391</v>
      </c>
      <c r="I319" s="12">
        <v>44944.777581018519</v>
      </c>
      <c r="J319" s="11">
        <v>21340</v>
      </c>
      <c r="K319" s="11" t="s">
        <v>1589</v>
      </c>
      <c r="L319" s="11" t="s">
        <v>3008</v>
      </c>
      <c r="M319" s="11" t="s">
        <v>3008</v>
      </c>
      <c r="N319" s="11" t="s">
        <v>3008</v>
      </c>
      <c r="O319" s="11" t="s">
        <v>3008</v>
      </c>
      <c r="P319" s="11" t="s">
        <v>3008</v>
      </c>
      <c r="Q319" s="13">
        <v>43831</v>
      </c>
      <c r="R319" s="11" t="s">
        <v>3009</v>
      </c>
      <c r="S319" s="11">
        <v>200006682</v>
      </c>
      <c r="T319" s="11" t="s">
        <v>4158</v>
      </c>
      <c r="U319" s="11" t="s">
        <v>4159</v>
      </c>
      <c r="V319" s="11">
        <v>212105274</v>
      </c>
      <c r="W319" s="11">
        <v>13976106.669</v>
      </c>
    </row>
    <row r="320" spans="1:23" ht="43.2">
      <c r="A320" s="11" t="s">
        <v>4139</v>
      </c>
      <c r="B320" s="11">
        <v>21528</v>
      </c>
      <c r="C320" s="11">
        <v>3</v>
      </c>
      <c r="D320" s="11" t="s">
        <v>3011</v>
      </c>
      <c r="E320" s="11">
        <v>21</v>
      </c>
      <c r="F320" s="11">
        <v>27</v>
      </c>
      <c r="G320" s="11">
        <v>138</v>
      </c>
      <c r="H320" s="11">
        <v>1319</v>
      </c>
      <c r="I320" s="12">
        <v>44944.777581018519</v>
      </c>
      <c r="J320" s="11">
        <v>21150</v>
      </c>
      <c r="K320" s="11" t="s">
        <v>1591</v>
      </c>
      <c r="L320" s="11" t="s">
        <v>3008</v>
      </c>
      <c r="M320" s="11" t="s">
        <v>3008</v>
      </c>
      <c r="N320" s="11" t="s">
        <v>3008</v>
      </c>
      <c r="O320" s="11" t="s">
        <v>3008</v>
      </c>
      <c r="P320" s="11" t="s">
        <v>3008</v>
      </c>
      <c r="Q320" s="13">
        <v>43831</v>
      </c>
      <c r="R320" s="11" t="s">
        <v>3009</v>
      </c>
      <c r="S320" s="11">
        <v>242101459</v>
      </c>
      <c r="T320" s="11" t="s">
        <v>4140</v>
      </c>
      <c r="U320" s="11" t="s">
        <v>4141</v>
      </c>
      <c r="V320" s="11">
        <v>212105282</v>
      </c>
      <c r="W320" s="11">
        <v>13265424.969000001</v>
      </c>
    </row>
    <row r="321" spans="1:23" ht="43.2">
      <c r="A321" s="11" t="s">
        <v>4061</v>
      </c>
      <c r="B321" s="11">
        <v>21695</v>
      </c>
      <c r="C321" s="11">
        <v>3</v>
      </c>
      <c r="D321" s="11" t="s">
        <v>3011</v>
      </c>
      <c r="E321" s="11">
        <v>21</v>
      </c>
      <c r="F321" s="11">
        <v>27</v>
      </c>
      <c r="G321" s="11">
        <v>62</v>
      </c>
      <c r="H321" s="11">
        <v>888</v>
      </c>
      <c r="I321" s="12">
        <v>44944.777581018519</v>
      </c>
      <c r="J321" s="11">
        <v>21450</v>
      </c>
      <c r="K321" s="11" t="s">
        <v>1347</v>
      </c>
      <c r="L321" s="11" t="s">
        <v>3008</v>
      </c>
      <c r="M321" s="11" t="s">
        <v>3008</v>
      </c>
      <c r="N321" s="11" t="s">
        <v>3008</v>
      </c>
      <c r="O321" s="11" t="s">
        <v>3008</v>
      </c>
      <c r="P321" s="11" t="s">
        <v>3008</v>
      </c>
      <c r="Q321" s="13">
        <v>43831</v>
      </c>
      <c r="R321" s="11" t="s">
        <v>3009</v>
      </c>
      <c r="S321" s="11">
        <v>242101459</v>
      </c>
      <c r="T321" s="11" t="s">
        <v>4062</v>
      </c>
      <c r="U321" s="11" t="s">
        <v>4063</v>
      </c>
      <c r="V321" s="11">
        <v>212106959</v>
      </c>
      <c r="W321" s="11">
        <v>8962456.4020000007</v>
      </c>
    </row>
    <row r="322" spans="1:23" ht="43.2">
      <c r="A322" s="11" t="s">
        <v>4145</v>
      </c>
      <c r="B322" s="11">
        <v>21330</v>
      </c>
      <c r="C322" s="11">
        <v>2</v>
      </c>
      <c r="D322" s="11" t="s">
        <v>3011</v>
      </c>
      <c r="E322" s="11">
        <v>21</v>
      </c>
      <c r="F322" s="11">
        <v>27</v>
      </c>
      <c r="G322" s="11">
        <v>376</v>
      </c>
      <c r="H322" s="11">
        <v>763</v>
      </c>
      <c r="I322" s="12">
        <v>44944.777581018519</v>
      </c>
      <c r="J322" s="11">
        <v>21110</v>
      </c>
      <c r="K322" s="11" t="s">
        <v>1099</v>
      </c>
      <c r="L322" s="11" t="s">
        <v>3008</v>
      </c>
      <c r="M322" s="11" t="s">
        <v>3008</v>
      </c>
      <c r="N322" s="11" t="s">
        <v>3008</v>
      </c>
      <c r="O322" s="11" t="s">
        <v>3008</v>
      </c>
      <c r="P322" s="11" t="s">
        <v>3008</v>
      </c>
      <c r="Q322" s="13">
        <v>43831</v>
      </c>
      <c r="R322" s="11" t="s">
        <v>3009</v>
      </c>
      <c r="S322" s="11">
        <v>200000925</v>
      </c>
      <c r="T322" s="11" t="s">
        <v>4146</v>
      </c>
      <c r="U322" s="11" t="s">
        <v>4147</v>
      </c>
      <c r="V322" s="11">
        <v>212103303</v>
      </c>
      <c r="W322" s="11">
        <v>7643213.0839999998</v>
      </c>
    </row>
    <row r="323" spans="1:23" ht="43.2">
      <c r="A323" s="11" t="s">
        <v>4547</v>
      </c>
      <c r="B323" s="11">
        <v>21331</v>
      </c>
      <c r="C323" s="11">
        <v>2</v>
      </c>
      <c r="D323" s="11" t="s">
        <v>3011</v>
      </c>
      <c r="E323" s="11">
        <v>21</v>
      </c>
      <c r="F323" s="11">
        <v>27</v>
      </c>
      <c r="G323" s="11">
        <v>333</v>
      </c>
      <c r="H323" s="11">
        <v>593</v>
      </c>
      <c r="I323" s="12">
        <v>44944.777581018519</v>
      </c>
      <c r="J323" s="11">
        <v>21130</v>
      </c>
      <c r="K323" s="11" t="s">
        <v>857</v>
      </c>
      <c r="L323" s="11" t="s">
        <v>3008</v>
      </c>
      <c r="M323" s="11" t="s">
        <v>3008</v>
      </c>
      <c r="N323" s="11" t="s">
        <v>3008</v>
      </c>
      <c r="O323" s="11" t="s">
        <v>3008</v>
      </c>
      <c r="P323" s="11" t="s">
        <v>3008</v>
      </c>
      <c r="Q323" s="13">
        <v>43831</v>
      </c>
      <c r="R323" s="11" t="s">
        <v>3009</v>
      </c>
      <c r="S323" s="11">
        <v>200070902</v>
      </c>
      <c r="T323" s="11" t="s">
        <v>4548</v>
      </c>
      <c r="U323" s="11" t="s">
        <v>4549</v>
      </c>
      <c r="V323" s="11">
        <v>212103311</v>
      </c>
      <c r="W323" s="11">
        <v>5964042.5750000002</v>
      </c>
    </row>
    <row r="324" spans="1:23" ht="43.2">
      <c r="A324" s="11" t="s">
        <v>4373</v>
      </c>
      <c r="B324" s="11">
        <v>21332</v>
      </c>
      <c r="C324" s="11">
        <v>1</v>
      </c>
      <c r="D324" s="11" t="s">
        <v>3011</v>
      </c>
      <c r="E324" s="11">
        <v>21</v>
      </c>
      <c r="F324" s="11">
        <v>27</v>
      </c>
      <c r="G324" s="11">
        <v>1002</v>
      </c>
      <c r="H324" s="11">
        <v>2883</v>
      </c>
      <c r="I324" s="12">
        <v>44944.777581018519</v>
      </c>
      <c r="J324" s="11">
        <v>21820</v>
      </c>
      <c r="K324" s="11" t="s">
        <v>859</v>
      </c>
      <c r="L324" s="11" t="s">
        <v>3008</v>
      </c>
      <c r="M324" s="11" t="s">
        <v>3008</v>
      </c>
      <c r="N324" s="11" t="s">
        <v>3008</v>
      </c>
      <c r="O324" s="11" t="s">
        <v>3008</v>
      </c>
      <c r="P324" s="11" t="s">
        <v>3008</v>
      </c>
      <c r="Q324" s="13">
        <v>43831</v>
      </c>
      <c r="R324" s="11" t="s">
        <v>3009</v>
      </c>
      <c r="S324" s="11">
        <v>242101509</v>
      </c>
      <c r="T324" s="11" t="s">
        <v>4374</v>
      </c>
      <c r="U324" s="11" t="s">
        <v>4375</v>
      </c>
      <c r="V324" s="11">
        <v>212103329</v>
      </c>
      <c r="W324" s="11">
        <v>29026742.124000002</v>
      </c>
    </row>
    <row r="325" spans="1:23" ht="43.2">
      <c r="A325" s="11" t="s">
        <v>3107</v>
      </c>
      <c r="B325" s="11">
        <v>21333</v>
      </c>
      <c r="C325" s="11">
        <v>1</v>
      </c>
      <c r="D325" s="11" t="s">
        <v>3011</v>
      </c>
      <c r="E325" s="11">
        <v>21</v>
      </c>
      <c r="F325" s="11">
        <v>27</v>
      </c>
      <c r="G325" s="11">
        <v>225</v>
      </c>
      <c r="H325" s="11">
        <v>728</v>
      </c>
      <c r="I325" s="12">
        <v>44944.777581018519</v>
      </c>
      <c r="J325" s="11">
        <v>21250</v>
      </c>
      <c r="K325" s="11" t="s">
        <v>861</v>
      </c>
      <c r="L325" s="11" t="s">
        <v>3008</v>
      </c>
      <c r="M325" s="11" t="s">
        <v>3008</v>
      </c>
      <c r="N325" s="11" t="s">
        <v>3008</v>
      </c>
      <c r="O325" s="11" t="s">
        <v>3008</v>
      </c>
      <c r="P325" s="11" t="s">
        <v>3008</v>
      </c>
      <c r="Q325" s="13">
        <v>43831</v>
      </c>
      <c r="R325" s="11" t="s">
        <v>3009</v>
      </c>
      <c r="S325" s="11">
        <v>242101509</v>
      </c>
      <c r="T325" s="11" t="s">
        <v>3108</v>
      </c>
      <c r="U325" s="11" t="s">
        <v>3109</v>
      </c>
      <c r="V325" s="11">
        <v>212103337</v>
      </c>
      <c r="W325" s="11">
        <v>7447196.5619999999</v>
      </c>
    </row>
    <row r="326" spans="1:23" ht="43.2">
      <c r="A326" s="11" t="s">
        <v>3776</v>
      </c>
      <c r="B326" s="11">
        <v>21334</v>
      </c>
      <c r="C326" s="11">
        <v>1</v>
      </c>
      <c r="D326" s="11" t="s">
        <v>3011</v>
      </c>
      <c r="E326" s="11">
        <v>21</v>
      </c>
      <c r="F326" s="11">
        <v>27</v>
      </c>
      <c r="G326" s="11">
        <v>488</v>
      </c>
      <c r="H326" s="11">
        <v>716</v>
      </c>
      <c r="I326" s="12">
        <v>44944.777581018519</v>
      </c>
      <c r="J326" s="11">
        <v>21230</v>
      </c>
      <c r="K326" s="11" t="s">
        <v>863</v>
      </c>
      <c r="L326" s="11" t="s">
        <v>3008</v>
      </c>
      <c r="M326" s="11" t="s">
        <v>3008</v>
      </c>
      <c r="N326" s="11" t="s">
        <v>3008</v>
      </c>
      <c r="O326" s="11" t="s">
        <v>3008</v>
      </c>
      <c r="P326" s="11" t="s">
        <v>3008</v>
      </c>
      <c r="Q326" s="13">
        <v>43831</v>
      </c>
      <c r="R326" s="11" t="s">
        <v>3009</v>
      </c>
      <c r="S326" s="11">
        <v>200071173</v>
      </c>
      <c r="T326" s="11" t="s">
        <v>3777</v>
      </c>
      <c r="U326" s="11" t="s">
        <v>3778</v>
      </c>
      <c r="V326" s="11">
        <v>212103345</v>
      </c>
      <c r="W326" s="11">
        <v>7270522.4989999998</v>
      </c>
    </row>
    <row r="327" spans="1:23" ht="43.2">
      <c r="A327" s="11" t="s">
        <v>5103</v>
      </c>
      <c r="B327" s="11">
        <v>21335</v>
      </c>
      <c r="C327" s="11">
        <v>3</v>
      </c>
      <c r="D327" s="11" t="s">
        <v>3011</v>
      </c>
      <c r="E327" s="11">
        <v>21</v>
      </c>
      <c r="F327" s="11">
        <v>27</v>
      </c>
      <c r="G327" s="11">
        <v>112</v>
      </c>
      <c r="H327" s="11">
        <v>2024</v>
      </c>
      <c r="I327" s="12">
        <v>44944.777581018519</v>
      </c>
      <c r="J327" s="11">
        <v>21210</v>
      </c>
      <c r="K327" s="11" t="s">
        <v>865</v>
      </c>
      <c r="L327" s="11" t="s">
        <v>3008</v>
      </c>
      <c r="M327" s="11" t="s">
        <v>3008</v>
      </c>
      <c r="N327" s="11" t="s">
        <v>3008</v>
      </c>
      <c r="O327" s="11" t="s">
        <v>3008</v>
      </c>
      <c r="P327" s="11" t="s">
        <v>3008</v>
      </c>
      <c r="Q327" s="13">
        <v>43831</v>
      </c>
      <c r="R327" s="11" t="s">
        <v>3009</v>
      </c>
      <c r="S327" s="11">
        <v>200071017</v>
      </c>
      <c r="T327" s="11" t="s">
        <v>5104</v>
      </c>
      <c r="U327" s="11" t="s">
        <v>5105</v>
      </c>
      <c r="V327" s="11">
        <v>212103352</v>
      </c>
      <c r="W327" s="11">
        <v>20475879.175999999</v>
      </c>
    </row>
    <row r="328" spans="1:23" ht="43.2">
      <c r="A328" s="11" t="s">
        <v>3875</v>
      </c>
      <c r="B328" s="11">
        <v>21606</v>
      </c>
      <c r="C328" s="11">
        <v>1</v>
      </c>
      <c r="D328" s="11" t="s">
        <v>3011</v>
      </c>
      <c r="E328" s="11">
        <v>21</v>
      </c>
      <c r="F328" s="11">
        <v>27</v>
      </c>
      <c r="G328" s="11">
        <v>1796</v>
      </c>
      <c r="H328" s="11">
        <v>2496</v>
      </c>
      <c r="I328" s="12">
        <v>44944.777581018519</v>
      </c>
      <c r="J328" s="11">
        <v>21550</v>
      </c>
      <c r="K328" s="11" t="s">
        <v>1243</v>
      </c>
      <c r="L328" s="11" t="s">
        <v>3008</v>
      </c>
      <c r="M328" s="11" t="s">
        <v>3008</v>
      </c>
      <c r="N328" s="11" t="s">
        <v>3008</v>
      </c>
      <c r="O328" s="11" t="s">
        <v>3008</v>
      </c>
      <c r="P328" s="11" t="s">
        <v>3008</v>
      </c>
      <c r="Q328" s="13">
        <v>43831</v>
      </c>
      <c r="R328" s="11" t="s">
        <v>3009</v>
      </c>
      <c r="S328" s="11">
        <v>200006682</v>
      </c>
      <c r="T328" s="11" t="s">
        <v>3876</v>
      </c>
      <c r="U328" s="11" t="s">
        <v>3877</v>
      </c>
      <c r="V328" s="11">
        <v>212106066</v>
      </c>
      <c r="W328" s="11">
        <v>24874810.011999998</v>
      </c>
    </row>
    <row r="329" spans="1:23" ht="43.2">
      <c r="A329" s="11" t="s">
        <v>4016</v>
      </c>
      <c r="B329" s="11">
        <v>21336</v>
      </c>
      <c r="C329" s="11">
        <v>3</v>
      </c>
      <c r="D329" s="11" t="s">
        <v>3011</v>
      </c>
      <c r="E329" s="11">
        <v>21</v>
      </c>
      <c r="F329" s="11">
        <v>27</v>
      </c>
      <c r="G329" s="11">
        <v>664</v>
      </c>
      <c r="H329" s="11">
        <v>4002</v>
      </c>
      <c r="I329" s="12">
        <v>44944.777581018519</v>
      </c>
      <c r="J329" s="11">
        <v>21330</v>
      </c>
      <c r="K329" s="11" t="s">
        <v>867</v>
      </c>
      <c r="L329" s="11" t="s">
        <v>3008</v>
      </c>
      <c r="M329" s="11" t="s">
        <v>3008</v>
      </c>
      <c r="N329" s="11" t="s">
        <v>3008</v>
      </c>
      <c r="O329" s="11" t="s">
        <v>3008</v>
      </c>
      <c r="P329" s="11" t="s">
        <v>3008</v>
      </c>
      <c r="Q329" s="13">
        <v>43831</v>
      </c>
      <c r="R329" s="11" t="s">
        <v>3009</v>
      </c>
      <c r="S329" s="11">
        <v>242101434</v>
      </c>
      <c r="T329" s="11" t="s">
        <v>4017</v>
      </c>
      <c r="U329" s="11" t="s">
        <v>4018</v>
      </c>
      <c r="V329" s="11">
        <v>212103360</v>
      </c>
      <c r="W329" s="11">
        <v>40375716.647</v>
      </c>
    </row>
    <row r="330" spans="1:23" ht="43.2">
      <c r="A330" s="11" t="s">
        <v>4569</v>
      </c>
      <c r="B330" s="11">
        <v>21337</v>
      </c>
      <c r="C330" s="11">
        <v>2</v>
      </c>
      <c r="D330" s="11" t="s">
        <v>3011</v>
      </c>
      <c r="E330" s="11">
        <v>21</v>
      </c>
      <c r="F330" s="11">
        <v>27</v>
      </c>
      <c r="G330" s="11">
        <v>1359</v>
      </c>
      <c r="H330" s="11">
        <v>3396</v>
      </c>
      <c r="I330" s="12">
        <v>44944.777581018519</v>
      </c>
      <c r="J330" s="11">
        <v>21760</v>
      </c>
      <c r="K330" s="11" t="s">
        <v>869</v>
      </c>
      <c r="L330" s="11" t="s">
        <v>3008</v>
      </c>
      <c r="M330" s="11" t="s">
        <v>3008</v>
      </c>
      <c r="N330" s="11" t="s">
        <v>3008</v>
      </c>
      <c r="O330" s="11" t="s">
        <v>3008</v>
      </c>
      <c r="P330" s="11" t="s">
        <v>3008</v>
      </c>
      <c r="Q330" s="13">
        <v>43831</v>
      </c>
      <c r="R330" s="11" t="s">
        <v>3009</v>
      </c>
      <c r="S330" s="11">
        <v>200070902</v>
      </c>
      <c r="T330" s="11" t="s">
        <v>4570</v>
      </c>
      <c r="U330" s="11" t="s">
        <v>4571</v>
      </c>
      <c r="V330" s="11">
        <v>212103378</v>
      </c>
      <c r="W330" s="11">
        <v>33825603.314000003</v>
      </c>
    </row>
    <row r="331" spans="1:23" ht="43.2">
      <c r="A331" s="11" t="s">
        <v>3194</v>
      </c>
      <c r="B331" s="11">
        <v>21338</v>
      </c>
      <c r="C331" s="11">
        <v>2</v>
      </c>
      <c r="D331" s="11" t="s">
        <v>3011</v>
      </c>
      <c r="E331" s="11">
        <v>21</v>
      </c>
      <c r="F331" s="11">
        <v>27</v>
      </c>
      <c r="G331" s="11">
        <v>157</v>
      </c>
      <c r="H331" s="11">
        <v>2575</v>
      </c>
      <c r="I331" s="12">
        <v>44944.777581018519</v>
      </c>
      <c r="J331" s="11">
        <v>21440</v>
      </c>
      <c r="K331" s="11" t="s">
        <v>871</v>
      </c>
      <c r="L331" s="11" t="s">
        <v>3008</v>
      </c>
      <c r="M331" s="11" t="s">
        <v>3008</v>
      </c>
      <c r="N331" s="11" t="s">
        <v>3008</v>
      </c>
      <c r="O331" s="11" t="s">
        <v>3008</v>
      </c>
      <c r="P331" s="11" t="s">
        <v>3008</v>
      </c>
      <c r="Q331" s="13">
        <v>43831</v>
      </c>
      <c r="R331" s="11" t="s">
        <v>3009</v>
      </c>
      <c r="S331" s="11">
        <v>200039063</v>
      </c>
      <c r="T331" s="11" t="s">
        <v>3195</v>
      </c>
      <c r="U331" s="11" t="s">
        <v>3196</v>
      </c>
      <c r="V331" s="11">
        <v>212103386</v>
      </c>
      <c r="W331" s="11">
        <v>25839459.504999999</v>
      </c>
    </row>
    <row r="332" spans="1:23" ht="43.2">
      <c r="A332" s="11" t="s">
        <v>3116</v>
      </c>
      <c r="B332" s="11">
        <v>21339</v>
      </c>
      <c r="C332" s="11">
        <v>2</v>
      </c>
      <c r="D332" s="11" t="s">
        <v>3011</v>
      </c>
      <c r="E332" s="11">
        <v>21</v>
      </c>
      <c r="F332" s="11">
        <v>27</v>
      </c>
      <c r="G332" s="11">
        <v>511</v>
      </c>
      <c r="H332" s="11">
        <v>1713</v>
      </c>
      <c r="I332" s="12">
        <v>44944.777581018519</v>
      </c>
      <c r="J332" s="11">
        <v>21370</v>
      </c>
      <c r="K332" s="11" t="s">
        <v>873</v>
      </c>
      <c r="L332" s="11" t="s">
        <v>3008</v>
      </c>
      <c r="M332" s="11" t="s">
        <v>3008</v>
      </c>
      <c r="N332" s="11" t="s">
        <v>3008</v>
      </c>
      <c r="O332" s="11" t="s">
        <v>3008</v>
      </c>
      <c r="P332" s="11" t="s">
        <v>3008</v>
      </c>
      <c r="Q332" s="13">
        <v>43831</v>
      </c>
      <c r="R332" s="11" t="s">
        <v>3009</v>
      </c>
      <c r="S332" s="11">
        <v>200039055</v>
      </c>
      <c r="T332" s="11" t="s">
        <v>3117</v>
      </c>
      <c r="U332" s="11" t="s">
        <v>3118</v>
      </c>
      <c r="V332" s="11">
        <v>212103394</v>
      </c>
      <c r="W332" s="11">
        <v>17316900.866</v>
      </c>
    </row>
    <row r="333" spans="1:23" ht="43.2">
      <c r="A333" s="11" t="s">
        <v>3125</v>
      </c>
      <c r="B333" s="11">
        <v>21340</v>
      </c>
      <c r="C333" s="11">
        <v>1</v>
      </c>
      <c r="D333" s="11" t="s">
        <v>3011</v>
      </c>
      <c r="E333" s="11">
        <v>21</v>
      </c>
      <c r="F333" s="11">
        <v>27</v>
      </c>
      <c r="G333" s="11">
        <v>251</v>
      </c>
      <c r="H333" s="11">
        <v>979</v>
      </c>
      <c r="I333" s="12">
        <v>44944.777581018519</v>
      </c>
      <c r="J333" s="11">
        <v>21250</v>
      </c>
      <c r="K333" s="11" t="s">
        <v>875</v>
      </c>
      <c r="L333" s="11" t="s">
        <v>3008</v>
      </c>
      <c r="M333" s="11" t="s">
        <v>3008</v>
      </c>
      <c r="N333" s="11" t="s">
        <v>3008</v>
      </c>
      <c r="O333" s="11" t="s">
        <v>3008</v>
      </c>
      <c r="P333" s="11" t="s">
        <v>3008</v>
      </c>
      <c r="Q333" s="13">
        <v>43831</v>
      </c>
      <c r="R333" s="11" t="s">
        <v>3009</v>
      </c>
      <c r="S333" s="11">
        <v>242101509</v>
      </c>
      <c r="T333" s="11" t="s">
        <v>3126</v>
      </c>
      <c r="U333" s="11" t="s">
        <v>3127</v>
      </c>
      <c r="V333" s="11">
        <v>212103402</v>
      </c>
      <c r="W333" s="11">
        <v>9951970.5219999999</v>
      </c>
    </row>
    <row r="334" spans="1:23" ht="43.2">
      <c r="A334" s="11" t="s">
        <v>3245</v>
      </c>
      <c r="B334" s="11">
        <v>21341</v>
      </c>
      <c r="C334" s="11">
        <v>3</v>
      </c>
      <c r="D334" s="11" t="s">
        <v>3011</v>
      </c>
      <c r="E334" s="11">
        <v>21</v>
      </c>
      <c r="F334" s="11">
        <v>27</v>
      </c>
      <c r="G334" s="11">
        <v>103</v>
      </c>
      <c r="H334" s="11">
        <v>926</v>
      </c>
      <c r="I334" s="12">
        <v>44944.777581018519</v>
      </c>
      <c r="J334" s="11">
        <v>21140</v>
      </c>
      <c r="K334" s="11" t="s">
        <v>877</v>
      </c>
      <c r="L334" s="11" t="s">
        <v>3008</v>
      </c>
      <c r="M334" s="11" t="s">
        <v>3008</v>
      </c>
      <c r="N334" s="11" t="s">
        <v>3008</v>
      </c>
      <c r="O334" s="11" t="s">
        <v>3008</v>
      </c>
      <c r="P334" s="11" t="s">
        <v>3008</v>
      </c>
      <c r="Q334" s="13">
        <v>43831</v>
      </c>
      <c r="R334" s="11" t="s">
        <v>3009</v>
      </c>
      <c r="S334" s="11">
        <v>200071017</v>
      </c>
      <c r="T334" s="11" t="s">
        <v>3246</v>
      </c>
      <c r="U334" s="11" t="s">
        <v>3247</v>
      </c>
      <c r="V334" s="11">
        <v>212103410</v>
      </c>
      <c r="W334" s="11">
        <v>9197258.1050000004</v>
      </c>
    </row>
    <row r="335" spans="1:23" ht="43.2">
      <c r="A335" s="11" t="s">
        <v>3521</v>
      </c>
      <c r="B335" s="11">
        <v>21342</v>
      </c>
      <c r="C335" s="11">
        <v>1</v>
      </c>
      <c r="D335" s="11" t="s">
        <v>3011</v>
      </c>
      <c r="E335" s="11">
        <v>21</v>
      </c>
      <c r="F335" s="11">
        <v>27</v>
      </c>
      <c r="G335" s="11">
        <v>433</v>
      </c>
      <c r="H335" s="11">
        <v>1117</v>
      </c>
      <c r="I335" s="12">
        <v>44944.777581018519</v>
      </c>
      <c r="J335" s="11">
        <v>21170</v>
      </c>
      <c r="K335" s="11" t="s">
        <v>1503</v>
      </c>
      <c r="L335" s="11" t="s">
        <v>3008</v>
      </c>
      <c r="M335" s="11" t="s">
        <v>3008</v>
      </c>
      <c r="N335" s="11" t="s">
        <v>3008</v>
      </c>
      <c r="O335" s="11" t="s">
        <v>3008</v>
      </c>
      <c r="P335" s="11" t="s">
        <v>3008</v>
      </c>
      <c r="Q335" s="13">
        <v>43831</v>
      </c>
      <c r="R335" s="11" t="s">
        <v>3009</v>
      </c>
      <c r="S335" s="11">
        <v>242101509</v>
      </c>
      <c r="T335" s="11" t="s">
        <v>3522</v>
      </c>
      <c r="U335" s="11" t="s">
        <v>3523</v>
      </c>
      <c r="V335" s="11">
        <v>212103428</v>
      </c>
      <c r="W335" s="11">
        <v>11050768.012</v>
      </c>
    </row>
    <row r="336" spans="1:23" ht="43.2">
      <c r="A336" s="11" t="s">
        <v>3161</v>
      </c>
      <c r="B336" s="11">
        <v>21343</v>
      </c>
      <c r="C336" s="11">
        <v>3</v>
      </c>
      <c r="D336" s="11" t="s">
        <v>3011</v>
      </c>
      <c r="E336" s="11">
        <v>21</v>
      </c>
      <c r="F336" s="11">
        <v>27</v>
      </c>
      <c r="G336" s="11">
        <v>95</v>
      </c>
      <c r="H336" s="11">
        <v>1851</v>
      </c>
      <c r="I336" s="12">
        <v>44944.777581018519</v>
      </c>
      <c r="J336" s="11">
        <v>21330</v>
      </c>
      <c r="K336" s="11" t="s">
        <v>879</v>
      </c>
      <c r="L336" s="11" t="s">
        <v>3008</v>
      </c>
      <c r="M336" s="11" t="s">
        <v>3008</v>
      </c>
      <c r="N336" s="11" t="s">
        <v>3008</v>
      </c>
      <c r="O336" s="11" t="s">
        <v>3008</v>
      </c>
      <c r="P336" s="11" t="s">
        <v>3008</v>
      </c>
      <c r="Q336" s="13">
        <v>43831</v>
      </c>
      <c r="R336" s="11" t="s">
        <v>3009</v>
      </c>
      <c r="S336" s="11">
        <v>242101434</v>
      </c>
      <c r="T336" s="11" t="s">
        <v>3162</v>
      </c>
      <c r="U336" s="11" t="s">
        <v>3163</v>
      </c>
      <c r="V336" s="11">
        <v>212103436</v>
      </c>
      <c r="W336" s="11">
        <v>18622602.570999999</v>
      </c>
    </row>
    <row r="337" spans="1:23" ht="43.2">
      <c r="A337" s="11" t="s">
        <v>3983</v>
      </c>
      <c r="B337" s="11">
        <v>21264</v>
      </c>
      <c r="C337" s="11">
        <v>1</v>
      </c>
      <c r="D337" s="11" t="s">
        <v>3011</v>
      </c>
      <c r="E337" s="11">
        <v>21</v>
      </c>
      <c r="F337" s="11">
        <v>27</v>
      </c>
      <c r="G337" s="11">
        <v>41</v>
      </c>
      <c r="H337" s="11">
        <v>311</v>
      </c>
      <c r="I337" s="12">
        <v>44944.777581018519</v>
      </c>
      <c r="J337" s="11">
        <v>21230</v>
      </c>
      <c r="K337" s="11" t="s">
        <v>742</v>
      </c>
      <c r="L337" s="11" t="s">
        <v>3008</v>
      </c>
      <c r="M337" s="11" t="s">
        <v>3008</v>
      </c>
      <c r="N337" s="11" t="s">
        <v>3008</v>
      </c>
      <c r="O337" s="11" t="s">
        <v>3008</v>
      </c>
      <c r="P337" s="11" t="s">
        <v>3008</v>
      </c>
      <c r="Q337" s="13">
        <v>43831</v>
      </c>
      <c r="R337" s="11" t="s">
        <v>3009</v>
      </c>
      <c r="S337" s="11">
        <v>200071173</v>
      </c>
      <c r="T337" s="11" t="s">
        <v>3984</v>
      </c>
      <c r="U337" s="11" t="s">
        <v>3985</v>
      </c>
      <c r="V337" s="11">
        <v>212102644</v>
      </c>
      <c r="W337" s="11">
        <v>3100636.835</v>
      </c>
    </row>
    <row r="338" spans="1:23" ht="43.2">
      <c r="A338" s="11" t="s">
        <v>4262</v>
      </c>
      <c r="B338" s="11">
        <v>21400</v>
      </c>
      <c r="C338" s="11">
        <v>2</v>
      </c>
      <c r="D338" s="11" t="s">
        <v>3011</v>
      </c>
      <c r="E338" s="11">
        <v>21</v>
      </c>
      <c r="F338" s="11">
        <v>27</v>
      </c>
      <c r="G338" s="11">
        <v>46</v>
      </c>
      <c r="H338" s="11">
        <v>1061</v>
      </c>
      <c r="I338" s="12">
        <v>44944.777581018519</v>
      </c>
      <c r="J338" s="11">
        <v>21580</v>
      </c>
      <c r="K338" s="11" t="s">
        <v>979</v>
      </c>
      <c r="L338" s="11" t="s">
        <v>3008</v>
      </c>
      <c r="M338" s="11" t="s">
        <v>3008</v>
      </c>
      <c r="N338" s="11" t="s">
        <v>3008</v>
      </c>
      <c r="O338" s="11" t="s">
        <v>3008</v>
      </c>
      <c r="P338" s="11" t="s">
        <v>3008</v>
      </c>
      <c r="Q338" s="13">
        <v>43831</v>
      </c>
      <c r="R338" s="11" t="s">
        <v>3009</v>
      </c>
      <c r="S338" s="11">
        <v>200070910</v>
      </c>
      <c r="T338" s="11" t="s">
        <v>4263</v>
      </c>
      <c r="U338" s="11" t="s">
        <v>4264</v>
      </c>
      <c r="V338" s="11">
        <v>212104004</v>
      </c>
      <c r="W338" s="11">
        <v>10690080.887</v>
      </c>
    </row>
    <row r="339" spans="1:23" ht="43.2">
      <c r="A339" s="11" t="s">
        <v>5049</v>
      </c>
      <c r="B339" s="11">
        <v>21272</v>
      </c>
      <c r="C339" s="11">
        <v>3</v>
      </c>
      <c r="D339" s="11" t="s">
        <v>3011</v>
      </c>
      <c r="E339" s="11">
        <v>21</v>
      </c>
      <c r="F339" s="11">
        <v>27</v>
      </c>
      <c r="G339" s="11">
        <v>267</v>
      </c>
      <c r="H339" s="11">
        <v>2002</v>
      </c>
      <c r="I339" s="12">
        <v>44944.777581018519</v>
      </c>
      <c r="J339" s="11">
        <v>21140</v>
      </c>
      <c r="K339" s="11" t="s">
        <v>758</v>
      </c>
      <c r="L339" s="11" t="s">
        <v>3008</v>
      </c>
      <c r="M339" s="11" t="s">
        <v>3008</v>
      </c>
      <c r="N339" s="11" t="s">
        <v>3008</v>
      </c>
      <c r="O339" s="11" t="s">
        <v>3008</v>
      </c>
      <c r="P339" s="11" t="s">
        <v>3008</v>
      </c>
      <c r="Q339" s="13">
        <v>43831</v>
      </c>
      <c r="R339" s="11" t="s">
        <v>3009</v>
      </c>
      <c r="S339" s="11">
        <v>200071017</v>
      </c>
      <c r="T339" s="11" t="s">
        <v>5050</v>
      </c>
      <c r="U339" s="11" t="s">
        <v>5051</v>
      </c>
      <c r="V339" s="11">
        <v>200085413</v>
      </c>
      <c r="W339" s="11">
        <v>20157302.105999999</v>
      </c>
    </row>
    <row r="340" spans="1:23" ht="43.2">
      <c r="A340" s="11" t="s">
        <v>3755</v>
      </c>
      <c r="B340" s="11">
        <v>21344</v>
      </c>
      <c r="C340" s="11">
        <v>1</v>
      </c>
      <c r="D340" s="11" t="s">
        <v>3011</v>
      </c>
      <c r="E340" s="11">
        <v>21</v>
      </c>
      <c r="F340" s="11">
        <v>27</v>
      </c>
      <c r="G340" s="11">
        <v>222</v>
      </c>
      <c r="H340" s="11">
        <v>364</v>
      </c>
      <c r="I340" s="12">
        <v>44944.777581018519</v>
      </c>
      <c r="J340" s="11">
        <v>21250</v>
      </c>
      <c r="K340" s="11" t="s">
        <v>881</v>
      </c>
      <c r="L340" s="11" t="s">
        <v>3008</v>
      </c>
      <c r="M340" s="11" t="s">
        <v>3008</v>
      </c>
      <c r="N340" s="11" t="s">
        <v>3008</v>
      </c>
      <c r="O340" s="11" t="s">
        <v>3008</v>
      </c>
      <c r="P340" s="11" t="s">
        <v>3008</v>
      </c>
      <c r="Q340" s="13">
        <v>43831</v>
      </c>
      <c r="R340" s="11" t="s">
        <v>3009</v>
      </c>
      <c r="S340" s="11">
        <v>242101509</v>
      </c>
      <c r="T340" s="11" t="s">
        <v>3756</v>
      </c>
      <c r="U340" s="11" t="s">
        <v>3757</v>
      </c>
      <c r="V340" s="11">
        <v>212103444</v>
      </c>
      <c r="W340" s="11">
        <v>3784517.3110000002</v>
      </c>
    </row>
    <row r="341" spans="1:23" ht="43.2">
      <c r="A341" s="11" t="s">
        <v>3512</v>
      </c>
      <c r="B341" s="11">
        <v>21345</v>
      </c>
      <c r="C341" s="11">
        <v>2</v>
      </c>
      <c r="D341" s="11" t="s">
        <v>3011</v>
      </c>
      <c r="E341" s="11">
        <v>21</v>
      </c>
      <c r="F341" s="11">
        <v>27</v>
      </c>
      <c r="G341" s="11">
        <v>193</v>
      </c>
      <c r="H341" s="11">
        <v>1462</v>
      </c>
      <c r="I341" s="12">
        <v>44944.777581018519</v>
      </c>
      <c r="J341" s="11">
        <v>21440</v>
      </c>
      <c r="K341" s="11" t="s">
        <v>883</v>
      </c>
      <c r="L341" s="11" t="s">
        <v>3008</v>
      </c>
      <c r="M341" s="11" t="s">
        <v>3008</v>
      </c>
      <c r="N341" s="11" t="s">
        <v>3008</v>
      </c>
      <c r="O341" s="11" t="s">
        <v>3008</v>
      </c>
      <c r="P341" s="11" t="s">
        <v>3008</v>
      </c>
      <c r="Q341" s="13">
        <v>43831</v>
      </c>
      <c r="R341" s="11" t="s">
        <v>3009</v>
      </c>
      <c r="S341" s="11">
        <v>200039063</v>
      </c>
      <c r="T341" s="11" t="s">
        <v>3513</v>
      </c>
      <c r="U341" s="11" t="s">
        <v>3514</v>
      </c>
      <c r="V341" s="11">
        <v>212103451</v>
      </c>
      <c r="W341" s="11">
        <v>14769946.872</v>
      </c>
    </row>
    <row r="342" spans="1:23" ht="43.2">
      <c r="A342" s="11" t="s">
        <v>3791</v>
      </c>
      <c r="B342" s="11">
        <v>21303</v>
      </c>
      <c r="C342" s="11">
        <v>3</v>
      </c>
      <c r="D342" s="11" t="s">
        <v>3011</v>
      </c>
      <c r="E342" s="11">
        <v>21</v>
      </c>
      <c r="F342" s="11">
        <v>27</v>
      </c>
      <c r="G342" s="11">
        <v>12</v>
      </c>
      <c r="H342" s="11">
        <v>893</v>
      </c>
      <c r="I342" s="12">
        <v>44944.777581018519</v>
      </c>
      <c r="J342" s="11">
        <v>21520</v>
      </c>
      <c r="K342" s="11" t="s">
        <v>815</v>
      </c>
      <c r="L342" s="11" t="s">
        <v>3008</v>
      </c>
      <c r="M342" s="11" t="s">
        <v>3008</v>
      </c>
      <c r="N342" s="11" t="s">
        <v>3008</v>
      </c>
      <c r="O342" s="11" t="s">
        <v>3008</v>
      </c>
      <c r="P342" s="11" t="s">
        <v>3008</v>
      </c>
      <c r="Q342" s="13">
        <v>43831</v>
      </c>
      <c r="R342" s="11" t="s">
        <v>3009</v>
      </c>
      <c r="S342" s="11">
        <v>242101434</v>
      </c>
      <c r="T342" s="11" t="s">
        <v>3792</v>
      </c>
      <c r="U342" s="11" t="s">
        <v>3793</v>
      </c>
      <c r="V342" s="11">
        <v>212103030</v>
      </c>
      <c r="W342" s="11">
        <v>8851100.9279999994</v>
      </c>
    </row>
    <row r="343" spans="1:23" ht="43.2">
      <c r="A343" s="11" t="s">
        <v>3974</v>
      </c>
      <c r="B343" s="11">
        <v>21371</v>
      </c>
      <c r="C343" s="11">
        <v>2</v>
      </c>
      <c r="D343" s="11" t="s">
        <v>3011</v>
      </c>
      <c r="E343" s="11">
        <v>21</v>
      </c>
      <c r="F343" s="11">
        <v>27</v>
      </c>
      <c r="G343" s="11">
        <v>804</v>
      </c>
      <c r="H343" s="11">
        <v>2979</v>
      </c>
      <c r="I343" s="12">
        <v>44944.777581018519</v>
      </c>
      <c r="J343" s="11">
        <v>21130</v>
      </c>
      <c r="K343" s="11" t="s">
        <v>933</v>
      </c>
      <c r="L343" s="11" t="s">
        <v>3008</v>
      </c>
      <c r="M343" s="11" t="s">
        <v>3008</v>
      </c>
      <c r="N343" s="11" t="s">
        <v>3008</v>
      </c>
      <c r="O343" s="11" t="s">
        <v>3008</v>
      </c>
      <c r="P343" s="11" t="s">
        <v>3008</v>
      </c>
      <c r="Q343" s="13">
        <v>43831</v>
      </c>
      <c r="R343" s="11" t="s">
        <v>3009</v>
      </c>
      <c r="S343" s="11">
        <v>200070902</v>
      </c>
      <c r="T343" s="11" t="s">
        <v>3975</v>
      </c>
      <c r="U343" s="11" t="s">
        <v>3976</v>
      </c>
      <c r="V343" s="11">
        <v>212103717</v>
      </c>
      <c r="W343" s="11">
        <v>30057956.004000001</v>
      </c>
    </row>
    <row r="344" spans="1:23" ht="43.2">
      <c r="A344" s="11" t="s">
        <v>4196</v>
      </c>
      <c r="B344" s="11">
        <v>21254</v>
      </c>
      <c r="C344" s="11">
        <v>1</v>
      </c>
      <c r="D344" s="11" t="s">
        <v>3011</v>
      </c>
      <c r="E344" s="11">
        <v>21</v>
      </c>
      <c r="F344" s="11">
        <v>27</v>
      </c>
      <c r="G344" s="11">
        <v>205</v>
      </c>
      <c r="H344" s="11">
        <v>265</v>
      </c>
      <c r="I344" s="12">
        <v>44944.777581018519</v>
      </c>
      <c r="J344" s="11">
        <v>21220</v>
      </c>
      <c r="K344" s="11" t="s">
        <v>724</v>
      </c>
      <c r="L344" s="11" t="s">
        <v>3008</v>
      </c>
      <c r="M344" s="11" t="s">
        <v>3008</v>
      </c>
      <c r="N344" s="11" t="s">
        <v>3008</v>
      </c>
      <c r="O344" s="11" t="s">
        <v>3008</v>
      </c>
      <c r="P344" s="11" t="s">
        <v>3008</v>
      </c>
      <c r="Q344" s="13">
        <v>43831</v>
      </c>
      <c r="R344" s="11" t="s">
        <v>3009</v>
      </c>
      <c r="S344" s="11">
        <v>200070894</v>
      </c>
      <c r="T344" s="11" t="s">
        <v>4197</v>
      </c>
      <c r="U344" s="11" t="s">
        <v>4198</v>
      </c>
      <c r="V344" s="11">
        <v>212102545</v>
      </c>
      <c r="W344" s="11">
        <v>2623614.5320000001</v>
      </c>
    </row>
    <row r="345" spans="1:23" ht="43.2">
      <c r="A345" s="11" t="s">
        <v>4019</v>
      </c>
      <c r="B345" s="11">
        <v>21346</v>
      </c>
      <c r="C345" s="11">
        <v>3</v>
      </c>
      <c r="D345" s="11" t="s">
        <v>3011</v>
      </c>
      <c r="E345" s="11">
        <v>21</v>
      </c>
      <c r="F345" s="11">
        <v>27</v>
      </c>
      <c r="G345" s="11">
        <v>298</v>
      </c>
      <c r="H345" s="11">
        <v>2456</v>
      </c>
      <c r="I345" s="12">
        <v>44944.777581018519</v>
      </c>
      <c r="J345" s="11">
        <v>21290</v>
      </c>
      <c r="K345" s="11" t="s">
        <v>885</v>
      </c>
      <c r="L345" s="11" t="s">
        <v>3008</v>
      </c>
      <c r="M345" s="11" t="s">
        <v>3008</v>
      </c>
      <c r="N345" s="11" t="s">
        <v>3008</v>
      </c>
      <c r="O345" s="11" t="s">
        <v>3008</v>
      </c>
      <c r="P345" s="11" t="s">
        <v>3008</v>
      </c>
      <c r="Q345" s="13">
        <v>43831</v>
      </c>
      <c r="R345" s="11" t="s">
        <v>3009</v>
      </c>
      <c r="S345" s="11">
        <v>242101434</v>
      </c>
      <c r="T345" s="11" t="s">
        <v>4020</v>
      </c>
      <c r="U345" s="11" t="s">
        <v>4021</v>
      </c>
      <c r="V345" s="11">
        <v>212103469</v>
      </c>
      <c r="W345" s="11">
        <v>24738628.829</v>
      </c>
    </row>
    <row r="346" spans="1:23" ht="43.2">
      <c r="A346" s="11" t="s">
        <v>3800</v>
      </c>
      <c r="B346" s="11">
        <v>21347</v>
      </c>
      <c r="C346" s="11">
        <v>1</v>
      </c>
      <c r="D346" s="11" t="s">
        <v>3011</v>
      </c>
      <c r="E346" s="11">
        <v>21</v>
      </c>
      <c r="F346" s="11">
        <v>27</v>
      </c>
      <c r="G346" s="11">
        <v>342</v>
      </c>
      <c r="H346" s="11">
        <v>373</v>
      </c>
      <c r="I346" s="12">
        <v>44944.777581018519</v>
      </c>
      <c r="J346" s="11">
        <v>21200</v>
      </c>
      <c r="K346" s="11" t="s">
        <v>887</v>
      </c>
      <c r="L346" s="11" t="s">
        <v>3008</v>
      </c>
      <c r="M346" s="11" t="s">
        <v>3008</v>
      </c>
      <c r="N346" s="11" t="s">
        <v>3008</v>
      </c>
      <c r="O346" s="11" t="s">
        <v>3008</v>
      </c>
      <c r="P346" s="11" t="s">
        <v>3008</v>
      </c>
      <c r="Q346" s="13">
        <v>43831</v>
      </c>
      <c r="R346" s="11" t="s">
        <v>3009</v>
      </c>
      <c r="S346" s="11">
        <v>200006682</v>
      </c>
      <c r="T346" s="11" t="s">
        <v>3801</v>
      </c>
      <c r="U346" s="11" t="s">
        <v>3802</v>
      </c>
      <c r="V346" s="11">
        <v>212103477</v>
      </c>
      <c r="W346" s="11">
        <v>3778034.6850000001</v>
      </c>
    </row>
    <row r="347" spans="1:23" ht="43.2">
      <c r="A347" s="11" t="s">
        <v>4559</v>
      </c>
      <c r="B347" s="11">
        <v>21348</v>
      </c>
      <c r="C347" s="11">
        <v>2</v>
      </c>
      <c r="D347" s="11" t="s">
        <v>3011</v>
      </c>
      <c r="E347" s="11">
        <v>21</v>
      </c>
      <c r="F347" s="11">
        <v>27</v>
      </c>
      <c r="G347" s="11">
        <v>103</v>
      </c>
      <c r="H347" s="11">
        <v>339</v>
      </c>
      <c r="I347" s="12">
        <v>44944.777581018519</v>
      </c>
      <c r="J347" s="11">
        <v>21610</v>
      </c>
      <c r="K347" s="11" t="s">
        <v>889</v>
      </c>
      <c r="L347" s="11" t="s">
        <v>3008</v>
      </c>
      <c r="M347" s="11" t="s">
        <v>3008</v>
      </c>
      <c r="N347" s="11" t="s">
        <v>3008</v>
      </c>
      <c r="O347" s="11" t="s">
        <v>3008</v>
      </c>
      <c r="P347" s="11" t="s">
        <v>3008</v>
      </c>
      <c r="Q347" s="13">
        <v>43831</v>
      </c>
      <c r="R347" s="11" t="s">
        <v>3009</v>
      </c>
      <c r="S347" s="11">
        <v>200072825</v>
      </c>
      <c r="T347" s="11" t="s">
        <v>4560</v>
      </c>
      <c r="U347" s="11" t="s">
        <v>4561</v>
      </c>
      <c r="V347" s="11">
        <v>212103485</v>
      </c>
      <c r="W347" s="11">
        <v>3426932.2829999998</v>
      </c>
    </row>
    <row r="348" spans="1:23" ht="43.2">
      <c r="A348" s="11" t="s">
        <v>3941</v>
      </c>
      <c r="B348" s="11">
        <v>21349</v>
      </c>
      <c r="C348" s="11">
        <v>1</v>
      </c>
      <c r="D348" s="11" t="s">
        <v>3011</v>
      </c>
      <c r="E348" s="11">
        <v>21</v>
      </c>
      <c r="F348" s="11">
        <v>27</v>
      </c>
      <c r="G348" s="11">
        <v>480</v>
      </c>
      <c r="H348" s="11">
        <v>2853</v>
      </c>
      <c r="I348" s="12">
        <v>44944.777581018519</v>
      </c>
      <c r="J348" s="11">
        <v>21430</v>
      </c>
      <c r="K348" s="11" t="s">
        <v>891</v>
      </c>
      <c r="L348" s="11" t="s">
        <v>3008</v>
      </c>
      <c r="M348" s="11" t="s">
        <v>3008</v>
      </c>
      <c r="N348" s="11" t="s">
        <v>3008</v>
      </c>
      <c r="O348" s="11" t="s">
        <v>3008</v>
      </c>
      <c r="P348" s="11" t="s">
        <v>3008</v>
      </c>
      <c r="Q348" s="13">
        <v>43831</v>
      </c>
      <c r="R348" s="11" t="s">
        <v>3009</v>
      </c>
      <c r="S348" s="11">
        <v>200071173</v>
      </c>
      <c r="T348" s="11" t="s">
        <v>3942</v>
      </c>
      <c r="U348" s="11" t="s">
        <v>3943</v>
      </c>
      <c r="V348" s="11">
        <v>212103493</v>
      </c>
      <c r="W348" s="11">
        <v>28503809.566</v>
      </c>
    </row>
    <row r="349" spans="1:23" ht="43.2">
      <c r="A349" s="11" t="s">
        <v>4671</v>
      </c>
      <c r="B349" s="11">
        <v>21350</v>
      </c>
      <c r="C349" s="11">
        <v>3</v>
      </c>
      <c r="D349" s="11" t="s">
        <v>3011</v>
      </c>
      <c r="E349" s="11">
        <v>21</v>
      </c>
      <c r="F349" s="11">
        <v>27</v>
      </c>
      <c r="G349" s="11">
        <v>55</v>
      </c>
      <c r="H349" s="11">
        <v>1354</v>
      </c>
      <c r="I349" s="12">
        <v>44944.777581018519</v>
      </c>
      <c r="J349" s="11">
        <v>21520</v>
      </c>
      <c r="K349" s="11" t="s">
        <v>893</v>
      </c>
      <c r="L349" s="11" t="s">
        <v>3008</v>
      </c>
      <c r="M349" s="11" t="s">
        <v>3008</v>
      </c>
      <c r="N349" s="11" t="s">
        <v>3008</v>
      </c>
      <c r="O349" s="11" t="s">
        <v>3008</v>
      </c>
      <c r="P349" s="11" t="s">
        <v>3008</v>
      </c>
      <c r="Q349" s="13">
        <v>43831</v>
      </c>
      <c r="R349" s="11" t="s">
        <v>3009</v>
      </c>
      <c r="S349" s="11">
        <v>242101434</v>
      </c>
      <c r="T349" s="11" t="s">
        <v>4672</v>
      </c>
      <c r="U349" s="11" t="s">
        <v>4673</v>
      </c>
      <c r="V349" s="11">
        <v>212103501</v>
      </c>
      <c r="W349" s="11">
        <v>13548318.835999999</v>
      </c>
    </row>
    <row r="350" spans="1:23" ht="43.2">
      <c r="A350" s="11" t="s">
        <v>3485</v>
      </c>
      <c r="B350" s="11">
        <v>21351</v>
      </c>
      <c r="C350" s="11">
        <v>2</v>
      </c>
      <c r="D350" s="11" t="s">
        <v>3011</v>
      </c>
      <c r="E350" s="11">
        <v>21</v>
      </c>
      <c r="F350" s="11">
        <v>27</v>
      </c>
      <c r="G350" s="11">
        <v>1163</v>
      </c>
      <c r="H350" s="11">
        <v>1623</v>
      </c>
      <c r="I350" s="12">
        <v>44944.777581018519</v>
      </c>
      <c r="J350" s="11">
        <v>21110</v>
      </c>
      <c r="K350" s="11" t="s">
        <v>895</v>
      </c>
      <c r="L350" s="11" t="s">
        <v>3008</v>
      </c>
      <c r="M350" s="11" t="s">
        <v>3008</v>
      </c>
      <c r="N350" s="11" t="s">
        <v>3008</v>
      </c>
      <c r="O350" s="11" t="s">
        <v>3008</v>
      </c>
      <c r="P350" s="11" t="s">
        <v>3008</v>
      </c>
      <c r="Q350" s="13">
        <v>43831</v>
      </c>
      <c r="R350" s="11" t="s">
        <v>3009</v>
      </c>
      <c r="S350" s="11">
        <v>200000925</v>
      </c>
      <c r="T350" s="11" t="s">
        <v>3486</v>
      </c>
      <c r="U350" s="11" t="s">
        <v>3487</v>
      </c>
      <c r="V350" s="11">
        <v>212103519</v>
      </c>
      <c r="W350" s="11">
        <v>16263555.562000001</v>
      </c>
    </row>
    <row r="351" spans="1:23" ht="43.2">
      <c r="A351" s="11" t="s">
        <v>3536</v>
      </c>
      <c r="B351" s="11">
        <v>21352</v>
      </c>
      <c r="C351" s="11">
        <v>2</v>
      </c>
      <c r="D351" s="11" t="s">
        <v>3011</v>
      </c>
      <c r="E351" s="11">
        <v>21</v>
      </c>
      <c r="F351" s="11">
        <v>27</v>
      </c>
      <c r="G351" s="11">
        <v>1143</v>
      </c>
      <c r="H351" s="11">
        <v>470</v>
      </c>
      <c r="I351" s="12">
        <v>44944.777581018519</v>
      </c>
      <c r="J351" s="11">
        <v>21110</v>
      </c>
      <c r="K351" s="11" t="s">
        <v>897</v>
      </c>
      <c r="L351" s="11" t="s">
        <v>3008</v>
      </c>
      <c r="M351" s="11" t="s">
        <v>3008</v>
      </c>
      <c r="N351" s="11" t="s">
        <v>3008</v>
      </c>
      <c r="O351" s="11" t="s">
        <v>3008</v>
      </c>
      <c r="P351" s="11" t="s">
        <v>3008</v>
      </c>
      <c r="Q351" s="13">
        <v>43831</v>
      </c>
      <c r="R351" s="11" t="s">
        <v>3009</v>
      </c>
      <c r="S351" s="11">
        <v>200000925</v>
      </c>
      <c r="T351" s="11" t="s">
        <v>3537</v>
      </c>
      <c r="U351" s="11" t="s">
        <v>3538</v>
      </c>
      <c r="V351" s="11">
        <v>200083046</v>
      </c>
      <c r="W351" s="11">
        <v>4710929.0209999997</v>
      </c>
    </row>
    <row r="352" spans="1:23" ht="43.2">
      <c r="A352" s="11" t="s">
        <v>4764</v>
      </c>
      <c r="B352" s="11">
        <v>21353</v>
      </c>
      <c r="C352" s="11">
        <v>2</v>
      </c>
      <c r="D352" s="11" t="s">
        <v>3011</v>
      </c>
      <c r="E352" s="11">
        <v>21</v>
      </c>
      <c r="F352" s="11">
        <v>27</v>
      </c>
      <c r="G352" s="11">
        <v>1220</v>
      </c>
      <c r="H352" s="11">
        <v>1001</v>
      </c>
      <c r="I352" s="12">
        <v>44944.777581018519</v>
      </c>
      <c r="J352" s="11">
        <v>21110</v>
      </c>
      <c r="K352" s="11" t="s">
        <v>899</v>
      </c>
      <c r="L352" s="11" t="s">
        <v>3008</v>
      </c>
      <c r="M352" s="11" t="s">
        <v>3008</v>
      </c>
      <c r="N352" s="11" t="s">
        <v>3008</v>
      </c>
      <c r="O352" s="11" t="s">
        <v>3008</v>
      </c>
      <c r="P352" s="11" t="s">
        <v>3008</v>
      </c>
      <c r="Q352" s="13">
        <v>43831</v>
      </c>
      <c r="R352" s="11" t="s">
        <v>3009</v>
      </c>
      <c r="S352" s="11">
        <v>200000925</v>
      </c>
      <c r="T352" s="11" t="s">
        <v>4765</v>
      </c>
      <c r="U352" s="11" t="s">
        <v>4766</v>
      </c>
      <c r="V352" s="11">
        <v>212103535</v>
      </c>
      <c r="W352" s="11">
        <v>10000800.76</v>
      </c>
    </row>
    <row r="353" spans="1:23" ht="43.2">
      <c r="A353" s="11" t="s">
        <v>4289</v>
      </c>
      <c r="B353" s="11">
        <v>21354</v>
      </c>
      <c r="C353" s="11">
        <v>1</v>
      </c>
      <c r="D353" s="11" t="s">
        <v>3011</v>
      </c>
      <c r="E353" s="11">
        <v>21</v>
      </c>
      <c r="F353" s="11">
        <v>27</v>
      </c>
      <c r="G353" s="11">
        <v>55</v>
      </c>
      <c r="H353" s="11">
        <v>443</v>
      </c>
      <c r="I353" s="12">
        <v>44944.777581018519</v>
      </c>
      <c r="J353" s="11">
        <v>21230</v>
      </c>
      <c r="K353" s="11" t="s">
        <v>901</v>
      </c>
      <c r="L353" s="11" t="s">
        <v>3008</v>
      </c>
      <c r="M353" s="11" t="s">
        <v>3008</v>
      </c>
      <c r="N353" s="11" t="s">
        <v>3008</v>
      </c>
      <c r="O353" s="11" t="s">
        <v>3008</v>
      </c>
      <c r="P353" s="11" t="s">
        <v>3008</v>
      </c>
      <c r="Q353" s="13">
        <v>43831</v>
      </c>
      <c r="R353" s="11" t="s">
        <v>3009</v>
      </c>
      <c r="S353" s="11">
        <v>200071173</v>
      </c>
      <c r="T353" s="11" t="s">
        <v>4290</v>
      </c>
      <c r="U353" s="11" t="s">
        <v>4291</v>
      </c>
      <c r="V353" s="11">
        <v>212103543</v>
      </c>
      <c r="W353" s="11">
        <v>4448934.699</v>
      </c>
    </row>
    <row r="354" spans="1:23" ht="43.2">
      <c r="A354" s="11" t="s">
        <v>3482</v>
      </c>
      <c r="B354" s="11">
        <v>21355</v>
      </c>
      <c r="C354" s="11">
        <v>2</v>
      </c>
      <c r="D354" s="11" t="s">
        <v>3011</v>
      </c>
      <c r="E354" s="11">
        <v>21</v>
      </c>
      <c r="F354" s="11">
        <v>27</v>
      </c>
      <c r="G354" s="11">
        <v>8631</v>
      </c>
      <c r="H354" s="11">
        <v>1056</v>
      </c>
      <c r="I354" s="12">
        <v>44944.777581018519</v>
      </c>
      <c r="J354" s="11">
        <v>21600</v>
      </c>
      <c r="K354" s="11" t="s">
        <v>903</v>
      </c>
      <c r="L354" s="11" t="s">
        <v>3008</v>
      </c>
      <c r="M354" s="11" t="s">
        <v>3008</v>
      </c>
      <c r="N354" s="11" t="s">
        <v>3008</v>
      </c>
      <c r="O354" s="11" t="s">
        <v>3008</v>
      </c>
      <c r="P354" s="11" t="s">
        <v>3008</v>
      </c>
      <c r="Q354" s="13">
        <v>43831</v>
      </c>
      <c r="R354" s="11" t="s">
        <v>3009</v>
      </c>
      <c r="S354" s="11">
        <v>242100410</v>
      </c>
      <c r="T354" s="11" t="s">
        <v>3483</v>
      </c>
      <c r="U354" s="11" t="s">
        <v>3484</v>
      </c>
      <c r="V354" s="11">
        <v>212103550</v>
      </c>
      <c r="W354" s="11">
        <v>10538635.035</v>
      </c>
    </row>
    <row r="355" spans="1:23" ht="43.2">
      <c r="A355" s="11" t="s">
        <v>4968</v>
      </c>
      <c r="B355" s="11">
        <v>21356</v>
      </c>
      <c r="C355" s="11">
        <v>1</v>
      </c>
      <c r="D355" s="11" t="s">
        <v>3011</v>
      </c>
      <c r="E355" s="11">
        <v>21</v>
      </c>
      <c r="F355" s="11">
        <v>27</v>
      </c>
      <c r="G355" s="11">
        <v>1635</v>
      </c>
      <c r="H355" s="11">
        <v>2261</v>
      </c>
      <c r="I355" s="12">
        <v>44944.777581018519</v>
      </c>
      <c r="J355" s="11">
        <v>21170</v>
      </c>
      <c r="K355" s="11" t="s">
        <v>909</v>
      </c>
      <c r="L355" s="11" t="s">
        <v>3008</v>
      </c>
      <c r="M355" s="11" t="s">
        <v>3008</v>
      </c>
      <c r="N355" s="11" t="s">
        <v>3008</v>
      </c>
      <c r="O355" s="11" t="s">
        <v>3008</v>
      </c>
      <c r="P355" s="11" t="s">
        <v>3008</v>
      </c>
      <c r="Q355" s="13">
        <v>43831</v>
      </c>
      <c r="R355" s="11" t="s">
        <v>3009</v>
      </c>
      <c r="S355" s="11">
        <v>242101509</v>
      </c>
      <c r="T355" s="11" t="s">
        <v>4969</v>
      </c>
      <c r="U355" s="11" t="s">
        <v>4970</v>
      </c>
      <c r="V355" s="11">
        <v>212103568</v>
      </c>
      <c r="W355" s="11">
        <v>22774196.425999999</v>
      </c>
    </row>
    <row r="356" spans="1:23" ht="43.2">
      <c r="A356" s="11" t="s">
        <v>4040</v>
      </c>
      <c r="B356" s="11">
        <v>21357</v>
      </c>
      <c r="C356" s="11">
        <v>3</v>
      </c>
      <c r="D356" s="11" t="s">
        <v>3011</v>
      </c>
      <c r="E356" s="11">
        <v>21</v>
      </c>
      <c r="F356" s="11">
        <v>27</v>
      </c>
      <c r="G356" s="11">
        <v>116</v>
      </c>
      <c r="H356" s="11">
        <v>1892</v>
      </c>
      <c r="I356" s="12">
        <v>44944.777581018519</v>
      </c>
      <c r="J356" s="11">
        <v>21520</v>
      </c>
      <c r="K356" s="11" t="s">
        <v>911</v>
      </c>
      <c r="L356" s="11" t="s">
        <v>3008</v>
      </c>
      <c r="M356" s="11" t="s">
        <v>3008</v>
      </c>
      <c r="N356" s="11" t="s">
        <v>3008</v>
      </c>
      <c r="O356" s="11" t="s">
        <v>3008</v>
      </c>
      <c r="P356" s="11" t="s">
        <v>3008</v>
      </c>
      <c r="Q356" s="13">
        <v>43831</v>
      </c>
      <c r="R356" s="11" t="s">
        <v>3009</v>
      </c>
      <c r="S356" s="11">
        <v>242101434</v>
      </c>
      <c r="T356" s="11" t="s">
        <v>4041</v>
      </c>
      <c r="U356" s="11" t="s">
        <v>4042</v>
      </c>
      <c r="V356" s="11">
        <v>212103576</v>
      </c>
      <c r="W356" s="11">
        <v>19114226.662999999</v>
      </c>
    </row>
    <row r="357" spans="1:23" ht="43.2">
      <c r="A357" s="11" t="s">
        <v>4064</v>
      </c>
      <c r="B357" s="11">
        <v>21358</v>
      </c>
      <c r="C357" s="11">
        <v>3</v>
      </c>
      <c r="D357" s="11" t="s">
        <v>3011</v>
      </c>
      <c r="E357" s="11">
        <v>21</v>
      </c>
      <c r="F357" s="11">
        <v>27</v>
      </c>
      <c r="G357" s="11">
        <v>187</v>
      </c>
      <c r="H357" s="11">
        <v>2881</v>
      </c>
      <c r="I357" s="12">
        <v>44944.777581018519</v>
      </c>
      <c r="J357" s="11">
        <v>21150</v>
      </c>
      <c r="K357" s="11" t="s">
        <v>913</v>
      </c>
      <c r="L357" s="11" t="s">
        <v>3008</v>
      </c>
      <c r="M357" s="11" t="s">
        <v>3008</v>
      </c>
      <c r="N357" s="11" t="s">
        <v>3008</v>
      </c>
      <c r="O357" s="11" t="s">
        <v>3008</v>
      </c>
      <c r="P357" s="11" t="s">
        <v>3008</v>
      </c>
      <c r="Q357" s="13">
        <v>43831</v>
      </c>
      <c r="R357" s="11" t="s">
        <v>3009</v>
      </c>
      <c r="S357" s="11">
        <v>242101491</v>
      </c>
      <c r="T357" s="11" t="s">
        <v>4065</v>
      </c>
      <c r="U357" s="11" t="s">
        <v>4066</v>
      </c>
      <c r="V357" s="11">
        <v>212103584</v>
      </c>
      <c r="W357" s="11">
        <v>28976939.335999999</v>
      </c>
    </row>
    <row r="358" spans="1:23" ht="43.2">
      <c r="A358" s="11" t="s">
        <v>4238</v>
      </c>
      <c r="B358" s="11">
        <v>21359</v>
      </c>
      <c r="C358" s="11">
        <v>3</v>
      </c>
      <c r="D358" s="11" t="s">
        <v>3011</v>
      </c>
      <c r="E358" s="11">
        <v>21</v>
      </c>
      <c r="F358" s="11">
        <v>27</v>
      </c>
      <c r="G358" s="11">
        <v>57</v>
      </c>
      <c r="H358" s="11">
        <v>1868</v>
      </c>
      <c r="I358" s="12">
        <v>44944.777581018519</v>
      </c>
      <c r="J358" s="11">
        <v>21290</v>
      </c>
      <c r="K358" s="11" t="s">
        <v>1507</v>
      </c>
      <c r="L358" s="11" t="s">
        <v>3008</v>
      </c>
      <c r="M358" s="11" t="s">
        <v>3008</v>
      </c>
      <c r="N358" s="11" t="s">
        <v>3008</v>
      </c>
      <c r="O358" s="11" t="s">
        <v>3008</v>
      </c>
      <c r="P358" s="11" t="s">
        <v>3008</v>
      </c>
      <c r="Q358" s="13">
        <v>43831</v>
      </c>
      <c r="R358" s="11" t="s">
        <v>3009</v>
      </c>
      <c r="S358" s="11">
        <v>242101434</v>
      </c>
      <c r="T358" s="11" t="s">
        <v>4239</v>
      </c>
      <c r="U358" s="11" t="s">
        <v>4240</v>
      </c>
      <c r="V358" s="11">
        <v>212103592</v>
      </c>
      <c r="W358" s="11">
        <v>18745416.567000002</v>
      </c>
    </row>
    <row r="359" spans="1:23" ht="43.2">
      <c r="A359" s="11" t="s">
        <v>4578</v>
      </c>
      <c r="B359" s="11">
        <v>21360</v>
      </c>
      <c r="C359" s="11">
        <v>1</v>
      </c>
      <c r="D359" s="11" t="s">
        <v>3011</v>
      </c>
      <c r="E359" s="11">
        <v>21</v>
      </c>
      <c r="F359" s="11">
        <v>27</v>
      </c>
      <c r="G359" s="11">
        <v>119</v>
      </c>
      <c r="H359" s="11">
        <v>1007</v>
      </c>
      <c r="I359" s="12">
        <v>44944.777581018519</v>
      </c>
      <c r="J359" s="11">
        <v>21360</v>
      </c>
      <c r="K359" s="11" t="s">
        <v>915</v>
      </c>
      <c r="L359" s="11" t="s">
        <v>3008</v>
      </c>
      <c r="M359" s="11" t="s">
        <v>3008</v>
      </c>
      <c r="N359" s="11" t="s">
        <v>3008</v>
      </c>
      <c r="O359" s="11" t="s">
        <v>3008</v>
      </c>
      <c r="P359" s="11" t="s">
        <v>3008</v>
      </c>
      <c r="Q359" s="13">
        <v>43831</v>
      </c>
      <c r="R359" s="11" t="s">
        <v>3009</v>
      </c>
      <c r="S359" s="11">
        <v>200071207</v>
      </c>
      <c r="T359" s="11" t="s">
        <v>4579</v>
      </c>
      <c r="U359" s="11" t="s">
        <v>4580</v>
      </c>
      <c r="V359" s="11">
        <v>212103600</v>
      </c>
      <c r="W359" s="11">
        <v>9956151.5209999997</v>
      </c>
    </row>
    <row r="360" spans="1:23" ht="43.2">
      <c r="A360" s="11" t="s">
        <v>4941</v>
      </c>
      <c r="B360" s="11">
        <v>21361</v>
      </c>
      <c r="C360" s="11">
        <v>2</v>
      </c>
      <c r="D360" s="11" t="s">
        <v>3011</v>
      </c>
      <c r="E360" s="11">
        <v>21</v>
      </c>
      <c r="F360" s="11">
        <v>27</v>
      </c>
      <c r="G360" s="11">
        <v>512</v>
      </c>
      <c r="H360" s="11">
        <v>2310</v>
      </c>
      <c r="I360" s="12">
        <v>44944.777581018519</v>
      </c>
      <c r="J360" s="11">
        <v>21120</v>
      </c>
      <c r="K360" s="11" t="s">
        <v>917</v>
      </c>
      <c r="L360" s="11" t="s">
        <v>3008</v>
      </c>
      <c r="M360" s="11" t="s">
        <v>3008</v>
      </c>
      <c r="N360" s="11" t="s">
        <v>3008</v>
      </c>
      <c r="O360" s="11" t="s">
        <v>3008</v>
      </c>
      <c r="P360" s="11" t="s">
        <v>3008</v>
      </c>
      <c r="Q360" s="13">
        <v>43831</v>
      </c>
      <c r="R360" s="11" t="s">
        <v>3009</v>
      </c>
      <c r="S360" s="11">
        <v>242100154</v>
      </c>
      <c r="T360" s="11" t="s">
        <v>4942</v>
      </c>
      <c r="U360" s="11" t="s">
        <v>4943</v>
      </c>
      <c r="V360" s="11">
        <v>212103618</v>
      </c>
      <c r="W360" s="11">
        <v>23072632.846999999</v>
      </c>
    </row>
    <row r="361" spans="1:23" ht="43.2">
      <c r="A361" s="11" t="s">
        <v>3401</v>
      </c>
      <c r="B361" s="11">
        <v>21362</v>
      </c>
      <c r="C361" s="11">
        <v>1</v>
      </c>
      <c r="D361" s="11" t="s">
        <v>3011</v>
      </c>
      <c r="E361" s="11">
        <v>21</v>
      </c>
      <c r="F361" s="11">
        <v>27</v>
      </c>
      <c r="G361" s="11">
        <v>132</v>
      </c>
      <c r="H361" s="11">
        <v>627</v>
      </c>
      <c r="I361" s="12">
        <v>44944.777581018519</v>
      </c>
      <c r="J361" s="11">
        <v>21320</v>
      </c>
      <c r="K361" s="11" t="s">
        <v>919</v>
      </c>
      <c r="L361" s="11" t="s">
        <v>3008</v>
      </c>
      <c r="M361" s="11" t="s">
        <v>3008</v>
      </c>
      <c r="N361" s="11" t="s">
        <v>3008</v>
      </c>
      <c r="O361" s="11" t="s">
        <v>3008</v>
      </c>
      <c r="P361" s="11" t="s">
        <v>3008</v>
      </c>
      <c r="Q361" s="13">
        <v>43831</v>
      </c>
      <c r="R361" s="11" t="s">
        <v>3009</v>
      </c>
      <c r="S361" s="11">
        <v>200071207</v>
      </c>
      <c r="T361" s="11" t="s">
        <v>3402</v>
      </c>
      <c r="U361" s="11" t="s">
        <v>3403</v>
      </c>
      <c r="V361" s="11">
        <v>212103626</v>
      </c>
      <c r="W361" s="11">
        <v>6345999.7609999999</v>
      </c>
    </row>
    <row r="362" spans="1:23" ht="43.2">
      <c r="A362" s="11" t="s">
        <v>4346</v>
      </c>
      <c r="B362" s="11">
        <v>21363</v>
      </c>
      <c r="C362" s="11">
        <v>1</v>
      </c>
      <c r="D362" s="11" t="s">
        <v>3011</v>
      </c>
      <c r="E362" s="11">
        <v>21</v>
      </c>
      <c r="F362" s="11">
        <v>27</v>
      </c>
      <c r="G362" s="11">
        <v>318</v>
      </c>
      <c r="H362" s="11">
        <v>2443</v>
      </c>
      <c r="I362" s="12">
        <v>44944.777581018519</v>
      </c>
      <c r="J362" s="11">
        <v>21230</v>
      </c>
      <c r="K362" s="11" t="s">
        <v>921</v>
      </c>
      <c r="L362" s="11" t="s">
        <v>3008</v>
      </c>
      <c r="M362" s="11" t="s">
        <v>3008</v>
      </c>
      <c r="N362" s="11" t="s">
        <v>3008</v>
      </c>
      <c r="O362" s="11" t="s">
        <v>3008</v>
      </c>
      <c r="P362" s="11" t="s">
        <v>3008</v>
      </c>
      <c r="Q362" s="13">
        <v>43831</v>
      </c>
      <c r="R362" s="11" t="s">
        <v>3009</v>
      </c>
      <c r="S362" s="11">
        <v>200071173</v>
      </c>
      <c r="T362" s="11" t="s">
        <v>4347</v>
      </c>
      <c r="U362" s="11" t="s">
        <v>4348</v>
      </c>
      <c r="V362" s="11">
        <v>212103634</v>
      </c>
      <c r="W362" s="11">
        <v>24468863.467</v>
      </c>
    </row>
    <row r="363" spans="1:23" ht="43.2">
      <c r="A363" s="11" t="s">
        <v>3866</v>
      </c>
      <c r="B363" s="11">
        <v>21364</v>
      </c>
      <c r="C363" s="11">
        <v>3</v>
      </c>
      <c r="D363" s="11" t="s">
        <v>3011</v>
      </c>
      <c r="E363" s="11">
        <v>21</v>
      </c>
      <c r="F363" s="11">
        <v>27</v>
      </c>
      <c r="G363" s="11">
        <v>81</v>
      </c>
      <c r="H363" s="11">
        <v>1278</v>
      </c>
      <c r="I363" s="12">
        <v>44944.777581018519</v>
      </c>
      <c r="J363" s="11">
        <v>21450</v>
      </c>
      <c r="K363" s="11" t="s">
        <v>1509</v>
      </c>
      <c r="L363" s="11" t="s">
        <v>3008</v>
      </c>
      <c r="M363" s="11" t="s">
        <v>3008</v>
      </c>
      <c r="N363" s="11" t="s">
        <v>3008</v>
      </c>
      <c r="O363" s="11" t="s">
        <v>3008</v>
      </c>
      <c r="P363" s="11" t="s">
        <v>3008</v>
      </c>
      <c r="Q363" s="13">
        <v>43831</v>
      </c>
      <c r="R363" s="11" t="s">
        <v>3009</v>
      </c>
      <c r="S363" s="11">
        <v>242101434</v>
      </c>
      <c r="T363" s="11" t="s">
        <v>3867</v>
      </c>
      <c r="U363" s="11" t="s">
        <v>3868</v>
      </c>
      <c r="V363" s="11">
        <v>212103642</v>
      </c>
      <c r="W363" s="11">
        <v>12913456.555</v>
      </c>
    </row>
    <row r="364" spans="1:23" ht="43.2">
      <c r="A364" s="11" t="s">
        <v>4211</v>
      </c>
      <c r="B364" s="11">
        <v>21365</v>
      </c>
      <c r="C364" s="11">
        <v>3</v>
      </c>
      <c r="D364" s="11" t="s">
        <v>3011</v>
      </c>
      <c r="E364" s="11">
        <v>21</v>
      </c>
      <c r="F364" s="11">
        <v>27</v>
      </c>
      <c r="G364" s="11">
        <v>78</v>
      </c>
      <c r="H364" s="11">
        <v>369</v>
      </c>
      <c r="I364" s="12">
        <v>44944.777581018519</v>
      </c>
      <c r="J364" s="11">
        <v>21140</v>
      </c>
      <c r="K364" s="11" t="s">
        <v>923</v>
      </c>
      <c r="L364" s="11" t="s">
        <v>3008</v>
      </c>
      <c r="M364" s="11" t="s">
        <v>3008</v>
      </c>
      <c r="N364" s="11" t="s">
        <v>3008</v>
      </c>
      <c r="O364" s="11" t="s">
        <v>3008</v>
      </c>
      <c r="P364" s="11" t="s">
        <v>3008</v>
      </c>
      <c r="Q364" s="13">
        <v>43831</v>
      </c>
      <c r="R364" s="11" t="s">
        <v>3009</v>
      </c>
      <c r="S364" s="11">
        <v>200071017</v>
      </c>
      <c r="T364" s="11" t="s">
        <v>4212</v>
      </c>
      <c r="U364" s="11" t="s">
        <v>4213</v>
      </c>
      <c r="V364" s="11">
        <v>212103659</v>
      </c>
      <c r="W364" s="11">
        <v>3713257.3390000002</v>
      </c>
    </row>
    <row r="365" spans="1:23" ht="43.2">
      <c r="A365" s="11" t="s">
        <v>3407</v>
      </c>
      <c r="B365" s="11">
        <v>21366</v>
      </c>
      <c r="C365" s="11">
        <v>1</v>
      </c>
      <c r="D365" s="11" t="s">
        <v>3011</v>
      </c>
      <c r="E365" s="11">
        <v>21</v>
      </c>
      <c r="F365" s="11">
        <v>27</v>
      </c>
      <c r="G365" s="11">
        <v>218</v>
      </c>
      <c r="H365" s="11">
        <v>699</v>
      </c>
      <c r="I365" s="12">
        <v>44944.777581018519</v>
      </c>
      <c r="J365" s="11">
        <v>21170</v>
      </c>
      <c r="K365" s="11" t="s">
        <v>925</v>
      </c>
      <c r="L365" s="11" t="s">
        <v>3008</v>
      </c>
      <c r="M365" s="11" t="s">
        <v>3008</v>
      </c>
      <c r="N365" s="11" t="s">
        <v>3008</v>
      </c>
      <c r="O365" s="11" t="s">
        <v>3008</v>
      </c>
      <c r="P365" s="11" t="s">
        <v>3008</v>
      </c>
      <c r="Q365" s="13">
        <v>43831</v>
      </c>
      <c r="R365" s="11" t="s">
        <v>3009</v>
      </c>
      <c r="S365" s="11">
        <v>242101509</v>
      </c>
      <c r="T365" s="11" t="s">
        <v>3408</v>
      </c>
      <c r="U365" s="11" t="s">
        <v>3409</v>
      </c>
      <c r="V365" s="11">
        <v>212103667</v>
      </c>
      <c r="W365" s="11">
        <v>7057578.466</v>
      </c>
    </row>
    <row r="366" spans="1:23" ht="43.2">
      <c r="A366" s="11" t="s">
        <v>4638</v>
      </c>
      <c r="B366" s="11">
        <v>21368</v>
      </c>
      <c r="C366" s="11">
        <v>1</v>
      </c>
      <c r="D366" s="11" t="s">
        <v>3011</v>
      </c>
      <c r="E366" s="11">
        <v>21</v>
      </c>
      <c r="F366" s="11">
        <v>27</v>
      </c>
      <c r="G366" s="11">
        <v>242</v>
      </c>
      <c r="H366" s="11">
        <v>383</v>
      </c>
      <c r="I366" s="12">
        <v>44944.777581018519</v>
      </c>
      <c r="J366" s="11">
        <v>21700</v>
      </c>
      <c r="K366" s="11" t="s">
        <v>927</v>
      </c>
      <c r="L366" s="11" t="s">
        <v>3008</v>
      </c>
      <c r="M366" s="11" t="s">
        <v>3008</v>
      </c>
      <c r="N366" s="11" t="s">
        <v>3008</v>
      </c>
      <c r="O366" s="11" t="s">
        <v>3008</v>
      </c>
      <c r="P366" s="11" t="s">
        <v>3008</v>
      </c>
      <c r="Q366" s="13">
        <v>43831</v>
      </c>
      <c r="R366" s="11" t="s">
        <v>3009</v>
      </c>
      <c r="S366" s="11">
        <v>200070894</v>
      </c>
      <c r="T366" s="11" t="s">
        <v>4639</v>
      </c>
      <c r="U366" s="11" t="s">
        <v>4640</v>
      </c>
      <c r="V366" s="11">
        <v>212103683</v>
      </c>
      <c r="W366" s="11">
        <v>3822972.2960000001</v>
      </c>
    </row>
    <row r="367" spans="1:23" ht="43.2">
      <c r="A367" s="11" t="s">
        <v>3062</v>
      </c>
      <c r="B367" s="11">
        <v>21367</v>
      </c>
      <c r="C367" s="11">
        <v>2</v>
      </c>
      <c r="D367" s="11" t="s">
        <v>3011</v>
      </c>
      <c r="E367" s="11">
        <v>21</v>
      </c>
      <c r="F367" s="11">
        <v>27</v>
      </c>
      <c r="G367" s="11">
        <v>260</v>
      </c>
      <c r="H367" s="11">
        <v>594</v>
      </c>
      <c r="I367" s="12">
        <v>44944.777581018519</v>
      </c>
      <c r="J367" s="11">
        <v>21130</v>
      </c>
      <c r="K367" s="11" t="s">
        <v>1511</v>
      </c>
      <c r="L367" s="11" t="s">
        <v>3008</v>
      </c>
      <c r="M367" s="11" t="s">
        <v>3008</v>
      </c>
      <c r="N367" s="11" t="s">
        <v>3008</v>
      </c>
      <c r="O367" s="11" t="s">
        <v>3008</v>
      </c>
      <c r="P367" s="11" t="s">
        <v>3008</v>
      </c>
      <c r="Q367" s="13">
        <v>43831</v>
      </c>
      <c r="R367" s="11" t="s">
        <v>3009</v>
      </c>
      <c r="S367" s="11">
        <v>200070902</v>
      </c>
      <c r="T367" s="11" t="s">
        <v>3063</v>
      </c>
      <c r="U367" s="11" t="s">
        <v>3064</v>
      </c>
      <c r="V367" s="11">
        <v>212103675</v>
      </c>
      <c r="W367" s="11">
        <v>6015363.4009999996</v>
      </c>
    </row>
    <row r="368" spans="1:23" ht="43.2">
      <c r="A368" s="11" t="s">
        <v>4647</v>
      </c>
      <c r="B368" s="11">
        <v>21369</v>
      </c>
      <c r="C368" s="11">
        <v>2</v>
      </c>
      <c r="D368" s="11" t="s">
        <v>3011</v>
      </c>
      <c r="E368" s="11">
        <v>21</v>
      </c>
      <c r="F368" s="11">
        <v>27</v>
      </c>
      <c r="G368" s="11">
        <v>315</v>
      </c>
      <c r="H368" s="11">
        <v>1087</v>
      </c>
      <c r="I368" s="12">
        <v>44944.777581018519</v>
      </c>
      <c r="J368" s="11">
        <v>21310</v>
      </c>
      <c r="K368" s="11" t="s">
        <v>929</v>
      </c>
      <c r="L368" s="11" t="s">
        <v>3008</v>
      </c>
      <c r="M368" s="11" t="s">
        <v>3008</v>
      </c>
      <c r="N368" s="11" t="s">
        <v>3008</v>
      </c>
      <c r="O368" s="11" t="s">
        <v>3008</v>
      </c>
      <c r="P368" s="11" t="s">
        <v>3008</v>
      </c>
      <c r="Q368" s="13">
        <v>43831</v>
      </c>
      <c r="R368" s="11" t="s">
        <v>3009</v>
      </c>
      <c r="S368" s="11">
        <v>200072825</v>
      </c>
      <c r="T368" s="11" t="s">
        <v>4648</v>
      </c>
      <c r="U368" s="11" t="s">
        <v>4649</v>
      </c>
      <c r="V368" s="11">
        <v>212103691</v>
      </c>
      <c r="W368" s="11">
        <v>10943690.435000001</v>
      </c>
    </row>
    <row r="369" spans="1:23" ht="43.2">
      <c r="A369" s="11" t="s">
        <v>4686</v>
      </c>
      <c r="B369" s="11">
        <v>21370</v>
      </c>
      <c r="C369" s="11">
        <v>2</v>
      </c>
      <c r="D369" s="11" t="s">
        <v>3011</v>
      </c>
      <c r="E369" s="11">
        <v>21</v>
      </c>
      <c r="F369" s="11">
        <v>27</v>
      </c>
      <c r="G369" s="11">
        <v>894</v>
      </c>
      <c r="H369" s="11">
        <v>1056</v>
      </c>
      <c r="I369" s="12">
        <v>44944.777581018519</v>
      </c>
      <c r="J369" s="11">
        <v>21110</v>
      </c>
      <c r="K369" s="11" t="s">
        <v>931</v>
      </c>
      <c r="L369" s="11" t="s">
        <v>3008</v>
      </c>
      <c r="M369" s="11" t="s">
        <v>3008</v>
      </c>
      <c r="N369" s="11" t="s">
        <v>3008</v>
      </c>
      <c r="O369" s="11" t="s">
        <v>3008</v>
      </c>
      <c r="P369" s="11" t="s">
        <v>3008</v>
      </c>
      <c r="Q369" s="13">
        <v>43831</v>
      </c>
      <c r="R369" s="11" t="s">
        <v>3009</v>
      </c>
      <c r="S369" s="11">
        <v>242100410</v>
      </c>
      <c r="T369" s="11" t="s">
        <v>4687</v>
      </c>
      <c r="U369" s="11" t="s">
        <v>4688</v>
      </c>
      <c r="V369" s="11">
        <v>212103709</v>
      </c>
      <c r="W369" s="11">
        <v>10569791.082</v>
      </c>
    </row>
    <row r="370" spans="1:23" ht="43.2">
      <c r="A370" s="11" t="s">
        <v>5028</v>
      </c>
      <c r="B370" s="11">
        <v>21372</v>
      </c>
      <c r="C370" s="11">
        <v>3</v>
      </c>
      <c r="D370" s="11" t="s">
        <v>3011</v>
      </c>
      <c r="E370" s="11">
        <v>21</v>
      </c>
      <c r="F370" s="11">
        <v>27</v>
      </c>
      <c r="G370" s="11">
        <v>82</v>
      </c>
      <c r="H370" s="11">
        <v>1267</v>
      </c>
      <c r="I370" s="12">
        <v>44944.777581018519</v>
      </c>
      <c r="J370" s="11">
        <v>21400</v>
      </c>
      <c r="K370" s="11" t="s">
        <v>935</v>
      </c>
      <c r="L370" s="11" t="s">
        <v>3008</v>
      </c>
      <c r="M370" s="11" t="s">
        <v>3008</v>
      </c>
      <c r="N370" s="11" t="s">
        <v>3008</v>
      </c>
      <c r="O370" s="11" t="s">
        <v>3008</v>
      </c>
      <c r="P370" s="11" t="s">
        <v>3008</v>
      </c>
      <c r="Q370" s="13">
        <v>43831</v>
      </c>
      <c r="R370" s="11" t="s">
        <v>3009</v>
      </c>
      <c r="S370" s="11">
        <v>242101434</v>
      </c>
      <c r="T370" s="11" t="s">
        <v>5029</v>
      </c>
      <c r="U370" s="11" t="s">
        <v>5030</v>
      </c>
      <c r="V370" s="11">
        <v>212103725</v>
      </c>
      <c r="W370" s="11">
        <v>12655848.789999999</v>
      </c>
    </row>
    <row r="371" spans="1:23" ht="43.2">
      <c r="A371" s="11" t="s">
        <v>4325</v>
      </c>
      <c r="B371" s="11">
        <v>21373</v>
      </c>
      <c r="C371" s="11">
        <v>2</v>
      </c>
      <c r="D371" s="11" t="s">
        <v>3011</v>
      </c>
      <c r="E371" s="11">
        <v>21</v>
      </c>
      <c r="F371" s="11">
        <v>27</v>
      </c>
      <c r="G371" s="11">
        <v>784</v>
      </c>
      <c r="H371" s="11">
        <v>1124</v>
      </c>
      <c r="I371" s="12">
        <v>44944.777581018519</v>
      </c>
      <c r="J371" s="11">
        <v>21410</v>
      </c>
      <c r="K371" s="11" t="s">
        <v>937</v>
      </c>
      <c r="L371" s="11" t="s">
        <v>3008</v>
      </c>
      <c r="M371" s="11" t="s">
        <v>3008</v>
      </c>
      <c r="N371" s="11" t="s">
        <v>3008</v>
      </c>
      <c r="O371" s="11" t="s">
        <v>3008</v>
      </c>
      <c r="P371" s="11" t="s">
        <v>3008</v>
      </c>
      <c r="Q371" s="13">
        <v>43831</v>
      </c>
      <c r="R371" s="11" t="s">
        <v>3009</v>
      </c>
      <c r="S371" s="11">
        <v>200039055</v>
      </c>
      <c r="T371" s="11" t="s">
        <v>4326</v>
      </c>
      <c r="U371" s="11" t="s">
        <v>4327</v>
      </c>
      <c r="V371" s="11">
        <v>212103733</v>
      </c>
      <c r="W371" s="11">
        <v>11236438.238</v>
      </c>
    </row>
    <row r="372" spans="1:23" ht="43.2">
      <c r="A372" s="11" t="s">
        <v>3305</v>
      </c>
      <c r="B372" s="11">
        <v>21374</v>
      </c>
      <c r="C372" s="11">
        <v>1</v>
      </c>
      <c r="D372" s="11" t="s">
        <v>3011</v>
      </c>
      <c r="E372" s="11">
        <v>21</v>
      </c>
      <c r="F372" s="11">
        <v>27</v>
      </c>
      <c r="G372" s="11">
        <v>180</v>
      </c>
      <c r="H372" s="11">
        <v>1672</v>
      </c>
      <c r="I372" s="12">
        <v>44944.777581018519</v>
      </c>
      <c r="J372" s="11">
        <v>21230</v>
      </c>
      <c r="K372" s="11" t="s">
        <v>939</v>
      </c>
      <c r="L372" s="11" t="s">
        <v>3008</v>
      </c>
      <c r="M372" s="11" t="s">
        <v>3008</v>
      </c>
      <c r="N372" s="11" t="s">
        <v>3008</v>
      </c>
      <c r="O372" s="11" t="s">
        <v>3008</v>
      </c>
      <c r="P372" s="11" t="s">
        <v>3008</v>
      </c>
      <c r="Q372" s="13">
        <v>43831</v>
      </c>
      <c r="R372" s="11" t="s">
        <v>3009</v>
      </c>
      <c r="S372" s="11">
        <v>200071173</v>
      </c>
      <c r="T372" s="11" t="s">
        <v>3306</v>
      </c>
      <c r="U372" s="11" t="s">
        <v>3307</v>
      </c>
      <c r="V372" s="11">
        <v>212103741</v>
      </c>
      <c r="W372" s="11">
        <v>16833569.927000001</v>
      </c>
    </row>
    <row r="373" spans="1:23" ht="43.2">
      <c r="A373" s="11" t="s">
        <v>4478</v>
      </c>
      <c r="B373" s="11">
        <v>21375</v>
      </c>
      <c r="C373" s="11">
        <v>1</v>
      </c>
      <c r="D373" s="11" t="s">
        <v>3011</v>
      </c>
      <c r="E373" s="11">
        <v>21</v>
      </c>
      <c r="F373" s="11">
        <v>27</v>
      </c>
      <c r="G373" s="11">
        <v>195</v>
      </c>
      <c r="H373" s="11">
        <v>1903</v>
      </c>
      <c r="I373" s="12">
        <v>44944.777581018519</v>
      </c>
      <c r="J373" s="11">
        <v>21430</v>
      </c>
      <c r="K373" s="11" t="s">
        <v>1513</v>
      </c>
      <c r="L373" s="11" t="s">
        <v>3008</v>
      </c>
      <c r="M373" s="11" t="s">
        <v>3008</v>
      </c>
      <c r="N373" s="11" t="s">
        <v>3008</v>
      </c>
      <c r="O373" s="11" t="s">
        <v>3008</v>
      </c>
      <c r="P373" s="11" t="s">
        <v>3008</v>
      </c>
      <c r="Q373" s="13">
        <v>43831</v>
      </c>
      <c r="R373" s="11" t="s">
        <v>3009</v>
      </c>
      <c r="S373" s="11">
        <v>200071173</v>
      </c>
      <c r="T373" s="11" t="s">
        <v>4479</v>
      </c>
      <c r="U373" s="11" t="s">
        <v>4480</v>
      </c>
      <c r="V373" s="11">
        <v>212103758</v>
      </c>
      <c r="W373" s="11">
        <v>19152964.234999999</v>
      </c>
    </row>
    <row r="374" spans="1:23" ht="43.2">
      <c r="A374" s="11" t="s">
        <v>3230</v>
      </c>
      <c r="B374" s="11">
        <v>21376</v>
      </c>
      <c r="C374" s="11">
        <v>2</v>
      </c>
      <c r="D374" s="11" t="s">
        <v>3011</v>
      </c>
      <c r="E374" s="11">
        <v>21</v>
      </c>
      <c r="F374" s="11">
        <v>27</v>
      </c>
      <c r="G374" s="11">
        <v>102</v>
      </c>
      <c r="H374" s="11">
        <v>455</v>
      </c>
      <c r="I374" s="12">
        <v>44944.777581018519</v>
      </c>
      <c r="J374" s="11">
        <v>21270</v>
      </c>
      <c r="K374" s="11" t="s">
        <v>941</v>
      </c>
      <c r="L374" s="11" t="s">
        <v>3008</v>
      </c>
      <c r="M374" s="11" t="s">
        <v>3008</v>
      </c>
      <c r="N374" s="11" t="s">
        <v>3008</v>
      </c>
      <c r="O374" s="11" t="s">
        <v>3008</v>
      </c>
      <c r="P374" s="11" t="s">
        <v>3008</v>
      </c>
      <c r="Q374" s="13">
        <v>43831</v>
      </c>
      <c r="R374" s="11" t="s">
        <v>3009</v>
      </c>
      <c r="S374" s="11">
        <v>200070902</v>
      </c>
      <c r="T374" s="11" t="s">
        <v>3231</v>
      </c>
      <c r="U374" s="11" t="s">
        <v>3232</v>
      </c>
      <c r="V374" s="11">
        <v>212103766</v>
      </c>
      <c r="W374" s="11">
        <v>4541733.0609999998</v>
      </c>
    </row>
    <row r="375" spans="1:23" ht="43.2">
      <c r="A375" s="11" t="s">
        <v>4599</v>
      </c>
      <c r="B375" s="11">
        <v>21377</v>
      </c>
      <c r="C375" s="11">
        <v>3</v>
      </c>
      <c r="D375" s="11" t="s">
        <v>3011</v>
      </c>
      <c r="E375" s="11">
        <v>21</v>
      </c>
      <c r="F375" s="11">
        <v>27</v>
      </c>
      <c r="G375" s="11">
        <v>46</v>
      </c>
      <c r="H375" s="11">
        <v>366</v>
      </c>
      <c r="I375" s="12">
        <v>44944.777581018519</v>
      </c>
      <c r="J375" s="11">
        <v>21350</v>
      </c>
      <c r="K375" s="11" t="s">
        <v>943</v>
      </c>
      <c r="L375" s="11" t="s">
        <v>3008</v>
      </c>
      <c r="M375" s="11" t="s">
        <v>3008</v>
      </c>
      <c r="N375" s="11" t="s">
        <v>3008</v>
      </c>
      <c r="O375" s="11" t="s">
        <v>3008</v>
      </c>
      <c r="P375" s="11" t="s">
        <v>3008</v>
      </c>
      <c r="Q375" s="13">
        <v>43831</v>
      </c>
      <c r="R375" s="11" t="s">
        <v>3009</v>
      </c>
      <c r="S375" s="11">
        <v>200071017</v>
      </c>
      <c r="T375" s="11" t="s">
        <v>4600</v>
      </c>
      <c r="U375" s="11" t="s">
        <v>4601</v>
      </c>
      <c r="V375" s="11">
        <v>212103774</v>
      </c>
      <c r="W375" s="11">
        <v>3725240.4139999999</v>
      </c>
    </row>
    <row r="376" spans="1:23" ht="43.2">
      <c r="A376" s="11" t="s">
        <v>4319</v>
      </c>
      <c r="B376" s="11">
        <v>21378</v>
      </c>
      <c r="C376" s="11">
        <v>3</v>
      </c>
      <c r="D376" s="11" t="s">
        <v>3011</v>
      </c>
      <c r="E376" s="11">
        <v>21</v>
      </c>
      <c r="F376" s="11">
        <v>27</v>
      </c>
      <c r="G376" s="11">
        <v>90</v>
      </c>
      <c r="H376" s="11">
        <v>949</v>
      </c>
      <c r="I376" s="12">
        <v>44944.777581018519</v>
      </c>
      <c r="J376" s="11">
        <v>21330</v>
      </c>
      <c r="K376" s="11" t="s">
        <v>945</v>
      </c>
      <c r="L376" s="11" t="s">
        <v>3008</v>
      </c>
      <c r="M376" s="11" t="s">
        <v>3008</v>
      </c>
      <c r="N376" s="11" t="s">
        <v>3008</v>
      </c>
      <c r="O376" s="11" t="s">
        <v>3008</v>
      </c>
      <c r="P376" s="11" t="s">
        <v>3008</v>
      </c>
      <c r="Q376" s="13">
        <v>43831</v>
      </c>
      <c r="R376" s="11" t="s">
        <v>3009</v>
      </c>
      <c r="S376" s="11">
        <v>242101434</v>
      </c>
      <c r="T376" s="11" t="s">
        <v>4320</v>
      </c>
      <c r="U376" s="11" t="s">
        <v>4321</v>
      </c>
      <c r="V376" s="11">
        <v>212103782</v>
      </c>
      <c r="W376" s="11">
        <v>9490756.3340000007</v>
      </c>
    </row>
    <row r="377" spans="1:23" ht="43.2">
      <c r="A377" s="11" t="s">
        <v>3884</v>
      </c>
      <c r="B377" s="11">
        <v>21379</v>
      </c>
      <c r="C377" s="11">
        <v>1</v>
      </c>
      <c r="D377" s="11" t="s">
        <v>3011</v>
      </c>
      <c r="E377" s="11">
        <v>21</v>
      </c>
      <c r="F377" s="11">
        <v>27</v>
      </c>
      <c r="G377" s="11">
        <v>155</v>
      </c>
      <c r="H377" s="11">
        <v>1744</v>
      </c>
      <c r="I377" s="12">
        <v>44944.777581018519</v>
      </c>
      <c r="J377" s="11">
        <v>21430</v>
      </c>
      <c r="K377" s="11" t="s">
        <v>947</v>
      </c>
      <c r="L377" s="11" t="s">
        <v>3008</v>
      </c>
      <c r="M377" s="11" t="s">
        <v>3008</v>
      </c>
      <c r="N377" s="11" t="s">
        <v>3008</v>
      </c>
      <c r="O377" s="11" t="s">
        <v>3008</v>
      </c>
      <c r="P377" s="11" t="s">
        <v>3008</v>
      </c>
      <c r="Q377" s="13">
        <v>43831</v>
      </c>
      <c r="R377" s="11" t="s">
        <v>3009</v>
      </c>
      <c r="S377" s="11">
        <v>200071173</v>
      </c>
      <c r="T377" s="11" t="s">
        <v>3885</v>
      </c>
      <c r="U377" s="11" t="s">
        <v>3886</v>
      </c>
      <c r="V377" s="11">
        <v>212103790</v>
      </c>
      <c r="W377" s="11">
        <v>17463763.440000001</v>
      </c>
    </row>
    <row r="378" spans="1:23" ht="43.2">
      <c r="A378" s="11" t="s">
        <v>3056</v>
      </c>
      <c r="B378" s="11">
        <v>21380</v>
      </c>
      <c r="C378" s="11">
        <v>3</v>
      </c>
      <c r="D378" s="11" t="s">
        <v>3011</v>
      </c>
      <c r="E378" s="11">
        <v>21</v>
      </c>
      <c r="F378" s="11">
        <v>27</v>
      </c>
      <c r="G378" s="11">
        <v>55</v>
      </c>
      <c r="H378" s="11">
        <v>497</v>
      </c>
      <c r="I378" s="12">
        <v>44944.777581018519</v>
      </c>
      <c r="J378" s="11">
        <v>21390</v>
      </c>
      <c r="K378" s="11" t="s">
        <v>949</v>
      </c>
      <c r="L378" s="11" t="s">
        <v>3008</v>
      </c>
      <c r="M378" s="11" t="s">
        <v>3008</v>
      </c>
      <c r="N378" s="11" t="s">
        <v>3008</v>
      </c>
      <c r="O378" s="11" t="s">
        <v>3008</v>
      </c>
      <c r="P378" s="11" t="s">
        <v>3008</v>
      </c>
      <c r="Q378" s="13">
        <v>43831</v>
      </c>
      <c r="R378" s="11" t="s">
        <v>3009</v>
      </c>
      <c r="S378" s="11">
        <v>200071017</v>
      </c>
      <c r="T378" s="11" t="s">
        <v>3057</v>
      </c>
      <c r="U378" s="11" t="s">
        <v>3058</v>
      </c>
      <c r="V378" s="11">
        <v>212103808</v>
      </c>
      <c r="W378" s="11">
        <v>5083504.7989999996</v>
      </c>
    </row>
    <row r="379" spans="1:23" ht="43.2">
      <c r="A379" s="11" t="s">
        <v>3284</v>
      </c>
      <c r="B379" s="11">
        <v>21381</v>
      </c>
      <c r="C379" s="11">
        <v>3</v>
      </c>
      <c r="D379" s="11" t="s">
        <v>3011</v>
      </c>
      <c r="E379" s="11">
        <v>21</v>
      </c>
      <c r="F379" s="11">
        <v>27</v>
      </c>
      <c r="G379" s="11">
        <v>90</v>
      </c>
      <c r="H379" s="11">
        <v>865</v>
      </c>
      <c r="I379" s="12">
        <v>44944.777581018519</v>
      </c>
      <c r="J379" s="11">
        <v>21350</v>
      </c>
      <c r="K379" s="11" t="s">
        <v>1515</v>
      </c>
      <c r="L379" s="11" t="s">
        <v>3008</v>
      </c>
      <c r="M379" s="11" t="s">
        <v>3008</v>
      </c>
      <c r="N379" s="11" t="s">
        <v>3008</v>
      </c>
      <c r="O379" s="11" t="s">
        <v>3008</v>
      </c>
      <c r="P379" s="11" t="s">
        <v>3008</v>
      </c>
      <c r="Q379" s="13">
        <v>43831</v>
      </c>
      <c r="R379" s="11" t="s">
        <v>3009</v>
      </c>
      <c r="S379" s="11">
        <v>200071017</v>
      </c>
      <c r="T379" s="11" t="s">
        <v>3285</v>
      </c>
      <c r="U379" s="11" t="s">
        <v>3286</v>
      </c>
      <c r="V379" s="11">
        <v>212103816</v>
      </c>
      <c r="W379" s="11">
        <v>8649757.0030000005</v>
      </c>
    </row>
    <row r="380" spans="1:23" ht="43.2">
      <c r="A380" s="11" t="s">
        <v>5016</v>
      </c>
      <c r="B380" s="11">
        <v>21382</v>
      </c>
      <c r="C380" s="11">
        <v>1</v>
      </c>
      <c r="D380" s="11" t="s">
        <v>3011</v>
      </c>
      <c r="E380" s="11">
        <v>21</v>
      </c>
      <c r="F380" s="11">
        <v>27</v>
      </c>
      <c r="G380" s="11">
        <v>188</v>
      </c>
      <c r="H380" s="11">
        <v>1787</v>
      </c>
      <c r="I380" s="12">
        <v>44944.777581018519</v>
      </c>
      <c r="J380" s="11">
        <v>21320</v>
      </c>
      <c r="K380" s="11" t="s">
        <v>951</v>
      </c>
      <c r="L380" s="11" t="s">
        <v>3008</v>
      </c>
      <c r="M380" s="11" t="s">
        <v>3008</v>
      </c>
      <c r="N380" s="11" t="s">
        <v>3008</v>
      </c>
      <c r="O380" s="11" t="s">
        <v>3008</v>
      </c>
      <c r="P380" s="11" t="s">
        <v>3008</v>
      </c>
      <c r="Q380" s="13">
        <v>43831</v>
      </c>
      <c r="R380" s="11" t="s">
        <v>3009</v>
      </c>
      <c r="S380" s="11">
        <v>200071207</v>
      </c>
      <c r="T380" s="11" t="s">
        <v>5017</v>
      </c>
      <c r="U380" s="11" t="s">
        <v>5018</v>
      </c>
      <c r="V380" s="11">
        <v>212103824</v>
      </c>
      <c r="W380" s="11">
        <v>17941694.344999999</v>
      </c>
    </row>
    <row r="381" spans="1:23" ht="43.2">
      <c r="A381" s="11" t="s">
        <v>4962</v>
      </c>
      <c r="B381" s="11">
        <v>21383</v>
      </c>
      <c r="C381" s="11">
        <v>2</v>
      </c>
      <c r="D381" s="11" t="s">
        <v>3011</v>
      </c>
      <c r="E381" s="11">
        <v>21</v>
      </c>
      <c r="F381" s="11">
        <v>27</v>
      </c>
      <c r="G381" s="11">
        <v>1713</v>
      </c>
      <c r="H381" s="11">
        <v>727</v>
      </c>
      <c r="I381" s="12">
        <v>44944.777581018519</v>
      </c>
      <c r="J381" s="11">
        <v>21120</v>
      </c>
      <c r="K381" s="11" t="s">
        <v>953</v>
      </c>
      <c r="L381" s="11" t="s">
        <v>3008</v>
      </c>
      <c r="M381" s="11" t="s">
        <v>3008</v>
      </c>
      <c r="N381" s="11" t="s">
        <v>3008</v>
      </c>
      <c r="O381" s="11" t="s">
        <v>3008</v>
      </c>
      <c r="P381" s="11" t="s">
        <v>3008</v>
      </c>
      <c r="Q381" s="13">
        <v>43831</v>
      </c>
      <c r="R381" s="11" t="s">
        <v>3009</v>
      </c>
      <c r="S381" s="11">
        <v>242100154</v>
      </c>
      <c r="T381" s="11" t="s">
        <v>4963</v>
      </c>
      <c r="U381" s="11" t="s">
        <v>4964</v>
      </c>
      <c r="V381" s="11">
        <v>212103832</v>
      </c>
      <c r="W381" s="11">
        <v>7256225.7130000005</v>
      </c>
    </row>
    <row r="382" spans="1:23" ht="43.2">
      <c r="A382" s="11" t="s">
        <v>3851</v>
      </c>
      <c r="B382" s="11">
        <v>21384</v>
      </c>
      <c r="C382" s="11">
        <v>1</v>
      </c>
      <c r="D382" s="11" t="s">
        <v>3011</v>
      </c>
      <c r="E382" s="11">
        <v>21</v>
      </c>
      <c r="F382" s="11">
        <v>27</v>
      </c>
      <c r="G382" s="11">
        <v>65</v>
      </c>
      <c r="H382" s="11">
        <v>397</v>
      </c>
      <c r="I382" s="12">
        <v>44944.777581018519</v>
      </c>
      <c r="J382" s="11">
        <v>21700</v>
      </c>
      <c r="K382" s="11" t="s">
        <v>955</v>
      </c>
      <c r="L382" s="11" t="s">
        <v>3008</v>
      </c>
      <c r="M382" s="11" t="s">
        <v>3008</v>
      </c>
      <c r="N382" s="11" t="s">
        <v>3008</v>
      </c>
      <c r="O382" s="11" t="s">
        <v>3008</v>
      </c>
      <c r="P382" s="11" t="s">
        <v>3008</v>
      </c>
      <c r="Q382" s="13">
        <v>43831</v>
      </c>
      <c r="R382" s="11" t="s">
        <v>3009</v>
      </c>
      <c r="S382" s="11">
        <v>200070894</v>
      </c>
      <c r="T382" s="11" t="s">
        <v>3852</v>
      </c>
      <c r="U382" s="11" t="s">
        <v>3853</v>
      </c>
      <c r="V382" s="11">
        <v>212103840</v>
      </c>
      <c r="W382" s="11">
        <v>3946324.8840000001</v>
      </c>
    </row>
    <row r="383" spans="1:23" ht="43.2">
      <c r="A383" s="11" t="s">
        <v>4641</v>
      </c>
      <c r="B383" s="11">
        <v>21385</v>
      </c>
      <c r="C383" s="11">
        <v>2</v>
      </c>
      <c r="D383" s="11" t="s">
        <v>3011</v>
      </c>
      <c r="E383" s="11">
        <v>21</v>
      </c>
      <c r="F383" s="11">
        <v>27</v>
      </c>
      <c r="G383" s="11">
        <v>326</v>
      </c>
      <c r="H383" s="11">
        <v>3015</v>
      </c>
      <c r="I383" s="12">
        <v>44944.777581018519</v>
      </c>
      <c r="J383" s="11">
        <v>21120</v>
      </c>
      <c r="K383" s="11" t="s">
        <v>957</v>
      </c>
      <c r="L383" s="11" t="s">
        <v>3008</v>
      </c>
      <c r="M383" s="11" t="s">
        <v>3008</v>
      </c>
      <c r="N383" s="11" t="s">
        <v>3008</v>
      </c>
      <c r="O383" s="11" t="s">
        <v>3008</v>
      </c>
      <c r="P383" s="11" t="s">
        <v>3008</v>
      </c>
      <c r="Q383" s="13">
        <v>43831</v>
      </c>
      <c r="R383" s="11" t="s">
        <v>3009</v>
      </c>
      <c r="S383" s="11">
        <v>242100154</v>
      </c>
      <c r="T383" s="11" t="s">
        <v>4642</v>
      </c>
      <c r="U383" s="11" t="s">
        <v>4643</v>
      </c>
      <c r="V383" s="11">
        <v>212103857</v>
      </c>
      <c r="W383" s="11">
        <v>30250275.579</v>
      </c>
    </row>
    <row r="384" spans="1:23" ht="43.2">
      <c r="A384" s="11" t="s">
        <v>3734</v>
      </c>
      <c r="B384" s="11">
        <v>21386</v>
      </c>
      <c r="C384" s="11">
        <v>3</v>
      </c>
      <c r="D384" s="11" t="s">
        <v>3011</v>
      </c>
      <c r="E384" s="11">
        <v>21</v>
      </c>
      <c r="F384" s="11">
        <v>27</v>
      </c>
      <c r="G384" s="11">
        <v>326</v>
      </c>
      <c r="H384" s="11">
        <v>1928</v>
      </c>
      <c r="I384" s="12">
        <v>44944.777581018519</v>
      </c>
      <c r="J384" s="11">
        <v>21150</v>
      </c>
      <c r="K384" s="11" t="s">
        <v>959</v>
      </c>
      <c r="L384" s="11" t="s">
        <v>3008</v>
      </c>
      <c r="M384" s="11" t="s">
        <v>3008</v>
      </c>
      <c r="N384" s="11" t="s">
        <v>3008</v>
      </c>
      <c r="O384" s="11" t="s">
        <v>3008</v>
      </c>
      <c r="P384" s="11" t="s">
        <v>3008</v>
      </c>
      <c r="Q384" s="13">
        <v>43831</v>
      </c>
      <c r="R384" s="11" t="s">
        <v>3009</v>
      </c>
      <c r="S384" s="11">
        <v>242101459</v>
      </c>
      <c r="T384" s="11" t="s">
        <v>3735</v>
      </c>
      <c r="U384" s="11" t="s">
        <v>3736</v>
      </c>
      <c r="V384" s="11">
        <v>212103865</v>
      </c>
      <c r="W384" s="11">
        <v>19284043.245999999</v>
      </c>
    </row>
    <row r="385" spans="1:23" ht="43.2">
      <c r="A385" s="11" t="s">
        <v>4854</v>
      </c>
      <c r="B385" s="11">
        <v>21387</v>
      </c>
      <c r="C385" s="11">
        <v>1</v>
      </c>
      <c r="D385" s="11" t="s">
        <v>3011</v>
      </c>
      <c r="E385" s="11">
        <v>21</v>
      </c>
      <c r="F385" s="11">
        <v>27</v>
      </c>
      <c r="G385" s="11">
        <v>218</v>
      </c>
      <c r="H385" s="11">
        <v>1002</v>
      </c>
      <c r="I385" s="12">
        <v>44944.777581018519</v>
      </c>
      <c r="J385" s="11">
        <v>21200</v>
      </c>
      <c r="K385" s="11" t="s">
        <v>1517</v>
      </c>
      <c r="L385" s="11" t="s">
        <v>3008</v>
      </c>
      <c r="M385" s="11" t="s">
        <v>3008</v>
      </c>
      <c r="N385" s="11" t="s">
        <v>3008</v>
      </c>
      <c r="O385" s="11" t="s">
        <v>3008</v>
      </c>
      <c r="P385" s="11" t="s">
        <v>3008</v>
      </c>
      <c r="Q385" s="13">
        <v>43831</v>
      </c>
      <c r="R385" s="11" t="s">
        <v>3009</v>
      </c>
      <c r="S385" s="11">
        <v>200006682</v>
      </c>
      <c r="T385" s="11" t="s">
        <v>4855</v>
      </c>
      <c r="U385" s="11" t="s">
        <v>4856</v>
      </c>
      <c r="V385" s="11">
        <v>212103873</v>
      </c>
      <c r="W385" s="11">
        <v>10025502.091</v>
      </c>
    </row>
    <row r="386" spans="1:23" ht="43.2">
      <c r="A386" s="11" t="s">
        <v>3608</v>
      </c>
      <c r="B386" s="11">
        <v>21388</v>
      </c>
      <c r="C386" s="11">
        <v>2</v>
      </c>
      <c r="D386" s="11" t="s">
        <v>3011</v>
      </c>
      <c r="E386" s="11">
        <v>21</v>
      </c>
      <c r="F386" s="11">
        <v>27</v>
      </c>
      <c r="G386" s="11">
        <v>597</v>
      </c>
      <c r="H386" s="11">
        <v>435</v>
      </c>
      <c r="I386" s="12">
        <v>44944.777581018519</v>
      </c>
      <c r="J386" s="11">
        <v>21110</v>
      </c>
      <c r="K386" s="11" t="s">
        <v>961</v>
      </c>
      <c r="L386" s="11" t="s">
        <v>3008</v>
      </c>
      <c r="M386" s="11" t="s">
        <v>3008</v>
      </c>
      <c r="N386" s="11" t="s">
        <v>3008</v>
      </c>
      <c r="O386" s="11" t="s">
        <v>3008</v>
      </c>
      <c r="P386" s="11" t="s">
        <v>3008</v>
      </c>
      <c r="Q386" s="13">
        <v>43831</v>
      </c>
      <c r="R386" s="11" t="s">
        <v>3009</v>
      </c>
      <c r="S386" s="11">
        <v>200000925</v>
      </c>
      <c r="T386" s="11" t="s">
        <v>3609</v>
      </c>
      <c r="U386" s="11" t="s">
        <v>3610</v>
      </c>
      <c r="V386" s="11">
        <v>212103881</v>
      </c>
      <c r="W386" s="11">
        <v>4347499.9419999998</v>
      </c>
    </row>
    <row r="387" spans="1:23" ht="43.2">
      <c r="A387" s="11" t="s">
        <v>4977</v>
      </c>
      <c r="B387" s="11">
        <v>21389</v>
      </c>
      <c r="C387" s="11">
        <v>3</v>
      </c>
      <c r="D387" s="11" t="s">
        <v>3011</v>
      </c>
      <c r="E387" s="11">
        <v>21</v>
      </c>
      <c r="F387" s="11">
        <v>27</v>
      </c>
      <c r="G387" s="11">
        <v>203</v>
      </c>
      <c r="H387" s="11">
        <v>1289</v>
      </c>
      <c r="I387" s="12">
        <v>44944.777581018519</v>
      </c>
      <c r="J387" s="11">
        <v>21500</v>
      </c>
      <c r="K387" s="11" t="s">
        <v>963</v>
      </c>
      <c r="L387" s="11" t="s">
        <v>3008</v>
      </c>
      <c r="M387" s="11" t="s">
        <v>3008</v>
      </c>
      <c r="N387" s="11" t="s">
        <v>3008</v>
      </c>
      <c r="O387" s="11" t="s">
        <v>3008</v>
      </c>
      <c r="P387" s="11" t="s">
        <v>3008</v>
      </c>
      <c r="Q387" s="13">
        <v>43831</v>
      </c>
      <c r="R387" s="11" t="s">
        <v>3009</v>
      </c>
      <c r="S387" s="11">
        <v>242101491</v>
      </c>
      <c r="T387" s="11" t="s">
        <v>4978</v>
      </c>
      <c r="U387" s="11" t="s">
        <v>4979</v>
      </c>
      <c r="V387" s="11">
        <v>212103899</v>
      </c>
      <c r="W387" s="11">
        <v>12925472.194</v>
      </c>
    </row>
    <row r="388" spans="1:23" ht="43.2">
      <c r="A388" s="11" t="s">
        <v>3026</v>
      </c>
      <c r="B388" s="11">
        <v>21390</v>
      </c>
      <c r="C388" s="11">
        <v>2</v>
      </c>
      <c r="D388" s="11" t="s">
        <v>3011</v>
      </c>
      <c r="E388" s="11">
        <v>21</v>
      </c>
      <c r="F388" s="11">
        <v>27</v>
      </c>
      <c r="G388" s="11">
        <v>5311</v>
      </c>
      <c r="H388" s="11">
        <v>1285</v>
      </c>
      <c r="I388" s="12">
        <v>44944.777581018519</v>
      </c>
      <c r="J388" s="11">
        <v>21160</v>
      </c>
      <c r="K388" s="11" t="s">
        <v>965</v>
      </c>
      <c r="L388" s="11" t="s">
        <v>3008</v>
      </c>
      <c r="M388" s="11" t="s">
        <v>3008</v>
      </c>
      <c r="N388" s="11" t="s">
        <v>3008</v>
      </c>
      <c r="O388" s="11" t="s">
        <v>3008</v>
      </c>
      <c r="P388" s="11" t="s">
        <v>3008</v>
      </c>
      <c r="Q388" s="13">
        <v>43831</v>
      </c>
      <c r="R388" s="11" t="s">
        <v>3009</v>
      </c>
      <c r="S388" s="11">
        <v>242100410</v>
      </c>
      <c r="T388" s="11" t="s">
        <v>3027</v>
      </c>
      <c r="U388" s="11" t="s">
        <v>3028</v>
      </c>
      <c r="V388" s="11">
        <v>212103907</v>
      </c>
      <c r="W388" s="11">
        <v>12785996.059</v>
      </c>
    </row>
    <row r="389" spans="1:23" ht="43.2">
      <c r="A389" s="11" t="s">
        <v>3293</v>
      </c>
      <c r="B389" s="11">
        <v>21391</v>
      </c>
      <c r="C389" s="11">
        <v>2</v>
      </c>
      <c r="D389" s="11" t="s">
        <v>3011</v>
      </c>
      <c r="E389" s="11">
        <v>21</v>
      </c>
      <c r="F389" s="11">
        <v>27</v>
      </c>
      <c r="G389" s="11">
        <v>841</v>
      </c>
      <c r="H389" s="11">
        <v>1194</v>
      </c>
      <c r="I389" s="12">
        <v>44944.777581018519</v>
      </c>
      <c r="J389" s="11">
        <v>21380</v>
      </c>
      <c r="K389" s="11" t="s">
        <v>967</v>
      </c>
      <c r="L389" s="11" t="s">
        <v>3008</v>
      </c>
      <c r="M389" s="11" t="s">
        <v>3008</v>
      </c>
      <c r="N389" s="11" t="s">
        <v>3008</v>
      </c>
      <c r="O389" s="11" t="s">
        <v>3008</v>
      </c>
      <c r="P389" s="11" t="s">
        <v>3008</v>
      </c>
      <c r="Q389" s="13">
        <v>43831</v>
      </c>
      <c r="R389" s="11" t="s">
        <v>3009</v>
      </c>
      <c r="S389" s="11">
        <v>242100154</v>
      </c>
      <c r="T389" s="11" t="s">
        <v>3294</v>
      </c>
      <c r="U389" s="11" t="s">
        <v>3295</v>
      </c>
      <c r="V389" s="11">
        <v>212103915</v>
      </c>
      <c r="W389" s="11">
        <v>12115247.221000001</v>
      </c>
    </row>
    <row r="390" spans="1:23" ht="43.2">
      <c r="A390" s="11" t="s">
        <v>3287</v>
      </c>
      <c r="B390" s="11">
        <v>21392</v>
      </c>
      <c r="C390" s="11">
        <v>1</v>
      </c>
      <c r="D390" s="11" t="s">
        <v>3011</v>
      </c>
      <c r="E390" s="11">
        <v>21</v>
      </c>
      <c r="F390" s="11">
        <v>27</v>
      </c>
      <c r="G390" s="11">
        <v>60</v>
      </c>
      <c r="H390" s="11">
        <v>759</v>
      </c>
      <c r="I390" s="12">
        <v>44944.777581018519</v>
      </c>
      <c r="J390" s="11">
        <v>21320</v>
      </c>
      <c r="K390" s="11" t="s">
        <v>1519</v>
      </c>
      <c r="L390" s="11" t="s">
        <v>3008</v>
      </c>
      <c r="M390" s="11" t="s">
        <v>3008</v>
      </c>
      <c r="N390" s="11" t="s">
        <v>3008</v>
      </c>
      <c r="O390" s="11" t="s">
        <v>3008</v>
      </c>
      <c r="P390" s="11" t="s">
        <v>3008</v>
      </c>
      <c r="Q390" s="13">
        <v>43831</v>
      </c>
      <c r="R390" s="11" t="s">
        <v>3009</v>
      </c>
      <c r="S390" s="11">
        <v>200071207</v>
      </c>
      <c r="T390" s="11" t="s">
        <v>3288</v>
      </c>
      <c r="U390" s="11" t="s">
        <v>3289</v>
      </c>
      <c r="V390" s="11">
        <v>212103923</v>
      </c>
      <c r="W390" s="11">
        <v>7562235.5199999996</v>
      </c>
    </row>
    <row r="391" spans="1:23" ht="43.2">
      <c r="A391" s="11" t="s">
        <v>3680</v>
      </c>
      <c r="B391" s="11">
        <v>21393</v>
      </c>
      <c r="C391" s="11">
        <v>3</v>
      </c>
      <c r="D391" s="11" t="s">
        <v>3011</v>
      </c>
      <c r="E391" s="11">
        <v>21</v>
      </c>
      <c r="F391" s="11">
        <v>27</v>
      </c>
      <c r="G391" s="11">
        <v>159</v>
      </c>
      <c r="H391" s="11">
        <v>949</v>
      </c>
      <c r="I391" s="12">
        <v>44944.777581018519</v>
      </c>
      <c r="J391" s="11">
        <v>21400</v>
      </c>
      <c r="K391" s="11" t="s">
        <v>969</v>
      </c>
      <c r="L391" s="11" t="s">
        <v>3008</v>
      </c>
      <c r="M391" s="11" t="s">
        <v>3008</v>
      </c>
      <c r="N391" s="11" t="s">
        <v>3008</v>
      </c>
      <c r="O391" s="11" t="s">
        <v>3008</v>
      </c>
      <c r="P391" s="11" t="s">
        <v>3008</v>
      </c>
      <c r="Q391" s="13">
        <v>43831</v>
      </c>
      <c r="R391" s="11" t="s">
        <v>3009</v>
      </c>
      <c r="S391" s="11">
        <v>242101434</v>
      </c>
      <c r="T391" s="11" t="s">
        <v>3681</v>
      </c>
      <c r="U391" s="11" t="s">
        <v>3682</v>
      </c>
      <c r="V391" s="11">
        <v>212103931</v>
      </c>
      <c r="W391" s="11">
        <v>9513200.7440000009</v>
      </c>
    </row>
    <row r="392" spans="1:23" ht="43.2">
      <c r="A392" s="11" t="s">
        <v>3695</v>
      </c>
      <c r="B392" s="11">
        <v>21394</v>
      </c>
      <c r="C392" s="11">
        <v>3</v>
      </c>
      <c r="D392" s="11" t="s">
        <v>3011</v>
      </c>
      <c r="E392" s="11">
        <v>21</v>
      </c>
      <c r="F392" s="11">
        <v>27</v>
      </c>
      <c r="G392" s="11">
        <v>156</v>
      </c>
      <c r="H392" s="11">
        <v>843</v>
      </c>
      <c r="I392" s="12">
        <v>44944.777581018519</v>
      </c>
      <c r="J392" s="11">
        <v>21140</v>
      </c>
      <c r="K392" s="11" t="s">
        <v>971</v>
      </c>
      <c r="L392" s="11" t="s">
        <v>3008</v>
      </c>
      <c r="M392" s="11" t="s">
        <v>3008</v>
      </c>
      <c r="N392" s="11" t="s">
        <v>3008</v>
      </c>
      <c r="O392" s="11" t="s">
        <v>3008</v>
      </c>
      <c r="P392" s="11" t="s">
        <v>3008</v>
      </c>
      <c r="Q392" s="13">
        <v>43831</v>
      </c>
      <c r="R392" s="11" t="s">
        <v>3009</v>
      </c>
      <c r="S392" s="11">
        <v>200071017</v>
      </c>
      <c r="T392" s="11" t="s">
        <v>3696</v>
      </c>
      <c r="U392" s="11" t="s">
        <v>3697</v>
      </c>
      <c r="V392" s="11">
        <v>212103949</v>
      </c>
      <c r="W392" s="11">
        <v>8442131.7200000007</v>
      </c>
    </row>
    <row r="393" spans="1:23" ht="43.2">
      <c r="A393" s="11" t="s">
        <v>3548</v>
      </c>
      <c r="B393" s="11">
        <v>21395</v>
      </c>
      <c r="C393" s="11">
        <v>3</v>
      </c>
      <c r="D393" s="11" t="s">
        <v>3011</v>
      </c>
      <c r="E393" s="11">
        <v>21</v>
      </c>
      <c r="F393" s="11">
        <v>27</v>
      </c>
      <c r="G393" s="11">
        <v>92</v>
      </c>
      <c r="H393" s="11">
        <v>927</v>
      </c>
      <c r="I393" s="12">
        <v>44944.777581018519</v>
      </c>
      <c r="J393" s="11">
        <v>21350</v>
      </c>
      <c r="K393" s="11" t="s">
        <v>973</v>
      </c>
      <c r="L393" s="11" t="s">
        <v>3008</v>
      </c>
      <c r="M393" s="11" t="s">
        <v>3008</v>
      </c>
      <c r="N393" s="11" t="s">
        <v>3008</v>
      </c>
      <c r="O393" s="11" t="s">
        <v>3008</v>
      </c>
      <c r="P393" s="11" t="s">
        <v>3008</v>
      </c>
      <c r="Q393" s="13">
        <v>43831</v>
      </c>
      <c r="R393" s="11" t="s">
        <v>3009</v>
      </c>
      <c r="S393" s="11">
        <v>200071017</v>
      </c>
      <c r="T393" s="11" t="s">
        <v>3549</v>
      </c>
      <c r="U393" s="11" t="s">
        <v>3550</v>
      </c>
      <c r="V393" s="11">
        <v>212103956</v>
      </c>
      <c r="W393" s="11">
        <v>9414850.8670000006</v>
      </c>
    </row>
    <row r="394" spans="1:23" ht="43.2">
      <c r="A394" s="11" t="s">
        <v>3899</v>
      </c>
      <c r="B394" s="11">
        <v>21396</v>
      </c>
      <c r="C394" s="11">
        <v>3</v>
      </c>
      <c r="D394" s="11" t="s">
        <v>3011</v>
      </c>
      <c r="E394" s="11">
        <v>21</v>
      </c>
      <c r="F394" s="11">
        <v>27</v>
      </c>
      <c r="G394" s="11">
        <v>68</v>
      </c>
      <c r="H394" s="11">
        <v>1531</v>
      </c>
      <c r="I394" s="12">
        <v>44944.777581018519</v>
      </c>
      <c r="J394" s="11">
        <v>21510</v>
      </c>
      <c r="K394" s="11" t="s">
        <v>975</v>
      </c>
      <c r="L394" s="11" t="s">
        <v>3008</v>
      </c>
      <c r="M394" s="11" t="s">
        <v>3008</v>
      </c>
      <c r="N394" s="11" t="s">
        <v>3008</v>
      </c>
      <c r="O394" s="11" t="s">
        <v>3008</v>
      </c>
      <c r="P394" s="11" t="s">
        <v>3008</v>
      </c>
      <c r="Q394" s="13">
        <v>43831</v>
      </c>
      <c r="R394" s="11" t="s">
        <v>3009</v>
      </c>
      <c r="S394" s="11">
        <v>242101434</v>
      </c>
      <c r="T394" s="11" t="s">
        <v>3900</v>
      </c>
      <c r="U394" s="11" t="s">
        <v>3901</v>
      </c>
      <c r="V394" s="11">
        <v>212103964</v>
      </c>
      <c r="W394" s="11">
        <v>14373346.642999999</v>
      </c>
    </row>
    <row r="395" spans="1:23" ht="43.2">
      <c r="A395" s="11" t="s">
        <v>4653</v>
      </c>
      <c r="B395" s="11">
        <v>21397</v>
      </c>
      <c r="C395" s="11">
        <v>1</v>
      </c>
      <c r="D395" s="11" t="s">
        <v>3011</v>
      </c>
      <c r="E395" s="11">
        <v>21</v>
      </c>
      <c r="F395" s="11">
        <v>27</v>
      </c>
      <c r="G395" s="11">
        <v>177</v>
      </c>
      <c r="H395" s="11">
        <v>980</v>
      </c>
      <c r="I395" s="12">
        <v>44944.777581018519</v>
      </c>
      <c r="J395" s="11">
        <v>21190</v>
      </c>
      <c r="K395" s="11" t="s">
        <v>1521</v>
      </c>
      <c r="L395" s="11" t="s">
        <v>3008</v>
      </c>
      <c r="M395" s="11" t="s">
        <v>3008</v>
      </c>
      <c r="N395" s="11" t="s">
        <v>3008</v>
      </c>
      <c r="O395" s="11" t="s">
        <v>3008</v>
      </c>
      <c r="P395" s="11" t="s">
        <v>3008</v>
      </c>
      <c r="Q395" s="13">
        <v>43831</v>
      </c>
      <c r="R395" s="11" t="s">
        <v>3009</v>
      </c>
      <c r="S395" s="11">
        <v>200006682</v>
      </c>
      <c r="T395" s="11" t="s">
        <v>4654</v>
      </c>
      <c r="U395" s="11" t="s">
        <v>4655</v>
      </c>
      <c r="V395" s="11">
        <v>212103972</v>
      </c>
      <c r="W395" s="11">
        <v>9727784.9039999992</v>
      </c>
    </row>
    <row r="396" spans="1:23" ht="43.2">
      <c r="A396" s="11" t="s">
        <v>4659</v>
      </c>
      <c r="B396" s="11">
        <v>21398</v>
      </c>
      <c r="C396" s="11">
        <v>2</v>
      </c>
      <c r="D396" s="11" t="s">
        <v>3011</v>
      </c>
      <c r="E396" s="11">
        <v>21</v>
      </c>
      <c r="F396" s="11">
        <v>27</v>
      </c>
      <c r="G396" s="11">
        <v>362</v>
      </c>
      <c r="H396" s="11">
        <v>787</v>
      </c>
      <c r="I396" s="12">
        <v>44944.777581018519</v>
      </c>
      <c r="J396" s="11">
        <v>21270</v>
      </c>
      <c r="K396" s="11" t="s">
        <v>1035</v>
      </c>
      <c r="L396" s="11" t="s">
        <v>3008</v>
      </c>
      <c r="M396" s="11" t="s">
        <v>3008</v>
      </c>
      <c r="N396" s="11" t="s">
        <v>3008</v>
      </c>
      <c r="O396" s="11" t="s">
        <v>3008</v>
      </c>
      <c r="P396" s="11" t="s">
        <v>3008</v>
      </c>
      <c r="Q396" s="13">
        <v>43831</v>
      </c>
      <c r="R396" s="11" t="s">
        <v>3009</v>
      </c>
      <c r="S396" s="11">
        <v>200070902</v>
      </c>
      <c r="T396" s="11" t="s">
        <v>4660</v>
      </c>
      <c r="U396" s="11" t="s">
        <v>4661</v>
      </c>
      <c r="V396" s="11">
        <v>212103980</v>
      </c>
      <c r="W396" s="11">
        <v>7919235.4419999998</v>
      </c>
    </row>
    <row r="397" spans="1:23" ht="43.2">
      <c r="A397" s="11" t="s">
        <v>4932</v>
      </c>
      <c r="B397" s="11">
        <v>21399</v>
      </c>
      <c r="C397" s="11">
        <v>1</v>
      </c>
      <c r="D397" s="11" t="s">
        <v>3011</v>
      </c>
      <c r="E397" s="11">
        <v>21</v>
      </c>
      <c r="F397" s="11">
        <v>27</v>
      </c>
      <c r="G397" s="11">
        <v>220</v>
      </c>
      <c r="H397" s="11">
        <v>1491</v>
      </c>
      <c r="I397" s="12">
        <v>44944.777581018519</v>
      </c>
      <c r="J397" s="11">
        <v>21320</v>
      </c>
      <c r="K397" s="11" t="s">
        <v>977</v>
      </c>
      <c r="L397" s="11" t="s">
        <v>3008</v>
      </c>
      <c r="M397" s="11" t="s">
        <v>3008</v>
      </c>
      <c r="N397" s="11" t="s">
        <v>3008</v>
      </c>
      <c r="O397" s="11" t="s">
        <v>3008</v>
      </c>
      <c r="P397" s="11" t="s">
        <v>3008</v>
      </c>
      <c r="Q397" s="13">
        <v>43831</v>
      </c>
      <c r="R397" s="11" t="s">
        <v>3009</v>
      </c>
      <c r="S397" s="11">
        <v>200071207</v>
      </c>
      <c r="T397" s="11" t="s">
        <v>4933</v>
      </c>
      <c r="U397" s="11" t="s">
        <v>4934</v>
      </c>
      <c r="V397" s="11">
        <v>212103998</v>
      </c>
      <c r="W397" s="11">
        <v>15074914.742000001</v>
      </c>
    </row>
    <row r="398" spans="1:23" ht="43.2">
      <c r="A398" s="11" t="s">
        <v>3248</v>
      </c>
      <c r="B398" s="11">
        <v>21401</v>
      </c>
      <c r="C398" s="11">
        <v>1</v>
      </c>
      <c r="D398" s="11" t="s">
        <v>3011</v>
      </c>
      <c r="E398" s="11">
        <v>21</v>
      </c>
      <c r="F398" s="11">
        <v>27</v>
      </c>
      <c r="G398" s="11">
        <v>320</v>
      </c>
      <c r="H398" s="11">
        <v>1227</v>
      </c>
      <c r="I398" s="12">
        <v>44944.777581018519</v>
      </c>
      <c r="J398" s="11">
        <v>21190</v>
      </c>
      <c r="K398" s="11" t="s">
        <v>981</v>
      </c>
      <c r="L398" s="11" t="s">
        <v>3008</v>
      </c>
      <c r="M398" s="11" t="s">
        <v>3008</v>
      </c>
      <c r="N398" s="11" t="s">
        <v>3008</v>
      </c>
      <c r="O398" s="11" t="s">
        <v>3008</v>
      </c>
      <c r="P398" s="11" t="s">
        <v>3008</v>
      </c>
      <c r="Q398" s="13">
        <v>43831</v>
      </c>
      <c r="R398" s="11" t="s">
        <v>3009</v>
      </c>
      <c r="S398" s="11">
        <v>200006682</v>
      </c>
      <c r="T398" s="11" t="s">
        <v>3249</v>
      </c>
      <c r="U398" s="11" t="s">
        <v>3250</v>
      </c>
      <c r="V398" s="11">
        <v>212104012</v>
      </c>
      <c r="W398" s="11">
        <v>12221241.630999999</v>
      </c>
    </row>
    <row r="399" spans="1:23" ht="43.2">
      <c r="A399" s="11" t="s">
        <v>4791</v>
      </c>
      <c r="B399" s="11">
        <v>21402</v>
      </c>
      <c r="C399" s="11">
        <v>3</v>
      </c>
      <c r="D399" s="11" t="s">
        <v>3011</v>
      </c>
      <c r="E399" s="11">
        <v>21</v>
      </c>
      <c r="F399" s="11">
        <v>27</v>
      </c>
      <c r="G399" s="11">
        <v>12</v>
      </c>
      <c r="H399" s="11">
        <v>551</v>
      </c>
      <c r="I399" s="12">
        <v>44944.777581018519</v>
      </c>
      <c r="J399" s="11">
        <v>21290</v>
      </c>
      <c r="K399" s="11" t="s">
        <v>983</v>
      </c>
      <c r="L399" s="11" t="s">
        <v>3008</v>
      </c>
      <c r="M399" s="11" t="s">
        <v>3008</v>
      </c>
      <c r="N399" s="11" t="s">
        <v>3008</v>
      </c>
      <c r="O399" s="11" t="s">
        <v>3008</v>
      </c>
      <c r="P399" s="11" t="s">
        <v>3008</v>
      </c>
      <c r="Q399" s="13">
        <v>43831</v>
      </c>
      <c r="R399" s="11" t="s">
        <v>3009</v>
      </c>
      <c r="S399" s="11">
        <v>242101434</v>
      </c>
      <c r="T399" s="11" t="s">
        <v>4792</v>
      </c>
      <c r="U399" s="11" t="s">
        <v>4793</v>
      </c>
      <c r="V399" s="11">
        <v>212104020</v>
      </c>
      <c r="W399" s="11">
        <v>5540339.2259999998</v>
      </c>
    </row>
    <row r="400" spans="1:23" ht="43.2">
      <c r="A400" s="11" t="s">
        <v>3842</v>
      </c>
      <c r="B400" s="11">
        <v>21403</v>
      </c>
      <c r="C400" s="11">
        <v>1</v>
      </c>
      <c r="D400" s="11" t="s">
        <v>3011</v>
      </c>
      <c r="E400" s="11">
        <v>21</v>
      </c>
      <c r="F400" s="11">
        <v>27</v>
      </c>
      <c r="G400" s="11">
        <v>86</v>
      </c>
      <c r="H400" s="11">
        <v>1491</v>
      </c>
      <c r="I400" s="12">
        <v>44944.777581018519</v>
      </c>
      <c r="J400" s="11">
        <v>21430</v>
      </c>
      <c r="K400" s="11" t="s">
        <v>1523</v>
      </c>
      <c r="L400" s="11" t="s">
        <v>3008</v>
      </c>
      <c r="M400" s="11" t="s">
        <v>3008</v>
      </c>
      <c r="N400" s="11" t="s">
        <v>3008</v>
      </c>
      <c r="O400" s="11" t="s">
        <v>3008</v>
      </c>
      <c r="P400" s="11" t="s">
        <v>3008</v>
      </c>
      <c r="Q400" s="13">
        <v>43831</v>
      </c>
      <c r="R400" s="11" t="s">
        <v>3009</v>
      </c>
      <c r="S400" s="11">
        <v>200071173</v>
      </c>
      <c r="T400" s="11" t="s">
        <v>3843</v>
      </c>
      <c r="U400" s="11" t="s">
        <v>3844</v>
      </c>
      <c r="V400" s="11">
        <v>212104038</v>
      </c>
      <c r="W400" s="11">
        <v>15072796.194</v>
      </c>
    </row>
    <row r="401" spans="1:23" ht="43.2">
      <c r="A401" s="11" t="s">
        <v>3995</v>
      </c>
      <c r="B401" s="11">
        <v>21404</v>
      </c>
      <c r="C401" s="11">
        <v>3</v>
      </c>
      <c r="D401" s="11" t="s">
        <v>3011</v>
      </c>
      <c r="E401" s="11">
        <v>21</v>
      </c>
      <c r="F401" s="11">
        <v>27</v>
      </c>
      <c r="G401" s="11">
        <v>409</v>
      </c>
      <c r="H401" s="11">
        <v>662</v>
      </c>
      <c r="I401" s="12">
        <v>44944.777581018519</v>
      </c>
      <c r="J401" s="11">
        <v>21150</v>
      </c>
      <c r="K401" s="11" t="s">
        <v>985</v>
      </c>
      <c r="L401" s="11" t="s">
        <v>3008</v>
      </c>
      <c r="M401" s="11" t="s">
        <v>3008</v>
      </c>
      <c r="N401" s="11" t="s">
        <v>3008</v>
      </c>
      <c r="O401" s="11" t="s">
        <v>3008</v>
      </c>
      <c r="P401" s="11" t="s">
        <v>3008</v>
      </c>
      <c r="Q401" s="13">
        <v>43831</v>
      </c>
      <c r="R401" s="11" t="s">
        <v>3009</v>
      </c>
      <c r="S401" s="11">
        <v>242101459</v>
      </c>
      <c r="T401" s="11" t="s">
        <v>3996</v>
      </c>
      <c r="U401" s="11" t="s">
        <v>3997</v>
      </c>
      <c r="V401" s="11">
        <v>212104046</v>
      </c>
      <c r="W401" s="11">
        <v>6645780.4919999996</v>
      </c>
    </row>
    <row r="402" spans="1:23" ht="43.2">
      <c r="A402" s="11" t="s">
        <v>3848</v>
      </c>
      <c r="B402" s="11">
        <v>21405</v>
      </c>
      <c r="C402" s="11">
        <v>1</v>
      </c>
      <c r="D402" s="11" t="s">
        <v>3011</v>
      </c>
      <c r="E402" s="11">
        <v>21</v>
      </c>
      <c r="F402" s="11">
        <v>27</v>
      </c>
      <c r="G402" s="11">
        <v>804</v>
      </c>
      <c r="H402" s="11">
        <v>1380</v>
      </c>
      <c r="I402" s="12">
        <v>44944.777581018519</v>
      </c>
      <c r="J402" s="11">
        <v>21190</v>
      </c>
      <c r="K402" s="11" t="s">
        <v>987</v>
      </c>
      <c r="L402" s="11" t="s">
        <v>3008</v>
      </c>
      <c r="M402" s="11" t="s">
        <v>3008</v>
      </c>
      <c r="N402" s="11" t="s">
        <v>3008</v>
      </c>
      <c r="O402" s="11" t="s">
        <v>3008</v>
      </c>
      <c r="P402" s="11" t="s">
        <v>3008</v>
      </c>
      <c r="Q402" s="13">
        <v>43831</v>
      </c>
      <c r="R402" s="11" t="s">
        <v>3009</v>
      </c>
      <c r="S402" s="11">
        <v>200006682</v>
      </c>
      <c r="T402" s="11" t="s">
        <v>3849</v>
      </c>
      <c r="U402" s="11" t="s">
        <v>3850</v>
      </c>
      <c r="V402" s="11">
        <v>212104053</v>
      </c>
      <c r="W402" s="11">
        <v>13797047.698999999</v>
      </c>
    </row>
    <row r="403" spans="1:23" ht="43.2">
      <c r="A403" s="11" t="s">
        <v>3869</v>
      </c>
      <c r="B403" s="11">
        <v>21406</v>
      </c>
      <c r="C403" s="11">
        <v>2</v>
      </c>
      <c r="D403" s="11" t="s">
        <v>3011</v>
      </c>
      <c r="E403" s="11">
        <v>21</v>
      </c>
      <c r="F403" s="11">
        <v>27</v>
      </c>
      <c r="G403" s="11">
        <v>254</v>
      </c>
      <c r="H403" s="11">
        <v>637</v>
      </c>
      <c r="I403" s="12">
        <v>44944.777581018519</v>
      </c>
      <c r="J403" s="11">
        <v>21540</v>
      </c>
      <c r="K403" s="11" t="s">
        <v>989</v>
      </c>
      <c r="L403" s="11" t="s">
        <v>3008</v>
      </c>
      <c r="M403" s="11" t="s">
        <v>3008</v>
      </c>
      <c r="N403" s="11" t="s">
        <v>3008</v>
      </c>
      <c r="O403" s="11" t="s">
        <v>3008</v>
      </c>
      <c r="P403" s="11" t="s">
        <v>3008</v>
      </c>
      <c r="Q403" s="13">
        <v>43831</v>
      </c>
      <c r="R403" s="11" t="s">
        <v>3009</v>
      </c>
      <c r="S403" s="11">
        <v>200039055</v>
      </c>
      <c r="T403" s="11" t="s">
        <v>3870</v>
      </c>
      <c r="U403" s="11" t="s">
        <v>3871</v>
      </c>
      <c r="V403" s="11">
        <v>212104061</v>
      </c>
      <c r="W403" s="11">
        <v>6369089.4929999998</v>
      </c>
    </row>
    <row r="404" spans="1:23" ht="43.2">
      <c r="A404" s="11" t="s">
        <v>4541</v>
      </c>
      <c r="B404" s="11">
        <v>21407</v>
      </c>
      <c r="C404" s="11">
        <v>1</v>
      </c>
      <c r="D404" s="11" t="s">
        <v>3011</v>
      </c>
      <c r="E404" s="11">
        <v>21</v>
      </c>
      <c r="F404" s="11">
        <v>27</v>
      </c>
      <c r="G404" s="11">
        <v>240</v>
      </c>
      <c r="H404" s="11">
        <v>305</v>
      </c>
      <c r="I404" s="12">
        <v>44944.777581018519</v>
      </c>
      <c r="J404" s="11">
        <v>21220</v>
      </c>
      <c r="K404" s="11" t="s">
        <v>991</v>
      </c>
      <c r="L404" s="11" t="s">
        <v>3008</v>
      </c>
      <c r="M404" s="11" t="s">
        <v>3008</v>
      </c>
      <c r="N404" s="11" t="s">
        <v>3008</v>
      </c>
      <c r="O404" s="11" t="s">
        <v>3008</v>
      </c>
      <c r="P404" s="11" t="s">
        <v>3008</v>
      </c>
      <c r="Q404" s="13">
        <v>43831</v>
      </c>
      <c r="R404" s="11" t="s">
        <v>3009</v>
      </c>
      <c r="S404" s="11">
        <v>200070894</v>
      </c>
      <c r="T404" s="11" t="s">
        <v>4542</v>
      </c>
      <c r="U404" s="11" t="s">
        <v>4543</v>
      </c>
      <c r="V404" s="11">
        <v>212104079</v>
      </c>
      <c r="W404" s="11">
        <v>3002624.895</v>
      </c>
    </row>
    <row r="405" spans="1:23" ht="43.2">
      <c r="A405" s="11" t="s">
        <v>4265</v>
      </c>
      <c r="B405" s="11">
        <v>21408</v>
      </c>
      <c r="C405" s="11">
        <v>2</v>
      </c>
      <c r="D405" s="11" t="s">
        <v>3011</v>
      </c>
      <c r="E405" s="11">
        <v>21</v>
      </c>
      <c r="F405" s="11">
        <v>27</v>
      </c>
      <c r="G405" s="11">
        <v>1705</v>
      </c>
      <c r="H405" s="11">
        <v>3392</v>
      </c>
      <c r="I405" s="12">
        <v>44944.777581018519</v>
      </c>
      <c r="J405" s="11">
        <v>21380</v>
      </c>
      <c r="K405" s="11" t="s">
        <v>993</v>
      </c>
      <c r="L405" s="11" t="s">
        <v>3008</v>
      </c>
      <c r="M405" s="11" t="s">
        <v>3008</v>
      </c>
      <c r="N405" s="11" t="s">
        <v>3008</v>
      </c>
      <c r="O405" s="11" t="s">
        <v>3008</v>
      </c>
      <c r="P405" s="11" t="s">
        <v>3008</v>
      </c>
      <c r="Q405" s="13">
        <v>43831</v>
      </c>
      <c r="R405" s="11" t="s">
        <v>3009</v>
      </c>
      <c r="S405" s="11">
        <v>200039063</v>
      </c>
      <c r="T405" s="11" t="s">
        <v>4266</v>
      </c>
      <c r="U405" s="11" t="s">
        <v>4267</v>
      </c>
      <c r="V405" s="11">
        <v>212104087</v>
      </c>
      <c r="W405" s="11">
        <v>33988213.534000002</v>
      </c>
    </row>
    <row r="406" spans="1:23" ht="43.2">
      <c r="A406" s="11" t="s">
        <v>3044</v>
      </c>
      <c r="B406" s="11">
        <v>21409</v>
      </c>
      <c r="C406" s="11">
        <v>1</v>
      </c>
      <c r="D406" s="11" t="s">
        <v>3011</v>
      </c>
      <c r="E406" s="11">
        <v>21</v>
      </c>
      <c r="F406" s="11">
        <v>27</v>
      </c>
      <c r="G406" s="11">
        <v>448</v>
      </c>
      <c r="H406" s="11">
        <v>610</v>
      </c>
      <c r="I406" s="12">
        <v>44944.777581018519</v>
      </c>
      <c r="J406" s="11">
        <v>21700</v>
      </c>
      <c r="K406" s="11" t="s">
        <v>1525</v>
      </c>
      <c r="L406" s="11" t="s">
        <v>3008</v>
      </c>
      <c r="M406" s="11" t="s">
        <v>3008</v>
      </c>
      <c r="N406" s="11" t="s">
        <v>3008</v>
      </c>
      <c r="O406" s="11" t="s">
        <v>3008</v>
      </c>
      <c r="P406" s="11" t="s">
        <v>3008</v>
      </c>
      <c r="Q406" s="13">
        <v>43831</v>
      </c>
      <c r="R406" s="11" t="s">
        <v>3009</v>
      </c>
      <c r="S406" s="11">
        <v>200070894</v>
      </c>
      <c r="T406" s="11" t="s">
        <v>3045</v>
      </c>
      <c r="U406" s="11" t="s">
        <v>3046</v>
      </c>
      <c r="V406" s="11">
        <v>212104095</v>
      </c>
      <c r="W406" s="11">
        <v>6154070.3689999999</v>
      </c>
    </row>
    <row r="407" spans="1:23" ht="43.2">
      <c r="A407" s="11" t="s">
        <v>3182</v>
      </c>
      <c r="B407" s="11">
        <v>21410</v>
      </c>
      <c r="C407" s="11">
        <v>3</v>
      </c>
      <c r="D407" s="11" t="s">
        <v>3011</v>
      </c>
      <c r="E407" s="11">
        <v>21</v>
      </c>
      <c r="F407" s="11">
        <v>27</v>
      </c>
      <c r="G407" s="11">
        <v>29</v>
      </c>
      <c r="H407" s="11">
        <v>785</v>
      </c>
      <c r="I407" s="12">
        <v>44944.777581018519</v>
      </c>
      <c r="J407" s="11">
        <v>21510</v>
      </c>
      <c r="K407" s="11" t="s">
        <v>1527</v>
      </c>
      <c r="L407" s="11" t="s">
        <v>3008</v>
      </c>
      <c r="M407" s="11" t="s">
        <v>3008</v>
      </c>
      <c r="N407" s="11" t="s">
        <v>3008</v>
      </c>
      <c r="O407" s="11" t="s">
        <v>3008</v>
      </c>
      <c r="P407" s="11" t="s">
        <v>3008</v>
      </c>
      <c r="Q407" s="13">
        <v>43831</v>
      </c>
      <c r="R407" s="11" t="s">
        <v>3009</v>
      </c>
      <c r="S407" s="11">
        <v>242101434</v>
      </c>
      <c r="T407" s="11" t="s">
        <v>3183</v>
      </c>
      <c r="U407" s="11" t="s">
        <v>3184</v>
      </c>
      <c r="V407" s="11">
        <v>212104103</v>
      </c>
      <c r="W407" s="11">
        <v>7813371.7220000001</v>
      </c>
    </row>
    <row r="408" spans="1:23" ht="43.2">
      <c r="A408" s="11" t="s">
        <v>4668</v>
      </c>
      <c r="B408" s="11">
        <v>21411</v>
      </c>
      <c r="C408" s="11">
        <v>1</v>
      </c>
      <c r="D408" s="11" t="s">
        <v>3011</v>
      </c>
      <c r="E408" s="11">
        <v>21</v>
      </c>
      <c r="F408" s="11">
        <v>27</v>
      </c>
      <c r="G408" s="11">
        <v>570</v>
      </c>
      <c r="H408" s="11">
        <v>1426</v>
      </c>
      <c r="I408" s="12">
        <v>44944.777581018519</v>
      </c>
      <c r="J408" s="11">
        <v>21200</v>
      </c>
      <c r="K408" s="11" t="s">
        <v>995</v>
      </c>
      <c r="L408" s="11" t="s">
        <v>3008</v>
      </c>
      <c r="M408" s="11" t="s">
        <v>3008</v>
      </c>
      <c r="N408" s="11" t="s">
        <v>3008</v>
      </c>
      <c r="O408" s="11" t="s">
        <v>3008</v>
      </c>
      <c r="P408" s="11" t="s">
        <v>3008</v>
      </c>
      <c r="Q408" s="13">
        <v>43831</v>
      </c>
      <c r="R408" s="11" t="s">
        <v>3009</v>
      </c>
      <c r="S408" s="11">
        <v>200006682</v>
      </c>
      <c r="T408" s="11" t="s">
        <v>4669</v>
      </c>
      <c r="U408" s="11" t="s">
        <v>4670</v>
      </c>
      <c r="V408" s="11">
        <v>212104111</v>
      </c>
      <c r="W408" s="11">
        <v>14306403.155999999</v>
      </c>
    </row>
    <row r="409" spans="1:23" ht="43.2">
      <c r="A409" s="11" t="s">
        <v>4827</v>
      </c>
      <c r="B409" s="11">
        <v>21412</v>
      </c>
      <c r="C409" s="11">
        <v>1</v>
      </c>
      <c r="D409" s="11" t="s">
        <v>3011</v>
      </c>
      <c r="E409" s="11">
        <v>21</v>
      </c>
      <c r="F409" s="11">
        <v>27</v>
      </c>
      <c r="G409" s="11">
        <v>1404</v>
      </c>
      <c r="H409" s="11">
        <v>1622</v>
      </c>
      <c r="I409" s="12">
        <v>44944.777581018519</v>
      </c>
      <c r="J409" s="11">
        <v>21190</v>
      </c>
      <c r="K409" s="11" t="s">
        <v>997</v>
      </c>
      <c r="L409" s="11" t="s">
        <v>3008</v>
      </c>
      <c r="M409" s="11" t="s">
        <v>3008</v>
      </c>
      <c r="N409" s="11" t="s">
        <v>3008</v>
      </c>
      <c r="O409" s="11" t="s">
        <v>3008</v>
      </c>
      <c r="P409" s="11" t="s">
        <v>3008</v>
      </c>
      <c r="Q409" s="13">
        <v>43831</v>
      </c>
      <c r="R409" s="11" t="s">
        <v>3009</v>
      </c>
      <c r="S409" s="11">
        <v>200006682</v>
      </c>
      <c r="T409" s="11" t="s">
        <v>4828</v>
      </c>
      <c r="U409" s="11" t="s">
        <v>4829</v>
      </c>
      <c r="V409" s="11">
        <v>212104129</v>
      </c>
      <c r="W409" s="11">
        <v>16170125.631999999</v>
      </c>
    </row>
    <row r="410" spans="1:23" ht="43.2">
      <c r="A410" s="11" t="s">
        <v>4902</v>
      </c>
      <c r="B410" s="11">
        <v>21413</v>
      </c>
      <c r="C410" s="11">
        <v>3</v>
      </c>
      <c r="D410" s="11" t="s">
        <v>3011</v>
      </c>
      <c r="E410" s="11">
        <v>21</v>
      </c>
      <c r="F410" s="11">
        <v>27</v>
      </c>
      <c r="G410" s="11">
        <v>405</v>
      </c>
      <c r="H410" s="11">
        <v>2086</v>
      </c>
      <c r="I410" s="12">
        <v>44944.777581018519</v>
      </c>
      <c r="J410" s="11">
        <v>21140</v>
      </c>
      <c r="K410" s="11" t="s">
        <v>999</v>
      </c>
      <c r="L410" s="11" t="s">
        <v>3008</v>
      </c>
      <c r="M410" s="11" t="s">
        <v>3008</v>
      </c>
      <c r="N410" s="11" t="s">
        <v>3008</v>
      </c>
      <c r="O410" s="11" t="s">
        <v>3008</v>
      </c>
      <c r="P410" s="11" t="s">
        <v>3008</v>
      </c>
      <c r="Q410" s="13">
        <v>43831</v>
      </c>
      <c r="R410" s="11" t="s">
        <v>3009</v>
      </c>
      <c r="S410" s="11">
        <v>200071017</v>
      </c>
      <c r="T410" s="11" t="s">
        <v>4903</v>
      </c>
      <c r="U410" s="11" t="s">
        <v>4904</v>
      </c>
      <c r="V410" s="11">
        <v>212104137</v>
      </c>
      <c r="W410" s="11">
        <v>20940378.225000001</v>
      </c>
    </row>
    <row r="411" spans="1:23" ht="43.2">
      <c r="A411" s="11" t="s">
        <v>3611</v>
      </c>
      <c r="B411" s="11">
        <v>21414</v>
      </c>
      <c r="C411" s="11">
        <v>1</v>
      </c>
      <c r="D411" s="11" t="s">
        <v>3011</v>
      </c>
      <c r="E411" s="11">
        <v>21</v>
      </c>
      <c r="F411" s="11">
        <v>27</v>
      </c>
      <c r="G411" s="11">
        <v>319</v>
      </c>
      <c r="H411" s="11">
        <v>1383</v>
      </c>
      <c r="I411" s="12">
        <v>44944.777581018519</v>
      </c>
      <c r="J411" s="11">
        <v>21230</v>
      </c>
      <c r="K411" s="11" t="s">
        <v>1001</v>
      </c>
      <c r="L411" s="11" t="s">
        <v>3008</v>
      </c>
      <c r="M411" s="11" t="s">
        <v>3008</v>
      </c>
      <c r="N411" s="11" t="s">
        <v>3008</v>
      </c>
      <c r="O411" s="11" t="s">
        <v>3008</v>
      </c>
      <c r="P411" s="11" t="s">
        <v>3008</v>
      </c>
      <c r="Q411" s="13">
        <v>43831</v>
      </c>
      <c r="R411" s="11" t="s">
        <v>3009</v>
      </c>
      <c r="S411" s="11">
        <v>200071173</v>
      </c>
      <c r="T411" s="11" t="s">
        <v>3612</v>
      </c>
      <c r="U411" s="11" t="s">
        <v>3613</v>
      </c>
      <c r="V411" s="11">
        <v>212104145</v>
      </c>
      <c r="W411" s="11">
        <v>13959392.354</v>
      </c>
    </row>
    <row r="412" spans="1:23" ht="43.2">
      <c r="A412" s="11" t="s">
        <v>4331</v>
      </c>
      <c r="B412" s="11">
        <v>21415</v>
      </c>
      <c r="C412" s="11">
        <v>3</v>
      </c>
      <c r="D412" s="11" t="s">
        <v>3011</v>
      </c>
      <c r="E412" s="11">
        <v>21</v>
      </c>
      <c r="F412" s="11">
        <v>27</v>
      </c>
      <c r="G412" s="11">
        <v>181</v>
      </c>
      <c r="H412" s="11">
        <v>3618</v>
      </c>
      <c r="I412" s="12">
        <v>44944.777581018519</v>
      </c>
      <c r="J412" s="11">
        <v>21510</v>
      </c>
      <c r="K412" s="11" t="s">
        <v>1003</v>
      </c>
      <c r="L412" s="11" t="s">
        <v>3008</v>
      </c>
      <c r="M412" s="11" t="s">
        <v>3008</v>
      </c>
      <c r="N412" s="11" t="s">
        <v>3008</v>
      </c>
      <c r="O412" s="11" t="s">
        <v>3008</v>
      </c>
      <c r="P412" s="11" t="s">
        <v>3008</v>
      </c>
      <c r="Q412" s="13">
        <v>43831</v>
      </c>
      <c r="R412" s="11" t="s">
        <v>3009</v>
      </c>
      <c r="S412" s="11">
        <v>242101434</v>
      </c>
      <c r="T412" s="11" t="s">
        <v>4332</v>
      </c>
      <c r="U412" s="11" t="s">
        <v>4333</v>
      </c>
      <c r="V412" s="11">
        <v>212104152</v>
      </c>
      <c r="W412" s="11">
        <v>36190745.203000002</v>
      </c>
    </row>
    <row r="413" spans="1:23" ht="43.2">
      <c r="A413" s="11" t="s">
        <v>4403</v>
      </c>
      <c r="B413" s="11">
        <v>21416</v>
      </c>
      <c r="C413" s="11">
        <v>2</v>
      </c>
      <c r="D413" s="11" t="s">
        <v>3011</v>
      </c>
      <c r="E413" s="11">
        <v>21</v>
      </c>
      <c r="F413" s="11">
        <v>27</v>
      </c>
      <c r="G413" s="11">
        <v>1972</v>
      </c>
      <c r="H413" s="11">
        <v>2219</v>
      </c>
      <c r="I413" s="12">
        <v>44944.777581018519</v>
      </c>
      <c r="J413" s="11">
        <v>21310</v>
      </c>
      <c r="K413" s="11" t="s">
        <v>1005</v>
      </c>
      <c r="L413" s="11" t="s">
        <v>3008</v>
      </c>
      <c r="M413" s="11" t="s">
        <v>3008</v>
      </c>
      <c r="N413" s="11" t="s">
        <v>3008</v>
      </c>
      <c r="O413" s="11" t="s">
        <v>3008</v>
      </c>
      <c r="P413" s="11" t="s">
        <v>3008</v>
      </c>
      <c r="Q413" s="13">
        <v>43831</v>
      </c>
      <c r="R413" s="11" t="s">
        <v>3009</v>
      </c>
      <c r="S413" s="11">
        <v>200072825</v>
      </c>
      <c r="T413" s="11" t="s">
        <v>4404</v>
      </c>
      <c r="U413" s="11" t="s">
        <v>4405</v>
      </c>
      <c r="V413" s="11">
        <v>212104160</v>
      </c>
      <c r="W413" s="11">
        <v>22205111.888999999</v>
      </c>
    </row>
    <row r="414" spans="1:23" ht="43.2">
      <c r="A414" s="11" t="s">
        <v>4602</v>
      </c>
      <c r="B414" s="11">
        <v>21417</v>
      </c>
      <c r="C414" s="11">
        <v>3</v>
      </c>
      <c r="D414" s="11" t="s">
        <v>3011</v>
      </c>
      <c r="E414" s="11">
        <v>21</v>
      </c>
      <c r="F414" s="11">
        <v>27</v>
      </c>
      <c r="G414" s="11">
        <v>107</v>
      </c>
      <c r="H414" s="11">
        <v>966</v>
      </c>
      <c r="I414" s="12">
        <v>44944.777581018519</v>
      </c>
      <c r="J414" s="11">
        <v>21210</v>
      </c>
      <c r="K414" s="11" t="s">
        <v>1007</v>
      </c>
      <c r="L414" s="11" t="s">
        <v>3008</v>
      </c>
      <c r="M414" s="11" t="s">
        <v>3008</v>
      </c>
      <c r="N414" s="11" t="s">
        <v>3008</v>
      </c>
      <c r="O414" s="11" t="s">
        <v>3008</v>
      </c>
      <c r="P414" s="11" t="s">
        <v>3008</v>
      </c>
      <c r="Q414" s="13">
        <v>43831</v>
      </c>
      <c r="R414" s="11" t="s">
        <v>3009</v>
      </c>
      <c r="S414" s="11">
        <v>200071017</v>
      </c>
      <c r="T414" s="11" t="s">
        <v>4603</v>
      </c>
      <c r="U414" s="11" t="s">
        <v>4604</v>
      </c>
      <c r="V414" s="11">
        <v>212104178</v>
      </c>
      <c r="W414" s="11">
        <v>9699501.3010000009</v>
      </c>
    </row>
    <row r="415" spans="1:23" ht="43.2">
      <c r="A415" s="11" t="s">
        <v>3827</v>
      </c>
      <c r="B415" s="11">
        <v>21418</v>
      </c>
      <c r="C415" s="11">
        <v>3</v>
      </c>
      <c r="D415" s="11" t="s">
        <v>3011</v>
      </c>
      <c r="E415" s="11">
        <v>21</v>
      </c>
      <c r="F415" s="11">
        <v>27</v>
      </c>
      <c r="G415" s="11">
        <v>58</v>
      </c>
      <c r="H415" s="11">
        <v>1538</v>
      </c>
      <c r="I415" s="12">
        <v>44944.777581018519</v>
      </c>
      <c r="J415" s="11">
        <v>21510</v>
      </c>
      <c r="K415" s="11" t="s">
        <v>1009</v>
      </c>
      <c r="L415" s="11" t="s">
        <v>3008</v>
      </c>
      <c r="M415" s="11" t="s">
        <v>3008</v>
      </c>
      <c r="N415" s="11" t="s">
        <v>3008</v>
      </c>
      <c r="O415" s="11" t="s">
        <v>3008</v>
      </c>
      <c r="P415" s="11" t="s">
        <v>3008</v>
      </c>
      <c r="Q415" s="13">
        <v>43831</v>
      </c>
      <c r="R415" s="11" t="s">
        <v>3009</v>
      </c>
      <c r="S415" s="11">
        <v>242101434</v>
      </c>
      <c r="T415" s="11" t="s">
        <v>3828</v>
      </c>
      <c r="U415" s="11" t="s">
        <v>3829</v>
      </c>
      <c r="V415" s="11">
        <v>212104186</v>
      </c>
      <c r="W415" s="11">
        <v>15482514.568</v>
      </c>
    </row>
    <row r="416" spans="1:23" ht="43.2">
      <c r="A416" s="11" t="s">
        <v>3251</v>
      </c>
      <c r="B416" s="11">
        <v>21419</v>
      </c>
      <c r="C416" s="11">
        <v>3</v>
      </c>
      <c r="D416" s="11" t="s">
        <v>3011</v>
      </c>
      <c r="E416" s="11">
        <v>21</v>
      </c>
      <c r="F416" s="11">
        <v>27</v>
      </c>
      <c r="G416" s="11">
        <v>264</v>
      </c>
      <c r="H416" s="11">
        <v>2842</v>
      </c>
      <c r="I416" s="12">
        <v>44944.777581018519</v>
      </c>
      <c r="J416" s="11">
        <v>21330</v>
      </c>
      <c r="K416" s="11" t="s">
        <v>1011</v>
      </c>
      <c r="L416" s="11" t="s">
        <v>3008</v>
      </c>
      <c r="M416" s="11" t="s">
        <v>3008</v>
      </c>
      <c r="N416" s="11" t="s">
        <v>3008</v>
      </c>
      <c r="O416" s="11" t="s">
        <v>3008</v>
      </c>
      <c r="P416" s="11" t="s">
        <v>3008</v>
      </c>
      <c r="Q416" s="13">
        <v>43831</v>
      </c>
      <c r="R416" s="11" t="s">
        <v>3009</v>
      </c>
      <c r="S416" s="11">
        <v>242101434</v>
      </c>
      <c r="T416" s="11" t="s">
        <v>3252</v>
      </c>
      <c r="U416" s="11" t="s">
        <v>3253</v>
      </c>
      <c r="V416" s="11">
        <v>212104194</v>
      </c>
      <c r="W416" s="11">
        <v>28549198.363000002</v>
      </c>
    </row>
    <row r="417" spans="1:23" ht="43.2">
      <c r="A417" s="11" t="s">
        <v>3779</v>
      </c>
      <c r="B417" s="11">
        <v>21420</v>
      </c>
      <c r="C417" s="11">
        <v>1</v>
      </c>
      <c r="D417" s="11" t="s">
        <v>3011</v>
      </c>
      <c r="E417" s="11">
        <v>21</v>
      </c>
      <c r="F417" s="11">
        <v>27</v>
      </c>
      <c r="G417" s="11">
        <v>160</v>
      </c>
      <c r="H417" s="11">
        <v>1268</v>
      </c>
      <c r="I417" s="12">
        <v>44944.777581018519</v>
      </c>
      <c r="J417" s="11">
        <v>21340</v>
      </c>
      <c r="K417" s="11" t="s">
        <v>1013</v>
      </c>
      <c r="L417" s="11" t="s">
        <v>3008</v>
      </c>
      <c r="M417" s="11" t="s">
        <v>3008</v>
      </c>
      <c r="N417" s="11" t="s">
        <v>3008</v>
      </c>
      <c r="O417" s="11" t="s">
        <v>3008</v>
      </c>
      <c r="P417" s="11" t="s">
        <v>3008</v>
      </c>
      <c r="Q417" s="13">
        <v>43831</v>
      </c>
      <c r="R417" s="11" t="s">
        <v>3009</v>
      </c>
      <c r="S417" s="11">
        <v>200006682</v>
      </c>
      <c r="T417" s="11" t="s">
        <v>3780</v>
      </c>
      <c r="U417" s="11" t="s">
        <v>3781</v>
      </c>
      <c r="V417" s="11">
        <v>212104202</v>
      </c>
      <c r="W417" s="11">
        <v>12731828.07</v>
      </c>
    </row>
    <row r="418" spans="1:23" ht="43.2">
      <c r="A418" s="11" t="s">
        <v>4875</v>
      </c>
      <c r="B418" s="11">
        <v>21421</v>
      </c>
      <c r="C418" s="11">
        <v>2</v>
      </c>
      <c r="D418" s="11" t="s">
        <v>3011</v>
      </c>
      <c r="E418" s="11">
        <v>21</v>
      </c>
      <c r="F418" s="11">
        <v>27</v>
      </c>
      <c r="G418" s="11">
        <v>237</v>
      </c>
      <c r="H418" s="11">
        <v>1923</v>
      </c>
      <c r="I418" s="12">
        <v>44944.777581018519</v>
      </c>
      <c r="J418" s="11">
        <v>21120</v>
      </c>
      <c r="K418" s="11" t="s">
        <v>1015</v>
      </c>
      <c r="L418" s="11" t="s">
        <v>3008</v>
      </c>
      <c r="M418" s="11" t="s">
        <v>3008</v>
      </c>
      <c r="N418" s="11" t="s">
        <v>3008</v>
      </c>
      <c r="O418" s="11" t="s">
        <v>3008</v>
      </c>
      <c r="P418" s="11" t="s">
        <v>3008</v>
      </c>
      <c r="Q418" s="13">
        <v>43831</v>
      </c>
      <c r="R418" s="11" t="s">
        <v>3009</v>
      </c>
      <c r="S418" s="11">
        <v>242100154</v>
      </c>
      <c r="T418" s="11" t="s">
        <v>4876</v>
      </c>
      <c r="U418" s="11" t="s">
        <v>4877</v>
      </c>
      <c r="V418" s="11">
        <v>212104210</v>
      </c>
      <c r="W418" s="11">
        <v>19219901.050999999</v>
      </c>
    </row>
    <row r="419" spans="1:23" ht="43.2">
      <c r="A419" s="11" t="s">
        <v>3050</v>
      </c>
      <c r="B419" s="11">
        <v>21422</v>
      </c>
      <c r="C419" s="11">
        <v>3</v>
      </c>
      <c r="D419" s="11" t="s">
        <v>3011</v>
      </c>
      <c r="E419" s="11">
        <v>21</v>
      </c>
      <c r="F419" s="11">
        <v>27</v>
      </c>
      <c r="G419" s="11">
        <v>130</v>
      </c>
      <c r="H419" s="11">
        <v>758</v>
      </c>
      <c r="I419" s="12">
        <v>44944.777581018519</v>
      </c>
      <c r="J419" s="11">
        <v>21210</v>
      </c>
      <c r="K419" s="11" t="s">
        <v>1529</v>
      </c>
      <c r="L419" s="11" t="s">
        <v>3008</v>
      </c>
      <c r="M419" s="11" t="s">
        <v>3008</v>
      </c>
      <c r="N419" s="11" t="s">
        <v>3008</v>
      </c>
      <c r="O419" s="11" t="s">
        <v>3008</v>
      </c>
      <c r="P419" s="11" t="s">
        <v>3008</v>
      </c>
      <c r="Q419" s="13">
        <v>43831</v>
      </c>
      <c r="R419" s="11" t="s">
        <v>3009</v>
      </c>
      <c r="S419" s="11">
        <v>242101442</v>
      </c>
      <c r="T419" s="11" t="s">
        <v>3051</v>
      </c>
      <c r="U419" s="11" t="s">
        <v>3052</v>
      </c>
      <c r="V419" s="11">
        <v>212104228</v>
      </c>
      <c r="W419" s="11">
        <v>7657975.7810000004</v>
      </c>
    </row>
    <row r="420" spans="1:23" ht="43.2">
      <c r="A420" s="11" t="s">
        <v>4538</v>
      </c>
      <c r="B420" s="11">
        <v>21423</v>
      </c>
      <c r="C420" s="11">
        <v>1</v>
      </c>
      <c r="D420" s="11" t="s">
        <v>3011</v>
      </c>
      <c r="E420" s="11">
        <v>21</v>
      </c>
      <c r="F420" s="11">
        <v>27</v>
      </c>
      <c r="G420" s="11">
        <v>756</v>
      </c>
      <c r="H420" s="11">
        <v>604</v>
      </c>
      <c r="I420" s="12">
        <v>44944.777581018519</v>
      </c>
      <c r="J420" s="11">
        <v>21200</v>
      </c>
      <c r="K420" s="11" t="s">
        <v>1017</v>
      </c>
      <c r="L420" s="11" t="s">
        <v>3008</v>
      </c>
      <c r="M420" s="11" t="s">
        <v>3008</v>
      </c>
      <c r="N420" s="11" t="s">
        <v>3008</v>
      </c>
      <c r="O420" s="11" t="s">
        <v>3008</v>
      </c>
      <c r="P420" s="11" t="s">
        <v>3008</v>
      </c>
      <c r="Q420" s="13">
        <v>43831</v>
      </c>
      <c r="R420" s="11" t="s">
        <v>3009</v>
      </c>
      <c r="S420" s="11">
        <v>200006682</v>
      </c>
      <c r="T420" s="11" t="s">
        <v>4539</v>
      </c>
      <c r="U420" s="11" t="s">
        <v>4540</v>
      </c>
      <c r="V420" s="11">
        <v>212104236</v>
      </c>
      <c r="W420" s="11">
        <v>6087084.6660000002</v>
      </c>
    </row>
    <row r="421" spans="1:23" ht="43.2">
      <c r="A421" s="11" t="s">
        <v>4520</v>
      </c>
      <c r="B421" s="11">
        <v>21424</v>
      </c>
      <c r="C421" s="11">
        <v>1</v>
      </c>
      <c r="D421" s="11" t="s">
        <v>3011</v>
      </c>
      <c r="E421" s="11">
        <v>21</v>
      </c>
      <c r="F421" s="11">
        <v>27</v>
      </c>
      <c r="G421" s="11">
        <v>112</v>
      </c>
      <c r="H421" s="11">
        <v>716</v>
      </c>
      <c r="I421" s="12">
        <v>44944.777581018519</v>
      </c>
      <c r="J421" s="11">
        <v>21250</v>
      </c>
      <c r="K421" s="11" t="s">
        <v>1019</v>
      </c>
      <c r="L421" s="11" t="s">
        <v>3008</v>
      </c>
      <c r="M421" s="11" t="s">
        <v>3008</v>
      </c>
      <c r="N421" s="11" t="s">
        <v>3008</v>
      </c>
      <c r="O421" s="11" t="s">
        <v>3008</v>
      </c>
      <c r="P421" s="11" t="s">
        <v>3008</v>
      </c>
      <c r="Q421" s="13">
        <v>43831</v>
      </c>
      <c r="R421" s="11" t="s">
        <v>3009</v>
      </c>
      <c r="S421" s="11">
        <v>242101509</v>
      </c>
      <c r="T421" s="11" t="s">
        <v>4521</v>
      </c>
      <c r="U421" s="11" t="s">
        <v>4522</v>
      </c>
      <c r="V421" s="11">
        <v>212104244</v>
      </c>
      <c r="W421" s="11">
        <v>7124482.1289999997</v>
      </c>
    </row>
    <row r="422" spans="1:23" ht="43.2">
      <c r="A422" s="11" t="s">
        <v>4614</v>
      </c>
      <c r="B422" s="11">
        <v>21425</v>
      </c>
      <c r="C422" s="11">
        <v>3</v>
      </c>
      <c r="D422" s="11" t="s">
        <v>3011</v>
      </c>
      <c r="E422" s="11">
        <v>21</v>
      </c>
      <c r="F422" s="11">
        <v>27</v>
      </c>
      <c r="G422" s="11">
        <v>4831</v>
      </c>
      <c r="H422" s="11">
        <v>4637</v>
      </c>
      <c r="I422" s="12">
        <v>44944.777581018519</v>
      </c>
      <c r="J422" s="11">
        <v>21500</v>
      </c>
      <c r="K422" s="11" t="s">
        <v>1021</v>
      </c>
      <c r="L422" s="11" t="s">
        <v>4566</v>
      </c>
      <c r="M422" s="11" t="s">
        <v>3008</v>
      </c>
      <c r="N422" s="11" t="s">
        <v>3008</v>
      </c>
      <c r="O422" s="11" t="s">
        <v>3008</v>
      </c>
      <c r="P422" s="11" t="s">
        <v>3008</v>
      </c>
      <c r="Q422" s="13">
        <v>43831</v>
      </c>
      <c r="R422" s="11" t="s">
        <v>3009</v>
      </c>
      <c r="S422" s="11">
        <v>242101491</v>
      </c>
      <c r="T422" s="11" t="s">
        <v>4615</v>
      </c>
      <c r="U422" s="11" t="s">
        <v>4616</v>
      </c>
      <c r="V422" s="11">
        <v>212104251</v>
      </c>
      <c r="W422" s="11">
        <v>46467433.204999998</v>
      </c>
    </row>
    <row r="423" spans="1:23" ht="43.2">
      <c r="A423" s="11" t="s">
        <v>3854</v>
      </c>
      <c r="B423" s="11">
        <v>21426</v>
      </c>
      <c r="C423" s="11">
        <v>3</v>
      </c>
      <c r="D423" s="11" t="s">
        <v>3011</v>
      </c>
      <c r="E423" s="11">
        <v>21</v>
      </c>
      <c r="F423" s="11">
        <v>27</v>
      </c>
      <c r="G423" s="11">
        <v>208</v>
      </c>
      <c r="H423" s="11">
        <v>1212</v>
      </c>
      <c r="I423" s="12">
        <v>44944.777581018519</v>
      </c>
      <c r="J423" s="11">
        <v>21460</v>
      </c>
      <c r="K423" s="11" t="s">
        <v>1531</v>
      </c>
      <c r="L423" s="11" t="s">
        <v>3008</v>
      </c>
      <c r="M423" s="11" t="s">
        <v>3008</v>
      </c>
      <c r="N423" s="11" t="s">
        <v>3008</v>
      </c>
      <c r="O423" s="11" t="s">
        <v>3008</v>
      </c>
      <c r="P423" s="11" t="s">
        <v>3008</v>
      </c>
      <c r="Q423" s="13">
        <v>43831</v>
      </c>
      <c r="R423" s="11" t="s">
        <v>3009</v>
      </c>
      <c r="S423" s="11">
        <v>200071017</v>
      </c>
      <c r="T423" s="11" t="s">
        <v>3855</v>
      </c>
      <c r="U423" s="11" t="s">
        <v>3856</v>
      </c>
      <c r="V423" s="11">
        <v>212104269</v>
      </c>
      <c r="W423" s="11">
        <v>12144882.429</v>
      </c>
    </row>
    <row r="424" spans="1:23" ht="43.2">
      <c r="A424" s="11" t="s">
        <v>3209</v>
      </c>
      <c r="B424" s="11">
        <v>21427</v>
      </c>
      <c r="C424" s="11">
        <v>1</v>
      </c>
      <c r="D424" s="11" t="s">
        <v>3011</v>
      </c>
      <c r="E424" s="11">
        <v>21</v>
      </c>
      <c r="F424" s="11">
        <v>27</v>
      </c>
      <c r="G424" s="11">
        <v>192</v>
      </c>
      <c r="H424" s="11">
        <v>1858</v>
      </c>
      <c r="I424" s="12">
        <v>44944.777581018519</v>
      </c>
      <c r="J424" s="11">
        <v>21360</v>
      </c>
      <c r="K424" s="11" t="s">
        <v>1023</v>
      </c>
      <c r="L424" s="11" t="s">
        <v>3008</v>
      </c>
      <c r="M424" s="11" t="s">
        <v>3008</v>
      </c>
      <c r="N424" s="11" t="s">
        <v>3008</v>
      </c>
      <c r="O424" s="11" t="s">
        <v>3008</v>
      </c>
      <c r="P424" s="11" t="s">
        <v>3008</v>
      </c>
      <c r="Q424" s="13">
        <v>43831</v>
      </c>
      <c r="R424" s="11" t="s">
        <v>3009</v>
      </c>
      <c r="S424" s="11">
        <v>200071207</v>
      </c>
      <c r="T424" s="11" t="s">
        <v>3210</v>
      </c>
      <c r="U424" s="11" t="s">
        <v>3211</v>
      </c>
      <c r="V424" s="11">
        <v>212104277</v>
      </c>
      <c r="W424" s="11">
        <v>18693373.835999999</v>
      </c>
    </row>
    <row r="425" spans="1:23" ht="43.2">
      <c r="A425" s="11" t="s">
        <v>4797</v>
      </c>
      <c r="B425" s="11">
        <v>21428</v>
      </c>
      <c r="C425" s="11">
        <v>1</v>
      </c>
      <c r="D425" s="11" t="s">
        <v>3011</v>
      </c>
      <c r="E425" s="11">
        <v>21</v>
      </c>
      <c r="F425" s="11">
        <v>27</v>
      </c>
      <c r="G425" s="11">
        <v>159</v>
      </c>
      <c r="H425" s="11">
        <v>314</v>
      </c>
      <c r="I425" s="12">
        <v>44944.777581018519</v>
      </c>
      <c r="J425" s="11">
        <v>21190</v>
      </c>
      <c r="K425" s="11" t="s">
        <v>518</v>
      </c>
      <c r="L425" s="11" t="s">
        <v>3008</v>
      </c>
      <c r="M425" s="11" t="s">
        <v>3008</v>
      </c>
      <c r="N425" s="11" t="s">
        <v>3008</v>
      </c>
      <c r="O425" s="11" t="s">
        <v>3008</v>
      </c>
      <c r="P425" s="11" t="s">
        <v>3008</v>
      </c>
      <c r="Q425" s="13">
        <v>43831</v>
      </c>
      <c r="R425" s="11" t="s">
        <v>3009</v>
      </c>
      <c r="S425" s="11">
        <v>200006682</v>
      </c>
      <c r="T425" s="11" t="s">
        <v>4798</v>
      </c>
      <c r="U425" s="11" t="s">
        <v>4799</v>
      </c>
      <c r="V425" s="11">
        <v>212104285</v>
      </c>
      <c r="W425" s="11">
        <v>3184888.24</v>
      </c>
    </row>
    <row r="426" spans="1:23" ht="43.2">
      <c r="A426" s="11" t="s">
        <v>4184</v>
      </c>
      <c r="B426" s="11">
        <v>21429</v>
      </c>
      <c r="C426" s="11">
        <v>3</v>
      </c>
      <c r="D426" s="11" t="s">
        <v>3011</v>
      </c>
      <c r="E426" s="11">
        <v>21</v>
      </c>
      <c r="F426" s="11">
        <v>27</v>
      </c>
      <c r="G426" s="11">
        <v>295</v>
      </c>
      <c r="H426" s="11">
        <v>1713</v>
      </c>
      <c r="I426" s="12">
        <v>44944.777581018519</v>
      </c>
      <c r="J426" s="11">
        <v>21500</v>
      </c>
      <c r="K426" s="11" t="s">
        <v>520</v>
      </c>
      <c r="L426" s="11" t="s">
        <v>3008</v>
      </c>
      <c r="M426" s="11" t="s">
        <v>3008</v>
      </c>
      <c r="N426" s="11" t="s">
        <v>3008</v>
      </c>
      <c r="O426" s="11" t="s">
        <v>3008</v>
      </c>
      <c r="P426" s="11" t="s">
        <v>3008</v>
      </c>
      <c r="Q426" s="13">
        <v>43831</v>
      </c>
      <c r="R426" s="11" t="s">
        <v>3009</v>
      </c>
      <c r="S426" s="11">
        <v>242101491</v>
      </c>
      <c r="T426" s="11" t="s">
        <v>4185</v>
      </c>
      <c r="U426" s="11" t="s">
        <v>4186</v>
      </c>
      <c r="V426" s="11">
        <v>212104293</v>
      </c>
      <c r="W426" s="11">
        <v>17179577.274</v>
      </c>
    </row>
    <row r="427" spans="1:23" ht="72">
      <c r="A427" s="11" t="s">
        <v>5076</v>
      </c>
      <c r="B427" s="11">
        <v>21433</v>
      </c>
      <c r="C427" s="11">
        <v>2</v>
      </c>
      <c r="D427" s="11" t="s">
        <v>3011</v>
      </c>
      <c r="E427" s="11">
        <v>21</v>
      </c>
      <c r="F427" s="11">
        <v>27</v>
      </c>
      <c r="G427" s="11">
        <v>383</v>
      </c>
      <c r="H427" s="11">
        <v>3083</v>
      </c>
      <c r="I427" s="12">
        <v>44944.777581018519</v>
      </c>
      <c r="J427" s="11">
        <v>21610</v>
      </c>
      <c r="K427" s="11" t="s">
        <v>528</v>
      </c>
      <c r="L427" s="11" t="s">
        <v>3008</v>
      </c>
      <c r="M427" s="11" t="s">
        <v>3008</v>
      </c>
      <c r="N427" s="11" t="s">
        <v>3008</v>
      </c>
      <c r="O427" s="11" t="s">
        <v>3008</v>
      </c>
      <c r="P427" s="11" t="s">
        <v>3008</v>
      </c>
      <c r="Q427" s="13">
        <v>43831</v>
      </c>
      <c r="R427" s="11" t="s">
        <v>3009</v>
      </c>
      <c r="S427" s="11">
        <v>200072825</v>
      </c>
      <c r="T427" s="11" t="s">
        <v>5077</v>
      </c>
      <c r="U427" s="11" t="s">
        <v>5078</v>
      </c>
      <c r="V427" s="11">
        <v>212104335</v>
      </c>
      <c r="W427" s="11">
        <v>30954592.502999999</v>
      </c>
    </row>
    <row r="428" spans="1:23" ht="43.2">
      <c r="A428" s="11" t="s">
        <v>3176</v>
      </c>
      <c r="B428" s="11">
        <v>21430</v>
      </c>
      <c r="C428" s="11">
        <v>3</v>
      </c>
      <c r="D428" s="11" t="s">
        <v>3011</v>
      </c>
      <c r="E428" s="11">
        <v>21</v>
      </c>
      <c r="F428" s="11">
        <v>27</v>
      </c>
      <c r="G428" s="11">
        <v>85</v>
      </c>
      <c r="H428" s="11">
        <v>620</v>
      </c>
      <c r="I428" s="12">
        <v>44944.777581018519</v>
      </c>
      <c r="J428" s="11">
        <v>21390</v>
      </c>
      <c r="K428" s="11" t="s">
        <v>522</v>
      </c>
      <c r="L428" s="11" t="s">
        <v>3008</v>
      </c>
      <c r="M428" s="11" t="s">
        <v>3008</v>
      </c>
      <c r="N428" s="11" t="s">
        <v>3008</v>
      </c>
      <c r="O428" s="11" t="s">
        <v>3008</v>
      </c>
      <c r="P428" s="11" t="s">
        <v>3008</v>
      </c>
      <c r="Q428" s="13">
        <v>43831</v>
      </c>
      <c r="R428" s="11" t="s">
        <v>3009</v>
      </c>
      <c r="S428" s="11">
        <v>200071017</v>
      </c>
      <c r="T428" s="11" t="s">
        <v>3177</v>
      </c>
      <c r="U428" s="11" t="s">
        <v>3178</v>
      </c>
      <c r="V428" s="11">
        <v>212104301</v>
      </c>
      <c r="W428" s="11">
        <v>6237453.3439999996</v>
      </c>
    </row>
    <row r="429" spans="1:23" ht="43.2">
      <c r="A429" s="11" t="s">
        <v>4241</v>
      </c>
      <c r="B429" s="11">
        <v>21431</v>
      </c>
      <c r="C429" s="11">
        <v>3</v>
      </c>
      <c r="D429" s="11" t="s">
        <v>3011</v>
      </c>
      <c r="E429" s="11">
        <v>21</v>
      </c>
      <c r="F429" s="11">
        <v>27</v>
      </c>
      <c r="G429" s="11">
        <v>150</v>
      </c>
      <c r="H429" s="11">
        <v>812</v>
      </c>
      <c r="I429" s="12">
        <v>44944.777581018519</v>
      </c>
      <c r="J429" s="11">
        <v>21140</v>
      </c>
      <c r="K429" s="11" t="s">
        <v>524</v>
      </c>
      <c r="L429" s="11" t="s">
        <v>3008</v>
      </c>
      <c r="M429" s="11" t="s">
        <v>3008</v>
      </c>
      <c r="N429" s="11" t="s">
        <v>3008</v>
      </c>
      <c r="O429" s="11" t="s">
        <v>3008</v>
      </c>
      <c r="P429" s="11" t="s">
        <v>3008</v>
      </c>
      <c r="Q429" s="13">
        <v>43831</v>
      </c>
      <c r="R429" s="11" t="s">
        <v>3009</v>
      </c>
      <c r="S429" s="11">
        <v>200071017</v>
      </c>
      <c r="T429" s="11" t="s">
        <v>4242</v>
      </c>
      <c r="U429" s="11" t="s">
        <v>4243</v>
      </c>
      <c r="V429" s="11">
        <v>212104319</v>
      </c>
      <c r="W429" s="11">
        <v>8245127.5810000002</v>
      </c>
    </row>
    <row r="430" spans="1:23" ht="43.2">
      <c r="A430" s="11" t="s">
        <v>3128</v>
      </c>
      <c r="B430" s="11">
        <v>21432</v>
      </c>
      <c r="C430" s="11">
        <v>3</v>
      </c>
      <c r="D430" s="11" t="s">
        <v>3011</v>
      </c>
      <c r="E430" s="11">
        <v>21</v>
      </c>
      <c r="F430" s="11">
        <v>27</v>
      </c>
      <c r="G430" s="11">
        <v>250</v>
      </c>
      <c r="H430" s="11">
        <v>1950</v>
      </c>
      <c r="I430" s="12">
        <v>44944.777581018519</v>
      </c>
      <c r="J430" s="11">
        <v>21520</v>
      </c>
      <c r="K430" s="11" t="s">
        <v>526</v>
      </c>
      <c r="L430" s="11" t="s">
        <v>3008</v>
      </c>
      <c r="M430" s="11" t="s">
        <v>3008</v>
      </c>
      <c r="N430" s="11" t="s">
        <v>3008</v>
      </c>
      <c r="O430" s="11" t="s">
        <v>3008</v>
      </c>
      <c r="P430" s="11" t="s">
        <v>3008</v>
      </c>
      <c r="Q430" s="13">
        <v>43831</v>
      </c>
      <c r="R430" s="11" t="s">
        <v>3009</v>
      </c>
      <c r="S430" s="11">
        <v>242101434</v>
      </c>
      <c r="T430" s="11" t="s">
        <v>3129</v>
      </c>
      <c r="U430" s="11" t="s">
        <v>3130</v>
      </c>
      <c r="V430" s="11">
        <v>212104327</v>
      </c>
      <c r="W430" s="11">
        <v>19886488.114999998</v>
      </c>
    </row>
    <row r="431" spans="1:23" ht="43.2">
      <c r="A431" s="11" t="s">
        <v>4674</v>
      </c>
      <c r="B431" s="11">
        <v>21434</v>
      </c>
      <c r="C431" s="11">
        <v>3</v>
      </c>
      <c r="D431" s="11" t="s">
        <v>3011</v>
      </c>
      <c r="E431" s="11">
        <v>21</v>
      </c>
      <c r="F431" s="11">
        <v>27</v>
      </c>
      <c r="G431" s="11">
        <v>193</v>
      </c>
      <c r="H431" s="11">
        <v>1736</v>
      </c>
      <c r="I431" s="12">
        <v>44944.777581018519</v>
      </c>
      <c r="J431" s="11">
        <v>21210</v>
      </c>
      <c r="K431" s="11" t="s">
        <v>532</v>
      </c>
      <c r="L431" s="11" t="s">
        <v>3008</v>
      </c>
      <c r="M431" s="11" t="s">
        <v>3008</v>
      </c>
      <c r="N431" s="11" t="s">
        <v>3008</v>
      </c>
      <c r="O431" s="11" t="s">
        <v>3008</v>
      </c>
      <c r="P431" s="11" t="s">
        <v>3008</v>
      </c>
      <c r="Q431" s="13">
        <v>43831</v>
      </c>
      <c r="R431" s="11" t="s">
        <v>3009</v>
      </c>
      <c r="S431" s="11">
        <v>200071017</v>
      </c>
      <c r="T431" s="11" t="s">
        <v>4675</v>
      </c>
      <c r="U431" s="11" t="s">
        <v>4676</v>
      </c>
      <c r="V431" s="11">
        <v>212104343</v>
      </c>
      <c r="W431" s="11">
        <v>17489519.232000001</v>
      </c>
    </row>
    <row r="432" spans="1:23" ht="43.2">
      <c r="A432" s="11" t="s">
        <v>4716</v>
      </c>
      <c r="B432" s="11">
        <v>21435</v>
      </c>
      <c r="C432" s="11">
        <v>3</v>
      </c>
      <c r="D432" s="11" t="s">
        <v>3011</v>
      </c>
      <c r="E432" s="11">
        <v>21</v>
      </c>
      <c r="F432" s="11">
        <v>27</v>
      </c>
      <c r="G432" s="11">
        <v>298</v>
      </c>
      <c r="H432" s="11">
        <v>865</v>
      </c>
      <c r="I432" s="12">
        <v>44944.777581018519</v>
      </c>
      <c r="J432" s="11">
        <v>21400</v>
      </c>
      <c r="K432" s="11" t="s">
        <v>534</v>
      </c>
      <c r="L432" s="11" t="s">
        <v>3008</v>
      </c>
      <c r="M432" s="11" t="s">
        <v>3008</v>
      </c>
      <c r="N432" s="11" t="s">
        <v>3008</v>
      </c>
      <c r="O432" s="11" t="s">
        <v>3008</v>
      </c>
      <c r="P432" s="11" t="s">
        <v>3008</v>
      </c>
      <c r="Q432" s="13">
        <v>43831</v>
      </c>
      <c r="R432" s="11" t="s">
        <v>3009</v>
      </c>
      <c r="S432" s="11">
        <v>242101434</v>
      </c>
      <c r="T432" s="11" t="s">
        <v>4717</v>
      </c>
      <c r="U432" s="11" t="s">
        <v>4718</v>
      </c>
      <c r="V432" s="11">
        <v>212104350</v>
      </c>
      <c r="W432" s="11">
        <v>8812414.4780000001</v>
      </c>
    </row>
    <row r="433" spans="1:23" ht="43.2">
      <c r="A433" s="11" t="s">
        <v>4001</v>
      </c>
      <c r="B433" s="11">
        <v>21436</v>
      </c>
      <c r="C433" s="11">
        <v>1</v>
      </c>
      <c r="D433" s="11" t="s">
        <v>3011</v>
      </c>
      <c r="E433" s="11">
        <v>21</v>
      </c>
      <c r="F433" s="11">
        <v>27</v>
      </c>
      <c r="G433" s="11">
        <v>150</v>
      </c>
      <c r="H433" s="11">
        <v>907</v>
      </c>
      <c r="I433" s="12">
        <v>44944.777581018519</v>
      </c>
      <c r="J433" s="11">
        <v>21250</v>
      </c>
      <c r="K433" s="11" t="s">
        <v>1025</v>
      </c>
      <c r="L433" s="11" t="s">
        <v>3008</v>
      </c>
      <c r="M433" s="11" t="s">
        <v>3008</v>
      </c>
      <c r="N433" s="11" t="s">
        <v>3008</v>
      </c>
      <c r="O433" s="11" t="s">
        <v>3008</v>
      </c>
      <c r="P433" s="11" t="s">
        <v>3008</v>
      </c>
      <c r="Q433" s="13">
        <v>43831</v>
      </c>
      <c r="R433" s="11" t="s">
        <v>3009</v>
      </c>
      <c r="S433" s="11">
        <v>242101509</v>
      </c>
      <c r="T433" s="11" t="s">
        <v>4002</v>
      </c>
      <c r="U433" s="11" t="s">
        <v>4003</v>
      </c>
      <c r="V433" s="11">
        <v>212104368</v>
      </c>
      <c r="W433" s="11">
        <v>9036736.0960000008</v>
      </c>
    </row>
    <row r="434" spans="1:23" ht="43.2">
      <c r="A434" s="11" t="s">
        <v>3470</v>
      </c>
      <c r="B434" s="11">
        <v>21437</v>
      </c>
      <c r="C434" s="11">
        <v>2</v>
      </c>
      <c r="D434" s="11" t="s">
        <v>3011</v>
      </c>
      <c r="E434" s="11">
        <v>21</v>
      </c>
      <c r="F434" s="11">
        <v>27</v>
      </c>
      <c r="G434" s="11">
        <v>244</v>
      </c>
      <c r="H434" s="11">
        <v>899</v>
      </c>
      <c r="I434" s="12">
        <v>44944.777581018519</v>
      </c>
      <c r="J434" s="11">
        <v>21270</v>
      </c>
      <c r="K434" s="11" t="s">
        <v>1533</v>
      </c>
      <c r="L434" s="11" t="s">
        <v>3008</v>
      </c>
      <c r="M434" s="11" t="s">
        <v>3008</v>
      </c>
      <c r="N434" s="11" t="s">
        <v>3008</v>
      </c>
      <c r="O434" s="11" t="s">
        <v>3008</v>
      </c>
      <c r="P434" s="11" t="s">
        <v>3008</v>
      </c>
      <c r="Q434" s="13">
        <v>43831</v>
      </c>
      <c r="R434" s="11" t="s">
        <v>3009</v>
      </c>
      <c r="S434" s="11">
        <v>200070902</v>
      </c>
      <c r="T434" s="11" t="s">
        <v>3471</v>
      </c>
      <c r="U434" s="11" t="s">
        <v>3472</v>
      </c>
      <c r="V434" s="11">
        <v>212104376</v>
      </c>
      <c r="W434" s="11">
        <v>9015876.9749999996</v>
      </c>
    </row>
    <row r="435" spans="1:23" ht="43.2">
      <c r="A435" s="11" t="s">
        <v>4268</v>
      </c>
      <c r="B435" s="11">
        <v>21438</v>
      </c>
      <c r="C435" s="11">
        <v>3</v>
      </c>
      <c r="D435" s="11" t="s">
        <v>3011</v>
      </c>
      <c r="E435" s="11">
        <v>21</v>
      </c>
      <c r="F435" s="11">
        <v>27</v>
      </c>
      <c r="G435" s="11">
        <v>73</v>
      </c>
      <c r="H435" s="11">
        <v>1920</v>
      </c>
      <c r="I435" s="12">
        <v>44944.777581018519</v>
      </c>
      <c r="J435" s="11">
        <v>21290</v>
      </c>
      <c r="K435" s="11" t="s">
        <v>536</v>
      </c>
      <c r="L435" s="11" t="s">
        <v>3008</v>
      </c>
      <c r="M435" s="11" t="s">
        <v>3008</v>
      </c>
      <c r="N435" s="11" t="s">
        <v>3008</v>
      </c>
      <c r="O435" s="11" t="s">
        <v>3008</v>
      </c>
      <c r="P435" s="11" t="s">
        <v>3008</v>
      </c>
      <c r="Q435" s="13">
        <v>43831</v>
      </c>
      <c r="R435" s="11" t="s">
        <v>3009</v>
      </c>
      <c r="S435" s="11">
        <v>242101434</v>
      </c>
      <c r="T435" s="11" t="s">
        <v>4269</v>
      </c>
      <c r="U435" s="11" t="s">
        <v>4270</v>
      </c>
      <c r="V435" s="11">
        <v>212104384</v>
      </c>
      <c r="W435" s="11">
        <v>19275935.791999999</v>
      </c>
    </row>
    <row r="436" spans="1:23" ht="43.2">
      <c r="A436" s="11" t="s">
        <v>4590</v>
      </c>
      <c r="B436" s="11">
        <v>21439</v>
      </c>
      <c r="C436" s="11">
        <v>2</v>
      </c>
      <c r="D436" s="11" t="s">
        <v>3011</v>
      </c>
      <c r="E436" s="11">
        <v>21</v>
      </c>
      <c r="F436" s="11">
        <v>27</v>
      </c>
      <c r="G436" s="11">
        <v>91</v>
      </c>
      <c r="H436" s="11">
        <v>771</v>
      </c>
      <c r="I436" s="12">
        <v>44944.777581018519</v>
      </c>
      <c r="J436" s="11">
        <v>21540</v>
      </c>
      <c r="K436" s="11" t="s">
        <v>1027</v>
      </c>
      <c r="L436" s="11" t="s">
        <v>3008</v>
      </c>
      <c r="M436" s="11" t="s">
        <v>3008</v>
      </c>
      <c r="N436" s="11" t="s">
        <v>3008</v>
      </c>
      <c r="O436" s="11" t="s">
        <v>3008</v>
      </c>
      <c r="P436" s="11" t="s">
        <v>3008</v>
      </c>
      <c r="Q436" s="13">
        <v>43831</v>
      </c>
      <c r="R436" s="11" t="s">
        <v>3009</v>
      </c>
      <c r="S436" s="11">
        <v>200039055</v>
      </c>
      <c r="T436" s="11" t="s">
        <v>4591</v>
      </c>
      <c r="U436" s="11" t="s">
        <v>4592</v>
      </c>
      <c r="V436" s="11">
        <v>212104392</v>
      </c>
      <c r="W436" s="11">
        <v>7689644.0250000004</v>
      </c>
    </row>
    <row r="437" spans="1:23" ht="43.2">
      <c r="A437" s="11" t="s">
        <v>3344</v>
      </c>
      <c r="B437" s="11">
        <v>21440</v>
      </c>
      <c r="C437" s="11">
        <v>1</v>
      </c>
      <c r="D437" s="11" t="s">
        <v>3011</v>
      </c>
      <c r="E437" s="11">
        <v>21</v>
      </c>
      <c r="F437" s="11">
        <v>27</v>
      </c>
      <c r="G437" s="11">
        <v>198</v>
      </c>
      <c r="H437" s="11">
        <v>751</v>
      </c>
      <c r="I437" s="12">
        <v>44944.777581018519</v>
      </c>
      <c r="J437" s="11">
        <v>21170</v>
      </c>
      <c r="K437" s="11" t="s">
        <v>1029</v>
      </c>
      <c r="L437" s="11" t="s">
        <v>3008</v>
      </c>
      <c r="M437" s="11" t="s">
        <v>3008</v>
      </c>
      <c r="N437" s="11" t="s">
        <v>3008</v>
      </c>
      <c r="O437" s="11" t="s">
        <v>3008</v>
      </c>
      <c r="P437" s="11" t="s">
        <v>3008</v>
      </c>
      <c r="Q437" s="13">
        <v>43831</v>
      </c>
      <c r="R437" s="11" t="s">
        <v>3009</v>
      </c>
      <c r="S437" s="11">
        <v>242101509</v>
      </c>
      <c r="T437" s="11" t="s">
        <v>3345</v>
      </c>
      <c r="U437" s="11" t="s">
        <v>3346</v>
      </c>
      <c r="V437" s="11">
        <v>212104400</v>
      </c>
      <c r="W437" s="11">
        <v>7535159.0959999999</v>
      </c>
    </row>
    <row r="438" spans="1:23" ht="43.2">
      <c r="A438" s="11" t="s">
        <v>4031</v>
      </c>
      <c r="B438" s="11">
        <v>21441</v>
      </c>
      <c r="C438" s="11">
        <v>1</v>
      </c>
      <c r="D438" s="11" t="s">
        <v>3011</v>
      </c>
      <c r="E438" s="11">
        <v>21</v>
      </c>
      <c r="F438" s="11">
        <v>27</v>
      </c>
      <c r="G438" s="11">
        <v>236</v>
      </c>
      <c r="H438" s="11">
        <v>2766</v>
      </c>
      <c r="I438" s="12">
        <v>44944.777581018519</v>
      </c>
      <c r="J438" s="11">
        <v>21320</v>
      </c>
      <c r="K438" s="11" t="s">
        <v>1535</v>
      </c>
      <c r="L438" s="11" t="s">
        <v>3008</v>
      </c>
      <c r="M438" s="11" t="s">
        <v>3008</v>
      </c>
      <c r="N438" s="11" t="s">
        <v>3008</v>
      </c>
      <c r="O438" s="11" t="s">
        <v>3008</v>
      </c>
      <c r="P438" s="11" t="s">
        <v>3008</v>
      </c>
      <c r="Q438" s="13">
        <v>43831</v>
      </c>
      <c r="R438" s="11" t="s">
        <v>3009</v>
      </c>
      <c r="S438" s="11">
        <v>200071207</v>
      </c>
      <c r="T438" s="11" t="s">
        <v>4032</v>
      </c>
      <c r="U438" s="11" t="s">
        <v>4033</v>
      </c>
      <c r="V438" s="11">
        <v>212104418</v>
      </c>
      <c r="W438" s="11">
        <v>27869557.817000002</v>
      </c>
    </row>
    <row r="439" spans="1:23" ht="43.2">
      <c r="A439" s="11" t="s">
        <v>4511</v>
      </c>
      <c r="B439" s="11">
        <v>21442</v>
      </c>
      <c r="C439" s="11">
        <v>1</v>
      </c>
      <c r="D439" s="11" t="s">
        <v>3011</v>
      </c>
      <c r="E439" s="11">
        <v>21</v>
      </c>
      <c r="F439" s="11">
        <v>27</v>
      </c>
      <c r="G439" s="11">
        <v>669</v>
      </c>
      <c r="H439" s="11">
        <v>783</v>
      </c>
      <c r="I439" s="12">
        <v>44944.777581018519</v>
      </c>
      <c r="J439" s="11">
        <v>21220</v>
      </c>
      <c r="K439" s="11" t="s">
        <v>538</v>
      </c>
      <c r="L439" s="11" t="s">
        <v>3008</v>
      </c>
      <c r="M439" s="11" t="s">
        <v>3008</v>
      </c>
      <c r="N439" s="11" t="s">
        <v>3008</v>
      </c>
      <c r="O439" s="11" t="s">
        <v>3008</v>
      </c>
      <c r="P439" s="11" t="s">
        <v>3008</v>
      </c>
      <c r="Q439" s="13">
        <v>43831</v>
      </c>
      <c r="R439" s="11" t="s">
        <v>3009</v>
      </c>
      <c r="S439" s="11">
        <v>200070894</v>
      </c>
      <c r="T439" s="11" t="s">
        <v>4512</v>
      </c>
      <c r="U439" s="11" t="s">
        <v>4513</v>
      </c>
      <c r="V439" s="11">
        <v>212104426</v>
      </c>
      <c r="W439" s="11">
        <v>7799987.3039999995</v>
      </c>
    </row>
    <row r="440" spans="1:23" ht="43.2">
      <c r="A440" s="11" t="s">
        <v>4553</v>
      </c>
      <c r="B440" s="11">
        <v>21444</v>
      </c>
      <c r="C440" s="11">
        <v>3</v>
      </c>
      <c r="D440" s="11" t="s">
        <v>3011</v>
      </c>
      <c r="E440" s="11">
        <v>21</v>
      </c>
      <c r="F440" s="11">
        <v>27</v>
      </c>
      <c r="G440" s="11">
        <v>68</v>
      </c>
      <c r="H440" s="11">
        <v>741</v>
      </c>
      <c r="I440" s="12">
        <v>44944.777581018519</v>
      </c>
      <c r="J440" s="11">
        <v>21400</v>
      </c>
      <c r="K440" s="11" t="s">
        <v>540</v>
      </c>
      <c r="L440" s="11" t="s">
        <v>3008</v>
      </c>
      <c r="M440" s="11" t="s">
        <v>3008</v>
      </c>
      <c r="N440" s="11" t="s">
        <v>3008</v>
      </c>
      <c r="O440" s="11" t="s">
        <v>3008</v>
      </c>
      <c r="P440" s="11" t="s">
        <v>3008</v>
      </c>
      <c r="Q440" s="13">
        <v>43831</v>
      </c>
      <c r="R440" s="11" t="s">
        <v>3009</v>
      </c>
      <c r="S440" s="11">
        <v>242101434</v>
      </c>
      <c r="T440" s="11" t="s">
        <v>4554</v>
      </c>
      <c r="U440" s="11" t="s">
        <v>4555</v>
      </c>
      <c r="V440" s="11">
        <v>212104442</v>
      </c>
      <c r="W440" s="11">
        <v>7430239.3830000004</v>
      </c>
    </row>
    <row r="441" spans="1:23" ht="43.2">
      <c r="A441" s="11" t="s">
        <v>3560</v>
      </c>
      <c r="B441" s="11">
        <v>21446</v>
      </c>
      <c r="C441" s="11">
        <v>3</v>
      </c>
      <c r="D441" s="11" t="s">
        <v>3011</v>
      </c>
      <c r="E441" s="11">
        <v>21</v>
      </c>
      <c r="F441" s="11">
        <v>27</v>
      </c>
      <c r="G441" s="11">
        <v>260</v>
      </c>
      <c r="H441" s="11">
        <v>496</v>
      </c>
      <c r="I441" s="12">
        <v>44944.777581018519</v>
      </c>
      <c r="J441" s="11">
        <v>21500</v>
      </c>
      <c r="K441" s="11" t="s">
        <v>542</v>
      </c>
      <c r="L441" s="11" t="s">
        <v>3008</v>
      </c>
      <c r="M441" s="11" t="s">
        <v>3008</v>
      </c>
      <c r="N441" s="11" t="s">
        <v>3008</v>
      </c>
      <c r="O441" s="11" t="s">
        <v>3008</v>
      </c>
      <c r="P441" s="11" t="s">
        <v>3008</v>
      </c>
      <c r="Q441" s="13">
        <v>43831</v>
      </c>
      <c r="R441" s="11" t="s">
        <v>3009</v>
      </c>
      <c r="S441" s="11">
        <v>242101491</v>
      </c>
      <c r="T441" s="11" t="s">
        <v>3561</v>
      </c>
      <c r="U441" s="11" t="s">
        <v>3562</v>
      </c>
      <c r="V441" s="11">
        <v>212104467</v>
      </c>
      <c r="W441" s="11">
        <v>5050611.24</v>
      </c>
    </row>
    <row r="442" spans="1:23" ht="43.2">
      <c r="A442" s="11" t="s">
        <v>3554</v>
      </c>
      <c r="B442" s="11">
        <v>21447</v>
      </c>
      <c r="C442" s="11">
        <v>1</v>
      </c>
      <c r="D442" s="11" t="s">
        <v>3011</v>
      </c>
      <c r="E442" s="11">
        <v>21</v>
      </c>
      <c r="F442" s="11">
        <v>27</v>
      </c>
      <c r="G442" s="11">
        <v>84</v>
      </c>
      <c r="H442" s="11">
        <v>611</v>
      </c>
      <c r="I442" s="12">
        <v>44944.777581018519</v>
      </c>
      <c r="J442" s="11">
        <v>21230</v>
      </c>
      <c r="K442" s="11" t="s">
        <v>544</v>
      </c>
      <c r="L442" s="11" t="s">
        <v>3008</v>
      </c>
      <c r="M442" s="11" t="s">
        <v>3008</v>
      </c>
      <c r="N442" s="11" t="s">
        <v>3008</v>
      </c>
      <c r="O442" s="11" t="s">
        <v>3008</v>
      </c>
      <c r="P442" s="11" t="s">
        <v>3008</v>
      </c>
      <c r="Q442" s="13">
        <v>43831</v>
      </c>
      <c r="R442" s="11" t="s">
        <v>3009</v>
      </c>
      <c r="S442" s="11">
        <v>200071173</v>
      </c>
      <c r="T442" s="11" t="s">
        <v>3555</v>
      </c>
      <c r="U442" s="11" t="s">
        <v>3556</v>
      </c>
      <c r="V442" s="11">
        <v>212104475</v>
      </c>
      <c r="W442" s="11">
        <v>6171190.2520000003</v>
      </c>
    </row>
    <row r="443" spans="1:23" ht="43.2">
      <c r="A443" s="11" t="s">
        <v>4508</v>
      </c>
      <c r="B443" s="11">
        <v>21448</v>
      </c>
      <c r="C443" s="11">
        <v>3</v>
      </c>
      <c r="D443" s="11" t="s">
        <v>3011</v>
      </c>
      <c r="E443" s="11">
        <v>21</v>
      </c>
      <c r="F443" s="11">
        <v>27</v>
      </c>
      <c r="G443" s="11">
        <v>90</v>
      </c>
      <c r="H443" s="11">
        <v>445</v>
      </c>
      <c r="I443" s="12">
        <v>44944.777581018519</v>
      </c>
      <c r="J443" s="11">
        <v>21150</v>
      </c>
      <c r="K443" s="11" t="s">
        <v>546</v>
      </c>
      <c r="L443" s="11" t="s">
        <v>3008</v>
      </c>
      <c r="M443" s="11" t="s">
        <v>3008</v>
      </c>
      <c r="N443" s="11" t="s">
        <v>3008</v>
      </c>
      <c r="O443" s="11" t="s">
        <v>3008</v>
      </c>
      <c r="P443" s="11" t="s">
        <v>3008</v>
      </c>
      <c r="Q443" s="13">
        <v>43831</v>
      </c>
      <c r="R443" s="11" t="s">
        <v>3009</v>
      </c>
      <c r="S443" s="11">
        <v>242101459</v>
      </c>
      <c r="T443" s="11" t="s">
        <v>4509</v>
      </c>
      <c r="U443" s="11" t="s">
        <v>4510</v>
      </c>
      <c r="V443" s="11">
        <v>212104483</v>
      </c>
      <c r="W443" s="11">
        <v>4407049.9539999999</v>
      </c>
    </row>
    <row r="444" spans="1:23" ht="43.2">
      <c r="A444" s="11" t="s">
        <v>4707</v>
      </c>
      <c r="B444" s="11">
        <v>21449</v>
      </c>
      <c r="C444" s="11">
        <v>3</v>
      </c>
      <c r="D444" s="11" t="s">
        <v>3011</v>
      </c>
      <c r="E444" s="11">
        <v>21</v>
      </c>
      <c r="F444" s="11">
        <v>27</v>
      </c>
      <c r="G444" s="11">
        <v>178</v>
      </c>
      <c r="H444" s="11">
        <v>1099</v>
      </c>
      <c r="I444" s="12">
        <v>44944.777581018519</v>
      </c>
      <c r="J444" s="11">
        <v>21390</v>
      </c>
      <c r="K444" s="11" t="s">
        <v>548</v>
      </c>
      <c r="L444" s="11" t="s">
        <v>3008</v>
      </c>
      <c r="M444" s="11" t="s">
        <v>3008</v>
      </c>
      <c r="N444" s="11" t="s">
        <v>3008</v>
      </c>
      <c r="O444" s="11" t="s">
        <v>3008</v>
      </c>
      <c r="P444" s="11" t="s">
        <v>3008</v>
      </c>
      <c r="Q444" s="13">
        <v>43831</v>
      </c>
      <c r="R444" s="11" t="s">
        <v>3009</v>
      </c>
      <c r="S444" s="11">
        <v>200071017</v>
      </c>
      <c r="T444" s="11" t="s">
        <v>4708</v>
      </c>
      <c r="U444" s="11" t="s">
        <v>4709</v>
      </c>
      <c r="V444" s="11">
        <v>212104491</v>
      </c>
      <c r="W444" s="11">
        <v>11114317.215</v>
      </c>
    </row>
    <row r="445" spans="1:23" ht="43.2">
      <c r="A445" s="11" t="s">
        <v>3233</v>
      </c>
      <c r="B445" s="11">
        <v>21450</v>
      </c>
      <c r="C445" s="11">
        <v>1</v>
      </c>
      <c r="D445" s="11" t="s">
        <v>3011</v>
      </c>
      <c r="E445" s="11">
        <v>21</v>
      </c>
      <c r="F445" s="11">
        <v>27</v>
      </c>
      <c r="G445" s="11">
        <v>166</v>
      </c>
      <c r="H445" s="11">
        <v>658</v>
      </c>
      <c r="I445" s="12">
        <v>44944.777581018519</v>
      </c>
      <c r="J445" s="11">
        <v>21190</v>
      </c>
      <c r="K445" s="11" t="s">
        <v>550</v>
      </c>
      <c r="L445" s="11" t="s">
        <v>3008</v>
      </c>
      <c r="M445" s="11" t="s">
        <v>3008</v>
      </c>
      <c r="N445" s="11" t="s">
        <v>3008</v>
      </c>
      <c r="O445" s="11" t="s">
        <v>3008</v>
      </c>
      <c r="P445" s="11" t="s">
        <v>3008</v>
      </c>
      <c r="Q445" s="13">
        <v>43831</v>
      </c>
      <c r="R445" s="11" t="s">
        <v>3009</v>
      </c>
      <c r="S445" s="11">
        <v>200006682</v>
      </c>
      <c r="T445" s="11" t="s">
        <v>3234</v>
      </c>
      <c r="U445" s="11" t="s">
        <v>3235</v>
      </c>
      <c r="V445" s="11">
        <v>212104509</v>
      </c>
      <c r="W445" s="11">
        <v>6637418.165</v>
      </c>
    </row>
    <row r="446" spans="1:23" ht="43.2">
      <c r="A446" s="11" t="s">
        <v>4352</v>
      </c>
      <c r="B446" s="11">
        <v>21451</v>
      </c>
      <c r="C446" s="11">
        <v>3</v>
      </c>
      <c r="D446" s="11" t="s">
        <v>3011</v>
      </c>
      <c r="E446" s="11">
        <v>21</v>
      </c>
      <c r="F446" s="11">
        <v>27</v>
      </c>
      <c r="G446" s="11">
        <v>77</v>
      </c>
      <c r="H446" s="11">
        <v>2338</v>
      </c>
      <c r="I446" s="12">
        <v>44944.777581018519</v>
      </c>
      <c r="J446" s="11">
        <v>21330</v>
      </c>
      <c r="K446" s="11" t="s">
        <v>552</v>
      </c>
      <c r="L446" s="11" t="s">
        <v>3008</v>
      </c>
      <c r="M446" s="11" t="s">
        <v>3008</v>
      </c>
      <c r="N446" s="11" t="s">
        <v>3008</v>
      </c>
      <c r="O446" s="11" t="s">
        <v>3008</v>
      </c>
      <c r="P446" s="11" t="s">
        <v>3008</v>
      </c>
      <c r="Q446" s="13">
        <v>43831</v>
      </c>
      <c r="R446" s="11" t="s">
        <v>3009</v>
      </c>
      <c r="S446" s="11">
        <v>242101491</v>
      </c>
      <c r="T446" s="11" t="s">
        <v>4353</v>
      </c>
      <c r="U446" s="11" t="s">
        <v>4354</v>
      </c>
      <c r="V446" s="11">
        <v>212104517</v>
      </c>
      <c r="W446" s="11">
        <v>23634011.818999998</v>
      </c>
    </row>
    <row r="447" spans="1:23" ht="43.2">
      <c r="A447" s="11" t="s">
        <v>4298</v>
      </c>
      <c r="B447" s="11">
        <v>21452</v>
      </c>
      <c r="C447" s="11">
        <v>2</v>
      </c>
      <c r="D447" s="11" t="s">
        <v>3011</v>
      </c>
      <c r="E447" s="11">
        <v>21</v>
      </c>
      <c r="F447" s="11">
        <v>27</v>
      </c>
      <c r="G447" s="11">
        <v>3104</v>
      </c>
      <c r="H447" s="11">
        <v>821</v>
      </c>
      <c r="I447" s="12">
        <v>44944.777581018519</v>
      </c>
      <c r="J447" s="11">
        <v>21800</v>
      </c>
      <c r="K447" s="11" t="s">
        <v>554</v>
      </c>
      <c r="L447" s="11" t="s">
        <v>3008</v>
      </c>
      <c r="M447" s="11" t="s">
        <v>3008</v>
      </c>
      <c r="N447" s="11" t="s">
        <v>3008</v>
      </c>
      <c r="O447" s="11" t="s">
        <v>3008</v>
      </c>
      <c r="P447" s="11" t="s">
        <v>3008</v>
      </c>
      <c r="Q447" s="13">
        <v>43831</v>
      </c>
      <c r="R447" s="11" t="s">
        <v>3009</v>
      </c>
      <c r="S447" s="11">
        <v>242100410</v>
      </c>
      <c r="T447" s="11" t="s">
        <v>4299</v>
      </c>
      <c r="U447" s="11" t="s">
        <v>4300</v>
      </c>
      <c r="V447" s="11">
        <v>200088029</v>
      </c>
      <c r="W447" s="11">
        <v>8191466.7280000001</v>
      </c>
    </row>
    <row r="448" spans="1:23" ht="43.2">
      <c r="A448" s="11" t="s">
        <v>4127</v>
      </c>
      <c r="B448" s="11">
        <v>21454</v>
      </c>
      <c r="C448" s="11">
        <v>3</v>
      </c>
      <c r="D448" s="11" t="s">
        <v>3011</v>
      </c>
      <c r="E448" s="11">
        <v>21</v>
      </c>
      <c r="F448" s="11">
        <v>27</v>
      </c>
      <c r="G448" s="11">
        <v>109</v>
      </c>
      <c r="H448" s="11">
        <v>2386</v>
      </c>
      <c r="I448" s="12">
        <v>44944.777581018519</v>
      </c>
      <c r="J448" s="11">
        <v>21330</v>
      </c>
      <c r="K448" s="11" t="s">
        <v>556</v>
      </c>
      <c r="L448" s="11" t="s">
        <v>3008</v>
      </c>
      <c r="M448" s="11" t="s">
        <v>3008</v>
      </c>
      <c r="N448" s="11" t="s">
        <v>3008</v>
      </c>
      <c r="O448" s="11" t="s">
        <v>3008</v>
      </c>
      <c r="P448" s="11" t="s">
        <v>3008</v>
      </c>
      <c r="Q448" s="13">
        <v>43831</v>
      </c>
      <c r="R448" s="11" t="s">
        <v>3009</v>
      </c>
      <c r="S448" s="11">
        <v>242101434</v>
      </c>
      <c r="T448" s="11" t="s">
        <v>4128</v>
      </c>
      <c r="U448" s="11" t="s">
        <v>4129</v>
      </c>
      <c r="V448" s="11">
        <v>212104541</v>
      </c>
      <c r="W448" s="11">
        <v>23865964.931000002</v>
      </c>
    </row>
    <row r="449" spans="1:23" ht="43.2">
      <c r="A449" s="11" t="s">
        <v>3980</v>
      </c>
      <c r="B449" s="11">
        <v>21455</v>
      </c>
      <c r="C449" s="11">
        <v>3</v>
      </c>
      <c r="D449" s="11" t="s">
        <v>3011</v>
      </c>
      <c r="E449" s="11">
        <v>21</v>
      </c>
      <c r="F449" s="11">
        <v>27</v>
      </c>
      <c r="G449" s="11">
        <v>202</v>
      </c>
      <c r="H449" s="11">
        <v>2486</v>
      </c>
      <c r="I449" s="12">
        <v>44944.777581018519</v>
      </c>
      <c r="J449" s="11">
        <v>21400</v>
      </c>
      <c r="K449" s="11" t="s">
        <v>558</v>
      </c>
      <c r="L449" s="11" t="s">
        <v>3008</v>
      </c>
      <c r="M449" s="11" t="s">
        <v>3008</v>
      </c>
      <c r="N449" s="11" t="s">
        <v>3008</v>
      </c>
      <c r="O449" s="11" t="s">
        <v>3008</v>
      </c>
      <c r="P449" s="11" t="s">
        <v>3008</v>
      </c>
      <c r="Q449" s="13">
        <v>43831</v>
      </c>
      <c r="R449" s="11" t="s">
        <v>3009</v>
      </c>
      <c r="S449" s="11">
        <v>242101434</v>
      </c>
      <c r="T449" s="11" t="s">
        <v>3981</v>
      </c>
      <c r="U449" s="11" t="s">
        <v>3982</v>
      </c>
      <c r="V449" s="11">
        <v>212104558</v>
      </c>
      <c r="W449" s="11">
        <v>25227211.853999998</v>
      </c>
    </row>
    <row r="450" spans="1:23" ht="43.2">
      <c r="A450" s="11" t="s">
        <v>3152</v>
      </c>
      <c r="B450" s="11">
        <v>21456</v>
      </c>
      <c r="C450" s="11">
        <v>3</v>
      </c>
      <c r="D450" s="11" t="s">
        <v>3011</v>
      </c>
      <c r="E450" s="11">
        <v>21</v>
      </c>
      <c r="F450" s="11">
        <v>27</v>
      </c>
      <c r="G450" s="11">
        <v>153</v>
      </c>
      <c r="H450" s="11">
        <v>645</v>
      </c>
      <c r="I450" s="12">
        <v>44944.777581018519</v>
      </c>
      <c r="J450" s="11">
        <v>21500</v>
      </c>
      <c r="K450" s="11" t="s">
        <v>1629</v>
      </c>
      <c r="L450" s="11" t="s">
        <v>3008</v>
      </c>
      <c r="M450" s="11" t="s">
        <v>3008</v>
      </c>
      <c r="N450" s="11" t="s">
        <v>3008</v>
      </c>
      <c r="O450" s="11" t="s">
        <v>3008</v>
      </c>
      <c r="P450" s="11" t="s">
        <v>3008</v>
      </c>
      <c r="Q450" s="13">
        <v>43831</v>
      </c>
      <c r="R450" s="11" t="s">
        <v>3009</v>
      </c>
      <c r="S450" s="11">
        <v>242101491</v>
      </c>
      <c r="T450" s="11" t="s">
        <v>3153</v>
      </c>
      <c r="U450" s="11" t="s">
        <v>3154</v>
      </c>
      <c r="V450" s="11">
        <v>212104566</v>
      </c>
      <c r="W450" s="11">
        <v>6467634.1229999997</v>
      </c>
    </row>
    <row r="451" spans="1:23" ht="43.2">
      <c r="A451" s="11" t="s">
        <v>3041</v>
      </c>
      <c r="B451" s="11">
        <v>21457</v>
      </c>
      <c r="C451" s="11">
        <v>3</v>
      </c>
      <c r="D451" s="11" t="s">
        <v>3011</v>
      </c>
      <c r="E451" s="11">
        <v>21</v>
      </c>
      <c r="F451" s="11">
        <v>27</v>
      </c>
      <c r="G451" s="11">
        <v>73</v>
      </c>
      <c r="H451" s="11">
        <v>787</v>
      </c>
      <c r="I451" s="12">
        <v>44944.777581018519</v>
      </c>
      <c r="J451" s="11">
        <v>21390</v>
      </c>
      <c r="K451" s="11" t="s">
        <v>560</v>
      </c>
      <c r="L451" s="11" t="s">
        <v>3008</v>
      </c>
      <c r="M451" s="11" t="s">
        <v>3008</v>
      </c>
      <c r="N451" s="11" t="s">
        <v>3008</v>
      </c>
      <c r="O451" s="11" t="s">
        <v>3008</v>
      </c>
      <c r="P451" s="11" t="s">
        <v>3008</v>
      </c>
      <c r="Q451" s="13">
        <v>43831</v>
      </c>
      <c r="R451" s="11" t="s">
        <v>3009</v>
      </c>
      <c r="S451" s="11">
        <v>200071017</v>
      </c>
      <c r="T451" s="11" t="s">
        <v>3042</v>
      </c>
      <c r="U451" s="11" t="s">
        <v>3043</v>
      </c>
      <c r="V451" s="11">
        <v>212104574</v>
      </c>
      <c r="W451" s="11">
        <v>7923829.125</v>
      </c>
    </row>
    <row r="452" spans="1:23" ht="43.2">
      <c r="A452" s="11" t="s">
        <v>4172</v>
      </c>
      <c r="B452" s="11">
        <v>21458</v>
      </c>
      <c r="C452" s="11">
        <v>1</v>
      </c>
      <c r="D452" s="11" t="s">
        <v>3011</v>
      </c>
      <c r="E452" s="11">
        <v>21</v>
      </c>
      <c r="F452" s="11">
        <v>27</v>
      </c>
      <c r="G452" s="11">
        <v>1150</v>
      </c>
      <c r="H452" s="11">
        <v>656</v>
      </c>
      <c r="I452" s="12">
        <v>44944.777581018519</v>
      </c>
      <c r="J452" s="11">
        <v>21910</v>
      </c>
      <c r="K452" s="11" t="s">
        <v>562</v>
      </c>
      <c r="L452" s="11" t="s">
        <v>3008</v>
      </c>
      <c r="M452" s="11" t="s">
        <v>3008</v>
      </c>
      <c r="N452" s="11" t="s">
        <v>3008</v>
      </c>
      <c r="O452" s="11" t="s">
        <v>3008</v>
      </c>
      <c r="P452" s="11" t="s">
        <v>3008</v>
      </c>
      <c r="Q452" s="13">
        <v>43831</v>
      </c>
      <c r="R452" s="11" t="s">
        <v>3009</v>
      </c>
      <c r="S452" s="11">
        <v>200070894</v>
      </c>
      <c r="T452" s="11" t="s">
        <v>4173</v>
      </c>
      <c r="U452" s="11" t="s">
        <v>4174</v>
      </c>
      <c r="V452" s="11">
        <v>212104582</v>
      </c>
      <c r="W452" s="11">
        <v>6600656.108</v>
      </c>
    </row>
    <row r="453" spans="1:23" ht="43.2">
      <c r="A453" s="11" t="s">
        <v>3497</v>
      </c>
      <c r="B453" s="11">
        <v>21459</v>
      </c>
      <c r="C453" s="11">
        <v>2</v>
      </c>
      <c r="D453" s="11" t="s">
        <v>3011</v>
      </c>
      <c r="E453" s="11">
        <v>21</v>
      </c>
      <c r="F453" s="11">
        <v>27</v>
      </c>
      <c r="G453" s="11">
        <v>231</v>
      </c>
      <c r="H453" s="11">
        <v>1180</v>
      </c>
      <c r="I453" s="12">
        <v>44944.777581018519</v>
      </c>
      <c r="J453" s="11">
        <v>21310</v>
      </c>
      <c r="K453" s="11" t="s">
        <v>1539</v>
      </c>
      <c r="L453" s="11" t="s">
        <v>3008</v>
      </c>
      <c r="M453" s="11" t="s">
        <v>3008</v>
      </c>
      <c r="N453" s="11" t="s">
        <v>3008</v>
      </c>
      <c r="O453" s="11" t="s">
        <v>3008</v>
      </c>
      <c r="P453" s="11" t="s">
        <v>3008</v>
      </c>
      <c r="Q453" s="13">
        <v>43831</v>
      </c>
      <c r="R453" s="11" t="s">
        <v>3009</v>
      </c>
      <c r="S453" s="11">
        <v>200072825</v>
      </c>
      <c r="T453" s="11" t="s">
        <v>3498</v>
      </c>
      <c r="U453" s="11" t="s">
        <v>3499</v>
      </c>
      <c r="V453" s="11">
        <v>212104590</v>
      </c>
      <c r="W453" s="11">
        <v>11824602.120999999</v>
      </c>
    </row>
    <row r="454" spans="1:23" ht="43.2">
      <c r="A454" s="11" t="s">
        <v>4517</v>
      </c>
      <c r="B454" s="11">
        <v>21460</v>
      </c>
      <c r="C454" s="11">
        <v>3</v>
      </c>
      <c r="D454" s="11" t="s">
        <v>3011</v>
      </c>
      <c r="E454" s="11">
        <v>21</v>
      </c>
      <c r="F454" s="11">
        <v>27</v>
      </c>
      <c r="G454" s="11">
        <v>63</v>
      </c>
      <c r="H454" s="11">
        <v>1138</v>
      </c>
      <c r="I454" s="12">
        <v>44944.777581018519</v>
      </c>
      <c r="J454" s="11">
        <v>21400</v>
      </c>
      <c r="K454" s="11" t="s">
        <v>564</v>
      </c>
      <c r="L454" s="11" t="s">
        <v>3008</v>
      </c>
      <c r="M454" s="11" t="s">
        <v>3008</v>
      </c>
      <c r="N454" s="11" t="s">
        <v>3008</v>
      </c>
      <c r="O454" s="11" t="s">
        <v>3008</v>
      </c>
      <c r="P454" s="11" t="s">
        <v>3008</v>
      </c>
      <c r="Q454" s="13">
        <v>43831</v>
      </c>
      <c r="R454" s="11" t="s">
        <v>3009</v>
      </c>
      <c r="S454" s="11">
        <v>242101434</v>
      </c>
      <c r="T454" s="11" t="s">
        <v>4518</v>
      </c>
      <c r="U454" s="11" t="s">
        <v>4519</v>
      </c>
      <c r="V454" s="11">
        <v>212104608</v>
      </c>
      <c r="W454" s="11">
        <v>11374146.729</v>
      </c>
    </row>
    <row r="455" spans="1:23" ht="43.2">
      <c r="A455" s="11" t="s">
        <v>4731</v>
      </c>
      <c r="B455" s="11">
        <v>21461</v>
      </c>
      <c r="C455" s="11">
        <v>1</v>
      </c>
      <c r="D455" s="11" t="s">
        <v>3011</v>
      </c>
      <c r="E455" s="11">
        <v>21</v>
      </c>
      <c r="F455" s="11">
        <v>27</v>
      </c>
      <c r="G455" s="11">
        <v>1426</v>
      </c>
      <c r="H455" s="11">
        <v>1430</v>
      </c>
      <c r="I455" s="12">
        <v>44944.777581018519</v>
      </c>
      <c r="J455" s="11">
        <v>21340</v>
      </c>
      <c r="K455" s="11" t="s">
        <v>566</v>
      </c>
      <c r="L455" s="11" t="s">
        <v>3008</v>
      </c>
      <c r="M455" s="11" t="s">
        <v>3008</v>
      </c>
      <c r="N455" s="11" t="s">
        <v>3008</v>
      </c>
      <c r="O455" s="11" t="s">
        <v>3008</v>
      </c>
      <c r="P455" s="11" t="s">
        <v>3008</v>
      </c>
      <c r="Q455" s="13">
        <v>43831</v>
      </c>
      <c r="R455" s="11" t="s">
        <v>3009</v>
      </c>
      <c r="S455" s="11">
        <v>200006682</v>
      </c>
      <c r="T455" s="11" t="s">
        <v>4732</v>
      </c>
      <c r="U455" s="11" t="s">
        <v>4733</v>
      </c>
      <c r="V455" s="11">
        <v>212104616</v>
      </c>
      <c r="W455" s="11">
        <v>14407835.907</v>
      </c>
    </row>
    <row r="456" spans="1:23" ht="43.2">
      <c r="A456" s="11" t="s">
        <v>4079</v>
      </c>
      <c r="B456" s="11">
        <v>21462</v>
      </c>
      <c r="C456" s="11">
        <v>2</v>
      </c>
      <c r="D456" s="11" t="s">
        <v>3011</v>
      </c>
      <c r="E456" s="11">
        <v>21</v>
      </c>
      <c r="F456" s="11">
        <v>27</v>
      </c>
      <c r="G456" s="11">
        <v>948</v>
      </c>
      <c r="H456" s="11">
        <v>1100</v>
      </c>
      <c r="I456" s="12">
        <v>44944.777581018519</v>
      </c>
      <c r="J456" s="11">
        <v>21490</v>
      </c>
      <c r="K456" s="11" t="s">
        <v>568</v>
      </c>
      <c r="L456" s="11" t="s">
        <v>3008</v>
      </c>
      <c r="M456" s="11" t="s">
        <v>3008</v>
      </c>
      <c r="N456" s="11" t="s">
        <v>3008</v>
      </c>
      <c r="O456" s="11" t="s">
        <v>3008</v>
      </c>
      <c r="P456" s="11" t="s">
        <v>3008</v>
      </c>
      <c r="Q456" s="13">
        <v>43831</v>
      </c>
      <c r="R456" s="11" t="s">
        <v>3009</v>
      </c>
      <c r="S456" s="11">
        <v>200069540</v>
      </c>
      <c r="T456" s="11" t="s">
        <v>4080</v>
      </c>
      <c r="U456" s="11" t="s">
        <v>4081</v>
      </c>
      <c r="V456" s="11">
        <v>212104624</v>
      </c>
      <c r="W456" s="11">
        <v>11001643.448000001</v>
      </c>
    </row>
    <row r="457" spans="1:23" ht="43.2">
      <c r="A457" s="11" t="s">
        <v>3992</v>
      </c>
      <c r="B457" s="11">
        <v>21463</v>
      </c>
      <c r="C457" s="11">
        <v>3</v>
      </c>
      <c r="D457" s="11" t="s">
        <v>3011</v>
      </c>
      <c r="E457" s="11">
        <v>21</v>
      </c>
      <c r="F457" s="11">
        <v>27</v>
      </c>
      <c r="G457" s="11">
        <v>58</v>
      </c>
      <c r="H457" s="11">
        <v>510</v>
      </c>
      <c r="I457" s="12">
        <v>44944.777581018519</v>
      </c>
      <c r="J457" s="11">
        <v>21390</v>
      </c>
      <c r="K457" s="11" t="s">
        <v>570</v>
      </c>
      <c r="L457" s="11" t="s">
        <v>3008</v>
      </c>
      <c r="M457" s="11" t="s">
        <v>3008</v>
      </c>
      <c r="N457" s="11" t="s">
        <v>3008</v>
      </c>
      <c r="O457" s="11" t="s">
        <v>3008</v>
      </c>
      <c r="P457" s="11" t="s">
        <v>3008</v>
      </c>
      <c r="Q457" s="13">
        <v>43831</v>
      </c>
      <c r="R457" s="11" t="s">
        <v>3009</v>
      </c>
      <c r="S457" s="11">
        <v>200071017</v>
      </c>
      <c r="T457" s="11" t="s">
        <v>3993</v>
      </c>
      <c r="U457" s="11" t="s">
        <v>3994</v>
      </c>
      <c r="V457" s="11">
        <v>212104632</v>
      </c>
      <c r="W457" s="11">
        <v>5136844.5379999997</v>
      </c>
    </row>
    <row r="458" spans="1:23" ht="43.2">
      <c r="A458" s="11" t="s">
        <v>3500</v>
      </c>
      <c r="B458" s="11">
        <v>21464</v>
      </c>
      <c r="C458" s="11">
        <v>1</v>
      </c>
      <c r="D458" s="11" t="s">
        <v>3011</v>
      </c>
      <c r="E458" s="11">
        <v>21</v>
      </c>
      <c r="F458" s="11">
        <v>27</v>
      </c>
      <c r="G458" s="11">
        <v>5332</v>
      </c>
      <c r="H458" s="11">
        <v>2050</v>
      </c>
      <c r="I458" s="12">
        <v>44944.777581018519</v>
      </c>
      <c r="J458" s="11">
        <v>21700</v>
      </c>
      <c r="K458" s="11" t="s">
        <v>572</v>
      </c>
      <c r="L458" s="11" t="s">
        <v>3008</v>
      </c>
      <c r="M458" s="11" t="s">
        <v>3008</v>
      </c>
      <c r="N458" s="11" t="s">
        <v>3008</v>
      </c>
      <c r="O458" s="11" t="s">
        <v>3008</v>
      </c>
      <c r="P458" s="11" t="s">
        <v>3008</v>
      </c>
      <c r="Q458" s="13">
        <v>43831</v>
      </c>
      <c r="R458" s="11" t="s">
        <v>3009</v>
      </c>
      <c r="S458" s="11">
        <v>200070894</v>
      </c>
      <c r="T458" s="11" t="s">
        <v>3501</v>
      </c>
      <c r="U458" s="11" t="s">
        <v>3502</v>
      </c>
      <c r="V458" s="11">
        <v>212104640</v>
      </c>
      <c r="W458" s="11">
        <v>20411022.659000002</v>
      </c>
    </row>
    <row r="459" spans="1:23" ht="43.2">
      <c r="A459" s="11" t="s">
        <v>4722</v>
      </c>
      <c r="B459" s="11">
        <v>21465</v>
      </c>
      <c r="C459" s="11">
        <v>3</v>
      </c>
      <c r="D459" s="11" t="s">
        <v>3011</v>
      </c>
      <c r="E459" s="11">
        <v>21</v>
      </c>
      <c r="F459" s="11">
        <v>27</v>
      </c>
      <c r="G459" s="11">
        <v>78</v>
      </c>
      <c r="H459" s="11">
        <v>517</v>
      </c>
      <c r="I459" s="12">
        <v>44944.777581018519</v>
      </c>
      <c r="J459" s="11">
        <v>21400</v>
      </c>
      <c r="K459" s="11" t="s">
        <v>574</v>
      </c>
      <c r="L459" s="11" t="s">
        <v>3008</v>
      </c>
      <c r="M459" s="11" t="s">
        <v>3008</v>
      </c>
      <c r="N459" s="11" t="s">
        <v>3008</v>
      </c>
      <c r="O459" s="11" t="s">
        <v>3008</v>
      </c>
      <c r="P459" s="11" t="s">
        <v>3008</v>
      </c>
      <c r="Q459" s="13">
        <v>43831</v>
      </c>
      <c r="R459" s="11" t="s">
        <v>3009</v>
      </c>
      <c r="S459" s="11">
        <v>242101434</v>
      </c>
      <c r="T459" s="11" t="s">
        <v>4723</v>
      </c>
      <c r="U459" s="11" t="s">
        <v>4724</v>
      </c>
      <c r="V459" s="11">
        <v>212104657</v>
      </c>
      <c r="W459" s="11">
        <v>5216881.2609999999</v>
      </c>
    </row>
    <row r="460" spans="1:23" ht="43.2">
      <c r="A460" s="11" t="s">
        <v>3386</v>
      </c>
      <c r="B460" s="11">
        <v>21466</v>
      </c>
      <c r="C460" s="11">
        <v>3</v>
      </c>
      <c r="D460" s="11" t="s">
        <v>3011</v>
      </c>
      <c r="E460" s="11">
        <v>21</v>
      </c>
      <c r="F460" s="11">
        <v>27</v>
      </c>
      <c r="G460" s="11">
        <v>42</v>
      </c>
      <c r="H460" s="11">
        <v>1484</v>
      </c>
      <c r="I460" s="12">
        <v>44944.777581018519</v>
      </c>
      <c r="J460" s="11">
        <v>21450</v>
      </c>
      <c r="K460" s="11" t="s">
        <v>576</v>
      </c>
      <c r="L460" s="11" t="s">
        <v>3008</v>
      </c>
      <c r="M460" s="11" t="s">
        <v>3008</v>
      </c>
      <c r="N460" s="11" t="s">
        <v>3008</v>
      </c>
      <c r="O460" s="11" t="s">
        <v>3008</v>
      </c>
      <c r="P460" s="11" t="s">
        <v>3008</v>
      </c>
      <c r="Q460" s="13">
        <v>43831</v>
      </c>
      <c r="R460" s="11" t="s">
        <v>3009</v>
      </c>
      <c r="S460" s="11">
        <v>242101434</v>
      </c>
      <c r="T460" s="11" t="s">
        <v>3387</v>
      </c>
      <c r="U460" s="11" t="s">
        <v>3388</v>
      </c>
      <c r="V460" s="11">
        <v>212104665</v>
      </c>
      <c r="W460" s="11">
        <v>14833006.232999999</v>
      </c>
    </row>
    <row r="461" spans="1:23" ht="43.2">
      <c r="A461" s="11" t="s">
        <v>3458</v>
      </c>
      <c r="B461" s="11">
        <v>21467</v>
      </c>
      <c r="C461" s="11">
        <v>2</v>
      </c>
      <c r="D461" s="11" t="s">
        <v>3011</v>
      </c>
      <c r="E461" s="11">
        <v>21</v>
      </c>
      <c r="F461" s="11">
        <v>27</v>
      </c>
      <c r="G461" s="11">
        <v>126</v>
      </c>
      <c r="H461" s="11">
        <v>597</v>
      </c>
      <c r="I461" s="12">
        <v>44944.777581018519</v>
      </c>
      <c r="J461" s="11">
        <v>21310</v>
      </c>
      <c r="K461" s="11" t="s">
        <v>578</v>
      </c>
      <c r="L461" s="11" t="s">
        <v>3008</v>
      </c>
      <c r="M461" s="11" t="s">
        <v>3008</v>
      </c>
      <c r="N461" s="11" t="s">
        <v>3008</v>
      </c>
      <c r="O461" s="11" t="s">
        <v>3008</v>
      </c>
      <c r="P461" s="11" t="s">
        <v>3008</v>
      </c>
      <c r="Q461" s="13">
        <v>43831</v>
      </c>
      <c r="R461" s="11" t="s">
        <v>3009</v>
      </c>
      <c r="S461" s="11">
        <v>200072825</v>
      </c>
      <c r="T461" s="11" t="s">
        <v>3459</v>
      </c>
      <c r="U461" s="11" t="s">
        <v>3460</v>
      </c>
      <c r="V461" s="11">
        <v>212104673</v>
      </c>
      <c r="W461" s="11">
        <v>5994284.4989999998</v>
      </c>
    </row>
    <row r="462" spans="1:23" ht="43.2">
      <c r="A462" s="11" t="s">
        <v>3782</v>
      </c>
      <c r="B462" s="11">
        <v>21468</v>
      </c>
      <c r="C462" s="11">
        <v>2</v>
      </c>
      <c r="D462" s="11" t="s">
        <v>3011</v>
      </c>
      <c r="E462" s="11">
        <v>21</v>
      </c>
      <c r="F462" s="11">
        <v>27</v>
      </c>
      <c r="G462" s="11">
        <v>86</v>
      </c>
      <c r="H462" s="11">
        <v>1367</v>
      </c>
      <c r="I462" s="12">
        <v>44944.777581018519</v>
      </c>
      <c r="J462" s="11">
        <v>21610</v>
      </c>
      <c r="K462" s="11" t="s">
        <v>580</v>
      </c>
      <c r="L462" s="11" t="s">
        <v>3008</v>
      </c>
      <c r="M462" s="11" t="s">
        <v>3008</v>
      </c>
      <c r="N462" s="11" t="s">
        <v>3008</v>
      </c>
      <c r="O462" s="11" t="s">
        <v>3008</v>
      </c>
      <c r="P462" s="11" t="s">
        <v>3008</v>
      </c>
      <c r="Q462" s="13">
        <v>43831</v>
      </c>
      <c r="R462" s="11" t="s">
        <v>3009</v>
      </c>
      <c r="S462" s="11">
        <v>200072825</v>
      </c>
      <c r="T462" s="11" t="s">
        <v>3783</v>
      </c>
      <c r="U462" s="11" t="s">
        <v>3784</v>
      </c>
      <c r="V462" s="11">
        <v>212104681</v>
      </c>
      <c r="W462" s="11">
        <v>13577796.347999999</v>
      </c>
    </row>
    <row r="463" spans="1:23" ht="43.2">
      <c r="A463" s="11" t="s">
        <v>4475</v>
      </c>
      <c r="B463" s="11">
        <v>21469</v>
      </c>
      <c r="C463" s="11">
        <v>2</v>
      </c>
      <c r="D463" s="11" t="s">
        <v>3011</v>
      </c>
      <c r="E463" s="11">
        <v>21</v>
      </c>
      <c r="F463" s="11">
        <v>27</v>
      </c>
      <c r="G463" s="11">
        <v>455</v>
      </c>
      <c r="H463" s="11">
        <v>475</v>
      </c>
      <c r="I463" s="12">
        <v>44944.777581018519</v>
      </c>
      <c r="J463" s="11">
        <v>21490</v>
      </c>
      <c r="K463" s="11" t="s">
        <v>582</v>
      </c>
      <c r="L463" s="11" t="s">
        <v>3008</v>
      </c>
      <c r="M463" s="11" t="s">
        <v>3008</v>
      </c>
      <c r="N463" s="11" t="s">
        <v>3008</v>
      </c>
      <c r="O463" s="11" t="s">
        <v>3008</v>
      </c>
      <c r="P463" s="11" t="s">
        <v>3008</v>
      </c>
      <c r="Q463" s="13">
        <v>43831</v>
      </c>
      <c r="R463" s="11" t="s">
        <v>3009</v>
      </c>
      <c r="S463" s="11">
        <v>200069540</v>
      </c>
      <c r="T463" s="11" t="s">
        <v>4476</v>
      </c>
      <c r="U463" s="11" t="s">
        <v>4477</v>
      </c>
      <c r="V463" s="11">
        <v>212104699</v>
      </c>
      <c r="W463" s="11">
        <v>4765627.1040000003</v>
      </c>
    </row>
    <row r="464" spans="1:23" ht="43.2">
      <c r="A464" s="11" t="s">
        <v>4433</v>
      </c>
      <c r="B464" s="11">
        <v>21470</v>
      </c>
      <c r="C464" s="11">
        <v>3</v>
      </c>
      <c r="D464" s="11" t="s">
        <v>3011</v>
      </c>
      <c r="E464" s="11">
        <v>21</v>
      </c>
      <c r="F464" s="11">
        <v>27</v>
      </c>
      <c r="G464" s="11">
        <v>52</v>
      </c>
      <c r="H464" s="11">
        <v>516</v>
      </c>
      <c r="I464" s="12">
        <v>44944.777581018519</v>
      </c>
      <c r="J464" s="11">
        <v>21510</v>
      </c>
      <c r="K464" s="11" t="s">
        <v>584</v>
      </c>
      <c r="L464" s="11" t="s">
        <v>3008</v>
      </c>
      <c r="M464" s="11" t="s">
        <v>3008</v>
      </c>
      <c r="N464" s="11" t="s">
        <v>3008</v>
      </c>
      <c r="O464" s="11" t="s">
        <v>3008</v>
      </c>
      <c r="P464" s="11" t="s">
        <v>3008</v>
      </c>
      <c r="Q464" s="13">
        <v>43831</v>
      </c>
      <c r="R464" s="11" t="s">
        <v>3009</v>
      </c>
      <c r="S464" s="11">
        <v>242101434</v>
      </c>
      <c r="T464" s="11" t="s">
        <v>4434</v>
      </c>
      <c r="U464" s="11" t="s">
        <v>4435</v>
      </c>
      <c r="V464" s="11">
        <v>212104707</v>
      </c>
      <c r="W464" s="11">
        <v>5218868.5810000002</v>
      </c>
    </row>
    <row r="465" spans="1:23" ht="43.2">
      <c r="A465" s="11" t="s">
        <v>4097</v>
      </c>
      <c r="B465" s="11">
        <v>21471</v>
      </c>
      <c r="C465" s="11">
        <v>3</v>
      </c>
      <c r="D465" s="11" t="s">
        <v>3011</v>
      </c>
      <c r="E465" s="11">
        <v>21</v>
      </c>
      <c r="F465" s="11">
        <v>27</v>
      </c>
      <c r="G465" s="11">
        <v>14</v>
      </c>
      <c r="H465" s="11">
        <v>1137</v>
      </c>
      <c r="I465" s="12">
        <v>44944.777581018519</v>
      </c>
      <c r="J465" s="11">
        <v>21450</v>
      </c>
      <c r="K465" s="11" t="s">
        <v>586</v>
      </c>
      <c r="L465" s="11" t="s">
        <v>3008</v>
      </c>
      <c r="M465" s="11" t="s">
        <v>3008</v>
      </c>
      <c r="N465" s="11" t="s">
        <v>3008</v>
      </c>
      <c r="O465" s="11" t="s">
        <v>3008</v>
      </c>
      <c r="P465" s="11" t="s">
        <v>3008</v>
      </c>
      <c r="Q465" s="13">
        <v>43831</v>
      </c>
      <c r="R465" s="11" t="s">
        <v>3009</v>
      </c>
      <c r="S465" s="11">
        <v>242101434</v>
      </c>
      <c r="T465" s="11" t="s">
        <v>4098</v>
      </c>
      <c r="U465" s="11" t="s">
        <v>4099</v>
      </c>
      <c r="V465" s="11">
        <v>212104715</v>
      </c>
      <c r="W465" s="11">
        <v>11469887.460000001</v>
      </c>
    </row>
    <row r="466" spans="1:23" ht="43.2">
      <c r="A466" s="11" t="s">
        <v>4421</v>
      </c>
      <c r="B466" s="11">
        <v>21472</v>
      </c>
      <c r="C466" s="11">
        <v>2</v>
      </c>
      <c r="D466" s="11" t="s">
        <v>3011</v>
      </c>
      <c r="E466" s="11">
        <v>21</v>
      </c>
      <c r="F466" s="11">
        <v>27</v>
      </c>
      <c r="G466" s="11">
        <v>172</v>
      </c>
      <c r="H466" s="11">
        <v>224</v>
      </c>
      <c r="I466" s="12">
        <v>44944.777581018519</v>
      </c>
      <c r="J466" s="11">
        <v>21260</v>
      </c>
      <c r="K466" s="11" t="s">
        <v>588</v>
      </c>
      <c r="L466" s="11" t="s">
        <v>3008</v>
      </c>
      <c r="M466" s="11" t="s">
        <v>3008</v>
      </c>
      <c r="N466" s="11" t="s">
        <v>3008</v>
      </c>
      <c r="O466" s="11" t="s">
        <v>3008</v>
      </c>
      <c r="P466" s="11" t="s">
        <v>3008</v>
      </c>
      <c r="Q466" s="13">
        <v>43831</v>
      </c>
      <c r="R466" s="11" t="s">
        <v>3009</v>
      </c>
      <c r="S466" s="11">
        <v>200070910</v>
      </c>
      <c r="T466" s="11" t="s">
        <v>4422</v>
      </c>
      <c r="U466" s="11" t="s">
        <v>4423</v>
      </c>
      <c r="V466" s="11">
        <v>212104723</v>
      </c>
      <c r="W466" s="11">
        <v>2245610.9739999999</v>
      </c>
    </row>
    <row r="467" spans="1:23" ht="43.2">
      <c r="A467" s="11" t="s">
        <v>3494</v>
      </c>
      <c r="B467" s="11">
        <v>21473</v>
      </c>
      <c r="C467" s="11">
        <v>2</v>
      </c>
      <c r="D467" s="11" t="s">
        <v>3011</v>
      </c>
      <c r="E467" s="11">
        <v>21</v>
      </c>
      <c r="F467" s="11">
        <v>27</v>
      </c>
      <c r="G467" s="11">
        <v>1616</v>
      </c>
      <c r="H467" s="11">
        <v>1210</v>
      </c>
      <c r="I467" s="12">
        <v>44944.777581018519</v>
      </c>
      <c r="J467" s="11">
        <v>21600</v>
      </c>
      <c r="K467" s="11" t="s">
        <v>1037</v>
      </c>
      <c r="L467" s="11" t="s">
        <v>3008</v>
      </c>
      <c r="M467" s="11" t="s">
        <v>3008</v>
      </c>
      <c r="N467" s="11" t="s">
        <v>3008</v>
      </c>
      <c r="O467" s="11" t="s">
        <v>3008</v>
      </c>
      <c r="P467" s="11" t="s">
        <v>3008</v>
      </c>
      <c r="Q467" s="13">
        <v>43831</v>
      </c>
      <c r="R467" s="11" t="s">
        <v>3009</v>
      </c>
      <c r="S467" s="11">
        <v>242100410</v>
      </c>
      <c r="T467" s="11" t="s">
        <v>3495</v>
      </c>
      <c r="U467" s="11" t="s">
        <v>3496</v>
      </c>
      <c r="V467" s="11">
        <v>212104731</v>
      </c>
      <c r="W467" s="11">
        <v>12187516.176999999</v>
      </c>
    </row>
    <row r="468" spans="1:23" ht="43.2">
      <c r="A468" s="11" t="s">
        <v>3197</v>
      </c>
      <c r="B468" s="11">
        <v>21474</v>
      </c>
      <c r="C468" s="11">
        <v>1</v>
      </c>
      <c r="D468" s="11" t="s">
        <v>3011</v>
      </c>
      <c r="E468" s="11">
        <v>21</v>
      </c>
      <c r="F468" s="11">
        <v>27</v>
      </c>
      <c r="G468" s="11">
        <v>414</v>
      </c>
      <c r="H468" s="11">
        <v>673</v>
      </c>
      <c r="I468" s="12">
        <v>44944.777581018519</v>
      </c>
      <c r="J468" s="11">
        <v>21250</v>
      </c>
      <c r="K468" s="11" t="s">
        <v>590</v>
      </c>
      <c r="L468" s="11" t="s">
        <v>3008</v>
      </c>
      <c r="M468" s="11" t="s">
        <v>3008</v>
      </c>
      <c r="N468" s="11" t="s">
        <v>3008</v>
      </c>
      <c r="O468" s="11" t="s">
        <v>3008</v>
      </c>
      <c r="P468" s="11" t="s">
        <v>3008</v>
      </c>
      <c r="Q468" s="13">
        <v>43831</v>
      </c>
      <c r="R468" s="11" t="s">
        <v>3009</v>
      </c>
      <c r="S468" s="11">
        <v>242101509</v>
      </c>
      <c r="T468" s="11" t="s">
        <v>3198</v>
      </c>
      <c r="U468" s="11" t="s">
        <v>3199</v>
      </c>
      <c r="V468" s="11">
        <v>212104749</v>
      </c>
      <c r="W468" s="11">
        <v>6738238.3619999997</v>
      </c>
    </row>
    <row r="469" spans="1:23" ht="43.2">
      <c r="A469" s="11" t="s">
        <v>3989</v>
      </c>
      <c r="B469" s="11">
        <v>21475</v>
      </c>
      <c r="C469" s="11">
        <v>1</v>
      </c>
      <c r="D469" s="11" t="s">
        <v>3011</v>
      </c>
      <c r="E469" s="11">
        <v>21</v>
      </c>
      <c r="F469" s="11">
        <v>27</v>
      </c>
      <c r="G469" s="11">
        <v>500</v>
      </c>
      <c r="H469" s="11">
        <v>2423</v>
      </c>
      <c r="I469" s="12">
        <v>44944.777581018519</v>
      </c>
      <c r="J469" s="11">
        <v>21250</v>
      </c>
      <c r="K469" s="11" t="s">
        <v>1113</v>
      </c>
      <c r="L469" s="11" t="s">
        <v>3008</v>
      </c>
      <c r="M469" s="11" t="s">
        <v>3008</v>
      </c>
      <c r="N469" s="11" t="s">
        <v>3008</v>
      </c>
      <c r="O469" s="11" t="s">
        <v>3008</v>
      </c>
      <c r="P469" s="11" t="s">
        <v>3008</v>
      </c>
      <c r="Q469" s="13">
        <v>43831</v>
      </c>
      <c r="R469" s="11" t="s">
        <v>3009</v>
      </c>
      <c r="S469" s="11">
        <v>242101509</v>
      </c>
      <c r="T469" s="11" t="s">
        <v>3990</v>
      </c>
      <c r="U469" s="11" t="s">
        <v>3991</v>
      </c>
      <c r="V469" s="11">
        <v>212104756</v>
      </c>
      <c r="W469" s="11">
        <v>24339835.142999999</v>
      </c>
    </row>
    <row r="470" spans="1:23" ht="43.2">
      <c r="A470" s="11" t="s">
        <v>3638</v>
      </c>
      <c r="B470" s="11">
        <v>21476</v>
      </c>
      <c r="C470" s="11">
        <v>1</v>
      </c>
      <c r="D470" s="11" t="s">
        <v>3011</v>
      </c>
      <c r="E470" s="11">
        <v>21</v>
      </c>
      <c r="F470" s="11">
        <v>27</v>
      </c>
      <c r="G470" s="11">
        <v>164</v>
      </c>
      <c r="H470" s="11">
        <v>915</v>
      </c>
      <c r="I470" s="12">
        <v>44944.777581018519</v>
      </c>
      <c r="J470" s="11">
        <v>21360</v>
      </c>
      <c r="K470" s="11" t="s">
        <v>592</v>
      </c>
      <c r="L470" s="11" t="s">
        <v>3008</v>
      </c>
      <c r="M470" s="11" t="s">
        <v>3008</v>
      </c>
      <c r="N470" s="11" t="s">
        <v>3008</v>
      </c>
      <c r="O470" s="11" t="s">
        <v>3008</v>
      </c>
      <c r="P470" s="11" t="s">
        <v>3008</v>
      </c>
      <c r="Q470" s="13">
        <v>43831</v>
      </c>
      <c r="R470" s="11" t="s">
        <v>3009</v>
      </c>
      <c r="S470" s="11">
        <v>200071207</v>
      </c>
      <c r="T470" s="11" t="s">
        <v>3639</v>
      </c>
      <c r="U470" s="11" t="s">
        <v>3640</v>
      </c>
      <c r="V470" s="11">
        <v>212104764</v>
      </c>
      <c r="W470" s="11">
        <v>9280272.6429999992</v>
      </c>
    </row>
    <row r="471" spans="1:23" ht="43.2">
      <c r="A471" s="11" t="s">
        <v>4109</v>
      </c>
      <c r="B471" s="11">
        <v>21477</v>
      </c>
      <c r="C471" s="11">
        <v>2</v>
      </c>
      <c r="D471" s="11" t="s">
        <v>3011</v>
      </c>
      <c r="E471" s="11">
        <v>21</v>
      </c>
      <c r="F471" s="11">
        <v>27</v>
      </c>
      <c r="G471" s="11">
        <v>82</v>
      </c>
      <c r="H471" s="11">
        <v>606</v>
      </c>
      <c r="I471" s="12">
        <v>44944.777581018519</v>
      </c>
      <c r="J471" s="11">
        <v>21540</v>
      </c>
      <c r="K471" s="11" t="s">
        <v>594</v>
      </c>
      <c r="L471" s="11" t="s">
        <v>3008</v>
      </c>
      <c r="M471" s="11" t="s">
        <v>3008</v>
      </c>
      <c r="N471" s="11" t="s">
        <v>3008</v>
      </c>
      <c r="O471" s="11" t="s">
        <v>3008</v>
      </c>
      <c r="P471" s="11" t="s">
        <v>3008</v>
      </c>
      <c r="Q471" s="13">
        <v>43831</v>
      </c>
      <c r="R471" s="11" t="s">
        <v>3009</v>
      </c>
      <c r="S471" s="11">
        <v>200039063</v>
      </c>
      <c r="T471" s="11" t="s">
        <v>4110</v>
      </c>
      <c r="U471" s="11" t="s">
        <v>4111</v>
      </c>
      <c r="V471" s="11">
        <v>212104772</v>
      </c>
      <c r="W471" s="11">
        <v>6127794.9649999999</v>
      </c>
    </row>
    <row r="472" spans="1:23" ht="43.2">
      <c r="A472" s="11" t="s">
        <v>4271</v>
      </c>
      <c r="B472" s="11">
        <v>21478</v>
      </c>
      <c r="C472" s="11">
        <v>2</v>
      </c>
      <c r="D472" s="11" t="s">
        <v>3011</v>
      </c>
      <c r="E472" s="11">
        <v>21</v>
      </c>
      <c r="F472" s="11">
        <v>27</v>
      </c>
      <c r="G472" s="11">
        <v>282</v>
      </c>
      <c r="H472" s="11">
        <v>2041</v>
      </c>
      <c r="I472" s="12">
        <v>44944.777581018519</v>
      </c>
      <c r="J472" s="11">
        <v>21370</v>
      </c>
      <c r="K472" s="11" t="s">
        <v>596</v>
      </c>
      <c r="L472" s="11" t="s">
        <v>3008</v>
      </c>
      <c r="M472" s="11" t="s">
        <v>3008</v>
      </c>
      <c r="N472" s="11" t="s">
        <v>3008</v>
      </c>
      <c r="O472" s="11" t="s">
        <v>3008</v>
      </c>
      <c r="P472" s="11" t="s">
        <v>3008</v>
      </c>
      <c r="Q472" s="13">
        <v>43831</v>
      </c>
      <c r="R472" s="11" t="s">
        <v>3009</v>
      </c>
      <c r="S472" s="11">
        <v>200039055</v>
      </c>
      <c r="T472" s="11" t="s">
        <v>4272</v>
      </c>
      <c r="U472" s="11" t="s">
        <v>4273</v>
      </c>
      <c r="V472" s="11">
        <v>212104780</v>
      </c>
      <c r="W472" s="11">
        <v>20474715.015999999</v>
      </c>
    </row>
    <row r="473" spans="1:23" ht="43.2">
      <c r="A473" s="11" t="s">
        <v>3368</v>
      </c>
      <c r="B473" s="11">
        <v>21479</v>
      </c>
      <c r="C473" s="11">
        <v>2</v>
      </c>
      <c r="D473" s="11" t="s">
        <v>3011</v>
      </c>
      <c r="E473" s="11">
        <v>21</v>
      </c>
      <c r="F473" s="11">
        <v>27</v>
      </c>
      <c r="G473" s="11">
        <v>83</v>
      </c>
      <c r="H473" s="11">
        <v>1244</v>
      </c>
      <c r="I473" s="12">
        <v>44944.777581018519</v>
      </c>
      <c r="J473" s="11">
        <v>21440</v>
      </c>
      <c r="K473" s="11" t="s">
        <v>598</v>
      </c>
      <c r="L473" s="11" t="s">
        <v>3008</v>
      </c>
      <c r="M473" s="11" t="s">
        <v>3008</v>
      </c>
      <c r="N473" s="11" t="s">
        <v>3008</v>
      </c>
      <c r="O473" s="11" t="s">
        <v>3008</v>
      </c>
      <c r="P473" s="11" t="s">
        <v>3008</v>
      </c>
      <c r="Q473" s="13">
        <v>43831</v>
      </c>
      <c r="R473" s="11" t="s">
        <v>3009</v>
      </c>
      <c r="S473" s="11">
        <v>200039063</v>
      </c>
      <c r="T473" s="11" t="s">
        <v>3369</v>
      </c>
      <c r="U473" s="11" t="s">
        <v>3370</v>
      </c>
      <c r="V473" s="11">
        <v>212104798</v>
      </c>
      <c r="W473" s="11">
        <v>12601086.541999999</v>
      </c>
    </row>
    <row r="474" spans="1:23" ht="43.2">
      <c r="A474" s="11" t="s">
        <v>4283</v>
      </c>
      <c r="B474" s="11">
        <v>21480</v>
      </c>
      <c r="C474" s="11">
        <v>1</v>
      </c>
      <c r="D474" s="11" t="s">
        <v>3011</v>
      </c>
      <c r="E474" s="11">
        <v>21</v>
      </c>
      <c r="F474" s="11">
        <v>27</v>
      </c>
      <c r="G474" s="11">
        <v>237</v>
      </c>
      <c r="H474" s="11">
        <v>559</v>
      </c>
      <c r="I474" s="12">
        <v>44944.777581018519</v>
      </c>
      <c r="J474" s="11">
        <v>21420</v>
      </c>
      <c r="K474" s="11" t="s">
        <v>1541</v>
      </c>
      <c r="L474" s="11" t="s">
        <v>3008</v>
      </c>
      <c r="M474" s="11" t="s">
        <v>3008</v>
      </c>
      <c r="N474" s="11" t="s">
        <v>3008</v>
      </c>
      <c r="O474" s="11" t="s">
        <v>3008</v>
      </c>
      <c r="P474" s="11" t="s">
        <v>3008</v>
      </c>
      <c r="Q474" s="13">
        <v>43831</v>
      </c>
      <c r="R474" s="11" t="s">
        <v>3009</v>
      </c>
      <c r="S474" s="11">
        <v>200006682</v>
      </c>
      <c r="T474" s="11" t="s">
        <v>4284</v>
      </c>
      <c r="U474" s="11" t="s">
        <v>4285</v>
      </c>
      <c r="V474" s="11">
        <v>212104806</v>
      </c>
      <c r="W474" s="11">
        <v>5562016.9100000001</v>
      </c>
    </row>
    <row r="475" spans="1:23" ht="43.2">
      <c r="A475" s="11" t="s">
        <v>3752</v>
      </c>
      <c r="B475" s="11">
        <v>21481</v>
      </c>
      <c r="C475" s="11">
        <v>2</v>
      </c>
      <c r="D475" s="11" t="s">
        <v>3011</v>
      </c>
      <c r="E475" s="11">
        <v>21</v>
      </c>
      <c r="F475" s="11">
        <v>27</v>
      </c>
      <c r="G475" s="11">
        <v>2178</v>
      </c>
      <c r="H475" s="11">
        <v>671</v>
      </c>
      <c r="I475" s="12">
        <v>44944.777581018519</v>
      </c>
      <c r="J475" s="11">
        <v>21160</v>
      </c>
      <c r="K475" s="11" t="s">
        <v>602</v>
      </c>
      <c r="L475" s="11" t="s">
        <v>3008</v>
      </c>
      <c r="M475" s="11" t="s">
        <v>3008</v>
      </c>
      <c r="N475" s="11" t="s">
        <v>3008</v>
      </c>
      <c r="O475" s="11" t="s">
        <v>3008</v>
      </c>
      <c r="P475" s="11" t="s">
        <v>3008</v>
      </c>
      <c r="Q475" s="13">
        <v>43831</v>
      </c>
      <c r="R475" s="11" t="s">
        <v>3009</v>
      </c>
      <c r="S475" s="11">
        <v>242100410</v>
      </c>
      <c r="T475" s="11" t="s">
        <v>3753</v>
      </c>
      <c r="U475" s="11" t="s">
        <v>3754</v>
      </c>
      <c r="V475" s="11">
        <v>212104814</v>
      </c>
      <c r="W475" s="11">
        <v>6692581.1940000001</v>
      </c>
    </row>
    <row r="476" spans="1:23" ht="43.2">
      <c r="A476" s="11" t="s">
        <v>4950</v>
      </c>
      <c r="B476" s="11">
        <v>21482</v>
      </c>
      <c r="C476" s="11">
        <v>2</v>
      </c>
      <c r="D476" s="11" t="s">
        <v>3011</v>
      </c>
      <c r="E476" s="11">
        <v>21</v>
      </c>
      <c r="F476" s="11">
        <v>27</v>
      </c>
      <c r="G476" s="11">
        <v>626</v>
      </c>
      <c r="H476" s="11">
        <v>1892</v>
      </c>
      <c r="I476" s="12">
        <v>44944.777581018519</v>
      </c>
      <c r="J476" s="11">
        <v>21270</v>
      </c>
      <c r="K476" s="11" t="s">
        <v>604</v>
      </c>
      <c r="L476" s="11" t="s">
        <v>3008</v>
      </c>
      <c r="M476" s="11" t="s">
        <v>3008</v>
      </c>
      <c r="N476" s="11" t="s">
        <v>3008</v>
      </c>
      <c r="O476" s="11" t="s">
        <v>3008</v>
      </c>
      <c r="P476" s="11" t="s">
        <v>3008</v>
      </c>
      <c r="Q476" s="13">
        <v>43831</v>
      </c>
      <c r="R476" s="11" t="s">
        <v>3009</v>
      </c>
      <c r="S476" s="11">
        <v>200070902</v>
      </c>
      <c r="T476" s="11" t="s">
        <v>4951</v>
      </c>
      <c r="U476" s="11" t="s">
        <v>4952</v>
      </c>
      <c r="V476" s="11">
        <v>212104822</v>
      </c>
      <c r="W476" s="11">
        <v>18772364.315000001</v>
      </c>
    </row>
    <row r="477" spans="1:23" ht="43.2">
      <c r="A477" s="11" t="s">
        <v>4535</v>
      </c>
      <c r="B477" s="11">
        <v>21483</v>
      </c>
      <c r="C477" s="11">
        <v>2</v>
      </c>
      <c r="D477" s="11" t="s">
        <v>3011</v>
      </c>
      <c r="E477" s="11">
        <v>21</v>
      </c>
      <c r="F477" s="11">
        <v>27</v>
      </c>
      <c r="G477" s="11">
        <v>299</v>
      </c>
      <c r="H477" s="11">
        <v>1003</v>
      </c>
      <c r="I477" s="12">
        <v>44944.777581018519</v>
      </c>
      <c r="J477" s="11">
        <v>21120</v>
      </c>
      <c r="K477" s="11" t="s">
        <v>1543</v>
      </c>
      <c r="L477" s="11" t="s">
        <v>3008</v>
      </c>
      <c r="M477" s="11" t="s">
        <v>3008</v>
      </c>
      <c r="N477" s="11" t="s">
        <v>3008</v>
      </c>
      <c r="O477" s="11" t="s">
        <v>3008</v>
      </c>
      <c r="P477" s="11" t="s">
        <v>3008</v>
      </c>
      <c r="Q477" s="13">
        <v>43831</v>
      </c>
      <c r="R477" s="11" t="s">
        <v>3009</v>
      </c>
      <c r="S477" s="11">
        <v>242100154</v>
      </c>
      <c r="T477" s="11" t="s">
        <v>4536</v>
      </c>
      <c r="U477" s="11" t="s">
        <v>4537</v>
      </c>
      <c r="V477" s="11">
        <v>212104830</v>
      </c>
      <c r="W477" s="11">
        <v>10087500.086999999</v>
      </c>
    </row>
    <row r="478" spans="1:23" ht="43.2">
      <c r="A478" s="11" t="s">
        <v>4466</v>
      </c>
      <c r="B478" s="11">
        <v>21484</v>
      </c>
      <c r="C478" s="11">
        <v>3</v>
      </c>
      <c r="D478" s="11" t="s">
        <v>3011</v>
      </c>
      <c r="E478" s="11">
        <v>21</v>
      </c>
      <c r="F478" s="11">
        <v>27</v>
      </c>
      <c r="G478" s="11">
        <v>64</v>
      </c>
      <c r="H478" s="11">
        <v>872</v>
      </c>
      <c r="I478" s="12">
        <v>44944.777581018519</v>
      </c>
      <c r="J478" s="11">
        <v>21500</v>
      </c>
      <c r="K478" s="11" t="s">
        <v>606</v>
      </c>
      <c r="L478" s="11" t="s">
        <v>3008</v>
      </c>
      <c r="M478" s="11" t="s">
        <v>3008</v>
      </c>
      <c r="N478" s="11" t="s">
        <v>3008</v>
      </c>
      <c r="O478" s="11" t="s">
        <v>3008</v>
      </c>
      <c r="P478" s="11" t="s">
        <v>3008</v>
      </c>
      <c r="Q478" s="13">
        <v>43831</v>
      </c>
      <c r="R478" s="11" t="s">
        <v>3009</v>
      </c>
      <c r="S478" s="11">
        <v>242101491</v>
      </c>
      <c r="T478" s="11" t="s">
        <v>4467</v>
      </c>
      <c r="U478" s="11" t="s">
        <v>4468</v>
      </c>
      <c r="V478" s="11">
        <v>212104848</v>
      </c>
      <c r="W478" s="11">
        <v>8799304.7960000001</v>
      </c>
    </row>
    <row r="479" spans="1:23" ht="43.2">
      <c r="A479" s="11" t="s">
        <v>4575</v>
      </c>
      <c r="B479" s="11">
        <v>21485</v>
      </c>
      <c r="C479" s="11">
        <v>2</v>
      </c>
      <c r="D479" s="11" t="s">
        <v>3011</v>
      </c>
      <c r="E479" s="11">
        <v>21</v>
      </c>
      <c r="F479" s="11">
        <v>27</v>
      </c>
      <c r="G479" s="11">
        <v>2535</v>
      </c>
      <c r="H479" s="11">
        <v>1621</v>
      </c>
      <c r="I479" s="12">
        <v>44944.777581018519</v>
      </c>
      <c r="J479" s="11">
        <v>21370</v>
      </c>
      <c r="K479" s="11" t="s">
        <v>608</v>
      </c>
      <c r="L479" s="11" t="s">
        <v>3008</v>
      </c>
      <c r="M479" s="11" t="s">
        <v>3008</v>
      </c>
      <c r="N479" s="11" t="s">
        <v>3008</v>
      </c>
      <c r="O479" s="11" t="s">
        <v>3008</v>
      </c>
      <c r="P479" s="11" t="s">
        <v>3008</v>
      </c>
      <c r="Q479" s="13">
        <v>43831</v>
      </c>
      <c r="R479" s="11" t="s">
        <v>3009</v>
      </c>
      <c r="S479" s="11">
        <v>242100410</v>
      </c>
      <c r="T479" s="11" t="s">
        <v>4576</v>
      </c>
      <c r="U479" s="11" t="s">
        <v>4577</v>
      </c>
      <c r="V479" s="11">
        <v>212104855</v>
      </c>
      <c r="W479" s="11">
        <v>14968559.045</v>
      </c>
    </row>
    <row r="480" spans="1:23" ht="43.2">
      <c r="A480" s="11" t="s">
        <v>3236</v>
      </c>
      <c r="B480" s="11">
        <v>21487</v>
      </c>
      <c r="C480" s="11">
        <v>2</v>
      </c>
      <c r="D480" s="11" t="s">
        <v>3011</v>
      </c>
      <c r="E480" s="11">
        <v>21</v>
      </c>
      <c r="F480" s="11">
        <v>27</v>
      </c>
      <c r="G480" s="11">
        <v>418</v>
      </c>
      <c r="H480" s="11">
        <v>651</v>
      </c>
      <c r="I480" s="12">
        <v>44944.777581018519</v>
      </c>
      <c r="J480" s="11">
        <v>21110</v>
      </c>
      <c r="K480" s="11" t="s">
        <v>610</v>
      </c>
      <c r="L480" s="11" t="s">
        <v>3008</v>
      </c>
      <c r="M480" s="11" t="s">
        <v>3008</v>
      </c>
      <c r="N480" s="11" t="s">
        <v>3008</v>
      </c>
      <c r="O480" s="11" t="s">
        <v>3008</v>
      </c>
      <c r="P480" s="11" t="s">
        <v>3008</v>
      </c>
      <c r="Q480" s="13">
        <v>43831</v>
      </c>
      <c r="R480" s="11" t="s">
        <v>3009</v>
      </c>
      <c r="S480" s="11">
        <v>200000925</v>
      </c>
      <c r="T480" s="11" t="s">
        <v>3237</v>
      </c>
      <c r="U480" s="11" t="s">
        <v>3238</v>
      </c>
      <c r="V480" s="11">
        <v>212104871</v>
      </c>
      <c r="W480" s="11">
        <v>6456476.5439999998</v>
      </c>
    </row>
    <row r="481" spans="1:23" ht="43.2">
      <c r="A481" s="11" t="s">
        <v>3167</v>
      </c>
      <c r="B481" s="11">
        <v>21488</v>
      </c>
      <c r="C481" s="11">
        <v>3</v>
      </c>
      <c r="D481" s="11" t="s">
        <v>3011</v>
      </c>
      <c r="E481" s="11">
        <v>21</v>
      </c>
      <c r="F481" s="11">
        <v>27</v>
      </c>
      <c r="G481" s="11">
        <v>192</v>
      </c>
      <c r="H481" s="11">
        <v>1042</v>
      </c>
      <c r="I481" s="12">
        <v>44944.777581018519</v>
      </c>
      <c r="J481" s="11">
        <v>21330</v>
      </c>
      <c r="K481" s="11" t="s">
        <v>612</v>
      </c>
      <c r="L481" s="11" t="s">
        <v>3008</v>
      </c>
      <c r="M481" s="11" t="s">
        <v>3008</v>
      </c>
      <c r="N481" s="11" t="s">
        <v>3008</v>
      </c>
      <c r="O481" s="11" t="s">
        <v>3008</v>
      </c>
      <c r="P481" s="11" t="s">
        <v>3008</v>
      </c>
      <c r="Q481" s="13">
        <v>43831</v>
      </c>
      <c r="R481" s="11" t="s">
        <v>3009</v>
      </c>
      <c r="S481" s="11">
        <v>242101434</v>
      </c>
      <c r="T481" s="11" t="s">
        <v>3168</v>
      </c>
      <c r="U481" s="11" t="s">
        <v>3169</v>
      </c>
      <c r="V481" s="11">
        <v>212104889</v>
      </c>
      <c r="W481" s="11">
        <v>10464456.98</v>
      </c>
    </row>
    <row r="482" spans="1:23" ht="43.2">
      <c r="A482" s="11" t="s">
        <v>4382</v>
      </c>
      <c r="B482" s="11">
        <v>21489</v>
      </c>
      <c r="C482" s="11">
        <v>2</v>
      </c>
      <c r="D482" s="11" t="s">
        <v>3011</v>
      </c>
      <c r="E482" s="11">
        <v>21</v>
      </c>
      <c r="F482" s="11">
        <v>27</v>
      </c>
      <c r="G482" s="11">
        <v>53</v>
      </c>
      <c r="H482" s="11">
        <v>2289</v>
      </c>
      <c r="I482" s="12">
        <v>44944.777581018519</v>
      </c>
      <c r="J482" s="11">
        <v>21440</v>
      </c>
      <c r="K482" s="11" t="s">
        <v>614</v>
      </c>
      <c r="L482" s="11" t="s">
        <v>3008</v>
      </c>
      <c r="M482" s="11" t="s">
        <v>3008</v>
      </c>
      <c r="N482" s="11" t="s">
        <v>3008</v>
      </c>
      <c r="O482" s="11" t="s">
        <v>3008</v>
      </c>
      <c r="P482" s="11" t="s">
        <v>3008</v>
      </c>
      <c r="Q482" s="13">
        <v>43831</v>
      </c>
      <c r="R482" s="11" t="s">
        <v>3009</v>
      </c>
      <c r="S482" s="11">
        <v>200039063</v>
      </c>
      <c r="T482" s="11" t="s">
        <v>4383</v>
      </c>
      <c r="U482" s="11" t="s">
        <v>4384</v>
      </c>
      <c r="V482" s="11">
        <v>212104897</v>
      </c>
      <c r="W482" s="11">
        <v>23106053.482999999</v>
      </c>
    </row>
    <row r="483" spans="1:23" ht="43.2">
      <c r="A483" s="11" t="s">
        <v>4800</v>
      </c>
      <c r="B483" s="11">
        <v>21490</v>
      </c>
      <c r="C483" s="11">
        <v>3</v>
      </c>
      <c r="D483" s="11" t="s">
        <v>3011</v>
      </c>
      <c r="E483" s="11">
        <v>21</v>
      </c>
      <c r="F483" s="11">
        <v>27</v>
      </c>
      <c r="G483" s="11">
        <v>156</v>
      </c>
      <c r="H483" s="11">
        <v>2164</v>
      </c>
      <c r="I483" s="12">
        <v>44944.777581018519</v>
      </c>
      <c r="J483" s="11">
        <v>21450</v>
      </c>
      <c r="K483" s="11" t="s">
        <v>616</v>
      </c>
      <c r="L483" s="11" t="s">
        <v>3008</v>
      </c>
      <c r="M483" s="11" t="s">
        <v>3008</v>
      </c>
      <c r="N483" s="11" t="s">
        <v>3008</v>
      </c>
      <c r="O483" s="11" t="s">
        <v>3008</v>
      </c>
      <c r="P483" s="11" t="s">
        <v>3008</v>
      </c>
      <c r="Q483" s="13">
        <v>43831</v>
      </c>
      <c r="R483" s="11" t="s">
        <v>3009</v>
      </c>
      <c r="S483" s="11">
        <v>242101434</v>
      </c>
      <c r="T483" s="11" t="s">
        <v>4801</v>
      </c>
      <c r="U483" s="11" t="s">
        <v>4802</v>
      </c>
      <c r="V483" s="11">
        <v>212104905</v>
      </c>
      <c r="W483" s="11">
        <v>21609143.973999999</v>
      </c>
    </row>
    <row r="484" spans="1:23" ht="43.2">
      <c r="A484" s="11" t="s">
        <v>4917</v>
      </c>
      <c r="B484" s="11">
        <v>21491</v>
      </c>
      <c r="C484" s="11">
        <v>2</v>
      </c>
      <c r="D484" s="11" t="s">
        <v>3011</v>
      </c>
      <c r="E484" s="11">
        <v>21</v>
      </c>
      <c r="F484" s="11">
        <v>27</v>
      </c>
      <c r="G484" s="11">
        <v>70</v>
      </c>
      <c r="H484" s="11">
        <v>1513</v>
      </c>
      <c r="I484" s="12">
        <v>44944.777581018519</v>
      </c>
      <c r="J484" s="11">
        <v>21120</v>
      </c>
      <c r="K484" s="11" t="s">
        <v>618</v>
      </c>
      <c r="L484" s="11" t="s">
        <v>3008</v>
      </c>
      <c r="M484" s="11" t="s">
        <v>3008</v>
      </c>
      <c r="N484" s="11" t="s">
        <v>3008</v>
      </c>
      <c r="O484" s="11" t="s">
        <v>3008</v>
      </c>
      <c r="P484" s="11" t="s">
        <v>3008</v>
      </c>
      <c r="Q484" s="13">
        <v>43831</v>
      </c>
      <c r="R484" s="11" t="s">
        <v>3009</v>
      </c>
      <c r="S484" s="11">
        <v>242100154</v>
      </c>
      <c r="T484" s="11" t="s">
        <v>4918</v>
      </c>
      <c r="U484" s="11" t="s">
        <v>4919</v>
      </c>
      <c r="V484" s="11">
        <v>212104913</v>
      </c>
      <c r="W484" s="11">
        <v>15256446.470000001</v>
      </c>
    </row>
    <row r="485" spans="1:23" ht="43.2">
      <c r="A485" s="11" t="s">
        <v>4689</v>
      </c>
      <c r="B485" s="11">
        <v>21492</v>
      </c>
      <c r="C485" s="11">
        <v>1</v>
      </c>
      <c r="D485" s="11" t="s">
        <v>3011</v>
      </c>
      <c r="E485" s="11">
        <v>21</v>
      </c>
      <c r="F485" s="11">
        <v>27</v>
      </c>
      <c r="G485" s="11">
        <v>449</v>
      </c>
      <c r="H485" s="11">
        <v>1005</v>
      </c>
      <c r="I485" s="12">
        <v>44944.777581018519</v>
      </c>
      <c r="J485" s="11">
        <v>21630</v>
      </c>
      <c r="K485" s="11" t="s">
        <v>620</v>
      </c>
      <c r="L485" s="11" t="s">
        <v>3008</v>
      </c>
      <c r="M485" s="11" t="s">
        <v>3008</v>
      </c>
      <c r="N485" s="11" t="s">
        <v>3008</v>
      </c>
      <c r="O485" s="11" t="s">
        <v>3008</v>
      </c>
      <c r="P485" s="11" t="s">
        <v>3008</v>
      </c>
      <c r="Q485" s="13">
        <v>43831</v>
      </c>
      <c r="R485" s="11" t="s">
        <v>3009</v>
      </c>
      <c r="S485" s="11">
        <v>200006682</v>
      </c>
      <c r="T485" s="11" t="s">
        <v>4690</v>
      </c>
      <c r="U485" s="11" t="s">
        <v>4691</v>
      </c>
      <c r="V485" s="11">
        <v>212104921</v>
      </c>
      <c r="W485" s="11">
        <v>10087954.223999999</v>
      </c>
    </row>
    <row r="486" spans="1:23" ht="43.2">
      <c r="A486" s="11" t="s">
        <v>3956</v>
      </c>
      <c r="B486" s="11">
        <v>21493</v>
      </c>
      <c r="C486" s="11">
        <v>2</v>
      </c>
      <c r="D486" s="11" t="s">
        <v>3011</v>
      </c>
      <c r="E486" s="11">
        <v>21</v>
      </c>
      <c r="F486" s="11">
        <v>27</v>
      </c>
      <c r="G486" s="11">
        <v>568</v>
      </c>
      <c r="H486" s="11">
        <v>653</v>
      </c>
      <c r="I486" s="12">
        <v>44944.777581018519</v>
      </c>
      <c r="J486" s="11">
        <v>21130</v>
      </c>
      <c r="K486" s="11" t="s">
        <v>622</v>
      </c>
      <c r="L486" s="11" t="s">
        <v>3008</v>
      </c>
      <c r="M486" s="11" t="s">
        <v>3008</v>
      </c>
      <c r="N486" s="11" t="s">
        <v>3008</v>
      </c>
      <c r="O486" s="11" t="s">
        <v>3008</v>
      </c>
      <c r="P486" s="11" t="s">
        <v>3008</v>
      </c>
      <c r="Q486" s="13">
        <v>43831</v>
      </c>
      <c r="R486" s="11" t="s">
        <v>3009</v>
      </c>
      <c r="S486" s="11">
        <v>200070902</v>
      </c>
      <c r="T486" s="11" t="s">
        <v>3957</v>
      </c>
      <c r="U486" s="11" t="s">
        <v>3958</v>
      </c>
      <c r="V486" s="11">
        <v>212104939</v>
      </c>
      <c r="W486" s="11">
        <v>6582048.5250000004</v>
      </c>
    </row>
    <row r="487" spans="1:23" ht="43.2">
      <c r="A487" s="11" t="s">
        <v>4175</v>
      </c>
      <c r="B487" s="11">
        <v>21494</v>
      </c>
      <c r="C487" s="11">
        <v>2</v>
      </c>
      <c r="D487" s="11" t="s">
        <v>3011</v>
      </c>
      <c r="E487" s="11">
        <v>21</v>
      </c>
      <c r="F487" s="11">
        <v>27</v>
      </c>
      <c r="G487" s="11">
        <v>84</v>
      </c>
      <c r="H487" s="11">
        <v>1635</v>
      </c>
      <c r="I487" s="12">
        <v>44944.777581018519</v>
      </c>
      <c r="J487" s="11">
        <v>21440</v>
      </c>
      <c r="K487" s="11" t="s">
        <v>1545</v>
      </c>
      <c r="L487" s="11" t="s">
        <v>3008</v>
      </c>
      <c r="M487" s="11" t="s">
        <v>3008</v>
      </c>
      <c r="N487" s="11" t="s">
        <v>3008</v>
      </c>
      <c r="O487" s="11" t="s">
        <v>3008</v>
      </c>
      <c r="P487" s="11" t="s">
        <v>3008</v>
      </c>
      <c r="Q487" s="13">
        <v>43831</v>
      </c>
      <c r="R487" s="11" t="s">
        <v>3009</v>
      </c>
      <c r="S487" s="11">
        <v>200039063</v>
      </c>
      <c r="T487" s="11" t="s">
        <v>4176</v>
      </c>
      <c r="U487" s="11" t="s">
        <v>4177</v>
      </c>
      <c r="V487" s="11">
        <v>212104947</v>
      </c>
      <c r="W487" s="11">
        <v>16533143.939999999</v>
      </c>
    </row>
    <row r="488" spans="1:23" ht="43.2">
      <c r="A488" s="11" t="s">
        <v>4232</v>
      </c>
      <c r="B488" s="11">
        <v>21495</v>
      </c>
      <c r="C488" s="11">
        <v>2</v>
      </c>
      <c r="D488" s="11" t="s">
        <v>3011</v>
      </c>
      <c r="E488" s="11">
        <v>21</v>
      </c>
      <c r="F488" s="11">
        <v>27</v>
      </c>
      <c r="G488" s="11">
        <v>159</v>
      </c>
      <c r="H488" s="11">
        <v>349</v>
      </c>
      <c r="I488" s="12">
        <v>44944.777581018519</v>
      </c>
      <c r="J488" s="11">
        <v>21130</v>
      </c>
      <c r="K488" s="11" t="s">
        <v>1547</v>
      </c>
      <c r="L488" s="11" t="s">
        <v>3008</v>
      </c>
      <c r="M488" s="11" t="s">
        <v>3008</v>
      </c>
      <c r="N488" s="11" t="s">
        <v>3008</v>
      </c>
      <c r="O488" s="11" t="s">
        <v>3008</v>
      </c>
      <c r="P488" s="11" t="s">
        <v>3008</v>
      </c>
      <c r="Q488" s="13">
        <v>43831</v>
      </c>
      <c r="R488" s="11" t="s">
        <v>3009</v>
      </c>
      <c r="S488" s="11">
        <v>200070902</v>
      </c>
      <c r="T488" s="11" t="s">
        <v>4233</v>
      </c>
      <c r="U488" s="11" t="s">
        <v>4234</v>
      </c>
      <c r="V488" s="11">
        <v>212104954</v>
      </c>
      <c r="W488" s="11">
        <v>3565562.3360000001</v>
      </c>
    </row>
    <row r="489" spans="1:23" ht="43.2">
      <c r="A489" s="11" t="s">
        <v>3533</v>
      </c>
      <c r="B489" s="11">
        <v>21496</v>
      </c>
      <c r="C489" s="11">
        <v>2</v>
      </c>
      <c r="D489" s="11" t="s">
        <v>3011</v>
      </c>
      <c r="E489" s="11">
        <v>21</v>
      </c>
      <c r="F489" s="11">
        <v>27</v>
      </c>
      <c r="G489" s="11">
        <v>1297</v>
      </c>
      <c r="H489" s="11">
        <v>1317</v>
      </c>
      <c r="I489" s="12">
        <v>44944.777581018519</v>
      </c>
      <c r="J489" s="11">
        <v>21270</v>
      </c>
      <c r="K489" s="11" t="s">
        <v>624</v>
      </c>
      <c r="L489" s="11" t="s">
        <v>3008</v>
      </c>
      <c r="M489" s="11" t="s">
        <v>3008</v>
      </c>
      <c r="N489" s="11" t="s">
        <v>3008</v>
      </c>
      <c r="O489" s="11" t="s">
        <v>3008</v>
      </c>
      <c r="P489" s="11" t="s">
        <v>3008</v>
      </c>
      <c r="Q489" s="13">
        <v>43831</v>
      </c>
      <c r="R489" s="11" t="s">
        <v>3009</v>
      </c>
      <c r="S489" s="11">
        <v>200070902</v>
      </c>
      <c r="T489" s="11" t="s">
        <v>3534</v>
      </c>
      <c r="U489" s="11" t="s">
        <v>3535</v>
      </c>
      <c r="V489" s="11">
        <v>212104962</v>
      </c>
      <c r="W489" s="11">
        <v>13243120.203</v>
      </c>
    </row>
    <row r="490" spans="1:23" ht="43.2">
      <c r="A490" s="11" t="s">
        <v>4995</v>
      </c>
      <c r="B490" s="11">
        <v>21497</v>
      </c>
      <c r="C490" s="11">
        <v>3</v>
      </c>
      <c r="D490" s="11" t="s">
        <v>3011</v>
      </c>
      <c r="E490" s="11">
        <v>21</v>
      </c>
      <c r="F490" s="11">
        <v>27</v>
      </c>
      <c r="G490" s="11">
        <v>172</v>
      </c>
      <c r="H490" s="11">
        <v>611</v>
      </c>
      <c r="I490" s="12">
        <v>44944.777581018519</v>
      </c>
      <c r="J490" s="11">
        <v>21140</v>
      </c>
      <c r="K490" s="11" t="s">
        <v>626</v>
      </c>
      <c r="L490" s="11" t="s">
        <v>3008</v>
      </c>
      <c r="M490" s="11" t="s">
        <v>3008</v>
      </c>
      <c r="N490" s="11" t="s">
        <v>3008</v>
      </c>
      <c r="O490" s="11" t="s">
        <v>3008</v>
      </c>
      <c r="P490" s="11" t="s">
        <v>3008</v>
      </c>
      <c r="Q490" s="13">
        <v>43831</v>
      </c>
      <c r="R490" s="11" t="s">
        <v>3009</v>
      </c>
      <c r="S490" s="11">
        <v>200071017</v>
      </c>
      <c r="T490" s="11" t="s">
        <v>4996</v>
      </c>
      <c r="U490" s="11" t="s">
        <v>4997</v>
      </c>
      <c r="V490" s="11">
        <v>212104970</v>
      </c>
      <c r="W490" s="11">
        <v>6159436.551</v>
      </c>
    </row>
    <row r="491" spans="1:23" ht="43.2">
      <c r="A491" s="11" t="s">
        <v>4562</v>
      </c>
      <c r="B491" s="11">
        <v>21498</v>
      </c>
      <c r="C491" s="11">
        <v>3</v>
      </c>
      <c r="D491" s="11" t="s">
        <v>3011</v>
      </c>
      <c r="E491" s="11">
        <v>21</v>
      </c>
      <c r="F491" s="11">
        <v>27</v>
      </c>
      <c r="G491" s="11">
        <v>49</v>
      </c>
      <c r="H491" s="11">
        <v>580</v>
      </c>
      <c r="I491" s="12">
        <v>44944.777581018519</v>
      </c>
      <c r="J491" s="11">
        <v>21350</v>
      </c>
      <c r="K491" s="11" t="s">
        <v>628</v>
      </c>
      <c r="L491" s="11" t="s">
        <v>3008</v>
      </c>
      <c r="M491" s="11" t="s">
        <v>3008</v>
      </c>
      <c r="N491" s="11" t="s">
        <v>3008</v>
      </c>
      <c r="O491" s="11" t="s">
        <v>3008</v>
      </c>
      <c r="P491" s="11" t="s">
        <v>3008</v>
      </c>
      <c r="Q491" s="13">
        <v>43831</v>
      </c>
      <c r="R491" s="11" t="s">
        <v>3009</v>
      </c>
      <c r="S491" s="11">
        <v>200071017</v>
      </c>
      <c r="T491" s="11" t="s">
        <v>4563</v>
      </c>
      <c r="U491" s="11" t="s">
        <v>4564</v>
      </c>
      <c r="V491" s="11">
        <v>212104988</v>
      </c>
      <c r="W491" s="11">
        <v>5872200.7070000004</v>
      </c>
    </row>
    <row r="492" spans="1:23" ht="43.2">
      <c r="A492" s="11" t="s">
        <v>4052</v>
      </c>
      <c r="B492" s="11">
        <v>21499</v>
      </c>
      <c r="C492" s="11">
        <v>3</v>
      </c>
      <c r="D492" s="11" t="s">
        <v>3011</v>
      </c>
      <c r="E492" s="11">
        <v>21</v>
      </c>
      <c r="F492" s="11">
        <v>27</v>
      </c>
      <c r="G492" s="11">
        <v>201</v>
      </c>
      <c r="H492" s="11">
        <v>1786</v>
      </c>
      <c r="I492" s="12">
        <v>44944.777581018519</v>
      </c>
      <c r="J492" s="11">
        <v>21400</v>
      </c>
      <c r="K492" s="11" t="s">
        <v>630</v>
      </c>
      <c r="L492" s="11" t="s">
        <v>3008</v>
      </c>
      <c r="M492" s="11" t="s">
        <v>3008</v>
      </c>
      <c r="N492" s="11" t="s">
        <v>3008</v>
      </c>
      <c r="O492" s="11" t="s">
        <v>3008</v>
      </c>
      <c r="P492" s="11" t="s">
        <v>3008</v>
      </c>
      <c r="Q492" s="13">
        <v>43831</v>
      </c>
      <c r="R492" s="11" t="s">
        <v>3009</v>
      </c>
      <c r="S492" s="11">
        <v>242101434</v>
      </c>
      <c r="T492" s="11" t="s">
        <v>4053</v>
      </c>
      <c r="U492" s="11" t="s">
        <v>4054</v>
      </c>
      <c r="V492" s="11">
        <v>212104996</v>
      </c>
      <c r="W492" s="11">
        <v>18071144.508000001</v>
      </c>
    </row>
    <row r="493" spans="1:23" ht="43.2">
      <c r="A493" s="11" t="s">
        <v>4839</v>
      </c>
      <c r="B493" s="11">
        <v>21500</v>
      </c>
      <c r="C493" s="11">
        <v>3</v>
      </c>
      <c r="D493" s="11" t="s">
        <v>3011</v>
      </c>
      <c r="E493" s="11">
        <v>21</v>
      </c>
      <c r="F493" s="11">
        <v>27</v>
      </c>
      <c r="G493" s="11">
        <v>558</v>
      </c>
      <c r="H493" s="11">
        <v>1504</v>
      </c>
      <c r="I493" s="12">
        <v>44944.777581018519</v>
      </c>
      <c r="J493" s="11">
        <v>21150</v>
      </c>
      <c r="K493" s="11" t="s">
        <v>632</v>
      </c>
      <c r="L493" s="11" t="s">
        <v>3008</v>
      </c>
      <c r="M493" s="11" t="s">
        <v>3008</v>
      </c>
      <c r="N493" s="11" t="s">
        <v>3008</v>
      </c>
      <c r="O493" s="11" t="s">
        <v>3008</v>
      </c>
      <c r="P493" s="11" t="s">
        <v>3008</v>
      </c>
      <c r="Q493" s="13">
        <v>43831</v>
      </c>
      <c r="R493" s="11" t="s">
        <v>3009</v>
      </c>
      <c r="S493" s="11">
        <v>242101459</v>
      </c>
      <c r="T493" s="11" t="s">
        <v>4840</v>
      </c>
      <c r="U493" s="11" t="s">
        <v>4841</v>
      </c>
      <c r="V493" s="11">
        <v>212105001</v>
      </c>
      <c r="W493" s="11">
        <v>15067041.530999999</v>
      </c>
    </row>
    <row r="494" spans="1:23" ht="43.2">
      <c r="A494" s="11" t="s">
        <v>3218</v>
      </c>
      <c r="B494" s="11">
        <v>21501</v>
      </c>
      <c r="C494" s="11">
        <v>1</v>
      </c>
      <c r="D494" s="11" t="s">
        <v>3011</v>
      </c>
      <c r="E494" s="11">
        <v>21</v>
      </c>
      <c r="F494" s="11">
        <v>27</v>
      </c>
      <c r="G494" s="11">
        <v>1537</v>
      </c>
      <c r="H494" s="11">
        <v>1012</v>
      </c>
      <c r="I494" s="12">
        <v>44944.777581018519</v>
      </c>
      <c r="J494" s="11">
        <v>21320</v>
      </c>
      <c r="K494" s="11" t="s">
        <v>634</v>
      </c>
      <c r="L494" s="11" t="s">
        <v>3008</v>
      </c>
      <c r="M494" s="11" t="s">
        <v>3008</v>
      </c>
      <c r="N494" s="11" t="s">
        <v>3008</v>
      </c>
      <c r="O494" s="11" t="s">
        <v>3008</v>
      </c>
      <c r="P494" s="11" t="s">
        <v>3008</v>
      </c>
      <c r="Q494" s="13">
        <v>43831</v>
      </c>
      <c r="R494" s="11" t="s">
        <v>3009</v>
      </c>
      <c r="S494" s="11">
        <v>200071207</v>
      </c>
      <c r="T494" s="11" t="s">
        <v>3219</v>
      </c>
      <c r="U494" s="11" t="s">
        <v>3220</v>
      </c>
      <c r="V494" s="11">
        <v>212105019</v>
      </c>
      <c r="W494" s="11">
        <v>10182254.437000001</v>
      </c>
    </row>
    <row r="495" spans="1:23" ht="43.2">
      <c r="A495" s="11" t="s">
        <v>4460</v>
      </c>
      <c r="B495" s="11">
        <v>21502</v>
      </c>
      <c r="C495" s="11">
        <v>1</v>
      </c>
      <c r="D495" s="11" t="s">
        <v>3011</v>
      </c>
      <c r="E495" s="11">
        <v>21</v>
      </c>
      <c r="F495" s="11">
        <v>27</v>
      </c>
      <c r="G495" s="11">
        <v>607</v>
      </c>
      <c r="H495" s="11">
        <v>515</v>
      </c>
      <c r="I495" s="12">
        <v>44944.777581018519</v>
      </c>
      <c r="J495" s="11">
        <v>21250</v>
      </c>
      <c r="K495" s="11" t="s">
        <v>636</v>
      </c>
      <c r="L495" s="11" t="s">
        <v>3008</v>
      </c>
      <c r="M495" s="11" t="s">
        <v>3008</v>
      </c>
      <c r="N495" s="11" t="s">
        <v>3008</v>
      </c>
      <c r="O495" s="11" t="s">
        <v>3008</v>
      </c>
      <c r="P495" s="11" t="s">
        <v>3008</v>
      </c>
      <c r="Q495" s="13">
        <v>43831</v>
      </c>
      <c r="R495" s="11" t="s">
        <v>3009</v>
      </c>
      <c r="S495" s="11">
        <v>242101509</v>
      </c>
      <c r="T495" s="11" t="s">
        <v>4461</v>
      </c>
      <c r="U495" s="11" t="s">
        <v>4462</v>
      </c>
      <c r="V495" s="11">
        <v>212105027</v>
      </c>
      <c r="W495" s="11">
        <v>5198904.5810000002</v>
      </c>
    </row>
    <row r="496" spans="1:23" ht="43.2">
      <c r="A496" s="11" t="s">
        <v>4905</v>
      </c>
      <c r="B496" s="11">
        <v>21503</v>
      </c>
      <c r="C496" s="11">
        <v>2</v>
      </c>
      <c r="D496" s="11" t="s">
        <v>3011</v>
      </c>
      <c r="E496" s="11">
        <v>21</v>
      </c>
      <c r="F496" s="11">
        <v>27</v>
      </c>
      <c r="G496" s="11">
        <v>135</v>
      </c>
      <c r="H496" s="11">
        <v>1056</v>
      </c>
      <c r="I496" s="12">
        <v>44944.777581018519</v>
      </c>
      <c r="J496" s="11">
        <v>21610</v>
      </c>
      <c r="K496" s="11" t="s">
        <v>1549</v>
      </c>
      <c r="L496" s="11" t="s">
        <v>3008</v>
      </c>
      <c r="M496" s="11" t="s">
        <v>3008</v>
      </c>
      <c r="N496" s="11" t="s">
        <v>3008</v>
      </c>
      <c r="O496" s="11" t="s">
        <v>3008</v>
      </c>
      <c r="P496" s="11" t="s">
        <v>3008</v>
      </c>
      <c r="Q496" s="13">
        <v>43831</v>
      </c>
      <c r="R496" s="11" t="s">
        <v>3009</v>
      </c>
      <c r="S496" s="11">
        <v>200072825</v>
      </c>
      <c r="T496" s="11" t="s">
        <v>4906</v>
      </c>
      <c r="U496" s="11" t="s">
        <v>4907</v>
      </c>
      <c r="V496" s="11">
        <v>212105035</v>
      </c>
      <c r="W496" s="11">
        <v>10579075.324999999</v>
      </c>
    </row>
    <row r="497" spans="1:23" ht="43.2">
      <c r="A497" s="11" t="s">
        <v>4400</v>
      </c>
      <c r="B497" s="11">
        <v>21504</v>
      </c>
      <c r="C497" s="11">
        <v>2</v>
      </c>
      <c r="D497" s="11" t="s">
        <v>3011</v>
      </c>
      <c r="E497" s="11">
        <v>21</v>
      </c>
      <c r="F497" s="11">
        <v>27</v>
      </c>
      <c r="G497" s="11">
        <v>90</v>
      </c>
      <c r="H497" s="11">
        <v>309</v>
      </c>
      <c r="I497" s="12">
        <v>44944.777581018519</v>
      </c>
      <c r="J497" s="11">
        <v>21410</v>
      </c>
      <c r="K497" s="11" t="s">
        <v>1551</v>
      </c>
      <c r="L497" s="11" t="s">
        <v>3008</v>
      </c>
      <c r="M497" s="11" t="s">
        <v>3008</v>
      </c>
      <c r="N497" s="11" t="s">
        <v>3008</v>
      </c>
      <c r="O497" s="11" t="s">
        <v>3008</v>
      </c>
      <c r="P497" s="11" t="s">
        <v>3008</v>
      </c>
      <c r="Q497" s="13">
        <v>43831</v>
      </c>
      <c r="R497" s="11" t="s">
        <v>3009</v>
      </c>
      <c r="S497" s="11">
        <v>200039055</v>
      </c>
      <c r="T497" s="11" t="s">
        <v>4401</v>
      </c>
      <c r="U497" s="11" t="s">
        <v>4402</v>
      </c>
      <c r="V497" s="11">
        <v>212105043</v>
      </c>
      <c r="W497" s="11">
        <v>3105386.5430000001</v>
      </c>
    </row>
    <row r="498" spans="1:23" ht="43.2">
      <c r="A498" s="11" t="s">
        <v>4947</v>
      </c>
      <c r="B498" s="11">
        <v>21505</v>
      </c>
      <c r="C498" s="11">
        <v>3</v>
      </c>
      <c r="D498" s="11" t="s">
        <v>3011</v>
      </c>
      <c r="E498" s="11">
        <v>21</v>
      </c>
      <c r="F498" s="11">
        <v>27</v>
      </c>
      <c r="G498" s="11">
        <v>709</v>
      </c>
      <c r="H498" s="11">
        <v>863</v>
      </c>
      <c r="I498" s="12">
        <v>44944.777581018519</v>
      </c>
      <c r="J498" s="11">
        <v>21390</v>
      </c>
      <c r="K498" s="11" t="s">
        <v>638</v>
      </c>
      <c r="L498" s="11" t="s">
        <v>3008</v>
      </c>
      <c r="M498" s="11" t="s">
        <v>3008</v>
      </c>
      <c r="N498" s="11" t="s">
        <v>3008</v>
      </c>
      <c r="O498" s="11" t="s">
        <v>3008</v>
      </c>
      <c r="P498" s="11" t="s">
        <v>3008</v>
      </c>
      <c r="Q498" s="13">
        <v>43831</v>
      </c>
      <c r="R498" s="11" t="s">
        <v>3009</v>
      </c>
      <c r="S498" s="11">
        <v>200071017</v>
      </c>
      <c r="T498" s="11" t="s">
        <v>4948</v>
      </c>
      <c r="U498" s="11" t="s">
        <v>4949</v>
      </c>
      <c r="V498" s="11">
        <v>212105050</v>
      </c>
      <c r="W498" s="11">
        <v>8628568.057</v>
      </c>
    </row>
    <row r="499" spans="1:23" ht="43.2">
      <c r="A499" s="11" t="s">
        <v>3143</v>
      </c>
      <c r="B499" s="11">
        <v>21506</v>
      </c>
      <c r="C499" s="11">
        <v>1</v>
      </c>
      <c r="D499" s="11" t="s">
        <v>3011</v>
      </c>
      <c r="E499" s="11">
        <v>21</v>
      </c>
      <c r="F499" s="11">
        <v>27</v>
      </c>
      <c r="G499" s="11">
        <v>362</v>
      </c>
      <c r="H499" s="11">
        <v>905</v>
      </c>
      <c r="I499" s="12">
        <v>44944.777581018519</v>
      </c>
      <c r="J499" s="11">
        <v>21700</v>
      </c>
      <c r="K499" s="11" t="s">
        <v>640</v>
      </c>
      <c r="L499" s="11" t="s">
        <v>3008</v>
      </c>
      <c r="M499" s="11" t="s">
        <v>3008</v>
      </c>
      <c r="N499" s="11" t="s">
        <v>3008</v>
      </c>
      <c r="O499" s="11" t="s">
        <v>3008</v>
      </c>
      <c r="P499" s="11" t="s">
        <v>3008</v>
      </c>
      <c r="Q499" s="13">
        <v>43831</v>
      </c>
      <c r="R499" s="11" t="s">
        <v>3009</v>
      </c>
      <c r="S499" s="11">
        <v>200070894</v>
      </c>
      <c r="T499" s="11" t="s">
        <v>3144</v>
      </c>
      <c r="U499" s="11" t="s">
        <v>3145</v>
      </c>
      <c r="V499" s="11">
        <v>212105068</v>
      </c>
      <c r="W499" s="11">
        <v>8951195.3819999993</v>
      </c>
    </row>
    <row r="500" spans="1:23" ht="43.2">
      <c r="A500" s="11" t="s">
        <v>5013</v>
      </c>
      <c r="B500" s="11">
        <v>21508</v>
      </c>
      <c r="C500" s="11">
        <v>2</v>
      </c>
      <c r="D500" s="11" t="s">
        <v>3011</v>
      </c>
      <c r="E500" s="11">
        <v>21</v>
      </c>
      <c r="F500" s="11">
        <v>27</v>
      </c>
      <c r="G500" s="11">
        <v>462</v>
      </c>
      <c r="H500" s="11">
        <v>1916</v>
      </c>
      <c r="I500" s="12">
        <v>44944.777581018519</v>
      </c>
      <c r="J500" s="11">
        <v>21370</v>
      </c>
      <c r="K500" s="11" t="s">
        <v>1121</v>
      </c>
      <c r="L500" s="11" t="s">
        <v>3008</v>
      </c>
      <c r="M500" s="11" t="s">
        <v>3008</v>
      </c>
      <c r="N500" s="11" t="s">
        <v>3008</v>
      </c>
      <c r="O500" s="11" t="s">
        <v>3008</v>
      </c>
      <c r="P500" s="11" t="s">
        <v>3008</v>
      </c>
      <c r="Q500" s="13">
        <v>43831</v>
      </c>
      <c r="R500" s="11" t="s">
        <v>3009</v>
      </c>
      <c r="S500" s="11">
        <v>200039063</v>
      </c>
      <c r="T500" s="11" t="s">
        <v>5014</v>
      </c>
      <c r="U500" s="11" t="s">
        <v>5015</v>
      </c>
      <c r="V500" s="11">
        <v>212105084</v>
      </c>
      <c r="W500" s="11">
        <v>19213855.583999999</v>
      </c>
    </row>
    <row r="501" spans="1:23" ht="43.2">
      <c r="A501" s="11" t="s">
        <v>4100</v>
      </c>
      <c r="B501" s="11">
        <v>21510</v>
      </c>
      <c r="C501" s="11">
        <v>3</v>
      </c>
      <c r="D501" s="11" t="s">
        <v>3011</v>
      </c>
      <c r="E501" s="11">
        <v>21</v>
      </c>
      <c r="F501" s="11">
        <v>27</v>
      </c>
      <c r="G501" s="11">
        <v>153</v>
      </c>
      <c r="H501" s="11">
        <v>1574</v>
      </c>
      <c r="I501" s="12">
        <v>44944.777581018519</v>
      </c>
      <c r="J501" s="11">
        <v>21400</v>
      </c>
      <c r="K501" s="11" t="s">
        <v>1123</v>
      </c>
      <c r="L501" s="11" t="s">
        <v>3008</v>
      </c>
      <c r="M501" s="11" t="s">
        <v>3008</v>
      </c>
      <c r="N501" s="11" t="s">
        <v>3008</v>
      </c>
      <c r="O501" s="11" t="s">
        <v>3008</v>
      </c>
      <c r="P501" s="11" t="s">
        <v>3008</v>
      </c>
      <c r="Q501" s="13">
        <v>43831</v>
      </c>
      <c r="R501" s="11" t="s">
        <v>3009</v>
      </c>
      <c r="S501" s="11">
        <v>242101434</v>
      </c>
      <c r="T501" s="11" t="s">
        <v>4101</v>
      </c>
      <c r="U501" s="11" t="s">
        <v>4102</v>
      </c>
      <c r="V501" s="11">
        <v>212105100</v>
      </c>
      <c r="W501" s="11">
        <v>16060552.624</v>
      </c>
    </row>
    <row r="502" spans="1:23" ht="43.2">
      <c r="A502" s="11" t="s">
        <v>3635</v>
      </c>
      <c r="B502" s="11">
        <v>21511</v>
      </c>
      <c r="C502" s="11">
        <v>3</v>
      </c>
      <c r="D502" s="11" t="s">
        <v>3011</v>
      </c>
      <c r="E502" s="11">
        <v>21</v>
      </c>
      <c r="F502" s="11">
        <v>27</v>
      </c>
      <c r="G502" s="11">
        <v>131</v>
      </c>
      <c r="H502" s="11">
        <v>2079</v>
      </c>
      <c r="I502" s="12">
        <v>44944.777581018519</v>
      </c>
      <c r="J502" s="11">
        <v>21400</v>
      </c>
      <c r="K502" s="11" t="s">
        <v>1125</v>
      </c>
      <c r="L502" s="11" t="s">
        <v>3008</v>
      </c>
      <c r="M502" s="11" t="s">
        <v>3008</v>
      </c>
      <c r="N502" s="11" t="s">
        <v>3008</v>
      </c>
      <c r="O502" s="11" t="s">
        <v>3008</v>
      </c>
      <c r="P502" s="11" t="s">
        <v>3008</v>
      </c>
      <c r="Q502" s="13">
        <v>43831</v>
      </c>
      <c r="R502" s="11" t="s">
        <v>3009</v>
      </c>
      <c r="S502" s="11">
        <v>242101434</v>
      </c>
      <c r="T502" s="11" t="s">
        <v>3636</v>
      </c>
      <c r="U502" s="11" t="s">
        <v>3637</v>
      </c>
      <c r="V502" s="11">
        <v>212105118</v>
      </c>
      <c r="W502" s="11">
        <v>20810283.274999999</v>
      </c>
    </row>
    <row r="503" spans="1:23" ht="43.2">
      <c r="A503" s="11" t="s">
        <v>3770</v>
      </c>
      <c r="B503" s="11">
        <v>21512</v>
      </c>
      <c r="C503" s="11">
        <v>1</v>
      </c>
      <c r="D503" s="11" t="s">
        <v>3011</v>
      </c>
      <c r="E503" s="11">
        <v>21</v>
      </c>
      <c r="F503" s="11">
        <v>27</v>
      </c>
      <c r="G503" s="11">
        <v>378</v>
      </c>
      <c r="H503" s="11">
        <v>728</v>
      </c>
      <c r="I503" s="12">
        <v>44944.777581018519</v>
      </c>
      <c r="J503" s="11">
        <v>21190</v>
      </c>
      <c r="K503" s="11" t="s">
        <v>1039</v>
      </c>
      <c r="L503" s="11" t="s">
        <v>3008</v>
      </c>
      <c r="M503" s="11" t="s">
        <v>3008</v>
      </c>
      <c r="N503" s="11" t="s">
        <v>3008</v>
      </c>
      <c r="O503" s="11" t="s">
        <v>3008</v>
      </c>
      <c r="P503" s="11" t="s">
        <v>3008</v>
      </c>
      <c r="Q503" s="13">
        <v>43831</v>
      </c>
      <c r="R503" s="11" t="s">
        <v>3009</v>
      </c>
      <c r="S503" s="11">
        <v>200006682</v>
      </c>
      <c r="T503" s="11" t="s">
        <v>3771</v>
      </c>
      <c r="U503" s="11" t="s">
        <v>3772</v>
      </c>
      <c r="V503" s="11">
        <v>212105126</v>
      </c>
      <c r="W503" s="11">
        <v>7320844.9119999995</v>
      </c>
    </row>
    <row r="504" spans="1:23" ht="43.2">
      <c r="A504" s="11" t="s">
        <v>3281</v>
      </c>
      <c r="B504" s="11">
        <v>21514</v>
      </c>
      <c r="C504" s="11">
        <v>3</v>
      </c>
      <c r="D504" s="11" t="s">
        <v>3011</v>
      </c>
      <c r="E504" s="11">
        <v>21</v>
      </c>
      <c r="F504" s="11">
        <v>27</v>
      </c>
      <c r="G504" s="11">
        <v>102</v>
      </c>
      <c r="H504" s="11">
        <v>2134</v>
      </c>
      <c r="I504" s="12">
        <v>44944.777581018519</v>
      </c>
      <c r="J504" s="11">
        <v>21510</v>
      </c>
      <c r="K504" s="11" t="s">
        <v>1127</v>
      </c>
      <c r="L504" s="11" t="s">
        <v>3008</v>
      </c>
      <c r="M504" s="11" t="s">
        <v>3008</v>
      </c>
      <c r="N504" s="11" t="s">
        <v>3008</v>
      </c>
      <c r="O504" s="11" t="s">
        <v>3008</v>
      </c>
      <c r="P504" s="11" t="s">
        <v>3008</v>
      </c>
      <c r="Q504" s="13">
        <v>43831</v>
      </c>
      <c r="R504" s="11" t="s">
        <v>3009</v>
      </c>
      <c r="S504" s="11">
        <v>242101434</v>
      </c>
      <c r="T504" s="11" t="s">
        <v>3282</v>
      </c>
      <c r="U504" s="11" t="s">
        <v>3283</v>
      </c>
      <c r="V504" s="11">
        <v>212105142</v>
      </c>
      <c r="W504" s="11">
        <v>20120985.142000001</v>
      </c>
    </row>
    <row r="505" spans="1:23" ht="43.2">
      <c r="A505" s="11" t="s">
        <v>4944</v>
      </c>
      <c r="B505" s="11">
        <v>21515</v>
      </c>
      <c r="C505" s="11">
        <v>2</v>
      </c>
      <c r="D505" s="11" t="s">
        <v>3011</v>
      </c>
      <c r="E505" s="11">
        <v>21</v>
      </c>
      <c r="F505" s="11">
        <v>27</v>
      </c>
      <c r="G505" s="11">
        <v>8936</v>
      </c>
      <c r="H505" s="11">
        <v>819</v>
      </c>
      <c r="I505" s="12">
        <v>44944.777581018519</v>
      </c>
      <c r="J505" s="11">
        <v>21800</v>
      </c>
      <c r="K505" s="11" t="s">
        <v>1041</v>
      </c>
      <c r="L505" s="11" t="s">
        <v>3008</v>
      </c>
      <c r="M505" s="11" t="s">
        <v>3008</v>
      </c>
      <c r="N505" s="11" t="s">
        <v>3008</v>
      </c>
      <c r="O505" s="11" t="s">
        <v>3008</v>
      </c>
      <c r="P505" s="11" t="s">
        <v>3008</v>
      </c>
      <c r="Q505" s="13">
        <v>43831</v>
      </c>
      <c r="R505" s="11" t="s">
        <v>3009</v>
      </c>
      <c r="S505" s="11">
        <v>242100410</v>
      </c>
      <c r="T505" s="11" t="s">
        <v>4945</v>
      </c>
      <c r="U505" s="11" t="s">
        <v>4946</v>
      </c>
      <c r="V505" s="11">
        <v>212105159</v>
      </c>
      <c r="W505" s="11">
        <v>8310678.7439999999</v>
      </c>
    </row>
    <row r="506" spans="1:23" ht="43.2">
      <c r="A506" s="11" t="s">
        <v>4013</v>
      </c>
      <c r="B506" s="11">
        <v>21516</v>
      </c>
      <c r="C506" s="11">
        <v>3</v>
      </c>
      <c r="D506" s="11" t="s">
        <v>3011</v>
      </c>
      <c r="E506" s="11">
        <v>21</v>
      </c>
      <c r="F506" s="11">
        <v>27</v>
      </c>
      <c r="G506" s="11">
        <v>79</v>
      </c>
      <c r="H506" s="11">
        <v>442</v>
      </c>
      <c r="I506" s="12">
        <v>44944.777581018519</v>
      </c>
      <c r="J506" s="11">
        <v>21500</v>
      </c>
      <c r="K506" s="11" t="s">
        <v>1631</v>
      </c>
      <c r="L506" s="11" t="s">
        <v>3008</v>
      </c>
      <c r="M506" s="11" t="s">
        <v>3008</v>
      </c>
      <c r="N506" s="11" t="s">
        <v>3008</v>
      </c>
      <c r="O506" s="11" t="s">
        <v>3008</v>
      </c>
      <c r="P506" s="11" t="s">
        <v>3008</v>
      </c>
      <c r="Q506" s="13">
        <v>43831</v>
      </c>
      <c r="R506" s="11" t="s">
        <v>3009</v>
      </c>
      <c r="S506" s="11">
        <v>242101491</v>
      </c>
      <c r="T506" s="11" t="s">
        <v>4014</v>
      </c>
      <c r="U506" s="11" t="s">
        <v>4015</v>
      </c>
      <c r="V506" s="11">
        <v>212105167</v>
      </c>
      <c r="W506" s="11">
        <v>4396870.8130000001</v>
      </c>
    </row>
    <row r="507" spans="1:23" ht="43.2">
      <c r="A507" s="11" t="s">
        <v>3242</v>
      </c>
      <c r="B507" s="11">
        <v>21517</v>
      </c>
      <c r="C507" s="11">
        <v>1</v>
      </c>
      <c r="D507" s="11" t="s">
        <v>3011</v>
      </c>
      <c r="E507" s="11">
        <v>21</v>
      </c>
      <c r="F507" s="11">
        <v>27</v>
      </c>
      <c r="G507" s="11">
        <v>505</v>
      </c>
      <c r="H507" s="11">
        <v>557</v>
      </c>
      <c r="I507" s="12">
        <v>44944.777581018519</v>
      </c>
      <c r="J507" s="11">
        <v>21700</v>
      </c>
      <c r="K507" s="11" t="s">
        <v>1585</v>
      </c>
      <c r="L507" s="11" t="s">
        <v>3008</v>
      </c>
      <c r="M507" s="11" t="s">
        <v>3008</v>
      </c>
      <c r="N507" s="11" t="s">
        <v>3008</v>
      </c>
      <c r="O507" s="11" t="s">
        <v>3008</v>
      </c>
      <c r="P507" s="11" t="s">
        <v>3008</v>
      </c>
      <c r="Q507" s="13">
        <v>43831</v>
      </c>
      <c r="R507" s="11" t="s">
        <v>3009</v>
      </c>
      <c r="S507" s="11">
        <v>200070894</v>
      </c>
      <c r="T507" s="11" t="s">
        <v>3243</v>
      </c>
      <c r="U507" s="11" t="s">
        <v>3244</v>
      </c>
      <c r="V507" s="11">
        <v>212105175</v>
      </c>
      <c r="W507" s="11">
        <v>5614731.5420000004</v>
      </c>
    </row>
    <row r="508" spans="1:23" ht="43.2">
      <c r="A508" s="11" t="s">
        <v>4361</v>
      </c>
      <c r="B508" s="11">
        <v>21518</v>
      </c>
      <c r="C508" s="11">
        <v>3</v>
      </c>
      <c r="D508" s="11" t="s">
        <v>3011</v>
      </c>
      <c r="E508" s="11">
        <v>21</v>
      </c>
      <c r="F508" s="11">
        <v>27</v>
      </c>
      <c r="G508" s="11">
        <v>200</v>
      </c>
      <c r="H508" s="11">
        <v>1903</v>
      </c>
      <c r="I508" s="12">
        <v>44944.777581018519</v>
      </c>
      <c r="J508" s="11">
        <v>21500</v>
      </c>
      <c r="K508" s="11" t="s">
        <v>1129</v>
      </c>
      <c r="L508" s="11" t="s">
        <v>3008</v>
      </c>
      <c r="M508" s="11" t="s">
        <v>3008</v>
      </c>
      <c r="N508" s="11" t="s">
        <v>3008</v>
      </c>
      <c r="O508" s="11" t="s">
        <v>3008</v>
      </c>
      <c r="P508" s="11" t="s">
        <v>3008</v>
      </c>
      <c r="Q508" s="13">
        <v>43831</v>
      </c>
      <c r="R508" s="11" t="s">
        <v>3009</v>
      </c>
      <c r="S508" s="11">
        <v>242101491</v>
      </c>
      <c r="T508" s="11" t="s">
        <v>4362</v>
      </c>
      <c r="U508" s="11" t="s">
        <v>4363</v>
      </c>
      <c r="V508" s="11">
        <v>212105183</v>
      </c>
      <c r="W508" s="11">
        <v>19067764.765999999</v>
      </c>
    </row>
    <row r="509" spans="1:23" ht="43.2">
      <c r="A509" s="11" t="s">
        <v>4896</v>
      </c>
      <c r="B509" s="11">
        <v>21519</v>
      </c>
      <c r="C509" s="11">
        <v>3</v>
      </c>
      <c r="D509" s="11" t="s">
        <v>3011</v>
      </c>
      <c r="E509" s="11">
        <v>21</v>
      </c>
      <c r="F509" s="11">
        <v>27</v>
      </c>
      <c r="G509" s="11">
        <v>345</v>
      </c>
      <c r="H509" s="11">
        <v>2669</v>
      </c>
      <c r="I509" s="12">
        <v>44944.777581018519</v>
      </c>
      <c r="J509" s="11">
        <v>21290</v>
      </c>
      <c r="K509" s="11" t="s">
        <v>1131</v>
      </c>
      <c r="L509" s="11" t="s">
        <v>3008</v>
      </c>
      <c r="M509" s="11" t="s">
        <v>3008</v>
      </c>
      <c r="N509" s="11" t="s">
        <v>3008</v>
      </c>
      <c r="O509" s="11" t="s">
        <v>3008</v>
      </c>
      <c r="P509" s="11" t="s">
        <v>3008</v>
      </c>
      <c r="Q509" s="13">
        <v>43831</v>
      </c>
      <c r="R509" s="11" t="s">
        <v>3009</v>
      </c>
      <c r="S509" s="11">
        <v>242101434</v>
      </c>
      <c r="T509" s="11" t="s">
        <v>4897</v>
      </c>
      <c r="U509" s="11" t="s">
        <v>4898</v>
      </c>
      <c r="V509" s="11">
        <v>212105191</v>
      </c>
      <c r="W509" s="11">
        <v>26920538.988000002</v>
      </c>
    </row>
    <row r="510" spans="1:23" ht="43.2">
      <c r="A510" s="11" t="s">
        <v>3449</v>
      </c>
      <c r="B510" s="11">
        <v>21520</v>
      </c>
      <c r="C510" s="11">
        <v>2</v>
      </c>
      <c r="D510" s="11" t="s">
        <v>3011</v>
      </c>
      <c r="E510" s="11">
        <v>21</v>
      </c>
      <c r="F510" s="11">
        <v>27</v>
      </c>
      <c r="G510" s="11">
        <v>152</v>
      </c>
      <c r="H510" s="11">
        <v>847</v>
      </c>
      <c r="I510" s="12">
        <v>44944.777581018519</v>
      </c>
      <c r="J510" s="11">
        <v>21540</v>
      </c>
      <c r="K510" s="11" t="s">
        <v>1133</v>
      </c>
      <c r="L510" s="11" t="s">
        <v>3008</v>
      </c>
      <c r="M510" s="11" t="s">
        <v>3008</v>
      </c>
      <c r="N510" s="11" t="s">
        <v>3008</v>
      </c>
      <c r="O510" s="11" t="s">
        <v>3008</v>
      </c>
      <c r="P510" s="11" t="s">
        <v>3008</v>
      </c>
      <c r="Q510" s="13">
        <v>43831</v>
      </c>
      <c r="R510" s="11" t="s">
        <v>3009</v>
      </c>
      <c r="S510" s="11">
        <v>200039055</v>
      </c>
      <c r="T510" s="11" t="s">
        <v>3450</v>
      </c>
      <c r="U510" s="11" t="s">
        <v>3451</v>
      </c>
      <c r="V510" s="11">
        <v>212105209</v>
      </c>
      <c r="W510" s="11">
        <v>8513164.9010000005</v>
      </c>
    </row>
    <row r="511" spans="1:23" ht="43.2">
      <c r="A511" s="11" t="s">
        <v>3467</v>
      </c>
      <c r="B511" s="11">
        <v>21521</v>
      </c>
      <c r="C511" s="11">
        <v>2</v>
      </c>
      <c r="D511" s="11" t="s">
        <v>3011</v>
      </c>
      <c r="E511" s="11">
        <v>21</v>
      </c>
      <c r="F511" s="11">
        <v>27</v>
      </c>
      <c r="G511" s="11">
        <v>899</v>
      </c>
      <c r="H511" s="11">
        <v>980</v>
      </c>
      <c r="I511" s="12">
        <v>44944.777581018519</v>
      </c>
      <c r="J511" s="11">
        <v>21560</v>
      </c>
      <c r="K511" s="11" t="s">
        <v>1043</v>
      </c>
      <c r="L511" s="11" t="s">
        <v>3008</v>
      </c>
      <c r="M511" s="11" t="s">
        <v>3008</v>
      </c>
      <c r="N511" s="11" t="s">
        <v>3008</v>
      </c>
      <c r="O511" s="11" t="s">
        <v>3008</v>
      </c>
      <c r="P511" s="11" t="s">
        <v>3008</v>
      </c>
      <c r="Q511" s="13">
        <v>43831</v>
      </c>
      <c r="R511" s="11" t="s">
        <v>3009</v>
      </c>
      <c r="S511" s="11">
        <v>200069540</v>
      </c>
      <c r="T511" s="11" t="s">
        <v>3468</v>
      </c>
      <c r="U511" s="11" t="s">
        <v>3469</v>
      </c>
      <c r="V511" s="11">
        <v>212105217</v>
      </c>
      <c r="W511" s="11">
        <v>9704598.7219999991</v>
      </c>
    </row>
    <row r="512" spans="1:23" ht="43.2">
      <c r="A512" s="11" t="s">
        <v>4046</v>
      </c>
      <c r="B512" s="11">
        <v>21522</v>
      </c>
      <c r="C512" s="11">
        <v>2</v>
      </c>
      <c r="D512" s="11" t="s">
        <v>3011</v>
      </c>
      <c r="E512" s="11">
        <v>21</v>
      </c>
      <c r="F512" s="11">
        <v>27</v>
      </c>
      <c r="G512" s="11">
        <v>459</v>
      </c>
      <c r="H512" s="11">
        <v>1440</v>
      </c>
      <c r="I512" s="12">
        <v>44944.777581018519</v>
      </c>
      <c r="J512" s="11">
        <v>21310</v>
      </c>
      <c r="K512" s="11" t="s">
        <v>1135</v>
      </c>
      <c r="L512" s="11" t="s">
        <v>3008</v>
      </c>
      <c r="M512" s="11" t="s">
        <v>3008</v>
      </c>
      <c r="N512" s="11" t="s">
        <v>3008</v>
      </c>
      <c r="O512" s="11" t="s">
        <v>3008</v>
      </c>
      <c r="P512" s="11" t="s">
        <v>3008</v>
      </c>
      <c r="Q512" s="13">
        <v>43831</v>
      </c>
      <c r="R512" s="11" t="s">
        <v>3009</v>
      </c>
      <c r="S512" s="11">
        <v>200072825</v>
      </c>
      <c r="T512" s="11" t="s">
        <v>4047</v>
      </c>
      <c r="U512" s="11" t="s">
        <v>4048</v>
      </c>
      <c r="V512" s="11">
        <v>212105225</v>
      </c>
      <c r="W512" s="11">
        <v>14382496.373</v>
      </c>
    </row>
    <row r="513" spans="1:23" ht="43.2">
      <c r="A513" s="11" t="s">
        <v>3431</v>
      </c>
      <c r="B513" s="11">
        <v>21523</v>
      </c>
      <c r="C513" s="11">
        <v>1</v>
      </c>
      <c r="D513" s="11" t="s">
        <v>3011</v>
      </c>
      <c r="E513" s="11">
        <v>21</v>
      </c>
      <c r="F513" s="11">
        <v>27</v>
      </c>
      <c r="G513" s="11">
        <v>158</v>
      </c>
      <c r="H513" s="11">
        <v>613</v>
      </c>
      <c r="I513" s="12">
        <v>44944.777581018519</v>
      </c>
      <c r="J513" s="11">
        <v>21220</v>
      </c>
      <c r="K513" s="11" t="s">
        <v>1137</v>
      </c>
      <c r="L513" s="11" t="s">
        <v>3008</v>
      </c>
      <c r="M513" s="11" t="s">
        <v>3008</v>
      </c>
      <c r="N513" s="11" t="s">
        <v>3008</v>
      </c>
      <c r="O513" s="11" t="s">
        <v>3008</v>
      </c>
      <c r="P513" s="11" t="s">
        <v>3008</v>
      </c>
      <c r="Q513" s="13">
        <v>43831</v>
      </c>
      <c r="R513" s="11" t="s">
        <v>3009</v>
      </c>
      <c r="S513" s="11">
        <v>200070894</v>
      </c>
      <c r="T513" s="11" t="s">
        <v>3432</v>
      </c>
      <c r="U513" s="11" t="s">
        <v>3433</v>
      </c>
      <c r="V513" s="11">
        <v>212105233</v>
      </c>
      <c r="W513" s="11">
        <v>6084794.4890000001</v>
      </c>
    </row>
    <row r="514" spans="1:23" ht="43.2">
      <c r="A514" s="11" t="s">
        <v>4457</v>
      </c>
      <c r="B514" s="11">
        <v>21524</v>
      </c>
      <c r="C514" s="11">
        <v>3</v>
      </c>
      <c r="D514" s="11" t="s">
        <v>3011</v>
      </c>
      <c r="E514" s="11">
        <v>21</v>
      </c>
      <c r="F514" s="11">
        <v>27</v>
      </c>
      <c r="G514" s="11">
        <v>91</v>
      </c>
      <c r="H514" s="11">
        <v>2577</v>
      </c>
      <c r="I514" s="12">
        <v>44944.777581018519</v>
      </c>
      <c r="J514" s="11">
        <v>21570</v>
      </c>
      <c r="K514" s="11" t="s">
        <v>1139</v>
      </c>
      <c r="L514" s="11" t="s">
        <v>3008</v>
      </c>
      <c r="M514" s="11" t="s">
        <v>3008</v>
      </c>
      <c r="N514" s="11" t="s">
        <v>3008</v>
      </c>
      <c r="O514" s="11" t="s">
        <v>3008</v>
      </c>
      <c r="P514" s="11" t="s">
        <v>3008</v>
      </c>
      <c r="Q514" s="13">
        <v>43831</v>
      </c>
      <c r="R514" s="11" t="s">
        <v>3009</v>
      </c>
      <c r="S514" s="11">
        <v>242101434</v>
      </c>
      <c r="T514" s="11" t="s">
        <v>4458</v>
      </c>
      <c r="U514" s="11" t="s">
        <v>4459</v>
      </c>
      <c r="V514" s="11">
        <v>212105241</v>
      </c>
      <c r="W514" s="11">
        <v>25769962.909000002</v>
      </c>
    </row>
    <row r="515" spans="1:23" ht="43.2">
      <c r="A515" s="11" t="s">
        <v>3239</v>
      </c>
      <c r="B515" s="11">
        <v>21526</v>
      </c>
      <c r="C515" s="11">
        <v>3</v>
      </c>
      <c r="D515" s="11" t="s">
        <v>3011</v>
      </c>
      <c r="E515" s="11">
        <v>21</v>
      </c>
      <c r="F515" s="11">
        <v>27</v>
      </c>
      <c r="G515" s="11">
        <v>42</v>
      </c>
      <c r="H515" s="11">
        <v>1198</v>
      </c>
      <c r="I515" s="12">
        <v>44944.777581018519</v>
      </c>
      <c r="J515" s="11">
        <v>21510</v>
      </c>
      <c r="K515" s="11" t="s">
        <v>1587</v>
      </c>
      <c r="L515" s="11" t="s">
        <v>3008</v>
      </c>
      <c r="M515" s="11" t="s">
        <v>3008</v>
      </c>
      <c r="N515" s="11" t="s">
        <v>3008</v>
      </c>
      <c r="O515" s="11" t="s">
        <v>3008</v>
      </c>
      <c r="P515" s="11" t="s">
        <v>3008</v>
      </c>
      <c r="Q515" s="13">
        <v>43831</v>
      </c>
      <c r="R515" s="11" t="s">
        <v>3009</v>
      </c>
      <c r="S515" s="11">
        <v>242101434</v>
      </c>
      <c r="T515" s="11" t="s">
        <v>3240</v>
      </c>
      <c r="U515" s="11" t="s">
        <v>3241</v>
      </c>
      <c r="V515" s="11">
        <v>212105266</v>
      </c>
      <c r="W515" s="11">
        <v>12044121.977</v>
      </c>
    </row>
    <row r="516" spans="1:23" ht="43.2">
      <c r="A516" s="11" t="s">
        <v>3908</v>
      </c>
      <c r="B516" s="11">
        <v>21529</v>
      </c>
      <c r="C516" s="11">
        <v>3</v>
      </c>
      <c r="D516" s="11" t="s">
        <v>3011</v>
      </c>
      <c r="E516" s="11">
        <v>21</v>
      </c>
      <c r="F516" s="11">
        <v>27</v>
      </c>
      <c r="G516" s="11">
        <v>50</v>
      </c>
      <c r="H516" s="11">
        <v>451</v>
      </c>
      <c r="I516" s="12">
        <v>44944.777581018519</v>
      </c>
      <c r="J516" s="11">
        <v>21390</v>
      </c>
      <c r="K516" s="11" t="s">
        <v>1143</v>
      </c>
      <c r="L516" s="11" t="s">
        <v>3008</v>
      </c>
      <c r="M516" s="11" t="s">
        <v>3008</v>
      </c>
      <c r="N516" s="11" t="s">
        <v>3008</v>
      </c>
      <c r="O516" s="11" t="s">
        <v>3008</v>
      </c>
      <c r="P516" s="11" t="s">
        <v>3008</v>
      </c>
      <c r="Q516" s="13">
        <v>43831</v>
      </c>
      <c r="R516" s="11" t="s">
        <v>3009</v>
      </c>
      <c r="S516" s="11">
        <v>200071017</v>
      </c>
      <c r="T516" s="11" t="s">
        <v>3909</v>
      </c>
      <c r="U516" s="11" t="s">
        <v>3910</v>
      </c>
      <c r="V516" s="11">
        <v>212105290</v>
      </c>
      <c r="W516" s="11">
        <v>4545414.0329999998</v>
      </c>
    </row>
    <row r="517" spans="1:23" ht="43.2">
      <c r="A517" s="11" t="s">
        <v>3599</v>
      </c>
      <c r="B517" s="11">
        <v>21530</v>
      </c>
      <c r="C517" s="11">
        <v>3</v>
      </c>
      <c r="D517" s="11" t="s">
        <v>3011</v>
      </c>
      <c r="E517" s="11">
        <v>21</v>
      </c>
      <c r="F517" s="11">
        <v>27</v>
      </c>
      <c r="G517" s="11">
        <v>145</v>
      </c>
      <c r="H517" s="11">
        <v>952</v>
      </c>
      <c r="I517" s="12">
        <v>44944.777581018519</v>
      </c>
      <c r="J517" s="11">
        <v>21500</v>
      </c>
      <c r="K517" s="11" t="s">
        <v>1145</v>
      </c>
      <c r="L517" s="11" t="s">
        <v>3008</v>
      </c>
      <c r="M517" s="11" t="s">
        <v>3008</v>
      </c>
      <c r="N517" s="11" t="s">
        <v>3008</v>
      </c>
      <c r="O517" s="11" t="s">
        <v>3008</v>
      </c>
      <c r="P517" s="11" t="s">
        <v>3008</v>
      </c>
      <c r="Q517" s="13">
        <v>43831</v>
      </c>
      <c r="R517" s="11" t="s">
        <v>3009</v>
      </c>
      <c r="S517" s="11">
        <v>242101491</v>
      </c>
      <c r="T517" s="11" t="s">
        <v>3600</v>
      </c>
      <c r="U517" s="11" t="s">
        <v>3601</v>
      </c>
      <c r="V517" s="11">
        <v>212105308</v>
      </c>
      <c r="W517" s="11">
        <v>9562522.9189999998</v>
      </c>
    </row>
    <row r="518" spans="1:23" ht="43.2">
      <c r="A518" s="11" t="s">
        <v>4794</v>
      </c>
      <c r="B518" s="11">
        <v>21531</v>
      </c>
      <c r="C518" s="11">
        <v>3</v>
      </c>
      <c r="D518" s="11" t="s">
        <v>3011</v>
      </c>
      <c r="E518" s="11">
        <v>21</v>
      </c>
      <c r="F518" s="11">
        <v>27</v>
      </c>
      <c r="G518" s="11">
        <v>490</v>
      </c>
      <c r="H518" s="11">
        <v>948</v>
      </c>
      <c r="I518" s="12">
        <v>44944.777581018519</v>
      </c>
      <c r="J518" s="11">
        <v>21530</v>
      </c>
      <c r="K518" s="11" t="s">
        <v>1147</v>
      </c>
      <c r="L518" s="11" t="s">
        <v>3008</v>
      </c>
      <c r="M518" s="11" t="s">
        <v>3008</v>
      </c>
      <c r="N518" s="11" t="s">
        <v>3008</v>
      </c>
      <c r="O518" s="11" t="s">
        <v>3008</v>
      </c>
      <c r="P518" s="11" t="s">
        <v>3008</v>
      </c>
      <c r="Q518" s="13">
        <v>43831</v>
      </c>
      <c r="R518" s="11" t="s">
        <v>3009</v>
      </c>
      <c r="S518" s="11">
        <v>242101442</v>
      </c>
      <c r="T518" s="11" t="s">
        <v>4795</v>
      </c>
      <c r="U518" s="11" t="s">
        <v>4796</v>
      </c>
      <c r="V518" s="11">
        <v>212105316</v>
      </c>
      <c r="W518" s="11">
        <v>9433921.0889999997</v>
      </c>
    </row>
    <row r="519" spans="1:23" ht="43.2">
      <c r="A519" s="11" t="s">
        <v>3332</v>
      </c>
      <c r="B519" s="11">
        <v>21532</v>
      </c>
      <c r="C519" s="11">
        <v>2</v>
      </c>
      <c r="D519" s="11" t="s">
        <v>3011</v>
      </c>
      <c r="E519" s="11">
        <v>21</v>
      </c>
      <c r="F519" s="11">
        <v>27</v>
      </c>
      <c r="G519" s="11">
        <v>1155</v>
      </c>
      <c r="H519" s="11">
        <v>1465</v>
      </c>
      <c r="I519" s="12">
        <v>44944.777581018519</v>
      </c>
      <c r="J519" s="11">
        <v>21110</v>
      </c>
      <c r="K519" s="11" t="s">
        <v>1045</v>
      </c>
      <c r="L519" s="11" t="s">
        <v>3008</v>
      </c>
      <c r="M519" s="11" t="s">
        <v>3008</v>
      </c>
      <c r="N519" s="11" t="s">
        <v>3008</v>
      </c>
      <c r="O519" s="11" t="s">
        <v>3008</v>
      </c>
      <c r="P519" s="11" t="s">
        <v>3008</v>
      </c>
      <c r="Q519" s="13">
        <v>43831</v>
      </c>
      <c r="R519" s="11" t="s">
        <v>3009</v>
      </c>
      <c r="S519" s="11">
        <v>200000925</v>
      </c>
      <c r="T519" s="11" t="s">
        <v>3333</v>
      </c>
      <c r="U519" s="11" t="s">
        <v>3334</v>
      </c>
      <c r="V519" s="11">
        <v>212105324</v>
      </c>
      <c r="W519" s="11">
        <v>14772398.225</v>
      </c>
    </row>
    <row r="520" spans="1:23" ht="43.2">
      <c r="A520" s="11" t="s">
        <v>3347</v>
      </c>
      <c r="B520" s="11">
        <v>21533</v>
      </c>
      <c r="C520" s="11">
        <v>1</v>
      </c>
      <c r="D520" s="11" t="s">
        <v>3011</v>
      </c>
      <c r="E520" s="11">
        <v>21</v>
      </c>
      <c r="F520" s="11">
        <v>27</v>
      </c>
      <c r="G520" s="11">
        <v>87</v>
      </c>
      <c r="H520" s="11">
        <v>443</v>
      </c>
      <c r="I520" s="12">
        <v>44944.777581018519</v>
      </c>
      <c r="J520" s="11">
        <v>21320</v>
      </c>
      <c r="K520" s="11" t="s">
        <v>1593</v>
      </c>
      <c r="L520" s="11" t="s">
        <v>3008</v>
      </c>
      <c r="M520" s="11" t="s">
        <v>3008</v>
      </c>
      <c r="N520" s="11" t="s">
        <v>3008</v>
      </c>
      <c r="O520" s="11" t="s">
        <v>3008</v>
      </c>
      <c r="P520" s="11" t="s">
        <v>3008</v>
      </c>
      <c r="Q520" s="13">
        <v>43831</v>
      </c>
      <c r="R520" s="11" t="s">
        <v>3009</v>
      </c>
      <c r="S520" s="11">
        <v>200071207</v>
      </c>
      <c r="T520" s="11" t="s">
        <v>3348</v>
      </c>
      <c r="U520" s="11" t="s">
        <v>3349</v>
      </c>
      <c r="V520" s="11">
        <v>212105332</v>
      </c>
      <c r="W520" s="11">
        <v>4455753.0789999999</v>
      </c>
    </row>
    <row r="521" spans="1:23" ht="43.2">
      <c r="A521" s="11" t="s">
        <v>4166</v>
      </c>
      <c r="B521" s="11">
        <v>21534</v>
      </c>
      <c r="C521" s="11">
        <v>1</v>
      </c>
      <c r="D521" s="11" t="s">
        <v>3011</v>
      </c>
      <c r="E521" s="11">
        <v>21</v>
      </c>
      <c r="F521" s="11">
        <v>27</v>
      </c>
      <c r="G521" s="11">
        <v>739</v>
      </c>
      <c r="H521" s="11">
        <v>1544</v>
      </c>
      <c r="I521" s="12">
        <v>44944.777581018519</v>
      </c>
      <c r="J521" s="11">
        <v>21200</v>
      </c>
      <c r="K521" s="11" t="s">
        <v>1149</v>
      </c>
      <c r="L521" s="11" t="s">
        <v>3008</v>
      </c>
      <c r="M521" s="11" t="s">
        <v>3008</v>
      </c>
      <c r="N521" s="11" t="s">
        <v>3008</v>
      </c>
      <c r="O521" s="11" t="s">
        <v>3008</v>
      </c>
      <c r="P521" s="11" t="s">
        <v>3008</v>
      </c>
      <c r="Q521" s="13">
        <v>43831</v>
      </c>
      <c r="R521" s="11" t="s">
        <v>3009</v>
      </c>
      <c r="S521" s="11">
        <v>200006682</v>
      </c>
      <c r="T521" s="11" t="s">
        <v>4167</v>
      </c>
      <c r="U521" s="11" t="s">
        <v>4168</v>
      </c>
      <c r="V521" s="11">
        <v>212105340</v>
      </c>
      <c r="W521" s="11">
        <v>15516455.838</v>
      </c>
    </row>
    <row r="522" spans="1:23" ht="43.2">
      <c r="A522" s="11" t="s">
        <v>3299</v>
      </c>
      <c r="B522" s="11">
        <v>21535</v>
      </c>
      <c r="C522" s="11">
        <v>2</v>
      </c>
      <c r="D522" s="11" t="s">
        <v>3011</v>
      </c>
      <c r="E522" s="11">
        <v>21</v>
      </c>
      <c r="F522" s="11">
        <v>27</v>
      </c>
      <c r="G522" s="11">
        <v>1340</v>
      </c>
      <c r="H522" s="11">
        <v>1112</v>
      </c>
      <c r="I522" s="12">
        <v>44944.777581018519</v>
      </c>
      <c r="J522" s="11">
        <v>21490</v>
      </c>
      <c r="K522" s="11" t="s">
        <v>1047</v>
      </c>
      <c r="L522" s="11" t="s">
        <v>3008</v>
      </c>
      <c r="M522" s="11" t="s">
        <v>3008</v>
      </c>
      <c r="N522" s="11" t="s">
        <v>3008</v>
      </c>
      <c r="O522" s="11" t="s">
        <v>3008</v>
      </c>
      <c r="P522" s="11" t="s">
        <v>3008</v>
      </c>
      <c r="Q522" s="13">
        <v>43831</v>
      </c>
      <c r="R522" s="11" t="s">
        <v>3009</v>
      </c>
      <c r="S522" s="11">
        <v>200069540</v>
      </c>
      <c r="T522" s="11" t="s">
        <v>3300</v>
      </c>
      <c r="U522" s="11" t="s">
        <v>3301</v>
      </c>
      <c r="V522" s="11">
        <v>212105357</v>
      </c>
      <c r="W522" s="11">
        <v>11252978.162</v>
      </c>
    </row>
    <row r="523" spans="1:23" ht="43.2">
      <c r="A523" s="11" t="s">
        <v>3095</v>
      </c>
      <c r="B523" s="11">
        <v>21536</v>
      </c>
      <c r="C523" s="11">
        <v>2</v>
      </c>
      <c r="D523" s="11" t="s">
        <v>3011</v>
      </c>
      <c r="E523" s="11">
        <v>21</v>
      </c>
      <c r="F523" s="11">
        <v>27</v>
      </c>
      <c r="G523" s="11">
        <v>289</v>
      </c>
      <c r="H523" s="11">
        <v>2213</v>
      </c>
      <c r="I523" s="12">
        <v>44944.777581018519</v>
      </c>
      <c r="J523" s="11">
        <v>21260</v>
      </c>
      <c r="K523" s="11" t="s">
        <v>1151</v>
      </c>
      <c r="L523" s="11" t="s">
        <v>3008</v>
      </c>
      <c r="M523" s="11" t="s">
        <v>3008</v>
      </c>
      <c r="N523" s="11" t="s">
        <v>3008</v>
      </c>
      <c r="O523" s="11" t="s">
        <v>3008</v>
      </c>
      <c r="P523" s="11" t="s">
        <v>3008</v>
      </c>
      <c r="Q523" s="13">
        <v>43831</v>
      </c>
      <c r="R523" s="11" t="s">
        <v>3009</v>
      </c>
      <c r="S523" s="11">
        <v>200070910</v>
      </c>
      <c r="T523" s="11" t="s">
        <v>3096</v>
      </c>
      <c r="U523" s="11" t="s">
        <v>3097</v>
      </c>
      <c r="V523" s="11">
        <v>212105365</v>
      </c>
      <c r="W523" s="11">
        <v>22178407.798</v>
      </c>
    </row>
    <row r="524" spans="1:23" ht="43.2">
      <c r="A524" s="11" t="s">
        <v>4223</v>
      </c>
      <c r="B524" s="11">
        <v>21537</v>
      </c>
      <c r="C524" s="11">
        <v>3</v>
      </c>
      <c r="D524" s="11" t="s">
        <v>3011</v>
      </c>
      <c r="E524" s="11">
        <v>21</v>
      </c>
      <c r="F524" s="11">
        <v>27</v>
      </c>
      <c r="G524" s="11">
        <v>117</v>
      </c>
      <c r="H524" s="11">
        <v>1243</v>
      </c>
      <c r="I524" s="12">
        <v>44944.777581018519</v>
      </c>
      <c r="J524" s="11">
        <v>21350</v>
      </c>
      <c r="K524" s="11" t="s">
        <v>1153</v>
      </c>
      <c r="L524" s="11" t="s">
        <v>3008</v>
      </c>
      <c r="M524" s="11" t="s">
        <v>3008</v>
      </c>
      <c r="N524" s="11" t="s">
        <v>3008</v>
      </c>
      <c r="O524" s="11" t="s">
        <v>3008</v>
      </c>
      <c r="P524" s="11" t="s">
        <v>3008</v>
      </c>
      <c r="Q524" s="13">
        <v>43831</v>
      </c>
      <c r="R524" s="11" t="s">
        <v>3009</v>
      </c>
      <c r="S524" s="11">
        <v>200071017</v>
      </c>
      <c r="T524" s="11" t="s">
        <v>4224</v>
      </c>
      <c r="U524" s="11" t="s">
        <v>4225</v>
      </c>
      <c r="V524" s="11">
        <v>212105373</v>
      </c>
      <c r="W524" s="11">
        <v>12488393.777000001</v>
      </c>
    </row>
    <row r="525" spans="1:23" ht="43.2">
      <c r="A525" s="11" t="s">
        <v>3644</v>
      </c>
      <c r="B525" s="11">
        <v>21538</v>
      </c>
      <c r="C525" s="11">
        <v>3</v>
      </c>
      <c r="D525" s="11" t="s">
        <v>3011</v>
      </c>
      <c r="E525" s="11">
        <v>21</v>
      </c>
      <c r="F525" s="11">
        <v>27</v>
      </c>
      <c r="G525" s="11">
        <v>117</v>
      </c>
      <c r="H525" s="11">
        <v>1184</v>
      </c>
      <c r="I525" s="12">
        <v>44944.777581018519</v>
      </c>
      <c r="J525" s="11">
        <v>21530</v>
      </c>
      <c r="K525" s="11" t="s">
        <v>1155</v>
      </c>
      <c r="L525" s="11" t="s">
        <v>3008</v>
      </c>
      <c r="M525" s="11" t="s">
        <v>3008</v>
      </c>
      <c r="N525" s="11" t="s">
        <v>3008</v>
      </c>
      <c r="O525" s="11" t="s">
        <v>3008</v>
      </c>
      <c r="P525" s="11" t="s">
        <v>3008</v>
      </c>
      <c r="Q525" s="13">
        <v>43831</v>
      </c>
      <c r="R525" s="11" t="s">
        <v>3009</v>
      </c>
      <c r="S525" s="11">
        <v>242101442</v>
      </c>
      <c r="T525" s="11" t="s">
        <v>3645</v>
      </c>
      <c r="U525" s="11" t="s">
        <v>3646</v>
      </c>
      <c r="V525" s="11">
        <v>212105381</v>
      </c>
      <c r="W525" s="11">
        <v>11864845.93</v>
      </c>
    </row>
    <row r="526" spans="1:23" ht="43.2">
      <c r="A526" s="11" t="s">
        <v>4112</v>
      </c>
      <c r="B526" s="11">
        <v>21539</v>
      </c>
      <c r="C526" s="11">
        <v>2</v>
      </c>
      <c r="D526" s="11" t="s">
        <v>3011</v>
      </c>
      <c r="E526" s="11">
        <v>21</v>
      </c>
      <c r="F526" s="11">
        <v>27</v>
      </c>
      <c r="G526" s="11">
        <v>55</v>
      </c>
      <c r="H526" s="11">
        <v>411</v>
      </c>
      <c r="I526" s="12">
        <v>44944.777581018519</v>
      </c>
      <c r="J526" s="11">
        <v>21540</v>
      </c>
      <c r="K526" s="11" t="s">
        <v>1157</v>
      </c>
      <c r="L526" s="11" t="s">
        <v>3008</v>
      </c>
      <c r="M526" s="11" t="s">
        <v>3008</v>
      </c>
      <c r="N526" s="11" t="s">
        <v>3008</v>
      </c>
      <c r="O526" s="11" t="s">
        <v>3008</v>
      </c>
      <c r="P526" s="11" t="s">
        <v>3008</v>
      </c>
      <c r="Q526" s="13">
        <v>43831</v>
      </c>
      <c r="R526" s="11" t="s">
        <v>3009</v>
      </c>
      <c r="S526" s="11">
        <v>200039055</v>
      </c>
      <c r="T526" s="11" t="s">
        <v>4113</v>
      </c>
      <c r="U526" s="11" t="s">
        <v>4114</v>
      </c>
      <c r="V526" s="11">
        <v>212105399</v>
      </c>
      <c r="W526" s="11">
        <v>4100657.9330000002</v>
      </c>
    </row>
    <row r="527" spans="1:23" ht="43.2">
      <c r="A527" s="11" t="s">
        <v>4160</v>
      </c>
      <c r="B527" s="11">
        <v>21540</v>
      </c>
      <c r="C527" s="11">
        <v>2</v>
      </c>
      <c r="D527" s="11" t="s">
        <v>3011</v>
      </c>
      <c r="E527" s="11">
        <v>21</v>
      </c>
      <c r="F527" s="11">
        <v>27</v>
      </c>
      <c r="G527" s="11">
        <v>7518</v>
      </c>
      <c r="H527" s="11">
        <v>1024</v>
      </c>
      <c r="I527" s="12">
        <v>44944.777581018519</v>
      </c>
      <c r="J527" s="11">
        <v>21850</v>
      </c>
      <c r="K527" s="11" t="s">
        <v>1101</v>
      </c>
      <c r="L527" s="11" t="s">
        <v>3008</v>
      </c>
      <c r="M527" s="11" t="s">
        <v>3008</v>
      </c>
      <c r="N527" s="11" t="s">
        <v>3008</v>
      </c>
      <c r="O527" s="11" t="s">
        <v>3008</v>
      </c>
      <c r="P527" s="11" t="s">
        <v>3008</v>
      </c>
      <c r="Q527" s="13">
        <v>43831</v>
      </c>
      <c r="R527" s="11" t="s">
        <v>3009</v>
      </c>
      <c r="S527" s="11">
        <v>242100410</v>
      </c>
      <c r="T527" s="11" t="s">
        <v>4161</v>
      </c>
      <c r="U527" s="11" t="s">
        <v>4162</v>
      </c>
      <c r="V527" s="11">
        <v>212105407</v>
      </c>
      <c r="W527" s="11">
        <v>10220576.552999999</v>
      </c>
    </row>
    <row r="528" spans="1:23" ht="43.2">
      <c r="A528" s="11" t="s">
        <v>4496</v>
      </c>
      <c r="B528" s="11">
        <v>21541</v>
      </c>
      <c r="C528" s="11">
        <v>1</v>
      </c>
      <c r="D528" s="11" t="s">
        <v>3011</v>
      </c>
      <c r="E528" s="11">
        <v>21</v>
      </c>
      <c r="F528" s="11">
        <v>27</v>
      </c>
      <c r="G528" s="11">
        <v>213</v>
      </c>
      <c r="H528" s="11">
        <v>942</v>
      </c>
      <c r="I528" s="12">
        <v>44944.777581018519</v>
      </c>
      <c r="J528" s="11">
        <v>21190</v>
      </c>
      <c r="K528" s="11" t="s">
        <v>1161</v>
      </c>
      <c r="L528" s="11" t="s">
        <v>3008</v>
      </c>
      <c r="M528" s="11" t="s">
        <v>3008</v>
      </c>
      <c r="N528" s="11" t="s">
        <v>3008</v>
      </c>
      <c r="O528" s="11" t="s">
        <v>3008</v>
      </c>
      <c r="P528" s="11" t="s">
        <v>3008</v>
      </c>
      <c r="Q528" s="13">
        <v>43831</v>
      </c>
      <c r="R528" s="11" t="s">
        <v>3009</v>
      </c>
      <c r="S528" s="11">
        <v>200006682</v>
      </c>
      <c r="T528" s="11" t="s">
        <v>4497</v>
      </c>
      <c r="U528" s="11" t="s">
        <v>4498</v>
      </c>
      <c r="V528" s="11">
        <v>212105415</v>
      </c>
      <c r="W528" s="11">
        <v>9481589.0280000009</v>
      </c>
    </row>
    <row r="529" spans="1:23" ht="43.2">
      <c r="A529" s="11" t="s">
        <v>4758</v>
      </c>
      <c r="B529" s="11">
        <v>21542</v>
      </c>
      <c r="C529" s="11">
        <v>1</v>
      </c>
      <c r="D529" s="11" t="s">
        <v>3011</v>
      </c>
      <c r="E529" s="11">
        <v>21</v>
      </c>
      <c r="F529" s="11">
        <v>27</v>
      </c>
      <c r="G529" s="11">
        <v>453</v>
      </c>
      <c r="H529" s="11">
        <v>369</v>
      </c>
      <c r="I529" s="12">
        <v>44944.777581018519</v>
      </c>
      <c r="J529" s="11">
        <v>21700</v>
      </c>
      <c r="K529" s="11" t="s">
        <v>1163</v>
      </c>
      <c r="L529" s="11" t="s">
        <v>3008</v>
      </c>
      <c r="M529" s="11" t="s">
        <v>3008</v>
      </c>
      <c r="N529" s="11" t="s">
        <v>3008</v>
      </c>
      <c r="O529" s="11" t="s">
        <v>3008</v>
      </c>
      <c r="P529" s="11" t="s">
        <v>3008</v>
      </c>
      <c r="Q529" s="13">
        <v>43831</v>
      </c>
      <c r="R529" s="11" t="s">
        <v>3009</v>
      </c>
      <c r="S529" s="11">
        <v>200070894</v>
      </c>
      <c r="T529" s="11" t="s">
        <v>4759</v>
      </c>
      <c r="U529" s="11" t="s">
        <v>4760</v>
      </c>
      <c r="V529" s="11">
        <v>212105423</v>
      </c>
      <c r="W529" s="11">
        <v>3694548.1320000002</v>
      </c>
    </row>
    <row r="530" spans="1:23" ht="43.2">
      <c r="A530" s="11" t="s">
        <v>4472</v>
      </c>
      <c r="B530" s="11">
        <v>21543</v>
      </c>
      <c r="C530" s="11">
        <v>3</v>
      </c>
      <c r="D530" s="11" t="s">
        <v>3011</v>
      </c>
      <c r="E530" s="11">
        <v>21</v>
      </c>
      <c r="F530" s="11">
        <v>27</v>
      </c>
      <c r="G530" s="11">
        <v>192</v>
      </c>
      <c r="H530" s="11">
        <v>2009</v>
      </c>
      <c r="I530" s="12">
        <v>44944.777581018519</v>
      </c>
      <c r="J530" s="11">
        <v>21290</v>
      </c>
      <c r="K530" s="11" t="s">
        <v>1165</v>
      </c>
      <c r="L530" s="11" t="s">
        <v>3008</v>
      </c>
      <c r="M530" s="11" t="s">
        <v>3008</v>
      </c>
      <c r="N530" s="11" t="s">
        <v>3008</v>
      </c>
      <c r="O530" s="11" t="s">
        <v>3008</v>
      </c>
      <c r="P530" s="11" t="s">
        <v>3008</v>
      </c>
      <c r="Q530" s="13">
        <v>43831</v>
      </c>
      <c r="R530" s="11" t="s">
        <v>3009</v>
      </c>
      <c r="S530" s="11">
        <v>242101434</v>
      </c>
      <c r="T530" s="11" t="s">
        <v>4473</v>
      </c>
      <c r="U530" s="11" t="s">
        <v>4474</v>
      </c>
      <c r="V530" s="11">
        <v>212105431</v>
      </c>
      <c r="W530" s="11">
        <v>20015679.317000002</v>
      </c>
    </row>
    <row r="531" spans="1:23" ht="43.2">
      <c r="A531" s="11" t="s">
        <v>4490</v>
      </c>
      <c r="B531" s="11">
        <v>21546</v>
      </c>
      <c r="C531" s="11">
        <v>3</v>
      </c>
      <c r="D531" s="11" t="s">
        <v>3011</v>
      </c>
      <c r="E531" s="11">
        <v>21</v>
      </c>
      <c r="F531" s="11">
        <v>27</v>
      </c>
      <c r="G531" s="11">
        <v>205</v>
      </c>
      <c r="H531" s="11">
        <v>2114</v>
      </c>
      <c r="I531" s="12">
        <v>44944.777581018519</v>
      </c>
      <c r="J531" s="11">
        <v>21210</v>
      </c>
      <c r="K531" s="11" t="s">
        <v>1167</v>
      </c>
      <c r="L531" s="11" t="s">
        <v>3008</v>
      </c>
      <c r="M531" s="11" t="s">
        <v>3008</v>
      </c>
      <c r="N531" s="11" t="s">
        <v>3008</v>
      </c>
      <c r="O531" s="11" t="s">
        <v>3008</v>
      </c>
      <c r="P531" s="11" t="s">
        <v>3008</v>
      </c>
      <c r="Q531" s="13">
        <v>43831</v>
      </c>
      <c r="R531" s="11" t="s">
        <v>3009</v>
      </c>
      <c r="S531" s="11">
        <v>242101442</v>
      </c>
      <c r="T531" s="11" t="s">
        <v>4491</v>
      </c>
      <c r="U531" s="11" t="s">
        <v>4492</v>
      </c>
      <c r="V531" s="11">
        <v>212105464</v>
      </c>
      <c r="W531" s="11">
        <v>21545925.504000001</v>
      </c>
    </row>
    <row r="532" spans="1:23" ht="43.2">
      <c r="A532" s="11" t="s">
        <v>4680</v>
      </c>
      <c r="B532" s="11">
        <v>21544</v>
      </c>
      <c r="C532" s="11">
        <v>3</v>
      </c>
      <c r="D532" s="11" t="s">
        <v>3011</v>
      </c>
      <c r="E532" s="11">
        <v>21</v>
      </c>
      <c r="F532" s="11">
        <v>27</v>
      </c>
      <c r="G532" s="11">
        <v>56</v>
      </c>
      <c r="H532" s="11">
        <v>629</v>
      </c>
      <c r="I532" s="12">
        <v>44944.777581018519</v>
      </c>
      <c r="J532" s="11">
        <v>21350</v>
      </c>
      <c r="K532" s="11" t="s">
        <v>1595</v>
      </c>
      <c r="L532" s="11" t="s">
        <v>3008</v>
      </c>
      <c r="M532" s="11" t="s">
        <v>3008</v>
      </c>
      <c r="N532" s="11" t="s">
        <v>3008</v>
      </c>
      <c r="O532" s="11" t="s">
        <v>3008</v>
      </c>
      <c r="P532" s="11" t="s">
        <v>3008</v>
      </c>
      <c r="Q532" s="13">
        <v>43831</v>
      </c>
      <c r="R532" s="11" t="s">
        <v>3009</v>
      </c>
      <c r="S532" s="11">
        <v>200071017</v>
      </c>
      <c r="T532" s="11" t="s">
        <v>4681</v>
      </c>
      <c r="U532" s="11" t="s">
        <v>4682</v>
      </c>
      <c r="V532" s="11">
        <v>212105449</v>
      </c>
      <c r="W532" s="11">
        <v>6350513.0199999996</v>
      </c>
    </row>
    <row r="533" spans="1:23" ht="43.2">
      <c r="A533" s="11" t="s">
        <v>4914</v>
      </c>
      <c r="B533" s="11">
        <v>21545</v>
      </c>
      <c r="C533" s="11">
        <v>3</v>
      </c>
      <c r="D533" s="11" t="s">
        <v>3011</v>
      </c>
      <c r="E533" s="11">
        <v>21</v>
      </c>
      <c r="F533" s="11">
        <v>27</v>
      </c>
      <c r="G533" s="11">
        <v>923</v>
      </c>
      <c r="H533" s="11">
        <v>1616</v>
      </c>
      <c r="I533" s="12">
        <v>44944.777581018519</v>
      </c>
      <c r="J533" s="11">
        <v>21400</v>
      </c>
      <c r="K533" s="11" t="s">
        <v>1049</v>
      </c>
      <c r="L533" s="11" t="s">
        <v>3008</v>
      </c>
      <c r="M533" s="11" t="s">
        <v>3008</v>
      </c>
      <c r="N533" s="11" t="s">
        <v>3008</v>
      </c>
      <c r="O533" s="11" t="s">
        <v>3008</v>
      </c>
      <c r="P533" s="11" t="s">
        <v>3008</v>
      </c>
      <c r="Q533" s="13">
        <v>43831</v>
      </c>
      <c r="R533" s="11" t="s">
        <v>3009</v>
      </c>
      <c r="S533" s="11">
        <v>242101434</v>
      </c>
      <c r="T533" s="11" t="s">
        <v>4915</v>
      </c>
      <c r="U533" s="11" t="s">
        <v>4916</v>
      </c>
      <c r="V533" s="11">
        <v>212105456</v>
      </c>
      <c r="W533" s="11">
        <v>16090933.378</v>
      </c>
    </row>
    <row r="534" spans="1:23" ht="43.2">
      <c r="A534" s="11" t="s">
        <v>4385</v>
      </c>
      <c r="B534" s="11">
        <v>21558</v>
      </c>
      <c r="C534" s="11">
        <v>1</v>
      </c>
      <c r="D534" s="11" t="s">
        <v>3011</v>
      </c>
      <c r="E534" s="11">
        <v>21</v>
      </c>
      <c r="F534" s="11">
        <v>27</v>
      </c>
      <c r="G534" s="11">
        <v>897</v>
      </c>
      <c r="H534" s="11">
        <v>679</v>
      </c>
      <c r="I534" s="12">
        <v>44944.777581018519</v>
      </c>
      <c r="J534" s="11">
        <v>21200</v>
      </c>
      <c r="K534" s="11" t="s">
        <v>1051</v>
      </c>
      <c r="L534" s="11" t="s">
        <v>3008</v>
      </c>
      <c r="M534" s="11" t="s">
        <v>3008</v>
      </c>
      <c r="N534" s="11" t="s">
        <v>3008</v>
      </c>
      <c r="O534" s="11" t="s">
        <v>3008</v>
      </c>
      <c r="P534" s="11" t="s">
        <v>3008</v>
      </c>
      <c r="Q534" s="13">
        <v>43831</v>
      </c>
      <c r="R534" s="11" t="s">
        <v>3009</v>
      </c>
      <c r="S534" s="11">
        <v>200006682</v>
      </c>
      <c r="T534" s="11" t="s">
        <v>4386</v>
      </c>
      <c r="U534" s="11" t="s">
        <v>4387</v>
      </c>
      <c r="V534" s="11">
        <v>212105589</v>
      </c>
      <c r="W534" s="11">
        <v>6845589.6059999997</v>
      </c>
    </row>
    <row r="535" spans="1:23" ht="43.2">
      <c r="A535" s="11" t="s">
        <v>4514</v>
      </c>
      <c r="B535" s="11">
        <v>21559</v>
      </c>
      <c r="C535" s="11">
        <v>2</v>
      </c>
      <c r="D535" s="11" t="s">
        <v>3011</v>
      </c>
      <c r="E535" s="11">
        <v>21</v>
      </c>
      <c r="F535" s="11">
        <v>27</v>
      </c>
      <c r="G535" s="11">
        <v>695</v>
      </c>
      <c r="H535" s="11">
        <v>825</v>
      </c>
      <c r="I535" s="12">
        <v>44944.777581018519</v>
      </c>
      <c r="J535" s="11">
        <v>21410</v>
      </c>
      <c r="K535" s="11" t="s">
        <v>1181</v>
      </c>
      <c r="L535" s="11" t="s">
        <v>3008</v>
      </c>
      <c r="M535" s="11" t="s">
        <v>3008</v>
      </c>
      <c r="N535" s="11" t="s">
        <v>3008</v>
      </c>
      <c r="O535" s="11" t="s">
        <v>3008</v>
      </c>
      <c r="P535" s="11" t="s">
        <v>3008</v>
      </c>
      <c r="Q535" s="13">
        <v>43831</v>
      </c>
      <c r="R535" s="11" t="s">
        <v>3009</v>
      </c>
      <c r="S535" s="11">
        <v>200039055</v>
      </c>
      <c r="T535" s="11" t="s">
        <v>4515</v>
      </c>
      <c r="U535" s="11" t="s">
        <v>4516</v>
      </c>
      <c r="V535" s="11">
        <v>212105597</v>
      </c>
      <c r="W535" s="11">
        <v>8315531.8990000002</v>
      </c>
    </row>
    <row r="536" spans="1:23" ht="43.2">
      <c r="A536" s="11" t="s">
        <v>3758</v>
      </c>
      <c r="B536" s="11">
        <v>21570</v>
      </c>
      <c r="C536" s="11">
        <v>1</v>
      </c>
      <c r="D536" s="11" t="s">
        <v>3011</v>
      </c>
      <c r="E536" s="11">
        <v>21</v>
      </c>
      <c r="F536" s="11">
        <v>27</v>
      </c>
      <c r="G536" s="11">
        <v>172</v>
      </c>
      <c r="H536" s="11">
        <v>841</v>
      </c>
      <c r="I536" s="12">
        <v>44944.777581018519</v>
      </c>
      <c r="J536" s="11">
        <v>21320</v>
      </c>
      <c r="K536" s="11" t="s">
        <v>1199</v>
      </c>
      <c r="L536" s="11" t="s">
        <v>3008</v>
      </c>
      <c r="M536" s="11" t="s">
        <v>3008</v>
      </c>
      <c r="N536" s="11" t="s">
        <v>3008</v>
      </c>
      <c r="O536" s="11" t="s">
        <v>3008</v>
      </c>
      <c r="P536" s="11" t="s">
        <v>3008</v>
      </c>
      <c r="Q536" s="13">
        <v>43831</v>
      </c>
      <c r="R536" s="11" t="s">
        <v>3009</v>
      </c>
      <c r="S536" s="11">
        <v>200071207</v>
      </c>
      <c r="T536" s="11" t="s">
        <v>3759</v>
      </c>
      <c r="U536" s="11" t="s">
        <v>3760</v>
      </c>
      <c r="V536" s="11">
        <v>212105704</v>
      </c>
      <c r="W536" s="11">
        <v>8518872.1109999996</v>
      </c>
    </row>
    <row r="537" spans="1:23" ht="43.2">
      <c r="A537" s="11" t="s">
        <v>3338</v>
      </c>
      <c r="B537" s="11">
        <v>21547</v>
      </c>
      <c r="C537" s="11">
        <v>3</v>
      </c>
      <c r="D537" s="11" t="s">
        <v>3011</v>
      </c>
      <c r="E537" s="11">
        <v>21</v>
      </c>
      <c r="F537" s="11">
        <v>27</v>
      </c>
      <c r="G537" s="11">
        <v>209</v>
      </c>
      <c r="H537" s="11">
        <v>1104</v>
      </c>
      <c r="I537" s="12">
        <v>44944.777581018519</v>
      </c>
      <c r="J537" s="11">
        <v>21140</v>
      </c>
      <c r="K537" s="11" t="s">
        <v>1169</v>
      </c>
      <c r="L537" s="11" t="s">
        <v>3008</v>
      </c>
      <c r="M537" s="11" t="s">
        <v>3008</v>
      </c>
      <c r="N537" s="11" t="s">
        <v>3008</v>
      </c>
      <c r="O537" s="11" t="s">
        <v>3008</v>
      </c>
      <c r="P537" s="11" t="s">
        <v>3008</v>
      </c>
      <c r="Q537" s="13">
        <v>43831</v>
      </c>
      <c r="R537" s="11" t="s">
        <v>3009</v>
      </c>
      <c r="S537" s="11">
        <v>200071017</v>
      </c>
      <c r="T537" s="11" t="s">
        <v>3339</v>
      </c>
      <c r="U537" s="11" t="s">
        <v>3340</v>
      </c>
      <c r="V537" s="11">
        <v>212105472</v>
      </c>
      <c r="W537" s="11">
        <v>11024160.188999999</v>
      </c>
    </row>
    <row r="538" spans="1:23" ht="43.2">
      <c r="A538" s="11" t="s">
        <v>3257</v>
      </c>
      <c r="B538" s="11">
        <v>21548</v>
      </c>
      <c r="C538" s="11">
        <v>3</v>
      </c>
      <c r="D538" s="11" t="s">
        <v>3011</v>
      </c>
      <c r="E538" s="11">
        <v>21</v>
      </c>
      <c r="F538" s="11">
        <v>27</v>
      </c>
      <c r="G538" s="11">
        <v>179</v>
      </c>
      <c r="H538" s="11">
        <v>1631</v>
      </c>
      <c r="I538" s="12">
        <v>44944.777581018519</v>
      </c>
      <c r="J538" s="11">
        <v>21530</v>
      </c>
      <c r="K538" s="11" t="s">
        <v>1597</v>
      </c>
      <c r="L538" s="11" t="s">
        <v>3008</v>
      </c>
      <c r="M538" s="11" t="s">
        <v>3008</v>
      </c>
      <c r="N538" s="11" t="s">
        <v>3008</v>
      </c>
      <c r="O538" s="11" t="s">
        <v>3008</v>
      </c>
      <c r="P538" s="11" t="s">
        <v>3008</v>
      </c>
      <c r="Q538" s="13">
        <v>43831</v>
      </c>
      <c r="R538" s="11" t="s">
        <v>3009</v>
      </c>
      <c r="S538" s="11">
        <v>242101442</v>
      </c>
      <c r="T538" s="11" t="s">
        <v>3258</v>
      </c>
      <c r="U538" s="11" t="s">
        <v>3259</v>
      </c>
      <c r="V538" s="11">
        <v>212105480</v>
      </c>
      <c r="W538" s="11">
        <v>16598297.734999999</v>
      </c>
    </row>
    <row r="539" spans="1:23" ht="43.2">
      <c r="A539" s="11" t="s">
        <v>5040</v>
      </c>
      <c r="B539" s="11">
        <v>21549</v>
      </c>
      <c r="C539" s="11">
        <v>3</v>
      </c>
      <c r="D539" s="11" t="s">
        <v>3011</v>
      </c>
      <c r="E539" s="11">
        <v>21</v>
      </c>
      <c r="F539" s="11">
        <v>27</v>
      </c>
      <c r="G539" s="11">
        <v>82</v>
      </c>
      <c r="H539" s="11">
        <v>766</v>
      </c>
      <c r="I539" s="12">
        <v>44944.777581018519</v>
      </c>
      <c r="J539" s="11">
        <v>21510</v>
      </c>
      <c r="K539" s="11" t="s">
        <v>1171</v>
      </c>
      <c r="L539" s="11" t="s">
        <v>3008</v>
      </c>
      <c r="M539" s="11" t="s">
        <v>3008</v>
      </c>
      <c r="N539" s="11" t="s">
        <v>3008</v>
      </c>
      <c r="O539" s="11" t="s">
        <v>3008</v>
      </c>
      <c r="P539" s="11" t="s">
        <v>3008</v>
      </c>
      <c r="Q539" s="13">
        <v>43831</v>
      </c>
      <c r="R539" s="11" t="s">
        <v>3009</v>
      </c>
      <c r="S539" s="11">
        <v>242101434</v>
      </c>
      <c r="T539" s="11" t="s">
        <v>5041</v>
      </c>
      <c r="U539" s="11" t="s">
        <v>5042</v>
      </c>
      <c r="V539" s="11">
        <v>212105498</v>
      </c>
      <c r="W539" s="11">
        <v>7663321.6339999996</v>
      </c>
    </row>
    <row r="540" spans="1:23" ht="43.2">
      <c r="A540" s="11" t="s">
        <v>3824</v>
      </c>
      <c r="B540" s="11">
        <v>21550</v>
      </c>
      <c r="C540" s="11">
        <v>3</v>
      </c>
      <c r="D540" s="11" t="s">
        <v>3011</v>
      </c>
      <c r="E540" s="11">
        <v>21</v>
      </c>
      <c r="F540" s="11">
        <v>27</v>
      </c>
      <c r="G540" s="11">
        <v>125</v>
      </c>
      <c r="H540" s="11">
        <v>498</v>
      </c>
      <c r="I540" s="12">
        <v>44944.777581018519</v>
      </c>
      <c r="J540" s="11">
        <v>21500</v>
      </c>
      <c r="K540" s="11" t="s">
        <v>1173</v>
      </c>
      <c r="L540" s="11" t="s">
        <v>3008</v>
      </c>
      <c r="M540" s="11" t="s">
        <v>3008</v>
      </c>
      <c r="N540" s="11" t="s">
        <v>3008</v>
      </c>
      <c r="O540" s="11" t="s">
        <v>3008</v>
      </c>
      <c r="P540" s="11" t="s">
        <v>3008</v>
      </c>
      <c r="Q540" s="13">
        <v>43831</v>
      </c>
      <c r="R540" s="11" t="s">
        <v>3009</v>
      </c>
      <c r="S540" s="11">
        <v>242101491</v>
      </c>
      <c r="T540" s="11" t="s">
        <v>3825</v>
      </c>
      <c r="U540" s="11" t="s">
        <v>3826</v>
      </c>
      <c r="V540" s="11">
        <v>212105506</v>
      </c>
      <c r="W540" s="11">
        <v>5015528.7640000004</v>
      </c>
    </row>
    <row r="541" spans="1:23" ht="43.2">
      <c r="A541" s="11" t="s">
        <v>3053</v>
      </c>
      <c r="B541" s="11">
        <v>21552</v>
      </c>
      <c r="C541" s="11">
        <v>3</v>
      </c>
      <c r="D541" s="11" t="s">
        <v>3011</v>
      </c>
      <c r="E541" s="11">
        <v>21</v>
      </c>
      <c r="F541" s="11">
        <v>27</v>
      </c>
      <c r="G541" s="11">
        <v>36</v>
      </c>
      <c r="H541" s="11">
        <v>393</v>
      </c>
      <c r="I541" s="12">
        <v>44944.777581018519</v>
      </c>
      <c r="J541" s="11">
        <v>21690</v>
      </c>
      <c r="K541" s="11" t="s">
        <v>1633</v>
      </c>
      <c r="L541" s="11" t="s">
        <v>3008</v>
      </c>
      <c r="M541" s="11" t="s">
        <v>3008</v>
      </c>
      <c r="N541" s="11" t="s">
        <v>3008</v>
      </c>
      <c r="O541" s="11" t="s">
        <v>3008</v>
      </c>
      <c r="P541" s="11" t="s">
        <v>3008</v>
      </c>
      <c r="Q541" s="13">
        <v>43831</v>
      </c>
      <c r="R541" s="11" t="s">
        <v>3009</v>
      </c>
      <c r="S541" s="11">
        <v>200071017</v>
      </c>
      <c r="T541" s="11" t="s">
        <v>3054</v>
      </c>
      <c r="U541" s="11" t="s">
        <v>3055</v>
      </c>
      <c r="V541" s="11">
        <v>212105522</v>
      </c>
      <c r="W541" s="11">
        <v>3918375.2609999999</v>
      </c>
    </row>
    <row r="542" spans="1:23" ht="43.2">
      <c r="A542" s="11" t="s">
        <v>3764</v>
      </c>
      <c r="B542" s="11">
        <v>21553</v>
      </c>
      <c r="C542" s="11">
        <v>2</v>
      </c>
      <c r="D542" s="11" t="s">
        <v>3011</v>
      </c>
      <c r="E542" s="11">
        <v>21</v>
      </c>
      <c r="F542" s="11">
        <v>27</v>
      </c>
      <c r="G542" s="11">
        <v>107</v>
      </c>
      <c r="H542" s="11">
        <v>1226</v>
      </c>
      <c r="I542" s="12">
        <v>44944.777581018519</v>
      </c>
      <c r="J542" s="11">
        <v>21410</v>
      </c>
      <c r="K542" s="11" t="s">
        <v>1175</v>
      </c>
      <c r="L542" s="11" t="s">
        <v>3008</v>
      </c>
      <c r="M542" s="11" t="s">
        <v>3008</v>
      </c>
      <c r="N542" s="11" t="s">
        <v>3008</v>
      </c>
      <c r="O542" s="11" t="s">
        <v>3008</v>
      </c>
      <c r="P542" s="11" t="s">
        <v>3008</v>
      </c>
      <c r="Q542" s="13">
        <v>43831</v>
      </c>
      <c r="R542" s="11" t="s">
        <v>3009</v>
      </c>
      <c r="S542" s="11">
        <v>200039055</v>
      </c>
      <c r="T542" s="11" t="s">
        <v>3765</v>
      </c>
      <c r="U542" s="11" t="s">
        <v>3766</v>
      </c>
      <c r="V542" s="11">
        <v>212105530</v>
      </c>
      <c r="W542" s="11">
        <v>12358018.135</v>
      </c>
    </row>
    <row r="543" spans="1:23" ht="43.2">
      <c r="A543" s="11" t="s">
        <v>3359</v>
      </c>
      <c r="B543" s="11">
        <v>21554</v>
      </c>
      <c r="C543" s="11">
        <v>1</v>
      </c>
      <c r="D543" s="11" t="s">
        <v>3011</v>
      </c>
      <c r="E543" s="11">
        <v>21</v>
      </c>
      <c r="F543" s="11">
        <v>27</v>
      </c>
      <c r="G543" s="11">
        <v>1039</v>
      </c>
      <c r="H543" s="11">
        <v>58</v>
      </c>
      <c r="I543" s="12">
        <v>44944.777581018519</v>
      </c>
      <c r="J543" s="11">
        <v>21170</v>
      </c>
      <c r="K543" s="11" t="s">
        <v>1103</v>
      </c>
      <c r="L543" s="11" t="s">
        <v>3008</v>
      </c>
      <c r="M543" s="11" t="s">
        <v>3008</v>
      </c>
      <c r="N543" s="11" t="s">
        <v>3008</v>
      </c>
      <c r="O543" s="11" t="s">
        <v>3008</v>
      </c>
      <c r="P543" s="11" t="s">
        <v>3008</v>
      </c>
      <c r="Q543" s="13">
        <v>43831</v>
      </c>
      <c r="R543" s="11" t="s">
        <v>3009</v>
      </c>
      <c r="S543" s="11">
        <v>242101509</v>
      </c>
      <c r="T543" s="11" t="s">
        <v>3360</v>
      </c>
      <c r="U543" s="11" t="s">
        <v>3361</v>
      </c>
      <c r="V543" s="11">
        <v>212105548</v>
      </c>
      <c r="W543" s="11">
        <v>591503.50600000005</v>
      </c>
    </row>
    <row r="544" spans="1:23" ht="43.2">
      <c r="A544" s="11" t="s">
        <v>3689</v>
      </c>
      <c r="B544" s="11">
        <v>21555</v>
      </c>
      <c r="C544" s="11">
        <v>2</v>
      </c>
      <c r="D544" s="11" t="s">
        <v>3011</v>
      </c>
      <c r="E544" s="11">
        <v>21</v>
      </c>
      <c r="F544" s="11">
        <v>27</v>
      </c>
      <c r="G544" s="11">
        <v>1513</v>
      </c>
      <c r="H544" s="11">
        <v>1643</v>
      </c>
      <c r="I544" s="12">
        <v>44944.777581018519</v>
      </c>
      <c r="J544" s="11">
        <v>21490</v>
      </c>
      <c r="K544" s="11" t="s">
        <v>1105</v>
      </c>
      <c r="L544" s="11" t="s">
        <v>3008</v>
      </c>
      <c r="M544" s="11" t="s">
        <v>3008</v>
      </c>
      <c r="N544" s="11" t="s">
        <v>3008</v>
      </c>
      <c r="O544" s="11" t="s">
        <v>3008</v>
      </c>
      <c r="P544" s="11" t="s">
        <v>3008</v>
      </c>
      <c r="Q544" s="13">
        <v>43831</v>
      </c>
      <c r="R544" s="11" t="s">
        <v>3009</v>
      </c>
      <c r="S544" s="11">
        <v>200069540</v>
      </c>
      <c r="T544" s="11" t="s">
        <v>3690</v>
      </c>
      <c r="U544" s="11" t="s">
        <v>3691</v>
      </c>
      <c r="V544" s="11">
        <v>212105555</v>
      </c>
      <c r="W544" s="11">
        <v>16769353.216</v>
      </c>
    </row>
    <row r="545" spans="1:23" ht="43.2">
      <c r="A545" s="11" t="s">
        <v>3719</v>
      </c>
      <c r="B545" s="11">
        <v>21556</v>
      </c>
      <c r="C545" s="11">
        <v>2</v>
      </c>
      <c r="D545" s="11" t="s">
        <v>3011</v>
      </c>
      <c r="E545" s="11">
        <v>21</v>
      </c>
      <c r="F545" s="11">
        <v>27</v>
      </c>
      <c r="G545" s="11">
        <v>245</v>
      </c>
      <c r="H545" s="11">
        <v>1046</v>
      </c>
      <c r="I545" s="12">
        <v>44944.777581018519</v>
      </c>
      <c r="J545" s="11">
        <v>21270</v>
      </c>
      <c r="K545" s="11" t="s">
        <v>1177</v>
      </c>
      <c r="L545" s="11" t="s">
        <v>3008</v>
      </c>
      <c r="M545" s="11" t="s">
        <v>3008</v>
      </c>
      <c r="N545" s="11" t="s">
        <v>3008</v>
      </c>
      <c r="O545" s="11" t="s">
        <v>3008</v>
      </c>
      <c r="P545" s="11" t="s">
        <v>3008</v>
      </c>
      <c r="Q545" s="13">
        <v>43831</v>
      </c>
      <c r="R545" s="11" t="s">
        <v>3009</v>
      </c>
      <c r="S545" s="11">
        <v>200070902</v>
      </c>
      <c r="T545" s="11" t="s">
        <v>3720</v>
      </c>
      <c r="U545" s="11" t="s">
        <v>3721</v>
      </c>
      <c r="V545" s="11">
        <v>212105563</v>
      </c>
      <c r="W545" s="11">
        <v>10515102.786</v>
      </c>
    </row>
    <row r="546" spans="1:23" ht="43.2">
      <c r="A546" s="11" t="s">
        <v>3212</v>
      </c>
      <c r="B546" s="11">
        <v>21557</v>
      </c>
      <c r="C546" s="11">
        <v>3</v>
      </c>
      <c r="D546" s="11" t="s">
        <v>3011</v>
      </c>
      <c r="E546" s="11">
        <v>21</v>
      </c>
      <c r="F546" s="11">
        <v>27</v>
      </c>
      <c r="G546" s="11">
        <v>109</v>
      </c>
      <c r="H546" s="11">
        <v>840</v>
      </c>
      <c r="I546" s="12">
        <v>44944.777581018519</v>
      </c>
      <c r="J546" s="11">
        <v>21450</v>
      </c>
      <c r="K546" s="11" t="s">
        <v>1179</v>
      </c>
      <c r="L546" s="11" t="s">
        <v>3008</v>
      </c>
      <c r="M546" s="11" t="s">
        <v>3008</v>
      </c>
      <c r="N546" s="11" t="s">
        <v>3008</v>
      </c>
      <c r="O546" s="11" t="s">
        <v>3008</v>
      </c>
      <c r="P546" s="11" t="s">
        <v>3008</v>
      </c>
      <c r="Q546" s="13">
        <v>43831</v>
      </c>
      <c r="R546" s="11" t="s">
        <v>3009</v>
      </c>
      <c r="S546" s="11">
        <v>242101434</v>
      </c>
      <c r="T546" s="11" t="s">
        <v>3213</v>
      </c>
      <c r="U546" s="11" t="s">
        <v>3214</v>
      </c>
      <c r="V546" s="11">
        <v>212105571</v>
      </c>
      <c r="W546" s="11">
        <v>8453933.2440000009</v>
      </c>
    </row>
    <row r="547" spans="1:23" ht="43.2">
      <c r="A547" s="11" t="s">
        <v>4986</v>
      </c>
      <c r="B547" s="11">
        <v>21560</v>
      </c>
      <c r="C547" s="11">
        <v>1</v>
      </c>
      <c r="D547" s="11" t="s">
        <v>3011</v>
      </c>
      <c r="E547" s="11">
        <v>21</v>
      </c>
      <c r="F547" s="11">
        <v>27</v>
      </c>
      <c r="G547" s="11">
        <v>303</v>
      </c>
      <c r="H547" s="11">
        <v>2322</v>
      </c>
      <c r="I547" s="12">
        <v>44944.777581018519</v>
      </c>
      <c r="J547" s="11">
        <v>21210</v>
      </c>
      <c r="K547" s="11" t="s">
        <v>1183</v>
      </c>
      <c r="L547" s="11" t="s">
        <v>3008</v>
      </c>
      <c r="M547" s="11" t="s">
        <v>3008</v>
      </c>
      <c r="N547" s="11" t="s">
        <v>3008</v>
      </c>
      <c r="O547" s="11" t="s">
        <v>3008</v>
      </c>
      <c r="P547" s="11" t="s">
        <v>3008</v>
      </c>
      <c r="Q547" s="13">
        <v>43831</v>
      </c>
      <c r="R547" s="11" t="s">
        <v>3009</v>
      </c>
      <c r="S547" s="11">
        <v>200071173</v>
      </c>
      <c r="T547" s="11" t="s">
        <v>4987</v>
      </c>
      <c r="U547" s="11" t="s">
        <v>4988</v>
      </c>
      <c r="V547" s="11">
        <v>212105605</v>
      </c>
      <c r="W547" s="11">
        <v>23436324.202</v>
      </c>
    </row>
    <row r="548" spans="1:23" ht="43.2">
      <c r="A548" s="11" t="s">
        <v>3911</v>
      </c>
      <c r="B548" s="11">
        <v>21561</v>
      </c>
      <c r="C548" s="11">
        <v>2</v>
      </c>
      <c r="D548" s="11" t="s">
        <v>3011</v>
      </c>
      <c r="E548" s="11">
        <v>21</v>
      </c>
      <c r="F548" s="11">
        <v>27</v>
      </c>
      <c r="G548" s="11">
        <v>462</v>
      </c>
      <c r="H548" s="11">
        <v>3784</v>
      </c>
      <c r="I548" s="12">
        <v>44944.777581018519</v>
      </c>
      <c r="J548" s="11">
        <v>21440</v>
      </c>
      <c r="K548" s="11" t="s">
        <v>1185</v>
      </c>
      <c r="L548" s="11" t="s">
        <v>3008</v>
      </c>
      <c r="M548" s="11" t="s">
        <v>3008</v>
      </c>
      <c r="N548" s="11" t="s">
        <v>3008</v>
      </c>
      <c r="O548" s="11" t="s">
        <v>3008</v>
      </c>
      <c r="P548" s="11" t="s">
        <v>3008</v>
      </c>
      <c r="Q548" s="13">
        <v>43831</v>
      </c>
      <c r="R548" s="11" t="s">
        <v>3009</v>
      </c>
      <c r="S548" s="11">
        <v>200039063</v>
      </c>
      <c r="T548" s="11" t="s">
        <v>3912</v>
      </c>
      <c r="U548" s="11" t="s">
        <v>3913</v>
      </c>
      <c r="V548" s="11">
        <v>212105613</v>
      </c>
      <c r="W548" s="11">
        <v>38257902.475000001</v>
      </c>
    </row>
    <row r="549" spans="1:23" ht="43.2">
      <c r="A549" s="11" t="s">
        <v>4983</v>
      </c>
      <c r="B549" s="11">
        <v>21562</v>
      </c>
      <c r="C549" s="11">
        <v>2</v>
      </c>
      <c r="D549" s="11" t="s">
        <v>3011</v>
      </c>
      <c r="E549" s="11">
        <v>21</v>
      </c>
      <c r="F549" s="11">
        <v>27</v>
      </c>
      <c r="G549" s="11">
        <v>199</v>
      </c>
      <c r="H549" s="11">
        <v>1738</v>
      </c>
      <c r="I549" s="12">
        <v>44944.777581018519</v>
      </c>
      <c r="J549" s="11">
        <v>21610</v>
      </c>
      <c r="K549" s="11" t="s">
        <v>1187</v>
      </c>
      <c r="L549" s="11" t="s">
        <v>3008</v>
      </c>
      <c r="M549" s="11" t="s">
        <v>3008</v>
      </c>
      <c r="N549" s="11" t="s">
        <v>3008</v>
      </c>
      <c r="O549" s="11" t="s">
        <v>3008</v>
      </c>
      <c r="P549" s="11" t="s">
        <v>3008</v>
      </c>
      <c r="Q549" s="13">
        <v>43831</v>
      </c>
      <c r="R549" s="11" t="s">
        <v>3009</v>
      </c>
      <c r="S549" s="11">
        <v>200072825</v>
      </c>
      <c r="T549" s="11" t="s">
        <v>4984</v>
      </c>
      <c r="U549" s="11" t="s">
        <v>4985</v>
      </c>
      <c r="V549" s="11">
        <v>212105621</v>
      </c>
      <c r="W549" s="11">
        <v>17458842.230999999</v>
      </c>
    </row>
    <row r="550" spans="1:23" ht="43.2">
      <c r="A550" s="11" t="s">
        <v>3953</v>
      </c>
      <c r="B550" s="11">
        <v>21563</v>
      </c>
      <c r="C550" s="11">
        <v>3</v>
      </c>
      <c r="D550" s="11" t="s">
        <v>3011</v>
      </c>
      <c r="E550" s="11">
        <v>21</v>
      </c>
      <c r="F550" s="11">
        <v>27</v>
      </c>
      <c r="G550" s="11">
        <v>117</v>
      </c>
      <c r="H550" s="11">
        <v>1762</v>
      </c>
      <c r="I550" s="12">
        <v>44944.777581018519</v>
      </c>
      <c r="J550" s="11">
        <v>21540</v>
      </c>
      <c r="K550" s="11" t="s">
        <v>1189</v>
      </c>
      <c r="L550" s="11" t="s">
        <v>3008</v>
      </c>
      <c r="M550" s="11" t="s">
        <v>3008</v>
      </c>
      <c r="N550" s="11" t="s">
        <v>3008</v>
      </c>
      <c r="O550" s="11" t="s">
        <v>3008</v>
      </c>
      <c r="P550" s="11" t="s">
        <v>3008</v>
      </c>
      <c r="Q550" s="13">
        <v>43831</v>
      </c>
      <c r="R550" s="11" t="s">
        <v>3009</v>
      </c>
      <c r="S550" s="11">
        <v>200071017</v>
      </c>
      <c r="T550" s="11" t="s">
        <v>3954</v>
      </c>
      <c r="U550" s="11" t="s">
        <v>3955</v>
      </c>
      <c r="V550" s="11">
        <v>212105639</v>
      </c>
      <c r="W550" s="11">
        <v>17742341.261999998</v>
      </c>
    </row>
    <row r="551" spans="1:23" ht="43.2">
      <c r="A551" s="11" t="s">
        <v>4770</v>
      </c>
      <c r="B551" s="11">
        <v>21564</v>
      </c>
      <c r="C551" s="11">
        <v>1</v>
      </c>
      <c r="D551" s="11" t="s">
        <v>3011</v>
      </c>
      <c r="E551" s="11">
        <v>21</v>
      </c>
      <c r="F551" s="11">
        <v>27</v>
      </c>
      <c r="G551" s="11">
        <v>398</v>
      </c>
      <c r="H551" s="11">
        <v>2893</v>
      </c>
      <c r="I551" s="12">
        <v>44944.777581018519</v>
      </c>
      <c r="J551" s="11">
        <v>21700</v>
      </c>
      <c r="K551" s="11" t="s">
        <v>1191</v>
      </c>
      <c r="L551" s="11" t="s">
        <v>3008</v>
      </c>
      <c r="M551" s="11" t="s">
        <v>3008</v>
      </c>
      <c r="N551" s="11" t="s">
        <v>3008</v>
      </c>
      <c r="O551" s="11" t="s">
        <v>3008</v>
      </c>
      <c r="P551" s="11" t="s">
        <v>3008</v>
      </c>
      <c r="Q551" s="13">
        <v>43831</v>
      </c>
      <c r="R551" s="11" t="s">
        <v>3009</v>
      </c>
      <c r="S551" s="11">
        <v>200070894</v>
      </c>
      <c r="T551" s="11" t="s">
        <v>4771</v>
      </c>
      <c r="U551" s="11" t="s">
        <v>4772</v>
      </c>
      <c r="V551" s="11">
        <v>212105647</v>
      </c>
      <c r="W551" s="11">
        <v>28944742.309</v>
      </c>
    </row>
    <row r="552" spans="1:23" ht="43.2">
      <c r="A552" s="11" t="s">
        <v>4974</v>
      </c>
      <c r="B552" s="11">
        <v>21565</v>
      </c>
      <c r="C552" s="11">
        <v>1</v>
      </c>
      <c r="D552" s="11" t="s">
        <v>3011</v>
      </c>
      <c r="E552" s="11">
        <v>21</v>
      </c>
      <c r="F552" s="11">
        <v>27</v>
      </c>
      <c r="G552" s="11">
        <v>519</v>
      </c>
      <c r="H552" s="11">
        <v>472</v>
      </c>
      <c r="I552" s="12">
        <v>44944.777581018519</v>
      </c>
      <c r="J552" s="11">
        <v>21220</v>
      </c>
      <c r="K552" s="11" t="s">
        <v>1193</v>
      </c>
      <c r="L552" s="11" t="s">
        <v>3008</v>
      </c>
      <c r="M552" s="11" t="s">
        <v>3008</v>
      </c>
      <c r="N552" s="11" t="s">
        <v>3008</v>
      </c>
      <c r="O552" s="11" t="s">
        <v>3008</v>
      </c>
      <c r="P552" s="11" t="s">
        <v>3008</v>
      </c>
      <c r="Q552" s="13">
        <v>43831</v>
      </c>
      <c r="R552" s="11" t="s">
        <v>3009</v>
      </c>
      <c r="S552" s="11">
        <v>200070894</v>
      </c>
      <c r="T552" s="11" t="s">
        <v>4975</v>
      </c>
      <c r="U552" s="11" t="s">
        <v>4976</v>
      </c>
      <c r="V552" s="11">
        <v>212105654</v>
      </c>
      <c r="W552" s="11">
        <v>4701459.3760000002</v>
      </c>
    </row>
    <row r="553" spans="1:23" ht="43.2">
      <c r="A553" s="11" t="s">
        <v>4734</v>
      </c>
      <c r="B553" s="11">
        <v>21566</v>
      </c>
      <c r="C553" s="11">
        <v>1</v>
      </c>
      <c r="D553" s="11" t="s">
        <v>3011</v>
      </c>
      <c r="E553" s="11">
        <v>21</v>
      </c>
      <c r="F553" s="11">
        <v>27</v>
      </c>
      <c r="G553" s="11">
        <v>139</v>
      </c>
      <c r="H553" s="11">
        <v>1086</v>
      </c>
      <c r="I553" s="12">
        <v>44944.777581018519</v>
      </c>
      <c r="J553" s="11">
        <v>21230</v>
      </c>
      <c r="K553" s="11" t="s">
        <v>1195</v>
      </c>
      <c r="L553" s="11" t="s">
        <v>3008</v>
      </c>
      <c r="M553" s="11" t="s">
        <v>3008</v>
      </c>
      <c r="N553" s="11" t="s">
        <v>3008</v>
      </c>
      <c r="O553" s="11" t="s">
        <v>3008</v>
      </c>
      <c r="P553" s="11" t="s">
        <v>3008</v>
      </c>
      <c r="Q553" s="13">
        <v>43831</v>
      </c>
      <c r="R553" s="11" t="s">
        <v>3009</v>
      </c>
      <c r="S553" s="11">
        <v>200071173</v>
      </c>
      <c r="T553" s="11" t="s">
        <v>4735</v>
      </c>
      <c r="U553" s="11" t="s">
        <v>4736</v>
      </c>
      <c r="V553" s="11">
        <v>212105662</v>
      </c>
      <c r="W553" s="11">
        <v>10976162.932</v>
      </c>
    </row>
    <row r="554" spans="1:23" ht="43.2">
      <c r="A554" s="11" t="s">
        <v>4295</v>
      </c>
      <c r="B554" s="11">
        <v>21567</v>
      </c>
      <c r="C554" s="11">
        <v>1</v>
      </c>
      <c r="D554" s="11" t="s">
        <v>3011</v>
      </c>
      <c r="E554" s="11">
        <v>21</v>
      </c>
      <c r="F554" s="11">
        <v>27</v>
      </c>
      <c r="G554" s="11">
        <v>209</v>
      </c>
      <c r="H554" s="11">
        <v>1129</v>
      </c>
      <c r="I554" s="12">
        <v>44944.777581018519</v>
      </c>
      <c r="J554" s="11">
        <v>21230</v>
      </c>
      <c r="K554" s="11" t="s">
        <v>1599</v>
      </c>
      <c r="L554" s="11" t="s">
        <v>3008</v>
      </c>
      <c r="M554" s="11" t="s">
        <v>3008</v>
      </c>
      <c r="N554" s="11" t="s">
        <v>3008</v>
      </c>
      <c r="O554" s="11" t="s">
        <v>3008</v>
      </c>
      <c r="P554" s="11" t="s">
        <v>3008</v>
      </c>
      <c r="Q554" s="13">
        <v>43831</v>
      </c>
      <c r="R554" s="11" t="s">
        <v>3009</v>
      </c>
      <c r="S554" s="11">
        <v>200071173</v>
      </c>
      <c r="T554" s="11" t="s">
        <v>4296</v>
      </c>
      <c r="U554" s="11" t="s">
        <v>4297</v>
      </c>
      <c r="V554" s="11">
        <v>212105670</v>
      </c>
      <c r="W554" s="11">
        <v>11325514.390000001</v>
      </c>
    </row>
    <row r="555" spans="1:23" ht="43.2">
      <c r="A555" s="11" t="s">
        <v>4725</v>
      </c>
      <c r="B555" s="11">
        <v>21568</v>
      </c>
      <c r="C555" s="11">
        <v>3</v>
      </c>
      <c r="D555" s="11" t="s">
        <v>3011</v>
      </c>
      <c r="E555" s="11">
        <v>21</v>
      </c>
      <c r="F555" s="11">
        <v>27</v>
      </c>
      <c r="G555" s="11">
        <v>688</v>
      </c>
      <c r="H555" s="11">
        <v>1382</v>
      </c>
      <c r="I555" s="12">
        <v>44944.777581018519</v>
      </c>
      <c r="J555" s="11">
        <v>21500</v>
      </c>
      <c r="K555" s="11" t="s">
        <v>1115</v>
      </c>
      <c r="L555" s="11" t="s">
        <v>3008</v>
      </c>
      <c r="M555" s="11" t="s">
        <v>3008</v>
      </c>
      <c r="N555" s="11" t="s">
        <v>3008</v>
      </c>
      <c r="O555" s="11" t="s">
        <v>3008</v>
      </c>
      <c r="P555" s="11" t="s">
        <v>3008</v>
      </c>
      <c r="Q555" s="13">
        <v>43831</v>
      </c>
      <c r="R555" s="11" t="s">
        <v>3009</v>
      </c>
      <c r="S555" s="11">
        <v>242101491</v>
      </c>
      <c r="T555" s="11" t="s">
        <v>4726</v>
      </c>
      <c r="U555" s="11" t="s">
        <v>4727</v>
      </c>
      <c r="V555" s="11">
        <v>212105688</v>
      </c>
      <c r="W555" s="11">
        <v>13877777.263</v>
      </c>
    </row>
    <row r="556" spans="1:23" ht="43.2">
      <c r="A556" s="11" t="s">
        <v>4803</v>
      </c>
      <c r="B556" s="11">
        <v>21569</v>
      </c>
      <c r="C556" s="11">
        <v>1</v>
      </c>
      <c r="D556" s="11" t="s">
        <v>3011</v>
      </c>
      <c r="E556" s="11">
        <v>21</v>
      </c>
      <c r="F556" s="11">
        <v>27</v>
      </c>
      <c r="G556" s="11">
        <v>212</v>
      </c>
      <c r="H556" s="11">
        <v>1965</v>
      </c>
      <c r="I556" s="12">
        <v>44944.777581018519</v>
      </c>
      <c r="J556" s="11">
        <v>21190</v>
      </c>
      <c r="K556" s="11" t="s">
        <v>1197</v>
      </c>
      <c r="L556" s="11" t="s">
        <v>3008</v>
      </c>
      <c r="M556" s="11" t="s">
        <v>3008</v>
      </c>
      <c r="N556" s="11" t="s">
        <v>3008</v>
      </c>
      <c r="O556" s="11" t="s">
        <v>3008</v>
      </c>
      <c r="P556" s="11" t="s">
        <v>3008</v>
      </c>
      <c r="Q556" s="13">
        <v>43831</v>
      </c>
      <c r="R556" s="11" t="s">
        <v>3009</v>
      </c>
      <c r="S556" s="11">
        <v>200006682</v>
      </c>
      <c r="T556" s="11" t="s">
        <v>4804</v>
      </c>
      <c r="U556" s="11" t="s">
        <v>4805</v>
      </c>
      <c r="V556" s="11">
        <v>212105696</v>
      </c>
      <c r="W556" s="11">
        <v>19665018.741</v>
      </c>
    </row>
    <row r="557" spans="1:23" ht="43.2">
      <c r="A557" s="11" t="s">
        <v>4719</v>
      </c>
      <c r="B557" s="11">
        <v>21571</v>
      </c>
      <c r="C557" s="11">
        <v>2</v>
      </c>
      <c r="D557" s="11" t="s">
        <v>3011</v>
      </c>
      <c r="E557" s="11">
        <v>21</v>
      </c>
      <c r="F557" s="11">
        <v>27</v>
      </c>
      <c r="G557" s="11">
        <v>231</v>
      </c>
      <c r="H557" s="11">
        <v>938</v>
      </c>
      <c r="I557" s="12">
        <v>44944.777581018519</v>
      </c>
      <c r="J557" s="11">
        <v>21270</v>
      </c>
      <c r="K557" s="11" t="s">
        <v>1201</v>
      </c>
      <c r="L557" s="11" t="s">
        <v>3008</v>
      </c>
      <c r="M557" s="11" t="s">
        <v>3008</v>
      </c>
      <c r="N557" s="11" t="s">
        <v>3008</v>
      </c>
      <c r="O557" s="11" t="s">
        <v>3008</v>
      </c>
      <c r="P557" s="11" t="s">
        <v>3008</v>
      </c>
      <c r="Q557" s="13">
        <v>43831</v>
      </c>
      <c r="R557" s="11" t="s">
        <v>3009</v>
      </c>
      <c r="S557" s="11">
        <v>200070902</v>
      </c>
      <c r="T557" s="11" t="s">
        <v>4720</v>
      </c>
      <c r="U557" s="11" t="s">
        <v>4721</v>
      </c>
      <c r="V557" s="11">
        <v>212105712</v>
      </c>
      <c r="W557" s="11">
        <v>9409220.3049999997</v>
      </c>
    </row>
    <row r="558" spans="1:23" ht="43.2">
      <c r="A558" s="11" t="s">
        <v>3395</v>
      </c>
      <c r="B558" s="11">
        <v>21572</v>
      </c>
      <c r="C558" s="11">
        <v>1</v>
      </c>
      <c r="D558" s="11" t="s">
        <v>3011</v>
      </c>
      <c r="E558" s="11">
        <v>21</v>
      </c>
      <c r="F558" s="11">
        <v>27</v>
      </c>
      <c r="G558" s="11">
        <v>395</v>
      </c>
      <c r="H558" s="11">
        <v>838</v>
      </c>
      <c r="I558" s="12">
        <v>44944.777581018519</v>
      </c>
      <c r="J558" s="11">
        <v>21130</v>
      </c>
      <c r="K558" s="11" t="s">
        <v>1203</v>
      </c>
      <c r="L558" s="11" t="s">
        <v>3008</v>
      </c>
      <c r="M558" s="11" t="s">
        <v>3008</v>
      </c>
      <c r="N558" s="11" t="s">
        <v>3008</v>
      </c>
      <c r="O558" s="11" t="s">
        <v>3008</v>
      </c>
      <c r="P558" s="11" t="s">
        <v>3008</v>
      </c>
      <c r="Q558" s="13">
        <v>43831</v>
      </c>
      <c r="R558" s="11" t="s">
        <v>3009</v>
      </c>
      <c r="S558" s="11">
        <v>242101509</v>
      </c>
      <c r="T558" s="11" t="s">
        <v>3396</v>
      </c>
      <c r="U558" s="11" t="s">
        <v>3397</v>
      </c>
      <c r="V558" s="11">
        <v>212105720</v>
      </c>
      <c r="W558" s="11">
        <v>8408927.1940000001</v>
      </c>
    </row>
    <row r="559" spans="1:23" ht="43.2">
      <c r="A559" s="11" t="s">
        <v>3539</v>
      </c>
      <c r="B559" s="11">
        <v>21573</v>
      </c>
      <c r="C559" s="11">
        <v>2</v>
      </c>
      <c r="D559" s="11" t="s">
        <v>3011</v>
      </c>
      <c r="E559" s="11">
        <v>21</v>
      </c>
      <c r="F559" s="11">
        <v>27</v>
      </c>
      <c r="G559" s="11">
        <v>368</v>
      </c>
      <c r="H559" s="11">
        <v>384</v>
      </c>
      <c r="I559" s="12">
        <v>44944.777581018519</v>
      </c>
      <c r="J559" s="11">
        <v>21440</v>
      </c>
      <c r="K559" s="11" t="s">
        <v>1205</v>
      </c>
      <c r="L559" s="11" t="s">
        <v>3008</v>
      </c>
      <c r="M559" s="11" t="s">
        <v>3008</v>
      </c>
      <c r="N559" s="11" t="s">
        <v>3008</v>
      </c>
      <c r="O559" s="11" t="s">
        <v>3008</v>
      </c>
      <c r="P559" s="11" t="s">
        <v>3008</v>
      </c>
      <c r="Q559" s="13">
        <v>43831</v>
      </c>
      <c r="R559" s="11" t="s">
        <v>3009</v>
      </c>
      <c r="S559" s="11">
        <v>200039063</v>
      </c>
      <c r="T559" s="11" t="s">
        <v>3540</v>
      </c>
      <c r="U559" s="11" t="s">
        <v>3541</v>
      </c>
      <c r="V559" s="11">
        <v>212105738</v>
      </c>
      <c r="W559" s="11">
        <v>3874393.1719999998</v>
      </c>
    </row>
    <row r="560" spans="1:23" ht="43.2">
      <c r="A560" s="11" t="s">
        <v>3677</v>
      </c>
      <c r="B560" s="11">
        <v>21574</v>
      </c>
      <c r="C560" s="11">
        <v>2</v>
      </c>
      <c r="D560" s="11" t="s">
        <v>3011</v>
      </c>
      <c r="E560" s="11">
        <v>21</v>
      </c>
      <c r="F560" s="11">
        <v>27</v>
      </c>
      <c r="G560" s="11">
        <v>383</v>
      </c>
      <c r="H560" s="11">
        <v>1869</v>
      </c>
      <c r="I560" s="12">
        <v>44944.777581018519</v>
      </c>
      <c r="J560" s="11">
        <v>21610</v>
      </c>
      <c r="K560" s="11" t="s">
        <v>1207</v>
      </c>
      <c r="L560" s="11" t="s">
        <v>3008</v>
      </c>
      <c r="M560" s="11" t="s">
        <v>3008</v>
      </c>
      <c r="N560" s="11" t="s">
        <v>3008</v>
      </c>
      <c r="O560" s="11" t="s">
        <v>3008</v>
      </c>
      <c r="P560" s="11" t="s">
        <v>3008</v>
      </c>
      <c r="Q560" s="13">
        <v>43831</v>
      </c>
      <c r="R560" s="11" t="s">
        <v>3009</v>
      </c>
      <c r="S560" s="11">
        <v>200072825</v>
      </c>
      <c r="T560" s="11" t="s">
        <v>3678</v>
      </c>
      <c r="U560" s="11" t="s">
        <v>3679</v>
      </c>
      <c r="V560" s="11">
        <v>212105746</v>
      </c>
      <c r="W560" s="11">
        <v>18787772.519000001</v>
      </c>
    </row>
    <row r="561" spans="1:23" ht="43.2">
      <c r="A561" s="11" t="s">
        <v>4247</v>
      </c>
      <c r="B561" s="11">
        <v>21575</v>
      </c>
      <c r="C561" s="11">
        <v>1</v>
      </c>
      <c r="D561" s="11" t="s">
        <v>3011</v>
      </c>
      <c r="E561" s="11">
        <v>21</v>
      </c>
      <c r="F561" s="11">
        <v>27</v>
      </c>
      <c r="G561" s="11">
        <v>334</v>
      </c>
      <c r="H561" s="11">
        <v>790</v>
      </c>
      <c r="I561" s="12">
        <v>44944.777581018519</v>
      </c>
      <c r="J561" s="11">
        <v>21170</v>
      </c>
      <c r="K561" s="11" t="s">
        <v>1209</v>
      </c>
      <c r="L561" s="11" t="s">
        <v>3008</v>
      </c>
      <c r="M561" s="11" t="s">
        <v>3008</v>
      </c>
      <c r="N561" s="11" t="s">
        <v>3008</v>
      </c>
      <c r="O561" s="11" t="s">
        <v>3008</v>
      </c>
      <c r="P561" s="11" t="s">
        <v>3008</v>
      </c>
      <c r="Q561" s="13">
        <v>43831</v>
      </c>
      <c r="R561" s="11" t="s">
        <v>3009</v>
      </c>
      <c r="S561" s="11">
        <v>242101509</v>
      </c>
      <c r="T561" s="11" t="s">
        <v>4248</v>
      </c>
      <c r="U561" s="11" t="s">
        <v>4249</v>
      </c>
      <c r="V561" s="11">
        <v>212105753</v>
      </c>
      <c r="W561" s="11">
        <v>7915551.6770000001</v>
      </c>
    </row>
    <row r="562" spans="1:23" ht="43.2">
      <c r="A562" s="11" t="s">
        <v>4364</v>
      </c>
      <c r="B562" s="11">
        <v>21576</v>
      </c>
      <c r="C562" s="11">
        <v>3</v>
      </c>
      <c r="D562" s="11" t="s">
        <v>3011</v>
      </c>
      <c r="E562" s="11">
        <v>21</v>
      </c>
      <c r="F562" s="11">
        <v>27</v>
      </c>
      <c r="G562" s="11">
        <v>159</v>
      </c>
      <c r="H562" s="11">
        <v>1235</v>
      </c>
      <c r="I562" s="12">
        <v>44944.777581018519</v>
      </c>
      <c r="J562" s="11">
        <v>21350</v>
      </c>
      <c r="K562" s="11" t="s">
        <v>1211</v>
      </c>
      <c r="L562" s="11" t="s">
        <v>3008</v>
      </c>
      <c r="M562" s="11" t="s">
        <v>3008</v>
      </c>
      <c r="N562" s="11" t="s">
        <v>3008</v>
      </c>
      <c r="O562" s="11" t="s">
        <v>3008</v>
      </c>
      <c r="P562" s="11" t="s">
        <v>3008</v>
      </c>
      <c r="Q562" s="13">
        <v>43831</v>
      </c>
      <c r="R562" s="11" t="s">
        <v>3009</v>
      </c>
      <c r="S562" s="11">
        <v>200071017</v>
      </c>
      <c r="T562" s="11" t="s">
        <v>4365</v>
      </c>
      <c r="U562" s="11" t="s">
        <v>4366</v>
      </c>
      <c r="V562" s="11">
        <v>212105761</v>
      </c>
      <c r="W562" s="11">
        <v>12426096.808</v>
      </c>
    </row>
    <row r="563" spans="1:23" ht="43.2">
      <c r="A563" s="11" t="s">
        <v>4713</v>
      </c>
      <c r="B563" s="11">
        <v>21577</v>
      </c>
      <c r="C563" s="11">
        <v>1</v>
      </c>
      <c r="D563" s="11" t="s">
        <v>3011</v>
      </c>
      <c r="E563" s="11">
        <v>21</v>
      </c>
      <c r="F563" s="11">
        <v>27</v>
      </c>
      <c r="G563" s="11">
        <v>1332</v>
      </c>
      <c r="H563" s="11">
        <v>936</v>
      </c>
      <c r="I563" s="12">
        <v>44944.777581018519</v>
      </c>
      <c r="J563" s="11">
        <v>21170</v>
      </c>
      <c r="K563" s="11" t="s">
        <v>1053</v>
      </c>
      <c r="L563" s="11" t="s">
        <v>3008</v>
      </c>
      <c r="M563" s="11" t="s">
        <v>3008</v>
      </c>
      <c r="N563" s="11" t="s">
        <v>3008</v>
      </c>
      <c r="O563" s="11" t="s">
        <v>3008</v>
      </c>
      <c r="P563" s="11" t="s">
        <v>3008</v>
      </c>
      <c r="Q563" s="13">
        <v>43831</v>
      </c>
      <c r="R563" s="11" t="s">
        <v>3009</v>
      </c>
      <c r="S563" s="11">
        <v>242101509</v>
      </c>
      <c r="T563" s="11" t="s">
        <v>4714</v>
      </c>
      <c r="U563" s="11" t="s">
        <v>4715</v>
      </c>
      <c r="V563" s="11">
        <v>212105779</v>
      </c>
      <c r="W563" s="11">
        <v>9430967.5449999999</v>
      </c>
    </row>
    <row r="564" spans="1:23" ht="43.2">
      <c r="A564" s="11" t="s">
        <v>4677</v>
      </c>
      <c r="B564" s="11">
        <v>21578</v>
      </c>
      <c r="C564" s="11">
        <v>2</v>
      </c>
      <c r="D564" s="11" t="s">
        <v>3011</v>
      </c>
      <c r="E564" s="11">
        <v>21</v>
      </c>
      <c r="F564" s="11">
        <v>27</v>
      </c>
      <c r="G564" s="11">
        <v>328</v>
      </c>
      <c r="H564" s="11">
        <v>1277</v>
      </c>
      <c r="I564" s="12">
        <v>44944.777581018519</v>
      </c>
      <c r="J564" s="11">
        <v>21410</v>
      </c>
      <c r="K564" s="11" t="s">
        <v>1215</v>
      </c>
      <c r="L564" s="11" t="s">
        <v>3008</v>
      </c>
      <c r="M564" s="11" t="s">
        <v>3008</v>
      </c>
      <c r="N564" s="11" t="s">
        <v>3008</v>
      </c>
      <c r="O564" s="11" t="s">
        <v>3008</v>
      </c>
      <c r="P564" s="11" t="s">
        <v>3008</v>
      </c>
      <c r="Q564" s="13">
        <v>43831</v>
      </c>
      <c r="R564" s="11" t="s">
        <v>3009</v>
      </c>
      <c r="S564" s="11">
        <v>200039055</v>
      </c>
      <c r="T564" s="11" t="s">
        <v>4678</v>
      </c>
      <c r="U564" s="11" t="s">
        <v>4679</v>
      </c>
      <c r="V564" s="11">
        <v>212105787</v>
      </c>
      <c r="W564" s="11">
        <v>12748416.446</v>
      </c>
    </row>
    <row r="565" spans="1:23" ht="43.2">
      <c r="A565" s="11" t="s">
        <v>4307</v>
      </c>
      <c r="B565" s="11">
        <v>21579</v>
      </c>
      <c r="C565" s="11">
        <v>2</v>
      </c>
      <c r="D565" s="11" t="s">
        <v>3011</v>
      </c>
      <c r="E565" s="11">
        <v>21</v>
      </c>
      <c r="F565" s="11">
        <v>27</v>
      </c>
      <c r="G565" s="11">
        <v>207</v>
      </c>
      <c r="H565" s="11">
        <v>4785</v>
      </c>
      <c r="I565" s="12">
        <v>44944.777581018519</v>
      </c>
      <c r="J565" s="11">
        <v>21580</v>
      </c>
      <c r="K565" s="11" t="s">
        <v>1117</v>
      </c>
      <c r="L565" s="11" t="s">
        <v>3008</v>
      </c>
      <c r="M565" s="11" t="s">
        <v>3008</v>
      </c>
      <c r="N565" s="11" t="s">
        <v>3008</v>
      </c>
      <c r="O565" s="11" t="s">
        <v>3008</v>
      </c>
      <c r="P565" s="11" t="s">
        <v>3008</v>
      </c>
      <c r="Q565" s="13">
        <v>43831</v>
      </c>
      <c r="R565" s="11" t="s">
        <v>3009</v>
      </c>
      <c r="S565" s="11">
        <v>200070910</v>
      </c>
      <c r="T565" s="11" t="s">
        <v>4308</v>
      </c>
      <c r="U565" s="11" t="s">
        <v>4309</v>
      </c>
      <c r="V565" s="11">
        <v>212105795</v>
      </c>
      <c r="W565" s="11">
        <v>48080657.090999998</v>
      </c>
    </row>
    <row r="566" spans="1:23" ht="43.2">
      <c r="A566" s="11" t="s">
        <v>3272</v>
      </c>
      <c r="B566" s="11">
        <v>21580</v>
      </c>
      <c r="C566" s="11">
        <v>3</v>
      </c>
      <c r="D566" s="11" t="s">
        <v>3011</v>
      </c>
      <c r="E566" s="11">
        <v>21</v>
      </c>
      <c r="F566" s="11">
        <v>27</v>
      </c>
      <c r="G566" s="11">
        <v>133</v>
      </c>
      <c r="H566" s="11">
        <v>1312</v>
      </c>
      <c r="I566" s="12">
        <v>44944.777581018519</v>
      </c>
      <c r="J566" s="11">
        <v>21690</v>
      </c>
      <c r="K566" s="11" t="s">
        <v>1217</v>
      </c>
      <c r="L566" s="11" t="s">
        <v>3008</v>
      </c>
      <c r="M566" s="11" t="s">
        <v>3008</v>
      </c>
      <c r="N566" s="11" t="s">
        <v>3008</v>
      </c>
      <c r="O566" s="11" t="s">
        <v>3008</v>
      </c>
      <c r="P566" s="11" t="s">
        <v>3008</v>
      </c>
      <c r="Q566" s="13">
        <v>43831</v>
      </c>
      <c r="R566" s="11" t="s">
        <v>3009</v>
      </c>
      <c r="S566" s="11">
        <v>242101459</v>
      </c>
      <c r="T566" s="11" t="s">
        <v>3273</v>
      </c>
      <c r="U566" s="11" t="s">
        <v>3274</v>
      </c>
      <c r="V566" s="11">
        <v>212105803</v>
      </c>
      <c r="W566" s="11">
        <v>13215617.675000001</v>
      </c>
    </row>
    <row r="567" spans="1:23" ht="43.2">
      <c r="A567" s="11" t="s">
        <v>3383</v>
      </c>
      <c r="B567" s="11">
        <v>21581</v>
      </c>
      <c r="C567" s="11">
        <v>1</v>
      </c>
      <c r="D567" s="11" t="s">
        <v>3011</v>
      </c>
      <c r="E567" s="11">
        <v>21</v>
      </c>
      <c r="F567" s="11">
        <v>27</v>
      </c>
      <c r="G567" s="11">
        <v>141</v>
      </c>
      <c r="H567" s="11">
        <v>702</v>
      </c>
      <c r="I567" s="12">
        <v>44944.777581018519</v>
      </c>
      <c r="J567" s="11">
        <v>21170</v>
      </c>
      <c r="K567" s="11" t="s">
        <v>1219</v>
      </c>
      <c r="L567" s="11" t="s">
        <v>3008</v>
      </c>
      <c r="M567" s="11" t="s">
        <v>3008</v>
      </c>
      <c r="N567" s="11" t="s">
        <v>3008</v>
      </c>
      <c r="O567" s="11" t="s">
        <v>3008</v>
      </c>
      <c r="P567" s="11" t="s">
        <v>3008</v>
      </c>
      <c r="Q567" s="13">
        <v>43831</v>
      </c>
      <c r="R567" s="11" t="s">
        <v>3009</v>
      </c>
      <c r="S567" s="11">
        <v>242101509</v>
      </c>
      <c r="T567" s="11" t="s">
        <v>3384</v>
      </c>
      <c r="U567" s="11" t="s">
        <v>3385</v>
      </c>
      <c r="V567" s="11">
        <v>212105811</v>
      </c>
      <c r="W567" s="11">
        <v>7121975.1869999999</v>
      </c>
    </row>
    <row r="568" spans="1:23" ht="43.2">
      <c r="A568" s="11" t="s">
        <v>3926</v>
      </c>
      <c r="B568" s="11">
        <v>21582</v>
      </c>
      <c r="C568" s="11">
        <v>1</v>
      </c>
      <c r="D568" s="11" t="s">
        <v>3011</v>
      </c>
      <c r="E568" s="11">
        <v>21</v>
      </c>
      <c r="F568" s="11">
        <v>27</v>
      </c>
      <c r="G568" s="11">
        <v>913</v>
      </c>
      <c r="H568" s="11">
        <v>1036</v>
      </c>
      <c r="I568" s="12">
        <v>44944.777581018519</v>
      </c>
      <c r="J568" s="11">
        <v>21590</v>
      </c>
      <c r="K568" s="11" t="s">
        <v>1055</v>
      </c>
      <c r="L568" s="11" t="s">
        <v>3008</v>
      </c>
      <c r="M568" s="11" t="s">
        <v>3008</v>
      </c>
      <c r="N568" s="11" t="s">
        <v>3008</v>
      </c>
      <c r="O568" s="11" t="s">
        <v>3008</v>
      </c>
      <c r="P568" s="11" t="s">
        <v>3008</v>
      </c>
      <c r="Q568" s="13">
        <v>43831</v>
      </c>
      <c r="R568" s="11" t="s">
        <v>3009</v>
      </c>
      <c r="S568" s="11">
        <v>200006682</v>
      </c>
      <c r="T568" s="11" t="s">
        <v>3927</v>
      </c>
      <c r="U568" s="11" t="s">
        <v>3928</v>
      </c>
      <c r="V568" s="11">
        <v>212105829</v>
      </c>
      <c r="W568" s="11">
        <v>10349039.744000001</v>
      </c>
    </row>
    <row r="569" spans="1:23" ht="43.2">
      <c r="A569" s="11" t="s">
        <v>4115</v>
      </c>
      <c r="B569" s="11">
        <v>21583</v>
      </c>
      <c r="C569" s="11">
        <v>1</v>
      </c>
      <c r="D569" s="11" t="s">
        <v>3011</v>
      </c>
      <c r="E569" s="11">
        <v>21</v>
      </c>
      <c r="F569" s="11">
        <v>27</v>
      </c>
      <c r="G569" s="11">
        <v>57</v>
      </c>
      <c r="H569" s="11">
        <v>793</v>
      </c>
      <c r="I569" s="12">
        <v>44944.777581018519</v>
      </c>
      <c r="J569" s="11">
        <v>21340</v>
      </c>
      <c r="K569" s="11" t="s">
        <v>1221</v>
      </c>
      <c r="L569" s="11" t="s">
        <v>3008</v>
      </c>
      <c r="M569" s="11" t="s">
        <v>3008</v>
      </c>
      <c r="N569" s="11" t="s">
        <v>3008</v>
      </c>
      <c r="O569" s="11" t="s">
        <v>3008</v>
      </c>
      <c r="P569" s="11" t="s">
        <v>3008</v>
      </c>
      <c r="Q569" s="13">
        <v>43831</v>
      </c>
      <c r="R569" s="11" t="s">
        <v>3009</v>
      </c>
      <c r="S569" s="11">
        <v>200006682</v>
      </c>
      <c r="T569" s="11" t="s">
        <v>4116</v>
      </c>
      <c r="U569" s="11" t="s">
        <v>4117</v>
      </c>
      <c r="V569" s="11">
        <v>212105837</v>
      </c>
      <c r="W569" s="11">
        <v>7962173.2929999996</v>
      </c>
    </row>
    <row r="570" spans="1:23" ht="43.2">
      <c r="A570" s="11" t="s">
        <v>3335</v>
      </c>
      <c r="B570" s="11">
        <v>21584</v>
      </c>
      <c r="C570" s="11">
        <v>3</v>
      </c>
      <c r="D570" s="11" t="s">
        <v>3011</v>
      </c>
      <c r="E570" s="11">
        <v>21</v>
      </c>
      <c r="F570" s="11">
        <v>27</v>
      </c>
      <c r="G570" s="11">
        <v>2346</v>
      </c>
      <c r="H570" s="11">
        <v>3203</v>
      </c>
      <c r="I570" s="12">
        <v>44944.777581018519</v>
      </c>
      <c r="J570" s="11">
        <v>21210</v>
      </c>
      <c r="K570" s="11" t="s">
        <v>1223</v>
      </c>
      <c r="L570" s="11" t="s">
        <v>3008</v>
      </c>
      <c r="M570" s="11" t="s">
        <v>3008</v>
      </c>
      <c r="N570" s="11" t="s">
        <v>3008</v>
      </c>
      <c r="O570" s="11" t="s">
        <v>3008</v>
      </c>
      <c r="P570" s="11" t="s">
        <v>3008</v>
      </c>
      <c r="Q570" s="13">
        <v>43831</v>
      </c>
      <c r="R570" s="11" t="s">
        <v>3009</v>
      </c>
      <c r="S570" s="11">
        <v>242101442</v>
      </c>
      <c r="T570" s="11" t="s">
        <v>3336</v>
      </c>
      <c r="U570" s="11" t="s">
        <v>3337</v>
      </c>
      <c r="V570" s="11">
        <v>212105845</v>
      </c>
      <c r="W570" s="11">
        <v>32651497.658</v>
      </c>
    </row>
    <row r="571" spans="1:23" ht="43.2">
      <c r="A571" s="11" t="s">
        <v>4481</v>
      </c>
      <c r="B571" s="11">
        <v>21585</v>
      </c>
      <c r="C571" s="11">
        <v>1</v>
      </c>
      <c r="D571" s="11" t="s">
        <v>3011</v>
      </c>
      <c r="E571" s="11">
        <v>21</v>
      </c>
      <c r="F571" s="11">
        <v>27</v>
      </c>
      <c r="G571" s="11">
        <v>988</v>
      </c>
      <c r="H571" s="11">
        <v>999</v>
      </c>
      <c r="I571" s="12">
        <v>44944.777581018519</v>
      </c>
      <c r="J571" s="11">
        <v>21910</v>
      </c>
      <c r="K571" s="11" t="s">
        <v>1057</v>
      </c>
      <c r="L571" s="11" t="s">
        <v>3008</v>
      </c>
      <c r="M571" s="11" t="s">
        <v>3008</v>
      </c>
      <c r="N571" s="11" t="s">
        <v>3008</v>
      </c>
      <c r="O571" s="11" t="s">
        <v>3008</v>
      </c>
      <c r="P571" s="11" t="s">
        <v>3008</v>
      </c>
      <c r="Q571" s="13">
        <v>43831</v>
      </c>
      <c r="R571" s="11" t="s">
        <v>3009</v>
      </c>
      <c r="S571" s="11">
        <v>200070894</v>
      </c>
      <c r="T571" s="11" t="s">
        <v>4482</v>
      </c>
      <c r="U571" s="11" t="s">
        <v>4483</v>
      </c>
      <c r="V571" s="11">
        <v>212105852</v>
      </c>
      <c r="W571" s="11">
        <v>10012581.993000001</v>
      </c>
    </row>
    <row r="572" spans="1:23" ht="43.2">
      <c r="A572" s="11" t="s">
        <v>4463</v>
      </c>
      <c r="B572" s="11">
        <v>21586</v>
      </c>
      <c r="C572" s="11">
        <v>1</v>
      </c>
      <c r="D572" s="11" t="s">
        <v>3011</v>
      </c>
      <c r="E572" s="11">
        <v>21</v>
      </c>
      <c r="F572" s="11">
        <v>27</v>
      </c>
      <c r="G572" s="11">
        <v>713</v>
      </c>
      <c r="H572" s="11">
        <v>453</v>
      </c>
      <c r="I572" s="12">
        <v>44944.777581018519</v>
      </c>
      <c r="J572" s="11">
        <v>21910</v>
      </c>
      <c r="K572" s="11" t="s">
        <v>1059</v>
      </c>
      <c r="L572" s="11" t="s">
        <v>3008</v>
      </c>
      <c r="M572" s="11" t="s">
        <v>3008</v>
      </c>
      <c r="N572" s="11" t="s">
        <v>3008</v>
      </c>
      <c r="O572" s="11" t="s">
        <v>3008</v>
      </c>
      <c r="P572" s="11" t="s">
        <v>3008</v>
      </c>
      <c r="Q572" s="13">
        <v>43831</v>
      </c>
      <c r="R572" s="11" t="s">
        <v>3009</v>
      </c>
      <c r="S572" s="11">
        <v>200070894</v>
      </c>
      <c r="T572" s="11" t="s">
        <v>4464</v>
      </c>
      <c r="U572" s="11" t="s">
        <v>4465</v>
      </c>
      <c r="V572" s="11">
        <v>212105860</v>
      </c>
      <c r="W572" s="11">
        <v>4560573.5369999995</v>
      </c>
    </row>
    <row r="573" spans="1:23" ht="43.2">
      <c r="A573" s="11" t="s">
        <v>4587</v>
      </c>
      <c r="B573" s="11">
        <v>21587</v>
      </c>
      <c r="C573" s="11">
        <v>2</v>
      </c>
      <c r="D573" s="11" t="s">
        <v>3011</v>
      </c>
      <c r="E573" s="11">
        <v>21</v>
      </c>
      <c r="F573" s="11">
        <v>27</v>
      </c>
      <c r="G573" s="11">
        <v>250</v>
      </c>
      <c r="H573" s="11">
        <v>2908</v>
      </c>
      <c r="I573" s="12">
        <v>44944.777581018519</v>
      </c>
      <c r="J573" s="11">
        <v>21120</v>
      </c>
      <c r="K573" s="11" t="s">
        <v>1225</v>
      </c>
      <c r="L573" s="11" t="s">
        <v>3008</v>
      </c>
      <c r="M573" s="11" t="s">
        <v>3008</v>
      </c>
      <c r="N573" s="11" t="s">
        <v>3008</v>
      </c>
      <c r="O573" s="11" t="s">
        <v>3008</v>
      </c>
      <c r="P573" s="11" t="s">
        <v>3008</v>
      </c>
      <c r="Q573" s="13">
        <v>43831</v>
      </c>
      <c r="R573" s="11" t="s">
        <v>3009</v>
      </c>
      <c r="S573" s="11">
        <v>242100154</v>
      </c>
      <c r="T573" s="11" t="s">
        <v>4588</v>
      </c>
      <c r="U573" s="11" t="s">
        <v>4589</v>
      </c>
      <c r="V573" s="11">
        <v>212105878</v>
      </c>
      <c r="W573" s="11">
        <v>28978539.612</v>
      </c>
    </row>
    <row r="574" spans="1:23" ht="43.2">
      <c r="A574" s="11" t="s">
        <v>3590</v>
      </c>
      <c r="B574" s="11">
        <v>21588</v>
      </c>
      <c r="C574" s="11">
        <v>1</v>
      </c>
      <c r="D574" s="11" t="s">
        <v>3011</v>
      </c>
      <c r="E574" s="11">
        <v>21</v>
      </c>
      <c r="F574" s="11">
        <v>27</v>
      </c>
      <c r="G574" s="11">
        <v>67</v>
      </c>
      <c r="H574" s="11">
        <v>897</v>
      </c>
      <c r="I574" s="12">
        <v>44944.777581018519</v>
      </c>
      <c r="J574" s="11">
        <v>21360</v>
      </c>
      <c r="K574" s="11" t="s">
        <v>1227</v>
      </c>
      <c r="L574" s="11" t="s">
        <v>3008</v>
      </c>
      <c r="M574" s="11" t="s">
        <v>3008</v>
      </c>
      <c r="N574" s="11" t="s">
        <v>3008</v>
      </c>
      <c r="O574" s="11" t="s">
        <v>3008</v>
      </c>
      <c r="P574" s="11" t="s">
        <v>3008</v>
      </c>
      <c r="Q574" s="13">
        <v>43831</v>
      </c>
      <c r="R574" s="11" t="s">
        <v>3009</v>
      </c>
      <c r="S574" s="11">
        <v>200071207</v>
      </c>
      <c r="T574" s="11" t="s">
        <v>3591</v>
      </c>
      <c r="U574" s="11" t="s">
        <v>3592</v>
      </c>
      <c r="V574" s="11">
        <v>212105886</v>
      </c>
      <c r="W574" s="11">
        <v>9036971.4140000008</v>
      </c>
    </row>
    <row r="575" spans="1:23" ht="43.2">
      <c r="A575" s="11" t="s">
        <v>4469</v>
      </c>
      <c r="B575" s="11">
        <v>21589</v>
      </c>
      <c r="C575" s="11">
        <v>2</v>
      </c>
      <c r="D575" s="11" t="s">
        <v>3011</v>
      </c>
      <c r="E575" s="11">
        <v>21</v>
      </c>
      <c r="F575" s="11">
        <v>27</v>
      </c>
      <c r="G575" s="11">
        <v>101</v>
      </c>
      <c r="H575" s="11">
        <v>930</v>
      </c>
      <c r="I575" s="12">
        <v>44944.777581018519</v>
      </c>
      <c r="J575" s="11">
        <v>21380</v>
      </c>
      <c r="K575" s="11" t="s">
        <v>1229</v>
      </c>
      <c r="L575" s="11" t="s">
        <v>3008</v>
      </c>
      <c r="M575" s="11" t="s">
        <v>3008</v>
      </c>
      <c r="N575" s="11" t="s">
        <v>3008</v>
      </c>
      <c r="O575" s="11" t="s">
        <v>3008</v>
      </c>
      <c r="P575" s="11" t="s">
        <v>3008</v>
      </c>
      <c r="Q575" s="13">
        <v>43831</v>
      </c>
      <c r="R575" s="11" t="s">
        <v>3009</v>
      </c>
      <c r="S575" s="11">
        <v>200039063</v>
      </c>
      <c r="T575" s="11" t="s">
        <v>4470</v>
      </c>
      <c r="U575" s="11" t="s">
        <v>4471</v>
      </c>
      <c r="V575" s="11">
        <v>212105894</v>
      </c>
      <c r="W575" s="11">
        <v>9339593.1040000003</v>
      </c>
    </row>
    <row r="576" spans="1:23" ht="43.2">
      <c r="A576" s="11" t="s">
        <v>3010</v>
      </c>
      <c r="B576" s="11">
        <v>21590</v>
      </c>
      <c r="C576" s="11">
        <v>1</v>
      </c>
      <c r="D576" s="11" t="s">
        <v>3011</v>
      </c>
      <c r="E576" s="11">
        <v>21</v>
      </c>
      <c r="F576" s="11">
        <v>27</v>
      </c>
      <c r="G576" s="11">
        <v>1288</v>
      </c>
      <c r="H576" s="11">
        <v>3598</v>
      </c>
      <c r="I576" s="12">
        <v>44944.777581018519</v>
      </c>
      <c r="J576" s="11">
        <v>21420</v>
      </c>
      <c r="K576" s="11" t="s">
        <v>1061</v>
      </c>
      <c r="L576" s="11" t="s">
        <v>3008</v>
      </c>
      <c r="M576" s="11" t="s">
        <v>3008</v>
      </c>
      <c r="N576" s="11" t="s">
        <v>3008</v>
      </c>
      <c r="O576" s="11" t="s">
        <v>3008</v>
      </c>
      <c r="P576" s="11" t="s">
        <v>3008</v>
      </c>
      <c r="Q576" s="13">
        <v>43831</v>
      </c>
      <c r="R576" s="11" t="s">
        <v>3009</v>
      </c>
      <c r="S576" s="11">
        <v>200006682</v>
      </c>
      <c r="T576" s="11" t="s">
        <v>3012</v>
      </c>
      <c r="U576" s="11" t="s">
        <v>3013</v>
      </c>
      <c r="V576" s="11">
        <v>212105902</v>
      </c>
      <c r="W576" s="11">
        <v>36241182.023000002</v>
      </c>
    </row>
    <row r="577" spans="1:23" ht="43.2">
      <c r="A577" s="11" t="s">
        <v>4274</v>
      </c>
      <c r="B577" s="11">
        <v>21591</v>
      </c>
      <c r="C577" s="11">
        <v>2</v>
      </c>
      <c r="D577" s="11" t="s">
        <v>3011</v>
      </c>
      <c r="E577" s="11">
        <v>21</v>
      </c>
      <c r="F577" s="11">
        <v>27</v>
      </c>
      <c r="G577" s="11">
        <v>862</v>
      </c>
      <c r="H577" s="11">
        <v>934</v>
      </c>
      <c r="I577" s="12">
        <v>44944.777581018519</v>
      </c>
      <c r="J577" s="11">
        <v>21380</v>
      </c>
      <c r="K577" s="11" t="s">
        <v>1063</v>
      </c>
      <c r="L577" s="11" t="s">
        <v>3008</v>
      </c>
      <c r="M577" s="11" t="s">
        <v>3008</v>
      </c>
      <c r="N577" s="11" t="s">
        <v>3008</v>
      </c>
      <c r="O577" s="11" t="s">
        <v>3008</v>
      </c>
      <c r="P577" s="11" t="s">
        <v>3008</v>
      </c>
      <c r="Q577" s="13">
        <v>43831</v>
      </c>
      <c r="R577" s="11" t="s">
        <v>3009</v>
      </c>
      <c r="S577" s="11">
        <v>200039063</v>
      </c>
      <c r="T577" s="11" t="s">
        <v>4275</v>
      </c>
      <c r="U577" s="11" t="s">
        <v>4276</v>
      </c>
      <c r="V577" s="11">
        <v>212105910</v>
      </c>
      <c r="W577" s="11">
        <v>9330736.2440000009</v>
      </c>
    </row>
    <row r="578" spans="1:23" ht="43.2">
      <c r="A578" s="11" t="s">
        <v>3491</v>
      </c>
      <c r="B578" s="11">
        <v>21592</v>
      </c>
      <c r="C578" s="11">
        <v>2</v>
      </c>
      <c r="D578" s="11" t="s">
        <v>3011</v>
      </c>
      <c r="E578" s="11">
        <v>21</v>
      </c>
      <c r="F578" s="11">
        <v>27</v>
      </c>
      <c r="G578" s="11">
        <v>231</v>
      </c>
      <c r="H578" s="11">
        <v>635</v>
      </c>
      <c r="I578" s="12">
        <v>44944.777581018519</v>
      </c>
      <c r="J578" s="11">
        <v>21540</v>
      </c>
      <c r="K578" s="11" t="s">
        <v>1373</v>
      </c>
      <c r="L578" s="11" t="s">
        <v>3008</v>
      </c>
      <c r="M578" s="11" t="s">
        <v>3008</v>
      </c>
      <c r="N578" s="11" t="s">
        <v>3008</v>
      </c>
      <c r="O578" s="11" t="s">
        <v>3008</v>
      </c>
      <c r="P578" s="11" t="s">
        <v>3008</v>
      </c>
      <c r="Q578" s="13">
        <v>43831</v>
      </c>
      <c r="R578" s="11" t="s">
        <v>3009</v>
      </c>
      <c r="S578" s="11">
        <v>200039055</v>
      </c>
      <c r="T578" s="11" t="s">
        <v>3492</v>
      </c>
      <c r="U578" s="11" t="s">
        <v>3493</v>
      </c>
      <c r="V578" s="11">
        <v>212105928</v>
      </c>
      <c r="W578" s="11">
        <v>6334835.8459999999</v>
      </c>
    </row>
    <row r="579" spans="1:23" ht="43.2">
      <c r="A579" s="11" t="s">
        <v>3200</v>
      </c>
      <c r="B579" s="11">
        <v>21593</v>
      </c>
      <c r="C579" s="11">
        <v>1</v>
      </c>
      <c r="D579" s="11" t="s">
        <v>3011</v>
      </c>
      <c r="E579" s="11">
        <v>21</v>
      </c>
      <c r="F579" s="11">
        <v>27</v>
      </c>
      <c r="G579" s="11">
        <v>79</v>
      </c>
      <c r="H579" s="11">
        <v>831</v>
      </c>
      <c r="I579" s="12">
        <v>44944.777581018519</v>
      </c>
      <c r="J579" s="11">
        <v>21430</v>
      </c>
      <c r="K579" s="11" t="s">
        <v>1635</v>
      </c>
      <c r="L579" s="11" t="s">
        <v>3008</v>
      </c>
      <c r="M579" s="11" t="s">
        <v>3008</v>
      </c>
      <c r="N579" s="11" t="s">
        <v>3008</v>
      </c>
      <c r="O579" s="11" t="s">
        <v>3008</v>
      </c>
      <c r="P579" s="11" t="s">
        <v>3008</v>
      </c>
      <c r="Q579" s="13">
        <v>43831</v>
      </c>
      <c r="R579" s="11" t="s">
        <v>3009</v>
      </c>
      <c r="S579" s="11">
        <v>200071173</v>
      </c>
      <c r="T579" s="11" t="s">
        <v>3201</v>
      </c>
      <c r="U579" s="11" t="s">
        <v>3202</v>
      </c>
      <c r="V579" s="11">
        <v>212105936</v>
      </c>
      <c r="W579" s="11">
        <v>8332104.9270000001</v>
      </c>
    </row>
    <row r="580" spans="1:23" ht="43.2">
      <c r="A580" s="11" t="s">
        <v>3557</v>
      </c>
      <c r="B580" s="11">
        <v>21594</v>
      </c>
      <c r="C580" s="11">
        <v>3</v>
      </c>
      <c r="D580" s="11" t="s">
        <v>3011</v>
      </c>
      <c r="E580" s="11">
        <v>21</v>
      </c>
      <c r="F580" s="11">
        <v>27</v>
      </c>
      <c r="G580" s="11">
        <v>194</v>
      </c>
      <c r="H580" s="11">
        <v>2477</v>
      </c>
      <c r="I580" s="12">
        <v>44944.777581018519</v>
      </c>
      <c r="J580" s="11">
        <v>21500</v>
      </c>
      <c r="K580" s="11" t="s">
        <v>1231</v>
      </c>
      <c r="L580" s="11" t="s">
        <v>3008</v>
      </c>
      <c r="M580" s="11" t="s">
        <v>3008</v>
      </c>
      <c r="N580" s="11" t="s">
        <v>3008</v>
      </c>
      <c r="O580" s="11" t="s">
        <v>3008</v>
      </c>
      <c r="P580" s="11" t="s">
        <v>3008</v>
      </c>
      <c r="Q580" s="13">
        <v>43831</v>
      </c>
      <c r="R580" s="11" t="s">
        <v>3009</v>
      </c>
      <c r="S580" s="11">
        <v>242101434</v>
      </c>
      <c r="T580" s="11" t="s">
        <v>3558</v>
      </c>
      <c r="U580" s="11" t="s">
        <v>3559</v>
      </c>
      <c r="V580" s="11">
        <v>212105944</v>
      </c>
      <c r="W580" s="11">
        <v>25120326.135000002</v>
      </c>
    </row>
    <row r="581" spans="1:23" ht="43.2">
      <c r="A581" s="11" t="s">
        <v>3725</v>
      </c>
      <c r="B581" s="11">
        <v>21595</v>
      </c>
      <c r="C581" s="11">
        <v>2</v>
      </c>
      <c r="D581" s="11" t="s">
        <v>3011</v>
      </c>
      <c r="E581" s="11">
        <v>21</v>
      </c>
      <c r="F581" s="11">
        <v>27</v>
      </c>
      <c r="G581" s="11">
        <v>157</v>
      </c>
      <c r="H581" s="11">
        <v>312</v>
      </c>
      <c r="I581" s="12">
        <v>44944.777581018519</v>
      </c>
      <c r="J581" s="11">
        <v>21310</v>
      </c>
      <c r="K581" s="11" t="s">
        <v>1233</v>
      </c>
      <c r="L581" s="11" t="s">
        <v>3008</v>
      </c>
      <c r="M581" s="11" t="s">
        <v>3008</v>
      </c>
      <c r="N581" s="11" t="s">
        <v>3008</v>
      </c>
      <c r="O581" s="11" t="s">
        <v>3008</v>
      </c>
      <c r="P581" s="11" t="s">
        <v>3008</v>
      </c>
      <c r="Q581" s="13">
        <v>43831</v>
      </c>
      <c r="R581" s="11" t="s">
        <v>3009</v>
      </c>
      <c r="S581" s="11">
        <v>200072825</v>
      </c>
      <c r="T581" s="11" t="s">
        <v>3726</v>
      </c>
      <c r="U581" s="11" t="s">
        <v>3727</v>
      </c>
      <c r="V581" s="11">
        <v>212105951</v>
      </c>
      <c r="W581" s="11">
        <v>3107602.341</v>
      </c>
    </row>
    <row r="582" spans="1:23" ht="43.2">
      <c r="A582" s="11" t="s">
        <v>4866</v>
      </c>
      <c r="B582" s="11">
        <v>21596</v>
      </c>
      <c r="C582" s="11">
        <v>1</v>
      </c>
      <c r="D582" s="11" t="s">
        <v>3011</v>
      </c>
      <c r="E582" s="11">
        <v>21</v>
      </c>
      <c r="F582" s="11">
        <v>27</v>
      </c>
      <c r="G582" s="11">
        <v>382</v>
      </c>
      <c r="H582" s="11">
        <v>309</v>
      </c>
      <c r="I582" s="12">
        <v>44944.777581018519</v>
      </c>
      <c r="J582" s="11">
        <v>21910</v>
      </c>
      <c r="K582" s="11" t="s">
        <v>1235</v>
      </c>
      <c r="L582" s="11" t="s">
        <v>3008</v>
      </c>
      <c r="M582" s="11" t="s">
        <v>3008</v>
      </c>
      <c r="N582" s="11" t="s">
        <v>3008</v>
      </c>
      <c r="O582" s="11" t="s">
        <v>3008</v>
      </c>
      <c r="P582" s="11" t="s">
        <v>3008</v>
      </c>
      <c r="Q582" s="13">
        <v>43831</v>
      </c>
      <c r="R582" s="11" t="s">
        <v>3009</v>
      </c>
      <c r="S582" s="11">
        <v>200070894</v>
      </c>
      <c r="T582" s="11" t="s">
        <v>4867</v>
      </c>
      <c r="U582" s="11" t="s">
        <v>4868</v>
      </c>
      <c r="V582" s="11">
        <v>212105969</v>
      </c>
      <c r="W582" s="11">
        <v>3135786.2319999998</v>
      </c>
    </row>
    <row r="583" spans="1:23" ht="43.2">
      <c r="A583" s="11" t="s">
        <v>3935</v>
      </c>
      <c r="B583" s="11">
        <v>21597</v>
      </c>
      <c r="C583" s="11">
        <v>1</v>
      </c>
      <c r="D583" s="11" t="s">
        <v>3011</v>
      </c>
      <c r="E583" s="11">
        <v>21</v>
      </c>
      <c r="F583" s="11">
        <v>27</v>
      </c>
      <c r="G583" s="11">
        <v>54</v>
      </c>
      <c r="H583" s="11">
        <v>229</v>
      </c>
      <c r="I583" s="12">
        <v>44944.777581018519</v>
      </c>
      <c r="J583" s="11">
        <v>21220</v>
      </c>
      <c r="K583" s="11" t="s">
        <v>1601</v>
      </c>
      <c r="L583" s="11" t="s">
        <v>3008</v>
      </c>
      <c r="M583" s="11" t="s">
        <v>3008</v>
      </c>
      <c r="N583" s="11" t="s">
        <v>3008</v>
      </c>
      <c r="O583" s="11" t="s">
        <v>3008</v>
      </c>
      <c r="P583" s="11" t="s">
        <v>3008</v>
      </c>
      <c r="Q583" s="13">
        <v>43831</v>
      </c>
      <c r="R583" s="11" t="s">
        <v>3009</v>
      </c>
      <c r="S583" s="11">
        <v>200070894</v>
      </c>
      <c r="T583" s="11" t="s">
        <v>3936</v>
      </c>
      <c r="U583" s="11" t="s">
        <v>3937</v>
      </c>
      <c r="V583" s="11">
        <v>212105977</v>
      </c>
      <c r="W583" s="11">
        <v>2273647.4300000002</v>
      </c>
    </row>
    <row r="584" spans="1:23" ht="43.2">
      <c r="A584" s="11" t="s">
        <v>3566</v>
      </c>
      <c r="B584" s="11">
        <v>21598</v>
      </c>
      <c r="C584" s="11">
        <v>3</v>
      </c>
      <c r="D584" s="11" t="s">
        <v>3011</v>
      </c>
      <c r="E584" s="11">
        <v>21</v>
      </c>
      <c r="F584" s="11">
        <v>27</v>
      </c>
      <c r="G584" s="11">
        <v>167</v>
      </c>
      <c r="H584" s="11">
        <v>799</v>
      </c>
      <c r="I584" s="12">
        <v>44944.777581018519</v>
      </c>
      <c r="J584" s="11">
        <v>21150</v>
      </c>
      <c r="K584" s="11" t="s">
        <v>1237</v>
      </c>
      <c r="L584" s="11" t="s">
        <v>3008</v>
      </c>
      <c r="M584" s="11" t="s">
        <v>3008</v>
      </c>
      <c r="N584" s="11" t="s">
        <v>3008</v>
      </c>
      <c r="O584" s="11" t="s">
        <v>3008</v>
      </c>
      <c r="P584" s="11" t="s">
        <v>3008</v>
      </c>
      <c r="Q584" s="13">
        <v>43831</v>
      </c>
      <c r="R584" s="11" t="s">
        <v>3009</v>
      </c>
      <c r="S584" s="11">
        <v>242101491</v>
      </c>
      <c r="T584" s="11" t="s">
        <v>3567</v>
      </c>
      <c r="U584" s="11" t="s">
        <v>3568</v>
      </c>
      <c r="V584" s="11">
        <v>212105985</v>
      </c>
      <c r="W584" s="11">
        <v>8068235.5630000001</v>
      </c>
    </row>
    <row r="585" spans="1:23" ht="43.2">
      <c r="A585" s="11" t="s">
        <v>4749</v>
      </c>
      <c r="B585" s="11">
        <v>21599</v>
      </c>
      <c r="C585" s="11">
        <v>2</v>
      </c>
      <c r="D585" s="11" t="s">
        <v>3011</v>
      </c>
      <c r="E585" s="11">
        <v>21</v>
      </c>
      <c r="F585" s="11">
        <v>27</v>
      </c>
      <c r="G585" s="11">
        <v>2392</v>
      </c>
      <c r="H585" s="11">
        <v>4642</v>
      </c>
      <c r="I585" s="12">
        <v>44944.777581018519</v>
      </c>
      <c r="J585" s="11">
        <v>21260</v>
      </c>
      <c r="K585" s="11" t="s">
        <v>1107</v>
      </c>
      <c r="L585" s="11" t="s">
        <v>3008</v>
      </c>
      <c r="M585" s="11" t="s">
        <v>3008</v>
      </c>
      <c r="N585" s="11" t="s">
        <v>3008</v>
      </c>
      <c r="O585" s="11" t="s">
        <v>3008</v>
      </c>
      <c r="P585" s="11" t="s">
        <v>3008</v>
      </c>
      <c r="Q585" s="13">
        <v>43831</v>
      </c>
      <c r="R585" s="11" t="s">
        <v>3009</v>
      </c>
      <c r="S585" s="11">
        <v>200070910</v>
      </c>
      <c r="T585" s="11" t="s">
        <v>4750</v>
      </c>
      <c r="U585" s="11" t="s">
        <v>4751</v>
      </c>
      <c r="V585" s="11">
        <v>212105993</v>
      </c>
      <c r="W585" s="11">
        <v>46538552.625</v>
      </c>
    </row>
    <row r="586" spans="1:23" ht="43.2">
      <c r="A586" s="11" t="s">
        <v>4220</v>
      </c>
      <c r="B586" s="11">
        <v>21600</v>
      </c>
      <c r="C586" s="11">
        <v>1</v>
      </c>
      <c r="D586" s="11" t="s">
        <v>3011</v>
      </c>
      <c r="E586" s="11">
        <v>21</v>
      </c>
      <c r="F586" s="11">
        <v>27</v>
      </c>
      <c r="G586" s="11">
        <v>125</v>
      </c>
      <c r="H586" s="11">
        <v>732</v>
      </c>
      <c r="I586" s="12">
        <v>44944.777581018519</v>
      </c>
      <c r="J586" s="11">
        <v>21320</v>
      </c>
      <c r="K586" s="11" t="s">
        <v>1375</v>
      </c>
      <c r="L586" s="11" t="s">
        <v>3008</v>
      </c>
      <c r="M586" s="11" t="s">
        <v>3008</v>
      </c>
      <c r="N586" s="11" t="s">
        <v>3008</v>
      </c>
      <c r="O586" s="11" t="s">
        <v>3008</v>
      </c>
      <c r="P586" s="11" t="s">
        <v>3008</v>
      </c>
      <c r="Q586" s="13">
        <v>43831</v>
      </c>
      <c r="R586" s="11" t="s">
        <v>3009</v>
      </c>
      <c r="S586" s="11">
        <v>200071207</v>
      </c>
      <c r="T586" s="11" t="s">
        <v>4221</v>
      </c>
      <c r="U586" s="11" t="s">
        <v>4222</v>
      </c>
      <c r="V586" s="11">
        <v>212106009</v>
      </c>
      <c r="W586" s="11">
        <v>7364309.324</v>
      </c>
    </row>
    <row r="587" spans="1:23" ht="43.2">
      <c r="A587" s="11" t="s">
        <v>3629</v>
      </c>
      <c r="B587" s="11">
        <v>21601</v>
      </c>
      <c r="C587" s="11">
        <v>1</v>
      </c>
      <c r="D587" s="11" t="s">
        <v>3011</v>
      </c>
      <c r="E587" s="11">
        <v>21</v>
      </c>
      <c r="F587" s="11">
        <v>27</v>
      </c>
      <c r="G587" s="11">
        <v>94</v>
      </c>
      <c r="H587" s="11">
        <v>814</v>
      </c>
      <c r="I587" s="12">
        <v>44944.777581018519</v>
      </c>
      <c r="J587" s="11">
        <v>21220</v>
      </c>
      <c r="K587" s="11" t="s">
        <v>1603</v>
      </c>
      <c r="L587" s="11" t="s">
        <v>3008</v>
      </c>
      <c r="M587" s="11" t="s">
        <v>3008</v>
      </c>
      <c r="N587" s="11" t="s">
        <v>3008</v>
      </c>
      <c r="O587" s="11" t="s">
        <v>3008</v>
      </c>
      <c r="P587" s="11" t="s">
        <v>3008</v>
      </c>
      <c r="Q587" s="13">
        <v>43831</v>
      </c>
      <c r="R587" s="11" t="s">
        <v>3009</v>
      </c>
      <c r="S587" s="11">
        <v>200070894</v>
      </c>
      <c r="T587" s="11" t="s">
        <v>3630</v>
      </c>
      <c r="U587" s="11" t="s">
        <v>3631</v>
      </c>
      <c r="V587" s="11">
        <v>212106017</v>
      </c>
      <c r="W587" s="11">
        <v>8155233.6129999999</v>
      </c>
    </row>
    <row r="588" spans="1:23" ht="43.2">
      <c r="A588" s="11" t="s">
        <v>3488</v>
      </c>
      <c r="B588" s="11">
        <v>21602</v>
      </c>
      <c r="C588" s="11">
        <v>3</v>
      </c>
      <c r="D588" s="11" t="s">
        <v>3011</v>
      </c>
      <c r="E588" s="11">
        <v>21</v>
      </c>
      <c r="F588" s="11">
        <v>27</v>
      </c>
      <c r="G588" s="11">
        <v>28</v>
      </c>
      <c r="H588" s="11">
        <v>597</v>
      </c>
      <c r="I588" s="12">
        <v>44944.777581018519</v>
      </c>
      <c r="J588" s="11">
        <v>21450</v>
      </c>
      <c r="K588" s="11" t="s">
        <v>1553</v>
      </c>
      <c r="L588" s="11" t="s">
        <v>3008</v>
      </c>
      <c r="M588" s="11" t="s">
        <v>3008</v>
      </c>
      <c r="N588" s="11" t="s">
        <v>3008</v>
      </c>
      <c r="O588" s="11" t="s">
        <v>3008</v>
      </c>
      <c r="P588" s="11" t="s">
        <v>3008</v>
      </c>
      <c r="Q588" s="13">
        <v>43831</v>
      </c>
      <c r="R588" s="11" t="s">
        <v>3009</v>
      </c>
      <c r="S588" s="11">
        <v>242101434</v>
      </c>
      <c r="T588" s="11" t="s">
        <v>3489</v>
      </c>
      <c r="U588" s="11" t="s">
        <v>3490</v>
      </c>
      <c r="V588" s="11">
        <v>212106025</v>
      </c>
      <c r="W588" s="11">
        <v>6059209.5779999997</v>
      </c>
    </row>
    <row r="589" spans="1:23" ht="43.2">
      <c r="A589" s="11" t="s">
        <v>4130</v>
      </c>
      <c r="B589" s="11">
        <v>21603</v>
      </c>
      <c r="C589" s="11">
        <v>3</v>
      </c>
      <c r="D589" s="11" t="s">
        <v>3011</v>
      </c>
      <c r="E589" s="11">
        <v>21</v>
      </c>
      <c r="F589" s="11">
        <v>27</v>
      </c>
      <c r="G589" s="11">
        <v>4114</v>
      </c>
      <c r="H589" s="11">
        <v>1914</v>
      </c>
      <c r="I589" s="12">
        <v>44944.777581018519</v>
      </c>
      <c r="J589" s="11">
        <v>21140</v>
      </c>
      <c r="K589" s="11" t="s">
        <v>1065</v>
      </c>
      <c r="L589" s="11" t="s">
        <v>3008</v>
      </c>
      <c r="M589" s="11" t="s">
        <v>3008</v>
      </c>
      <c r="N589" s="11" t="s">
        <v>3008</v>
      </c>
      <c r="O589" s="11" t="s">
        <v>3008</v>
      </c>
      <c r="P589" s="11" t="s">
        <v>3008</v>
      </c>
      <c r="Q589" s="13">
        <v>43831</v>
      </c>
      <c r="R589" s="11" t="s">
        <v>3009</v>
      </c>
      <c r="S589" s="11">
        <v>200071017</v>
      </c>
      <c r="T589" s="11" t="s">
        <v>4131</v>
      </c>
      <c r="U589" s="11" t="s">
        <v>4132</v>
      </c>
      <c r="V589" s="11">
        <v>212106033</v>
      </c>
      <c r="W589" s="11">
        <v>19176586.659000002</v>
      </c>
    </row>
    <row r="590" spans="1:23" ht="43.2">
      <c r="A590" s="11" t="s">
        <v>3596</v>
      </c>
      <c r="B590" s="11">
        <v>21604</v>
      </c>
      <c r="C590" s="11">
        <v>3</v>
      </c>
      <c r="D590" s="11" t="s">
        <v>3011</v>
      </c>
      <c r="E590" s="11">
        <v>21</v>
      </c>
      <c r="F590" s="11">
        <v>27</v>
      </c>
      <c r="G590" s="11">
        <v>137</v>
      </c>
      <c r="H590" s="11">
        <v>928</v>
      </c>
      <c r="I590" s="12">
        <v>44944.777581018519</v>
      </c>
      <c r="J590" s="11">
        <v>21500</v>
      </c>
      <c r="K590" s="11" t="s">
        <v>1239</v>
      </c>
      <c r="L590" s="11" t="s">
        <v>3008</v>
      </c>
      <c r="M590" s="11" t="s">
        <v>3008</v>
      </c>
      <c r="N590" s="11" t="s">
        <v>3008</v>
      </c>
      <c r="O590" s="11" t="s">
        <v>3008</v>
      </c>
      <c r="P590" s="11" t="s">
        <v>3008</v>
      </c>
      <c r="Q590" s="13">
        <v>43831</v>
      </c>
      <c r="R590" s="11" t="s">
        <v>3009</v>
      </c>
      <c r="S590" s="11">
        <v>242101491</v>
      </c>
      <c r="T590" s="11" t="s">
        <v>3597</v>
      </c>
      <c r="U590" s="11" t="s">
        <v>3598</v>
      </c>
      <c r="V590" s="11">
        <v>212106041</v>
      </c>
      <c r="W590" s="11">
        <v>9468495.3609999996</v>
      </c>
    </row>
    <row r="591" spans="1:23" ht="43.2">
      <c r="A591" s="11" t="s">
        <v>4316</v>
      </c>
      <c r="B591" s="11">
        <v>21605</v>
      </c>
      <c r="C591" s="11">
        <v>2</v>
      </c>
      <c r="D591" s="11" t="s">
        <v>3011</v>
      </c>
      <c r="E591" s="11">
        <v>21</v>
      </c>
      <c r="F591" s="11">
        <v>27</v>
      </c>
      <c r="G591" s="11">
        <v>2068</v>
      </c>
      <c r="H591" s="11">
        <v>342</v>
      </c>
      <c r="I591" s="12">
        <v>44944.777581018519</v>
      </c>
      <c r="J591" s="11">
        <v>21800</v>
      </c>
      <c r="K591" s="11" t="s">
        <v>1241</v>
      </c>
      <c r="L591" s="11" t="s">
        <v>3008</v>
      </c>
      <c r="M591" s="11" t="s">
        <v>3008</v>
      </c>
      <c r="N591" s="11" t="s">
        <v>3008</v>
      </c>
      <c r="O591" s="11" t="s">
        <v>3008</v>
      </c>
      <c r="P591" s="11" t="s">
        <v>3008</v>
      </c>
      <c r="Q591" s="13">
        <v>43831</v>
      </c>
      <c r="R591" s="11" t="s">
        <v>3009</v>
      </c>
      <c r="S591" s="11">
        <v>242100410</v>
      </c>
      <c r="T591" s="11" t="s">
        <v>4317</v>
      </c>
      <c r="U591" s="11" t="s">
        <v>4318</v>
      </c>
      <c r="V591" s="11">
        <v>212106058</v>
      </c>
      <c r="W591" s="11">
        <v>3520902.7390000001</v>
      </c>
    </row>
    <row r="592" spans="1:23" ht="43.2">
      <c r="A592" s="11" t="s">
        <v>4532</v>
      </c>
      <c r="B592" s="11">
        <v>21607</v>
      </c>
      <c r="C592" s="11">
        <v>1</v>
      </c>
      <c r="D592" s="11" t="s">
        <v>3011</v>
      </c>
      <c r="E592" s="11">
        <v>21</v>
      </c>
      <c r="F592" s="11">
        <v>27</v>
      </c>
      <c r="G592" s="11">
        <v>2313</v>
      </c>
      <c r="H592" s="11">
        <v>899</v>
      </c>
      <c r="I592" s="12">
        <v>44944.777581018519</v>
      </c>
      <c r="J592" s="11">
        <v>21250</v>
      </c>
      <c r="K592" s="11" t="s">
        <v>1069</v>
      </c>
      <c r="L592" s="11" t="s">
        <v>3008</v>
      </c>
      <c r="M592" s="11" t="s">
        <v>3008</v>
      </c>
      <c r="N592" s="11" t="s">
        <v>3008</v>
      </c>
      <c r="O592" s="11" t="s">
        <v>3008</v>
      </c>
      <c r="P592" s="11" t="s">
        <v>3008</v>
      </c>
      <c r="Q592" s="13">
        <v>43831</v>
      </c>
      <c r="R592" s="11" t="s">
        <v>3009</v>
      </c>
      <c r="S592" s="11">
        <v>242101509</v>
      </c>
      <c r="T592" s="11" t="s">
        <v>4533</v>
      </c>
      <c r="U592" s="11" t="s">
        <v>4534</v>
      </c>
      <c r="V592" s="11">
        <v>212106074</v>
      </c>
      <c r="W592" s="11">
        <v>8950908.2569999993</v>
      </c>
    </row>
    <row r="593" spans="1:23" ht="43.2">
      <c r="A593" s="11" t="s">
        <v>3476</v>
      </c>
      <c r="B593" s="11">
        <v>21608</v>
      </c>
      <c r="C593" s="11">
        <v>3</v>
      </c>
      <c r="D593" s="11" t="s">
        <v>3011</v>
      </c>
      <c r="E593" s="11">
        <v>21</v>
      </c>
      <c r="F593" s="11">
        <v>27</v>
      </c>
      <c r="G593" s="11">
        <v>99</v>
      </c>
      <c r="H593" s="11">
        <v>873</v>
      </c>
      <c r="I593" s="12">
        <v>44944.777581018519</v>
      </c>
      <c r="J593" s="11">
        <v>21530</v>
      </c>
      <c r="K593" s="11" t="s">
        <v>1379</v>
      </c>
      <c r="L593" s="11" t="s">
        <v>3008</v>
      </c>
      <c r="M593" s="11" t="s">
        <v>3008</v>
      </c>
      <c r="N593" s="11" t="s">
        <v>3008</v>
      </c>
      <c r="O593" s="11" t="s">
        <v>3008</v>
      </c>
      <c r="P593" s="11" t="s">
        <v>3008</v>
      </c>
      <c r="Q593" s="13">
        <v>43831</v>
      </c>
      <c r="R593" s="11" t="s">
        <v>3009</v>
      </c>
      <c r="S593" s="11">
        <v>242101442</v>
      </c>
      <c r="T593" s="11" t="s">
        <v>3477</v>
      </c>
      <c r="U593" s="11" t="s">
        <v>3478</v>
      </c>
      <c r="V593" s="11">
        <v>212106082</v>
      </c>
      <c r="W593" s="11">
        <v>8759977.7929999996</v>
      </c>
    </row>
    <row r="594" spans="1:23" ht="43.2">
      <c r="A594" s="11" t="s">
        <v>3794</v>
      </c>
      <c r="B594" s="11">
        <v>21609</v>
      </c>
      <c r="C594" s="11">
        <v>2</v>
      </c>
      <c r="D594" s="11" t="s">
        <v>3011</v>
      </c>
      <c r="E594" s="11">
        <v>21</v>
      </c>
      <c r="F594" s="11">
        <v>27</v>
      </c>
      <c r="G594" s="11">
        <v>502</v>
      </c>
      <c r="H594" s="11">
        <v>442</v>
      </c>
      <c r="I594" s="12">
        <v>44944.777581018519</v>
      </c>
      <c r="J594" s="11">
        <v>21110</v>
      </c>
      <c r="K594" s="11" t="s">
        <v>1071</v>
      </c>
      <c r="L594" s="11" t="s">
        <v>3008</v>
      </c>
      <c r="M594" s="11" t="s">
        <v>3008</v>
      </c>
      <c r="N594" s="11" t="s">
        <v>3008</v>
      </c>
      <c r="O594" s="11" t="s">
        <v>3008</v>
      </c>
      <c r="P594" s="11" t="s">
        <v>3008</v>
      </c>
      <c r="Q594" s="13">
        <v>43831</v>
      </c>
      <c r="R594" s="11" t="s">
        <v>3009</v>
      </c>
      <c r="S594" s="11">
        <v>200070902</v>
      </c>
      <c r="T594" s="11" t="s">
        <v>3795</v>
      </c>
      <c r="U594" s="11" t="s">
        <v>3796</v>
      </c>
      <c r="V594" s="11">
        <v>212106090</v>
      </c>
      <c r="W594" s="11">
        <v>4472432.78</v>
      </c>
    </row>
    <row r="595" spans="1:23" ht="43.2">
      <c r="A595" s="11" t="s">
        <v>3872</v>
      </c>
      <c r="B595" s="11">
        <v>21610</v>
      </c>
      <c r="C595" s="11">
        <v>2</v>
      </c>
      <c r="D595" s="11" t="s">
        <v>3011</v>
      </c>
      <c r="E595" s="11">
        <v>21</v>
      </c>
      <c r="F595" s="11">
        <v>27</v>
      </c>
      <c r="G595" s="11">
        <v>361</v>
      </c>
      <c r="H595" s="11">
        <v>772</v>
      </c>
      <c r="I595" s="12">
        <v>44944.777581018519</v>
      </c>
      <c r="J595" s="11">
        <v>21270</v>
      </c>
      <c r="K595" s="11" t="s">
        <v>1555</v>
      </c>
      <c r="L595" s="11" t="s">
        <v>3008</v>
      </c>
      <c r="M595" s="11" t="s">
        <v>3008</v>
      </c>
      <c r="N595" s="11" t="s">
        <v>3008</v>
      </c>
      <c r="O595" s="11" t="s">
        <v>3008</v>
      </c>
      <c r="P595" s="11" t="s">
        <v>3008</v>
      </c>
      <c r="Q595" s="13">
        <v>43831</v>
      </c>
      <c r="R595" s="11" t="s">
        <v>3009</v>
      </c>
      <c r="S595" s="11">
        <v>200070902</v>
      </c>
      <c r="T595" s="11" t="s">
        <v>3873</v>
      </c>
      <c r="U595" s="11" t="s">
        <v>3874</v>
      </c>
      <c r="V595" s="11">
        <v>212106108</v>
      </c>
      <c r="W595" s="11">
        <v>7738344.0109999999</v>
      </c>
    </row>
    <row r="596" spans="1:23" ht="43.2">
      <c r="A596" s="11" t="s">
        <v>5052</v>
      </c>
      <c r="B596" s="11">
        <v>21611</v>
      </c>
      <c r="C596" s="11">
        <v>2</v>
      </c>
      <c r="D596" s="11" t="s">
        <v>3011</v>
      </c>
      <c r="E596" s="11">
        <v>21</v>
      </c>
      <c r="F596" s="11">
        <v>27</v>
      </c>
      <c r="G596" s="11">
        <v>915</v>
      </c>
      <c r="H596" s="11">
        <v>1322</v>
      </c>
      <c r="I596" s="12">
        <v>44944.777581018519</v>
      </c>
      <c r="J596" s="11">
        <v>21540</v>
      </c>
      <c r="K596" s="11" t="s">
        <v>1245</v>
      </c>
      <c r="L596" s="11" t="s">
        <v>3008</v>
      </c>
      <c r="M596" s="11" t="s">
        <v>3008</v>
      </c>
      <c r="N596" s="11" t="s">
        <v>3008</v>
      </c>
      <c r="O596" s="11" t="s">
        <v>3008</v>
      </c>
      <c r="P596" s="11" t="s">
        <v>3008</v>
      </c>
      <c r="Q596" s="13">
        <v>43831</v>
      </c>
      <c r="R596" s="11" t="s">
        <v>3009</v>
      </c>
      <c r="S596" s="11">
        <v>200039055</v>
      </c>
      <c r="T596" s="11" t="s">
        <v>5053</v>
      </c>
      <c r="U596" s="11" t="s">
        <v>5054</v>
      </c>
      <c r="V596" s="11">
        <v>212106116</v>
      </c>
      <c r="W596" s="11">
        <v>13183565.290999999</v>
      </c>
    </row>
    <row r="597" spans="1:23" ht="43.2">
      <c r="A597" s="11" t="s">
        <v>3506</v>
      </c>
      <c r="B597" s="11">
        <v>21612</v>
      </c>
      <c r="C597" s="11">
        <v>3</v>
      </c>
      <c r="D597" s="11" t="s">
        <v>3011</v>
      </c>
      <c r="E597" s="11">
        <v>21</v>
      </c>
      <c r="F597" s="11">
        <v>27</v>
      </c>
      <c r="G597" s="11">
        <v>85</v>
      </c>
      <c r="H597" s="11">
        <v>277</v>
      </c>
      <c r="I597" s="12">
        <v>44944.777581018519</v>
      </c>
      <c r="J597" s="11">
        <v>21140</v>
      </c>
      <c r="K597" s="11" t="s">
        <v>1381</v>
      </c>
      <c r="L597" s="11" t="s">
        <v>3008</v>
      </c>
      <c r="M597" s="11" t="s">
        <v>3008</v>
      </c>
      <c r="N597" s="11" t="s">
        <v>3008</v>
      </c>
      <c r="O597" s="11" t="s">
        <v>3008</v>
      </c>
      <c r="P597" s="11" t="s">
        <v>3008</v>
      </c>
      <c r="Q597" s="13">
        <v>43831</v>
      </c>
      <c r="R597" s="11" t="s">
        <v>3009</v>
      </c>
      <c r="S597" s="11">
        <v>200071017</v>
      </c>
      <c r="T597" s="11" t="s">
        <v>3507</v>
      </c>
      <c r="U597" s="11" t="s">
        <v>3508</v>
      </c>
      <c r="V597" s="11">
        <v>212106124</v>
      </c>
      <c r="W597" s="11">
        <v>2728667.4530000002</v>
      </c>
    </row>
    <row r="598" spans="1:23" ht="43.2">
      <c r="A598" s="11" t="s">
        <v>4911</v>
      </c>
      <c r="B598" s="11">
        <v>21084</v>
      </c>
      <c r="C598" s="11">
        <v>3</v>
      </c>
      <c r="D598" s="11" t="s">
        <v>3011</v>
      </c>
      <c r="E598" s="11">
        <v>21</v>
      </c>
      <c r="F598" s="11">
        <v>27</v>
      </c>
      <c r="G598" s="11">
        <v>62</v>
      </c>
      <c r="H598" s="11">
        <v>1642</v>
      </c>
      <c r="I598" s="12">
        <v>44944.777581018519</v>
      </c>
      <c r="J598" s="11">
        <v>21690</v>
      </c>
      <c r="K598" s="11" t="s">
        <v>294</v>
      </c>
      <c r="L598" s="11" t="s">
        <v>3008</v>
      </c>
      <c r="M598" s="11" t="s">
        <v>3008</v>
      </c>
      <c r="N598" s="11" t="s">
        <v>3008</v>
      </c>
      <c r="O598" s="11" t="s">
        <v>3008</v>
      </c>
      <c r="P598" s="11" t="s">
        <v>3008</v>
      </c>
      <c r="Q598" s="13">
        <v>43831</v>
      </c>
      <c r="R598" s="11" t="s">
        <v>3009</v>
      </c>
      <c r="S598" s="11">
        <v>242101459</v>
      </c>
      <c r="T598" s="11" t="s">
        <v>4912</v>
      </c>
      <c r="U598" s="11" t="s">
        <v>4913</v>
      </c>
      <c r="V598" s="11">
        <v>200018695</v>
      </c>
      <c r="W598" s="11">
        <v>16470299.282</v>
      </c>
    </row>
    <row r="599" spans="1:23" ht="43.2">
      <c r="A599" s="11" t="s">
        <v>5091</v>
      </c>
      <c r="B599" s="11">
        <v>21613</v>
      </c>
      <c r="C599" s="11">
        <v>3</v>
      </c>
      <c r="D599" s="11" t="s">
        <v>3011</v>
      </c>
      <c r="E599" s="11">
        <v>21</v>
      </c>
      <c r="F599" s="11">
        <v>27</v>
      </c>
      <c r="G599" s="11">
        <v>158</v>
      </c>
      <c r="H599" s="11">
        <v>1461</v>
      </c>
      <c r="I599" s="12">
        <v>44944.777581018519</v>
      </c>
      <c r="J599" s="11">
        <v>21350</v>
      </c>
      <c r="K599" s="11" t="s">
        <v>1605</v>
      </c>
      <c r="L599" s="11" t="s">
        <v>3008</v>
      </c>
      <c r="M599" s="11" t="s">
        <v>3008</v>
      </c>
      <c r="N599" s="11" t="s">
        <v>3008</v>
      </c>
      <c r="O599" s="11" t="s">
        <v>3008</v>
      </c>
      <c r="P599" s="11" t="s">
        <v>3008</v>
      </c>
      <c r="Q599" s="13">
        <v>43831</v>
      </c>
      <c r="R599" s="11" t="s">
        <v>3009</v>
      </c>
      <c r="S599" s="11">
        <v>200071017</v>
      </c>
      <c r="T599" s="11" t="s">
        <v>5092</v>
      </c>
      <c r="U599" s="11" t="s">
        <v>5093</v>
      </c>
      <c r="V599" s="11">
        <v>212106132</v>
      </c>
      <c r="W599" s="11">
        <v>14767538.57</v>
      </c>
    </row>
    <row r="600" spans="1:23" ht="43.2">
      <c r="A600" s="11" t="s">
        <v>4367</v>
      </c>
      <c r="B600" s="11">
        <v>21614</v>
      </c>
      <c r="C600" s="11">
        <v>2</v>
      </c>
      <c r="D600" s="11" t="s">
        <v>3011</v>
      </c>
      <c r="E600" s="11">
        <v>21</v>
      </c>
      <c r="F600" s="11">
        <v>27</v>
      </c>
      <c r="G600" s="11">
        <v>401</v>
      </c>
      <c r="H600" s="11">
        <v>1204</v>
      </c>
      <c r="I600" s="12">
        <v>44944.777581018519</v>
      </c>
      <c r="J600" s="11">
        <v>21120</v>
      </c>
      <c r="K600" s="11" t="s">
        <v>1247</v>
      </c>
      <c r="L600" s="11" t="s">
        <v>3008</v>
      </c>
      <c r="M600" s="11" t="s">
        <v>3008</v>
      </c>
      <c r="N600" s="11" t="s">
        <v>3008</v>
      </c>
      <c r="O600" s="11" t="s">
        <v>3008</v>
      </c>
      <c r="P600" s="11" t="s">
        <v>3008</v>
      </c>
      <c r="Q600" s="13">
        <v>43831</v>
      </c>
      <c r="R600" s="11" t="s">
        <v>3009</v>
      </c>
      <c r="S600" s="11">
        <v>242100154</v>
      </c>
      <c r="T600" s="11" t="s">
        <v>4368</v>
      </c>
      <c r="U600" s="11" t="s">
        <v>4369</v>
      </c>
      <c r="V600" s="11">
        <v>212106140</v>
      </c>
      <c r="W600" s="11">
        <v>12015957.505000001</v>
      </c>
    </row>
    <row r="601" spans="1:23" ht="43.2">
      <c r="A601" s="11" t="s">
        <v>3224</v>
      </c>
      <c r="B601" s="11">
        <v>21615</v>
      </c>
      <c r="C601" s="11">
        <v>1</v>
      </c>
      <c r="D601" s="11" t="s">
        <v>3011</v>
      </c>
      <c r="E601" s="11">
        <v>21</v>
      </c>
      <c r="F601" s="11">
        <v>27</v>
      </c>
      <c r="G601" s="11">
        <v>239</v>
      </c>
      <c r="H601" s="11">
        <v>2111</v>
      </c>
      <c r="I601" s="12">
        <v>44944.777581018519</v>
      </c>
      <c r="J601" s="11">
        <v>21430</v>
      </c>
      <c r="K601" s="11" t="s">
        <v>1249</v>
      </c>
      <c r="L601" s="11" t="s">
        <v>3008</v>
      </c>
      <c r="M601" s="11" t="s">
        <v>3008</v>
      </c>
      <c r="N601" s="11" t="s">
        <v>3008</v>
      </c>
      <c r="O601" s="11" t="s">
        <v>3008</v>
      </c>
      <c r="P601" s="11" t="s">
        <v>3008</v>
      </c>
      <c r="Q601" s="13">
        <v>43831</v>
      </c>
      <c r="R601" s="11" t="s">
        <v>3009</v>
      </c>
      <c r="S601" s="11">
        <v>200071173</v>
      </c>
      <c r="T601" s="11" t="s">
        <v>3225</v>
      </c>
      <c r="U601" s="11" t="s">
        <v>3226</v>
      </c>
      <c r="V601" s="11">
        <v>212106157</v>
      </c>
      <c r="W601" s="11">
        <v>21089113.438000001</v>
      </c>
    </row>
    <row r="602" spans="1:23" ht="43.2">
      <c r="A602" s="11" t="s">
        <v>4620</v>
      </c>
      <c r="B602" s="11">
        <v>21616</v>
      </c>
      <c r="C602" s="11">
        <v>1</v>
      </c>
      <c r="D602" s="11" t="s">
        <v>3011</v>
      </c>
      <c r="E602" s="11">
        <v>21</v>
      </c>
      <c r="F602" s="11">
        <v>27</v>
      </c>
      <c r="G602" s="11">
        <v>196</v>
      </c>
      <c r="H602" s="11">
        <v>457</v>
      </c>
      <c r="I602" s="12">
        <v>44944.777581018519</v>
      </c>
      <c r="J602" s="11">
        <v>21190</v>
      </c>
      <c r="K602" s="11" t="s">
        <v>1251</v>
      </c>
      <c r="L602" s="11" t="s">
        <v>3008</v>
      </c>
      <c r="M602" s="11" t="s">
        <v>3008</v>
      </c>
      <c r="N602" s="11" t="s">
        <v>3008</v>
      </c>
      <c r="O602" s="11" t="s">
        <v>3008</v>
      </c>
      <c r="P602" s="11" t="s">
        <v>3008</v>
      </c>
      <c r="Q602" s="13">
        <v>43831</v>
      </c>
      <c r="R602" s="11" t="s">
        <v>3009</v>
      </c>
      <c r="S602" s="11">
        <v>200006682</v>
      </c>
      <c r="T602" s="11" t="s">
        <v>4621</v>
      </c>
      <c r="U602" s="11" t="s">
        <v>4622</v>
      </c>
      <c r="V602" s="11">
        <v>212106165</v>
      </c>
      <c r="W602" s="11">
        <v>4592971.557</v>
      </c>
    </row>
    <row r="603" spans="1:23" ht="43.2">
      <c r="A603" s="11" t="s">
        <v>3740</v>
      </c>
      <c r="B603" s="11">
        <v>21617</v>
      </c>
      <c r="C603" s="11">
        <v>2</v>
      </c>
      <c r="D603" s="11" t="s">
        <v>3011</v>
      </c>
      <c r="E603" s="11">
        <v>21</v>
      </c>
      <c r="F603" s="11">
        <v>27</v>
      </c>
      <c r="G603" s="11">
        <v>11788</v>
      </c>
      <c r="H603" s="11">
        <v>490</v>
      </c>
      <c r="I603" s="12">
        <v>44944.777581018519</v>
      </c>
      <c r="J603" s="11">
        <v>21240</v>
      </c>
      <c r="K603" s="11" t="s">
        <v>1073</v>
      </c>
      <c r="L603" s="11" t="s">
        <v>3008</v>
      </c>
      <c r="M603" s="11" t="s">
        <v>3008</v>
      </c>
      <c r="N603" s="11" t="s">
        <v>3008</v>
      </c>
      <c r="O603" s="11" t="s">
        <v>3008</v>
      </c>
      <c r="P603" s="11" t="s">
        <v>3008</v>
      </c>
      <c r="Q603" s="13">
        <v>43831</v>
      </c>
      <c r="R603" s="11" t="s">
        <v>3009</v>
      </c>
      <c r="S603" s="11">
        <v>242100410</v>
      </c>
      <c r="T603" s="11" t="s">
        <v>3741</v>
      </c>
      <c r="U603" s="11" t="s">
        <v>3742</v>
      </c>
      <c r="V603" s="11">
        <v>212106173</v>
      </c>
      <c r="W603" s="11">
        <v>4952231.2949999999</v>
      </c>
    </row>
    <row r="604" spans="1:23" ht="43.2">
      <c r="A604" s="11" t="s">
        <v>3392</v>
      </c>
      <c r="B604" s="11">
        <v>21618</v>
      </c>
      <c r="C604" s="11">
        <v>2</v>
      </c>
      <c r="D604" s="11" t="s">
        <v>3011</v>
      </c>
      <c r="E604" s="11">
        <v>21</v>
      </c>
      <c r="F604" s="11">
        <v>27</v>
      </c>
      <c r="G604" s="11">
        <v>564</v>
      </c>
      <c r="H604" s="11">
        <v>2204</v>
      </c>
      <c r="I604" s="12">
        <v>44944.777581018519</v>
      </c>
      <c r="J604" s="11">
        <v>21270</v>
      </c>
      <c r="K604" s="11" t="s">
        <v>1253</v>
      </c>
      <c r="L604" s="11" t="s">
        <v>3008</v>
      </c>
      <c r="M604" s="11" t="s">
        <v>3008</v>
      </c>
      <c r="N604" s="11" t="s">
        <v>3008</v>
      </c>
      <c r="O604" s="11" t="s">
        <v>3008</v>
      </c>
      <c r="P604" s="11" t="s">
        <v>3008</v>
      </c>
      <c r="Q604" s="13">
        <v>43831</v>
      </c>
      <c r="R604" s="11" t="s">
        <v>3009</v>
      </c>
      <c r="S604" s="11">
        <v>200070902</v>
      </c>
      <c r="T604" s="11" t="s">
        <v>3393</v>
      </c>
      <c r="U604" s="11" t="s">
        <v>3394</v>
      </c>
      <c r="V604" s="11">
        <v>212106181</v>
      </c>
      <c r="W604" s="11">
        <v>22076511.839000002</v>
      </c>
    </row>
    <row r="605" spans="1:23" ht="43.2">
      <c r="A605" s="11" t="s">
        <v>4737</v>
      </c>
      <c r="B605" s="11">
        <v>21619</v>
      </c>
      <c r="C605" s="11">
        <v>2</v>
      </c>
      <c r="D605" s="11" t="s">
        <v>3011</v>
      </c>
      <c r="E605" s="11">
        <v>21</v>
      </c>
      <c r="F605" s="11">
        <v>27</v>
      </c>
      <c r="G605" s="11">
        <v>216</v>
      </c>
      <c r="H605" s="11">
        <v>1265</v>
      </c>
      <c r="I605" s="12">
        <v>44944.777581018519</v>
      </c>
      <c r="J605" s="11">
        <v>21310</v>
      </c>
      <c r="K605" s="11" t="s">
        <v>1607</v>
      </c>
      <c r="L605" s="11" t="s">
        <v>3008</v>
      </c>
      <c r="M605" s="11" t="s">
        <v>3008</v>
      </c>
      <c r="N605" s="11" t="s">
        <v>3008</v>
      </c>
      <c r="O605" s="11" t="s">
        <v>3008</v>
      </c>
      <c r="P605" s="11" t="s">
        <v>3008</v>
      </c>
      <c r="Q605" s="13">
        <v>43831</v>
      </c>
      <c r="R605" s="11" t="s">
        <v>3009</v>
      </c>
      <c r="S605" s="11">
        <v>200072825</v>
      </c>
      <c r="T605" s="11" t="s">
        <v>4738</v>
      </c>
      <c r="U605" s="11" t="s">
        <v>4739</v>
      </c>
      <c r="V605" s="11">
        <v>212106199</v>
      </c>
      <c r="W605" s="11">
        <v>12700912.139</v>
      </c>
    </row>
    <row r="606" spans="1:23" ht="43.2">
      <c r="A606" s="11" t="s">
        <v>4424</v>
      </c>
      <c r="B606" s="11">
        <v>21620</v>
      </c>
      <c r="C606" s="11">
        <v>2</v>
      </c>
      <c r="D606" s="11" t="s">
        <v>3011</v>
      </c>
      <c r="E606" s="11">
        <v>21</v>
      </c>
      <c r="F606" s="11">
        <v>27</v>
      </c>
      <c r="G606" s="11">
        <v>157</v>
      </c>
      <c r="H606" s="11">
        <v>957</v>
      </c>
      <c r="I606" s="12">
        <v>44944.777581018519</v>
      </c>
      <c r="J606" s="11">
        <v>21120</v>
      </c>
      <c r="K606" s="11" t="s">
        <v>1559</v>
      </c>
      <c r="L606" s="11" t="s">
        <v>3008</v>
      </c>
      <c r="M606" s="11" t="s">
        <v>3008</v>
      </c>
      <c r="N606" s="11" t="s">
        <v>3008</v>
      </c>
      <c r="O606" s="11" t="s">
        <v>3008</v>
      </c>
      <c r="P606" s="11" t="s">
        <v>3008</v>
      </c>
      <c r="Q606" s="13">
        <v>43831</v>
      </c>
      <c r="R606" s="11" t="s">
        <v>3009</v>
      </c>
      <c r="S606" s="11">
        <v>242100154</v>
      </c>
      <c r="T606" s="11" t="s">
        <v>4425</v>
      </c>
      <c r="U606" s="11" t="s">
        <v>4426</v>
      </c>
      <c r="V606" s="11">
        <v>212106207</v>
      </c>
      <c r="W606" s="11">
        <v>9551150.0250000004</v>
      </c>
    </row>
    <row r="607" spans="1:23" ht="43.2">
      <c r="A607" s="11" t="s">
        <v>4887</v>
      </c>
      <c r="B607" s="11">
        <v>21623</v>
      </c>
      <c r="C607" s="11">
        <v>2</v>
      </c>
      <c r="D607" s="11" t="s">
        <v>3011</v>
      </c>
      <c r="E607" s="11">
        <v>21</v>
      </c>
      <c r="F607" s="11">
        <v>27</v>
      </c>
      <c r="G607" s="11">
        <v>1563</v>
      </c>
      <c r="H607" s="11">
        <v>1368</v>
      </c>
      <c r="I607" s="12">
        <v>44944.777581018519</v>
      </c>
      <c r="J607" s="11">
        <v>21110</v>
      </c>
      <c r="K607" s="11" t="s">
        <v>1075</v>
      </c>
      <c r="L607" s="11" t="s">
        <v>3008</v>
      </c>
      <c r="M607" s="11" t="s">
        <v>3008</v>
      </c>
      <c r="N607" s="11" t="s">
        <v>3008</v>
      </c>
      <c r="O607" s="11" t="s">
        <v>3008</v>
      </c>
      <c r="P607" s="11" t="s">
        <v>3008</v>
      </c>
      <c r="Q607" s="13">
        <v>43831</v>
      </c>
      <c r="R607" s="11" t="s">
        <v>3009</v>
      </c>
      <c r="S607" s="11">
        <v>200000925</v>
      </c>
      <c r="T607" s="11" t="s">
        <v>4888</v>
      </c>
      <c r="U607" s="11" t="s">
        <v>4889</v>
      </c>
      <c r="V607" s="11">
        <v>200086981</v>
      </c>
      <c r="W607" s="11">
        <v>13679554.714</v>
      </c>
    </row>
    <row r="608" spans="1:23" ht="43.2">
      <c r="A608" s="11" t="s">
        <v>4632</v>
      </c>
      <c r="B608" s="11">
        <v>21622</v>
      </c>
      <c r="C608" s="11">
        <v>2</v>
      </c>
      <c r="D608" s="11" t="s">
        <v>3011</v>
      </c>
      <c r="E608" s="11">
        <v>21</v>
      </c>
      <c r="F608" s="11">
        <v>27</v>
      </c>
      <c r="G608" s="11">
        <v>251</v>
      </c>
      <c r="H608" s="11">
        <v>466</v>
      </c>
      <c r="I608" s="12">
        <v>44944.777581018519</v>
      </c>
      <c r="J608" s="11">
        <v>21110</v>
      </c>
      <c r="K608" s="11" t="s">
        <v>1255</v>
      </c>
      <c r="L608" s="11" t="s">
        <v>3008</v>
      </c>
      <c r="M608" s="11" t="s">
        <v>3008</v>
      </c>
      <c r="N608" s="11" t="s">
        <v>3008</v>
      </c>
      <c r="O608" s="11" t="s">
        <v>3008</v>
      </c>
      <c r="P608" s="11" t="s">
        <v>3008</v>
      </c>
      <c r="Q608" s="13">
        <v>43831</v>
      </c>
      <c r="R608" s="11" t="s">
        <v>3009</v>
      </c>
      <c r="S608" s="11">
        <v>200000925</v>
      </c>
      <c r="T608" s="11" t="s">
        <v>4633</v>
      </c>
      <c r="U608" s="11" t="s">
        <v>4634</v>
      </c>
      <c r="V608" s="11">
        <v>212106223</v>
      </c>
      <c r="W608" s="11">
        <v>4704460.5060000001</v>
      </c>
    </row>
    <row r="609" spans="1:23" ht="43.2">
      <c r="A609" s="11" t="s">
        <v>5064</v>
      </c>
      <c r="B609" s="11">
        <v>21624</v>
      </c>
      <c r="C609" s="11">
        <v>2</v>
      </c>
      <c r="D609" s="11" t="s">
        <v>3011</v>
      </c>
      <c r="E609" s="11">
        <v>21</v>
      </c>
      <c r="F609" s="11">
        <v>27</v>
      </c>
      <c r="G609" s="11">
        <v>141</v>
      </c>
      <c r="H609" s="11">
        <v>507</v>
      </c>
      <c r="I609" s="12">
        <v>44944.777581018519</v>
      </c>
      <c r="J609" s="11">
        <v>21270</v>
      </c>
      <c r="K609" s="11" t="s">
        <v>1257</v>
      </c>
      <c r="L609" s="11" t="s">
        <v>3008</v>
      </c>
      <c r="M609" s="11" t="s">
        <v>3008</v>
      </c>
      <c r="N609" s="11" t="s">
        <v>3008</v>
      </c>
      <c r="O609" s="11" t="s">
        <v>3008</v>
      </c>
      <c r="P609" s="11" t="s">
        <v>3008</v>
      </c>
      <c r="Q609" s="13">
        <v>43831</v>
      </c>
      <c r="R609" s="11" t="s">
        <v>3009</v>
      </c>
      <c r="S609" s="11">
        <v>200070902</v>
      </c>
      <c r="T609" s="11" t="s">
        <v>5065</v>
      </c>
      <c r="U609" s="11" t="s">
        <v>5066</v>
      </c>
      <c r="V609" s="11">
        <v>212106249</v>
      </c>
      <c r="W609" s="11">
        <v>5105495.4529999997</v>
      </c>
    </row>
    <row r="610" spans="1:23" ht="43.2">
      <c r="A610" s="11" t="s">
        <v>4953</v>
      </c>
      <c r="B610" s="11">
        <v>21625</v>
      </c>
      <c r="C610" s="11">
        <v>1</v>
      </c>
      <c r="D610" s="11" t="s">
        <v>3011</v>
      </c>
      <c r="E610" s="11">
        <v>21</v>
      </c>
      <c r="F610" s="11">
        <v>27</v>
      </c>
      <c r="G610" s="11">
        <v>84</v>
      </c>
      <c r="H610" s="11">
        <v>1635</v>
      </c>
      <c r="I610" s="12">
        <v>44944.777581018519</v>
      </c>
      <c r="J610" s="11">
        <v>21220</v>
      </c>
      <c r="K610" s="11" t="s">
        <v>1259</v>
      </c>
      <c r="L610" s="11" t="s">
        <v>3008</v>
      </c>
      <c r="M610" s="11" t="s">
        <v>3008</v>
      </c>
      <c r="N610" s="11" t="s">
        <v>3008</v>
      </c>
      <c r="O610" s="11" t="s">
        <v>3008</v>
      </c>
      <c r="P610" s="11" t="s">
        <v>3008</v>
      </c>
      <c r="Q610" s="13">
        <v>43831</v>
      </c>
      <c r="R610" s="11" t="s">
        <v>3009</v>
      </c>
      <c r="S610" s="11">
        <v>200070894</v>
      </c>
      <c r="T610" s="11" t="s">
        <v>4954</v>
      </c>
      <c r="U610" s="11" t="s">
        <v>4955</v>
      </c>
      <c r="V610" s="11">
        <v>212106256</v>
      </c>
      <c r="W610" s="11">
        <v>16367935.390000001</v>
      </c>
    </row>
    <row r="611" spans="1:23" ht="43.2">
      <c r="A611" s="11" t="s">
        <v>4971</v>
      </c>
      <c r="B611" s="11">
        <v>21626</v>
      </c>
      <c r="C611" s="11">
        <v>3</v>
      </c>
      <c r="D611" s="11" t="s">
        <v>3011</v>
      </c>
      <c r="E611" s="11">
        <v>21</v>
      </c>
      <c r="F611" s="11">
        <v>27</v>
      </c>
      <c r="G611" s="11">
        <v>62</v>
      </c>
      <c r="H611" s="11">
        <v>1389</v>
      </c>
      <c r="I611" s="12">
        <v>44944.777581018519</v>
      </c>
      <c r="J611" s="11">
        <v>21290</v>
      </c>
      <c r="K611" s="11" t="s">
        <v>1261</v>
      </c>
      <c r="L611" s="11" t="s">
        <v>3008</v>
      </c>
      <c r="M611" s="11" t="s">
        <v>3008</v>
      </c>
      <c r="N611" s="11" t="s">
        <v>3008</v>
      </c>
      <c r="O611" s="11" t="s">
        <v>3008</v>
      </c>
      <c r="P611" s="11" t="s">
        <v>3008</v>
      </c>
      <c r="Q611" s="13">
        <v>43831</v>
      </c>
      <c r="R611" s="11" t="s">
        <v>3009</v>
      </c>
      <c r="S611" s="11">
        <v>242101434</v>
      </c>
      <c r="T611" s="11" t="s">
        <v>4972</v>
      </c>
      <c r="U611" s="11" t="s">
        <v>4973</v>
      </c>
      <c r="V611" s="11">
        <v>212106264</v>
      </c>
      <c r="W611" s="11">
        <v>13808282.344000001</v>
      </c>
    </row>
    <row r="612" spans="1:23" ht="43.2">
      <c r="A612" s="11" t="s">
        <v>4785</v>
      </c>
      <c r="B612" s="11">
        <v>21627</v>
      </c>
      <c r="C612" s="11">
        <v>3</v>
      </c>
      <c r="D612" s="11" t="s">
        <v>3011</v>
      </c>
      <c r="E612" s="11">
        <v>21</v>
      </c>
      <c r="F612" s="11">
        <v>27</v>
      </c>
      <c r="G612" s="11">
        <v>92</v>
      </c>
      <c r="H612" s="11">
        <v>1025</v>
      </c>
      <c r="I612" s="12">
        <v>44944.777581018519</v>
      </c>
      <c r="J612" s="11">
        <v>21150</v>
      </c>
      <c r="K612" s="11" t="s">
        <v>1263</v>
      </c>
      <c r="L612" s="11" t="s">
        <v>3008</v>
      </c>
      <c r="M612" s="11" t="s">
        <v>3008</v>
      </c>
      <c r="N612" s="11" t="s">
        <v>3008</v>
      </c>
      <c r="O612" s="11" t="s">
        <v>3008</v>
      </c>
      <c r="P612" s="11" t="s">
        <v>3008</v>
      </c>
      <c r="Q612" s="13">
        <v>43831</v>
      </c>
      <c r="R612" s="11" t="s">
        <v>3009</v>
      </c>
      <c r="S612" s="11">
        <v>242101459</v>
      </c>
      <c r="T612" s="11" t="s">
        <v>4786</v>
      </c>
      <c r="U612" s="11" t="s">
        <v>4787</v>
      </c>
      <c r="V612" s="11">
        <v>212106272</v>
      </c>
      <c r="W612" s="11">
        <v>10333293.763</v>
      </c>
    </row>
    <row r="613" spans="1:23" ht="43.2">
      <c r="A613" s="11" t="s">
        <v>3029</v>
      </c>
      <c r="B613" s="11">
        <v>21628</v>
      </c>
      <c r="C613" s="11">
        <v>3</v>
      </c>
      <c r="D613" s="11" t="s">
        <v>3011</v>
      </c>
      <c r="E613" s="11">
        <v>21</v>
      </c>
      <c r="F613" s="11">
        <v>27</v>
      </c>
      <c r="G613" s="11">
        <v>65</v>
      </c>
      <c r="H613" s="11">
        <v>1022</v>
      </c>
      <c r="I613" s="12">
        <v>44944.777581018519</v>
      </c>
      <c r="J613" s="11">
        <v>21570</v>
      </c>
      <c r="K613" s="11" t="s">
        <v>1265</v>
      </c>
      <c r="L613" s="11" t="s">
        <v>3008</v>
      </c>
      <c r="M613" s="11" t="s">
        <v>3008</v>
      </c>
      <c r="N613" s="11" t="s">
        <v>3008</v>
      </c>
      <c r="O613" s="11" t="s">
        <v>3008</v>
      </c>
      <c r="P613" s="11" t="s">
        <v>3008</v>
      </c>
      <c r="Q613" s="13">
        <v>43831</v>
      </c>
      <c r="R613" s="11" t="s">
        <v>3009</v>
      </c>
      <c r="S613" s="11">
        <v>242101434</v>
      </c>
      <c r="T613" s="11" t="s">
        <v>3030</v>
      </c>
      <c r="U613" s="11" t="s">
        <v>3031</v>
      </c>
      <c r="V613" s="11">
        <v>212106280</v>
      </c>
      <c r="W613" s="11">
        <v>10320477.273</v>
      </c>
    </row>
    <row r="614" spans="1:23" ht="43.2">
      <c r="A614" s="11" t="s">
        <v>4857</v>
      </c>
      <c r="B614" s="11">
        <v>21629</v>
      </c>
      <c r="C614" s="11">
        <v>3</v>
      </c>
      <c r="D614" s="11" t="s">
        <v>3011</v>
      </c>
      <c r="E614" s="11">
        <v>21</v>
      </c>
      <c r="F614" s="11">
        <v>27</v>
      </c>
      <c r="G614" s="11">
        <v>307</v>
      </c>
      <c r="H614" s="11">
        <v>3474</v>
      </c>
      <c r="I614" s="12">
        <v>44944.777581018519</v>
      </c>
      <c r="J614" s="11">
        <v>21210</v>
      </c>
      <c r="K614" s="11" t="s">
        <v>1267</v>
      </c>
      <c r="L614" s="11" t="s">
        <v>3008</v>
      </c>
      <c r="M614" s="11" t="s">
        <v>3008</v>
      </c>
      <c r="N614" s="11" t="s">
        <v>3008</v>
      </c>
      <c r="O614" s="11" t="s">
        <v>3008</v>
      </c>
      <c r="P614" s="11" t="s">
        <v>3008</v>
      </c>
      <c r="Q614" s="13">
        <v>43831</v>
      </c>
      <c r="R614" s="11" t="s">
        <v>3009</v>
      </c>
      <c r="S614" s="11">
        <v>242101442</v>
      </c>
      <c r="T614" s="11" t="s">
        <v>4858</v>
      </c>
      <c r="U614" s="11" t="s">
        <v>4859</v>
      </c>
      <c r="V614" s="11">
        <v>212106298</v>
      </c>
      <c r="W614" s="11">
        <v>35029869.197999999</v>
      </c>
    </row>
    <row r="615" spans="1:23" ht="43.2">
      <c r="A615" s="11" t="s">
        <v>3833</v>
      </c>
      <c r="B615" s="11">
        <v>21630</v>
      </c>
      <c r="C615" s="11">
        <v>1</v>
      </c>
      <c r="D615" s="11" t="s">
        <v>3011</v>
      </c>
      <c r="E615" s="11">
        <v>21</v>
      </c>
      <c r="F615" s="11">
        <v>27</v>
      </c>
      <c r="G615" s="11">
        <v>216</v>
      </c>
      <c r="H615" s="11">
        <v>1306</v>
      </c>
      <c r="I615" s="12">
        <v>44944.777581018519</v>
      </c>
      <c r="J615" s="11">
        <v>21320</v>
      </c>
      <c r="K615" s="11" t="s">
        <v>1383</v>
      </c>
      <c r="L615" s="11" t="s">
        <v>3008</v>
      </c>
      <c r="M615" s="11" t="s">
        <v>3008</v>
      </c>
      <c r="N615" s="11" t="s">
        <v>3008</v>
      </c>
      <c r="O615" s="11" t="s">
        <v>3008</v>
      </c>
      <c r="P615" s="11" t="s">
        <v>3008</v>
      </c>
      <c r="Q615" s="13">
        <v>43831</v>
      </c>
      <c r="R615" s="11" t="s">
        <v>3009</v>
      </c>
      <c r="S615" s="11">
        <v>200071207</v>
      </c>
      <c r="T615" s="11" t="s">
        <v>3834</v>
      </c>
      <c r="U615" s="11" t="s">
        <v>3835</v>
      </c>
      <c r="V615" s="11">
        <v>212106306</v>
      </c>
      <c r="W615" s="11">
        <v>13055693.643999999</v>
      </c>
    </row>
    <row r="616" spans="1:23" ht="43.2">
      <c r="A616" s="11" t="s">
        <v>4701</v>
      </c>
      <c r="B616" s="11">
        <v>21631</v>
      </c>
      <c r="C616" s="11">
        <v>1</v>
      </c>
      <c r="D616" s="11" t="s">
        <v>3011</v>
      </c>
      <c r="E616" s="11">
        <v>21</v>
      </c>
      <c r="F616" s="11">
        <v>27</v>
      </c>
      <c r="G616" s="11">
        <v>55</v>
      </c>
      <c r="H616" s="11">
        <v>707</v>
      </c>
      <c r="I616" s="12">
        <v>44944.777581018519</v>
      </c>
      <c r="J616" s="11">
        <v>21360</v>
      </c>
      <c r="K616" s="11" t="s">
        <v>1385</v>
      </c>
      <c r="L616" s="11" t="s">
        <v>3008</v>
      </c>
      <c r="M616" s="11" t="s">
        <v>3008</v>
      </c>
      <c r="N616" s="11" t="s">
        <v>3008</v>
      </c>
      <c r="O616" s="11" t="s">
        <v>3008</v>
      </c>
      <c r="P616" s="11" t="s">
        <v>3008</v>
      </c>
      <c r="Q616" s="13">
        <v>43831</v>
      </c>
      <c r="R616" s="11" t="s">
        <v>3009</v>
      </c>
      <c r="S616" s="11">
        <v>200071207</v>
      </c>
      <c r="T616" s="11" t="s">
        <v>4702</v>
      </c>
      <c r="U616" s="11" t="s">
        <v>4703</v>
      </c>
      <c r="V616" s="11">
        <v>212106314</v>
      </c>
      <c r="W616" s="11">
        <v>7078536.6660000002</v>
      </c>
    </row>
    <row r="617" spans="1:23" ht="43.2">
      <c r="A617" s="11" t="s">
        <v>4656</v>
      </c>
      <c r="B617" s="11">
        <v>21632</v>
      </c>
      <c r="C617" s="11">
        <v>2</v>
      </c>
      <c r="D617" s="11" t="s">
        <v>3011</v>
      </c>
      <c r="E617" s="11">
        <v>21</v>
      </c>
      <c r="F617" s="11">
        <v>27</v>
      </c>
      <c r="G617" s="11">
        <v>1050</v>
      </c>
      <c r="H617" s="11">
        <v>582</v>
      </c>
      <c r="I617" s="12">
        <v>44944.777581018519</v>
      </c>
      <c r="J617" s="11">
        <v>21110</v>
      </c>
      <c r="K617" s="11" t="s">
        <v>1269</v>
      </c>
      <c r="L617" s="11" t="s">
        <v>3008</v>
      </c>
      <c r="M617" s="11" t="s">
        <v>3008</v>
      </c>
      <c r="N617" s="11" t="s">
        <v>3008</v>
      </c>
      <c r="O617" s="11" t="s">
        <v>3008</v>
      </c>
      <c r="P617" s="11" t="s">
        <v>3008</v>
      </c>
      <c r="Q617" s="13">
        <v>43831</v>
      </c>
      <c r="R617" s="11" t="s">
        <v>3009</v>
      </c>
      <c r="S617" s="11">
        <v>200000925</v>
      </c>
      <c r="T617" s="11" t="s">
        <v>4657</v>
      </c>
      <c r="U617" s="11" t="s">
        <v>4658</v>
      </c>
      <c r="V617" s="11">
        <v>212106322</v>
      </c>
      <c r="W617" s="11">
        <v>5768534.3380000005</v>
      </c>
    </row>
    <row r="618" spans="1:23" ht="43.2">
      <c r="A618" s="11" t="s">
        <v>3896</v>
      </c>
      <c r="B618" s="11">
        <v>21633</v>
      </c>
      <c r="C618" s="11">
        <v>3</v>
      </c>
      <c r="D618" s="11" t="s">
        <v>3011</v>
      </c>
      <c r="E618" s="11">
        <v>21</v>
      </c>
      <c r="F618" s="11">
        <v>27</v>
      </c>
      <c r="G618" s="11">
        <v>191</v>
      </c>
      <c r="H618" s="11">
        <v>1154</v>
      </c>
      <c r="I618" s="12">
        <v>44944.777581018519</v>
      </c>
      <c r="J618" s="11">
        <v>21350</v>
      </c>
      <c r="K618" s="11" t="s">
        <v>1387</v>
      </c>
      <c r="L618" s="11" t="s">
        <v>3008</v>
      </c>
      <c r="M618" s="11" t="s">
        <v>3008</v>
      </c>
      <c r="N618" s="11" t="s">
        <v>3008</v>
      </c>
      <c r="O618" s="11" t="s">
        <v>3008</v>
      </c>
      <c r="P618" s="11" t="s">
        <v>3008</v>
      </c>
      <c r="Q618" s="13">
        <v>43831</v>
      </c>
      <c r="R618" s="11" t="s">
        <v>3009</v>
      </c>
      <c r="S618" s="11">
        <v>200071017</v>
      </c>
      <c r="T618" s="11" t="s">
        <v>3897</v>
      </c>
      <c r="U618" s="11" t="s">
        <v>3898</v>
      </c>
      <c r="V618" s="11">
        <v>212106330</v>
      </c>
      <c r="W618" s="11">
        <v>11480190.971000001</v>
      </c>
    </row>
    <row r="619" spans="1:23" ht="43.2">
      <c r="A619" s="11" t="s">
        <v>5037</v>
      </c>
      <c r="B619" s="11">
        <v>21634</v>
      </c>
      <c r="C619" s="11">
        <v>1</v>
      </c>
      <c r="D619" s="11" t="s">
        <v>3011</v>
      </c>
      <c r="E619" s="11">
        <v>21</v>
      </c>
      <c r="F619" s="11">
        <v>27</v>
      </c>
      <c r="G619" s="11">
        <v>137</v>
      </c>
      <c r="H619" s="11">
        <v>1203</v>
      </c>
      <c r="I619" s="12">
        <v>44944.777581018519</v>
      </c>
      <c r="J619" s="11">
        <v>21360</v>
      </c>
      <c r="K619" s="11" t="s">
        <v>1561</v>
      </c>
      <c r="L619" s="11" t="s">
        <v>3008</v>
      </c>
      <c r="M619" s="11" t="s">
        <v>3008</v>
      </c>
      <c r="N619" s="11" t="s">
        <v>3008</v>
      </c>
      <c r="O619" s="11" t="s">
        <v>3008</v>
      </c>
      <c r="P619" s="11" t="s">
        <v>3008</v>
      </c>
      <c r="Q619" s="13">
        <v>43831</v>
      </c>
      <c r="R619" s="11" t="s">
        <v>3009</v>
      </c>
      <c r="S619" s="11">
        <v>200071207</v>
      </c>
      <c r="T619" s="11" t="s">
        <v>5038</v>
      </c>
      <c r="U619" s="11" t="s">
        <v>5039</v>
      </c>
      <c r="V619" s="11">
        <v>212106348</v>
      </c>
      <c r="W619" s="11">
        <v>12062447.157</v>
      </c>
    </row>
    <row r="620" spans="1:23" ht="43.2">
      <c r="A620" s="11" t="s">
        <v>4454</v>
      </c>
      <c r="B620" s="11">
        <v>21635</v>
      </c>
      <c r="C620" s="11">
        <v>3</v>
      </c>
      <c r="D620" s="11" t="s">
        <v>3011</v>
      </c>
      <c r="E620" s="11">
        <v>21</v>
      </c>
      <c r="F620" s="11">
        <v>27</v>
      </c>
      <c r="G620" s="11">
        <v>102</v>
      </c>
      <c r="H620" s="11">
        <v>1084</v>
      </c>
      <c r="I620" s="12">
        <v>44944.777581018519</v>
      </c>
      <c r="J620" s="11">
        <v>21460</v>
      </c>
      <c r="K620" s="11" t="s">
        <v>1271</v>
      </c>
      <c r="L620" s="11" t="s">
        <v>3008</v>
      </c>
      <c r="M620" s="11" t="s">
        <v>3008</v>
      </c>
      <c r="N620" s="11" t="s">
        <v>3008</v>
      </c>
      <c r="O620" s="11" t="s">
        <v>3008</v>
      </c>
      <c r="P620" s="11" t="s">
        <v>3008</v>
      </c>
      <c r="Q620" s="13">
        <v>43831</v>
      </c>
      <c r="R620" s="11" t="s">
        <v>3009</v>
      </c>
      <c r="S620" s="11">
        <v>200071017</v>
      </c>
      <c r="T620" s="11" t="s">
        <v>4455</v>
      </c>
      <c r="U620" s="11" t="s">
        <v>4456</v>
      </c>
      <c r="V620" s="11">
        <v>212106355</v>
      </c>
      <c r="W620" s="11">
        <v>11141806.953</v>
      </c>
    </row>
    <row r="621" spans="1:23" ht="43.2">
      <c r="A621" s="11" t="s">
        <v>5043</v>
      </c>
      <c r="B621" s="11">
        <v>21636</v>
      </c>
      <c r="C621" s="11">
        <v>1</v>
      </c>
      <c r="D621" s="11" t="s">
        <v>3011</v>
      </c>
      <c r="E621" s="11">
        <v>21</v>
      </c>
      <c r="F621" s="11">
        <v>27</v>
      </c>
      <c r="G621" s="11">
        <v>254</v>
      </c>
      <c r="H621" s="11">
        <v>1327</v>
      </c>
      <c r="I621" s="12">
        <v>44944.777581018519</v>
      </c>
      <c r="J621" s="11">
        <v>21340</v>
      </c>
      <c r="K621" s="11" t="s">
        <v>1389</v>
      </c>
      <c r="L621" s="11" t="s">
        <v>3008</v>
      </c>
      <c r="M621" s="11" t="s">
        <v>3008</v>
      </c>
      <c r="N621" s="11" t="s">
        <v>3008</v>
      </c>
      <c r="O621" s="11" t="s">
        <v>3008</v>
      </c>
      <c r="P621" s="11" t="s">
        <v>3008</v>
      </c>
      <c r="Q621" s="13">
        <v>43831</v>
      </c>
      <c r="R621" s="11" t="s">
        <v>3009</v>
      </c>
      <c r="S621" s="11">
        <v>200006682</v>
      </c>
      <c r="T621" s="11" t="s">
        <v>5044</v>
      </c>
      <c r="U621" s="11" t="s">
        <v>5045</v>
      </c>
      <c r="V621" s="11">
        <v>212106363</v>
      </c>
      <c r="W621" s="11">
        <v>13357442.603</v>
      </c>
    </row>
    <row r="622" spans="1:23" ht="43.2">
      <c r="A622" s="11" t="s">
        <v>3575</v>
      </c>
      <c r="B622" s="11">
        <v>21637</v>
      </c>
      <c r="C622" s="11">
        <v>1</v>
      </c>
      <c r="D622" s="11" t="s">
        <v>3011</v>
      </c>
      <c r="E622" s="11">
        <v>21</v>
      </c>
      <c r="F622" s="11">
        <v>27</v>
      </c>
      <c r="G622" s="11">
        <v>214</v>
      </c>
      <c r="H622" s="11">
        <v>688</v>
      </c>
      <c r="I622" s="12">
        <v>44944.777581018519</v>
      </c>
      <c r="J622" s="11">
        <v>21250</v>
      </c>
      <c r="K622" s="11" t="s">
        <v>1391</v>
      </c>
      <c r="L622" s="11" t="s">
        <v>3008</v>
      </c>
      <c r="M622" s="11" t="s">
        <v>3008</v>
      </c>
      <c r="N622" s="11" t="s">
        <v>3008</v>
      </c>
      <c r="O622" s="11" t="s">
        <v>3008</v>
      </c>
      <c r="P622" s="11" t="s">
        <v>3008</v>
      </c>
      <c r="Q622" s="13">
        <v>43831</v>
      </c>
      <c r="R622" s="11" t="s">
        <v>3009</v>
      </c>
      <c r="S622" s="11">
        <v>242101509</v>
      </c>
      <c r="T622" s="11" t="s">
        <v>3576</v>
      </c>
      <c r="U622" s="11" t="s">
        <v>3577</v>
      </c>
      <c r="V622" s="11">
        <v>212106371</v>
      </c>
      <c r="W622" s="11">
        <v>6895646.6890000002</v>
      </c>
    </row>
    <row r="623" spans="1:23" ht="43.2">
      <c r="A623" s="11" t="s">
        <v>4665</v>
      </c>
      <c r="B623" s="11">
        <v>21638</v>
      </c>
      <c r="C623" s="11">
        <v>2</v>
      </c>
      <c r="D623" s="11" t="s">
        <v>3011</v>
      </c>
      <c r="E623" s="11">
        <v>21</v>
      </c>
      <c r="F623" s="11">
        <v>27</v>
      </c>
      <c r="G623" s="11">
        <v>1144</v>
      </c>
      <c r="H623" s="11">
        <v>2637</v>
      </c>
      <c r="I623" s="12">
        <v>44944.777581018519</v>
      </c>
      <c r="J623" s="11">
        <v>21120</v>
      </c>
      <c r="K623" s="11" t="s">
        <v>1077</v>
      </c>
      <c r="L623" s="11" t="s">
        <v>3008</v>
      </c>
      <c r="M623" s="11" t="s">
        <v>3008</v>
      </c>
      <c r="N623" s="11" t="s">
        <v>3008</v>
      </c>
      <c r="O623" s="11" t="s">
        <v>3008</v>
      </c>
      <c r="P623" s="11" t="s">
        <v>3008</v>
      </c>
      <c r="Q623" s="13">
        <v>43831</v>
      </c>
      <c r="R623" s="11" t="s">
        <v>3009</v>
      </c>
      <c r="S623" s="11">
        <v>242100154</v>
      </c>
      <c r="T623" s="11" t="s">
        <v>4666</v>
      </c>
      <c r="U623" s="11" t="s">
        <v>4667</v>
      </c>
      <c r="V623" s="11">
        <v>212106389</v>
      </c>
      <c r="W623" s="11">
        <v>26298354.339000002</v>
      </c>
    </row>
    <row r="624" spans="1:23" ht="43.2">
      <c r="A624" s="11" t="s">
        <v>3653</v>
      </c>
      <c r="B624" s="11">
        <v>21639</v>
      </c>
      <c r="C624" s="11">
        <v>2</v>
      </c>
      <c r="D624" s="11" t="s">
        <v>3011</v>
      </c>
      <c r="E624" s="11">
        <v>21</v>
      </c>
      <c r="F624" s="11">
        <v>27</v>
      </c>
      <c r="G624" s="11">
        <v>738</v>
      </c>
      <c r="H624" s="11">
        <v>607</v>
      </c>
      <c r="I624" s="12">
        <v>44944.777581018519</v>
      </c>
      <c r="J624" s="11">
        <v>21130</v>
      </c>
      <c r="K624" s="11" t="s">
        <v>1079</v>
      </c>
      <c r="L624" s="11" t="s">
        <v>3008</v>
      </c>
      <c r="M624" s="11" t="s">
        <v>3008</v>
      </c>
      <c r="N624" s="11" t="s">
        <v>3008</v>
      </c>
      <c r="O624" s="11" t="s">
        <v>3008</v>
      </c>
      <c r="P624" s="11" t="s">
        <v>3008</v>
      </c>
      <c r="Q624" s="13">
        <v>43831</v>
      </c>
      <c r="R624" s="11" t="s">
        <v>3009</v>
      </c>
      <c r="S624" s="11">
        <v>200070902</v>
      </c>
      <c r="T624" s="11" t="s">
        <v>3654</v>
      </c>
      <c r="U624" s="11" t="s">
        <v>3655</v>
      </c>
      <c r="V624" s="11">
        <v>212106397</v>
      </c>
      <c r="W624" s="11">
        <v>6108353.1229999997</v>
      </c>
    </row>
    <row r="625" spans="1:23" ht="43.2">
      <c r="A625" s="11" t="s">
        <v>5019</v>
      </c>
      <c r="B625" s="11">
        <v>21640</v>
      </c>
      <c r="C625" s="11">
        <v>3</v>
      </c>
      <c r="D625" s="11" t="s">
        <v>3011</v>
      </c>
      <c r="E625" s="11">
        <v>21</v>
      </c>
      <c r="F625" s="11">
        <v>27</v>
      </c>
      <c r="G625" s="11">
        <v>217</v>
      </c>
      <c r="H625" s="11">
        <v>1031</v>
      </c>
      <c r="I625" s="12">
        <v>44944.777581018519</v>
      </c>
      <c r="J625" s="11">
        <v>21460</v>
      </c>
      <c r="K625" s="11" t="s">
        <v>1393</v>
      </c>
      <c r="L625" s="11" t="s">
        <v>3008</v>
      </c>
      <c r="M625" s="11" t="s">
        <v>3008</v>
      </c>
      <c r="N625" s="11" t="s">
        <v>3008</v>
      </c>
      <c r="O625" s="11" t="s">
        <v>3008</v>
      </c>
      <c r="P625" s="11" t="s">
        <v>3008</v>
      </c>
      <c r="Q625" s="13">
        <v>43831</v>
      </c>
      <c r="R625" s="11" t="s">
        <v>3009</v>
      </c>
      <c r="S625" s="11">
        <v>200071017</v>
      </c>
      <c r="T625" s="11" t="s">
        <v>5020</v>
      </c>
      <c r="U625" s="11" t="s">
        <v>5021</v>
      </c>
      <c r="V625" s="11">
        <v>212106405</v>
      </c>
      <c r="W625" s="11">
        <v>10339587.810000001</v>
      </c>
    </row>
    <row r="626" spans="1:23" ht="43.2">
      <c r="A626" s="11" t="s">
        <v>3314</v>
      </c>
      <c r="B626" s="11">
        <v>21641</v>
      </c>
      <c r="C626" s="11">
        <v>3</v>
      </c>
      <c r="D626" s="11" t="s">
        <v>3011</v>
      </c>
      <c r="E626" s="11">
        <v>21</v>
      </c>
      <c r="F626" s="11">
        <v>27</v>
      </c>
      <c r="G626" s="11">
        <v>461</v>
      </c>
      <c r="H626" s="11">
        <v>3698</v>
      </c>
      <c r="I626" s="12">
        <v>44944.777581018519</v>
      </c>
      <c r="J626" s="11">
        <v>21500</v>
      </c>
      <c r="K626" s="11" t="s">
        <v>1273</v>
      </c>
      <c r="L626" s="11" t="s">
        <v>3008</v>
      </c>
      <c r="M626" s="11" t="s">
        <v>3008</v>
      </c>
      <c r="N626" s="11" t="s">
        <v>3008</v>
      </c>
      <c r="O626" s="11" t="s">
        <v>3008</v>
      </c>
      <c r="P626" s="11" t="s">
        <v>3008</v>
      </c>
      <c r="Q626" s="13">
        <v>43831</v>
      </c>
      <c r="R626" s="11" t="s">
        <v>3009</v>
      </c>
      <c r="S626" s="11">
        <v>242101491</v>
      </c>
      <c r="T626" s="11" t="s">
        <v>3315</v>
      </c>
      <c r="U626" s="11" t="s">
        <v>3316</v>
      </c>
      <c r="V626" s="11">
        <v>212106413</v>
      </c>
      <c r="W626" s="11">
        <v>36846673.247000001</v>
      </c>
    </row>
    <row r="627" spans="1:23" ht="43.2">
      <c r="A627" s="11" t="s">
        <v>4406</v>
      </c>
      <c r="B627" s="11">
        <v>21642</v>
      </c>
      <c r="C627" s="11">
        <v>3</v>
      </c>
      <c r="D627" s="11" t="s">
        <v>3011</v>
      </c>
      <c r="E627" s="11">
        <v>21</v>
      </c>
      <c r="F627" s="11">
        <v>27</v>
      </c>
      <c r="G627" s="11">
        <v>413</v>
      </c>
      <c r="H627" s="11">
        <v>642</v>
      </c>
      <c r="I627" s="12">
        <v>44944.777581018519</v>
      </c>
      <c r="J627" s="11">
        <v>21460</v>
      </c>
      <c r="K627" s="11" t="s">
        <v>1275</v>
      </c>
      <c r="L627" s="11" t="s">
        <v>3008</v>
      </c>
      <c r="M627" s="11" t="s">
        <v>3008</v>
      </c>
      <c r="N627" s="11" t="s">
        <v>3008</v>
      </c>
      <c r="O627" s="11" t="s">
        <v>3008</v>
      </c>
      <c r="P627" s="11" t="s">
        <v>3008</v>
      </c>
      <c r="Q627" s="13">
        <v>43831</v>
      </c>
      <c r="R627" s="11" t="s">
        <v>3009</v>
      </c>
      <c r="S627" s="11">
        <v>200071017</v>
      </c>
      <c r="T627" s="11" t="s">
        <v>4407</v>
      </c>
      <c r="U627" s="11" t="s">
        <v>4408</v>
      </c>
      <c r="V627" s="11">
        <v>212106421</v>
      </c>
      <c r="W627" s="11">
        <v>6416762.3700000001</v>
      </c>
    </row>
    <row r="628" spans="1:23" ht="43.2">
      <c r="A628" s="11" t="s">
        <v>3503</v>
      </c>
      <c r="B628" s="11">
        <v>21643</v>
      </c>
      <c r="C628" s="11">
        <v>2</v>
      </c>
      <c r="D628" s="11" t="s">
        <v>3011</v>
      </c>
      <c r="E628" s="11">
        <v>21</v>
      </c>
      <c r="F628" s="11">
        <v>27</v>
      </c>
      <c r="G628" s="11">
        <v>433</v>
      </c>
      <c r="H628" s="11">
        <v>568</v>
      </c>
      <c r="I628" s="12">
        <v>44944.777581018519</v>
      </c>
      <c r="J628" s="11">
        <v>21130</v>
      </c>
      <c r="K628" s="11" t="s">
        <v>1563</v>
      </c>
      <c r="L628" s="11" t="s">
        <v>3008</v>
      </c>
      <c r="M628" s="11" t="s">
        <v>3008</v>
      </c>
      <c r="N628" s="11" t="s">
        <v>3008</v>
      </c>
      <c r="O628" s="11" t="s">
        <v>3008</v>
      </c>
      <c r="P628" s="11" t="s">
        <v>3008</v>
      </c>
      <c r="Q628" s="13">
        <v>43831</v>
      </c>
      <c r="R628" s="11" t="s">
        <v>3009</v>
      </c>
      <c r="S628" s="11">
        <v>200070902</v>
      </c>
      <c r="T628" s="11" t="s">
        <v>3504</v>
      </c>
      <c r="U628" s="11" t="s">
        <v>3505</v>
      </c>
      <c r="V628" s="11">
        <v>212106439</v>
      </c>
      <c r="W628" s="11">
        <v>5745595.1629999997</v>
      </c>
    </row>
    <row r="629" spans="1:23" ht="43.2">
      <c r="A629" s="11" t="s">
        <v>4650</v>
      </c>
      <c r="B629" s="11">
        <v>21644</v>
      </c>
      <c r="C629" s="11">
        <v>2</v>
      </c>
      <c r="D629" s="11" t="s">
        <v>3011</v>
      </c>
      <c r="E629" s="11">
        <v>21</v>
      </c>
      <c r="F629" s="11">
        <v>27</v>
      </c>
      <c r="G629" s="11">
        <v>169</v>
      </c>
      <c r="H629" s="11">
        <v>510</v>
      </c>
      <c r="I629" s="12">
        <v>44944.777581018519</v>
      </c>
      <c r="J629" s="11">
        <v>21310</v>
      </c>
      <c r="K629" s="11" t="s">
        <v>1395</v>
      </c>
      <c r="L629" s="11" t="s">
        <v>3008</v>
      </c>
      <c r="M629" s="11" t="s">
        <v>3008</v>
      </c>
      <c r="N629" s="11" t="s">
        <v>3008</v>
      </c>
      <c r="O629" s="11" t="s">
        <v>3008</v>
      </c>
      <c r="P629" s="11" t="s">
        <v>3008</v>
      </c>
      <c r="Q629" s="13">
        <v>43831</v>
      </c>
      <c r="R629" s="11" t="s">
        <v>3009</v>
      </c>
      <c r="S629" s="11">
        <v>200072825</v>
      </c>
      <c r="T629" s="11" t="s">
        <v>4651</v>
      </c>
      <c r="U629" s="11" t="s">
        <v>4652</v>
      </c>
      <c r="V629" s="11">
        <v>212106447</v>
      </c>
      <c r="W629" s="11">
        <v>5119860.7180000003</v>
      </c>
    </row>
    <row r="630" spans="1:23" ht="43.2">
      <c r="A630" s="11" t="s">
        <v>3998</v>
      </c>
      <c r="B630" s="11">
        <v>21645</v>
      </c>
      <c r="C630" s="11">
        <v>1</v>
      </c>
      <c r="D630" s="11" t="s">
        <v>3011</v>
      </c>
      <c r="E630" s="11">
        <v>21</v>
      </c>
      <c r="F630" s="11">
        <v>27</v>
      </c>
      <c r="G630" s="11">
        <v>594</v>
      </c>
      <c r="H630" s="11">
        <v>1060</v>
      </c>
      <c r="I630" s="12">
        <v>44944.777581018519</v>
      </c>
      <c r="J630" s="11">
        <v>21170</v>
      </c>
      <c r="K630" s="11" t="s">
        <v>1277</v>
      </c>
      <c r="L630" s="11" t="s">
        <v>3008</v>
      </c>
      <c r="M630" s="11" t="s">
        <v>3008</v>
      </c>
      <c r="N630" s="11" t="s">
        <v>3008</v>
      </c>
      <c r="O630" s="11" t="s">
        <v>3008</v>
      </c>
      <c r="P630" s="11" t="s">
        <v>3008</v>
      </c>
      <c r="Q630" s="13">
        <v>43831</v>
      </c>
      <c r="R630" s="11" t="s">
        <v>3009</v>
      </c>
      <c r="S630" s="11">
        <v>242101509</v>
      </c>
      <c r="T630" s="11" t="s">
        <v>3999</v>
      </c>
      <c r="U630" s="11" t="s">
        <v>4000</v>
      </c>
      <c r="V630" s="11">
        <v>212106454</v>
      </c>
      <c r="W630" s="11">
        <v>10795753.253</v>
      </c>
    </row>
    <row r="631" spans="1:23" ht="43.2">
      <c r="A631" s="11" t="s">
        <v>4451</v>
      </c>
      <c r="B631" s="11">
        <v>21646</v>
      </c>
      <c r="C631" s="11">
        <v>2</v>
      </c>
      <c r="D631" s="11" t="s">
        <v>3011</v>
      </c>
      <c r="E631" s="11">
        <v>21</v>
      </c>
      <c r="F631" s="11">
        <v>27</v>
      </c>
      <c r="G631" s="11">
        <v>126</v>
      </c>
      <c r="H631" s="11">
        <v>940</v>
      </c>
      <c r="I631" s="12">
        <v>44944.777581018519</v>
      </c>
      <c r="J631" s="11">
        <v>21440</v>
      </c>
      <c r="K631" s="11" t="s">
        <v>1279</v>
      </c>
      <c r="L631" s="11" t="s">
        <v>3008</v>
      </c>
      <c r="M631" s="11" t="s">
        <v>3008</v>
      </c>
      <c r="N631" s="11" t="s">
        <v>3008</v>
      </c>
      <c r="O631" s="11" t="s">
        <v>3008</v>
      </c>
      <c r="P631" s="11" t="s">
        <v>3008</v>
      </c>
      <c r="Q631" s="13">
        <v>43831</v>
      </c>
      <c r="R631" s="11" t="s">
        <v>3009</v>
      </c>
      <c r="S631" s="11">
        <v>200039063</v>
      </c>
      <c r="T631" s="11" t="s">
        <v>4452</v>
      </c>
      <c r="U631" s="11" t="s">
        <v>4453</v>
      </c>
      <c r="V631" s="11">
        <v>212106462</v>
      </c>
      <c r="W631" s="11">
        <v>9537862.716</v>
      </c>
    </row>
    <row r="632" spans="1:23" ht="43.2">
      <c r="A632" s="11" t="s">
        <v>3350</v>
      </c>
      <c r="B632" s="11">
        <v>21647</v>
      </c>
      <c r="C632" s="11">
        <v>1</v>
      </c>
      <c r="D632" s="11" t="s">
        <v>3011</v>
      </c>
      <c r="E632" s="11">
        <v>21</v>
      </c>
      <c r="F632" s="11">
        <v>27</v>
      </c>
      <c r="G632" s="11">
        <v>119</v>
      </c>
      <c r="H632" s="11">
        <v>686</v>
      </c>
      <c r="I632" s="12">
        <v>44944.777581018519</v>
      </c>
      <c r="J632" s="11">
        <v>21250</v>
      </c>
      <c r="K632" s="11" t="s">
        <v>1397</v>
      </c>
      <c r="L632" s="11" t="s">
        <v>3008</v>
      </c>
      <c r="M632" s="11" t="s">
        <v>3008</v>
      </c>
      <c r="N632" s="11" t="s">
        <v>3008</v>
      </c>
      <c r="O632" s="11" t="s">
        <v>3008</v>
      </c>
      <c r="P632" s="11" t="s">
        <v>3008</v>
      </c>
      <c r="Q632" s="13">
        <v>43831</v>
      </c>
      <c r="R632" s="11" t="s">
        <v>3009</v>
      </c>
      <c r="S632" s="11">
        <v>242101509</v>
      </c>
      <c r="T632" s="11" t="s">
        <v>3351</v>
      </c>
      <c r="U632" s="11" t="s">
        <v>3352</v>
      </c>
      <c r="V632" s="11">
        <v>212106470</v>
      </c>
      <c r="W632" s="11">
        <v>6937833.8020000001</v>
      </c>
    </row>
    <row r="633" spans="1:23" ht="43.2">
      <c r="A633" s="11" t="s">
        <v>4376</v>
      </c>
      <c r="B633" s="11">
        <v>21648</v>
      </c>
      <c r="C633" s="11">
        <v>2</v>
      </c>
      <c r="D633" s="11" t="s">
        <v>3011</v>
      </c>
      <c r="E633" s="11">
        <v>21</v>
      </c>
      <c r="F633" s="11">
        <v>27</v>
      </c>
      <c r="G633" s="11">
        <v>175</v>
      </c>
      <c r="H633" s="11">
        <v>1245</v>
      </c>
      <c r="I633" s="12">
        <v>44944.777581018519</v>
      </c>
      <c r="J633" s="11">
        <v>21540</v>
      </c>
      <c r="K633" s="11" t="s">
        <v>1281</v>
      </c>
      <c r="L633" s="11" t="s">
        <v>3008</v>
      </c>
      <c r="M633" s="11" t="s">
        <v>3008</v>
      </c>
      <c r="N633" s="11" t="s">
        <v>3008</v>
      </c>
      <c r="O633" s="11" t="s">
        <v>3008</v>
      </c>
      <c r="P633" s="11" t="s">
        <v>3008</v>
      </c>
      <c r="Q633" s="13">
        <v>43831</v>
      </c>
      <c r="R633" s="11" t="s">
        <v>3009</v>
      </c>
      <c r="S633" s="11">
        <v>200039063</v>
      </c>
      <c r="T633" s="11" t="s">
        <v>4377</v>
      </c>
      <c r="U633" s="11" t="s">
        <v>4378</v>
      </c>
      <c r="V633" s="11">
        <v>212106488</v>
      </c>
      <c r="W633" s="11">
        <v>12486028.967</v>
      </c>
    </row>
    <row r="634" spans="1:23" ht="43.2">
      <c r="A634" s="11" t="s">
        <v>3320</v>
      </c>
      <c r="B634" s="11">
        <v>21649</v>
      </c>
      <c r="C634" s="11">
        <v>3</v>
      </c>
      <c r="D634" s="11" t="s">
        <v>3011</v>
      </c>
      <c r="E634" s="11">
        <v>21</v>
      </c>
      <c r="F634" s="11">
        <v>27</v>
      </c>
      <c r="G634" s="11">
        <v>53</v>
      </c>
      <c r="H634" s="11">
        <v>952</v>
      </c>
      <c r="I634" s="12">
        <v>44944.777581018519</v>
      </c>
      <c r="J634" s="11">
        <v>21350</v>
      </c>
      <c r="K634" s="11" t="s">
        <v>1565</v>
      </c>
      <c r="L634" s="11" t="s">
        <v>3008</v>
      </c>
      <c r="M634" s="11" t="s">
        <v>3008</v>
      </c>
      <c r="N634" s="11" t="s">
        <v>3008</v>
      </c>
      <c r="O634" s="11" t="s">
        <v>3008</v>
      </c>
      <c r="P634" s="11" t="s">
        <v>3008</v>
      </c>
      <c r="Q634" s="13">
        <v>43831</v>
      </c>
      <c r="R634" s="11" t="s">
        <v>3009</v>
      </c>
      <c r="S634" s="11">
        <v>200071017</v>
      </c>
      <c r="T634" s="11" t="s">
        <v>3321</v>
      </c>
      <c r="U634" s="11" t="s">
        <v>3322</v>
      </c>
      <c r="V634" s="11">
        <v>212106496</v>
      </c>
      <c r="W634" s="11">
        <v>9555975.3149999995</v>
      </c>
    </row>
    <row r="635" spans="1:23" ht="43.2">
      <c r="A635" s="11" t="s">
        <v>4644</v>
      </c>
      <c r="B635" s="11">
        <v>21650</v>
      </c>
      <c r="C635" s="11">
        <v>1</v>
      </c>
      <c r="D635" s="11" t="s">
        <v>3011</v>
      </c>
      <c r="E635" s="11">
        <v>21</v>
      </c>
      <c r="F635" s="11">
        <v>27</v>
      </c>
      <c r="G635" s="11">
        <v>147</v>
      </c>
      <c r="H635" s="11">
        <v>793</v>
      </c>
      <c r="I635" s="12">
        <v>44944.777581018519</v>
      </c>
      <c r="J635" s="11">
        <v>21220</v>
      </c>
      <c r="K635" s="11" t="s">
        <v>1283</v>
      </c>
      <c r="L635" s="11" t="s">
        <v>3008</v>
      </c>
      <c r="M635" s="11" t="s">
        <v>3008</v>
      </c>
      <c r="N635" s="11" t="s">
        <v>3008</v>
      </c>
      <c r="O635" s="11" t="s">
        <v>3008</v>
      </c>
      <c r="P635" s="11" t="s">
        <v>3008</v>
      </c>
      <c r="Q635" s="13">
        <v>43831</v>
      </c>
      <c r="R635" s="11" t="s">
        <v>3009</v>
      </c>
      <c r="S635" s="11">
        <v>200070894</v>
      </c>
      <c r="T635" s="11" t="s">
        <v>4645</v>
      </c>
      <c r="U635" s="11" t="s">
        <v>4646</v>
      </c>
      <c r="V635" s="11">
        <v>212106504</v>
      </c>
      <c r="W635" s="11">
        <v>7976955.5659999996</v>
      </c>
    </row>
    <row r="636" spans="1:23" ht="43.2">
      <c r="A636" s="11" t="s">
        <v>4698</v>
      </c>
      <c r="B636" s="11">
        <v>21178</v>
      </c>
      <c r="C636" s="11">
        <v>1</v>
      </c>
      <c r="D636" s="11" t="s">
        <v>3011</v>
      </c>
      <c r="E636" s="11">
        <v>21</v>
      </c>
      <c r="F636" s="11">
        <v>27</v>
      </c>
      <c r="G636" s="11">
        <v>313</v>
      </c>
      <c r="H636" s="11">
        <v>2204</v>
      </c>
      <c r="I636" s="12">
        <v>44944.777581018519</v>
      </c>
      <c r="J636" s="11">
        <v>21220</v>
      </c>
      <c r="K636" s="11" t="s">
        <v>468</v>
      </c>
      <c r="L636" s="11" t="s">
        <v>3008</v>
      </c>
      <c r="M636" s="11" t="s">
        <v>3008</v>
      </c>
      <c r="N636" s="11" t="s">
        <v>3008</v>
      </c>
      <c r="O636" s="11" t="s">
        <v>3008</v>
      </c>
      <c r="P636" s="11" t="s">
        <v>3008</v>
      </c>
      <c r="Q636" s="13">
        <v>43831</v>
      </c>
      <c r="R636" s="11" t="s">
        <v>3009</v>
      </c>
      <c r="S636" s="11">
        <v>200070894</v>
      </c>
      <c r="T636" s="11" t="s">
        <v>4699</v>
      </c>
      <c r="U636" s="11" t="s">
        <v>4700</v>
      </c>
      <c r="V636" s="11">
        <v>200085447</v>
      </c>
      <c r="W636" s="11">
        <v>22071366.217</v>
      </c>
    </row>
    <row r="637" spans="1:23" ht="43.2">
      <c r="A637" s="11" t="s">
        <v>4487</v>
      </c>
      <c r="B637" s="11">
        <v>21327</v>
      </c>
      <c r="C637" s="11">
        <v>1</v>
      </c>
      <c r="D637" s="11" t="s">
        <v>3011</v>
      </c>
      <c r="E637" s="11">
        <v>21</v>
      </c>
      <c r="F637" s="11">
        <v>27</v>
      </c>
      <c r="G637" s="11">
        <v>252</v>
      </c>
      <c r="H637" s="11">
        <v>1990</v>
      </c>
      <c r="I637" s="12">
        <v>44944.777581018519</v>
      </c>
      <c r="J637" s="11">
        <v>21340</v>
      </c>
      <c r="K637" s="11" t="s">
        <v>851</v>
      </c>
      <c r="L637" s="11" t="s">
        <v>3008</v>
      </c>
      <c r="M637" s="11" t="s">
        <v>3008</v>
      </c>
      <c r="N637" s="11" t="s">
        <v>3008</v>
      </c>
      <c r="O637" s="11" t="s">
        <v>3008</v>
      </c>
      <c r="P637" s="11" t="s">
        <v>3008</v>
      </c>
      <c r="Q637" s="13">
        <v>43831</v>
      </c>
      <c r="R637" s="11" t="s">
        <v>3009</v>
      </c>
      <c r="S637" s="11">
        <v>200006682</v>
      </c>
      <c r="T637" s="11" t="s">
        <v>4488</v>
      </c>
      <c r="U637" s="11" t="s">
        <v>4489</v>
      </c>
      <c r="V637" s="11">
        <v>200059905</v>
      </c>
      <c r="W637" s="11">
        <v>19955909.550000001</v>
      </c>
    </row>
    <row r="638" spans="1:23" ht="43.2">
      <c r="A638" s="11" t="s">
        <v>4584</v>
      </c>
      <c r="B638" s="11">
        <v>21651</v>
      </c>
      <c r="C638" s="11">
        <v>2</v>
      </c>
      <c r="D638" s="11" t="s">
        <v>3011</v>
      </c>
      <c r="E638" s="11">
        <v>21</v>
      </c>
      <c r="F638" s="11">
        <v>27</v>
      </c>
      <c r="G638" s="11">
        <v>199</v>
      </c>
      <c r="H638" s="11">
        <v>1851</v>
      </c>
      <c r="I638" s="12">
        <v>44944.777581018519</v>
      </c>
      <c r="J638" s="11">
        <v>21121</v>
      </c>
      <c r="K638" s="11" t="s">
        <v>1285</v>
      </c>
      <c r="L638" s="11" t="s">
        <v>3008</v>
      </c>
      <c r="M638" s="11" t="s">
        <v>3008</v>
      </c>
      <c r="N638" s="11" t="s">
        <v>3008</v>
      </c>
      <c r="O638" s="11" t="s">
        <v>3008</v>
      </c>
      <c r="P638" s="11" t="s">
        <v>3008</v>
      </c>
      <c r="Q638" s="13">
        <v>43831</v>
      </c>
      <c r="R638" s="11" t="s">
        <v>3009</v>
      </c>
      <c r="S638" s="11">
        <v>200039063</v>
      </c>
      <c r="T638" s="11" t="s">
        <v>4585</v>
      </c>
      <c r="U638" s="11" t="s">
        <v>4586</v>
      </c>
      <c r="V638" s="11">
        <v>212106512</v>
      </c>
      <c r="W638" s="11">
        <v>19040751.460000001</v>
      </c>
    </row>
    <row r="639" spans="1:23" ht="43.2">
      <c r="A639" s="11" t="s">
        <v>3620</v>
      </c>
      <c r="B639" s="11">
        <v>21652</v>
      </c>
      <c r="C639" s="11">
        <v>1</v>
      </c>
      <c r="D639" s="11" t="s">
        <v>3011</v>
      </c>
      <c r="E639" s="11">
        <v>21</v>
      </c>
      <c r="F639" s="11">
        <v>27</v>
      </c>
      <c r="G639" s="11">
        <v>295</v>
      </c>
      <c r="H639" s="11">
        <v>1125</v>
      </c>
      <c r="I639" s="12">
        <v>44944.777581018519</v>
      </c>
      <c r="J639" s="11">
        <v>21320</v>
      </c>
      <c r="K639" s="11" t="s">
        <v>1287</v>
      </c>
      <c r="L639" s="11" t="s">
        <v>3008</v>
      </c>
      <c r="M639" s="11" t="s">
        <v>3008</v>
      </c>
      <c r="N639" s="11" t="s">
        <v>3008</v>
      </c>
      <c r="O639" s="11" t="s">
        <v>3008</v>
      </c>
      <c r="P639" s="11" t="s">
        <v>3008</v>
      </c>
      <c r="Q639" s="13">
        <v>43831</v>
      </c>
      <c r="R639" s="11" t="s">
        <v>3009</v>
      </c>
      <c r="S639" s="11">
        <v>200071207</v>
      </c>
      <c r="T639" s="11" t="s">
        <v>3621</v>
      </c>
      <c r="U639" s="11" t="s">
        <v>3622</v>
      </c>
      <c r="V639" s="11">
        <v>212106520</v>
      </c>
      <c r="W639" s="11">
        <v>11275408.728</v>
      </c>
    </row>
    <row r="640" spans="1:23" ht="43.2">
      <c r="A640" s="11" t="s">
        <v>4214</v>
      </c>
      <c r="B640" s="11">
        <v>21653</v>
      </c>
      <c r="C640" s="11">
        <v>3</v>
      </c>
      <c r="D640" s="11" t="s">
        <v>3011</v>
      </c>
      <c r="E640" s="11">
        <v>21</v>
      </c>
      <c r="F640" s="11">
        <v>27</v>
      </c>
      <c r="G640" s="11">
        <v>50</v>
      </c>
      <c r="H640" s="11">
        <v>350</v>
      </c>
      <c r="I640" s="12">
        <v>44944.777581018519</v>
      </c>
      <c r="J640" s="11">
        <v>21400</v>
      </c>
      <c r="K640" s="11" t="s">
        <v>1289</v>
      </c>
      <c r="L640" s="11" t="s">
        <v>3008</v>
      </c>
      <c r="M640" s="11" t="s">
        <v>3008</v>
      </c>
      <c r="N640" s="11" t="s">
        <v>3008</v>
      </c>
      <c r="O640" s="11" t="s">
        <v>3008</v>
      </c>
      <c r="P640" s="11" t="s">
        <v>3008</v>
      </c>
      <c r="Q640" s="13">
        <v>43831</v>
      </c>
      <c r="R640" s="11" t="s">
        <v>3009</v>
      </c>
      <c r="S640" s="11">
        <v>242101434</v>
      </c>
      <c r="T640" s="11" t="s">
        <v>4215</v>
      </c>
      <c r="U640" s="11" t="s">
        <v>4216</v>
      </c>
      <c r="V640" s="11">
        <v>212106538</v>
      </c>
      <c r="W640" s="11">
        <v>3586917.057</v>
      </c>
    </row>
    <row r="641" spans="1:23" ht="43.2">
      <c r="A641" s="11" t="s">
        <v>3221</v>
      </c>
      <c r="B641" s="11">
        <v>21655</v>
      </c>
      <c r="C641" s="11">
        <v>3</v>
      </c>
      <c r="D641" s="11" t="s">
        <v>3011</v>
      </c>
      <c r="E641" s="11">
        <v>21</v>
      </c>
      <c r="F641" s="11">
        <v>27</v>
      </c>
      <c r="G641" s="11">
        <v>231</v>
      </c>
      <c r="H641" s="11">
        <v>1680</v>
      </c>
      <c r="I641" s="12">
        <v>44944.777581018519</v>
      </c>
      <c r="J641" s="11">
        <v>21400</v>
      </c>
      <c r="K641" s="11" t="s">
        <v>1291</v>
      </c>
      <c r="L641" s="11" t="s">
        <v>3008</v>
      </c>
      <c r="M641" s="11" t="s">
        <v>3008</v>
      </c>
      <c r="N641" s="11" t="s">
        <v>3008</v>
      </c>
      <c r="O641" s="11" t="s">
        <v>3008</v>
      </c>
      <c r="P641" s="11" t="s">
        <v>3008</v>
      </c>
      <c r="Q641" s="13">
        <v>43831</v>
      </c>
      <c r="R641" s="11" t="s">
        <v>3009</v>
      </c>
      <c r="S641" s="11">
        <v>242101434</v>
      </c>
      <c r="T641" s="11" t="s">
        <v>3222</v>
      </c>
      <c r="U641" s="11" t="s">
        <v>3223</v>
      </c>
      <c r="V641" s="11">
        <v>212106553</v>
      </c>
      <c r="W641" s="11">
        <v>16774389.029999999</v>
      </c>
    </row>
    <row r="642" spans="1:23" ht="43.2">
      <c r="A642" s="11" t="s">
        <v>4752</v>
      </c>
      <c r="B642" s="11">
        <v>21656</v>
      </c>
      <c r="C642" s="11">
        <v>2</v>
      </c>
      <c r="D642" s="11" t="s">
        <v>3011</v>
      </c>
      <c r="E642" s="11">
        <v>21</v>
      </c>
      <c r="F642" s="11">
        <v>27</v>
      </c>
      <c r="G642" s="11">
        <v>691</v>
      </c>
      <c r="H642" s="11">
        <v>937</v>
      </c>
      <c r="I642" s="12">
        <v>44944.777581018519</v>
      </c>
      <c r="J642" s="11">
        <v>21110</v>
      </c>
      <c r="K642" s="11" t="s">
        <v>1081</v>
      </c>
      <c r="L642" s="11" t="s">
        <v>3008</v>
      </c>
      <c r="M642" s="11" t="s">
        <v>3008</v>
      </c>
      <c r="N642" s="11" t="s">
        <v>3008</v>
      </c>
      <c r="O642" s="11" t="s">
        <v>3008</v>
      </c>
      <c r="P642" s="11" t="s">
        <v>3008</v>
      </c>
      <c r="Q642" s="13">
        <v>43831</v>
      </c>
      <c r="R642" s="11" t="s">
        <v>3009</v>
      </c>
      <c r="S642" s="11">
        <v>200000925</v>
      </c>
      <c r="T642" s="11" t="s">
        <v>4753</v>
      </c>
      <c r="U642" s="11" t="s">
        <v>4754</v>
      </c>
      <c r="V642" s="11">
        <v>212106561</v>
      </c>
      <c r="W642" s="11">
        <v>9408260.6569999997</v>
      </c>
    </row>
    <row r="643" spans="1:23" ht="43.2">
      <c r="A643" s="11" t="s">
        <v>3191</v>
      </c>
      <c r="B643" s="11">
        <v>21657</v>
      </c>
      <c r="C643" s="11">
        <v>2</v>
      </c>
      <c r="D643" s="11" t="s">
        <v>3011</v>
      </c>
      <c r="E643" s="11">
        <v>21</v>
      </c>
      <c r="F643" s="11">
        <v>27</v>
      </c>
      <c r="G643" s="11">
        <v>1990</v>
      </c>
      <c r="H643" s="11">
        <v>1010</v>
      </c>
      <c r="I643" s="12">
        <v>44944.777581018519</v>
      </c>
      <c r="J643" s="11">
        <v>21490</v>
      </c>
      <c r="K643" s="11" t="s">
        <v>1083</v>
      </c>
      <c r="L643" s="11" t="s">
        <v>3008</v>
      </c>
      <c r="M643" s="11" t="s">
        <v>3008</v>
      </c>
      <c r="N643" s="11" t="s">
        <v>3008</v>
      </c>
      <c r="O643" s="11" t="s">
        <v>3008</v>
      </c>
      <c r="P643" s="11" t="s">
        <v>3008</v>
      </c>
      <c r="Q643" s="13">
        <v>43831</v>
      </c>
      <c r="R643" s="11" t="s">
        <v>3009</v>
      </c>
      <c r="S643" s="11">
        <v>200069540</v>
      </c>
      <c r="T643" s="11" t="s">
        <v>3192</v>
      </c>
      <c r="U643" s="11" t="s">
        <v>3193</v>
      </c>
      <c r="V643" s="11">
        <v>212106579</v>
      </c>
      <c r="W643" s="11">
        <v>10151936.528999999</v>
      </c>
    </row>
    <row r="644" spans="1:23" ht="43.2">
      <c r="A644" s="11" t="s">
        <v>3434</v>
      </c>
      <c r="B644" s="11">
        <v>21659</v>
      </c>
      <c r="C644" s="11">
        <v>2</v>
      </c>
      <c r="D644" s="11" t="s">
        <v>3011</v>
      </c>
      <c r="E644" s="11">
        <v>21</v>
      </c>
      <c r="F644" s="11">
        <v>27</v>
      </c>
      <c r="G644" s="11">
        <v>167</v>
      </c>
      <c r="H644" s="11">
        <v>2789</v>
      </c>
      <c r="I644" s="12">
        <v>44944.777581018519</v>
      </c>
      <c r="J644" s="11">
        <v>21440</v>
      </c>
      <c r="K644" s="11" t="s">
        <v>1293</v>
      </c>
      <c r="L644" s="11" t="s">
        <v>3008</v>
      </c>
      <c r="M644" s="11" t="s">
        <v>3008</v>
      </c>
      <c r="N644" s="11" t="s">
        <v>3008</v>
      </c>
      <c r="O644" s="11" t="s">
        <v>3008</v>
      </c>
      <c r="P644" s="11" t="s">
        <v>3008</v>
      </c>
      <c r="Q644" s="13">
        <v>43831</v>
      </c>
      <c r="R644" s="11" t="s">
        <v>3009</v>
      </c>
      <c r="S644" s="11">
        <v>200039063</v>
      </c>
      <c r="T644" s="11" t="s">
        <v>3435</v>
      </c>
      <c r="U644" s="11" t="s">
        <v>3436</v>
      </c>
      <c r="V644" s="11">
        <v>212106595</v>
      </c>
      <c r="W644" s="11">
        <v>28383052.096999999</v>
      </c>
    </row>
    <row r="645" spans="1:23" ht="43.2">
      <c r="A645" s="11" t="s">
        <v>3017</v>
      </c>
      <c r="B645" s="11">
        <v>21660</v>
      </c>
      <c r="C645" s="11">
        <v>1</v>
      </c>
      <c r="D645" s="11" t="s">
        <v>3011</v>
      </c>
      <c r="E645" s="11">
        <v>21</v>
      </c>
      <c r="F645" s="11">
        <v>27</v>
      </c>
      <c r="G645" s="11">
        <v>53</v>
      </c>
      <c r="H645" s="11">
        <v>539</v>
      </c>
      <c r="I645" s="12">
        <v>44944.777581018519</v>
      </c>
      <c r="J645" s="11">
        <v>21360</v>
      </c>
      <c r="K645" s="11" t="s">
        <v>1295</v>
      </c>
      <c r="L645" s="11" t="s">
        <v>3008</v>
      </c>
      <c r="M645" s="11" t="s">
        <v>3008</v>
      </c>
      <c r="N645" s="11" t="s">
        <v>3008</v>
      </c>
      <c r="O645" s="11" t="s">
        <v>3008</v>
      </c>
      <c r="P645" s="11" t="s">
        <v>3008</v>
      </c>
      <c r="Q645" s="13">
        <v>43831</v>
      </c>
      <c r="R645" s="11" t="s">
        <v>3009</v>
      </c>
      <c r="S645" s="11">
        <v>200071207</v>
      </c>
      <c r="T645" s="11" t="s">
        <v>3018</v>
      </c>
      <c r="U645" s="11" t="s">
        <v>3019</v>
      </c>
      <c r="V645" s="11">
        <v>212106603</v>
      </c>
      <c r="W645" s="11">
        <v>5458750.8059999999</v>
      </c>
    </row>
    <row r="646" spans="1:23" ht="43.2">
      <c r="A646" s="11" t="s">
        <v>3647</v>
      </c>
      <c r="B646" s="11">
        <v>21661</v>
      </c>
      <c r="C646" s="11">
        <v>2</v>
      </c>
      <c r="D646" s="11" t="s">
        <v>3011</v>
      </c>
      <c r="E646" s="11">
        <v>21</v>
      </c>
      <c r="F646" s="11">
        <v>27</v>
      </c>
      <c r="G646" s="11">
        <v>1777</v>
      </c>
      <c r="H646" s="11">
        <v>1213</v>
      </c>
      <c r="I646" s="12">
        <v>44944.777581018519</v>
      </c>
      <c r="J646" s="11">
        <v>21370</v>
      </c>
      <c r="K646" s="11" t="s">
        <v>1085</v>
      </c>
      <c r="L646" s="11" t="s">
        <v>3008</v>
      </c>
      <c r="M646" s="11" t="s">
        <v>3008</v>
      </c>
      <c r="N646" s="11" t="s">
        <v>3008</v>
      </c>
      <c r="O646" s="11" t="s">
        <v>3008</v>
      </c>
      <c r="P646" s="11" t="s">
        <v>3008</v>
      </c>
      <c r="Q646" s="13">
        <v>43831</v>
      </c>
      <c r="R646" s="11" t="s">
        <v>3009</v>
      </c>
      <c r="S646" s="11">
        <v>200039055</v>
      </c>
      <c r="T646" s="11" t="s">
        <v>3648</v>
      </c>
      <c r="U646" s="11" t="s">
        <v>3649</v>
      </c>
      <c r="V646" s="11">
        <v>212106611</v>
      </c>
      <c r="W646" s="11">
        <v>12199645.691</v>
      </c>
    </row>
    <row r="647" spans="1:23" ht="43.2">
      <c r="A647" s="11" t="s">
        <v>3119</v>
      </c>
      <c r="B647" s="11">
        <v>21662</v>
      </c>
      <c r="C647" s="11">
        <v>3</v>
      </c>
      <c r="D647" s="11" t="s">
        <v>3011</v>
      </c>
      <c r="E647" s="11">
        <v>21</v>
      </c>
      <c r="F647" s="11">
        <v>27</v>
      </c>
      <c r="G647" s="11">
        <v>32</v>
      </c>
      <c r="H647" s="11">
        <v>403</v>
      </c>
      <c r="I647" s="12">
        <v>44944.777581018519</v>
      </c>
      <c r="J647" s="11">
        <v>21350</v>
      </c>
      <c r="K647" s="11" t="s">
        <v>1297</v>
      </c>
      <c r="L647" s="11" t="s">
        <v>3008</v>
      </c>
      <c r="M647" s="11" t="s">
        <v>3008</v>
      </c>
      <c r="N647" s="11" t="s">
        <v>3008</v>
      </c>
      <c r="O647" s="11" t="s">
        <v>3008</v>
      </c>
      <c r="P647" s="11" t="s">
        <v>3008</v>
      </c>
      <c r="Q647" s="13">
        <v>43831</v>
      </c>
      <c r="R647" s="11" t="s">
        <v>3009</v>
      </c>
      <c r="S647" s="11">
        <v>200071017</v>
      </c>
      <c r="T647" s="11" t="s">
        <v>3120</v>
      </c>
      <c r="U647" s="11" t="s">
        <v>3121</v>
      </c>
      <c r="V647" s="11">
        <v>212106629</v>
      </c>
      <c r="W647" s="11">
        <v>4051404.8169999998</v>
      </c>
    </row>
    <row r="648" spans="1:23" ht="43.2">
      <c r="A648" s="11" t="s">
        <v>4280</v>
      </c>
      <c r="B648" s="11">
        <v>21663</v>
      </c>
      <c r="C648" s="11">
        <v>3</v>
      </c>
      <c r="D648" s="11" t="s">
        <v>3011</v>
      </c>
      <c r="E648" s="11">
        <v>21</v>
      </c>
      <c r="F648" s="11">
        <v>27</v>
      </c>
      <c r="G648" s="11">
        <v>2811</v>
      </c>
      <c r="H648" s="11">
        <v>1023</v>
      </c>
      <c r="I648" s="12">
        <v>44944.777581018519</v>
      </c>
      <c r="J648" s="11">
        <v>21150</v>
      </c>
      <c r="K648" s="11" t="s">
        <v>1087</v>
      </c>
      <c r="L648" s="11" t="s">
        <v>3008</v>
      </c>
      <c r="M648" s="11" t="s">
        <v>3008</v>
      </c>
      <c r="N648" s="11" t="s">
        <v>3008</v>
      </c>
      <c r="O648" s="11" t="s">
        <v>3008</v>
      </c>
      <c r="P648" s="11" t="s">
        <v>3008</v>
      </c>
      <c r="Q648" s="13">
        <v>43831</v>
      </c>
      <c r="R648" s="11" t="s">
        <v>3009</v>
      </c>
      <c r="S648" s="11">
        <v>242101459</v>
      </c>
      <c r="T648" s="11" t="s">
        <v>4281</v>
      </c>
      <c r="U648" s="11" t="s">
        <v>4282</v>
      </c>
      <c r="V648" s="11">
        <v>212106637</v>
      </c>
      <c r="W648" s="11">
        <v>10357641.710999999</v>
      </c>
    </row>
    <row r="649" spans="1:23" ht="43.2">
      <c r="A649" s="11" t="s">
        <v>5061</v>
      </c>
      <c r="B649" s="11">
        <v>21664</v>
      </c>
      <c r="C649" s="11">
        <v>3</v>
      </c>
      <c r="D649" s="11" t="s">
        <v>3011</v>
      </c>
      <c r="E649" s="11">
        <v>21</v>
      </c>
      <c r="F649" s="11">
        <v>27</v>
      </c>
      <c r="G649" s="11">
        <v>82</v>
      </c>
      <c r="H649" s="11">
        <v>1804</v>
      </c>
      <c r="I649" s="12">
        <v>44944.777581018519</v>
      </c>
      <c r="J649" s="11">
        <v>21330</v>
      </c>
      <c r="K649" s="11" t="s">
        <v>1299</v>
      </c>
      <c r="L649" s="11" t="s">
        <v>3008</v>
      </c>
      <c r="M649" s="11" t="s">
        <v>3008</v>
      </c>
      <c r="N649" s="11" t="s">
        <v>3008</v>
      </c>
      <c r="O649" s="11" t="s">
        <v>3008</v>
      </c>
      <c r="P649" s="11" t="s">
        <v>3008</v>
      </c>
      <c r="Q649" s="13">
        <v>43831</v>
      </c>
      <c r="R649" s="11" t="s">
        <v>3009</v>
      </c>
      <c r="S649" s="11">
        <v>242101491</v>
      </c>
      <c r="T649" s="11" t="s">
        <v>5062</v>
      </c>
      <c r="U649" s="11" t="s">
        <v>5063</v>
      </c>
      <c r="V649" s="11">
        <v>212106645</v>
      </c>
      <c r="W649" s="11">
        <v>18118552.886</v>
      </c>
    </row>
    <row r="650" spans="1:23" ht="43.2">
      <c r="A650" s="11" t="s">
        <v>4091</v>
      </c>
      <c r="B650" s="11">
        <v>21665</v>
      </c>
      <c r="C650" s="11">
        <v>2</v>
      </c>
      <c r="D650" s="11" t="s">
        <v>3011</v>
      </c>
      <c r="E650" s="11">
        <v>21</v>
      </c>
      <c r="F650" s="11">
        <v>27</v>
      </c>
      <c r="G650" s="11">
        <v>165</v>
      </c>
      <c r="H650" s="11">
        <v>1151</v>
      </c>
      <c r="I650" s="12">
        <v>44944.777581018519</v>
      </c>
      <c r="J650" s="11">
        <v>21260</v>
      </c>
      <c r="K650" s="11" t="s">
        <v>1301</v>
      </c>
      <c r="L650" s="11" t="s">
        <v>3008</v>
      </c>
      <c r="M650" s="11" t="s">
        <v>3008</v>
      </c>
      <c r="N650" s="11" t="s">
        <v>3008</v>
      </c>
      <c r="O650" s="11" t="s">
        <v>3008</v>
      </c>
      <c r="P650" s="11" t="s">
        <v>3008</v>
      </c>
      <c r="Q650" s="13">
        <v>43831</v>
      </c>
      <c r="R650" s="11" t="s">
        <v>3009</v>
      </c>
      <c r="S650" s="11">
        <v>200070910</v>
      </c>
      <c r="T650" s="11" t="s">
        <v>4092</v>
      </c>
      <c r="U650" s="11" t="s">
        <v>4093</v>
      </c>
      <c r="V650" s="11">
        <v>212106652</v>
      </c>
      <c r="W650" s="11">
        <v>11658546.408</v>
      </c>
    </row>
    <row r="651" spans="1:23" ht="43.2">
      <c r="A651" s="11" t="s">
        <v>3317</v>
      </c>
      <c r="B651" s="11">
        <v>21666</v>
      </c>
      <c r="C651" s="11">
        <v>2</v>
      </c>
      <c r="D651" s="11" t="s">
        <v>3011</v>
      </c>
      <c r="E651" s="11">
        <v>21</v>
      </c>
      <c r="F651" s="11">
        <v>27</v>
      </c>
      <c r="G651" s="11">
        <v>94</v>
      </c>
      <c r="H651" s="11">
        <v>1291</v>
      </c>
      <c r="I651" s="12">
        <v>44944.777581018519</v>
      </c>
      <c r="J651" s="11">
        <v>21120</v>
      </c>
      <c r="K651" s="11" t="s">
        <v>1567</v>
      </c>
      <c r="L651" s="11" t="s">
        <v>3008</v>
      </c>
      <c r="M651" s="11" t="s">
        <v>3008</v>
      </c>
      <c r="N651" s="11" t="s">
        <v>3008</v>
      </c>
      <c r="O651" s="11" t="s">
        <v>3008</v>
      </c>
      <c r="P651" s="11" t="s">
        <v>3008</v>
      </c>
      <c r="Q651" s="13">
        <v>43831</v>
      </c>
      <c r="R651" s="11" t="s">
        <v>3009</v>
      </c>
      <c r="S651" s="11">
        <v>242100154</v>
      </c>
      <c r="T651" s="11" t="s">
        <v>3318</v>
      </c>
      <c r="U651" s="11" t="s">
        <v>3319</v>
      </c>
      <c r="V651" s="11">
        <v>212106660</v>
      </c>
      <c r="W651" s="11">
        <v>12793829.715</v>
      </c>
    </row>
    <row r="652" spans="1:23" ht="43.2">
      <c r="A652" s="11" t="s">
        <v>4926</v>
      </c>
      <c r="B652" s="11">
        <v>21667</v>
      </c>
      <c r="C652" s="11">
        <v>2</v>
      </c>
      <c r="D652" s="11" t="s">
        <v>3011</v>
      </c>
      <c r="E652" s="11">
        <v>21</v>
      </c>
      <c r="F652" s="11">
        <v>27</v>
      </c>
      <c r="G652" s="11">
        <v>396</v>
      </c>
      <c r="H652" s="11">
        <v>1920</v>
      </c>
      <c r="I652" s="12">
        <v>44944.777581018519</v>
      </c>
      <c r="J652" s="11">
        <v>21260</v>
      </c>
      <c r="K652" s="11" t="s">
        <v>1303</v>
      </c>
      <c r="L652" s="11" t="s">
        <v>3008</v>
      </c>
      <c r="M652" s="11" t="s">
        <v>3008</v>
      </c>
      <c r="N652" s="11" t="s">
        <v>3008</v>
      </c>
      <c r="O652" s="11" t="s">
        <v>3008</v>
      </c>
      <c r="P652" s="11" t="s">
        <v>3008</v>
      </c>
      <c r="Q652" s="13">
        <v>43831</v>
      </c>
      <c r="R652" s="11" t="s">
        <v>3009</v>
      </c>
      <c r="S652" s="11">
        <v>200070910</v>
      </c>
      <c r="T652" s="11" t="s">
        <v>4927</v>
      </c>
      <c r="U652" s="11" t="s">
        <v>4928</v>
      </c>
      <c r="V652" s="11">
        <v>212106678</v>
      </c>
      <c r="W652" s="11">
        <v>19288198.390999999</v>
      </c>
    </row>
    <row r="653" spans="1:23" ht="43.2">
      <c r="A653" s="11" t="s">
        <v>3749</v>
      </c>
      <c r="B653" s="11">
        <v>21669</v>
      </c>
      <c r="C653" s="11">
        <v>2</v>
      </c>
      <c r="D653" s="11" t="s">
        <v>3011</v>
      </c>
      <c r="E653" s="11">
        <v>21</v>
      </c>
      <c r="F653" s="11">
        <v>27</v>
      </c>
      <c r="G653" s="11">
        <v>84</v>
      </c>
      <c r="H653" s="11">
        <v>344</v>
      </c>
      <c r="I653" s="12">
        <v>44944.777581018519</v>
      </c>
      <c r="J653" s="11">
        <v>21540</v>
      </c>
      <c r="K653" s="11" t="s">
        <v>1305</v>
      </c>
      <c r="L653" s="11" t="s">
        <v>3008</v>
      </c>
      <c r="M653" s="11" t="s">
        <v>3008</v>
      </c>
      <c r="N653" s="11" t="s">
        <v>3008</v>
      </c>
      <c r="O653" s="11" t="s">
        <v>3008</v>
      </c>
      <c r="P653" s="11" t="s">
        <v>3008</v>
      </c>
      <c r="Q653" s="13">
        <v>43831</v>
      </c>
      <c r="R653" s="11" t="s">
        <v>3009</v>
      </c>
      <c r="S653" s="11">
        <v>200039055</v>
      </c>
      <c r="T653" s="11" t="s">
        <v>3750</v>
      </c>
      <c r="U653" s="11" t="s">
        <v>3751</v>
      </c>
      <c r="V653" s="11">
        <v>212106694</v>
      </c>
      <c r="W653" s="11">
        <v>3436000.9079999998</v>
      </c>
    </row>
    <row r="654" spans="1:23" ht="43.2">
      <c r="A654" s="11" t="s">
        <v>3881</v>
      </c>
      <c r="B654" s="11">
        <v>21670</v>
      </c>
      <c r="C654" s="11">
        <v>3</v>
      </c>
      <c r="D654" s="11" t="s">
        <v>3011</v>
      </c>
      <c r="E654" s="11">
        <v>21</v>
      </c>
      <c r="F654" s="11">
        <v>27</v>
      </c>
      <c r="G654" s="11">
        <v>288</v>
      </c>
      <c r="H654" s="11">
        <v>821</v>
      </c>
      <c r="I654" s="12">
        <v>44944.777581018519</v>
      </c>
      <c r="J654" s="11">
        <v>21690</v>
      </c>
      <c r="K654" s="11" t="s">
        <v>1119</v>
      </c>
      <c r="L654" s="11" t="s">
        <v>3008</v>
      </c>
      <c r="M654" s="11" t="s">
        <v>3008</v>
      </c>
      <c r="N654" s="11" t="s">
        <v>3008</v>
      </c>
      <c r="O654" s="11" t="s">
        <v>3008</v>
      </c>
      <c r="P654" s="11" t="s">
        <v>3008</v>
      </c>
      <c r="Q654" s="13">
        <v>43831</v>
      </c>
      <c r="R654" s="11" t="s">
        <v>3009</v>
      </c>
      <c r="S654" s="11">
        <v>242101459</v>
      </c>
      <c r="T654" s="11" t="s">
        <v>3882</v>
      </c>
      <c r="U654" s="11" t="s">
        <v>3883</v>
      </c>
      <c r="V654" s="11">
        <v>212106702</v>
      </c>
      <c r="W654" s="11">
        <v>8227273.2750000004</v>
      </c>
    </row>
    <row r="655" spans="1:23" ht="43.2">
      <c r="A655" s="11" t="s">
        <v>3203</v>
      </c>
      <c r="B655" s="11">
        <v>21671</v>
      </c>
      <c r="C655" s="11">
        <v>3</v>
      </c>
      <c r="D655" s="11" t="s">
        <v>3011</v>
      </c>
      <c r="E655" s="11">
        <v>21</v>
      </c>
      <c r="F655" s="11">
        <v>27</v>
      </c>
      <c r="G655" s="11">
        <v>50</v>
      </c>
      <c r="H655" s="11">
        <v>1927</v>
      </c>
      <c r="I655" s="12">
        <v>44944.777581018519</v>
      </c>
      <c r="J655" s="11">
        <v>21330</v>
      </c>
      <c r="K655" s="11" t="s">
        <v>1307</v>
      </c>
      <c r="L655" s="11" t="s">
        <v>3008</v>
      </c>
      <c r="M655" s="11" t="s">
        <v>3008</v>
      </c>
      <c r="N655" s="11" t="s">
        <v>3008</v>
      </c>
      <c r="O655" s="11" t="s">
        <v>3008</v>
      </c>
      <c r="P655" s="11" t="s">
        <v>3008</v>
      </c>
      <c r="Q655" s="13">
        <v>43831</v>
      </c>
      <c r="R655" s="11" t="s">
        <v>3009</v>
      </c>
      <c r="S655" s="11">
        <v>242101434</v>
      </c>
      <c r="T655" s="11" t="s">
        <v>3204</v>
      </c>
      <c r="U655" s="11" t="s">
        <v>3205</v>
      </c>
      <c r="V655" s="11">
        <v>212106710</v>
      </c>
      <c r="W655" s="11">
        <v>19311862.056000002</v>
      </c>
    </row>
    <row r="656" spans="1:23" ht="43.2">
      <c r="A656" s="11" t="s">
        <v>4337</v>
      </c>
      <c r="B656" s="11">
        <v>21672</v>
      </c>
      <c r="C656" s="11">
        <v>3</v>
      </c>
      <c r="D656" s="11" t="s">
        <v>3011</v>
      </c>
      <c r="E656" s="11">
        <v>21</v>
      </c>
      <c r="F656" s="11">
        <v>27</v>
      </c>
      <c r="G656" s="11">
        <v>28</v>
      </c>
      <c r="H656" s="11">
        <v>415</v>
      </c>
      <c r="I656" s="12">
        <v>44944.777581018519</v>
      </c>
      <c r="J656" s="11">
        <v>21350</v>
      </c>
      <c r="K656" s="11" t="s">
        <v>1569</v>
      </c>
      <c r="L656" s="11" t="s">
        <v>3008</v>
      </c>
      <c r="M656" s="11" t="s">
        <v>3008</v>
      </c>
      <c r="N656" s="11" t="s">
        <v>3008</v>
      </c>
      <c r="O656" s="11" t="s">
        <v>3008</v>
      </c>
      <c r="P656" s="11" t="s">
        <v>3008</v>
      </c>
      <c r="Q656" s="13">
        <v>43831</v>
      </c>
      <c r="R656" s="11" t="s">
        <v>3009</v>
      </c>
      <c r="S656" s="11">
        <v>200071017</v>
      </c>
      <c r="T656" s="11" t="s">
        <v>4338</v>
      </c>
      <c r="U656" s="11" t="s">
        <v>4339</v>
      </c>
      <c r="V656" s="11">
        <v>212106728</v>
      </c>
      <c r="W656" s="11">
        <v>4130865.023</v>
      </c>
    </row>
    <row r="657" spans="1:23" ht="43.2">
      <c r="A657" s="11" t="s">
        <v>5097</v>
      </c>
      <c r="B657" s="11">
        <v>21673</v>
      </c>
      <c r="C657" s="11">
        <v>1</v>
      </c>
      <c r="D657" s="11" t="s">
        <v>3011</v>
      </c>
      <c r="E657" s="11">
        <v>21</v>
      </c>
      <c r="F657" s="11">
        <v>27</v>
      </c>
      <c r="G657" s="11">
        <v>214</v>
      </c>
      <c r="H657" s="11">
        <v>1004</v>
      </c>
      <c r="I657" s="12">
        <v>44944.777581018519</v>
      </c>
      <c r="J657" s="11">
        <v>21360</v>
      </c>
      <c r="K657" s="11" t="s">
        <v>1309</v>
      </c>
      <c r="L657" s="11" t="s">
        <v>3008</v>
      </c>
      <c r="M657" s="11" t="s">
        <v>3008</v>
      </c>
      <c r="N657" s="11" t="s">
        <v>3008</v>
      </c>
      <c r="O657" s="11" t="s">
        <v>3008</v>
      </c>
      <c r="P657" s="11" t="s">
        <v>3008</v>
      </c>
      <c r="Q657" s="13">
        <v>43831</v>
      </c>
      <c r="R657" s="11" t="s">
        <v>3009</v>
      </c>
      <c r="S657" s="11">
        <v>200071207</v>
      </c>
      <c r="T657" s="11" t="s">
        <v>5098</v>
      </c>
      <c r="U657" s="11" t="s">
        <v>5099</v>
      </c>
      <c r="V657" s="11">
        <v>212106736</v>
      </c>
      <c r="W657" s="11">
        <v>10145297.407</v>
      </c>
    </row>
    <row r="658" spans="1:23" ht="43.2">
      <c r="A658" s="11" t="s">
        <v>3296</v>
      </c>
      <c r="B658" s="11">
        <v>21674</v>
      </c>
      <c r="C658" s="11">
        <v>3</v>
      </c>
      <c r="D658" s="11" t="s">
        <v>3011</v>
      </c>
      <c r="E658" s="11">
        <v>21</v>
      </c>
      <c r="F658" s="11">
        <v>27</v>
      </c>
      <c r="G658" s="11">
        <v>199</v>
      </c>
      <c r="H658" s="11">
        <v>1924</v>
      </c>
      <c r="I658" s="12">
        <v>44944.777581018519</v>
      </c>
      <c r="J658" s="11">
        <v>21520</v>
      </c>
      <c r="K658" s="11" t="s">
        <v>1311</v>
      </c>
      <c r="L658" s="11" t="s">
        <v>3008</v>
      </c>
      <c r="M658" s="11" t="s">
        <v>3008</v>
      </c>
      <c r="N658" s="11" t="s">
        <v>3008</v>
      </c>
      <c r="O658" s="11" t="s">
        <v>3008</v>
      </c>
      <c r="P658" s="11" t="s">
        <v>3008</v>
      </c>
      <c r="Q658" s="13">
        <v>43831</v>
      </c>
      <c r="R658" s="11" t="s">
        <v>3009</v>
      </c>
      <c r="S658" s="11">
        <v>242101434</v>
      </c>
      <c r="T658" s="11" t="s">
        <v>3297</v>
      </c>
      <c r="U658" s="11" t="s">
        <v>3298</v>
      </c>
      <c r="V658" s="11">
        <v>212106744</v>
      </c>
      <c r="W658" s="11">
        <v>19253729.682</v>
      </c>
    </row>
    <row r="659" spans="1:23" ht="43.2">
      <c r="A659" s="11" t="s">
        <v>3641</v>
      </c>
      <c r="B659" s="11">
        <v>21675</v>
      </c>
      <c r="C659" s="11">
        <v>1</v>
      </c>
      <c r="D659" s="11" t="s">
        <v>3011</v>
      </c>
      <c r="E659" s="11">
        <v>21</v>
      </c>
      <c r="F659" s="11">
        <v>27</v>
      </c>
      <c r="G659" s="11">
        <v>38</v>
      </c>
      <c r="H659" s="11">
        <v>881</v>
      </c>
      <c r="I659" s="12">
        <v>44944.777581018519</v>
      </c>
      <c r="J659" s="11">
        <v>21430</v>
      </c>
      <c r="K659" s="11" t="s">
        <v>1313</v>
      </c>
      <c r="L659" s="11" t="s">
        <v>3008</v>
      </c>
      <c r="M659" s="11" t="s">
        <v>3008</v>
      </c>
      <c r="N659" s="11" t="s">
        <v>3008</v>
      </c>
      <c r="O659" s="11" t="s">
        <v>3008</v>
      </c>
      <c r="P659" s="11" t="s">
        <v>3008</v>
      </c>
      <c r="Q659" s="13">
        <v>43831</v>
      </c>
      <c r="R659" s="11" t="s">
        <v>3009</v>
      </c>
      <c r="S659" s="11">
        <v>200071173</v>
      </c>
      <c r="T659" s="11" t="s">
        <v>3642</v>
      </c>
      <c r="U659" s="11" t="s">
        <v>3643</v>
      </c>
      <c r="V659" s="11">
        <v>212106751</v>
      </c>
      <c r="W659" s="11">
        <v>8829186.5850000009</v>
      </c>
    </row>
    <row r="660" spans="1:23" ht="43.2">
      <c r="A660" s="11" t="s">
        <v>4863</v>
      </c>
      <c r="B660" s="11">
        <v>21676</v>
      </c>
      <c r="C660" s="11">
        <v>3</v>
      </c>
      <c r="D660" s="11" t="s">
        <v>3011</v>
      </c>
      <c r="E660" s="11">
        <v>21</v>
      </c>
      <c r="F660" s="11">
        <v>27</v>
      </c>
      <c r="G660" s="11">
        <v>211</v>
      </c>
      <c r="H660" s="11">
        <v>2647</v>
      </c>
      <c r="I660" s="12">
        <v>44944.777581018519</v>
      </c>
      <c r="J660" s="11">
        <v>21140</v>
      </c>
      <c r="K660" s="11" t="s">
        <v>1315</v>
      </c>
      <c r="L660" s="11" t="s">
        <v>3008</v>
      </c>
      <c r="M660" s="11" t="s">
        <v>3008</v>
      </c>
      <c r="N660" s="11" t="s">
        <v>3008</v>
      </c>
      <c r="O660" s="11" t="s">
        <v>3008</v>
      </c>
      <c r="P660" s="11" t="s">
        <v>3008</v>
      </c>
      <c r="Q660" s="13">
        <v>43831</v>
      </c>
      <c r="R660" s="11" t="s">
        <v>3009</v>
      </c>
      <c r="S660" s="11">
        <v>200071017</v>
      </c>
      <c r="T660" s="11" t="s">
        <v>4864</v>
      </c>
      <c r="U660" s="11" t="s">
        <v>4865</v>
      </c>
      <c r="V660" s="11">
        <v>212106769</v>
      </c>
      <c r="W660" s="11">
        <v>26480322.131000001</v>
      </c>
    </row>
    <row r="661" spans="1:23" ht="43.2">
      <c r="A661" s="11" t="s">
        <v>3578</v>
      </c>
      <c r="B661" s="11">
        <v>21677</v>
      </c>
      <c r="C661" s="11">
        <v>1</v>
      </c>
      <c r="D661" s="11" t="s">
        <v>3011</v>
      </c>
      <c r="E661" s="11">
        <v>21</v>
      </c>
      <c r="F661" s="11">
        <v>27</v>
      </c>
      <c r="G661" s="11">
        <v>115</v>
      </c>
      <c r="H661" s="11">
        <v>895</v>
      </c>
      <c r="I661" s="12">
        <v>44944.777581018519</v>
      </c>
      <c r="J661" s="11">
        <v>21360</v>
      </c>
      <c r="K661" s="11" t="s">
        <v>1317</v>
      </c>
      <c r="L661" s="11" t="s">
        <v>3008</v>
      </c>
      <c r="M661" s="11" t="s">
        <v>3008</v>
      </c>
      <c r="N661" s="11" t="s">
        <v>3008</v>
      </c>
      <c r="O661" s="11" t="s">
        <v>3008</v>
      </c>
      <c r="P661" s="11" t="s">
        <v>3008</v>
      </c>
      <c r="Q661" s="13">
        <v>43831</v>
      </c>
      <c r="R661" s="11" t="s">
        <v>3009</v>
      </c>
      <c r="S661" s="11">
        <v>200071207</v>
      </c>
      <c r="T661" s="11" t="s">
        <v>3579</v>
      </c>
      <c r="U661" s="11" t="s">
        <v>3580</v>
      </c>
      <c r="V661" s="11">
        <v>212106777</v>
      </c>
      <c r="W661" s="11">
        <v>8993978.6459999997</v>
      </c>
    </row>
    <row r="662" spans="1:23" ht="43.2">
      <c r="A662" s="11" t="s">
        <v>3572</v>
      </c>
      <c r="B662" s="11">
        <v>21678</v>
      </c>
      <c r="C662" s="11">
        <v>3</v>
      </c>
      <c r="D662" s="11" t="s">
        <v>3011</v>
      </c>
      <c r="E662" s="11">
        <v>21</v>
      </c>
      <c r="F662" s="11">
        <v>27</v>
      </c>
      <c r="G662" s="11">
        <v>184</v>
      </c>
      <c r="H662" s="11">
        <v>2134</v>
      </c>
      <c r="I662" s="12">
        <v>44944.777581018519</v>
      </c>
      <c r="J662" s="11">
        <v>21390</v>
      </c>
      <c r="K662" s="11" t="s">
        <v>1319</v>
      </c>
      <c r="L662" s="11" t="s">
        <v>3008</v>
      </c>
      <c r="M662" s="11" t="s">
        <v>3008</v>
      </c>
      <c r="N662" s="11" t="s">
        <v>3008</v>
      </c>
      <c r="O662" s="11" t="s">
        <v>3008</v>
      </c>
      <c r="P662" s="11" t="s">
        <v>3008</v>
      </c>
      <c r="Q662" s="13">
        <v>43831</v>
      </c>
      <c r="R662" s="11" t="s">
        <v>3009</v>
      </c>
      <c r="S662" s="11">
        <v>200071017</v>
      </c>
      <c r="T662" s="11" t="s">
        <v>3573</v>
      </c>
      <c r="U662" s="11" t="s">
        <v>3574</v>
      </c>
      <c r="V662" s="11">
        <v>212106785</v>
      </c>
      <c r="W662" s="11">
        <v>21535343.248</v>
      </c>
    </row>
    <row r="663" spans="1:23" ht="43.2">
      <c r="A663" s="11" t="s">
        <v>4229</v>
      </c>
      <c r="B663" s="11">
        <v>21679</v>
      </c>
      <c r="C663" s="11">
        <v>2</v>
      </c>
      <c r="D663" s="11" t="s">
        <v>3011</v>
      </c>
      <c r="E663" s="11">
        <v>21</v>
      </c>
      <c r="F663" s="11">
        <v>27</v>
      </c>
      <c r="G663" s="11">
        <v>134</v>
      </c>
      <c r="H663" s="11">
        <v>606</v>
      </c>
      <c r="I663" s="12">
        <v>44944.777581018519</v>
      </c>
      <c r="J663" s="11">
        <v>21540</v>
      </c>
      <c r="K663" s="11" t="s">
        <v>1321</v>
      </c>
      <c r="L663" s="11" t="s">
        <v>3008</v>
      </c>
      <c r="M663" s="11" t="s">
        <v>3008</v>
      </c>
      <c r="N663" s="11" t="s">
        <v>3008</v>
      </c>
      <c r="O663" s="11" t="s">
        <v>3008</v>
      </c>
      <c r="P663" s="11" t="s">
        <v>3008</v>
      </c>
      <c r="Q663" s="13">
        <v>43831</v>
      </c>
      <c r="R663" s="11" t="s">
        <v>3009</v>
      </c>
      <c r="S663" s="11">
        <v>200039055</v>
      </c>
      <c r="T663" s="11" t="s">
        <v>4230</v>
      </c>
      <c r="U663" s="11" t="s">
        <v>4231</v>
      </c>
      <c r="V663" s="11">
        <v>212106793</v>
      </c>
      <c r="W663" s="11">
        <v>6066959.2309999997</v>
      </c>
    </row>
    <row r="664" spans="1:23" ht="43.2">
      <c r="A664" s="11" t="s">
        <v>3140</v>
      </c>
      <c r="B664" s="11">
        <v>21680</v>
      </c>
      <c r="C664" s="11">
        <v>2</v>
      </c>
      <c r="D664" s="11" t="s">
        <v>3011</v>
      </c>
      <c r="E664" s="11">
        <v>21</v>
      </c>
      <c r="F664" s="11">
        <v>27</v>
      </c>
      <c r="G664" s="11">
        <v>504</v>
      </c>
      <c r="H664" s="11">
        <v>1478</v>
      </c>
      <c r="I664" s="12">
        <v>44944.777581018519</v>
      </c>
      <c r="J664" s="11">
        <v>21270</v>
      </c>
      <c r="K664" s="11" t="s">
        <v>1323</v>
      </c>
      <c r="L664" s="11" t="s">
        <v>3008</v>
      </c>
      <c r="M664" s="11" t="s">
        <v>3008</v>
      </c>
      <c r="N664" s="11" t="s">
        <v>3008</v>
      </c>
      <c r="O664" s="11" t="s">
        <v>3008</v>
      </c>
      <c r="P664" s="11" t="s">
        <v>3008</v>
      </c>
      <c r="Q664" s="13">
        <v>43831</v>
      </c>
      <c r="R664" s="11" t="s">
        <v>3009</v>
      </c>
      <c r="S664" s="11">
        <v>200070902</v>
      </c>
      <c r="T664" s="11" t="s">
        <v>3141</v>
      </c>
      <c r="U664" s="11" t="s">
        <v>3142</v>
      </c>
      <c r="V664" s="11">
        <v>212106801</v>
      </c>
      <c r="W664" s="11">
        <v>14723278.652000001</v>
      </c>
    </row>
    <row r="665" spans="1:23" ht="43.2">
      <c r="A665" s="11" t="s">
        <v>3365</v>
      </c>
      <c r="B665" s="11">
        <v>21681</v>
      </c>
      <c r="C665" s="11">
        <v>3</v>
      </c>
      <c r="D665" s="11" t="s">
        <v>3011</v>
      </c>
      <c r="E665" s="11">
        <v>21</v>
      </c>
      <c r="F665" s="11">
        <v>27</v>
      </c>
      <c r="G665" s="11">
        <v>86</v>
      </c>
      <c r="H665" s="11">
        <v>647</v>
      </c>
      <c r="I665" s="12">
        <v>44944.777581018519</v>
      </c>
      <c r="J665" s="11">
        <v>21460</v>
      </c>
      <c r="K665" s="11" t="s">
        <v>1325</v>
      </c>
      <c r="L665" s="11" t="s">
        <v>3008</v>
      </c>
      <c r="M665" s="11" t="s">
        <v>3008</v>
      </c>
      <c r="N665" s="11" t="s">
        <v>3008</v>
      </c>
      <c r="O665" s="11" t="s">
        <v>3008</v>
      </c>
      <c r="P665" s="11" t="s">
        <v>3008</v>
      </c>
      <c r="Q665" s="13">
        <v>43831</v>
      </c>
      <c r="R665" s="11" t="s">
        <v>3009</v>
      </c>
      <c r="S665" s="11">
        <v>200071017</v>
      </c>
      <c r="T665" s="11" t="s">
        <v>3366</v>
      </c>
      <c r="U665" s="11" t="s">
        <v>3367</v>
      </c>
      <c r="V665" s="11">
        <v>212106819</v>
      </c>
      <c r="W665" s="11">
        <v>6459073.3339999998</v>
      </c>
    </row>
    <row r="666" spans="1:23" ht="43.2">
      <c r="A666" s="11" t="s">
        <v>4415</v>
      </c>
      <c r="B666" s="11">
        <v>21682</v>
      </c>
      <c r="C666" s="11">
        <v>2</v>
      </c>
      <c r="D666" s="11" t="s">
        <v>3011</v>
      </c>
      <c r="E666" s="11">
        <v>21</v>
      </c>
      <c r="F666" s="11">
        <v>27</v>
      </c>
      <c r="G666" s="11">
        <v>271</v>
      </c>
      <c r="H666" s="11">
        <v>1343</v>
      </c>
      <c r="I666" s="12">
        <v>44944.777581018519</v>
      </c>
      <c r="J666" s="11">
        <v>21310</v>
      </c>
      <c r="K666" s="11" t="s">
        <v>1571</v>
      </c>
      <c r="L666" s="11" t="s">
        <v>3008</v>
      </c>
      <c r="M666" s="11" t="s">
        <v>3008</v>
      </c>
      <c r="N666" s="11" t="s">
        <v>3008</v>
      </c>
      <c r="O666" s="11" t="s">
        <v>3008</v>
      </c>
      <c r="P666" s="11" t="s">
        <v>3008</v>
      </c>
      <c r="Q666" s="13">
        <v>43831</v>
      </c>
      <c r="R666" s="11" t="s">
        <v>3009</v>
      </c>
      <c r="S666" s="11">
        <v>200072825</v>
      </c>
      <c r="T666" s="11" t="s">
        <v>4416</v>
      </c>
      <c r="U666" s="11" t="s">
        <v>4417</v>
      </c>
      <c r="V666" s="11">
        <v>212106827</v>
      </c>
      <c r="W666" s="11">
        <v>13529348.005999999</v>
      </c>
    </row>
    <row r="667" spans="1:23" ht="43.2">
      <c r="A667" s="11" t="s">
        <v>3122</v>
      </c>
      <c r="B667" s="11">
        <v>21683</v>
      </c>
      <c r="C667" s="11">
        <v>1</v>
      </c>
      <c r="D667" s="11" t="s">
        <v>3011</v>
      </c>
      <c r="E667" s="11">
        <v>21</v>
      </c>
      <c r="F667" s="11">
        <v>27</v>
      </c>
      <c r="G667" s="11">
        <v>357</v>
      </c>
      <c r="H667" s="11">
        <v>3288</v>
      </c>
      <c r="I667" s="12">
        <v>44944.777581018519</v>
      </c>
      <c r="J667" s="11">
        <v>21230</v>
      </c>
      <c r="K667" s="11" t="s">
        <v>1327</v>
      </c>
      <c r="L667" s="11" t="s">
        <v>3008</v>
      </c>
      <c r="M667" s="11" t="s">
        <v>3008</v>
      </c>
      <c r="N667" s="11" t="s">
        <v>3008</v>
      </c>
      <c r="O667" s="11" t="s">
        <v>3008</v>
      </c>
      <c r="P667" s="11" t="s">
        <v>3008</v>
      </c>
      <c r="Q667" s="13">
        <v>43831</v>
      </c>
      <c r="R667" s="11" t="s">
        <v>3009</v>
      </c>
      <c r="S667" s="11">
        <v>200071173</v>
      </c>
      <c r="T667" s="11" t="s">
        <v>3123</v>
      </c>
      <c r="U667" s="11" t="s">
        <v>3124</v>
      </c>
      <c r="V667" s="11">
        <v>212106835</v>
      </c>
      <c r="W667" s="11">
        <v>33126520.068999998</v>
      </c>
    </row>
    <row r="668" spans="1:23" ht="43.2">
      <c r="A668" s="11" t="s">
        <v>3518</v>
      </c>
      <c r="B668" s="11">
        <v>21684</v>
      </c>
      <c r="C668" s="11">
        <v>1</v>
      </c>
      <c r="D668" s="11" t="s">
        <v>3011</v>
      </c>
      <c r="E668" s="11">
        <v>21</v>
      </c>
      <c r="F668" s="11">
        <v>27</v>
      </c>
      <c r="G668" s="11">
        <v>938</v>
      </c>
      <c r="H668" s="11">
        <v>672</v>
      </c>
      <c r="I668" s="12">
        <v>44944.777581018519</v>
      </c>
      <c r="J668" s="11">
        <v>21200</v>
      </c>
      <c r="K668" s="11" t="s">
        <v>1109</v>
      </c>
      <c r="L668" s="11" t="s">
        <v>3008</v>
      </c>
      <c r="M668" s="11" t="s">
        <v>3008</v>
      </c>
      <c r="N668" s="11" t="s">
        <v>3008</v>
      </c>
      <c r="O668" s="11" t="s">
        <v>3008</v>
      </c>
      <c r="P668" s="11" t="s">
        <v>3008</v>
      </c>
      <c r="Q668" s="13">
        <v>43831</v>
      </c>
      <c r="R668" s="11" t="s">
        <v>3009</v>
      </c>
      <c r="S668" s="11">
        <v>200006682</v>
      </c>
      <c r="T668" s="11" t="s">
        <v>3519</v>
      </c>
      <c r="U668" s="11" t="s">
        <v>3520</v>
      </c>
      <c r="V668" s="11">
        <v>212106843</v>
      </c>
      <c r="W668" s="11">
        <v>6708945.8090000004</v>
      </c>
    </row>
    <row r="669" spans="1:23" ht="43.2">
      <c r="A669" s="11" t="s">
        <v>5022</v>
      </c>
      <c r="B669" s="11">
        <v>21685</v>
      </c>
      <c r="C669" s="11">
        <v>3</v>
      </c>
      <c r="D669" s="11" t="s">
        <v>3011</v>
      </c>
      <c r="E669" s="11">
        <v>21</v>
      </c>
      <c r="F669" s="11">
        <v>27</v>
      </c>
      <c r="G669" s="11">
        <v>253</v>
      </c>
      <c r="H669" s="11">
        <v>3395</v>
      </c>
      <c r="I669" s="12">
        <v>44944.777581018519</v>
      </c>
      <c r="J669" s="11">
        <v>21450</v>
      </c>
      <c r="K669" s="11" t="s">
        <v>1329</v>
      </c>
      <c r="L669" s="11" t="s">
        <v>3008</v>
      </c>
      <c r="M669" s="11" t="s">
        <v>3008</v>
      </c>
      <c r="N669" s="11" t="s">
        <v>3008</v>
      </c>
      <c r="O669" s="11" t="s">
        <v>3008</v>
      </c>
      <c r="P669" s="11" t="s">
        <v>3008</v>
      </c>
      <c r="Q669" s="13">
        <v>43831</v>
      </c>
      <c r="R669" s="11" t="s">
        <v>3009</v>
      </c>
      <c r="S669" s="11">
        <v>242101434</v>
      </c>
      <c r="T669" s="11" t="s">
        <v>5023</v>
      </c>
      <c r="U669" s="11" t="s">
        <v>5024</v>
      </c>
      <c r="V669" s="11">
        <v>212106850</v>
      </c>
      <c r="W669" s="11">
        <v>34500558.795000002</v>
      </c>
    </row>
    <row r="670" spans="1:23" ht="43.2">
      <c r="A670" s="11" t="s">
        <v>4728</v>
      </c>
      <c r="B670" s="11">
        <v>21686</v>
      </c>
      <c r="C670" s="11">
        <v>3</v>
      </c>
      <c r="D670" s="11" t="s">
        <v>3011</v>
      </c>
      <c r="E670" s="11">
        <v>21</v>
      </c>
      <c r="F670" s="11">
        <v>27</v>
      </c>
      <c r="G670" s="11">
        <v>146</v>
      </c>
      <c r="H670" s="11">
        <v>1078</v>
      </c>
      <c r="I670" s="12">
        <v>44944.777581018519</v>
      </c>
      <c r="J670" s="11">
        <v>21500</v>
      </c>
      <c r="K670" s="11" t="s">
        <v>1331</v>
      </c>
      <c r="L670" s="11" t="s">
        <v>3008</v>
      </c>
      <c r="M670" s="11" t="s">
        <v>3008</v>
      </c>
      <c r="N670" s="11" t="s">
        <v>3008</v>
      </c>
      <c r="O670" s="11" t="s">
        <v>3008</v>
      </c>
      <c r="P670" s="11" t="s">
        <v>3008</v>
      </c>
      <c r="Q670" s="13">
        <v>43831</v>
      </c>
      <c r="R670" s="11" t="s">
        <v>3009</v>
      </c>
      <c r="S670" s="11">
        <v>242101491</v>
      </c>
      <c r="T670" s="11" t="s">
        <v>4729</v>
      </c>
      <c r="U670" s="11" t="s">
        <v>4730</v>
      </c>
      <c r="V670" s="11">
        <v>212106868</v>
      </c>
      <c r="W670" s="11">
        <v>10611153.040999999</v>
      </c>
    </row>
    <row r="671" spans="1:23" ht="43.2">
      <c r="A671" s="11" t="s">
        <v>4523</v>
      </c>
      <c r="B671" s="11">
        <v>21687</v>
      </c>
      <c r="C671" s="11">
        <v>3</v>
      </c>
      <c r="D671" s="11" t="s">
        <v>3011</v>
      </c>
      <c r="E671" s="11">
        <v>21</v>
      </c>
      <c r="F671" s="11">
        <v>27</v>
      </c>
      <c r="G671" s="11">
        <v>137</v>
      </c>
      <c r="H671" s="11">
        <v>1745</v>
      </c>
      <c r="I671" s="12">
        <v>44944.777581018519</v>
      </c>
      <c r="J671" s="11">
        <v>21210</v>
      </c>
      <c r="K671" s="11" t="s">
        <v>1333</v>
      </c>
      <c r="L671" s="11" t="s">
        <v>3008</v>
      </c>
      <c r="M671" s="11" t="s">
        <v>3008</v>
      </c>
      <c r="N671" s="11" t="s">
        <v>3008</v>
      </c>
      <c r="O671" s="11" t="s">
        <v>3008</v>
      </c>
      <c r="P671" s="11" t="s">
        <v>3008</v>
      </c>
      <c r="Q671" s="13">
        <v>43831</v>
      </c>
      <c r="R671" s="11" t="s">
        <v>3009</v>
      </c>
      <c r="S671" s="11">
        <v>242101442</v>
      </c>
      <c r="T671" s="11" t="s">
        <v>4524</v>
      </c>
      <c r="U671" s="11" t="s">
        <v>4525</v>
      </c>
      <c r="V671" s="11">
        <v>212106876</v>
      </c>
      <c r="W671" s="11">
        <v>17872653.986000001</v>
      </c>
    </row>
    <row r="672" spans="1:23" ht="43.2">
      <c r="A672" s="11" t="s">
        <v>3614</v>
      </c>
      <c r="B672" s="11">
        <v>21689</v>
      </c>
      <c r="C672" s="11">
        <v>3</v>
      </c>
      <c r="D672" s="11" t="s">
        <v>3011</v>
      </c>
      <c r="E672" s="11">
        <v>21</v>
      </c>
      <c r="F672" s="11">
        <v>27</v>
      </c>
      <c r="G672" s="11">
        <v>167</v>
      </c>
      <c r="H672" s="11">
        <v>752</v>
      </c>
      <c r="I672" s="12">
        <v>44944.777581018519</v>
      </c>
      <c r="J672" s="11">
        <v>21140</v>
      </c>
      <c r="K672" s="11" t="s">
        <v>1573</v>
      </c>
      <c r="L672" s="11" t="s">
        <v>3008</v>
      </c>
      <c r="M672" s="11" t="s">
        <v>3008</v>
      </c>
      <c r="N672" s="11" t="s">
        <v>3008</v>
      </c>
      <c r="O672" s="11" t="s">
        <v>3008</v>
      </c>
      <c r="P672" s="11" t="s">
        <v>3008</v>
      </c>
      <c r="Q672" s="13">
        <v>43831</v>
      </c>
      <c r="R672" s="11" t="s">
        <v>3009</v>
      </c>
      <c r="S672" s="11">
        <v>200071017</v>
      </c>
      <c r="T672" s="11" t="s">
        <v>3615</v>
      </c>
      <c r="U672" s="11" t="s">
        <v>3616</v>
      </c>
      <c r="V672" s="11">
        <v>212106892</v>
      </c>
      <c r="W672" s="11">
        <v>7552680.6639999999</v>
      </c>
    </row>
    <row r="673" spans="1:23" ht="43.2">
      <c r="A673" s="11" t="s">
        <v>3860</v>
      </c>
      <c r="B673" s="11">
        <v>21688</v>
      </c>
      <c r="C673" s="11">
        <v>1</v>
      </c>
      <c r="D673" s="11" t="s">
        <v>3011</v>
      </c>
      <c r="E673" s="11">
        <v>21</v>
      </c>
      <c r="F673" s="11">
        <v>27</v>
      </c>
      <c r="G673" s="11">
        <v>114</v>
      </c>
      <c r="H673" s="11">
        <v>289</v>
      </c>
      <c r="I673" s="12">
        <v>44944.777581018519</v>
      </c>
      <c r="J673" s="11">
        <v>21700</v>
      </c>
      <c r="K673" s="11" t="s">
        <v>1335</v>
      </c>
      <c r="L673" s="11" t="s">
        <v>3008</v>
      </c>
      <c r="M673" s="11" t="s">
        <v>3008</v>
      </c>
      <c r="N673" s="11" t="s">
        <v>3008</v>
      </c>
      <c r="O673" s="11" t="s">
        <v>3008</v>
      </c>
      <c r="P673" s="11" t="s">
        <v>3008</v>
      </c>
      <c r="Q673" s="13">
        <v>43831</v>
      </c>
      <c r="R673" s="11" t="s">
        <v>3009</v>
      </c>
      <c r="S673" s="11">
        <v>200070894</v>
      </c>
      <c r="T673" s="11" t="s">
        <v>3861</v>
      </c>
      <c r="U673" s="11" t="s">
        <v>3862</v>
      </c>
      <c r="V673" s="11">
        <v>212106884</v>
      </c>
      <c r="W673" s="11">
        <v>2920914.8160000001</v>
      </c>
    </row>
    <row r="674" spans="1:23" ht="43.2">
      <c r="A674" s="11" t="s">
        <v>3422</v>
      </c>
      <c r="B674" s="11">
        <v>21690</v>
      </c>
      <c r="C674" s="11">
        <v>3</v>
      </c>
      <c r="D674" s="11" t="s">
        <v>3011</v>
      </c>
      <c r="E674" s="11">
        <v>21</v>
      </c>
      <c r="F674" s="11">
        <v>27</v>
      </c>
      <c r="G674" s="11">
        <v>91</v>
      </c>
      <c r="H674" s="11">
        <v>1290</v>
      </c>
      <c r="I674" s="12">
        <v>44944.777581018519</v>
      </c>
      <c r="J674" s="11">
        <v>21350</v>
      </c>
      <c r="K674" s="11" t="s">
        <v>1337</v>
      </c>
      <c r="L674" s="11" t="s">
        <v>3008</v>
      </c>
      <c r="M674" s="11" t="s">
        <v>3008</v>
      </c>
      <c r="N674" s="11" t="s">
        <v>3008</v>
      </c>
      <c r="O674" s="11" t="s">
        <v>3008</v>
      </c>
      <c r="P674" s="11" t="s">
        <v>3008</v>
      </c>
      <c r="Q674" s="13">
        <v>43831</v>
      </c>
      <c r="R674" s="11" t="s">
        <v>3009</v>
      </c>
      <c r="S674" s="11">
        <v>200071017</v>
      </c>
      <c r="T674" s="11" t="s">
        <v>3423</v>
      </c>
      <c r="U674" s="11" t="s">
        <v>3424</v>
      </c>
      <c r="V674" s="11">
        <v>212106900</v>
      </c>
      <c r="W674" s="11">
        <v>12900793.243000001</v>
      </c>
    </row>
    <row r="675" spans="1:23" ht="43.2">
      <c r="A675" s="11" t="s">
        <v>4746</v>
      </c>
      <c r="B675" s="11">
        <v>21691</v>
      </c>
      <c r="C675" s="11">
        <v>1</v>
      </c>
      <c r="D675" s="11" t="s">
        <v>3011</v>
      </c>
      <c r="E675" s="11">
        <v>21</v>
      </c>
      <c r="F675" s="11">
        <v>27</v>
      </c>
      <c r="G675" s="11">
        <v>398</v>
      </c>
      <c r="H675" s="11">
        <v>1036</v>
      </c>
      <c r="I675" s="12">
        <v>44944.777581018519</v>
      </c>
      <c r="J675" s="11">
        <v>21700</v>
      </c>
      <c r="K675" s="11" t="s">
        <v>1339</v>
      </c>
      <c r="L675" s="11" t="s">
        <v>3008</v>
      </c>
      <c r="M675" s="11" t="s">
        <v>3008</v>
      </c>
      <c r="N675" s="11" t="s">
        <v>3008</v>
      </c>
      <c r="O675" s="11" t="s">
        <v>3008</v>
      </c>
      <c r="P675" s="11" t="s">
        <v>3008</v>
      </c>
      <c r="Q675" s="13">
        <v>43831</v>
      </c>
      <c r="R675" s="11" t="s">
        <v>3009</v>
      </c>
      <c r="S675" s="11">
        <v>200070894</v>
      </c>
      <c r="T675" s="11" t="s">
        <v>4747</v>
      </c>
      <c r="U675" s="11" t="s">
        <v>4748</v>
      </c>
      <c r="V675" s="11">
        <v>212106918</v>
      </c>
      <c r="W675" s="11">
        <v>10463321.821</v>
      </c>
    </row>
    <row r="676" spans="1:23" ht="43.2">
      <c r="A676" s="11" t="s">
        <v>4187</v>
      </c>
      <c r="B676" s="11">
        <v>21692</v>
      </c>
      <c r="C676" s="11">
        <v>2</v>
      </c>
      <c r="D676" s="11" t="s">
        <v>3011</v>
      </c>
      <c r="E676" s="11">
        <v>21</v>
      </c>
      <c r="F676" s="11">
        <v>27</v>
      </c>
      <c r="G676" s="11">
        <v>248</v>
      </c>
      <c r="H676" s="11">
        <v>1641</v>
      </c>
      <c r="I676" s="12">
        <v>44944.777581018519</v>
      </c>
      <c r="J676" s="11">
        <v>21120</v>
      </c>
      <c r="K676" s="11" t="s">
        <v>1341</v>
      </c>
      <c r="L676" s="11" t="s">
        <v>3008</v>
      </c>
      <c r="M676" s="11" t="s">
        <v>3008</v>
      </c>
      <c r="N676" s="11" t="s">
        <v>3008</v>
      </c>
      <c r="O676" s="11" t="s">
        <v>3008</v>
      </c>
      <c r="P676" s="11" t="s">
        <v>3008</v>
      </c>
      <c r="Q676" s="13">
        <v>43831</v>
      </c>
      <c r="R676" s="11" t="s">
        <v>3009</v>
      </c>
      <c r="S676" s="11">
        <v>242100154</v>
      </c>
      <c r="T676" s="11" t="s">
        <v>4188</v>
      </c>
      <c r="U676" s="11" t="s">
        <v>4189</v>
      </c>
      <c r="V676" s="11">
        <v>212106926</v>
      </c>
      <c r="W676" s="11">
        <v>16392370.191</v>
      </c>
    </row>
    <row r="677" spans="1:23" ht="43.2">
      <c r="A677" s="11" t="s">
        <v>3035</v>
      </c>
      <c r="B677" s="11">
        <v>21693</v>
      </c>
      <c r="C677" s="11">
        <v>3</v>
      </c>
      <c r="D677" s="11" t="s">
        <v>3011</v>
      </c>
      <c r="E677" s="11">
        <v>21</v>
      </c>
      <c r="F677" s="11">
        <v>27</v>
      </c>
      <c r="G677" s="11">
        <v>69</v>
      </c>
      <c r="H677" s="11">
        <v>1414</v>
      </c>
      <c r="I677" s="12">
        <v>44944.777581018519</v>
      </c>
      <c r="J677" s="11">
        <v>21330</v>
      </c>
      <c r="K677" s="11" t="s">
        <v>1343</v>
      </c>
      <c r="L677" s="11" t="s">
        <v>3008</v>
      </c>
      <c r="M677" s="11" t="s">
        <v>3008</v>
      </c>
      <c r="N677" s="11" t="s">
        <v>3008</v>
      </c>
      <c r="O677" s="11" t="s">
        <v>3008</v>
      </c>
      <c r="P677" s="11" t="s">
        <v>3008</v>
      </c>
      <c r="Q677" s="13">
        <v>43831</v>
      </c>
      <c r="R677" s="11" t="s">
        <v>3009</v>
      </c>
      <c r="S677" s="11">
        <v>242101434</v>
      </c>
      <c r="T677" s="11" t="s">
        <v>3036</v>
      </c>
      <c r="U677" s="11" t="s">
        <v>3037</v>
      </c>
      <c r="V677" s="11">
        <v>212106934</v>
      </c>
      <c r="W677" s="11">
        <v>14122036.272</v>
      </c>
    </row>
    <row r="678" spans="1:23" ht="43.2">
      <c r="A678" s="11" t="s">
        <v>3893</v>
      </c>
      <c r="B678" s="11">
        <v>21694</v>
      </c>
      <c r="C678" s="11">
        <v>3</v>
      </c>
      <c r="D678" s="11" t="s">
        <v>3011</v>
      </c>
      <c r="E678" s="11">
        <v>21</v>
      </c>
      <c r="F678" s="11">
        <v>27</v>
      </c>
      <c r="G678" s="11">
        <v>24</v>
      </c>
      <c r="H678" s="11">
        <v>330</v>
      </c>
      <c r="I678" s="12">
        <v>44944.777581018519</v>
      </c>
      <c r="J678" s="11">
        <v>21350</v>
      </c>
      <c r="K678" s="11" t="s">
        <v>1345</v>
      </c>
      <c r="L678" s="11" t="s">
        <v>3008</v>
      </c>
      <c r="M678" s="11" t="s">
        <v>3008</v>
      </c>
      <c r="N678" s="11" t="s">
        <v>3008</v>
      </c>
      <c r="O678" s="11" t="s">
        <v>3008</v>
      </c>
      <c r="P678" s="11" t="s">
        <v>3008</v>
      </c>
      <c r="Q678" s="13">
        <v>43831</v>
      </c>
      <c r="R678" s="11" t="s">
        <v>3009</v>
      </c>
      <c r="S678" s="11">
        <v>200071017</v>
      </c>
      <c r="T678" s="11" t="s">
        <v>3894</v>
      </c>
      <c r="U678" s="11" t="s">
        <v>3895</v>
      </c>
      <c r="V678" s="11">
        <v>212106942</v>
      </c>
      <c r="W678" s="11">
        <v>3252014.4010000001</v>
      </c>
    </row>
    <row r="679" spans="1:23" ht="43.2">
      <c r="A679" s="11" t="s">
        <v>4292</v>
      </c>
      <c r="B679" s="11">
        <v>21696</v>
      </c>
      <c r="C679" s="11">
        <v>3</v>
      </c>
      <c r="D679" s="11" t="s">
        <v>3011</v>
      </c>
      <c r="E679" s="11">
        <v>21</v>
      </c>
      <c r="F679" s="11">
        <v>27</v>
      </c>
      <c r="G679" s="11">
        <v>96</v>
      </c>
      <c r="H679" s="11">
        <v>324</v>
      </c>
      <c r="I679" s="12">
        <v>44944.777581018519</v>
      </c>
      <c r="J679" s="11">
        <v>21140</v>
      </c>
      <c r="K679" s="11" t="s">
        <v>1575</v>
      </c>
      <c r="L679" s="11" t="s">
        <v>3008</v>
      </c>
      <c r="M679" s="11" t="s">
        <v>3008</v>
      </c>
      <c r="N679" s="11" t="s">
        <v>3008</v>
      </c>
      <c r="O679" s="11" t="s">
        <v>3008</v>
      </c>
      <c r="P679" s="11" t="s">
        <v>3008</v>
      </c>
      <c r="Q679" s="13">
        <v>43831</v>
      </c>
      <c r="R679" s="11" t="s">
        <v>3009</v>
      </c>
      <c r="S679" s="11">
        <v>200071017</v>
      </c>
      <c r="T679" s="11" t="s">
        <v>4293</v>
      </c>
      <c r="U679" s="11" t="s">
        <v>4294</v>
      </c>
      <c r="V679" s="11">
        <v>212106967</v>
      </c>
      <c r="W679" s="11">
        <v>3206715.5529999998</v>
      </c>
    </row>
    <row r="680" spans="1:23" ht="43.2">
      <c r="A680" s="11" t="s">
        <v>4502</v>
      </c>
      <c r="B680" s="11">
        <v>21698</v>
      </c>
      <c r="C680" s="11">
        <v>1</v>
      </c>
      <c r="D680" s="11" t="s">
        <v>3011</v>
      </c>
      <c r="E680" s="11">
        <v>21</v>
      </c>
      <c r="F680" s="11">
        <v>27</v>
      </c>
      <c r="G680" s="11">
        <v>389</v>
      </c>
      <c r="H680" s="11">
        <v>584</v>
      </c>
      <c r="I680" s="12">
        <v>44944.777581018519</v>
      </c>
      <c r="J680" s="11">
        <v>21700</v>
      </c>
      <c r="K680" s="11" t="s">
        <v>1349</v>
      </c>
      <c r="L680" s="11" t="s">
        <v>3008</v>
      </c>
      <c r="M680" s="11" t="s">
        <v>3008</v>
      </c>
      <c r="N680" s="11" t="s">
        <v>3008</v>
      </c>
      <c r="O680" s="11" t="s">
        <v>3008</v>
      </c>
      <c r="P680" s="11" t="s">
        <v>3008</v>
      </c>
      <c r="Q680" s="13">
        <v>43831</v>
      </c>
      <c r="R680" s="11" t="s">
        <v>3009</v>
      </c>
      <c r="S680" s="11">
        <v>200070894</v>
      </c>
      <c r="T680" s="11" t="s">
        <v>4503</v>
      </c>
      <c r="U680" s="11" t="s">
        <v>4504</v>
      </c>
      <c r="V680" s="11">
        <v>212106983</v>
      </c>
      <c r="W680" s="11">
        <v>5832932.3250000002</v>
      </c>
    </row>
    <row r="681" spans="1:23" ht="43.2">
      <c r="A681" s="11" t="s">
        <v>4761</v>
      </c>
      <c r="B681" s="11">
        <v>21699</v>
      </c>
      <c r="C681" s="11">
        <v>2</v>
      </c>
      <c r="D681" s="11" t="s">
        <v>3011</v>
      </c>
      <c r="E681" s="11">
        <v>21</v>
      </c>
      <c r="F681" s="11">
        <v>27</v>
      </c>
      <c r="G681" s="11">
        <v>1177</v>
      </c>
      <c r="H681" s="11">
        <v>1043</v>
      </c>
      <c r="I681" s="12">
        <v>44944.777581018519</v>
      </c>
      <c r="J681" s="11">
        <v>21130</v>
      </c>
      <c r="K681" s="11" t="s">
        <v>1089</v>
      </c>
      <c r="L681" s="11" t="s">
        <v>3008</v>
      </c>
      <c r="M681" s="11" t="s">
        <v>3008</v>
      </c>
      <c r="N681" s="11" t="s">
        <v>3008</v>
      </c>
      <c r="O681" s="11" t="s">
        <v>3008</v>
      </c>
      <c r="P681" s="11" t="s">
        <v>3008</v>
      </c>
      <c r="Q681" s="13">
        <v>43831</v>
      </c>
      <c r="R681" s="11" t="s">
        <v>3009</v>
      </c>
      <c r="S681" s="11">
        <v>200070902</v>
      </c>
      <c r="T681" s="11" t="s">
        <v>4762</v>
      </c>
      <c r="U681" s="11" t="s">
        <v>4763</v>
      </c>
      <c r="V681" s="11">
        <v>212106991</v>
      </c>
      <c r="W681" s="11">
        <v>10432038.546</v>
      </c>
    </row>
    <row r="682" spans="1:23" ht="43.2">
      <c r="A682" s="11" t="s">
        <v>3917</v>
      </c>
      <c r="B682" s="11">
        <v>21700</v>
      </c>
      <c r="C682" s="11">
        <v>3</v>
      </c>
      <c r="D682" s="11" t="s">
        <v>3011</v>
      </c>
      <c r="E682" s="11">
        <v>21</v>
      </c>
      <c r="F682" s="11">
        <v>27</v>
      </c>
      <c r="G682" s="11">
        <v>82</v>
      </c>
      <c r="H682" s="11">
        <v>630</v>
      </c>
      <c r="I682" s="12">
        <v>44944.777581018519</v>
      </c>
      <c r="J682" s="11">
        <v>21400</v>
      </c>
      <c r="K682" s="11" t="s">
        <v>1351</v>
      </c>
      <c r="L682" s="11" t="s">
        <v>3008</v>
      </c>
      <c r="M682" s="11" t="s">
        <v>3008</v>
      </c>
      <c r="N682" s="11" t="s">
        <v>3008</v>
      </c>
      <c r="O682" s="11" t="s">
        <v>3008</v>
      </c>
      <c r="P682" s="11" t="s">
        <v>3008</v>
      </c>
      <c r="Q682" s="13">
        <v>43831</v>
      </c>
      <c r="R682" s="11" t="s">
        <v>3009</v>
      </c>
      <c r="S682" s="11">
        <v>242101434</v>
      </c>
      <c r="T682" s="11" t="s">
        <v>3918</v>
      </c>
      <c r="U682" s="11" t="s">
        <v>3919</v>
      </c>
      <c r="V682" s="11">
        <v>212107007</v>
      </c>
      <c r="W682" s="11">
        <v>6371567.4919999996</v>
      </c>
    </row>
    <row r="683" spans="1:23" ht="43.2">
      <c r="A683" s="11" t="s">
        <v>3131</v>
      </c>
      <c r="B683" s="11">
        <v>21701</v>
      </c>
      <c r="C683" s="11">
        <v>2</v>
      </c>
      <c r="D683" s="11" t="s">
        <v>3011</v>
      </c>
      <c r="E683" s="11">
        <v>21</v>
      </c>
      <c r="F683" s="11">
        <v>27</v>
      </c>
      <c r="G683" s="11">
        <v>125</v>
      </c>
      <c r="H683" s="11">
        <v>311</v>
      </c>
      <c r="I683" s="12">
        <v>44944.777581018519</v>
      </c>
      <c r="J683" s="11">
        <v>21130</v>
      </c>
      <c r="K683" s="11" t="s">
        <v>1353</v>
      </c>
      <c r="L683" s="11" t="s">
        <v>3008</v>
      </c>
      <c r="M683" s="11" t="s">
        <v>3008</v>
      </c>
      <c r="N683" s="11" t="s">
        <v>3008</v>
      </c>
      <c r="O683" s="11" t="s">
        <v>3008</v>
      </c>
      <c r="P683" s="11" t="s">
        <v>3008</v>
      </c>
      <c r="Q683" s="13">
        <v>43831</v>
      </c>
      <c r="R683" s="11" t="s">
        <v>3009</v>
      </c>
      <c r="S683" s="11">
        <v>200070902</v>
      </c>
      <c r="T683" s="11" t="s">
        <v>3132</v>
      </c>
      <c r="U683" s="11" t="s">
        <v>3133</v>
      </c>
      <c r="V683" s="11">
        <v>212107015</v>
      </c>
      <c r="W683" s="11">
        <v>3110953.4190000002</v>
      </c>
    </row>
    <row r="684" spans="1:23" ht="43.2">
      <c r="A684" s="11" t="s">
        <v>3806</v>
      </c>
      <c r="B684" s="11">
        <v>21702</v>
      </c>
      <c r="C684" s="11">
        <v>2</v>
      </c>
      <c r="D684" s="11" t="s">
        <v>3011</v>
      </c>
      <c r="E684" s="11">
        <v>21</v>
      </c>
      <c r="F684" s="11">
        <v>27</v>
      </c>
      <c r="G684" s="11">
        <v>263</v>
      </c>
      <c r="H684" s="11">
        <v>1278</v>
      </c>
      <c r="I684" s="12">
        <v>44944.777581018519</v>
      </c>
      <c r="J684" s="11">
        <v>21120</v>
      </c>
      <c r="K684" s="11" t="s">
        <v>1355</v>
      </c>
      <c r="L684" s="11" t="s">
        <v>3008</v>
      </c>
      <c r="M684" s="11" t="s">
        <v>3008</v>
      </c>
      <c r="N684" s="11" t="s">
        <v>3008</v>
      </c>
      <c r="O684" s="11" t="s">
        <v>3008</v>
      </c>
      <c r="P684" s="11" t="s">
        <v>3008</v>
      </c>
      <c r="Q684" s="13">
        <v>43831</v>
      </c>
      <c r="R684" s="11" t="s">
        <v>3009</v>
      </c>
      <c r="S684" s="11">
        <v>242100154</v>
      </c>
      <c r="T684" s="11" t="s">
        <v>3807</v>
      </c>
      <c r="U684" s="11" t="s">
        <v>3808</v>
      </c>
      <c r="V684" s="11">
        <v>212107023</v>
      </c>
      <c r="W684" s="11">
        <v>12747344.884</v>
      </c>
    </row>
    <row r="685" spans="1:23" ht="43.2">
      <c r="A685" s="11" t="s">
        <v>3389</v>
      </c>
      <c r="B685" s="11">
        <v>21703</v>
      </c>
      <c r="C685" s="11">
        <v>1</v>
      </c>
      <c r="D685" s="11" t="s">
        <v>3011</v>
      </c>
      <c r="E685" s="11">
        <v>21</v>
      </c>
      <c r="F685" s="11">
        <v>27</v>
      </c>
      <c r="G685" s="11">
        <v>49</v>
      </c>
      <c r="H685" s="11">
        <v>670</v>
      </c>
      <c r="I685" s="12">
        <v>44944.777581018519</v>
      </c>
      <c r="J685" s="11">
        <v>21430</v>
      </c>
      <c r="K685" s="11" t="s">
        <v>1577</v>
      </c>
      <c r="L685" s="11" t="s">
        <v>3008</v>
      </c>
      <c r="M685" s="11" t="s">
        <v>3008</v>
      </c>
      <c r="N685" s="11" t="s">
        <v>3008</v>
      </c>
      <c r="O685" s="11" t="s">
        <v>3008</v>
      </c>
      <c r="P685" s="11" t="s">
        <v>3008</v>
      </c>
      <c r="Q685" s="13">
        <v>43831</v>
      </c>
      <c r="R685" s="11" t="s">
        <v>3009</v>
      </c>
      <c r="S685" s="11">
        <v>200071173</v>
      </c>
      <c r="T685" s="11" t="s">
        <v>3390</v>
      </c>
      <c r="U685" s="11" t="s">
        <v>3391</v>
      </c>
      <c r="V685" s="11">
        <v>212107031</v>
      </c>
      <c r="W685" s="11">
        <v>6712471.0539999995</v>
      </c>
    </row>
    <row r="686" spans="1:23" ht="43.2">
      <c r="A686" s="11" t="s">
        <v>4572</v>
      </c>
      <c r="B686" s="11">
        <v>21704</v>
      </c>
      <c r="C686" s="11">
        <v>3</v>
      </c>
      <c r="D686" s="11" t="s">
        <v>3011</v>
      </c>
      <c r="E686" s="11">
        <v>21</v>
      </c>
      <c r="F686" s="11">
        <v>27</v>
      </c>
      <c r="G686" s="11">
        <v>103</v>
      </c>
      <c r="H686" s="11">
        <v>8434</v>
      </c>
      <c r="I686" s="12">
        <v>44944.777581018519</v>
      </c>
      <c r="J686" s="11">
        <v>21400</v>
      </c>
      <c r="K686" s="11" t="s">
        <v>1579</v>
      </c>
      <c r="L686" s="11" t="s">
        <v>3008</v>
      </c>
      <c r="M686" s="11" t="s">
        <v>3008</v>
      </c>
      <c r="N686" s="11" t="s">
        <v>3008</v>
      </c>
      <c r="O686" s="11" t="s">
        <v>3008</v>
      </c>
      <c r="P686" s="11" t="s">
        <v>3008</v>
      </c>
      <c r="Q686" s="13">
        <v>43831</v>
      </c>
      <c r="R686" s="11" t="s">
        <v>3009</v>
      </c>
      <c r="S686" s="11">
        <v>242101434</v>
      </c>
      <c r="T686" s="11" t="s">
        <v>4573</v>
      </c>
      <c r="U686" s="11" t="s">
        <v>4574</v>
      </c>
      <c r="V686" s="11">
        <v>212107049</v>
      </c>
      <c r="W686" s="11">
        <v>86579878.562000006</v>
      </c>
    </row>
    <row r="687" spans="1:23" ht="43.2">
      <c r="A687" s="11" t="s">
        <v>4190</v>
      </c>
      <c r="B687" s="11">
        <v>21705</v>
      </c>
      <c r="C687" s="11">
        <v>2</v>
      </c>
      <c r="D687" s="11" t="s">
        <v>3011</v>
      </c>
      <c r="E687" s="11">
        <v>21</v>
      </c>
      <c r="F687" s="11">
        <v>27</v>
      </c>
      <c r="G687" s="11">
        <v>74</v>
      </c>
      <c r="H687" s="11">
        <v>759</v>
      </c>
      <c r="I687" s="12">
        <v>44944.777581018519</v>
      </c>
      <c r="J687" s="11">
        <v>21690</v>
      </c>
      <c r="K687" s="11" t="s">
        <v>1357</v>
      </c>
      <c r="L687" s="11" t="s">
        <v>3008</v>
      </c>
      <c r="M687" s="11" t="s">
        <v>3008</v>
      </c>
      <c r="N687" s="11" t="s">
        <v>3008</v>
      </c>
      <c r="O687" s="11" t="s">
        <v>3008</v>
      </c>
      <c r="P687" s="11" t="s">
        <v>3008</v>
      </c>
      <c r="Q687" s="13">
        <v>43831</v>
      </c>
      <c r="R687" s="11" t="s">
        <v>3009</v>
      </c>
      <c r="S687" s="11">
        <v>200039063</v>
      </c>
      <c r="T687" s="11" t="s">
        <v>4191</v>
      </c>
      <c r="U687" s="11" t="s">
        <v>4192</v>
      </c>
      <c r="V687" s="11">
        <v>212107056</v>
      </c>
      <c r="W687" s="11">
        <v>7615554.7850000001</v>
      </c>
    </row>
    <row r="688" spans="1:23" ht="43.2">
      <c r="A688" s="11" t="s">
        <v>3413</v>
      </c>
      <c r="B688" s="11">
        <v>21706</v>
      </c>
      <c r="C688" s="11">
        <v>3</v>
      </c>
      <c r="D688" s="11" t="s">
        <v>3011</v>
      </c>
      <c r="E688" s="11">
        <v>21</v>
      </c>
      <c r="F688" s="11">
        <v>27</v>
      </c>
      <c r="G688" s="11">
        <v>114</v>
      </c>
      <c r="H688" s="11">
        <v>949</v>
      </c>
      <c r="I688" s="12">
        <v>44944.777581018519</v>
      </c>
      <c r="J688" s="11">
        <v>21400</v>
      </c>
      <c r="K688" s="11" t="s">
        <v>1359</v>
      </c>
      <c r="L688" s="11" t="s">
        <v>3008</v>
      </c>
      <c r="M688" s="11" t="s">
        <v>3008</v>
      </c>
      <c r="N688" s="11" t="s">
        <v>3008</v>
      </c>
      <c r="O688" s="11" t="s">
        <v>3008</v>
      </c>
      <c r="P688" s="11" t="s">
        <v>3008</v>
      </c>
      <c r="Q688" s="13">
        <v>43831</v>
      </c>
      <c r="R688" s="11" t="s">
        <v>3009</v>
      </c>
      <c r="S688" s="11">
        <v>242101434</v>
      </c>
      <c r="T688" s="11" t="s">
        <v>3414</v>
      </c>
      <c r="U688" s="11" t="s">
        <v>3415</v>
      </c>
      <c r="V688" s="11">
        <v>212107064</v>
      </c>
      <c r="W688" s="11">
        <v>9500646.193</v>
      </c>
    </row>
    <row r="689" spans="1:23" ht="43.2">
      <c r="A689" s="11" t="s">
        <v>3461</v>
      </c>
      <c r="B689" s="11">
        <v>21707</v>
      </c>
      <c r="C689" s="11">
        <v>3</v>
      </c>
      <c r="D689" s="11" t="s">
        <v>3011</v>
      </c>
      <c r="E689" s="11">
        <v>21</v>
      </c>
      <c r="F689" s="11">
        <v>27</v>
      </c>
      <c r="G689" s="11">
        <v>216</v>
      </c>
      <c r="H689" s="11">
        <v>1617</v>
      </c>
      <c r="I689" s="12">
        <v>44944.777581018519</v>
      </c>
      <c r="J689" s="11">
        <v>21350</v>
      </c>
      <c r="K689" s="11" t="s">
        <v>1361</v>
      </c>
      <c r="L689" s="11" t="s">
        <v>3008</v>
      </c>
      <c r="M689" s="11" t="s">
        <v>3008</v>
      </c>
      <c r="N689" s="11" t="s">
        <v>3008</v>
      </c>
      <c r="O689" s="11" t="s">
        <v>3008</v>
      </c>
      <c r="P689" s="11" t="s">
        <v>3008</v>
      </c>
      <c r="Q689" s="13">
        <v>43831</v>
      </c>
      <c r="R689" s="11" t="s">
        <v>3009</v>
      </c>
      <c r="S689" s="11">
        <v>200071017</v>
      </c>
      <c r="T689" s="11" t="s">
        <v>3462</v>
      </c>
      <c r="U689" s="11" t="s">
        <v>3463</v>
      </c>
      <c r="V689" s="11">
        <v>212107072</v>
      </c>
      <c r="W689" s="11">
        <v>16085163.918</v>
      </c>
    </row>
    <row r="690" spans="1:23" ht="43.2">
      <c r="A690" s="11" t="s">
        <v>4391</v>
      </c>
      <c r="B690" s="11">
        <v>21708</v>
      </c>
      <c r="C690" s="11">
        <v>1</v>
      </c>
      <c r="D690" s="11" t="s">
        <v>3011</v>
      </c>
      <c r="E690" s="11">
        <v>21</v>
      </c>
      <c r="F690" s="11">
        <v>27</v>
      </c>
      <c r="G690" s="11">
        <v>326</v>
      </c>
      <c r="H690" s="11">
        <v>2013</v>
      </c>
      <c r="I690" s="12">
        <v>44944.777581018519</v>
      </c>
      <c r="J690" s="11">
        <v>21250</v>
      </c>
      <c r="K690" s="11" t="s">
        <v>1363</v>
      </c>
      <c r="L690" s="11" t="s">
        <v>3008</v>
      </c>
      <c r="M690" s="11" t="s">
        <v>3008</v>
      </c>
      <c r="N690" s="11" t="s">
        <v>3008</v>
      </c>
      <c r="O690" s="11" t="s">
        <v>3008</v>
      </c>
      <c r="P690" s="11" t="s">
        <v>3008</v>
      </c>
      <c r="Q690" s="13">
        <v>43831</v>
      </c>
      <c r="R690" s="11" t="s">
        <v>3009</v>
      </c>
      <c r="S690" s="11">
        <v>200070894</v>
      </c>
      <c r="T690" s="11" t="s">
        <v>4392</v>
      </c>
      <c r="U690" s="11" t="s">
        <v>4393</v>
      </c>
      <c r="V690" s="11">
        <v>212107080</v>
      </c>
      <c r="W690" s="11">
        <v>20170633.467</v>
      </c>
    </row>
    <row r="691" spans="1:23" ht="43.2">
      <c r="A691" s="11" t="s">
        <v>3968</v>
      </c>
      <c r="B691" s="11">
        <v>21709</v>
      </c>
      <c r="C691" s="11">
        <v>3</v>
      </c>
      <c r="D691" s="11" t="s">
        <v>3011</v>
      </c>
      <c r="E691" s="11">
        <v>21</v>
      </c>
      <c r="F691" s="11">
        <v>27</v>
      </c>
      <c r="G691" s="11">
        <v>179</v>
      </c>
      <c r="H691" s="11">
        <v>675</v>
      </c>
      <c r="I691" s="12">
        <v>44944.777581018519</v>
      </c>
      <c r="J691" s="11">
        <v>21500</v>
      </c>
      <c r="K691" s="11" t="s">
        <v>1581</v>
      </c>
      <c r="L691" s="11" t="s">
        <v>3008</v>
      </c>
      <c r="M691" s="11" t="s">
        <v>3008</v>
      </c>
      <c r="N691" s="11" t="s">
        <v>3008</v>
      </c>
      <c r="O691" s="11" t="s">
        <v>3008</v>
      </c>
      <c r="P691" s="11" t="s">
        <v>3008</v>
      </c>
      <c r="Q691" s="13">
        <v>43831</v>
      </c>
      <c r="R691" s="11" t="s">
        <v>3009</v>
      </c>
      <c r="S691" s="11">
        <v>242101491</v>
      </c>
      <c r="T691" s="11" t="s">
        <v>3969</v>
      </c>
      <c r="U691" s="11" t="s">
        <v>3970</v>
      </c>
      <c r="V691" s="11">
        <v>212107098</v>
      </c>
      <c r="W691" s="11">
        <v>6818163.0350000001</v>
      </c>
    </row>
    <row r="692" spans="1:23" ht="43.2">
      <c r="A692" s="11" t="s">
        <v>3260</v>
      </c>
      <c r="B692" s="11">
        <v>21710</v>
      </c>
      <c r="C692" s="11">
        <v>3</v>
      </c>
      <c r="D692" s="11" t="s">
        <v>3011</v>
      </c>
      <c r="E692" s="11">
        <v>21</v>
      </c>
      <c r="F692" s="11">
        <v>27</v>
      </c>
      <c r="G692" s="11">
        <v>1059</v>
      </c>
      <c r="H692" s="11">
        <v>2070</v>
      </c>
      <c r="I692" s="12">
        <v>44944.777581018519</v>
      </c>
      <c r="J692" s="11">
        <v>21350</v>
      </c>
      <c r="K692" s="11" t="s">
        <v>1365</v>
      </c>
      <c r="L692" s="11" t="s">
        <v>3008</v>
      </c>
      <c r="M692" s="11" t="s">
        <v>3008</v>
      </c>
      <c r="N692" s="11" t="s">
        <v>3008</v>
      </c>
      <c r="O692" s="11" t="s">
        <v>3008</v>
      </c>
      <c r="P692" s="11" t="s">
        <v>3008</v>
      </c>
      <c r="Q692" s="13">
        <v>43831</v>
      </c>
      <c r="R692" s="11" t="s">
        <v>3009</v>
      </c>
      <c r="S692" s="11">
        <v>200071017</v>
      </c>
      <c r="T692" s="11" t="s">
        <v>3261</v>
      </c>
      <c r="U692" s="11" t="s">
        <v>3262</v>
      </c>
      <c r="V692" s="11">
        <v>212107106</v>
      </c>
      <c r="W692" s="11">
        <v>20843237.085000001</v>
      </c>
    </row>
    <row r="693" spans="1:23" ht="43.2">
      <c r="A693" s="11" t="s">
        <v>4815</v>
      </c>
      <c r="B693" s="11">
        <v>21711</v>
      </c>
      <c r="C693" s="11">
        <v>3</v>
      </c>
      <c r="D693" s="11" t="s">
        <v>3011</v>
      </c>
      <c r="E693" s="11">
        <v>21</v>
      </c>
      <c r="F693" s="11">
        <v>27</v>
      </c>
      <c r="G693" s="11">
        <v>100</v>
      </c>
      <c r="H693" s="11">
        <v>353</v>
      </c>
      <c r="I693" s="12">
        <v>44944.777581018519</v>
      </c>
      <c r="J693" s="11">
        <v>21400</v>
      </c>
      <c r="K693" s="11" t="s">
        <v>1367</v>
      </c>
      <c r="L693" s="11" t="s">
        <v>3008</v>
      </c>
      <c r="M693" s="11" t="s">
        <v>3008</v>
      </c>
      <c r="N693" s="11" t="s">
        <v>3008</v>
      </c>
      <c r="O693" s="11" t="s">
        <v>3008</v>
      </c>
      <c r="P693" s="11" t="s">
        <v>3008</v>
      </c>
      <c r="Q693" s="13">
        <v>43831</v>
      </c>
      <c r="R693" s="11" t="s">
        <v>3009</v>
      </c>
      <c r="S693" s="11">
        <v>242101434</v>
      </c>
      <c r="T693" s="11" t="s">
        <v>4816</v>
      </c>
      <c r="U693" s="11" t="s">
        <v>4817</v>
      </c>
      <c r="V693" s="11">
        <v>212107114</v>
      </c>
      <c r="W693" s="11">
        <v>3572854.24</v>
      </c>
    </row>
    <row r="694" spans="1:23" ht="43.2">
      <c r="A694" s="11" t="s">
        <v>3698</v>
      </c>
      <c r="B694" s="11">
        <v>21712</v>
      </c>
      <c r="C694" s="11">
        <v>1</v>
      </c>
      <c r="D694" s="11" t="s">
        <v>3011</v>
      </c>
      <c r="E694" s="11">
        <v>21</v>
      </c>
      <c r="F694" s="11">
        <v>27</v>
      </c>
      <c r="G694" s="11">
        <v>229</v>
      </c>
      <c r="H694" s="11">
        <v>755</v>
      </c>
      <c r="I694" s="12">
        <v>44944.777581018519</v>
      </c>
      <c r="J694" s="11">
        <v>21190</v>
      </c>
      <c r="K694" s="11" t="s">
        <v>1091</v>
      </c>
      <c r="L694" s="11" t="s">
        <v>3008</v>
      </c>
      <c r="M694" s="11" t="s">
        <v>3008</v>
      </c>
      <c r="N694" s="11" t="s">
        <v>3008</v>
      </c>
      <c r="O694" s="11" t="s">
        <v>3008</v>
      </c>
      <c r="P694" s="11" t="s">
        <v>3008</v>
      </c>
      <c r="Q694" s="13">
        <v>43831</v>
      </c>
      <c r="R694" s="11" t="s">
        <v>3009</v>
      </c>
      <c r="S694" s="11">
        <v>200006682</v>
      </c>
      <c r="T694" s="11" t="s">
        <v>3699</v>
      </c>
      <c r="U694" s="11" t="s">
        <v>3700</v>
      </c>
      <c r="V694" s="11">
        <v>212107122</v>
      </c>
      <c r="W694" s="11">
        <v>7552959.2479999997</v>
      </c>
    </row>
    <row r="695" spans="1:23" ht="43.2">
      <c r="A695" s="11" t="s">
        <v>4755</v>
      </c>
      <c r="B695" s="11">
        <v>21713</v>
      </c>
      <c r="C695" s="11">
        <v>2</v>
      </c>
      <c r="D695" s="11" t="s">
        <v>3011</v>
      </c>
      <c r="E695" s="11">
        <v>21</v>
      </c>
      <c r="F695" s="11">
        <v>27</v>
      </c>
      <c r="G695" s="11">
        <v>348</v>
      </c>
      <c r="H695" s="11">
        <v>456</v>
      </c>
      <c r="I695" s="12">
        <v>44944.777581018519</v>
      </c>
      <c r="J695" s="11">
        <v>21270</v>
      </c>
      <c r="K695" s="11" t="s">
        <v>1093</v>
      </c>
      <c r="L695" s="11" t="s">
        <v>3008</v>
      </c>
      <c r="M695" s="11" t="s">
        <v>3008</v>
      </c>
      <c r="N695" s="11" t="s">
        <v>3008</v>
      </c>
      <c r="O695" s="11" t="s">
        <v>3008</v>
      </c>
      <c r="P695" s="11" t="s">
        <v>3008</v>
      </c>
      <c r="Q695" s="13">
        <v>43831</v>
      </c>
      <c r="R695" s="11" t="s">
        <v>3009</v>
      </c>
      <c r="S695" s="11">
        <v>200070902</v>
      </c>
      <c r="T695" s="11" t="s">
        <v>4756</v>
      </c>
      <c r="U695" s="11" t="s">
        <v>4757</v>
      </c>
      <c r="V695" s="11">
        <v>212107130</v>
      </c>
      <c r="W695" s="11">
        <v>4649475.3140000002</v>
      </c>
    </row>
    <row r="696" spans="1:23" ht="43.2">
      <c r="A696" s="11" t="s">
        <v>3179</v>
      </c>
      <c r="B696" s="11">
        <v>21714</v>
      </c>
      <c r="C696" s="11">
        <v>1</v>
      </c>
      <c r="D696" s="11" t="s">
        <v>3011</v>
      </c>
      <c r="E696" s="11">
        <v>21</v>
      </c>
      <c r="F696" s="11">
        <v>27</v>
      </c>
      <c r="G696" s="11">
        <v>338</v>
      </c>
      <c r="H696" s="11">
        <v>369</v>
      </c>
      <c r="I696" s="12">
        <v>44944.777581018519</v>
      </c>
      <c r="J696" s="11">
        <v>21700</v>
      </c>
      <c r="K696" s="11" t="s">
        <v>1095</v>
      </c>
      <c r="L696" s="11" t="s">
        <v>3008</v>
      </c>
      <c r="M696" s="11" t="s">
        <v>3008</v>
      </c>
      <c r="N696" s="11" t="s">
        <v>3008</v>
      </c>
      <c r="O696" s="11" t="s">
        <v>3008</v>
      </c>
      <c r="P696" s="11" t="s">
        <v>3008</v>
      </c>
      <c r="Q696" s="13">
        <v>43831</v>
      </c>
      <c r="R696" s="11" t="s">
        <v>3009</v>
      </c>
      <c r="S696" s="11">
        <v>200070894</v>
      </c>
      <c r="T696" s="11" t="s">
        <v>3180</v>
      </c>
      <c r="U696" s="11" t="s">
        <v>3181</v>
      </c>
      <c r="V696" s="11">
        <v>212107148</v>
      </c>
      <c r="W696" s="11">
        <v>3655006.2409999999</v>
      </c>
    </row>
    <row r="697" spans="1:23" ht="43.2">
      <c r="A697" s="11" t="s">
        <v>3890</v>
      </c>
      <c r="B697" s="11">
        <v>21715</v>
      </c>
      <c r="C697" s="11">
        <v>1</v>
      </c>
      <c r="D697" s="11" t="s">
        <v>3011</v>
      </c>
      <c r="E697" s="11">
        <v>21</v>
      </c>
      <c r="F697" s="11">
        <v>27</v>
      </c>
      <c r="G697" s="11">
        <v>192</v>
      </c>
      <c r="H697" s="11">
        <v>2145</v>
      </c>
      <c r="I697" s="12">
        <v>44944.777581018519</v>
      </c>
      <c r="J697" s="11">
        <v>21230</v>
      </c>
      <c r="K697" s="11" t="s">
        <v>1583</v>
      </c>
      <c r="L697" s="11" t="s">
        <v>3008</v>
      </c>
      <c r="M697" s="11" t="s">
        <v>3008</v>
      </c>
      <c r="N697" s="11" t="s">
        <v>3008</v>
      </c>
      <c r="O697" s="11" t="s">
        <v>3008</v>
      </c>
      <c r="P697" s="11" t="s">
        <v>3008</v>
      </c>
      <c r="Q697" s="13">
        <v>43831</v>
      </c>
      <c r="R697" s="11" t="s">
        <v>3009</v>
      </c>
      <c r="S697" s="11">
        <v>200071173</v>
      </c>
      <c r="T697" s="11" t="s">
        <v>3891</v>
      </c>
      <c r="U697" s="11" t="s">
        <v>3892</v>
      </c>
      <c r="V697" s="11">
        <v>212107155</v>
      </c>
      <c r="W697" s="11">
        <v>21561346.864</v>
      </c>
    </row>
    <row r="698" spans="1:23" ht="43.2">
      <c r="A698" s="11" t="s">
        <v>3602</v>
      </c>
      <c r="B698" s="11">
        <v>21716</v>
      </c>
      <c r="C698" s="11">
        <v>1</v>
      </c>
      <c r="D698" s="11" t="s">
        <v>3011</v>
      </c>
      <c r="E698" s="11">
        <v>21</v>
      </c>
      <c r="F698" s="11">
        <v>27</v>
      </c>
      <c r="G698" s="11">
        <v>162</v>
      </c>
      <c r="H698" s="11">
        <v>88</v>
      </c>
      <c r="I698" s="12">
        <v>44944.777581018519</v>
      </c>
      <c r="J698" s="11">
        <v>21640</v>
      </c>
      <c r="K698" s="11" t="s">
        <v>1369</v>
      </c>
      <c r="L698" s="11" t="s">
        <v>3008</v>
      </c>
      <c r="M698" s="11" t="s">
        <v>3008</v>
      </c>
      <c r="N698" s="11" t="s">
        <v>3008</v>
      </c>
      <c r="O698" s="11" t="s">
        <v>3008</v>
      </c>
      <c r="P698" s="11" t="s">
        <v>3008</v>
      </c>
      <c r="Q698" s="13">
        <v>43831</v>
      </c>
      <c r="R698" s="11" t="s">
        <v>3009</v>
      </c>
      <c r="S698" s="11">
        <v>200070894</v>
      </c>
      <c r="T698" s="11" t="s">
        <v>3603</v>
      </c>
      <c r="U698" s="11" t="s">
        <v>3604</v>
      </c>
      <c r="V698" s="11">
        <v>212107163</v>
      </c>
      <c r="W698" s="11">
        <v>888727.05299999996</v>
      </c>
    </row>
    <row r="699" spans="1:23" ht="43.2">
      <c r="A699" s="11" t="s">
        <v>4635</v>
      </c>
      <c r="B699" s="11">
        <v>21717</v>
      </c>
      <c r="C699" s="11">
        <v>3</v>
      </c>
      <c r="D699" s="11" t="s">
        <v>3011</v>
      </c>
      <c r="E699" s="11">
        <v>21</v>
      </c>
      <c r="F699" s="11">
        <v>27</v>
      </c>
      <c r="G699" s="11">
        <v>270</v>
      </c>
      <c r="H699" s="11">
        <v>2313</v>
      </c>
      <c r="I699" s="12">
        <v>44944.777581018519</v>
      </c>
      <c r="J699" s="11">
        <v>21290</v>
      </c>
      <c r="K699" s="11" t="s">
        <v>1371</v>
      </c>
      <c r="L699" s="11" t="s">
        <v>3008</v>
      </c>
      <c r="M699" s="11" t="s">
        <v>3008</v>
      </c>
      <c r="N699" s="11" t="s">
        <v>3008</v>
      </c>
      <c r="O699" s="11" t="s">
        <v>3008</v>
      </c>
      <c r="P699" s="11" t="s">
        <v>3008</v>
      </c>
      <c r="Q699" s="13">
        <v>43831</v>
      </c>
      <c r="R699" s="11" t="s">
        <v>3009</v>
      </c>
      <c r="S699" s="11">
        <v>242101434</v>
      </c>
      <c r="T699" s="11" t="s">
        <v>4636</v>
      </c>
      <c r="U699" s="11" t="s">
        <v>4637</v>
      </c>
      <c r="V699" s="11">
        <v>212107171</v>
      </c>
      <c r="W699" s="11">
        <v>23142535.083999999</v>
      </c>
    </row>
  </sheetData>
  <autoFilter ref="A1:W699" xr:uid="{DEB54DF3-8B4B-45FA-9AB2-86F252E302BB}">
    <sortState xmlns:xlrd2="http://schemas.microsoft.com/office/spreadsheetml/2017/richdata2" ref="A2:W699">
      <sortCondition ref="K1:K69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vt:i4>
      </vt:variant>
    </vt:vector>
  </HeadingPairs>
  <TitlesOfParts>
    <vt:vector size="10" baseType="lpstr">
      <vt:lpstr>Bilan commune ELEC-GAZ</vt:lpstr>
      <vt:lpstr>Aide calcul zone ENR</vt:lpstr>
      <vt:lpstr>Hypothèses</vt:lpstr>
      <vt:lpstr>Données consommation</vt:lpstr>
      <vt:lpstr>base consommation tri</vt:lpstr>
      <vt:lpstr>Base enedis prod ENR</vt:lpstr>
      <vt:lpstr>Base GRDF prod ENR</vt:lpstr>
      <vt:lpstr>Base INSEE Population</vt:lpstr>
      <vt:lpstr>Base surface</vt:lpstr>
      <vt:lpstr>Nom_de_la_collectivité__à_choisir_dans_la_liste_déroulante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Thibault Dubocage</dc:creator>
  <cp:lastModifiedBy>Thibaud Dubocage</cp:lastModifiedBy>
  <dcterms:created xsi:type="dcterms:W3CDTF">2023-10-04T14:34:49Z</dcterms:created>
  <dcterms:modified xsi:type="dcterms:W3CDTF">2024-01-30T07:30:51Z</dcterms:modified>
</cp:coreProperties>
</file>